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2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7.xml" ContentType="application/vnd.openxmlformats-officedocument.spreadsheetml.externalLink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k.wspgroup.com\central data\Projects\62100xxx\62100737 - NG VIP FEED\I Highways and Transport\Peak District\Design and Analysis\Responses to BMBC\"/>
    </mc:Choice>
  </mc:AlternateContent>
  <bookViews>
    <workbookView xWindow="0" yWindow="0" windowWidth="28800" windowHeight="11835" firstSheet="2" activeTab="2"/>
  </bookViews>
  <sheets>
    <sheet name="Construction Traffic_Activity" sheetId="3" r:id="rId1"/>
    <sheet name="Peak Construction Traffic " sheetId="2" r:id="rId2"/>
    <sheet name="MS-Construction Traffic_Activit" sheetId="4" r:id="rId3"/>
    <sheet name="Staff" sheetId="5" r:id="rId4"/>
    <sheet name="Site Accom" sheetId="6" r:id="rId5"/>
    <sheet name="Operatives" sheetId="7" r:id="rId6"/>
    <sheet name="Materials" sheetId="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end1" localSheetId="5">#REF!</definedName>
    <definedName name="_______end1" localSheetId="4">#REF!</definedName>
    <definedName name="_______end1" localSheetId="3">#REF!</definedName>
    <definedName name="_______end1">#REF!</definedName>
    <definedName name="_______end2" localSheetId="5">#REF!</definedName>
    <definedName name="_______end2" localSheetId="4">#REF!</definedName>
    <definedName name="_______end2" localSheetId="3">#REF!</definedName>
    <definedName name="_______end2">#REF!</definedName>
    <definedName name="______end1" localSheetId="5">#REF!</definedName>
    <definedName name="______end1" localSheetId="4">#REF!</definedName>
    <definedName name="______end1" localSheetId="3">#REF!</definedName>
    <definedName name="______end1">#REF!</definedName>
    <definedName name="______end2" localSheetId="5">#REF!</definedName>
    <definedName name="______end2" localSheetId="4">#REF!</definedName>
    <definedName name="______end2" localSheetId="3">#REF!</definedName>
    <definedName name="______end2">#REF!</definedName>
    <definedName name="_____end1" localSheetId="5">#REF!</definedName>
    <definedName name="_____end1" localSheetId="4">#REF!</definedName>
    <definedName name="_____end1" localSheetId="3">#REF!</definedName>
    <definedName name="_____end1">#REF!</definedName>
    <definedName name="_____end2" localSheetId="5">#REF!</definedName>
    <definedName name="_____end2" localSheetId="4">#REF!</definedName>
    <definedName name="_____end2" localSheetId="3">#REF!</definedName>
    <definedName name="_____end2">#REF!</definedName>
    <definedName name="_____plt2" localSheetId="5">#REF!</definedName>
    <definedName name="_____plt2" localSheetId="4">#REF!</definedName>
    <definedName name="_____plt2" localSheetId="3">#REF!</definedName>
    <definedName name="_____plt2">#REF!</definedName>
    <definedName name="____end1" localSheetId="5">#REF!</definedName>
    <definedName name="____end1" localSheetId="4">#REF!</definedName>
    <definedName name="____end1" localSheetId="3">#REF!</definedName>
    <definedName name="____end1">#REF!</definedName>
    <definedName name="____end2" localSheetId="5">#REF!</definedName>
    <definedName name="____end2" localSheetId="4">#REF!</definedName>
    <definedName name="____end2" localSheetId="3">#REF!</definedName>
    <definedName name="____end2">#REF!</definedName>
    <definedName name="____plt2" localSheetId="5">#REF!</definedName>
    <definedName name="____plt2" localSheetId="4">#REF!</definedName>
    <definedName name="____plt2" localSheetId="3">#REF!</definedName>
    <definedName name="____plt2">#REF!</definedName>
    <definedName name="___end1" localSheetId="5">#REF!</definedName>
    <definedName name="___end1" localSheetId="4">#REF!</definedName>
    <definedName name="___end1" localSheetId="3">#REF!</definedName>
    <definedName name="___end1">#REF!</definedName>
    <definedName name="___end2" localSheetId="5">#REF!</definedName>
    <definedName name="___end2" localSheetId="4">#REF!</definedName>
    <definedName name="___end2" localSheetId="3">#REF!</definedName>
    <definedName name="___end2">#REF!</definedName>
    <definedName name="___plt2" localSheetId="5">#REF!</definedName>
    <definedName name="___plt2" localSheetId="4">#REF!</definedName>
    <definedName name="___plt2" localSheetId="3">#REF!</definedName>
    <definedName name="___plt2">#REF!</definedName>
    <definedName name="__All_for_scope">[1]Datasheet!$F$10:$Q$3156</definedName>
    <definedName name="__CountryListFull">[1]Datasheet!$E$1796:$F$1826</definedName>
    <definedName name="__end1" localSheetId="5">#REF!</definedName>
    <definedName name="__end1" localSheetId="4">#REF!</definedName>
    <definedName name="__end1" localSheetId="3">#REF!</definedName>
    <definedName name="__end1">#REF!</definedName>
    <definedName name="__end2" localSheetId="5">#REF!</definedName>
    <definedName name="__end2" localSheetId="4">#REF!</definedName>
    <definedName name="__end2" localSheetId="3">#REF!</definedName>
    <definedName name="__end2">#REF!</definedName>
    <definedName name="__plt2" localSheetId="5">#REF!</definedName>
    <definedName name="__plt2" localSheetId="4">#REF!</definedName>
    <definedName name="__plt2" localSheetId="3">#REF!</definedName>
    <definedName name="__plt2">#REF!</definedName>
    <definedName name="__Transport">[1]Datasheet!$E$1790:$H$1794</definedName>
    <definedName name="__TransportList">[1]Datasheet!$E$1790:$E$1825</definedName>
    <definedName name="_3800" localSheetId="5">+#REF!+#REF!+#REF!+#REF!+#REF!+#REF!+#REF!+#REF!+#REF!+#REF!+#REF!+#REF!+#REF!+#REF!+#REF!+#REF!+#REF!+#REF!+#REF!+#REF!+#REF!+#REF!+#REF!+#REF!+#REF!+#REF!+#REF!+#REF!</definedName>
    <definedName name="_3800" localSheetId="4">+#REF!+#REF!+#REF!+#REF!+#REF!+#REF!+#REF!+#REF!+#REF!+#REF!+#REF!+#REF!+#REF!+#REF!+#REF!+#REF!+#REF!+#REF!+#REF!+#REF!+#REF!+#REF!+#REF!+#REF!+#REF!+#REF!+#REF!+#REF!</definedName>
    <definedName name="_3800" localSheetId="3">+#REF!+#REF!+#REF!+#REF!+#REF!+#REF!+#REF!+#REF!+#REF!+#REF!+#REF!+#REF!+#REF!+#REF!+#REF!+#REF!+#REF!+#REF!+#REF!+#REF!+#REF!+#REF!+#REF!+#REF!+#REF!+#REF!+#REF!+#REF!</definedName>
    <definedName name="_3800">+#REF!+#REF!+#REF!+#REF!+#REF!+#REF!+#REF!+#REF!+#REF!+#REF!+#REF!+#REF!+#REF!+#REF!+#REF!+#REF!+#REF!+#REF!+#REF!+#REF!+#REF!+#REF!+#REF!+#REF!+#REF!+#REF!+#REF!+#REF!</definedName>
    <definedName name="_AtRisk_SimSetting_AutomaticallyGenerateReports" hidden="1">TRUE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FALSE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1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end1" localSheetId="5">#REF!</definedName>
    <definedName name="_end1" localSheetId="4">#REF!</definedName>
    <definedName name="_end1" localSheetId="3">#REF!</definedName>
    <definedName name="_end1">#REF!</definedName>
    <definedName name="_end2" localSheetId="5">#REF!</definedName>
    <definedName name="_end2" localSheetId="4">#REF!</definedName>
    <definedName name="_end2" localSheetId="3">#REF!</definedName>
    <definedName name="_end2">#REF!</definedName>
    <definedName name="_Key1" localSheetId="5" hidden="1">#REF!</definedName>
    <definedName name="_Key1" localSheetId="4" hidden="1">#REF!</definedName>
    <definedName name="_Key1" localSheetId="3" hidden="1">#REF!</definedName>
    <definedName name="_Key1" hidden="1">#REF!</definedName>
    <definedName name="_Order1" hidden="1">0</definedName>
    <definedName name="_plt2" localSheetId="5">#REF!</definedName>
    <definedName name="_plt2" localSheetId="4">#REF!</definedName>
    <definedName name="_plt2" localSheetId="3">#REF!</definedName>
    <definedName name="_plt2">#REF!</definedName>
    <definedName name="_Sort" localSheetId="5" hidden="1">#REF!</definedName>
    <definedName name="_Sort" localSheetId="4" hidden="1">#REF!</definedName>
    <definedName name="_Sort" localSheetId="3" hidden="1">#REF!</definedName>
    <definedName name="_Sort" hidden="1">#REF!</definedName>
    <definedName name="a" localSheetId="5">#REF!</definedName>
    <definedName name="a" localSheetId="4">#REF!</definedName>
    <definedName name="a" localSheetId="3">#REF!</definedName>
    <definedName name="a">#REF!</definedName>
    <definedName name="Activities">[2]ActivityScheduleStructure!$B$10:$C$94</definedName>
    <definedName name="allgen">[1]Datasheet!$F$1749:$N$1757</definedName>
    <definedName name="AR_Flows_HV">'[3]Weekly Flows All ARs'!$A$3:$Q$180</definedName>
    <definedName name="AR_Flows_LV">'[3]Weekly Flows All ARs'!$A$183:$Q$360</definedName>
    <definedName name="AR_List">'[3]ARs &amp; Baseline Flows'!$A$5:$A$180</definedName>
    <definedName name="ARs_Weekly">'[3]Weekly Flows All Sites'!$B$5:$U$1980</definedName>
    <definedName name="b" localSheetId="5" hidden="1">#REF!</definedName>
    <definedName name="b" localSheetId="4" hidden="1">#REF!</definedName>
    <definedName name="b" localSheetId="3" hidden="1">#REF!</definedName>
    <definedName name="b" hidden="1">#REF!</definedName>
    <definedName name="BaseDate" localSheetId="5">#REF!</definedName>
    <definedName name="BaseDate" localSheetId="4">#REF!</definedName>
    <definedName name="BaseDate" localSheetId="3">#REF!</definedName>
    <definedName name="BaseDate">#REF!</definedName>
    <definedName name="Baseline_AADTs">'[3]Forecast AADTs'!$N$8:$X$84</definedName>
    <definedName name="Baseline_Flows">'[3]ARs &amp; Baseline Flows'!$A$3:$M$180</definedName>
    <definedName name="Bund">[1]Datasheet!$E$439:$E$443</definedName>
    <definedName name="Busbars">[1]Datasheet!$E$193:$E$201</definedName>
    <definedName name="BWICTot">'[4]C. BWIC Services'!$F$355</definedName>
    <definedName name="CAActivities">[2]CACodes!$C$1:$C$163</definedName>
    <definedName name="Cables">[1]Datasheet!$E$140:$E$191</definedName>
    <definedName name="CACodes">[2]CACodes!$B$1:$B$163</definedName>
    <definedName name="Calc" localSheetId="5">#REF!</definedName>
    <definedName name="Calc" localSheetId="4">#REF!</definedName>
    <definedName name="Calc" localSheetId="3">#REF!</definedName>
    <definedName name="Calc">#REF!</definedName>
    <definedName name="Categories" localSheetId="5">#REF!</definedName>
    <definedName name="Categories" localSheetId="4">#REF!</definedName>
    <definedName name="Categories" localSheetId="3">#REF!</definedName>
    <definedName name="Categories">#REF!</definedName>
    <definedName name="civsource">[1]Datasheet!$E$1615:$E$1617</definedName>
    <definedName name="ClientName" localSheetId="5">#REF!</definedName>
    <definedName name="ClientName" localSheetId="4">#REF!</definedName>
    <definedName name="ClientName" localSheetId="3">#REF!</definedName>
    <definedName name="ClientName">#REF!</definedName>
    <definedName name="CMPI" localSheetId="3">[5]SFRates!$F$2</definedName>
    <definedName name="CMPI">[6]SFRates!$F$2</definedName>
    <definedName name="Code3">'[7]Labour Costs'!$L$20:$L$21</definedName>
    <definedName name="Comp2">[8]Ref!$C$11</definedName>
    <definedName name="Comp3">[8]Ref!$C$12</definedName>
    <definedName name="ConcreteS">[1]Datasheet!$E$1382:$E$1409</definedName>
    <definedName name="Conduct">[1]Datasheet!$E$790:$E$812</definedName>
    <definedName name="Core" localSheetId="3">[5]SFRates!$F$3</definedName>
    <definedName name="Core">[6]SFRates!$F$3</definedName>
    <definedName name="Cost" localSheetId="5">#REF!</definedName>
    <definedName name="Cost" localSheetId="4">#REF!</definedName>
    <definedName name="Cost" localSheetId="3">#REF!</definedName>
    <definedName name="Cost">#REF!</definedName>
    <definedName name="CS_AR_Sites">'[3]CS Picklist'!$A$38:$FU$59</definedName>
    <definedName name="CS_Picklist">'[3]CS Picklist'!$A$3:$M$33</definedName>
    <definedName name="d" localSheetId="5" hidden="1">#REF!</definedName>
    <definedName name="d" localSheetId="4" hidden="1">#REF!</definedName>
    <definedName name="d" localSheetId="3" hidden="1">#REF!</definedName>
    <definedName name="d" hidden="1">#REF!</definedName>
    <definedName name="demo4.4">[1]Datasheet!$E$530:$E$537</definedName>
    <definedName name="DesignCode">'[7]Labour Costs'!$L$25:$L$33</definedName>
    <definedName name="DesignCosts">'[7]Labour Costs'!$O$25:$O$33</definedName>
    <definedName name="DesignRole">'[7]Labour Costs'!$M$25:$M$33</definedName>
    <definedName name="DirectPercent" localSheetId="5">#REF!</definedName>
    <definedName name="DirectPercent" localSheetId="4">#REF!</definedName>
    <definedName name="DirectPercent" localSheetId="3">#REF!</definedName>
    <definedName name="DirectPercent">#REF!</definedName>
    <definedName name="dis4.4">[1]Datasheet!$E$1572:$E$1586</definedName>
    <definedName name="Disposal">[1]Datasheet!$E$1556:$AC$1570</definedName>
    <definedName name="DocName" localSheetId="5">#REF!</definedName>
    <definedName name="DocName" localSheetId="4">#REF!</definedName>
    <definedName name="DocName" localSheetId="3">#REF!</definedName>
    <definedName name="DocName">#REF!</definedName>
    <definedName name="DocRef" localSheetId="5">#REF!</definedName>
    <definedName name="DocRef" localSheetId="4">#REF!</definedName>
    <definedName name="DocRef" localSheetId="3">#REF!</definedName>
    <definedName name="DocRef">#REF!</definedName>
    <definedName name="DocTitle" localSheetId="5">#REF!</definedName>
    <definedName name="DocTitle" localSheetId="4">#REF!</definedName>
    <definedName name="DocTitle" localSheetId="3">#REF!</definedName>
    <definedName name="DocTitle">#REF!</definedName>
    <definedName name="Drainage">[1]Datasheet!$E$743:$E$754</definedName>
    <definedName name="DV_Prgm">'[3]DV Prgm'!$A$2:$K$290</definedName>
    <definedName name="DV_Vehs">'[3]DV Vehs'!$A$2:$H$290</definedName>
    <definedName name="e" localSheetId="5" hidden="1">#REF!</definedName>
    <definedName name="e" localSheetId="4" hidden="1">#REF!</definedName>
    <definedName name="e" localSheetId="3" hidden="1">#REF!</definedName>
    <definedName name="e" hidden="1">#REF!</definedName>
    <definedName name="earth4.4">[1]Datasheet!$E$564:$E$574</definedName>
    <definedName name="EquipList">[1]Datasheet!$E$10:$F$1590</definedName>
    <definedName name="EV__LASTREFTIME__" hidden="1">"(GMT)15/05/2013 13:55:47"</definedName>
    <definedName name="f" localSheetId="5">#REF!</definedName>
    <definedName name="f" localSheetId="4">#REF!</definedName>
    <definedName name="f" localSheetId="3">#REF!</definedName>
    <definedName name="f">#REF!</definedName>
    <definedName name="fence4.4">[1]Datasheet!$E$649:$E$663</definedName>
    <definedName name="FileRef" localSheetId="5">#REF!</definedName>
    <definedName name="FileRef" localSheetId="4">#REF!</definedName>
    <definedName name="FileRef" localSheetId="3">#REF!</definedName>
    <definedName name="FileRef">#REF!</definedName>
    <definedName name="Function" localSheetId="3">[9]Comshare!#REF!</definedName>
    <definedName name="Function">[9]Comshare!#REF!</definedName>
    <definedName name="GabionTot">'[4]D. Gabion Walls'!$F$36</definedName>
    <definedName name="gang1lab">'[10]Price Note Master'!$R$17</definedName>
    <definedName name="gang2plt">'[10]Price Note Master'!$S$36</definedName>
    <definedName name="Gangs">'[11]Gang Rates'!$A$5:$A$6</definedName>
    <definedName name="GGG1LLL" localSheetId="5">#REF!</definedName>
    <definedName name="GGG1LLL" localSheetId="4">#REF!</definedName>
    <definedName name="GGG1LLL" localSheetId="3">#REF!</definedName>
    <definedName name="GGG1LLL">#REF!</definedName>
    <definedName name="GGG3LLL" localSheetId="5">#REF!</definedName>
    <definedName name="GGG3LLL" localSheetId="4">#REF!</definedName>
    <definedName name="GGG3LLL" localSheetId="3">#REF!</definedName>
    <definedName name="GGG3LLL">#REF!</definedName>
    <definedName name="GIS_Indoor_4.4">[1]Datasheet!$E$119:$E$127</definedName>
    <definedName name="gng1lab" localSheetId="5">#REF!</definedName>
    <definedName name="gng1lab" localSheetId="4">#REF!</definedName>
    <definedName name="gng1lab" localSheetId="3">#REF!</definedName>
    <definedName name="gng1lab">#REF!</definedName>
    <definedName name="gng1plt" localSheetId="5">#REF!</definedName>
    <definedName name="gng1plt" localSheetId="4">#REF!</definedName>
    <definedName name="gng1plt" localSheetId="3">#REF!</definedName>
    <definedName name="gng1plt">#REF!</definedName>
    <definedName name="gng2lab" localSheetId="5">#REF!</definedName>
    <definedName name="gng2lab" localSheetId="4">#REF!</definedName>
    <definedName name="gng2lab" localSheetId="3">#REF!</definedName>
    <definedName name="gng2lab">#REF!</definedName>
    <definedName name="gng2plt" localSheetId="5">#REF!</definedName>
    <definedName name="gng2plt" localSheetId="4">#REF!</definedName>
    <definedName name="gng2plt" localSheetId="3">#REF!</definedName>
    <definedName name="gng2plt">#REF!</definedName>
    <definedName name="gng3lab" localSheetId="5">#REF!</definedName>
    <definedName name="gng3lab" localSheetId="4">#REF!</definedName>
    <definedName name="gng3lab" localSheetId="3">#REF!</definedName>
    <definedName name="gng3lab">#REF!</definedName>
    <definedName name="gng3plt" localSheetId="5">#REF!</definedName>
    <definedName name="gng3plt" localSheetId="4">#REF!</definedName>
    <definedName name="gng3plt" localSheetId="3">#REF!</definedName>
    <definedName name="gng3plt">#REF!</definedName>
    <definedName name="Grade">'[7]Labour Costs'!$M$5:$M$19</definedName>
    <definedName name="Grade2">'[7]Labour Costs'!$M$25:$M$33</definedName>
    <definedName name="Grade3">'[7]Labour Costs'!$M$20:$M$21</definedName>
    <definedName name="Ground" localSheetId="5">#REF!</definedName>
    <definedName name="Ground" localSheetId="4">#REF!</definedName>
    <definedName name="Ground" localSheetId="3">#REF!</definedName>
    <definedName name="Ground">#REF!</definedName>
    <definedName name="GSP_AR_Picklist">'[3]GSP &amp; SR Picklist'!$A$2:$D$22</definedName>
    <definedName name="GSP_AR_Sites">'[3]GSP &amp; SR Picklist'!$A$27:$FU$48</definedName>
    <definedName name="GSP_Prgms">'[3]GSP &amp; SR Prgm'!$A$2:$M$6</definedName>
    <definedName name="GSP_Vehs">'[3]GSP &amp; SR Vehs'!$A$2:$I$6</definedName>
    <definedName name="Headings" localSheetId="5">#REF!</definedName>
    <definedName name="Headings" localSheetId="4">#REF!</definedName>
    <definedName name="Headings" localSheetId="3">#REF!</definedName>
    <definedName name="Headings">#REF!</definedName>
    <definedName name="hghhhhhh" localSheetId="5" hidden="1">#REF!</definedName>
    <definedName name="hghhhhhh" localSheetId="4" hidden="1">#REF!</definedName>
    <definedName name="hghhhhhh" localSheetId="3" hidden="1">#REF!</definedName>
    <definedName name="hghhhhhh" hidden="1">#REF!</definedName>
    <definedName name="hju" localSheetId="5">#REF!</definedName>
    <definedName name="hju" localSheetId="4">#REF!</definedName>
    <definedName name="hju" localSheetId="3">#REF!</definedName>
    <definedName name="hju">#REF!</definedName>
    <definedName name="holidays">'[12]WORKDAY PICKLIST'!$G$6:$G$28</definedName>
    <definedName name="Hols">'[3]CS Holidays'!$B$3:$B$120</definedName>
    <definedName name="Indiasalary">'[13]India Salary'!$C$5:$X$283</definedName>
    <definedName name="Infra" localSheetId="5">#REF!</definedName>
    <definedName name="Infra" localSheetId="4">#REF!</definedName>
    <definedName name="Infra" localSheetId="3">#REF!</definedName>
    <definedName name="Infra">#REF!</definedName>
    <definedName name="Instruction01" localSheetId="5">#REF!</definedName>
    <definedName name="Instruction01" localSheetId="4">#REF!</definedName>
    <definedName name="Instruction01" localSheetId="3">#REF!</definedName>
    <definedName name="Instruction01">#REF!</definedName>
    <definedName name="Instruction02" localSheetId="5">#REF!</definedName>
    <definedName name="Instruction02" localSheetId="4">#REF!</definedName>
    <definedName name="Instruction02" localSheetId="3">#REF!</definedName>
    <definedName name="Instruction02">#REF!</definedName>
    <definedName name="Instruction03" localSheetId="5">#REF!</definedName>
    <definedName name="Instruction03" localSheetId="4">#REF!</definedName>
    <definedName name="Instruction03" localSheetId="3">#REF!</definedName>
    <definedName name="Instruction03">#REF!</definedName>
    <definedName name="Instructions" localSheetId="5">#REF!</definedName>
    <definedName name="Instructions" localSheetId="4">#REF!</definedName>
    <definedName name="Instructions" localSheetId="3">#REF!</definedName>
    <definedName name="Instructions">#REF!</definedName>
    <definedName name="IPFee" localSheetId="3">'[5]8IP2-3Costs'!$I$50</definedName>
    <definedName name="IPFee">'[6]8IP2-3Costs'!$I$50</definedName>
    <definedName name="IPSub" localSheetId="3">'[5]8IP2-3Costs'!$F$50</definedName>
    <definedName name="IPSub">'[6]8IP2-3Costs'!$F$50</definedName>
    <definedName name="ItemCheck" localSheetId="5">#REF!</definedName>
    <definedName name="ItemCheck" localSheetId="4">#REF!</definedName>
    <definedName name="ItemCheck" localSheetId="3">#REF!</definedName>
    <definedName name="ItemCheck">#REF!</definedName>
    <definedName name="ITT_Date" localSheetId="5">#REF!</definedName>
    <definedName name="ITT_Date" localSheetId="4">#REF!</definedName>
    <definedName name="ITT_Date" localSheetId="3">#REF!</definedName>
    <definedName name="ITT_Date">#REF!</definedName>
    <definedName name="JobName" localSheetId="5">#REF!</definedName>
    <definedName name="JobName" localSheetId="4">#REF!</definedName>
    <definedName name="JobName" localSheetId="3">#REF!</definedName>
    <definedName name="JobName">#REF!</definedName>
    <definedName name="JobNo" localSheetId="5">#REF!</definedName>
    <definedName name="JobNo" localSheetId="4">#REF!</definedName>
    <definedName name="JobNo" localSheetId="3">#REF!</definedName>
    <definedName name="JobNo">#REF!</definedName>
    <definedName name="JobTitle1" localSheetId="5">#REF!</definedName>
    <definedName name="JobTitle1" localSheetId="4">#REF!</definedName>
    <definedName name="JobTitle1" localSheetId="3">#REF!</definedName>
    <definedName name="JobTitle1">#REF!</definedName>
    <definedName name="JobTitle2" localSheetId="5">#REF!</definedName>
    <definedName name="JobTitle2" localSheetId="4">#REF!</definedName>
    <definedName name="JobTitle2" localSheetId="3">#REF!</definedName>
    <definedName name="JobTitle2">#REF!</definedName>
    <definedName name="kk" localSheetId="5" hidden="1">#REF!</definedName>
    <definedName name="kk" localSheetId="4" hidden="1">#REF!</definedName>
    <definedName name="kk" localSheetId="3" hidden="1">#REF!</definedName>
    <definedName name="kk" hidden="1">#REF!</definedName>
    <definedName name="Labour">'[7]Labour Costs'!$C$6:$C$17</definedName>
    <definedName name="LabourList">'[7]Labour Costs'!$C$7:$C$17</definedName>
    <definedName name="LCCON" localSheetId="3">[5]LineCosts!$AH$2:$AH$313</definedName>
    <definedName name="LCCON">[6]LineCosts!$AH$2:$AH$313</definedName>
    <definedName name="LCELE" localSheetId="3">[5]LineCosts!$AK$2:$AK$313</definedName>
    <definedName name="LCELE">[6]LineCosts!$AK$2:$AK$313</definedName>
    <definedName name="LCEOW" localSheetId="3">[5]LineCosts!$AJ$2:$AJ$313</definedName>
    <definedName name="LCEOW">[6]LineCosts!$AJ$2:$AJ$313</definedName>
    <definedName name="LCMAT" localSheetId="3">[5]LineCosts!$AL$2:$AL$313</definedName>
    <definedName name="LCMAT">[6]LineCosts!$AL$2:$AL$313</definedName>
    <definedName name="LCMPI" localSheetId="3">[5]LineCosts!$AF$2:$AF$313</definedName>
    <definedName name="LCMPI">[6]LineCosts!$AF$2:$AF$313</definedName>
    <definedName name="LCMPO" localSheetId="3">[5]LineCosts!$AG$2:$AG$313</definedName>
    <definedName name="LCMPO">[6]LineCosts!$AG$2:$AG$313</definedName>
    <definedName name="LCSUB" localSheetId="3">[5]LineCosts!$AI$2:$AI$313</definedName>
    <definedName name="LCSUB">[6]LineCosts!$AI$2:$AI$313</definedName>
    <definedName name="Letter">[8]Ref!$C$9:$D$12</definedName>
    <definedName name="Level" localSheetId="5">#REF!</definedName>
    <definedName name="Level" localSheetId="4">#REF!</definedName>
    <definedName name="Level" localSheetId="3">#REF!</definedName>
    <definedName name="Level">#REF!</definedName>
    <definedName name="LnDCosts" localSheetId="3">'[5]8IP2-3Costs'!$F$49</definedName>
    <definedName name="LnDCosts">'[6]8IP2-3Costs'!$F$49</definedName>
    <definedName name="LnDCosts2" localSheetId="3">'[5]6NGCostsSummary'!$D$33</definedName>
    <definedName name="LnDCosts2">'[6]6NGCostsSummary'!$D$33</definedName>
    <definedName name="location">'[13]Location Report'!$C$7:$L$2533</definedName>
    <definedName name="LondonAllowance">'[7]Project Parameters'!$C$11</definedName>
    <definedName name="NewLine" localSheetId="5">#REF!</definedName>
    <definedName name="NewLine" localSheetId="4">#REF!</definedName>
    <definedName name="NewLine" localSheetId="3">#REF!</definedName>
    <definedName name="NewLine">#REF!</definedName>
    <definedName name="NGActSheet">[2]UnitCostData!$L$3:$L$73</definedName>
    <definedName name="NGCostSummary" localSheetId="3">'[5]6NGCostsSummary'!$D$34</definedName>
    <definedName name="NGCostSummary">'[6]6NGCostsSummary'!$D$34</definedName>
    <definedName name="NGExc">[2]UnitCostData!$O$7:$O$20</definedName>
    <definedName name="NGPC">[2]UnitCostData!$M$3:$M$73</definedName>
    <definedName name="NonInfra" localSheetId="5">#REF!</definedName>
    <definedName name="NonInfra" localSheetId="4">#REF!</definedName>
    <definedName name="NonInfra" localSheetId="3">#REF!</definedName>
    <definedName name="NonInfra">#REF!</definedName>
    <definedName name="officemap">'[13]Office Map'!$C$3:$D$24</definedName>
    <definedName name="OH_AR_Picklist">'[3]OH Picklist'!$A$2:$BU$22</definedName>
    <definedName name="OH_AR_Sites">'[3]OH Picklist'!$A$28:$FU$109</definedName>
    <definedName name="OH_Prgms">'[3]OH Prgm'!$A$2:$Y$71</definedName>
    <definedName name="OH_Vehs">'[3]OH Vehs'!$A$2:$N$71</definedName>
    <definedName name="OHL_Decom_AR_Picklist">'[3]132kV Picklist'!$A$2:$CN$22</definedName>
    <definedName name="OHL_Decom_AR_Sites">'[3]132kV Picklist'!$A$28:$FU$129</definedName>
    <definedName name="OHL_Decom_Prgms">'[3]132kV Prgm'!$A$2:$S$91</definedName>
    <definedName name="OHL_Decom_Vehs">'[3]132kV Vehs'!$A$2:$M$91</definedName>
    <definedName name="Pal_Workbook_GUID" hidden="1">"Z6NWTHH8LUH2RFRD9E9TVUL5"</definedName>
    <definedName name="PeopleList">[2]CostTablePeople!$D$14:$D$200</definedName>
    <definedName name="PeopleRates">[2]CostTablePeople!$A$14:$Z$200</definedName>
    <definedName name="Period">[8]Ref!$C$6</definedName>
    <definedName name="Period2">[8]Ref!$C$7</definedName>
    <definedName name="Period2name">[8]Ref!$C$19</definedName>
    <definedName name="Periodname">[8]Ref!$C$18</definedName>
    <definedName name="Plant_List">'[11]Plant Rates'!$B$5:$B$83</definedName>
    <definedName name="PlantCode">[7]Plant!$A$4:$A$2369</definedName>
    <definedName name="PlantFuel">[7]Plant!$E$4:$E$2369</definedName>
    <definedName name="PlantList">[7]Plant!$C$4:$C$2369</definedName>
    <definedName name="PlantRate">[7]Plant!$D$4:$D$2369</definedName>
    <definedName name="_xlnm.Print_Area" localSheetId="0">'Construction Traffic_Activity'!$A$1:$Z$60</definedName>
    <definedName name="_xlnm.Print_Area" localSheetId="2">'MS-Construction Traffic_Activit'!$A$1:$AA$60</definedName>
    <definedName name="_xlnm.Print_Area" localSheetId="5">#REF!</definedName>
    <definedName name="_xlnm.Print_Area" localSheetId="1">'Peak Construction Traffic '!$A$1:$W$26</definedName>
    <definedName name="_xlnm.Print_Area" localSheetId="4">#REF!</definedName>
    <definedName name="_xlnm.Print_Area" localSheetId="3">#REF!</definedName>
    <definedName name="_xlnm.Print_Area">#REF!</definedName>
    <definedName name="Print_Area_MI" localSheetId="5">#REF!</definedName>
    <definedName name="Print_Area_MI" localSheetId="4">#REF!</definedName>
    <definedName name="Print_Area_MI" localSheetId="3">#REF!</definedName>
    <definedName name="Print_Area_MI">#REF!</definedName>
    <definedName name="Project_Name" localSheetId="5">#REF!</definedName>
    <definedName name="Project_Name" localSheetId="4">#REF!</definedName>
    <definedName name="Project_Name" localSheetId="3">#REF!</definedName>
    <definedName name="Project_Name">#REF!</definedName>
    <definedName name="Project_Ref" localSheetId="5">#REF!</definedName>
    <definedName name="Project_Ref" localSheetId="4">#REF!</definedName>
    <definedName name="Project_Ref" localSheetId="3">#REF!</definedName>
    <definedName name="Project_Ref">#REF!</definedName>
    <definedName name="ProjectName" localSheetId="5">#REF!</definedName>
    <definedName name="ProjectName" localSheetId="4">#REF!</definedName>
    <definedName name="ProjectName" localSheetId="3">#REF!</definedName>
    <definedName name="ProjectName">#REF!</definedName>
    <definedName name="ProjectNumber" localSheetId="5">#REF!</definedName>
    <definedName name="ProjectNumber" localSheetId="4">#REF!</definedName>
    <definedName name="ProjectNumber" localSheetId="3">#REF!</definedName>
    <definedName name="ProjectNumber">#REF!</definedName>
    <definedName name="ProjectStage" localSheetId="5">#REF!</definedName>
    <definedName name="ProjectStage" localSheetId="4">#REF!</definedName>
    <definedName name="ProjectStage" localSheetId="3">#REF!</definedName>
    <definedName name="ProjectStage">#REF!</definedName>
    <definedName name="ProvFee" localSheetId="3">'[5]7ProvisionalCosts'!$G$42</definedName>
    <definedName name="ProvFee">'[6]7ProvisionalCosts'!$G$42</definedName>
    <definedName name="ProvSub" localSheetId="3">'[5]7ProvisionalCosts'!$D$42</definedName>
    <definedName name="ProvSub">'[6]7ProvisionalCosts'!$D$42</definedName>
    <definedName name="q" localSheetId="5">#REF!</definedName>
    <definedName name="q" localSheetId="4">#REF!</definedName>
    <definedName name="q" localSheetId="3">#REF!</definedName>
    <definedName name="q">#REF!</definedName>
    <definedName name="rate">'[13]Comparison Summary'!$X$6</definedName>
    <definedName name="rates">'[13]Internal Rate Table '!$D$14:$AJ$1505</definedName>
    <definedName name="ratesbook">'[13]Rates Book - UK All'!$A$5:$N$3056</definedName>
    <definedName name="ratesbyname">'[13]Internal Rate Table '!$E$14:$AQ$12505</definedName>
    <definedName name="RateSource" localSheetId="3">'[14]Schedule of Rates'!#REF!</definedName>
    <definedName name="RateSource">'[14]Schedule of Rates'!#REF!</definedName>
    <definedName name="ReportTitle" localSheetId="5">#REF!</definedName>
    <definedName name="ReportTitle" localSheetId="4">#REF!</definedName>
    <definedName name="ReportTitle" localSheetId="3">#REF!</definedName>
    <definedName name="ReportTitle">#REF!</definedName>
    <definedName name="Resource">'[2]Resource Plan'!$H$113:$H$577</definedName>
    <definedName name="ResourceActSht">'[2]Resource Plan'!$F$113:$F$577</definedName>
    <definedName name="ResourceCA">'[2]Resource Plan'!$A$113:$A$577</definedName>
    <definedName name="ResourceDays">'[2]Resource Plan'!$M$113:$M$577</definedName>
    <definedName name="ResourceDayWorking">'[2]Resource Plan'!$N$113:$N$577</definedName>
    <definedName name="ResourceID">'[2]Resource Plan'!$G$113:$G$577</definedName>
    <definedName name="ResourceQty">'[2]Resource Plan'!$I$113:$I$577</definedName>
    <definedName name="ResourceShift">'[2]Resource Plan'!$J$113:$J$577</definedName>
    <definedName name="Rev" localSheetId="5">#REF!</definedName>
    <definedName name="Rev" localSheetId="4">#REF!</definedName>
    <definedName name="Rev" localSheetId="3">#REF!</definedName>
    <definedName name="Rev">#REF!</definedName>
    <definedName name="RevDate" localSheetId="5">#REF!</definedName>
    <definedName name="RevDate" localSheetId="4">#REF!</definedName>
    <definedName name="RevDate" localSheetId="3">#REF!</definedName>
    <definedName name="RevDate">#REF!</definedName>
    <definedName name="RevisionDate" localSheetId="3">[5]ProjectDetails!$B$9</definedName>
    <definedName name="RevisionDate">[6]ProjectDetails!$B$9</definedName>
    <definedName name="RevisionNo" localSheetId="3">[5]ProjectDetails!$B$8</definedName>
    <definedName name="RevisionNo">[6]ProjectDetails!$B$8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TRUE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ummary" localSheetId="3">'[5]5RiskSummary'!$D$22</definedName>
    <definedName name="RiskSummary">'[6]5RiskSummary'!$D$22</definedName>
    <definedName name="RiskSummary1" localSheetId="3">'[5]5RiskSummary'!$D$23</definedName>
    <definedName name="RiskSummary1">'[6]5RiskSummary'!$D$23</definedName>
    <definedName name="RiskUpdateDisplay" hidden="1">FALSE</definedName>
    <definedName name="RiskUseDifferentSeedForEachSim" hidden="1">FALSE</definedName>
    <definedName name="RiskUseFixedSeed" hidden="1">TRUE</definedName>
    <definedName name="RiskUseMultipleCPUs" hidden="1">TRUE</definedName>
    <definedName name="road4.4">[1]Datasheet!$E$615:$E$625</definedName>
    <definedName name="Salary">[13]Salary!$D$3:$BH$3495</definedName>
    <definedName name="Scaffolding">[1]Datasheet!$E$1327:$E$1336</definedName>
    <definedName name="SchemeNo">[2]ProjectDetails!$B$6</definedName>
    <definedName name="SchemeTitle">[2]ProjectDetails!$B$7</definedName>
    <definedName name="ScPercent" localSheetId="5">#REF!</definedName>
    <definedName name="ScPercent" localSheetId="4">#REF!</definedName>
    <definedName name="ScPercent" localSheetId="3">#REF!</definedName>
    <definedName name="ScPercent">#REF!</definedName>
    <definedName name="Series_100_02" localSheetId="3">'[14]Schedule of Rates'!#REF!</definedName>
    <definedName name="Series_100_02">'[14]Schedule of Rates'!#REF!</definedName>
    <definedName name="Series_100_03" localSheetId="3">'[14]Schedule of Rates'!#REF!</definedName>
    <definedName name="Series_100_03">'[14]Schedule of Rates'!#REF!</definedName>
    <definedName name="Series_100_04" localSheetId="3">'[14]Schedule of Rates'!#REF!</definedName>
    <definedName name="Series_100_04">'[14]Schedule of Rates'!#REF!</definedName>
    <definedName name="Series_1100_02" localSheetId="3">'[14]Schedule of Rates'!#REF!</definedName>
    <definedName name="Series_1100_02">'[14]Schedule of Rates'!#REF!</definedName>
    <definedName name="Series_1500_01" localSheetId="3">'[14]Schedule of Rates'!#REF!</definedName>
    <definedName name="Series_1500_01">'[14]Schedule of Rates'!#REF!</definedName>
    <definedName name="Series_1500_07" localSheetId="3">'[14]Schedule of Rates'!#REF!</definedName>
    <definedName name="Series_1500_07">'[14]Schedule of Rates'!#REF!</definedName>
    <definedName name="Series_1700_02" localSheetId="3">'[14]Schedule of Rates'!#REF!</definedName>
    <definedName name="Series_1700_02">'[14]Schedule of Rates'!#REF!</definedName>
    <definedName name="Series_1700_03" localSheetId="3">'[14]Schedule of Rates'!#REF!</definedName>
    <definedName name="Series_1700_03">'[14]Schedule of Rates'!#REF!</definedName>
    <definedName name="Series_1700_04" localSheetId="3">'[14]Schedule of Rates'!#REF!</definedName>
    <definedName name="Series_1700_04">'[14]Schedule of Rates'!#REF!</definedName>
    <definedName name="Series_1700_05" localSheetId="3">'[14]Schedule of Rates'!#REF!</definedName>
    <definedName name="Series_1700_05">'[14]Schedule of Rates'!#REF!</definedName>
    <definedName name="Series_1900_00" localSheetId="3">'[14]Schedule of Rates'!#REF!</definedName>
    <definedName name="Series_1900_00">'[14]Schedule of Rates'!#REF!</definedName>
    <definedName name="Series_2300_00" localSheetId="3">'[14]Schedule of Rates'!#REF!</definedName>
    <definedName name="Series_2300_00">'[14]Schedule of Rates'!#REF!</definedName>
    <definedName name="Series_2400_03" localSheetId="3">'[14]Schedule of Rates'!#REF!</definedName>
    <definedName name="Series_2400_03">'[14]Schedule of Rates'!#REF!</definedName>
    <definedName name="Series_300_02" localSheetId="3">'[14]Schedule of Rates'!#REF!</definedName>
    <definedName name="Series_300_02">'[14]Schedule of Rates'!#REF!</definedName>
    <definedName name="Series_400_00" localSheetId="3">'[14]Schedule of Rates'!#REF!</definedName>
    <definedName name="Series_400_00">'[14]Schedule of Rates'!#REF!</definedName>
    <definedName name="Series_400_01" localSheetId="3">'[14]Schedule of Rates'!#REF!</definedName>
    <definedName name="Series_400_01">'[14]Schedule of Rates'!#REF!</definedName>
    <definedName name="Series_400_03" localSheetId="3">'[14]Schedule of Rates'!#REF!</definedName>
    <definedName name="Series_400_03">'[14]Schedule of Rates'!#REF!</definedName>
    <definedName name="Series_400_04" localSheetId="3">'[14]Schedule of Rates'!#REF!</definedName>
    <definedName name="Series_400_04">'[14]Schedule of Rates'!#REF!</definedName>
    <definedName name="Series_400_05" localSheetId="3">'[14]Schedule of Rates'!#REF!</definedName>
    <definedName name="Series_400_05">'[14]Schedule of Rates'!#REF!</definedName>
    <definedName name="Series_500_02" localSheetId="3">'[14]Schedule of Rates'!#REF!</definedName>
    <definedName name="Series_500_02">'[14]Schedule of Rates'!#REF!</definedName>
    <definedName name="Series_500_04" localSheetId="3">'[14]Schedule of Rates'!#REF!</definedName>
    <definedName name="Series_500_04">'[14]Schedule of Rates'!#REF!</definedName>
    <definedName name="Series_500_05" localSheetId="3">'[14]Schedule of Rates'!#REF!</definedName>
    <definedName name="Series_500_05">'[14]Schedule of Rates'!#REF!</definedName>
    <definedName name="Series_500_07" localSheetId="3">'[14]Schedule of Rates'!#REF!</definedName>
    <definedName name="Series_500_07">'[14]Schedule of Rates'!#REF!</definedName>
    <definedName name="Series_500_10" localSheetId="3">'[14]Schedule of Rates'!#REF!</definedName>
    <definedName name="Series_500_10">'[14]Schedule of Rates'!#REF!</definedName>
    <definedName name="Series_500_14" localSheetId="3">'[14]Schedule of Rates'!#REF!</definedName>
    <definedName name="Series_500_14">'[14]Schedule of Rates'!#REF!</definedName>
    <definedName name="Series_600_01" localSheetId="3">'[14]Schedule of Rates'!#REF!</definedName>
    <definedName name="Series_600_01">'[14]Schedule of Rates'!#REF!</definedName>
    <definedName name="Series_600_14" localSheetId="3">'[14]Schedule of Rates'!#REF!</definedName>
    <definedName name="Series_600_14">'[14]Schedule of Rates'!#REF!</definedName>
    <definedName name="Series_600_32" localSheetId="3">'[14]Schedule of Rates'!#REF!</definedName>
    <definedName name="Series_600_32">'[14]Schedule of Rates'!#REF!</definedName>
    <definedName name="Series_600_33" localSheetId="3">'[14]Schedule of Rates'!#REF!</definedName>
    <definedName name="Series_600_33">'[14]Schedule of Rates'!#REF!</definedName>
    <definedName name="Series_700_00" localSheetId="3">'[14]Schedule of Rates'!#REF!</definedName>
    <definedName name="Series_700_00">'[14]Schedule of Rates'!#REF!</definedName>
    <definedName name="Series_700_01" localSheetId="3">'[14]Schedule of Rates'!#REF!</definedName>
    <definedName name="Series_700_01">'[14]Schedule of Rates'!#REF!</definedName>
    <definedName name="Series_700_02" localSheetId="3">'[14]Schedule of Rates'!#REF!</definedName>
    <definedName name="Series_700_02">'[14]Schedule of Rates'!#REF!</definedName>
    <definedName name="Series_700_03" localSheetId="3">'[14]Schedule of Rates'!#REF!</definedName>
    <definedName name="Series_700_03">'[14]Schedule of Rates'!#REF!</definedName>
    <definedName name="Series_700_04" localSheetId="3">'[14]Schedule of Rates'!#REF!</definedName>
    <definedName name="Series_700_04">'[14]Schedule of Rates'!#REF!</definedName>
    <definedName name="Series_700_05" localSheetId="3">'[14]Schedule of Rates'!#REF!</definedName>
    <definedName name="Series_700_05">'[14]Schedule of Rates'!#REF!</definedName>
    <definedName name="Series_700_06" localSheetId="3">'[14]Schedule of Rates'!#REF!</definedName>
    <definedName name="Series_700_06">'[14]Schedule of Rates'!#REF!</definedName>
    <definedName name="Series_700_08" localSheetId="3">'[14]Schedule of Rates'!#REF!</definedName>
    <definedName name="Series_700_08">'[14]Schedule of Rates'!#REF!</definedName>
    <definedName name="Series_700_11" localSheetId="3">'[14]Schedule of Rates'!#REF!</definedName>
    <definedName name="Series_700_11">'[14]Schedule of Rates'!#REF!</definedName>
    <definedName name="Series_700_12" localSheetId="3">'[14]Schedule of Rates'!#REF!</definedName>
    <definedName name="Series_700_12">'[14]Schedule of Rates'!#REF!</definedName>
    <definedName name="Series_700_13" localSheetId="3">'[14]Schedule of Rates'!#REF!</definedName>
    <definedName name="Series_700_13">'[14]Schedule of Rates'!#REF!</definedName>
    <definedName name="SheetNames">'[7]Pricing Schedule'!$F$7:$F$404</definedName>
    <definedName name="SheetTabs">'[7]Pricing Schedule'!$C$7:$C$404</definedName>
    <definedName name="SmallTools">'[7]Project Parameters'!$C$12</definedName>
    <definedName name="Source">[1]Datasheet!$E$1602:$E$1605</definedName>
    <definedName name="ss" localSheetId="5" hidden="1">#REF!</definedName>
    <definedName name="ss" localSheetId="4" hidden="1">#REF!</definedName>
    <definedName name="ss" localSheetId="3" hidden="1">#REF!</definedName>
    <definedName name="ss" hidden="1">#REF!</definedName>
    <definedName name="staff">'[13]Comparison Summary'!$B$5:$P$350</definedName>
    <definedName name="staffdetails" localSheetId="5">#REF!</definedName>
    <definedName name="staffdetails" localSheetId="4">#REF!</definedName>
    <definedName name="staffdetails" localSheetId="3">#REF!</definedName>
    <definedName name="staffdetails">#REF!</definedName>
    <definedName name="Standard_Strength">[1]Datasheet!$E$381:$E$408</definedName>
    <definedName name="Start" localSheetId="5">#REF!</definedName>
    <definedName name="Start" localSheetId="4">#REF!</definedName>
    <definedName name="Start" localSheetId="3">#REF!</definedName>
    <definedName name="Start">#REF!</definedName>
    <definedName name="Steel">'[15]Pricing Schedule'!$F$7:$F$404</definedName>
    <definedName name="Sub_Name" localSheetId="5">#REF!</definedName>
    <definedName name="Sub_Name" localSheetId="4">#REF!</definedName>
    <definedName name="Sub_Name" localSheetId="3">#REF!</definedName>
    <definedName name="Sub_Name">#REF!</definedName>
    <definedName name="Sub_Submission_Date" localSheetId="5">#REF!</definedName>
    <definedName name="Sub_Submission_Date" localSheetId="4">#REF!</definedName>
    <definedName name="Sub_Submission_Date" localSheetId="3">#REF!</definedName>
    <definedName name="Sub_Submission_Date">#REF!</definedName>
    <definedName name="Subcontract_Works" localSheetId="5">#REF!</definedName>
    <definedName name="Subcontract_Works" localSheetId="4">#REF!</definedName>
    <definedName name="Subcontract_Works" localSheetId="3">#REF!</definedName>
    <definedName name="Subcontract_Works">#REF!</definedName>
    <definedName name="Summer5days">'[7]Labour Costs'!$E$7:$E$17</definedName>
    <definedName name="Summer6days">'[7]Labour Costs'!$F$7:$F$17</definedName>
    <definedName name="Summer7days">'[7]Labour Costs'!$G$7:$G$17</definedName>
    <definedName name="SV_Prgm">'[3]SV Prgm'!$A$2:$K$292</definedName>
    <definedName name="SV_Vehs">'[3]SV Vehs'!$A$2:$H$292</definedName>
    <definedName name="tape">[1]Datasheet!$E$760:$E$769</definedName>
    <definedName name="Template" localSheetId="5">#REF!</definedName>
    <definedName name="Template" localSheetId="4">#REF!</definedName>
    <definedName name="Template" localSheetId="3">#REF!</definedName>
    <definedName name="Template">#REF!</definedName>
    <definedName name="TempWorksCosts">'[7]Labour Costs'!$O$20:$O$21</definedName>
    <definedName name="Tension">[1]Datasheet!$E$814:$E$831</definedName>
    <definedName name="Test" localSheetId="3">OFFSET('[16]Activity Schedule Cable Works'!$B$9:$P$559,(MATCH('[16]Activity Schedule Cable Works'!$B1048573,'[16]Activity Schedule Cable Works'!$B$9:$B$559,0))-1,0,COUNTIF('[16]Activity Schedule Cable Works'!$B$9:$B$559,'[16]Activity Schedule Cable Works'!$B1048573),7)</definedName>
    <definedName name="Test">OFFSET('[16]Activity Schedule Cable Works'!$B$9:$P$559,(MATCH('[16]Activity Schedule Cable Works'!$B1048573,'[16]Activity Schedule Cable Works'!$B$9:$B$559,0))-1,0,COUNTIF('[16]Activity Schedule Cable Works'!$B$9:$B$559,'[16]Activity Schedule Cable Works'!$B1048573),7)</definedName>
    <definedName name="Time" localSheetId="3">'[17]Gang Rates'!#REF!</definedName>
    <definedName name="Time">'[17]Gang Rates'!#REF!</definedName>
    <definedName name="Title" localSheetId="5">#REF!</definedName>
    <definedName name="Title" localSheetId="4">#REF!</definedName>
    <definedName name="Title" localSheetId="3">#REF!</definedName>
    <definedName name="Title">#REF!</definedName>
    <definedName name="Titles01" localSheetId="5">#REF!</definedName>
    <definedName name="Titles01" localSheetId="4">#REF!</definedName>
    <definedName name="Titles01" localSheetId="3">#REF!</definedName>
    <definedName name="Titles01">#REF!</definedName>
    <definedName name="Titles02" localSheetId="5">#REF!</definedName>
    <definedName name="Titles02" localSheetId="4">#REF!</definedName>
    <definedName name="Titles02" localSheetId="3">#REF!</definedName>
    <definedName name="Titles02">#REF!</definedName>
    <definedName name="Tools">[2]KeyData!$B$11</definedName>
    <definedName name="Trenches4.4">[1]Datasheet!$E$724:$E$740</definedName>
    <definedName name="Tunnel">[1]Datasheet!$E$1434:$E$1441</definedName>
    <definedName name="Unitname">[8]Ref!$C$3</definedName>
    <definedName name="usrUnit">[18]Ref!$A$2</definedName>
    <definedName name="usrUnitDesc">[18]Ref!$A$3</definedName>
    <definedName name="usrWholeYear">[18]Ref!$A$6</definedName>
    <definedName name="VehicleCode">[7]Plant!$A$2268:$A$2296</definedName>
    <definedName name="VehicleFuel">[7]Plant!$E$2268:$E$2296</definedName>
    <definedName name="VehicleList">[7]Plant!$C$2268:$C$2296</definedName>
    <definedName name="VehicleRates">[7]Plant!$D$2268:$D$2296</definedName>
    <definedName name="version_name">[19]Tables!$A$1:$A$2</definedName>
    <definedName name="Volt">[1]Datasheet!$E$335:$E$341</definedName>
    <definedName name="Volt2">[1]Datasheet!$E$335:$E$341</definedName>
    <definedName name="VoltItems">[1]Datasheet!$BA$12:$BA$33</definedName>
    <definedName name="w" localSheetId="5">#REF!</definedName>
    <definedName name="w" localSheetId="4">#REF!</definedName>
    <definedName name="w" localSheetId="3">#REF!</definedName>
    <definedName name="w">#REF!</definedName>
    <definedName name="W2C" localSheetId="5" hidden="1">{#N/A,#N/A,FALSE,"Graphs"}</definedName>
    <definedName name="W2C" localSheetId="4" hidden="1">{#N/A,#N/A,FALSE,"Graphs"}</definedName>
    <definedName name="W2C" hidden="1">{#N/A,#N/A,FALSE,"Graphs"}</definedName>
    <definedName name="wasteciv">[1]Datasheet!$E$1564:$E$1570</definedName>
    <definedName name="wasteme">[1]Datasheet!$E$1556:$E$1562</definedName>
    <definedName name="Winter5days">'[7]Labour Costs'!$H$7:$H$17</definedName>
    <definedName name="Winter6days">'[7]Labour Costs'!$I$7:$I$17</definedName>
    <definedName name="Winter7days">'[7]Labour Costs'!$J$7:$J$17</definedName>
    <definedName name="Working_OH" localSheetId="5">#REF!</definedName>
    <definedName name="Working_OH" localSheetId="4">#REF!</definedName>
    <definedName name="Working_OH" localSheetId="3">#REF!</definedName>
    <definedName name="Working_OH">#REF!</definedName>
    <definedName name="Working_Time" localSheetId="5">#REF!</definedName>
    <definedName name="Working_Time" localSheetId="4">#REF!</definedName>
    <definedName name="Working_Time" localSheetId="3">#REF!</definedName>
    <definedName name="Working_Time">#REF!</definedName>
    <definedName name="wrn.Area._.Summaries." localSheetId="5" hidden="1">{#N/A,#N/A,FALSE,"Area Summaries"}</definedName>
    <definedName name="wrn.Area._.Summaries." localSheetId="4" hidden="1">{#N/A,#N/A,FALSE,"Area Summaries"}</definedName>
    <definedName name="wrn.Area._.Summaries." hidden="1">{#N/A,#N/A,FALSE,"Area Summaries"}</definedName>
    <definedName name="wrn.Elemental._.Summ." localSheetId="5" hidden="1">{#N/A,#N/A,FALSE,"Elemental Summ"}</definedName>
    <definedName name="wrn.Elemental._.Summ." localSheetId="4" hidden="1">{#N/A,#N/A,FALSE,"Elemental Summ"}</definedName>
    <definedName name="wrn.Elemental._.Summ." hidden="1">{#N/A,#N/A,FALSE,"Elemental Summ"}</definedName>
    <definedName name="wrn.Graphs." localSheetId="5" hidden="1">{#N/A,#N/A,FALSE,"Graphs"}</definedName>
    <definedName name="wrn.Graphs." localSheetId="4" hidden="1">{#N/A,#N/A,FALSE,"Graphs"}</definedName>
    <definedName name="wrn.Graphs." hidden="1">{#N/A,#N/A,FALSE,"Graphs"}</definedName>
    <definedName name="wrn.Mech._.Elec._.Fitout." localSheetId="5" hidden="1">{#N/A,#N/A,FALSE,"Mech, Elec, Fitout";#N/A,#N/A,FALSE,"Mech, Elec, Fitout"}</definedName>
    <definedName name="wrn.Mech._.Elec._.Fitout." localSheetId="4" hidden="1">{#N/A,#N/A,FALSE,"Mech, Elec, Fitout";#N/A,#N/A,FALSE,"Mech, Elec, Fitout"}</definedName>
    <definedName name="wrn.Mech._.Elec._.Fitout." hidden="1">{#N/A,#N/A,FALSE,"Mech, Elec, Fitout";#N/A,#N/A,FALSE,"Mech, Elec, Fitout"}</definedName>
    <definedName name="wrn.Proj._.spec._.details." localSheetId="5" hidden="1">{#N/A,#N/A,FALSE,"Proj spec details"}</definedName>
    <definedName name="wrn.Proj._.spec._.details." localSheetId="4" hidden="1">{#N/A,#N/A,FALSE,"Proj spec details"}</definedName>
    <definedName name="wrn.Proj._.spec._.details." hidden="1">{#N/A,#N/A,FALSE,"Proj spec details"}</definedName>
    <definedName name="wrn.Project._.Commentary." localSheetId="5" hidden="1">{#N/A,#N/A,FALSE,"Project Commentary"}</definedName>
    <definedName name="wrn.Project._.Commentary." localSheetId="4" hidden="1">{#N/A,#N/A,FALSE,"Project Commentary"}</definedName>
    <definedName name="wrn.Project._.Commentary." hidden="1">{#N/A,#N/A,FALSE,"Project Commentary"}</definedName>
    <definedName name="wrn.Specification." localSheetId="5" hidden="1">{#N/A,#N/A,FALSE,"Specification"}</definedName>
    <definedName name="wrn.Specification." localSheetId="4" hidden="1">{#N/A,#N/A,FALSE,"Specification"}</definedName>
    <definedName name="wrn.Specification." hidden="1">{#N/A,#N/A,FALSE,"Specification"}</definedName>
    <definedName name="Year">[8]Ref!$C$8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8" i="4" l="1"/>
  <c r="E82" i="4" s="1"/>
  <c r="E77" i="4"/>
  <c r="E81" i="4"/>
  <c r="E80" i="4"/>
  <c r="E79" i="4"/>
  <c r="C82" i="4"/>
  <c r="C81" i="4" l="1"/>
  <c r="C80" i="4"/>
  <c r="C79" i="4"/>
  <c r="C78" i="4"/>
  <c r="C77" i="4"/>
  <c r="C76" i="4"/>
  <c r="BU29" i="4" l="1"/>
  <c r="AZ29" i="4"/>
  <c r="AW29" i="4"/>
  <c r="AX29" i="4"/>
  <c r="AY29" i="4"/>
  <c r="AV29" i="4"/>
  <c r="AU29" i="4"/>
  <c r="AT29" i="4"/>
  <c r="AU28" i="4"/>
  <c r="AT28" i="4"/>
  <c r="AV28" i="4"/>
  <c r="AW28" i="4"/>
  <c r="AX28" i="4"/>
  <c r="AY28" i="4"/>
  <c r="AB6" i="4" l="1"/>
  <c r="AB9" i="4"/>
  <c r="AB12" i="4"/>
  <c r="AB15" i="4"/>
  <c r="AB18" i="4"/>
  <c r="AB21" i="4"/>
  <c r="AB24" i="4"/>
  <c r="AB27" i="4"/>
  <c r="AB30" i="4"/>
  <c r="AB33" i="4"/>
  <c r="BO19" i="4" l="1"/>
  <c r="BP19" i="4" s="1"/>
  <c r="BQ19" i="4" s="1"/>
  <c r="AO20" i="4"/>
  <c r="AP20" i="4"/>
  <c r="AN20" i="4"/>
  <c r="BO16" i="4"/>
  <c r="BP16" i="4" s="1"/>
  <c r="AN17" i="4"/>
  <c r="AO17" i="4"/>
  <c r="BO13" i="4"/>
  <c r="BP13" i="4" s="1"/>
  <c r="BQ13" i="4" s="1"/>
  <c r="BR13" i="4" s="1"/>
  <c r="AO14" i="4"/>
  <c r="AP14" i="4"/>
  <c r="AQ14" i="4"/>
  <c r="BL10" i="4"/>
  <c r="AM11" i="4"/>
  <c r="AL4" i="4"/>
  <c r="BM10" i="4" l="1"/>
  <c r="BN10" i="4" s="1"/>
  <c r="F20" i="4" l="1"/>
  <c r="E20" i="4"/>
  <c r="D20" i="4"/>
  <c r="C20" i="4"/>
  <c r="AL11" i="4" l="1"/>
  <c r="AL56" i="4" s="1"/>
  <c r="AK11" i="4"/>
  <c r="T667" i="8" l="1"/>
  <c r="AU574" i="8"/>
  <c r="AT574" i="8"/>
  <c r="AS574" i="8"/>
  <c r="AK574" i="8"/>
  <c r="O574" i="8" s="1"/>
  <c r="AO574" i="8"/>
  <c r="AN574" i="8"/>
  <c r="Y574" i="8"/>
  <c r="AM574" i="8" s="1"/>
  <c r="Q574" i="8" s="1"/>
  <c r="X574" i="8"/>
  <c r="S574" i="8"/>
  <c r="P574" i="8"/>
  <c r="AU573" i="8"/>
  <c r="AT573" i="8"/>
  <c r="AS573" i="8"/>
  <c r="AM573" i="8"/>
  <c r="Q573" i="8" s="1"/>
  <c r="AK573" i="8"/>
  <c r="O573" i="8" s="1"/>
  <c r="AO573" i="8"/>
  <c r="Y573" i="8"/>
  <c r="X573" i="8"/>
  <c r="S573" i="8"/>
  <c r="P573" i="8"/>
  <c r="AU572" i="8"/>
  <c r="AT572" i="8"/>
  <c r="AS572" i="8"/>
  <c r="AK572" i="8"/>
  <c r="AO572" i="8"/>
  <c r="Y572" i="8"/>
  <c r="AM572" i="8" s="1"/>
  <c r="Q572" i="8" s="1"/>
  <c r="X572" i="8"/>
  <c r="S572" i="8"/>
  <c r="P572" i="8"/>
  <c r="O572" i="8"/>
  <c r="AU571" i="8"/>
  <c r="AT571" i="8"/>
  <c r="AS571" i="8"/>
  <c r="AK571" i="8"/>
  <c r="O571" i="8" s="1"/>
  <c r="AO571" i="8"/>
  <c r="AN571" i="8"/>
  <c r="Y571" i="8"/>
  <c r="AI571" i="8" s="1"/>
  <c r="AJ571" i="8" s="1"/>
  <c r="N571" i="8" s="1"/>
  <c r="X571" i="8"/>
  <c r="S571" i="8"/>
  <c r="P571" i="8"/>
  <c r="AU570" i="8"/>
  <c r="AT570" i="8"/>
  <c r="AS570" i="8"/>
  <c r="AK570" i="8"/>
  <c r="O570" i="8" s="1"/>
  <c r="AO570" i="8"/>
  <c r="AN570" i="8"/>
  <c r="Y570" i="8"/>
  <c r="AI570" i="8" s="1"/>
  <c r="AJ570" i="8" s="1"/>
  <c r="N570" i="8" s="1"/>
  <c r="X570" i="8"/>
  <c r="S570" i="8"/>
  <c r="P570" i="8"/>
  <c r="AU569" i="8"/>
  <c r="AT569" i="8"/>
  <c r="AS569" i="8"/>
  <c r="AM569" i="8"/>
  <c r="Q569" i="8" s="1"/>
  <c r="AK569" i="8"/>
  <c r="O569" i="8" s="1"/>
  <c r="AO569" i="8"/>
  <c r="Y569" i="8"/>
  <c r="X569" i="8"/>
  <c r="S569" i="8"/>
  <c r="P569" i="8"/>
  <c r="AU568" i="8"/>
  <c r="AT568" i="8"/>
  <c r="AS568" i="8"/>
  <c r="AK568" i="8"/>
  <c r="O568" i="8" s="1"/>
  <c r="AO568" i="8"/>
  <c r="AN568" i="8"/>
  <c r="Y568" i="8"/>
  <c r="X568" i="8"/>
  <c r="S568" i="8"/>
  <c r="P568" i="8"/>
  <c r="AU567" i="8"/>
  <c r="AT567" i="8"/>
  <c r="AS567" i="8"/>
  <c r="AK567" i="8"/>
  <c r="O567" i="8" s="1"/>
  <c r="AO567" i="8"/>
  <c r="AN567" i="8"/>
  <c r="Y567" i="8"/>
  <c r="AI567" i="8" s="1"/>
  <c r="AJ567" i="8" s="1"/>
  <c r="N567" i="8" s="1"/>
  <c r="X567" i="8"/>
  <c r="S567" i="8"/>
  <c r="P567" i="8"/>
  <c r="AU566" i="8"/>
  <c r="AT566" i="8"/>
  <c r="AS566" i="8"/>
  <c r="AK566" i="8"/>
  <c r="O566" i="8" s="1"/>
  <c r="AO566" i="8"/>
  <c r="AN566" i="8"/>
  <c r="Y566" i="8"/>
  <c r="AM566" i="8" s="1"/>
  <c r="Q566" i="8" s="1"/>
  <c r="X566" i="8"/>
  <c r="S566" i="8"/>
  <c r="P566" i="8"/>
  <c r="AU565" i="8"/>
  <c r="AT565" i="8"/>
  <c r="AS565" i="8"/>
  <c r="AK565" i="8"/>
  <c r="O565" i="8" s="1"/>
  <c r="AO565" i="8"/>
  <c r="Y565" i="8"/>
  <c r="AM565" i="8" s="1"/>
  <c r="Q565" i="8" s="1"/>
  <c r="X565" i="8"/>
  <c r="S565" i="8"/>
  <c r="P565" i="8"/>
  <c r="AU564" i="8"/>
  <c r="AT564" i="8"/>
  <c r="AS564" i="8"/>
  <c r="AK564" i="8"/>
  <c r="O564" i="8" s="1"/>
  <c r="AO564" i="8"/>
  <c r="Y564" i="8"/>
  <c r="X564" i="8"/>
  <c r="S564" i="8"/>
  <c r="P564" i="8"/>
  <c r="AU563" i="8"/>
  <c r="AT563" i="8"/>
  <c r="AS563" i="8"/>
  <c r="AK563" i="8"/>
  <c r="O563" i="8" s="1"/>
  <c r="AO563" i="8"/>
  <c r="AN563" i="8"/>
  <c r="Y563" i="8"/>
  <c r="AM563" i="8" s="1"/>
  <c r="Q563" i="8" s="1"/>
  <c r="X563" i="8"/>
  <c r="S563" i="8"/>
  <c r="P563" i="8"/>
  <c r="AU562" i="8"/>
  <c r="AT562" i="8"/>
  <c r="AS562" i="8"/>
  <c r="AK562" i="8"/>
  <c r="O562" i="8" s="1"/>
  <c r="AO562" i="8"/>
  <c r="AN562" i="8"/>
  <c r="Y562" i="8"/>
  <c r="AM562" i="8" s="1"/>
  <c r="Q562" i="8" s="1"/>
  <c r="X562" i="8"/>
  <c r="S562" i="8"/>
  <c r="P562" i="8"/>
  <c r="AU561" i="8"/>
  <c r="AT561" i="8"/>
  <c r="AS561" i="8"/>
  <c r="AM561" i="8"/>
  <c r="Q561" i="8" s="1"/>
  <c r="AK561" i="8"/>
  <c r="O561" i="8" s="1"/>
  <c r="AO561" i="8"/>
  <c r="Y561" i="8"/>
  <c r="X561" i="8"/>
  <c r="S561" i="8"/>
  <c r="P561" i="8"/>
  <c r="AU560" i="8"/>
  <c r="AT560" i="8"/>
  <c r="AS560" i="8"/>
  <c r="AK560" i="8"/>
  <c r="O560" i="8" s="1"/>
  <c r="AO560" i="8"/>
  <c r="AN560" i="8"/>
  <c r="Y560" i="8"/>
  <c r="AM560" i="8" s="1"/>
  <c r="Q560" i="8" s="1"/>
  <c r="X560" i="8"/>
  <c r="S560" i="8"/>
  <c r="P560" i="8"/>
  <c r="AU559" i="8"/>
  <c r="AT559" i="8"/>
  <c r="AS559" i="8"/>
  <c r="AK559" i="8"/>
  <c r="O559" i="8" s="1"/>
  <c r="AO559" i="8"/>
  <c r="AN559" i="8"/>
  <c r="Y559" i="8"/>
  <c r="X559" i="8"/>
  <c r="S559" i="8"/>
  <c r="P559" i="8"/>
  <c r="AU558" i="8"/>
  <c r="AT558" i="8"/>
  <c r="AS558" i="8"/>
  <c r="AK558" i="8"/>
  <c r="O558" i="8" s="1"/>
  <c r="AI558" i="8"/>
  <c r="AJ558" i="8" s="1"/>
  <c r="N558" i="8" s="1"/>
  <c r="AN558" i="8"/>
  <c r="Y558" i="8"/>
  <c r="AM558" i="8" s="1"/>
  <c r="Q558" i="8" s="1"/>
  <c r="X558" i="8"/>
  <c r="AO558" i="8"/>
  <c r="S558" i="8"/>
  <c r="P558" i="8"/>
  <c r="AU557" i="8"/>
  <c r="AT557" i="8"/>
  <c r="AS557" i="8"/>
  <c r="AK557" i="8"/>
  <c r="AN557" i="8"/>
  <c r="Y557" i="8"/>
  <c r="X557" i="8"/>
  <c r="AO557" i="8"/>
  <c r="S557" i="8"/>
  <c r="P557" i="8"/>
  <c r="O557" i="8"/>
  <c r="AU556" i="8"/>
  <c r="AT556" i="8"/>
  <c r="AS556" i="8"/>
  <c r="AK556" i="8"/>
  <c r="O556" i="8" s="1"/>
  <c r="Y556" i="8"/>
  <c r="AM556" i="8" s="1"/>
  <c r="Q556" i="8" s="1"/>
  <c r="X556" i="8"/>
  <c r="AO556" i="8"/>
  <c r="S556" i="8"/>
  <c r="P556" i="8"/>
  <c r="AU555" i="8"/>
  <c r="AT555" i="8"/>
  <c r="AS555" i="8"/>
  <c r="AK555" i="8"/>
  <c r="Y555" i="8"/>
  <c r="AM555" i="8" s="1"/>
  <c r="Q555" i="8" s="1"/>
  <c r="X555" i="8"/>
  <c r="AO555" i="8"/>
  <c r="S555" i="8"/>
  <c r="P555" i="8"/>
  <c r="O555" i="8"/>
  <c r="AU554" i="8"/>
  <c r="AT554" i="8"/>
  <c r="AS554" i="8"/>
  <c r="AM554" i="8"/>
  <c r="Q554" i="8" s="1"/>
  <c r="AK554" i="8"/>
  <c r="O554" i="8" s="1"/>
  <c r="AN554" i="8"/>
  <c r="Y554" i="8"/>
  <c r="X554" i="8"/>
  <c r="AO554" i="8"/>
  <c r="S554" i="8"/>
  <c r="P554" i="8"/>
  <c r="AU553" i="8"/>
  <c r="AT553" i="8"/>
  <c r="AS553" i="8"/>
  <c r="AK553" i="8"/>
  <c r="O553" i="8" s="1"/>
  <c r="AN553" i="8"/>
  <c r="Y553" i="8"/>
  <c r="X553" i="8"/>
  <c r="AO553" i="8"/>
  <c r="S553" i="8"/>
  <c r="P553" i="8"/>
  <c r="AU552" i="8"/>
  <c r="AT552" i="8"/>
  <c r="AS552" i="8"/>
  <c r="AM552" i="8"/>
  <c r="AK552" i="8"/>
  <c r="O552" i="8" s="1"/>
  <c r="AO552" i="8"/>
  <c r="Y552" i="8"/>
  <c r="X552" i="8"/>
  <c r="S552" i="8"/>
  <c r="Q552" i="8"/>
  <c r="P552" i="8"/>
  <c r="AU551" i="8"/>
  <c r="AT551" i="8"/>
  <c r="AS551" i="8"/>
  <c r="AK551" i="8"/>
  <c r="AO551" i="8"/>
  <c r="AN551" i="8"/>
  <c r="Y551" i="8"/>
  <c r="X551" i="8"/>
  <c r="S551" i="8"/>
  <c r="P551" i="8"/>
  <c r="O551" i="8"/>
  <c r="AU550" i="8"/>
  <c r="AT550" i="8"/>
  <c r="AS550" i="8"/>
  <c r="AO550" i="8"/>
  <c r="AK550" i="8"/>
  <c r="O550" i="8" s="1"/>
  <c r="Y550" i="8"/>
  <c r="AM550" i="8" s="1"/>
  <c r="Q550" i="8" s="1"/>
  <c r="X550" i="8"/>
  <c r="S550" i="8"/>
  <c r="P550" i="8"/>
  <c r="AU549" i="8"/>
  <c r="AT549" i="8"/>
  <c r="AS549" i="8"/>
  <c r="AK549" i="8"/>
  <c r="O549" i="8" s="1"/>
  <c r="AO549" i="8"/>
  <c r="AN549" i="8"/>
  <c r="Y549" i="8"/>
  <c r="X549" i="8"/>
  <c r="S549" i="8"/>
  <c r="P549" i="8"/>
  <c r="AU548" i="8"/>
  <c r="AT548" i="8"/>
  <c r="AS548" i="8"/>
  <c r="AK548" i="8"/>
  <c r="O548" i="8" s="1"/>
  <c r="Y548" i="8"/>
  <c r="AM548" i="8" s="1"/>
  <c r="Q548" i="8" s="1"/>
  <c r="X548" i="8"/>
  <c r="AO548" i="8"/>
  <c r="S548" i="8"/>
  <c r="P548" i="8"/>
  <c r="AU547" i="8"/>
  <c r="AT547" i="8"/>
  <c r="AS547" i="8"/>
  <c r="AK547" i="8"/>
  <c r="O547" i="8" s="1"/>
  <c r="Y547" i="8"/>
  <c r="AM547" i="8" s="1"/>
  <c r="Q547" i="8" s="1"/>
  <c r="X547" i="8"/>
  <c r="AO547" i="8"/>
  <c r="S547" i="8"/>
  <c r="P547" i="8"/>
  <c r="AU546" i="8"/>
  <c r="AT546" i="8"/>
  <c r="AS546" i="8"/>
  <c r="AK546" i="8"/>
  <c r="O546" i="8" s="1"/>
  <c r="AN546" i="8"/>
  <c r="Y546" i="8"/>
  <c r="AM546" i="8" s="1"/>
  <c r="Q546" i="8" s="1"/>
  <c r="X546" i="8"/>
  <c r="AO546" i="8"/>
  <c r="S546" i="8"/>
  <c r="P546" i="8"/>
  <c r="AU545" i="8"/>
  <c r="AT545" i="8"/>
  <c r="AS545" i="8"/>
  <c r="AM545" i="8"/>
  <c r="Q545" i="8" s="1"/>
  <c r="AK545" i="8"/>
  <c r="O545" i="8" s="1"/>
  <c r="AO545" i="8"/>
  <c r="Y545" i="8"/>
  <c r="X545" i="8"/>
  <c r="S545" i="8"/>
  <c r="P545" i="8"/>
  <c r="AU544" i="8"/>
  <c r="AT544" i="8"/>
  <c r="AS544" i="8"/>
  <c r="AM544" i="8"/>
  <c r="Q544" i="8" s="1"/>
  <c r="AK544" i="8"/>
  <c r="O544" i="8" s="1"/>
  <c r="Y544" i="8"/>
  <c r="X544" i="8"/>
  <c r="AO544" i="8"/>
  <c r="S544" i="8"/>
  <c r="P544" i="8"/>
  <c r="AU543" i="8"/>
  <c r="AT543" i="8"/>
  <c r="AS543" i="8"/>
  <c r="AK543" i="8"/>
  <c r="AH543" i="8"/>
  <c r="AG543" i="8"/>
  <c r="AD543" i="8"/>
  <c r="AO543" i="8" s="1"/>
  <c r="AB543" i="8"/>
  <c r="AA543" i="8"/>
  <c r="Y543" i="8"/>
  <c r="X543" i="8"/>
  <c r="S543" i="8"/>
  <c r="P543" i="8"/>
  <c r="O543" i="8"/>
  <c r="AU542" i="8"/>
  <c r="AT542" i="8"/>
  <c r="AS542" i="8"/>
  <c r="AK542" i="8"/>
  <c r="O542" i="8" s="1"/>
  <c r="AD542" i="8"/>
  <c r="AO542" i="8" s="1"/>
  <c r="AB542" i="8"/>
  <c r="Y542" i="8"/>
  <c r="AM542" i="8" s="1"/>
  <c r="Q542" i="8" s="1"/>
  <c r="X542" i="8"/>
  <c r="AH542" i="8" s="1"/>
  <c r="S542" i="8"/>
  <c r="P542" i="8"/>
  <c r="AU541" i="8"/>
  <c r="AT541" i="8"/>
  <c r="AS541" i="8"/>
  <c r="AK541" i="8"/>
  <c r="AG541" i="8"/>
  <c r="AD541" i="8"/>
  <c r="AO541" i="8" s="1"/>
  <c r="AB541" i="8"/>
  <c r="AA541" i="8"/>
  <c r="Y541" i="8"/>
  <c r="AM541" i="8" s="1"/>
  <c r="Q541" i="8" s="1"/>
  <c r="X541" i="8"/>
  <c r="AH541" i="8" s="1"/>
  <c r="S541" i="8"/>
  <c r="P541" i="8"/>
  <c r="O541" i="8"/>
  <c r="AU540" i="8"/>
  <c r="AT540" i="8"/>
  <c r="AS540" i="8"/>
  <c r="AK540" i="8"/>
  <c r="O540" i="8" s="1"/>
  <c r="AG540" i="8"/>
  <c r="AB540" i="8"/>
  <c r="Y540" i="8"/>
  <c r="AM540" i="8" s="1"/>
  <c r="Q540" i="8" s="1"/>
  <c r="X540" i="8"/>
  <c r="AH540" i="8" s="1"/>
  <c r="AD540" i="8"/>
  <c r="AO540" i="8" s="1"/>
  <c r="S540" i="8"/>
  <c r="P540" i="8"/>
  <c r="AU539" i="8"/>
  <c r="AT539" i="8"/>
  <c r="AS539" i="8"/>
  <c r="AK539" i="8"/>
  <c r="AB539" i="8"/>
  <c r="AA539" i="8"/>
  <c r="Y539" i="8"/>
  <c r="X539" i="8"/>
  <c r="AG539" i="8" s="1"/>
  <c r="AD539" i="8"/>
  <c r="AO539" i="8" s="1"/>
  <c r="S539" i="8"/>
  <c r="P539" i="8"/>
  <c r="O539" i="8"/>
  <c r="AU538" i="8"/>
  <c r="AT538" i="8"/>
  <c r="AS538" i="8"/>
  <c r="AK538" i="8"/>
  <c r="O538" i="8" s="1"/>
  <c r="AB538" i="8"/>
  <c r="Y538" i="8"/>
  <c r="AM538" i="8" s="1"/>
  <c r="Q538" i="8" s="1"/>
  <c r="X538" i="8"/>
  <c r="AH538" i="8" s="1"/>
  <c r="AD538" i="8"/>
  <c r="AO538" i="8" s="1"/>
  <c r="S538" i="8"/>
  <c r="P538" i="8"/>
  <c r="AU537" i="8"/>
  <c r="AT537" i="8"/>
  <c r="AS537" i="8"/>
  <c r="AK537" i="8"/>
  <c r="O537" i="8" s="1"/>
  <c r="AB537" i="8"/>
  <c r="Y537" i="8"/>
  <c r="AM537" i="8" s="1"/>
  <c r="Q537" i="8" s="1"/>
  <c r="X537" i="8"/>
  <c r="AH537" i="8" s="1"/>
  <c r="AD537" i="8"/>
  <c r="AO537" i="8" s="1"/>
  <c r="S537" i="8"/>
  <c r="P537" i="8"/>
  <c r="AU536" i="8"/>
  <c r="AT536" i="8"/>
  <c r="AS536" i="8"/>
  <c r="AK536" i="8"/>
  <c r="O536" i="8" s="1"/>
  <c r="AB536" i="8"/>
  <c r="Y536" i="8"/>
  <c r="AM536" i="8" s="1"/>
  <c r="Q536" i="8" s="1"/>
  <c r="X536" i="8"/>
  <c r="AH536" i="8" s="1"/>
  <c r="AD536" i="8"/>
  <c r="AO536" i="8" s="1"/>
  <c r="S536" i="8"/>
  <c r="P536" i="8"/>
  <c r="AU535" i="8"/>
  <c r="AT535" i="8"/>
  <c r="AS535" i="8"/>
  <c r="AK535" i="8"/>
  <c r="O535" i="8" s="1"/>
  <c r="AH535" i="8"/>
  <c r="AG535" i="8"/>
  <c r="AD535" i="8"/>
  <c r="AO535" i="8" s="1"/>
  <c r="AB535" i="8"/>
  <c r="AA535" i="8"/>
  <c r="Y535" i="8"/>
  <c r="X535" i="8"/>
  <c r="S535" i="8"/>
  <c r="P535" i="8"/>
  <c r="AU534" i="8"/>
  <c r="AT534" i="8"/>
  <c r="AS534" i="8"/>
  <c r="AM534" i="8"/>
  <c r="AK534" i="8"/>
  <c r="O534" i="8" s="1"/>
  <c r="AD534" i="8"/>
  <c r="AO534" i="8" s="1"/>
  <c r="AB534" i="8"/>
  <c r="Y534" i="8"/>
  <c r="X534" i="8"/>
  <c r="AH534" i="8" s="1"/>
  <c r="S534" i="8"/>
  <c r="Q534" i="8"/>
  <c r="P534" i="8"/>
  <c r="AU533" i="8"/>
  <c r="AT533" i="8"/>
  <c r="AS533" i="8"/>
  <c r="AK533" i="8"/>
  <c r="AB533" i="8"/>
  <c r="Y533" i="8"/>
  <c r="AM533" i="8" s="1"/>
  <c r="Q533" i="8" s="1"/>
  <c r="X533" i="8"/>
  <c r="AG533" i="8" s="1"/>
  <c r="AD533" i="8"/>
  <c r="AO533" i="8" s="1"/>
  <c r="S533" i="8"/>
  <c r="P533" i="8"/>
  <c r="O533" i="8"/>
  <c r="AU532" i="8"/>
  <c r="AT532" i="8"/>
  <c r="AS532" i="8"/>
  <c r="AK532" i="8"/>
  <c r="O532" i="8" s="1"/>
  <c r="AB532" i="8"/>
  <c r="Y532" i="8"/>
  <c r="AM532" i="8" s="1"/>
  <c r="Q532" i="8" s="1"/>
  <c r="X532" i="8"/>
  <c r="AH532" i="8" s="1"/>
  <c r="AD532" i="8"/>
  <c r="AO532" i="8" s="1"/>
  <c r="S532" i="8"/>
  <c r="P532" i="8"/>
  <c r="AU531" i="8"/>
  <c r="AT531" i="8"/>
  <c r="AS531" i="8"/>
  <c r="AM531" i="8"/>
  <c r="Q531" i="8" s="1"/>
  <c r="AK531" i="8"/>
  <c r="O531" i="8" s="1"/>
  <c r="AB531" i="8"/>
  <c r="Y531" i="8"/>
  <c r="X531" i="8"/>
  <c r="AG531" i="8" s="1"/>
  <c r="AD531" i="8"/>
  <c r="AO531" i="8" s="1"/>
  <c r="S531" i="8"/>
  <c r="P531" i="8"/>
  <c r="AU530" i="8"/>
  <c r="AT530" i="8"/>
  <c r="AS530" i="8"/>
  <c r="AK530" i="8"/>
  <c r="O530" i="8" s="1"/>
  <c r="AB530" i="8"/>
  <c r="Y530" i="8"/>
  <c r="AM530" i="8" s="1"/>
  <c r="Q530" i="8" s="1"/>
  <c r="X530" i="8"/>
  <c r="AH530" i="8" s="1"/>
  <c r="AD530" i="8"/>
  <c r="AO530" i="8" s="1"/>
  <c r="S530" i="8"/>
  <c r="P530" i="8"/>
  <c r="AU529" i="8"/>
  <c r="AT529" i="8"/>
  <c r="AS529" i="8"/>
  <c r="AK529" i="8"/>
  <c r="AG529" i="8"/>
  <c r="AB529" i="8"/>
  <c r="Y529" i="8"/>
  <c r="AM529" i="8" s="1"/>
  <c r="Q529" i="8" s="1"/>
  <c r="X529" i="8"/>
  <c r="AA529" i="8" s="1"/>
  <c r="AD529" i="8"/>
  <c r="AO529" i="8" s="1"/>
  <c r="S529" i="8"/>
  <c r="P529" i="8"/>
  <c r="O529" i="8"/>
  <c r="AU528" i="8"/>
  <c r="AT528" i="8"/>
  <c r="AS528" i="8"/>
  <c r="AK528" i="8"/>
  <c r="O528" i="8" s="1"/>
  <c r="AB528" i="8"/>
  <c r="AA528" i="8"/>
  <c r="AC528" i="8" s="1"/>
  <c r="Y528" i="8"/>
  <c r="AM528" i="8" s="1"/>
  <c r="Q528" i="8" s="1"/>
  <c r="X528" i="8"/>
  <c r="AH528" i="8" s="1"/>
  <c r="AD528" i="8"/>
  <c r="AO528" i="8" s="1"/>
  <c r="S528" i="8"/>
  <c r="P528" i="8"/>
  <c r="AU527" i="8"/>
  <c r="AT527" i="8"/>
  <c r="AS527" i="8"/>
  <c r="AK527" i="8"/>
  <c r="AN527" i="8"/>
  <c r="Y527" i="8"/>
  <c r="X527" i="8"/>
  <c r="AO527" i="8"/>
  <c r="S527" i="8"/>
  <c r="P527" i="8"/>
  <c r="O527" i="8"/>
  <c r="AU526" i="8"/>
  <c r="AT526" i="8"/>
  <c r="AS526" i="8"/>
  <c r="AM526" i="8"/>
  <c r="Q526" i="8" s="1"/>
  <c r="AK526" i="8"/>
  <c r="AO526" i="8"/>
  <c r="Y526" i="8"/>
  <c r="X526" i="8"/>
  <c r="S526" i="8"/>
  <c r="P526" i="8"/>
  <c r="O526" i="8"/>
  <c r="AU525" i="8"/>
  <c r="AT525" i="8"/>
  <c r="AS525" i="8"/>
  <c r="AK525" i="8"/>
  <c r="O525" i="8" s="1"/>
  <c r="AN525" i="8"/>
  <c r="Y525" i="8"/>
  <c r="X525" i="8"/>
  <c r="AO525" i="8"/>
  <c r="S525" i="8"/>
  <c r="P525" i="8"/>
  <c r="AU524" i="8"/>
  <c r="AT524" i="8"/>
  <c r="AS524" i="8"/>
  <c r="AK524" i="8"/>
  <c r="Y524" i="8"/>
  <c r="AM524" i="8" s="1"/>
  <c r="Q524" i="8" s="1"/>
  <c r="X524" i="8"/>
  <c r="AO524" i="8"/>
  <c r="S524" i="8"/>
  <c r="P524" i="8"/>
  <c r="O524" i="8"/>
  <c r="AU523" i="8"/>
  <c r="AT523" i="8"/>
  <c r="AS523" i="8"/>
  <c r="AK523" i="8"/>
  <c r="O523" i="8" s="1"/>
  <c r="Y523" i="8"/>
  <c r="X523" i="8"/>
  <c r="AO523" i="8"/>
  <c r="S523" i="8"/>
  <c r="P523" i="8"/>
  <c r="AU522" i="8"/>
  <c r="AT522" i="8"/>
  <c r="AS522" i="8"/>
  <c r="AK522" i="8"/>
  <c r="O522" i="8" s="1"/>
  <c r="AN522" i="8"/>
  <c r="Y522" i="8"/>
  <c r="X522" i="8"/>
  <c r="AO522" i="8"/>
  <c r="S522" i="8"/>
  <c r="P522" i="8"/>
  <c r="AU521" i="8"/>
  <c r="AT521" i="8"/>
  <c r="AS521" i="8"/>
  <c r="AO521" i="8"/>
  <c r="AK521" i="8"/>
  <c r="AN521" i="8"/>
  <c r="Y521" i="8"/>
  <c r="AM521" i="8" s="1"/>
  <c r="Q521" i="8" s="1"/>
  <c r="X521" i="8"/>
  <c r="S521" i="8"/>
  <c r="P521" i="8"/>
  <c r="O521" i="8"/>
  <c r="AU520" i="8"/>
  <c r="AT520" i="8"/>
  <c r="AS520" i="8"/>
  <c r="AK520" i="8"/>
  <c r="O520" i="8" s="1"/>
  <c r="Y520" i="8"/>
  <c r="AM520" i="8" s="1"/>
  <c r="Q520" i="8" s="1"/>
  <c r="X520" i="8"/>
  <c r="AO520" i="8"/>
  <c r="S520" i="8"/>
  <c r="P520" i="8"/>
  <c r="AU519" i="8"/>
  <c r="AT519" i="8"/>
  <c r="AS519" i="8"/>
  <c r="AK519" i="8"/>
  <c r="O519" i="8" s="1"/>
  <c r="Y519" i="8"/>
  <c r="AM519" i="8" s="1"/>
  <c r="Q519" i="8" s="1"/>
  <c r="X519" i="8"/>
  <c r="AO519" i="8"/>
  <c r="S519" i="8"/>
  <c r="P519" i="8"/>
  <c r="AU518" i="8"/>
  <c r="AT518" i="8"/>
  <c r="AS518" i="8"/>
  <c r="AK518" i="8"/>
  <c r="O518" i="8" s="1"/>
  <c r="AN518" i="8"/>
  <c r="Y518" i="8"/>
  <c r="X518" i="8"/>
  <c r="AO518" i="8"/>
  <c r="S518" i="8"/>
  <c r="P518" i="8"/>
  <c r="AU517" i="8"/>
  <c r="AT517" i="8"/>
  <c r="AS517" i="8"/>
  <c r="AM517" i="8"/>
  <c r="Q517" i="8" s="1"/>
  <c r="AK517" i="8"/>
  <c r="O517" i="8" s="1"/>
  <c r="AO517" i="8"/>
  <c r="Y517" i="8"/>
  <c r="X517" i="8"/>
  <c r="S517" i="8"/>
  <c r="P517" i="8"/>
  <c r="AU516" i="8"/>
  <c r="AT516" i="8"/>
  <c r="AS516" i="8"/>
  <c r="AM516" i="8"/>
  <c r="Q516" i="8" s="1"/>
  <c r="AK516" i="8"/>
  <c r="O516" i="8" s="1"/>
  <c r="AN516" i="8"/>
  <c r="Y516" i="8"/>
  <c r="X516" i="8"/>
  <c r="AO516" i="8"/>
  <c r="S516" i="8"/>
  <c r="P516" i="8"/>
  <c r="AU515" i="8"/>
  <c r="AT515" i="8"/>
  <c r="AS515" i="8"/>
  <c r="AM515" i="8"/>
  <c r="Q515" i="8" s="1"/>
  <c r="AK515" i="8"/>
  <c r="O515" i="8" s="1"/>
  <c r="AN515" i="8"/>
  <c r="Y515" i="8"/>
  <c r="X515" i="8"/>
  <c r="AO515" i="8"/>
  <c r="S515" i="8"/>
  <c r="P515" i="8"/>
  <c r="AU514" i="8"/>
  <c r="AT514" i="8"/>
  <c r="AS514" i="8"/>
  <c r="AK514" i="8"/>
  <c r="O514" i="8" s="1"/>
  <c r="AO514" i="8"/>
  <c r="AN514" i="8"/>
  <c r="Y514" i="8"/>
  <c r="AM514" i="8" s="1"/>
  <c r="Q514" i="8" s="1"/>
  <c r="X514" i="8"/>
  <c r="S514" i="8"/>
  <c r="P514" i="8"/>
  <c r="AU513" i="8"/>
  <c r="AT513" i="8"/>
  <c r="AS513" i="8"/>
  <c r="AK513" i="8"/>
  <c r="O513" i="8" s="1"/>
  <c r="Y513" i="8"/>
  <c r="AM513" i="8" s="1"/>
  <c r="Q513" i="8" s="1"/>
  <c r="X513" i="8"/>
  <c r="AO513" i="8"/>
  <c r="S513" i="8"/>
  <c r="P513" i="8"/>
  <c r="AU512" i="8"/>
  <c r="AT512" i="8"/>
  <c r="AS512" i="8"/>
  <c r="AK512" i="8"/>
  <c r="O512" i="8" s="1"/>
  <c r="Y512" i="8"/>
  <c r="AM512" i="8" s="1"/>
  <c r="Q512" i="8" s="1"/>
  <c r="X512" i="8"/>
  <c r="AO512" i="8"/>
  <c r="S512" i="8"/>
  <c r="P512" i="8"/>
  <c r="AU511" i="8"/>
  <c r="AT511" i="8"/>
  <c r="AS511" i="8"/>
  <c r="AK511" i="8"/>
  <c r="O511" i="8" s="1"/>
  <c r="Y511" i="8"/>
  <c r="AM511" i="8" s="1"/>
  <c r="Q511" i="8" s="1"/>
  <c r="X511" i="8"/>
  <c r="AO511" i="8"/>
  <c r="S511" i="8"/>
  <c r="P511" i="8"/>
  <c r="AU510" i="8"/>
  <c r="AT510" i="8"/>
  <c r="AS510" i="8"/>
  <c r="AK510" i="8"/>
  <c r="O510" i="8" s="1"/>
  <c r="AN510" i="8"/>
  <c r="Y510" i="8"/>
  <c r="X510" i="8"/>
  <c r="AO510" i="8"/>
  <c r="S510" i="8"/>
  <c r="P510" i="8"/>
  <c r="AU509" i="8"/>
  <c r="AT509" i="8"/>
  <c r="AS509" i="8"/>
  <c r="AM509" i="8"/>
  <c r="Q509" i="8" s="1"/>
  <c r="AK509" i="8"/>
  <c r="O509" i="8" s="1"/>
  <c r="AO509" i="8"/>
  <c r="Y509" i="8"/>
  <c r="X509" i="8"/>
  <c r="S509" i="8"/>
  <c r="P509" i="8"/>
  <c r="AU508" i="8"/>
  <c r="AT508" i="8"/>
  <c r="AS508" i="8"/>
  <c r="AM508" i="8"/>
  <c r="Q508" i="8" s="1"/>
  <c r="AK508" i="8"/>
  <c r="O508" i="8" s="1"/>
  <c r="Y508" i="8"/>
  <c r="X508" i="8"/>
  <c r="AO508" i="8"/>
  <c r="S508" i="8"/>
  <c r="P508" i="8"/>
  <c r="AU507" i="8"/>
  <c r="AT507" i="8"/>
  <c r="AS507" i="8"/>
  <c r="AM507" i="8"/>
  <c r="Q507" i="8" s="1"/>
  <c r="AK507" i="8"/>
  <c r="O507" i="8" s="1"/>
  <c r="AN507" i="8"/>
  <c r="Y507" i="8"/>
  <c r="X507" i="8"/>
  <c r="AO507" i="8"/>
  <c r="S507" i="8"/>
  <c r="P507" i="8"/>
  <c r="AU506" i="8"/>
  <c r="AT506" i="8"/>
  <c r="AS506" i="8"/>
  <c r="AO506" i="8"/>
  <c r="AM506" i="8"/>
  <c r="Q506" i="8" s="1"/>
  <c r="AK506" i="8"/>
  <c r="O506" i="8" s="1"/>
  <c r="AN506" i="8"/>
  <c r="Y506" i="8"/>
  <c r="X506" i="8"/>
  <c r="S506" i="8"/>
  <c r="P506" i="8"/>
  <c r="AU505" i="8"/>
  <c r="AT505" i="8"/>
  <c r="AS505" i="8"/>
  <c r="AK505" i="8"/>
  <c r="O505" i="8" s="1"/>
  <c r="AO505" i="8"/>
  <c r="Y505" i="8"/>
  <c r="AM505" i="8" s="1"/>
  <c r="Q505" i="8" s="1"/>
  <c r="X505" i="8"/>
  <c r="S505" i="8"/>
  <c r="P505" i="8"/>
  <c r="AU504" i="8"/>
  <c r="AT504" i="8"/>
  <c r="AS504" i="8"/>
  <c r="AK504" i="8"/>
  <c r="O504" i="8" s="1"/>
  <c r="Y504" i="8"/>
  <c r="X504" i="8"/>
  <c r="AO504" i="8"/>
  <c r="S504" i="8"/>
  <c r="P504" i="8"/>
  <c r="AU503" i="8"/>
  <c r="AT503" i="8"/>
  <c r="AS503" i="8"/>
  <c r="AK503" i="8"/>
  <c r="O503" i="8" s="1"/>
  <c r="AI503" i="8"/>
  <c r="AJ503" i="8" s="1"/>
  <c r="N503" i="8" s="1"/>
  <c r="AN503" i="8"/>
  <c r="Y503" i="8"/>
  <c r="AM503" i="8" s="1"/>
  <c r="Q503" i="8" s="1"/>
  <c r="X503" i="8"/>
  <c r="AO503" i="8"/>
  <c r="S503" i="8"/>
  <c r="P503" i="8"/>
  <c r="AU502" i="8"/>
  <c r="AT502" i="8"/>
  <c r="AS502" i="8"/>
  <c r="AK502" i="8"/>
  <c r="O502" i="8" s="1"/>
  <c r="AN502" i="8"/>
  <c r="Y502" i="8"/>
  <c r="X502" i="8"/>
  <c r="AO502" i="8"/>
  <c r="S502" i="8"/>
  <c r="P502" i="8"/>
  <c r="AU501" i="8"/>
  <c r="AT501" i="8"/>
  <c r="AS501" i="8"/>
  <c r="AK501" i="8"/>
  <c r="O501" i="8" s="1"/>
  <c r="AO501" i="8"/>
  <c r="Y501" i="8"/>
  <c r="AM501" i="8" s="1"/>
  <c r="Q501" i="8" s="1"/>
  <c r="X501" i="8"/>
  <c r="S501" i="8"/>
  <c r="P501" i="8"/>
  <c r="AU500" i="8"/>
  <c r="AT500" i="8"/>
  <c r="AS500" i="8"/>
  <c r="AK500" i="8"/>
  <c r="Y500" i="8"/>
  <c r="AM500" i="8" s="1"/>
  <c r="Q500" i="8" s="1"/>
  <c r="X500" i="8"/>
  <c r="AO500" i="8"/>
  <c r="S500" i="8"/>
  <c r="P500" i="8"/>
  <c r="O500" i="8"/>
  <c r="AU499" i="8"/>
  <c r="AT499" i="8"/>
  <c r="AS499" i="8"/>
  <c r="AK499" i="8"/>
  <c r="O499" i="8" s="1"/>
  <c r="AN499" i="8"/>
  <c r="Y499" i="8"/>
  <c r="AM499" i="8" s="1"/>
  <c r="Q499" i="8" s="1"/>
  <c r="X499" i="8"/>
  <c r="AO499" i="8"/>
  <c r="S499" i="8"/>
  <c r="P499" i="8"/>
  <c r="AU498" i="8"/>
  <c r="AT498" i="8"/>
  <c r="AS498" i="8"/>
  <c r="AO498" i="8"/>
  <c r="AK498" i="8"/>
  <c r="O498" i="8" s="1"/>
  <c r="Y498" i="8"/>
  <c r="AM498" i="8" s="1"/>
  <c r="Q498" i="8" s="1"/>
  <c r="X498" i="8"/>
  <c r="S498" i="8"/>
  <c r="P498" i="8"/>
  <c r="AU497" i="8"/>
  <c r="AT497" i="8"/>
  <c r="AS497" i="8"/>
  <c r="AN497" i="8"/>
  <c r="AK497" i="8"/>
  <c r="O497" i="8" s="1"/>
  <c r="AI497" i="8"/>
  <c r="AJ497" i="8" s="1"/>
  <c r="N497" i="8" s="1"/>
  <c r="AO497" i="8"/>
  <c r="Y497" i="8"/>
  <c r="AM497" i="8" s="1"/>
  <c r="Q497" i="8" s="1"/>
  <c r="X497" i="8"/>
  <c r="S497" i="8"/>
  <c r="P497" i="8"/>
  <c r="AU496" i="8"/>
  <c r="AT496" i="8"/>
  <c r="AS496" i="8"/>
  <c r="AK496" i="8"/>
  <c r="AN496" i="8"/>
  <c r="Y496" i="8"/>
  <c r="AI496" i="8" s="1"/>
  <c r="AJ496" i="8" s="1"/>
  <c r="N496" i="8" s="1"/>
  <c r="X496" i="8"/>
  <c r="AO496" i="8"/>
  <c r="S496" i="8"/>
  <c r="P496" i="8"/>
  <c r="O496" i="8"/>
  <c r="AU495" i="8"/>
  <c r="AT495" i="8"/>
  <c r="AS495" i="8"/>
  <c r="AM495" i="8"/>
  <c r="Q495" i="8" s="1"/>
  <c r="AK495" i="8"/>
  <c r="AO495" i="8"/>
  <c r="Y495" i="8"/>
  <c r="X495" i="8"/>
  <c r="S495" i="8"/>
  <c r="P495" i="8"/>
  <c r="O495" i="8"/>
  <c r="AU494" i="8"/>
  <c r="AT494" i="8"/>
  <c r="AS494" i="8"/>
  <c r="AK494" i="8"/>
  <c r="O494" i="8" s="1"/>
  <c r="AN494" i="8"/>
  <c r="Y494" i="8"/>
  <c r="X494" i="8"/>
  <c r="AO494" i="8"/>
  <c r="S494" i="8"/>
  <c r="P494" i="8"/>
  <c r="AU493" i="8"/>
  <c r="AT493" i="8"/>
  <c r="AS493" i="8"/>
  <c r="AK493" i="8"/>
  <c r="AO493" i="8"/>
  <c r="Y493" i="8"/>
  <c r="AM493" i="8" s="1"/>
  <c r="Q493" i="8" s="1"/>
  <c r="X493" i="8"/>
  <c r="S493" i="8"/>
  <c r="P493" i="8"/>
  <c r="O493" i="8"/>
  <c r="AU492" i="8"/>
  <c r="AT492" i="8"/>
  <c r="AS492" i="8"/>
  <c r="AM492" i="8"/>
  <c r="Q492" i="8" s="1"/>
  <c r="AK492" i="8"/>
  <c r="O492" i="8" s="1"/>
  <c r="Y492" i="8"/>
  <c r="X492" i="8"/>
  <c r="AO492" i="8"/>
  <c r="S492" i="8"/>
  <c r="P492" i="8"/>
  <c r="AU491" i="8"/>
  <c r="AT491" i="8"/>
  <c r="AS491" i="8"/>
  <c r="AK491" i="8"/>
  <c r="O491" i="8" s="1"/>
  <c r="AO491" i="8"/>
  <c r="AN491" i="8"/>
  <c r="Y491" i="8"/>
  <c r="X491" i="8"/>
  <c r="S491" i="8"/>
  <c r="P491" i="8"/>
  <c r="AU490" i="8"/>
  <c r="AT490" i="8"/>
  <c r="AS490" i="8"/>
  <c r="AO490" i="8"/>
  <c r="AM490" i="8"/>
  <c r="Q490" i="8" s="1"/>
  <c r="AK490" i="8"/>
  <c r="Y490" i="8"/>
  <c r="X490" i="8"/>
  <c r="S490" i="8"/>
  <c r="P490" i="8"/>
  <c r="O490" i="8"/>
  <c r="AU489" i="8"/>
  <c r="AT489" i="8"/>
  <c r="AS489" i="8"/>
  <c r="AK489" i="8"/>
  <c r="O489" i="8" s="1"/>
  <c r="AO489" i="8"/>
  <c r="AN489" i="8"/>
  <c r="Y489" i="8"/>
  <c r="AI489" i="8" s="1"/>
  <c r="AJ489" i="8" s="1"/>
  <c r="X489" i="8"/>
  <c r="S489" i="8"/>
  <c r="P489" i="8"/>
  <c r="N489" i="8"/>
  <c r="AU488" i="8"/>
  <c r="AT488" i="8"/>
  <c r="AS488" i="8"/>
  <c r="AM488" i="8"/>
  <c r="Q488" i="8" s="1"/>
  <c r="AK488" i="8"/>
  <c r="O488" i="8" s="1"/>
  <c r="Y488" i="8"/>
  <c r="X488" i="8"/>
  <c r="AO488" i="8"/>
  <c r="S488" i="8"/>
  <c r="P488" i="8"/>
  <c r="AU487" i="8"/>
  <c r="AT487" i="8"/>
  <c r="AS487" i="8"/>
  <c r="AO487" i="8"/>
  <c r="AM487" i="8"/>
  <c r="Q487" i="8" s="1"/>
  <c r="AK487" i="8"/>
  <c r="O487" i="8" s="1"/>
  <c r="AN487" i="8"/>
  <c r="Y487" i="8"/>
  <c r="X487" i="8"/>
  <c r="S487" i="8"/>
  <c r="P487" i="8"/>
  <c r="AU486" i="8"/>
  <c r="AT486" i="8"/>
  <c r="AS486" i="8"/>
  <c r="AO486" i="8"/>
  <c r="AK486" i="8"/>
  <c r="O486" i="8" s="1"/>
  <c r="Y486" i="8"/>
  <c r="X486" i="8"/>
  <c r="S486" i="8"/>
  <c r="P486" i="8"/>
  <c r="AU485" i="8"/>
  <c r="AT485" i="8"/>
  <c r="AS485" i="8"/>
  <c r="AK485" i="8"/>
  <c r="O485" i="8" s="1"/>
  <c r="AN485" i="8"/>
  <c r="Y485" i="8"/>
  <c r="AM485" i="8" s="1"/>
  <c r="Q485" i="8" s="1"/>
  <c r="X485" i="8"/>
  <c r="S485" i="8"/>
  <c r="P485" i="8"/>
  <c r="AU484" i="8"/>
  <c r="AT484" i="8"/>
  <c r="AS484" i="8"/>
  <c r="AK484" i="8"/>
  <c r="Y484" i="8"/>
  <c r="AM484" i="8" s="1"/>
  <c r="Q484" i="8" s="1"/>
  <c r="X484" i="8"/>
  <c r="AO484" i="8"/>
  <c r="S484" i="8"/>
  <c r="P484" i="8"/>
  <c r="O484" i="8"/>
  <c r="AU483" i="8"/>
  <c r="AT483" i="8"/>
  <c r="AS483" i="8"/>
  <c r="AK483" i="8"/>
  <c r="O483" i="8" s="1"/>
  <c r="AO483" i="8"/>
  <c r="AN483" i="8"/>
  <c r="Y483" i="8"/>
  <c r="AM483" i="8" s="1"/>
  <c r="Q483" i="8" s="1"/>
  <c r="X483" i="8"/>
  <c r="S483" i="8"/>
  <c r="P483" i="8"/>
  <c r="AU482" i="8"/>
  <c r="AT482" i="8"/>
  <c r="AS482" i="8"/>
  <c r="AM482" i="8"/>
  <c r="Q482" i="8" s="1"/>
  <c r="AK482" i="8"/>
  <c r="O482" i="8" s="1"/>
  <c r="AO482" i="8"/>
  <c r="Y482" i="8"/>
  <c r="X482" i="8"/>
  <c r="S482" i="8"/>
  <c r="P482" i="8"/>
  <c r="AU481" i="8"/>
  <c r="AT481" i="8"/>
  <c r="AS481" i="8"/>
  <c r="AK481" i="8"/>
  <c r="O481" i="8" s="1"/>
  <c r="AN481" i="8"/>
  <c r="Y481" i="8"/>
  <c r="AM481" i="8" s="1"/>
  <c r="Q481" i="8" s="1"/>
  <c r="X481" i="8"/>
  <c r="AO481" i="8"/>
  <c r="S481" i="8"/>
  <c r="P481" i="8"/>
  <c r="AU480" i="8"/>
  <c r="AT480" i="8"/>
  <c r="AS480" i="8"/>
  <c r="AO480" i="8"/>
  <c r="AK480" i="8"/>
  <c r="Y480" i="8"/>
  <c r="AM480" i="8" s="1"/>
  <c r="X480" i="8"/>
  <c r="AN480" i="8" s="1"/>
  <c r="S480" i="8"/>
  <c r="Q480" i="8"/>
  <c r="P480" i="8"/>
  <c r="O480" i="8"/>
  <c r="AU479" i="8"/>
  <c r="AT479" i="8"/>
  <c r="AS479" i="8"/>
  <c r="AO479" i="8"/>
  <c r="AM479" i="8"/>
  <c r="Q479" i="8" s="1"/>
  <c r="AK479" i="8"/>
  <c r="Y479" i="8"/>
  <c r="X479" i="8"/>
  <c r="S479" i="8"/>
  <c r="P479" i="8"/>
  <c r="O479" i="8"/>
  <c r="AU478" i="8"/>
  <c r="AT478" i="8"/>
  <c r="AS478" i="8"/>
  <c r="AM478" i="8"/>
  <c r="Q478" i="8" s="1"/>
  <c r="AK478" i="8"/>
  <c r="O478" i="8" s="1"/>
  <c r="AN478" i="8"/>
  <c r="Y478" i="8"/>
  <c r="X478" i="8"/>
  <c r="AO478" i="8"/>
  <c r="S478" i="8"/>
  <c r="P478" i="8"/>
  <c r="AU477" i="8"/>
  <c r="AT477" i="8"/>
  <c r="AS477" i="8"/>
  <c r="AK477" i="8"/>
  <c r="O477" i="8" s="1"/>
  <c r="AO477" i="8"/>
  <c r="AN477" i="8"/>
  <c r="Y477" i="8"/>
  <c r="AM477" i="8" s="1"/>
  <c r="Q477" i="8" s="1"/>
  <c r="X477" i="8"/>
  <c r="S477" i="8"/>
  <c r="P477" i="8"/>
  <c r="AU476" i="8"/>
  <c r="AT476" i="8"/>
  <c r="AS476" i="8"/>
  <c r="AK476" i="8"/>
  <c r="O476" i="8" s="1"/>
  <c r="AO476" i="8"/>
  <c r="AN476" i="8"/>
  <c r="Y476" i="8"/>
  <c r="X476" i="8"/>
  <c r="S476" i="8"/>
  <c r="P476" i="8"/>
  <c r="AU475" i="8"/>
  <c r="AT475" i="8"/>
  <c r="AS475" i="8"/>
  <c r="AK475" i="8"/>
  <c r="O475" i="8" s="1"/>
  <c r="Y475" i="8"/>
  <c r="AM475" i="8" s="1"/>
  <c r="Q475" i="8" s="1"/>
  <c r="X475" i="8"/>
  <c r="AO475" i="8"/>
  <c r="S475" i="8"/>
  <c r="P475" i="8"/>
  <c r="AU474" i="8"/>
  <c r="AT474" i="8"/>
  <c r="AS474" i="8"/>
  <c r="AK474" i="8"/>
  <c r="O474" i="8" s="1"/>
  <c r="AN474" i="8"/>
  <c r="Y474" i="8"/>
  <c r="AM474" i="8" s="1"/>
  <c r="Q474" i="8" s="1"/>
  <c r="X474" i="8"/>
  <c r="AO474" i="8"/>
  <c r="S474" i="8"/>
  <c r="P474" i="8"/>
  <c r="AU473" i="8"/>
  <c r="AT473" i="8"/>
  <c r="AS473" i="8"/>
  <c r="AK473" i="8"/>
  <c r="O473" i="8" s="1"/>
  <c r="AN473" i="8"/>
  <c r="Y473" i="8"/>
  <c r="AM473" i="8" s="1"/>
  <c r="Q473" i="8" s="1"/>
  <c r="X473" i="8"/>
  <c r="AO473" i="8"/>
  <c r="S473" i="8"/>
  <c r="P473" i="8"/>
  <c r="AU472" i="8"/>
  <c r="AT472" i="8"/>
  <c r="AS472" i="8"/>
  <c r="AN472" i="8"/>
  <c r="AK472" i="8"/>
  <c r="O472" i="8" s="1"/>
  <c r="AO472" i="8"/>
  <c r="Y472" i="8"/>
  <c r="AM472" i="8" s="1"/>
  <c r="Q472" i="8" s="1"/>
  <c r="X472" i="8"/>
  <c r="S472" i="8"/>
  <c r="P472" i="8"/>
  <c r="AU471" i="8"/>
  <c r="AT471" i="8"/>
  <c r="AS471" i="8"/>
  <c r="AM471" i="8"/>
  <c r="Q471" i="8" s="1"/>
  <c r="AK471" i="8"/>
  <c r="O471" i="8" s="1"/>
  <c r="AO471" i="8"/>
  <c r="Y471" i="8"/>
  <c r="X471" i="8"/>
  <c r="S471" i="8"/>
  <c r="P471" i="8"/>
  <c r="AU470" i="8"/>
  <c r="AT470" i="8"/>
  <c r="AS470" i="8"/>
  <c r="AN470" i="8"/>
  <c r="AM470" i="8"/>
  <c r="Q470" i="8" s="1"/>
  <c r="AK470" i="8"/>
  <c r="O470" i="8" s="1"/>
  <c r="AI470" i="8"/>
  <c r="AJ470" i="8" s="1"/>
  <c r="N470" i="8" s="1"/>
  <c r="Y470" i="8"/>
  <c r="X470" i="8"/>
  <c r="AO470" i="8"/>
  <c r="S470" i="8"/>
  <c r="P470" i="8"/>
  <c r="AU469" i="8"/>
  <c r="AT469" i="8"/>
  <c r="AS469" i="8"/>
  <c r="AK469" i="8"/>
  <c r="O469" i="8" s="1"/>
  <c r="AO469" i="8"/>
  <c r="AN469" i="8"/>
  <c r="Y469" i="8"/>
  <c r="X469" i="8"/>
  <c r="S469" i="8"/>
  <c r="P469" i="8"/>
  <c r="AU468" i="8"/>
  <c r="AT468" i="8"/>
  <c r="AS468" i="8"/>
  <c r="AO468" i="8"/>
  <c r="AK468" i="8"/>
  <c r="O468" i="8" s="1"/>
  <c r="Y468" i="8"/>
  <c r="AM468" i="8" s="1"/>
  <c r="Q468" i="8" s="1"/>
  <c r="X468" i="8"/>
  <c r="S468" i="8"/>
  <c r="P468" i="8"/>
  <c r="AU467" i="8"/>
  <c r="AT467" i="8"/>
  <c r="AS467" i="8"/>
  <c r="AK467" i="8"/>
  <c r="O467" i="8" s="1"/>
  <c r="Y467" i="8"/>
  <c r="AM467" i="8" s="1"/>
  <c r="Q467" i="8" s="1"/>
  <c r="X467" i="8"/>
  <c r="AO467" i="8"/>
  <c r="S467" i="8"/>
  <c r="P467" i="8"/>
  <c r="AU466" i="8"/>
  <c r="AT466" i="8"/>
  <c r="AS466" i="8"/>
  <c r="AK466" i="8"/>
  <c r="O466" i="8" s="1"/>
  <c r="Y466" i="8"/>
  <c r="AM466" i="8" s="1"/>
  <c r="Q466" i="8" s="1"/>
  <c r="X466" i="8"/>
  <c r="AO466" i="8"/>
  <c r="S466" i="8"/>
  <c r="P466" i="8"/>
  <c r="AU465" i="8"/>
  <c r="AT465" i="8"/>
  <c r="AS465" i="8"/>
  <c r="AK465" i="8"/>
  <c r="O465" i="8" s="1"/>
  <c r="AN465" i="8"/>
  <c r="Y465" i="8"/>
  <c r="X465" i="8"/>
  <c r="AO465" i="8"/>
  <c r="S465" i="8"/>
  <c r="P465" i="8"/>
  <c r="AU464" i="8"/>
  <c r="AT464" i="8"/>
  <c r="AS464" i="8"/>
  <c r="AO464" i="8"/>
  <c r="AK464" i="8"/>
  <c r="O464" i="8" s="1"/>
  <c r="Y464" i="8"/>
  <c r="AM464" i="8" s="1"/>
  <c r="Q464" i="8" s="1"/>
  <c r="X464" i="8"/>
  <c r="S464" i="8"/>
  <c r="P464" i="8"/>
  <c r="AU463" i="8"/>
  <c r="AT463" i="8"/>
  <c r="AS463" i="8"/>
  <c r="AM463" i="8"/>
  <c r="Q463" i="8" s="1"/>
  <c r="AK463" i="8"/>
  <c r="O463" i="8" s="1"/>
  <c r="AO463" i="8"/>
  <c r="Y463" i="8"/>
  <c r="X463" i="8"/>
  <c r="S463" i="8"/>
  <c r="P463" i="8"/>
  <c r="AU462" i="8"/>
  <c r="AT462" i="8"/>
  <c r="AS462" i="8"/>
  <c r="AK462" i="8"/>
  <c r="O462" i="8" s="1"/>
  <c r="Y462" i="8"/>
  <c r="AM462" i="8" s="1"/>
  <c r="Q462" i="8" s="1"/>
  <c r="X462" i="8"/>
  <c r="AO462" i="8"/>
  <c r="S462" i="8"/>
  <c r="P462" i="8"/>
  <c r="AU461" i="8"/>
  <c r="AT461" i="8"/>
  <c r="AS461" i="8"/>
  <c r="AK461" i="8"/>
  <c r="O461" i="8" s="1"/>
  <c r="AO461" i="8"/>
  <c r="AN461" i="8"/>
  <c r="Y461" i="8"/>
  <c r="AI461" i="8" s="1"/>
  <c r="AJ461" i="8" s="1"/>
  <c r="N461" i="8" s="1"/>
  <c r="X461" i="8"/>
  <c r="S461" i="8"/>
  <c r="P461" i="8"/>
  <c r="AU460" i="8"/>
  <c r="AT460" i="8"/>
  <c r="AS460" i="8"/>
  <c r="AO460" i="8"/>
  <c r="AK460" i="8"/>
  <c r="O460" i="8" s="1"/>
  <c r="Y460" i="8"/>
  <c r="AM460" i="8" s="1"/>
  <c r="Q460" i="8" s="1"/>
  <c r="X460" i="8"/>
  <c r="S460" i="8"/>
  <c r="P460" i="8"/>
  <c r="AU459" i="8"/>
  <c r="AT459" i="8"/>
  <c r="AS459" i="8"/>
  <c r="AK459" i="8"/>
  <c r="O459" i="8" s="1"/>
  <c r="Y459" i="8"/>
  <c r="AM459" i="8" s="1"/>
  <c r="Q459" i="8" s="1"/>
  <c r="X459" i="8"/>
  <c r="AO459" i="8"/>
  <c r="S459" i="8"/>
  <c r="P459" i="8"/>
  <c r="AU458" i="8"/>
  <c r="AT458" i="8"/>
  <c r="AS458" i="8"/>
  <c r="AK458" i="8"/>
  <c r="O458" i="8" s="1"/>
  <c r="Y458" i="8"/>
  <c r="AM458" i="8" s="1"/>
  <c r="Q458" i="8" s="1"/>
  <c r="X458" i="8"/>
  <c r="AO458" i="8"/>
  <c r="S458" i="8"/>
  <c r="P458" i="8"/>
  <c r="AU457" i="8"/>
  <c r="AT457" i="8"/>
  <c r="AS457" i="8"/>
  <c r="AK457" i="8"/>
  <c r="O457" i="8" s="1"/>
  <c r="Y457" i="8"/>
  <c r="X457" i="8"/>
  <c r="AO457" i="8"/>
  <c r="S457" i="8"/>
  <c r="P457" i="8"/>
  <c r="AU456" i="8"/>
  <c r="AT456" i="8"/>
  <c r="AS456" i="8"/>
  <c r="AK456" i="8"/>
  <c r="O456" i="8" s="1"/>
  <c r="AO456" i="8"/>
  <c r="Y456" i="8"/>
  <c r="AM456" i="8" s="1"/>
  <c r="Q456" i="8" s="1"/>
  <c r="X456" i="8"/>
  <c r="S456" i="8"/>
  <c r="P456" i="8"/>
  <c r="AU455" i="8"/>
  <c r="AT455" i="8"/>
  <c r="AS455" i="8"/>
  <c r="AO455" i="8"/>
  <c r="AK455" i="8"/>
  <c r="Y455" i="8"/>
  <c r="AM455" i="8" s="1"/>
  <c r="Q455" i="8" s="1"/>
  <c r="X455" i="8"/>
  <c r="S455" i="8"/>
  <c r="P455" i="8"/>
  <c r="O455" i="8"/>
  <c r="AU454" i="8"/>
  <c r="AT454" i="8"/>
  <c r="AS454" i="8"/>
  <c r="AM454" i="8"/>
  <c r="Q454" i="8" s="1"/>
  <c r="AK454" i="8"/>
  <c r="AN454" i="8"/>
  <c r="Y454" i="8"/>
  <c r="X454" i="8"/>
  <c r="AO454" i="8"/>
  <c r="S454" i="8"/>
  <c r="P454" i="8"/>
  <c r="O454" i="8"/>
  <c r="AU453" i="8"/>
  <c r="AT453" i="8"/>
  <c r="AS453" i="8"/>
  <c r="AK453" i="8"/>
  <c r="O453" i="8" s="1"/>
  <c r="Y453" i="8"/>
  <c r="X453" i="8"/>
  <c r="AO453" i="8"/>
  <c r="S453" i="8"/>
  <c r="P453" i="8"/>
  <c r="P452" i="8"/>
  <c r="P451" i="8"/>
  <c r="P450" i="8"/>
  <c r="AU449" i="8"/>
  <c r="AT449" i="8"/>
  <c r="AS449" i="8"/>
  <c r="AK449" i="8"/>
  <c r="O449" i="8" s="1"/>
  <c r="S449" i="8"/>
  <c r="P449" i="8"/>
  <c r="AU448" i="8"/>
  <c r="AT448" i="8"/>
  <c r="AS448" i="8"/>
  <c r="AK448" i="8"/>
  <c r="AO448" i="8"/>
  <c r="S448" i="8"/>
  <c r="P448" i="8"/>
  <c r="O448" i="8"/>
  <c r="AU447" i="8"/>
  <c r="AT447" i="8"/>
  <c r="AS447" i="8"/>
  <c r="AO447" i="8"/>
  <c r="AK447" i="8"/>
  <c r="O447" i="8" s="1"/>
  <c r="S447" i="8"/>
  <c r="P447" i="8"/>
  <c r="AU446" i="8"/>
  <c r="AT446" i="8"/>
  <c r="AS446" i="8"/>
  <c r="AK446" i="8"/>
  <c r="O446" i="8" s="1"/>
  <c r="AO446" i="8"/>
  <c r="S446" i="8"/>
  <c r="P446" i="8"/>
  <c r="AU445" i="8"/>
  <c r="AT445" i="8"/>
  <c r="AS445" i="8"/>
  <c r="AM445" i="8"/>
  <c r="Q445" i="8" s="1"/>
  <c r="AK445" i="8"/>
  <c r="AO445" i="8"/>
  <c r="S445" i="8"/>
  <c r="P445" i="8"/>
  <c r="O445" i="8"/>
  <c r="AU444" i="8"/>
  <c r="AT444" i="8"/>
  <c r="AS444" i="8"/>
  <c r="AO444" i="8"/>
  <c r="AM444" i="8"/>
  <c r="Q444" i="8" s="1"/>
  <c r="AK444" i="8"/>
  <c r="S444" i="8"/>
  <c r="P444" i="8"/>
  <c r="O444" i="8"/>
  <c r="AU443" i="8"/>
  <c r="AT443" i="8"/>
  <c r="AS443" i="8"/>
  <c r="AK443" i="8"/>
  <c r="O443" i="8" s="1"/>
  <c r="S443" i="8"/>
  <c r="P443" i="8"/>
  <c r="AU442" i="8"/>
  <c r="AT442" i="8"/>
  <c r="AS442" i="8"/>
  <c r="AK442" i="8"/>
  <c r="O442" i="8" s="1"/>
  <c r="AO442" i="8"/>
  <c r="S442" i="8"/>
  <c r="P442" i="8"/>
  <c r="AU441" i="8"/>
  <c r="AT441" i="8"/>
  <c r="AS441" i="8"/>
  <c r="AK441" i="8"/>
  <c r="O441" i="8" s="1"/>
  <c r="S441" i="8"/>
  <c r="P441" i="8"/>
  <c r="AU440" i="8"/>
  <c r="AT440" i="8"/>
  <c r="AS440" i="8"/>
  <c r="AO440" i="8"/>
  <c r="AN440" i="8"/>
  <c r="AM440" i="8"/>
  <c r="AK440" i="8"/>
  <c r="AJ440" i="8"/>
  <c r="P440" i="8"/>
  <c r="AU439" i="8"/>
  <c r="AT439" i="8"/>
  <c r="AS439" i="8"/>
  <c r="AO439" i="8"/>
  <c r="AN439" i="8"/>
  <c r="AM439" i="8"/>
  <c r="AK439" i="8"/>
  <c r="AJ439" i="8"/>
  <c r="P439" i="8"/>
  <c r="AU438" i="8"/>
  <c r="AT438" i="8"/>
  <c r="AS438" i="8"/>
  <c r="AO438" i="8"/>
  <c r="AN438" i="8"/>
  <c r="AM438" i="8"/>
  <c r="AK438" i="8"/>
  <c r="AJ438" i="8"/>
  <c r="P438" i="8"/>
  <c r="AU437" i="8"/>
  <c r="AT437" i="8"/>
  <c r="AS437" i="8"/>
  <c r="AK437" i="8"/>
  <c r="AJ437" i="8"/>
  <c r="AO437" i="8"/>
  <c r="N437" i="8" s="1"/>
  <c r="S437" i="8"/>
  <c r="P437" i="8"/>
  <c r="O437" i="8"/>
  <c r="AU436" i="8"/>
  <c r="AT436" i="8"/>
  <c r="AS436" i="8"/>
  <c r="AK436" i="8"/>
  <c r="AJ436" i="8"/>
  <c r="AM436" i="8"/>
  <c r="Q436" i="8" s="1"/>
  <c r="S436" i="8"/>
  <c r="P436" i="8"/>
  <c r="O436" i="8"/>
  <c r="AU435" i="8"/>
  <c r="AT435" i="8"/>
  <c r="AS435" i="8"/>
  <c r="AN435" i="8"/>
  <c r="AK435" i="8"/>
  <c r="O435" i="8" s="1"/>
  <c r="AJ435" i="8"/>
  <c r="AO435" i="8"/>
  <c r="N435" i="8" s="1"/>
  <c r="S435" i="8"/>
  <c r="P435" i="8"/>
  <c r="AU434" i="8"/>
  <c r="AT434" i="8"/>
  <c r="AS434" i="8"/>
  <c r="AN434" i="8"/>
  <c r="AM434" i="8"/>
  <c r="Q434" i="8" s="1"/>
  <c r="AK434" i="8"/>
  <c r="O434" i="8" s="1"/>
  <c r="AJ434" i="8"/>
  <c r="AO434" i="8"/>
  <c r="N434" i="8" s="1"/>
  <c r="S434" i="8"/>
  <c r="P434" i="8"/>
  <c r="AU433" i="8"/>
  <c r="AT433" i="8"/>
  <c r="AS433" i="8"/>
  <c r="AO433" i="8"/>
  <c r="AN433" i="8"/>
  <c r="AM433" i="8"/>
  <c r="AK433" i="8"/>
  <c r="AJ433" i="8"/>
  <c r="P433" i="8"/>
  <c r="AU432" i="8"/>
  <c r="AT432" i="8"/>
  <c r="AS432" i="8"/>
  <c r="AO432" i="8"/>
  <c r="AN432" i="8"/>
  <c r="AM432" i="8"/>
  <c r="AK432" i="8"/>
  <c r="AJ432" i="8"/>
  <c r="P432" i="8"/>
  <c r="P431" i="8"/>
  <c r="AU430" i="8"/>
  <c r="AT430" i="8"/>
  <c r="AS430" i="8"/>
  <c r="AK430" i="8"/>
  <c r="O430" i="8" s="1"/>
  <c r="S430" i="8"/>
  <c r="P430" i="8"/>
  <c r="AU429" i="8"/>
  <c r="AT429" i="8"/>
  <c r="AS429" i="8"/>
  <c r="AK429" i="8"/>
  <c r="O429" i="8" s="1"/>
  <c r="S429" i="8"/>
  <c r="P429" i="8"/>
  <c r="AU428" i="8"/>
  <c r="AT428" i="8"/>
  <c r="AS428" i="8"/>
  <c r="AK428" i="8"/>
  <c r="O428" i="8" s="1"/>
  <c r="S428" i="8"/>
  <c r="P428" i="8"/>
  <c r="AU427" i="8"/>
  <c r="AT427" i="8"/>
  <c r="AS427" i="8"/>
  <c r="AK427" i="8"/>
  <c r="AO427" i="8"/>
  <c r="S427" i="8"/>
  <c r="P427" i="8"/>
  <c r="O427" i="8"/>
  <c r="AU426" i="8"/>
  <c r="AT426" i="8"/>
  <c r="AS426" i="8"/>
  <c r="AK426" i="8"/>
  <c r="O426" i="8" s="1"/>
  <c r="S426" i="8"/>
  <c r="P426" i="8"/>
  <c r="AU425" i="8"/>
  <c r="AT425" i="8"/>
  <c r="AS425" i="8"/>
  <c r="AK425" i="8"/>
  <c r="O425" i="8" s="1"/>
  <c r="AO425" i="8"/>
  <c r="AM425" i="8"/>
  <c r="Q425" i="8" s="1"/>
  <c r="S425" i="8"/>
  <c r="P425" i="8"/>
  <c r="P424" i="8"/>
  <c r="P423" i="8"/>
  <c r="P422" i="8"/>
  <c r="AU421" i="8"/>
  <c r="AT421" i="8"/>
  <c r="AS421" i="8"/>
  <c r="AK421" i="8"/>
  <c r="S421" i="8"/>
  <c r="P421" i="8"/>
  <c r="O421" i="8"/>
  <c r="AU420" i="8"/>
  <c r="AT420" i="8"/>
  <c r="AS420" i="8"/>
  <c r="AK420" i="8"/>
  <c r="O420" i="8" s="1"/>
  <c r="AO420" i="8"/>
  <c r="AM420" i="8"/>
  <c r="Q420" i="8" s="1"/>
  <c r="S420" i="8"/>
  <c r="P420" i="8"/>
  <c r="P419" i="8"/>
  <c r="P418" i="8"/>
  <c r="P417" i="8"/>
  <c r="AU416" i="8"/>
  <c r="AT416" i="8"/>
  <c r="AS416" i="8"/>
  <c r="AK416" i="8"/>
  <c r="O416" i="8" s="1"/>
  <c r="AU415" i="8"/>
  <c r="AT415" i="8"/>
  <c r="AS415" i="8"/>
  <c r="AK415" i="8"/>
  <c r="O415" i="8" s="1"/>
  <c r="AU414" i="8"/>
  <c r="AT414" i="8"/>
  <c r="AS414" i="8"/>
  <c r="AK414" i="8"/>
  <c r="O414" i="8" s="1"/>
  <c r="AO414" i="8"/>
  <c r="P414" i="8"/>
  <c r="AU413" i="8"/>
  <c r="AT413" i="8"/>
  <c r="AS413" i="8"/>
  <c r="AK413" i="8"/>
  <c r="O413" i="8" s="1"/>
  <c r="AO413" i="8"/>
  <c r="AM413" i="8"/>
  <c r="P413" i="8"/>
  <c r="AU412" i="8"/>
  <c r="AT412" i="8"/>
  <c r="AS412" i="8"/>
  <c r="AK412" i="8"/>
  <c r="O412" i="8" s="1"/>
  <c r="AO412" i="8"/>
  <c r="AU411" i="8"/>
  <c r="AT411" i="8"/>
  <c r="AS411" i="8"/>
  <c r="AK411" i="8"/>
  <c r="O411" i="8" s="1"/>
  <c r="AO411" i="8"/>
  <c r="AU410" i="8"/>
  <c r="AT410" i="8"/>
  <c r="AS410" i="8"/>
  <c r="AO410" i="8"/>
  <c r="AK410" i="8"/>
  <c r="O410" i="8" s="1"/>
  <c r="AM410" i="8"/>
  <c r="P409" i="8"/>
  <c r="P408" i="8"/>
  <c r="P407" i="8"/>
  <c r="AU406" i="8"/>
  <c r="AT406" i="8"/>
  <c r="AS406" i="8"/>
  <c r="AO406" i="8"/>
  <c r="AK406" i="8"/>
  <c r="AM406" i="8"/>
  <c r="P406" i="8"/>
  <c r="O406" i="8"/>
  <c r="AU405" i="8"/>
  <c r="AT405" i="8"/>
  <c r="AS405" i="8"/>
  <c r="AK405" i="8"/>
  <c r="AM405" i="8"/>
  <c r="AO405" i="8"/>
  <c r="P405" i="8"/>
  <c r="O405" i="8"/>
  <c r="AU404" i="8"/>
  <c r="AT404" i="8"/>
  <c r="AS404" i="8"/>
  <c r="AK404" i="8"/>
  <c r="O404" i="8" s="1"/>
  <c r="AM404" i="8"/>
  <c r="P404" i="8"/>
  <c r="AU403" i="8"/>
  <c r="AT403" i="8"/>
  <c r="AS403" i="8"/>
  <c r="AK403" i="8"/>
  <c r="O403" i="8" s="1"/>
  <c r="AO403" i="8"/>
  <c r="P403" i="8"/>
  <c r="AU402" i="8"/>
  <c r="AT402" i="8"/>
  <c r="AS402" i="8"/>
  <c r="AK402" i="8"/>
  <c r="O402" i="8" s="1"/>
  <c r="AO402" i="8"/>
  <c r="P402" i="8"/>
  <c r="AU401" i="8"/>
  <c r="AT401" i="8"/>
  <c r="AS401" i="8"/>
  <c r="AK401" i="8"/>
  <c r="O401" i="8"/>
  <c r="AU400" i="8"/>
  <c r="AT400" i="8"/>
  <c r="AS400" i="8"/>
  <c r="AK400" i="8"/>
  <c r="O400" i="8" s="1"/>
  <c r="P399" i="8"/>
  <c r="P398" i="8"/>
  <c r="P397" i="8"/>
  <c r="AU396" i="8"/>
  <c r="AT396" i="8"/>
  <c r="AS396" i="8"/>
  <c r="AK396" i="8"/>
  <c r="AO396" i="8"/>
  <c r="P396" i="8"/>
  <c r="O396" i="8"/>
  <c r="AU395" i="8"/>
  <c r="AT395" i="8"/>
  <c r="AS395" i="8"/>
  <c r="AK395" i="8"/>
  <c r="O395" i="8" s="1"/>
  <c r="P395" i="8"/>
  <c r="AU394" i="8"/>
  <c r="AT394" i="8"/>
  <c r="AS394" i="8"/>
  <c r="AO394" i="8"/>
  <c r="AK394" i="8"/>
  <c r="O394" i="8" s="1"/>
  <c r="P394" i="8"/>
  <c r="AU393" i="8"/>
  <c r="AT393" i="8"/>
  <c r="AS393" i="8"/>
  <c r="AK393" i="8"/>
  <c r="P393" i="8"/>
  <c r="O393" i="8"/>
  <c r="AU392" i="8"/>
  <c r="AT392" i="8"/>
  <c r="AS392" i="8"/>
  <c r="AK392" i="8"/>
  <c r="O392" i="8" s="1"/>
  <c r="P392" i="8"/>
  <c r="P391" i="8"/>
  <c r="AU390" i="8"/>
  <c r="AT390" i="8"/>
  <c r="AS390" i="8"/>
  <c r="AK390" i="8"/>
  <c r="AO390" i="8"/>
  <c r="P390" i="8"/>
  <c r="O390" i="8"/>
  <c r="AU389" i="8"/>
  <c r="AT389" i="8"/>
  <c r="AS389" i="8"/>
  <c r="AK389" i="8"/>
  <c r="O389" i="8" s="1"/>
  <c r="P389" i="8"/>
  <c r="AU388" i="8"/>
  <c r="AT388" i="8"/>
  <c r="AS388" i="8"/>
  <c r="AK388" i="8"/>
  <c r="P388" i="8"/>
  <c r="O388" i="8"/>
  <c r="AU387" i="8"/>
  <c r="AT387" i="8"/>
  <c r="AS387" i="8"/>
  <c r="AK387" i="8"/>
  <c r="O387" i="8" s="1"/>
  <c r="P387" i="8"/>
  <c r="AU386" i="8"/>
  <c r="AT386" i="8"/>
  <c r="AS386" i="8"/>
  <c r="AK386" i="8"/>
  <c r="P386" i="8"/>
  <c r="O386" i="8"/>
  <c r="AU385" i="8"/>
  <c r="AT385" i="8"/>
  <c r="AS385" i="8"/>
  <c r="AK385" i="8"/>
  <c r="O385" i="8" s="1"/>
  <c r="P385" i="8"/>
  <c r="AU384" i="8"/>
  <c r="AT384" i="8"/>
  <c r="AS384" i="8"/>
  <c r="AK384" i="8"/>
  <c r="O384" i="8" s="1"/>
  <c r="P384" i="8"/>
  <c r="AU383" i="8"/>
  <c r="AT383" i="8"/>
  <c r="AS383" i="8"/>
  <c r="AK383" i="8"/>
  <c r="O383" i="8" s="1"/>
  <c r="P383" i="8"/>
  <c r="AU382" i="8"/>
  <c r="AT382" i="8"/>
  <c r="AS382" i="8"/>
  <c r="AK382" i="8"/>
  <c r="O382" i="8" s="1"/>
  <c r="P382" i="8"/>
  <c r="AU381" i="8"/>
  <c r="AT381" i="8"/>
  <c r="AS381" i="8"/>
  <c r="AK381" i="8"/>
  <c r="O381" i="8" s="1"/>
  <c r="AO381" i="8"/>
  <c r="AM381" i="8"/>
  <c r="P381" i="8"/>
  <c r="AU380" i="8"/>
  <c r="AT380" i="8"/>
  <c r="AS380" i="8"/>
  <c r="AK380" i="8"/>
  <c r="O380" i="8" s="1"/>
  <c r="AO380" i="8"/>
  <c r="P380" i="8"/>
  <c r="P379" i="8"/>
  <c r="P378" i="8"/>
  <c r="P377" i="8"/>
  <c r="AU376" i="8"/>
  <c r="AT376" i="8"/>
  <c r="AS376" i="8"/>
  <c r="AK376" i="8"/>
  <c r="Q376" i="8"/>
  <c r="O376" i="8"/>
  <c r="P375" i="8"/>
  <c r="AU374" i="8"/>
  <c r="AT374" i="8"/>
  <c r="AS374" i="8"/>
  <c r="AO374" i="8"/>
  <c r="AK374" i="8"/>
  <c r="Q374" i="8"/>
  <c r="O374" i="8"/>
  <c r="AU373" i="8"/>
  <c r="AT373" i="8"/>
  <c r="AS373" i="8"/>
  <c r="AK373" i="8"/>
  <c r="O373" i="8" s="1"/>
  <c r="Q373" i="8"/>
  <c r="P372" i="8"/>
  <c r="P371" i="8"/>
  <c r="P370" i="8"/>
  <c r="AU369" i="8"/>
  <c r="AT369" i="8"/>
  <c r="AS369" i="8"/>
  <c r="AK369" i="8"/>
  <c r="O369" i="8" s="1"/>
  <c r="P369" i="8"/>
  <c r="G369" i="8"/>
  <c r="AU368" i="8"/>
  <c r="AT368" i="8"/>
  <c r="AS368" i="8"/>
  <c r="AK368" i="8"/>
  <c r="O368" i="8" s="1"/>
  <c r="P368" i="8"/>
  <c r="G368" i="8"/>
  <c r="AU367" i="8"/>
  <c r="AT367" i="8"/>
  <c r="AS367" i="8"/>
  <c r="AK367" i="8"/>
  <c r="O367" i="8" s="1"/>
  <c r="P367" i="8"/>
  <c r="G367" i="8"/>
  <c r="AU366" i="8"/>
  <c r="AT366" i="8"/>
  <c r="AS366" i="8"/>
  <c r="AO366" i="8"/>
  <c r="AK366" i="8"/>
  <c r="O366" i="8" s="1"/>
  <c r="P366" i="8"/>
  <c r="G366" i="8"/>
  <c r="P365" i="8"/>
  <c r="AU364" i="8"/>
  <c r="AT364" i="8"/>
  <c r="AS364" i="8"/>
  <c r="AK364" i="8"/>
  <c r="O364" i="8" s="1"/>
  <c r="P364" i="8"/>
  <c r="AU363" i="8"/>
  <c r="AT363" i="8"/>
  <c r="AS363" i="8"/>
  <c r="AK363" i="8"/>
  <c r="AO363" i="8"/>
  <c r="P363" i="8"/>
  <c r="O363" i="8"/>
  <c r="AU362" i="8"/>
  <c r="AT362" i="8"/>
  <c r="AS362" i="8"/>
  <c r="AK362" i="8"/>
  <c r="O362" i="8" s="1"/>
  <c r="AO362" i="8"/>
  <c r="P362" i="8"/>
  <c r="AU361" i="8"/>
  <c r="AT361" i="8"/>
  <c r="AS361" i="8"/>
  <c r="AK361" i="8"/>
  <c r="O361" i="8" s="1"/>
  <c r="AM361" i="8"/>
  <c r="P361" i="8"/>
  <c r="AU360" i="8"/>
  <c r="AT360" i="8"/>
  <c r="AS360" i="8"/>
  <c r="AK360" i="8"/>
  <c r="O360" i="8" s="1"/>
  <c r="P360" i="8"/>
  <c r="AU359" i="8"/>
  <c r="AT359" i="8"/>
  <c r="AS359" i="8"/>
  <c r="AO359" i="8"/>
  <c r="AM359" i="8"/>
  <c r="AK359" i="8"/>
  <c r="AN359" i="8"/>
  <c r="P359" i="8"/>
  <c r="O359" i="8"/>
  <c r="AU358" i="8"/>
  <c r="AT358" i="8"/>
  <c r="AS358" i="8"/>
  <c r="AK358" i="8"/>
  <c r="O358" i="8" s="1"/>
  <c r="AO358" i="8"/>
  <c r="P358" i="8"/>
  <c r="AU357" i="8"/>
  <c r="AT357" i="8"/>
  <c r="AS357" i="8"/>
  <c r="AK357" i="8"/>
  <c r="O357" i="8" s="1"/>
  <c r="AM357" i="8"/>
  <c r="AO357" i="8"/>
  <c r="P357" i="8"/>
  <c r="AU356" i="8"/>
  <c r="AT356" i="8"/>
  <c r="AS356" i="8"/>
  <c r="AK356" i="8"/>
  <c r="Q356" i="8"/>
  <c r="O356" i="8"/>
  <c r="AU355" i="8"/>
  <c r="AT355" i="8"/>
  <c r="AS355" i="8"/>
  <c r="AK355" i="8"/>
  <c r="O355" i="8" s="1"/>
  <c r="AM355" i="8"/>
  <c r="P355" i="8"/>
  <c r="P354" i="8"/>
  <c r="P353" i="8"/>
  <c r="P352" i="8"/>
  <c r="AU351" i="8"/>
  <c r="AT351" i="8"/>
  <c r="AS351" i="8"/>
  <c r="AM351" i="8"/>
  <c r="AK351" i="8"/>
  <c r="O351" i="8" s="1"/>
  <c r="AN351" i="8"/>
  <c r="AO351" i="8"/>
  <c r="P351" i="8"/>
  <c r="H351" i="8"/>
  <c r="AU350" i="8"/>
  <c r="AT350" i="8"/>
  <c r="AS350" i="8"/>
  <c r="AK350" i="8"/>
  <c r="O350" i="8" s="1"/>
  <c r="Q350" i="8"/>
  <c r="AU349" i="8"/>
  <c r="AT349" i="8"/>
  <c r="AS349" i="8"/>
  <c r="AO349" i="8"/>
  <c r="AK349" i="8"/>
  <c r="O349" i="8" s="1"/>
  <c r="Q349" i="8"/>
  <c r="H349" i="8"/>
  <c r="AU348" i="8"/>
  <c r="AT348" i="8"/>
  <c r="AS348" i="8"/>
  <c r="AK348" i="8"/>
  <c r="O348" i="8" s="1"/>
  <c r="AN348" i="8"/>
  <c r="AM348" i="8"/>
  <c r="AO348" i="8"/>
  <c r="H348" i="8"/>
  <c r="AU347" i="8"/>
  <c r="AT347" i="8"/>
  <c r="AS347" i="8"/>
  <c r="AK347" i="8"/>
  <c r="O347" i="8" s="1"/>
  <c r="Q347" i="8"/>
  <c r="AU346" i="8"/>
  <c r="AT346" i="8"/>
  <c r="AS346" i="8"/>
  <c r="AK346" i="8"/>
  <c r="AO346" i="8"/>
  <c r="Q346" i="8"/>
  <c r="O346" i="8"/>
  <c r="AU345" i="8"/>
  <c r="AT345" i="8"/>
  <c r="AS345" i="8"/>
  <c r="AK345" i="8"/>
  <c r="O345" i="8" s="1"/>
  <c r="AO345" i="8"/>
  <c r="P345" i="8"/>
  <c r="P344" i="8"/>
  <c r="P343" i="8"/>
  <c r="P342" i="8"/>
  <c r="AU341" i="8"/>
  <c r="AT341" i="8"/>
  <c r="AS341" i="8"/>
  <c r="AK341" i="8"/>
  <c r="O341" i="8" s="1"/>
  <c r="AD341" i="8"/>
  <c r="AO341" i="8" s="1"/>
  <c r="Z341" i="8"/>
  <c r="AM341" i="8" s="1"/>
  <c r="Y341" i="8"/>
  <c r="X341" i="8"/>
  <c r="AA341" i="8" s="1"/>
  <c r="AC341" i="8" s="1"/>
  <c r="AN341" i="8" s="1"/>
  <c r="P341" i="8"/>
  <c r="H341" i="8"/>
  <c r="AU340" i="8"/>
  <c r="AT340" i="8"/>
  <c r="AS340" i="8"/>
  <c r="AK340" i="8"/>
  <c r="O340" i="8" s="1"/>
  <c r="Z340" i="8"/>
  <c r="Y340" i="8"/>
  <c r="X340" i="8"/>
  <c r="AA340" i="8" s="1"/>
  <c r="AC340" i="8" s="1"/>
  <c r="AN340" i="8" s="1"/>
  <c r="AD340" i="8"/>
  <c r="AO340" i="8" s="1"/>
  <c r="P340" i="8"/>
  <c r="H340" i="8"/>
  <c r="AU339" i="8"/>
  <c r="AT339" i="8"/>
  <c r="AS339" i="8"/>
  <c r="AK339" i="8"/>
  <c r="O339" i="8" s="1"/>
  <c r="Z339" i="8"/>
  <c r="P339" i="8"/>
  <c r="H339" i="8"/>
  <c r="AU338" i="8"/>
  <c r="AT338" i="8"/>
  <c r="AS338" i="8"/>
  <c r="AK338" i="8"/>
  <c r="O338" i="8" s="1"/>
  <c r="AD338" i="8"/>
  <c r="AO338" i="8" s="1"/>
  <c r="Z338" i="8"/>
  <c r="P338" i="8"/>
  <c r="AU337" i="8"/>
  <c r="AT337" i="8"/>
  <c r="AS337" i="8"/>
  <c r="AK337" i="8"/>
  <c r="AD337" i="8"/>
  <c r="AO337" i="8" s="1"/>
  <c r="Y337" i="8"/>
  <c r="X337" i="8"/>
  <c r="P337" i="8"/>
  <c r="O337" i="8"/>
  <c r="AU336" i="8"/>
  <c r="AT336" i="8"/>
  <c r="AS336" i="8"/>
  <c r="AK336" i="8"/>
  <c r="AD336" i="8"/>
  <c r="AO336" i="8" s="1"/>
  <c r="X336" i="8"/>
  <c r="P336" i="8"/>
  <c r="O336" i="8"/>
  <c r="AU335" i="8"/>
  <c r="AT335" i="8"/>
  <c r="AS335" i="8"/>
  <c r="AK335" i="8"/>
  <c r="O335" i="8" s="1"/>
  <c r="AD335" i="8"/>
  <c r="AO335" i="8" s="1"/>
  <c r="P335" i="8"/>
  <c r="H335" i="8"/>
  <c r="AO334" i="8"/>
  <c r="AN334" i="8"/>
  <c r="AM334" i="8"/>
  <c r="P334" i="8"/>
  <c r="AU333" i="8"/>
  <c r="AT333" i="8"/>
  <c r="AS333" i="8"/>
  <c r="AK333" i="8"/>
  <c r="O333" i="8" s="1"/>
  <c r="Z333" i="8"/>
  <c r="Y333" i="8"/>
  <c r="X333" i="8"/>
  <c r="H333" i="8"/>
  <c r="P333" i="8"/>
  <c r="AU332" i="8"/>
  <c r="AT332" i="8"/>
  <c r="AS332" i="8"/>
  <c r="AK332" i="8"/>
  <c r="O332" i="8" s="1"/>
  <c r="Z332" i="8"/>
  <c r="Y332" i="8"/>
  <c r="X332" i="8"/>
  <c r="P332" i="8"/>
  <c r="AO331" i="8"/>
  <c r="AN331" i="8"/>
  <c r="AM331" i="8"/>
  <c r="P331" i="8"/>
  <c r="AU330" i="8"/>
  <c r="AT330" i="8"/>
  <c r="AS330" i="8"/>
  <c r="AK330" i="8"/>
  <c r="O330" i="8" s="1"/>
  <c r="AO330" i="8"/>
  <c r="P330" i="8"/>
  <c r="AU329" i="8"/>
  <c r="AT329" i="8"/>
  <c r="AS329" i="8"/>
  <c r="AK329" i="8"/>
  <c r="O329" i="8" s="1"/>
  <c r="AN329" i="8"/>
  <c r="AM329" i="8"/>
  <c r="AO329" i="8"/>
  <c r="P329" i="8"/>
  <c r="AU328" i="8"/>
  <c r="AT328" i="8"/>
  <c r="AS328" i="8"/>
  <c r="AK328" i="8"/>
  <c r="O328" i="8" s="1"/>
  <c r="AO328" i="8"/>
  <c r="P328" i="8"/>
  <c r="AU327" i="8"/>
  <c r="AT327" i="8"/>
  <c r="AS327" i="8"/>
  <c r="AK327" i="8"/>
  <c r="AO327" i="8"/>
  <c r="P327" i="8"/>
  <c r="O327" i="8"/>
  <c r="AU326" i="8"/>
  <c r="AT326" i="8"/>
  <c r="AS326" i="8"/>
  <c r="AK326" i="8"/>
  <c r="O326" i="8" s="1"/>
  <c r="AO326" i="8"/>
  <c r="P326" i="8"/>
  <c r="AU325" i="8"/>
  <c r="AT325" i="8"/>
  <c r="AS325" i="8"/>
  <c r="AO325" i="8"/>
  <c r="AK325" i="8"/>
  <c r="O325" i="8" s="1"/>
  <c r="P325" i="8"/>
  <c r="H325" i="8"/>
  <c r="AU324" i="8"/>
  <c r="AT324" i="8"/>
  <c r="AS324" i="8"/>
  <c r="AK324" i="8"/>
  <c r="O324" i="8" s="1"/>
  <c r="AO324" i="8"/>
  <c r="P324" i="8"/>
  <c r="H324" i="8"/>
  <c r="P323" i="8"/>
  <c r="P322" i="8"/>
  <c r="P321" i="8"/>
  <c r="P320" i="8"/>
  <c r="AU319" i="8"/>
  <c r="AT319" i="8"/>
  <c r="AS319" i="8"/>
  <c r="AO319" i="8"/>
  <c r="AK319" i="8"/>
  <c r="O319" i="8" s="1"/>
  <c r="AM319" i="8"/>
  <c r="P319" i="8"/>
  <c r="AU318" i="8"/>
  <c r="AT318" i="8"/>
  <c r="AS318" i="8"/>
  <c r="AK318" i="8"/>
  <c r="O318" i="8" s="1"/>
  <c r="AM318" i="8"/>
  <c r="AO318" i="8"/>
  <c r="P318" i="8"/>
  <c r="AU317" i="8"/>
  <c r="AT317" i="8"/>
  <c r="AS317" i="8"/>
  <c r="AK317" i="8"/>
  <c r="O317" i="8" s="1"/>
  <c r="AO317" i="8"/>
  <c r="P317" i="8"/>
  <c r="P316" i="8"/>
  <c r="P315" i="8"/>
  <c r="P314" i="8"/>
  <c r="AU313" i="8"/>
  <c r="AT313" i="8"/>
  <c r="AS313" i="8"/>
  <c r="AK313" i="8"/>
  <c r="AO313" i="8"/>
  <c r="P313" i="8"/>
  <c r="O313" i="8"/>
  <c r="AU312" i="8"/>
  <c r="AT312" i="8"/>
  <c r="AS312" i="8"/>
  <c r="AO312" i="8"/>
  <c r="AM312" i="8"/>
  <c r="AK312" i="8"/>
  <c r="O312" i="8" s="1"/>
  <c r="AN312" i="8"/>
  <c r="P312" i="8"/>
  <c r="H312" i="8"/>
  <c r="AU311" i="8"/>
  <c r="AT311" i="8"/>
  <c r="AS311" i="8"/>
  <c r="AK311" i="8"/>
  <c r="O311" i="8" s="1"/>
  <c r="P311" i="8"/>
  <c r="AU310" i="8"/>
  <c r="AT310" i="8"/>
  <c r="AS310" i="8"/>
  <c r="AO310" i="8"/>
  <c r="AK310" i="8"/>
  <c r="O310" i="8" s="1"/>
  <c r="AN310" i="8"/>
  <c r="H310" i="8"/>
  <c r="AU309" i="8"/>
  <c r="AT309" i="8"/>
  <c r="AS309" i="8"/>
  <c r="AK309" i="8"/>
  <c r="O309" i="8" s="1"/>
  <c r="AO309" i="8"/>
  <c r="AM309" i="8"/>
  <c r="Q309" i="8"/>
  <c r="AU308" i="8"/>
  <c r="AT308" i="8"/>
  <c r="AS308" i="8"/>
  <c r="AK308" i="8"/>
  <c r="AO308" i="8"/>
  <c r="Q308" i="8"/>
  <c r="O308" i="8"/>
  <c r="AU307" i="8"/>
  <c r="AT307" i="8"/>
  <c r="AS307" i="8"/>
  <c r="AM307" i="8"/>
  <c r="AK307" i="8"/>
  <c r="AO307" i="8"/>
  <c r="AN307" i="8"/>
  <c r="O307" i="8"/>
  <c r="H307" i="8"/>
  <c r="P306" i="8"/>
  <c r="P305" i="8"/>
  <c r="P304" i="8"/>
  <c r="AU303" i="8"/>
  <c r="AT303" i="8"/>
  <c r="AS303" i="8"/>
  <c r="AK303" i="8"/>
  <c r="O303" i="8" s="1"/>
  <c r="AO303" i="8"/>
  <c r="P303" i="8"/>
  <c r="G303" i="8"/>
  <c r="AU302" i="8"/>
  <c r="AT302" i="8"/>
  <c r="AS302" i="8"/>
  <c r="AK302" i="8"/>
  <c r="O302" i="8" s="1"/>
  <c r="AO302" i="8"/>
  <c r="P302" i="8"/>
  <c r="G302" i="8"/>
  <c r="P301" i="8"/>
  <c r="P300" i="8"/>
  <c r="P299" i="8"/>
  <c r="AU298" i="8"/>
  <c r="AT298" i="8"/>
  <c r="AS298" i="8"/>
  <c r="AK298" i="8"/>
  <c r="O298" i="8" s="1"/>
  <c r="AO298" i="8"/>
  <c r="AN298" i="8"/>
  <c r="AM298" i="8"/>
  <c r="P298" i="8"/>
  <c r="H298" i="8"/>
  <c r="AU297" i="8"/>
  <c r="AT297" i="8"/>
  <c r="AS297" i="8"/>
  <c r="AK297" i="8"/>
  <c r="O297" i="8" s="1"/>
  <c r="P297" i="8"/>
  <c r="AU296" i="8"/>
  <c r="AT296" i="8"/>
  <c r="AS296" i="8"/>
  <c r="AK296" i="8"/>
  <c r="O296" i="8" s="1"/>
  <c r="AO296" i="8"/>
  <c r="AI296" i="8"/>
  <c r="AJ296" i="8" s="1"/>
  <c r="N296" i="8" s="1"/>
  <c r="AN296" i="8"/>
  <c r="P296" i="8"/>
  <c r="AU295" i="8"/>
  <c r="AT295" i="8"/>
  <c r="AS295" i="8"/>
  <c r="AK295" i="8"/>
  <c r="O295" i="8" s="1"/>
  <c r="P295" i="8"/>
  <c r="H295" i="8"/>
  <c r="AU294" i="8"/>
  <c r="AT294" i="8"/>
  <c r="AS294" i="8"/>
  <c r="AK294" i="8"/>
  <c r="O294" i="8" s="1"/>
  <c r="AO294" i="8"/>
  <c r="P294" i="8"/>
  <c r="AU293" i="8"/>
  <c r="AT293" i="8"/>
  <c r="AS293" i="8"/>
  <c r="AK293" i="8"/>
  <c r="O293" i="8" s="1"/>
  <c r="H293" i="8"/>
  <c r="P293" i="8"/>
  <c r="AU292" i="8"/>
  <c r="AT292" i="8"/>
  <c r="AS292" i="8"/>
  <c r="AO292" i="8"/>
  <c r="AK292" i="8"/>
  <c r="O292" i="8" s="1"/>
  <c r="P292" i="8"/>
  <c r="H292" i="8"/>
  <c r="AU290" i="8"/>
  <c r="AT290" i="8"/>
  <c r="AS290" i="8"/>
  <c r="AK290" i="8"/>
  <c r="O290" i="8" s="1"/>
  <c r="Q290" i="8"/>
  <c r="T291" i="8" s="1"/>
  <c r="AU288" i="8"/>
  <c r="AT288" i="8"/>
  <c r="AS288" i="8"/>
  <c r="AK288" i="8"/>
  <c r="O288" i="8" s="1"/>
  <c r="Q288" i="8"/>
  <c r="T289" i="8" s="1"/>
  <c r="AU286" i="8"/>
  <c r="AT286" i="8"/>
  <c r="AS286" i="8"/>
  <c r="AK286" i="8"/>
  <c r="O286" i="8" s="1"/>
  <c r="Q286" i="8"/>
  <c r="T287" i="8" s="1"/>
  <c r="AU284" i="8"/>
  <c r="AT284" i="8"/>
  <c r="AS284" i="8"/>
  <c r="AK284" i="8"/>
  <c r="O284" i="8" s="1"/>
  <c r="Q284" i="8"/>
  <c r="T285" i="8" s="1"/>
  <c r="AO283" i="8"/>
  <c r="AN283" i="8"/>
  <c r="AM283" i="8"/>
  <c r="P283" i="8"/>
  <c r="AO282" i="8"/>
  <c r="AN282" i="8"/>
  <c r="AM282" i="8"/>
  <c r="P282" i="8"/>
  <c r="AO281" i="8"/>
  <c r="AN281" i="8"/>
  <c r="AM281" i="8"/>
  <c r="P281" i="8"/>
  <c r="AU280" i="8"/>
  <c r="AT280" i="8"/>
  <c r="AS280" i="8"/>
  <c r="AK280" i="8"/>
  <c r="X280" i="8"/>
  <c r="AA280" i="8" s="1"/>
  <c r="AC280" i="8" s="1"/>
  <c r="AN280" i="8" s="1"/>
  <c r="P280" i="8"/>
  <c r="O280" i="8"/>
  <c r="G280" i="8"/>
  <c r="Y280" i="8" s="1"/>
  <c r="AU279" i="8"/>
  <c r="AT279" i="8"/>
  <c r="AS279" i="8"/>
  <c r="AO279" i="8"/>
  <c r="AN279" i="8"/>
  <c r="AM279" i="8"/>
  <c r="AK279" i="8"/>
  <c r="AJ279" i="8"/>
  <c r="P279" i="8"/>
  <c r="AU278" i="8"/>
  <c r="AT278" i="8"/>
  <c r="AS278" i="8"/>
  <c r="AK278" i="8"/>
  <c r="O278" i="8" s="1"/>
  <c r="X278" i="8"/>
  <c r="P278" i="8"/>
  <c r="G278" i="8"/>
  <c r="AU277" i="8"/>
  <c r="AT277" i="8"/>
  <c r="AS277" i="8"/>
  <c r="AO277" i="8"/>
  <c r="AN277" i="8"/>
  <c r="AM277" i="8"/>
  <c r="AK277" i="8"/>
  <c r="AJ277" i="8"/>
  <c r="P277" i="8"/>
  <c r="AU276" i="8"/>
  <c r="AT276" i="8"/>
  <c r="AS276" i="8"/>
  <c r="AK276" i="8"/>
  <c r="O276" i="8" s="1"/>
  <c r="AD276" i="8"/>
  <c r="AO276" i="8" s="1"/>
  <c r="P276" i="8"/>
  <c r="G276" i="8"/>
  <c r="AU275" i="8"/>
  <c r="AT275" i="8"/>
  <c r="AS275" i="8"/>
  <c r="AO275" i="8"/>
  <c r="AN275" i="8"/>
  <c r="AM275" i="8"/>
  <c r="AK275" i="8"/>
  <c r="AJ275" i="8"/>
  <c r="P275" i="8"/>
  <c r="AU274" i="8"/>
  <c r="AT274" i="8"/>
  <c r="AS274" i="8"/>
  <c r="AK274" i="8"/>
  <c r="P274" i="8"/>
  <c r="O274" i="8"/>
  <c r="G274" i="8"/>
  <c r="AU273" i="8"/>
  <c r="AT273" i="8"/>
  <c r="AS273" i="8"/>
  <c r="AK273" i="8"/>
  <c r="P273" i="8"/>
  <c r="O273" i="8"/>
  <c r="G273" i="8"/>
  <c r="AU272" i="8"/>
  <c r="AT272" i="8"/>
  <c r="AS272" i="8"/>
  <c r="AK272" i="8"/>
  <c r="O272" i="8" s="1"/>
  <c r="P272" i="8"/>
  <c r="G272" i="8"/>
  <c r="AO272" i="8" s="1"/>
  <c r="AU271" i="8"/>
  <c r="AT271" i="8"/>
  <c r="AS271" i="8"/>
  <c r="AK271" i="8"/>
  <c r="P271" i="8"/>
  <c r="O271" i="8"/>
  <c r="G271" i="8"/>
  <c r="AU270" i="8"/>
  <c r="AT270" i="8"/>
  <c r="AS270" i="8"/>
  <c r="AK270" i="8"/>
  <c r="P270" i="8"/>
  <c r="O270" i="8"/>
  <c r="G270" i="8"/>
  <c r="AU269" i="8"/>
  <c r="AT269" i="8"/>
  <c r="AS269" i="8"/>
  <c r="AK269" i="8"/>
  <c r="O269" i="8" s="1"/>
  <c r="AO269" i="8"/>
  <c r="AN269" i="8"/>
  <c r="AM269" i="8"/>
  <c r="P269" i="8"/>
  <c r="G269" i="8"/>
  <c r="AU268" i="8"/>
  <c r="AT268" i="8"/>
  <c r="AS268" i="8"/>
  <c r="AK268" i="8"/>
  <c r="P268" i="8"/>
  <c r="O268" i="8"/>
  <c r="G268" i="8"/>
  <c r="P267" i="8"/>
  <c r="P266" i="8"/>
  <c r="P265" i="8"/>
  <c r="AU264" i="8"/>
  <c r="AT264" i="8"/>
  <c r="AS264" i="8"/>
  <c r="AK264" i="8"/>
  <c r="O264" i="8" s="1"/>
  <c r="P264" i="8"/>
  <c r="H264" i="8"/>
  <c r="AU263" i="8"/>
  <c r="AT263" i="8"/>
  <c r="AS263" i="8"/>
  <c r="AK263" i="8"/>
  <c r="AO263" i="8"/>
  <c r="P263" i="8"/>
  <c r="O263" i="8"/>
  <c r="H263" i="8"/>
  <c r="AU262" i="8"/>
  <c r="AT262" i="8"/>
  <c r="AS262" i="8"/>
  <c r="AM262" i="8"/>
  <c r="AK262" i="8"/>
  <c r="O262" i="8" s="1"/>
  <c r="AO262" i="8"/>
  <c r="P262" i="8"/>
  <c r="H262" i="8"/>
  <c r="AU261" i="8"/>
  <c r="AT261" i="8"/>
  <c r="AS261" i="8"/>
  <c r="AK261" i="8"/>
  <c r="O261" i="8" s="1"/>
  <c r="AO261" i="8"/>
  <c r="P261" i="8"/>
  <c r="H261" i="8"/>
  <c r="AU260" i="8"/>
  <c r="AT260" i="8"/>
  <c r="AS260" i="8"/>
  <c r="AK260" i="8"/>
  <c r="O260" i="8" s="1"/>
  <c r="AO260" i="8"/>
  <c r="AM260" i="8"/>
  <c r="P260" i="8"/>
  <c r="H260" i="8"/>
  <c r="AU259" i="8"/>
  <c r="AT259" i="8"/>
  <c r="AS259" i="8"/>
  <c r="AK259" i="8"/>
  <c r="O259" i="8" s="1"/>
  <c r="P259" i="8"/>
  <c r="H259" i="8"/>
  <c r="AU258" i="8"/>
  <c r="AT258" i="8"/>
  <c r="AS258" i="8"/>
  <c r="AK258" i="8"/>
  <c r="P258" i="8"/>
  <c r="O258" i="8"/>
  <c r="AU257" i="8"/>
  <c r="AT257" i="8"/>
  <c r="AS257" i="8"/>
  <c r="AM257" i="8"/>
  <c r="AK257" i="8"/>
  <c r="AO257" i="8"/>
  <c r="P257" i="8"/>
  <c r="O257" i="8"/>
  <c r="H257" i="8"/>
  <c r="AU256" i="8"/>
  <c r="AT256" i="8"/>
  <c r="AS256" i="8"/>
  <c r="AK256" i="8"/>
  <c r="P256" i="8"/>
  <c r="O256" i="8"/>
  <c r="AU255" i="8"/>
  <c r="AT255" i="8"/>
  <c r="AS255" i="8"/>
  <c r="AK255" i="8"/>
  <c r="O255" i="8" s="1"/>
  <c r="AO255" i="8"/>
  <c r="Q255" i="8"/>
  <c r="AU254" i="8"/>
  <c r="AT254" i="8"/>
  <c r="AS254" i="8"/>
  <c r="AO254" i="8"/>
  <c r="AK254" i="8"/>
  <c r="O254" i="8" s="1"/>
  <c r="AN254" i="8"/>
  <c r="AM254" i="8"/>
  <c r="Q254" i="8"/>
  <c r="H254" i="8"/>
  <c r="AU253" i="8"/>
  <c r="AT253" i="8"/>
  <c r="AS253" i="8"/>
  <c r="AK253" i="8"/>
  <c r="O253" i="8" s="1"/>
  <c r="Q253" i="8"/>
  <c r="AU252" i="8"/>
  <c r="AT252" i="8"/>
  <c r="AS252" i="8"/>
  <c r="AK252" i="8"/>
  <c r="O252" i="8" s="1"/>
  <c r="H252" i="8"/>
  <c r="Q252" i="8"/>
  <c r="AU251" i="8"/>
  <c r="AT251" i="8"/>
  <c r="AS251" i="8"/>
  <c r="AK251" i="8"/>
  <c r="O251" i="8" s="1"/>
  <c r="AN251" i="8"/>
  <c r="Q251" i="8"/>
  <c r="AU250" i="8"/>
  <c r="AT250" i="8"/>
  <c r="AS250" i="8"/>
  <c r="AK250" i="8"/>
  <c r="AO250" i="8"/>
  <c r="AM250" i="8"/>
  <c r="Q250" i="8"/>
  <c r="O250" i="8"/>
  <c r="P249" i="8"/>
  <c r="P248" i="8"/>
  <c r="P247" i="8"/>
  <c r="H247" i="8"/>
  <c r="AU246" i="8"/>
  <c r="AT246" i="8"/>
  <c r="AS246" i="8"/>
  <c r="AK246" i="8"/>
  <c r="O246" i="8" s="1"/>
  <c r="P246" i="8"/>
  <c r="H246" i="8"/>
  <c r="AU245" i="8"/>
  <c r="AT245" i="8"/>
  <c r="AS245" i="8"/>
  <c r="AO245" i="8"/>
  <c r="AK245" i="8"/>
  <c r="O245" i="8" s="1"/>
  <c r="P245" i="8"/>
  <c r="H245" i="8"/>
  <c r="AU244" i="8"/>
  <c r="AT244" i="8"/>
  <c r="AS244" i="8"/>
  <c r="AK244" i="8"/>
  <c r="O244" i="8" s="1"/>
  <c r="AO244" i="8"/>
  <c r="P244" i="8"/>
  <c r="H244" i="8"/>
  <c r="AU243" i="8"/>
  <c r="AT243" i="8"/>
  <c r="AS243" i="8"/>
  <c r="AK243" i="8"/>
  <c r="O243" i="8" s="1"/>
  <c r="P243" i="8"/>
  <c r="H243" i="8"/>
  <c r="AU242" i="8"/>
  <c r="AT242" i="8"/>
  <c r="AS242" i="8"/>
  <c r="AM242" i="8"/>
  <c r="AK242" i="8"/>
  <c r="O242" i="8" s="1"/>
  <c r="AO242" i="8"/>
  <c r="P242" i="8"/>
  <c r="H242" i="8"/>
  <c r="AU241" i="8"/>
  <c r="AT241" i="8"/>
  <c r="AS241" i="8"/>
  <c r="AK241" i="8"/>
  <c r="O241" i="8" s="1"/>
  <c r="P241" i="8"/>
  <c r="H241" i="8"/>
  <c r="P240" i="8"/>
  <c r="H240" i="8"/>
  <c r="AU239" i="8"/>
  <c r="AT239" i="8"/>
  <c r="AS239" i="8"/>
  <c r="AK239" i="8"/>
  <c r="O239" i="8" s="1"/>
  <c r="H239" i="8"/>
  <c r="P239" i="8"/>
  <c r="AU238" i="8"/>
  <c r="AT238" i="8"/>
  <c r="AS238" i="8"/>
  <c r="AO238" i="8"/>
  <c r="AK238" i="8"/>
  <c r="O238" i="8" s="1"/>
  <c r="AN238" i="8"/>
  <c r="P238" i="8"/>
  <c r="H238" i="8"/>
  <c r="AU237" i="8"/>
  <c r="AT237" i="8"/>
  <c r="AS237" i="8"/>
  <c r="AK237" i="8"/>
  <c r="O237" i="8" s="1"/>
  <c r="P237" i="8"/>
  <c r="G237" i="8"/>
  <c r="AU236" i="8"/>
  <c r="AT236" i="8"/>
  <c r="AS236" i="8"/>
  <c r="AK236" i="8"/>
  <c r="O236" i="8" s="1"/>
  <c r="P236" i="8"/>
  <c r="G236" i="8"/>
  <c r="AU235" i="8"/>
  <c r="AT235" i="8"/>
  <c r="AS235" i="8"/>
  <c r="AO235" i="8"/>
  <c r="AK235" i="8"/>
  <c r="O235" i="8" s="1"/>
  <c r="P235" i="8"/>
  <c r="G235" i="8"/>
  <c r="P234" i="8"/>
  <c r="AU233" i="8"/>
  <c r="AT233" i="8"/>
  <c r="AS233" i="8"/>
  <c r="AO233" i="8"/>
  <c r="AK233" i="8"/>
  <c r="AN233" i="8"/>
  <c r="AM233" i="8"/>
  <c r="P233" i="8"/>
  <c r="O233" i="8"/>
  <c r="AU232" i="8"/>
  <c r="AT232" i="8"/>
  <c r="AS232" i="8"/>
  <c r="AK232" i="8"/>
  <c r="O232" i="8" s="1"/>
  <c r="P232" i="8"/>
  <c r="G232" i="8"/>
  <c r="AU231" i="8"/>
  <c r="AT231" i="8"/>
  <c r="AS231" i="8"/>
  <c r="AK231" i="8"/>
  <c r="O231" i="8" s="1"/>
  <c r="P231" i="8"/>
  <c r="G231" i="8"/>
  <c r="AU230" i="8"/>
  <c r="AT230" i="8"/>
  <c r="AS230" i="8"/>
  <c r="AK230" i="8"/>
  <c r="O230" i="8" s="1"/>
  <c r="P230" i="8"/>
  <c r="G230" i="8"/>
  <c r="AU229" i="8"/>
  <c r="AT229" i="8"/>
  <c r="AS229" i="8"/>
  <c r="AK229" i="8"/>
  <c r="O229" i="8" s="1"/>
  <c r="P229" i="8"/>
  <c r="G229" i="8"/>
  <c r="AO229" i="8" s="1"/>
  <c r="AU228" i="8"/>
  <c r="AT228" i="8"/>
  <c r="AS228" i="8"/>
  <c r="AK228" i="8"/>
  <c r="O228" i="8" s="1"/>
  <c r="P228" i="8"/>
  <c r="G228" i="8"/>
  <c r="AU227" i="8"/>
  <c r="AT227" i="8"/>
  <c r="AS227" i="8"/>
  <c r="AK227" i="8"/>
  <c r="O227" i="8" s="1"/>
  <c r="P227" i="8"/>
  <c r="G227" i="8"/>
  <c r="P226" i="8"/>
  <c r="P225" i="8"/>
  <c r="P224" i="8"/>
  <c r="P223" i="8"/>
  <c r="AU222" i="8"/>
  <c r="AT222" i="8"/>
  <c r="AS222" i="8"/>
  <c r="AK222" i="8"/>
  <c r="O222" i="8" s="1"/>
  <c r="AN222" i="8"/>
  <c r="P222" i="8"/>
  <c r="AU221" i="8"/>
  <c r="AT221" i="8"/>
  <c r="AS221" i="8"/>
  <c r="AO221" i="8"/>
  <c r="AM221" i="8"/>
  <c r="AK221" i="8"/>
  <c r="O221" i="8" s="1"/>
  <c r="P221" i="8"/>
  <c r="AU220" i="8"/>
  <c r="AT220" i="8"/>
  <c r="AS220" i="8"/>
  <c r="AK220" i="8"/>
  <c r="AO220" i="8"/>
  <c r="P220" i="8"/>
  <c r="O220" i="8"/>
  <c r="AU219" i="8"/>
  <c r="AT219" i="8"/>
  <c r="AS219" i="8"/>
  <c r="AK219" i="8"/>
  <c r="O219" i="8" s="1"/>
  <c r="W219" i="8"/>
  <c r="AO219" i="8" s="1"/>
  <c r="Q219" i="8"/>
  <c r="AU218" i="8"/>
  <c r="AT218" i="8"/>
  <c r="AS218" i="8"/>
  <c r="AK218" i="8"/>
  <c r="AO218" i="8"/>
  <c r="AN218" i="8"/>
  <c r="W218" i="8"/>
  <c r="Q218" i="8"/>
  <c r="O218" i="8"/>
  <c r="AU217" i="8"/>
  <c r="AT217" i="8"/>
  <c r="AS217" i="8"/>
  <c r="AK217" i="8"/>
  <c r="O217" i="8" s="1"/>
  <c r="W217" i="8"/>
  <c r="T217" i="8"/>
  <c r="AU216" i="8"/>
  <c r="AT216" i="8"/>
  <c r="AS216" i="8"/>
  <c r="AK216" i="8"/>
  <c r="AO216" i="8"/>
  <c r="W216" i="8"/>
  <c r="Q216" i="8"/>
  <c r="O216" i="8"/>
  <c r="W215" i="8"/>
  <c r="P215" i="8"/>
  <c r="W214" i="8"/>
  <c r="P214" i="8"/>
  <c r="W213" i="8"/>
  <c r="P213" i="8"/>
  <c r="AU212" i="8"/>
  <c r="AT212" i="8"/>
  <c r="AS212" i="8"/>
  <c r="AK212" i="8"/>
  <c r="O212" i="8" s="1"/>
  <c r="W212" i="8"/>
  <c r="AB212" i="8" s="1"/>
  <c r="P212" i="8"/>
  <c r="AU211" i="8"/>
  <c r="AT211" i="8"/>
  <c r="AS211" i="8"/>
  <c r="AK211" i="8"/>
  <c r="O211" i="8" s="1"/>
  <c r="W211" i="8"/>
  <c r="P211" i="8"/>
  <c r="AU210" i="8"/>
  <c r="AT210" i="8"/>
  <c r="AS210" i="8"/>
  <c r="AK210" i="8"/>
  <c r="O210" i="8" s="1"/>
  <c r="W210" i="8"/>
  <c r="P210" i="8"/>
  <c r="AU209" i="8"/>
  <c r="AT209" i="8"/>
  <c r="AS209" i="8"/>
  <c r="AK209" i="8"/>
  <c r="O209" i="8" s="1"/>
  <c r="AD209" i="8"/>
  <c r="AO209" i="8" s="1"/>
  <c r="X209" i="8"/>
  <c r="W209" i="8"/>
  <c r="Z209" i="8" s="1"/>
  <c r="P209" i="8"/>
  <c r="AU208" i="8"/>
  <c r="AT208" i="8"/>
  <c r="AS208" i="8"/>
  <c r="AK208" i="8"/>
  <c r="O208" i="8" s="1"/>
  <c r="AB208" i="8"/>
  <c r="W208" i="8"/>
  <c r="Z208" i="8" s="1"/>
  <c r="T208" i="8"/>
  <c r="T207" i="8"/>
  <c r="AU206" i="8"/>
  <c r="AT206" i="8"/>
  <c r="AS206" i="8"/>
  <c r="AK206" i="8"/>
  <c r="O206" i="8" s="1"/>
  <c r="T206" i="8"/>
  <c r="AU205" i="8"/>
  <c r="AT205" i="8"/>
  <c r="AS205" i="8"/>
  <c r="AK205" i="8"/>
  <c r="O205" i="8" s="1"/>
  <c r="AO205" i="8"/>
  <c r="T205" i="8"/>
  <c r="P204" i="8"/>
  <c r="P203" i="8"/>
  <c r="P202" i="8"/>
  <c r="P201" i="8"/>
  <c r="P200" i="8"/>
  <c r="AS200" i="8"/>
  <c r="AU199" i="8"/>
  <c r="AT199" i="8"/>
  <c r="AS199" i="8"/>
  <c r="AK199" i="8"/>
  <c r="O199" i="8" s="1"/>
  <c r="AO199" i="8"/>
  <c r="P199" i="8"/>
  <c r="AU198" i="8"/>
  <c r="AT198" i="8"/>
  <c r="AS198" i="8"/>
  <c r="AK198" i="8"/>
  <c r="AO198" i="8"/>
  <c r="AM198" i="8"/>
  <c r="P198" i="8"/>
  <c r="O198" i="8"/>
  <c r="AU197" i="8"/>
  <c r="AT197" i="8"/>
  <c r="AS197" i="8"/>
  <c r="AK197" i="8"/>
  <c r="O197" i="8" s="1"/>
  <c r="P197" i="8"/>
  <c r="AU196" i="8"/>
  <c r="AT196" i="8"/>
  <c r="AS196" i="8"/>
  <c r="AO196" i="8"/>
  <c r="AK196" i="8"/>
  <c r="O196" i="8" s="1"/>
  <c r="AM196" i="8"/>
  <c r="P196" i="8"/>
  <c r="AU195" i="8"/>
  <c r="AT195" i="8"/>
  <c r="AS195" i="8"/>
  <c r="AK195" i="8"/>
  <c r="O195" i="8" s="1"/>
  <c r="AO195" i="8"/>
  <c r="P195" i="8"/>
  <c r="AU194" i="8"/>
  <c r="AT194" i="8"/>
  <c r="AS194" i="8"/>
  <c r="AK194" i="8"/>
  <c r="O194" i="8" s="1"/>
  <c r="P194" i="8"/>
  <c r="AU193" i="8"/>
  <c r="AT193" i="8"/>
  <c r="AS193" i="8"/>
  <c r="AK193" i="8"/>
  <c r="O193" i="8" s="1"/>
  <c r="AO193" i="8"/>
  <c r="AN193" i="8"/>
  <c r="P193" i="8"/>
  <c r="AU192" i="8"/>
  <c r="AT192" i="8"/>
  <c r="AS192" i="8"/>
  <c r="AK192" i="8"/>
  <c r="P192" i="8"/>
  <c r="O192" i="8"/>
  <c r="AU191" i="8"/>
  <c r="AT191" i="8"/>
  <c r="AS191" i="8"/>
  <c r="AK191" i="8"/>
  <c r="O191" i="8" s="1"/>
  <c r="P191" i="8"/>
  <c r="AU190" i="8"/>
  <c r="AT190" i="8"/>
  <c r="AS190" i="8"/>
  <c r="AO190" i="8"/>
  <c r="AK190" i="8"/>
  <c r="O190" i="8" s="1"/>
  <c r="AM190" i="8"/>
  <c r="P190" i="8"/>
  <c r="AU189" i="8"/>
  <c r="AT189" i="8"/>
  <c r="AS189" i="8"/>
  <c r="AK189" i="8"/>
  <c r="O189" i="8" s="1"/>
  <c r="AO189" i="8"/>
  <c r="P189" i="8"/>
  <c r="AU188" i="8"/>
  <c r="AT188" i="8"/>
  <c r="AS188" i="8"/>
  <c r="AM188" i="8"/>
  <c r="AK188" i="8"/>
  <c r="AO188" i="8"/>
  <c r="AN188" i="8"/>
  <c r="P188" i="8"/>
  <c r="O188" i="8"/>
  <c r="AU187" i="8"/>
  <c r="AT187" i="8"/>
  <c r="AS187" i="8"/>
  <c r="AK187" i="8"/>
  <c r="O187" i="8" s="1"/>
  <c r="AM187" i="8"/>
  <c r="AO187" i="8"/>
  <c r="P187" i="8"/>
  <c r="AU186" i="8"/>
  <c r="AT186" i="8"/>
  <c r="AS186" i="8"/>
  <c r="AK186" i="8"/>
  <c r="O186" i="8" s="1"/>
  <c r="AO186" i="8"/>
  <c r="P186" i="8"/>
  <c r="AU185" i="8"/>
  <c r="AT185" i="8"/>
  <c r="AS185" i="8"/>
  <c r="AK185" i="8"/>
  <c r="O185" i="8" s="1"/>
  <c r="AO185" i="8"/>
  <c r="P185" i="8"/>
  <c r="AU184" i="8"/>
  <c r="AT184" i="8"/>
  <c r="AS184" i="8"/>
  <c r="AK184" i="8"/>
  <c r="P184" i="8"/>
  <c r="O184" i="8"/>
  <c r="AU183" i="8"/>
  <c r="AT183" i="8"/>
  <c r="AS183" i="8"/>
  <c r="AN183" i="8"/>
  <c r="AM183" i="8"/>
  <c r="AK183" i="8"/>
  <c r="AO183" i="8"/>
  <c r="AI183" i="8"/>
  <c r="AJ183" i="8" s="1"/>
  <c r="N183" i="8" s="1"/>
  <c r="P183" i="8"/>
  <c r="O183" i="8"/>
  <c r="AU182" i="8"/>
  <c r="AT182" i="8"/>
  <c r="AS182" i="8"/>
  <c r="AK182" i="8"/>
  <c r="P182" i="8"/>
  <c r="O182" i="8"/>
  <c r="P181" i="8"/>
  <c r="P180" i="8"/>
  <c r="P179" i="8"/>
  <c r="AU178" i="8"/>
  <c r="AT178" i="8"/>
  <c r="AS178" i="8"/>
  <c r="AK178" i="8"/>
  <c r="O178" i="8" s="1"/>
  <c r="AN178" i="8"/>
  <c r="AI178" i="8"/>
  <c r="AJ178" i="8" s="1"/>
  <c r="N178" i="8" s="1"/>
  <c r="AO178" i="8"/>
  <c r="P178" i="8"/>
  <c r="H178" i="8"/>
  <c r="AU177" i="8"/>
  <c r="AT177" i="8"/>
  <c r="AS177" i="8"/>
  <c r="AK177" i="8"/>
  <c r="O177" i="8" s="1"/>
  <c r="P177" i="8"/>
  <c r="AU176" i="8"/>
  <c r="AT176" i="8"/>
  <c r="AS176" i="8"/>
  <c r="AK176" i="8"/>
  <c r="H176" i="8"/>
  <c r="P176" i="8"/>
  <c r="O176" i="8"/>
  <c r="AU175" i="8"/>
  <c r="AT175" i="8"/>
  <c r="AS175" i="8"/>
  <c r="AK175" i="8"/>
  <c r="O175" i="8" s="1"/>
  <c r="AM175" i="8"/>
  <c r="P175" i="8"/>
  <c r="AU174" i="8"/>
  <c r="AT174" i="8"/>
  <c r="AS174" i="8"/>
  <c r="AK174" i="8"/>
  <c r="O174" i="8" s="1"/>
  <c r="AO174" i="8"/>
  <c r="P174" i="8"/>
  <c r="AU173" i="8"/>
  <c r="AT173" i="8"/>
  <c r="AS173" i="8"/>
  <c r="AO173" i="8"/>
  <c r="AM173" i="8"/>
  <c r="AK173" i="8"/>
  <c r="O173" i="8" s="1"/>
  <c r="H173" i="8"/>
  <c r="P172" i="8"/>
  <c r="P171" i="8"/>
  <c r="P170" i="8"/>
  <c r="AU169" i="8"/>
  <c r="AT169" i="8"/>
  <c r="AS169" i="8"/>
  <c r="AK169" i="8"/>
  <c r="O169" i="8" s="1"/>
  <c r="P169" i="8"/>
  <c r="AU168" i="8"/>
  <c r="AT168" i="8"/>
  <c r="AS168" i="8"/>
  <c r="AO168" i="8"/>
  <c r="AK168" i="8"/>
  <c r="O168" i="8" s="1"/>
  <c r="AM168" i="8"/>
  <c r="P168" i="8"/>
  <c r="H168" i="8"/>
  <c r="AU167" i="8"/>
  <c r="AT167" i="8"/>
  <c r="AS167" i="8"/>
  <c r="AK167" i="8"/>
  <c r="O167" i="8" s="1"/>
  <c r="AO167" i="8"/>
  <c r="P167" i="8"/>
  <c r="AU166" i="8"/>
  <c r="AT166" i="8"/>
  <c r="AS166" i="8"/>
  <c r="AK166" i="8"/>
  <c r="O166" i="8" s="1"/>
  <c r="P166" i="8"/>
  <c r="P165" i="8"/>
  <c r="P164" i="8"/>
  <c r="P163" i="8"/>
  <c r="AU162" i="8"/>
  <c r="AT162" i="8"/>
  <c r="AS162" i="8"/>
  <c r="AK162" i="8"/>
  <c r="O162" i="8" s="1"/>
  <c r="AM162" i="8"/>
  <c r="P162" i="8"/>
  <c r="AU161" i="8"/>
  <c r="AT161" i="8"/>
  <c r="AS161" i="8"/>
  <c r="AK161" i="8"/>
  <c r="O161" i="8" s="1"/>
  <c r="AO161" i="8"/>
  <c r="P161" i="8"/>
  <c r="AU160" i="8"/>
  <c r="AT160" i="8"/>
  <c r="AS160" i="8"/>
  <c r="AM160" i="8"/>
  <c r="AK160" i="8"/>
  <c r="AO160" i="8"/>
  <c r="AN160" i="8"/>
  <c r="P160" i="8"/>
  <c r="O160" i="8"/>
  <c r="AU159" i="8"/>
  <c r="AT159" i="8"/>
  <c r="AS159" i="8"/>
  <c r="AK159" i="8"/>
  <c r="O159" i="8" s="1"/>
  <c r="AO159" i="8"/>
  <c r="AM159" i="8"/>
  <c r="AN159" i="8"/>
  <c r="P159" i="8"/>
  <c r="AU158" i="8"/>
  <c r="AT158" i="8"/>
  <c r="AS158" i="8"/>
  <c r="AK158" i="8"/>
  <c r="O158" i="8" s="1"/>
  <c r="AO158" i="8"/>
  <c r="P158" i="8"/>
  <c r="AU157" i="8"/>
  <c r="AT157" i="8"/>
  <c r="AS157" i="8"/>
  <c r="AK157" i="8"/>
  <c r="O157" i="8" s="1"/>
  <c r="AO157" i="8"/>
  <c r="AN157" i="8"/>
  <c r="AM157" i="8"/>
  <c r="P157" i="8"/>
  <c r="AU156" i="8"/>
  <c r="AT156" i="8"/>
  <c r="AS156" i="8"/>
  <c r="AK156" i="8"/>
  <c r="O156" i="8" s="1"/>
  <c r="P156" i="8"/>
  <c r="AU155" i="8"/>
  <c r="AT155" i="8"/>
  <c r="AS155" i="8"/>
  <c r="AK155" i="8"/>
  <c r="O155" i="8" s="1"/>
  <c r="P155" i="8"/>
  <c r="AU154" i="8"/>
  <c r="AT154" i="8"/>
  <c r="AS154" i="8"/>
  <c r="AK154" i="8"/>
  <c r="P154" i="8"/>
  <c r="O154" i="8"/>
  <c r="AU153" i="8"/>
  <c r="AT153" i="8"/>
  <c r="AS153" i="8"/>
  <c r="AK153" i="8"/>
  <c r="O153" i="8" s="1"/>
  <c r="AO153" i="8"/>
  <c r="P153" i="8"/>
  <c r="AU152" i="8"/>
  <c r="AT152" i="8"/>
  <c r="AS152" i="8"/>
  <c r="AK152" i="8"/>
  <c r="O152" i="8" s="1"/>
  <c r="AO152" i="8"/>
  <c r="P152" i="8"/>
  <c r="AU151" i="8"/>
  <c r="AT151" i="8"/>
  <c r="AS151" i="8"/>
  <c r="AO151" i="8"/>
  <c r="AK151" i="8"/>
  <c r="O151" i="8" s="1"/>
  <c r="AN151" i="8"/>
  <c r="AM151" i="8"/>
  <c r="P151" i="8"/>
  <c r="AU150" i="8"/>
  <c r="AT150" i="8"/>
  <c r="AS150" i="8"/>
  <c r="AK150" i="8"/>
  <c r="O150" i="8" s="1"/>
  <c r="AN150" i="8"/>
  <c r="P149" i="8"/>
  <c r="P148" i="8"/>
  <c r="P147" i="8"/>
  <c r="AU146" i="8"/>
  <c r="AT146" i="8"/>
  <c r="AS146" i="8"/>
  <c r="AK146" i="8"/>
  <c r="AO146" i="8"/>
  <c r="Y146" i="8"/>
  <c r="AM146" i="8" s="1"/>
  <c r="P146" i="8"/>
  <c r="O146" i="8"/>
  <c r="AU145" i="8"/>
  <c r="AT145" i="8"/>
  <c r="AS145" i="8"/>
  <c r="AK145" i="8"/>
  <c r="AO145" i="8"/>
  <c r="Y145" i="8"/>
  <c r="P145" i="8"/>
  <c r="O145" i="8"/>
  <c r="AU144" i="8"/>
  <c r="AT144" i="8"/>
  <c r="AS144" i="8"/>
  <c r="AK144" i="8"/>
  <c r="O144" i="8" s="1"/>
  <c r="AO144" i="8"/>
  <c r="P144" i="8"/>
  <c r="AU143" i="8"/>
  <c r="AT143" i="8"/>
  <c r="AS143" i="8"/>
  <c r="AK143" i="8"/>
  <c r="O143" i="8" s="1"/>
  <c r="AO143" i="8"/>
  <c r="AN143" i="8"/>
  <c r="Y143" i="8"/>
  <c r="AI143" i="8" s="1"/>
  <c r="AJ143" i="8" s="1"/>
  <c r="N143" i="8" s="1"/>
  <c r="P143" i="8"/>
  <c r="AU142" i="8"/>
  <c r="AT142" i="8"/>
  <c r="AS142" i="8"/>
  <c r="AK142" i="8"/>
  <c r="O142" i="8" s="1"/>
  <c r="AO142" i="8"/>
  <c r="P142" i="8"/>
  <c r="AU141" i="8"/>
  <c r="AT141" i="8"/>
  <c r="AS141" i="8"/>
  <c r="AK141" i="8"/>
  <c r="O141" i="8" s="1"/>
  <c r="P141" i="8"/>
  <c r="AU140" i="8"/>
  <c r="AT140" i="8"/>
  <c r="AS140" i="8"/>
  <c r="AK140" i="8"/>
  <c r="P140" i="8"/>
  <c r="O140" i="8"/>
  <c r="AU139" i="8"/>
  <c r="AT139" i="8"/>
  <c r="AS139" i="8"/>
  <c r="AK139" i="8"/>
  <c r="AO139" i="8"/>
  <c r="Y139" i="8"/>
  <c r="P139" i="8"/>
  <c r="O139" i="8"/>
  <c r="AU138" i="8"/>
  <c r="AT138" i="8"/>
  <c r="AS138" i="8"/>
  <c r="AK138" i="8"/>
  <c r="O138" i="8" s="1"/>
  <c r="AO138" i="8"/>
  <c r="P138" i="8"/>
  <c r="AU137" i="8"/>
  <c r="AT137" i="8"/>
  <c r="AS137" i="8"/>
  <c r="AK137" i="8"/>
  <c r="O137" i="8" s="1"/>
  <c r="AO137" i="8"/>
  <c r="P137" i="8"/>
  <c r="AU136" i="8"/>
  <c r="AT136" i="8"/>
  <c r="AS136" i="8"/>
  <c r="AK136" i="8"/>
  <c r="O136" i="8" s="1"/>
  <c r="P136" i="8"/>
  <c r="AU135" i="8"/>
  <c r="AT135" i="8"/>
  <c r="AS135" i="8"/>
  <c r="AO135" i="8"/>
  <c r="AK135" i="8"/>
  <c r="O135" i="8" s="1"/>
  <c r="Y135" i="8"/>
  <c r="AM135" i="8" s="1"/>
  <c r="P135" i="8"/>
  <c r="AU134" i="8"/>
  <c r="AT134" i="8"/>
  <c r="AS134" i="8"/>
  <c r="AK134" i="8"/>
  <c r="O134" i="8" s="1"/>
  <c r="P134" i="8"/>
  <c r="AU133" i="8"/>
  <c r="AT133" i="8"/>
  <c r="AS133" i="8"/>
  <c r="AK133" i="8"/>
  <c r="O133" i="8" s="1"/>
  <c r="AO133" i="8"/>
  <c r="AN133" i="8"/>
  <c r="P133" i="8"/>
  <c r="AU132" i="8"/>
  <c r="AT132" i="8"/>
  <c r="AS132" i="8"/>
  <c r="AK132" i="8"/>
  <c r="AO132" i="8"/>
  <c r="P132" i="8"/>
  <c r="O132" i="8"/>
  <c r="AU130" i="8"/>
  <c r="AT130" i="8"/>
  <c r="AS130" i="8"/>
  <c r="AK130" i="8"/>
  <c r="O130" i="8" s="1"/>
  <c r="AO130" i="8"/>
  <c r="P130" i="8"/>
  <c r="AU129" i="8"/>
  <c r="AT129" i="8"/>
  <c r="AS129" i="8"/>
  <c r="AK129" i="8"/>
  <c r="O129" i="8" s="1"/>
  <c r="AO129" i="8"/>
  <c r="AM129" i="8"/>
  <c r="P129" i="8"/>
  <c r="P128" i="8"/>
  <c r="P127" i="8"/>
  <c r="P126" i="8"/>
  <c r="P125" i="8"/>
  <c r="AU124" i="8"/>
  <c r="AT124" i="8"/>
  <c r="AS124" i="8"/>
  <c r="AK124" i="8"/>
  <c r="O124" i="8" s="1"/>
  <c r="AO124" i="8"/>
  <c r="P124" i="8"/>
  <c r="AU123" i="8"/>
  <c r="AT123" i="8"/>
  <c r="AS123" i="8"/>
  <c r="AK123" i="8"/>
  <c r="O123" i="8" s="1"/>
  <c r="P123" i="8"/>
  <c r="AU122" i="8"/>
  <c r="AT122" i="8"/>
  <c r="AS122" i="8"/>
  <c r="AO122" i="8"/>
  <c r="AK122" i="8"/>
  <c r="O122" i="8" s="1"/>
  <c r="AM122" i="8"/>
  <c r="P122" i="8"/>
  <c r="AU121" i="8"/>
  <c r="AT121" i="8"/>
  <c r="AS121" i="8"/>
  <c r="AK121" i="8"/>
  <c r="O121" i="8" s="1"/>
  <c r="AO121" i="8"/>
  <c r="P121" i="8"/>
  <c r="AU120" i="8"/>
  <c r="AT120" i="8"/>
  <c r="AS120" i="8"/>
  <c r="AK120" i="8"/>
  <c r="O120" i="8" s="1"/>
  <c r="P120" i="8"/>
  <c r="AU119" i="8"/>
  <c r="AT119" i="8"/>
  <c r="AS119" i="8"/>
  <c r="AK119" i="8"/>
  <c r="O119" i="8" s="1"/>
  <c r="P119" i="8"/>
  <c r="AU118" i="8"/>
  <c r="AT118" i="8"/>
  <c r="AS118" i="8"/>
  <c r="AK118" i="8"/>
  <c r="O118" i="8" s="1"/>
  <c r="P118" i="8"/>
  <c r="AU117" i="8"/>
  <c r="AT117" i="8"/>
  <c r="AS117" i="8"/>
  <c r="AK117" i="8"/>
  <c r="O117" i="8" s="1"/>
  <c r="AU116" i="8"/>
  <c r="AT116" i="8"/>
  <c r="AS116" i="8"/>
  <c r="AK116" i="8"/>
  <c r="O116" i="8" s="1"/>
  <c r="P115" i="8"/>
  <c r="P114" i="8"/>
  <c r="P113" i="8"/>
  <c r="AU112" i="8"/>
  <c r="AT112" i="8"/>
  <c r="AS112" i="8"/>
  <c r="AK112" i="8"/>
  <c r="AO112" i="8"/>
  <c r="P112" i="8"/>
  <c r="O112" i="8"/>
  <c r="AU111" i="8"/>
  <c r="AT111" i="8"/>
  <c r="AS111" i="8"/>
  <c r="AM111" i="8"/>
  <c r="AK111" i="8"/>
  <c r="AO111" i="8"/>
  <c r="P111" i="8"/>
  <c r="O111" i="8"/>
  <c r="AU110" i="8"/>
  <c r="AT110" i="8"/>
  <c r="AS110" i="8"/>
  <c r="AK110" i="8"/>
  <c r="O110" i="8" s="1"/>
  <c r="P110" i="8"/>
  <c r="AU109" i="8"/>
  <c r="AT109" i="8"/>
  <c r="AS109" i="8"/>
  <c r="AK109" i="8"/>
  <c r="O109" i="8" s="1"/>
  <c r="AO109" i="8"/>
  <c r="P109" i="8"/>
  <c r="AU108" i="8"/>
  <c r="AT108" i="8"/>
  <c r="AS108" i="8"/>
  <c r="AK108" i="8"/>
  <c r="O108" i="8" s="1"/>
  <c r="AO108" i="8"/>
  <c r="P108" i="8"/>
  <c r="AU107" i="8"/>
  <c r="AT107" i="8"/>
  <c r="AS107" i="8"/>
  <c r="AM107" i="8"/>
  <c r="AK107" i="8"/>
  <c r="O107" i="8" s="1"/>
  <c r="AO107" i="8"/>
  <c r="P107" i="8"/>
  <c r="AU106" i="8"/>
  <c r="AT106" i="8"/>
  <c r="AS106" i="8"/>
  <c r="AK106" i="8"/>
  <c r="O106" i="8" s="1"/>
  <c r="P106" i="8"/>
  <c r="AU105" i="8"/>
  <c r="AT105" i="8"/>
  <c r="AS105" i="8"/>
  <c r="AK105" i="8"/>
  <c r="O105" i="8" s="1"/>
  <c r="AO105" i="8"/>
  <c r="P105" i="8"/>
  <c r="AU104" i="8"/>
  <c r="AT104" i="8"/>
  <c r="AS104" i="8"/>
  <c r="AK104" i="8"/>
  <c r="O104" i="8" s="1"/>
  <c r="AO104" i="8"/>
  <c r="AM104" i="8"/>
  <c r="P104" i="8"/>
  <c r="AU103" i="8"/>
  <c r="AT103" i="8"/>
  <c r="AS103" i="8"/>
  <c r="AM103" i="8"/>
  <c r="AK103" i="8"/>
  <c r="AO103" i="8"/>
  <c r="P103" i="8"/>
  <c r="O103" i="8"/>
  <c r="AU102" i="8"/>
  <c r="AT102" i="8"/>
  <c r="AS102" i="8"/>
  <c r="AK102" i="8"/>
  <c r="O102" i="8" s="1"/>
  <c r="P102" i="8"/>
  <c r="AU101" i="8"/>
  <c r="AT101" i="8"/>
  <c r="AS101" i="8"/>
  <c r="AK101" i="8"/>
  <c r="AO101" i="8"/>
  <c r="O101" i="8"/>
  <c r="P100" i="8"/>
  <c r="P99" i="8"/>
  <c r="P98" i="8"/>
  <c r="AU97" i="8"/>
  <c r="AT97" i="8"/>
  <c r="AS97" i="8"/>
  <c r="AK97" i="8"/>
  <c r="O97" i="8" s="1"/>
  <c r="AO97" i="8"/>
  <c r="P97" i="8"/>
  <c r="H97" i="8"/>
  <c r="AU96" i="8"/>
  <c r="AT96" i="8"/>
  <c r="AS96" i="8"/>
  <c r="AK96" i="8"/>
  <c r="AO96" i="8"/>
  <c r="AM96" i="8"/>
  <c r="P96" i="8"/>
  <c r="O96" i="8"/>
  <c r="H96" i="8"/>
  <c r="AU95" i="8"/>
  <c r="AT95" i="8"/>
  <c r="AS95" i="8"/>
  <c r="AM95" i="8"/>
  <c r="AK95" i="8"/>
  <c r="O95" i="8" s="1"/>
  <c r="AO95" i="8"/>
  <c r="P95" i="8"/>
  <c r="H95" i="8"/>
  <c r="AU94" i="8"/>
  <c r="AT94" i="8"/>
  <c r="AS94" i="8"/>
  <c r="AK94" i="8"/>
  <c r="O94" i="8" s="1"/>
  <c r="P94" i="8"/>
  <c r="H94" i="8"/>
  <c r="AU93" i="8"/>
  <c r="AT93" i="8"/>
  <c r="AS93" i="8"/>
  <c r="AO93" i="8"/>
  <c r="AK93" i="8"/>
  <c r="O93" i="8" s="1"/>
  <c r="P93" i="8"/>
  <c r="AU92" i="8"/>
  <c r="AT92" i="8"/>
  <c r="AS92" i="8"/>
  <c r="AK92" i="8"/>
  <c r="AO92" i="8"/>
  <c r="AM92" i="8"/>
  <c r="P92" i="8"/>
  <c r="O92" i="8"/>
  <c r="AU91" i="8"/>
  <c r="AT91" i="8"/>
  <c r="AS91" i="8"/>
  <c r="AM91" i="8"/>
  <c r="AK91" i="8"/>
  <c r="AO91" i="8"/>
  <c r="AN91" i="8"/>
  <c r="P91" i="8"/>
  <c r="O91" i="8"/>
  <c r="P90" i="8"/>
  <c r="P89" i="8"/>
  <c r="P88" i="8"/>
  <c r="AU87" i="8"/>
  <c r="AT87" i="8"/>
  <c r="AS87" i="8"/>
  <c r="AK87" i="8"/>
  <c r="O87" i="8" s="1"/>
  <c r="AO87" i="8"/>
  <c r="P87" i="8"/>
  <c r="AU86" i="8"/>
  <c r="AT86" i="8"/>
  <c r="AS86" i="8"/>
  <c r="AO86" i="8"/>
  <c r="AK86" i="8"/>
  <c r="O86" i="8" s="1"/>
  <c r="AM86" i="8"/>
  <c r="P86" i="8"/>
  <c r="AU85" i="8"/>
  <c r="AT85" i="8"/>
  <c r="AS85" i="8"/>
  <c r="AM85" i="8"/>
  <c r="AK85" i="8"/>
  <c r="O85" i="8" s="1"/>
  <c r="AO85" i="8"/>
  <c r="AN85" i="8"/>
  <c r="P85" i="8"/>
  <c r="AU84" i="8"/>
  <c r="AT84" i="8"/>
  <c r="AS84" i="8"/>
  <c r="AK84" i="8"/>
  <c r="O84" i="8" s="1"/>
  <c r="P84" i="8"/>
  <c r="H84" i="8"/>
  <c r="AO83" i="8"/>
  <c r="AN83" i="8"/>
  <c r="AM83" i="8"/>
  <c r="P83" i="8"/>
  <c r="AU82" i="8"/>
  <c r="AT82" i="8"/>
  <c r="AS82" i="8"/>
  <c r="AK82" i="8"/>
  <c r="O82" i="8" s="1"/>
  <c r="AO82" i="8"/>
  <c r="P82" i="8"/>
  <c r="AU81" i="8"/>
  <c r="AO81" i="8"/>
  <c r="AN81" i="8"/>
  <c r="AM81" i="8"/>
  <c r="AJ81" i="8"/>
  <c r="N81" i="8" s="1"/>
  <c r="AS81" i="8"/>
  <c r="AO80" i="8"/>
  <c r="AN80" i="8"/>
  <c r="AM80" i="8"/>
  <c r="AJ80" i="8"/>
  <c r="N80" i="8"/>
  <c r="AU79" i="8"/>
  <c r="AO79" i="8"/>
  <c r="AN79" i="8"/>
  <c r="AM79" i="8"/>
  <c r="AJ79" i="8"/>
  <c r="N79" i="8" s="1"/>
  <c r="AS79" i="8"/>
  <c r="AO78" i="8"/>
  <c r="AN78" i="8"/>
  <c r="AM78" i="8"/>
  <c r="AJ78" i="8"/>
  <c r="N78" i="8" s="1"/>
  <c r="P77" i="8"/>
  <c r="P76" i="8"/>
  <c r="P75" i="8"/>
  <c r="X74" i="8"/>
  <c r="AE74" i="8" s="1"/>
  <c r="AK74" i="8" s="1"/>
  <c r="P74" i="8"/>
  <c r="N74" i="8"/>
  <c r="X73" i="8"/>
  <c r="AE73" i="8" s="1"/>
  <c r="AJ73" i="8" s="1"/>
  <c r="N73" i="8" s="1"/>
  <c r="P73" i="8"/>
  <c r="O73" i="8"/>
  <c r="P72" i="8"/>
  <c r="P71" i="8"/>
  <c r="P70" i="8"/>
  <c r="AU69" i="8"/>
  <c r="AT69" i="8"/>
  <c r="AS69" i="8"/>
  <c r="AK69" i="8"/>
  <c r="O69" i="8" s="1"/>
  <c r="P69" i="8"/>
  <c r="AU68" i="8"/>
  <c r="AT68" i="8"/>
  <c r="AS68" i="8"/>
  <c r="AK68" i="8"/>
  <c r="O68" i="8" s="1"/>
  <c r="AO68" i="8"/>
  <c r="P68" i="8"/>
  <c r="AU67" i="8"/>
  <c r="AT67" i="8"/>
  <c r="AS67" i="8"/>
  <c r="AO67" i="8"/>
  <c r="AK67" i="8"/>
  <c r="O67" i="8" s="1"/>
  <c r="AM67" i="8"/>
  <c r="P67" i="8"/>
  <c r="AU66" i="8"/>
  <c r="AT66" i="8"/>
  <c r="AS66" i="8"/>
  <c r="AM66" i="8"/>
  <c r="AK66" i="8"/>
  <c r="O66" i="8" s="1"/>
  <c r="AO66" i="8"/>
  <c r="AN66" i="8"/>
  <c r="P66" i="8"/>
  <c r="AU65" i="8"/>
  <c r="AT65" i="8"/>
  <c r="AS65" i="8"/>
  <c r="AK65" i="8"/>
  <c r="O65" i="8" s="1"/>
  <c r="P65" i="8"/>
  <c r="AU64" i="8"/>
  <c r="AT64" i="8"/>
  <c r="AS64" i="8"/>
  <c r="AO64" i="8"/>
  <c r="AK64" i="8"/>
  <c r="O64" i="8" s="1"/>
  <c r="P64" i="8"/>
  <c r="AU63" i="8"/>
  <c r="AT63" i="8"/>
  <c r="AS63" i="8"/>
  <c r="AK63" i="8"/>
  <c r="AO63" i="8"/>
  <c r="P63" i="8"/>
  <c r="O63" i="8"/>
  <c r="AU62" i="8"/>
  <c r="AT62" i="8"/>
  <c r="AS62" i="8"/>
  <c r="AK62" i="8"/>
  <c r="O62" i="8" s="1"/>
  <c r="AO62" i="8"/>
  <c r="AM62" i="8"/>
  <c r="P62" i="8"/>
  <c r="AU61" i="8"/>
  <c r="AT61" i="8"/>
  <c r="AS61" i="8"/>
  <c r="AK61" i="8"/>
  <c r="O61" i="8" s="1"/>
  <c r="P61" i="8"/>
  <c r="AU60" i="8"/>
  <c r="AT60" i="8"/>
  <c r="AS60" i="8"/>
  <c r="AK60" i="8"/>
  <c r="O60" i="8" s="1"/>
  <c r="AO60" i="8"/>
  <c r="P60" i="8"/>
  <c r="AU59" i="8"/>
  <c r="AT59" i="8"/>
  <c r="AS59" i="8"/>
  <c r="AK59" i="8"/>
  <c r="AO59" i="8"/>
  <c r="AM59" i="8"/>
  <c r="P59" i="8"/>
  <c r="O59" i="8"/>
  <c r="AU58" i="8"/>
  <c r="AT58" i="8"/>
  <c r="AS58" i="8"/>
  <c r="AM58" i="8"/>
  <c r="AK58" i="8"/>
  <c r="O58" i="8" s="1"/>
  <c r="AO58" i="8"/>
  <c r="AN58" i="8"/>
  <c r="P58" i="8"/>
  <c r="AU57" i="8"/>
  <c r="AT57" i="8"/>
  <c r="AS57" i="8"/>
  <c r="AK57" i="8"/>
  <c r="O57" i="8" s="1"/>
  <c r="P57" i="8"/>
  <c r="AU56" i="8"/>
  <c r="AT56" i="8"/>
  <c r="AS56" i="8"/>
  <c r="AO56" i="8"/>
  <c r="AK56" i="8"/>
  <c r="O56" i="8" s="1"/>
  <c r="P56" i="8"/>
  <c r="AU55" i="8"/>
  <c r="AT55" i="8"/>
  <c r="AS55" i="8"/>
  <c r="AK55" i="8"/>
  <c r="AO55" i="8"/>
  <c r="AM55" i="8"/>
  <c r="P55" i="8"/>
  <c r="O55" i="8"/>
  <c r="AU54" i="8"/>
  <c r="AT54" i="8"/>
  <c r="AS54" i="8"/>
  <c r="AM54" i="8"/>
  <c r="AK54" i="8"/>
  <c r="O54" i="8" s="1"/>
  <c r="AO54" i="8"/>
  <c r="P54" i="8"/>
  <c r="AU53" i="8"/>
  <c r="AT53" i="8"/>
  <c r="AS53" i="8"/>
  <c r="AK53" i="8"/>
  <c r="O53" i="8" s="1"/>
  <c r="P53" i="8"/>
  <c r="AU52" i="8"/>
  <c r="AT52" i="8"/>
  <c r="AS52" i="8"/>
  <c r="AK52" i="8"/>
  <c r="O52" i="8" s="1"/>
  <c r="P52" i="8"/>
  <c r="AU51" i="8"/>
  <c r="AT51" i="8"/>
  <c r="AS51" i="8"/>
  <c r="AO51" i="8"/>
  <c r="AK51" i="8"/>
  <c r="O51" i="8" s="1"/>
  <c r="AM51" i="8"/>
  <c r="P51" i="8"/>
  <c r="AU50" i="8"/>
  <c r="AT50" i="8"/>
  <c r="AS50" i="8"/>
  <c r="AM50" i="8"/>
  <c r="AK50" i="8"/>
  <c r="O50" i="8" s="1"/>
  <c r="AO50" i="8"/>
  <c r="P50" i="8"/>
  <c r="AU49" i="8"/>
  <c r="AT49" i="8"/>
  <c r="AS49" i="8"/>
  <c r="AK49" i="8"/>
  <c r="O49" i="8" s="1"/>
  <c r="P49" i="8"/>
  <c r="AU48" i="8"/>
  <c r="AT48" i="8"/>
  <c r="AS48" i="8"/>
  <c r="AK48" i="8"/>
  <c r="O48" i="8" s="1"/>
  <c r="AO48" i="8"/>
  <c r="P48" i="8"/>
  <c r="AU47" i="8"/>
  <c r="AT47" i="8"/>
  <c r="AS47" i="8"/>
  <c r="AK47" i="8"/>
  <c r="AO47" i="8"/>
  <c r="AM47" i="8"/>
  <c r="P47" i="8"/>
  <c r="O47" i="8"/>
  <c r="AU46" i="8"/>
  <c r="AT46" i="8"/>
  <c r="AS46" i="8"/>
  <c r="AM46" i="8"/>
  <c r="AK46" i="8"/>
  <c r="AO46" i="8"/>
  <c r="O46" i="8"/>
  <c r="AU45" i="8"/>
  <c r="AT45" i="8"/>
  <c r="AS45" i="8"/>
  <c r="AK45" i="8"/>
  <c r="O45" i="8" s="1"/>
  <c r="AU44" i="8"/>
  <c r="AT44" i="8"/>
  <c r="AS44" i="8"/>
  <c r="AM44" i="8"/>
  <c r="AK44" i="8"/>
  <c r="AO44" i="8"/>
  <c r="AN44" i="8"/>
  <c r="O44" i="8"/>
  <c r="AU43" i="8"/>
  <c r="AT43" i="8"/>
  <c r="AS43" i="8"/>
  <c r="AO43" i="8"/>
  <c r="AK43" i="8"/>
  <c r="AU42" i="8"/>
  <c r="AT42" i="8"/>
  <c r="AS42" i="8"/>
  <c r="AM42" i="8"/>
  <c r="AK42" i="8"/>
  <c r="AO42" i="8"/>
  <c r="O42" i="8"/>
  <c r="AC541" i="8" l="1"/>
  <c r="AN541" i="8" s="1"/>
  <c r="Z210" i="8"/>
  <c r="AD210" i="8"/>
  <c r="AO210" i="8" s="1"/>
  <c r="X210" i="8"/>
  <c r="AH210" i="8" s="1"/>
  <c r="Y210" i="8"/>
  <c r="AM210" i="8" s="1"/>
  <c r="AB210" i="8"/>
  <c r="Y208" i="8"/>
  <c r="AM208" i="8" s="1"/>
  <c r="AD208" i="8"/>
  <c r="AO208" i="8" s="1"/>
  <c r="AM340" i="8"/>
  <c r="AM489" i="8"/>
  <c r="Q489" i="8" s="1"/>
  <c r="AH529" i="8"/>
  <c r="AG530" i="8"/>
  <c r="AH531" i="8"/>
  <c r="AH533" i="8"/>
  <c r="AG538" i="8"/>
  <c r="AC539" i="8"/>
  <c r="AN539" i="8" s="1"/>
  <c r="AM567" i="8"/>
  <c r="Q567" i="8" s="1"/>
  <c r="AM570" i="8"/>
  <c r="Q570" i="8" s="1"/>
  <c r="AM571" i="8"/>
  <c r="Q571" i="8" s="1"/>
  <c r="AD280" i="8"/>
  <c r="AO280" i="8" s="1"/>
  <c r="AG532" i="8"/>
  <c r="AA533" i="8"/>
  <c r="AC533" i="8" s="1"/>
  <c r="AG534" i="8"/>
  <c r="AC535" i="8"/>
  <c r="AN535" i="8" s="1"/>
  <c r="AA538" i="8"/>
  <c r="AC538" i="8" s="1"/>
  <c r="AN538" i="8" s="1"/>
  <c r="AH539" i="8"/>
  <c r="AC543" i="8"/>
  <c r="AN543" i="8" s="1"/>
  <c r="X212" i="8"/>
  <c r="AM332" i="8"/>
  <c r="AC529" i="8"/>
  <c r="AN529" i="8" s="1"/>
  <c r="AA530" i="8"/>
  <c r="AC530" i="8" s="1"/>
  <c r="AN530" i="8" s="1"/>
  <c r="AA531" i="8"/>
  <c r="Z280" i="8"/>
  <c r="AM280" i="8" s="1"/>
  <c r="AM333" i="8"/>
  <c r="P34" i="8"/>
  <c r="Q30" i="8"/>
  <c r="O74" i="8"/>
  <c r="H30" i="8"/>
  <c r="P30" i="8"/>
  <c r="AU78" i="8"/>
  <c r="Q34" i="8"/>
  <c r="Q32" i="8"/>
  <c r="P35" i="8"/>
  <c r="P31" i="8"/>
  <c r="Q29" i="8"/>
  <c r="P28" i="8"/>
  <c r="AO84" i="8"/>
  <c r="H29" i="8"/>
  <c r="AN68" i="8"/>
  <c r="P29" i="8"/>
  <c r="AM43" i="8"/>
  <c r="AI44" i="8"/>
  <c r="AJ44" i="8" s="1"/>
  <c r="N44" i="8" s="1"/>
  <c r="Q35" i="8"/>
  <c r="AN50" i="8"/>
  <c r="AO94" i="8"/>
  <c r="AN102" i="8"/>
  <c r="AO102" i="8"/>
  <c r="AN46" i="8"/>
  <c r="AN53" i="8"/>
  <c r="AN118" i="8"/>
  <c r="AO118" i="8"/>
  <c r="AM121" i="8"/>
  <c r="AI91" i="8"/>
  <c r="AJ91" i="8" s="1"/>
  <c r="N91" i="8" s="1"/>
  <c r="AN42" i="8"/>
  <c r="AI50" i="8"/>
  <c r="AJ50" i="8" s="1"/>
  <c r="N50" i="8" s="1"/>
  <c r="AO116" i="8"/>
  <c r="AN116" i="8"/>
  <c r="AN103" i="8"/>
  <c r="P27" i="8"/>
  <c r="P32" i="8"/>
  <c r="AO49" i="8"/>
  <c r="AM63" i="8"/>
  <c r="AI66" i="8"/>
  <c r="AJ66" i="8" s="1"/>
  <c r="N66" i="8" s="1"/>
  <c r="AI85" i="8"/>
  <c r="AJ85" i="8" s="1"/>
  <c r="N85" i="8" s="1"/>
  <c r="H93" i="8"/>
  <c r="AI103" i="8"/>
  <c r="AJ103" i="8" s="1"/>
  <c r="N103" i="8" s="1"/>
  <c r="AM108" i="8"/>
  <c r="AO53" i="8"/>
  <c r="AO69" i="8"/>
  <c r="Q27" i="8"/>
  <c r="AO110" i="8"/>
  <c r="AN110" i="8"/>
  <c r="AM112" i="8"/>
  <c r="AO57" i="8"/>
  <c r="AN94" i="8"/>
  <c r="AT80" i="8"/>
  <c r="AU80" i="8"/>
  <c r="AO65" i="8"/>
  <c r="AN107" i="8"/>
  <c r="AN52" i="8"/>
  <c r="AN69" i="8"/>
  <c r="AT78" i="8"/>
  <c r="AN82" i="8"/>
  <c r="AO61" i="8"/>
  <c r="AN95" i="8"/>
  <c r="O43" i="8"/>
  <c r="AO45" i="8"/>
  <c r="AO52" i="8"/>
  <c r="AI58" i="8"/>
  <c r="AJ58" i="8" s="1"/>
  <c r="N58" i="8" s="1"/>
  <c r="AN61" i="8"/>
  <c r="AN65" i="8"/>
  <c r="AN87" i="8"/>
  <c r="H87" i="8"/>
  <c r="AN111" i="8"/>
  <c r="P33" i="8"/>
  <c r="H86" i="8"/>
  <c r="AN86" i="8"/>
  <c r="H92" i="8"/>
  <c r="AN129" i="8"/>
  <c r="Q33" i="8"/>
  <c r="H85" i="8"/>
  <c r="H91" i="8"/>
  <c r="AO120" i="8"/>
  <c r="AO123" i="8"/>
  <c r="Y134" i="8"/>
  <c r="Y137" i="8"/>
  <c r="AN154" i="8"/>
  <c r="AI160" i="8"/>
  <c r="AJ160" i="8" s="1"/>
  <c r="N160" i="8" s="1"/>
  <c r="AO166" i="8"/>
  <c r="H166" i="8"/>
  <c r="AI188" i="8"/>
  <c r="AJ188" i="8" s="1"/>
  <c r="N188" i="8" s="1"/>
  <c r="AM189" i="8"/>
  <c r="AK200" i="8"/>
  <c r="AN135" i="8"/>
  <c r="Y136" i="8"/>
  <c r="AO136" i="8"/>
  <c r="Y141" i="8"/>
  <c r="AI151" i="8"/>
  <c r="AJ151" i="8" s="1"/>
  <c r="N151" i="8" s="1"/>
  <c r="AN153" i="8"/>
  <c r="AM166" i="8"/>
  <c r="AM124" i="8"/>
  <c r="AM139" i="8"/>
  <c r="AO140" i="8"/>
  <c r="AM143" i="8"/>
  <c r="AO156" i="8"/>
  <c r="AI157" i="8"/>
  <c r="AJ157" i="8" s="1"/>
  <c r="N157" i="8" s="1"/>
  <c r="AM178" i="8"/>
  <c r="AM195" i="8"/>
  <c r="AN48" i="8"/>
  <c r="AN112" i="8"/>
  <c r="AO117" i="8"/>
  <c r="AO134" i="8"/>
  <c r="AN136" i="8"/>
  <c r="Y140" i="8"/>
  <c r="Y144" i="8"/>
  <c r="AO150" i="8"/>
  <c r="AO176" i="8"/>
  <c r="AN184" i="8"/>
  <c r="AO184" i="8"/>
  <c r="AM186" i="8"/>
  <c r="AO191" i="8"/>
  <c r="AN104" i="8"/>
  <c r="Q28" i="8"/>
  <c r="Q31" i="8"/>
  <c r="AO106" i="8"/>
  <c r="AO119" i="8"/>
  <c r="AI129" i="8"/>
  <c r="AJ129" i="8" s="1"/>
  <c r="N129" i="8" s="1"/>
  <c r="AN140" i="8"/>
  <c r="AN144" i="8"/>
  <c r="AN145" i="8"/>
  <c r="AI159" i="8"/>
  <c r="AJ159" i="8" s="1"/>
  <c r="N159" i="8" s="1"/>
  <c r="H169" i="8"/>
  <c r="AO169" i="8"/>
  <c r="AO141" i="8"/>
  <c r="AN190" i="8"/>
  <c r="AT200" i="8"/>
  <c r="AU200" i="8"/>
  <c r="AO200" i="8"/>
  <c r="AN200" i="8"/>
  <c r="AM200" i="8"/>
  <c r="AJ200" i="8"/>
  <c r="AN117" i="8"/>
  <c r="AN120" i="8"/>
  <c r="AN123" i="8"/>
  <c r="AN155" i="8"/>
  <c r="AO155" i="8"/>
  <c r="AN162" i="8"/>
  <c r="AM167" i="8"/>
  <c r="H177" i="8"/>
  <c r="AO177" i="8"/>
  <c r="AH209" i="8"/>
  <c r="AG209" i="8"/>
  <c r="AB211" i="8"/>
  <c r="X211" i="8"/>
  <c r="AA211" i="8" s="1"/>
  <c r="AD211" i="8"/>
  <c r="AO211" i="8" s="1"/>
  <c r="H211" i="8"/>
  <c r="Z211" i="8"/>
  <c r="Y211" i="8"/>
  <c r="AM216" i="8"/>
  <c r="Y138" i="8"/>
  <c r="AO154" i="8"/>
  <c r="AN182" i="8"/>
  <c r="AO182" i="8"/>
  <c r="AM185" i="8"/>
  <c r="AN192" i="8"/>
  <c r="AO192" i="8"/>
  <c r="AN194" i="8"/>
  <c r="AO194" i="8"/>
  <c r="AN205" i="8"/>
  <c r="AO206" i="8"/>
  <c r="AA209" i="8"/>
  <c r="AG210" i="8"/>
  <c r="AD212" i="8"/>
  <c r="AO212" i="8" s="1"/>
  <c r="AO217" i="8"/>
  <c r="AO231" i="8"/>
  <c r="AO232" i="8"/>
  <c r="AN232" i="8"/>
  <c r="AO236" i="8"/>
  <c r="AN243" i="8"/>
  <c r="AO246" i="8"/>
  <c r="H258" i="8"/>
  <c r="AO258" i="8"/>
  <c r="AN270" i="8"/>
  <c r="AN139" i="8"/>
  <c r="Y142" i="8"/>
  <c r="AM145" i="8"/>
  <c r="H174" i="8"/>
  <c r="AN175" i="8"/>
  <c r="H175" i="8"/>
  <c r="AI190" i="8"/>
  <c r="AJ190" i="8" s="1"/>
  <c r="N190" i="8" s="1"/>
  <c r="AO197" i="8"/>
  <c r="X208" i="8"/>
  <c r="H209" i="8"/>
  <c r="AB209" i="8"/>
  <c r="AA210" i="8"/>
  <c r="AC210" i="8" s="1"/>
  <c r="AN210" i="8" s="1"/>
  <c r="H210" i="8"/>
  <c r="AG212" i="8"/>
  <c r="AO237" i="8"/>
  <c r="AN244" i="8"/>
  <c r="AM245" i="8"/>
  <c r="AO271" i="8"/>
  <c r="AN271" i="8"/>
  <c r="AM220" i="8"/>
  <c r="AN227" i="8"/>
  <c r="AN229" i="8"/>
  <c r="AI233" i="8"/>
  <c r="AJ233" i="8" s="1"/>
  <c r="N233" i="8" s="1"/>
  <c r="H255" i="8"/>
  <c r="AI269" i="8"/>
  <c r="AJ269" i="8" s="1"/>
  <c r="N269" i="8" s="1"/>
  <c r="AO239" i="8"/>
  <c r="AN273" i="8"/>
  <c r="AO273" i="8"/>
  <c r="AN152" i="8"/>
  <c r="H167" i="8"/>
  <c r="AN185" i="8"/>
  <c r="AN199" i="8"/>
  <c r="H208" i="8"/>
  <c r="Y212" i="8"/>
  <c r="AI217" i="8"/>
  <c r="AJ217" i="8" s="1"/>
  <c r="N217" i="8" s="1"/>
  <c r="AN228" i="8"/>
  <c r="AN230" i="8"/>
  <c r="AN237" i="8"/>
  <c r="AI254" i="8"/>
  <c r="AJ254" i="8" s="1"/>
  <c r="N254" i="8" s="1"/>
  <c r="AM259" i="8"/>
  <c r="AN268" i="8"/>
  <c r="AM288" i="8"/>
  <c r="AM290" i="8"/>
  <c r="AM206" i="8"/>
  <c r="Z212" i="8"/>
  <c r="AN217" i="8"/>
  <c r="AM217" i="8"/>
  <c r="AM235" i="8"/>
  <c r="AM236" i="8"/>
  <c r="AO241" i="8"/>
  <c r="AN241" i="8"/>
  <c r="AO243" i="8"/>
  <c r="AI250" i="8"/>
  <c r="AJ250" i="8" s="1"/>
  <c r="N250" i="8" s="1"/>
  <c r="AO252" i="8"/>
  <c r="AO253" i="8"/>
  <c r="H253" i="8"/>
  <c r="H256" i="8"/>
  <c r="AO256" i="8"/>
  <c r="AI263" i="8"/>
  <c r="AJ263" i="8" s="1"/>
  <c r="N263" i="8" s="1"/>
  <c r="AM263" i="8"/>
  <c r="AI145" i="8"/>
  <c r="AJ145" i="8" s="1"/>
  <c r="N145" i="8" s="1"/>
  <c r="AN161" i="8"/>
  <c r="AM161" i="8"/>
  <c r="AO162" i="8"/>
  <c r="AO175" i="8"/>
  <c r="AN189" i="8"/>
  <c r="AI199" i="8"/>
  <c r="AJ199" i="8" s="1"/>
  <c r="N199" i="8" s="1"/>
  <c r="AI205" i="8"/>
  <c r="AJ205" i="8" s="1"/>
  <c r="N205" i="8" s="1"/>
  <c r="Y209" i="8"/>
  <c r="H212" i="8"/>
  <c r="AN221" i="8"/>
  <c r="AO222" i="8"/>
  <c r="AI222" i="8"/>
  <c r="AJ222" i="8" s="1"/>
  <c r="N222" i="8" s="1"/>
  <c r="AO227" i="8"/>
  <c r="AO228" i="8"/>
  <c r="AI232" i="8"/>
  <c r="AJ232" i="8" s="1"/>
  <c r="N232" i="8" s="1"/>
  <c r="AM237" i="8"/>
  <c r="AM244" i="8"/>
  <c r="AN262" i="8"/>
  <c r="AO230" i="8"/>
  <c r="AM230" i="8"/>
  <c r="AI238" i="8"/>
  <c r="AJ238" i="8" s="1"/>
  <c r="N238" i="8" s="1"/>
  <c r="AN245" i="8"/>
  <c r="AO251" i="8"/>
  <c r="AN263" i="8"/>
  <c r="AO264" i="8"/>
  <c r="AO270" i="8"/>
  <c r="Z276" i="8"/>
  <c r="Z278" i="8"/>
  <c r="AM296" i="8"/>
  <c r="AO297" i="8"/>
  <c r="AD278" i="8"/>
  <c r="AO278" i="8" s="1"/>
  <c r="AI286" i="8"/>
  <c r="AJ286" i="8" s="1"/>
  <c r="N286" i="8" s="1"/>
  <c r="AI264" i="8"/>
  <c r="AJ264" i="8" s="1"/>
  <c r="N264" i="8" s="1"/>
  <c r="AO268" i="8"/>
  <c r="Y276" i="8"/>
  <c r="AO293" i="8"/>
  <c r="AI298" i="8"/>
  <c r="AJ298" i="8" s="1"/>
  <c r="N298" i="8" s="1"/>
  <c r="AN308" i="8"/>
  <c r="H308" i="8"/>
  <c r="AO284" i="8"/>
  <c r="AI284" i="8"/>
  <c r="AJ284" i="8" s="1"/>
  <c r="N284" i="8" s="1"/>
  <c r="H284" i="8"/>
  <c r="AO286" i="8"/>
  <c r="AM286" i="8"/>
  <c r="H286" i="8"/>
  <c r="AO288" i="8"/>
  <c r="H288" i="8"/>
  <c r="AN288" i="8"/>
  <c r="AO290" i="8"/>
  <c r="AI290" i="8"/>
  <c r="AJ290" i="8" s="1"/>
  <c r="N290" i="8" s="1"/>
  <c r="H290" i="8"/>
  <c r="AN297" i="8"/>
  <c r="AN311" i="8"/>
  <c r="H311" i="8"/>
  <c r="AO311" i="8"/>
  <c r="AN250" i="8"/>
  <c r="H250" i="8"/>
  <c r="AI251" i="8"/>
  <c r="AJ251" i="8" s="1"/>
  <c r="N251" i="8" s="1"/>
  <c r="AN259" i="8"/>
  <c r="AM261" i="8"/>
  <c r="AN264" i="8"/>
  <c r="AM264" i="8"/>
  <c r="AN272" i="8"/>
  <c r="Y278" i="8"/>
  <c r="AI280" i="8"/>
  <c r="AJ280" i="8" s="1"/>
  <c r="N280" i="8" s="1"/>
  <c r="AN284" i="8"/>
  <c r="AN286" i="8"/>
  <c r="AN290" i="8"/>
  <c r="AN292" i="8"/>
  <c r="AM292" i="8"/>
  <c r="H297" i="8"/>
  <c r="AI307" i="8"/>
  <c r="AJ307" i="8" s="1"/>
  <c r="N307" i="8" s="1"/>
  <c r="AO274" i="8"/>
  <c r="AA278" i="8"/>
  <c r="AC278" i="8" s="1"/>
  <c r="AN278" i="8" s="1"/>
  <c r="AN294" i="8"/>
  <c r="H294" i="8"/>
  <c r="AI310" i="8"/>
  <c r="AJ310" i="8" s="1"/>
  <c r="N310" i="8" s="1"/>
  <c r="H251" i="8"/>
  <c r="AO259" i="8"/>
  <c r="AN261" i="8"/>
  <c r="AI272" i="8"/>
  <c r="AJ272" i="8" s="1"/>
  <c r="N272" i="8" s="1"/>
  <c r="X276" i="8"/>
  <c r="AO295" i="8"/>
  <c r="AN302" i="8"/>
  <c r="AI319" i="8"/>
  <c r="AJ319" i="8" s="1"/>
  <c r="N319" i="8" s="1"/>
  <c r="AN319" i="8"/>
  <c r="AI312" i="8"/>
  <c r="AJ312" i="8" s="1"/>
  <c r="N312" i="8" s="1"/>
  <c r="Z335" i="8"/>
  <c r="Y335" i="8"/>
  <c r="X335" i="8"/>
  <c r="AA336" i="8"/>
  <c r="AC336" i="8" s="1"/>
  <c r="AN336" i="8" s="1"/>
  <c r="H336" i="8"/>
  <c r="Z336" i="8"/>
  <c r="Y336" i="8"/>
  <c r="AA337" i="8"/>
  <c r="H337" i="8"/>
  <c r="Z337" i="8"/>
  <c r="AM337" i="8" s="1"/>
  <c r="X338" i="8"/>
  <c r="X339" i="8"/>
  <c r="AM310" i="8"/>
  <c r="H313" i="8"/>
  <c r="Y338" i="8"/>
  <c r="Y339" i="8"/>
  <c r="AO360" i="8"/>
  <c r="AA332" i="8"/>
  <c r="H332" i="8"/>
  <c r="AD333" i="8"/>
  <c r="AO333" i="8" s="1"/>
  <c r="AI341" i="8"/>
  <c r="AJ341" i="8" s="1"/>
  <c r="N341" i="8" s="1"/>
  <c r="AO347" i="8"/>
  <c r="H347" i="8"/>
  <c r="AN355" i="8"/>
  <c r="AO350" i="8"/>
  <c r="H350" i="8"/>
  <c r="AM324" i="8"/>
  <c r="AI329" i="8"/>
  <c r="AJ329" i="8" s="1"/>
  <c r="N329" i="8" s="1"/>
  <c r="AM347" i="8"/>
  <c r="AN350" i="8"/>
  <c r="AI351" i="8"/>
  <c r="AJ351" i="8" s="1"/>
  <c r="N351" i="8" s="1"/>
  <c r="AN373" i="8"/>
  <c r="AO373" i="8"/>
  <c r="H328" i="8"/>
  <c r="AI340" i="8"/>
  <c r="AJ340" i="8" s="1"/>
  <c r="N340" i="8" s="1"/>
  <c r="H346" i="8"/>
  <c r="AI348" i="8"/>
  <c r="AJ348" i="8" s="1"/>
  <c r="N348" i="8" s="1"/>
  <c r="AI359" i="8"/>
  <c r="AJ359" i="8" s="1"/>
  <c r="N359" i="8" s="1"/>
  <c r="H296" i="8"/>
  <c r="H309" i="8"/>
  <c r="AN313" i="8"/>
  <c r="AN326" i="8"/>
  <c r="H326" i="8"/>
  <c r="AN327" i="8"/>
  <c r="H327" i="8"/>
  <c r="AI327" i="8"/>
  <c r="AJ327" i="8" s="1"/>
  <c r="N327" i="8" s="1"/>
  <c r="AM330" i="8"/>
  <c r="AD332" i="8"/>
  <c r="AO332" i="8" s="1"/>
  <c r="AA333" i="8"/>
  <c r="AN346" i="8"/>
  <c r="AA338" i="8"/>
  <c r="AC338" i="8" s="1"/>
  <c r="AN338" i="8" s="1"/>
  <c r="H338" i="8"/>
  <c r="AD339" i="8"/>
  <c r="AO339" i="8" s="1"/>
  <c r="H345" i="8"/>
  <c r="AO356" i="8"/>
  <c r="AN358" i="8"/>
  <c r="AN410" i="8"/>
  <c r="AI410" i="8"/>
  <c r="AJ410" i="8" s="1"/>
  <c r="N410" i="8" s="1"/>
  <c r="AM374" i="8"/>
  <c r="AO383" i="8"/>
  <c r="AO385" i="8"/>
  <c r="AM394" i="8"/>
  <c r="AN376" i="8"/>
  <c r="AO364" i="8"/>
  <c r="AN388" i="8"/>
  <c r="AO388" i="8"/>
  <c r="AO393" i="8"/>
  <c r="AO401" i="8"/>
  <c r="AN401" i="8"/>
  <c r="AN367" i="8"/>
  <c r="AN368" i="8"/>
  <c r="AO376" i="8"/>
  <c r="AO387" i="8"/>
  <c r="AM411" i="8"/>
  <c r="AO355" i="8"/>
  <c r="AN363" i="8"/>
  <c r="AN369" i="8"/>
  <c r="AO384" i="8"/>
  <c r="AM396" i="8"/>
  <c r="AI396" i="8"/>
  <c r="AJ396" i="8" s="1"/>
  <c r="N396" i="8" s="1"/>
  <c r="AO382" i="8"/>
  <c r="AO386" i="8"/>
  <c r="AN387" i="8"/>
  <c r="AO361" i="8"/>
  <c r="AN366" i="8"/>
  <c r="AI366" i="8"/>
  <c r="AJ366" i="8" s="1"/>
  <c r="N366" i="8" s="1"/>
  <c r="AO367" i="8"/>
  <c r="AO368" i="8"/>
  <c r="AO369" i="8"/>
  <c r="AN380" i="8"/>
  <c r="AN392" i="8"/>
  <c r="AN390" i="8"/>
  <c r="AO400" i="8"/>
  <c r="AN403" i="8"/>
  <c r="AN413" i="8"/>
  <c r="AN420" i="8"/>
  <c r="AN425" i="8"/>
  <c r="AO426" i="8"/>
  <c r="AI471" i="8"/>
  <c r="AJ471" i="8" s="1"/>
  <c r="N471" i="8" s="1"/>
  <c r="AN471" i="8"/>
  <c r="AO404" i="8"/>
  <c r="AM414" i="8"/>
  <c r="AO416" i="8"/>
  <c r="AO421" i="8"/>
  <c r="AN427" i="8"/>
  <c r="AM427" i="8"/>
  <c r="Q427" i="8" s="1"/>
  <c r="AI479" i="8"/>
  <c r="AJ479" i="8" s="1"/>
  <c r="N479" i="8" s="1"/>
  <c r="AN479" i="8"/>
  <c r="AO395" i="8"/>
  <c r="AN402" i="8"/>
  <c r="AN412" i="8"/>
  <c r="AO430" i="8"/>
  <c r="AI484" i="8"/>
  <c r="AJ484" i="8" s="1"/>
  <c r="N484" i="8" s="1"/>
  <c r="AN484" i="8"/>
  <c r="AN374" i="8"/>
  <c r="AN389" i="8"/>
  <c r="AI392" i="8"/>
  <c r="AJ392" i="8" s="1"/>
  <c r="N392" i="8" s="1"/>
  <c r="AN394" i="8"/>
  <c r="AN396" i="8"/>
  <c r="AI420" i="8"/>
  <c r="AJ420" i="8" s="1"/>
  <c r="N420" i="8" s="1"/>
  <c r="AI425" i="8"/>
  <c r="AJ425" i="8" s="1"/>
  <c r="N425" i="8" s="1"/>
  <c r="AN429" i="8"/>
  <c r="AM435" i="8"/>
  <c r="Q435" i="8" s="1"/>
  <c r="AN459" i="8"/>
  <c r="AI462" i="8"/>
  <c r="AJ462" i="8" s="1"/>
  <c r="N462" i="8" s="1"/>
  <c r="AN462" i="8"/>
  <c r="AN400" i="8"/>
  <c r="AN456" i="8"/>
  <c r="AI456" i="8"/>
  <c r="AJ456" i="8" s="1"/>
  <c r="N456" i="8" s="1"/>
  <c r="AM428" i="8"/>
  <c r="Q428" i="8" s="1"/>
  <c r="AO441" i="8"/>
  <c r="AN458" i="8"/>
  <c r="AI458" i="8"/>
  <c r="AJ458" i="8" s="1"/>
  <c r="N458" i="8" s="1"/>
  <c r="AO389" i="8"/>
  <c r="AI390" i="8"/>
  <c r="AJ390" i="8" s="1"/>
  <c r="N390" i="8" s="1"/>
  <c r="AO392" i="8"/>
  <c r="AO415" i="8"/>
  <c r="AN428" i="8"/>
  <c r="AN444" i="8"/>
  <c r="AI444" i="8"/>
  <c r="AJ444" i="8" s="1"/>
  <c r="N444" i="8" s="1"/>
  <c r="AI453" i="8"/>
  <c r="AJ453" i="8" s="1"/>
  <c r="N453" i="8" s="1"/>
  <c r="AM453" i="8"/>
  <c r="Q453" i="8" s="1"/>
  <c r="AM465" i="8"/>
  <c r="Q465" i="8" s="1"/>
  <c r="AI465" i="8"/>
  <c r="AJ465" i="8" s="1"/>
  <c r="N465" i="8" s="1"/>
  <c r="AI469" i="8"/>
  <c r="AJ469" i="8" s="1"/>
  <c r="N469" i="8" s="1"/>
  <c r="AM469" i="8"/>
  <c r="Q469" i="8" s="1"/>
  <c r="AI477" i="8"/>
  <c r="AJ477" i="8" s="1"/>
  <c r="N477" i="8" s="1"/>
  <c r="AI487" i="8"/>
  <c r="AJ487" i="8" s="1"/>
  <c r="N487" i="8" s="1"/>
  <c r="AN490" i="8"/>
  <c r="AI490" i="8"/>
  <c r="AJ490" i="8" s="1"/>
  <c r="N490" i="8" s="1"/>
  <c r="AO428" i="8"/>
  <c r="AO443" i="8"/>
  <c r="AM447" i="8"/>
  <c r="Q447" i="8" s="1"/>
  <c r="AI454" i="8"/>
  <c r="AJ454" i="8" s="1"/>
  <c r="N454" i="8" s="1"/>
  <c r="AN457" i="8"/>
  <c r="AI474" i="8"/>
  <c r="AJ474" i="8" s="1"/>
  <c r="N474" i="8" s="1"/>
  <c r="AI476" i="8"/>
  <c r="AJ476" i="8" s="1"/>
  <c r="N476" i="8" s="1"/>
  <c r="AM476" i="8"/>
  <c r="Q476" i="8" s="1"/>
  <c r="AO429" i="8"/>
  <c r="AN437" i="8"/>
  <c r="AN453" i="8"/>
  <c r="AI459" i="8"/>
  <c r="AJ459" i="8" s="1"/>
  <c r="N459" i="8" s="1"/>
  <c r="AN460" i="8"/>
  <c r="AI464" i="8"/>
  <c r="AJ464" i="8" s="1"/>
  <c r="N464" i="8" s="1"/>
  <c r="AM486" i="8"/>
  <c r="Q486" i="8" s="1"/>
  <c r="AI486" i="8"/>
  <c r="AJ486" i="8" s="1"/>
  <c r="N486" i="8" s="1"/>
  <c r="AI513" i="8"/>
  <c r="AJ513" i="8" s="1"/>
  <c r="N513" i="8" s="1"/>
  <c r="AN513" i="8"/>
  <c r="AO436" i="8"/>
  <c r="N436" i="8" s="1"/>
  <c r="AM437" i="8"/>
  <c r="Q437" i="8" s="1"/>
  <c r="AN447" i="8"/>
  <c r="AO485" i="8"/>
  <c r="AI485" i="8"/>
  <c r="AJ485" i="8" s="1"/>
  <c r="N485" i="8" s="1"/>
  <c r="AN446" i="8"/>
  <c r="AO449" i="8"/>
  <c r="AI449" i="8"/>
  <c r="AJ449" i="8" s="1"/>
  <c r="N449" i="8" s="1"/>
  <c r="AN464" i="8"/>
  <c r="AI483" i="8"/>
  <c r="AJ483" i="8" s="1"/>
  <c r="N483" i="8" s="1"/>
  <c r="AI428" i="8"/>
  <c r="AJ428" i="8" s="1"/>
  <c r="N428" i="8" s="1"/>
  <c r="AN436" i="8"/>
  <c r="AN455" i="8"/>
  <c r="AN495" i="8"/>
  <c r="AI495" i="8"/>
  <c r="AJ495" i="8" s="1"/>
  <c r="N495" i="8" s="1"/>
  <c r="AN448" i="8"/>
  <c r="AM461" i="8"/>
  <c r="Q461" i="8" s="1"/>
  <c r="AM496" i="8"/>
  <c r="Q496" i="8" s="1"/>
  <c r="AN442" i="8"/>
  <c r="AN443" i="8"/>
  <c r="AN449" i="8"/>
  <c r="AI457" i="8"/>
  <c r="AJ457" i="8" s="1"/>
  <c r="N457" i="8" s="1"/>
  <c r="AM457" i="8"/>
  <c r="Q457" i="8" s="1"/>
  <c r="AI460" i="8"/>
  <c r="AJ460" i="8" s="1"/>
  <c r="N460" i="8" s="1"/>
  <c r="AI478" i="8"/>
  <c r="AJ478" i="8" s="1"/>
  <c r="N478" i="8" s="1"/>
  <c r="AI508" i="8"/>
  <c r="AJ508" i="8" s="1"/>
  <c r="N508" i="8" s="1"/>
  <c r="AN508" i="8"/>
  <c r="AN486" i="8"/>
  <c r="AM494" i="8"/>
  <c r="Q494" i="8" s="1"/>
  <c r="AI494" i="8"/>
  <c r="AJ494" i="8" s="1"/>
  <c r="N494" i="8" s="1"/>
  <c r="AN498" i="8"/>
  <c r="AI499" i="8"/>
  <c r="AJ499" i="8" s="1"/>
  <c r="N499" i="8" s="1"/>
  <c r="AM502" i="8"/>
  <c r="Q502" i="8" s="1"/>
  <c r="AI502" i="8"/>
  <c r="AJ502" i="8" s="1"/>
  <c r="N502" i="8" s="1"/>
  <c r="AI506" i="8"/>
  <c r="AJ506" i="8" s="1"/>
  <c r="N506" i="8" s="1"/>
  <c r="AI527" i="8"/>
  <c r="AJ527" i="8" s="1"/>
  <c r="N527" i="8" s="1"/>
  <c r="AM527" i="8"/>
  <c r="Q527" i="8" s="1"/>
  <c r="AI473" i="8"/>
  <c r="AJ473" i="8" s="1"/>
  <c r="N473" i="8" s="1"/>
  <c r="AI481" i="8"/>
  <c r="AJ481" i="8" s="1"/>
  <c r="N481" i="8" s="1"/>
  <c r="AI493" i="8"/>
  <c r="AJ493" i="8" s="1"/>
  <c r="N493" i="8" s="1"/>
  <c r="AN504" i="8"/>
  <c r="AM504" i="8"/>
  <c r="Q504" i="8" s="1"/>
  <c r="AM510" i="8"/>
  <c r="Q510" i="8" s="1"/>
  <c r="AI510" i="8"/>
  <c r="AJ510" i="8" s="1"/>
  <c r="N510" i="8" s="1"/>
  <c r="AM522" i="8"/>
  <c r="Q522" i="8" s="1"/>
  <c r="AI522" i="8"/>
  <c r="AJ522" i="8" s="1"/>
  <c r="N522" i="8" s="1"/>
  <c r="AI472" i="8"/>
  <c r="AJ472" i="8" s="1"/>
  <c r="N472" i="8" s="1"/>
  <c r="AI480" i="8"/>
  <c r="AJ480" i="8" s="1"/>
  <c r="N480" i="8" s="1"/>
  <c r="AI491" i="8"/>
  <c r="AJ491" i="8" s="1"/>
  <c r="N491" i="8" s="1"/>
  <c r="AI507" i="8"/>
  <c r="AJ507" i="8" s="1"/>
  <c r="N507" i="8" s="1"/>
  <c r="AI523" i="8"/>
  <c r="AJ523" i="8" s="1"/>
  <c r="N523" i="8" s="1"/>
  <c r="AM523" i="8"/>
  <c r="Q523" i="8" s="1"/>
  <c r="AN524" i="8"/>
  <c r="AI524" i="8"/>
  <c r="AJ524" i="8" s="1"/>
  <c r="N524" i="8" s="1"/>
  <c r="AI526" i="8"/>
  <c r="AJ526" i="8" s="1"/>
  <c r="N526" i="8" s="1"/>
  <c r="AI528" i="8"/>
  <c r="AJ528" i="8" s="1"/>
  <c r="N528" i="8" s="1"/>
  <c r="AN528" i="8"/>
  <c r="AM491" i="8"/>
  <c r="Q491" i="8" s="1"/>
  <c r="AN493" i="8"/>
  <c r="AN523" i="8"/>
  <c r="AI516" i="8"/>
  <c r="AJ516" i="8" s="1"/>
  <c r="N516" i="8" s="1"/>
  <c r="AN556" i="8"/>
  <c r="AI556" i="8"/>
  <c r="AJ556" i="8" s="1"/>
  <c r="N556" i="8" s="1"/>
  <c r="AN505" i="8"/>
  <c r="AI514" i="8"/>
  <c r="AJ514" i="8" s="1"/>
  <c r="N514" i="8" s="1"/>
  <c r="AI498" i="8"/>
  <c r="AJ498" i="8" s="1"/>
  <c r="N498" i="8" s="1"/>
  <c r="AM518" i="8"/>
  <c r="Q518" i="8" s="1"/>
  <c r="AI518" i="8"/>
  <c r="AJ518" i="8" s="1"/>
  <c r="N518" i="8" s="1"/>
  <c r="AI525" i="8"/>
  <c r="AJ525" i="8" s="1"/>
  <c r="N525" i="8" s="1"/>
  <c r="AM525" i="8"/>
  <c r="Q525" i="8" s="1"/>
  <c r="AN526" i="8"/>
  <c r="AI515" i="8"/>
  <c r="AJ515" i="8" s="1"/>
  <c r="N515" i="8" s="1"/>
  <c r="AI521" i="8"/>
  <c r="AJ521" i="8" s="1"/>
  <c r="N521" i="8" s="1"/>
  <c r="AI552" i="8"/>
  <c r="AJ552" i="8" s="1"/>
  <c r="N552" i="8" s="1"/>
  <c r="AN552" i="8"/>
  <c r="AI557" i="8"/>
  <c r="AJ557" i="8" s="1"/>
  <c r="N557" i="8" s="1"/>
  <c r="AM557" i="8"/>
  <c r="Q557" i="8" s="1"/>
  <c r="AI529" i="8"/>
  <c r="AJ529" i="8" s="1"/>
  <c r="N529" i="8" s="1"/>
  <c r="AI546" i="8"/>
  <c r="AJ546" i="8" s="1"/>
  <c r="N546" i="8" s="1"/>
  <c r="AN547" i="8"/>
  <c r="AN572" i="8"/>
  <c r="AA536" i="8"/>
  <c r="AC536" i="8" s="1"/>
  <c r="AI538" i="8"/>
  <c r="AJ538" i="8" s="1"/>
  <c r="N538" i="8" s="1"/>
  <c r="AA542" i="8"/>
  <c r="AC542" i="8" s="1"/>
  <c r="AI553" i="8"/>
  <c r="AJ553" i="8" s="1"/>
  <c r="N553" i="8" s="1"/>
  <c r="AM553" i="8"/>
  <c r="Q553" i="8" s="1"/>
  <c r="AI554" i="8"/>
  <c r="AJ554" i="8" s="1"/>
  <c r="N554" i="8" s="1"/>
  <c r="AI566" i="8"/>
  <c r="AJ566" i="8" s="1"/>
  <c r="N566" i="8" s="1"/>
  <c r="AM568" i="8"/>
  <c r="Q568" i="8" s="1"/>
  <c r="AI568" i="8"/>
  <c r="AJ568" i="8" s="1"/>
  <c r="N568" i="8" s="1"/>
  <c r="AI530" i="8"/>
  <c r="AJ530" i="8" s="1"/>
  <c r="N530" i="8" s="1"/>
  <c r="AC531" i="8"/>
  <c r="AN531" i="8" s="1"/>
  <c r="AA534" i="8"/>
  <c r="AC534" i="8" s="1"/>
  <c r="AA537" i="8"/>
  <c r="AC537" i="8" s="1"/>
  <c r="AG537" i="8"/>
  <c r="AA540" i="8"/>
  <c r="AC540" i="8" s="1"/>
  <c r="AI549" i="8"/>
  <c r="AJ549" i="8" s="1"/>
  <c r="N549" i="8" s="1"/>
  <c r="AG528" i="8"/>
  <c r="AA532" i="8"/>
  <c r="AC532" i="8" s="1"/>
  <c r="AI541" i="8"/>
  <c r="AJ541" i="8" s="1"/>
  <c r="N541" i="8" s="1"/>
  <c r="AM549" i="8"/>
  <c r="Q549" i="8" s="1"/>
  <c r="AI551" i="8"/>
  <c r="AJ551" i="8" s="1"/>
  <c r="N551" i="8" s="1"/>
  <c r="AM551" i="8"/>
  <c r="Q551" i="8" s="1"/>
  <c r="AI559" i="8"/>
  <c r="AJ559" i="8" s="1"/>
  <c r="N559" i="8" s="1"/>
  <c r="AM559" i="8"/>
  <c r="Q559" i="8" s="1"/>
  <c r="AI562" i="8"/>
  <c r="AJ562" i="8" s="1"/>
  <c r="N562" i="8" s="1"/>
  <c r="AG536" i="8"/>
  <c r="AI543" i="8"/>
  <c r="AJ543" i="8" s="1"/>
  <c r="N543" i="8" s="1"/>
  <c r="AM543" i="8"/>
  <c r="Q543" i="8" s="1"/>
  <c r="AI563" i="8"/>
  <c r="AJ563" i="8" s="1"/>
  <c r="N563" i="8" s="1"/>
  <c r="AM564" i="8"/>
  <c r="Q564" i="8" s="1"/>
  <c r="AI535" i="8"/>
  <c r="AJ535" i="8" s="1"/>
  <c r="N535" i="8" s="1"/>
  <c r="AM535" i="8"/>
  <c r="Q535" i="8" s="1"/>
  <c r="AG542" i="8"/>
  <c r="AI560" i="8"/>
  <c r="AJ560" i="8" s="1"/>
  <c r="N560" i="8" s="1"/>
  <c r="AI561" i="8"/>
  <c r="AJ561" i="8" s="1"/>
  <c r="N561" i="8" s="1"/>
  <c r="AN564" i="8"/>
  <c r="AI574" i="8"/>
  <c r="AJ574" i="8" s="1"/>
  <c r="N574" i="8" s="1"/>
  <c r="AM539" i="8"/>
  <c r="Q539" i="8" s="1"/>
  <c r="AN561" i="8"/>
  <c r="AI572" i="8"/>
  <c r="AJ572" i="8" s="1"/>
  <c r="N572" i="8" s="1"/>
  <c r="AN533" i="8" l="1"/>
  <c r="AI533" i="8"/>
  <c r="AJ533" i="8" s="1"/>
  <c r="N533" i="8" s="1"/>
  <c r="AI539" i="8"/>
  <c r="AJ539" i="8" s="1"/>
  <c r="N539" i="8" s="1"/>
  <c r="G30" i="8"/>
  <c r="AH212" i="8"/>
  <c r="AA212" i="8"/>
  <c r="AC212" i="8" s="1"/>
  <c r="AN212" i="8" s="1"/>
  <c r="AI210" i="8"/>
  <c r="AJ210" i="8" s="1"/>
  <c r="N210" i="8" s="1"/>
  <c r="G29" i="8"/>
  <c r="AN555" i="8"/>
  <c r="AI555" i="8"/>
  <c r="AJ555" i="8" s="1"/>
  <c r="N555" i="8" s="1"/>
  <c r="AN545" i="8"/>
  <c r="AI545" i="8"/>
  <c r="AJ545" i="8" s="1"/>
  <c r="N545" i="8" s="1"/>
  <c r="AN195" i="8"/>
  <c r="AI195" i="8"/>
  <c r="AJ195" i="8" s="1"/>
  <c r="N195" i="8" s="1"/>
  <c r="AN236" i="8"/>
  <c r="AI236" i="8"/>
  <c r="AJ236" i="8" s="1"/>
  <c r="N236" i="8" s="1"/>
  <c r="AI288" i="8"/>
  <c r="AJ288" i="8" s="1"/>
  <c r="N288" i="8" s="1"/>
  <c r="AN565" i="8"/>
  <c r="AI565" i="8"/>
  <c r="AJ565" i="8" s="1"/>
  <c r="N565" i="8" s="1"/>
  <c r="AN520" i="8"/>
  <c r="AI520" i="8"/>
  <c r="AJ520" i="8" s="1"/>
  <c r="N520" i="8" s="1"/>
  <c r="AN519" i="8"/>
  <c r="AI519" i="8"/>
  <c r="AJ519" i="8" s="1"/>
  <c r="N519" i="8" s="1"/>
  <c r="AN404" i="8"/>
  <c r="AI404" i="8"/>
  <c r="AJ404" i="8" s="1"/>
  <c r="N404" i="8" s="1"/>
  <c r="AN573" i="8"/>
  <c r="AI573" i="8"/>
  <c r="AJ573" i="8" s="1"/>
  <c r="N573" i="8" s="1"/>
  <c r="AN537" i="8"/>
  <c r="AI537" i="8"/>
  <c r="AJ537" i="8" s="1"/>
  <c r="N537" i="8" s="1"/>
  <c r="AN445" i="8"/>
  <c r="AI445" i="8"/>
  <c r="AJ445" i="8" s="1"/>
  <c r="N445" i="8" s="1"/>
  <c r="AI467" i="8"/>
  <c r="AJ467" i="8" s="1"/>
  <c r="N467" i="8" s="1"/>
  <c r="AN467" i="8"/>
  <c r="AN411" i="8"/>
  <c r="AI411" i="8"/>
  <c r="AJ411" i="8" s="1"/>
  <c r="N411" i="8" s="1"/>
  <c r="AN569" i="8"/>
  <c r="AI569" i="8"/>
  <c r="AJ569" i="8" s="1"/>
  <c r="N569" i="8" s="1"/>
  <c r="AN108" i="8"/>
  <c r="AI108" i="8"/>
  <c r="AJ108" i="8" s="1"/>
  <c r="N108" i="8" s="1"/>
  <c r="AN517" i="8"/>
  <c r="AI517" i="8"/>
  <c r="AJ517" i="8" s="1"/>
  <c r="N517" i="8" s="1"/>
  <c r="AN512" i="8"/>
  <c r="AI512" i="8"/>
  <c r="AJ512" i="8" s="1"/>
  <c r="N512" i="8" s="1"/>
  <c r="AM430" i="8"/>
  <c r="Q430" i="8" s="1"/>
  <c r="AM449" i="8"/>
  <c r="Q449" i="8" s="1"/>
  <c r="AN395" i="8"/>
  <c r="AN384" i="8"/>
  <c r="AI363" i="8"/>
  <c r="AJ363" i="8" s="1"/>
  <c r="N363" i="8" s="1"/>
  <c r="AM363" i="8"/>
  <c r="AI564" i="8"/>
  <c r="AJ564" i="8" s="1"/>
  <c r="N564" i="8" s="1"/>
  <c r="AI550" i="8"/>
  <c r="AJ550" i="8" s="1"/>
  <c r="N550" i="8" s="1"/>
  <c r="AN550" i="8"/>
  <c r="AI509" i="8"/>
  <c r="AJ509" i="8" s="1"/>
  <c r="N509" i="8" s="1"/>
  <c r="AN509" i="8"/>
  <c r="AN488" i="8"/>
  <c r="AI488" i="8"/>
  <c r="AJ488" i="8" s="1"/>
  <c r="N488" i="8" s="1"/>
  <c r="AI492" i="8"/>
  <c r="AJ492" i="8" s="1"/>
  <c r="N492" i="8" s="1"/>
  <c r="AN492" i="8"/>
  <c r="AI442" i="8"/>
  <c r="AJ442" i="8" s="1"/>
  <c r="N442" i="8" s="1"/>
  <c r="AM442" i="8"/>
  <c r="Q442" i="8" s="1"/>
  <c r="AI455" i="8"/>
  <c r="AJ455" i="8" s="1"/>
  <c r="N455" i="8" s="1"/>
  <c r="AI380" i="8"/>
  <c r="AJ380" i="8" s="1"/>
  <c r="N380" i="8" s="1"/>
  <c r="AM380" i="8"/>
  <c r="AN362" i="8"/>
  <c r="AI374" i="8"/>
  <c r="AJ374" i="8" s="1"/>
  <c r="N374" i="8" s="1"/>
  <c r="AM393" i="8"/>
  <c r="AN385" i="8"/>
  <c r="AM346" i="8"/>
  <c r="AI346" i="8"/>
  <c r="AJ346" i="8" s="1"/>
  <c r="N346" i="8" s="1"/>
  <c r="AM356" i="8"/>
  <c r="AM360" i="8"/>
  <c r="AM317" i="8"/>
  <c r="AA339" i="8"/>
  <c r="AC339" i="8" s="1"/>
  <c r="AN339" i="8" s="1"/>
  <c r="AM327" i="8"/>
  <c r="AM278" i="8"/>
  <c r="AI278" i="8"/>
  <c r="AJ278" i="8" s="1"/>
  <c r="N278" i="8" s="1"/>
  <c r="AM308" i="8"/>
  <c r="AI308" i="8"/>
  <c r="AJ308" i="8" s="1"/>
  <c r="N308" i="8" s="1"/>
  <c r="AM174" i="8"/>
  <c r="AM253" i="8"/>
  <c r="AM284" i="8"/>
  <c r="AN239" i="8"/>
  <c r="AI161" i="8"/>
  <c r="AJ161" i="8" s="1"/>
  <c r="N161" i="8" s="1"/>
  <c r="AI271" i="8"/>
  <c r="AJ271" i="8" s="1"/>
  <c r="N271" i="8" s="1"/>
  <c r="AM271" i="8"/>
  <c r="AI245" i="8"/>
  <c r="AJ245" i="8" s="1"/>
  <c r="N245" i="8" s="1"/>
  <c r="AM133" i="8"/>
  <c r="AI133" i="8"/>
  <c r="AJ133" i="8" s="1"/>
  <c r="N133" i="8" s="1"/>
  <c r="AM246" i="8"/>
  <c r="AI229" i="8"/>
  <c r="AJ229" i="8" s="1"/>
  <c r="N229" i="8" s="1"/>
  <c r="AM229" i="8"/>
  <c r="AC209" i="8"/>
  <c r="AN209" i="8" s="1"/>
  <c r="AM194" i="8"/>
  <c r="AI194" i="8"/>
  <c r="AJ194" i="8" s="1"/>
  <c r="N194" i="8" s="1"/>
  <c r="AG211" i="8"/>
  <c r="AH211" i="8"/>
  <c r="AI155" i="8"/>
  <c r="AJ155" i="8" s="1"/>
  <c r="N155" i="8" s="1"/>
  <c r="AM155" i="8"/>
  <c r="AM101" i="8"/>
  <c r="AM156" i="8"/>
  <c r="AM123" i="8"/>
  <c r="AI123" i="8"/>
  <c r="AJ123" i="8" s="1"/>
  <c r="N123" i="8" s="1"/>
  <c r="AM222" i="8"/>
  <c r="AM134" i="8"/>
  <c r="AN59" i="8"/>
  <c r="AI59" i="8"/>
  <c r="AJ59" i="8" s="1"/>
  <c r="N59" i="8" s="1"/>
  <c r="AM82" i="8"/>
  <c r="AI82" i="8"/>
  <c r="AJ82" i="8" s="1"/>
  <c r="N82" i="8" s="1"/>
  <c r="AI104" i="8"/>
  <c r="AJ104" i="8" s="1"/>
  <c r="N104" i="8" s="1"/>
  <c r="AI118" i="8"/>
  <c r="AJ118" i="8" s="1"/>
  <c r="N118" i="8" s="1"/>
  <c r="AM118" i="8"/>
  <c r="AM349" i="8"/>
  <c r="AN325" i="8"/>
  <c r="AN317" i="8"/>
  <c r="AM293" i="8"/>
  <c r="AI292" i="8"/>
  <c r="AJ292" i="8" s="1"/>
  <c r="N292" i="8" s="1"/>
  <c r="AM251" i="8"/>
  <c r="AM209" i="8"/>
  <c r="AI257" i="8"/>
  <c r="AJ257" i="8" s="1"/>
  <c r="N257" i="8" s="1"/>
  <c r="AN257" i="8"/>
  <c r="AM197" i="8"/>
  <c r="AI252" i="8"/>
  <c r="AJ252" i="8" s="1"/>
  <c r="N252" i="8" s="1"/>
  <c r="AM252" i="8"/>
  <c r="AM218" i="8"/>
  <c r="AI218" i="8"/>
  <c r="AJ218" i="8" s="1"/>
  <c r="N218" i="8" s="1"/>
  <c r="AN295" i="8"/>
  <c r="AN187" i="8"/>
  <c r="AI187" i="8"/>
  <c r="AJ187" i="8" s="1"/>
  <c r="N187" i="8" s="1"/>
  <c r="AI261" i="8"/>
  <c r="AJ261" i="8" s="1"/>
  <c r="N261" i="8" s="1"/>
  <c r="AM130" i="8"/>
  <c r="AM57" i="8"/>
  <c r="AM60" i="8"/>
  <c r="AN49" i="8"/>
  <c r="AM84" i="8"/>
  <c r="AM421" i="8"/>
  <c r="Q421" i="8" s="1"/>
  <c r="AM426" i="8"/>
  <c r="Q426" i="8" s="1"/>
  <c r="AN382" i="8"/>
  <c r="AM385" i="8"/>
  <c r="AM366" i="8"/>
  <c r="AM345" i="8"/>
  <c r="AI345" i="8"/>
  <c r="AJ345" i="8" s="1"/>
  <c r="N345" i="8" s="1"/>
  <c r="AI540" i="8"/>
  <c r="AJ540" i="8" s="1"/>
  <c r="N540" i="8" s="1"/>
  <c r="AN540" i="8"/>
  <c r="AI542" i="8"/>
  <c r="AJ542" i="8" s="1"/>
  <c r="N542" i="8" s="1"/>
  <c r="AN542" i="8"/>
  <c r="AN501" i="8"/>
  <c r="AI501" i="8"/>
  <c r="AJ501" i="8" s="1"/>
  <c r="N501" i="8" s="1"/>
  <c r="AI448" i="8"/>
  <c r="AJ448" i="8" s="1"/>
  <c r="N448" i="8" s="1"/>
  <c r="AM448" i="8"/>
  <c r="Q448" i="8" s="1"/>
  <c r="AM441" i="8"/>
  <c r="Q441" i="8" s="1"/>
  <c r="AN414" i="8"/>
  <c r="AM368" i="8"/>
  <c r="AI368" i="8"/>
  <c r="AJ368" i="8" s="1"/>
  <c r="N368" i="8" s="1"/>
  <c r="AM388" i="8"/>
  <c r="AI388" i="8"/>
  <c r="AJ388" i="8" s="1"/>
  <c r="N388" i="8" s="1"/>
  <c r="AM390" i="8"/>
  <c r="AI325" i="8"/>
  <c r="AJ325" i="8" s="1"/>
  <c r="N325" i="8" s="1"/>
  <c r="AM325" i="8"/>
  <c r="AN356" i="8"/>
  <c r="AM373" i="8"/>
  <c r="AI373" i="8"/>
  <c r="AJ373" i="8" s="1"/>
  <c r="N373" i="8" s="1"/>
  <c r="AN360" i="8"/>
  <c r="AA335" i="8"/>
  <c r="AC335" i="8" s="1"/>
  <c r="AN335" i="8" s="1"/>
  <c r="AN303" i="8"/>
  <c r="AM274" i="8"/>
  <c r="AN253" i="8"/>
  <c r="AM212" i="8"/>
  <c r="AG208" i="8"/>
  <c r="AA208" i="8"/>
  <c r="AC208" i="8" s="1"/>
  <c r="AH208" i="8"/>
  <c r="AN242" i="8"/>
  <c r="AI242" i="8"/>
  <c r="AJ242" i="8" s="1"/>
  <c r="N242" i="8" s="1"/>
  <c r="AI185" i="8"/>
  <c r="AJ185" i="8" s="1"/>
  <c r="N185" i="8" s="1"/>
  <c r="AN130" i="8"/>
  <c r="AN141" i="8"/>
  <c r="AM120" i="8"/>
  <c r="AI120" i="8"/>
  <c r="AJ120" i="8" s="1"/>
  <c r="N120" i="8" s="1"/>
  <c r="AM150" i="8"/>
  <c r="AI150" i="8"/>
  <c r="AJ150" i="8" s="1"/>
  <c r="N150" i="8" s="1"/>
  <c r="AM238" i="8"/>
  <c r="AM64" i="8"/>
  <c r="AM48" i="8"/>
  <c r="AI48" i="8"/>
  <c r="AJ48" i="8" s="1"/>
  <c r="N48" i="8" s="1"/>
  <c r="AN56" i="8"/>
  <c r="AM69" i="8"/>
  <c r="AI69" i="8"/>
  <c r="AJ69" i="8" s="1"/>
  <c r="N69" i="8" s="1"/>
  <c r="AN60" i="8"/>
  <c r="AN64" i="8"/>
  <c r="AI135" i="8"/>
  <c r="AJ135" i="8" s="1"/>
  <c r="N135" i="8" s="1"/>
  <c r="AM403" i="8"/>
  <c r="AI403" i="8"/>
  <c r="AJ403" i="8" s="1"/>
  <c r="N403" i="8" s="1"/>
  <c r="AM387" i="8"/>
  <c r="AI387" i="8"/>
  <c r="AJ387" i="8" s="1"/>
  <c r="N387" i="8" s="1"/>
  <c r="AN383" i="8"/>
  <c r="AM328" i="8"/>
  <c r="AM335" i="8"/>
  <c r="AM311" i="8"/>
  <c r="AI311" i="8"/>
  <c r="AJ311" i="8" s="1"/>
  <c r="N311" i="8" s="1"/>
  <c r="AI244" i="8"/>
  <c r="AJ244" i="8" s="1"/>
  <c r="N244" i="8" s="1"/>
  <c r="AM231" i="8"/>
  <c r="AI231" i="8"/>
  <c r="AJ231" i="8" s="1"/>
  <c r="N231" i="8" s="1"/>
  <c r="AN252" i="8"/>
  <c r="AN231" i="8"/>
  <c r="AN255" i="8"/>
  <c r="AM272" i="8"/>
  <c r="AN260" i="8"/>
  <c r="AI260" i="8"/>
  <c r="AJ260" i="8" s="1"/>
  <c r="N260" i="8" s="1"/>
  <c r="AI152" i="8"/>
  <c r="AJ152" i="8" s="1"/>
  <c r="N152" i="8" s="1"/>
  <c r="AM152" i="8"/>
  <c r="AM270" i="8"/>
  <c r="AI270" i="8"/>
  <c r="AJ270" i="8" s="1"/>
  <c r="N270" i="8" s="1"/>
  <c r="AN258" i="8"/>
  <c r="AN197" i="8"/>
  <c r="AM192" i="8"/>
  <c r="AI192" i="8"/>
  <c r="AJ192" i="8" s="1"/>
  <c r="N192" i="8" s="1"/>
  <c r="AM138" i="8"/>
  <c r="AM211" i="8"/>
  <c r="AM205" i="8"/>
  <c r="AI230" i="8"/>
  <c r="AJ230" i="8" s="1"/>
  <c r="N230" i="8" s="1"/>
  <c r="AM169" i="8"/>
  <c r="AM176" i="8"/>
  <c r="AI176" i="8"/>
  <c r="AJ176" i="8" s="1"/>
  <c r="N176" i="8" s="1"/>
  <c r="AM232" i="8"/>
  <c r="AI136" i="8"/>
  <c r="AJ136" i="8" s="1"/>
  <c r="N136" i="8" s="1"/>
  <c r="AM136" i="8"/>
  <c r="AN138" i="8"/>
  <c r="AN97" i="8"/>
  <c r="AI65" i="8"/>
  <c r="AJ65" i="8" s="1"/>
  <c r="N65" i="8" s="1"/>
  <c r="AM65" i="8"/>
  <c r="AM110" i="8"/>
  <c r="AI110" i="8"/>
  <c r="AJ110" i="8" s="1"/>
  <c r="N110" i="8" s="1"/>
  <c r="AI111" i="8"/>
  <c r="AJ111" i="8" s="1"/>
  <c r="N111" i="8" s="1"/>
  <c r="AI86" i="8"/>
  <c r="AJ86" i="8" s="1"/>
  <c r="N86" i="8" s="1"/>
  <c r="AN54" i="8"/>
  <c r="AI54" i="8"/>
  <c r="AJ54" i="8" s="1"/>
  <c r="N54" i="8" s="1"/>
  <c r="AN426" i="8"/>
  <c r="AI544" i="8"/>
  <c r="AJ544" i="8" s="1"/>
  <c r="N544" i="8" s="1"/>
  <c r="AN544" i="8"/>
  <c r="AN475" i="8"/>
  <c r="AI475" i="8"/>
  <c r="AJ475" i="8" s="1"/>
  <c r="N475" i="8" s="1"/>
  <c r="AI536" i="8"/>
  <c r="AJ536" i="8" s="1"/>
  <c r="N536" i="8" s="1"/>
  <c r="AN536" i="8"/>
  <c r="AI531" i="8"/>
  <c r="AJ531" i="8" s="1"/>
  <c r="N531" i="8" s="1"/>
  <c r="AI505" i="8"/>
  <c r="AJ505" i="8" s="1"/>
  <c r="N505" i="8" s="1"/>
  <c r="AN468" i="8"/>
  <c r="AI468" i="8"/>
  <c r="AJ468" i="8" s="1"/>
  <c r="N468" i="8" s="1"/>
  <c r="AI429" i="8"/>
  <c r="AJ429" i="8" s="1"/>
  <c r="N429" i="8" s="1"/>
  <c r="AM429" i="8"/>
  <c r="Q429" i="8" s="1"/>
  <c r="AI447" i="8"/>
  <c r="AJ447" i="8" s="1"/>
  <c r="N447" i="8" s="1"/>
  <c r="AN441" i="8"/>
  <c r="AN430" i="8"/>
  <c r="AM416" i="8"/>
  <c r="AN421" i="8"/>
  <c r="AM400" i="8"/>
  <c r="AI400" i="8"/>
  <c r="AJ400" i="8" s="1"/>
  <c r="N400" i="8" s="1"/>
  <c r="AM412" i="8"/>
  <c r="AI412" i="8"/>
  <c r="AJ412" i="8" s="1"/>
  <c r="N412" i="8" s="1"/>
  <c r="AM386" i="8"/>
  <c r="AI413" i="8"/>
  <c r="AJ413" i="8" s="1"/>
  <c r="N413" i="8" s="1"/>
  <c r="AM383" i="8"/>
  <c r="AM376" i="8"/>
  <c r="AI376" i="8"/>
  <c r="AJ376" i="8" s="1"/>
  <c r="N376" i="8" s="1"/>
  <c r="AN345" i="8"/>
  <c r="AN318" i="8"/>
  <c r="AI318" i="8"/>
  <c r="AJ318" i="8" s="1"/>
  <c r="N318" i="8" s="1"/>
  <c r="AC333" i="8"/>
  <c r="AM350" i="8"/>
  <c r="AI350" i="8"/>
  <c r="AJ350" i="8" s="1"/>
  <c r="N350" i="8" s="1"/>
  <c r="AN328" i="8"/>
  <c r="AI355" i="8"/>
  <c r="AJ355" i="8" s="1"/>
  <c r="N355" i="8" s="1"/>
  <c r="AC332" i="8"/>
  <c r="AM339" i="8"/>
  <c r="AM358" i="8"/>
  <c r="AI358" i="8"/>
  <c r="AJ358" i="8" s="1"/>
  <c r="N358" i="8" s="1"/>
  <c r="AC337" i="8"/>
  <c r="AN337" i="8" s="1"/>
  <c r="AI303" i="8"/>
  <c r="AJ303" i="8" s="1"/>
  <c r="N303" i="8" s="1"/>
  <c r="AM303" i="8"/>
  <c r="AA276" i="8"/>
  <c r="AC276" i="8" s="1"/>
  <c r="AN276" i="8" s="1"/>
  <c r="AM276" i="8"/>
  <c r="AM297" i="8"/>
  <c r="AI297" i="8"/>
  <c r="AJ297" i="8" s="1"/>
  <c r="N297" i="8" s="1"/>
  <c r="AM243" i="8"/>
  <c r="AI243" i="8"/>
  <c r="AJ243" i="8" s="1"/>
  <c r="N243" i="8" s="1"/>
  <c r="AI158" i="8"/>
  <c r="AJ158" i="8" s="1"/>
  <c r="N158" i="8" s="1"/>
  <c r="AM268" i="8"/>
  <c r="AI268" i="8"/>
  <c r="AJ268" i="8" s="1"/>
  <c r="N268" i="8" s="1"/>
  <c r="AM239" i="8"/>
  <c r="AI239" i="8"/>
  <c r="AJ239" i="8" s="1"/>
  <c r="N239" i="8" s="1"/>
  <c r="AI259" i="8"/>
  <c r="AJ259" i="8" s="1"/>
  <c r="N259" i="8" s="1"/>
  <c r="AI189" i="8"/>
  <c r="AJ189" i="8" s="1"/>
  <c r="N189" i="8" s="1"/>
  <c r="AN119" i="8"/>
  <c r="AI221" i="8"/>
  <c r="AJ221" i="8" s="1"/>
  <c r="N221" i="8" s="1"/>
  <c r="AM109" i="8"/>
  <c r="AM199" i="8"/>
  <c r="AI144" i="8"/>
  <c r="AJ144" i="8" s="1"/>
  <c r="N144" i="8" s="1"/>
  <c r="AM144" i="8"/>
  <c r="AN132" i="8"/>
  <c r="AN156" i="8"/>
  <c r="AI175" i="8"/>
  <c r="AJ175" i="8" s="1"/>
  <c r="N175" i="8" s="1"/>
  <c r="AN158" i="8"/>
  <c r="AN137" i="8"/>
  <c r="AI122" i="8"/>
  <c r="AJ122" i="8" s="1"/>
  <c r="N122" i="8" s="1"/>
  <c r="AN122" i="8"/>
  <c r="AM52" i="8"/>
  <c r="AI52" i="8"/>
  <c r="AJ52" i="8" s="1"/>
  <c r="N52" i="8" s="1"/>
  <c r="AI45" i="8"/>
  <c r="AJ45" i="8" s="1"/>
  <c r="N45" i="8" s="1"/>
  <c r="AM45" i="8"/>
  <c r="AI49" i="8"/>
  <c r="AJ49" i="8" s="1"/>
  <c r="N49" i="8" s="1"/>
  <c r="AM49" i="8"/>
  <c r="AI139" i="8"/>
  <c r="AJ139" i="8" s="1"/>
  <c r="N139" i="8" s="1"/>
  <c r="AI107" i="8"/>
  <c r="AJ107" i="8" s="1"/>
  <c r="N107" i="8" s="1"/>
  <c r="AN84" i="8"/>
  <c r="AM106" i="8"/>
  <c r="AM395" i="8"/>
  <c r="AI395" i="8"/>
  <c r="AJ395" i="8" s="1"/>
  <c r="N395" i="8" s="1"/>
  <c r="AN386" i="8"/>
  <c r="AM367" i="8"/>
  <c r="AI367" i="8"/>
  <c r="AJ367" i="8" s="1"/>
  <c r="N367" i="8" s="1"/>
  <c r="AN364" i="8"/>
  <c r="AI401" i="8"/>
  <c r="AJ401" i="8" s="1"/>
  <c r="N401" i="8" s="1"/>
  <c r="AM401" i="8"/>
  <c r="AI394" i="8"/>
  <c r="AJ394" i="8" s="1"/>
  <c r="N394" i="8" s="1"/>
  <c r="AI313" i="8"/>
  <c r="AJ313" i="8" s="1"/>
  <c r="N313" i="8" s="1"/>
  <c r="AM313" i="8"/>
  <c r="AI326" i="8"/>
  <c r="AJ326" i="8" s="1"/>
  <c r="N326" i="8" s="1"/>
  <c r="AM326" i="8"/>
  <c r="AM338" i="8"/>
  <c r="AI338" i="8"/>
  <c r="AJ338" i="8" s="1"/>
  <c r="N338" i="8" s="1"/>
  <c r="AN274" i="8"/>
  <c r="AM295" i="8"/>
  <c r="AI295" i="8"/>
  <c r="AJ295" i="8" s="1"/>
  <c r="N295" i="8" s="1"/>
  <c r="AM241" i="8"/>
  <c r="AI241" i="8"/>
  <c r="AJ241" i="8" s="1"/>
  <c r="N241" i="8" s="1"/>
  <c r="AM228" i="8"/>
  <c r="AI228" i="8"/>
  <c r="AJ228" i="8" s="1"/>
  <c r="N228" i="8" s="1"/>
  <c r="AN219" i="8"/>
  <c r="AI258" i="8"/>
  <c r="AJ258" i="8" s="1"/>
  <c r="N258" i="8" s="1"/>
  <c r="AM258" i="8"/>
  <c r="AM142" i="8"/>
  <c r="AN216" i="8"/>
  <c r="AM154" i="8"/>
  <c r="AI154" i="8"/>
  <c r="AJ154" i="8" s="1"/>
  <c r="N154" i="8" s="1"/>
  <c r="AI117" i="8"/>
  <c r="AJ117" i="8" s="1"/>
  <c r="N117" i="8" s="1"/>
  <c r="AM117" i="8"/>
  <c r="AC211" i="8"/>
  <c r="AN211" i="8" s="1"/>
  <c r="AM177" i="8"/>
  <c r="AI177" i="8"/>
  <c r="AJ177" i="8" s="1"/>
  <c r="N177" i="8" s="1"/>
  <c r="AM132" i="8"/>
  <c r="AN142" i="8"/>
  <c r="AI153" i="8"/>
  <c r="AJ153" i="8" s="1"/>
  <c r="N153" i="8" s="1"/>
  <c r="AM153" i="8"/>
  <c r="AM105" i="8"/>
  <c r="AN106" i="8"/>
  <c r="AM61" i="8"/>
  <c r="AI61" i="8"/>
  <c r="AJ61" i="8" s="1"/>
  <c r="N61" i="8" s="1"/>
  <c r="AN45" i="8"/>
  <c r="AI112" i="8"/>
  <c r="AJ112" i="8" s="1"/>
  <c r="N112" i="8" s="1"/>
  <c r="AI53" i="8"/>
  <c r="AJ53" i="8" s="1"/>
  <c r="N53" i="8" s="1"/>
  <c r="AM53" i="8"/>
  <c r="AI93" i="8"/>
  <c r="AJ93" i="8" s="1"/>
  <c r="N93" i="8" s="1"/>
  <c r="AM93" i="8"/>
  <c r="AI46" i="8"/>
  <c r="AJ46" i="8" s="1"/>
  <c r="N46" i="8" s="1"/>
  <c r="AI547" i="8"/>
  <c r="AJ547" i="8" s="1"/>
  <c r="N547" i="8" s="1"/>
  <c r="AN534" i="8"/>
  <c r="AI534" i="8"/>
  <c r="AJ534" i="8" s="1"/>
  <c r="N534" i="8" s="1"/>
  <c r="AI548" i="8"/>
  <c r="AJ548" i="8" s="1"/>
  <c r="N548" i="8" s="1"/>
  <c r="AN548" i="8"/>
  <c r="AN532" i="8"/>
  <c r="AI532" i="8"/>
  <c r="AJ532" i="8" s="1"/>
  <c r="N532" i="8" s="1"/>
  <c r="AN511" i="8"/>
  <c r="AI511" i="8"/>
  <c r="AJ511" i="8" s="1"/>
  <c r="N511" i="8" s="1"/>
  <c r="AI443" i="8"/>
  <c r="AJ443" i="8" s="1"/>
  <c r="N443" i="8" s="1"/>
  <c r="AM443" i="8"/>
  <c r="Q443" i="8" s="1"/>
  <c r="AN415" i="8"/>
  <c r="AN416" i="8"/>
  <c r="AM392" i="8"/>
  <c r="AN406" i="8"/>
  <c r="AI406" i="8"/>
  <c r="AJ406" i="8" s="1"/>
  <c r="N406" i="8" s="1"/>
  <c r="AI336" i="8"/>
  <c r="AJ336" i="8" s="1"/>
  <c r="N336" i="8" s="1"/>
  <c r="AM336" i="8"/>
  <c r="AI273" i="8"/>
  <c r="AJ273" i="8" s="1"/>
  <c r="N273" i="8" s="1"/>
  <c r="AM273" i="8"/>
  <c r="AN293" i="8"/>
  <c r="AN146" i="8"/>
  <c r="AI146" i="8"/>
  <c r="AJ146" i="8" s="1"/>
  <c r="N146" i="8" s="1"/>
  <c r="AI256" i="8"/>
  <c r="AJ256" i="8" s="1"/>
  <c r="N256" i="8" s="1"/>
  <c r="AM256" i="8"/>
  <c r="AM227" i="8"/>
  <c r="AI227" i="8"/>
  <c r="AJ227" i="8" s="1"/>
  <c r="N227" i="8" s="1"/>
  <c r="AN206" i="8"/>
  <c r="AM255" i="8"/>
  <c r="AI255" i="8"/>
  <c r="AJ255" i="8" s="1"/>
  <c r="N255" i="8" s="1"/>
  <c r="AN174" i="8"/>
  <c r="AN168" i="8"/>
  <c r="AI168" i="8"/>
  <c r="AJ168" i="8" s="1"/>
  <c r="N168" i="8" s="1"/>
  <c r="AN169" i="8"/>
  <c r="AM191" i="8"/>
  <c r="AI237" i="8"/>
  <c r="AJ237" i="8" s="1"/>
  <c r="N237" i="8" s="1"/>
  <c r="AM56" i="8"/>
  <c r="AI56" i="8"/>
  <c r="AJ56" i="8" s="1"/>
  <c r="N56" i="8" s="1"/>
  <c r="AN101" i="8"/>
  <c r="AN177" i="8"/>
  <c r="AN109" i="8"/>
  <c r="AN62" i="8"/>
  <c r="AI62" i="8"/>
  <c r="AJ62" i="8" s="1"/>
  <c r="N62" i="8" s="1"/>
  <c r="AN105" i="8"/>
  <c r="AN57" i="8"/>
  <c r="AM102" i="8"/>
  <c r="AI102" i="8"/>
  <c r="AJ102" i="8" s="1"/>
  <c r="N102" i="8" s="1"/>
  <c r="AM94" i="8"/>
  <c r="AI94" i="8"/>
  <c r="AJ94" i="8" s="1"/>
  <c r="N94" i="8" s="1"/>
  <c r="AM68" i="8"/>
  <c r="AI68" i="8"/>
  <c r="AJ68" i="8" s="1"/>
  <c r="N68" i="8" s="1"/>
  <c r="AI95" i="8"/>
  <c r="AJ95" i="8" s="1"/>
  <c r="N95" i="8" s="1"/>
  <c r="AN500" i="8"/>
  <c r="AI500" i="8"/>
  <c r="AJ500" i="8" s="1"/>
  <c r="N500" i="8" s="1"/>
  <c r="AN466" i="8"/>
  <c r="AI466" i="8"/>
  <c r="AJ466" i="8" s="1"/>
  <c r="N466" i="8" s="1"/>
  <c r="AM446" i="8"/>
  <c r="Q446" i="8" s="1"/>
  <c r="AI446" i="8"/>
  <c r="AJ446" i="8" s="1"/>
  <c r="N446" i="8" s="1"/>
  <c r="AM415" i="8"/>
  <c r="AI415" i="8"/>
  <c r="AJ415" i="8" s="1"/>
  <c r="N415" i="8" s="1"/>
  <c r="AI402" i="8"/>
  <c r="AJ402" i="8" s="1"/>
  <c r="N402" i="8" s="1"/>
  <c r="AM402" i="8"/>
  <c r="AM384" i="8"/>
  <c r="AI384" i="8"/>
  <c r="AJ384" i="8" s="1"/>
  <c r="N384" i="8" s="1"/>
  <c r="AI369" i="8"/>
  <c r="AJ369" i="8" s="1"/>
  <c r="N369" i="8" s="1"/>
  <c r="AM369" i="8"/>
  <c r="AN482" i="8"/>
  <c r="AI482" i="8"/>
  <c r="AJ482" i="8" s="1"/>
  <c r="N482" i="8" s="1"/>
  <c r="AI504" i="8"/>
  <c r="AJ504" i="8" s="1"/>
  <c r="N504" i="8" s="1"/>
  <c r="AN463" i="8"/>
  <c r="AI463" i="8"/>
  <c r="AJ463" i="8" s="1"/>
  <c r="N463" i="8" s="1"/>
  <c r="AM389" i="8"/>
  <c r="AI389" i="8"/>
  <c r="AJ389" i="8" s="1"/>
  <c r="N389" i="8" s="1"/>
  <c r="AI427" i="8"/>
  <c r="AJ427" i="8" s="1"/>
  <c r="N427" i="8" s="1"/>
  <c r="AM382" i="8"/>
  <c r="AI382" i="8"/>
  <c r="AJ382" i="8" s="1"/>
  <c r="N382" i="8" s="1"/>
  <c r="AM362" i="8"/>
  <c r="AI362" i="8"/>
  <c r="AJ362" i="8" s="1"/>
  <c r="N362" i="8" s="1"/>
  <c r="AN349" i="8"/>
  <c r="AN393" i="8"/>
  <c r="AM364" i="8"/>
  <c r="AI364" i="8"/>
  <c r="AJ364" i="8" s="1"/>
  <c r="N364" i="8" s="1"/>
  <c r="AI294" i="8"/>
  <c r="AJ294" i="8" s="1"/>
  <c r="N294" i="8" s="1"/>
  <c r="AM294" i="8"/>
  <c r="AM302" i="8"/>
  <c r="AI302" i="8"/>
  <c r="AJ302" i="8" s="1"/>
  <c r="N302" i="8" s="1"/>
  <c r="AN256" i="8"/>
  <c r="AI262" i="8"/>
  <c r="AJ262" i="8" s="1"/>
  <c r="N262" i="8" s="1"/>
  <c r="AM219" i="8"/>
  <c r="AM193" i="8"/>
  <c r="AI193" i="8"/>
  <c r="AJ193" i="8" s="1"/>
  <c r="N193" i="8" s="1"/>
  <c r="AN246" i="8"/>
  <c r="AI182" i="8"/>
  <c r="AJ182" i="8" s="1"/>
  <c r="N182" i="8" s="1"/>
  <c r="AM182" i="8"/>
  <c r="AN134" i="8"/>
  <c r="AN176" i="8"/>
  <c r="AN191" i="8"/>
  <c r="AM184" i="8"/>
  <c r="AI184" i="8"/>
  <c r="AJ184" i="8" s="1"/>
  <c r="N184" i="8" s="1"/>
  <c r="AM140" i="8"/>
  <c r="AI140" i="8"/>
  <c r="AJ140" i="8" s="1"/>
  <c r="N140" i="8" s="1"/>
  <c r="AI162" i="8"/>
  <c r="AJ162" i="8" s="1"/>
  <c r="N162" i="8" s="1"/>
  <c r="AM158" i="8"/>
  <c r="AI141" i="8"/>
  <c r="AJ141" i="8" s="1"/>
  <c r="N141" i="8" s="1"/>
  <c r="AM141" i="8"/>
  <c r="AI196" i="8"/>
  <c r="AJ196" i="8" s="1"/>
  <c r="N196" i="8" s="1"/>
  <c r="AN196" i="8"/>
  <c r="AM137" i="8"/>
  <c r="AM119" i="8"/>
  <c r="AI119" i="8"/>
  <c r="AJ119" i="8" s="1"/>
  <c r="N119" i="8" s="1"/>
  <c r="AM97" i="8"/>
  <c r="AI97" i="8"/>
  <c r="AJ97" i="8" s="1"/>
  <c r="N97" i="8" s="1"/>
  <c r="AI87" i="8"/>
  <c r="AJ87" i="8" s="1"/>
  <c r="N87" i="8" s="1"/>
  <c r="AM87" i="8"/>
  <c r="AI80" i="8"/>
  <c r="AK80" i="8" s="1"/>
  <c r="O80" i="8" s="1"/>
  <c r="AS80" i="8"/>
  <c r="AN93" i="8"/>
  <c r="AM116" i="8"/>
  <c r="AI116" i="8"/>
  <c r="AJ116" i="8" s="1"/>
  <c r="N116" i="8" s="1"/>
  <c r="AI78" i="8"/>
  <c r="AK78" i="8" s="1"/>
  <c r="AS78" i="8"/>
  <c r="E30" i="8" s="1"/>
  <c r="AI42" i="8"/>
  <c r="AJ42" i="8" s="1"/>
  <c r="AI335" i="8" l="1"/>
  <c r="AJ335" i="8" s="1"/>
  <c r="N335" i="8" s="1"/>
  <c r="AI339" i="8"/>
  <c r="AJ339" i="8" s="1"/>
  <c r="N339" i="8" s="1"/>
  <c r="AI212" i="8"/>
  <c r="AJ212" i="8" s="1"/>
  <c r="N212" i="8" s="1"/>
  <c r="AI211" i="8"/>
  <c r="AJ211" i="8" s="1"/>
  <c r="N211" i="8" s="1"/>
  <c r="E29" i="8"/>
  <c r="AN309" i="8"/>
  <c r="AI309" i="8"/>
  <c r="AJ309" i="8" s="1"/>
  <c r="N309" i="8" s="1"/>
  <c r="AI337" i="8"/>
  <c r="AJ337" i="8" s="1"/>
  <c r="N337" i="8" s="1"/>
  <c r="AI84" i="8"/>
  <c r="AJ84" i="8" s="1"/>
  <c r="N84" i="8" s="1"/>
  <c r="AI156" i="8"/>
  <c r="AJ156" i="8" s="1"/>
  <c r="N156" i="8" s="1"/>
  <c r="N42" i="8"/>
  <c r="AN167" i="8"/>
  <c r="AI167" i="8"/>
  <c r="AJ167" i="8" s="1"/>
  <c r="N167" i="8" s="1"/>
  <c r="AN347" i="8"/>
  <c r="AI347" i="8"/>
  <c r="AJ347" i="8" s="1"/>
  <c r="N347" i="8" s="1"/>
  <c r="AI386" i="8"/>
  <c r="AJ386" i="8" s="1"/>
  <c r="N386" i="8" s="1"/>
  <c r="AN166" i="8"/>
  <c r="AI166" i="8"/>
  <c r="AJ166" i="8" s="1"/>
  <c r="N166" i="8" s="1"/>
  <c r="AI441" i="8"/>
  <c r="AJ441" i="8" s="1"/>
  <c r="N441" i="8" s="1"/>
  <c r="AN121" i="8"/>
  <c r="AI121" i="8"/>
  <c r="AJ121" i="8" s="1"/>
  <c r="N121" i="8" s="1"/>
  <c r="AI349" i="8"/>
  <c r="AJ349" i="8" s="1"/>
  <c r="N349" i="8" s="1"/>
  <c r="AI134" i="8"/>
  <c r="AJ134" i="8" s="1"/>
  <c r="N134" i="8" s="1"/>
  <c r="AN357" i="8"/>
  <c r="AI357" i="8"/>
  <c r="AJ357" i="8" s="1"/>
  <c r="N357" i="8" s="1"/>
  <c r="AN333" i="8"/>
  <c r="AI333" i="8"/>
  <c r="AJ333" i="8" s="1"/>
  <c r="N333" i="8" s="1"/>
  <c r="O78" i="8"/>
  <c r="AN67" i="8"/>
  <c r="AI67" i="8"/>
  <c r="AJ67" i="8" s="1"/>
  <c r="N67" i="8" s="1"/>
  <c r="AI105" i="8"/>
  <c r="AJ105" i="8" s="1"/>
  <c r="N105" i="8" s="1"/>
  <c r="AI169" i="8"/>
  <c r="AJ169" i="8" s="1"/>
  <c r="N169" i="8" s="1"/>
  <c r="AI138" i="8"/>
  <c r="AJ138" i="8" s="1"/>
  <c r="N138" i="8" s="1"/>
  <c r="AN235" i="8"/>
  <c r="AI235" i="8"/>
  <c r="AJ235" i="8" s="1"/>
  <c r="N235" i="8" s="1"/>
  <c r="AI197" i="8"/>
  <c r="AJ197" i="8" s="1"/>
  <c r="N197" i="8" s="1"/>
  <c r="AI246" i="8"/>
  <c r="AJ246" i="8" s="1"/>
  <c r="N246" i="8" s="1"/>
  <c r="AI393" i="8"/>
  <c r="AJ393" i="8" s="1"/>
  <c r="N393" i="8" s="1"/>
  <c r="AN186" i="8"/>
  <c r="AI186" i="8"/>
  <c r="AJ186" i="8" s="1"/>
  <c r="N186" i="8" s="1"/>
  <c r="AN332" i="8"/>
  <c r="AI332" i="8"/>
  <c r="AJ332" i="8" s="1"/>
  <c r="N332" i="8" s="1"/>
  <c r="AN63" i="8"/>
  <c r="AI63" i="8"/>
  <c r="AJ63" i="8" s="1"/>
  <c r="N63" i="8" s="1"/>
  <c r="AN405" i="8"/>
  <c r="AI405" i="8"/>
  <c r="AJ405" i="8" s="1"/>
  <c r="N405" i="8" s="1"/>
  <c r="AI55" i="8"/>
  <c r="AJ55" i="8" s="1"/>
  <c r="N55" i="8" s="1"/>
  <c r="AN55" i="8"/>
  <c r="AI137" i="8"/>
  <c r="AJ137" i="8" s="1"/>
  <c r="N137" i="8" s="1"/>
  <c r="AN198" i="8"/>
  <c r="AI198" i="8"/>
  <c r="AJ198" i="8" s="1"/>
  <c r="N198" i="8" s="1"/>
  <c r="AN208" i="8"/>
  <c r="AI208" i="8"/>
  <c r="AJ208" i="8" s="1"/>
  <c r="N208" i="8" s="1"/>
  <c r="AI426" i="8"/>
  <c r="AJ426" i="8" s="1"/>
  <c r="N426" i="8" s="1"/>
  <c r="AI130" i="8"/>
  <c r="AJ130" i="8" s="1"/>
  <c r="N130" i="8" s="1"/>
  <c r="AI293" i="8"/>
  <c r="AJ293" i="8" s="1"/>
  <c r="N293" i="8" s="1"/>
  <c r="AI101" i="8"/>
  <c r="AJ101" i="8" s="1"/>
  <c r="N101" i="8" s="1"/>
  <c r="AN220" i="8"/>
  <c r="AI220" i="8"/>
  <c r="AJ220" i="8" s="1"/>
  <c r="N220" i="8" s="1"/>
  <c r="AI191" i="8"/>
  <c r="AJ191" i="8" s="1"/>
  <c r="N191" i="8" s="1"/>
  <c r="AI219" i="8"/>
  <c r="AJ219" i="8" s="1"/>
  <c r="N219" i="8" s="1"/>
  <c r="AI142" i="8"/>
  <c r="AJ142" i="8" s="1"/>
  <c r="N142" i="8" s="1"/>
  <c r="AT79" i="8"/>
  <c r="AI79" i="8"/>
  <c r="AK79" i="8" s="1"/>
  <c r="O79" i="8" s="1"/>
  <c r="AN51" i="8"/>
  <c r="AI51" i="8"/>
  <c r="AJ51" i="8" s="1"/>
  <c r="N51" i="8" s="1"/>
  <c r="AI416" i="8"/>
  <c r="AJ416" i="8" s="1"/>
  <c r="N416" i="8" s="1"/>
  <c r="AI328" i="8"/>
  <c r="AJ328" i="8" s="1"/>
  <c r="N328" i="8" s="1"/>
  <c r="AI64" i="8"/>
  <c r="AJ64" i="8" s="1"/>
  <c r="N64" i="8" s="1"/>
  <c r="AI274" i="8"/>
  <c r="AJ274" i="8" s="1"/>
  <c r="N274" i="8" s="1"/>
  <c r="AI385" i="8"/>
  <c r="AJ385" i="8" s="1"/>
  <c r="N385" i="8" s="1"/>
  <c r="AI317" i="8"/>
  <c r="AJ317" i="8" s="1"/>
  <c r="N317" i="8" s="1"/>
  <c r="AI414" i="8"/>
  <c r="AJ414" i="8" s="1"/>
  <c r="N414" i="8" s="1"/>
  <c r="AI106" i="8"/>
  <c r="AJ106" i="8" s="1"/>
  <c r="N106" i="8" s="1"/>
  <c r="AI132" i="8"/>
  <c r="AJ132" i="8" s="1"/>
  <c r="N132" i="8" s="1"/>
  <c r="AN92" i="8"/>
  <c r="AI92" i="8"/>
  <c r="AJ92" i="8" s="1"/>
  <c r="N92" i="8" s="1"/>
  <c r="AI109" i="8"/>
  <c r="AJ109" i="8" s="1"/>
  <c r="N109" i="8" s="1"/>
  <c r="AI276" i="8"/>
  <c r="AJ276" i="8" s="1"/>
  <c r="N276" i="8" s="1"/>
  <c r="AT81" i="8"/>
  <c r="AI81" i="8"/>
  <c r="AK81" i="8" s="1"/>
  <c r="O81" i="8" s="1"/>
  <c r="AN47" i="8"/>
  <c r="AI47" i="8"/>
  <c r="AJ47" i="8" s="1"/>
  <c r="N47" i="8" s="1"/>
  <c r="AN330" i="8"/>
  <c r="AI330" i="8"/>
  <c r="AJ330" i="8" s="1"/>
  <c r="N330" i="8" s="1"/>
  <c r="AI421" i="8"/>
  <c r="AJ421" i="8" s="1"/>
  <c r="N421" i="8" s="1"/>
  <c r="AI60" i="8"/>
  <c r="AJ60" i="8" s="1"/>
  <c r="N60" i="8" s="1"/>
  <c r="AI209" i="8"/>
  <c r="AJ209" i="8" s="1"/>
  <c r="N209" i="8" s="1"/>
  <c r="AI253" i="8"/>
  <c r="AJ253" i="8" s="1"/>
  <c r="N253" i="8" s="1"/>
  <c r="AI360" i="8"/>
  <c r="AJ360" i="8" s="1"/>
  <c r="N360" i="8" s="1"/>
  <c r="AN381" i="8"/>
  <c r="AI381" i="8"/>
  <c r="AJ381" i="8" s="1"/>
  <c r="N381" i="8" s="1"/>
  <c r="AN324" i="8"/>
  <c r="AI324" i="8"/>
  <c r="AJ324" i="8" s="1"/>
  <c r="N324" i="8" s="1"/>
  <c r="AI430" i="8"/>
  <c r="AJ430" i="8" s="1"/>
  <c r="N430" i="8" s="1"/>
  <c r="AI216" i="8"/>
  <c r="AJ216" i="8" s="1"/>
  <c r="N216" i="8" s="1"/>
  <c r="AN43" i="8"/>
  <c r="AI43" i="8"/>
  <c r="AJ43" i="8" s="1"/>
  <c r="N43" i="8" s="1"/>
  <c r="AI383" i="8"/>
  <c r="AJ383" i="8" s="1"/>
  <c r="N383" i="8" s="1"/>
  <c r="AN361" i="8"/>
  <c r="AI361" i="8"/>
  <c r="AJ361" i="8" s="1"/>
  <c r="N361" i="8" s="1"/>
  <c r="AN124" i="8"/>
  <c r="AI124" i="8"/>
  <c r="AJ124" i="8" s="1"/>
  <c r="N124" i="8" s="1"/>
  <c r="AI57" i="8"/>
  <c r="AJ57" i="8" s="1"/>
  <c r="N57" i="8" s="1"/>
  <c r="AN96" i="8"/>
  <c r="AI96" i="8"/>
  <c r="AJ96" i="8" s="1"/>
  <c r="N96" i="8" s="1"/>
  <c r="AN173" i="8"/>
  <c r="AI173" i="8"/>
  <c r="AJ173" i="8" s="1"/>
  <c r="N173" i="8" s="1"/>
  <c r="AI174" i="8"/>
  <c r="AJ174" i="8" s="1"/>
  <c r="N174" i="8" s="1"/>
  <c r="AI356" i="8"/>
  <c r="AJ356" i="8" s="1"/>
  <c r="N356" i="8" s="1"/>
  <c r="AI206" i="8"/>
  <c r="AJ206" i="8" s="1"/>
  <c r="N206" i="8" s="1"/>
  <c r="D29" i="8" l="1"/>
  <c r="F29" i="8"/>
  <c r="F30" i="8"/>
  <c r="D30" i="8"/>
  <c r="B37" i="7" l="1"/>
  <c r="M32" i="7"/>
  <c r="Q32" i="7"/>
  <c r="G32" i="7"/>
  <c r="E32" i="7"/>
  <c r="F32" i="7" s="1"/>
  <c r="M31" i="7"/>
  <c r="Q31" i="7" s="1"/>
  <c r="G31" i="7"/>
  <c r="E31" i="7"/>
  <c r="F31" i="7" s="1"/>
  <c r="P31" i="7" s="1"/>
  <c r="M30" i="7"/>
  <c r="Q30" i="7" s="1"/>
  <c r="G30" i="7"/>
  <c r="E30" i="7"/>
  <c r="F30" i="7" s="1"/>
  <c r="P30" i="7" s="1"/>
  <c r="N35" i="7"/>
  <c r="M29" i="7"/>
  <c r="Q29" i="7"/>
  <c r="G29" i="7"/>
  <c r="E29" i="7"/>
  <c r="F29" i="7" s="1"/>
  <c r="P29" i="7" s="1"/>
  <c r="W26" i="7"/>
  <c r="V26" i="7" s="1"/>
  <c r="M26" i="7"/>
  <c r="Q26" i="7" s="1"/>
  <c r="G26" i="7"/>
  <c r="F26" i="7"/>
  <c r="E26" i="7"/>
  <c r="Q25" i="7"/>
  <c r="G25" i="7"/>
  <c r="F25" i="7"/>
  <c r="E25" i="7"/>
  <c r="Q24" i="7"/>
  <c r="G24" i="7"/>
  <c r="E24" i="7"/>
  <c r="F24" i="7" s="1"/>
  <c r="P24" i="7" s="1"/>
  <c r="Q23" i="7"/>
  <c r="G23" i="7"/>
  <c r="E23" i="7"/>
  <c r="F23" i="7" s="1"/>
  <c r="Q22" i="7"/>
  <c r="G22" i="7"/>
  <c r="E22" i="7"/>
  <c r="F22" i="7" s="1"/>
  <c r="P22" i="7" s="1"/>
  <c r="Q21" i="7"/>
  <c r="G21" i="7"/>
  <c r="F21" i="7"/>
  <c r="P21" i="7" s="1"/>
  <c r="E21" i="7"/>
  <c r="Q20" i="7"/>
  <c r="G20" i="7"/>
  <c r="F20" i="7"/>
  <c r="P20" i="7" s="1"/>
  <c r="E20" i="7"/>
  <c r="Q19" i="7"/>
  <c r="G19" i="7"/>
  <c r="E19" i="7"/>
  <c r="F19" i="7" s="1"/>
  <c r="P19" i="7" s="1"/>
  <c r="Q18" i="7"/>
  <c r="G18" i="7"/>
  <c r="E18" i="7"/>
  <c r="F18" i="7" s="1"/>
  <c r="Q17" i="7"/>
  <c r="G17" i="7"/>
  <c r="E17" i="7"/>
  <c r="F17" i="7" s="1"/>
  <c r="P17" i="7" s="1"/>
  <c r="Q16" i="7"/>
  <c r="G16" i="7"/>
  <c r="E16" i="7"/>
  <c r="F16" i="7" s="1"/>
  <c r="Q15" i="7"/>
  <c r="G15" i="7"/>
  <c r="F15" i="7"/>
  <c r="P15" i="7" s="1"/>
  <c r="E15" i="7"/>
  <c r="W14" i="7"/>
  <c r="V14" i="7"/>
  <c r="Q14" i="7"/>
  <c r="M14" i="7"/>
  <c r="G14" i="7"/>
  <c r="E14" i="7"/>
  <c r="F14" i="7" s="1"/>
  <c r="Q11" i="7"/>
  <c r="M11" i="7"/>
  <c r="G11" i="7"/>
  <c r="E11" i="7"/>
  <c r="F11" i="7" s="1"/>
  <c r="Q9" i="7"/>
  <c r="G9" i="7"/>
  <c r="E9" i="7"/>
  <c r="F9" i="7" s="1"/>
  <c r="P9" i="7" s="1"/>
  <c r="V8" i="7"/>
  <c r="Q8" i="7"/>
  <c r="G8" i="7"/>
  <c r="F8" i="7"/>
  <c r="P8" i="7" s="1"/>
  <c r="E8" i="7"/>
  <c r="W7" i="7"/>
  <c r="M7" i="7"/>
  <c r="Q7" i="7" s="1"/>
  <c r="G7" i="7"/>
  <c r="E7" i="7"/>
  <c r="F7" i="7" s="1"/>
  <c r="P7" i="7" s="1"/>
  <c r="Q6" i="7"/>
  <c r="G6" i="7"/>
  <c r="E6" i="7"/>
  <c r="F6" i="7" s="1"/>
  <c r="M4" i="7"/>
  <c r="M35" i="7" s="1"/>
  <c r="G4" i="7"/>
  <c r="F4" i="7"/>
  <c r="E4" i="7"/>
  <c r="G35" i="7" l="1"/>
  <c r="P11" i="7"/>
  <c r="P14" i="7"/>
  <c r="P18" i="7"/>
  <c r="F35" i="7"/>
  <c r="P6" i="7"/>
  <c r="P16" i="7"/>
  <c r="P23" i="7"/>
  <c r="P25" i="7"/>
  <c r="P26" i="7"/>
  <c r="P32" i="7"/>
  <c r="P4" i="7"/>
  <c r="P35" i="7" s="1"/>
  <c r="Q4" i="7"/>
  <c r="Q35" i="7" s="1"/>
  <c r="I35" i="7"/>
  <c r="B14" i="6" l="1"/>
  <c r="B28" i="6" s="1"/>
  <c r="B21" i="6"/>
  <c r="B20" i="6"/>
  <c r="B12" i="6"/>
  <c r="B26" i="6" s="1"/>
  <c r="B11" i="6"/>
  <c r="B25" i="6" s="1"/>
  <c r="B13" i="6" l="1"/>
  <c r="B27" i="6" s="1"/>
  <c r="B18" i="6"/>
  <c r="B19" i="6"/>
  <c r="GE48" i="5" l="1"/>
  <c r="GD48" i="5"/>
  <c r="GC48" i="5"/>
  <c r="GB48" i="5"/>
  <c r="GA48" i="5"/>
  <c r="FZ48" i="5"/>
  <c r="FY48" i="5"/>
  <c r="FX48" i="5"/>
  <c r="FW48" i="5"/>
  <c r="FV48" i="5"/>
  <c r="FU48" i="5"/>
  <c r="FT48" i="5"/>
  <c r="FS48" i="5"/>
  <c r="FR48" i="5"/>
  <c r="FQ48" i="5"/>
  <c r="FP48" i="5"/>
  <c r="FO48" i="5"/>
  <c r="FN48" i="5"/>
  <c r="FM48" i="5"/>
  <c r="FL48" i="5"/>
  <c r="FK48" i="5"/>
  <c r="FJ48" i="5"/>
  <c r="FI48" i="5"/>
  <c r="FH48" i="5"/>
  <c r="FG48" i="5"/>
  <c r="FF48" i="5"/>
  <c r="FE48" i="5"/>
  <c r="FD48" i="5"/>
  <c r="FC48" i="5"/>
  <c r="FB48" i="5"/>
  <c r="FA48" i="5"/>
  <c r="EZ48" i="5"/>
  <c r="EY48" i="5"/>
  <c r="EX48" i="5"/>
  <c r="EW48" i="5"/>
  <c r="EV48" i="5"/>
  <c r="EU48" i="5"/>
  <c r="ET48" i="5"/>
  <c r="ES48" i="5"/>
  <c r="ER48" i="5"/>
  <c r="EQ48" i="5"/>
  <c r="EP48" i="5"/>
  <c r="EO48" i="5"/>
  <c r="EN48" i="5"/>
  <c r="EM48" i="5"/>
  <c r="EL48" i="5"/>
  <c r="EK48" i="5"/>
  <c r="EJ48" i="5"/>
  <c r="EI48" i="5"/>
  <c r="EH48" i="5"/>
  <c r="EG48" i="5"/>
  <c r="EF48" i="5"/>
  <c r="EE48" i="5"/>
  <c r="ED48" i="5"/>
  <c r="EC48" i="5"/>
  <c r="EB48" i="5"/>
  <c r="EA48" i="5"/>
  <c r="DZ48" i="5"/>
  <c r="DY48" i="5"/>
  <c r="DX48" i="5"/>
  <c r="DW48" i="5"/>
  <c r="DV48" i="5"/>
  <c r="DU48" i="5"/>
  <c r="DT48" i="5"/>
  <c r="DS48" i="5"/>
  <c r="DR48" i="5"/>
  <c r="DQ48" i="5"/>
  <c r="DP48" i="5"/>
  <c r="DO48" i="5"/>
  <c r="DN48" i="5"/>
  <c r="DM48" i="5"/>
  <c r="DL48" i="5"/>
  <c r="DK48" i="5"/>
  <c r="DJ48" i="5"/>
  <c r="DI48" i="5"/>
  <c r="DH48" i="5"/>
  <c r="DG48" i="5"/>
  <c r="DF48" i="5"/>
  <c r="DE48" i="5"/>
  <c r="DD48" i="5"/>
  <c r="DC48" i="5"/>
  <c r="DB48" i="5"/>
  <c r="DA48" i="5"/>
  <c r="CZ48" i="5"/>
  <c r="CY48" i="5"/>
  <c r="CX48" i="5"/>
  <c r="CW48" i="5"/>
  <c r="CV48" i="5"/>
  <c r="CU48" i="5"/>
  <c r="CX50" i="5" s="1"/>
  <c r="D77" i="5" s="1"/>
  <c r="CT48" i="5"/>
  <c r="CS48" i="5"/>
  <c r="CR48" i="5"/>
  <c r="CQ48" i="5"/>
  <c r="CP48" i="5"/>
  <c r="CO48" i="5"/>
  <c r="CN48" i="5"/>
  <c r="CM48" i="5"/>
  <c r="CL48" i="5"/>
  <c r="CK48" i="5"/>
  <c r="CJ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O48" i="5"/>
  <c r="BN48" i="5"/>
  <c r="BM48" i="5"/>
  <c r="BL48" i="5"/>
  <c r="BK48" i="5"/>
  <c r="BJ48" i="5"/>
  <c r="BK50" i="5" s="1"/>
  <c r="D68" i="5" s="1"/>
  <c r="BI48" i="5"/>
  <c r="BH48" i="5"/>
  <c r="BG48" i="5"/>
  <c r="BF48" i="5"/>
  <c r="BE48" i="5"/>
  <c r="BD48" i="5"/>
  <c r="BC48" i="5"/>
  <c r="BB48" i="5"/>
  <c r="BA48" i="5"/>
  <c r="AZ48" i="5"/>
  <c r="BB50" i="5" s="1"/>
  <c r="D66" i="5" s="1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AB50" i="5" s="1"/>
  <c r="D60" i="5" s="1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F50" i="5" s="1"/>
  <c r="D55" i="5" s="1"/>
  <c r="E48" i="5"/>
  <c r="D48" i="5"/>
  <c r="C48" i="5"/>
  <c r="GE47" i="5"/>
  <c r="GD47" i="5"/>
  <c r="GC47" i="5"/>
  <c r="GB47" i="5"/>
  <c r="GA47" i="5"/>
  <c r="FZ47" i="5"/>
  <c r="FY47" i="5"/>
  <c r="FX47" i="5"/>
  <c r="FW47" i="5"/>
  <c r="FV47" i="5"/>
  <c r="FU47" i="5"/>
  <c r="FT47" i="5"/>
  <c r="FS47" i="5"/>
  <c r="FR47" i="5"/>
  <c r="FQ47" i="5"/>
  <c r="FP47" i="5"/>
  <c r="FO47" i="5"/>
  <c r="FN47" i="5"/>
  <c r="FM47" i="5"/>
  <c r="FL47" i="5"/>
  <c r="FK47" i="5"/>
  <c r="FJ47" i="5"/>
  <c r="FI47" i="5"/>
  <c r="FH47" i="5"/>
  <c r="FG47" i="5"/>
  <c r="FF47" i="5"/>
  <c r="FE47" i="5"/>
  <c r="FD47" i="5"/>
  <c r="FC47" i="5"/>
  <c r="FB47" i="5"/>
  <c r="FA47" i="5"/>
  <c r="EZ47" i="5"/>
  <c r="EY47" i="5"/>
  <c r="EX47" i="5"/>
  <c r="EW47" i="5"/>
  <c r="EV47" i="5"/>
  <c r="EU47" i="5"/>
  <c r="ET47" i="5"/>
  <c r="ES47" i="5"/>
  <c r="ER47" i="5"/>
  <c r="EQ47" i="5"/>
  <c r="EP47" i="5"/>
  <c r="EO47" i="5"/>
  <c r="EN47" i="5"/>
  <c r="EM47" i="5"/>
  <c r="EL47" i="5"/>
  <c r="EK47" i="5"/>
  <c r="EJ47" i="5"/>
  <c r="EI47" i="5"/>
  <c r="EH47" i="5"/>
  <c r="EG47" i="5"/>
  <c r="EF47" i="5"/>
  <c r="EE47" i="5"/>
  <c r="ED47" i="5"/>
  <c r="EC47" i="5"/>
  <c r="EF49" i="5" s="1"/>
  <c r="C85" i="5" s="1"/>
  <c r="EB47" i="5"/>
  <c r="EA47" i="5"/>
  <c r="DZ47" i="5"/>
  <c r="DY47" i="5"/>
  <c r="DX47" i="5"/>
  <c r="DW47" i="5"/>
  <c r="DV47" i="5"/>
  <c r="DU47" i="5"/>
  <c r="DT47" i="5"/>
  <c r="DS47" i="5"/>
  <c r="DR47" i="5"/>
  <c r="DQ47" i="5"/>
  <c r="DP47" i="5"/>
  <c r="DO47" i="5"/>
  <c r="DN47" i="5"/>
  <c r="DM47" i="5"/>
  <c r="DL47" i="5"/>
  <c r="DK47" i="5"/>
  <c r="DJ47" i="5"/>
  <c r="DI47" i="5"/>
  <c r="DH47" i="5"/>
  <c r="DG47" i="5"/>
  <c r="DF47" i="5"/>
  <c r="DE47" i="5"/>
  <c r="DD47" i="5"/>
  <c r="DC47" i="5"/>
  <c r="DB47" i="5"/>
  <c r="DA47" i="5"/>
  <c r="CZ47" i="5"/>
  <c r="CY47" i="5"/>
  <c r="CX47" i="5"/>
  <c r="CW47" i="5"/>
  <c r="CV47" i="5"/>
  <c r="CU47" i="5"/>
  <c r="CT47" i="5"/>
  <c r="CS47" i="5"/>
  <c r="CR47" i="5"/>
  <c r="CQ47" i="5"/>
  <c r="CS49" i="5" s="1"/>
  <c r="C76" i="5" s="1"/>
  <c r="CP47" i="5"/>
  <c r="CO47" i="5"/>
  <c r="CN47" i="5"/>
  <c r="CM47" i="5"/>
  <c r="CL47" i="5"/>
  <c r="CK47" i="5"/>
  <c r="CJ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S49" i="5" s="1"/>
  <c r="C70" i="5" s="1"/>
  <c r="BO47" i="5"/>
  <c r="BN47" i="5"/>
  <c r="BM47" i="5"/>
  <c r="BL47" i="5"/>
  <c r="BK47" i="5"/>
  <c r="BJ47" i="5"/>
  <c r="BI47" i="5"/>
  <c r="BH47" i="5"/>
  <c r="BG47" i="5"/>
  <c r="BK49" i="5" s="1"/>
  <c r="C68" i="5" s="1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C47" i="5"/>
  <c r="AF49" i="5" s="1"/>
  <c r="C61" i="5" s="1"/>
  <c r="AB47" i="5"/>
  <c r="AA47" i="5"/>
  <c r="Z47" i="5"/>
  <c r="Y47" i="5"/>
  <c r="X47" i="5"/>
  <c r="W47" i="5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F49" i="5" s="1"/>
  <c r="C55" i="5" s="1"/>
  <c r="D47" i="5"/>
  <c r="C47" i="5"/>
  <c r="GE45" i="5"/>
  <c r="GD45" i="5"/>
  <c r="GC45" i="5"/>
  <c r="GB45" i="5"/>
  <c r="GA45" i="5"/>
  <c r="FZ45" i="5"/>
  <c r="FY45" i="5"/>
  <c r="FX45" i="5"/>
  <c r="FW45" i="5"/>
  <c r="FV45" i="5"/>
  <c r="FU45" i="5"/>
  <c r="FT45" i="5"/>
  <c r="FS45" i="5"/>
  <c r="FR45" i="5"/>
  <c r="FQ45" i="5"/>
  <c r="FP45" i="5"/>
  <c r="FO45" i="5"/>
  <c r="FN45" i="5"/>
  <c r="FM45" i="5"/>
  <c r="FL45" i="5"/>
  <c r="FK45" i="5"/>
  <c r="FJ45" i="5"/>
  <c r="FI45" i="5"/>
  <c r="FH45" i="5"/>
  <c r="FG45" i="5"/>
  <c r="FF45" i="5"/>
  <c r="FE45" i="5"/>
  <c r="FD45" i="5"/>
  <c r="FC45" i="5"/>
  <c r="FB45" i="5"/>
  <c r="FA45" i="5"/>
  <c r="EZ45" i="5"/>
  <c r="EY45" i="5"/>
  <c r="EX45" i="5"/>
  <c r="EW45" i="5"/>
  <c r="EV45" i="5"/>
  <c r="EU45" i="5"/>
  <c r="ET45" i="5"/>
  <c r="ES45" i="5"/>
  <c r="ER45" i="5"/>
  <c r="EQ45" i="5"/>
  <c r="EP45" i="5"/>
  <c r="EO45" i="5"/>
  <c r="EN45" i="5"/>
  <c r="EM45" i="5"/>
  <c r="EL45" i="5"/>
  <c r="EK45" i="5"/>
  <c r="EJ45" i="5"/>
  <c r="EI45" i="5"/>
  <c r="EH45" i="5"/>
  <c r="EG45" i="5"/>
  <c r="EF45" i="5"/>
  <c r="EE45" i="5"/>
  <c r="ED45" i="5"/>
  <c r="EC45" i="5"/>
  <c r="EB45" i="5"/>
  <c r="EA45" i="5"/>
  <c r="DZ45" i="5"/>
  <c r="DY45" i="5"/>
  <c r="DX45" i="5"/>
  <c r="DW45" i="5"/>
  <c r="DV45" i="5"/>
  <c r="DU45" i="5"/>
  <c r="DT45" i="5"/>
  <c r="DS45" i="5"/>
  <c r="DR45" i="5"/>
  <c r="DQ45" i="5"/>
  <c r="DP45" i="5"/>
  <c r="DO45" i="5"/>
  <c r="DN45" i="5"/>
  <c r="DM45" i="5"/>
  <c r="DL45" i="5"/>
  <c r="DK45" i="5"/>
  <c r="DJ45" i="5"/>
  <c r="DI45" i="5"/>
  <c r="DH45" i="5"/>
  <c r="DG45" i="5"/>
  <c r="DF45" i="5"/>
  <c r="DE45" i="5"/>
  <c r="DD45" i="5"/>
  <c r="DC45" i="5"/>
  <c r="DB45" i="5"/>
  <c r="DA45" i="5"/>
  <c r="CZ45" i="5"/>
  <c r="CY45" i="5"/>
  <c r="CX45" i="5"/>
  <c r="CW45" i="5"/>
  <c r="CV45" i="5"/>
  <c r="CU45" i="5"/>
  <c r="CT45" i="5"/>
  <c r="CS45" i="5"/>
  <c r="CR45" i="5"/>
  <c r="CQ45" i="5"/>
  <c r="CP45" i="5"/>
  <c r="CO45" i="5"/>
  <c r="CN45" i="5"/>
  <c r="CM45" i="5"/>
  <c r="CL45" i="5"/>
  <c r="CK45" i="5"/>
  <c r="CJ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K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K45" i="5"/>
  <c r="AJ45" i="5"/>
  <c r="AI45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D6" i="5"/>
  <c r="E6" i="5" s="1"/>
  <c r="F6" i="5" s="1"/>
  <c r="G6" i="5" s="1"/>
  <c r="H6" i="5" s="1"/>
  <c r="I6" i="5" s="1"/>
  <c r="J6" i="5" s="1"/>
  <c r="K6" i="5" s="1"/>
  <c r="L6" i="5" s="1"/>
  <c r="M6" i="5" s="1"/>
  <c r="N6" i="5" s="1"/>
  <c r="O6" i="5" s="1"/>
  <c r="P6" i="5" s="1"/>
  <c r="Q6" i="5" s="1"/>
  <c r="R6" i="5" s="1"/>
  <c r="S6" i="5" s="1"/>
  <c r="T6" i="5" s="1"/>
  <c r="U6" i="5" s="1"/>
  <c r="V6" i="5" s="1"/>
  <c r="W6" i="5" s="1"/>
  <c r="X6" i="5" s="1"/>
  <c r="Y6" i="5" s="1"/>
  <c r="Z6" i="5" s="1"/>
  <c r="AA6" i="5" s="1"/>
  <c r="AB6" i="5" s="1"/>
  <c r="AC6" i="5" s="1"/>
  <c r="AD6" i="5" s="1"/>
  <c r="AE6" i="5" s="1"/>
  <c r="AF6" i="5" s="1"/>
  <c r="AG6" i="5" s="1"/>
  <c r="AH6" i="5" s="1"/>
  <c r="AI6" i="5" s="1"/>
  <c r="AJ6" i="5" s="1"/>
  <c r="AK6" i="5" s="1"/>
  <c r="AL6" i="5" s="1"/>
  <c r="AM6" i="5" s="1"/>
  <c r="AN6" i="5" s="1"/>
  <c r="AO6" i="5" s="1"/>
  <c r="AP6" i="5" s="1"/>
  <c r="AQ6" i="5" s="1"/>
  <c r="AR6" i="5" s="1"/>
  <c r="AS6" i="5" s="1"/>
  <c r="AT6" i="5" s="1"/>
  <c r="AU6" i="5" s="1"/>
  <c r="AV6" i="5" s="1"/>
  <c r="AW6" i="5" s="1"/>
  <c r="AX6" i="5" s="1"/>
  <c r="AY6" i="5" s="1"/>
  <c r="AZ6" i="5" s="1"/>
  <c r="BA6" i="5" s="1"/>
  <c r="BB6" i="5" s="1"/>
  <c r="BC6" i="5" s="1"/>
  <c r="BD6" i="5" s="1"/>
  <c r="BE6" i="5" s="1"/>
  <c r="BF6" i="5" s="1"/>
  <c r="BG6" i="5" s="1"/>
  <c r="BH6" i="5" s="1"/>
  <c r="BI6" i="5" s="1"/>
  <c r="BJ6" i="5" s="1"/>
  <c r="BK6" i="5" s="1"/>
  <c r="BL6" i="5" s="1"/>
  <c r="BM6" i="5" s="1"/>
  <c r="BN6" i="5" s="1"/>
  <c r="BO6" i="5" s="1"/>
  <c r="BP6" i="5" s="1"/>
  <c r="BQ6" i="5" s="1"/>
  <c r="BR6" i="5" s="1"/>
  <c r="BS6" i="5" s="1"/>
  <c r="BT6" i="5" s="1"/>
  <c r="BU6" i="5" s="1"/>
  <c r="BV6" i="5" s="1"/>
  <c r="BW6" i="5" s="1"/>
  <c r="BX6" i="5" s="1"/>
  <c r="BY6" i="5" s="1"/>
  <c r="BZ6" i="5" s="1"/>
  <c r="CA6" i="5" s="1"/>
  <c r="CB6" i="5" s="1"/>
  <c r="CC6" i="5" s="1"/>
  <c r="CD6" i="5" s="1"/>
  <c r="CE6" i="5" s="1"/>
  <c r="CF6" i="5" s="1"/>
  <c r="CG6" i="5" s="1"/>
  <c r="CH6" i="5" s="1"/>
  <c r="CI6" i="5" s="1"/>
  <c r="CJ6" i="5" s="1"/>
  <c r="CK6" i="5" s="1"/>
  <c r="CL6" i="5" s="1"/>
  <c r="CM6" i="5" s="1"/>
  <c r="CN6" i="5" s="1"/>
  <c r="CO6" i="5" s="1"/>
  <c r="CP6" i="5" s="1"/>
  <c r="CQ6" i="5" s="1"/>
  <c r="CR6" i="5" s="1"/>
  <c r="CS6" i="5" s="1"/>
  <c r="CT6" i="5" s="1"/>
  <c r="CU6" i="5" s="1"/>
  <c r="CV6" i="5" s="1"/>
  <c r="CW6" i="5" s="1"/>
  <c r="CX6" i="5" s="1"/>
  <c r="CY6" i="5" s="1"/>
  <c r="CZ6" i="5" s="1"/>
  <c r="DA6" i="5" s="1"/>
  <c r="DB6" i="5" s="1"/>
  <c r="DC6" i="5" s="1"/>
  <c r="DD6" i="5" s="1"/>
  <c r="DE6" i="5" s="1"/>
  <c r="DF6" i="5" s="1"/>
  <c r="DG6" i="5" s="1"/>
  <c r="DH6" i="5" s="1"/>
  <c r="DI6" i="5" s="1"/>
  <c r="DJ6" i="5" s="1"/>
  <c r="DK6" i="5" s="1"/>
  <c r="DL6" i="5" s="1"/>
  <c r="DM6" i="5" s="1"/>
  <c r="DN6" i="5" s="1"/>
  <c r="DO6" i="5" s="1"/>
  <c r="DP6" i="5" s="1"/>
  <c r="DQ6" i="5" s="1"/>
  <c r="DR6" i="5" s="1"/>
  <c r="DS6" i="5" s="1"/>
  <c r="DT6" i="5" s="1"/>
  <c r="DU6" i="5" s="1"/>
  <c r="DV6" i="5" s="1"/>
  <c r="DW6" i="5" s="1"/>
  <c r="DX6" i="5" s="1"/>
  <c r="DY6" i="5" s="1"/>
  <c r="DZ6" i="5" s="1"/>
  <c r="EA6" i="5" s="1"/>
  <c r="EB6" i="5" s="1"/>
  <c r="EC6" i="5" s="1"/>
  <c r="ED6" i="5" s="1"/>
  <c r="EE6" i="5" s="1"/>
  <c r="EF6" i="5" s="1"/>
  <c r="EG6" i="5" s="1"/>
  <c r="EH6" i="5" s="1"/>
  <c r="EI6" i="5" s="1"/>
  <c r="EJ6" i="5" s="1"/>
  <c r="EK6" i="5" s="1"/>
  <c r="EL6" i="5" s="1"/>
  <c r="EM6" i="5" s="1"/>
  <c r="EN6" i="5" s="1"/>
  <c r="EO6" i="5" s="1"/>
  <c r="EP6" i="5" s="1"/>
  <c r="EQ6" i="5" s="1"/>
  <c r="ER6" i="5" s="1"/>
  <c r="ES6" i="5" s="1"/>
  <c r="ET6" i="5" s="1"/>
  <c r="EU6" i="5" s="1"/>
  <c r="EV6" i="5" s="1"/>
  <c r="EW6" i="5" s="1"/>
  <c r="EX6" i="5" s="1"/>
  <c r="EY6" i="5" s="1"/>
  <c r="EZ6" i="5" s="1"/>
  <c r="FA6" i="5" s="1"/>
  <c r="FB6" i="5" s="1"/>
  <c r="FC6" i="5" s="1"/>
  <c r="FD6" i="5" s="1"/>
  <c r="FE6" i="5" s="1"/>
  <c r="FF6" i="5" s="1"/>
  <c r="FG6" i="5" s="1"/>
  <c r="FH6" i="5" s="1"/>
  <c r="FI6" i="5" s="1"/>
  <c r="FJ6" i="5" s="1"/>
  <c r="FK6" i="5" s="1"/>
  <c r="FL6" i="5" s="1"/>
  <c r="FM6" i="5" s="1"/>
  <c r="FN6" i="5" s="1"/>
  <c r="FO6" i="5" s="1"/>
  <c r="FP6" i="5" s="1"/>
  <c r="FQ6" i="5" s="1"/>
  <c r="FR6" i="5" s="1"/>
  <c r="FS6" i="5" s="1"/>
  <c r="FT6" i="5" s="1"/>
  <c r="FU6" i="5" s="1"/>
  <c r="FV6" i="5" s="1"/>
  <c r="FW6" i="5" s="1"/>
  <c r="FX6" i="5" s="1"/>
  <c r="FY6" i="5" s="1"/>
  <c r="FZ6" i="5" s="1"/>
  <c r="GA6" i="5" s="1"/>
  <c r="GB6" i="5" s="1"/>
  <c r="GC6" i="5" s="1"/>
  <c r="GD6" i="5" s="1"/>
  <c r="GE6" i="5" s="1"/>
  <c r="E5" i="5"/>
  <c r="F5" i="5" s="1"/>
  <c r="G5" i="5" s="1"/>
  <c r="H5" i="5" s="1"/>
  <c r="I5" i="5" s="1"/>
  <c r="J5" i="5" s="1"/>
  <c r="K5" i="5" s="1"/>
  <c r="L5" i="5" s="1"/>
  <c r="M5" i="5" s="1"/>
  <c r="N5" i="5" s="1"/>
  <c r="O5" i="5" s="1"/>
  <c r="P5" i="5" s="1"/>
  <c r="Q5" i="5" s="1"/>
  <c r="R5" i="5" s="1"/>
  <c r="S5" i="5" s="1"/>
  <c r="T5" i="5" s="1"/>
  <c r="U5" i="5" s="1"/>
  <c r="V5" i="5" s="1"/>
  <c r="W5" i="5" s="1"/>
  <c r="X5" i="5" s="1"/>
  <c r="Y5" i="5" s="1"/>
  <c r="Z5" i="5" s="1"/>
  <c r="AA5" i="5" s="1"/>
  <c r="AB5" i="5" s="1"/>
  <c r="AC5" i="5" s="1"/>
  <c r="AD5" i="5" s="1"/>
  <c r="AE5" i="5" s="1"/>
  <c r="AF5" i="5" s="1"/>
  <c r="AG5" i="5" s="1"/>
  <c r="AH5" i="5" s="1"/>
  <c r="AI5" i="5" s="1"/>
  <c r="AJ5" i="5" s="1"/>
  <c r="AK5" i="5" s="1"/>
  <c r="AL5" i="5" s="1"/>
  <c r="AM5" i="5" s="1"/>
  <c r="AN5" i="5" s="1"/>
  <c r="AO5" i="5" s="1"/>
  <c r="AP5" i="5" s="1"/>
  <c r="AQ5" i="5" s="1"/>
  <c r="AR5" i="5" s="1"/>
  <c r="AS5" i="5" s="1"/>
  <c r="AT5" i="5" s="1"/>
  <c r="AU5" i="5" s="1"/>
  <c r="AV5" i="5" s="1"/>
  <c r="AW5" i="5" s="1"/>
  <c r="AX5" i="5" s="1"/>
  <c r="AY5" i="5" s="1"/>
  <c r="AZ5" i="5" s="1"/>
  <c r="BA5" i="5" s="1"/>
  <c r="BB5" i="5" s="1"/>
  <c r="BC5" i="5" s="1"/>
  <c r="BD5" i="5" s="1"/>
  <c r="BE5" i="5" s="1"/>
  <c r="BF5" i="5" s="1"/>
  <c r="BG5" i="5" s="1"/>
  <c r="BH5" i="5" s="1"/>
  <c r="BI5" i="5" s="1"/>
  <c r="BJ5" i="5" s="1"/>
  <c r="BK5" i="5" s="1"/>
  <c r="BL5" i="5" s="1"/>
  <c r="BM5" i="5" s="1"/>
  <c r="BN5" i="5" s="1"/>
  <c r="BO5" i="5" s="1"/>
  <c r="BP5" i="5" s="1"/>
  <c r="BQ5" i="5" s="1"/>
  <c r="BR5" i="5" s="1"/>
  <c r="BS5" i="5" s="1"/>
  <c r="BT5" i="5" s="1"/>
  <c r="BU5" i="5" s="1"/>
  <c r="BV5" i="5" s="1"/>
  <c r="BW5" i="5" s="1"/>
  <c r="BX5" i="5" s="1"/>
  <c r="BY5" i="5" s="1"/>
  <c r="BZ5" i="5" s="1"/>
  <c r="CA5" i="5" s="1"/>
  <c r="CB5" i="5" s="1"/>
  <c r="CC5" i="5" s="1"/>
  <c r="CD5" i="5" s="1"/>
  <c r="CE5" i="5" s="1"/>
  <c r="CF5" i="5" s="1"/>
  <c r="CG5" i="5" s="1"/>
  <c r="CH5" i="5" s="1"/>
  <c r="CI5" i="5" s="1"/>
  <c r="CJ5" i="5" s="1"/>
  <c r="CK5" i="5" s="1"/>
  <c r="CL5" i="5" s="1"/>
  <c r="CM5" i="5" s="1"/>
  <c r="CN5" i="5" s="1"/>
  <c r="CO5" i="5" s="1"/>
  <c r="CP5" i="5" s="1"/>
  <c r="CQ5" i="5" s="1"/>
  <c r="CR5" i="5" s="1"/>
  <c r="CS5" i="5" s="1"/>
  <c r="CT5" i="5" s="1"/>
  <c r="CU5" i="5" s="1"/>
  <c r="CV5" i="5" s="1"/>
  <c r="CW5" i="5" s="1"/>
  <c r="CX5" i="5" s="1"/>
  <c r="CY5" i="5" s="1"/>
  <c r="CZ5" i="5" s="1"/>
  <c r="DA5" i="5" s="1"/>
  <c r="DB5" i="5" s="1"/>
  <c r="DC5" i="5" s="1"/>
  <c r="DD5" i="5" s="1"/>
  <c r="DE5" i="5" s="1"/>
  <c r="DF5" i="5" s="1"/>
  <c r="DG5" i="5" s="1"/>
  <c r="DH5" i="5" s="1"/>
  <c r="DI5" i="5" s="1"/>
  <c r="DJ5" i="5" s="1"/>
  <c r="DK5" i="5" s="1"/>
  <c r="DL5" i="5" s="1"/>
  <c r="DM5" i="5" s="1"/>
  <c r="DN5" i="5" s="1"/>
  <c r="DO5" i="5" s="1"/>
  <c r="DP5" i="5" s="1"/>
  <c r="DQ5" i="5" s="1"/>
  <c r="DR5" i="5" s="1"/>
  <c r="DS5" i="5" s="1"/>
  <c r="DT5" i="5" s="1"/>
  <c r="DU5" i="5" s="1"/>
  <c r="DV5" i="5" s="1"/>
  <c r="DW5" i="5" s="1"/>
  <c r="DX5" i="5" s="1"/>
  <c r="DY5" i="5" s="1"/>
  <c r="DZ5" i="5" s="1"/>
  <c r="EA5" i="5" s="1"/>
  <c r="EB5" i="5" s="1"/>
  <c r="EC5" i="5" s="1"/>
  <c r="ED5" i="5" s="1"/>
  <c r="EE5" i="5" s="1"/>
  <c r="EF5" i="5" s="1"/>
  <c r="EG5" i="5" s="1"/>
  <c r="EH5" i="5" s="1"/>
  <c r="EI5" i="5" s="1"/>
  <c r="EJ5" i="5" s="1"/>
  <c r="EK5" i="5" s="1"/>
  <c r="EL5" i="5" s="1"/>
  <c r="EM5" i="5" s="1"/>
  <c r="EN5" i="5" s="1"/>
  <c r="EO5" i="5" s="1"/>
  <c r="EP5" i="5" s="1"/>
  <c r="EQ5" i="5" s="1"/>
  <c r="ER5" i="5" s="1"/>
  <c r="ES5" i="5" s="1"/>
  <c r="ET5" i="5" s="1"/>
  <c r="EU5" i="5" s="1"/>
  <c r="EV5" i="5" s="1"/>
  <c r="EW5" i="5" s="1"/>
  <c r="EX5" i="5" s="1"/>
  <c r="EY5" i="5" s="1"/>
  <c r="EZ5" i="5" s="1"/>
  <c r="FA5" i="5" s="1"/>
  <c r="FB5" i="5" s="1"/>
  <c r="FC5" i="5" s="1"/>
  <c r="FD5" i="5" s="1"/>
  <c r="FE5" i="5" s="1"/>
  <c r="FF5" i="5" s="1"/>
  <c r="FG5" i="5" s="1"/>
  <c r="FH5" i="5" s="1"/>
  <c r="FI5" i="5" s="1"/>
  <c r="FJ5" i="5" s="1"/>
  <c r="FK5" i="5" s="1"/>
  <c r="FL5" i="5" s="1"/>
  <c r="FM5" i="5" s="1"/>
  <c r="FN5" i="5" s="1"/>
  <c r="FO5" i="5" s="1"/>
  <c r="FP5" i="5" s="1"/>
  <c r="FQ5" i="5" s="1"/>
  <c r="FR5" i="5" s="1"/>
  <c r="FS5" i="5" s="1"/>
  <c r="FT5" i="5" s="1"/>
  <c r="FU5" i="5" s="1"/>
  <c r="FV5" i="5" s="1"/>
  <c r="FW5" i="5" s="1"/>
  <c r="FX5" i="5" s="1"/>
  <c r="FY5" i="5" s="1"/>
  <c r="FZ5" i="5" s="1"/>
  <c r="GA5" i="5" s="1"/>
  <c r="GB5" i="5" s="1"/>
  <c r="GC5" i="5" s="1"/>
  <c r="GD5" i="5" s="1"/>
  <c r="GE5" i="5" s="1"/>
  <c r="D5" i="5"/>
  <c r="B68" i="5" l="1"/>
  <c r="O49" i="5"/>
  <c r="C57" i="5" s="1"/>
  <c r="X49" i="5"/>
  <c r="C59" i="5" s="1"/>
  <c r="B59" i="5" s="1"/>
  <c r="DO49" i="5"/>
  <c r="C81" i="5" s="1"/>
  <c r="DX49" i="5"/>
  <c r="C83" i="5" s="1"/>
  <c r="AS50" i="5"/>
  <c r="D64" i="5" s="1"/>
  <c r="CO50" i="5"/>
  <c r="D75" i="5" s="1"/>
  <c r="EB50" i="5"/>
  <c r="D84" i="5" s="1"/>
  <c r="B55" i="5"/>
  <c r="AK49" i="5"/>
  <c r="C62" i="5" s="1"/>
  <c r="BO49" i="5"/>
  <c r="C69" i="5" s="1"/>
  <c r="B69" i="5" s="1"/>
  <c r="CB49" i="5"/>
  <c r="C72" i="5" s="1"/>
  <c r="CK49" i="5"/>
  <c r="C74" i="5" s="1"/>
  <c r="DF50" i="5"/>
  <c r="D79" i="5" s="1"/>
  <c r="AB49" i="5"/>
  <c r="C60" i="5" s="1"/>
  <c r="B60" i="5" s="1"/>
  <c r="AO49" i="5"/>
  <c r="C63" i="5" s="1"/>
  <c r="AS49" i="5"/>
  <c r="C64" i="5" s="1"/>
  <c r="B64" i="5" s="1"/>
  <c r="CO49" i="5"/>
  <c r="C75" i="5" s="1"/>
  <c r="CX49" i="5"/>
  <c r="C77" i="5" s="1"/>
  <c r="B77" i="5" s="1"/>
  <c r="DB49" i="5"/>
  <c r="C78" i="5" s="1"/>
  <c r="EB49" i="5"/>
  <c r="C84" i="5" s="1"/>
  <c r="B84" i="5" s="1"/>
  <c r="EK49" i="5"/>
  <c r="C86" i="5" s="1"/>
  <c r="EO49" i="5"/>
  <c r="C87" i="5" s="1"/>
  <c r="B87" i="5" s="1"/>
  <c r="O50" i="5"/>
  <c r="D57" i="5" s="1"/>
  <c r="S50" i="5"/>
  <c r="D58" i="5" s="1"/>
  <c r="X50" i="5"/>
  <c r="D59" i="5" s="1"/>
  <c r="AF50" i="5"/>
  <c r="D61" i="5" s="1"/>
  <c r="B61" i="5" s="1"/>
  <c r="BF50" i="5"/>
  <c r="D67" i="5" s="1"/>
  <c r="BO50" i="5"/>
  <c r="D69" i="5" s="1"/>
  <c r="BS50" i="5"/>
  <c r="D70" i="5" s="1"/>
  <c r="B70" i="5" s="1"/>
  <c r="BX50" i="5"/>
  <c r="D71" i="5" s="1"/>
  <c r="CS50" i="5"/>
  <c r="D76" i="5" s="1"/>
  <c r="DO50" i="5"/>
  <c r="D81" i="5" s="1"/>
  <c r="DS50" i="5"/>
  <c r="D82" i="5" s="1"/>
  <c r="DX50" i="5"/>
  <c r="D83" i="5" s="1"/>
  <c r="EF50" i="5"/>
  <c r="D85" i="5" s="1"/>
  <c r="B85" i="5"/>
  <c r="B72" i="5"/>
  <c r="BB49" i="5"/>
  <c r="C66" i="5" s="1"/>
  <c r="B66" i="5" s="1"/>
  <c r="DF49" i="5"/>
  <c r="C79" i="5" s="1"/>
  <c r="B79" i="5" s="1"/>
  <c r="AK50" i="5"/>
  <c r="D62" i="5" s="1"/>
  <c r="B62" i="5" s="1"/>
  <c r="CF50" i="5"/>
  <c r="D73" i="5" s="1"/>
  <c r="EK50" i="5"/>
  <c r="D86" i="5" s="1"/>
  <c r="B86" i="5" s="1"/>
  <c r="B76" i="5"/>
  <c r="B63" i="5"/>
  <c r="AX49" i="5"/>
  <c r="C65" i="5" s="1"/>
  <c r="K49" i="5"/>
  <c r="C56" i="5" s="1"/>
  <c r="DK49" i="5"/>
  <c r="C80" i="5" s="1"/>
  <c r="CB50" i="5"/>
  <c r="D72" i="5" s="1"/>
  <c r="BF49" i="5"/>
  <c r="C67" i="5" s="1"/>
  <c r="B67" i="5" s="1"/>
  <c r="S49" i="5"/>
  <c r="C58" i="5" s="1"/>
  <c r="B58" i="5" s="1"/>
  <c r="BX49" i="5"/>
  <c r="C71" i="5" s="1"/>
  <c r="B71" i="5" s="1"/>
  <c r="DS49" i="5"/>
  <c r="C82" i="5" s="1"/>
  <c r="B82" i="5" s="1"/>
  <c r="AO50" i="5"/>
  <c r="D63" i="5" s="1"/>
  <c r="AX50" i="5"/>
  <c r="D65" i="5" s="1"/>
  <c r="EO50" i="5"/>
  <c r="D87" i="5" s="1"/>
  <c r="CF49" i="5"/>
  <c r="C73" i="5" s="1"/>
  <c r="K50" i="5"/>
  <c r="D56" i="5" s="1"/>
  <c r="CK50" i="5"/>
  <c r="D74" i="5" s="1"/>
  <c r="B74" i="5" s="1"/>
  <c r="DB50" i="5"/>
  <c r="D78" i="5" s="1"/>
  <c r="B78" i="5" s="1"/>
  <c r="DK50" i="5"/>
  <c r="D80" i="5" s="1"/>
  <c r="B75" i="5" l="1"/>
  <c r="B57" i="5"/>
  <c r="B83" i="5"/>
  <c r="B73" i="5"/>
  <c r="B65" i="5"/>
  <c r="B81" i="5"/>
  <c r="B80" i="5"/>
  <c r="B56" i="5"/>
  <c r="AA35" i="4" l="1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AA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AA29" i="4"/>
  <c r="Z29" i="4"/>
  <c r="Y29" i="4"/>
  <c r="X29" i="4"/>
  <c r="M29" i="4"/>
  <c r="L29" i="4"/>
  <c r="K29" i="4"/>
  <c r="J29" i="4"/>
  <c r="I29" i="4"/>
  <c r="H29" i="4"/>
  <c r="G29" i="4"/>
  <c r="F29" i="4"/>
  <c r="E29" i="4"/>
  <c r="D29" i="4"/>
  <c r="C29" i="4"/>
  <c r="AA28" i="4"/>
  <c r="Z28" i="4"/>
  <c r="Y28" i="4"/>
  <c r="X28" i="4"/>
  <c r="M28" i="4"/>
  <c r="L28" i="4"/>
  <c r="K28" i="4"/>
  <c r="J28" i="4"/>
  <c r="I28" i="4"/>
  <c r="H28" i="4"/>
  <c r="G28" i="4"/>
  <c r="F28" i="4"/>
  <c r="E28" i="4"/>
  <c r="D28" i="4"/>
  <c r="C28" i="4"/>
  <c r="AA26" i="4"/>
  <c r="Z26" i="4"/>
  <c r="Y26" i="4"/>
  <c r="X26" i="4"/>
  <c r="W26" i="4"/>
  <c r="V26" i="4"/>
  <c r="U26" i="4"/>
  <c r="T26" i="4"/>
  <c r="J26" i="4"/>
  <c r="I26" i="4"/>
  <c r="H26" i="4"/>
  <c r="G26" i="4"/>
  <c r="F26" i="4"/>
  <c r="E26" i="4"/>
  <c r="D26" i="4"/>
  <c r="C26" i="4"/>
  <c r="AA25" i="4"/>
  <c r="Z25" i="4"/>
  <c r="Y25" i="4"/>
  <c r="X25" i="4"/>
  <c r="W25" i="4"/>
  <c r="V25" i="4"/>
  <c r="U25" i="4"/>
  <c r="T25" i="4"/>
  <c r="J25" i="4"/>
  <c r="I25" i="4"/>
  <c r="H25" i="4"/>
  <c r="G25" i="4"/>
  <c r="F25" i="4"/>
  <c r="E25" i="4"/>
  <c r="D25" i="4"/>
  <c r="C25" i="4"/>
  <c r="AA23" i="4"/>
  <c r="Z23" i="4"/>
  <c r="Y23" i="4"/>
  <c r="X23" i="4"/>
  <c r="W23" i="4"/>
  <c r="V23" i="4"/>
  <c r="U23" i="4"/>
  <c r="T23" i="4"/>
  <c r="I23" i="4"/>
  <c r="H23" i="4"/>
  <c r="G23" i="4"/>
  <c r="F23" i="4"/>
  <c r="E23" i="4"/>
  <c r="D23" i="4"/>
  <c r="C23" i="4"/>
  <c r="AA22" i="4"/>
  <c r="Z22" i="4"/>
  <c r="Y22" i="4"/>
  <c r="X22" i="4"/>
  <c r="W22" i="4"/>
  <c r="V22" i="4"/>
  <c r="U22" i="4"/>
  <c r="T22" i="4"/>
  <c r="I22" i="4"/>
  <c r="H22" i="4"/>
  <c r="G22" i="4"/>
  <c r="F22" i="4"/>
  <c r="E22" i="4"/>
  <c r="D22" i="4"/>
  <c r="C22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G17" i="4"/>
  <c r="F17" i="4"/>
  <c r="E17" i="4"/>
  <c r="D17" i="4"/>
  <c r="C17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G16" i="4"/>
  <c r="F16" i="4"/>
  <c r="E16" i="4"/>
  <c r="D16" i="4"/>
  <c r="C16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F14" i="4"/>
  <c r="E14" i="4"/>
  <c r="D14" i="4"/>
  <c r="C14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F13" i="4"/>
  <c r="E13" i="4"/>
  <c r="D13" i="4"/>
  <c r="C13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AB11" i="4" s="1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AA8" i="4"/>
  <c r="Z8" i="4"/>
  <c r="Y8" i="4"/>
  <c r="X8" i="4"/>
  <c r="W8" i="4"/>
  <c r="V8" i="4"/>
  <c r="U8" i="4"/>
  <c r="T8" i="4"/>
  <c r="Q8" i="4"/>
  <c r="P8" i="4"/>
  <c r="O8" i="4"/>
  <c r="N8" i="4"/>
  <c r="J8" i="4"/>
  <c r="I8" i="4"/>
  <c r="H8" i="4"/>
  <c r="G8" i="4"/>
  <c r="F8" i="4"/>
  <c r="E8" i="4"/>
  <c r="D8" i="4"/>
  <c r="C8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J7" i="4"/>
  <c r="I7" i="4"/>
  <c r="H7" i="4"/>
  <c r="G7" i="4"/>
  <c r="F7" i="4"/>
  <c r="E7" i="4"/>
  <c r="D7" i="4"/>
  <c r="C7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C5" i="4"/>
  <c r="D4" i="4"/>
  <c r="E4" i="4"/>
  <c r="F4" i="4"/>
  <c r="G4" i="4"/>
  <c r="H4" i="4"/>
  <c r="I4" i="4"/>
  <c r="J4" i="4"/>
  <c r="K4" i="4"/>
  <c r="L4" i="4"/>
  <c r="M4" i="4"/>
  <c r="N4" i="4"/>
  <c r="P4" i="4"/>
  <c r="Q4" i="4"/>
  <c r="R4" i="4"/>
  <c r="S4" i="4"/>
  <c r="T4" i="4"/>
  <c r="U4" i="4"/>
  <c r="V4" i="4"/>
  <c r="W4" i="4"/>
  <c r="X4" i="4"/>
  <c r="Y4" i="4"/>
  <c r="Z4" i="4"/>
  <c r="AA4" i="4"/>
  <c r="C4" i="4"/>
  <c r="CF56" i="4"/>
  <c r="CE56" i="4"/>
  <c r="CD56" i="4"/>
  <c r="CC56" i="4"/>
  <c r="CB56" i="4"/>
  <c r="BN56" i="4"/>
  <c r="BM56" i="4"/>
  <c r="BL56" i="4"/>
  <c r="BK56" i="4"/>
  <c r="BJ56" i="4"/>
  <c r="BI56" i="4"/>
  <c r="BH56" i="4"/>
  <c r="BG56" i="4"/>
  <c r="BE56" i="4"/>
  <c r="AG56" i="4"/>
  <c r="AF56" i="4"/>
  <c r="CF55" i="4"/>
  <c r="BG55" i="4"/>
  <c r="BD55" i="4"/>
  <c r="BC55" i="4"/>
  <c r="BB55" i="4"/>
  <c r="AN55" i="4"/>
  <c r="AM55" i="4"/>
  <c r="AL55" i="4"/>
  <c r="AK55" i="4"/>
  <c r="AJ55" i="4"/>
  <c r="AI55" i="4"/>
  <c r="AH55" i="4"/>
  <c r="AF55" i="4"/>
  <c r="A36" i="4"/>
  <c r="A39" i="4" s="1"/>
  <c r="A42" i="4" s="1"/>
  <c r="A45" i="4" s="1"/>
  <c r="A48" i="4" s="1"/>
  <c r="A51" i="4" s="1"/>
  <c r="BD32" i="4"/>
  <c r="BD56" i="4" s="1"/>
  <c r="BC32" i="4"/>
  <c r="BC56" i="4" s="1"/>
  <c r="BB32" i="4"/>
  <c r="BB56" i="4" s="1"/>
  <c r="BA32" i="4"/>
  <c r="W32" i="4" s="1"/>
  <c r="CB31" i="4"/>
  <c r="CB55" i="4" s="1"/>
  <c r="BE31" i="4"/>
  <c r="BE55" i="4" s="1"/>
  <c r="BA31" i="4"/>
  <c r="BA29" i="4"/>
  <c r="AZ56" i="4"/>
  <c r="AY56" i="4"/>
  <c r="AX56" i="4"/>
  <c r="BA28" i="4"/>
  <c r="AZ28" i="4"/>
  <c r="AZ55" i="4" s="1"/>
  <c r="AY55" i="4"/>
  <c r="AX55" i="4"/>
  <c r="AW55" i="4"/>
  <c r="BP26" i="4"/>
  <c r="BQ26" i="4" s="1"/>
  <c r="BR26" i="4" s="1"/>
  <c r="BS26" i="4" s="1"/>
  <c r="BT26" i="4" s="1"/>
  <c r="BU26" i="4" s="1"/>
  <c r="BV26" i="4" s="1"/>
  <c r="BW26" i="4" s="1"/>
  <c r="BX26" i="4" s="1"/>
  <c r="AW26" i="4"/>
  <c r="AV26" i="4"/>
  <c r="AU26" i="4"/>
  <c r="AT26" i="4"/>
  <c r="AS26" i="4"/>
  <c r="AR26" i="4"/>
  <c r="AQ26" i="4"/>
  <c r="AP26" i="4"/>
  <c r="AO26" i="4"/>
  <c r="BP25" i="4"/>
  <c r="K25" i="4" s="1"/>
  <c r="BO23" i="4"/>
  <c r="BP23" i="4" s="1"/>
  <c r="BQ23" i="4" s="1"/>
  <c r="BR23" i="4" s="1"/>
  <c r="BS23" i="4" s="1"/>
  <c r="AW23" i="4"/>
  <c r="AV23" i="4"/>
  <c r="AU23" i="4"/>
  <c r="AR23" i="4"/>
  <c r="AQ23" i="4"/>
  <c r="AP23" i="4"/>
  <c r="AO23" i="4"/>
  <c r="AN23" i="4"/>
  <c r="J23" i="4" s="1"/>
  <c r="BO22" i="4"/>
  <c r="J22" i="4" s="1"/>
  <c r="AV22" i="4"/>
  <c r="AU22" i="4"/>
  <c r="AT22" i="4"/>
  <c r="AS22" i="4"/>
  <c r="AR22" i="4"/>
  <c r="AQ22" i="4"/>
  <c r="AQ55" i="4" s="1"/>
  <c r="AP22" i="4"/>
  <c r="AP55" i="4" s="1"/>
  <c r="AO22" i="4"/>
  <c r="AO55" i="4" s="1"/>
  <c r="AJ56" i="4"/>
  <c r="AI56" i="4"/>
  <c r="AH56" i="4"/>
  <c r="BH55" i="4"/>
  <c r="I17" i="4"/>
  <c r="H17" i="4"/>
  <c r="I16" i="4"/>
  <c r="AN14" i="4"/>
  <c r="AM56" i="4"/>
  <c r="AK56" i="4"/>
  <c r="BP8" i="4"/>
  <c r="AW8" i="4"/>
  <c r="S8" i="4" s="1"/>
  <c r="AV8" i="4"/>
  <c r="AQ8" i="4"/>
  <c r="AP8" i="4"/>
  <c r="AO8" i="4"/>
  <c r="BP7" i="4"/>
  <c r="AS4" i="4"/>
  <c r="AG55" i="4"/>
  <c r="AB10" i="4" l="1"/>
  <c r="AB17" i="4"/>
  <c r="AB16" i="4"/>
  <c r="AB20" i="4"/>
  <c r="AB5" i="4"/>
  <c r="AB34" i="4"/>
  <c r="AB14" i="4"/>
  <c r="AB35" i="4"/>
  <c r="M23" i="4"/>
  <c r="AV55" i="4"/>
  <c r="N28" i="4"/>
  <c r="K8" i="4"/>
  <c r="Z32" i="4"/>
  <c r="Z55" i="4" s="1"/>
  <c r="Z59" i="4" s="1"/>
  <c r="AV56" i="4"/>
  <c r="AR55" i="4"/>
  <c r="AT55" i="4"/>
  <c r="BP22" i="4"/>
  <c r="BQ22" i="4" s="1"/>
  <c r="L22" i="4" s="1"/>
  <c r="AT56" i="4"/>
  <c r="N29" i="4"/>
  <c r="AS55" i="4"/>
  <c r="AR56" i="4"/>
  <c r="O29" i="4"/>
  <c r="L26" i="4"/>
  <c r="M26" i="4"/>
  <c r="Q26" i="4"/>
  <c r="AP56" i="4"/>
  <c r="N26" i="4"/>
  <c r="R26" i="4"/>
  <c r="L23" i="4"/>
  <c r="K26" i="4"/>
  <c r="AB26" i="4" s="1"/>
  <c r="AS56" i="4"/>
  <c r="S26" i="4"/>
  <c r="H14" i="4"/>
  <c r="H55" i="4" s="1"/>
  <c r="H59" i="4" s="1"/>
  <c r="AA31" i="4"/>
  <c r="AA54" i="4" s="1"/>
  <c r="AA56" i="4" s="1"/>
  <c r="BR22" i="4"/>
  <c r="BS22" i="4" s="1"/>
  <c r="N22" i="4" s="1"/>
  <c r="BV29" i="4"/>
  <c r="BW29" i="4" s="1"/>
  <c r="BX29" i="4" s="1"/>
  <c r="BY29" i="4" s="1"/>
  <c r="T29" i="4" s="1"/>
  <c r="T55" i="4" s="1"/>
  <c r="T59" i="4" s="1"/>
  <c r="P29" i="4"/>
  <c r="AN56" i="4"/>
  <c r="AU56" i="4"/>
  <c r="BA56" i="4"/>
  <c r="AO56" i="4"/>
  <c r="O4" i="4"/>
  <c r="AB4" i="4" s="1"/>
  <c r="D55" i="4"/>
  <c r="D59" i="4" s="1"/>
  <c r="I14" i="4"/>
  <c r="I55" i="4" s="1"/>
  <c r="I59" i="4" s="1"/>
  <c r="BA55" i="4"/>
  <c r="AA55" i="4"/>
  <c r="AA59" i="4" s="1"/>
  <c r="K7" i="4"/>
  <c r="R8" i="4"/>
  <c r="J14" i="4"/>
  <c r="J55" i="4" s="1"/>
  <c r="J59" i="4" s="1"/>
  <c r="O26" i="4"/>
  <c r="W28" i="4"/>
  <c r="X32" i="4"/>
  <c r="X55" i="4" s="1"/>
  <c r="X59" i="4" s="1"/>
  <c r="K23" i="4"/>
  <c r="BP56" i="4"/>
  <c r="AQ56" i="4"/>
  <c r="BQ8" i="4"/>
  <c r="BQ56" i="4" s="1"/>
  <c r="AU55" i="4"/>
  <c r="AW56" i="4"/>
  <c r="G14" i="4"/>
  <c r="G55" i="4" s="1"/>
  <c r="G59" i="4" s="1"/>
  <c r="N23" i="4"/>
  <c r="P26" i="4"/>
  <c r="W29" i="4"/>
  <c r="W55" i="4" s="1"/>
  <c r="W59" i="4" s="1"/>
  <c r="Y32" i="4"/>
  <c r="Y55" i="4" s="1"/>
  <c r="Y59" i="4" s="1"/>
  <c r="W31" i="4"/>
  <c r="H13" i="4"/>
  <c r="I13" i="4"/>
  <c r="G13" i="4"/>
  <c r="C55" i="4"/>
  <c r="C59" i="4" s="1"/>
  <c r="CC31" i="4"/>
  <c r="CD31" i="4" s="1"/>
  <c r="Y31" i="4" s="1"/>
  <c r="Y54" i="4" s="1"/>
  <c r="C19" i="4"/>
  <c r="H16" i="4"/>
  <c r="E55" i="4"/>
  <c r="E59" i="4" s="1"/>
  <c r="F55" i="4"/>
  <c r="F59" i="4" s="1"/>
  <c r="BS56" i="4"/>
  <c r="BT23" i="4"/>
  <c r="O23" i="4" s="1"/>
  <c r="BQ25" i="4"/>
  <c r="BQ7" i="4"/>
  <c r="L7" i="4" s="1"/>
  <c r="BR7" i="4"/>
  <c r="BO56" i="4"/>
  <c r="BZ29" i="4" l="1"/>
  <c r="U29" i="4" s="1"/>
  <c r="U55" i="4" s="1"/>
  <c r="U59" i="4" s="1"/>
  <c r="N55" i="4"/>
  <c r="N59" i="4" s="1"/>
  <c r="AB32" i="4"/>
  <c r="C54" i="4"/>
  <c r="C58" i="4" s="1"/>
  <c r="C60" i="4" s="1"/>
  <c r="K55" i="4"/>
  <c r="K59" i="4" s="1"/>
  <c r="BT22" i="4"/>
  <c r="O22" i="4" s="1"/>
  <c r="K22" i="4"/>
  <c r="W54" i="4"/>
  <c r="W58" i="4" s="1"/>
  <c r="W60" i="4" s="1"/>
  <c r="BP55" i="4"/>
  <c r="O55" i="4"/>
  <c r="O59" i="4" s="1"/>
  <c r="BY56" i="4"/>
  <c r="M22" i="4"/>
  <c r="AA58" i="4"/>
  <c r="AA60" i="4" s="1"/>
  <c r="BR25" i="4"/>
  <c r="BR55" i="4" s="1"/>
  <c r="L25" i="4"/>
  <c r="BR8" i="4"/>
  <c r="L8" i="4"/>
  <c r="L55" i="4" s="1"/>
  <c r="L59" i="4" s="1"/>
  <c r="Q29" i="4"/>
  <c r="S29" i="4"/>
  <c r="M7" i="4"/>
  <c r="AB7" i="4" s="1"/>
  <c r="R29" i="4"/>
  <c r="BO55" i="4"/>
  <c r="J13" i="4"/>
  <c r="J54" i="4" s="1"/>
  <c r="J58" i="4" s="1"/>
  <c r="J60" i="4" s="1"/>
  <c r="Y58" i="4"/>
  <c r="Y60" i="4" s="1"/>
  <c r="Y56" i="4"/>
  <c r="CC55" i="4"/>
  <c r="X31" i="4"/>
  <c r="X54" i="4" s="1"/>
  <c r="D19" i="4"/>
  <c r="D54" i="4" s="1"/>
  <c r="BI55" i="4"/>
  <c r="O28" i="4"/>
  <c r="BU22" i="4"/>
  <c r="P22" i="4" s="1"/>
  <c r="BZ56" i="4"/>
  <c r="CA29" i="4"/>
  <c r="CD55" i="4"/>
  <c r="CE31" i="4"/>
  <c r="BU23" i="4"/>
  <c r="P23" i="4" s="1"/>
  <c r="P55" i="4" s="1"/>
  <c r="P59" i="4" s="1"/>
  <c r="BT56" i="4"/>
  <c r="BQ55" i="4"/>
  <c r="C56" i="4" l="1"/>
  <c r="L54" i="4"/>
  <c r="L58" i="4" s="1"/>
  <c r="L60" i="4" s="1"/>
  <c r="AB13" i="4"/>
  <c r="K54" i="4"/>
  <c r="K58" i="4" s="1"/>
  <c r="K60" i="4" s="1"/>
  <c r="W56" i="4"/>
  <c r="BR56" i="4"/>
  <c r="M8" i="4"/>
  <c r="M55" i="4" s="1"/>
  <c r="BS25" i="4"/>
  <c r="M25" i="4"/>
  <c r="M54" i="4" s="1"/>
  <c r="CA56" i="4"/>
  <c r="V29" i="4"/>
  <c r="V55" i="4" s="1"/>
  <c r="V59" i="4" s="1"/>
  <c r="J56" i="4"/>
  <c r="CE55" i="4"/>
  <c r="Z31" i="4"/>
  <c r="Z54" i="4" s="1"/>
  <c r="X58" i="4"/>
  <c r="X60" i="4" s="1"/>
  <c r="X56" i="4"/>
  <c r="E19" i="4"/>
  <c r="E54" i="4" s="1"/>
  <c r="BJ55" i="4"/>
  <c r="D56" i="4"/>
  <c r="D58" i="4"/>
  <c r="D60" i="4" s="1"/>
  <c r="P28" i="4"/>
  <c r="BV23" i="4"/>
  <c r="Q23" i="4" s="1"/>
  <c r="Q55" i="4" s="1"/>
  <c r="Q59" i="4" s="1"/>
  <c r="BU56" i="4"/>
  <c r="BV22" i="4"/>
  <c r="Q22" i="4" s="1"/>
  <c r="AB31" i="4" l="1"/>
  <c r="L56" i="4"/>
  <c r="AB29" i="4"/>
  <c r="AB8" i="4"/>
  <c r="K56" i="4"/>
  <c r="M59" i="4"/>
  <c r="M58" i="4"/>
  <c r="M56" i="4"/>
  <c r="BT25" i="4"/>
  <c r="N25" i="4"/>
  <c r="BS55" i="4"/>
  <c r="Z58" i="4"/>
  <c r="Z60" i="4" s="1"/>
  <c r="Z56" i="4"/>
  <c r="E58" i="4"/>
  <c r="E60" i="4" s="1"/>
  <c r="E56" i="4"/>
  <c r="F19" i="4"/>
  <c r="F54" i="4" s="1"/>
  <c r="BK55" i="4"/>
  <c r="Q28" i="4"/>
  <c r="BW22" i="4"/>
  <c r="R22" i="4" s="1"/>
  <c r="BW23" i="4"/>
  <c r="R23" i="4" s="1"/>
  <c r="R55" i="4" s="1"/>
  <c r="R59" i="4" s="1"/>
  <c r="BV56" i="4"/>
  <c r="N54" i="4" l="1"/>
  <c r="N58" i="4" s="1"/>
  <c r="N60" i="4" s="1"/>
  <c r="M60" i="4"/>
  <c r="BU25" i="4"/>
  <c r="O25" i="4"/>
  <c r="O54" i="4" s="1"/>
  <c r="BT55" i="4"/>
  <c r="G19" i="4"/>
  <c r="G54" i="4" s="1"/>
  <c r="BL55" i="4"/>
  <c r="F58" i="4"/>
  <c r="F60" i="4" s="1"/>
  <c r="F56" i="4"/>
  <c r="R28" i="4"/>
  <c r="BX23" i="4"/>
  <c r="BW56" i="4"/>
  <c r="BX22" i="4"/>
  <c r="S22" i="4" s="1"/>
  <c r="AB22" i="4" s="1"/>
  <c r="N56" i="4" l="1"/>
  <c r="BV25" i="4"/>
  <c r="P25" i="4"/>
  <c r="P54" i="4" s="1"/>
  <c r="BU55" i="4"/>
  <c r="BX56" i="4"/>
  <c r="S23" i="4"/>
  <c r="O58" i="4"/>
  <c r="O60" i="4" s="1"/>
  <c r="O56" i="4"/>
  <c r="G58" i="4"/>
  <c r="G60" i="4" s="1"/>
  <c r="G56" i="4"/>
  <c r="H19" i="4"/>
  <c r="H54" i="4" s="1"/>
  <c r="BM55" i="4"/>
  <c r="S28" i="4"/>
  <c r="S55" i="4" l="1"/>
  <c r="S59" i="4" s="1"/>
  <c r="AC59" i="4" s="1"/>
  <c r="AB23" i="4"/>
  <c r="E76" i="4" s="1"/>
  <c r="P56" i="4"/>
  <c r="P58" i="4"/>
  <c r="P60" i="4" s="1"/>
  <c r="BW25" i="4"/>
  <c r="Q25" i="4"/>
  <c r="Q54" i="4" s="1"/>
  <c r="BV55" i="4"/>
  <c r="H58" i="4"/>
  <c r="H60" i="4" s="1"/>
  <c r="H56" i="4"/>
  <c r="BN55" i="4"/>
  <c r="I19" i="4"/>
  <c r="T28" i="4"/>
  <c r="T54" i="4" s="1"/>
  <c r="BY55" i="4"/>
  <c r="AA67" i="3"/>
  <c r="AA71" i="3"/>
  <c r="AB71" i="3"/>
  <c r="AA73" i="3"/>
  <c r="AB73" i="3"/>
  <c r="AC55" i="4" l="1"/>
  <c r="I54" i="4"/>
  <c r="AB19" i="4"/>
  <c r="Q56" i="4"/>
  <c r="Q58" i="4"/>
  <c r="Q60" i="4" s="1"/>
  <c r="BX25" i="4"/>
  <c r="R25" i="4"/>
  <c r="R54" i="4" s="1"/>
  <c r="BW55" i="4"/>
  <c r="I56" i="4"/>
  <c r="I58" i="4"/>
  <c r="I60" i="4" s="1"/>
  <c r="T58" i="4"/>
  <c r="T60" i="4" s="1"/>
  <c r="T56" i="4"/>
  <c r="U28" i="4"/>
  <c r="U54" i="4" s="1"/>
  <c r="BZ55" i="4"/>
  <c r="D106" i="3"/>
  <c r="S84" i="3"/>
  <c r="R84" i="3"/>
  <c r="Q84" i="3"/>
  <c r="P84" i="3"/>
  <c r="O84" i="3"/>
  <c r="N84" i="3"/>
  <c r="M84" i="3"/>
  <c r="L84" i="3"/>
  <c r="S82" i="3"/>
  <c r="S80" i="3"/>
  <c r="R80" i="3"/>
  <c r="R78" i="3"/>
  <c r="Q78" i="3"/>
  <c r="P78" i="3"/>
  <c r="R76" i="3"/>
  <c r="Q76" i="3"/>
  <c r="P76" i="3"/>
  <c r="Q74" i="3"/>
  <c r="P74" i="3"/>
  <c r="O74" i="3"/>
  <c r="O72" i="3"/>
  <c r="O70" i="3"/>
  <c r="N70" i="3"/>
  <c r="M70" i="3"/>
  <c r="N68" i="3"/>
  <c r="M68" i="3"/>
  <c r="N66" i="3"/>
  <c r="M66" i="3"/>
  <c r="L66" i="3"/>
  <c r="L64" i="3"/>
  <c r="D60" i="3"/>
  <c r="C60" i="3"/>
  <c r="Z55" i="3"/>
  <c r="Z59" i="3" s="1"/>
  <c r="Y55" i="3"/>
  <c r="Y59" i="3" s="1"/>
  <c r="X55" i="3"/>
  <c r="X59" i="3" s="1"/>
  <c r="W55" i="3"/>
  <c r="W59" i="3" s="1"/>
  <c r="V55" i="3"/>
  <c r="V59" i="3" s="1"/>
  <c r="U55" i="3"/>
  <c r="U59" i="3" s="1"/>
  <c r="T55" i="3"/>
  <c r="T59" i="3" s="1"/>
  <c r="S55" i="3"/>
  <c r="S59" i="3" s="1"/>
  <c r="R55" i="3"/>
  <c r="R59" i="3" s="1"/>
  <c r="Q55" i="3"/>
  <c r="Q59" i="3" s="1"/>
  <c r="P55" i="3"/>
  <c r="P59" i="3" s="1"/>
  <c r="O55" i="3"/>
  <c r="O59" i="3" s="1"/>
  <c r="N55" i="3"/>
  <c r="N59" i="3" s="1"/>
  <c r="M55" i="3"/>
  <c r="M59" i="3" s="1"/>
  <c r="L55" i="3"/>
  <c r="L59" i="3" s="1"/>
  <c r="K55" i="3"/>
  <c r="K59" i="3" s="1"/>
  <c r="J55" i="3"/>
  <c r="J59" i="3" s="1"/>
  <c r="I55" i="3"/>
  <c r="I59" i="3" s="1"/>
  <c r="H55" i="3"/>
  <c r="H59" i="3" s="1"/>
  <c r="G55" i="3"/>
  <c r="G59" i="3" s="1"/>
  <c r="F55" i="3"/>
  <c r="F59" i="3" s="1"/>
  <c r="E55" i="3"/>
  <c r="Z54" i="3"/>
  <c r="Z58" i="3" s="1"/>
  <c r="Y54" i="3"/>
  <c r="X54" i="3"/>
  <c r="W54" i="3"/>
  <c r="V54" i="3"/>
  <c r="V58" i="3" s="1"/>
  <c r="U54" i="3"/>
  <c r="T54" i="3"/>
  <c r="S54" i="3"/>
  <c r="R54" i="3"/>
  <c r="R58" i="3" s="1"/>
  <c r="Q54" i="3"/>
  <c r="P54" i="3"/>
  <c r="O54" i="3"/>
  <c r="N54" i="3"/>
  <c r="N58" i="3" s="1"/>
  <c r="M54" i="3"/>
  <c r="L54" i="3"/>
  <c r="K54" i="3"/>
  <c r="J54" i="3"/>
  <c r="J58" i="3" s="1"/>
  <c r="I54" i="3"/>
  <c r="H54" i="3"/>
  <c r="G54" i="3"/>
  <c r="F54" i="3"/>
  <c r="F58" i="3" s="1"/>
  <c r="E54" i="3"/>
  <c r="A36" i="3"/>
  <c r="A39" i="3" s="1"/>
  <c r="A42" i="3" s="1"/>
  <c r="A45" i="3" s="1"/>
  <c r="A48" i="3" s="1"/>
  <c r="A51" i="3" s="1"/>
  <c r="H56" i="3" l="1"/>
  <c r="N85" i="3"/>
  <c r="G56" i="3"/>
  <c r="K56" i="3"/>
  <c r="O56" i="3"/>
  <c r="S56" i="3"/>
  <c r="W56" i="3"/>
  <c r="Q85" i="3"/>
  <c r="S85" i="3"/>
  <c r="L56" i="3"/>
  <c r="P56" i="3"/>
  <c r="T56" i="3"/>
  <c r="X56" i="3"/>
  <c r="I56" i="3"/>
  <c r="Q56" i="3"/>
  <c r="Y56" i="3"/>
  <c r="R56" i="4"/>
  <c r="R58" i="4"/>
  <c r="R60" i="4" s="1"/>
  <c r="S25" i="4"/>
  <c r="BX55" i="4"/>
  <c r="R60" i="3"/>
  <c r="M85" i="3"/>
  <c r="F60" i="3"/>
  <c r="AA55" i="3"/>
  <c r="P85" i="3"/>
  <c r="O58" i="3"/>
  <c r="O60" i="3" s="1"/>
  <c r="CA55" i="4"/>
  <c r="V28" i="4"/>
  <c r="U58" i="4"/>
  <c r="U56" i="4"/>
  <c r="J60" i="3"/>
  <c r="Z60" i="3"/>
  <c r="K58" i="3"/>
  <c r="S58" i="3"/>
  <c r="S60" i="3" s="1"/>
  <c r="E56" i="3"/>
  <c r="M56" i="3"/>
  <c r="U56" i="3"/>
  <c r="W58" i="3"/>
  <c r="W60" i="3" s="1"/>
  <c r="N60" i="3"/>
  <c r="V60" i="3"/>
  <c r="R85" i="3"/>
  <c r="G58" i="3"/>
  <c r="G60" i="3" s="1"/>
  <c r="L85" i="3"/>
  <c r="O85" i="3"/>
  <c r="K60" i="3"/>
  <c r="F56" i="3"/>
  <c r="J56" i="3"/>
  <c r="N56" i="3"/>
  <c r="R56" i="3"/>
  <c r="V56" i="3"/>
  <c r="Z56" i="3"/>
  <c r="H58" i="3"/>
  <c r="H60" i="3" s="1"/>
  <c r="L58" i="3"/>
  <c r="L60" i="3" s="1"/>
  <c r="P58" i="3"/>
  <c r="P60" i="3" s="1"/>
  <c r="T58" i="3"/>
  <c r="T60" i="3" s="1"/>
  <c r="X58" i="3"/>
  <c r="X60" i="3" s="1"/>
  <c r="E59" i="3"/>
  <c r="AA59" i="3" s="1"/>
  <c r="E58" i="3"/>
  <c r="I58" i="3"/>
  <c r="I60" i="3" s="1"/>
  <c r="M58" i="3"/>
  <c r="M60" i="3" s="1"/>
  <c r="Q58" i="3"/>
  <c r="Q60" i="3" s="1"/>
  <c r="U58" i="3"/>
  <c r="U60" i="3" s="1"/>
  <c r="Y58" i="3"/>
  <c r="Y60" i="3" s="1"/>
  <c r="AA54" i="3"/>
  <c r="N26" i="2"/>
  <c r="M26" i="2"/>
  <c r="Q26" i="2" s="1"/>
  <c r="R25" i="2"/>
  <c r="Q25" i="2"/>
  <c r="O25" i="2"/>
  <c r="P25" i="2" s="1"/>
  <c r="T25" i="2" s="1"/>
  <c r="I25" i="2"/>
  <c r="I26" i="2" s="1"/>
  <c r="E25" i="2"/>
  <c r="E26" i="2" s="1"/>
  <c r="R24" i="2"/>
  <c r="Q24" i="2"/>
  <c r="O24" i="2"/>
  <c r="P24" i="2" s="1"/>
  <c r="T24" i="2" s="1"/>
  <c r="J25" i="2"/>
  <c r="F25" i="2"/>
  <c r="N23" i="2"/>
  <c r="M23" i="2"/>
  <c r="Q23" i="2" s="1"/>
  <c r="R22" i="2"/>
  <c r="Q22" i="2"/>
  <c r="O22" i="2"/>
  <c r="P22" i="2" s="1"/>
  <c r="T22" i="2" s="1"/>
  <c r="I22" i="2"/>
  <c r="I23" i="2" s="1"/>
  <c r="E22" i="2"/>
  <c r="E23" i="2" s="1"/>
  <c r="R21" i="2"/>
  <c r="Q21" i="2"/>
  <c r="O21" i="2"/>
  <c r="P21" i="2" s="1"/>
  <c r="T21" i="2" s="1"/>
  <c r="J22" i="2"/>
  <c r="F22" i="2"/>
  <c r="V54" i="4" l="1"/>
  <c r="AB28" i="4"/>
  <c r="S54" i="4"/>
  <c r="S58" i="4" s="1"/>
  <c r="S60" i="4" s="1"/>
  <c r="AB25" i="4"/>
  <c r="U60" i="4"/>
  <c r="K21" i="2"/>
  <c r="AA56" i="3"/>
  <c r="E60" i="3"/>
  <c r="AA60" i="3" s="1"/>
  <c r="AA58" i="3"/>
  <c r="K24" i="2"/>
  <c r="L24" i="2" s="1"/>
  <c r="G25" i="2"/>
  <c r="H25" i="2" s="1"/>
  <c r="G22" i="2"/>
  <c r="H22" i="2" s="1"/>
  <c r="K22" i="2"/>
  <c r="L22" i="2" s="1"/>
  <c r="K25" i="2"/>
  <c r="L25" i="2" s="1"/>
  <c r="G21" i="2"/>
  <c r="H21" i="2" s="1"/>
  <c r="L21" i="2"/>
  <c r="S22" i="2"/>
  <c r="F23" i="2"/>
  <c r="J23" i="2"/>
  <c r="R23" i="2"/>
  <c r="G24" i="2"/>
  <c r="S25" i="2"/>
  <c r="F26" i="2"/>
  <c r="J26" i="2"/>
  <c r="R26" i="2"/>
  <c r="S21" i="2"/>
  <c r="O23" i="2"/>
  <c r="S23" i="2" s="1"/>
  <c r="H24" i="2"/>
  <c r="S24" i="2"/>
  <c r="O26" i="2"/>
  <c r="S26" i="2" s="1"/>
  <c r="AC54" i="4" l="1"/>
  <c r="S56" i="4"/>
  <c r="V56" i="4"/>
  <c r="V58" i="4"/>
  <c r="V60" i="4" s="1"/>
  <c r="AC60" i="4" s="1"/>
  <c r="G26" i="2"/>
  <c r="H26" i="2" s="1"/>
  <c r="K23" i="2"/>
  <c r="L23" i="2" s="1"/>
  <c r="G23" i="2"/>
  <c r="H23" i="2" s="1"/>
  <c r="P26" i="2"/>
  <c r="T26" i="2" s="1"/>
  <c r="K26" i="2"/>
  <c r="L26" i="2" s="1"/>
  <c r="P23" i="2"/>
  <c r="T23" i="2" s="1"/>
  <c r="AC56" i="4" l="1"/>
  <c r="AC58" i="4"/>
</calcChain>
</file>

<file path=xl/comments1.xml><?xml version="1.0" encoding="utf-8"?>
<comments xmlns="http://schemas.openxmlformats.org/spreadsheetml/2006/main">
  <authors>
    <author>tc={41DBC4D7-CAB9-4D56-B020-6B032348E239}</author>
  </authors>
  <commentList>
    <comment ref="C4" authorId="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Welfare Van used for Survey work</t>
        </r>
      </text>
    </comment>
  </commentList>
</comments>
</file>

<file path=xl/sharedStrings.xml><?xml version="1.0" encoding="utf-8"?>
<sst xmlns="http://schemas.openxmlformats.org/spreadsheetml/2006/main" count="4042" uniqueCount="706">
  <si>
    <t>Estimated highest construction traffic flows on various road sections in 2021</t>
  </si>
  <si>
    <t>ATC</t>
  </si>
  <si>
    <t>Location</t>
  </si>
  <si>
    <t>Direction</t>
  </si>
  <si>
    <t>Highest estimated daily construction traffic flows (2021)</t>
  </si>
  <si>
    <t>Peak Hour                                                                       (0800-9000)</t>
  </si>
  <si>
    <t>12hr                                                                       (0700-1900)</t>
  </si>
  <si>
    <t>18hr                                                               (0600-0000)</t>
  </si>
  <si>
    <t>24hr                                                                            (0000-0000)</t>
  </si>
  <si>
    <t xml:space="preserve">Speed     (85 %ile)      </t>
  </si>
  <si>
    <t>LGV</t>
  </si>
  <si>
    <t>HGV</t>
  </si>
  <si>
    <t>Total</t>
  </si>
  <si>
    <t>%HGV</t>
  </si>
  <si>
    <t>Mph</t>
  </si>
  <si>
    <t>1&amp;2</t>
  </si>
  <si>
    <t xml:space="preserve">A628 </t>
  </si>
  <si>
    <t>E/B</t>
  </si>
  <si>
    <t>W/B</t>
  </si>
  <si>
    <t>2-Way</t>
  </si>
  <si>
    <t>Goddard Lane</t>
  </si>
  <si>
    <t>N/B</t>
  </si>
  <si>
    <t>S/B</t>
  </si>
  <si>
    <t>A616 Whams Road</t>
  </si>
  <si>
    <t>Windle Edge north</t>
  </si>
  <si>
    <t>Brook Hill Lane</t>
  </si>
  <si>
    <t>Whams Road</t>
  </si>
  <si>
    <t>B6106 Bents Road</t>
  </si>
  <si>
    <t>It is assumed that a speed limit restriction (20mph) will be applied to the section of Goddard Lane/Windle Edge between AP2 and AP7</t>
  </si>
  <si>
    <t>N/A</t>
  </si>
  <si>
    <t>Two-way flows - Arrival and Departures</t>
  </si>
  <si>
    <t>Ref</t>
  </si>
  <si>
    <t>Activity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</si>
  <si>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</si>
  <si>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</si>
  <si>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</si>
  <si>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</si>
  <si>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</si>
  <si>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</si>
  <si>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</si>
  <si>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</si>
  <si>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</si>
  <si>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</si>
  <si>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</si>
  <si>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</si>
  <si>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Mobilisation</t>
  </si>
  <si>
    <t>HGVs / month</t>
  </si>
  <si>
    <t>LGVs &amp; Cars / month</t>
  </si>
  <si>
    <t>Enabling works</t>
  </si>
  <si>
    <t>Access Road</t>
  </si>
  <si>
    <t>Trans Pennine Trail Diversion</t>
  </si>
  <si>
    <t>Permanent Bridge</t>
  </si>
  <si>
    <t>Temporary Bridge</t>
  </si>
  <si>
    <t>Cable Installation</t>
  </si>
  <si>
    <t>Construction of SEC</t>
  </si>
  <si>
    <t>Removal of OHL</t>
  </si>
  <si>
    <t>Reinstatement &amp; Demobilisation</t>
  </si>
  <si>
    <t>General Traffic to / from Site</t>
  </si>
  <si>
    <t>HGVs / month (two-way movements)</t>
  </si>
  <si>
    <t>LGVs &amp; Cars / month (two-way movements)</t>
  </si>
  <si>
    <t>Total Construction Traffic Vehicles / month (two-way movements)</t>
  </si>
  <si>
    <t>HGVs / day (two-way movements)</t>
  </si>
  <si>
    <t>LGVs &amp; Cars / day (two-way movements)</t>
  </si>
  <si>
    <t>Total Construction Traffic Vehicles / day (two-way movements)</t>
  </si>
  <si>
    <t>Days a month</t>
  </si>
  <si>
    <t>Initial stage (site mobilisation)</t>
  </si>
  <si>
    <t>2 way movements a month</t>
  </si>
  <si>
    <t>Site team - 5</t>
  </si>
  <si>
    <t>Trench excavation and prep</t>
  </si>
  <si>
    <t>1 Excavation team - 8</t>
  </si>
  <si>
    <t>Cable Pulling</t>
  </si>
  <si>
    <t>Cable Installtion team - 10</t>
  </si>
  <si>
    <t>Joint Bays &amp; Jointing</t>
  </si>
  <si>
    <t>1 Jointing team - 8</t>
  </si>
  <si>
    <t xml:space="preserve">trench Reinstatement </t>
  </si>
  <si>
    <t>Cable Installation team - 10</t>
  </si>
  <si>
    <t>Testing and commisioning</t>
  </si>
  <si>
    <t>Site team + testers - 8</t>
  </si>
  <si>
    <r>
      <t xml:space="preserve">AIL Movements </t>
    </r>
    <r>
      <rPr>
        <sz val="11"/>
        <color theme="1"/>
        <rFont val="Calibri"/>
        <family val="2"/>
        <scheme val="minor"/>
      </rPr>
      <t xml:space="preserve">- 18 x drums for power cable </t>
    </r>
  </si>
  <si>
    <t>HGV Movements</t>
  </si>
  <si>
    <t>Trench excavation</t>
  </si>
  <si>
    <t>For standard trench (excavation per metre)  = 1.5 m width x 1.25 m deep = 1.875 m3 x 2</t>
  </si>
  <si>
    <t>To be stored locally (per metre of trench for both trenches) 1.5 m x 0.75 =  1.125 m3 x 2</t>
  </si>
  <si>
    <r>
      <t xml:space="preserve">CBS to be delivered daily 1.5 m x 0.5 =  0.75 m3 x 45 = 33.75 m3 (per trench per day) = </t>
    </r>
    <r>
      <rPr>
        <b/>
        <sz val="10"/>
        <color theme="1"/>
        <rFont val="Arial"/>
        <family val="2"/>
      </rPr>
      <t>4</t>
    </r>
    <r>
      <rPr>
        <sz val="11"/>
        <color theme="1"/>
        <rFont val="Calibri"/>
        <family val="2"/>
        <scheme val="minor"/>
      </rPr>
      <t xml:space="preserve"> lorry movements "in"</t>
    </r>
  </si>
  <si>
    <t>Spoil to be removed  daily = 33.75 m3 (per trench per day) - 
Same lorry out</t>
  </si>
  <si>
    <t>Deliveries to site:</t>
  </si>
  <si>
    <t>Power cable ducts  1.8 km x 6 = 10.8 km (assume 18 x deliveries)</t>
  </si>
  <si>
    <t>F.O. cable ducts  1.8 x 2 = 3.6 km (assume 2 x deliveries)</t>
  </si>
  <si>
    <t>2 x drums for fibre optic cable. (2 x deliveries)</t>
  </si>
  <si>
    <t>6 x terminations + link-boxes (assume 2 x lorry deliveries)</t>
  </si>
  <si>
    <t>18 x straight-joints (assume 6 lorry deliveries)</t>
  </si>
  <si>
    <t xml:space="preserve">4 x Link-pillars (assume 2 lorry deliveries) </t>
  </si>
  <si>
    <t>Contingency</t>
  </si>
  <si>
    <t>Notes:</t>
  </si>
  <si>
    <t>Material movements based on quantities provided in CIT document</t>
  </si>
  <si>
    <t>Materials remaining on site excluded</t>
  </si>
  <si>
    <t>Staff movements allow for access to site plus movements around site for site personnel only</t>
  </si>
  <si>
    <t>Operative movements split evenly over approx. duration or works</t>
  </si>
  <si>
    <t>Contingency of 20% allowed against all items to account for unknowns / revisions</t>
  </si>
  <si>
    <t>Staff movements include allowance for 4 nr National Grid staff on average</t>
  </si>
  <si>
    <t>275kV Bustleholm - Nechells 1 &amp; 2 Cable Replacement</t>
  </si>
  <si>
    <t>National Grid Electricity Transmission Plc</t>
  </si>
  <si>
    <t>Staff</t>
  </si>
  <si>
    <t>Role</t>
  </si>
  <si>
    <t>Name</t>
  </si>
  <si>
    <t>Project Governance</t>
  </si>
  <si>
    <t>Operations Director</t>
  </si>
  <si>
    <t>Ian Maddison</t>
  </si>
  <si>
    <t>Senior Commercial Director</t>
  </si>
  <si>
    <t>Mark Hopkin</t>
  </si>
  <si>
    <t>Project Management Staff</t>
  </si>
  <si>
    <t>SeniorProject Manager</t>
  </si>
  <si>
    <t>Ian Burns</t>
  </si>
  <si>
    <t>Planner</t>
  </si>
  <si>
    <t>Sophie Lavell</t>
  </si>
  <si>
    <t>Technical Support - Cables</t>
  </si>
  <si>
    <t>Martin Clarke</t>
  </si>
  <si>
    <t>Technical Support - OHL</t>
  </si>
  <si>
    <t>Jas Harrar</t>
  </si>
  <si>
    <t>Engineering &amp; Technical Staff</t>
  </si>
  <si>
    <t>TP137 Site Manager</t>
  </si>
  <si>
    <t>Alan Gough</t>
  </si>
  <si>
    <t>Works Manager</t>
  </si>
  <si>
    <t>David Barker</t>
  </si>
  <si>
    <t>Senior Civils Engineer</t>
  </si>
  <si>
    <t>Andrew Swain</t>
  </si>
  <si>
    <t>Setting Out Engineer</t>
  </si>
  <si>
    <t>Thomas Cimatti</t>
  </si>
  <si>
    <t>TWC/Deputy Site Manager</t>
  </si>
  <si>
    <t>Marc Pinckard</t>
  </si>
  <si>
    <t>Section Foreman</t>
  </si>
  <si>
    <t>TBC</t>
  </si>
  <si>
    <t>Section Foreman TBC</t>
  </si>
  <si>
    <t>OHL Engineer</t>
  </si>
  <si>
    <t>Sean Barker</t>
  </si>
  <si>
    <t>Stakeholder/Community Engagement/Wayleaves</t>
  </si>
  <si>
    <t>RSK</t>
  </si>
  <si>
    <t>Cable Manager</t>
  </si>
  <si>
    <t>Trevor McGhee</t>
  </si>
  <si>
    <t>Commercial/Financial Staff</t>
  </si>
  <si>
    <t>Senior Commercial Manager</t>
  </si>
  <si>
    <t>Andy Tweed</t>
  </si>
  <si>
    <t>Senior Quantity Surveyor</t>
  </si>
  <si>
    <t>Assistant Quantity Surveyor</t>
  </si>
  <si>
    <t>Buyer</t>
  </si>
  <si>
    <t>Cost Manager</t>
  </si>
  <si>
    <t>Administrative/Clerical</t>
  </si>
  <si>
    <t>Document Controller / Admin</t>
  </si>
  <si>
    <t>Admin</t>
  </si>
  <si>
    <t>SHESQ</t>
  </si>
  <si>
    <t>Environmental Advisor</t>
  </si>
  <si>
    <t>Claire Briggs</t>
  </si>
  <si>
    <t>Safety Advisor</t>
  </si>
  <si>
    <t xml:space="preserve">Martin Smith </t>
  </si>
  <si>
    <t>Quality Advisor</t>
  </si>
  <si>
    <t>Dai Parry</t>
  </si>
  <si>
    <t>Environmental Consultant</t>
  </si>
  <si>
    <t>Testing and Commissioning</t>
  </si>
  <si>
    <t>TP141 Comm Engineer</t>
  </si>
  <si>
    <t>Design</t>
  </si>
  <si>
    <t>Design Manager</t>
  </si>
  <si>
    <t>Total Staff</t>
  </si>
  <si>
    <t>Supervising Staff</t>
  </si>
  <si>
    <t>Month</t>
  </si>
  <si>
    <t>Movements (2-way)</t>
  </si>
  <si>
    <t>Supervising</t>
  </si>
  <si>
    <t>LGV / Car</t>
  </si>
  <si>
    <t>11 - General Traffic to / from Site</t>
  </si>
  <si>
    <t>Includes 4 nr from NG / day</t>
  </si>
  <si>
    <t>Cabin Deliveries</t>
  </si>
  <si>
    <t>Cabin Collections</t>
  </si>
  <si>
    <t>Date</t>
  </si>
  <si>
    <t>Nr</t>
  </si>
  <si>
    <t>1 - Mobilisation</t>
  </si>
  <si>
    <t>10 - Demobilisation</t>
  </si>
  <si>
    <t>Plant Deliveries</t>
  </si>
  <si>
    <t>Plant Collections</t>
  </si>
  <si>
    <t>Skip Collections</t>
  </si>
  <si>
    <t>Start Date</t>
  </si>
  <si>
    <t>End Date</t>
  </si>
  <si>
    <t>Nr / mth</t>
  </si>
  <si>
    <t>Connections</t>
  </si>
  <si>
    <t>Removals</t>
  </si>
  <si>
    <t>Resource Nrs</t>
  </si>
  <si>
    <t>Duration (days)</t>
  </si>
  <si>
    <t>Total Resource days</t>
  </si>
  <si>
    <t>Journeys to Site</t>
  </si>
  <si>
    <t>Mob in Site</t>
  </si>
  <si>
    <t>Support</t>
  </si>
  <si>
    <t>Plant</t>
  </si>
  <si>
    <t>Crane</t>
  </si>
  <si>
    <t>Dates</t>
  </si>
  <si>
    <t>Car</t>
  </si>
  <si>
    <t>Moves / day</t>
  </si>
  <si>
    <t>HGV (extras)</t>
  </si>
  <si>
    <t>Car / LGV</t>
  </si>
  <si>
    <t>Start</t>
  </si>
  <si>
    <t>Finish</t>
  </si>
  <si>
    <t>7 Cable Installation</t>
  </si>
  <si>
    <t>see CIT</t>
  </si>
  <si>
    <t>see below</t>
  </si>
  <si>
    <t>2 Enabling Works</t>
  </si>
  <si>
    <t>see above</t>
  </si>
  <si>
    <t>3 Access Road</t>
  </si>
  <si>
    <t>4 TPT</t>
  </si>
  <si>
    <t>5 Permanent Bridge</t>
  </si>
  <si>
    <t>6 Temporary Bridge</t>
  </si>
  <si>
    <t>10 Reinstatement</t>
  </si>
  <si>
    <t>8 Construction of SEC</t>
  </si>
  <si>
    <t>OHL Works</t>
  </si>
  <si>
    <t>9 Removal of OHL</t>
  </si>
  <si>
    <t>Operatives / crew vehicle</t>
  </si>
  <si>
    <t>Tenderer name:</t>
  </si>
  <si>
    <t>Morgan Sindall (BakerHicks)</t>
  </si>
  <si>
    <t>Final Design / As built</t>
  </si>
  <si>
    <t>Use this sheet to calculate the impact the final or as built design by selecting the number of each item required from the list below.</t>
  </si>
  <si>
    <r>
      <t xml:space="preserve">Assumptions, exclusions, substitutions and omission:- </t>
    </r>
    <r>
      <rPr>
        <sz val="10"/>
        <color indexed="9"/>
        <rFont val="Arial"/>
        <family val="2"/>
      </rPr>
      <t>Also record any changes in scope, or any complimentary projects</t>
    </r>
  </si>
  <si>
    <t>Item</t>
  </si>
  <si>
    <t>Reason</t>
  </si>
  <si>
    <t>Expected Significance</t>
  </si>
  <si>
    <t>Removal of existing towers and conductors - omitted</t>
  </si>
  <si>
    <t>CBS Substituted for CEM I in Direct Buried section</t>
  </si>
  <si>
    <t>No CBS Section</t>
  </si>
  <si>
    <t>Summary Results by type of emissions</t>
  </si>
  <si>
    <t>Area</t>
  </si>
  <si>
    <t>HGV Loads</t>
  </si>
  <si>
    <t>LGV Loads</t>
  </si>
  <si>
    <t>PAS code</t>
  </si>
  <si>
    <t>Materials</t>
  </si>
  <si>
    <t>Transport</t>
  </si>
  <si>
    <t>SF6</t>
  </si>
  <si>
    <t>tCO2</t>
  </si>
  <si>
    <t>A1-3</t>
  </si>
  <si>
    <t>A4</t>
  </si>
  <si>
    <t>A5</t>
  </si>
  <si>
    <t>B1</t>
  </si>
  <si>
    <t>Carbon added</t>
  </si>
  <si>
    <t>Carbon avoided</t>
  </si>
  <si>
    <t>Item List</t>
  </si>
  <si>
    <t>Added</t>
  </si>
  <si>
    <t>Avoided</t>
  </si>
  <si>
    <t xml:space="preserve">M&amp;E Assets </t>
  </si>
  <si>
    <t>m3/load</t>
  </si>
  <si>
    <t>B6</t>
  </si>
  <si>
    <t>End of Life</t>
  </si>
  <si>
    <t>Component</t>
  </si>
  <si>
    <t>C1-4</t>
  </si>
  <si>
    <t>Install</t>
  </si>
  <si>
    <t>Remove</t>
  </si>
  <si>
    <t>AIS Equipment Only - Does not include structures or foundations</t>
  </si>
  <si>
    <t>Origin</t>
  </si>
  <si>
    <t>Transport Distance</t>
  </si>
  <si>
    <t>Comments</t>
  </si>
  <si>
    <t>kgCO2 Added</t>
  </si>
  <si>
    <t>kgCO2 Avoided</t>
  </si>
  <si>
    <t>Comment</t>
  </si>
  <si>
    <t>kgCO2e</t>
  </si>
  <si>
    <t>Distance</t>
  </si>
  <si>
    <t>Mode</t>
  </si>
  <si>
    <t>Transport Op</t>
  </si>
  <si>
    <t>Waste Process</t>
  </si>
  <si>
    <t>Disposal</t>
  </si>
  <si>
    <t>Voltage</t>
  </si>
  <si>
    <t>Equipment</t>
  </si>
  <si>
    <t>Quantity</t>
  </si>
  <si>
    <t>Units</t>
  </si>
  <si>
    <t>Option</t>
  </si>
  <si>
    <t>km</t>
  </si>
  <si>
    <t>Item ref</t>
  </si>
  <si>
    <t>Mass</t>
  </si>
  <si>
    <t>Manufacture</t>
  </si>
  <si>
    <t>Civil</t>
  </si>
  <si>
    <t>kgkm</t>
  </si>
  <si>
    <t>type</t>
  </si>
  <si>
    <t>kgCO2</t>
  </si>
  <si>
    <t>Emissions added</t>
  </si>
  <si>
    <t>Emissions avoided</t>
  </si>
  <si>
    <t>400kV</t>
  </si>
  <si>
    <t>Gantry, Single Circuit</t>
  </si>
  <si>
    <t>New</t>
  </si>
  <si>
    <t>Default</t>
  </si>
  <si>
    <t>--Disposal M&amp;E--</t>
  </si>
  <si>
    <t>Gantry</t>
  </si>
  <si>
    <t>3 movements per gantry</t>
  </si>
  <si>
    <t>Cable Sealing End Porcelain 1ph</t>
  </si>
  <si>
    <t>CSE</t>
  </si>
  <si>
    <t>One movement per piece of equipment</t>
  </si>
  <si>
    <t>Earth Switch 3ph</t>
  </si>
  <si>
    <t>ES</t>
  </si>
  <si>
    <t>Porcelain SA 1ph</t>
  </si>
  <si>
    <t>SA</t>
  </si>
  <si>
    <t>CT 1ph</t>
  </si>
  <si>
    <t>CT</t>
  </si>
  <si>
    <t>--Equipment Voltage--</t>
  </si>
  <si>
    <t xml:space="preserve"> </t>
  </si>
  <si>
    <t>--Source--</t>
  </si>
  <si>
    <t>SF6 Added or Removed from the Substation Design - calculation includes the production of SF6 and UK average leakage rates over a 30y life of the asset</t>
  </si>
  <si>
    <t>Leak rate / yr</t>
  </si>
  <si>
    <t>SF6 Added to the Substation</t>
  </si>
  <si>
    <t>kg</t>
  </si>
  <si>
    <t>SUB1010</t>
  </si>
  <si>
    <t>SF6 Removed from the design by layout or kit selection</t>
  </si>
  <si>
    <t>Steelwork - Support Structure</t>
  </si>
  <si>
    <t>Total weight of steel required</t>
  </si>
  <si>
    <t>Galvanised steel</t>
  </si>
  <si>
    <t>Reused from onsite</t>
  </si>
  <si>
    <t>ES Support</t>
  </si>
  <si>
    <t>Two movements per structure</t>
  </si>
  <si>
    <t>SA Support</t>
  </si>
  <si>
    <t>CSE Support</t>
  </si>
  <si>
    <t>CT Support</t>
  </si>
  <si>
    <t>Concrete Supports</t>
  </si>
  <si>
    <t>Steel Reinforcement (rebar)</t>
  </si>
  <si>
    <t>--Standard Strength Concrete Mixes--</t>
  </si>
  <si>
    <t>--Disposal Civil--</t>
  </si>
  <si>
    <t>GIS Indoor Bays - industry average of bay design, no SF6, no foundations</t>
  </si>
  <si>
    <t>--GIS Indoor Bays--</t>
  </si>
  <si>
    <t>GIS Bushings Equipment</t>
  </si>
  <si>
    <t>and Foundation</t>
  </si>
  <si>
    <t>Conductors - presented as single lengths and not as circuits - please make sure you include the complete length</t>
  </si>
  <si>
    <t>Type</t>
  </si>
  <si>
    <t>mm2</t>
  </si>
  <si>
    <t>Araucaria (per km)</t>
  </si>
  <si>
    <t>" "</t>
  </si>
  <si>
    <t>All OHL materials under Removal of OHL section</t>
  </si>
  <si>
    <t>--Conductors--</t>
  </si>
  <si>
    <t>Tension and Suspension Sets</t>
  </si>
  <si>
    <t>Insulator Type         - Bundle          - Tower Type     - Rating (kV)    - Conductor Type</t>
  </si>
  <si>
    <t>300kN Glass Tension Dish</t>
  </si>
  <si>
    <t>6 Tension Sets</t>
  </si>
  <si>
    <t>300kN Glass Suspension Dish</t>
  </si>
  <si>
    <t>6 Suspention Sets</t>
  </si>
  <si>
    <t>--Tension set--</t>
  </si>
  <si>
    <t>Towers</t>
  </si>
  <si>
    <t>Tower Steelwork &amp; Bolts</t>
  </si>
  <si>
    <t>Replacement Tower Steelwork</t>
  </si>
  <si>
    <t>Bolts / stepbolts / nuts</t>
  </si>
  <si>
    <t>Complete Towers</t>
  </si>
  <si>
    <t>Guesstimate</t>
  </si>
  <si>
    <t>L12-D25 E6</t>
  </si>
  <si>
    <t>--Towers--</t>
  </si>
  <si>
    <t>Cables</t>
  </si>
  <si>
    <t xml:space="preserve">400kV cable 2500mm2 </t>
  </si>
  <si>
    <t>France</t>
  </si>
  <si>
    <t>Drum deliveries and collections</t>
  </si>
  <si>
    <t>--Cables--</t>
  </si>
  <si>
    <t>Transformers - No support structures or foundations</t>
  </si>
  <si>
    <t xml:space="preserve">1100MVA Interbus- 400/275kV </t>
  </si>
  <si>
    <t xml:space="preserve">240MVA SGT 400/132kV </t>
  </si>
  <si>
    <t>180MVA SGT 400/132kV</t>
  </si>
  <si>
    <t>240MVA SGT 275/132kV</t>
  </si>
  <si>
    <t>Consider 3 empties - could be 6 extra deliveries</t>
  </si>
  <si>
    <t>Busbars</t>
  </si>
  <si>
    <t>AIS 140mm Diameter         Single Phase</t>
  </si>
  <si>
    <t>Road</t>
  </si>
  <si>
    <t>Recycled/Reuse</t>
  </si>
  <si>
    <t>--Busbars--</t>
  </si>
  <si>
    <t>Control Rooms -  industry average design based on previous projects</t>
  </si>
  <si>
    <t>Amenity Module</t>
  </si>
  <si>
    <t>Equipment &amp;</t>
  </si>
  <si>
    <t>Foundation</t>
  </si>
  <si>
    <t>Battery Room Module</t>
  </si>
  <si>
    <t xml:space="preserve">Control Permit Room </t>
  </si>
  <si>
    <t>Building &amp;</t>
  </si>
  <si>
    <t>LVAC Module</t>
  </si>
  <si>
    <t>Board</t>
  </si>
  <si>
    <t>Portable Relay Room</t>
  </si>
  <si>
    <t>Protection Room</t>
  </si>
  <si>
    <t>Telecom Room</t>
  </si>
  <si>
    <t>Diesel generator</t>
  </si>
  <si>
    <t xml:space="preserve">Equipment </t>
  </si>
  <si>
    <t xml:space="preserve">Diesel generator </t>
  </si>
  <si>
    <t>Civil Assets</t>
  </si>
  <si>
    <t>Demolition</t>
  </si>
  <si>
    <t>Concrete bases - removal and backfill with Type 1</t>
  </si>
  <si>
    <t>Removal of concrete foundations down 1.1 Dunbridge Cmpund</t>
  </si>
  <si>
    <t>Dunford Bridge demolition considered 'Reinstatement'</t>
  </si>
  <si>
    <t>Remove existing palisade fence</t>
  </si>
  <si>
    <t>Removal of fence for Dunbridge Compound</t>
  </si>
  <si>
    <t>12m of fencing per load (3m width, four deep stacked)</t>
  </si>
  <si>
    <t>Existing stone</t>
  </si>
  <si>
    <t>m3</t>
  </si>
  <si>
    <t>Cable trenches - removal to 150mm including backfill Type 1</t>
  </si>
  <si>
    <t>--Demolition--</t>
  </si>
  <si>
    <t>Earthworks</t>
  </si>
  <si>
    <t>Excavation</t>
  </si>
  <si>
    <t>Landfill</t>
  </si>
  <si>
    <t>Cut and fill Wogden Foot</t>
  </si>
  <si>
    <t>Not moved off site</t>
  </si>
  <si>
    <t>Terram 1000 geotextile membrane</t>
  </si>
  <si>
    <t>Membrane under Haul road and surround of Duct trench</t>
  </si>
  <si>
    <t>Strip Topsoil</t>
  </si>
  <si>
    <t>Strip top soil from TPT and Haul road</t>
  </si>
  <si>
    <t>Strip top soil from TPT Diversion</t>
  </si>
  <si>
    <t>--Earthworks--</t>
  </si>
  <si>
    <t>Piling - based on some standard items</t>
  </si>
  <si>
    <t>Length (m)</t>
  </si>
  <si>
    <t>Diameter (m)</t>
  </si>
  <si>
    <t>No.</t>
  </si>
  <si>
    <t>CFA Pile</t>
  </si>
  <si>
    <t>Pile cut down</t>
  </si>
  <si>
    <t>Pile Dia (m)</t>
  </si>
  <si>
    <t>Helix Dia (m)</t>
  </si>
  <si>
    <t>Helical Pile</t>
  </si>
  <si>
    <t>Testing Prelim &amp; Working</t>
  </si>
  <si>
    <t>Integrity testing (each pile)</t>
  </si>
  <si>
    <t>Pile Caps</t>
  </si>
  <si>
    <t>Standard Strength RC40/50 Cem I</t>
  </si>
  <si>
    <t>Concrete Foundations</t>
  </si>
  <si>
    <t>5t per load. Add 3 part loads</t>
  </si>
  <si>
    <t>Add 3 part loads</t>
  </si>
  <si>
    <t>Primary Foundation</t>
  </si>
  <si>
    <t>Tower</t>
  </si>
  <si>
    <t>Temporary Bridge Foundation</t>
  </si>
  <si>
    <t>Permanent Bridge Foundation</t>
  </si>
  <si>
    <t>Scaffolding</t>
  </si>
  <si>
    <t>Length</t>
  </si>
  <si>
    <t>Weeks</t>
  </si>
  <si>
    <t>Unit</t>
  </si>
  <si>
    <t>--Scaffolding--</t>
  </si>
  <si>
    <t>m</t>
  </si>
  <si>
    <t>Wire Fence</t>
  </si>
  <si>
    <t>m per week</t>
  </si>
  <si>
    <t>m2</t>
  </si>
  <si>
    <t>Scaffolding netting</t>
  </si>
  <si>
    <t>m2 per week</t>
  </si>
  <si>
    <t>Weight</t>
  </si>
  <si>
    <t>Kentledge Blocks</t>
  </si>
  <si>
    <t>t per week</t>
  </si>
  <si>
    <t>Panels</t>
  </si>
  <si>
    <t>Heras Type Panel Fence</t>
  </si>
  <si>
    <t>Roadways and Hard standing</t>
  </si>
  <si>
    <t>Road (tarmac)</t>
  </si>
  <si>
    <t>Haul Road from Windell Edge</t>
  </si>
  <si>
    <t>140mm depth</t>
  </si>
  <si>
    <t>Crushed stone temporary access road</t>
  </si>
  <si>
    <t>Haul Road Windell Edge</t>
  </si>
  <si>
    <t xml:space="preserve">Road (concrete) </t>
  </si>
  <si>
    <t>Wogden Foot Access Road</t>
  </si>
  <si>
    <t>TPT Diversion</t>
  </si>
  <si>
    <t>--Roads &amp; Hardstandings--</t>
  </si>
  <si>
    <t>Temporary Roadways</t>
  </si>
  <si>
    <t>Meters</t>
  </si>
  <si>
    <t>Temporary Roadway Metal Panels (2400x1200)</t>
  </si>
  <si>
    <t>m x week</t>
  </si>
  <si>
    <t>Temporary Roadway Plastic Panels (2400x1200)</t>
  </si>
  <si>
    <t>Fence</t>
  </si>
  <si>
    <t xml:space="preserve">Electric Double leaf Swing Gates </t>
  </si>
  <si>
    <t>Wogden Foot</t>
  </si>
  <si>
    <t>Palisade Fence (2.425m high)</t>
  </si>
  <si>
    <t>Yorkshire Water</t>
  </si>
  <si>
    <t>Gates Double leaf swing (2.425m)</t>
  </si>
  <si>
    <t>--Fence--</t>
  </si>
  <si>
    <t>Buildings and GIS foundations</t>
  </si>
  <si>
    <t>GIS Building</t>
  </si>
  <si>
    <t>GIS Foundations only</t>
  </si>
  <si>
    <t>Other buildings</t>
  </si>
  <si>
    <t>Bunds and Transformer bunds</t>
  </si>
  <si>
    <t>Method 1: Specify the amounts of each material required for the bund(s)</t>
  </si>
  <si>
    <t>Gravel</t>
  </si>
  <si>
    <t>Formwork</t>
  </si>
  <si>
    <t>Method 2: estimate the bund size in m2</t>
  </si>
  <si>
    <t>Standard Foundation above ground</t>
  </si>
  <si>
    <t>--Bund Foundations--</t>
  </si>
  <si>
    <t>Additional items</t>
  </si>
  <si>
    <t>Firewall (per m2)</t>
  </si>
  <si>
    <t>Firewall Foundations (as bases)</t>
  </si>
  <si>
    <t>Noise enclosure (brick)</t>
  </si>
  <si>
    <t>Aquasentry Bund Pump (or Andil)</t>
  </si>
  <si>
    <t>Auxilliary Transfer</t>
  </si>
  <si>
    <t>Sheet piling and dewatering</t>
  </si>
  <si>
    <t>Oil Containment tank</t>
  </si>
  <si>
    <t>Trenches &amp; Ducts</t>
  </si>
  <si>
    <t>--Trenches &amp; Ducts--</t>
  </si>
  <si>
    <t>Based on full trench volume</t>
  </si>
  <si>
    <t>Ducts for power cable 200mm</t>
  </si>
  <si>
    <t>192 6m duct runs per load</t>
  </si>
  <si>
    <t>Earth link pit</t>
  </si>
  <si>
    <t>BT Ducts</t>
  </si>
  <si>
    <t>300 6m duct runs per load</t>
  </si>
  <si>
    <t>Ducts for earthing copper 100mm diameter</t>
  </si>
  <si>
    <t>Cable Direct Burial - Excludes Cable</t>
  </si>
  <si>
    <t>Estimate the materials required for direct burial of cables</t>
  </si>
  <si>
    <t>Excavated material</t>
  </si>
  <si>
    <t xml:space="preserve">C12/15 Cem I </t>
  </si>
  <si>
    <t>CBS</t>
  </si>
  <si>
    <t>--Concrete Standard Strength--</t>
  </si>
  <si>
    <t>Rebar</t>
  </si>
  <si>
    <t>t</t>
  </si>
  <si>
    <t>Primary Sand</t>
  </si>
  <si>
    <t xml:space="preserve">Ecosand </t>
  </si>
  <si>
    <t>MOT Type 1 Material</t>
  </si>
  <si>
    <t>Filling with 6F2 Material</t>
  </si>
  <si>
    <t>Alternativly provide lengths and cross-section size</t>
  </si>
  <si>
    <t>Width</t>
  </si>
  <si>
    <t>Depth</t>
  </si>
  <si>
    <t>Direct Buried Cable</t>
  </si>
  <si>
    <t>Cable buried in Troughs - Excludes cable</t>
  </si>
  <si>
    <t>Below ground trough</t>
  </si>
  <si>
    <t>Base</t>
  </si>
  <si>
    <t>12 per load</t>
  </si>
  <si>
    <t>Side walls</t>
  </si>
  <si>
    <t>Above ground trough</t>
  </si>
  <si>
    <t>Covers</t>
  </si>
  <si>
    <t>Cable tunneled sections - Excludes cable</t>
  </si>
  <si>
    <t>Tunnel boring machine</t>
  </si>
  <si>
    <t>Standard Tunnel Sections</t>
  </si>
  <si>
    <t>--Tunnel sections--</t>
  </si>
  <si>
    <t>Drainage</t>
  </si>
  <si>
    <t>Soakaway Small</t>
  </si>
  <si>
    <t>Estimated for Wogden Foot and windell edge haul road</t>
  </si>
  <si>
    <t>Land drainage channels</t>
  </si>
  <si>
    <t>Windell Edge Haul Road</t>
  </si>
  <si>
    <t>--Drainage--</t>
  </si>
  <si>
    <t>Underground Earthing</t>
  </si>
  <si>
    <t>Earthing tape 50mmx6mm (inc. Excav Backfill &amp; Topsoil)</t>
  </si>
  <si>
    <t>TBC in detailed design phase</t>
  </si>
  <si>
    <t>To PI's, CVT's, CT's, SA's and ES's</t>
  </si>
  <si>
    <t>2 No. 2m tapes for 18 bitso f equipment</t>
  </si>
  <si>
    <t>To Ham Units, Gantries and Pantographs</t>
  </si>
  <si>
    <t>8No. 8m connections to gantries</t>
  </si>
  <si>
    <t>--Earthing--</t>
  </si>
  <si>
    <t>Joints (1 No. per 5m of total tape + No. earth rods)</t>
  </si>
  <si>
    <t>Earthing rods (Length x number)</t>
  </si>
  <si>
    <t>Estimated 6 No. 5m</t>
  </si>
  <si>
    <t>Lighting</t>
  </si>
  <si>
    <t>Lighting (incl. foundation base, lighting column, fittings &amp; connections)</t>
  </si>
  <si>
    <t>Services</t>
  </si>
  <si>
    <t>Water main u/g pipework</t>
  </si>
  <si>
    <t>Water main connection</t>
  </si>
  <si>
    <t>Braithwaite 120,000 litre incl found, support walls, paint</t>
  </si>
  <si>
    <t>Fire Hydrant No.</t>
  </si>
  <si>
    <t>Fire Hydrant pipework</t>
  </si>
  <si>
    <t>Diesel Generator Bund</t>
  </si>
  <si>
    <t>Site energy - estimated consumption over life of scheme construction</t>
  </si>
  <si>
    <t>Item Name</t>
  </si>
  <si>
    <t>Mains electricity</t>
  </si>
  <si>
    <t>kWh</t>
  </si>
  <si>
    <t>Renewable electricity</t>
  </si>
  <si>
    <t>Diesel</t>
  </si>
  <si>
    <t>litres</t>
  </si>
  <si>
    <t>Biodiesel</t>
  </si>
  <si>
    <t>Other items</t>
  </si>
  <si>
    <t>General concrete</t>
  </si>
  <si>
    <t>General steel</t>
  </si>
  <si>
    <t>General transport (e.g. materials from other sites)</t>
  </si>
  <si>
    <t>General aggregates</t>
  </si>
  <si>
    <t>General brick</t>
  </si>
  <si>
    <t>General paint</t>
  </si>
  <si>
    <t>General wood</t>
  </si>
  <si>
    <t>General aluminium</t>
  </si>
  <si>
    <t>Additional Items</t>
  </si>
  <si>
    <t>Total Weight (kg)</t>
  </si>
  <si>
    <t>kgCO2e EF/unit</t>
  </si>
  <si>
    <t>--Disposal--</t>
  </si>
  <si>
    <t>Bridge sections - permanent</t>
  </si>
  <si>
    <t>Bridge permanent - allow 4 movements</t>
  </si>
  <si>
    <t>Bridge sections - temporary</t>
  </si>
  <si>
    <t>Bridge temporary - allow 12 movements for sections, plus 3 loads for decks, etc.</t>
  </si>
  <si>
    <t>Steelwork - tunnel</t>
  </si>
  <si>
    <t>Steelwork for tunnel - 4 loads to remove, 8 to supply</t>
  </si>
  <si>
    <t/>
  </si>
  <si>
    <t>n</t>
  </si>
  <si>
    <t>SUB10001</t>
  </si>
  <si>
    <t>SUB20697</t>
  </si>
  <si>
    <t>SUB20121</t>
  </si>
  <si>
    <t>SUB00000</t>
  </si>
  <si>
    <t>SUB00241</t>
  </si>
  <si>
    <t>SUB00242</t>
  </si>
  <si>
    <t>OHL01407</t>
  </si>
  <si>
    <t>OHL10000</t>
  </si>
  <si>
    <t>OHL01513</t>
  </si>
  <si>
    <t>OHL01512</t>
  </si>
  <si>
    <t>OHL00602</t>
  </si>
  <si>
    <t>OHL00600</t>
  </si>
  <si>
    <t>OHL00102</t>
  </si>
  <si>
    <t>OHL10002</t>
  </si>
  <si>
    <t>SUB12500</t>
  </si>
  <si>
    <t>SUB00254</t>
  </si>
  <si>
    <t>SUB00259</t>
  </si>
  <si>
    <t>SUB00264</t>
  </si>
  <si>
    <t>SUB00269</t>
  </si>
  <si>
    <t>SUB00280</t>
  </si>
  <si>
    <t>SUB10302</t>
  </si>
  <si>
    <t>SUB10304</t>
  </si>
  <si>
    <t>SUB10308</t>
  </si>
  <si>
    <t>SUB10311</t>
  </si>
  <si>
    <t>SUB10313</t>
  </si>
  <si>
    <t>SUB10315</t>
  </si>
  <si>
    <t>SUB10317</t>
  </si>
  <si>
    <t>SUB10380</t>
  </si>
  <si>
    <t>SUB00528</t>
  </si>
  <si>
    <t>SUB25001</t>
  </si>
  <si>
    <t>SUB00430</t>
  </si>
  <si>
    <t>SUB25002</t>
  </si>
  <si>
    <t>SUB00429</t>
  </si>
  <si>
    <t>SUB00431</t>
  </si>
  <si>
    <t>SUB10694</t>
  </si>
  <si>
    <t>OHL10005</t>
  </si>
  <si>
    <t>OHL00512</t>
  </si>
  <si>
    <t>OHL00510</t>
  </si>
  <si>
    <t>OHL00509</t>
  </si>
  <si>
    <t>OHL00511</t>
  </si>
  <si>
    <t>SUB01001</t>
  </si>
  <si>
    <t>SUB01014</t>
  </si>
  <si>
    <t>SUB01087</t>
  </si>
  <si>
    <t>SUB01006</t>
  </si>
  <si>
    <t>SUB01010</t>
  </si>
  <si>
    <t>SUB00525</t>
  </si>
  <si>
    <t>SUB10519</t>
  </si>
  <si>
    <t>SUB00524</t>
  </si>
  <si>
    <t>OHL00400</t>
  </si>
  <si>
    <t>OHL00401</t>
  </si>
  <si>
    <t>SUB00540</t>
  </si>
  <si>
    <t>SUB00529</t>
  </si>
  <si>
    <t>SUB00538</t>
  </si>
  <si>
    <t>SUB00248</t>
  </si>
  <si>
    <t>SUB00275</t>
  </si>
  <si>
    <t>SUB00249</t>
  </si>
  <si>
    <t>SUB40002</t>
  </si>
  <si>
    <t>SUB30003</t>
  </si>
  <si>
    <t>SUB00270</t>
  </si>
  <si>
    <t>SUB00575</t>
  </si>
  <si>
    <t>SUB00576</t>
  </si>
  <si>
    <t>SUB00577</t>
  </si>
  <si>
    <t>SUB00578</t>
  </si>
  <si>
    <t>SUB00579</t>
  </si>
  <si>
    <t>SUB00580</t>
  </si>
  <si>
    <t>SUB00581</t>
  </si>
  <si>
    <t>SUB00374</t>
  </si>
  <si>
    <t>SUB00599</t>
  </si>
  <si>
    <t>SUB00603</t>
  </si>
  <si>
    <t>SUB00601</t>
  </si>
  <si>
    <t>SUB00597</t>
  </si>
  <si>
    <t>SUB00393</t>
  </si>
  <si>
    <t>SUB10670</t>
  </si>
  <si>
    <t>SUB9002</t>
  </si>
  <si>
    <t>SUB11660</t>
  </si>
  <si>
    <t>SUB11661</t>
  </si>
  <si>
    <t>SUB00405</t>
  </si>
  <si>
    <t>SUB00409</t>
  </si>
  <si>
    <t>OHL00740</t>
  </si>
  <si>
    <t>OHL10741</t>
  </si>
  <si>
    <t>OHL10742</t>
  </si>
  <si>
    <t>OHL10744</t>
  </si>
  <si>
    <t>SUB00615</t>
  </si>
  <si>
    <t>SUB00611</t>
  </si>
  <si>
    <t>SUB00621</t>
  </si>
  <si>
    <t>SUB00625</t>
  </si>
  <si>
    <t>SUB00626</t>
  </si>
  <si>
    <t>SUB00622</t>
  </si>
  <si>
    <t>SUB00631</t>
  </si>
  <si>
    <t>SUB00632</t>
  </si>
  <si>
    <t>SUB00636</t>
  </si>
  <si>
    <t>SUB00639</t>
  </si>
  <si>
    <t>SUB00640</t>
  </si>
  <si>
    <t>SUB00641</t>
  </si>
  <si>
    <t>SUB00642</t>
  </si>
  <si>
    <t>SUB00643</t>
  </si>
  <si>
    <t>SUB00644</t>
  </si>
  <si>
    <t>Trough Gang 1</t>
  </si>
  <si>
    <t>Trench Gang 1</t>
  </si>
  <si>
    <t>Trench Gang 2</t>
  </si>
  <si>
    <t>Joint Bays</t>
  </si>
  <si>
    <t>Tunnel Steelwork Team</t>
  </si>
  <si>
    <t>Access Works BUE</t>
  </si>
  <si>
    <t>Mobilisation / Induction</t>
  </si>
  <si>
    <t>1. Haul Road</t>
  </si>
  <si>
    <t>2. Temporary TPT</t>
  </si>
  <si>
    <t>[Bridge Team]</t>
  </si>
  <si>
    <t>[Culvert Team]</t>
  </si>
  <si>
    <t>8. Tower Removal Access</t>
  </si>
  <si>
    <t>10. Reinstatement - Tower Access</t>
  </si>
  <si>
    <t>11. Reinstatement - TPT</t>
  </si>
  <si>
    <t>12. Reinstatement - Haul Road</t>
  </si>
  <si>
    <t>13. Site Compounds</t>
  </si>
  <si>
    <t>De-mobilisation</t>
  </si>
  <si>
    <t>Wiring Install</t>
  </si>
  <si>
    <t>Gantry Erection</t>
  </si>
  <si>
    <t>Dismantle Towers &amp; Cutting Up</t>
  </si>
  <si>
    <t>Tower Foundations</t>
  </si>
  <si>
    <t>Temporary Set-up Surveys</t>
  </si>
  <si>
    <t>Main Compound</t>
  </si>
  <si>
    <t>Dunford SEC</t>
  </si>
  <si>
    <t>Revisions</t>
  </si>
  <si>
    <t>Material movements for Access Road rein moved to item 10</t>
  </si>
  <si>
    <t>Material movements for TPT rein moved to item 10</t>
  </si>
  <si>
    <t>rev C</t>
  </si>
  <si>
    <t>Key:</t>
  </si>
  <si>
    <t>AP05</t>
  </si>
  <si>
    <t>AP06</t>
  </si>
  <si>
    <t>AP07</t>
  </si>
  <si>
    <r>
      <t>Trans Pennine Trail Diversion -</t>
    </r>
    <r>
      <rPr>
        <b/>
        <sz val="8"/>
        <color theme="1"/>
        <rFont val="Arial"/>
        <family val="2"/>
      </rPr>
      <t xml:space="preserve"> Predominantly AP07</t>
    </r>
  </si>
  <si>
    <r>
      <t xml:space="preserve">Access Road - </t>
    </r>
    <r>
      <rPr>
        <b/>
        <sz val="8"/>
        <color theme="1"/>
        <rFont val="Arial"/>
        <family val="2"/>
      </rPr>
      <t>Predominantly AP07</t>
    </r>
  </si>
  <si>
    <r>
      <t xml:space="preserve">Cable Installation - </t>
    </r>
    <r>
      <rPr>
        <b/>
        <sz val="8"/>
        <color theme="1"/>
        <rFont val="Arial"/>
        <family val="2"/>
      </rPr>
      <t>Predominantly AP05</t>
    </r>
  </si>
  <si>
    <r>
      <t xml:space="preserve">Temporary Bridge </t>
    </r>
    <r>
      <rPr>
        <b/>
        <sz val="8"/>
        <color theme="1"/>
        <rFont val="Arial"/>
        <family val="2"/>
      </rPr>
      <t>- Access Split Between AP05 &amp; AP07</t>
    </r>
  </si>
  <si>
    <r>
      <t xml:space="preserve">Permanent Bridge </t>
    </r>
    <r>
      <rPr>
        <b/>
        <sz val="8"/>
        <color theme="1"/>
        <rFont val="Arial"/>
        <family val="2"/>
      </rPr>
      <t>- Access Split Between AP05 &amp; AP07</t>
    </r>
  </si>
  <si>
    <r>
      <t xml:space="preserve">General Traffic to / from Site </t>
    </r>
    <r>
      <rPr>
        <b/>
        <sz val="8"/>
        <color theme="1"/>
        <rFont val="Arial"/>
        <family val="2"/>
      </rPr>
      <t>- Access Split Between AP05 &amp; AP07</t>
    </r>
  </si>
  <si>
    <r>
      <t>Reinstatement &amp; Demobilisation</t>
    </r>
    <r>
      <rPr>
        <b/>
        <sz val="8"/>
        <color theme="1"/>
        <rFont val="Arial"/>
        <family val="2"/>
      </rPr>
      <t xml:space="preserve"> - Access Split Between AP05 &amp; AP07</t>
    </r>
  </si>
  <si>
    <r>
      <t>Construction of SEC</t>
    </r>
    <r>
      <rPr>
        <b/>
        <sz val="8"/>
        <color theme="1"/>
        <rFont val="Arial"/>
        <family val="2"/>
      </rPr>
      <t xml:space="preserve"> - Access Split Between AP05 &amp; AP07</t>
    </r>
  </si>
  <si>
    <t>HGV's</t>
  </si>
  <si>
    <t xml:space="preserve">LGVs &amp; Cars </t>
  </si>
  <si>
    <t>AP04</t>
  </si>
  <si>
    <r>
      <t>Removal of OHL</t>
    </r>
    <r>
      <rPr>
        <b/>
        <sz val="8"/>
        <color theme="1"/>
        <rFont val="Arial"/>
        <family val="2"/>
      </rPr>
      <t xml:space="preserve"> - Split Over AP02, AP03, AP04, AP06 &amp; AP07</t>
    </r>
  </si>
  <si>
    <t>AP02</t>
  </si>
  <si>
    <t>AP03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</si>
</sst>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.0"/>
    <numFmt numFmtId="165" formatCode="0;;;@"/>
    <numFmt numFmtId="166" formatCode="_-* #,##0_-;\-* #,##0_-;_-* &quot;-&quot;??_-;_-@_-"/>
  </numFmts>
  <fonts count="5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6"/>
      <color theme="1"/>
      <name val="Arial"/>
      <family val="2"/>
    </font>
    <font>
      <b/>
      <sz val="10"/>
      <name val="Arial"/>
      <family val="2"/>
    </font>
    <font>
      <sz val="6"/>
      <color rgb="FFFF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"/>
      <color indexed="9"/>
      <name val="FuturaA Bk BT"/>
    </font>
    <font>
      <b/>
      <sz val="9"/>
      <name val="Arial"/>
      <family val="2"/>
    </font>
    <font>
      <sz val="10"/>
      <color indexed="8"/>
      <name val="Arial"/>
      <family val="2"/>
    </font>
    <font>
      <sz val="10"/>
      <name val="FuturaA Bk BT"/>
      <family val="2"/>
    </font>
    <font>
      <sz val="10"/>
      <color indexed="9"/>
      <name val="FuturaA Bk BT"/>
      <family val="2"/>
    </font>
    <font>
      <b/>
      <sz val="10"/>
      <color indexed="8"/>
      <name val="FuturaA Bk BT"/>
      <family val="2"/>
    </font>
    <font>
      <b/>
      <sz val="9"/>
      <color indexed="9"/>
      <name val="Arial"/>
      <family val="2"/>
    </font>
    <font>
      <sz val="10"/>
      <color theme="0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</font>
    <font>
      <sz val="10"/>
      <color indexed="8"/>
      <name val="FuturaA Bk BT"/>
      <family val="2"/>
    </font>
    <font>
      <b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gradientFill>
        <stop position="0">
          <color rgb="FF00B0F0"/>
        </stop>
        <stop position="1">
          <color rgb="FF00B050"/>
        </stop>
      </gradientFill>
    </fill>
    <fill>
      <patternFill patternType="solid">
        <fgColor rgb="FF996633"/>
        <bgColor indexed="64"/>
      </patternFill>
    </fill>
  </fills>
  <borders count="11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ouble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ouble">
        <color auto="1"/>
      </top>
      <bottom style="dashed">
        <color auto="1"/>
      </bottom>
      <diagonal/>
    </border>
    <border>
      <left/>
      <right style="dashed">
        <color auto="1"/>
      </right>
      <top style="double">
        <color auto="1"/>
      </top>
      <bottom style="dashed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ouble">
        <color auto="1"/>
      </bottom>
      <diagonal/>
    </border>
    <border>
      <left/>
      <right style="dashed">
        <color auto="1"/>
      </right>
      <top style="dashed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1356">
    <xf numFmtId="0" fontId="0" fillId="0" borderId="0" xfId="0"/>
    <xf numFmtId="0" fontId="1" fillId="0" borderId="0" xfId="1" applyAlignment="1">
      <alignment horizontal="center"/>
    </xf>
    <xf numFmtId="0" fontId="3" fillId="0" borderId="0" xfId="1" applyFont="1" applyAlignment="1">
      <alignment horizontal="left"/>
    </xf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wrapText="1"/>
    </xf>
    <xf numFmtId="0" fontId="1" fillId="0" borderId="0" xfId="1" applyBorder="1" applyAlignment="1">
      <alignment horizontal="center" vertical="top" wrapText="1"/>
    </xf>
    <xf numFmtId="0" fontId="1" fillId="2" borderId="15" xfId="1" applyFill="1" applyBorder="1" applyAlignment="1">
      <alignment horizontal="center" wrapText="1"/>
    </xf>
    <xf numFmtId="0" fontId="1" fillId="2" borderId="16" xfId="1" applyFill="1" applyBorder="1" applyAlignment="1">
      <alignment horizontal="center" wrapText="1"/>
    </xf>
    <xf numFmtId="0" fontId="1" fillId="2" borderId="17" xfId="1" applyFill="1" applyBorder="1" applyAlignment="1">
      <alignment horizontal="center" wrapText="1"/>
    </xf>
    <xf numFmtId="0" fontId="1" fillId="3" borderId="15" xfId="1" applyFill="1" applyBorder="1" applyAlignment="1">
      <alignment horizontal="center" wrapText="1"/>
    </xf>
    <xf numFmtId="0" fontId="1" fillId="3" borderId="16" xfId="1" applyFill="1" applyBorder="1" applyAlignment="1">
      <alignment horizontal="center" wrapText="1"/>
    </xf>
    <xf numFmtId="0" fontId="1" fillId="3" borderId="17" xfId="1" applyFill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1" fillId="0" borderId="9" xfId="1" applyBorder="1" applyAlignment="1">
      <alignment horizontal="center"/>
    </xf>
    <xf numFmtId="0" fontId="1" fillId="0" borderId="19" xfId="1" applyBorder="1" applyAlignment="1">
      <alignment horizontal="center"/>
    </xf>
    <xf numFmtId="0" fontId="1" fillId="0" borderId="0" xfId="1" applyBorder="1" applyAlignment="1">
      <alignment horizontal="center"/>
    </xf>
    <xf numFmtId="1" fontId="1" fillId="2" borderId="20" xfId="1" applyNumberFormat="1" applyFill="1" applyBorder="1" applyAlignment="1">
      <alignment horizontal="center"/>
    </xf>
    <xf numFmtId="1" fontId="1" fillId="2" borderId="21" xfId="1" applyNumberFormat="1" applyFill="1" applyBorder="1" applyAlignment="1">
      <alignment horizontal="center"/>
    </xf>
    <xf numFmtId="9" fontId="0" fillId="2" borderId="22" xfId="2" applyFont="1" applyFill="1" applyBorder="1" applyAlignment="1">
      <alignment horizontal="center"/>
    </xf>
    <xf numFmtId="1" fontId="1" fillId="2" borderId="23" xfId="1" applyNumberFormat="1" applyFill="1" applyBorder="1" applyAlignment="1">
      <alignment horizontal="center"/>
    </xf>
    <xf numFmtId="1" fontId="1" fillId="3" borderId="23" xfId="1" applyNumberFormat="1" applyFill="1" applyBorder="1" applyAlignment="1">
      <alignment horizontal="center"/>
    </xf>
    <xf numFmtId="1" fontId="1" fillId="3" borderId="21" xfId="1" applyNumberFormat="1" applyFill="1" applyBorder="1" applyAlignment="1">
      <alignment horizontal="center"/>
    </xf>
    <xf numFmtId="9" fontId="1" fillId="3" borderId="22" xfId="1" applyNumberFormat="1" applyFill="1" applyBorder="1" applyAlignment="1">
      <alignment horizontal="center"/>
    </xf>
    <xf numFmtId="9" fontId="1" fillId="2" borderId="22" xfId="1" applyNumberFormat="1" applyFill="1" applyBorder="1" applyAlignment="1">
      <alignment horizontal="center"/>
    </xf>
    <xf numFmtId="0" fontId="1" fillId="0" borderId="24" xfId="1" applyBorder="1" applyAlignment="1">
      <alignment horizontal="center"/>
    </xf>
    <xf numFmtId="0" fontId="1" fillId="0" borderId="25" xfId="1" applyBorder="1" applyAlignment="1">
      <alignment horizontal="center"/>
    </xf>
    <xf numFmtId="1" fontId="1" fillId="2" borderId="26" xfId="1" applyNumberFormat="1" applyFill="1" applyBorder="1" applyAlignment="1">
      <alignment horizontal="center"/>
    </xf>
    <xf numFmtId="1" fontId="1" fillId="2" borderId="27" xfId="1" applyNumberFormat="1" applyFill="1" applyBorder="1" applyAlignment="1">
      <alignment horizontal="center"/>
    </xf>
    <xf numFmtId="9" fontId="0" fillId="2" borderId="28" xfId="2" applyFont="1" applyFill="1" applyBorder="1" applyAlignment="1">
      <alignment horizontal="center"/>
    </xf>
    <xf numFmtId="1" fontId="1" fillId="2" borderId="29" xfId="1" applyNumberFormat="1" applyFill="1" applyBorder="1" applyAlignment="1">
      <alignment horizontal="center"/>
    </xf>
    <xf numFmtId="1" fontId="1" fillId="3" borderId="29" xfId="1" applyNumberFormat="1" applyFill="1" applyBorder="1" applyAlignment="1">
      <alignment horizontal="center"/>
    </xf>
    <xf numFmtId="1" fontId="1" fillId="3" borderId="27" xfId="1" applyNumberFormat="1" applyFill="1" applyBorder="1" applyAlignment="1">
      <alignment horizontal="center"/>
    </xf>
    <xf numFmtId="9" fontId="1" fillId="3" borderId="28" xfId="1" applyNumberFormat="1" applyFill="1" applyBorder="1" applyAlignment="1">
      <alignment horizontal="center"/>
    </xf>
    <xf numFmtId="9" fontId="1" fillId="2" borderId="28" xfId="1" applyNumberFormat="1" applyFill="1" applyBorder="1" applyAlignment="1">
      <alignment horizontal="center"/>
    </xf>
    <xf numFmtId="0" fontId="1" fillId="0" borderId="14" xfId="1" applyBorder="1" applyAlignment="1">
      <alignment horizontal="center"/>
    </xf>
    <xf numFmtId="0" fontId="2" fillId="0" borderId="3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1" fontId="2" fillId="2" borderId="31" xfId="1" applyNumberFormat="1" applyFont="1" applyFill="1" applyBorder="1" applyAlignment="1">
      <alignment horizontal="center"/>
    </xf>
    <xf numFmtId="1" fontId="2" fillId="2" borderId="32" xfId="1" applyNumberFormat="1" applyFont="1" applyFill="1" applyBorder="1" applyAlignment="1">
      <alignment horizontal="center"/>
    </xf>
    <xf numFmtId="9" fontId="2" fillId="2" borderId="33" xfId="2" applyFont="1" applyFill="1" applyBorder="1" applyAlignment="1">
      <alignment horizontal="center"/>
    </xf>
    <xf numFmtId="1" fontId="2" fillId="2" borderId="34" xfId="1" applyNumberFormat="1" applyFont="1" applyFill="1" applyBorder="1" applyAlignment="1">
      <alignment horizontal="center"/>
    </xf>
    <xf numFmtId="1" fontId="1" fillId="3" borderId="34" xfId="1" applyNumberFormat="1" applyFill="1" applyBorder="1" applyAlignment="1">
      <alignment horizontal="center"/>
    </xf>
    <xf numFmtId="1" fontId="1" fillId="3" borderId="32" xfId="1" applyNumberFormat="1" applyFill="1" applyBorder="1" applyAlignment="1">
      <alignment horizontal="center"/>
    </xf>
    <xf numFmtId="9" fontId="1" fillId="3" borderId="33" xfId="1" applyNumberFormat="1" applyFill="1" applyBorder="1" applyAlignment="1">
      <alignment horizontal="center"/>
    </xf>
    <xf numFmtId="9" fontId="2" fillId="2" borderId="33" xfId="1" applyNumberFormat="1" applyFont="1" applyFill="1" applyBorder="1" applyAlignment="1">
      <alignment horizontal="center"/>
    </xf>
    <xf numFmtId="164" fontId="2" fillId="0" borderId="30" xfId="1" applyNumberFormat="1" applyFont="1" applyBorder="1" applyAlignment="1">
      <alignment horizontal="center"/>
    </xf>
    <xf numFmtId="164" fontId="1" fillId="0" borderId="19" xfId="1" applyNumberFormat="1" applyBorder="1" applyAlignment="1">
      <alignment horizontal="center"/>
    </xf>
    <xf numFmtId="164" fontId="1" fillId="0" borderId="25" xfId="1" applyNumberForma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30" xfId="1" applyBorder="1" applyAlignment="1">
      <alignment horizontal="center"/>
    </xf>
    <xf numFmtId="1" fontId="2" fillId="3" borderId="34" xfId="1" applyNumberFormat="1" applyFont="1" applyFill="1" applyBorder="1" applyAlignment="1">
      <alignment horizontal="center"/>
    </xf>
    <xf numFmtId="1" fontId="2" fillId="3" borderId="32" xfId="1" applyNumberFormat="1" applyFont="1" applyFill="1" applyBorder="1" applyAlignment="1">
      <alignment horizontal="center"/>
    </xf>
    <xf numFmtId="9" fontId="2" fillId="3" borderId="33" xfId="1" applyNumberFormat="1" applyFont="1" applyFill="1" applyBorder="1" applyAlignment="1">
      <alignment horizontal="center"/>
    </xf>
    <xf numFmtId="1" fontId="1" fillId="3" borderId="20" xfId="1" applyNumberFormat="1" applyFill="1" applyBorder="1" applyAlignment="1">
      <alignment horizontal="center"/>
    </xf>
    <xf numFmtId="1" fontId="1" fillId="3" borderId="26" xfId="1" applyNumberFormat="1" applyFill="1" applyBorder="1" applyAlignment="1">
      <alignment horizontal="center"/>
    </xf>
    <xf numFmtId="9" fontId="0" fillId="2" borderId="33" xfId="2" applyFont="1" applyFill="1" applyBorder="1" applyAlignment="1">
      <alignment horizontal="center"/>
    </xf>
    <xf numFmtId="1" fontId="2" fillId="3" borderId="31" xfId="1" applyNumberFormat="1" applyFont="1" applyFill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1" fillId="0" borderId="35" xfId="1" applyBorder="1" applyAlignment="1">
      <alignment horizontal="center"/>
    </xf>
    <xf numFmtId="1" fontId="1" fillId="2" borderId="36" xfId="1" applyNumberFormat="1" applyFill="1" applyBorder="1" applyAlignment="1">
      <alignment horizontal="center"/>
    </xf>
    <xf numFmtId="1" fontId="1" fillId="2" borderId="37" xfId="1" applyNumberFormat="1" applyFill="1" applyBorder="1" applyAlignment="1">
      <alignment horizontal="center"/>
    </xf>
    <xf numFmtId="9" fontId="1" fillId="2" borderId="38" xfId="1" applyNumberFormat="1" applyFill="1" applyBorder="1" applyAlignment="1">
      <alignment horizontal="center"/>
    </xf>
    <xf numFmtId="1" fontId="1" fillId="4" borderId="37" xfId="1" applyNumberFormat="1" applyFill="1" applyBorder="1" applyAlignment="1">
      <alignment horizontal="center"/>
    </xf>
    <xf numFmtId="9" fontId="1" fillId="3" borderId="38" xfId="1" applyNumberFormat="1" applyFill="1" applyBorder="1" applyAlignment="1">
      <alignment horizontal="center"/>
    </xf>
    <xf numFmtId="164" fontId="1" fillId="0" borderId="19" xfId="1" applyNumberFormat="1" applyFont="1" applyBorder="1" applyAlignment="1">
      <alignment horizontal="center"/>
    </xf>
    <xf numFmtId="0" fontId="1" fillId="0" borderId="25" xfId="1" applyFont="1" applyBorder="1" applyAlignment="1">
      <alignment horizontal="center"/>
    </xf>
    <xf numFmtId="1" fontId="1" fillId="2" borderId="39" xfId="1" applyNumberFormat="1" applyFill="1" applyBorder="1" applyAlignment="1">
      <alignment horizontal="center"/>
    </xf>
    <xf numFmtId="1" fontId="1" fillId="2" borderId="40" xfId="1" applyNumberFormat="1" applyFill="1" applyBorder="1" applyAlignment="1">
      <alignment horizontal="center"/>
    </xf>
    <xf numFmtId="9" fontId="1" fillId="2" borderId="41" xfId="3" applyFont="1" applyFill="1" applyBorder="1" applyAlignment="1">
      <alignment horizontal="center"/>
    </xf>
    <xf numFmtId="1" fontId="1" fillId="4" borderId="40" xfId="1" applyNumberFormat="1" applyFill="1" applyBorder="1" applyAlignment="1">
      <alignment horizontal="center"/>
    </xf>
    <xf numFmtId="9" fontId="1" fillId="3" borderId="41" xfId="1" applyNumberFormat="1" applyFill="1" applyBorder="1" applyAlignment="1">
      <alignment horizontal="center"/>
    </xf>
    <xf numFmtId="9" fontId="1" fillId="2" borderId="41" xfId="1" applyNumberFormat="1" applyFill="1" applyBorder="1" applyAlignment="1">
      <alignment horizontal="center"/>
    </xf>
    <xf numFmtId="164" fontId="1" fillId="0" borderId="25" xfId="1" applyNumberFormat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1" fontId="2" fillId="2" borderId="42" xfId="1" applyNumberFormat="1" applyFont="1" applyFill="1" applyBorder="1" applyAlignment="1">
      <alignment horizontal="center"/>
    </xf>
    <xf numFmtId="1" fontId="2" fillId="2" borderId="43" xfId="1" applyNumberFormat="1" applyFont="1" applyFill="1" applyBorder="1" applyAlignment="1">
      <alignment horizontal="center"/>
    </xf>
    <xf numFmtId="9" fontId="2" fillId="2" borderId="44" xfId="3" applyFont="1" applyFill="1" applyBorder="1" applyAlignment="1">
      <alignment horizontal="center"/>
    </xf>
    <xf numFmtId="1" fontId="2" fillId="4" borderId="42" xfId="1" applyNumberFormat="1" applyFont="1" applyFill="1" applyBorder="1" applyAlignment="1">
      <alignment horizontal="center"/>
    </xf>
    <xf numFmtId="1" fontId="2" fillId="4" borderId="43" xfId="1" applyNumberFormat="1" applyFont="1" applyFill="1" applyBorder="1" applyAlignment="1">
      <alignment horizontal="center"/>
    </xf>
    <xf numFmtId="9" fontId="2" fillId="3" borderId="44" xfId="1" applyNumberFormat="1" applyFont="1" applyFill="1" applyBorder="1" applyAlignment="1">
      <alignment horizontal="center"/>
    </xf>
    <xf numFmtId="9" fontId="2" fillId="2" borderId="44" xfId="1" applyNumberFormat="1" applyFont="1" applyFill="1" applyBorder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Alignment="1">
      <alignment horizontal="left"/>
    </xf>
    <xf numFmtId="0" fontId="4" fillId="0" borderId="0" xfId="4"/>
    <xf numFmtId="0" fontId="5" fillId="0" borderId="50" xfId="4" applyFont="1" applyBorder="1" applyAlignment="1">
      <alignment wrapText="1"/>
    </xf>
    <xf numFmtId="0" fontId="5" fillId="0" borderId="51" xfId="4" applyFont="1" applyBorder="1" applyAlignment="1">
      <alignment wrapText="1"/>
    </xf>
    <xf numFmtId="17" fontId="5" fillId="0" borderId="52" xfId="4" applyNumberFormat="1" applyFont="1" applyBorder="1" applyAlignment="1">
      <alignment horizontal="center"/>
    </xf>
    <xf numFmtId="0" fontId="5" fillId="5" borderId="45" xfId="5" applyFont="1" applyFill="1" applyBorder="1" applyAlignment="1">
      <alignment wrapText="1"/>
    </xf>
    <xf numFmtId="0" fontId="5" fillId="5" borderId="57" xfId="5" applyFont="1" applyFill="1" applyBorder="1" applyAlignment="1">
      <alignment wrapText="1"/>
    </xf>
    <xf numFmtId="165" fontId="5" fillId="5" borderId="47" xfId="4" applyNumberFormat="1" applyFont="1" applyFill="1" applyBorder="1"/>
    <xf numFmtId="165" fontId="5" fillId="5" borderId="58" xfId="4" applyNumberFormat="1" applyFont="1" applyFill="1" applyBorder="1"/>
    <xf numFmtId="165" fontId="5" fillId="5" borderId="59" xfId="5" applyNumberFormat="1" applyFont="1" applyFill="1" applyBorder="1"/>
    <xf numFmtId="165" fontId="5" fillId="5" borderId="58" xfId="5" applyNumberFormat="1" applyFont="1" applyFill="1" applyBorder="1"/>
    <xf numFmtId="165" fontId="5" fillId="5" borderId="60" xfId="5" applyNumberFormat="1" applyFont="1" applyFill="1" applyBorder="1"/>
    <xf numFmtId="165" fontId="5" fillId="5" borderId="45" xfId="5" applyNumberFormat="1" applyFont="1" applyFill="1" applyBorder="1" applyAlignment="1">
      <alignment horizontal="center"/>
    </xf>
    <xf numFmtId="165" fontId="5" fillId="5" borderId="46" xfId="5" applyNumberFormat="1" applyFont="1" applyFill="1" applyBorder="1"/>
    <xf numFmtId="165" fontId="5" fillId="5" borderId="45" xfId="5" applyNumberFormat="1" applyFont="1" applyFill="1" applyBorder="1"/>
    <xf numFmtId="0" fontId="6" fillId="0" borderId="61" xfId="5" applyFont="1" applyBorder="1" applyAlignment="1">
      <alignment wrapText="1"/>
    </xf>
    <xf numFmtId="0" fontId="5" fillId="0" borderId="62" xfId="5" applyFont="1" applyBorder="1" applyAlignment="1">
      <alignment horizontal="right" wrapText="1"/>
    </xf>
    <xf numFmtId="165" fontId="5" fillId="0" borderId="61" xfId="4" applyNumberFormat="1" applyFont="1" applyBorder="1"/>
    <xf numFmtId="165" fontId="5" fillId="0" borderId="40" xfId="4" applyNumberFormat="1" applyFont="1" applyBorder="1"/>
    <xf numFmtId="165" fontId="5" fillId="0" borderId="63" xfId="5" applyNumberFormat="1" applyFont="1" applyBorder="1" applyAlignment="1">
      <alignment horizontal="center" vertical="center"/>
    </xf>
    <xf numFmtId="165" fontId="5" fillId="0" borderId="40" xfId="5" applyNumberFormat="1" applyFont="1" applyBorder="1"/>
    <xf numFmtId="165" fontId="5" fillId="0" borderId="64" xfId="5" applyNumberFormat="1" applyFont="1" applyBorder="1"/>
    <xf numFmtId="165" fontId="5" fillId="0" borderId="61" xfId="5" applyNumberFormat="1" applyFont="1" applyBorder="1" applyAlignment="1">
      <alignment horizontal="center"/>
    </xf>
    <xf numFmtId="165" fontId="5" fillId="0" borderId="63" xfId="5" applyNumberFormat="1" applyFont="1" applyBorder="1"/>
    <xf numFmtId="165" fontId="5" fillId="0" borderId="62" xfId="5" applyNumberFormat="1" applyFont="1" applyBorder="1"/>
    <xf numFmtId="165" fontId="5" fillId="0" borderId="61" xfId="5" applyNumberFormat="1" applyFont="1" applyBorder="1"/>
    <xf numFmtId="0" fontId="5" fillId="0" borderId="61" xfId="5" applyFont="1" applyBorder="1" applyAlignment="1">
      <alignment wrapText="1"/>
    </xf>
    <xf numFmtId="0" fontId="5" fillId="5" borderId="65" xfId="5" applyFont="1" applyFill="1" applyBorder="1" applyAlignment="1">
      <alignment wrapText="1"/>
    </xf>
    <xf numFmtId="165" fontId="5" fillId="5" borderId="66" xfId="4" applyNumberFormat="1" applyFont="1" applyFill="1" applyBorder="1"/>
    <xf numFmtId="165" fontId="5" fillId="5" borderId="40" xfId="4" applyNumberFormat="1" applyFont="1" applyFill="1" applyBorder="1"/>
    <xf numFmtId="165" fontId="5" fillId="5" borderId="57" xfId="5" applyNumberFormat="1" applyFont="1" applyFill="1" applyBorder="1"/>
    <xf numFmtId="165" fontId="5" fillId="5" borderId="67" xfId="5" applyNumberFormat="1" applyFont="1" applyFill="1" applyBorder="1"/>
    <xf numFmtId="165" fontId="5" fillId="5" borderId="68" xfId="5" applyNumberFormat="1" applyFont="1" applyFill="1" applyBorder="1"/>
    <xf numFmtId="165" fontId="5" fillId="5" borderId="65" xfId="5" applyNumberFormat="1" applyFont="1" applyFill="1" applyBorder="1" applyAlignment="1">
      <alignment horizontal="center"/>
    </xf>
    <xf numFmtId="165" fontId="5" fillId="5" borderId="69" xfId="5" applyNumberFormat="1" applyFont="1" applyFill="1" applyBorder="1"/>
    <xf numFmtId="165" fontId="5" fillId="5" borderId="65" xfId="5" applyNumberFormat="1" applyFont="1" applyFill="1" applyBorder="1"/>
    <xf numFmtId="165" fontId="5" fillId="0" borderId="63" xfId="5" applyNumberFormat="1" applyFont="1" applyBorder="1" applyAlignment="1">
      <alignment horizontal="center"/>
    </xf>
    <xf numFmtId="165" fontId="5" fillId="0" borderId="40" xfId="5" applyNumberFormat="1" applyFont="1" applyBorder="1" applyAlignment="1">
      <alignment horizontal="center"/>
    </xf>
    <xf numFmtId="0" fontId="5" fillId="5" borderId="61" xfId="5" applyFont="1" applyFill="1" applyBorder="1" applyAlignment="1">
      <alignment wrapText="1"/>
    </xf>
    <xf numFmtId="165" fontId="5" fillId="5" borderId="63" xfId="5" applyNumberFormat="1" applyFont="1" applyFill="1" applyBorder="1"/>
    <xf numFmtId="165" fontId="5" fillId="5" borderId="40" xfId="5" applyNumberFormat="1" applyFont="1" applyFill="1" applyBorder="1"/>
    <xf numFmtId="165" fontId="5" fillId="5" borderId="64" xfId="5" applyNumberFormat="1" applyFont="1" applyFill="1" applyBorder="1"/>
    <xf numFmtId="165" fontId="5" fillId="5" borderId="70" xfId="5" applyNumberFormat="1" applyFont="1" applyFill="1" applyBorder="1"/>
    <xf numFmtId="165" fontId="5" fillId="0" borderId="71" xfId="5" applyNumberFormat="1" applyFont="1" applyBorder="1"/>
    <xf numFmtId="0" fontId="4" fillId="0" borderId="0" xfId="4" applyAlignment="1">
      <alignment horizontal="center"/>
    </xf>
    <xf numFmtId="0" fontId="7" fillId="0" borderId="0" xfId="4" applyFont="1" applyFill="1"/>
    <xf numFmtId="165" fontId="4" fillId="0" borderId="0" xfId="4" applyNumberFormat="1"/>
    <xf numFmtId="165" fontId="5" fillId="5" borderId="61" xfId="5" applyNumberFormat="1" applyFont="1" applyFill="1" applyBorder="1" applyAlignment="1">
      <alignment horizontal="center"/>
    </xf>
    <xf numFmtId="165" fontId="5" fillId="5" borderId="71" xfId="5" applyNumberFormat="1" applyFont="1" applyFill="1" applyBorder="1"/>
    <xf numFmtId="165" fontId="5" fillId="5" borderId="61" xfId="5" applyNumberFormat="1" applyFont="1" applyFill="1" applyBorder="1"/>
    <xf numFmtId="0" fontId="8" fillId="0" borderId="61" xfId="5" applyFont="1" applyFill="1" applyBorder="1" applyAlignment="1">
      <alignment wrapText="1"/>
    </xf>
    <xf numFmtId="0" fontId="8" fillId="0" borderId="62" xfId="5" applyFont="1" applyFill="1" applyBorder="1" applyAlignment="1">
      <alignment horizontal="right" wrapText="1"/>
    </xf>
    <xf numFmtId="165" fontId="5" fillId="0" borderId="66" xfId="4" applyNumberFormat="1" applyFont="1" applyBorder="1"/>
    <xf numFmtId="0" fontId="8" fillId="0" borderId="71" xfId="5" applyFont="1" applyFill="1" applyBorder="1" applyAlignment="1">
      <alignment horizontal="right" wrapText="1"/>
    </xf>
    <xf numFmtId="165" fontId="5" fillId="0" borderId="50" xfId="5" applyNumberFormat="1" applyFont="1" applyBorder="1" applyAlignment="1">
      <alignment horizontal="center"/>
    </xf>
    <xf numFmtId="165" fontId="5" fillId="0" borderId="72" xfId="5" applyNumberFormat="1" applyFont="1" applyBorder="1"/>
    <xf numFmtId="165" fontId="5" fillId="0" borderId="73" xfId="5" applyNumberFormat="1" applyFont="1" applyBorder="1"/>
    <xf numFmtId="165" fontId="5" fillId="0" borderId="51" xfId="5" applyNumberFormat="1" applyFont="1" applyBorder="1"/>
    <xf numFmtId="165" fontId="5" fillId="0" borderId="56" xfId="5" applyNumberFormat="1" applyFont="1" applyBorder="1"/>
    <xf numFmtId="0" fontId="5" fillId="5" borderId="61" xfId="4" applyFont="1" applyFill="1" applyBorder="1" applyAlignment="1">
      <alignment wrapText="1"/>
    </xf>
    <xf numFmtId="165" fontId="5" fillId="5" borderId="74" xfId="4" applyNumberFormat="1" applyFont="1" applyFill="1" applyBorder="1"/>
    <xf numFmtId="165" fontId="5" fillId="5" borderId="63" xfId="4" applyNumberFormat="1" applyFont="1" applyFill="1" applyBorder="1"/>
    <xf numFmtId="165" fontId="5" fillId="5" borderId="40" xfId="4" applyNumberFormat="1" applyFont="1" applyFill="1" applyBorder="1" applyAlignment="1">
      <alignment horizontal="center"/>
    </xf>
    <xf numFmtId="165" fontId="5" fillId="5" borderId="62" xfId="4" applyNumberFormat="1" applyFont="1" applyFill="1" applyBorder="1"/>
    <xf numFmtId="165" fontId="5" fillId="5" borderId="67" xfId="4" applyNumberFormat="1" applyFont="1" applyFill="1" applyBorder="1"/>
    <xf numFmtId="0" fontId="5" fillId="0" borderId="61" xfId="4" applyFont="1" applyBorder="1" applyAlignment="1">
      <alignment wrapText="1"/>
    </xf>
    <xf numFmtId="0" fontId="5" fillId="0" borderId="71" xfId="4" applyFont="1" applyBorder="1" applyAlignment="1">
      <alignment horizontal="right" wrapText="1"/>
    </xf>
    <xf numFmtId="165" fontId="5" fillId="0" borderId="74" xfId="4" applyNumberFormat="1" applyFont="1" applyBorder="1"/>
    <xf numFmtId="165" fontId="5" fillId="0" borderId="63" xfId="4" applyNumberFormat="1" applyFont="1" applyBorder="1"/>
    <xf numFmtId="165" fontId="5" fillId="0" borderId="40" xfId="4" applyNumberFormat="1" applyFont="1" applyBorder="1" applyAlignment="1">
      <alignment horizontal="center"/>
    </xf>
    <xf numFmtId="165" fontId="5" fillId="0" borderId="62" xfId="4" applyNumberFormat="1" applyFont="1" applyBorder="1"/>
    <xf numFmtId="0" fontId="5" fillId="0" borderId="75" xfId="4" applyFont="1" applyBorder="1" applyAlignment="1">
      <alignment wrapText="1"/>
    </xf>
    <xf numFmtId="0" fontId="5" fillId="0" borderId="76" xfId="4" applyFont="1" applyBorder="1" applyAlignment="1">
      <alignment horizontal="right" wrapText="1"/>
    </xf>
    <xf numFmtId="0" fontId="5" fillId="5" borderId="74" xfId="4" applyFont="1" applyFill="1" applyBorder="1" applyAlignment="1">
      <alignment wrapText="1"/>
    </xf>
    <xf numFmtId="0" fontId="5" fillId="0" borderId="56" xfId="4" applyFont="1" applyBorder="1" applyAlignment="1">
      <alignment horizontal="right" wrapText="1"/>
    </xf>
    <xf numFmtId="165" fontId="5" fillId="0" borderId="77" xfId="4" applyNumberFormat="1" applyFont="1" applyBorder="1"/>
    <xf numFmtId="165" fontId="5" fillId="0" borderId="78" xfId="4" applyNumberFormat="1" applyFont="1" applyBorder="1"/>
    <xf numFmtId="165" fontId="5" fillId="0" borderId="79" xfId="4" applyNumberFormat="1" applyFont="1" applyBorder="1"/>
    <xf numFmtId="165" fontId="5" fillId="0" borderId="79" xfId="4" applyNumberFormat="1" applyFont="1" applyBorder="1" applyAlignment="1">
      <alignment horizontal="center"/>
    </xf>
    <xf numFmtId="165" fontId="5" fillId="0" borderId="80" xfId="4" applyNumberFormat="1" applyFont="1" applyBorder="1"/>
    <xf numFmtId="1" fontId="5" fillId="0" borderId="45" xfId="4" applyNumberFormat="1" applyFont="1" applyFill="1" applyBorder="1"/>
    <xf numFmtId="1" fontId="5" fillId="0" borderId="58" xfId="4" applyNumberFormat="1" applyFont="1" applyFill="1" applyBorder="1"/>
    <xf numFmtId="1" fontId="5" fillId="0" borderId="81" xfId="5" applyNumberFormat="1" applyFont="1" applyFill="1" applyBorder="1"/>
    <xf numFmtId="1" fontId="5" fillId="0" borderId="82" xfId="5" applyNumberFormat="1" applyFont="1" applyFill="1" applyBorder="1"/>
    <xf numFmtId="1" fontId="5" fillId="0" borderId="83" xfId="5" applyNumberFormat="1" applyFont="1" applyFill="1" applyBorder="1" applyAlignment="1">
      <alignment horizontal="center"/>
    </xf>
    <xf numFmtId="1" fontId="5" fillId="0" borderId="84" xfId="5" applyNumberFormat="1" applyFont="1" applyFill="1" applyBorder="1"/>
    <xf numFmtId="1" fontId="4" fillId="0" borderId="85" xfId="4" applyNumberFormat="1" applyBorder="1"/>
    <xf numFmtId="1" fontId="5" fillId="0" borderId="61" xfId="4" applyNumberFormat="1" applyFont="1" applyFill="1" applyBorder="1"/>
    <xf numFmtId="1" fontId="5" fillId="0" borderId="40" xfId="4" applyNumberFormat="1" applyFont="1" applyFill="1" applyBorder="1"/>
    <xf numFmtId="1" fontId="5" fillId="0" borderId="40" xfId="5" applyNumberFormat="1" applyFont="1" applyFill="1" applyBorder="1"/>
    <xf numFmtId="1" fontId="5" fillId="0" borderId="64" xfId="5" applyNumberFormat="1" applyFont="1" applyFill="1" applyBorder="1"/>
    <xf numFmtId="1" fontId="5" fillId="0" borderId="61" xfId="5" applyNumberFormat="1" applyFont="1" applyFill="1" applyBorder="1" applyAlignment="1">
      <alignment horizontal="center"/>
    </xf>
    <xf numFmtId="1" fontId="5" fillId="0" borderId="62" xfId="5" applyNumberFormat="1" applyFont="1" applyFill="1" applyBorder="1"/>
    <xf numFmtId="1" fontId="5" fillId="0" borderId="50" xfId="4" applyNumberFormat="1" applyFont="1" applyBorder="1"/>
    <xf numFmtId="1" fontId="5" fillId="0" borderId="72" xfId="4" applyNumberFormat="1" applyFont="1" applyBorder="1"/>
    <xf numFmtId="1" fontId="5" fillId="0" borderId="73" xfId="5" applyNumberFormat="1" applyFont="1" applyBorder="1"/>
    <xf numFmtId="1" fontId="5" fillId="0" borderId="55" xfId="5" applyNumberFormat="1" applyFont="1" applyBorder="1"/>
    <xf numFmtId="1" fontId="5" fillId="0" borderId="50" xfId="5" applyNumberFormat="1" applyFont="1" applyBorder="1" applyAlignment="1">
      <alignment horizontal="center"/>
    </xf>
    <xf numFmtId="1" fontId="5" fillId="0" borderId="51" xfId="5" applyNumberFormat="1" applyFont="1" applyBorder="1"/>
    <xf numFmtId="0" fontId="5" fillId="0" borderId="0" xfId="4" applyFont="1" applyAlignment="1">
      <alignment wrapText="1"/>
    </xf>
    <xf numFmtId="0" fontId="5" fillId="0" borderId="0" xfId="4" applyFont="1"/>
    <xf numFmtId="0" fontId="5" fillId="0" borderId="0" xfId="4" applyFont="1" applyAlignment="1">
      <alignment horizontal="center"/>
    </xf>
    <xf numFmtId="165" fontId="5" fillId="0" borderId="47" xfId="4" applyNumberFormat="1" applyFont="1" applyBorder="1"/>
    <xf numFmtId="165" fontId="5" fillId="0" borderId="47" xfId="5" applyNumberFormat="1" applyFont="1" applyBorder="1"/>
    <xf numFmtId="165" fontId="5" fillId="0" borderId="47" xfId="5" applyNumberFormat="1" applyFont="1" applyBorder="1" applyAlignment="1">
      <alignment horizontal="center"/>
    </xf>
    <xf numFmtId="165" fontId="5" fillId="0" borderId="88" xfId="5" applyNumberFormat="1" applyFont="1" applyBorder="1"/>
    <xf numFmtId="1" fontId="5" fillId="0" borderId="50" xfId="4" applyNumberFormat="1" applyFont="1" applyFill="1" applyBorder="1"/>
    <xf numFmtId="1" fontId="5" fillId="0" borderId="50" xfId="4" applyNumberFormat="1" applyFont="1" applyFill="1" applyBorder="1" applyAlignment="1">
      <alignment horizontal="center"/>
    </xf>
    <xf numFmtId="1" fontId="5" fillId="0" borderId="91" xfId="4" applyNumberFormat="1" applyFont="1" applyFill="1" applyBorder="1"/>
    <xf numFmtId="0" fontId="9" fillId="0" borderId="0" xfId="4" applyFont="1"/>
    <xf numFmtId="0" fontId="9" fillId="0" borderId="0" xfId="4" applyFont="1" applyAlignment="1">
      <alignment horizontal="center"/>
    </xf>
    <xf numFmtId="0" fontId="10" fillId="0" borderId="0" xfId="4" applyFont="1"/>
    <xf numFmtId="0" fontId="11" fillId="0" borderId="0" xfId="4" applyFont="1" applyFill="1"/>
    <xf numFmtId="0" fontId="4" fillId="6" borderId="0" xfId="4" applyFont="1" applyFill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4" applyFont="1"/>
    <xf numFmtId="0" fontId="12" fillId="0" borderId="0" xfId="4" applyFont="1"/>
    <xf numFmtId="0" fontId="4" fillId="7" borderId="0" xfId="4" applyFont="1" applyFill="1" applyAlignment="1">
      <alignment horizontal="center"/>
    </xf>
    <xf numFmtId="1" fontId="4" fillId="0" borderId="0" xfId="4" applyNumberFormat="1" applyFont="1"/>
    <xf numFmtId="0" fontId="12" fillId="6" borderId="0" xfId="4" applyFont="1" applyFill="1" applyAlignment="1">
      <alignment horizontal="center"/>
    </xf>
    <xf numFmtId="0" fontId="12" fillId="0" borderId="0" xfId="4" applyFont="1" applyAlignment="1">
      <alignment horizontal="center"/>
    </xf>
    <xf numFmtId="0" fontId="12" fillId="7" borderId="0" xfId="4" applyFont="1" applyFill="1" applyAlignment="1">
      <alignment horizontal="center"/>
    </xf>
    <xf numFmtId="0" fontId="12" fillId="0" borderId="0" xfId="4" applyFont="1" applyFill="1" applyAlignment="1">
      <alignment horizontal="center"/>
    </xf>
    <xf numFmtId="0" fontId="4" fillId="0" borderId="0" xfId="4" applyFont="1" applyFill="1" applyAlignment="1">
      <alignment horizontal="center"/>
    </xf>
    <xf numFmtId="0" fontId="4" fillId="0" borderId="0" xfId="4" applyFont="1" applyFill="1"/>
    <xf numFmtId="0" fontId="4" fillId="6" borderId="0" xfId="4" applyFill="1"/>
    <xf numFmtId="0" fontId="4" fillId="7" borderId="0" xfId="4" applyFill="1"/>
    <xf numFmtId="0" fontId="13" fillId="8" borderId="0" xfId="4" applyFont="1" applyFill="1"/>
    <xf numFmtId="165" fontId="12" fillId="8" borderId="0" xfId="5" applyNumberFormat="1" applyFont="1" applyFill="1" applyBorder="1" applyAlignment="1">
      <alignment horizontal="center"/>
    </xf>
    <xf numFmtId="0" fontId="4" fillId="0" borderId="0" xfId="4" applyFont="1" applyBorder="1" applyAlignment="1">
      <alignment horizontal="center"/>
    </xf>
    <xf numFmtId="165" fontId="7" fillId="0" borderId="0" xfId="5" applyNumberFormat="1" applyFont="1" applyBorder="1" applyAlignment="1">
      <alignment horizontal="center"/>
    </xf>
    <xf numFmtId="0" fontId="13" fillId="0" borderId="0" xfId="4" applyFont="1"/>
    <xf numFmtId="0" fontId="4" fillId="0" borderId="0" xfId="4" applyAlignment="1">
      <alignment wrapText="1"/>
    </xf>
    <xf numFmtId="0" fontId="13" fillId="0" borderId="0" xfId="4" applyFont="1" applyAlignment="1">
      <alignment horizontal="center"/>
    </xf>
    <xf numFmtId="17" fontId="5" fillId="0" borderId="0" xfId="4" applyNumberFormat="1" applyFont="1" applyAlignment="1">
      <alignment horizontal="center"/>
    </xf>
    <xf numFmtId="17" fontId="5" fillId="0" borderId="0" xfId="4" applyNumberFormat="1" applyFont="1" applyBorder="1" applyAlignment="1">
      <alignment horizontal="center"/>
    </xf>
    <xf numFmtId="17" fontId="5" fillId="0" borderId="53" xfId="4" applyNumberFormat="1" applyFont="1" applyBorder="1" applyAlignment="1">
      <alignment horizontal="center"/>
    </xf>
    <xf numFmtId="17" fontId="5" fillId="0" borderId="54" xfId="4" applyNumberFormat="1" applyFont="1" applyBorder="1" applyAlignment="1">
      <alignment horizontal="center"/>
    </xf>
    <xf numFmtId="17" fontId="5" fillId="0" borderId="55" xfId="4" applyNumberFormat="1" applyFont="1" applyBorder="1" applyAlignment="1">
      <alignment horizontal="center"/>
    </xf>
    <xf numFmtId="17" fontId="5" fillId="0" borderId="56" xfId="4" applyNumberFormat="1" applyFont="1" applyBorder="1" applyAlignment="1">
      <alignment horizontal="center"/>
    </xf>
    <xf numFmtId="1" fontId="4" fillId="0" borderId="0" xfId="4" applyNumberFormat="1"/>
    <xf numFmtId="0" fontId="7" fillId="0" borderId="0" xfId="4" applyFont="1"/>
    <xf numFmtId="17" fontId="14" fillId="0" borderId="40" xfId="4" applyNumberFormat="1" applyFont="1" applyBorder="1" applyAlignment="1">
      <alignment horizontal="center"/>
    </xf>
    <xf numFmtId="165" fontId="14" fillId="5" borderId="58" xfId="5" applyNumberFormat="1" applyFont="1" applyFill="1" applyBorder="1"/>
    <xf numFmtId="1" fontId="7" fillId="0" borderId="40" xfId="4" applyNumberFormat="1" applyFont="1" applyBorder="1"/>
    <xf numFmtId="1" fontId="14" fillId="5" borderId="58" xfId="5" applyNumberFormat="1" applyFont="1" applyFill="1" applyBorder="1"/>
    <xf numFmtId="1" fontId="7" fillId="0" borderId="0" xfId="4" applyNumberFormat="1" applyFont="1"/>
    <xf numFmtId="17" fontId="14" fillId="0" borderId="67" xfId="4" applyNumberFormat="1" applyFont="1" applyBorder="1" applyAlignment="1">
      <alignment horizontal="center"/>
    </xf>
    <xf numFmtId="9" fontId="7" fillId="7" borderId="0" xfId="6" applyFont="1" applyFill="1"/>
    <xf numFmtId="0" fontId="5" fillId="0" borderId="0" xfId="4" applyFont="1" applyBorder="1" applyAlignment="1">
      <alignment horizontal="center"/>
    </xf>
    <xf numFmtId="165" fontId="5" fillId="0" borderId="0" xfId="5" applyNumberFormat="1" applyFont="1" applyBorder="1"/>
    <xf numFmtId="1" fontId="5" fillId="0" borderId="0" xfId="4" applyNumberFormat="1" applyFont="1" applyFill="1" applyBorder="1"/>
    <xf numFmtId="165" fontId="5" fillId="5" borderId="93" xfId="4" applyNumberFormat="1" applyFont="1" applyFill="1" applyBorder="1"/>
    <xf numFmtId="165" fontId="5" fillId="5" borderId="57" xfId="4" applyNumberFormat="1" applyFont="1" applyFill="1" applyBorder="1"/>
    <xf numFmtId="165" fontId="5" fillId="5" borderId="45" xfId="4" applyNumberFormat="1" applyFont="1" applyFill="1" applyBorder="1"/>
    <xf numFmtId="165" fontId="5" fillId="5" borderId="61" xfId="4" applyNumberFormat="1" applyFont="1" applyFill="1" applyBorder="1"/>
    <xf numFmtId="165" fontId="5" fillId="5" borderId="62" xfId="5" applyNumberFormat="1" applyFont="1" applyFill="1" applyBorder="1"/>
    <xf numFmtId="165" fontId="5" fillId="0" borderId="50" xfId="4" applyNumberFormat="1" applyFont="1" applyBorder="1"/>
    <xf numFmtId="165" fontId="5" fillId="0" borderId="72" xfId="4" applyNumberFormat="1" applyFont="1" applyBorder="1"/>
    <xf numFmtId="165" fontId="5" fillId="0" borderId="51" xfId="4" applyNumberFormat="1" applyFont="1" applyBorder="1"/>
    <xf numFmtId="165" fontId="5" fillId="5" borderId="67" xfId="4" applyNumberFormat="1" applyFont="1" applyFill="1" applyBorder="1" applyAlignment="1">
      <alignment horizontal="center"/>
    </xf>
    <xf numFmtId="165" fontId="5" fillId="5" borderId="69" xfId="4" applyNumberFormat="1" applyFont="1" applyFill="1" applyBorder="1"/>
    <xf numFmtId="17" fontId="5" fillId="0" borderId="50" xfId="4" applyNumberFormat="1" applyFont="1" applyBorder="1" applyAlignment="1">
      <alignment horizontal="center"/>
    </xf>
    <xf numFmtId="17" fontId="5" fillId="0" borderId="72" xfId="4" applyNumberFormat="1" applyFont="1" applyBorder="1" applyAlignment="1">
      <alignment horizontal="center"/>
    </xf>
    <xf numFmtId="17" fontId="5" fillId="0" borderId="51" xfId="4" applyNumberFormat="1" applyFont="1" applyBorder="1" applyAlignment="1">
      <alignment horizontal="center"/>
    </xf>
    <xf numFmtId="165" fontId="5" fillId="0" borderId="92" xfId="5" applyNumberFormat="1" applyFont="1" applyBorder="1"/>
    <xf numFmtId="165" fontId="5" fillId="0" borderId="92" xfId="5" applyNumberFormat="1" applyFont="1" applyBorder="1" applyAlignment="1">
      <alignment horizontal="center"/>
    </xf>
    <xf numFmtId="1" fontId="5" fillId="0" borderId="92" xfId="4" applyNumberFormat="1" applyFont="1" applyFill="1" applyBorder="1"/>
    <xf numFmtId="1" fontId="5" fillId="0" borderId="92" xfId="4" applyNumberFormat="1" applyFont="1" applyFill="1" applyBorder="1" applyAlignment="1">
      <alignment horizontal="center"/>
    </xf>
    <xf numFmtId="0" fontId="15" fillId="0" borderId="0" xfId="4" applyFont="1"/>
    <xf numFmtId="0" fontId="16" fillId="0" borderId="0" xfId="4" applyFont="1"/>
    <xf numFmtId="0" fontId="0" fillId="7" borderId="0" xfId="0" applyFill="1"/>
    <xf numFmtId="0" fontId="0" fillId="0" borderId="0" xfId="9" applyFont="1" applyBorder="1"/>
    <xf numFmtId="0" fontId="1" fillId="0" borderId="0" xfId="9" applyFont="1" applyBorder="1"/>
    <xf numFmtId="0" fontId="18" fillId="7" borderId="0" xfId="9" applyFont="1" applyFill="1" applyBorder="1"/>
    <xf numFmtId="16" fontId="0" fillId="0" borderId="0" xfId="0" applyNumberFormat="1"/>
    <xf numFmtId="17" fontId="0" fillId="0" borderId="0" xfId="0" applyNumberFormat="1"/>
    <xf numFmtId="0" fontId="2" fillId="0" borderId="40" xfId="0" applyFont="1" applyFill="1" applyBorder="1" applyAlignment="1">
      <alignment horizontal="left" vertical="center"/>
    </xf>
    <xf numFmtId="14" fontId="19" fillId="7" borderId="40" xfId="0" applyNumberFormat="1" applyFont="1" applyFill="1" applyBorder="1" applyAlignment="1">
      <alignment horizontal="center" vertical="center" textRotation="90"/>
    </xf>
    <xf numFmtId="14" fontId="19" fillId="0" borderId="40" xfId="0" applyNumberFormat="1" applyFont="1" applyFill="1" applyBorder="1" applyAlignment="1">
      <alignment horizontal="center" vertical="center" textRotation="90"/>
    </xf>
    <xf numFmtId="14" fontId="20" fillId="0" borderId="40" xfId="0" applyNumberFormat="1" applyFont="1" applyFill="1" applyBorder="1" applyAlignment="1">
      <alignment horizontal="center" vertical="center" textRotation="90"/>
    </xf>
    <xf numFmtId="0" fontId="2" fillId="0" borderId="0" xfId="0" applyFont="1" applyFill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1" fontId="20" fillId="7" borderId="40" xfId="0" applyNumberFormat="1" applyFont="1" applyFill="1" applyBorder="1" applyAlignment="1">
      <alignment horizontal="center" vertical="center"/>
    </xf>
    <xf numFmtId="1" fontId="20" fillId="0" borderId="40" xfId="0" applyNumberFormat="1" applyFont="1" applyFill="1" applyBorder="1" applyAlignment="1">
      <alignment horizontal="center" vertical="center"/>
    </xf>
    <xf numFmtId="1" fontId="20" fillId="0" borderId="4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0" borderId="40" xfId="0" applyFont="1" applyFill="1" applyBorder="1"/>
    <xf numFmtId="164" fontId="21" fillId="10" borderId="40" xfId="0" applyNumberFormat="1" applyFont="1" applyFill="1" applyBorder="1" applyAlignment="1">
      <alignment horizontal="center" vertical="center"/>
    </xf>
    <xf numFmtId="0" fontId="2" fillId="0" borderId="0" xfId="0" applyFont="1"/>
    <xf numFmtId="0" fontId="22" fillId="0" borderId="40" xfId="0" applyFont="1" applyFill="1" applyBorder="1"/>
    <xf numFmtId="0" fontId="23" fillId="0" borderId="40" xfId="0" applyFont="1" applyFill="1" applyBorder="1"/>
    <xf numFmtId="164" fontId="24" fillId="0" borderId="40" xfId="0" applyNumberFormat="1" applyFont="1" applyBorder="1" applyAlignment="1">
      <alignment horizontal="center" vertical="center"/>
    </xf>
    <xf numFmtId="164" fontId="24" fillId="11" borderId="40" xfId="0" applyNumberFormat="1" applyFont="1" applyFill="1" applyBorder="1" applyAlignment="1">
      <alignment horizontal="center" vertical="center"/>
    </xf>
    <xf numFmtId="0" fontId="22" fillId="0" borderId="0" xfId="0" applyFont="1"/>
    <xf numFmtId="0" fontId="25" fillId="10" borderId="40" xfId="0" applyFont="1" applyFill="1" applyBorder="1"/>
    <xf numFmtId="164" fontId="20" fillId="10" borderId="40" xfId="0" applyNumberFormat="1" applyFont="1" applyFill="1" applyBorder="1" applyAlignment="1">
      <alignment horizontal="center" vertical="center"/>
    </xf>
    <xf numFmtId="0" fontId="0" fillId="0" borderId="40" xfId="0" applyFill="1" applyBorder="1"/>
    <xf numFmtId="0" fontId="17" fillId="0" borderId="40" xfId="0" applyFont="1" applyFill="1" applyBorder="1"/>
    <xf numFmtId="164" fontId="20" fillId="0" borderId="40" xfId="0" applyNumberFormat="1" applyFont="1" applyBorder="1" applyAlignment="1">
      <alignment horizontal="center" vertical="center"/>
    </xf>
    <xf numFmtId="164" fontId="20" fillId="11" borderId="40" xfId="0" applyNumberFormat="1" applyFont="1" applyFill="1" applyBorder="1" applyAlignment="1">
      <alignment horizontal="center" vertical="center"/>
    </xf>
    <xf numFmtId="0" fontId="0" fillId="0" borderId="40" xfId="0" applyFont="1" applyFill="1" applyBorder="1"/>
    <xf numFmtId="0" fontId="26" fillId="0" borderId="40" xfId="0" applyFont="1" applyFill="1" applyBorder="1"/>
    <xf numFmtId="164" fontId="20" fillId="0" borderId="40" xfId="0" applyNumberFormat="1" applyFont="1" applyFill="1" applyBorder="1" applyAlignment="1">
      <alignment horizontal="center" vertical="center"/>
    </xf>
    <xf numFmtId="0" fontId="26" fillId="11" borderId="40" xfId="0" applyFont="1" applyFill="1" applyBorder="1"/>
    <xf numFmtId="0" fontId="0" fillId="11" borderId="0" xfId="0" applyFill="1"/>
    <xf numFmtId="0" fontId="27" fillId="0" borderId="40" xfId="0" applyFont="1" applyFill="1" applyBorder="1"/>
    <xf numFmtId="164" fontId="24" fillId="0" borderId="40" xfId="0" applyNumberFormat="1" applyFont="1" applyFill="1" applyBorder="1" applyAlignment="1">
      <alignment horizontal="center" vertical="center"/>
    </xf>
    <xf numFmtId="0" fontId="0" fillId="12" borderId="40" xfId="0" applyFill="1" applyBorder="1"/>
    <xf numFmtId="0" fontId="22" fillId="0" borderId="40" xfId="0" applyFont="1" applyFill="1" applyBorder="1" applyAlignment="1">
      <alignment horizontal="left"/>
    </xf>
    <xf numFmtId="0" fontId="27" fillId="0" borderId="40" xfId="0" applyFont="1" applyFill="1" applyBorder="1" applyAlignment="1">
      <alignment horizontal="left"/>
    </xf>
    <xf numFmtId="1" fontId="2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6" fillId="0" borderId="0" xfId="0" applyFont="1"/>
    <xf numFmtId="1" fontId="25" fillId="0" borderId="0" xfId="0" applyNumberFormat="1" applyFont="1" applyAlignment="1">
      <alignment horizontal="center"/>
    </xf>
    <xf numFmtId="0" fontId="2" fillId="13" borderId="0" xfId="0" applyFont="1" applyFill="1" applyAlignment="1">
      <alignment horizontal="center"/>
    </xf>
    <xf numFmtId="0" fontId="28" fillId="13" borderId="0" xfId="0" applyFont="1" applyFill="1" applyAlignment="1">
      <alignment horizontal="center"/>
    </xf>
    <xf numFmtId="0" fontId="2" fillId="13" borderId="0" xfId="0" applyFont="1" applyFill="1"/>
    <xf numFmtId="17" fontId="0" fillId="13" borderId="0" xfId="0" applyNumberFormat="1" applyFill="1" applyAlignment="1">
      <alignment horizontal="center"/>
    </xf>
    <xf numFmtId="1" fontId="26" fillId="13" borderId="0" xfId="0" applyNumberFormat="1" applyFont="1" applyFill="1" applyAlignment="1">
      <alignment horizontal="center"/>
    </xf>
    <xf numFmtId="1" fontId="0" fillId="13" borderId="0" xfId="0" applyNumberFormat="1" applyFill="1" applyAlignment="1">
      <alignment horizontal="center"/>
    </xf>
    <xf numFmtId="1" fontId="17" fillId="13" borderId="0" xfId="0" applyNumberFormat="1" applyFont="1" applyFill="1" applyAlignment="1">
      <alignment horizontal="center"/>
    </xf>
    <xf numFmtId="0" fontId="2" fillId="4" borderId="40" xfId="0" applyFont="1" applyFill="1" applyBorder="1"/>
    <xf numFmtId="0" fontId="0" fillId="0" borderId="40" xfId="0" applyFont="1" applyBorder="1"/>
    <xf numFmtId="0" fontId="2" fillId="0" borderId="40" xfId="0" applyFont="1" applyBorder="1" applyAlignment="1">
      <alignment horizontal="center"/>
    </xf>
    <xf numFmtId="17" fontId="0" fillId="0" borderId="40" xfId="0" applyNumberFormat="1" applyBorder="1" applyAlignment="1">
      <alignment horizontal="center"/>
    </xf>
    <xf numFmtId="0" fontId="0" fillId="0" borderId="40" xfId="0" applyBorder="1" applyAlignment="1">
      <alignment horizontal="center"/>
    </xf>
    <xf numFmtId="1" fontId="0" fillId="0" borderId="40" xfId="0" applyNumberFormat="1" applyBorder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40" xfId="0" applyFont="1" applyBorder="1"/>
    <xf numFmtId="0" fontId="2" fillId="0" borderId="0" xfId="0" applyFont="1" applyAlignment="1">
      <alignment horizontal="center"/>
    </xf>
    <xf numFmtId="0" fontId="28" fillId="0" borderId="40" xfId="0" applyFont="1" applyBorder="1" applyAlignment="1">
      <alignment horizontal="center"/>
    </xf>
    <xf numFmtId="0" fontId="0" fillId="0" borderId="40" xfId="0" applyNumberFormat="1" applyBorder="1"/>
    <xf numFmtId="0" fontId="17" fillId="0" borderId="40" xfId="0" applyFont="1" applyBorder="1" applyAlignment="1">
      <alignment horizontal="center"/>
    </xf>
    <xf numFmtId="17" fontId="17" fillId="0" borderId="40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40" xfId="0" applyNumberFormat="1" applyBorder="1" applyAlignment="1">
      <alignment horizontal="left" indent="1"/>
    </xf>
    <xf numFmtId="0" fontId="0" fillId="7" borderId="40" xfId="0" applyFill="1" applyBorder="1" applyAlignment="1">
      <alignment horizontal="center"/>
    </xf>
    <xf numFmtId="0" fontId="17" fillId="0" borderId="0" xfId="0" applyFont="1"/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0" fontId="30" fillId="0" borderId="0" xfId="0" applyFont="1"/>
    <xf numFmtId="0" fontId="0" fillId="15" borderId="0" xfId="0" applyFill="1" applyProtection="1"/>
    <xf numFmtId="0" fontId="31" fillId="16" borderId="92" xfId="0" applyFont="1" applyFill="1" applyBorder="1" applyAlignment="1" applyProtection="1">
      <alignment wrapText="1"/>
    </xf>
    <xf numFmtId="3" fontId="0" fillId="15" borderId="0" xfId="0" applyNumberFormat="1" applyFill="1" applyProtection="1"/>
    <xf numFmtId="0" fontId="0" fillId="18" borderId="0" xfId="0" applyFill="1" applyProtection="1"/>
    <xf numFmtId="0" fontId="0" fillId="0" borderId="0" xfId="0" applyFill="1" applyProtection="1"/>
    <xf numFmtId="0" fontId="0" fillId="15" borderId="0" xfId="0" applyFill="1" applyBorder="1" applyProtection="1"/>
    <xf numFmtId="0" fontId="0" fillId="15" borderId="0" xfId="0" applyFill="1" applyBorder="1" applyAlignment="1" applyProtection="1">
      <alignment horizontal="center"/>
      <protection locked="0"/>
    </xf>
    <xf numFmtId="0" fontId="32" fillId="19" borderId="87" xfId="0" applyFont="1" applyFill="1" applyBorder="1" applyProtection="1"/>
    <xf numFmtId="0" fontId="32" fillId="19" borderId="82" xfId="0" applyFont="1" applyFill="1" applyBorder="1" applyProtection="1"/>
    <xf numFmtId="0" fontId="33" fillId="19" borderId="82" xfId="0" applyFont="1" applyFill="1" applyBorder="1" applyProtection="1"/>
    <xf numFmtId="0" fontId="33" fillId="19" borderId="97" xfId="0" applyFont="1" applyFill="1" applyBorder="1" applyProtection="1"/>
    <xf numFmtId="0" fontId="0" fillId="0" borderId="0" xfId="0" applyFill="1" applyBorder="1" applyProtection="1"/>
    <xf numFmtId="0" fontId="0" fillId="0" borderId="0" xfId="0" applyProtection="1"/>
    <xf numFmtId="0" fontId="34" fillId="15" borderId="0" xfId="10" applyFont="1" applyFill="1" applyBorder="1" applyAlignment="1" applyProtection="1">
      <protection locked="0"/>
    </xf>
    <xf numFmtId="3" fontId="0" fillId="15" borderId="0" xfId="0" applyNumberFormat="1" applyFill="1" applyBorder="1" applyAlignment="1" applyProtection="1">
      <alignment horizontal="center" vertical="center"/>
      <protection locked="0"/>
    </xf>
    <xf numFmtId="0" fontId="2" fillId="15" borderId="40" xfId="0" applyFont="1" applyFill="1" applyBorder="1" applyProtection="1"/>
    <xf numFmtId="3" fontId="2" fillId="15" borderId="40" xfId="0" applyNumberFormat="1" applyFont="1" applyFill="1" applyBorder="1" applyProtection="1"/>
    <xf numFmtId="0" fontId="32" fillId="19" borderId="92" xfId="0" applyFont="1" applyFill="1" applyBorder="1" applyAlignment="1" applyProtection="1">
      <alignment horizontal="center" vertical="center"/>
    </xf>
    <xf numFmtId="0" fontId="32" fillId="19" borderId="95" xfId="0" applyFont="1" applyFill="1" applyBorder="1" applyAlignment="1" applyProtection="1">
      <alignment horizontal="center" vertical="center"/>
    </xf>
    <xf numFmtId="0" fontId="32" fillId="18" borderId="0" xfId="0" applyFont="1" applyFill="1" applyBorder="1" applyAlignment="1" applyProtection="1">
      <alignment horizontal="center" vertical="center"/>
    </xf>
    <xf numFmtId="0" fontId="0" fillId="15" borderId="40" xfId="0" applyFill="1" applyBorder="1" applyProtection="1"/>
    <xf numFmtId="3" fontId="0" fillId="15" borderId="40" xfId="0" applyNumberFormat="1" applyFill="1" applyBorder="1" applyProtection="1"/>
    <xf numFmtId="166" fontId="0" fillId="0" borderId="40" xfId="7" applyNumberFormat="1" applyFont="1" applyFill="1" applyBorder="1" applyProtection="1"/>
    <xf numFmtId="166" fontId="0" fillId="15" borderId="40" xfId="7" applyNumberFormat="1" applyFont="1" applyFill="1" applyBorder="1" applyProtection="1"/>
    <xf numFmtId="0" fontId="32" fillId="19" borderId="92" xfId="0" applyFont="1" applyFill="1" applyBorder="1" applyAlignment="1" applyProtection="1">
      <alignment horizontal="center"/>
    </xf>
    <xf numFmtId="0" fontId="32" fillId="19" borderId="95" xfId="0" applyFont="1" applyFill="1" applyBorder="1" applyAlignment="1" applyProtection="1">
      <alignment horizontal="center"/>
    </xf>
    <xf numFmtId="0" fontId="32" fillId="18" borderId="0" xfId="0" applyFont="1" applyFill="1" applyBorder="1" applyAlignment="1" applyProtection="1">
      <alignment horizontal="center"/>
    </xf>
    <xf numFmtId="1" fontId="10" fillId="15" borderId="92" xfId="0" applyNumberFormat="1" applyFont="1" applyFill="1" applyBorder="1" applyAlignment="1" applyProtection="1">
      <alignment horizontal="center"/>
    </xf>
    <xf numFmtId="1" fontId="10" fillId="15" borderId="102" xfId="0" applyNumberFormat="1" applyFont="1" applyFill="1" applyBorder="1" applyAlignment="1" applyProtection="1">
      <alignment horizontal="center"/>
    </xf>
    <xf numFmtId="1" fontId="10" fillId="18" borderId="0" xfId="0" applyNumberFormat="1" applyFont="1" applyFill="1" applyBorder="1" applyAlignment="1" applyProtection="1">
      <alignment horizontal="center" vertical="center"/>
    </xf>
    <xf numFmtId="0" fontId="12" fillId="15" borderId="0" xfId="0" applyFont="1" applyFill="1" applyProtection="1"/>
    <xf numFmtId="0" fontId="10" fillId="15" borderId="0" xfId="0" applyFont="1" applyFill="1" applyProtection="1"/>
    <xf numFmtId="3" fontId="0" fillId="15" borderId="0" xfId="0" applyNumberFormat="1" applyFill="1" applyBorder="1" applyAlignment="1" applyProtection="1">
      <alignment horizontal="center" vertical="center"/>
    </xf>
    <xf numFmtId="3" fontId="2" fillId="15" borderId="40" xfId="0" applyNumberFormat="1" applyFont="1" applyFill="1" applyBorder="1" applyAlignment="1" applyProtection="1">
      <alignment horizontal="left" vertical="top"/>
    </xf>
    <xf numFmtId="0" fontId="32" fillId="19" borderId="88" xfId="0" applyFont="1" applyFill="1" applyBorder="1" applyAlignment="1" applyProtection="1">
      <alignment horizontal="center" vertical="center"/>
    </xf>
    <xf numFmtId="3" fontId="0" fillId="7" borderId="40" xfId="0" applyNumberFormat="1" applyFill="1" applyBorder="1" applyAlignment="1" applyProtection="1">
      <alignment horizontal="left" vertical="top"/>
    </xf>
    <xf numFmtId="0" fontId="32" fillId="19" borderId="0" xfId="0" applyFont="1" applyFill="1" applyBorder="1" applyAlignment="1" applyProtection="1">
      <alignment horizontal="center"/>
    </xf>
    <xf numFmtId="0" fontId="0" fillId="21" borderId="95" xfId="0" applyFill="1" applyBorder="1" applyAlignment="1"/>
    <xf numFmtId="0" fontId="32" fillId="21" borderId="92" xfId="0" applyFont="1" applyFill="1" applyBorder="1" applyAlignment="1" applyProtection="1">
      <alignment horizontal="center"/>
    </xf>
    <xf numFmtId="0" fontId="32" fillId="21" borderId="92" xfId="0" applyFont="1" applyFill="1" applyBorder="1" applyAlignment="1">
      <alignment horizontal="center"/>
    </xf>
    <xf numFmtId="3" fontId="32" fillId="21" borderId="92" xfId="0" applyNumberFormat="1" applyFont="1" applyFill="1" applyBorder="1" applyAlignment="1" applyProtection="1">
      <alignment horizontal="center"/>
    </xf>
    <xf numFmtId="3" fontId="32" fillId="21" borderId="101" xfId="0" applyNumberFormat="1" applyFont="1" applyFill="1" applyBorder="1" applyAlignment="1" applyProtection="1">
      <alignment horizontal="center"/>
    </xf>
    <xf numFmtId="3" fontId="32" fillId="21" borderId="103" xfId="0" applyNumberFormat="1" applyFont="1" applyFill="1" applyBorder="1" applyAlignment="1" applyProtection="1">
      <alignment horizontal="center"/>
    </xf>
    <xf numFmtId="0" fontId="12" fillId="7" borderId="0" xfId="0" applyFont="1" applyFill="1" applyProtection="1"/>
    <xf numFmtId="0" fontId="10" fillId="15" borderId="87" xfId="0" applyFont="1" applyFill="1" applyBorder="1" applyProtection="1"/>
    <xf numFmtId="0" fontId="10" fillId="15" borderId="87" xfId="0" applyFont="1" applyFill="1" applyBorder="1" applyAlignment="1" applyProtection="1">
      <alignment horizontal="center"/>
    </xf>
    <xf numFmtId="0" fontId="10" fillId="15" borderId="101" xfId="0" applyFont="1" applyFill="1" applyBorder="1" applyAlignment="1" applyProtection="1">
      <alignment horizontal="center"/>
    </xf>
    <xf numFmtId="0" fontId="10" fillId="15" borderId="92" xfId="0" applyFont="1" applyFill="1" applyBorder="1" applyAlignment="1" applyProtection="1">
      <alignment horizontal="center"/>
    </xf>
    <xf numFmtId="0" fontId="10" fillId="15" borderId="82" xfId="0" applyFont="1" applyFill="1" applyBorder="1" applyAlignment="1" applyProtection="1">
      <alignment horizontal="center"/>
    </xf>
    <xf numFmtId="0" fontId="0" fillId="15" borderId="101" xfId="0" applyFill="1" applyBorder="1" applyProtection="1"/>
    <xf numFmtId="3" fontId="0" fillId="15" borderId="92" xfId="0" applyNumberFormat="1" applyFill="1" applyBorder="1" applyProtection="1"/>
    <xf numFmtId="3" fontId="0" fillId="15" borderId="87" xfId="0" applyNumberFormat="1" applyFill="1" applyBorder="1" applyProtection="1"/>
    <xf numFmtId="0" fontId="5" fillId="5" borderId="40" xfId="5" applyFont="1" applyFill="1" applyBorder="1" applyAlignment="1">
      <alignment wrapText="1"/>
    </xf>
    <xf numFmtId="0" fontId="12" fillId="22" borderId="45" xfId="0" quotePrefix="1" applyFont="1" applyFill="1" applyBorder="1" applyProtection="1">
      <protection locked="0"/>
    </xf>
    <xf numFmtId="0" fontId="12" fillId="17" borderId="47" xfId="0" applyFont="1" applyFill="1" applyBorder="1" applyAlignment="1" applyProtection="1">
      <alignment horizontal="center"/>
      <protection locked="0"/>
    </xf>
    <xf numFmtId="0" fontId="0" fillId="15" borderId="88" xfId="0" applyFill="1" applyBorder="1" applyAlignment="1" applyProtection="1">
      <alignment horizontal="center"/>
    </xf>
    <xf numFmtId="0" fontId="0" fillId="22" borderId="88" xfId="0" applyFill="1" applyBorder="1" applyAlignment="1" applyProtection="1">
      <alignment horizontal="center" vertical="center"/>
      <protection locked="0"/>
    </xf>
    <xf numFmtId="0" fontId="12" fillId="22" borderId="45" xfId="0" applyFont="1" applyFill="1" applyBorder="1" applyAlignment="1" applyProtection="1">
      <alignment horizontal="center"/>
      <protection locked="0"/>
    </xf>
    <xf numFmtId="0" fontId="35" fillId="17" borderId="60" xfId="8" applyFont="1" applyFill="1" applyBorder="1" applyAlignment="1" applyProtection="1">
      <alignment horizontal="center"/>
      <protection locked="0"/>
    </xf>
    <xf numFmtId="0" fontId="0" fillId="22" borderId="47" xfId="0" applyFill="1" applyBorder="1" applyAlignment="1" applyProtection="1">
      <alignment horizontal="center"/>
      <protection locked="0"/>
    </xf>
    <xf numFmtId="0" fontId="0" fillId="17" borderId="88" xfId="0" applyFill="1" applyBorder="1" applyProtection="1">
      <protection locked="0"/>
    </xf>
    <xf numFmtId="3" fontId="0" fillId="18" borderId="93" xfId="0" applyNumberFormat="1" applyFill="1" applyBorder="1" applyProtection="1"/>
    <xf numFmtId="3" fontId="0" fillId="18" borderId="47" xfId="0" applyNumberFormat="1" applyFill="1" applyBorder="1" applyProtection="1"/>
    <xf numFmtId="3" fontId="0" fillId="18" borderId="40" xfId="0" applyNumberFormat="1" applyFill="1" applyBorder="1" applyProtection="1"/>
    <xf numFmtId="3" fontId="0" fillId="0" borderId="40" xfId="0" applyNumberFormat="1" applyFill="1" applyBorder="1" applyProtection="1"/>
    <xf numFmtId="0" fontId="0" fillId="0" borderId="0" xfId="0" applyFill="1"/>
    <xf numFmtId="0" fontId="0" fillId="0" borderId="0" xfId="0" quotePrefix="1" applyFill="1" applyProtection="1"/>
    <xf numFmtId="0" fontId="0" fillId="7" borderId="0" xfId="0" applyFill="1" applyProtection="1"/>
    <xf numFmtId="0" fontId="12" fillId="22" borderId="61" xfId="0" quotePrefix="1" applyFont="1" applyFill="1" applyBorder="1" applyProtection="1">
      <protection locked="0"/>
    </xf>
    <xf numFmtId="0" fontId="12" fillId="17" borderId="66" xfId="0" applyFont="1" applyFill="1" applyBorder="1" applyAlignment="1" applyProtection="1">
      <alignment horizontal="center"/>
      <protection locked="0"/>
    </xf>
    <xf numFmtId="0" fontId="0" fillId="15" borderId="74" xfId="0" applyFill="1" applyBorder="1" applyAlignment="1" applyProtection="1">
      <alignment horizontal="center"/>
    </xf>
    <xf numFmtId="0" fontId="0" fillId="22" borderId="74" xfId="0" applyFill="1" applyBorder="1" applyAlignment="1" applyProtection="1">
      <alignment horizontal="center" vertical="center"/>
      <protection locked="0"/>
    </xf>
    <xf numFmtId="0" fontId="12" fillId="22" borderId="61" xfId="0" applyFont="1" applyFill="1" applyBorder="1" applyAlignment="1" applyProtection="1">
      <alignment horizontal="center"/>
      <protection locked="0"/>
    </xf>
    <xf numFmtId="0" fontId="35" fillId="17" borderId="68" xfId="8" applyFont="1" applyFill="1" applyBorder="1" applyAlignment="1" applyProtection="1">
      <alignment horizontal="center"/>
      <protection locked="0"/>
    </xf>
    <xf numFmtId="0" fontId="0" fillId="22" borderId="66" xfId="0" applyFill="1" applyBorder="1" applyAlignment="1" applyProtection="1">
      <alignment horizontal="center"/>
      <protection locked="0"/>
    </xf>
    <xf numFmtId="0" fontId="12" fillId="17" borderId="74" xfId="0" applyFont="1" applyFill="1" applyBorder="1" applyProtection="1">
      <protection locked="0"/>
    </xf>
    <xf numFmtId="3" fontId="0" fillId="18" borderId="74" xfId="0" applyNumberFormat="1" applyFill="1" applyBorder="1" applyProtection="1"/>
    <xf numFmtId="3" fontId="0" fillId="18" borderId="66" xfId="0" applyNumberFormat="1" applyFill="1" applyBorder="1" applyProtection="1"/>
    <xf numFmtId="0" fontId="0" fillId="17" borderId="66" xfId="0" applyFill="1" applyBorder="1" applyAlignment="1" applyProtection="1">
      <alignment horizontal="center"/>
      <protection locked="0"/>
    </xf>
    <xf numFmtId="0" fontId="0" fillId="17" borderId="74" xfId="0" applyFill="1" applyBorder="1" applyProtection="1">
      <protection locked="0"/>
    </xf>
    <xf numFmtId="0" fontId="5" fillId="0" borderId="40" xfId="5" applyFont="1" applyBorder="1" applyAlignment="1">
      <alignment horizontal="right" wrapText="1"/>
    </xf>
    <xf numFmtId="0" fontId="0" fillId="18" borderId="40" xfId="0" applyFill="1" applyBorder="1" applyProtection="1"/>
    <xf numFmtId="0" fontId="12" fillId="22" borderId="50" xfId="0" quotePrefix="1" applyFont="1" applyFill="1" applyBorder="1" applyProtection="1">
      <protection locked="0"/>
    </xf>
    <xf numFmtId="0" fontId="0" fillId="17" borderId="54" xfId="0" applyFill="1" applyBorder="1" applyAlignment="1" applyProtection="1">
      <alignment horizontal="center"/>
      <protection locked="0"/>
    </xf>
    <xf numFmtId="0" fontId="0" fillId="15" borderId="91" xfId="0" applyFill="1" applyBorder="1" applyAlignment="1" applyProtection="1">
      <alignment horizontal="center"/>
    </xf>
    <xf numFmtId="0" fontId="0" fillId="22" borderId="91" xfId="0" applyFill="1" applyBorder="1" applyAlignment="1" applyProtection="1">
      <alignment horizontal="center" vertical="center"/>
      <protection locked="0"/>
    </xf>
    <xf numFmtId="0" fontId="12" fillId="22" borderId="50" xfId="0" applyFont="1" applyFill="1" applyBorder="1" applyAlignment="1" applyProtection="1">
      <alignment horizontal="center"/>
      <protection locked="0"/>
    </xf>
    <xf numFmtId="0" fontId="35" fillId="17" borderId="105" xfId="8" applyFont="1" applyFill="1" applyBorder="1" applyAlignment="1" applyProtection="1">
      <alignment horizontal="center"/>
      <protection locked="0"/>
    </xf>
    <xf numFmtId="0" fontId="0" fillId="22" borderId="54" xfId="0" applyFill="1" applyBorder="1" applyAlignment="1" applyProtection="1">
      <alignment horizontal="center"/>
      <protection locked="0"/>
    </xf>
    <xf numFmtId="0" fontId="0" fillId="17" borderId="91" xfId="0" applyFill="1" applyBorder="1" applyProtection="1">
      <protection locked="0"/>
    </xf>
    <xf numFmtId="3" fontId="0" fillId="18" borderId="91" xfId="0" applyNumberFormat="1" applyFill="1" applyBorder="1" applyProtection="1"/>
    <xf numFmtId="3" fontId="0" fillId="18" borderId="54" xfId="0" applyNumberFormat="1" applyFill="1" applyBorder="1" applyProtection="1"/>
    <xf numFmtId="0" fontId="12" fillId="15" borderId="0" xfId="0" applyFont="1" applyFill="1" applyBorder="1" applyProtection="1"/>
    <xf numFmtId="0" fontId="12" fillId="15" borderId="0" xfId="0" applyFont="1" applyFill="1" applyBorder="1" applyAlignment="1" applyProtection="1"/>
    <xf numFmtId="0" fontId="0" fillId="15" borderId="0" xfId="0" applyFill="1" applyBorder="1" applyAlignment="1"/>
    <xf numFmtId="0" fontId="0" fillId="15" borderId="0" xfId="0" applyFill="1" applyBorder="1" applyAlignment="1" applyProtection="1">
      <alignment horizontal="center"/>
    </xf>
    <xf numFmtId="0" fontId="12" fillId="15" borderId="0" xfId="0" applyFont="1" applyFill="1" applyBorder="1" applyAlignment="1" applyProtection="1">
      <alignment horizontal="center"/>
      <protection locked="0"/>
    </xf>
    <xf numFmtId="0" fontId="35" fillId="15" borderId="0" xfId="8" applyFont="1" applyFill="1" applyBorder="1" applyAlignment="1" applyProtection="1">
      <alignment horizontal="center"/>
      <protection locked="0"/>
    </xf>
    <xf numFmtId="3" fontId="32" fillId="21" borderId="94" xfId="0" applyNumberFormat="1" applyFont="1" applyFill="1" applyBorder="1" applyAlignment="1" applyProtection="1">
      <alignment horizontal="center"/>
    </xf>
    <xf numFmtId="3" fontId="32" fillId="0" borderId="40" xfId="0" applyNumberFormat="1" applyFont="1" applyFill="1" applyBorder="1" applyAlignment="1" applyProtection="1">
      <alignment horizontal="center"/>
    </xf>
    <xf numFmtId="0" fontId="10" fillId="15" borderId="94" xfId="0" applyFont="1" applyFill="1" applyBorder="1" applyProtection="1"/>
    <xf numFmtId="0" fontId="10" fillId="15" borderId="95" xfId="0" applyFont="1" applyFill="1" applyBorder="1" applyProtection="1"/>
    <xf numFmtId="0" fontId="0" fillId="15" borderId="95" xfId="0" applyFill="1" applyBorder="1" applyProtection="1"/>
    <xf numFmtId="0" fontId="0" fillId="15" borderId="96" xfId="0" applyFill="1" applyBorder="1" applyProtection="1"/>
    <xf numFmtId="0" fontId="10" fillId="15" borderId="94" xfId="0" applyFont="1" applyFill="1" applyBorder="1" applyAlignment="1" applyProtection="1">
      <alignment horizontal="center"/>
    </xf>
    <xf numFmtId="0" fontId="0" fillId="15" borderId="82" xfId="0" applyFill="1" applyBorder="1" applyProtection="1"/>
    <xf numFmtId="0" fontId="0" fillId="15" borderId="92" xfId="0" applyFill="1" applyBorder="1" applyProtection="1"/>
    <xf numFmtId="3" fontId="0" fillId="15" borderId="94" xfId="0" applyNumberFormat="1" applyFill="1" applyBorder="1" applyProtection="1"/>
    <xf numFmtId="0" fontId="0" fillId="0" borderId="0" xfId="0" applyFont="1" applyFill="1" applyProtection="1"/>
    <xf numFmtId="0" fontId="12" fillId="15" borderId="89" xfId="0" applyFont="1" applyFill="1" applyBorder="1" applyProtection="1"/>
    <xf numFmtId="0" fontId="12" fillId="15" borderId="90" xfId="0" applyFont="1" applyFill="1" applyBorder="1" applyProtection="1"/>
    <xf numFmtId="0" fontId="12" fillId="15" borderId="90" xfId="0" applyFont="1" applyFill="1" applyBorder="1" applyAlignment="1" applyProtection="1"/>
    <xf numFmtId="0" fontId="0" fillId="15" borderId="90" xfId="0" applyFill="1" applyBorder="1" applyAlignment="1"/>
    <xf numFmtId="0" fontId="0" fillId="17" borderId="92" xfId="0" applyFill="1" applyBorder="1" applyAlignment="1" applyProtection="1">
      <alignment horizontal="center"/>
      <protection locked="0"/>
    </xf>
    <xf numFmtId="0" fontId="0" fillId="15" borderId="90" xfId="0" applyFill="1" applyBorder="1" applyAlignment="1" applyProtection="1">
      <alignment horizontal="center"/>
    </xf>
    <xf numFmtId="10" fontId="0" fillId="17" borderId="92" xfId="6" applyNumberFormat="1" applyFont="1" applyFill="1" applyBorder="1" applyAlignment="1" applyProtection="1">
      <alignment horizontal="center"/>
      <protection locked="0"/>
    </xf>
    <xf numFmtId="0" fontId="36" fillId="15" borderId="95" xfId="8" applyFont="1" applyFill="1" applyBorder="1" applyAlignment="1" applyProtection="1">
      <alignment horizontal="center"/>
    </xf>
    <xf numFmtId="0" fontId="0" fillId="15" borderId="95" xfId="0" applyFill="1" applyBorder="1" applyAlignment="1" applyProtection="1">
      <alignment horizontal="center"/>
    </xf>
    <xf numFmtId="0" fontId="0" fillId="17" borderId="102" xfId="0" applyFill="1" applyBorder="1" applyProtection="1">
      <protection locked="0"/>
    </xf>
    <xf numFmtId="3" fontId="0" fillId="18" borderId="103" xfId="0" applyNumberFormat="1" applyFill="1" applyBorder="1" applyProtection="1"/>
    <xf numFmtId="3" fontId="0" fillId="18" borderId="89" xfId="0" applyNumberFormat="1" applyFill="1" applyBorder="1" applyProtection="1"/>
    <xf numFmtId="0" fontId="0" fillId="15" borderId="0" xfId="0" applyFill="1"/>
    <xf numFmtId="0" fontId="12" fillId="15" borderId="95" xfId="0" applyFont="1" applyFill="1" applyBorder="1" applyAlignment="1" applyProtection="1"/>
    <xf numFmtId="0" fontId="0" fillId="15" borderId="95" xfId="0" applyFill="1" applyBorder="1" applyAlignment="1"/>
    <xf numFmtId="0" fontId="0" fillId="15" borderId="96" xfId="0" applyFill="1" applyBorder="1" applyAlignment="1"/>
    <xf numFmtId="0" fontId="36" fillId="15" borderId="90" xfId="8" applyFont="1" applyFill="1" applyBorder="1" applyAlignment="1" applyProtection="1">
      <alignment horizontal="center"/>
    </xf>
    <xf numFmtId="0" fontId="0" fillId="15" borderId="90" xfId="0" applyFill="1" applyBorder="1" applyProtection="1"/>
    <xf numFmtId="3" fontId="0" fillId="18" borderId="92" xfId="0" applyNumberFormat="1" applyFill="1" applyBorder="1" applyProtection="1"/>
    <xf numFmtId="0" fontId="12" fillId="15" borderId="0" xfId="0" applyFont="1" applyFill="1" applyBorder="1" applyAlignment="1" applyProtection="1">
      <alignment horizontal="center"/>
    </xf>
    <xf numFmtId="0" fontId="35" fillId="15" borderId="0" xfId="8" applyFont="1" applyFill="1" applyBorder="1" applyAlignment="1" applyProtection="1">
      <alignment horizontal="center"/>
    </xf>
    <xf numFmtId="0" fontId="32" fillId="21" borderId="94" xfId="0" applyFont="1" applyFill="1" applyBorder="1" applyAlignment="1" applyProtection="1">
      <alignment horizontal="left"/>
    </xf>
    <xf numFmtId="0" fontId="32" fillId="21" borderId="95" xfId="0" applyFont="1" applyFill="1" applyBorder="1" applyAlignment="1" applyProtection="1">
      <alignment horizontal="left"/>
    </xf>
    <xf numFmtId="0" fontId="37" fillId="21" borderId="95" xfId="0" applyFont="1" applyFill="1" applyBorder="1" applyAlignment="1" applyProtection="1">
      <alignment horizontal="center"/>
    </xf>
    <xf numFmtId="0" fontId="33" fillId="21" borderId="95" xfId="0" applyFont="1" applyFill="1" applyBorder="1" applyProtection="1"/>
    <xf numFmtId="0" fontId="37" fillId="21" borderId="96" xfId="0" applyFont="1" applyFill="1" applyBorder="1" applyAlignment="1" applyProtection="1">
      <alignment horizontal="center"/>
    </xf>
    <xf numFmtId="0" fontId="32" fillId="21" borderId="96" xfId="0" applyFont="1" applyFill="1" applyBorder="1" applyAlignment="1" applyProtection="1">
      <alignment horizontal="center"/>
    </xf>
    <xf numFmtId="0" fontId="0" fillId="15" borderId="0" xfId="0" applyFill="1" applyBorder="1"/>
    <xf numFmtId="0" fontId="0" fillId="15" borderId="0" xfId="0" quotePrefix="1" applyFill="1" applyBorder="1" applyProtection="1"/>
    <xf numFmtId="0" fontId="10" fillId="15" borderId="95" xfId="0" applyFont="1" applyFill="1" applyBorder="1" applyAlignment="1" applyProtection="1">
      <alignment horizontal="center"/>
    </xf>
    <xf numFmtId="0" fontId="0" fillId="15" borderId="47" xfId="0" applyFill="1" applyBorder="1" applyProtection="1"/>
    <xf numFmtId="0" fontId="0" fillId="15" borderId="48" xfId="0" applyFill="1" applyBorder="1" applyProtection="1"/>
    <xf numFmtId="0" fontId="0" fillId="17" borderId="88" xfId="0" applyFill="1" applyBorder="1" applyAlignment="1" applyProtection="1">
      <alignment horizontal="center"/>
      <protection locked="0"/>
    </xf>
    <xf numFmtId="0" fontId="0" fillId="15" borderId="48" xfId="0" applyFill="1" applyBorder="1" applyAlignment="1" applyProtection="1">
      <alignment horizontal="center"/>
    </xf>
    <xf numFmtId="0" fontId="35" fillId="17" borderId="46" xfId="8" applyFont="1" applyFill="1" applyBorder="1" applyAlignment="1" applyProtection="1">
      <alignment horizontal="center"/>
      <protection locked="0"/>
    </xf>
    <xf numFmtId="0" fontId="0" fillId="22" borderId="48" xfId="0" applyFill="1" applyBorder="1" applyAlignment="1" applyProtection="1">
      <alignment horizontal="center"/>
      <protection locked="0"/>
    </xf>
    <xf numFmtId="0" fontId="0" fillId="15" borderId="52" xfId="0" applyFill="1" applyBorder="1" applyProtection="1"/>
    <xf numFmtId="0" fontId="0" fillId="17" borderId="74" xfId="0" applyFill="1" applyBorder="1" applyAlignment="1" applyProtection="1">
      <alignment horizontal="center"/>
      <protection locked="0"/>
    </xf>
    <xf numFmtId="0" fontId="0" fillId="15" borderId="86" xfId="0" applyFill="1" applyBorder="1" applyAlignment="1" applyProtection="1">
      <alignment horizontal="center"/>
    </xf>
    <xf numFmtId="0" fontId="35" fillId="17" borderId="62" xfId="8" applyFont="1" applyFill="1" applyBorder="1" applyAlignment="1" applyProtection="1">
      <alignment horizontal="center"/>
      <protection locked="0"/>
    </xf>
    <xf numFmtId="0" fontId="0" fillId="22" borderId="86" xfId="0" applyFill="1" applyBorder="1" applyAlignment="1" applyProtection="1">
      <alignment horizontal="center"/>
      <protection locked="0"/>
    </xf>
    <xf numFmtId="0" fontId="0" fillId="15" borderId="66" xfId="0" applyFill="1" applyBorder="1" applyProtection="1"/>
    <xf numFmtId="0" fontId="0" fillId="15" borderId="86" xfId="0" applyFill="1" applyBorder="1" applyProtection="1"/>
    <xf numFmtId="0" fontId="0" fillId="15" borderId="106" xfId="0" applyFill="1" applyBorder="1" applyProtection="1"/>
    <xf numFmtId="0" fontId="0" fillId="15" borderId="85" xfId="0" applyFill="1" applyBorder="1" applyProtection="1"/>
    <xf numFmtId="0" fontId="0" fillId="17" borderId="77" xfId="0" applyFill="1" applyBorder="1" applyAlignment="1" applyProtection="1">
      <alignment horizontal="center"/>
      <protection locked="0"/>
    </xf>
    <xf numFmtId="0" fontId="0" fillId="15" borderId="85" xfId="0" applyFill="1" applyBorder="1" applyAlignment="1" applyProtection="1">
      <alignment horizontal="center"/>
    </xf>
    <xf numFmtId="0" fontId="12" fillId="22" borderId="75" xfId="0" applyFont="1" applyFill="1" applyBorder="1" applyAlignment="1" applyProtection="1">
      <alignment horizontal="center"/>
      <protection locked="0"/>
    </xf>
    <xf numFmtId="0" fontId="35" fillId="17" borderId="80" xfId="8" applyFont="1" applyFill="1" applyBorder="1" applyAlignment="1" applyProtection="1">
      <alignment horizontal="center"/>
      <protection locked="0"/>
    </xf>
    <xf numFmtId="0" fontId="0" fillId="22" borderId="85" xfId="0" applyFill="1" applyBorder="1" applyAlignment="1" applyProtection="1">
      <alignment horizontal="center"/>
      <protection locked="0"/>
    </xf>
    <xf numFmtId="0" fontId="0" fillId="17" borderId="77" xfId="0" applyFill="1" applyBorder="1" applyProtection="1">
      <protection locked="0"/>
    </xf>
    <xf numFmtId="3" fontId="0" fillId="18" borderId="106" xfId="0" applyNumberFormat="1" applyFill="1" applyBorder="1" applyProtection="1"/>
    <xf numFmtId="0" fontId="12" fillId="15" borderId="95" xfId="0" applyFont="1" applyFill="1" applyBorder="1" applyProtection="1"/>
    <xf numFmtId="0" fontId="12" fillId="15" borderId="92" xfId="0" applyFont="1" applyFill="1" applyBorder="1" applyAlignment="1" applyProtection="1">
      <alignment horizontal="center"/>
    </xf>
    <xf numFmtId="0" fontId="12" fillId="15" borderId="95" xfId="0" applyFont="1" applyFill="1" applyBorder="1" applyAlignment="1" applyProtection="1">
      <alignment horizontal="center"/>
    </xf>
    <xf numFmtId="0" fontId="12" fillId="15" borderId="92" xfId="0" applyFont="1" applyFill="1" applyBorder="1" applyAlignment="1" applyProtection="1">
      <alignment horizontal="center" vertical="center"/>
    </xf>
    <xf numFmtId="0" fontId="12" fillId="15" borderId="107" xfId="0" applyFont="1" applyFill="1" applyBorder="1" applyAlignment="1" applyProtection="1">
      <alignment horizontal="center"/>
    </xf>
    <xf numFmtId="0" fontId="35" fillId="15" borderId="108" xfId="8" applyFont="1" applyFill="1" applyBorder="1" applyAlignment="1" applyProtection="1">
      <alignment horizontal="center"/>
    </xf>
    <xf numFmtId="0" fontId="12" fillId="15" borderId="92" xfId="0" applyFont="1" applyFill="1" applyBorder="1" applyProtection="1"/>
    <xf numFmtId="3" fontId="12" fillId="18" borderId="92" xfId="0" applyNumberFormat="1" applyFont="1" applyFill="1" applyBorder="1" applyProtection="1"/>
    <xf numFmtId="3" fontId="12" fillId="18" borderId="94" xfId="0" applyNumberFormat="1" applyFont="1" applyFill="1" applyBorder="1" applyProtection="1"/>
    <xf numFmtId="3" fontId="12" fillId="0" borderId="40" xfId="0" applyNumberFormat="1" applyFont="1" applyFill="1" applyBorder="1" applyProtection="1"/>
    <xf numFmtId="0" fontId="0" fillId="18" borderId="88" xfId="0" applyFill="1" applyBorder="1" applyAlignment="1" applyProtection="1">
      <alignment horizontal="center" vertical="center"/>
    </xf>
    <xf numFmtId="0" fontId="0" fillId="22" borderId="88" xfId="0" applyFill="1" applyBorder="1" applyAlignment="1" applyProtection="1">
      <alignment horizontal="center"/>
      <protection locked="0"/>
    </xf>
    <xf numFmtId="0" fontId="0" fillId="17" borderId="49" xfId="0" applyFill="1" applyBorder="1" applyProtection="1">
      <protection locked="0"/>
    </xf>
    <xf numFmtId="3" fontId="0" fillId="18" borderId="48" xfId="0" applyNumberFormat="1" applyFill="1" applyBorder="1" applyProtection="1"/>
    <xf numFmtId="0" fontId="0" fillId="18" borderId="74" xfId="0" applyFill="1" applyBorder="1" applyAlignment="1" applyProtection="1">
      <alignment horizontal="center" vertical="center"/>
    </xf>
    <xf numFmtId="0" fontId="35" fillId="17" borderId="64" xfId="8" applyFont="1" applyFill="1" applyBorder="1" applyAlignment="1" applyProtection="1">
      <alignment horizontal="center"/>
      <protection locked="0"/>
    </xf>
    <xf numFmtId="0" fontId="0" fillId="22" borderId="74" xfId="0" applyFill="1" applyBorder="1" applyAlignment="1" applyProtection="1">
      <alignment horizontal="center"/>
      <protection locked="0"/>
    </xf>
    <xf numFmtId="0" fontId="0" fillId="17" borderId="71" xfId="0" applyFill="1" applyBorder="1" applyProtection="1">
      <protection locked="0"/>
    </xf>
    <xf numFmtId="3" fontId="0" fillId="18" borderId="86" xfId="0" applyNumberFormat="1" applyFill="1" applyBorder="1" applyProtection="1"/>
    <xf numFmtId="0" fontId="0" fillId="17" borderId="91" xfId="0" applyFill="1" applyBorder="1" applyAlignment="1" applyProtection="1">
      <alignment horizontal="center"/>
      <protection locked="0"/>
    </xf>
    <xf numFmtId="0" fontId="0" fillId="15" borderId="55" xfId="0" applyFill="1" applyBorder="1" applyAlignment="1" applyProtection="1">
      <alignment horizontal="center"/>
    </xf>
    <xf numFmtId="0" fontId="0" fillId="18" borderId="91" xfId="0" applyFill="1" applyBorder="1" applyAlignment="1" applyProtection="1">
      <alignment horizontal="center" vertical="center"/>
    </xf>
    <xf numFmtId="0" fontId="35" fillId="17" borderId="104" xfId="8" applyFont="1" applyFill="1" applyBorder="1" applyAlignment="1" applyProtection="1">
      <alignment horizontal="center"/>
      <protection locked="0"/>
    </xf>
    <xf numFmtId="0" fontId="0" fillId="22" borderId="91" xfId="0" applyFill="1" applyBorder="1" applyAlignment="1" applyProtection="1">
      <alignment horizontal="center"/>
      <protection locked="0"/>
    </xf>
    <xf numFmtId="0" fontId="0" fillId="17" borderId="56" xfId="0" applyFill="1" applyBorder="1" applyProtection="1">
      <protection locked="0"/>
    </xf>
    <xf numFmtId="3" fontId="0" fillId="18" borderId="102" xfId="0" applyNumberFormat="1" applyFill="1" applyBorder="1" applyProtection="1"/>
    <xf numFmtId="3" fontId="0" fillId="18" borderId="55" xfId="0" applyNumberFormat="1" applyFill="1" applyBorder="1" applyProtection="1"/>
    <xf numFmtId="0" fontId="33" fillId="15" borderId="0" xfId="0" applyFont="1" applyFill="1" applyBorder="1" applyProtection="1"/>
    <xf numFmtId="0" fontId="0" fillId="15" borderId="0" xfId="0" applyFill="1" applyAlignment="1" applyProtection="1">
      <alignment horizontal="center"/>
    </xf>
    <xf numFmtId="3" fontId="0" fillId="15" borderId="0" xfId="0" applyNumberFormat="1" applyFill="1" applyBorder="1" applyProtection="1"/>
    <xf numFmtId="0" fontId="32" fillId="21" borderId="94" xfId="0" applyFont="1" applyFill="1" applyBorder="1" applyProtection="1"/>
    <xf numFmtId="0" fontId="32" fillId="21" borderId="95" xfId="0" applyFont="1" applyFill="1" applyBorder="1" applyProtection="1"/>
    <xf numFmtId="0" fontId="10" fillId="15" borderId="52" xfId="0" applyFont="1" applyFill="1" applyBorder="1" applyProtection="1"/>
    <xf numFmtId="0" fontId="10" fillId="15" borderId="0" xfId="0" applyFont="1" applyFill="1" applyBorder="1" applyProtection="1"/>
    <xf numFmtId="0" fontId="10" fillId="15" borderId="103" xfId="0" applyFont="1" applyFill="1" applyBorder="1" applyAlignment="1" applyProtection="1">
      <alignment horizontal="center"/>
    </xf>
    <xf numFmtId="0" fontId="10" fillId="15" borderId="53" xfId="0" applyFont="1" applyFill="1" applyBorder="1" applyAlignment="1" applyProtection="1">
      <alignment horizontal="center"/>
    </xf>
    <xf numFmtId="0" fontId="10" fillId="15" borderId="97" xfId="0" applyFont="1" applyFill="1" applyBorder="1" applyAlignment="1" applyProtection="1">
      <alignment horizontal="center"/>
    </xf>
    <xf numFmtId="0" fontId="0" fillId="17" borderId="49" xfId="0" applyFill="1" applyBorder="1" applyAlignment="1" applyProtection="1">
      <alignment horizontal="center"/>
      <protection locked="0"/>
    </xf>
    <xf numFmtId="0" fontId="12" fillId="22" borderId="59" xfId="0" applyFont="1" applyFill="1" applyBorder="1" applyAlignment="1" applyProtection="1">
      <alignment horizontal="center"/>
      <protection locked="0"/>
    </xf>
    <xf numFmtId="0" fontId="0" fillId="17" borderId="71" xfId="0" applyFill="1" applyBorder="1" applyAlignment="1" applyProtection="1">
      <alignment horizontal="center"/>
      <protection locked="0"/>
    </xf>
    <xf numFmtId="0" fontId="12" fillId="22" borderId="63" xfId="0" applyFont="1" applyFill="1" applyBorder="1" applyAlignment="1" applyProtection="1">
      <alignment horizontal="center"/>
      <protection locked="0"/>
    </xf>
    <xf numFmtId="0" fontId="35" fillId="17" borderId="69" xfId="8" applyFont="1" applyFill="1" applyBorder="1" applyAlignment="1" applyProtection="1">
      <alignment horizontal="center"/>
      <protection locked="0"/>
    </xf>
    <xf numFmtId="0" fontId="0" fillId="17" borderId="76" xfId="0" applyFill="1" applyBorder="1" applyAlignment="1" applyProtection="1">
      <alignment horizontal="center"/>
      <protection locked="0"/>
    </xf>
    <xf numFmtId="0" fontId="0" fillId="18" borderId="77" xfId="0" applyFill="1" applyBorder="1" applyAlignment="1" applyProtection="1">
      <alignment horizontal="center" vertical="center"/>
    </xf>
    <xf numFmtId="0" fontId="12" fillId="22" borderId="78" xfId="0" applyFont="1" applyFill="1" applyBorder="1" applyAlignment="1" applyProtection="1">
      <alignment horizontal="center"/>
      <protection locked="0"/>
    </xf>
    <xf numFmtId="0" fontId="35" fillId="17" borderId="109" xfId="8" applyFont="1" applyFill="1" applyBorder="1" applyAlignment="1" applyProtection="1">
      <alignment horizontal="center"/>
      <protection locked="0"/>
    </xf>
    <xf numFmtId="0" fontId="0" fillId="22" borderId="106" xfId="0" applyFill="1" applyBorder="1" applyAlignment="1" applyProtection="1">
      <alignment horizontal="center"/>
      <protection locked="0"/>
    </xf>
    <xf numFmtId="0" fontId="0" fillId="15" borderId="52" xfId="0" applyFill="1" applyBorder="1"/>
    <xf numFmtId="0" fontId="12" fillId="0" borderId="0" xfId="0" applyFont="1" applyBorder="1" applyAlignment="1"/>
    <xf numFmtId="3" fontId="0" fillId="18" borderId="88" xfId="0" applyNumberFormat="1" applyFill="1" applyBorder="1" applyProtection="1"/>
    <xf numFmtId="0" fontId="0" fillId="15" borderId="54" xfId="0" applyFill="1" applyBorder="1"/>
    <xf numFmtId="0" fontId="0" fillId="15" borderId="55" xfId="0" applyFill="1" applyBorder="1"/>
    <xf numFmtId="0" fontId="0" fillId="0" borderId="55" xfId="0" applyBorder="1" applyAlignment="1"/>
    <xf numFmtId="0" fontId="33" fillId="15" borderId="55" xfId="0" applyFont="1" applyFill="1" applyBorder="1" applyProtection="1"/>
    <xf numFmtId="0" fontId="35" fillId="17" borderId="110" xfId="8" applyFont="1" applyFill="1" applyBorder="1" applyAlignment="1" applyProtection="1">
      <alignment horizontal="center"/>
      <protection locked="0"/>
    </xf>
    <xf numFmtId="0" fontId="32" fillId="23" borderId="87" xfId="0" applyFont="1" applyFill="1" applyBorder="1" applyAlignment="1" applyProtection="1">
      <alignment vertical="center"/>
    </xf>
    <xf numFmtId="0" fontId="32" fillId="23" borderId="82" xfId="0" applyFont="1" applyFill="1" applyBorder="1" applyAlignment="1" applyProtection="1">
      <alignment vertical="center"/>
    </xf>
    <xf numFmtId="0" fontId="32" fillId="23" borderId="82" xfId="0" applyFont="1" applyFill="1" applyBorder="1" applyAlignment="1" applyProtection="1">
      <alignment horizontal="center" vertical="center"/>
    </xf>
    <xf numFmtId="0" fontId="32" fillId="23" borderId="92" xfId="0" applyFont="1" applyFill="1" applyBorder="1" applyAlignment="1" applyProtection="1">
      <alignment horizontal="center" vertical="center"/>
    </xf>
    <xf numFmtId="0" fontId="32" fillId="23" borderId="101" xfId="0" applyFont="1" applyFill="1" applyBorder="1" applyAlignment="1" applyProtection="1">
      <alignment horizontal="center" vertical="center"/>
    </xf>
    <xf numFmtId="0" fontId="32" fillId="23" borderId="92" xfId="0" applyFont="1" applyFill="1" applyBorder="1" applyAlignment="1">
      <alignment horizontal="center"/>
    </xf>
    <xf numFmtId="0" fontId="12" fillId="0" borderId="0" xfId="0" applyFont="1" applyFill="1" applyProtection="1"/>
    <xf numFmtId="0" fontId="10" fillId="15" borderId="96" xfId="0" applyFont="1" applyFill="1" applyBorder="1" applyAlignment="1" applyProtection="1">
      <alignment horizontal="center"/>
    </xf>
    <xf numFmtId="0" fontId="10" fillId="15" borderId="101" xfId="0" applyFont="1" applyFill="1" applyBorder="1" applyAlignment="1" applyProtection="1">
      <alignment horizontal="center" vertical="center"/>
    </xf>
    <xf numFmtId="0" fontId="12" fillId="15" borderId="82" xfId="0" applyFont="1" applyFill="1" applyBorder="1" applyAlignment="1" applyProtection="1">
      <alignment horizontal="center"/>
    </xf>
    <xf numFmtId="0" fontId="0" fillId="15" borderId="97" xfId="0" applyFill="1" applyBorder="1" applyProtection="1"/>
    <xf numFmtId="0" fontId="12" fillId="25" borderId="93" xfId="0" applyFont="1" applyFill="1" applyBorder="1" applyAlignment="1" applyProtection="1">
      <alignment horizontal="center"/>
      <protection locked="0"/>
    </xf>
    <xf numFmtId="0" fontId="0" fillId="15" borderId="93" xfId="0" applyFill="1" applyBorder="1" applyAlignment="1" applyProtection="1">
      <alignment horizontal="center"/>
    </xf>
    <xf numFmtId="0" fontId="12" fillId="25" borderId="88" xfId="0" applyFont="1" applyFill="1" applyBorder="1" applyAlignment="1" applyProtection="1">
      <alignment wrapText="1"/>
      <protection locked="0"/>
    </xf>
    <xf numFmtId="3" fontId="12" fillId="18" borderId="47" xfId="0" applyNumberFormat="1" applyFont="1" applyFill="1" applyBorder="1" applyAlignment="1" applyProtection="1">
      <alignment wrapText="1"/>
    </xf>
    <xf numFmtId="3" fontId="12" fillId="0" borderId="40" xfId="0" applyNumberFormat="1" applyFont="1" applyFill="1" applyBorder="1" applyAlignment="1" applyProtection="1">
      <alignment wrapText="1"/>
    </xf>
    <xf numFmtId="3" fontId="12" fillId="7" borderId="40" xfId="0" applyNumberFormat="1" applyFont="1" applyFill="1" applyBorder="1" applyAlignment="1" applyProtection="1">
      <alignment wrapText="1"/>
    </xf>
    <xf numFmtId="0" fontId="12" fillId="15" borderId="86" xfId="0" applyFont="1" applyFill="1" applyBorder="1" applyAlignment="1" applyProtection="1">
      <alignment horizontal="center"/>
    </xf>
    <xf numFmtId="0" fontId="0" fillId="15" borderId="71" xfId="0" applyFill="1" applyBorder="1" applyProtection="1"/>
    <xf numFmtId="0" fontId="0" fillId="25" borderId="74" xfId="0" applyFill="1" applyBorder="1" applyAlignment="1" applyProtection="1">
      <alignment horizontal="center"/>
      <protection locked="0"/>
    </xf>
    <xf numFmtId="0" fontId="0" fillId="15" borderId="53" xfId="0" applyFill="1" applyBorder="1" applyProtection="1"/>
    <xf numFmtId="0" fontId="12" fillId="15" borderId="90" xfId="0" applyFont="1" applyFill="1" applyBorder="1" applyAlignment="1" applyProtection="1">
      <alignment horizontal="center"/>
    </xf>
    <xf numFmtId="0" fontId="0" fillId="15" borderId="98" xfId="0" applyFill="1" applyBorder="1" applyProtection="1"/>
    <xf numFmtId="0" fontId="0" fillId="25" borderId="91" xfId="0" applyFill="1" applyBorder="1" applyAlignment="1" applyProtection="1">
      <alignment horizontal="center"/>
      <protection locked="0"/>
    </xf>
    <xf numFmtId="0" fontId="12" fillId="22" borderId="73" xfId="0" applyFont="1" applyFill="1" applyBorder="1" applyAlignment="1" applyProtection="1">
      <alignment horizontal="center"/>
      <protection locked="0"/>
    </xf>
    <xf numFmtId="0" fontId="32" fillId="23" borderId="94" xfId="0" applyFont="1" applyFill="1" applyBorder="1" applyAlignment="1" applyProtection="1">
      <alignment vertical="center"/>
    </xf>
    <xf numFmtId="0" fontId="32" fillId="23" borderId="95" xfId="0" applyFont="1" applyFill="1" applyBorder="1" applyAlignment="1" applyProtection="1">
      <alignment vertical="center"/>
    </xf>
    <xf numFmtId="0" fontId="32" fillId="23" borderId="95" xfId="0" applyFont="1" applyFill="1" applyBorder="1" applyAlignment="1" applyProtection="1">
      <alignment horizontal="center" vertical="center"/>
    </xf>
    <xf numFmtId="0" fontId="32" fillId="23" borderId="96" xfId="0" applyFont="1" applyFill="1" applyBorder="1" applyAlignment="1" applyProtection="1">
      <alignment vertical="center"/>
    </xf>
    <xf numFmtId="0" fontId="10" fillId="15" borderId="0" xfId="0" applyFont="1" applyFill="1" applyBorder="1" applyAlignment="1" applyProtection="1">
      <alignment horizontal="center"/>
    </xf>
    <xf numFmtId="0" fontId="0" fillId="25" borderId="93" xfId="0" applyFill="1" applyBorder="1" applyAlignment="1" applyProtection="1">
      <alignment horizontal="center"/>
      <protection locked="0"/>
    </xf>
    <xf numFmtId="0" fontId="0" fillId="0" borderId="40" xfId="0" applyFill="1" applyBorder="1" applyProtection="1"/>
    <xf numFmtId="0" fontId="10" fillId="15" borderId="96" xfId="0" applyFont="1" applyFill="1" applyBorder="1" applyAlignment="1" applyProtection="1">
      <alignment horizontal="center" vertical="center"/>
    </xf>
    <xf numFmtId="3" fontId="0" fillId="15" borderId="101" xfId="0" applyNumberFormat="1" applyFill="1" applyBorder="1" applyProtection="1"/>
    <xf numFmtId="0" fontId="10" fillId="15" borderId="87" xfId="0" applyFont="1" applyFill="1" applyBorder="1" applyAlignment="1" applyProtection="1">
      <alignment horizontal="left" vertical="top" wrapText="1"/>
    </xf>
    <xf numFmtId="0" fontId="38" fillId="15" borderId="82" xfId="0" applyFont="1" applyFill="1" applyBorder="1" applyAlignment="1" applyProtection="1">
      <alignment horizontal="left" vertical="top" wrapText="1"/>
    </xf>
    <xf numFmtId="0" fontId="0" fillId="15" borderId="82" xfId="0" applyFill="1" applyBorder="1" applyAlignment="1" applyProtection="1"/>
    <xf numFmtId="0" fontId="0" fillId="15" borderId="101" xfId="0" applyFill="1" applyBorder="1" applyAlignment="1" applyProtection="1"/>
    <xf numFmtId="0" fontId="0" fillId="15" borderId="87" xfId="0" applyFill="1" applyBorder="1" applyAlignment="1" applyProtection="1"/>
    <xf numFmtId="0" fontId="0" fillId="15" borderId="97" xfId="0" applyFill="1" applyBorder="1" applyAlignment="1" applyProtection="1"/>
    <xf numFmtId="0" fontId="0" fillId="25" borderId="49" xfId="0" applyFill="1" applyBorder="1" applyAlignment="1" applyProtection="1">
      <alignment horizontal="center"/>
      <protection locked="0"/>
    </xf>
    <xf numFmtId="0" fontId="0" fillId="15" borderId="47" xfId="0" applyFill="1" applyBorder="1" applyAlignment="1" applyProtection="1">
      <alignment horizontal="center"/>
    </xf>
    <xf numFmtId="0" fontId="0" fillId="18" borderId="47" xfId="0" applyFill="1" applyBorder="1" applyAlignment="1" applyProtection="1">
      <alignment horizontal="center" vertical="center"/>
    </xf>
    <xf numFmtId="0" fontId="33" fillId="25" borderId="49" xfId="0" applyFont="1" applyFill="1" applyBorder="1" applyAlignment="1" applyProtection="1">
      <alignment horizontal="center" wrapText="1"/>
      <protection locked="0"/>
    </xf>
    <xf numFmtId="0" fontId="0" fillId="25" borderId="76" xfId="0" applyFill="1" applyBorder="1" applyAlignment="1" applyProtection="1">
      <alignment horizontal="center"/>
      <protection locked="0"/>
    </xf>
    <xf numFmtId="0" fontId="0" fillId="15" borderId="106" xfId="0" applyFill="1" applyBorder="1" applyAlignment="1" applyProtection="1">
      <alignment horizontal="center"/>
    </xf>
    <xf numFmtId="0" fontId="0" fillId="18" borderId="54" xfId="0" applyFill="1" applyBorder="1" applyAlignment="1" applyProtection="1">
      <alignment horizontal="center" vertical="center"/>
    </xf>
    <xf numFmtId="0" fontId="35" fillId="17" borderId="51" xfId="8" applyFont="1" applyFill="1" applyBorder="1" applyAlignment="1" applyProtection="1">
      <alignment horizontal="center"/>
      <protection locked="0"/>
    </xf>
    <xf numFmtId="0" fontId="33" fillId="25" borderId="76" xfId="0" applyFont="1" applyFill="1" applyBorder="1" applyAlignment="1" applyProtection="1">
      <alignment horizontal="center" wrapText="1"/>
      <protection locked="0"/>
    </xf>
    <xf numFmtId="0" fontId="10" fillId="15" borderId="94" xfId="0" applyFont="1" applyFill="1" applyBorder="1" applyAlignment="1" applyProtection="1">
      <alignment vertical="top" wrapText="1"/>
    </xf>
    <xf numFmtId="0" fontId="10" fillId="15" borderId="95" xfId="0" applyFont="1" applyFill="1" applyBorder="1" applyAlignment="1" applyProtection="1">
      <alignment horizontal="left" vertical="top" wrapText="1" indent="1"/>
    </xf>
    <xf numFmtId="0" fontId="12" fillId="15" borderId="96" xfId="0" applyFont="1" applyFill="1" applyBorder="1" applyProtection="1"/>
    <xf numFmtId="0" fontId="10" fillId="15" borderId="90" xfId="0" applyFont="1" applyFill="1" applyBorder="1" applyAlignment="1" applyProtection="1">
      <alignment horizontal="center"/>
    </xf>
    <xf numFmtId="0" fontId="10" fillId="15" borderId="89" xfId="0" applyFont="1" applyFill="1" applyBorder="1" applyAlignment="1" applyProtection="1">
      <alignment horizontal="center"/>
    </xf>
    <xf numFmtId="0" fontId="10" fillId="15" borderId="98" xfId="0" applyFont="1" applyFill="1" applyBorder="1" applyAlignment="1" applyProtection="1">
      <alignment horizontal="center"/>
    </xf>
    <xf numFmtId="0" fontId="10" fillId="15" borderId="98" xfId="0" applyFont="1" applyFill="1" applyBorder="1" applyAlignment="1" applyProtection="1">
      <alignment horizontal="center" vertical="center"/>
    </xf>
    <xf numFmtId="3" fontId="0" fillId="18" borderId="94" xfId="0" applyNumberFormat="1" applyFill="1" applyBorder="1" applyProtection="1"/>
    <xf numFmtId="3" fontId="0" fillId="7" borderId="40" xfId="0" applyNumberFormat="1" applyFill="1" applyBorder="1" applyProtection="1"/>
    <xf numFmtId="0" fontId="0" fillId="25" borderId="88" xfId="0" applyFill="1" applyBorder="1" applyAlignment="1" applyProtection="1">
      <alignment horizontal="center"/>
      <protection locked="0"/>
    </xf>
    <xf numFmtId="0" fontId="0" fillId="15" borderId="66" xfId="0" applyFill="1" applyBorder="1" applyAlignment="1" applyProtection="1">
      <alignment horizontal="center"/>
    </xf>
    <xf numFmtId="0" fontId="12" fillId="25" borderId="74" xfId="0" applyFont="1" applyFill="1" applyBorder="1" applyAlignment="1" applyProtection="1">
      <alignment horizontal="center"/>
      <protection locked="0"/>
    </xf>
    <xf numFmtId="0" fontId="12" fillId="25" borderId="91" xfId="0" applyFont="1" applyFill="1" applyBorder="1" applyAlignment="1" applyProtection="1">
      <alignment horizontal="center"/>
      <protection locked="0"/>
    </xf>
    <xf numFmtId="0" fontId="0" fillId="15" borderId="54" xfId="0" applyFill="1" applyBorder="1" applyAlignment="1" applyProtection="1">
      <alignment horizontal="center"/>
    </xf>
    <xf numFmtId="0" fontId="33" fillId="21" borderId="82" xfId="0" applyFont="1" applyFill="1" applyBorder="1" applyProtection="1"/>
    <xf numFmtId="0" fontId="10" fillId="15" borderId="88" xfId="0" applyFont="1" applyFill="1" applyBorder="1" applyAlignment="1" applyProtection="1">
      <alignment horizontal="center"/>
    </xf>
    <xf numFmtId="0" fontId="12" fillId="17" borderId="74" xfId="0" applyFont="1" applyFill="1" applyBorder="1" applyAlignment="1" applyProtection="1">
      <alignment horizontal="center"/>
      <protection locked="0"/>
    </xf>
    <xf numFmtId="3" fontId="0" fillId="18" borderId="99" xfId="0" applyNumberFormat="1" applyFill="1" applyBorder="1" applyProtection="1"/>
    <xf numFmtId="0" fontId="12" fillId="17" borderId="91" xfId="0" applyFont="1" applyFill="1" applyBorder="1" applyAlignment="1" applyProtection="1">
      <alignment horizontal="center"/>
      <protection locked="0"/>
    </xf>
    <xf numFmtId="0" fontId="0" fillId="15" borderId="47" xfId="0" applyFill="1" applyBorder="1"/>
    <xf numFmtId="0" fontId="0" fillId="15" borderId="48" xfId="0" applyFill="1" applyBorder="1"/>
    <xf numFmtId="0" fontId="0" fillId="15" borderId="66" xfId="0" applyFill="1" applyBorder="1"/>
    <xf numFmtId="0" fontId="0" fillId="15" borderId="86" xfId="0" applyFill="1" applyBorder="1"/>
    <xf numFmtId="0" fontId="10" fillId="15" borderId="86" xfId="0" applyFont="1" applyFill="1" applyBorder="1" applyProtection="1"/>
    <xf numFmtId="0" fontId="0" fillId="15" borderId="89" xfId="0" applyFill="1" applyBorder="1"/>
    <xf numFmtId="0" fontId="0" fillId="15" borderId="90" xfId="0" applyFill="1" applyBorder="1"/>
    <xf numFmtId="3" fontId="0" fillId="18" borderId="0" xfId="0" applyNumberFormat="1" applyFill="1" applyBorder="1" applyProtection="1"/>
    <xf numFmtId="3" fontId="0" fillId="26" borderId="40" xfId="0" applyNumberFormat="1" applyFill="1" applyBorder="1" applyProtection="1"/>
    <xf numFmtId="0" fontId="0" fillId="22" borderId="71" xfId="0" applyFill="1" applyBorder="1" applyAlignment="1" applyProtection="1">
      <alignment horizontal="center" vertical="center"/>
      <protection locked="0"/>
    </xf>
    <xf numFmtId="0" fontId="0" fillId="22" borderId="56" xfId="0" applyFill="1" applyBorder="1" applyAlignment="1" applyProtection="1">
      <alignment horizontal="center" vertical="center"/>
      <protection locked="0"/>
    </xf>
    <xf numFmtId="0" fontId="0" fillId="15" borderId="87" xfId="0" applyFill="1" applyBorder="1" applyProtection="1"/>
    <xf numFmtId="0" fontId="0" fillId="17" borderId="101" xfId="0" applyFill="1" applyBorder="1" applyAlignment="1" applyProtection="1">
      <alignment horizontal="center"/>
      <protection locked="0"/>
    </xf>
    <xf numFmtId="0" fontId="0" fillId="15" borderId="89" xfId="0" applyFill="1" applyBorder="1" applyProtection="1"/>
    <xf numFmtId="0" fontId="0" fillId="0" borderId="91" xfId="0" applyBorder="1" applyAlignment="1">
      <alignment horizontal="center"/>
    </xf>
    <xf numFmtId="0" fontId="0" fillId="17" borderId="93" xfId="0" applyFill="1" applyBorder="1" applyProtection="1">
      <protection locked="0"/>
    </xf>
    <xf numFmtId="3" fontId="0" fillId="18" borderId="77" xfId="0" applyNumberFormat="1" applyFill="1" applyBorder="1" applyProtection="1"/>
    <xf numFmtId="0" fontId="0" fillId="22" borderId="64" xfId="0" applyFill="1" applyBorder="1" applyAlignment="1" applyProtection="1">
      <alignment horizontal="center"/>
      <protection locked="0"/>
    </xf>
    <xf numFmtId="0" fontId="0" fillId="22" borderId="55" xfId="0" applyFill="1" applyBorder="1" applyAlignment="1" applyProtection="1">
      <alignment horizontal="center"/>
      <protection locked="0"/>
    </xf>
    <xf numFmtId="0" fontId="0" fillId="17" borderId="103" xfId="0" applyFill="1" applyBorder="1" applyAlignment="1" applyProtection="1">
      <alignment horizontal="center"/>
      <protection locked="0"/>
    </xf>
    <xf numFmtId="0" fontId="0" fillId="15" borderId="100" xfId="0" applyFill="1" applyBorder="1" applyAlignment="1" applyProtection="1">
      <alignment horizontal="center"/>
    </xf>
    <xf numFmtId="0" fontId="0" fillId="18" borderId="93" xfId="0" applyFill="1" applyBorder="1" applyAlignment="1" applyProtection="1">
      <alignment horizontal="center" vertical="center"/>
    </xf>
    <xf numFmtId="0" fontId="12" fillId="22" borderId="65" xfId="0" applyFont="1" applyFill="1" applyBorder="1" applyAlignment="1" applyProtection="1">
      <alignment horizontal="center"/>
      <protection locked="0"/>
    </xf>
    <xf numFmtId="0" fontId="0" fillId="15" borderId="74" xfId="0" applyFill="1" applyBorder="1" applyAlignment="1">
      <alignment horizontal="center"/>
    </xf>
    <xf numFmtId="0" fontId="12" fillId="17" borderId="103" xfId="0" applyFont="1" applyFill="1" applyBorder="1" applyAlignment="1" applyProtection="1">
      <alignment horizontal="center"/>
      <protection locked="0"/>
    </xf>
    <xf numFmtId="0" fontId="0" fillId="22" borderId="111" xfId="0" applyFill="1" applyBorder="1" applyAlignment="1" applyProtection="1">
      <alignment horizontal="center"/>
      <protection locked="0"/>
    </xf>
    <xf numFmtId="0" fontId="12" fillId="15" borderId="82" xfId="0" applyFont="1" applyFill="1" applyBorder="1" applyProtection="1"/>
    <xf numFmtId="0" fontId="0" fillId="15" borderId="94" xfId="0" applyFill="1" applyBorder="1"/>
    <xf numFmtId="0" fontId="0" fillId="15" borderId="95" xfId="0" applyFill="1" applyBorder="1"/>
    <xf numFmtId="0" fontId="0" fillId="18" borderId="92" xfId="0" applyFill="1" applyBorder="1" applyAlignment="1" applyProtection="1">
      <alignment horizontal="center" vertical="center"/>
    </xf>
    <xf numFmtId="0" fontId="12" fillId="22" borderId="107" xfId="0" applyFont="1" applyFill="1" applyBorder="1" applyAlignment="1" applyProtection="1">
      <alignment horizontal="center"/>
      <protection locked="0"/>
    </xf>
    <xf numFmtId="0" fontId="35" fillId="17" borderId="108" xfId="8" applyFont="1" applyFill="1" applyBorder="1" applyAlignment="1" applyProtection="1">
      <alignment horizontal="center"/>
      <protection locked="0"/>
    </xf>
    <xf numFmtId="0" fontId="0" fillId="17" borderId="103" xfId="0" applyFill="1" applyBorder="1" applyProtection="1">
      <protection locked="0"/>
    </xf>
    <xf numFmtId="3" fontId="0" fillId="18" borderId="52" xfId="0" applyNumberFormat="1" applyFill="1" applyBorder="1" applyProtection="1"/>
    <xf numFmtId="0" fontId="12" fillId="15" borderId="91" xfId="0" applyFont="1" applyFill="1" applyBorder="1" applyAlignment="1" applyProtection="1">
      <alignment horizontal="center"/>
    </xf>
    <xf numFmtId="0" fontId="0" fillId="15" borderId="55" xfId="0" applyFill="1" applyBorder="1" applyAlignment="1" applyProtection="1">
      <alignment horizontal="center"/>
      <protection locked="0"/>
    </xf>
    <xf numFmtId="0" fontId="34" fillId="15" borderId="0" xfId="10" applyFont="1" applyFill="1" applyBorder="1" applyAlignment="1" applyProtection="1">
      <alignment horizontal="center"/>
    </xf>
    <xf numFmtId="0" fontId="32" fillId="27" borderId="94" xfId="0" applyFont="1" applyFill="1" applyBorder="1" applyAlignment="1" applyProtection="1">
      <alignment horizontal="left"/>
    </xf>
    <xf numFmtId="0" fontId="32" fillId="27" borderId="95" xfId="0" applyFont="1" applyFill="1" applyBorder="1" applyAlignment="1" applyProtection="1">
      <alignment horizontal="left"/>
    </xf>
    <xf numFmtId="0" fontId="33" fillId="27" borderId="95" xfId="0" applyFont="1" applyFill="1" applyBorder="1" applyProtection="1"/>
    <xf numFmtId="0" fontId="37" fillId="27" borderId="96" xfId="0" applyFont="1" applyFill="1" applyBorder="1" applyAlignment="1" applyProtection="1">
      <alignment horizontal="center"/>
    </xf>
    <xf numFmtId="0" fontId="32" fillId="27" borderId="92" xfId="0" applyFont="1" applyFill="1" applyBorder="1" applyAlignment="1" applyProtection="1">
      <alignment horizontal="center"/>
    </xf>
    <xf numFmtId="0" fontId="32" fillId="27" borderId="92" xfId="0" applyFont="1" applyFill="1" applyBorder="1" applyAlignment="1">
      <alignment horizontal="center"/>
    </xf>
    <xf numFmtId="3" fontId="32" fillId="27" borderId="92" xfId="0" applyNumberFormat="1" applyFont="1" applyFill="1" applyBorder="1" applyAlignment="1" applyProtection="1">
      <alignment horizontal="center"/>
    </xf>
    <xf numFmtId="3" fontId="32" fillId="27" borderId="94" xfId="0" applyNumberFormat="1" applyFont="1" applyFill="1" applyBorder="1" applyAlignment="1" applyProtection="1">
      <alignment horizontal="center"/>
    </xf>
    <xf numFmtId="0" fontId="10" fillId="15" borderId="112" xfId="0" applyFont="1" applyFill="1" applyBorder="1" applyAlignment="1" applyProtection="1">
      <alignment horizontal="center"/>
    </xf>
    <xf numFmtId="0" fontId="39" fillId="17" borderId="49" xfId="0" applyFont="1" applyFill="1" applyBorder="1" applyAlignment="1" applyProtection="1">
      <alignment horizontal="center"/>
      <protection locked="0"/>
    </xf>
    <xf numFmtId="0" fontId="12" fillId="15" borderId="48" xfId="0" applyFont="1" applyFill="1" applyBorder="1" applyAlignment="1" applyProtection="1">
      <alignment horizontal="center"/>
    </xf>
    <xf numFmtId="0" fontId="39" fillId="17" borderId="71" xfId="0" applyFont="1" applyFill="1" applyBorder="1" applyAlignment="1" applyProtection="1">
      <alignment horizontal="center"/>
      <protection locked="0"/>
    </xf>
    <xf numFmtId="0" fontId="12" fillId="22" borderId="61" xfId="0" applyFont="1" applyFill="1" applyBorder="1" applyAlignment="1" applyProtection="1">
      <alignment horizontal="left" wrapText="1"/>
      <protection locked="0"/>
    </xf>
    <xf numFmtId="0" fontId="12" fillId="22" borderId="63" xfId="0" applyFont="1" applyFill="1" applyBorder="1" applyAlignment="1" applyProtection="1">
      <alignment horizontal="left" wrapText="1"/>
      <protection locked="0"/>
    </xf>
    <xf numFmtId="0" fontId="0" fillId="22" borderId="40" xfId="0" applyFill="1" applyBorder="1" applyAlignment="1" applyProtection="1">
      <alignment wrapText="1"/>
      <protection locked="0"/>
    </xf>
    <xf numFmtId="0" fontId="0" fillId="22" borderId="62" xfId="0" applyFill="1" applyBorder="1" applyAlignment="1" applyProtection="1">
      <alignment wrapText="1"/>
      <protection locked="0"/>
    </xf>
    <xf numFmtId="0" fontId="39" fillId="26" borderId="71" xfId="0" applyFont="1" applyFill="1" applyBorder="1" applyAlignment="1" applyProtection="1">
      <alignment horizontal="center"/>
      <protection locked="0"/>
    </xf>
    <xf numFmtId="0" fontId="39" fillId="17" borderId="56" xfId="0" applyFont="1" applyFill="1" applyBorder="1" applyAlignment="1" applyProtection="1">
      <alignment horizontal="center"/>
      <protection locked="0"/>
    </xf>
    <xf numFmtId="0" fontId="12" fillId="15" borderId="55" xfId="0" applyFont="1" applyFill="1" applyBorder="1" applyAlignment="1" applyProtection="1">
      <alignment horizontal="center"/>
    </xf>
    <xf numFmtId="0" fontId="12" fillId="15" borderId="0" xfId="0" applyFont="1" applyFill="1" applyBorder="1" applyAlignment="1" applyProtection="1">
      <alignment horizontal="left" wrapText="1"/>
    </xf>
    <xf numFmtId="0" fontId="39" fillId="15" borderId="0" xfId="0" applyFont="1" applyFill="1" applyBorder="1" applyAlignment="1" applyProtection="1">
      <alignment horizontal="center"/>
    </xf>
    <xf numFmtId="0" fontId="12" fillId="17" borderId="48" xfId="0" applyFont="1" applyFill="1" applyBorder="1" applyAlignment="1" applyProtection="1">
      <alignment horizontal="center"/>
      <protection locked="0"/>
    </xf>
    <xf numFmtId="0" fontId="12" fillId="15" borderId="88" xfId="0" applyFont="1" applyFill="1" applyBorder="1" applyAlignment="1" applyProtection="1">
      <alignment horizontal="center"/>
    </xf>
    <xf numFmtId="0" fontId="12" fillId="17" borderId="86" xfId="0" applyFont="1" applyFill="1" applyBorder="1" applyAlignment="1" applyProtection="1">
      <alignment horizontal="center"/>
      <protection locked="0"/>
    </xf>
    <xf numFmtId="0" fontId="12" fillId="15" borderId="74" xfId="0" applyFont="1" applyFill="1" applyBorder="1" applyAlignment="1" applyProtection="1">
      <alignment horizontal="center"/>
    </xf>
    <xf numFmtId="0" fontId="12" fillId="17" borderId="55" xfId="0" applyFont="1" applyFill="1" applyBorder="1" applyAlignment="1" applyProtection="1">
      <alignment horizontal="center"/>
      <protection locked="0"/>
    </xf>
    <xf numFmtId="0" fontId="40" fillId="15" borderId="0" xfId="0" applyFont="1" applyFill="1" applyBorder="1" applyAlignment="1" applyProtection="1">
      <alignment horizontal="left" wrapText="1"/>
    </xf>
    <xf numFmtId="0" fontId="40" fillId="15" borderId="0" xfId="0" applyFont="1" applyFill="1" applyBorder="1" applyAlignment="1" applyProtection="1">
      <alignment horizontal="center"/>
      <protection locked="0"/>
    </xf>
    <xf numFmtId="2" fontId="41" fillId="15" borderId="0" xfId="0" applyNumberFormat="1" applyFont="1" applyFill="1" applyBorder="1" applyAlignment="1" applyProtection="1">
      <alignment horizontal="center"/>
    </xf>
    <xf numFmtId="0" fontId="40" fillId="15" borderId="0" xfId="0" applyFont="1" applyFill="1" applyBorder="1" applyAlignment="1" applyProtection="1">
      <alignment horizontal="center"/>
    </xf>
    <xf numFmtId="0" fontId="0" fillId="15" borderId="0" xfId="0" quotePrefix="1" applyFill="1" applyProtection="1"/>
    <xf numFmtId="0" fontId="12" fillId="15" borderId="87" xfId="0" applyFont="1" applyFill="1" applyBorder="1" applyAlignment="1" applyProtection="1">
      <alignment horizontal="left"/>
    </xf>
    <xf numFmtId="0" fontId="12" fillId="15" borderId="82" xfId="0" applyFont="1" applyFill="1" applyBorder="1" applyAlignment="1" applyProtection="1">
      <alignment horizontal="left"/>
    </xf>
    <xf numFmtId="0" fontId="12" fillId="15" borderId="96" xfId="0" applyFont="1" applyFill="1" applyBorder="1" applyAlignment="1" applyProtection="1">
      <alignment horizontal="center"/>
    </xf>
    <xf numFmtId="0" fontId="39" fillId="15" borderId="92" xfId="0" applyFont="1" applyFill="1" applyBorder="1" applyAlignment="1" applyProtection="1">
      <alignment horizontal="center"/>
    </xf>
    <xf numFmtId="0" fontId="0" fillId="15" borderId="92" xfId="0" applyFill="1" applyBorder="1" applyAlignment="1" applyProtection="1">
      <alignment horizontal="center"/>
    </xf>
    <xf numFmtId="0" fontId="12" fillId="15" borderId="87" xfId="0" applyFont="1" applyFill="1" applyBorder="1" applyAlignment="1" applyProtection="1">
      <alignment horizontal="center"/>
    </xf>
    <xf numFmtId="0" fontId="35" fillId="15" borderId="97" xfId="8" applyFont="1" applyFill="1" applyBorder="1" applyAlignment="1" applyProtection="1">
      <alignment horizontal="center"/>
    </xf>
    <xf numFmtId="0" fontId="12" fillId="17" borderId="45" xfId="0" applyFont="1" applyFill="1" applyBorder="1" applyAlignment="1" applyProtection="1">
      <alignment horizontal="center"/>
      <protection locked="0"/>
    </xf>
    <xf numFmtId="0" fontId="12" fillId="17" borderId="58" xfId="0" applyFont="1" applyFill="1" applyBorder="1" applyAlignment="1" applyProtection="1">
      <alignment horizontal="center"/>
      <protection locked="0"/>
    </xf>
    <xf numFmtId="0" fontId="12" fillId="17" borderId="46" xfId="0" applyFont="1" applyFill="1" applyBorder="1" applyAlignment="1" applyProtection="1">
      <alignment horizontal="center"/>
      <protection locked="0"/>
    </xf>
    <xf numFmtId="1" fontId="12" fillId="15" borderId="0" xfId="0" applyNumberFormat="1" applyFont="1" applyFill="1" applyAlignment="1" applyProtection="1">
      <alignment horizontal="center"/>
    </xf>
    <xf numFmtId="0" fontId="35" fillId="17" borderId="49" xfId="8" applyFont="1" applyFill="1" applyBorder="1" applyAlignment="1" applyProtection="1">
      <alignment horizontal="center"/>
      <protection locked="0"/>
    </xf>
    <xf numFmtId="0" fontId="12" fillId="17" borderId="88" xfId="0" applyFont="1" applyFill="1" applyBorder="1" applyProtection="1">
      <protection locked="0"/>
    </xf>
    <xf numFmtId="0" fontId="12" fillId="17" borderId="61" xfId="0" applyFont="1" applyFill="1" applyBorder="1" applyAlignment="1" applyProtection="1">
      <alignment horizontal="center"/>
      <protection locked="0"/>
    </xf>
    <xf numFmtId="0" fontId="12" fillId="17" borderId="40" xfId="0" applyFont="1" applyFill="1" applyBorder="1" applyAlignment="1" applyProtection="1">
      <alignment horizontal="center"/>
      <protection locked="0"/>
    </xf>
    <xf numFmtId="0" fontId="12" fillId="17" borderId="62" xfId="0" applyFont="1" applyFill="1" applyBorder="1" applyAlignment="1" applyProtection="1">
      <alignment horizontal="center"/>
      <protection locked="0"/>
    </xf>
    <xf numFmtId="0" fontId="35" fillId="17" borderId="70" xfId="8" applyFont="1" applyFill="1" applyBorder="1" applyAlignment="1" applyProtection="1">
      <alignment horizontal="center"/>
      <protection locked="0"/>
    </xf>
    <xf numFmtId="0" fontId="0" fillId="18" borderId="86" xfId="0" applyFill="1" applyBorder="1" applyAlignment="1" applyProtection="1">
      <alignment horizontal="center" vertical="center"/>
    </xf>
    <xf numFmtId="0" fontId="12" fillId="17" borderId="50" xfId="0" applyFont="1" applyFill="1" applyBorder="1" applyAlignment="1" applyProtection="1">
      <alignment horizontal="center"/>
      <protection locked="0"/>
    </xf>
    <xf numFmtId="0" fontId="12" fillId="17" borderId="72" xfId="0" applyFont="1" applyFill="1" applyBorder="1" applyAlignment="1" applyProtection="1">
      <alignment horizontal="center"/>
      <protection locked="0"/>
    </xf>
    <xf numFmtId="0" fontId="12" fillId="17" borderId="51" xfId="0" applyFont="1" applyFill="1" applyBorder="1" applyAlignment="1" applyProtection="1">
      <alignment horizontal="center"/>
      <protection locked="0"/>
    </xf>
    <xf numFmtId="0" fontId="0" fillId="15" borderId="77" xfId="0" applyFill="1" applyBorder="1" applyAlignment="1" applyProtection="1">
      <alignment horizontal="center"/>
    </xf>
    <xf numFmtId="0" fontId="35" fillId="17" borderId="53" xfId="8" applyFont="1" applyFill="1" applyBorder="1" applyAlignment="1" applyProtection="1">
      <alignment horizontal="center"/>
      <protection locked="0"/>
    </xf>
    <xf numFmtId="0" fontId="12" fillId="15" borderId="52" xfId="0" applyFont="1" applyFill="1" applyBorder="1" applyAlignment="1" applyProtection="1">
      <alignment horizontal="left"/>
    </xf>
    <xf numFmtId="0" fontId="12" fillId="15" borderId="0" xfId="0" applyFont="1" applyFill="1" applyBorder="1" applyAlignment="1" applyProtection="1">
      <alignment horizontal="left"/>
    </xf>
    <xf numFmtId="0" fontId="12" fillId="17" borderId="92" xfId="0" applyFont="1" applyFill="1" applyBorder="1" applyAlignment="1" applyProtection="1">
      <alignment horizontal="center"/>
      <protection locked="0"/>
    </xf>
    <xf numFmtId="0" fontId="33" fillId="15" borderId="53" xfId="0" applyFont="1" applyFill="1" applyBorder="1" applyAlignment="1" applyProtection="1">
      <alignment horizontal="center"/>
    </xf>
    <xf numFmtId="0" fontId="39" fillId="17" borderId="101" xfId="0" applyFont="1" applyFill="1" applyBorder="1" applyAlignment="1" applyProtection="1">
      <alignment horizontal="center"/>
      <protection locked="0"/>
    </xf>
    <xf numFmtId="0" fontId="33" fillId="18" borderId="0" xfId="0" applyFont="1" applyFill="1" applyBorder="1" applyProtection="1"/>
    <xf numFmtId="0" fontId="35" fillId="17" borderId="76" xfId="8" applyFont="1" applyFill="1" applyBorder="1" applyAlignment="1" applyProtection="1">
      <alignment horizontal="center"/>
      <protection locked="0"/>
    </xf>
    <xf numFmtId="0" fontId="12" fillId="15" borderId="94" xfId="0" applyFont="1" applyFill="1" applyBorder="1" applyAlignment="1" applyProtection="1">
      <alignment horizontal="left"/>
    </xf>
    <xf numFmtId="0" fontId="12" fillId="15" borderId="82" xfId="0" applyFont="1" applyFill="1" applyBorder="1" applyAlignment="1" applyProtection="1">
      <alignment horizontal="center"/>
      <protection locked="0"/>
    </xf>
    <xf numFmtId="0" fontId="12" fillId="15" borderId="97" xfId="0" applyFont="1" applyFill="1" applyBorder="1" applyAlignment="1" applyProtection="1">
      <alignment horizontal="center"/>
    </xf>
    <xf numFmtId="0" fontId="39" fillId="15" borderId="101" xfId="0" applyFont="1" applyFill="1" applyBorder="1" applyAlignment="1" applyProtection="1">
      <alignment horizontal="center"/>
    </xf>
    <xf numFmtId="0" fontId="33" fillId="15" borderId="95" xfId="0" applyFont="1" applyFill="1" applyBorder="1" applyProtection="1"/>
    <xf numFmtId="0" fontId="35" fillId="15" borderId="96" xfId="8" applyFont="1" applyFill="1" applyBorder="1" applyAlignment="1" applyProtection="1">
      <alignment horizontal="center"/>
    </xf>
    <xf numFmtId="0" fontId="0" fillId="28" borderId="0" xfId="0" applyFill="1" applyProtection="1"/>
    <xf numFmtId="0" fontId="0" fillId="28" borderId="0" xfId="0" quotePrefix="1" applyFill="1" applyProtection="1"/>
    <xf numFmtId="0" fontId="12" fillId="15" borderId="99" xfId="0" applyFont="1" applyFill="1" applyBorder="1" applyAlignment="1" applyProtection="1">
      <alignment horizontal="left"/>
    </xf>
    <xf numFmtId="1" fontId="12" fillId="15" borderId="87" xfId="0" applyNumberFormat="1" applyFont="1" applyFill="1" applyBorder="1" applyAlignment="1" applyProtection="1">
      <alignment horizontal="center"/>
    </xf>
    <xf numFmtId="0" fontId="0" fillId="15" borderId="101" xfId="0" applyFill="1" applyBorder="1" applyAlignment="1" applyProtection="1">
      <alignment horizontal="center"/>
    </xf>
    <xf numFmtId="0" fontId="0" fillId="22" borderId="100" xfId="0" applyFill="1" applyBorder="1" applyAlignment="1" applyProtection="1">
      <alignment horizontal="center"/>
      <protection locked="0"/>
    </xf>
    <xf numFmtId="0" fontId="12" fillId="17" borderId="65" xfId="0" applyFont="1" applyFill="1" applyBorder="1" applyAlignment="1" applyProtection="1">
      <alignment horizontal="center"/>
      <protection locked="0"/>
    </xf>
    <xf numFmtId="0" fontId="12" fillId="17" borderId="100" xfId="0" applyFont="1" applyFill="1" applyBorder="1" applyAlignment="1" applyProtection="1">
      <alignment horizontal="center"/>
      <protection locked="0"/>
    </xf>
    <xf numFmtId="0" fontId="12" fillId="17" borderId="67" xfId="0" applyFont="1" applyFill="1" applyBorder="1" applyAlignment="1" applyProtection="1">
      <alignment horizontal="center"/>
      <protection locked="0"/>
    </xf>
    <xf numFmtId="1" fontId="12" fillId="15" borderId="52" xfId="0" applyNumberFormat="1" applyFont="1" applyFill="1" applyBorder="1" applyAlignment="1" applyProtection="1">
      <alignment horizontal="center"/>
    </xf>
    <xf numFmtId="0" fontId="12" fillId="17" borderId="113" xfId="0" applyFont="1" applyFill="1" applyBorder="1" applyAlignment="1" applyProtection="1">
      <alignment horizontal="center"/>
      <protection locked="0"/>
    </xf>
    <xf numFmtId="0" fontId="12" fillId="17" borderId="90" xfId="0" applyFont="1" applyFill="1" applyBorder="1" applyAlignment="1" applyProtection="1">
      <alignment horizontal="center"/>
      <protection locked="0"/>
    </xf>
    <xf numFmtId="0" fontId="12" fillId="17" borderId="114" xfId="0" applyFont="1" applyFill="1" applyBorder="1" applyAlignment="1" applyProtection="1">
      <alignment horizontal="center"/>
      <protection locked="0"/>
    </xf>
    <xf numFmtId="1" fontId="12" fillId="15" borderId="89" xfId="0" applyNumberFormat="1" applyFont="1" applyFill="1" applyBorder="1" applyAlignment="1" applyProtection="1">
      <alignment horizontal="center"/>
    </xf>
    <xf numFmtId="0" fontId="12" fillId="15" borderId="100" xfId="0" applyFont="1" applyFill="1" applyBorder="1" applyAlignment="1" applyProtection="1">
      <alignment horizontal="left"/>
    </xf>
    <xf numFmtId="0" fontId="12" fillId="15" borderId="100" xfId="0" applyFont="1" applyFill="1" applyBorder="1" applyProtection="1"/>
    <xf numFmtId="0" fontId="12" fillId="15" borderId="100" xfId="0" applyFont="1" applyFill="1" applyBorder="1" applyAlignment="1" applyProtection="1">
      <alignment horizontal="center"/>
    </xf>
    <xf numFmtId="0" fontId="33" fillId="15" borderId="70" xfId="0" applyFont="1" applyFill="1" applyBorder="1" applyAlignment="1" applyProtection="1">
      <alignment horizontal="center"/>
    </xf>
    <xf numFmtId="0" fontId="39" fillId="17" borderId="99" xfId="0" applyFont="1" applyFill="1" applyBorder="1" applyAlignment="1" applyProtection="1">
      <alignment horizontal="center"/>
      <protection locked="0"/>
    </xf>
    <xf numFmtId="0" fontId="12" fillId="15" borderId="89" xfId="0" applyFont="1" applyFill="1" applyBorder="1" applyAlignment="1" applyProtection="1">
      <alignment horizontal="left"/>
    </xf>
    <xf numFmtId="0" fontId="12" fillId="15" borderId="90" xfId="0" applyFont="1" applyFill="1" applyBorder="1" applyAlignment="1" applyProtection="1">
      <alignment horizontal="left"/>
    </xf>
    <xf numFmtId="0" fontId="33" fillId="15" borderId="98" xfId="0" applyFont="1" applyFill="1" applyBorder="1" applyAlignment="1" applyProtection="1">
      <alignment horizontal="center"/>
    </xf>
    <xf numFmtId="0" fontId="39" fillId="17" borderId="54" xfId="0" applyFont="1" applyFill="1" applyBorder="1" applyAlignment="1" applyProtection="1">
      <alignment horizontal="center"/>
      <protection locked="0"/>
    </xf>
    <xf numFmtId="0" fontId="33" fillId="15" borderId="90" xfId="0" applyFont="1" applyFill="1" applyBorder="1" applyProtection="1"/>
    <xf numFmtId="0" fontId="35" fillId="17" borderId="98" xfId="8" applyFont="1" applyFill="1" applyBorder="1" applyAlignment="1" applyProtection="1">
      <alignment horizontal="center"/>
      <protection locked="0"/>
    </xf>
    <xf numFmtId="0" fontId="10" fillId="15" borderId="94" xfId="0" applyFont="1" applyFill="1" applyBorder="1" applyAlignment="1" applyProtection="1">
      <alignment horizontal="left"/>
    </xf>
    <xf numFmtId="0" fontId="12" fillId="15" borderId="95" xfId="0" applyFont="1" applyFill="1" applyBorder="1" applyAlignment="1" applyProtection="1">
      <alignment horizontal="left"/>
    </xf>
    <xf numFmtId="0" fontId="33" fillId="15" borderId="96" xfId="0" applyFont="1" applyFill="1" applyBorder="1" applyAlignment="1" applyProtection="1">
      <alignment horizontal="center"/>
    </xf>
    <xf numFmtId="0" fontId="39" fillId="15" borderId="95" xfId="0" applyFont="1" applyFill="1" applyBorder="1" applyAlignment="1" applyProtection="1">
      <alignment horizontal="center"/>
    </xf>
    <xf numFmtId="0" fontId="12" fillId="15" borderId="94" xfId="0" applyFont="1" applyFill="1" applyBorder="1" applyAlignment="1" applyProtection="1">
      <alignment horizontal="center"/>
    </xf>
    <xf numFmtId="0" fontId="39" fillId="17" borderId="47" xfId="0" applyFont="1" applyFill="1" applyBorder="1" applyAlignment="1" applyProtection="1">
      <alignment horizontal="center"/>
      <protection locked="0"/>
    </xf>
    <xf numFmtId="0" fontId="39" fillId="17" borderId="66" xfId="0" applyFont="1" applyFill="1" applyBorder="1" applyAlignment="1" applyProtection="1">
      <alignment horizontal="center"/>
      <protection locked="0"/>
    </xf>
    <xf numFmtId="0" fontId="33" fillId="15" borderId="0" xfId="0" applyFont="1" applyFill="1" applyBorder="1" applyAlignment="1" applyProtection="1">
      <alignment horizontal="center"/>
    </xf>
    <xf numFmtId="0" fontId="12" fillId="27" borderId="95" xfId="0" applyFont="1" applyFill="1" applyBorder="1" applyProtection="1"/>
    <xf numFmtId="0" fontId="32" fillId="27" borderId="95" xfId="0" applyFont="1" applyFill="1" applyBorder="1" applyAlignment="1" applyProtection="1">
      <alignment horizontal="center"/>
    </xf>
    <xf numFmtId="0" fontId="12" fillId="17" borderId="88" xfId="0" applyFont="1" applyFill="1" applyBorder="1" applyAlignment="1" applyProtection="1">
      <alignment horizontal="center"/>
      <protection locked="0"/>
    </xf>
    <xf numFmtId="0" fontId="39" fillId="17" borderId="70" xfId="0" applyFont="1" applyFill="1" applyBorder="1" applyAlignment="1" applyProtection="1">
      <alignment horizontal="center"/>
      <protection locked="0"/>
    </xf>
    <xf numFmtId="0" fontId="40" fillId="15" borderId="0" xfId="0" applyFont="1" applyFill="1" applyBorder="1" applyAlignment="1" applyProtection="1">
      <alignment horizontal="left"/>
    </xf>
    <xf numFmtId="0" fontId="42" fillId="15" borderId="0" xfId="0" applyFont="1" applyFill="1" applyBorder="1" applyAlignment="1" applyProtection="1">
      <alignment horizontal="center"/>
    </xf>
    <xf numFmtId="0" fontId="43" fillId="15" borderId="87" xfId="0" applyFont="1" applyFill="1" applyBorder="1" applyAlignment="1" applyProtection="1">
      <alignment horizontal="left" vertical="top" wrapText="1"/>
    </xf>
    <xf numFmtId="0" fontId="43" fillId="15" borderId="82" xfId="0" applyFont="1" applyFill="1" applyBorder="1" applyAlignment="1" applyProtection="1">
      <alignment horizontal="left" vertical="top" wrapText="1"/>
    </xf>
    <xf numFmtId="0" fontId="10" fillId="15" borderId="107" xfId="0" applyFont="1" applyFill="1" applyBorder="1" applyAlignment="1" applyProtection="1">
      <alignment horizontal="center"/>
    </xf>
    <xf numFmtId="0" fontId="10" fillId="15" borderId="108" xfId="0" applyFont="1" applyFill="1" applyBorder="1" applyAlignment="1" applyProtection="1">
      <alignment horizontal="center"/>
    </xf>
    <xf numFmtId="0" fontId="10" fillId="15" borderId="92" xfId="0" applyFont="1" applyFill="1" applyBorder="1" applyAlignment="1" applyProtection="1">
      <alignment horizontal="center" vertical="center"/>
    </xf>
    <xf numFmtId="0" fontId="12" fillId="25" borderId="45" xfId="0" applyFont="1" applyFill="1" applyBorder="1" applyAlignment="1" applyProtection="1">
      <alignment horizontal="center"/>
      <protection locked="0"/>
    </xf>
    <xf numFmtId="0" fontId="12" fillId="25" borderId="60" xfId="0" applyFont="1" applyFill="1" applyBorder="1" applyAlignment="1" applyProtection="1">
      <alignment horizontal="center"/>
      <protection locked="0"/>
    </xf>
    <xf numFmtId="0" fontId="44" fillId="18" borderId="88" xfId="0" applyFont="1" applyFill="1" applyBorder="1" applyAlignment="1" applyProtection="1">
      <alignment horizontal="center" vertical="center"/>
    </xf>
    <xf numFmtId="0" fontId="0" fillId="22" borderId="99" xfId="0" applyFill="1" applyBorder="1" applyAlignment="1" applyProtection="1">
      <alignment horizontal="center"/>
      <protection locked="0"/>
    </xf>
    <xf numFmtId="0" fontId="0" fillId="25" borderId="88" xfId="0" applyFill="1" applyBorder="1" applyAlignment="1" applyProtection="1">
      <alignment wrapText="1"/>
      <protection locked="0"/>
    </xf>
    <xf numFmtId="3" fontId="0" fillId="18" borderId="88" xfId="0" applyNumberFormat="1" applyFill="1" applyBorder="1" applyAlignment="1" applyProtection="1">
      <alignment wrapText="1"/>
    </xf>
    <xf numFmtId="3" fontId="0" fillId="18" borderId="47" xfId="0" applyNumberFormat="1" applyFill="1" applyBorder="1" applyAlignment="1" applyProtection="1">
      <alignment wrapText="1"/>
    </xf>
    <xf numFmtId="3" fontId="0" fillId="0" borderId="40" xfId="0" applyNumberFormat="1" applyFill="1" applyBorder="1" applyAlignment="1" applyProtection="1">
      <alignment wrapText="1"/>
    </xf>
    <xf numFmtId="0" fontId="12" fillId="25" borderId="61" xfId="0" applyFont="1" applyFill="1" applyBorder="1" applyAlignment="1" applyProtection="1">
      <alignment horizontal="center"/>
      <protection locked="0"/>
    </xf>
    <xf numFmtId="0" fontId="12" fillId="25" borderId="64" xfId="0" applyFont="1" applyFill="1" applyBorder="1" applyAlignment="1" applyProtection="1">
      <alignment horizontal="center"/>
      <protection locked="0"/>
    </xf>
    <xf numFmtId="0" fontId="44" fillId="18" borderId="74" xfId="0" applyFont="1" applyFill="1" applyBorder="1" applyAlignment="1" applyProtection="1">
      <alignment horizontal="center" vertical="center"/>
    </xf>
    <xf numFmtId="0" fontId="0" fillId="25" borderId="74" xfId="0" applyFill="1" applyBorder="1" applyAlignment="1" applyProtection="1">
      <alignment wrapText="1"/>
      <protection locked="0"/>
    </xf>
    <xf numFmtId="3" fontId="0" fillId="18" borderId="74" xfId="0" applyNumberFormat="1" applyFill="1" applyBorder="1" applyAlignment="1" applyProtection="1">
      <alignment wrapText="1"/>
    </xf>
    <xf numFmtId="3" fontId="0" fillId="18" borderId="66" xfId="0" applyNumberFormat="1" applyFill="1" applyBorder="1" applyAlignment="1" applyProtection="1">
      <alignment wrapText="1"/>
    </xf>
    <xf numFmtId="0" fontId="0" fillId="24" borderId="89" xfId="0" applyFill="1" applyBorder="1" applyProtection="1"/>
    <xf numFmtId="0" fontId="0" fillId="24" borderId="90" xfId="0" applyFill="1" applyBorder="1" applyProtection="1"/>
    <xf numFmtId="0" fontId="12" fillId="24" borderId="98" xfId="0" applyFont="1" applyFill="1" applyBorder="1" applyAlignment="1" applyProtection="1">
      <alignment horizontal="left"/>
    </xf>
    <xf numFmtId="0" fontId="12" fillId="25" borderId="50" xfId="0" applyFont="1" applyFill="1" applyBorder="1" applyAlignment="1" applyProtection="1">
      <alignment horizontal="center"/>
      <protection locked="0"/>
    </xf>
    <xf numFmtId="0" fontId="12" fillId="25" borderId="104" xfId="0" applyFont="1" applyFill="1" applyBorder="1" applyAlignment="1" applyProtection="1">
      <alignment horizontal="center"/>
      <protection locked="0"/>
    </xf>
    <xf numFmtId="0" fontId="44" fillId="18" borderId="91" xfId="0" applyFont="1" applyFill="1" applyBorder="1" applyAlignment="1" applyProtection="1">
      <alignment horizontal="center" vertical="center"/>
    </xf>
    <xf numFmtId="0" fontId="0" fillId="25" borderId="77" xfId="0" applyFill="1" applyBorder="1" applyAlignment="1" applyProtection="1">
      <alignment wrapText="1"/>
      <protection locked="0"/>
    </xf>
    <xf numFmtId="3" fontId="0" fillId="18" borderId="77" xfId="0" applyNumberFormat="1" applyFill="1" applyBorder="1" applyAlignment="1" applyProtection="1">
      <alignment wrapText="1"/>
    </xf>
    <xf numFmtId="3" fontId="0" fillId="18" borderId="106" xfId="0" applyNumberFormat="1" applyFill="1" applyBorder="1" applyAlignment="1" applyProtection="1">
      <alignment wrapText="1"/>
    </xf>
    <xf numFmtId="0" fontId="0" fillId="15" borderId="94" xfId="0" applyFill="1" applyBorder="1" applyProtection="1"/>
    <xf numFmtId="0" fontId="10" fillId="15" borderId="102" xfId="0" applyFont="1" applyFill="1" applyBorder="1" applyAlignment="1" applyProtection="1">
      <alignment horizontal="center"/>
    </xf>
    <xf numFmtId="0" fontId="0" fillId="15" borderId="52" xfId="0" applyFont="1" applyFill="1" applyBorder="1" applyProtection="1"/>
    <xf numFmtId="0" fontId="0" fillId="15" borderId="0" xfId="0" applyFont="1" applyFill="1" applyBorder="1" applyProtection="1"/>
    <xf numFmtId="0" fontId="12" fillId="25" borderId="107" xfId="0" applyFont="1" applyFill="1" applyBorder="1" applyAlignment="1" applyProtection="1">
      <alignment horizontal="center"/>
      <protection locked="0"/>
    </xf>
    <xf numFmtId="0" fontId="12" fillId="25" borderId="108" xfId="0" applyFont="1" applyFill="1" applyBorder="1" applyAlignment="1" applyProtection="1">
      <alignment horizontal="center"/>
      <protection locked="0"/>
    </xf>
    <xf numFmtId="0" fontId="0" fillId="15" borderId="53" xfId="0" applyFill="1" applyBorder="1" applyAlignment="1" applyProtection="1">
      <alignment horizontal="center"/>
    </xf>
    <xf numFmtId="0" fontId="0" fillId="25" borderId="103" xfId="0" applyFill="1" applyBorder="1" applyAlignment="1" applyProtection="1">
      <alignment wrapText="1"/>
      <protection locked="0"/>
    </xf>
    <xf numFmtId="0" fontId="0" fillId="15" borderId="87" xfId="0" applyFont="1" applyFill="1" applyBorder="1" applyProtection="1"/>
    <xf numFmtId="0" fontId="0" fillId="15" borderId="82" xfId="0" applyFont="1" applyFill="1" applyBorder="1" applyProtection="1"/>
    <xf numFmtId="0" fontId="10" fillId="15" borderId="52" xfId="0" applyFont="1" applyFill="1" applyBorder="1" applyAlignment="1" applyProtection="1">
      <alignment horizontal="center"/>
    </xf>
    <xf numFmtId="0" fontId="10" fillId="15" borderId="95" xfId="0" applyFont="1" applyFill="1" applyBorder="1" applyAlignment="1" applyProtection="1">
      <alignment horizontal="center" vertical="center"/>
    </xf>
    <xf numFmtId="0" fontId="0" fillId="15" borderId="94" xfId="0" applyFont="1" applyFill="1" applyBorder="1" applyProtection="1"/>
    <xf numFmtId="0" fontId="0" fillId="15" borderId="95" xfId="0" applyFont="1" applyFill="1" applyBorder="1" applyProtection="1"/>
    <xf numFmtId="0" fontId="0" fillId="15" borderId="96" xfId="0" applyFill="1" applyBorder="1" applyAlignment="1" applyProtection="1">
      <alignment horizontal="center"/>
    </xf>
    <xf numFmtId="0" fontId="12" fillId="15" borderId="94" xfId="0" applyFont="1" applyFill="1" applyBorder="1" applyProtection="1"/>
    <xf numFmtId="0" fontId="0" fillId="18" borderId="102" xfId="0" applyFill="1" applyBorder="1" applyAlignment="1" applyProtection="1">
      <alignment horizontal="center" vertical="center"/>
    </xf>
    <xf numFmtId="0" fontId="0" fillId="25" borderId="102" xfId="0" applyFill="1" applyBorder="1" applyAlignment="1" applyProtection="1">
      <alignment wrapText="1"/>
      <protection locked="0"/>
    </xf>
    <xf numFmtId="0" fontId="12" fillId="17" borderId="77" xfId="0" applyFont="1" applyFill="1" applyBorder="1" applyAlignment="1" applyProtection="1">
      <alignment horizontal="center"/>
      <protection locked="0"/>
    </xf>
    <xf numFmtId="0" fontId="0" fillId="22" borderId="77" xfId="0" applyFill="1" applyBorder="1" applyAlignment="1" applyProtection="1">
      <alignment horizontal="center" vertical="center"/>
      <protection locked="0"/>
    </xf>
    <xf numFmtId="0" fontId="35" fillId="17" borderId="111" xfId="8" applyFont="1" applyFill="1" applyBorder="1" applyAlignment="1" applyProtection="1">
      <alignment horizontal="center"/>
      <protection locked="0"/>
    </xf>
    <xf numFmtId="0" fontId="0" fillId="22" borderId="77" xfId="0" applyFill="1" applyBorder="1" applyAlignment="1" applyProtection="1">
      <alignment horizontal="center"/>
      <protection locked="0"/>
    </xf>
    <xf numFmtId="0" fontId="0" fillId="11" borderId="0" xfId="0" applyFill="1" applyProtection="1"/>
    <xf numFmtId="1" fontId="0" fillId="0" borderId="0" xfId="0" applyNumberFormat="1" applyFill="1" applyProtection="1"/>
    <xf numFmtId="0" fontId="32" fillId="15" borderId="94" xfId="0" applyFont="1" applyFill="1" applyBorder="1" applyProtection="1"/>
    <xf numFmtId="0" fontId="32" fillId="15" borderId="95" xfId="0" applyFont="1" applyFill="1" applyBorder="1" applyProtection="1"/>
    <xf numFmtId="0" fontId="12" fillId="15" borderId="87" xfId="0" applyFont="1" applyFill="1" applyBorder="1" applyProtection="1"/>
    <xf numFmtId="0" fontId="12" fillId="15" borderId="97" xfId="0" applyFont="1" applyFill="1" applyBorder="1" applyAlignment="1" applyProtection="1">
      <alignment horizontal="left"/>
    </xf>
    <xf numFmtId="0" fontId="12" fillId="15" borderId="54" xfId="0" applyFont="1" applyFill="1" applyBorder="1" applyProtection="1"/>
    <xf numFmtId="0" fontId="12" fillId="15" borderId="55" xfId="0" applyFont="1" applyFill="1" applyBorder="1" applyProtection="1"/>
    <xf numFmtId="0" fontId="12" fillId="15" borderId="56" xfId="0" applyFont="1" applyFill="1" applyBorder="1" applyAlignment="1" applyProtection="1">
      <alignment horizontal="left"/>
    </xf>
    <xf numFmtId="0" fontId="45" fillId="15" borderId="0" xfId="0" applyFont="1" applyFill="1" applyBorder="1" applyAlignment="1" applyProtection="1">
      <alignment horizontal="center"/>
    </xf>
    <xf numFmtId="0" fontId="10" fillId="15" borderId="89" xfId="0" applyFont="1" applyFill="1" applyBorder="1" applyProtection="1"/>
    <xf numFmtId="0" fontId="10" fillId="15" borderId="90" xfId="0" applyFont="1" applyFill="1" applyBorder="1" applyProtection="1"/>
    <xf numFmtId="0" fontId="40" fillId="15" borderId="82" xfId="0" applyFont="1" applyFill="1" applyBorder="1" applyAlignment="1" applyProtection="1">
      <alignment horizontal="center"/>
    </xf>
    <xf numFmtId="0" fontId="40" fillId="15" borderId="97" xfId="0" applyFont="1" applyFill="1" applyBorder="1" applyAlignment="1" applyProtection="1">
      <alignment horizontal="center"/>
    </xf>
    <xf numFmtId="0" fontId="39" fillId="17" borderId="88" xfId="0" applyFont="1" applyFill="1" applyBorder="1" applyAlignment="1" applyProtection="1">
      <alignment horizontal="center"/>
      <protection locked="0"/>
    </xf>
    <xf numFmtId="0" fontId="0" fillId="18" borderId="100" xfId="0" applyFill="1" applyBorder="1" applyAlignment="1" applyProtection="1">
      <alignment horizontal="center" vertical="center"/>
    </xf>
    <xf numFmtId="0" fontId="40" fillId="15" borderId="86" xfId="0" applyFont="1" applyFill="1" applyBorder="1" applyAlignment="1" applyProtection="1">
      <alignment horizontal="center"/>
    </xf>
    <xf numFmtId="0" fontId="40" fillId="15" borderId="71" xfId="0" applyFont="1" applyFill="1" applyBorder="1" applyAlignment="1" applyProtection="1">
      <alignment horizontal="center"/>
    </xf>
    <xf numFmtId="0" fontId="39" fillId="17" borderId="74" xfId="0" applyFont="1" applyFill="1" applyBorder="1" applyAlignment="1" applyProtection="1">
      <alignment horizontal="center"/>
      <protection locked="0"/>
    </xf>
    <xf numFmtId="0" fontId="40" fillId="15" borderId="90" xfId="0" applyFont="1" applyFill="1" applyBorder="1" applyAlignment="1" applyProtection="1">
      <alignment horizontal="center"/>
    </xf>
    <xf numFmtId="0" fontId="40" fillId="15" borderId="98" xfId="0" applyFont="1" applyFill="1" applyBorder="1" applyAlignment="1" applyProtection="1">
      <alignment horizontal="center"/>
    </xf>
    <xf numFmtId="0" fontId="39" fillId="17" borderId="91" xfId="0" applyFont="1" applyFill="1" applyBorder="1" applyAlignment="1" applyProtection="1">
      <alignment horizontal="center"/>
      <protection locked="0"/>
    </xf>
    <xf numFmtId="0" fontId="32" fillId="27" borderId="87" xfId="0" applyFont="1" applyFill="1" applyBorder="1" applyAlignment="1" applyProtection="1">
      <alignment horizontal="left"/>
    </xf>
    <xf numFmtId="0" fontId="32" fillId="27" borderId="82" xfId="0" applyFont="1" applyFill="1" applyBorder="1" applyAlignment="1" applyProtection="1">
      <alignment horizontal="left"/>
    </xf>
    <xf numFmtId="0" fontId="12" fillId="27" borderId="82" xfId="0" applyFont="1" applyFill="1" applyBorder="1" applyProtection="1"/>
    <xf numFmtId="0" fontId="32" fillId="27" borderId="82" xfId="0" applyFont="1" applyFill="1" applyBorder="1" applyAlignment="1" applyProtection="1">
      <alignment horizontal="center"/>
    </xf>
    <xf numFmtId="0" fontId="33" fillId="27" borderId="101" xfId="0" applyFont="1" applyFill="1" applyBorder="1" applyProtection="1"/>
    <xf numFmtId="0" fontId="37" fillId="27" borderId="101" xfId="0" applyFont="1" applyFill="1" applyBorder="1" applyAlignment="1" applyProtection="1">
      <alignment horizontal="center"/>
    </xf>
    <xf numFmtId="0" fontId="32" fillId="27" borderId="94" xfId="0" applyFont="1" applyFill="1" applyBorder="1" applyAlignment="1" applyProtection="1">
      <alignment horizontal="center"/>
    </xf>
    <xf numFmtId="0" fontId="10" fillId="15" borderId="52" xfId="0" applyFont="1" applyFill="1" applyBorder="1"/>
    <xf numFmtId="0" fontId="10" fillId="15" borderId="0" xfId="0" applyFont="1" applyFill="1" applyBorder="1"/>
    <xf numFmtId="0" fontId="0" fillId="0" borderId="0" xfId="0" applyBorder="1" applyProtection="1"/>
    <xf numFmtId="0" fontId="39" fillId="15" borderId="52" xfId="0" applyFont="1" applyFill="1" applyBorder="1" applyAlignment="1" applyProtection="1">
      <alignment horizontal="center"/>
    </xf>
    <xf numFmtId="0" fontId="0" fillId="15" borderId="87" xfId="0" applyFill="1" applyBorder="1" applyAlignment="1" applyProtection="1">
      <alignment horizontal="center"/>
    </xf>
    <xf numFmtId="0" fontId="12" fillId="15" borderId="52" xfId="0" applyFont="1" applyFill="1" applyBorder="1" applyAlignment="1" applyProtection="1">
      <alignment horizontal="center"/>
    </xf>
    <xf numFmtId="0" fontId="35" fillId="15" borderId="53" xfId="8" applyFont="1" applyFill="1" applyBorder="1" applyAlignment="1" applyProtection="1">
      <alignment horizontal="center"/>
    </xf>
    <xf numFmtId="0" fontId="39" fillId="17" borderId="48" xfId="0" applyFont="1" applyFill="1" applyBorder="1" applyAlignment="1" applyProtection="1">
      <alignment horizontal="center"/>
      <protection locked="0"/>
    </xf>
    <xf numFmtId="0" fontId="39" fillId="17" borderId="86" xfId="0" applyFont="1" applyFill="1" applyBorder="1" applyAlignment="1" applyProtection="1">
      <alignment horizontal="center"/>
      <protection locked="0"/>
    </xf>
    <xf numFmtId="0" fontId="0" fillId="18" borderId="74" xfId="0" applyFill="1" applyBorder="1" applyAlignment="1" applyProtection="1">
      <alignment horizontal="center"/>
    </xf>
    <xf numFmtId="0" fontId="40" fillId="15" borderId="86" xfId="0" applyFont="1" applyFill="1" applyBorder="1" applyAlignment="1" applyProtection="1">
      <alignment horizontal="center"/>
      <protection locked="0"/>
    </xf>
    <xf numFmtId="0" fontId="0" fillId="15" borderId="54" xfId="0" applyFill="1" applyBorder="1" applyProtection="1"/>
    <xf numFmtId="0" fontId="0" fillId="15" borderId="55" xfId="0" applyFill="1" applyBorder="1" applyProtection="1"/>
    <xf numFmtId="0" fontId="40" fillId="15" borderId="55" xfId="0" applyFont="1" applyFill="1" applyBorder="1" applyAlignment="1" applyProtection="1">
      <alignment horizontal="center"/>
      <protection locked="0"/>
    </xf>
    <xf numFmtId="0" fontId="40" fillId="15" borderId="56" xfId="0" applyFont="1" applyFill="1" applyBorder="1" applyAlignment="1" applyProtection="1">
      <alignment horizontal="center"/>
    </xf>
    <xf numFmtId="0" fontId="0" fillId="18" borderId="91" xfId="0" applyFill="1" applyBorder="1" applyAlignment="1" applyProtection="1">
      <alignment horizontal="center"/>
    </xf>
    <xf numFmtId="0" fontId="10" fillId="15" borderId="94" xfId="0" applyFont="1" applyFill="1" applyBorder="1"/>
    <xf numFmtId="0" fontId="10" fillId="15" borderId="95" xfId="0" applyFont="1" applyFill="1" applyBorder="1"/>
    <xf numFmtId="0" fontId="40" fillId="15" borderId="95" xfId="0" applyFont="1" applyFill="1" applyBorder="1" applyAlignment="1" applyProtection="1">
      <alignment horizontal="center"/>
      <protection locked="0"/>
    </xf>
    <xf numFmtId="0" fontId="40" fillId="15" borderId="96" xfId="0" applyFont="1" applyFill="1" applyBorder="1" applyAlignment="1" applyProtection="1">
      <alignment horizontal="center"/>
    </xf>
    <xf numFmtId="0" fontId="0" fillId="15" borderId="103" xfId="0" applyFill="1" applyBorder="1" applyAlignment="1" applyProtection="1">
      <alignment horizontal="center"/>
    </xf>
    <xf numFmtId="0" fontId="32" fillId="27" borderId="82" xfId="0" applyFont="1" applyFill="1" applyBorder="1" applyProtection="1"/>
    <xf numFmtId="0" fontId="32" fillId="27" borderId="82" xfId="0" applyFont="1" applyFill="1" applyBorder="1" applyAlignment="1" applyProtection="1">
      <alignment horizontal="center"/>
      <protection locked="0"/>
    </xf>
    <xf numFmtId="0" fontId="33" fillId="27" borderId="87" xfId="0" applyFont="1" applyFill="1" applyBorder="1" applyProtection="1"/>
    <xf numFmtId="0" fontId="37" fillId="27" borderId="103" xfId="0" applyFont="1" applyFill="1" applyBorder="1" applyAlignment="1" applyProtection="1">
      <alignment horizontal="center"/>
    </xf>
    <xf numFmtId="0" fontId="32" fillId="27" borderId="101" xfId="0" applyFont="1" applyFill="1" applyBorder="1" applyAlignment="1" applyProtection="1">
      <alignment horizontal="center"/>
    </xf>
    <xf numFmtId="0" fontId="32" fillId="27" borderId="103" xfId="0" applyFont="1" applyFill="1" applyBorder="1" applyAlignment="1">
      <alignment horizontal="center"/>
    </xf>
    <xf numFmtId="0" fontId="0" fillId="18" borderId="93" xfId="0" applyFill="1" applyBorder="1" applyAlignment="1" applyProtection="1">
      <alignment horizontal="center"/>
    </xf>
    <xf numFmtId="0" fontId="12" fillId="22" borderId="45" xfId="0" applyFont="1" applyFill="1" applyBorder="1" applyAlignment="1" applyProtection="1">
      <alignment horizontal="center" vertical="center"/>
      <protection locked="0"/>
    </xf>
    <xf numFmtId="0" fontId="12" fillId="15" borderId="66" xfId="0" applyFont="1" applyFill="1" applyBorder="1" applyAlignment="1" applyProtection="1">
      <alignment horizontal="left"/>
    </xf>
    <xf numFmtId="0" fontId="12" fillId="15" borderId="86" xfId="0" applyFont="1" applyFill="1" applyBorder="1" applyAlignment="1" applyProtection="1">
      <alignment horizontal="left"/>
    </xf>
    <xf numFmtId="0" fontId="12" fillId="22" borderId="61" xfId="0" applyFont="1" applyFill="1" applyBorder="1" applyAlignment="1" applyProtection="1">
      <alignment horizontal="center" vertical="center"/>
      <protection locked="0"/>
    </xf>
    <xf numFmtId="0" fontId="12" fillId="22" borderId="50" xfId="0" applyFont="1" applyFill="1" applyBorder="1" applyAlignment="1" applyProtection="1">
      <alignment horizontal="center" vertical="center"/>
      <protection locked="0"/>
    </xf>
    <xf numFmtId="0" fontId="10" fillId="27" borderId="95" xfId="0" applyFont="1" applyFill="1" applyBorder="1" applyProtection="1"/>
    <xf numFmtId="0" fontId="32" fillId="29" borderId="94" xfId="0" applyFont="1" applyFill="1" applyBorder="1" applyProtection="1"/>
    <xf numFmtId="0" fontId="32" fillId="29" borderId="95" xfId="0" applyFont="1" applyFill="1" applyBorder="1" applyProtection="1"/>
    <xf numFmtId="0" fontId="32" fillId="29" borderId="95" xfId="0" applyFont="1" applyFill="1" applyBorder="1" applyAlignment="1" applyProtection="1">
      <alignment horizontal="center"/>
    </xf>
    <xf numFmtId="0" fontId="0" fillId="29" borderId="96" xfId="0" applyFill="1" applyBorder="1" applyAlignment="1" applyProtection="1">
      <alignment horizontal="center"/>
    </xf>
    <xf numFmtId="0" fontId="32" fillId="29" borderId="92" xfId="0" applyFont="1" applyFill="1" applyBorder="1" applyAlignment="1" applyProtection="1">
      <alignment horizontal="center" vertical="center"/>
    </xf>
    <xf numFmtId="0" fontId="32" fillId="29" borderId="92" xfId="0" applyFont="1" applyFill="1" applyBorder="1" applyAlignment="1" applyProtection="1">
      <alignment horizontal="center"/>
    </xf>
    <xf numFmtId="0" fontId="32" fillId="29" borderId="92" xfId="0" applyFont="1" applyFill="1" applyBorder="1" applyAlignment="1">
      <alignment horizontal="center"/>
    </xf>
    <xf numFmtId="3" fontId="32" fillId="29" borderId="92" xfId="0" applyNumberFormat="1" applyFont="1" applyFill="1" applyBorder="1" applyAlignment="1" applyProtection="1">
      <alignment horizontal="center"/>
    </xf>
    <xf numFmtId="3" fontId="32" fillId="29" borderId="94" xfId="0" applyNumberFormat="1" applyFont="1" applyFill="1" applyBorder="1" applyAlignment="1" applyProtection="1">
      <alignment horizontal="center"/>
    </xf>
    <xf numFmtId="0" fontId="38" fillId="15" borderId="94" xfId="0" applyFont="1" applyFill="1" applyBorder="1" applyAlignment="1" applyProtection="1">
      <alignment vertical="top" wrapText="1"/>
    </xf>
    <xf numFmtId="0" fontId="38" fillId="15" borderId="95" xfId="0" applyFont="1" applyFill="1" applyBorder="1" applyAlignment="1" applyProtection="1">
      <alignment horizontal="left" vertical="top" wrapText="1" indent="1"/>
    </xf>
    <xf numFmtId="0" fontId="33" fillId="15" borderId="82" xfId="0" applyFont="1" applyFill="1" applyBorder="1" applyAlignment="1" applyProtection="1">
      <alignment horizontal="left"/>
    </xf>
    <xf numFmtId="0" fontId="12" fillId="15" borderId="52" xfId="0" applyFont="1" applyFill="1" applyBorder="1" applyProtection="1"/>
    <xf numFmtId="0" fontId="33" fillId="15" borderId="0" xfId="0" applyFont="1" applyFill="1" applyBorder="1" applyAlignment="1" applyProtection="1">
      <alignment horizontal="left"/>
    </xf>
    <xf numFmtId="0" fontId="33" fillId="15" borderId="86" xfId="0" applyFont="1" applyFill="1" applyBorder="1" applyAlignment="1" applyProtection="1">
      <alignment horizontal="left"/>
    </xf>
    <xf numFmtId="0" fontId="33" fillId="15" borderId="90" xfId="0" applyFont="1" applyFill="1" applyBorder="1" applyAlignment="1" applyProtection="1">
      <alignment horizontal="left"/>
    </xf>
    <xf numFmtId="0" fontId="38" fillId="15" borderId="92" xfId="0" applyFont="1" applyFill="1" applyBorder="1" applyAlignment="1" applyProtection="1">
      <alignment horizontal="left" vertical="top" wrapText="1" indent="1"/>
    </xf>
    <xf numFmtId="0" fontId="12" fillId="25" borderId="58" xfId="0" applyFont="1" applyFill="1" applyBorder="1" applyAlignment="1" applyProtection="1">
      <alignment horizontal="center"/>
      <protection locked="0"/>
    </xf>
    <xf numFmtId="0" fontId="12" fillId="25" borderId="46" xfId="0" applyFont="1" applyFill="1" applyBorder="1" applyAlignment="1" applyProtection="1">
      <alignment horizontal="center"/>
      <protection locked="0"/>
    </xf>
    <xf numFmtId="0" fontId="0" fillId="25" borderId="93" xfId="0" applyFill="1" applyBorder="1" applyAlignment="1" applyProtection="1">
      <alignment wrapText="1"/>
      <protection locked="0"/>
    </xf>
    <xf numFmtId="3" fontId="0" fillId="18" borderId="93" xfId="0" applyNumberFormat="1" applyFill="1" applyBorder="1" applyAlignment="1" applyProtection="1">
      <alignment wrapText="1"/>
    </xf>
    <xf numFmtId="3" fontId="0" fillId="18" borderId="99" xfId="0" applyNumberFormat="1" applyFill="1" applyBorder="1" applyAlignment="1" applyProtection="1">
      <alignment wrapText="1"/>
    </xf>
    <xf numFmtId="0" fontId="12" fillId="25" borderId="40" xfId="0" applyFont="1" applyFill="1" applyBorder="1" applyAlignment="1" applyProtection="1">
      <alignment horizontal="center"/>
      <protection locked="0"/>
    </xf>
    <xf numFmtId="0" fontId="12" fillId="25" borderId="62" xfId="0" applyFont="1" applyFill="1" applyBorder="1" applyAlignment="1" applyProtection="1">
      <alignment horizontal="center"/>
      <protection locked="0"/>
    </xf>
    <xf numFmtId="0" fontId="12" fillId="25" borderId="72" xfId="0" applyFont="1" applyFill="1" applyBorder="1" applyAlignment="1" applyProtection="1">
      <alignment horizontal="center"/>
      <protection locked="0"/>
    </xf>
    <xf numFmtId="0" fontId="12" fillId="25" borderId="51" xfId="0" applyFont="1" applyFill="1" applyBorder="1" applyAlignment="1" applyProtection="1">
      <alignment horizontal="center"/>
      <protection locked="0"/>
    </xf>
    <xf numFmtId="0" fontId="0" fillId="25" borderId="91" xfId="0" applyFill="1" applyBorder="1" applyAlignment="1" applyProtection="1">
      <alignment wrapText="1"/>
      <protection locked="0"/>
    </xf>
    <xf numFmtId="3" fontId="0" fillId="18" borderId="91" xfId="0" applyNumberFormat="1" applyFill="1" applyBorder="1" applyAlignment="1" applyProtection="1">
      <alignment wrapText="1"/>
    </xf>
    <xf numFmtId="3" fontId="0" fillId="18" borderId="54" xfId="0" applyNumberFormat="1" applyFill="1" applyBorder="1" applyAlignment="1" applyProtection="1">
      <alignment wrapText="1"/>
    </xf>
    <xf numFmtId="0" fontId="32" fillId="29" borderId="87" xfId="0" applyFont="1" applyFill="1" applyBorder="1" applyAlignment="1" applyProtection="1">
      <alignment vertical="center"/>
    </xf>
    <xf numFmtId="0" fontId="32" fillId="29" borderId="82" xfId="0" applyFont="1" applyFill="1" applyBorder="1" applyAlignment="1" applyProtection="1">
      <alignment vertical="center"/>
    </xf>
    <xf numFmtId="0" fontId="32" fillId="29" borderId="82" xfId="0" applyFont="1" applyFill="1" applyBorder="1" applyAlignment="1" applyProtection="1">
      <alignment horizontal="center" vertical="center"/>
    </xf>
    <xf numFmtId="0" fontId="32" fillId="29" borderId="101" xfId="0" applyFont="1" applyFill="1" applyBorder="1" applyAlignment="1" applyProtection="1">
      <alignment horizontal="center" vertical="center"/>
    </xf>
    <xf numFmtId="0" fontId="32" fillId="29" borderId="92" xfId="0" applyFont="1" applyFill="1" applyBorder="1" applyAlignment="1">
      <alignment horizontal="center" vertical="center"/>
    </xf>
    <xf numFmtId="0" fontId="38" fillId="15" borderId="95" xfId="0" applyFont="1" applyFill="1" applyBorder="1" applyAlignment="1" applyProtection="1">
      <alignment horizontal="left" vertical="top" wrapText="1" indent="2"/>
    </xf>
    <xf numFmtId="0" fontId="12" fillId="15" borderId="87" xfId="0" applyFont="1" applyFill="1" applyBorder="1" applyAlignment="1" applyProtection="1">
      <alignment vertical="top" wrapText="1"/>
    </xf>
    <xf numFmtId="0" fontId="46" fillId="15" borderId="82" xfId="0" applyFont="1" applyFill="1" applyBorder="1" applyAlignment="1" applyProtection="1">
      <alignment horizontal="left" vertical="top" wrapText="1" indent="3"/>
    </xf>
    <xf numFmtId="3" fontId="12" fillId="18" borderId="88" xfId="0" applyNumberFormat="1" applyFont="1" applyFill="1" applyBorder="1" applyAlignment="1" applyProtection="1">
      <alignment wrapText="1"/>
    </xf>
    <xf numFmtId="0" fontId="12" fillId="15" borderId="54" xfId="0" applyFont="1" applyFill="1" applyBorder="1" applyAlignment="1" applyProtection="1">
      <alignment vertical="top" wrapText="1"/>
    </xf>
    <xf numFmtId="0" fontId="46" fillId="15" borderId="55" xfId="0" applyFont="1" applyFill="1" applyBorder="1" applyAlignment="1" applyProtection="1">
      <alignment horizontal="left" vertical="top" wrapText="1" indent="3"/>
    </xf>
    <xf numFmtId="0" fontId="12" fillId="15" borderId="55" xfId="0" applyFont="1" applyFill="1" applyBorder="1" applyAlignment="1" applyProtection="1">
      <alignment horizontal="left"/>
    </xf>
    <xf numFmtId="0" fontId="33" fillId="15" borderId="55" xfId="0" applyFont="1" applyFill="1" applyBorder="1" applyAlignment="1" applyProtection="1">
      <alignment horizontal="left"/>
    </xf>
    <xf numFmtId="0" fontId="12" fillId="25" borderId="77" xfId="0" applyFont="1" applyFill="1" applyBorder="1" applyAlignment="1" applyProtection="1">
      <alignment wrapText="1"/>
      <protection locked="0"/>
    </xf>
    <xf numFmtId="3" fontId="12" fillId="18" borderId="77" xfId="0" applyNumberFormat="1" applyFont="1" applyFill="1" applyBorder="1" applyAlignment="1" applyProtection="1">
      <alignment wrapText="1"/>
    </xf>
    <xf numFmtId="0" fontId="10" fillId="15" borderId="89" xfId="0" applyFont="1" applyFill="1" applyBorder="1" applyAlignment="1" applyProtection="1">
      <alignment vertical="top" wrapText="1"/>
    </xf>
    <xf numFmtId="0" fontId="38" fillId="15" borderId="90" xfId="0" applyFont="1" applyFill="1" applyBorder="1" applyAlignment="1" applyProtection="1">
      <alignment horizontal="left" vertical="top" wrapText="1" indent="2"/>
    </xf>
    <xf numFmtId="0" fontId="10" fillId="15" borderId="94" xfId="0" applyFont="1" applyFill="1" applyBorder="1" applyAlignment="1" applyProtection="1">
      <alignment horizontal="center" vertical="center"/>
    </xf>
    <xf numFmtId="0" fontId="12" fillId="15" borderId="89" xfId="0" applyFont="1" applyFill="1" applyBorder="1" applyAlignment="1" applyProtection="1">
      <alignment vertical="top" wrapText="1"/>
    </xf>
    <xf numFmtId="0" fontId="46" fillId="15" borderId="90" xfId="0" applyFont="1" applyFill="1" applyBorder="1" applyAlignment="1" applyProtection="1">
      <alignment horizontal="left" vertical="top" wrapText="1" indent="2"/>
    </xf>
    <xf numFmtId="0" fontId="0" fillId="18" borderId="92" xfId="0" applyFill="1" applyBorder="1" applyAlignment="1" applyProtection="1">
      <alignment horizontal="center"/>
    </xf>
    <xf numFmtId="0" fontId="0" fillId="22" borderId="92" xfId="0" applyFill="1" applyBorder="1" applyAlignment="1" applyProtection="1">
      <alignment horizontal="center"/>
      <protection locked="0"/>
    </xf>
    <xf numFmtId="3" fontId="0" fillId="18" borderId="94" xfId="0" applyNumberFormat="1" applyFill="1" applyBorder="1" applyAlignment="1" applyProtection="1">
      <alignment wrapText="1"/>
    </xf>
    <xf numFmtId="0" fontId="32" fillId="29" borderId="94" xfId="0" applyFont="1" applyFill="1" applyBorder="1" applyAlignment="1" applyProtection="1">
      <alignment vertical="center"/>
    </xf>
    <xf numFmtId="0" fontId="32" fillId="29" borderId="95" xfId="0" applyFont="1" applyFill="1" applyBorder="1" applyAlignment="1" applyProtection="1">
      <alignment vertical="center"/>
    </xf>
    <xf numFmtId="0" fontId="32" fillId="29" borderId="95" xfId="0" applyFont="1" applyFill="1" applyBorder="1" applyAlignment="1" applyProtection="1">
      <alignment horizontal="center" vertical="center"/>
    </xf>
    <xf numFmtId="0" fontId="0" fillId="29" borderId="96" xfId="0" applyFill="1" applyBorder="1" applyAlignment="1" applyProtection="1">
      <alignment horizontal="center" vertical="center"/>
    </xf>
    <xf numFmtId="0" fontId="12" fillId="25" borderId="88" xfId="0" applyFont="1" applyFill="1" applyBorder="1" applyAlignment="1" applyProtection="1">
      <protection locked="0"/>
    </xf>
    <xf numFmtId="3" fontId="12" fillId="18" borderId="88" xfId="0" applyNumberFormat="1" applyFont="1" applyFill="1" applyBorder="1" applyAlignment="1" applyProtection="1"/>
    <xf numFmtId="0" fontId="12" fillId="25" borderId="74" xfId="0" applyFont="1" applyFill="1" applyBorder="1" applyAlignment="1" applyProtection="1">
      <protection locked="0"/>
    </xf>
    <xf numFmtId="3" fontId="12" fillId="18" borderId="74" xfId="0" applyNumberFormat="1" applyFont="1" applyFill="1" applyBorder="1" applyAlignment="1" applyProtection="1"/>
    <xf numFmtId="0" fontId="0" fillId="25" borderId="77" xfId="0" applyFill="1" applyBorder="1" applyAlignment="1" applyProtection="1">
      <alignment horizontal="center"/>
      <protection locked="0"/>
    </xf>
    <xf numFmtId="0" fontId="12" fillId="25" borderId="77" xfId="0" applyFont="1" applyFill="1" applyBorder="1" applyAlignment="1" applyProtection="1">
      <protection locked="0"/>
    </xf>
    <xf numFmtId="3" fontId="12" fillId="18" borderId="77" xfId="0" applyNumberFormat="1" applyFont="1" applyFill="1" applyBorder="1" applyAlignment="1" applyProtection="1"/>
    <xf numFmtId="0" fontId="0" fillId="18" borderId="88" xfId="0" applyFill="1" applyBorder="1" applyAlignment="1" applyProtection="1">
      <alignment horizontal="center"/>
    </xf>
    <xf numFmtId="0" fontId="12" fillId="25" borderId="93" xfId="0" applyFont="1" applyFill="1" applyBorder="1" applyAlignment="1" applyProtection="1">
      <alignment wrapText="1"/>
      <protection locked="0"/>
    </xf>
    <xf numFmtId="3" fontId="12" fillId="18" borderId="93" xfId="0" applyNumberFormat="1" applyFont="1" applyFill="1" applyBorder="1" applyAlignment="1" applyProtection="1">
      <alignment wrapText="1"/>
    </xf>
    <xf numFmtId="3" fontId="12" fillId="18" borderId="99" xfId="0" applyNumberFormat="1" applyFont="1" applyFill="1" applyBorder="1" applyAlignment="1" applyProtection="1">
      <alignment wrapText="1"/>
    </xf>
    <xf numFmtId="0" fontId="12" fillId="25" borderId="74" xfId="0" applyFont="1" applyFill="1" applyBorder="1" applyAlignment="1" applyProtection="1">
      <alignment wrapText="1"/>
      <protection locked="0"/>
    </xf>
    <xf numFmtId="3" fontId="12" fillId="18" borderId="74" xfId="0" applyNumberFormat="1" applyFont="1" applyFill="1" applyBorder="1" applyAlignment="1" applyProtection="1">
      <alignment wrapText="1"/>
    </xf>
    <xf numFmtId="3" fontId="12" fillId="18" borderId="66" xfId="0" applyNumberFormat="1" applyFont="1" applyFill="1" applyBorder="1" applyAlignment="1" applyProtection="1">
      <alignment wrapText="1"/>
    </xf>
    <xf numFmtId="0" fontId="12" fillId="25" borderId="91" xfId="0" applyFont="1" applyFill="1" applyBorder="1" applyAlignment="1" applyProtection="1">
      <alignment wrapText="1"/>
      <protection locked="0"/>
    </xf>
    <xf numFmtId="3" fontId="12" fillId="18" borderId="91" xfId="0" applyNumberFormat="1" applyFont="1" applyFill="1" applyBorder="1" applyAlignment="1" applyProtection="1">
      <alignment wrapText="1"/>
    </xf>
    <xf numFmtId="3" fontId="12" fillId="18" borderId="54" xfId="0" applyNumberFormat="1" applyFont="1" applyFill="1" applyBorder="1" applyAlignment="1" applyProtection="1">
      <alignment wrapText="1"/>
    </xf>
    <xf numFmtId="0" fontId="0" fillId="22" borderId="93" xfId="0" applyFill="1" applyBorder="1" applyAlignment="1" applyProtection="1">
      <alignment horizontal="center" vertical="center"/>
      <protection locked="0"/>
    </xf>
    <xf numFmtId="0" fontId="47" fillId="17" borderId="46" xfId="8" applyFont="1" applyFill="1" applyBorder="1" applyAlignment="1" applyProtection="1">
      <alignment horizontal="center"/>
      <protection locked="0"/>
    </xf>
    <xf numFmtId="0" fontId="47" fillId="17" borderId="69" xfId="8" applyFont="1" applyFill="1" applyBorder="1" applyAlignment="1" applyProtection="1">
      <alignment horizontal="center"/>
      <protection locked="0"/>
    </xf>
    <xf numFmtId="0" fontId="47" fillId="17" borderId="110" xfId="8" applyFont="1" applyFill="1" applyBorder="1" applyAlignment="1" applyProtection="1">
      <alignment horizontal="center"/>
      <protection locked="0"/>
    </xf>
    <xf numFmtId="0" fontId="48" fillId="15" borderId="0" xfId="0" applyFont="1" applyFill="1" applyBorder="1" applyAlignment="1" applyProtection="1">
      <alignment horizontal="center"/>
    </xf>
    <xf numFmtId="0" fontId="12" fillId="15" borderId="47" xfId="0" applyFont="1" applyFill="1" applyBorder="1" applyAlignment="1" applyProtection="1">
      <alignment horizontal="left"/>
    </xf>
    <xf numFmtId="0" fontId="12" fillId="15" borderId="48" xfId="0" applyFont="1" applyFill="1" applyBorder="1" applyAlignment="1" applyProtection="1">
      <alignment horizontal="left"/>
    </xf>
    <xf numFmtId="0" fontId="40" fillId="15" borderId="48" xfId="0" applyFont="1" applyFill="1" applyBorder="1" applyAlignment="1" applyProtection="1">
      <alignment horizontal="center"/>
    </xf>
    <xf numFmtId="0" fontId="41" fillId="15" borderId="48" xfId="0" applyFont="1" applyFill="1" applyBorder="1" applyAlignment="1" applyProtection="1">
      <alignment horizontal="center"/>
    </xf>
    <xf numFmtId="0" fontId="41" fillId="15" borderId="86" xfId="0" applyFont="1" applyFill="1" applyBorder="1" applyAlignment="1" applyProtection="1">
      <alignment horizontal="center"/>
    </xf>
    <xf numFmtId="0" fontId="41" fillId="15" borderId="90" xfId="0" applyFont="1" applyFill="1" applyBorder="1" applyAlignment="1" applyProtection="1">
      <alignment horizontal="center"/>
    </xf>
    <xf numFmtId="3" fontId="32" fillId="27" borderId="102" xfId="0" applyNumberFormat="1" applyFont="1" applyFill="1" applyBorder="1" applyAlignment="1" applyProtection="1">
      <alignment horizontal="center"/>
    </xf>
    <xf numFmtId="3" fontId="32" fillId="27" borderId="0" xfId="0" applyNumberFormat="1" applyFont="1" applyFill="1" applyBorder="1" applyAlignment="1" applyProtection="1">
      <alignment horizontal="center"/>
    </xf>
    <xf numFmtId="0" fontId="12" fillId="15" borderId="53" xfId="0" applyFont="1" applyFill="1" applyBorder="1" applyProtection="1"/>
    <xf numFmtId="0" fontId="39" fillId="17" borderId="100" xfId="0" applyFont="1" applyFill="1" applyBorder="1" applyAlignment="1" applyProtection="1">
      <alignment horizontal="center"/>
      <protection locked="0"/>
    </xf>
    <xf numFmtId="0" fontId="40" fillId="15" borderId="53" xfId="0" applyFont="1" applyFill="1" applyBorder="1" applyAlignment="1" applyProtection="1">
      <alignment horizontal="center"/>
    </xf>
    <xf numFmtId="0" fontId="12" fillId="15" borderId="54" xfId="0" applyFont="1" applyFill="1" applyBorder="1" applyAlignment="1" applyProtection="1">
      <alignment horizontal="left"/>
    </xf>
    <xf numFmtId="0" fontId="40" fillId="15" borderId="55" xfId="0" applyFont="1" applyFill="1" applyBorder="1" applyAlignment="1" applyProtection="1">
      <alignment horizontal="center"/>
    </xf>
    <xf numFmtId="0" fontId="39" fillId="17" borderId="55" xfId="0" applyFont="1" applyFill="1" applyBorder="1" applyAlignment="1" applyProtection="1">
      <alignment horizontal="center"/>
      <protection locked="0"/>
    </xf>
    <xf numFmtId="0" fontId="33" fillId="27" borderId="95" xfId="0" applyFont="1" applyFill="1" applyBorder="1" applyAlignment="1" applyProtection="1">
      <alignment horizontal="center"/>
    </xf>
    <xf numFmtId="0" fontId="32" fillId="27" borderId="96" xfId="0" applyFont="1" applyFill="1" applyBorder="1" applyAlignment="1">
      <alignment horizontal="center"/>
    </xf>
    <xf numFmtId="0" fontId="0" fillId="15" borderId="94" xfId="0" applyFill="1" applyBorder="1" applyAlignment="1" applyProtection="1"/>
    <xf numFmtId="0" fontId="0" fillId="15" borderId="95" xfId="0" applyFill="1" applyBorder="1" applyAlignment="1" applyProtection="1"/>
    <xf numFmtId="0" fontId="33" fillId="15" borderId="95" xfId="0" applyFont="1" applyFill="1" applyBorder="1" applyAlignment="1" applyProtection="1">
      <alignment horizontal="left"/>
    </xf>
    <xf numFmtId="0" fontId="10" fillId="15" borderId="93" xfId="0" applyFont="1" applyFill="1" applyBorder="1" applyAlignment="1" applyProtection="1">
      <alignment horizontal="center" vertical="center"/>
    </xf>
    <xf numFmtId="3" fontId="0" fillId="15" borderId="97" xfId="0" applyNumberFormat="1" applyFill="1" applyBorder="1" applyProtection="1"/>
    <xf numFmtId="0" fontId="33" fillId="15" borderId="97" xfId="0" applyFont="1" applyFill="1" applyBorder="1" applyAlignment="1" applyProtection="1">
      <alignment horizontal="left"/>
    </xf>
    <xf numFmtId="0" fontId="12" fillId="25" borderId="49" xfId="0" applyFont="1" applyFill="1" applyBorder="1" applyAlignment="1" applyProtection="1">
      <alignment horizontal="center"/>
      <protection locked="0"/>
    </xf>
    <xf numFmtId="0" fontId="0" fillId="18" borderId="103" xfId="0" applyFill="1" applyBorder="1" applyProtection="1"/>
    <xf numFmtId="0" fontId="12" fillId="15" borderId="85" xfId="0" applyFont="1" applyFill="1" applyBorder="1" applyAlignment="1" applyProtection="1">
      <alignment horizontal="center"/>
    </xf>
    <xf numFmtId="0" fontId="35" fillId="15" borderId="85" xfId="8" applyFont="1" applyFill="1" applyBorder="1" applyAlignment="1" applyProtection="1">
      <alignment horizontal="center"/>
    </xf>
    <xf numFmtId="0" fontId="0" fillId="18" borderId="103" xfId="0" applyFill="1" applyBorder="1"/>
    <xf numFmtId="0" fontId="0" fillId="25" borderId="49" xfId="0" applyFill="1" applyBorder="1" applyAlignment="1" applyProtection="1">
      <alignment wrapText="1"/>
      <protection locked="0"/>
    </xf>
    <xf numFmtId="3" fontId="0" fillId="18" borderId="49" xfId="0" applyNumberFormat="1" applyFill="1" applyBorder="1" applyAlignment="1" applyProtection="1">
      <alignment wrapText="1"/>
    </xf>
    <xf numFmtId="3" fontId="0" fillId="18" borderId="0" xfId="0" applyNumberFormat="1" applyFill="1" applyBorder="1" applyAlignment="1" applyProtection="1">
      <alignment wrapText="1"/>
    </xf>
    <xf numFmtId="0" fontId="33" fillId="15" borderId="71" xfId="0" applyFont="1" applyFill="1" applyBorder="1" applyAlignment="1" applyProtection="1">
      <alignment horizontal="left"/>
    </xf>
    <xf numFmtId="0" fontId="12" fillId="25" borderId="71" xfId="0" applyFont="1" applyFill="1" applyBorder="1" applyAlignment="1" applyProtection="1">
      <alignment horizontal="center"/>
      <protection locked="0"/>
    </xf>
    <xf numFmtId="0" fontId="35" fillId="15" borderId="100" xfId="8" applyFont="1" applyFill="1" applyBorder="1" applyAlignment="1" applyProtection="1">
      <alignment horizontal="center"/>
    </xf>
    <xf numFmtId="0" fontId="0" fillId="25" borderId="71" xfId="0" applyFill="1" applyBorder="1" applyAlignment="1" applyProtection="1">
      <alignment wrapText="1"/>
      <protection locked="0"/>
    </xf>
    <xf numFmtId="3" fontId="0" fillId="18" borderId="71" xfId="0" applyNumberFormat="1" applyFill="1" applyBorder="1" applyAlignment="1" applyProtection="1">
      <alignment wrapText="1"/>
    </xf>
    <xf numFmtId="0" fontId="33" fillId="15" borderId="53" xfId="0" applyFont="1" applyFill="1" applyBorder="1" applyAlignment="1" applyProtection="1">
      <alignment horizontal="left"/>
    </xf>
    <xf numFmtId="0" fontId="33" fillId="15" borderId="56" xfId="0" applyFont="1" applyFill="1" applyBorder="1" applyAlignment="1" applyProtection="1">
      <alignment horizontal="left"/>
    </xf>
    <xf numFmtId="0" fontId="12" fillId="25" borderId="56" xfId="0" applyFont="1" applyFill="1" applyBorder="1" applyAlignment="1" applyProtection="1">
      <alignment horizontal="center"/>
      <protection locked="0"/>
    </xf>
    <xf numFmtId="0" fontId="0" fillId="18" borderId="102" xfId="0" applyFill="1" applyBorder="1" applyProtection="1"/>
    <xf numFmtId="0" fontId="0" fillId="18" borderId="102" xfId="0" applyFill="1" applyBorder="1"/>
    <xf numFmtId="0" fontId="0" fillId="25" borderId="56" xfId="0" applyFill="1" applyBorder="1" applyAlignment="1" applyProtection="1">
      <alignment wrapText="1"/>
      <protection locked="0"/>
    </xf>
    <xf numFmtId="3" fontId="0" fillId="18" borderId="56" xfId="0" applyNumberFormat="1" applyFill="1" applyBorder="1" applyAlignment="1" applyProtection="1">
      <alignment wrapText="1"/>
    </xf>
    <xf numFmtId="0" fontId="32" fillId="27" borderId="94" xfId="0" applyFont="1" applyFill="1" applyBorder="1" applyProtection="1"/>
    <xf numFmtId="0" fontId="32" fillId="27" borderId="95" xfId="0" applyFont="1" applyFill="1" applyBorder="1" applyProtection="1"/>
    <xf numFmtId="0" fontId="0" fillId="27" borderId="95" xfId="0" applyFill="1" applyBorder="1" applyProtection="1"/>
    <xf numFmtId="0" fontId="0" fillId="15" borderId="87" xfId="0" applyFill="1" applyBorder="1"/>
    <xf numFmtId="0" fontId="0" fillId="15" borderId="82" xfId="0" applyFill="1" applyBorder="1"/>
    <xf numFmtId="0" fontId="10" fillId="15" borderId="92" xfId="0" applyFont="1" applyFill="1" applyBorder="1" applyAlignment="1" applyProtection="1">
      <alignment horizontal="center" wrapText="1"/>
    </xf>
    <xf numFmtId="0" fontId="10" fillId="15" borderId="92" xfId="0" applyFont="1" applyFill="1" applyBorder="1" applyAlignment="1" applyProtection="1">
      <alignment horizontal="center" vertical="center" wrapText="1"/>
    </xf>
    <xf numFmtId="0" fontId="0" fillId="17" borderId="49" xfId="0" applyFill="1" applyBorder="1" applyAlignment="1" applyProtection="1">
      <alignment horizontal="left"/>
      <protection locked="0"/>
    </xf>
    <xf numFmtId="0" fontId="12" fillId="22" borderId="47" xfId="0" applyFont="1" applyFill="1" applyBorder="1" applyAlignment="1" applyProtection="1">
      <alignment horizontal="center"/>
      <protection locked="0"/>
    </xf>
    <xf numFmtId="3" fontId="0" fillId="18" borderId="49" xfId="0" applyNumberFormat="1" applyFill="1" applyBorder="1" applyProtection="1"/>
    <xf numFmtId="0" fontId="0" fillId="17" borderId="71" xfId="0" applyFill="1" applyBorder="1" applyAlignment="1" applyProtection="1">
      <alignment horizontal="left"/>
      <protection locked="0"/>
    </xf>
    <xf numFmtId="0" fontId="12" fillId="22" borderId="66" xfId="0" applyFont="1" applyFill="1" applyBorder="1" applyAlignment="1" applyProtection="1">
      <alignment horizontal="center"/>
      <protection locked="0"/>
    </xf>
    <xf numFmtId="3" fontId="0" fillId="18" borderId="71" xfId="0" applyNumberFormat="1" applyFill="1" applyBorder="1" applyProtection="1"/>
    <xf numFmtId="0" fontId="12" fillId="17" borderId="106" xfId="0" applyFont="1" applyFill="1" applyBorder="1" applyAlignment="1" applyProtection="1">
      <alignment horizontal="center"/>
      <protection locked="0"/>
    </xf>
    <xf numFmtId="0" fontId="0" fillId="26" borderId="0" xfId="0" applyFill="1" applyProtection="1"/>
    <xf numFmtId="3" fontId="0" fillId="0" borderId="0" xfId="0" applyNumberFormat="1" applyFill="1" applyProtection="1"/>
    <xf numFmtId="0" fontId="0" fillId="22" borderId="40" xfId="0" applyFill="1" applyBorder="1" applyAlignment="1" applyProtection="1">
      <protection locked="0"/>
    </xf>
    <xf numFmtId="0" fontId="0" fillId="22" borderId="64" xfId="0" applyFill="1" applyBorder="1" applyAlignment="1" applyProtection="1">
      <protection locked="0"/>
    </xf>
    <xf numFmtId="0" fontId="12" fillId="22" borderId="61" xfId="0" applyFont="1" applyFill="1" applyBorder="1" applyAlignment="1" applyProtection="1">
      <alignment horizontal="left" wrapText="1"/>
      <protection locked="0"/>
    </xf>
    <xf numFmtId="0" fontId="12" fillId="22" borderId="63" xfId="0" applyFont="1" applyFill="1" applyBorder="1" applyAlignment="1" applyProtection="1">
      <alignment horizontal="left" wrapText="1"/>
      <protection locked="0"/>
    </xf>
    <xf numFmtId="0" fontId="12" fillId="22" borderId="65" xfId="0" applyFont="1" applyFill="1" applyBorder="1" applyAlignment="1" applyProtection="1">
      <alignment horizontal="left" wrapText="1"/>
      <protection locked="0"/>
    </xf>
    <xf numFmtId="0" fontId="12" fillId="22" borderId="57" xfId="0" applyFont="1" applyFill="1" applyBorder="1" applyAlignment="1" applyProtection="1">
      <alignment horizontal="left" wrapText="1"/>
      <protection locked="0"/>
    </xf>
    <xf numFmtId="0" fontId="0" fillId="22" borderId="67" xfId="0" applyFill="1" applyBorder="1" applyAlignment="1" applyProtection="1">
      <protection locked="0"/>
    </xf>
    <xf numFmtId="0" fontId="0" fillId="22" borderId="68" xfId="0" applyFill="1" applyBorder="1" applyAlignment="1" applyProtection="1">
      <protection locked="0"/>
    </xf>
    <xf numFmtId="0" fontId="12" fillId="17" borderId="93" xfId="0" applyFont="1" applyFill="1" applyBorder="1" applyAlignment="1" applyProtection="1">
      <alignment horizontal="center"/>
      <protection locked="0"/>
    </xf>
    <xf numFmtId="0" fontId="12" fillId="22" borderId="57" xfId="0" applyFont="1" applyFill="1" applyBorder="1" applyAlignment="1" applyProtection="1">
      <alignment horizontal="center"/>
      <protection locked="0"/>
    </xf>
    <xf numFmtId="0" fontId="0" fillId="22" borderId="93" xfId="0" applyFill="1" applyBorder="1" applyAlignment="1" applyProtection="1">
      <alignment horizontal="center"/>
      <protection locked="0"/>
    </xf>
    <xf numFmtId="1" fontId="7" fillId="0" borderId="40" xfId="4" applyNumberFormat="1" applyFont="1" applyFill="1" applyBorder="1"/>
    <xf numFmtId="0" fontId="5" fillId="30" borderId="62" xfId="5" applyFont="1" applyFill="1" applyBorder="1" applyAlignment="1">
      <alignment horizontal="right" wrapText="1"/>
    </xf>
    <xf numFmtId="0" fontId="5" fillId="32" borderId="62" xfId="5" applyFont="1" applyFill="1" applyBorder="1" applyAlignment="1">
      <alignment horizontal="right" wrapText="1"/>
    </xf>
    <xf numFmtId="0" fontId="5" fillId="31" borderId="62" xfId="5" applyFont="1" applyFill="1" applyBorder="1" applyAlignment="1">
      <alignment horizontal="right" wrapText="1"/>
    </xf>
    <xf numFmtId="0" fontId="13" fillId="0" borderId="40" xfId="4" applyFont="1" applyBorder="1"/>
    <xf numFmtId="0" fontId="4" fillId="31" borderId="40" xfId="4" applyFill="1" applyBorder="1"/>
    <xf numFmtId="0" fontId="4" fillId="20" borderId="40" xfId="4" applyFill="1" applyBorder="1"/>
    <xf numFmtId="0" fontId="4" fillId="30" borderId="40" xfId="4" applyFill="1" applyBorder="1"/>
    <xf numFmtId="1" fontId="9" fillId="0" borderId="0" xfId="4" applyNumberFormat="1" applyFont="1"/>
    <xf numFmtId="0" fontId="4" fillId="26" borderId="40" xfId="4" applyFill="1" applyBorder="1"/>
    <xf numFmtId="0" fontId="4" fillId="0" borderId="0" xfId="4" applyAlignment="1">
      <alignment horizontal="right"/>
    </xf>
    <xf numFmtId="165" fontId="5" fillId="0" borderId="0" xfId="4" applyNumberFormat="1" applyFont="1" applyBorder="1" applyAlignment="1">
      <alignment horizontal="center"/>
    </xf>
    <xf numFmtId="0" fontId="4" fillId="33" borderId="40" xfId="4" applyFill="1" applyBorder="1"/>
    <xf numFmtId="0" fontId="12" fillId="8" borderId="40" xfId="4" applyFont="1" applyFill="1" applyBorder="1"/>
    <xf numFmtId="0" fontId="5" fillId="0" borderId="47" xfId="4" applyFont="1" applyBorder="1" applyAlignment="1">
      <alignment horizontal="center"/>
    </xf>
    <xf numFmtId="0" fontId="5" fillId="0" borderId="48" xfId="4" applyFont="1" applyBorder="1" applyAlignment="1">
      <alignment horizontal="center"/>
    </xf>
    <xf numFmtId="0" fontId="5" fillId="0" borderId="49" xfId="4" applyFont="1" applyBorder="1" applyAlignment="1">
      <alignment horizontal="center"/>
    </xf>
    <xf numFmtId="0" fontId="5" fillId="0" borderId="89" xfId="4" applyFont="1" applyBorder="1" applyAlignment="1">
      <alignment horizontal="center" wrapText="1"/>
    </xf>
    <xf numFmtId="0" fontId="5" fillId="0" borderId="90" xfId="4" applyFont="1" applyBorder="1" applyAlignment="1">
      <alignment horizontal="center" wrapText="1"/>
    </xf>
    <xf numFmtId="0" fontId="5" fillId="0" borderId="45" xfId="4" applyFont="1" applyBorder="1" applyAlignment="1">
      <alignment horizontal="left" wrapText="1"/>
    </xf>
    <xf numFmtId="0" fontId="5" fillId="0" borderId="46" xfId="4" applyFont="1" applyBorder="1" applyAlignment="1">
      <alignment horizontal="left" wrapText="1"/>
    </xf>
    <xf numFmtId="0" fontId="5" fillId="6" borderId="47" xfId="4" applyFont="1" applyFill="1" applyBorder="1" applyAlignment="1">
      <alignment horizontal="center" wrapText="1"/>
    </xf>
    <xf numFmtId="0" fontId="5" fillId="6" borderId="48" xfId="4" applyFont="1" applyFill="1" applyBorder="1" applyAlignment="1">
      <alignment horizontal="center" wrapText="1"/>
    </xf>
    <xf numFmtId="0" fontId="5" fillId="7" borderId="66" xfId="4" applyFont="1" applyFill="1" applyBorder="1" applyAlignment="1">
      <alignment horizontal="center" wrapText="1"/>
    </xf>
    <xf numFmtId="0" fontId="5" fillId="7" borderId="86" xfId="4" applyFont="1" applyFill="1" applyBorder="1" applyAlignment="1">
      <alignment horizontal="center" wrapText="1"/>
    </xf>
    <xf numFmtId="0" fontId="5" fillId="0" borderId="54" xfId="4" applyFont="1" applyBorder="1" applyAlignment="1">
      <alignment horizontal="center" wrapText="1"/>
    </xf>
    <xf numFmtId="0" fontId="5" fillId="0" borderId="55" xfId="4" applyFont="1" applyBorder="1" applyAlignment="1">
      <alignment horizontal="center" wrapText="1"/>
    </xf>
    <xf numFmtId="0" fontId="5" fillId="6" borderId="87" xfId="4" applyFont="1" applyFill="1" applyBorder="1" applyAlignment="1">
      <alignment horizontal="center" wrapText="1"/>
    </xf>
    <xf numFmtId="0" fontId="5" fillId="6" borderId="82" xfId="4" applyFont="1" applyFill="1" applyBorder="1" applyAlignment="1">
      <alignment horizontal="center" wrapText="1"/>
    </xf>
    <xf numFmtId="0" fontId="1" fillId="0" borderId="2" xfId="1" applyFont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0" fontId="1" fillId="0" borderId="4" xfId="1" applyFill="1" applyBorder="1" applyAlignment="1">
      <alignment horizontal="center"/>
    </xf>
    <xf numFmtId="0" fontId="1" fillId="0" borderId="5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2" borderId="6" xfId="1" applyFill="1" applyBorder="1" applyAlignment="1">
      <alignment horizontal="center" wrapText="1"/>
    </xf>
    <xf numFmtId="0" fontId="1" fillId="2" borderId="7" xfId="1" applyFill="1" applyBorder="1" applyAlignment="1">
      <alignment horizontal="center" wrapText="1"/>
    </xf>
    <xf numFmtId="0" fontId="1" fillId="2" borderId="8" xfId="1" applyFill="1" applyBorder="1" applyAlignment="1">
      <alignment horizontal="center" wrapText="1"/>
    </xf>
    <xf numFmtId="0" fontId="1" fillId="2" borderId="11" xfId="1" applyFill="1" applyBorder="1" applyAlignment="1">
      <alignment horizontal="center" wrapText="1"/>
    </xf>
    <xf numFmtId="0" fontId="1" fillId="2" borderId="12" xfId="1" applyFill="1" applyBorder="1" applyAlignment="1">
      <alignment horizontal="center" wrapText="1"/>
    </xf>
    <xf numFmtId="0" fontId="1" fillId="2" borderId="13" xfId="1" applyFill="1" applyBorder="1" applyAlignment="1">
      <alignment horizontal="center" wrapText="1"/>
    </xf>
    <xf numFmtId="0" fontId="1" fillId="3" borderId="6" xfId="1" applyFill="1" applyBorder="1" applyAlignment="1">
      <alignment horizontal="center" wrapText="1"/>
    </xf>
    <xf numFmtId="0" fontId="1" fillId="3" borderId="7" xfId="1" applyFill="1" applyBorder="1" applyAlignment="1">
      <alignment horizontal="center" wrapText="1"/>
    </xf>
    <xf numFmtId="0" fontId="1" fillId="3" borderId="8" xfId="1" applyFill="1" applyBorder="1" applyAlignment="1">
      <alignment horizontal="center" wrapText="1"/>
    </xf>
    <xf numFmtId="0" fontId="1" fillId="3" borderId="11" xfId="1" applyFill="1" applyBorder="1" applyAlignment="1">
      <alignment horizontal="center" wrapText="1"/>
    </xf>
    <xf numFmtId="0" fontId="1" fillId="3" borderId="12" xfId="1" applyFill="1" applyBorder="1" applyAlignment="1">
      <alignment horizontal="center" wrapText="1"/>
    </xf>
    <xf numFmtId="0" fontId="1" fillId="3" borderId="13" xfId="1" applyFill="1" applyBorder="1" applyAlignment="1">
      <alignment horizontal="center" wrapText="1"/>
    </xf>
    <xf numFmtId="0" fontId="1" fillId="0" borderId="9" xfId="1" applyBorder="1" applyAlignment="1">
      <alignment horizontal="center" vertical="top" wrapText="1"/>
    </xf>
    <xf numFmtId="0" fontId="1" fillId="0" borderId="14" xfId="1" applyBorder="1" applyAlignment="1">
      <alignment horizontal="center" vertical="top" wrapText="1"/>
    </xf>
    <xf numFmtId="0" fontId="14" fillId="0" borderId="40" xfId="4" applyFont="1" applyBorder="1" applyAlignment="1">
      <alignment horizontal="center"/>
    </xf>
    <xf numFmtId="0" fontId="5" fillId="0" borderId="45" xfId="4" applyFont="1" applyBorder="1" applyAlignment="1">
      <alignment horizontal="center"/>
    </xf>
    <xf numFmtId="0" fontId="5" fillId="0" borderId="58" xfId="4" applyFont="1" applyBorder="1" applyAlignment="1">
      <alignment horizontal="center"/>
    </xf>
    <xf numFmtId="0" fontId="5" fillId="0" borderId="46" xfId="4" applyFont="1" applyBorder="1" applyAlignment="1">
      <alignment horizontal="center"/>
    </xf>
    <xf numFmtId="165" fontId="13" fillId="26" borderId="64" xfId="4" applyNumberFormat="1" applyFont="1" applyFill="1" applyBorder="1" applyAlignment="1">
      <alignment horizontal="center"/>
    </xf>
    <xf numFmtId="0" fontId="13" fillId="26" borderId="63" xfId="4" applyFont="1" applyFill="1" applyBorder="1" applyAlignment="1">
      <alignment horizontal="center"/>
    </xf>
    <xf numFmtId="165" fontId="13" fillId="0" borderId="67" xfId="4" applyNumberFormat="1" applyFont="1" applyBorder="1" applyAlignment="1">
      <alignment horizontal="center"/>
    </xf>
    <xf numFmtId="0" fontId="13" fillId="0" borderId="67" xfId="4" applyFont="1" applyBorder="1" applyAlignment="1">
      <alignment horizontal="center"/>
    </xf>
    <xf numFmtId="0" fontId="13" fillId="0" borderId="40" xfId="4" applyFont="1" applyBorder="1" applyAlignment="1">
      <alignment horizontal="center"/>
    </xf>
    <xf numFmtId="1" fontId="13" fillId="31" borderId="40" xfId="4" applyNumberFormat="1" applyFont="1" applyFill="1" applyBorder="1" applyAlignment="1">
      <alignment horizontal="center"/>
    </xf>
    <xf numFmtId="165" fontId="13" fillId="20" borderId="40" xfId="4" applyNumberFormat="1" applyFont="1" applyFill="1" applyBorder="1" applyAlignment="1">
      <alignment horizontal="center"/>
    </xf>
    <xf numFmtId="0" fontId="13" fillId="20" borderId="40" xfId="4" applyFont="1" applyFill="1" applyBorder="1" applyAlignment="1">
      <alignment horizontal="center"/>
    </xf>
    <xf numFmtId="165" fontId="13" fillId="30" borderId="40" xfId="4" applyNumberFormat="1" applyFont="1" applyFill="1" applyBorder="1" applyAlignment="1">
      <alignment horizontal="center"/>
    </xf>
    <xf numFmtId="0" fontId="13" fillId="30" borderId="40" xfId="4" applyFont="1" applyFill="1" applyBorder="1" applyAlignment="1">
      <alignment horizontal="center"/>
    </xf>
    <xf numFmtId="165" fontId="13" fillId="26" borderId="40" xfId="4" applyNumberFormat="1" applyFont="1" applyFill="1" applyBorder="1" applyAlignment="1">
      <alignment horizontal="center"/>
    </xf>
    <xf numFmtId="0" fontId="13" fillId="26" borderId="40" xfId="4" applyFont="1" applyFill="1" applyBorder="1" applyAlignment="1">
      <alignment horizontal="center"/>
    </xf>
    <xf numFmtId="1" fontId="13" fillId="0" borderId="67" xfId="4" applyNumberFormat="1" applyFont="1" applyBorder="1" applyAlignment="1">
      <alignment horizontal="center" wrapText="1"/>
    </xf>
    <xf numFmtId="0" fontId="13" fillId="0" borderId="67" xfId="4" applyFont="1" applyBorder="1" applyAlignment="1">
      <alignment horizontal="center" wrapText="1"/>
    </xf>
    <xf numFmtId="0" fontId="13" fillId="0" borderId="64" xfId="4" applyFont="1" applyBorder="1" applyAlignment="1">
      <alignment horizontal="center"/>
    </xf>
    <xf numFmtId="0" fontId="13" fillId="0" borderId="63" xfId="4" applyFont="1" applyBorder="1" applyAlignment="1">
      <alignment horizontal="center"/>
    </xf>
    <xf numFmtId="165" fontId="13" fillId="31" borderId="64" xfId="4" applyNumberFormat="1" applyFont="1" applyFill="1" applyBorder="1" applyAlignment="1">
      <alignment horizontal="center"/>
    </xf>
    <xf numFmtId="0" fontId="13" fillId="31" borderId="63" xfId="4" applyFont="1" applyFill="1" applyBorder="1" applyAlignment="1">
      <alignment horizontal="center"/>
    </xf>
    <xf numFmtId="165" fontId="13" fillId="20" borderId="64" xfId="4" applyNumberFormat="1" applyFont="1" applyFill="1" applyBorder="1" applyAlignment="1">
      <alignment horizontal="center"/>
    </xf>
    <xf numFmtId="0" fontId="13" fillId="20" borderId="63" xfId="4" applyFont="1" applyFill="1" applyBorder="1" applyAlignment="1">
      <alignment horizontal="center"/>
    </xf>
    <xf numFmtId="165" fontId="13" fillId="30" borderId="64" xfId="4" applyNumberFormat="1" applyFont="1" applyFill="1" applyBorder="1" applyAlignment="1">
      <alignment horizontal="center"/>
    </xf>
    <xf numFmtId="0" fontId="13" fillId="30" borderId="63" xfId="4" applyFont="1" applyFill="1" applyBorder="1" applyAlignment="1">
      <alignment horizontal="center"/>
    </xf>
    <xf numFmtId="0" fontId="13" fillId="8" borderId="40" xfId="4" applyFont="1" applyFill="1" applyBorder="1" applyAlignment="1">
      <alignment horizontal="center"/>
    </xf>
    <xf numFmtId="0" fontId="13" fillId="33" borderId="40" xfId="4" applyFont="1" applyFill="1" applyBorder="1" applyAlignment="1">
      <alignment horizontal="center"/>
    </xf>
    <xf numFmtId="0" fontId="0" fillId="14" borderId="0" xfId="0" applyFill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86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0" fillId="14" borderId="0" xfId="0" applyFill="1" applyAlignment="1">
      <alignment horizontal="left"/>
    </xf>
    <xf numFmtId="0" fontId="28" fillId="0" borderId="40" xfId="0" applyFont="1" applyBorder="1" applyAlignment="1">
      <alignment horizontal="center"/>
    </xf>
    <xf numFmtId="0" fontId="12" fillId="17" borderId="94" xfId="0" applyFont="1" applyFill="1" applyBorder="1" applyAlignment="1" applyProtection="1">
      <alignment horizontal="left"/>
      <protection locked="0"/>
    </xf>
    <xf numFmtId="0" fontId="0" fillId="17" borderId="95" xfId="0" applyFill="1" applyBorder="1" applyProtection="1">
      <protection locked="0"/>
    </xf>
    <xf numFmtId="0" fontId="0" fillId="17" borderId="96" xfId="0" applyFill="1" applyBorder="1" applyProtection="1">
      <protection locked="0"/>
    </xf>
    <xf numFmtId="0" fontId="32" fillId="19" borderId="87" xfId="0" applyFont="1" applyFill="1" applyBorder="1" applyAlignment="1" applyProtection="1">
      <alignment vertical="center"/>
    </xf>
    <xf numFmtId="0" fontId="32" fillId="19" borderId="82" xfId="0" applyFont="1" applyFill="1" applyBorder="1" applyAlignment="1" applyProtection="1">
      <alignment vertical="center"/>
    </xf>
    <xf numFmtId="0" fontId="0" fillId="19" borderId="97" xfId="0" applyFill="1" applyBorder="1" applyAlignment="1">
      <alignment vertical="center"/>
    </xf>
    <xf numFmtId="0" fontId="0" fillId="19" borderId="52" xfId="0" applyFill="1" applyBorder="1" applyAlignment="1">
      <alignment vertical="center"/>
    </xf>
    <xf numFmtId="0" fontId="0" fillId="19" borderId="0" xfId="0" applyFill="1" applyBorder="1" applyAlignment="1">
      <alignment vertical="center"/>
    </xf>
    <xf numFmtId="0" fontId="0" fillId="19" borderId="53" xfId="0" applyFill="1" applyBorder="1" applyAlignment="1">
      <alignment vertical="center"/>
    </xf>
    <xf numFmtId="0" fontId="0" fillId="19" borderId="89" xfId="0" applyFill="1" applyBorder="1" applyAlignment="1">
      <alignment vertical="center"/>
    </xf>
    <xf numFmtId="0" fontId="0" fillId="19" borderId="90" xfId="0" applyFill="1" applyBorder="1" applyAlignment="1">
      <alignment vertical="center"/>
    </xf>
    <xf numFmtId="0" fontId="0" fillId="19" borderId="98" xfId="0" applyFill="1" applyBorder="1" applyAlignment="1">
      <alignment vertical="center"/>
    </xf>
    <xf numFmtId="0" fontId="12" fillId="15" borderId="87" xfId="0" applyFont="1" applyFill="1" applyBorder="1" applyAlignment="1" applyProtection="1">
      <alignment vertical="center" wrapText="1"/>
    </xf>
    <xf numFmtId="0" fontId="0" fillId="0" borderId="82" xfId="0" applyBorder="1" applyAlignment="1">
      <alignment vertical="center" wrapText="1"/>
    </xf>
    <xf numFmtId="0" fontId="0" fillId="0" borderId="97" xfId="0" applyBorder="1" applyAlignment="1">
      <alignment vertical="center" wrapText="1"/>
    </xf>
    <xf numFmtId="0" fontId="0" fillId="0" borderId="5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89" xfId="0" applyBorder="1" applyAlignment="1">
      <alignment vertical="center" wrapText="1"/>
    </xf>
    <xf numFmtId="0" fontId="0" fillId="0" borderId="90" xfId="0" applyBorder="1" applyAlignment="1">
      <alignment vertical="center" wrapText="1"/>
    </xf>
    <xf numFmtId="0" fontId="0" fillId="0" borderId="98" xfId="0" applyBorder="1" applyAlignment="1">
      <alignment vertical="center" wrapText="1"/>
    </xf>
    <xf numFmtId="0" fontId="32" fillId="19" borderId="99" xfId="0" applyFont="1" applyFill="1" applyBorder="1" applyAlignment="1" applyProtection="1">
      <alignment horizontal="left"/>
    </xf>
    <xf numFmtId="0" fontId="32" fillId="19" borderId="100" xfId="0" applyFont="1" applyFill="1" applyBorder="1" applyAlignment="1" applyProtection="1">
      <alignment horizontal="left"/>
    </xf>
    <xf numFmtId="0" fontId="32" fillId="19" borderId="70" xfId="0" applyFont="1" applyFill="1" applyBorder="1" applyAlignment="1" applyProtection="1">
      <alignment horizontal="left"/>
    </xf>
    <xf numFmtId="0" fontId="0" fillId="17" borderId="61" xfId="0" applyFill="1" applyBorder="1" applyAlignment="1" applyProtection="1">
      <alignment horizontal="left"/>
      <protection locked="0"/>
    </xf>
    <xf numFmtId="0" fontId="0" fillId="17" borderId="63" xfId="0" applyFill="1" applyBorder="1" applyAlignment="1" applyProtection="1">
      <alignment horizontal="left"/>
      <protection locked="0"/>
    </xf>
    <xf numFmtId="0" fontId="0" fillId="17" borderId="40" xfId="0" applyFill="1" applyBorder="1" applyAlignment="1" applyProtection="1">
      <alignment horizontal="left"/>
      <protection locked="0"/>
    </xf>
    <xf numFmtId="0" fontId="0" fillId="17" borderId="62" xfId="0" applyFill="1" applyBorder="1" applyAlignment="1" applyProtection="1">
      <alignment horizontal="left"/>
      <protection locked="0"/>
    </xf>
    <xf numFmtId="0" fontId="12" fillId="17" borderId="61" xfId="0" applyFont="1" applyFill="1" applyBorder="1" applyAlignment="1" applyProtection="1">
      <alignment horizontal="left"/>
      <protection locked="0"/>
    </xf>
    <xf numFmtId="0" fontId="32" fillId="19" borderId="94" xfId="0" applyFont="1" applyFill="1" applyBorder="1" applyAlignment="1" applyProtection="1">
      <alignment horizontal="center" wrapText="1"/>
    </xf>
    <xf numFmtId="0" fontId="32" fillId="19" borderId="95" xfId="0" applyFont="1" applyFill="1" applyBorder="1" applyAlignment="1" applyProtection="1">
      <alignment horizontal="center" wrapText="1"/>
    </xf>
    <xf numFmtId="0" fontId="32" fillId="19" borderId="96" xfId="0" applyFont="1" applyFill="1" applyBorder="1" applyAlignment="1" applyProtection="1">
      <alignment horizontal="center" wrapText="1"/>
    </xf>
    <xf numFmtId="0" fontId="32" fillId="19" borderId="94" xfId="0" applyFont="1" applyFill="1" applyBorder="1" applyAlignment="1" applyProtection="1"/>
    <xf numFmtId="0" fontId="32" fillId="19" borderId="96" xfId="0" applyFont="1" applyFill="1" applyBorder="1" applyAlignment="1" applyProtection="1"/>
    <xf numFmtId="0" fontId="32" fillId="19" borderId="101" xfId="0" applyFont="1" applyFill="1" applyBorder="1" applyAlignment="1" applyProtection="1">
      <alignment horizontal="center" vertical="center"/>
    </xf>
    <xf numFmtId="0" fontId="32" fillId="19" borderId="102" xfId="0" applyFont="1" applyFill="1" applyBorder="1" applyAlignment="1" applyProtection="1">
      <alignment horizontal="center" vertical="center"/>
    </xf>
    <xf numFmtId="0" fontId="0" fillId="15" borderId="94" xfId="0" applyFill="1" applyBorder="1" applyAlignment="1" applyProtection="1"/>
    <xf numFmtId="0" fontId="0" fillId="15" borderId="96" xfId="0" applyFill="1" applyBorder="1" applyAlignment="1" applyProtection="1"/>
    <xf numFmtId="0" fontId="0" fillId="17" borderId="50" xfId="0" applyFill="1" applyBorder="1" applyAlignment="1" applyProtection="1">
      <alignment horizontal="left"/>
      <protection locked="0"/>
    </xf>
    <xf numFmtId="0" fontId="0" fillId="17" borderId="73" xfId="0" applyFill="1" applyBorder="1" applyAlignment="1" applyProtection="1">
      <alignment horizontal="left"/>
      <protection locked="0"/>
    </xf>
    <xf numFmtId="0" fontId="0" fillId="17" borderId="72" xfId="0" applyFill="1" applyBorder="1" applyAlignment="1" applyProtection="1">
      <alignment horizontal="left"/>
      <protection locked="0"/>
    </xf>
    <xf numFmtId="0" fontId="0" fillId="17" borderId="51" xfId="0" applyFill="1" applyBorder="1" applyAlignment="1" applyProtection="1">
      <alignment horizontal="left"/>
      <protection locked="0"/>
    </xf>
    <xf numFmtId="0" fontId="12" fillId="22" borderId="64" xfId="0" applyFont="1" applyFill="1" applyBorder="1" applyAlignment="1" applyProtection="1">
      <protection locked="0"/>
    </xf>
    <xf numFmtId="0" fontId="0" fillId="0" borderId="86" xfId="0" applyBorder="1" applyAlignment="1" applyProtection="1">
      <protection locked="0"/>
    </xf>
    <xf numFmtId="0" fontId="0" fillId="0" borderId="71" xfId="0" applyBorder="1" applyAlignment="1" applyProtection="1">
      <protection locked="0"/>
    </xf>
    <xf numFmtId="3" fontId="0" fillId="6" borderId="0" xfId="0" applyNumberFormat="1" applyFill="1" applyBorder="1" applyAlignment="1" applyProtection="1">
      <alignment horizontal="center" vertical="center"/>
    </xf>
    <xf numFmtId="0" fontId="0" fillId="20" borderId="90" xfId="0" applyFill="1" applyBorder="1" applyAlignment="1" applyProtection="1">
      <alignment horizontal="center"/>
    </xf>
    <xf numFmtId="0" fontId="32" fillId="21" borderId="94" xfId="0" applyFont="1" applyFill="1" applyBorder="1" applyAlignment="1" applyProtection="1"/>
    <xf numFmtId="0" fontId="32" fillId="21" borderId="95" xfId="0" applyFont="1" applyFill="1" applyBorder="1" applyAlignment="1" applyProtection="1"/>
    <xf numFmtId="0" fontId="0" fillId="21" borderId="95" xfId="0" applyFill="1" applyBorder="1" applyAlignment="1"/>
    <xf numFmtId="0" fontId="32" fillId="21" borderId="95" xfId="0" applyFont="1" applyFill="1" applyBorder="1" applyAlignment="1" applyProtection="1">
      <alignment horizontal="center"/>
    </xf>
    <xf numFmtId="0" fontId="32" fillId="21" borderId="96" xfId="0" applyFont="1" applyFill="1" applyBorder="1" applyAlignment="1" applyProtection="1">
      <alignment horizontal="center"/>
    </xf>
    <xf numFmtId="0" fontId="10" fillId="15" borderId="94" xfId="0" applyFont="1" applyFill="1" applyBorder="1" applyAlignment="1" applyProtection="1"/>
    <xf numFmtId="0" fontId="0" fillId="0" borderId="95" xfId="0" applyBorder="1" applyAlignment="1"/>
    <xf numFmtId="0" fontId="0" fillId="0" borderId="96" xfId="0" applyBorder="1" applyAlignment="1"/>
    <xf numFmtId="0" fontId="12" fillId="22" borderId="60" xfId="0" applyFont="1" applyFill="1" applyBorder="1" applyAlignment="1" applyProtection="1">
      <protection locked="0"/>
    </xf>
    <xf numFmtId="0" fontId="0" fillId="0" borderId="48" xfId="0" applyBorder="1" applyAlignment="1" applyProtection="1">
      <protection locked="0"/>
    </xf>
    <xf numFmtId="0" fontId="0" fillId="0" borderId="49" xfId="0" applyBorder="1" applyAlignment="1" applyProtection="1">
      <protection locked="0"/>
    </xf>
    <xf numFmtId="0" fontId="12" fillId="22" borderId="104" xfId="0" applyFont="1" applyFill="1" applyBorder="1" applyAlignment="1" applyProtection="1">
      <protection locked="0"/>
    </xf>
    <xf numFmtId="0" fontId="0" fillId="0" borderId="55" xfId="0" applyBorder="1" applyAlignment="1" applyProtection="1">
      <protection locked="0"/>
    </xf>
    <xf numFmtId="0" fontId="0" fillId="0" borderId="56" xfId="0" applyBorder="1" applyAlignment="1" applyProtection="1">
      <protection locked="0"/>
    </xf>
    <xf numFmtId="0" fontId="32" fillId="21" borderId="94" xfId="0" applyNumberFormat="1" applyFont="1" applyFill="1" applyBorder="1" applyAlignment="1" applyProtection="1">
      <alignment wrapText="1"/>
    </xf>
    <xf numFmtId="0" fontId="32" fillId="21" borderId="95" xfId="0" applyNumberFormat="1" applyFont="1" applyFill="1" applyBorder="1" applyAlignment="1" applyProtection="1">
      <alignment wrapText="1"/>
    </xf>
    <xf numFmtId="0" fontId="32" fillId="21" borderId="96" xfId="0" applyNumberFormat="1" applyFont="1" applyFill="1" applyBorder="1" applyAlignment="1" applyProtection="1">
      <alignment wrapText="1"/>
    </xf>
    <xf numFmtId="0" fontId="32" fillId="21" borderId="94" xfId="0" applyFont="1" applyFill="1" applyBorder="1" applyAlignment="1" applyProtection="1">
      <alignment horizontal="center"/>
    </xf>
    <xf numFmtId="0" fontId="12" fillId="15" borderId="45" xfId="0" applyFont="1" applyFill="1" applyBorder="1" applyProtection="1"/>
    <xf numFmtId="0" fontId="12" fillId="15" borderId="58" xfId="0" applyFont="1" applyFill="1" applyBorder="1" applyProtection="1"/>
    <xf numFmtId="0" fontId="12" fillId="15" borderId="60" xfId="0" applyFont="1" applyFill="1" applyBorder="1" applyProtection="1"/>
    <xf numFmtId="0" fontId="32" fillId="23" borderId="94" xfId="0" applyFont="1" applyFill="1" applyBorder="1" applyAlignment="1" applyProtection="1">
      <alignment horizontal="center" vertical="center"/>
    </xf>
    <xf numFmtId="0" fontId="32" fillId="23" borderId="96" xfId="0" applyFont="1" applyFill="1" applyBorder="1" applyAlignment="1" applyProtection="1">
      <alignment horizontal="center" vertical="center"/>
    </xf>
    <xf numFmtId="0" fontId="10" fillId="15" borderId="94" xfId="0" applyFont="1" applyFill="1" applyBorder="1" applyAlignment="1" applyProtection="1">
      <alignment horizontal="left"/>
    </xf>
    <xf numFmtId="0" fontId="10" fillId="15" borderId="96" xfId="0" applyFont="1" applyFill="1" applyBorder="1" applyAlignment="1" applyProtection="1">
      <alignment horizontal="left"/>
    </xf>
    <xf numFmtId="0" fontId="0" fillId="24" borderId="47" xfId="0" applyFill="1" applyBorder="1" applyAlignment="1" applyProtection="1">
      <alignment horizontal="left"/>
      <protection locked="0"/>
    </xf>
    <xf numFmtId="0" fontId="0" fillId="24" borderId="48" xfId="0" applyFill="1" applyBorder="1" applyAlignment="1" applyProtection="1">
      <alignment horizontal="left"/>
      <protection locked="0"/>
    </xf>
    <xf numFmtId="0" fontId="0" fillId="22" borderId="61" xfId="0" applyFill="1" applyBorder="1" applyAlignment="1" applyProtection="1">
      <protection locked="0"/>
    </xf>
    <xf numFmtId="0" fontId="0" fillId="22" borderId="40" xfId="0" applyFill="1" applyBorder="1" applyAlignment="1" applyProtection="1">
      <protection locked="0"/>
    </xf>
    <xf numFmtId="0" fontId="0" fillId="0" borderId="40" xfId="0" applyBorder="1" applyAlignment="1" applyProtection="1">
      <protection locked="0"/>
    </xf>
    <xf numFmtId="0" fontId="0" fillId="0" borderId="64" xfId="0" applyBorder="1" applyAlignment="1" applyProtection="1">
      <protection locked="0"/>
    </xf>
    <xf numFmtId="0" fontId="0" fillId="22" borderId="50" xfId="0" applyFill="1" applyBorder="1" applyAlignment="1" applyProtection="1">
      <protection locked="0"/>
    </xf>
    <xf numFmtId="0" fontId="0" fillId="22" borderId="72" xfId="0" applyFill="1" applyBorder="1" applyAlignment="1" applyProtection="1">
      <protection locked="0"/>
    </xf>
    <xf numFmtId="0" fontId="0" fillId="0" borderId="72" xfId="0" applyBorder="1" applyAlignment="1" applyProtection="1">
      <protection locked="0"/>
    </xf>
    <xf numFmtId="0" fontId="0" fillId="0" borderId="104" xfId="0" applyBorder="1" applyAlignment="1" applyProtection="1">
      <protection locked="0"/>
    </xf>
    <xf numFmtId="0" fontId="0" fillId="22" borderId="45" xfId="0" applyFill="1" applyBorder="1" applyProtection="1">
      <protection locked="0"/>
    </xf>
    <xf numFmtId="0" fontId="0" fillId="22" borderId="59" xfId="0" applyFill="1" applyBorder="1" applyProtection="1">
      <protection locked="0"/>
    </xf>
    <xf numFmtId="0" fontId="0" fillId="22" borderId="58" xfId="0" applyFill="1" applyBorder="1" applyProtection="1">
      <protection locked="0"/>
    </xf>
    <xf numFmtId="0" fontId="0" fillId="22" borderId="46" xfId="0" applyFill="1" applyBorder="1" applyProtection="1">
      <protection locked="0"/>
    </xf>
    <xf numFmtId="0" fontId="0" fillId="22" borderId="61" xfId="0" applyFill="1" applyBorder="1" applyProtection="1">
      <protection locked="0"/>
    </xf>
    <xf numFmtId="0" fontId="0" fillId="22" borderId="63" xfId="0" applyFill="1" applyBorder="1" applyProtection="1">
      <protection locked="0"/>
    </xf>
    <xf numFmtId="0" fontId="0" fillId="22" borderId="40" xfId="0" applyFill="1" applyBorder="1" applyProtection="1">
      <protection locked="0"/>
    </xf>
    <xf numFmtId="0" fontId="0" fillId="22" borderId="62" xfId="0" applyFill="1" applyBorder="1" applyProtection="1">
      <protection locked="0"/>
    </xf>
    <xf numFmtId="0" fontId="0" fillId="24" borderId="66" xfId="0" applyFill="1" applyBorder="1" applyAlignment="1" applyProtection="1">
      <alignment horizontal="left"/>
      <protection locked="0"/>
    </xf>
    <xf numFmtId="0" fontId="0" fillId="24" borderId="86" xfId="0" applyFill="1" applyBorder="1" applyAlignment="1" applyProtection="1">
      <alignment horizontal="left"/>
      <protection locked="0"/>
    </xf>
    <xf numFmtId="0" fontId="0" fillId="22" borderId="50" xfId="0" applyFill="1" applyBorder="1" applyProtection="1">
      <protection locked="0"/>
    </xf>
    <xf numFmtId="0" fontId="0" fillId="22" borderId="73" xfId="0" applyFill="1" applyBorder="1" applyProtection="1">
      <protection locked="0"/>
    </xf>
    <xf numFmtId="0" fontId="0" fillId="22" borderId="72" xfId="0" applyFill="1" applyBorder="1" applyProtection="1">
      <protection locked="0"/>
    </xf>
    <xf numFmtId="0" fontId="0" fillId="22" borderId="51" xfId="0" applyFill="1" applyBorder="1" applyProtection="1">
      <protection locked="0"/>
    </xf>
    <xf numFmtId="0" fontId="12" fillId="15" borderId="87" xfId="0" applyFont="1" applyFill="1" applyBorder="1" applyAlignment="1" applyProtection="1">
      <alignment horizontal="left"/>
    </xf>
    <xf numFmtId="0" fontId="12" fillId="15" borderId="82" xfId="0" applyFont="1" applyFill="1" applyBorder="1" applyAlignment="1" applyProtection="1">
      <alignment horizontal="left"/>
    </xf>
    <xf numFmtId="0" fontId="12" fillId="15" borderId="97" xfId="0" applyFont="1" applyFill="1" applyBorder="1" applyAlignment="1" applyProtection="1">
      <alignment horizontal="left"/>
    </xf>
    <xf numFmtId="0" fontId="10" fillId="15" borderId="94" xfId="0" applyFont="1" applyFill="1" applyBorder="1" applyAlignment="1" applyProtection="1">
      <alignment horizontal="left" vertical="center"/>
    </xf>
    <xf numFmtId="0" fontId="10" fillId="15" borderId="95" xfId="0" applyFont="1" applyFill="1" applyBorder="1" applyAlignment="1" applyProtection="1">
      <alignment horizontal="left" vertical="center"/>
    </xf>
    <xf numFmtId="0" fontId="10" fillId="15" borderId="96" xfId="0" applyFont="1" applyFill="1" applyBorder="1" applyAlignment="1" applyProtection="1">
      <alignment horizontal="left" vertical="center"/>
    </xf>
    <xf numFmtId="0" fontId="0" fillId="24" borderId="61" xfId="0" applyFill="1" applyBorder="1" applyAlignment="1" applyProtection="1">
      <alignment horizontal="left" vertical="center"/>
      <protection locked="0"/>
    </xf>
    <xf numFmtId="0" fontId="0" fillId="24" borderId="63" xfId="0" applyFill="1" applyBorder="1" applyAlignment="1" applyProtection="1">
      <alignment horizontal="left" vertical="center"/>
      <protection locked="0"/>
    </xf>
    <xf numFmtId="0" fontId="0" fillId="24" borderId="40" xfId="0" applyFill="1" applyBorder="1" applyAlignment="1" applyProtection="1">
      <alignment horizontal="left" vertical="center"/>
      <protection locked="0"/>
    </xf>
    <xf numFmtId="0" fontId="0" fillId="24" borderId="62" xfId="0" applyFill="1" applyBorder="1" applyAlignment="1" applyProtection="1">
      <alignment horizontal="left" vertical="center"/>
      <protection locked="0"/>
    </xf>
    <xf numFmtId="0" fontId="0" fillId="24" borderId="54" xfId="0" applyFill="1" applyBorder="1" applyAlignment="1" applyProtection="1">
      <alignment horizontal="left"/>
      <protection locked="0"/>
    </xf>
    <xf numFmtId="0" fontId="0" fillId="24" borderId="55" xfId="0" applyFill="1" applyBorder="1" applyAlignment="1" applyProtection="1">
      <alignment horizontal="left"/>
      <protection locked="0"/>
    </xf>
    <xf numFmtId="0" fontId="0" fillId="15" borderId="54" xfId="0" applyFill="1" applyBorder="1" applyAlignment="1" applyProtection="1">
      <alignment horizontal="left"/>
    </xf>
    <xf numFmtId="0" fontId="0" fillId="15" borderId="55" xfId="0" applyFill="1" applyBorder="1" applyAlignment="1" applyProtection="1">
      <alignment horizontal="left"/>
    </xf>
    <xf numFmtId="0" fontId="0" fillId="15" borderId="56" xfId="0" applyFill="1" applyBorder="1" applyAlignment="1" applyProtection="1">
      <alignment horizontal="left"/>
    </xf>
    <xf numFmtId="0" fontId="0" fillId="24" borderId="50" xfId="0" applyFill="1" applyBorder="1" applyAlignment="1" applyProtection="1">
      <alignment horizontal="left" vertical="center"/>
      <protection locked="0"/>
    </xf>
    <xf numFmtId="0" fontId="0" fillId="24" borderId="73" xfId="0" applyFill="1" applyBorder="1" applyAlignment="1" applyProtection="1">
      <alignment horizontal="left" vertical="center"/>
      <protection locked="0"/>
    </xf>
    <xf numFmtId="0" fontId="0" fillId="24" borderId="72" xfId="0" applyFill="1" applyBorder="1" applyAlignment="1" applyProtection="1">
      <alignment horizontal="left" vertical="center"/>
      <protection locked="0"/>
    </xf>
    <xf numFmtId="0" fontId="0" fillId="24" borderId="51" xfId="0" applyFill="1" applyBorder="1" applyAlignment="1" applyProtection="1">
      <alignment horizontal="left" vertical="center"/>
      <protection locked="0"/>
    </xf>
    <xf numFmtId="0" fontId="12" fillId="22" borderId="45" xfId="0" applyFont="1" applyFill="1" applyBorder="1" applyAlignment="1" applyProtection="1">
      <protection locked="0"/>
    </xf>
    <xf numFmtId="0" fontId="12" fillId="22" borderId="59" xfId="0" applyFont="1" applyFill="1" applyBorder="1" applyAlignment="1" applyProtection="1">
      <protection locked="0"/>
    </xf>
    <xf numFmtId="0" fontId="0" fillId="22" borderId="58" xfId="0" applyFill="1" applyBorder="1" applyAlignment="1" applyProtection="1">
      <protection locked="0"/>
    </xf>
    <xf numFmtId="0" fontId="0" fillId="22" borderId="60" xfId="0" applyFill="1" applyBorder="1" applyAlignment="1" applyProtection="1">
      <protection locked="0"/>
    </xf>
    <xf numFmtId="0" fontId="12" fillId="22" borderId="66" xfId="0" applyFont="1" applyFill="1" applyBorder="1" applyAlignment="1" applyProtection="1">
      <protection locked="0"/>
    </xf>
    <xf numFmtId="0" fontId="12" fillId="22" borderId="86" xfId="0" applyFont="1" applyFill="1" applyBorder="1" applyAlignment="1" applyProtection="1">
      <protection locked="0"/>
    </xf>
    <xf numFmtId="0" fontId="0" fillId="22" borderId="86" xfId="0" applyFill="1" applyBorder="1" applyAlignment="1" applyProtection="1">
      <protection locked="0"/>
    </xf>
    <xf numFmtId="0" fontId="12" fillId="22" borderId="54" xfId="0" applyFont="1" applyFill="1" applyBorder="1" applyAlignment="1" applyProtection="1">
      <protection locked="0"/>
    </xf>
    <xf numFmtId="0" fontId="12" fillId="22" borderId="55" xfId="0" applyFont="1" applyFill="1" applyBorder="1" applyAlignment="1" applyProtection="1">
      <protection locked="0"/>
    </xf>
    <xf numFmtId="0" fontId="0" fillId="22" borderId="55" xfId="0" applyFill="1" applyBorder="1" applyAlignment="1" applyProtection="1">
      <protection locked="0"/>
    </xf>
    <xf numFmtId="0" fontId="12" fillId="22" borderId="61" xfId="0" applyFont="1" applyFill="1" applyBorder="1" applyAlignment="1" applyProtection="1">
      <protection locked="0"/>
    </xf>
    <xf numFmtId="0" fontId="12" fillId="22" borderId="63" xfId="0" applyFont="1" applyFill="1" applyBorder="1" applyAlignment="1" applyProtection="1">
      <protection locked="0"/>
    </xf>
    <xf numFmtId="0" fontId="0" fillId="22" borderId="64" xfId="0" applyFill="1" applyBorder="1" applyAlignment="1" applyProtection="1">
      <protection locked="0"/>
    </xf>
    <xf numFmtId="0" fontId="32" fillId="27" borderId="94" xfId="0" applyFont="1" applyFill="1" applyBorder="1" applyAlignment="1" applyProtection="1">
      <alignment horizontal="center"/>
    </xf>
    <xf numFmtId="0" fontId="32" fillId="27" borderId="96" xfId="0" applyFont="1" applyFill="1" applyBorder="1" applyAlignment="1" applyProtection="1">
      <alignment horizontal="center"/>
    </xf>
    <xf numFmtId="0" fontId="12" fillId="22" borderId="61" xfId="0" applyFont="1" applyFill="1" applyBorder="1" applyProtection="1">
      <protection locked="0"/>
    </xf>
    <xf numFmtId="0" fontId="12" fillId="22" borderId="63" xfId="0" applyFont="1" applyFill="1" applyBorder="1" applyProtection="1">
      <protection locked="0"/>
    </xf>
    <xf numFmtId="0" fontId="12" fillId="22" borderId="40" xfId="0" applyFont="1" applyFill="1" applyBorder="1" applyProtection="1">
      <protection locked="0"/>
    </xf>
    <xf numFmtId="0" fontId="12" fillId="22" borderId="62" xfId="0" applyFont="1" applyFill="1" applyBorder="1" applyProtection="1">
      <protection locked="0"/>
    </xf>
    <xf numFmtId="0" fontId="12" fillId="22" borderId="50" xfId="0" applyFont="1" applyFill="1" applyBorder="1" applyProtection="1">
      <protection locked="0"/>
    </xf>
    <xf numFmtId="0" fontId="12" fillId="22" borderId="73" xfId="0" applyFont="1" applyFill="1" applyBorder="1" applyProtection="1">
      <protection locked="0"/>
    </xf>
    <xf numFmtId="0" fontId="12" fillId="22" borderId="72" xfId="0" applyFont="1" applyFill="1" applyBorder="1" applyProtection="1">
      <protection locked="0"/>
    </xf>
    <xf numFmtId="0" fontId="12" fillId="22" borderId="51" xfId="0" applyFont="1" applyFill="1" applyBorder="1" applyProtection="1">
      <protection locked="0"/>
    </xf>
    <xf numFmtId="0" fontId="12" fillId="22" borderId="45" xfId="0" applyFont="1" applyFill="1" applyBorder="1" applyAlignment="1" applyProtection="1">
      <alignment horizontal="left" wrapText="1"/>
      <protection locked="0"/>
    </xf>
    <xf numFmtId="0" fontId="12" fillId="22" borderId="59" xfId="0" applyFont="1" applyFill="1" applyBorder="1" applyAlignment="1" applyProtection="1">
      <alignment horizontal="left" wrapText="1"/>
      <protection locked="0"/>
    </xf>
    <xf numFmtId="0" fontId="0" fillId="22" borderId="58" xfId="0" applyFill="1" applyBorder="1" applyAlignment="1" applyProtection="1">
      <alignment wrapText="1"/>
      <protection locked="0"/>
    </xf>
    <xf numFmtId="0" fontId="0" fillId="22" borderId="46" xfId="0" applyFill="1" applyBorder="1" applyAlignment="1" applyProtection="1">
      <alignment wrapText="1"/>
      <protection locked="0"/>
    </xf>
    <xf numFmtId="0" fontId="12" fillId="22" borderId="61" xfId="0" applyFont="1" applyFill="1" applyBorder="1" applyAlignment="1" applyProtection="1">
      <alignment horizontal="left" wrapText="1"/>
      <protection locked="0"/>
    </xf>
    <xf numFmtId="0" fontId="12" fillId="22" borderId="63" xfId="0" applyFont="1" applyFill="1" applyBorder="1" applyAlignment="1" applyProtection="1">
      <alignment horizontal="left" wrapText="1"/>
      <protection locked="0"/>
    </xf>
    <xf numFmtId="0" fontId="0" fillId="22" borderId="40" xfId="0" applyFill="1" applyBorder="1" applyAlignment="1" applyProtection="1">
      <alignment wrapText="1"/>
      <protection locked="0"/>
    </xf>
    <xf numFmtId="0" fontId="0" fillId="22" borderId="62" xfId="0" applyFill="1" applyBorder="1" applyAlignment="1" applyProtection="1">
      <alignment wrapText="1"/>
      <protection locked="0"/>
    </xf>
    <xf numFmtId="0" fontId="12" fillId="22" borderId="45" xfId="0" applyFont="1" applyFill="1" applyBorder="1" applyProtection="1">
      <protection locked="0"/>
    </xf>
    <xf numFmtId="0" fontId="12" fillId="22" borderId="59" xfId="0" applyFont="1" applyFill="1" applyBorder="1" applyProtection="1">
      <protection locked="0"/>
    </xf>
    <xf numFmtId="0" fontId="12" fillId="22" borderId="58" xfId="0" applyFont="1" applyFill="1" applyBorder="1" applyProtection="1">
      <protection locked="0"/>
    </xf>
    <xf numFmtId="0" fontId="12" fillId="22" borderId="46" xfId="0" applyFont="1" applyFill="1" applyBorder="1" applyProtection="1">
      <protection locked="0"/>
    </xf>
    <xf numFmtId="0" fontId="12" fillId="22" borderId="50" xfId="0" applyFont="1" applyFill="1" applyBorder="1" applyAlignment="1" applyProtection="1">
      <alignment horizontal="left" wrapText="1"/>
      <protection locked="0"/>
    </xf>
    <xf numFmtId="0" fontId="12" fillId="22" borderId="73" xfId="0" applyFont="1" applyFill="1" applyBorder="1" applyAlignment="1" applyProtection="1">
      <alignment horizontal="left" wrapText="1"/>
      <protection locked="0"/>
    </xf>
    <xf numFmtId="0" fontId="0" fillId="22" borderId="72" xfId="0" applyFill="1" applyBorder="1" applyAlignment="1" applyProtection="1">
      <alignment wrapText="1"/>
      <protection locked="0"/>
    </xf>
    <xf numFmtId="0" fontId="0" fillId="22" borderId="51" xfId="0" applyFill="1" applyBorder="1" applyAlignment="1" applyProtection="1">
      <alignment wrapText="1"/>
      <protection locked="0"/>
    </xf>
    <xf numFmtId="0" fontId="12" fillId="15" borderId="61" xfId="0" applyFont="1" applyFill="1" applyBorder="1" applyAlignment="1" applyProtection="1">
      <protection locked="0"/>
    </xf>
    <xf numFmtId="0" fontId="0" fillId="0" borderId="62" xfId="0" applyBorder="1" applyAlignment="1"/>
    <xf numFmtId="0" fontId="12" fillId="15" borderId="50" xfId="0" applyFont="1" applyFill="1" applyBorder="1" applyAlignment="1" applyProtection="1">
      <protection locked="0"/>
    </xf>
    <xf numFmtId="0" fontId="0" fillId="0" borderId="51" xfId="0" applyBorder="1" applyAlignment="1"/>
    <xf numFmtId="0" fontId="12" fillId="15" borderId="45" xfId="0" applyFont="1" applyFill="1" applyBorder="1" applyAlignment="1" applyProtection="1">
      <protection locked="0"/>
    </xf>
    <xf numFmtId="0" fontId="0" fillId="0" borderId="46" xfId="0" applyBorder="1" applyAlignment="1"/>
    <xf numFmtId="0" fontId="0" fillId="22" borderId="63" xfId="0" applyFill="1" applyBorder="1" applyAlignment="1" applyProtection="1">
      <protection locked="0"/>
    </xf>
    <xf numFmtId="0" fontId="0" fillId="0" borderId="62" xfId="0" applyBorder="1" applyAlignment="1" applyProtection="1">
      <protection locked="0"/>
    </xf>
    <xf numFmtId="0" fontId="0" fillId="15" borderId="66" xfId="0" applyFill="1" applyBorder="1" applyAlignment="1" applyProtection="1"/>
    <xf numFmtId="0" fontId="0" fillId="0" borderId="86" xfId="0" applyBorder="1" applyAlignment="1" applyProtection="1"/>
    <xf numFmtId="0" fontId="0" fillId="15" borderId="89" xfId="0" applyFill="1" applyBorder="1" applyAlignment="1" applyProtection="1"/>
    <xf numFmtId="0" fontId="0" fillId="0" borderId="90" xfId="0" applyBorder="1" applyAlignment="1" applyProtection="1"/>
    <xf numFmtId="0" fontId="12" fillId="15" borderId="87" xfId="0" applyFont="1" applyFill="1" applyBorder="1" applyProtection="1"/>
    <xf numFmtId="0" fontId="12" fillId="15" borderId="82" xfId="0" applyFont="1" applyFill="1" applyBorder="1" applyProtection="1"/>
    <xf numFmtId="0" fontId="12" fillId="15" borderId="97" xfId="0" applyFont="1" applyFill="1" applyBorder="1" applyProtection="1"/>
    <xf numFmtId="0" fontId="0" fillId="22" borderId="45" xfId="0" applyFill="1" applyBorder="1" applyAlignment="1" applyProtection="1">
      <protection locked="0"/>
    </xf>
    <xf numFmtId="0" fontId="0" fillId="22" borderId="59" xfId="0" applyFill="1" applyBorder="1" applyAlignment="1" applyProtection="1">
      <protection locked="0"/>
    </xf>
    <xf numFmtId="0" fontId="0" fillId="0" borderId="58" xfId="0" applyBorder="1" applyAlignment="1" applyProtection="1">
      <protection locked="0"/>
    </xf>
    <xf numFmtId="0" fontId="0" fillId="0" borderId="46" xfId="0" applyBorder="1" applyAlignment="1" applyProtection="1">
      <protection locked="0"/>
    </xf>
    <xf numFmtId="0" fontId="32" fillId="27" borderId="87" xfId="0" applyFont="1" applyFill="1" applyBorder="1" applyAlignment="1" applyProtection="1">
      <alignment horizontal="center"/>
    </xf>
    <xf numFmtId="0" fontId="32" fillId="27" borderId="97" xfId="0" applyFont="1" applyFill="1" applyBorder="1" applyAlignment="1" applyProtection="1">
      <alignment horizontal="center"/>
    </xf>
    <xf numFmtId="0" fontId="0" fillId="24" borderId="45" xfId="0" applyFill="1" applyBorder="1" applyAlignment="1" applyProtection="1">
      <protection locked="0"/>
    </xf>
    <xf numFmtId="0" fontId="0" fillId="24" borderId="48" xfId="0" applyFill="1" applyBorder="1" applyAlignment="1" applyProtection="1">
      <protection locked="0"/>
    </xf>
    <xf numFmtId="0" fontId="0" fillId="24" borderId="46" xfId="0" applyFill="1" applyBorder="1" applyAlignment="1" applyProtection="1">
      <protection locked="0"/>
    </xf>
    <xf numFmtId="0" fontId="0" fillId="24" borderId="61" xfId="0" applyFill="1" applyBorder="1" applyAlignment="1" applyProtection="1">
      <protection locked="0"/>
    </xf>
    <xf numFmtId="0" fontId="0" fillId="24" borderId="86" xfId="0" applyFill="1" applyBorder="1" applyAlignment="1" applyProtection="1">
      <protection locked="0"/>
    </xf>
    <xf numFmtId="0" fontId="0" fillId="24" borderId="62" xfId="0" applyFill="1" applyBorder="1" applyAlignment="1" applyProtection="1">
      <protection locked="0"/>
    </xf>
    <xf numFmtId="0" fontId="0" fillId="22" borderId="73" xfId="0" applyFill="1" applyBorder="1" applyAlignment="1" applyProtection="1">
      <protection locked="0"/>
    </xf>
    <xf numFmtId="0" fontId="0" fillId="0" borderId="51" xfId="0" applyBorder="1" applyAlignment="1" applyProtection="1">
      <protection locked="0"/>
    </xf>
    <xf numFmtId="0" fontId="12" fillId="22" borderId="75" xfId="0" applyFont="1" applyFill="1" applyBorder="1" applyAlignment="1" applyProtection="1">
      <alignment horizontal="left" wrapText="1"/>
      <protection locked="0"/>
    </xf>
    <xf numFmtId="0" fontId="12" fillId="22" borderId="78" xfId="0" applyFont="1" applyFill="1" applyBorder="1" applyAlignment="1" applyProtection="1">
      <alignment horizontal="left" wrapText="1"/>
      <protection locked="0"/>
    </xf>
    <xf numFmtId="0" fontId="0" fillId="22" borderId="79" xfId="0" applyFill="1" applyBorder="1" applyAlignment="1" applyProtection="1">
      <protection locked="0"/>
    </xf>
    <xf numFmtId="0" fontId="0" fillId="22" borderId="111" xfId="0" applyFill="1" applyBorder="1" applyAlignment="1" applyProtection="1">
      <protection locked="0"/>
    </xf>
    <xf numFmtId="0" fontId="12" fillId="22" borderId="61" xfId="0" applyFont="1" applyFill="1" applyBorder="1" applyAlignment="1" applyProtection="1">
      <alignment horizontal="left"/>
      <protection locked="0"/>
    </xf>
    <xf numFmtId="0" fontId="12" fillId="22" borderId="63" xfId="0" applyFont="1" applyFill="1" applyBorder="1" applyAlignment="1" applyProtection="1">
      <alignment horizontal="left"/>
      <protection locked="0"/>
    </xf>
    <xf numFmtId="0" fontId="12" fillId="22" borderId="40" xfId="0" applyFont="1" applyFill="1" applyBorder="1" applyAlignment="1" applyProtection="1">
      <alignment horizontal="left"/>
      <protection locked="0"/>
    </xf>
    <xf numFmtId="0" fontId="12" fillId="22" borderId="62" xfId="0" applyFont="1" applyFill="1" applyBorder="1" applyAlignment="1" applyProtection="1">
      <alignment horizontal="left"/>
      <protection locked="0"/>
    </xf>
    <xf numFmtId="0" fontId="12" fillId="22" borderId="50" xfId="0" applyFont="1" applyFill="1" applyBorder="1" applyAlignment="1" applyProtection="1">
      <alignment horizontal="left"/>
      <protection locked="0"/>
    </xf>
    <xf numFmtId="0" fontId="12" fillId="22" borderId="73" xfId="0" applyFont="1" applyFill="1" applyBorder="1" applyAlignment="1" applyProtection="1">
      <alignment horizontal="left"/>
      <protection locked="0"/>
    </xf>
    <xf numFmtId="0" fontId="12" fillId="22" borderId="72" xfId="0" applyFont="1" applyFill="1" applyBorder="1" applyAlignment="1" applyProtection="1">
      <alignment horizontal="left"/>
      <protection locked="0"/>
    </xf>
    <xf numFmtId="0" fontId="12" fillId="22" borderId="51" xfId="0" applyFont="1" applyFill="1" applyBorder="1" applyAlignment="1" applyProtection="1">
      <alignment horizontal="left"/>
      <protection locked="0"/>
    </xf>
    <xf numFmtId="0" fontId="32" fillId="27" borderId="95" xfId="0" applyFont="1" applyFill="1" applyBorder="1" applyAlignment="1" applyProtection="1">
      <alignment horizontal="center"/>
    </xf>
    <xf numFmtId="0" fontId="12" fillId="22" borderId="45" xfId="0" applyFont="1" applyFill="1" applyBorder="1" applyAlignment="1" applyProtection="1">
      <alignment horizontal="left"/>
      <protection locked="0"/>
    </xf>
    <xf numFmtId="0" fontId="12" fillId="22" borderId="59" xfId="0" applyFont="1" applyFill="1" applyBorder="1" applyAlignment="1" applyProtection="1">
      <alignment horizontal="left"/>
      <protection locked="0"/>
    </xf>
    <xf numFmtId="0" fontId="12" fillId="22" borderId="58" xfId="0" applyFont="1" applyFill="1" applyBorder="1" applyAlignment="1" applyProtection="1">
      <alignment horizontal="left"/>
      <protection locked="0"/>
    </xf>
    <xf numFmtId="0" fontId="12" fillId="22" borderId="46" xfId="0" applyFont="1" applyFill="1" applyBorder="1" applyAlignment="1" applyProtection="1">
      <alignment horizontal="left"/>
      <protection locked="0"/>
    </xf>
    <xf numFmtId="0" fontId="32" fillId="29" borderId="94" xfId="0" applyFont="1" applyFill="1" applyBorder="1" applyAlignment="1" applyProtection="1">
      <alignment horizontal="center"/>
    </xf>
    <xf numFmtId="0" fontId="0" fillId="29" borderId="96" xfId="0" applyFill="1" applyBorder="1" applyAlignment="1">
      <alignment horizontal="center"/>
    </xf>
    <xf numFmtId="0" fontId="0" fillId="24" borderId="63" xfId="0" applyFill="1" applyBorder="1" applyAlignment="1" applyProtection="1">
      <protection locked="0"/>
    </xf>
    <xf numFmtId="0" fontId="0" fillId="24" borderId="40" xfId="0" applyFill="1" applyBorder="1" applyAlignment="1" applyProtection="1">
      <protection locked="0"/>
    </xf>
    <xf numFmtId="0" fontId="0" fillId="24" borderId="64" xfId="0" applyFill="1" applyBorder="1" applyAlignment="1" applyProtection="1">
      <protection locked="0"/>
    </xf>
    <xf numFmtId="0" fontId="0" fillId="22" borderId="66" xfId="0" applyFill="1" applyBorder="1" applyAlignment="1" applyProtection="1">
      <alignment horizontal="left"/>
      <protection locked="0"/>
    </xf>
    <xf numFmtId="0" fontId="0" fillId="22" borderId="86" xfId="0" applyFill="1" applyBorder="1" applyAlignment="1" applyProtection="1">
      <alignment horizontal="left"/>
      <protection locked="0"/>
    </xf>
    <xf numFmtId="0" fontId="0" fillId="22" borderId="71" xfId="0" applyFill="1" applyBorder="1" applyAlignment="1" applyProtection="1">
      <alignment horizontal="left"/>
      <protection locked="0"/>
    </xf>
    <xf numFmtId="0" fontId="0" fillId="22" borderId="46" xfId="0" applyFill="1" applyBorder="1" applyAlignment="1" applyProtection="1">
      <protection locked="0"/>
    </xf>
    <xf numFmtId="0" fontId="0" fillId="22" borderId="62" xfId="0" applyFill="1" applyBorder="1" applyAlignment="1" applyProtection="1">
      <protection locked="0"/>
    </xf>
    <xf numFmtId="0" fontId="0" fillId="22" borderId="51" xfId="0" applyFill="1" applyBorder="1" applyAlignment="1" applyProtection="1">
      <protection locked="0"/>
    </xf>
    <xf numFmtId="0" fontId="12" fillId="15" borderId="99" xfId="0" applyFont="1" applyFill="1" applyBorder="1" applyProtection="1"/>
    <xf numFmtId="0" fontId="12" fillId="15" borderId="100" xfId="0" applyFont="1" applyFill="1" applyBorder="1" applyProtection="1"/>
    <xf numFmtId="0" fontId="12" fillId="15" borderId="70" xfId="0" applyFont="1" applyFill="1" applyBorder="1" applyProtection="1"/>
    <xf numFmtId="0" fontId="0" fillId="22" borderId="99" xfId="0" applyFill="1" applyBorder="1" applyAlignment="1" applyProtection="1">
      <alignment horizontal="left"/>
      <protection locked="0"/>
    </xf>
    <xf numFmtId="0" fontId="0" fillId="22" borderId="100" xfId="0" applyFill="1" applyBorder="1" applyAlignment="1" applyProtection="1">
      <alignment horizontal="left"/>
      <protection locked="0"/>
    </xf>
    <xf numFmtId="0" fontId="0" fillId="22" borderId="70" xfId="0" applyFill="1" applyBorder="1" applyAlignment="1" applyProtection="1">
      <alignment horizontal="left"/>
      <protection locked="0"/>
    </xf>
    <xf numFmtId="0" fontId="38" fillId="15" borderId="94" xfId="0" applyFont="1" applyFill="1" applyBorder="1" applyAlignment="1" applyProtection="1">
      <alignment vertical="top" wrapText="1"/>
    </xf>
    <xf numFmtId="0" fontId="38" fillId="15" borderId="96" xfId="0" applyFont="1" applyFill="1" applyBorder="1" applyAlignment="1" applyProtection="1">
      <alignment vertical="top" wrapText="1"/>
    </xf>
    <xf numFmtId="0" fontId="12" fillId="15" borderId="47" xfId="0" applyFont="1" applyFill="1" applyBorder="1" applyAlignment="1" applyProtection="1">
      <alignment horizontal="left"/>
    </xf>
    <xf numFmtId="0" fontId="12" fillId="15" borderId="49" xfId="0" applyFont="1" applyFill="1" applyBorder="1" applyAlignment="1" applyProtection="1">
      <alignment horizontal="left"/>
    </xf>
    <xf numFmtId="0" fontId="12" fillId="15" borderId="66" xfId="0" applyFont="1" applyFill="1" applyBorder="1" applyAlignment="1" applyProtection="1">
      <alignment horizontal="left"/>
    </xf>
    <xf numFmtId="0" fontId="12" fillId="15" borderId="71" xfId="0" applyFont="1" applyFill="1" applyBorder="1" applyAlignment="1" applyProtection="1">
      <alignment horizontal="left"/>
    </xf>
    <xf numFmtId="0" fontId="0" fillId="24" borderId="65" xfId="0" applyFill="1" applyBorder="1" applyAlignment="1" applyProtection="1">
      <protection locked="0"/>
    </xf>
    <xf numFmtId="0" fontId="0" fillId="24" borderId="67" xfId="0" applyFill="1" applyBorder="1" applyAlignment="1" applyProtection="1">
      <protection locked="0"/>
    </xf>
    <xf numFmtId="0" fontId="0" fillId="24" borderId="69" xfId="0" applyFill="1" applyBorder="1" applyAlignment="1" applyProtection="1">
      <protection locked="0"/>
    </xf>
    <xf numFmtId="0" fontId="12" fillId="15" borderId="54" xfId="0" applyFont="1" applyFill="1" applyBorder="1" applyAlignment="1" applyProtection="1">
      <alignment horizontal="left"/>
    </xf>
    <xf numFmtId="0" fontId="12" fillId="15" borderId="56" xfId="0" applyFont="1" applyFill="1" applyBorder="1" applyAlignment="1" applyProtection="1">
      <alignment horizontal="left"/>
    </xf>
    <xf numFmtId="0" fontId="32" fillId="29" borderId="94" xfId="0" applyFont="1" applyFill="1" applyBorder="1" applyAlignment="1" applyProtection="1">
      <alignment horizontal="center" vertical="center"/>
    </xf>
    <xf numFmtId="0" fontId="0" fillId="29" borderId="96" xfId="0" applyFill="1" applyBorder="1" applyAlignment="1">
      <alignment horizontal="center" vertical="center"/>
    </xf>
    <xf numFmtId="0" fontId="10" fillId="15" borderId="94" xfId="0" applyFont="1" applyFill="1" applyBorder="1" applyAlignment="1" applyProtection="1">
      <alignment vertical="top" wrapText="1"/>
    </xf>
    <xf numFmtId="0" fontId="10" fillId="15" borderId="95" xfId="0" applyFont="1" applyFill="1" applyBorder="1" applyAlignment="1" applyProtection="1">
      <alignment vertical="top" wrapText="1"/>
    </xf>
    <xf numFmtId="0" fontId="12" fillId="15" borderId="95" xfId="0" applyFont="1" applyFill="1" applyBorder="1" applyAlignment="1" applyProtection="1">
      <alignment vertical="top" wrapText="1"/>
    </xf>
    <xf numFmtId="0" fontId="12" fillId="22" borderId="66" xfId="0" applyFont="1" applyFill="1" applyBorder="1" applyAlignment="1" applyProtection="1">
      <alignment horizontal="left"/>
      <protection locked="0"/>
    </xf>
    <xf numFmtId="0" fontId="12" fillId="22" borderId="86" xfId="0" applyFont="1" applyFill="1" applyBorder="1" applyAlignment="1" applyProtection="1">
      <alignment horizontal="left"/>
      <protection locked="0"/>
    </xf>
    <xf numFmtId="0" fontId="0" fillId="24" borderId="50" xfId="0" applyFill="1" applyBorder="1" applyAlignment="1" applyProtection="1">
      <protection locked="0"/>
    </xf>
    <xf numFmtId="0" fontId="0" fillId="24" borderId="72" xfId="0" applyFill="1" applyBorder="1" applyAlignment="1" applyProtection="1">
      <protection locked="0"/>
    </xf>
    <xf numFmtId="0" fontId="0" fillId="24" borderId="51" xfId="0" applyFill="1" applyBorder="1" applyAlignment="1" applyProtection="1">
      <protection locked="0"/>
    </xf>
    <xf numFmtId="0" fontId="10" fillId="15" borderId="87" xfId="0" applyFont="1" applyFill="1" applyBorder="1" applyAlignment="1" applyProtection="1">
      <alignment horizontal="left"/>
    </xf>
    <xf numFmtId="0" fontId="10" fillId="15" borderId="82" xfId="0" applyFont="1" applyFill="1" applyBorder="1" applyAlignment="1" applyProtection="1">
      <alignment horizontal="left"/>
    </xf>
    <xf numFmtId="0" fontId="10" fillId="15" borderId="97" xfId="0" applyFont="1" applyFill="1" applyBorder="1" applyAlignment="1" applyProtection="1">
      <alignment horizontal="left"/>
    </xf>
    <xf numFmtId="0" fontId="0" fillId="17" borderId="45" xfId="0" applyFill="1" applyBorder="1" applyAlignment="1" applyProtection="1">
      <alignment horizontal="center"/>
      <protection locked="0"/>
    </xf>
    <xf numFmtId="0" fontId="0" fillId="17" borderId="48" xfId="0" applyFill="1" applyBorder="1" applyAlignment="1" applyProtection="1">
      <alignment horizontal="center"/>
      <protection locked="0"/>
    </xf>
    <xf numFmtId="0" fontId="0" fillId="17" borderId="46" xfId="0" applyFill="1" applyBorder="1" applyAlignment="1" applyProtection="1">
      <alignment horizontal="center"/>
      <protection locked="0"/>
    </xf>
    <xf numFmtId="0" fontId="12" fillId="15" borderId="45" xfId="0" applyFont="1" applyFill="1" applyBorder="1" applyAlignment="1" applyProtection="1">
      <alignment horizontal="left" wrapText="1"/>
    </xf>
    <xf numFmtId="0" fontId="12" fillId="15" borderId="59" xfId="0" applyFont="1" applyFill="1" applyBorder="1" applyAlignment="1" applyProtection="1">
      <alignment horizontal="left" wrapText="1"/>
    </xf>
    <xf numFmtId="0" fontId="0" fillId="0" borderId="58" xfId="0" applyBorder="1" applyAlignment="1">
      <alignment wrapText="1"/>
    </xf>
    <xf numFmtId="0" fontId="0" fillId="0" borderId="46" xfId="0" applyBorder="1" applyAlignment="1">
      <alignment wrapText="1"/>
    </xf>
    <xf numFmtId="0" fontId="12" fillId="15" borderId="50" xfId="0" applyFont="1" applyFill="1" applyBorder="1" applyAlignment="1" applyProtection="1">
      <alignment horizontal="left" wrapText="1"/>
    </xf>
    <xf numFmtId="0" fontId="12" fillId="15" borderId="73" xfId="0" applyFont="1" applyFill="1" applyBorder="1" applyAlignment="1" applyProtection="1">
      <alignment horizontal="left" wrapText="1"/>
    </xf>
    <xf numFmtId="0" fontId="0" fillId="0" borderId="72" xfId="0" applyBorder="1" applyAlignment="1">
      <alignment wrapText="1"/>
    </xf>
    <xf numFmtId="0" fontId="0" fillId="0" borderId="51" xfId="0" applyBorder="1" applyAlignment="1">
      <alignment wrapText="1"/>
    </xf>
    <xf numFmtId="0" fontId="0" fillId="17" borderId="61" xfId="0" applyFill="1" applyBorder="1" applyAlignment="1" applyProtection="1">
      <alignment horizontal="center"/>
      <protection locked="0"/>
    </xf>
    <xf numFmtId="0" fontId="0" fillId="17" borderId="86" xfId="0" applyFill="1" applyBorder="1" applyAlignment="1" applyProtection="1">
      <alignment horizontal="center"/>
      <protection locked="0"/>
    </xf>
    <xf numFmtId="0" fontId="0" fillId="17" borderId="62" xfId="0" applyFill="1" applyBorder="1" applyAlignment="1" applyProtection="1">
      <alignment horizontal="center"/>
      <protection locked="0"/>
    </xf>
    <xf numFmtId="0" fontId="0" fillId="17" borderId="66" xfId="0" applyFill="1" applyBorder="1" applyAlignment="1" applyProtection="1">
      <alignment horizontal="center"/>
      <protection locked="0"/>
    </xf>
    <xf numFmtId="0" fontId="0" fillId="17" borderId="71" xfId="0" applyFill="1" applyBorder="1" applyAlignment="1" applyProtection="1">
      <alignment horizontal="center"/>
      <protection locked="0"/>
    </xf>
  </cellXfs>
  <cellStyles count="11">
    <cellStyle name="40% - Accent1" xfId="8" builtinId="31"/>
    <cellStyle name="Comma" xfId="7" builtinId="3"/>
    <cellStyle name="Hyperlink" xfId="10" builtinId="8"/>
    <cellStyle name="Normal" xfId="0" builtinId="0"/>
    <cellStyle name="Normal 2" xfId="1"/>
    <cellStyle name="Normal 2 2 2" xfId="9"/>
    <cellStyle name="Normal 2 3" xfId="5"/>
    <cellStyle name="Normal 3" xfId="4"/>
    <cellStyle name="Percent" xfId="6" builtinId="5"/>
    <cellStyle name="Percent 2" xfId="2"/>
    <cellStyle name="Percent 3" xfId="3"/>
  </cellStyles>
  <dxfs count="330">
    <dxf>
      <font>
        <color theme="4" tint="0.59996337778862885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lor theme="4" tint="0.59996337778862885"/>
      </font>
    </dxf>
    <dxf>
      <font>
        <condense val="0"/>
        <extend val="0"/>
        <color auto="1"/>
      </font>
      <fill>
        <patternFill>
          <bgColor indexed="44"/>
        </patternFill>
      </fill>
    </dxf>
    <dxf>
      <font>
        <condense val="0"/>
        <extend val="0"/>
        <color auto="1"/>
      </font>
      <fill>
        <patternFill>
          <bgColor indexed="44"/>
        </patternFill>
      </fill>
    </dxf>
    <dxf>
      <font>
        <condense val="0"/>
        <extend val="0"/>
        <color auto="1"/>
      </font>
      <fill>
        <patternFill>
          <bgColor indexed="44"/>
        </patternFill>
      </fill>
    </dxf>
    <dxf>
      <font>
        <color theme="4" tint="0.59996337778862885"/>
      </font>
    </dxf>
    <dxf>
      <font>
        <condense val="0"/>
        <extend val="0"/>
        <color indexed="9"/>
      </font>
    </dxf>
    <dxf>
      <font>
        <color theme="4" tint="0.59996337778862885"/>
      </font>
    </dxf>
    <dxf>
      <font>
        <color theme="4" tint="0.59996337778862885"/>
      </font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7" tint="0.59996337778862885"/>
        </patternFill>
      </fill>
    </dxf>
    <dxf>
      <font>
        <color theme="0"/>
      </font>
      <fill>
        <patternFill>
          <bgColor rgb="FF0070C0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7" tint="0.59996337778862885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theme="1" tint="0.499984740745262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7" tint="0.59996337778862885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theme="1" tint="0.499984740745262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7" tint="0.59996337778862885"/>
        </patternFill>
      </fill>
    </dxf>
    <dxf>
      <font>
        <color theme="0"/>
      </font>
      <fill>
        <patternFill>
          <bgColor rgb="FF0070C0"/>
        </patternFill>
      </fill>
    </dxf>
    <dxf>
      <fill>
        <patternFill>
          <bgColor theme="0" tint="-0.14996795556505021"/>
        </patternFill>
      </fill>
    </dxf>
    <dxf>
      <fill>
        <patternFill>
          <bgColor theme="8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7" tint="0.59996337778862885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theme="1" tint="0.49998474074526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FF"/>
      <color rgb="FF996633"/>
      <color rgb="FFFF33CC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4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ONF\Tenders\2019\MS16866%20-%20NG%20-%20Peak%20East%20VIP\Estimate\K%20-%20Handover\Vehicle%20Movements\3.3.3_Peak%20East_Carbon%20Interface%20Tool_Tender_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STER%2031758%20Offerton%20SGT2%2033kV%20MIND%20Cable%20Replacement%20V0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ational%20Grid%20B2T\Final%20Stuff\B2T%20Traffic%20Model%20Option%20C%20v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ckean-group\files\Mayfield%20Group\Tenders\T1000%20Subcontract%20Civils\2010\Quarter%202\T1409%20Whiston%20Hospital%20Externals,Taylor%20Woodrow\Commercial\6.1%20-%20Pricing%20Schedule\WP150%20Hard%20Landscaping%20BoQ%201905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.9.153\Utilities\Documents%20and%20Settings\lucy.tyson\Local%20Settings\Temporary%20Internet%20Files\OLK9E\Costing%20Data\MASTER%2031758%20Offerton%20SGT2%2033kV%20MIND%20Cable%20Replacement%20V0%204.xlt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pgs2fil05\Utilities\Documents%20and%20Settings\lucy.tyson\Local%20Settings\Temporary%20Internet%20Files\OLK9E\Costing%20Data\MASTER%2031758%20Offerton%20SGT2%2033kV%20MIND%20Cable%20Replacement%20V0%204.xlt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Harr/Documents/Tendering%20Schedules/Copy%20of%204YU%20%204YY%20Estimate%2013%2012%2016%20(BB%20staff)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ntrolling\Budget%20and%20forecast%202009\RF2%202009\Post%20Review\01%20-%20Consolidated%20(RF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obal\europe\Documents%20and%20Settings\atompkins\Local%20Settings\Temporary%20Internet%20Files\OLK75\Amey%20Group%20Overheads%20for%20HA%20(RF2)%20NL%20-%20J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dave.philpin\My%20Documents\STW\Streetly%20Projects\W'hampton%20DG5%20Batch%20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.9.153\shared\Civil%20Tenders\Tenders\2018%20Year%20Tenders\Morgan%20Sindall\2969%20-%20Hinkley%20132kV%20Cable%20Civils%20AT%20+W%20Routes%20%20(Hardstands%20and%20Haul%20Road)\Neary%20Cal\DN%20Calc%20Sheet%20-%20USE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k.wspgroup.com\Central%20Data\Projects\62100xxx\62100737%20-%20NG%20VIP%20FEED\I%20Highways%20and%20Transport\Peak%20District\Design%20and%20Analysis\Calculations\Peak%20District_VIP_TrafficProfile_v16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obal\europe\Users\pmc00842\Work\UK%20COMMERCIAL\CDF%20Bid\Commercials\CDF%20Bid%20v2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SC%204%20&amp;%2012%20Retender\Sent\ASC%20Model%20Pricing%20Schedule%20Appendix%20B%20-%20Schedule%20of%20Rates%20-%20Issue%208%20Revision%20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Harr/Documents/Tendering%20Schedules/Copy%20of%204YU%20%204YY%20Estimate%2013%2012%2016%20(BB%20staff)%20(Autosaved)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PGS2FIL05\shared\Utilities\Precontract\CONF\Tenders\2017\MS16855%20-%20NG%20-%20EPC%20-%20Dorset%20VIP\Estimate\C%20-%20Pricing%20Schedules\NG%20Pricing%20documents\Pricing%20Submission%20Document%20FOR%20OPTION%20C%20%20%20REV%2001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.9.153\shared\Civil%20Tenders\Tenders\2018%20Year%20Tenders\Morgan%20Sindall\2969%20-%20Hinkley%20132kV%20Cable%20Civils%20AT%20+W%20Routes%20%20(Hardstands%20and%20Haul%20Road)\Neary%20Cal\Cal%20%231%20-%20RG%20Style%20Shee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cnap001\ospdata\MANACC\Forecasts\April%202009%20Forecast\Inter%20Urban%20Central\Comshare\V532112.091%20-%20corrected%20IT%20man%20Fee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obal\europe\Documents%20and%20Settings\atompkins\Local%20Settings\Temporary%20Internet%20Files\OLK75\Full%20Year%20(7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Overview"/>
      <sheetName val="Carbon Input"/>
      <sheetName val="Datasheet"/>
    </sheetNames>
    <sheetDataSet>
      <sheetData sheetId="0" refreshError="1"/>
      <sheetData sheetId="1" refreshError="1"/>
      <sheetData sheetId="2" refreshError="1"/>
      <sheetData sheetId="3">
        <row r="10">
          <cell r="E10" t="str">
            <v>--Equipment without packages (no supports, no foundations)--</v>
          </cell>
          <cell r="F10" t="str">
            <v>SUB00000</v>
          </cell>
          <cell r="G10" t="str">
            <v>n</v>
          </cell>
          <cell r="I10">
            <v>0</v>
          </cell>
          <cell r="K10">
            <v>0</v>
          </cell>
          <cell r="L10">
            <v>0</v>
          </cell>
          <cell r="M10" t="str">
            <v>Road</v>
          </cell>
        </row>
        <row r="11">
          <cell r="E11" t="str">
            <v>--400kV--</v>
          </cell>
          <cell r="F11" t="str">
            <v>SUB00000</v>
          </cell>
          <cell r="I11">
            <v>0</v>
          </cell>
          <cell r="K11">
            <v>0</v>
          </cell>
          <cell r="L11">
            <v>0</v>
          </cell>
          <cell r="M11" t="str">
            <v>Road</v>
          </cell>
          <cell r="O11">
            <v>0</v>
          </cell>
          <cell r="P11">
            <v>0</v>
          </cell>
        </row>
        <row r="12">
          <cell r="E12" t="str">
            <v>400kV Gantry, Single Circuit</v>
          </cell>
          <cell r="F12" t="str">
            <v>SUB01001</v>
          </cell>
          <cell r="G12" t="str">
            <v>n</v>
          </cell>
          <cell r="H12">
            <v>171504</v>
          </cell>
          <cell r="I12">
            <v>43444.9</v>
          </cell>
          <cell r="K12">
            <v>43500</v>
          </cell>
          <cell r="L12">
            <v>120</v>
          </cell>
          <cell r="M12" t="str">
            <v>Road</v>
          </cell>
          <cell r="N12">
            <v>55.1</v>
          </cell>
          <cell r="O12">
            <v>43444.9</v>
          </cell>
          <cell r="P12">
            <v>43444.9</v>
          </cell>
          <cell r="BA12" t="str">
            <v xml:space="preserve"> </v>
          </cell>
        </row>
        <row r="13">
          <cell r="E13" t="str">
            <v>400kV SF6 Circuit Breaker 3ph</v>
          </cell>
          <cell r="F13" t="str">
            <v>SUB01002</v>
          </cell>
          <cell r="G13" t="str">
            <v>n</v>
          </cell>
          <cell r="H13">
            <v>8833</v>
          </cell>
          <cell r="I13">
            <v>99980.654657738109</v>
          </cell>
          <cell r="K13">
            <v>99980.654657738109</v>
          </cell>
          <cell r="L13">
            <v>120</v>
          </cell>
          <cell r="M13" t="str">
            <v>Road</v>
          </cell>
          <cell r="N13">
            <v>0</v>
          </cell>
          <cell r="O13">
            <v>99980.654657738109</v>
          </cell>
          <cell r="P13">
            <v>99980.654657738109</v>
          </cell>
          <cell r="BA13" t="str">
            <v xml:space="preserve"> </v>
          </cell>
        </row>
        <row r="14">
          <cell r="E14" t="str">
            <v xml:space="preserve">400kV Post Insulator 1ph </v>
          </cell>
          <cell r="F14" t="str">
            <v>SUB01003</v>
          </cell>
          <cell r="G14" t="str">
            <v>n</v>
          </cell>
          <cell r="H14">
            <v>59.61</v>
          </cell>
          <cell r="I14">
            <v>75.099999999999994</v>
          </cell>
          <cell r="K14">
            <v>75.099999999999994</v>
          </cell>
          <cell r="L14">
            <v>120</v>
          </cell>
          <cell r="M14" t="str">
            <v>Road</v>
          </cell>
          <cell r="O14">
            <v>75.099999999999994</v>
          </cell>
          <cell r="P14">
            <v>75.099999999999994</v>
          </cell>
          <cell r="BA14" t="str">
            <v xml:space="preserve"> </v>
          </cell>
        </row>
        <row r="15">
          <cell r="E15" t="str">
            <v xml:space="preserve">400kV Post Insulator 2ph </v>
          </cell>
          <cell r="F15" t="str">
            <v>SUB01004</v>
          </cell>
          <cell r="G15" t="str">
            <v>n</v>
          </cell>
          <cell r="H15">
            <v>119.22</v>
          </cell>
          <cell r="I15">
            <v>150</v>
          </cell>
          <cell r="K15">
            <v>150</v>
          </cell>
          <cell r="L15">
            <v>120</v>
          </cell>
          <cell r="M15" t="str">
            <v>Road</v>
          </cell>
          <cell r="O15">
            <v>150</v>
          </cell>
          <cell r="P15">
            <v>150</v>
          </cell>
          <cell r="BA15" t="str">
            <v xml:space="preserve"> </v>
          </cell>
        </row>
        <row r="16">
          <cell r="E16" t="str">
            <v xml:space="preserve">400kV Post Insulator 3ph </v>
          </cell>
          <cell r="F16" t="str">
            <v>SUB01005</v>
          </cell>
          <cell r="G16" t="str">
            <v>n</v>
          </cell>
          <cell r="H16">
            <v>178.82999999999998</v>
          </cell>
          <cell r="I16">
            <v>225</v>
          </cell>
          <cell r="K16">
            <v>225</v>
          </cell>
          <cell r="L16">
            <v>120</v>
          </cell>
          <cell r="M16" t="str">
            <v>Road</v>
          </cell>
          <cell r="O16">
            <v>225</v>
          </cell>
          <cell r="P16">
            <v>225</v>
          </cell>
          <cell r="BA16" t="str">
            <v xml:space="preserve"> </v>
          </cell>
        </row>
        <row r="17">
          <cell r="E17" t="str">
            <v>400kV Porcelain SA 1ph</v>
          </cell>
          <cell r="F17" t="str">
            <v>SUB01006</v>
          </cell>
          <cell r="G17" t="str">
            <v>n</v>
          </cell>
          <cell r="H17">
            <v>424</v>
          </cell>
          <cell r="I17">
            <v>655</v>
          </cell>
          <cell r="K17">
            <v>655</v>
          </cell>
          <cell r="L17">
            <v>120</v>
          </cell>
          <cell r="M17" t="str">
            <v>Road</v>
          </cell>
          <cell r="O17">
            <v>655</v>
          </cell>
          <cell r="P17">
            <v>655</v>
          </cell>
          <cell r="BA17" t="str">
            <v xml:space="preserve"> </v>
          </cell>
        </row>
        <row r="18">
          <cell r="E18" t="str">
            <v>400kV Polymeric SA 1ph</v>
          </cell>
          <cell r="F18" t="str">
            <v>SUB01007</v>
          </cell>
          <cell r="G18" t="str">
            <v>n</v>
          </cell>
          <cell r="H18">
            <v>175</v>
          </cell>
          <cell r="I18">
            <v>578</v>
          </cell>
          <cell r="K18">
            <v>578</v>
          </cell>
          <cell r="L18">
            <v>120</v>
          </cell>
          <cell r="M18" t="str">
            <v>Road</v>
          </cell>
          <cell r="O18">
            <v>578</v>
          </cell>
          <cell r="P18">
            <v>578</v>
          </cell>
          <cell r="BA18" t="str">
            <v xml:space="preserve"> </v>
          </cell>
        </row>
        <row r="19">
          <cell r="E19" t="str">
            <v>400kV Pantograph 1ph</v>
          </cell>
          <cell r="F19" t="str">
            <v>SUB01008</v>
          </cell>
          <cell r="G19" t="str">
            <v>n</v>
          </cell>
          <cell r="H19">
            <v>3167.9</v>
          </cell>
          <cell r="I19">
            <v>9570</v>
          </cell>
          <cell r="K19">
            <v>9570</v>
          </cell>
          <cell r="L19">
            <v>120</v>
          </cell>
          <cell r="M19" t="str">
            <v>Road</v>
          </cell>
          <cell r="O19">
            <v>9570</v>
          </cell>
          <cell r="P19">
            <v>9570</v>
          </cell>
          <cell r="BA19" t="str">
            <v xml:space="preserve"> </v>
          </cell>
        </row>
        <row r="20">
          <cell r="E20" t="str">
            <v>400kV CVT No Foundation 1ph</v>
          </cell>
          <cell r="F20" t="str">
            <v>SUB01009</v>
          </cell>
          <cell r="G20" t="str">
            <v>n</v>
          </cell>
          <cell r="H20">
            <v>595</v>
          </cell>
          <cell r="I20">
            <v>1300</v>
          </cell>
          <cell r="K20">
            <v>1580</v>
          </cell>
          <cell r="L20">
            <v>120</v>
          </cell>
          <cell r="M20" t="str">
            <v>Road</v>
          </cell>
          <cell r="O20">
            <v>1300</v>
          </cell>
          <cell r="P20">
            <v>1300</v>
          </cell>
          <cell r="BA20" t="str">
            <v xml:space="preserve"> </v>
          </cell>
        </row>
        <row r="21">
          <cell r="E21" t="str">
            <v>400kV CT 1ph</v>
          </cell>
          <cell r="F21" t="str">
            <v>SUB01010</v>
          </cell>
          <cell r="G21" t="str">
            <v>n</v>
          </cell>
          <cell r="H21">
            <v>1050</v>
          </cell>
          <cell r="I21">
            <v>2220</v>
          </cell>
          <cell r="K21">
            <v>2220</v>
          </cell>
          <cell r="L21">
            <v>120</v>
          </cell>
          <cell r="M21" t="str">
            <v>Road</v>
          </cell>
          <cell r="O21">
            <v>2220</v>
          </cell>
          <cell r="P21">
            <v>2220</v>
          </cell>
          <cell r="BA21" t="str">
            <v xml:space="preserve"> </v>
          </cell>
        </row>
        <row r="22">
          <cell r="E22" t="str">
            <v>400kV Earth Switch 1ph</v>
          </cell>
          <cell r="F22" t="str">
            <v>SUB01011</v>
          </cell>
          <cell r="G22" t="str">
            <v>n</v>
          </cell>
          <cell r="H22">
            <v>1928</v>
          </cell>
          <cell r="I22">
            <v>3850</v>
          </cell>
          <cell r="K22">
            <v>1430</v>
          </cell>
          <cell r="L22">
            <v>120</v>
          </cell>
          <cell r="M22" t="str">
            <v>Road</v>
          </cell>
          <cell r="O22">
            <v>3850</v>
          </cell>
          <cell r="P22">
            <v>3850</v>
          </cell>
          <cell r="BA22" t="str">
            <v xml:space="preserve"> </v>
          </cell>
        </row>
        <row r="23">
          <cell r="E23" t="str">
            <v>400kV Earth Switch 3ph</v>
          </cell>
          <cell r="F23" t="str">
            <v>SUB01087</v>
          </cell>
          <cell r="G23" t="str">
            <v>n</v>
          </cell>
          <cell r="H23">
            <v>1928</v>
          </cell>
          <cell r="I23">
            <v>11500</v>
          </cell>
          <cell r="K23">
            <v>11500</v>
          </cell>
          <cell r="L23">
            <v>120</v>
          </cell>
          <cell r="M23" t="str">
            <v>Road</v>
          </cell>
          <cell r="O23">
            <v>11500</v>
          </cell>
          <cell r="P23">
            <v>11500</v>
          </cell>
          <cell r="BA23" t="str">
            <v xml:space="preserve"> </v>
          </cell>
        </row>
        <row r="24">
          <cell r="E24" t="str">
            <v>400kV Voltage Transformers 1ph</v>
          </cell>
          <cell r="F24" t="str">
            <v>SUB01012</v>
          </cell>
          <cell r="G24" t="str">
            <v>n</v>
          </cell>
          <cell r="H24">
            <v>540</v>
          </cell>
          <cell r="I24">
            <v>1580</v>
          </cell>
          <cell r="K24">
            <v>1580</v>
          </cell>
          <cell r="L24">
            <v>120</v>
          </cell>
          <cell r="M24" t="str">
            <v>Road</v>
          </cell>
          <cell r="O24">
            <v>1580</v>
          </cell>
          <cell r="P24">
            <v>1580</v>
          </cell>
          <cell r="BA24" t="str">
            <v xml:space="preserve"> </v>
          </cell>
        </row>
        <row r="25">
          <cell r="E25" t="str">
            <v>400kV Disconnector 3ph</v>
          </cell>
          <cell r="F25" t="str">
            <v>SUB01013</v>
          </cell>
          <cell r="G25" t="str">
            <v>n</v>
          </cell>
          <cell r="H25">
            <v>5350</v>
          </cell>
          <cell r="I25">
            <v>14600</v>
          </cell>
          <cell r="K25">
            <v>14600</v>
          </cell>
          <cell r="L25">
            <v>120</v>
          </cell>
          <cell r="M25" t="str">
            <v>Road</v>
          </cell>
          <cell r="O25">
            <v>14600</v>
          </cell>
          <cell r="P25">
            <v>14600</v>
          </cell>
          <cell r="BA25" t="str">
            <v xml:space="preserve"> </v>
          </cell>
        </row>
        <row r="26">
          <cell r="E26" t="str">
            <v>400kV Cable Sealing End Porcelain 1ph</v>
          </cell>
          <cell r="F26" t="str">
            <v>SUB01014</v>
          </cell>
          <cell r="G26" t="str">
            <v>n</v>
          </cell>
          <cell r="H26">
            <v>6178</v>
          </cell>
          <cell r="I26">
            <v>7160</v>
          </cell>
          <cell r="K26">
            <v>7160</v>
          </cell>
          <cell r="L26">
            <v>120</v>
          </cell>
          <cell r="M26" t="str">
            <v>Road</v>
          </cell>
          <cell r="O26">
            <v>7160</v>
          </cell>
          <cell r="P26">
            <v>7160</v>
          </cell>
          <cell r="BA26" t="str">
            <v xml:space="preserve"> </v>
          </cell>
        </row>
        <row r="27">
          <cell r="E27" t="str">
            <v>400kV Cable Sealing End Polymetric 1ph</v>
          </cell>
          <cell r="F27" t="str">
            <v>SUB01015</v>
          </cell>
          <cell r="G27" t="str">
            <v>n</v>
          </cell>
          <cell r="H27">
            <v>3141</v>
          </cell>
          <cell r="I27">
            <v>4770</v>
          </cell>
          <cell r="K27">
            <v>4770</v>
          </cell>
          <cell r="L27">
            <v>120</v>
          </cell>
          <cell r="M27" t="str">
            <v>Road</v>
          </cell>
          <cell r="O27">
            <v>4770</v>
          </cell>
          <cell r="P27">
            <v>4770</v>
          </cell>
          <cell r="BA27" t="str">
            <v xml:space="preserve"> </v>
          </cell>
        </row>
        <row r="28">
          <cell r="E28" t="str">
            <v>400kV Shunt Reactor</v>
          </cell>
          <cell r="F28" t="str">
            <v>SUB01088</v>
          </cell>
          <cell r="G28" t="str">
            <v>n</v>
          </cell>
          <cell r="H28">
            <v>124500</v>
          </cell>
          <cell r="I28">
            <v>811000</v>
          </cell>
          <cell r="K28">
            <v>811000</v>
          </cell>
          <cell r="L28">
            <v>120</v>
          </cell>
          <cell r="M28" t="str">
            <v>Road</v>
          </cell>
          <cell r="O28">
            <v>811000</v>
          </cell>
          <cell r="P28">
            <v>811000</v>
          </cell>
          <cell r="BA28" t="str">
            <v xml:space="preserve"> </v>
          </cell>
        </row>
        <row r="29">
          <cell r="E29" t="str">
            <v>--275kV--</v>
          </cell>
          <cell r="F29" t="str">
            <v>SUB00000</v>
          </cell>
          <cell r="I29">
            <v>0</v>
          </cell>
          <cell r="K29">
            <v>0</v>
          </cell>
          <cell r="L29">
            <v>0</v>
          </cell>
          <cell r="M29" t="str">
            <v>Road</v>
          </cell>
          <cell r="O29">
            <v>0</v>
          </cell>
          <cell r="P29">
            <v>0</v>
          </cell>
          <cell r="BA29" t="str">
            <v xml:space="preserve"> </v>
          </cell>
        </row>
        <row r="30">
          <cell r="E30" t="str">
            <v>275kv Gantry, Single Circuit</v>
          </cell>
          <cell r="F30" t="str">
            <v>SUB01001</v>
          </cell>
          <cell r="G30" t="str">
            <v>n</v>
          </cell>
          <cell r="H30">
            <v>85752</v>
          </cell>
          <cell r="I30">
            <v>21722.45</v>
          </cell>
          <cell r="K30">
            <v>21722.45</v>
          </cell>
          <cell r="L30">
            <v>120</v>
          </cell>
          <cell r="M30" t="str">
            <v>Road</v>
          </cell>
          <cell r="N30">
            <v>27.55</v>
          </cell>
          <cell r="O30">
            <v>21722.45</v>
          </cell>
          <cell r="P30">
            <v>21722.45</v>
          </cell>
          <cell r="BA30" t="str">
            <v xml:space="preserve"> </v>
          </cell>
        </row>
        <row r="31">
          <cell r="E31" t="str">
            <v>275kV SF6 Circuit Breaker 3ph</v>
          </cell>
          <cell r="F31" t="str">
            <v>SUB01017</v>
          </cell>
          <cell r="G31" t="str">
            <v>n</v>
          </cell>
          <cell r="H31">
            <v>3390</v>
          </cell>
          <cell r="I31">
            <v>38446.677084475203</v>
          </cell>
          <cell r="K31">
            <v>38446.677084475203</v>
          </cell>
          <cell r="L31">
            <v>120</v>
          </cell>
          <cell r="M31" t="str">
            <v>Road</v>
          </cell>
          <cell r="N31">
            <v>0</v>
          </cell>
          <cell r="O31">
            <v>38446.677084475203</v>
          </cell>
          <cell r="P31">
            <v>38446.677084475203</v>
          </cell>
          <cell r="BA31" t="str">
            <v xml:space="preserve"> </v>
          </cell>
        </row>
        <row r="32">
          <cell r="E32" t="str">
            <v xml:space="preserve">275kV Post Insulator 1ph </v>
          </cell>
          <cell r="F32" t="str">
            <v>SUB01018</v>
          </cell>
          <cell r="G32" t="str">
            <v>n</v>
          </cell>
          <cell r="H32">
            <v>59.61</v>
          </cell>
          <cell r="I32">
            <v>75.099999999999994</v>
          </cell>
          <cell r="K32">
            <v>75.099999999999994</v>
          </cell>
          <cell r="L32">
            <v>120</v>
          </cell>
          <cell r="M32" t="str">
            <v>Road</v>
          </cell>
          <cell r="O32">
            <v>75.099999999999994</v>
          </cell>
          <cell r="P32">
            <v>75.099999999999994</v>
          </cell>
          <cell r="BA32" t="str">
            <v xml:space="preserve"> </v>
          </cell>
        </row>
        <row r="33">
          <cell r="E33" t="str">
            <v xml:space="preserve">275kV Post Insulator 2ph </v>
          </cell>
          <cell r="F33" t="str">
            <v>SUB01019</v>
          </cell>
          <cell r="G33" t="str">
            <v>n</v>
          </cell>
          <cell r="H33">
            <v>119.22</v>
          </cell>
          <cell r="I33">
            <v>150</v>
          </cell>
          <cell r="K33">
            <v>150</v>
          </cell>
          <cell r="L33">
            <v>120</v>
          </cell>
          <cell r="M33" t="str">
            <v>Road</v>
          </cell>
          <cell r="O33">
            <v>150</v>
          </cell>
          <cell r="P33">
            <v>150</v>
          </cell>
          <cell r="BA33" t="str">
            <v xml:space="preserve"> </v>
          </cell>
        </row>
        <row r="34">
          <cell r="E34" t="str">
            <v xml:space="preserve">275kV Post Insulator 3ph </v>
          </cell>
          <cell r="F34" t="str">
            <v>SUB01020</v>
          </cell>
          <cell r="G34" t="str">
            <v>n</v>
          </cell>
          <cell r="H34">
            <v>178.82999999999998</v>
          </cell>
          <cell r="I34">
            <v>225</v>
          </cell>
          <cell r="K34">
            <v>225</v>
          </cell>
          <cell r="L34">
            <v>120</v>
          </cell>
          <cell r="M34" t="str">
            <v>Road</v>
          </cell>
          <cell r="O34">
            <v>225</v>
          </cell>
          <cell r="P34">
            <v>225</v>
          </cell>
        </row>
        <row r="35">
          <cell r="E35" t="str">
            <v>275kV Porcelain SA 1ph</v>
          </cell>
          <cell r="F35" t="str">
            <v>SUB01021</v>
          </cell>
          <cell r="G35" t="str">
            <v>n</v>
          </cell>
          <cell r="H35">
            <v>316</v>
          </cell>
          <cell r="I35">
            <v>488</v>
          </cell>
          <cell r="K35">
            <v>488</v>
          </cell>
          <cell r="L35">
            <v>120</v>
          </cell>
          <cell r="M35" t="str">
            <v>Road</v>
          </cell>
          <cell r="O35">
            <v>488</v>
          </cell>
          <cell r="P35">
            <v>488</v>
          </cell>
        </row>
        <row r="36">
          <cell r="E36" t="str">
            <v>275kV Polymeric SA No Foundation 1ph</v>
          </cell>
          <cell r="F36" t="str">
            <v>SUB01022</v>
          </cell>
          <cell r="G36" t="str">
            <v>n</v>
          </cell>
          <cell r="H36">
            <v>109.5</v>
          </cell>
          <cell r="I36">
            <v>362</v>
          </cell>
          <cell r="K36">
            <v>362</v>
          </cell>
          <cell r="L36">
            <v>120</v>
          </cell>
          <cell r="M36" t="str">
            <v>Road</v>
          </cell>
          <cell r="O36">
            <v>362</v>
          </cell>
          <cell r="P36">
            <v>362</v>
          </cell>
        </row>
        <row r="37">
          <cell r="E37" t="str">
            <v>275kV Pantograph No Foundation 1ph</v>
          </cell>
          <cell r="F37" t="str">
            <v>SUB01023</v>
          </cell>
          <cell r="G37" t="str">
            <v>n</v>
          </cell>
          <cell r="H37">
            <v>2221.9</v>
          </cell>
          <cell r="I37">
            <v>6679.5267539766983</v>
          </cell>
          <cell r="K37">
            <v>6679.5267539766983</v>
          </cell>
          <cell r="L37">
            <v>120</v>
          </cell>
          <cell r="M37" t="str">
            <v>Road</v>
          </cell>
          <cell r="O37">
            <v>6679.5267539766983</v>
          </cell>
          <cell r="P37">
            <v>6679.5267539766983</v>
          </cell>
        </row>
        <row r="38">
          <cell r="E38" t="str">
            <v>275kV CVT No Foundation 1ph</v>
          </cell>
          <cell r="F38" t="str">
            <v>SUB01024</v>
          </cell>
          <cell r="G38" t="str">
            <v>n</v>
          </cell>
          <cell r="H38">
            <v>565</v>
          </cell>
          <cell r="I38">
            <v>1220</v>
          </cell>
          <cell r="K38">
            <v>1220</v>
          </cell>
          <cell r="L38">
            <v>120</v>
          </cell>
          <cell r="M38" t="str">
            <v>Road</v>
          </cell>
          <cell r="O38">
            <v>1220</v>
          </cell>
          <cell r="P38">
            <v>1220</v>
          </cell>
        </row>
        <row r="39">
          <cell r="E39" t="str">
            <v>275kV CT No Foundation 1ph</v>
          </cell>
          <cell r="F39" t="str">
            <v>SUB01025</v>
          </cell>
          <cell r="G39" t="str">
            <v>n</v>
          </cell>
          <cell r="H39">
            <v>480</v>
          </cell>
          <cell r="I39">
            <v>1070</v>
          </cell>
          <cell r="K39">
            <v>1430</v>
          </cell>
          <cell r="L39">
            <v>120</v>
          </cell>
          <cell r="M39" t="str">
            <v>Road</v>
          </cell>
          <cell r="O39">
            <v>1070</v>
          </cell>
          <cell r="P39">
            <v>1070</v>
          </cell>
        </row>
        <row r="40">
          <cell r="E40" t="str">
            <v>275kV Earth Switch No Foundation 1ph</v>
          </cell>
          <cell r="F40" t="str">
            <v>SUB01026</v>
          </cell>
          <cell r="G40" t="str">
            <v>n</v>
          </cell>
          <cell r="H40">
            <v>1338</v>
          </cell>
          <cell r="I40">
            <v>2810</v>
          </cell>
          <cell r="K40">
            <v>2810</v>
          </cell>
          <cell r="L40">
            <v>120</v>
          </cell>
          <cell r="M40" t="str">
            <v>Road</v>
          </cell>
          <cell r="O40">
            <v>2810</v>
          </cell>
          <cell r="P40">
            <v>2810</v>
          </cell>
        </row>
        <row r="41">
          <cell r="E41" t="str">
            <v>275kV Earth Switch 3ph</v>
          </cell>
          <cell r="F41" t="str">
            <v>SUB01086</v>
          </cell>
          <cell r="G41" t="str">
            <v>n</v>
          </cell>
          <cell r="H41">
            <v>1338</v>
          </cell>
          <cell r="I41">
            <v>8440</v>
          </cell>
          <cell r="K41">
            <v>8440</v>
          </cell>
          <cell r="L41">
            <v>120</v>
          </cell>
          <cell r="M41" t="str">
            <v>Road</v>
          </cell>
          <cell r="O41">
            <v>8440</v>
          </cell>
          <cell r="P41">
            <v>8440</v>
          </cell>
        </row>
        <row r="42">
          <cell r="E42" t="str">
            <v>275kV Voltage Transformers No Foundation 1ph</v>
          </cell>
          <cell r="F42" t="str">
            <v>SUB01027</v>
          </cell>
          <cell r="G42" t="str">
            <v>n</v>
          </cell>
          <cell r="H42">
            <v>660</v>
          </cell>
          <cell r="I42">
            <v>1430</v>
          </cell>
          <cell r="K42">
            <v>1430</v>
          </cell>
          <cell r="L42">
            <v>120</v>
          </cell>
          <cell r="M42" t="str">
            <v>Road</v>
          </cell>
          <cell r="O42">
            <v>1430</v>
          </cell>
          <cell r="P42">
            <v>1430</v>
          </cell>
        </row>
        <row r="43">
          <cell r="E43" t="str">
            <v>275kV Disconnector No Foundation 3ph</v>
          </cell>
          <cell r="F43" t="str">
            <v>SUB01028</v>
          </cell>
          <cell r="G43" t="str">
            <v>n</v>
          </cell>
          <cell r="H43">
            <v>3610</v>
          </cell>
          <cell r="I43">
            <v>9832</v>
          </cell>
          <cell r="K43">
            <v>9832</v>
          </cell>
          <cell r="L43">
            <v>120</v>
          </cell>
          <cell r="M43" t="str">
            <v>Road</v>
          </cell>
          <cell r="O43">
            <v>9832</v>
          </cell>
          <cell r="P43">
            <v>9832</v>
          </cell>
        </row>
        <row r="44">
          <cell r="E44" t="str">
            <v>275kV Cable Sealing End Porcelain1ph</v>
          </cell>
          <cell r="F44" t="str">
            <v>SUB01029</v>
          </cell>
          <cell r="G44" t="str">
            <v>n</v>
          </cell>
          <cell r="H44">
            <v>2859.4</v>
          </cell>
          <cell r="I44">
            <v>3420</v>
          </cell>
          <cell r="K44">
            <v>3420</v>
          </cell>
          <cell r="L44">
            <v>120</v>
          </cell>
          <cell r="M44" t="str">
            <v>Road</v>
          </cell>
          <cell r="O44">
            <v>3420</v>
          </cell>
          <cell r="P44">
            <v>3420</v>
          </cell>
        </row>
        <row r="45">
          <cell r="E45" t="str">
            <v>275kV Cable Sealing End Polymetric 1ph</v>
          </cell>
          <cell r="F45" t="str">
            <v>SUB01030</v>
          </cell>
          <cell r="G45" t="str">
            <v>n</v>
          </cell>
          <cell r="H45">
            <v>1340.8</v>
          </cell>
          <cell r="I45">
            <v>1890</v>
          </cell>
          <cell r="K45">
            <v>1890</v>
          </cell>
          <cell r="L45">
            <v>120</v>
          </cell>
          <cell r="M45" t="str">
            <v>Road</v>
          </cell>
          <cell r="O45">
            <v>1890</v>
          </cell>
          <cell r="P45">
            <v>1890</v>
          </cell>
        </row>
        <row r="46">
          <cell r="E46" t="str">
            <v>--132kV--</v>
          </cell>
          <cell r="F46" t="str">
            <v>SUB00000</v>
          </cell>
          <cell r="I46">
            <v>0</v>
          </cell>
          <cell r="K46">
            <v>0</v>
          </cell>
          <cell r="L46">
            <v>0</v>
          </cell>
          <cell r="M46" t="str">
            <v>Road</v>
          </cell>
          <cell r="O46">
            <v>0</v>
          </cell>
          <cell r="P46">
            <v>0</v>
          </cell>
        </row>
        <row r="47">
          <cell r="E47" t="str">
            <v>132kV SF6 Circuit Breaker No Foundation 3ph</v>
          </cell>
          <cell r="F47" t="str">
            <v>SUB01032</v>
          </cell>
          <cell r="G47" t="str">
            <v>n</v>
          </cell>
          <cell r="H47">
            <v>3488</v>
          </cell>
          <cell r="I47">
            <v>13222.759974726601</v>
          </cell>
          <cell r="K47">
            <v>13222.759974726601</v>
          </cell>
          <cell r="L47">
            <v>120</v>
          </cell>
          <cell r="M47" t="str">
            <v>Road</v>
          </cell>
          <cell r="N47">
            <v>0</v>
          </cell>
          <cell r="O47">
            <v>13222.759974726601</v>
          </cell>
          <cell r="P47">
            <v>13222.759974726601</v>
          </cell>
        </row>
        <row r="48">
          <cell r="E48" t="str">
            <v xml:space="preserve">132kV Post Insulator No Foundation 1ph </v>
          </cell>
          <cell r="F48" t="str">
            <v>SUB01033</v>
          </cell>
          <cell r="G48" t="str">
            <v>n</v>
          </cell>
          <cell r="H48">
            <v>59.61</v>
          </cell>
          <cell r="I48">
            <v>75.099999999999994</v>
          </cell>
          <cell r="K48">
            <v>75.099999999999994</v>
          </cell>
          <cell r="L48">
            <v>120</v>
          </cell>
          <cell r="M48" t="str">
            <v>Road</v>
          </cell>
          <cell r="O48">
            <v>75.099999999999994</v>
          </cell>
          <cell r="P48">
            <v>75.099999999999994</v>
          </cell>
        </row>
        <row r="49">
          <cell r="E49" t="str">
            <v xml:space="preserve">132kV Post Insulator No Foundation 2ph </v>
          </cell>
          <cell r="F49" t="str">
            <v>SUB01034</v>
          </cell>
          <cell r="G49" t="str">
            <v>n</v>
          </cell>
          <cell r="H49">
            <v>119.22</v>
          </cell>
          <cell r="I49">
            <v>150</v>
          </cell>
          <cell r="K49">
            <v>150</v>
          </cell>
          <cell r="L49">
            <v>120</v>
          </cell>
          <cell r="M49" t="str">
            <v>Road</v>
          </cell>
          <cell r="O49">
            <v>150</v>
          </cell>
          <cell r="P49">
            <v>150</v>
          </cell>
        </row>
        <row r="50">
          <cell r="E50" t="str">
            <v xml:space="preserve">132kV Post Insulator No Foundation 3ph </v>
          </cell>
          <cell r="F50" t="str">
            <v>SUB01035</v>
          </cell>
          <cell r="G50" t="str">
            <v>n</v>
          </cell>
          <cell r="H50">
            <v>178.82999999999998</v>
          </cell>
          <cell r="I50">
            <v>225</v>
          </cell>
          <cell r="K50">
            <v>225</v>
          </cell>
          <cell r="L50">
            <v>120</v>
          </cell>
          <cell r="M50" t="str">
            <v>Road</v>
          </cell>
          <cell r="O50">
            <v>225</v>
          </cell>
          <cell r="P50">
            <v>225</v>
          </cell>
        </row>
        <row r="51">
          <cell r="E51" t="str">
            <v>132kV Porcelain SA No Foundation 1ph</v>
          </cell>
          <cell r="F51" t="str">
            <v>SUB01036</v>
          </cell>
          <cell r="G51" t="str">
            <v>n</v>
          </cell>
          <cell r="H51">
            <v>177</v>
          </cell>
          <cell r="I51">
            <v>274</v>
          </cell>
          <cell r="K51">
            <v>274</v>
          </cell>
          <cell r="L51">
            <v>120</v>
          </cell>
          <cell r="M51" t="str">
            <v>Road</v>
          </cell>
          <cell r="O51">
            <v>274</v>
          </cell>
          <cell r="P51">
            <v>274</v>
          </cell>
        </row>
        <row r="52">
          <cell r="E52" t="str">
            <v>132kV Polymeric SA No Foundation 1ph</v>
          </cell>
          <cell r="F52" t="str">
            <v>SUB01037</v>
          </cell>
          <cell r="G52" t="str">
            <v>n</v>
          </cell>
          <cell r="H52">
            <v>56</v>
          </cell>
          <cell r="I52">
            <v>185</v>
          </cell>
          <cell r="K52">
            <v>185</v>
          </cell>
          <cell r="L52">
            <v>120</v>
          </cell>
          <cell r="M52" t="str">
            <v>Road</v>
          </cell>
          <cell r="O52">
            <v>185</v>
          </cell>
          <cell r="P52">
            <v>185</v>
          </cell>
        </row>
        <row r="53">
          <cell r="E53" t="str">
            <v>132kV Pantograph No Foundation 1ph</v>
          </cell>
          <cell r="F53" t="str">
            <v>SUB01038</v>
          </cell>
          <cell r="G53" t="str">
            <v>n</v>
          </cell>
          <cell r="H53">
            <v>1630.7</v>
          </cell>
          <cell r="I53">
            <v>5030</v>
          </cell>
          <cell r="K53">
            <v>5030</v>
          </cell>
          <cell r="L53">
            <v>120</v>
          </cell>
          <cell r="M53" t="str">
            <v>Road</v>
          </cell>
          <cell r="O53">
            <v>5030</v>
          </cell>
          <cell r="P53">
            <v>5030</v>
          </cell>
        </row>
        <row r="54">
          <cell r="E54" t="str">
            <v>132kV CVT No Foundation 1ph</v>
          </cell>
          <cell r="F54" t="str">
            <v>SUB01039</v>
          </cell>
          <cell r="G54" t="str">
            <v>n</v>
          </cell>
          <cell r="H54">
            <v>640</v>
          </cell>
          <cell r="I54">
            <v>1390</v>
          </cell>
          <cell r="K54">
            <v>1170</v>
          </cell>
          <cell r="L54">
            <v>120</v>
          </cell>
          <cell r="M54" t="str">
            <v>Road</v>
          </cell>
          <cell r="O54">
            <v>1390</v>
          </cell>
          <cell r="P54">
            <v>1390</v>
          </cell>
        </row>
        <row r="55">
          <cell r="E55" t="str">
            <v>132kV CT No Foundation 1ph</v>
          </cell>
          <cell r="F55" t="str">
            <v>SUB01040</v>
          </cell>
          <cell r="G55" t="str">
            <v>n</v>
          </cell>
          <cell r="H55">
            <v>160</v>
          </cell>
          <cell r="I55">
            <v>421</v>
          </cell>
          <cell r="K55">
            <v>421</v>
          </cell>
          <cell r="L55">
            <v>120</v>
          </cell>
          <cell r="M55" t="str">
            <v>Road</v>
          </cell>
          <cell r="O55">
            <v>421</v>
          </cell>
          <cell r="P55">
            <v>421</v>
          </cell>
        </row>
        <row r="56">
          <cell r="E56" t="str">
            <v>132kV Earth Switch No Foundation 1ph</v>
          </cell>
          <cell r="F56" t="str">
            <v>SUB01041</v>
          </cell>
          <cell r="G56" t="str">
            <v>n</v>
          </cell>
          <cell r="H56">
            <v>522</v>
          </cell>
          <cell r="I56">
            <v>1400</v>
          </cell>
          <cell r="K56">
            <v>1400</v>
          </cell>
          <cell r="L56">
            <v>120</v>
          </cell>
          <cell r="M56" t="str">
            <v>Road</v>
          </cell>
          <cell r="O56">
            <v>1400</v>
          </cell>
          <cell r="P56">
            <v>1400</v>
          </cell>
        </row>
        <row r="57">
          <cell r="E57" t="str">
            <v>132kV Earth Switch 3ph</v>
          </cell>
          <cell r="F57" t="str">
            <v>SUB01085</v>
          </cell>
          <cell r="G57" t="str">
            <v>n</v>
          </cell>
          <cell r="H57">
            <v>522</v>
          </cell>
          <cell r="I57">
            <v>4210</v>
          </cell>
          <cell r="K57">
            <v>4210</v>
          </cell>
          <cell r="L57">
            <v>120</v>
          </cell>
          <cell r="M57" t="str">
            <v>Road</v>
          </cell>
          <cell r="O57">
            <v>4210</v>
          </cell>
          <cell r="P57">
            <v>4210</v>
          </cell>
        </row>
        <row r="58">
          <cell r="E58" t="str">
            <v>132kV Voltage Transformers No Foundation 1ph</v>
          </cell>
          <cell r="F58" t="str">
            <v>SUB01042</v>
          </cell>
          <cell r="G58" t="str">
            <v>n</v>
          </cell>
          <cell r="H58">
            <v>540</v>
          </cell>
          <cell r="I58">
            <v>1170</v>
          </cell>
          <cell r="K58">
            <v>1170</v>
          </cell>
          <cell r="L58">
            <v>120</v>
          </cell>
          <cell r="M58" t="str">
            <v>Road</v>
          </cell>
          <cell r="O58">
            <v>1170</v>
          </cell>
          <cell r="P58">
            <v>1170</v>
          </cell>
        </row>
        <row r="59">
          <cell r="E59" t="str">
            <v>132kV Disconnector No Foundation 3ph</v>
          </cell>
          <cell r="F59" t="str">
            <v>SUB01043</v>
          </cell>
          <cell r="G59" t="str">
            <v>n</v>
          </cell>
          <cell r="H59">
            <v>1340</v>
          </cell>
          <cell r="I59">
            <v>3650</v>
          </cell>
          <cell r="K59">
            <v>3650</v>
          </cell>
          <cell r="L59">
            <v>120</v>
          </cell>
          <cell r="M59" t="str">
            <v>Road</v>
          </cell>
          <cell r="O59">
            <v>3650</v>
          </cell>
          <cell r="P59">
            <v>3650</v>
          </cell>
        </row>
        <row r="60">
          <cell r="E60" t="str">
            <v>132kV Cable Sealing End Porcelain 1ph</v>
          </cell>
          <cell r="F60" t="str">
            <v>SUB01044</v>
          </cell>
          <cell r="G60" t="str">
            <v>n</v>
          </cell>
          <cell r="H60">
            <v>807.5</v>
          </cell>
          <cell r="I60">
            <v>1010</v>
          </cell>
          <cell r="K60">
            <v>1010</v>
          </cell>
          <cell r="L60">
            <v>120</v>
          </cell>
          <cell r="M60" t="str">
            <v>Road</v>
          </cell>
          <cell r="O60">
            <v>1010</v>
          </cell>
          <cell r="P60">
            <v>1010</v>
          </cell>
        </row>
        <row r="61">
          <cell r="E61" t="str">
            <v>132kV Cable Sealing End Polymetric 1ph</v>
          </cell>
          <cell r="F61" t="str">
            <v>SUB01045</v>
          </cell>
          <cell r="G61" t="str">
            <v>n</v>
          </cell>
          <cell r="H61">
            <v>301</v>
          </cell>
          <cell r="I61">
            <v>521</v>
          </cell>
          <cell r="K61">
            <v>521</v>
          </cell>
          <cell r="L61">
            <v>120</v>
          </cell>
          <cell r="M61" t="str">
            <v>Road</v>
          </cell>
          <cell r="O61">
            <v>521</v>
          </cell>
          <cell r="P61">
            <v>521</v>
          </cell>
        </row>
        <row r="62">
          <cell r="E62" t="str">
            <v>--66kV--</v>
          </cell>
          <cell r="F62" t="str">
            <v>SUB00000</v>
          </cell>
          <cell r="I62">
            <v>0</v>
          </cell>
          <cell r="K62">
            <v>0</v>
          </cell>
          <cell r="L62">
            <v>0</v>
          </cell>
          <cell r="M62" t="str">
            <v>Road</v>
          </cell>
          <cell r="O62">
            <v>0</v>
          </cell>
          <cell r="P62">
            <v>0</v>
          </cell>
        </row>
        <row r="63">
          <cell r="E63" t="str">
            <v>66kV SF6 Circuit Breaker No Foundation 1ph</v>
          </cell>
          <cell r="F63" t="str">
            <v>SUB01046</v>
          </cell>
          <cell r="G63" t="str">
            <v>n</v>
          </cell>
          <cell r="H63">
            <v>1744</v>
          </cell>
          <cell r="I63">
            <v>6611.3799873633006</v>
          </cell>
          <cell r="K63">
            <v>6611.3799873633006</v>
          </cell>
          <cell r="L63">
            <v>120</v>
          </cell>
          <cell r="M63" t="str">
            <v>Road</v>
          </cell>
          <cell r="O63">
            <v>6611.3799873633006</v>
          </cell>
          <cell r="P63">
            <v>6611.3799873633006</v>
          </cell>
        </row>
        <row r="64">
          <cell r="E64" t="str">
            <v>66kV Post Insulator No Foundation 1ph</v>
          </cell>
          <cell r="F64" t="str">
            <v>SUB01047</v>
          </cell>
          <cell r="G64" t="str">
            <v>n</v>
          </cell>
          <cell r="H64">
            <v>59.61</v>
          </cell>
          <cell r="I64">
            <v>75.099999999999994</v>
          </cell>
          <cell r="K64">
            <v>75.099999999999994</v>
          </cell>
          <cell r="L64">
            <v>120</v>
          </cell>
          <cell r="M64" t="str">
            <v>Road</v>
          </cell>
          <cell r="O64">
            <v>75.099999999999994</v>
          </cell>
          <cell r="P64">
            <v>75.099999999999994</v>
          </cell>
        </row>
        <row r="65">
          <cell r="E65" t="str">
            <v>66kV Porcelain SA No Foundation 1ph</v>
          </cell>
          <cell r="F65" t="str">
            <v>SUB01048</v>
          </cell>
          <cell r="G65" t="str">
            <v>n</v>
          </cell>
          <cell r="H65">
            <v>88.5</v>
          </cell>
          <cell r="I65">
            <v>137</v>
          </cell>
          <cell r="K65">
            <v>137</v>
          </cell>
          <cell r="L65">
            <v>120</v>
          </cell>
          <cell r="M65" t="str">
            <v>Road</v>
          </cell>
          <cell r="O65">
            <v>137</v>
          </cell>
          <cell r="P65">
            <v>137</v>
          </cell>
        </row>
        <row r="66">
          <cell r="E66" t="str">
            <v>66kV Polymeric SA No Foundation 1ph</v>
          </cell>
          <cell r="F66" t="str">
            <v>SUB01049</v>
          </cell>
          <cell r="G66" t="str">
            <v>n</v>
          </cell>
          <cell r="H66">
            <v>28</v>
          </cell>
          <cell r="I66">
            <v>92.5</v>
          </cell>
          <cell r="K66">
            <v>92.5</v>
          </cell>
          <cell r="L66">
            <v>120</v>
          </cell>
          <cell r="M66" t="str">
            <v>Road</v>
          </cell>
          <cell r="O66">
            <v>92.5</v>
          </cell>
          <cell r="P66">
            <v>92.5</v>
          </cell>
        </row>
        <row r="67">
          <cell r="E67" t="str">
            <v>66kV Pantograph No Foundation 1ph</v>
          </cell>
          <cell r="F67" t="str">
            <v>SUB01050</v>
          </cell>
          <cell r="G67" t="str">
            <v>n</v>
          </cell>
          <cell r="H67">
            <v>815.35</v>
          </cell>
          <cell r="I67">
            <v>2515</v>
          </cell>
          <cell r="K67">
            <v>2515</v>
          </cell>
          <cell r="L67">
            <v>120</v>
          </cell>
          <cell r="M67" t="str">
            <v>Road</v>
          </cell>
          <cell r="O67">
            <v>2515</v>
          </cell>
          <cell r="P67">
            <v>2515</v>
          </cell>
        </row>
        <row r="68">
          <cell r="E68" t="str">
            <v>66kV CVT No Foundation 1ph</v>
          </cell>
          <cell r="F68" t="str">
            <v>SUB01051</v>
          </cell>
          <cell r="G68" t="str">
            <v>n</v>
          </cell>
          <cell r="H68">
            <v>320</v>
          </cell>
          <cell r="I68">
            <v>695</v>
          </cell>
          <cell r="K68">
            <v>695</v>
          </cell>
          <cell r="L68">
            <v>120</v>
          </cell>
          <cell r="M68" t="str">
            <v>Road</v>
          </cell>
          <cell r="O68">
            <v>695</v>
          </cell>
          <cell r="P68">
            <v>695</v>
          </cell>
        </row>
        <row r="69">
          <cell r="E69" t="str">
            <v>66kV CT No Foundation 1ph</v>
          </cell>
          <cell r="F69" t="str">
            <v>SUB01052</v>
          </cell>
          <cell r="G69" t="str">
            <v>n</v>
          </cell>
          <cell r="H69">
            <v>80</v>
          </cell>
          <cell r="I69">
            <v>210.5</v>
          </cell>
          <cell r="K69">
            <v>210.5</v>
          </cell>
          <cell r="L69">
            <v>120</v>
          </cell>
          <cell r="M69" t="str">
            <v>Road</v>
          </cell>
          <cell r="O69">
            <v>210.5</v>
          </cell>
          <cell r="P69">
            <v>210.5</v>
          </cell>
        </row>
        <row r="70">
          <cell r="E70" t="str">
            <v>66kV Earth Switch No Foundation 1ph</v>
          </cell>
          <cell r="F70" t="str">
            <v>SUB01053</v>
          </cell>
          <cell r="G70" t="str">
            <v>n</v>
          </cell>
          <cell r="H70">
            <v>261</v>
          </cell>
          <cell r="I70">
            <v>700</v>
          </cell>
          <cell r="K70">
            <v>700</v>
          </cell>
          <cell r="L70">
            <v>120</v>
          </cell>
          <cell r="M70" t="str">
            <v>Road</v>
          </cell>
          <cell r="O70">
            <v>700</v>
          </cell>
          <cell r="P70">
            <v>700</v>
          </cell>
        </row>
        <row r="71">
          <cell r="E71" t="str">
            <v>66kV Disconnector No Foundation 3ph</v>
          </cell>
          <cell r="F71" t="str">
            <v>SUB01054</v>
          </cell>
          <cell r="G71" t="str">
            <v>n</v>
          </cell>
          <cell r="H71">
            <v>670</v>
          </cell>
          <cell r="I71">
            <v>1825</v>
          </cell>
          <cell r="K71">
            <v>1825</v>
          </cell>
          <cell r="L71">
            <v>120</v>
          </cell>
          <cell r="M71" t="str">
            <v>Road</v>
          </cell>
          <cell r="O71">
            <v>1825</v>
          </cell>
          <cell r="P71">
            <v>1825</v>
          </cell>
        </row>
        <row r="72">
          <cell r="E72" t="str">
            <v>66kV CSE Porcelain 1ph</v>
          </cell>
          <cell r="F72" t="str">
            <v>SUB01055</v>
          </cell>
          <cell r="G72" t="str">
            <v>n</v>
          </cell>
          <cell r="H72">
            <v>586.29999999999995</v>
          </cell>
          <cell r="I72">
            <v>704</v>
          </cell>
          <cell r="K72">
            <v>704</v>
          </cell>
          <cell r="L72">
            <v>120</v>
          </cell>
          <cell r="M72" t="str">
            <v>Road</v>
          </cell>
          <cell r="O72">
            <v>704</v>
          </cell>
          <cell r="P72">
            <v>704</v>
          </cell>
        </row>
        <row r="73">
          <cell r="E73" t="str">
            <v>66kV CSE Polymetric 1ph</v>
          </cell>
          <cell r="F73" t="str">
            <v>SUB11055</v>
          </cell>
          <cell r="G73" t="str">
            <v>n</v>
          </cell>
          <cell r="H73">
            <v>241.9</v>
          </cell>
          <cell r="I73">
            <v>433</v>
          </cell>
          <cell r="K73">
            <v>433</v>
          </cell>
          <cell r="L73">
            <v>120</v>
          </cell>
          <cell r="M73" t="str">
            <v>Road</v>
          </cell>
          <cell r="O73">
            <v>433</v>
          </cell>
          <cell r="P73">
            <v>433</v>
          </cell>
        </row>
        <row r="74">
          <cell r="E74" t="str">
            <v>66kV Voltage Transformers No Foundation 1ph</v>
          </cell>
          <cell r="F74" t="str">
            <v>SUB01056</v>
          </cell>
          <cell r="G74" t="str">
            <v>n</v>
          </cell>
          <cell r="H74">
            <v>270</v>
          </cell>
          <cell r="I74">
            <v>585</v>
          </cell>
          <cell r="K74">
            <v>585</v>
          </cell>
          <cell r="L74">
            <v>120</v>
          </cell>
          <cell r="M74" t="str">
            <v>Road</v>
          </cell>
          <cell r="O74">
            <v>585</v>
          </cell>
          <cell r="P74">
            <v>585</v>
          </cell>
        </row>
        <row r="75">
          <cell r="E75" t="str">
            <v>--33kV--</v>
          </cell>
          <cell r="F75" t="str">
            <v>SUB00000</v>
          </cell>
          <cell r="I75">
            <v>0</v>
          </cell>
          <cell r="K75">
            <v>0</v>
          </cell>
          <cell r="L75">
            <v>0</v>
          </cell>
          <cell r="M75" t="str">
            <v>Road</v>
          </cell>
          <cell r="O75">
            <v>0</v>
          </cell>
          <cell r="P75">
            <v>0</v>
          </cell>
        </row>
        <row r="76">
          <cell r="E76" t="str">
            <v>33kV SF6 Circuit Breaker No Foundation 3ph</v>
          </cell>
          <cell r="F76" t="str">
            <v>SUB01057</v>
          </cell>
          <cell r="G76" t="str">
            <v>n</v>
          </cell>
          <cell r="H76">
            <v>872</v>
          </cell>
          <cell r="I76">
            <v>3305.6899936816503</v>
          </cell>
          <cell r="K76">
            <v>3305.6899936816503</v>
          </cell>
          <cell r="L76">
            <v>120</v>
          </cell>
          <cell r="M76" t="str">
            <v>Road</v>
          </cell>
          <cell r="O76">
            <v>3305.6899936816503</v>
          </cell>
          <cell r="P76">
            <v>3305.6899936816503</v>
          </cell>
        </row>
        <row r="77">
          <cell r="E77" t="str">
            <v>33kV Post Insulator No Foundation 1ph</v>
          </cell>
          <cell r="F77" t="str">
            <v>SUB01058</v>
          </cell>
          <cell r="G77" t="str">
            <v>n</v>
          </cell>
          <cell r="H77">
            <v>59.61</v>
          </cell>
          <cell r="I77">
            <v>75.099999999999994</v>
          </cell>
          <cell r="K77">
            <v>75.099999999999994</v>
          </cell>
          <cell r="L77">
            <v>120</v>
          </cell>
          <cell r="M77" t="str">
            <v>Road</v>
          </cell>
          <cell r="O77">
            <v>75.099999999999994</v>
          </cell>
          <cell r="P77">
            <v>75.099999999999994</v>
          </cell>
        </row>
        <row r="78">
          <cell r="E78" t="str">
            <v>33kV Porcelain SA No Foundation 1ph</v>
          </cell>
          <cell r="F78" t="str">
            <v>SUB01059</v>
          </cell>
          <cell r="G78" t="str">
            <v>n</v>
          </cell>
          <cell r="H78">
            <v>44.25</v>
          </cell>
          <cell r="I78">
            <v>68.5</v>
          </cell>
          <cell r="K78">
            <v>68.5</v>
          </cell>
          <cell r="L78">
            <v>120</v>
          </cell>
          <cell r="M78" t="str">
            <v>Road</v>
          </cell>
          <cell r="O78">
            <v>68.5</v>
          </cell>
          <cell r="P78">
            <v>68.5</v>
          </cell>
        </row>
        <row r="79">
          <cell r="E79" t="str">
            <v>33kV Polymeric SA No Foundation 1ph</v>
          </cell>
          <cell r="F79" t="str">
            <v>SUB01060</v>
          </cell>
          <cell r="G79" t="str">
            <v>n</v>
          </cell>
          <cell r="H79">
            <v>14</v>
          </cell>
          <cell r="I79">
            <v>46.25</v>
          </cell>
          <cell r="K79">
            <v>46.25</v>
          </cell>
          <cell r="L79">
            <v>120</v>
          </cell>
          <cell r="M79" t="str">
            <v>Road</v>
          </cell>
          <cell r="O79">
            <v>46.25</v>
          </cell>
          <cell r="P79">
            <v>46.25</v>
          </cell>
        </row>
        <row r="80">
          <cell r="E80" t="str">
            <v>33kV Pantograph No Foundation 1ph</v>
          </cell>
          <cell r="F80" t="str">
            <v>SUB01061</v>
          </cell>
          <cell r="G80" t="str">
            <v>n</v>
          </cell>
          <cell r="H80">
            <v>407.67500000000001</v>
          </cell>
          <cell r="I80">
            <v>1257.5</v>
          </cell>
          <cell r="K80">
            <v>1257.5</v>
          </cell>
          <cell r="L80">
            <v>120</v>
          </cell>
          <cell r="M80" t="str">
            <v>Road</v>
          </cell>
          <cell r="O80">
            <v>1257.5</v>
          </cell>
          <cell r="P80">
            <v>1257.5</v>
          </cell>
        </row>
        <row r="81">
          <cell r="E81" t="str">
            <v>33kV CVT No Foundation 1ph</v>
          </cell>
          <cell r="F81" t="str">
            <v>SUB01062</v>
          </cell>
          <cell r="G81" t="str">
            <v>n</v>
          </cell>
          <cell r="H81">
            <v>160</v>
          </cell>
          <cell r="I81">
            <v>347.5</v>
          </cell>
          <cell r="K81">
            <v>347.5</v>
          </cell>
          <cell r="L81">
            <v>120</v>
          </cell>
          <cell r="M81" t="str">
            <v>Road</v>
          </cell>
          <cell r="O81">
            <v>347.5</v>
          </cell>
          <cell r="P81">
            <v>347.5</v>
          </cell>
        </row>
        <row r="82">
          <cell r="E82" t="str">
            <v>33kV CT No Foundation 1ph</v>
          </cell>
          <cell r="F82" t="str">
            <v>SUB01063</v>
          </cell>
          <cell r="G82" t="str">
            <v>n</v>
          </cell>
          <cell r="H82">
            <v>40</v>
          </cell>
          <cell r="I82">
            <v>105.25</v>
          </cell>
          <cell r="K82">
            <v>105.25</v>
          </cell>
          <cell r="L82">
            <v>120</v>
          </cell>
          <cell r="M82" t="str">
            <v>Road</v>
          </cell>
          <cell r="O82">
            <v>105.25</v>
          </cell>
          <cell r="P82">
            <v>105.25</v>
          </cell>
        </row>
        <row r="83">
          <cell r="E83" t="str">
            <v>33kV Earth Switch No Foundation 1ph</v>
          </cell>
          <cell r="F83" t="str">
            <v>SUB01064</v>
          </cell>
          <cell r="G83" t="str">
            <v>n</v>
          </cell>
          <cell r="H83">
            <v>130.5</v>
          </cell>
          <cell r="I83">
            <v>350</v>
          </cell>
          <cell r="K83">
            <v>350</v>
          </cell>
          <cell r="L83">
            <v>120</v>
          </cell>
          <cell r="M83" t="str">
            <v>Road</v>
          </cell>
          <cell r="O83">
            <v>350</v>
          </cell>
          <cell r="P83">
            <v>350</v>
          </cell>
        </row>
        <row r="84">
          <cell r="E84" t="str">
            <v>33kV Disconnector No Foundation 3ph</v>
          </cell>
          <cell r="F84" t="str">
            <v>SUB01065</v>
          </cell>
          <cell r="G84" t="str">
            <v>n</v>
          </cell>
          <cell r="H84">
            <v>335</v>
          </cell>
          <cell r="I84">
            <v>912.5</v>
          </cell>
          <cell r="K84">
            <v>912.5</v>
          </cell>
          <cell r="L84">
            <v>120</v>
          </cell>
          <cell r="M84" t="str">
            <v>Road</v>
          </cell>
          <cell r="O84">
            <v>912.5</v>
          </cell>
          <cell r="P84">
            <v>912.5</v>
          </cell>
        </row>
        <row r="85">
          <cell r="E85" t="str">
            <v>33kV CSE Porcelain 1ph</v>
          </cell>
          <cell r="F85" t="str">
            <v>SUB01066</v>
          </cell>
          <cell r="G85" t="str">
            <v>n</v>
          </cell>
          <cell r="H85">
            <v>88.8</v>
          </cell>
          <cell r="I85">
            <v>114</v>
          </cell>
          <cell r="K85">
            <v>114</v>
          </cell>
          <cell r="L85">
            <v>120</v>
          </cell>
          <cell r="M85" t="str">
            <v>Road</v>
          </cell>
          <cell r="O85">
            <v>114</v>
          </cell>
          <cell r="P85">
            <v>114</v>
          </cell>
        </row>
        <row r="86">
          <cell r="E86" t="str">
            <v>33kV CSE Polymetric 1ph</v>
          </cell>
          <cell r="F86" t="str">
            <v>SUB11066</v>
          </cell>
          <cell r="G86" t="str">
            <v>n</v>
          </cell>
          <cell r="H86">
            <v>34.1</v>
          </cell>
          <cell r="I86">
            <v>62.1</v>
          </cell>
          <cell r="K86">
            <v>62.1</v>
          </cell>
          <cell r="L86">
            <v>120</v>
          </cell>
          <cell r="M86" t="str">
            <v>Road</v>
          </cell>
          <cell r="O86">
            <v>62.1</v>
          </cell>
          <cell r="P86">
            <v>62.1</v>
          </cell>
        </row>
        <row r="87">
          <cell r="E87" t="str">
            <v>33kV Voltage Transformers No Foundation 1ph</v>
          </cell>
          <cell r="F87" t="str">
            <v>SUB01067</v>
          </cell>
          <cell r="G87" t="str">
            <v>n</v>
          </cell>
          <cell r="H87">
            <v>135</v>
          </cell>
          <cell r="I87">
            <v>292.5</v>
          </cell>
          <cell r="K87">
            <v>292.5</v>
          </cell>
          <cell r="L87">
            <v>120</v>
          </cell>
          <cell r="M87" t="str">
            <v>Road</v>
          </cell>
          <cell r="O87">
            <v>292.5</v>
          </cell>
          <cell r="P87">
            <v>292.5</v>
          </cell>
        </row>
        <row r="88">
          <cell r="E88" t="str">
            <v>--13kV--</v>
          </cell>
          <cell r="F88" t="str">
            <v>SUB00000</v>
          </cell>
          <cell r="I88">
            <v>0</v>
          </cell>
          <cell r="K88">
            <v>0</v>
          </cell>
          <cell r="L88">
            <v>0</v>
          </cell>
          <cell r="M88" t="str">
            <v>Road</v>
          </cell>
          <cell r="O88">
            <v>0</v>
          </cell>
          <cell r="P88">
            <v>0</v>
          </cell>
        </row>
        <row r="89">
          <cell r="E89" t="str">
            <v>13kV SF6 Circuit Breaker No Foundation 3ph</v>
          </cell>
          <cell r="F89" t="str">
            <v>SUB01068</v>
          </cell>
          <cell r="G89" t="str">
            <v>n</v>
          </cell>
          <cell r="H89">
            <v>436</v>
          </cell>
          <cell r="I89">
            <v>1652.8449968408252</v>
          </cell>
          <cell r="J89">
            <v>0</v>
          </cell>
          <cell r="K89">
            <v>1652.8449968408252</v>
          </cell>
          <cell r="L89">
            <v>120</v>
          </cell>
          <cell r="M89" t="str">
            <v>Road</v>
          </cell>
          <cell r="O89">
            <v>1652.8449968408252</v>
          </cell>
          <cell r="P89">
            <v>1652.8449968408252</v>
          </cell>
        </row>
        <row r="90">
          <cell r="E90" t="str">
            <v>13kV Post Insulator No Foundation 1ph</v>
          </cell>
          <cell r="F90" t="str">
            <v>SUB01069</v>
          </cell>
          <cell r="G90" t="str">
            <v>n</v>
          </cell>
          <cell r="H90">
            <v>59.61</v>
          </cell>
          <cell r="I90">
            <v>75.099999999999994</v>
          </cell>
          <cell r="J90">
            <v>0</v>
          </cell>
          <cell r="K90">
            <v>75.099999999999994</v>
          </cell>
          <cell r="L90">
            <v>120</v>
          </cell>
          <cell r="M90" t="str">
            <v>Road</v>
          </cell>
          <cell r="O90">
            <v>75.099999999999994</v>
          </cell>
          <cell r="P90">
            <v>75.099999999999994</v>
          </cell>
        </row>
        <row r="91">
          <cell r="E91" t="str">
            <v>13kV Porcelain SA No Foundation 1ph</v>
          </cell>
          <cell r="F91" t="str">
            <v>SUB01070</v>
          </cell>
          <cell r="G91" t="str">
            <v>n</v>
          </cell>
          <cell r="H91">
            <v>22.125</v>
          </cell>
          <cell r="I91">
            <v>34.25</v>
          </cell>
          <cell r="J91">
            <v>0</v>
          </cell>
          <cell r="K91">
            <v>34.25</v>
          </cell>
          <cell r="L91">
            <v>120</v>
          </cell>
          <cell r="M91" t="str">
            <v>Road</v>
          </cell>
          <cell r="O91">
            <v>34.25</v>
          </cell>
          <cell r="P91">
            <v>34.25</v>
          </cell>
        </row>
        <row r="92">
          <cell r="E92" t="str">
            <v>13kV Polymeric SA No Foundation 1ph</v>
          </cell>
          <cell r="F92" t="str">
            <v>SUB01071</v>
          </cell>
          <cell r="G92" t="str">
            <v>n</v>
          </cell>
          <cell r="H92">
            <v>7</v>
          </cell>
          <cell r="I92">
            <v>23.125</v>
          </cell>
          <cell r="J92">
            <v>0</v>
          </cell>
          <cell r="K92">
            <v>23.125</v>
          </cell>
          <cell r="L92">
            <v>120</v>
          </cell>
          <cell r="M92" t="str">
            <v>Road</v>
          </cell>
          <cell r="O92">
            <v>23.125</v>
          </cell>
          <cell r="P92">
            <v>23.125</v>
          </cell>
        </row>
        <row r="93">
          <cell r="E93" t="str">
            <v>13kV Pantograph No Foundation 1ph</v>
          </cell>
          <cell r="F93" t="str">
            <v>SUB01072</v>
          </cell>
          <cell r="G93" t="str">
            <v>n</v>
          </cell>
          <cell r="H93">
            <v>203.83750000000001</v>
          </cell>
          <cell r="I93">
            <v>628.75</v>
          </cell>
          <cell r="J93">
            <v>0</v>
          </cell>
          <cell r="K93">
            <v>628.75</v>
          </cell>
          <cell r="L93">
            <v>120</v>
          </cell>
          <cell r="M93" t="str">
            <v>Road</v>
          </cell>
          <cell r="O93">
            <v>628.75</v>
          </cell>
          <cell r="P93">
            <v>628.75</v>
          </cell>
        </row>
        <row r="94">
          <cell r="E94" t="str">
            <v>13kV CVT No Foundation 1ph</v>
          </cell>
          <cell r="F94" t="str">
            <v>SUB01073</v>
          </cell>
          <cell r="G94" t="str">
            <v>n</v>
          </cell>
          <cell r="H94">
            <v>80</v>
          </cell>
          <cell r="I94">
            <v>173.75</v>
          </cell>
          <cell r="J94">
            <v>0</v>
          </cell>
          <cell r="K94">
            <v>173.75</v>
          </cell>
          <cell r="L94">
            <v>120</v>
          </cell>
          <cell r="M94" t="str">
            <v>Road</v>
          </cell>
          <cell r="O94">
            <v>173.75</v>
          </cell>
          <cell r="P94">
            <v>173.75</v>
          </cell>
        </row>
        <row r="95">
          <cell r="E95" t="str">
            <v>13kV CT No Foundation 1ph</v>
          </cell>
          <cell r="F95" t="str">
            <v>SUB01074</v>
          </cell>
          <cell r="G95" t="str">
            <v>n</v>
          </cell>
          <cell r="H95">
            <v>20</v>
          </cell>
          <cell r="I95">
            <v>52.625</v>
          </cell>
          <cell r="J95">
            <v>0</v>
          </cell>
          <cell r="K95">
            <v>52.625</v>
          </cell>
          <cell r="L95">
            <v>120</v>
          </cell>
          <cell r="M95" t="str">
            <v>Road</v>
          </cell>
          <cell r="O95">
            <v>52.625</v>
          </cell>
          <cell r="P95">
            <v>52.625</v>
          </cell>
        </row>
        <row r="96">
          <cell r="E96" t="str">
            <v>13kV Earth Switch No Foundation 1ph</v>
          </cell>
          <cell r="F96" t="str">
            <v>SUB01075</v>
          </cell>
          <cell r="G96" t="str">
            <v>n</v>
          </cell>
          <cell r="H96">
            <v>65.25</v>
          </cell>
          <cell r="I96">
            <v>175</v>
          </cell>
          <cell r="J96">
            <v>0</v>
          </cell>
          <cell r="K96">
            <v>175</v>
          </cell>
          <cell r="L96">
            <v>120</v>
          </cell>
          <cell r="M96" t="str">
            <v>Road</v>
          </cell>
          <cell r="O96">
            <v>175</v>
          </cell>
          <cell r="P96">
            <v>175</v>
          </cell>
        </row>
        <row r="97">
          <cell r="E97" t="str">
            <v>13kV Disconnector No Foundation 3ph</v>
          </cell>
          <cell r="F97" t="str">
            <v>SUB01077</v>
          </cell>
          <cell r="G97" t="str">
            <v>n</v>
          </cell>
          <cell r="H97">
            <v>167.5</v>
          </cell>
          <cell r="I97">
            <v>456.25</v>
          </cell>
          <cell r="J97">
            <v>0</v>
          </cell>
          <cell r="K97">
            <v>456.25</v>
          </cell>
          <cell r="L97">
            <v>120</v>
          </cell>
          <cell r="M97" t="str">
            <v>Road</v>
          </cell>
          <cell r="O97">
            <v>456.25</v>
          </cell>
          <cell r="P97">
            <v>456.25</v>
          </cell>
        </row>
        <row r="98">
          <cell r="E98" t="str">
            <v>13kV Cable Sealing End Porcelain 1ph</v>
          </cell>
          <cell r="F98" t="str">
            <v>SUB01078</v>
          </cell>
          <cell r="G98" t="str">
            <v>n</v>
          </cell>
          <cell r="H98">
            <v>9.5</v>
          </cell>
          <cell r="I98">
            <v>14.5</v>
          </cell>
          <cell r="J98">
            <v>0</v>
          </cell>
          <cell r="K98">
            <v>14.5</v>
          </cell>
          <cell r="L98">
            <v>120</v>
          </cell>
          <cell r="M98" t="str">
            <v>Road</v>
          </cell>
          <cell r="O98">
            <v>14.5</v>
          </cell>
          <cell r="P98">
            <v>14.5</v>
          </cell>
        </row>
        <row r="99">
          <cell r="E99" t="str">
            <v>13kV Cable Sealing End Polymetric 1ph</v>
          </cell>
          <cell r="F99" t="str">
            <v>SUB11078</v>
          </cell>
          <cell r="G99" t="str">
            <v>n</v>
          </cell>
          <cell r="H99">
            <v>6.8</v>
          </cell>
          <cell r="I99">
            <v>12.5</v>
          </cell>
          <cell r="J99">
            <v>0</v>
          </cell>
          <cell r="K99">
            <v>12.5</v>
          </cell>
          <cell r="L99">
            <v>120</v>
          </cell>
          <cell r="M99" t="str">
            <v>Road</v>
          </cell>
          <cell r="O99">
            <v>12.5</v>
          </cell>
          <cell r="P99">
            <v>12.5</v>
          </cell>
        </row>
        <row r="100">
          <cell r="E100" t="str">
            <v>13kV Voltage Transformers No Foundation 1ph</v>
          </cell>
          <cell r="F100" t="str">
            <v>SUB01079</v>
          </cell>
          <cell r="G100" t="str">
            <v>n</v>
          </cell>
          <cell r="H100">
            <v>67.5</v>
          </cell>
          <cell r="I100">
            <v>146.25</v>
          </cell>
          <cell r="J100">
            <v>0</v>
          </cell>
          <cell r="K100">
            <v>146.25</v>
          </cell>
          <cell r="L100">
            <v>120</v>
          </cell>
          <cell r="M100" t="str">
            <v>Road</v>
          </cell>
          <cell r="O100">
            <v>146.25</v>
          </cell>
          <cell r="P100">
            <v>146.25</v>
          </cell>
        </row>
        <row r="101">
          <cell r="E101" t="str">
            <v>--GIS Indoor Bays--</v>
          </cell>
          <cell r="F101" t="str">
            <v>SUB00000</v>
          </cell>
          <cell r="K101">
            <v>0</v>
          </cell>
          <cell r="L101">
            <v>120</v>
          </cell>
          <cell r="M101" t="str">
            <v>Road</v>
          </cell>
        </row>
        <row r="102">
          <cell r="E102" t="str">
            <v>Complete Bus Coupler Bay</v>
          </cell>
          <cell r="F102" t="str">
            <v>SUB00237</v>
          </cell>
          <cell r="G102" t="str">
            <v>n</v>
          </cell>
          <cell r="H102">
            <v>15400</v>
          </cell>
          <cell r="I102">
            <v>144000</v>
          </cell>
          <cell r="K102">
            <v>144000</v>
          </cell>
          <cell r="L102">
            <v>120</v>
          </cell>
          <cell r="M102" t="str">
            <v>Road</v>
          </cell>
          <cell r="O102">
            <v>144000</v>
          </cell>
          <cell r="P102">
            <v>144000</v>
          </cell>
          <cell r="Q102">
            <v>400</v>
          </cell>
        </row>
        <row r="103">
          <cell r="E103" t="str">
            <v>Complete Bus Coupler Bay (no SF6)</v>
          </cell>
          <cell r="F103" t="str">
            <v>SUB40237</v>
          </cell>
          <cell r="G103" t="str">
            <v>n</v>
          </cell>
          <cell r="H103">
            <v>15000</v>
          </cell>
          <cell r="I103">
            <v>95600</v>
          </cell>
          <cell r="K103">
            <v>95600</v>
          </cell>
          <cell r="L103">
            <v>120</v>
          </cell>
          <cell r="M103" t="str">
            <v>Road</v>
          </cell>
          <cell r="O103">
            <v>95600</v>
          </cell>
          <cell r="P103">
            <v>95600</v>
          </cell>
        </row>
        <row r="104">
          <cell r="E104" t="str">
            <v>Feeder Bay</v>
          </cell>
          <cell r="F104" t="str">
            <v>Sub10238</v>
          </cell>
          <cell r="G104" t="str">
            <v>n</v>
          </cell>
          <cell r="H104">
            <v>16140.89</v>
          </cell>
          <cell r="I104">
            <v>150000</v>
          </cell>
          <cell r="K104">
            <v>150000</v>
          </cell>
          <cell r="L104">
            <v>120</v>
          </cell>
          <cell r="M104" t="str">
            <v>Road</v>
          </cell>
          <cell r="O104">
            <v>150000</v>
          </cell>
          <cell r="P104">
            <v>150000</v>
          </cell>
          <cell r="Q104">
            <v>462</v>
          </cell>
        </row>
        <row r="105">
          <cell r="E105" t="str">
            <v>Feeder Bay T155-2</v>
          </cell>
          <cell r="F105" t="str">
            <v>SUB00238</v>
          </cell>
          <cell r="G105" t="str">
            <v>n</v>
          </cell>
          <cell r="H105">
            <v>16140.89</v>
          </cell>
          <cell r="I105">
            <v>150000</v>
          </cell>
          <cell r="K105">
            <v>150000</v>
          </cell>
          <cell r="L105">
            <v>120</v>
          </cell>
          <cell r="M105" t="str">
            <v>Road</v>
          </cell>
          <cell r="O105">
            <v>150000</v>
          </cell>
          <cell r="P105">
            <v>150000</v>
          </cell>
          <cell r="Q105">
            <v>462</v>
          </cell>
        </row>
        <row r="106">
          <cell r="E106" t="str">
            <v>Feeder Bay T155-3</v>
          </cell>
          <cell r="F106" t="str">
            <v>SUB40239</v>
          </cell>
          <cell r="G106" t="str">
            <v>n</v>
          </cell>
          <cell r="H106">
            <v>10689.3</v>
          </cell>
          <cell r="I106">
            <v>106000</v>
          </cell>
          <cell r="K106">
            <v>106000</v>
          </cell>
          <cell r="L106">
            <v>120</v>
          </cell>
          <cell r="M106" t="str">
            <v>Road</v>
          </cell>
          <cell r="O106">
            <v>106000</v>
          </cell>
          <cell r="P106">
            <v>106000</v>
          </cell>
          <cell r="Q106">
            <v>321</v>
          </cell>
        </row>
        <row r="107">
          <cell r="E107" t="str">
            <v>Bus Coupler Bay</v>
          </cell>
          <cell r="F107" t="str">
            <v>SUB10239</v>
          </cell>
          <cell r="G107" t="str">
            <v>n</v>
          </cell>
          <cell r="H107">
            <v>15400</v>
          </cell>
          <cell r="I107">
            <v>127000</v>
          </cell>
          <cell r="K107">
            <v>127000</v>
          </cell>
          <cell r="L107">
            <v>120</v>
          </cell>
          <cell r="M107" t="str">
            <v>Road</v>
          </cell>
          <cell r="O107">
            <v>127000</v>
          </cell>
          <cell r="P107">
            <v>127000</v>
          </cell>
          <cell r="Q107">
            <v>393</v>
          </cell>
        </row>
        <row r="108">
          <cell r="E108" t="str">
            <v>Bus Coupler Bay T155-2</v>
          </cell>
          <cell r="F108" t="str">
            <v>SUB00239</v>
          </cell>
          <cell r="G108" t="str">
            <v>n</v>
          </cell>
          <cell r="H108">
            <v>15400</v>
          </cell>
          <cell r="I108">
            <v>127000</v>
          </cell>
          <cell r="K108">
            <v>127000</v>
          </cell>
          <cell r="L108">
            <v>120</v>
          </cell>
          <cell r="M108" t="str">
            <v>Road</v>
          </cell>
          <cell r="O108">
            <v>127000</v>
          </cell>
          <cell r="P108">
            <v>127000</v>
          </cell>
          <cell r="Q108">
            <v>393</v>
          </cell>
        </row>
        <row r="109">
          <cell r="E109" t="str">
            <v>Bus Coupler Bay T155-3</v>
          </cell>
          <cell r="F109" t="str">
            <v>SUB40240</v>
          </cell>
          <cell r="G109" t="str">
            <v>n</v>
          </cell>
          <cell r="H109">
            <v>10469.5</v>
          </cell>
          <cell r="I109">
            <v>104000</v>
          </cell>
          <cell r="K109">
            <v>104000</v>
          </cell>
          <cell r="L109">
            <v>120</v>
          </cell>
          <cell r="M109" t="str">
            <v>Road</v>
          </cell>
          <cell r="O109">
            <v>104000</v>
          </cell>
          <cell r="P109">
            <v>104000</v>
          </cell>
          <cell r="Q109">
            <v>315</v>
          </cell>
        </row>
        <row r="110">
          <cell r="E110" t="str">
            <v>Bus Section Bay</v>
          </cell>
          <cell r="F110" t="str">
            <v>SUB10240</v>
          </cell>
          <cell r="G110" t="str">
            <v>n</v>
          </cell>
          <cell r="H110">
            <v>13730.24</v>
          </cell>
          <cell r="I110">
            <v>147000</v>
          </cell>
          <cell r="K110">
            <v>0</v>
          </cell>
          <cell r="L110">
            <v>120</v>
          </cell>
          <cell r="M110" t="str">
            <v>Road</v>
          </cell>
          <cell r="O110">
            <v>147000</v>
          </cell>
          <cell r="P110">
            <v>147000</v>
          </cell>
          <cell r="Q110">
            <v>453</v>
          </cell>
        </row>
        <row r="111">
          <cell r="E111" t="str">
            <v>Bus Section Bay T155-2</v>
          </cell>
          <cell r="F111" t="str">
            <v>SUB00240</v>
          </cell>
          <cell r="G111" t="str">
            <v>n</v>
          </cell>
          <cell r="H111">
            <v>13730.24</v>
          </cell>
          <cell r="I111">
            <v>147000</v>
          </cell>
          <cell r="K111">
            <v>144000</v>
          </cell>
          <cell r="L111">
            <v>120</v>
          </cell>
          <cell r="M111" t="str">
            <v>Road</v>
          </cell>
          <cell r="O111">
            <v>147000</v>
          </cell>
          <cell r="P111">
            <v>147000</v>
          </cell>
          <cell r="Q111">
            <v>453</v>
          </cell>
        </row>
        <row r="112">
          <cell r="E112" t="str">
            <v>Bus Section Bay T155-3</v>
          </cell>
          <cell r="F112" t="str">
            <v>SUB40241</v>
          </cell>
          <cell r="G112" t="str">
            <v>n</v>
          </cell>
          <cell r="H112">
            <v>11169</v>
          </cell>
          <cell r="I112">
            <v>110000</v>
          </cell>
          <cell r="L112">
            <v>120</v>
          </cell>
          <cell r="M112" t="str">
            <v>Road</v>
          </cell>
          <cell r="O112">
            <v>110000</v>
          </cell>
          <cell r="P112">
            <v>110000</v>
          </cell>
          <cell r="Q112">
            <v>330</v>
          </cell>
        </row>
        <row r="113">
          <cell r="E113" t="str">
            <v>400kV GIS Switchgear Bay</v>
          </cell>
          <cell r="F113" t="str">
            <v>SUB01088</v>
          </cell>
          <cell r="G113" t="str">
            <v>n</v>
          </cell>
          <cell r="H113">
            <v>16401</v>
          </cell>
          <cell r="I113">
            <v>137000</v>
          </cell>
          <cell r="K113">
            <v>137000</v>
          </cell>
          <cell r="L113">
            <v>120</v>
          </cell>
          <cell r="M113" t="str">
            <v>Road</v>
          </cell>
          <cell r="O113">
            <v>137000</v>
          </cell>
          <cell r="P113">
            <v>137000</v>
          </cell>
          <cell r="Q113">
            <v>328</v>
          </cell>
        </row>
        <row r="114">
          <cell r="E114" t="str">
            <v>275kV GIS Switchgear Bay</v>
          </cell>
          <cell r="F114" t="str">
            <v>SUB00277</v>
          </cell>
          <cell r="G114" t="str">
            <v>n</v>
          </cell>
          <cell r="H114">
            <v>6751</v>
          </cell>
          <cell r="I114">
            <v>56400</v>
          </cell>
          <cell r="K114">
            <v>56400</v>
          </cell>
          <cell r="L114">
            <v>120</v>
          </cell>
          <cell r="M114" t="str">
            <v>Road</v>
          </cell>
          <cell r="O114">
            <v>56400</v>
          </cell>
          <cell r="P114">
            <v>56400</v>
          </cell>
          <cell r="Q114">
            <v>135</v>
          </cell>
        </row>
        <row r="115">
          <cell r="E115" t="str">
            <v>132kV GIS Switchgear Bay</v>
          </cell>
          <cell r="F115" t="str">
            <v>SUB00278</v>
          </cell>
          <cell r="G115" t="str">
            <v>n</v>
          </cell>
          <cell r="H115">
            <v>3200</v>
          </cell>
          <cell r="I115">
            <v>26700</v>
          </cell>
          <cell r="K115">
            <v>26700</v>
          </cell>
          <cell r="L115">
            <v>120</v>
          </cell>
          <cell r="M115" t="str">
            <v>Road</v>
          </cell>
          <cell r="O115">
            <v>26700</v>
          </cell>
          <cell r="P115">
            <v>26700</v>
          </cell>
          <cell r="Q115">
            <v>64</v>
          </cell>
        </row>
        <row r="116">
          <cell r="E116" t="str">
            <v>GIS Bushings Equipment</v>
          </cell>
          <cell r="F116" t="str">
            <v>SUB00241</v>
          </cell>
          <cell r="G116" t="str">
            <v>n</v>
          </cell>
          <cell r="H116">
            <v>908.5</v>
          </cell>
          <cell r="I116">
            <v>1780</v>
          </cell>
          <cell r="K116">
            <v>1780.0958000000001</v>
          </cell>
          <cell r="L116">
            <v>120</v>
          </cell>
          <cell r="M116" t="str">
            <v>Road</v>
          </cell>
          <cell r="N116">
            <v>9.5799999999999996E-2</v>
          </cell>
          <cell r="O116">
            <v>1780</v>
          </cell>
          <cell r="P116">
            <v>1780</v>
          </cell>
        </row>
        <row r="117">
          <cell r="E117" t="str">
            <v>and Foundation</v>
          </cell>
          <cell r="F117" t="str">
            <v>SUB00242</v>
          </cell>
          <cell r="G117" t="str">
            <v>n</v>
          </cell>
          <cell r="H117">
            <v>6721</v>
          </cell>
          <cell r="J117">
            <v>965</v>
          </cell>
          <cell r="K117">
            <v>965</v>
          </cell>
          <cell r="L117">
            <v>30</v>
          </cell>
          <cell r="M117" t="str">
            <v>Road</v>
          </cell>
          <cell r="O117">
            <v>692</v>
          </cell>
          <cell r="P117">
            <v>965</v>
          </cell>
        </row>
        <row r="119">
          <cell r="E119" t="str">
            <v>--GIS Indoor Bays--</v>
          </cell>
        </row>
        <row r="120">
          <cell r="E120" t="str">
            <v>Complete Bus Coupler Bay</v>
          </cell>
          <cell r="F120" t="str">
            <v>SUB00237</v>
          </cell>
          <cell r="G120" t="str">
            <v>n</v>
          </cell>
          <cell r="H120">
            <v>15400</v>
          </cell>
          <cell r="I120">
            <v>144000</v>
          </cell>
          <cell r="K120">
            <v>144000</v>
          </cell>
          <cell r="L120">
            <v>120</v>
          </cell>
          <cell r="M120" t="str">
            <v>Road</v>
          </cell>
          <cell r="O120">
            <v>144000</v>
          </cell>
          <cell r="P120">
            <v>144000</v>
          </cell>
          <cell r="Q120">
            <v>400</v>
          </cell>
        </row>
        <row r="121">
          <cell r="E121" t="str">
            <v>Complete Bus Coupler Bay (no SF6)</v>
          </cell>
          <cell r="F121" t="str">
            <v>SUB40237</v>
          </cell>
          <cell r="G121" t="str">
            <v>n</v>
          </cell>
          <cell r="H121">
            <v>15000</v>
          </cell>
          <cell r="I121">
            <v>95600</v>
          </cell>
          <cell r="K121">
            <v>95600</v>
          </cell>
          <cell r="L121">
            <v>120</v>
          </cell>
          <cell r="M121" t="str">
            <v>Road</v>
          </cell>
          <cell r="O121">
            <v>95600</v>
          </cell>
          <cell r="P121">
            <v>95600</v>
          </cell>
        </row>
        <row r="122">
          <cell r="E122" t="str">
            <v>Feeder Bay</v>
          </cell>
          <cell r="F122" t="str">
            <v>Sub10238</v>
          </cell>
          <cell r="G122" t="str">
            <v>n</v>
          </cell>
          <cell r="H122">
            <v>16140.89</v>
          </cell>
          <cell r="I122">
            <v>150000</v>
          </cell>
          <cell r="K122">
            <v>150000</v>
          </cell>
          <cell r="L122">
            <v>120</v>
          </cell>
          <cell r="M122" t="str">
            <v>Road</v>
          </cell>
          <cell r="O122">
            <v>150000</v>
          </cell>
          <cell r="P122">
            <v>150000</v>
          </cell>
          <cell r="Q122">
            <v>462</v>
          </cell>
        </row>
        <row r="123">
          <cell r="E123" t="str">
            <v>Bus Coupler Bay</v>
          </cell>
          <cell r="F123" t="str">
            <v>SUB10239</v>
          </cell>
          <cell r="G123" t="str">
            <v>n</v>
          </cell>
          <cell r="H123">
            <v>15400</v>
          </cell>
          <cell r="I123">
            <v>127000</v>
          </cell>
          <cell r="K123">
            <v>127000</v>
          </cell>
          <cell r="L123">
            <v>120</v>
          </cell>
          <cell r="M123" t="str">
            <v>Road</v>
          </cell>
          <cell r="O123">
            <v>127000</v>
          </cell>
          <cell r="P123">
            <v>127000</v>
          </cell>
          <cell r="Q123">
            <v>393</v>
          </cell>
        </row>
        <row r="124">
          <cell r="E124" t="str">
            <v>Bus Section Bay</v>
          </cell>
          <cell r="F124" t="str">
            <v>SUB10240</v>
          </cell>
          <cell r="G124" t="str">
            <v>n</v>
          </cell>
          <cell r="H124">
            <v>13730.24</v>
          </cell>
          <cell r="I124">
            <v>147000</v>
          </cell>
          <cell r="K124">
            <v>26700</v>
          </cell>
          <cell r="L124">
            <v>120</v>
          </cell>
          <cell r="M124" t="str">
            <v>Road</v>
          </cell>
          <cell r="O124">
            <v>147000</v>
          </cell>
          <cell r="P124">
            <v>147000</v>
          </cell>
          <cell r="Q124">
            <v>453</v>
          </cell>
        </row>
        <row r="125">
          <cell r="E125" t="str">
            <v>400kV GIS Switchgear Bay</v>
          </cell>
          <cell r="F125" t="str">
            <v>SUB01088</v>
          </cell>
          <cell r="G125" t="str">
            <v>n</v>
          </cell>
          <cell r="H125">
            <v>16401</v>
          </cell>
          <cell r="I125">
            <v>137000</v>
          </cell>
          <cell r="K125">
            <v>137000</v>
          </cell>
          <cell r="L125">
            <v>120</v>
          </cell>
          <cell r="M125" t="str">
            <v>Road</v>
          </cell>
          <cell r="O125">
            <v>137000</v>
          </cell>
          <cell r="P125">
            <v>137000</v>
          </cell>
          <cell r="Q125">
            <v>328</v>
          </cell>
        </row>
        <row r="126">
          <cell r="E126" t="str">
            <v>275kV GIS Switchgear Bay</v>
          </cell>
          <cell r="F126" t="str">
            <v>SUB00277</v>
          </cell>
          <cell r="G126" t="str">
            <v>n</v>
          </cell>
          <cell r="H126">
            <v>6751</v>
          </cell>
          <cell r="I126">
            <v>56400</v>
          </cell>
          <cell r="K126">
            <v>56400</v>
          </cell>
          <cell r="L126">
            <v>120</v>
          </cell>
          <cell r="M126" t="str">
            <v>Road</v>
          </cell>
          <cell r="O126">
            <v>56400</v>
          </cell>
          <cell r="P126">
            <v>56400</v>
          </cell>
          <cell r="Q126">
            <v>135</v>
          </cell>
        </row>
        <row r="127">
          <cell r="E127" t="str">
            <v>132kV GIS Switchgear Bay</v>
          </cell>
          <cell r="F127" t="str">
            <v>SUB00278</v>
          </cell>
          <cell r="G127" t="str">
            <v>n</v>
          </cell>
          <cell r="H127">
            <v>3200</v>
          </cell>
          <cell r="I127">
            <v>26700</v>
          </cell>
          <cell r="K127">
            <v>26700</v>
          </cell>
          <cell r="L127">
            <v>120</v>
          </cell>
          <cell r="M127" t="str">
            <v>Road</v>
          </cell>
          <cell r="O127">
            <v>26700</v>
          </cell>
          <cell r="P127">
            <v>26700</v>
          </cell>
          <cell r="Q127">
            <v>64</v>
          </cell>
        </row>
        <row r="133">
          <cell r="K133">
            <v>0</v>
          </cell>
          <cell r="L133">
            <v>30</v>
          </cell>
          <cell r="M133" t="str">
            <v>Road</v>
          </cell>
        </row>
        <row r="134">
          <cell r="E134" t="str">
            <v>--Power Transformers--</v>
          </cell>
          <cell r="F134" t="str">
            <v>SUB00000</v>
          </cell>
          <cell r="G134" t="str">
            <v>n</v>
          </cell>
          <cell r="I134">
            <v>0</v>
          </cell>
          <cell r="K134">
            <v>0</v>
          </cell>
          <cell r="L134">
            <v>30</v>
          </cell>
          <cell r="M134" t="str">
            <v>Road</v>
          </cell>
        </row>
        <row r="135">
          <cell r="E135" t="str">
            <v xml:space="preserve">1100MVA Interbus- 400/275kV </v>
          </cell>
          <cell r="F135" t="str">
            <v>SUB00254</v>
          </cell>
          <cell r="G135" t="str">
            <v>n</v>
          </cell>
          <cell r="H135">
            <v>227800</v>
          </cell>
          <cell r="I135">
            <v>919000</v>
          </cell>
          <cell r="K135">
            <v>919000</v>
          </cell>
          <cell r="L135">
            <v>120</v>
          </cell>
          <cell r="M135" t="str">
            <v>Road</v>
          </cell>
          <cell r="O135">
            <v>919000</v>
          </cell>
          <cell r="P135">
            <v>919000</v>
          </cell>
        </row>
        <row r="136">
          <cell r="E136" t="str">
            <v xml:space="preserve">240MVA SGT 400/132kV </v>
          </cell>
          <cell r="F136" t="str">
            <v>SUB00259</v>
          </cell>
          <cell r="G136" t="str">
            <v>n</v>
          </cell>
          <cell r="H136">
            <v>188400</v>
          </cell>
          <cell r="I136">
            <v>793000</v>
          </cell>
          <cell r="K136">
            <v>793000</v>
          </cell>
          <cell r="L136">
            <v>120</v>
          </cell>
          <cell r="M136" t="str">
            <v>Road</v>
          </cell>
          <cell r="O136">
            <v>793000</v>
          </cell>
          <cell r="P136">
            <v>793000</v>
          </cell>
        </row>
        <row r="137">
          <cell r="E137" t="str">
            <v>180MVA SGT 400/132kV</v>
          </cell>
          <cell r="F137" t="str">
            <v>SUB00264</v>
          </cell>
          <cell r="G137" t="str">
            <v>n</v>
          </cell>
          <cell r="H137">
            <v>80000</v>
          </cell>
          <cell r="I137">
            <v>191000</v>
          </cell>
          <cell r="K137">
            <v>191000</v>
          </cell>
          <cell r="L137">
            <v>120</v>
          </cell>
          <cell r="M137" t="str">
            <v>Road</v>
          </cell>
          <cell r="O137">
            <v>191000</v>
          </cell>
          <cell r="P137">
            <v>191000</v>
          </cell>
        </row>
        <row r="138">
          <cell r="E138" t="str">
            <v>240MVA SGT 275/132kV</v>
          </cell>
          <cell r="F138" t="str">
            <v>SUB00269</v>
          </cell>
          <cell r="G138" t="str">
            <v>n</v>
          </cell>
          <cell r="H138">
            <v>148700</v>
          </cell>
          <cell r="I138">
            <v>609000</v>
          </cell>
          <cell r="K138">
            <v>609000</v>
          </cell>
          <cell r="L138">
            <v>120</v>
          </cell>
          <cell r="M138" t="str">
            <v>Road</v>
          </cell>
          <cell r="O138">
            <v>609000</v>
          </cell>
          <cell r="P138">
            <v>609000</v>
          </cell>
        </row>
        <row r="139">
          <cell r="K139">
            <v>0</v>
          </cell>
          <cell r="L139">
            <v>30</v>
          </cell>
          <cell r="M139" t="str">
            <v>Road</v>
          </cell>
        </row>
        <row r="140">
          <cell r="E140" t="str">
            <v>--Cables--</v>
          </cell>
          <cell r="F140" t="str">
            <v>SUB00000</v>
          </cell>
          <cell r="G140" t="str">
            <v>m</v>
          </cell>
          <cell r="I140">
            <v>0</v>
          </cell>
          <cell r="K140">
            <v>0</v>
          </cell>
          <cell r="L140">
            <v>30</v>
          </cell>
          <cell r="M140" t="str">
            <v>Road</v>
          </cell>
          <cell r="O140">
            <v>0</v>
          </cell>
          <cell r="P140">
            <v>0</v>
          </cell>
        </row>
        <row r="141">
          <cell r="E141" t="str">
            <v xml:space="preserve">400kV cable 2500mm2 </v>
          </cell>
          <cell r="F141" t="str">
            <v>SUB12500</v>
          </cell>
          <cell r="G141" t="str">
            <v>m</v>
          </cell>
          <cell r="H141">
            <v>37.200000000000003</v>
          </cell>
          <cell r="I141">
            <v>133</v>
          </cell>
          <cell r="K141">
            <v>133</v>
          </cell>
          <cell r="L141">
            <v>120</v>
          </cell>
          <cell r="M141" t="str">
            <v>Road</v>
          </cell>
          <cell r="O141">
            <v>133</v>
          </cell>
          <cell r="P141">
            <v>133</v>
          </cell>
        </row>
        <row r="142">
          <cell r="E142" t="str">
            <v xml:space="preserve">275kV cable 2500mm2 </v>
          </cell>
          <cell r="F142" t="str">
            <v>SUB12501</v>
          </cell>
          <cell r="G142" t="str">
            <v>m</v>
          </cell>
          <cell r="H142">
            <v>37.200000000000003</v>
          </cell>
          <cell r="I142">
            <v>133</v>
          </cell>
          <cell r="K142">
            <v>133</v>
          </cell>
          <cell r="L142">
            <v>120</v>
          </cell>
          <cell r="M142" t="str">
            <v>Road</v>
          </cell>
          <cell r="O142">
            <v>133</v>
          </cell>
          <cell r="P142">
            <v>133</v>
          </cell>
        </row>
        <row r="143">
          <cell r="E143" t="str">
            <v xml:space="preserve">132kV cable 1000mm2 </v>
          </cell>
          <cell r="F143" t="str">
            <v>SUB12502</v>
          </cell>
          <cell r="G143" t="str">
            <v>m</v>
          </cell>
          <cell r="H143">
            <v>14.9</v>
          </cell>
          <cell r="I143">
            <v>55.3</v>
          </cell>
          <cell r="K143">
            <v>55.3</v>
          </cell>
          <cell r="L143">
            <v>120</v>
          </cell>
          <cell r="M143" t="str">
            <v>Road</v>
          </cell>
          <cell r="O143">
            <v>55.3</v>
          </cell>
          <cell r="P143">
            <v>55.3</v>
          </cell>
        </row>
        <row r="144">
          <cell r="E144" t="str">
            <v>Cable 2C 2.5mm² XLPE/LSF/SWA/LSF, White</v>
          </cell>
          <cell r="F144" t="str">
            <v>SUB02500</v>
          </cell>
          <cell r="G144" t="str">
            <v>m</v>
          </cell>
          <cell r="H144">
            <v>0.3</v>
          </cell>
          <cell r="I144">
            <v>1.18</v>
          </cell>
          <cell r="K144">
            <v>1.18</v>
          </cell>
          <cell r="L144">
            <v>120</v>
          </cell>
          <cell r="M144" t="str">
            <v>Road</v>
          </cell>
          <cell r="O144">
            <v>1.18</v>
          </cell>
          <cell r="P144">
            <v>1.18</v>
          </cell>
        </row>
        <row r="145">
          <cell r="E145" t="str">
            <v>Cable 3C 2.5mm² XLPE/LSF/SWA/LSF, White</v>
          </cell>
          <cell r="F145" t="str">
            <v>SUB02501</v>
          </cell>
          <cell r="G145" t="str">
            <v>m</v>
          </cell>
          <cell r="H145">
            <v>0.43</v>
          </cell>
          <cell r="I145">
            <v>1.29</v>
          </cell>
          <cell r="K145">
            <v>1.29</v>
          </cell>
          <cell r="L145">
            <v>120</v>
          </cell>
          <cell r="M145" t="str">
            <v>Road</v>
          </cell>
          <cell r="O145">
            <v>1.29</v>
          </cell>
          <cell r="P145">
            <v>1.29</v>
          </cell>
        </row>
        <row r="146">
          <cell r="E146" t="str">
            <v>Cable 4C 2.5mm² XLPE/LSF/SWA/LSF,  White</v>
          </cell>
          <cell r="F146" t="str">
            <v>SUB02502</v>
          </cell>
          <cell r="G146" t="str">
            <v>m</v>
          </cell>
          <cell r="H146">
            <v>0.48</v>
          </cell>
          <cell r="I146">
            <v>1.38</v>
          </cell>
          <cell r="K146">
            <v>1.38</v>
          </cell>
          <cell r="L146">
            <v>120</v>
          </cell>
          <cell r="M146" t="str">
            <v>Road</v>
          </cell>
          <cell r="O146">
            <v>1.38</v>
          </cell>
          <cell r="P146">
            <v>1.38</v>
          </cell>
        </row>
        <row r="147">
          <cell r="E147" t="str">
            <v>Cable 7C 2.5mm² XLPE/LSF/SWA/LSF,  White</v>
          </cell>
          <cell r="F147" t="str">
            <v>SUB02503</v>
          </cell>
          <cell r="G147" t="str">
            <v>m</v>
          </cell>
          <cell r="H147">
            <v>0.63969317999999986</v>
          </cell>
          <cell r="I147">
            <v>1.87</v>
          </cell>
          <cell r="K147">
            <v>1.87</v>
          </cell>
          <cell r="L147">
            <v>120</v>
          </cell>
          <cell r="M147" t="str">
            <v>Road</v>
          </cell>
          <cell r="O147">
            <v>1.87</v>
          </cell>
          <cell r="P147">
            <v>1.87</v>
          </cell>
        </row>
        <row r="148">
          <cell r="E148" t="str">
            <v>Cable 12C 2.5mm² XLPE/LSF/SWA/LSF, White</v>
          </cell>
          <cell r="F148" t="str">
            <v>SUB02504</v>
          </cell>
          <cell r="G148" t="str">
            <v>m</v>
          </cell>
          <cell r="H148">
            <v>1.1557286359999994</v>
          </cell>
          <cell r="I148">
            <v>3.25</v>
          </cell>
          <cell r="K148">
            <v>3.25</v>
          </cell>
          <cell r="L148">
            <v>120</v>
          </cell>
          <cell r="M148" t="str">
            <v>Road</v>
          </cell>
          <cell r="O148">
            <v>3.25</v>
          </cell>
          <cell r="P148">
            <v>3.25</v>
          </cell>
        </row>
        <row r="149">
          <cell r="E149" t="str">
            <v>Cable 19C 2.5mm² XLPE/LSF/SWA/LSF, White</v>
          </cell>
          <cell r="F149" t="str">
            <v>SUB02505</v>
          </cell>
          <cell r="G149" t="str">
            <v>m</v>
          </cell>
          <cell r="H149">
            <v>1.7362092660000001</v>
          </cell>
          <cell r="I149">
            <v>4.01</v>
          </cell>
          <cell r="K149">
            <v>4.01</v>
          </cell>
          <cell r="L149">
            <v>120</v>
          </cell>
          <cell r="M149" t="str">
            <v>Road</v>
          </cell>
          <cell r="O149">
            <v>4.01</v>
          </cell>
          <cell r="P149">
            <v>4.01</v>
          </cell>
        </row>
        <row r="150">
          <cell r="E150" t="str">
            <v>Cable 27C 2.5mm² XLPE/LSF/SWA/LSF, White</v>
          </cell>
          <cell r="F150" t="str">
            <v>SUB02506</v>
          </cell>
          <cell r="G150" t="str">
            <v>m</v>
          </cell>
          <cell r="H150">
            <v>2.2373346240000007</v>
          </cell>
          <cell r="I150">
            <v>6.09</v>
          </cell>
          <cell r="K150">
            <v>6.09</v>
          </cell>
          <cell r="L150">
            <v>120</v>
          </cell>
          <cell r="M150" t="str">
            <v>Road</v>
          </cell>
          <cell r="O150">
            <v>6.09</v>
          </cell>
          <cell r="P150">
            <v>6.09</v>
          </cell>
        </row>
        <row r="151">
          <cell r="E151" t="str">
            <v>Cable 37C 2.5mm² XLPE/LSF/SWA/LSF, White</v>
          </cell>
          <cell r="F151" t="str">
            <v>SUB02507</v>
          </cell>
          <cell r="G151" t="str">
            <v>m</v>
          </cell>
          <cell r="H151">
            <v>2.7203627200000002</v>
          </cell>
          <cell r="I151">
            <v>7.28</v>
          </cell>
          <cell r="K151">
            <v>7.28</v>
          </cell>
          <cell r="L151">
            <v>120</v>
          </cell>
          <cell r="M151" t="str">
            <v>Road</v>
          </cell>
          <cell r="O151">
            <v>7.28</v>
          </cell>
          <cell r="P151">
            <v>7.28</v>
          </cell>
        </row>
        <row r="152">
          <cell r="E152" t="str">
            <v>Cable 5C 4mm² XLPE/LSF/SWA/LSF, White</v>
          </cell>
          <cell r="F152" t="str">
            <v>SUB02508</v>
          </cell>
          <cell r="G152" t="str">
            <v>m</v>
          </cell>
          <cell r="H152">
            <v>0.82326015600000024</v>
          </cell>
          <cell r="I152">
            <v>2.35</v>
          </cell>
          <cell r="K152">
            <v>2.35</v>
          </cell>
          <cell r="L152">
            <v>120</v>
          </cell>
          <cell r="M152" t="str">
            <v>Road</v>
          </cell>
          <cell r="O152">
            <v>2.35</v>
          </cell>
          <cell r="P152">
            <v>2.35</v>
          </cell>
        </row>
        <row r="153">
          <cell r="E153" t="str">
            <v>Cable 7C 4mm² XLPE/LSF/SWA/LSF, White</v>
          </cell>
          <cell r="F153" t="str">
            <v>SUB02509</v>
          </cell>
          <cell r="G153" t="str">
            <v>m</v>
          </cell>
          <cell r="H153">
            <v>0.96140467649999983</v>
          </cell>
          <cell r="I153">
            <v>2.71</v>
          </cell>
          <cell r="K153">
            <v>2.71</v>
          </cell>
          <cell r="L153">
            <v>120</v>
          </cell>
          <cell r="M153" t="str">
            <v>Road</v>
          </cell>
          <cell r="O153">
            <v>2.71</v>
          </cell>
          <cell r="P153">
            <v>2.71</v>
          </cell>
        </row>
        <row r="154">
          <cell r="E154" t="str">
            <v>Cable 5C 6mm² XLPE/LSF/SWA/LSF,  White</v>
          </cell>
          <cell r="F154" t="str">
            <v>SUB02510</v>
          </cell>
          <cell r="G154" t="str">
            <v>m</v>
          </cell>
          <cell r="H154">
            <v>0.98025099199999999</v>
          </cell>
          <cell r="I154">
            <v>2.75</v>
          </cell>
          <cell r="K154">
            <v>2.75</v>
          </cell>
          <cell r="L154">
            <v>120</v>
          </cell>
          <cell r="M154" t="str">
            <v>Road</v>
          </cell>
          <cell r="O154">
            <v>2.75</v>
          </cell>
          <cell r="P154">
            <v>2.75</v>
          </cell>
        </row>
        <row r="155">
          <cell r="E155" t="str">
            <v>Cable 7C 6mm² XLPE/LSF/SWA/LSF, White</v>
          </cell>
          <cell r="F155" t="str">
            <v>SUB02511</v>
          </cell>
          <cell r="G155" t="str">
            <v>m</v>
          </cell>
          <cell r="H155">
            <v>1.1685957840000001</v>
          </cell>
          <cell r="I155">
            <v>3.25</v>
          </cell>
          <cell r="K155">
            <v>3.25</v>
          </cell>
          <cell r="L155">
            <v>120</v>
          </cell>
          <cell r="M155" t="str">
            <v>Road</v>
          </cell>
          <cell r="O155">
            <v>3.25</v>
          </cell>
          <cell r="P155">
            <v>3.25</v>
          </cell>
        </row>
        <row r="156">
          <cell r="E156" t="str">
            <v>Cable 7 PR 0.5mm² PE/PE/SWA/PVC 5KV</v>
          </cell>
          <cell r="F156" t="str">
            <v>SUB02512</v>
          </cell>
          <cell r="G156" t="str">
            <v>m</v>
          </cell>
          <cell r="H156">
            <v>1.0716715235000001</v>
          </cell>
          <cell r="I156">
            <v>3.83</v>
          </cell>
          <cell r="K156">
            <v>3.83</v>
          </cell>
          <cell r="L156">
            <v>120</v>
          </cell>
          <cell r="M156" t="str">
            <v>Road</v>
          </cell>
          <cell r="O156">
            <v>3.83</v>
          </cell>
          <cell r="P156">
            <v>3.83</v>
          </cell>
        </row>
        <row r="157">
          <cell r="E157" t="str">
            <v>Cable 7 PR 0.5mm² PE/PE/SWA 15KV</v>
          </cell>
          <cell r="F157" t="str">
            <v>SUB02513</v>
          </cell>
          <cell r="G157" t="str">
            <v>m</v>
          </cell>
          <cell r="H157">
            <v>1.0716715235000001</v>
          </cell>
          <cell r="I157">
            <v>3.12</v>
          </cell>
          <cell r="K157">
            <v>3.12</v>
          </cell>
          <cell r="L157">
            <v>120</v>
          </cell>
          <cell r="M157" t="str">
            <v>Road</v>
          </cell>
          <cell r="O157">
            <v>3.12</v>
          </cell>
          <cell r="P157">
            <v>3.12</v>
          </cell>
        </row>
        <row r="158">
          <cell r="E158" t="str">
            <v>Cable 2PR 0.5mm² XLPE/CAM/LSZH/SWA/LSZH</v>
          </cell>
          <cell r="F158" t="str">
            <v>SUB02514</v>
          </cell>
          <cell r="G158" t="str">
            <v>m</v>
          </cell>
          <cell r="H158">
            <v>0.50204979000000005</v>
          </cell>
          <cell r="I158">
            <v>1.54</v>
          </cell>
          <cell r="K158">
            <v>1.54</v>
          </cell>
          <cell r="L158">
            <v>120</v>
          </cell>
          <cell r="M158" t="str">
            <v>Road</v>
          </cell>
          <cell r="O158">
            <v>1.54</v>
          </cell>
          <cell r="P158">
            <v>1.54</v>
          </cell>
        </row>
        <row r="159">
          <cell r="E159" t="str">
            <v>Cable 5PR 0.5mm² XLPE/CAM/LSZH/SWA/LSZH</v>
          </cell>
          <cell r="F159" t="str">
            <v>SUB02515</v>
          </cell>
          <cell r="G159" t="str">
            <v>m</v>
          </cell>
          <cell r="H159">
            <v>0.70888717050000005</v>
          </cell>
          <cell r="I159">
            <v>2.15</v>
          </cell>
          <cell r="K159">
            <v>2.15</v>
          </cell>
          <cell r="L159">
            <v>120</v>
          </cell>
          <cell r="M159" t="str">
            <v>Road</v>
          </cell>
          <cell r="O159">
            <v>2.15</v>
          </cell>
          <cell r="P159">
            <v>2.15</v>
          </cell>
        </row>
        <row r="160">
          <cell r="E160" t="str">
            <v>Cable 10PR 0.5mm² XLPE/CAM/LSZH/SWA/LSZH</v>
          </cell>
          <cell r="F160" t="str">
            <v>SUB02516</v>
          </cell>
          <cell r="G160" t="str">
            <v>m</v>
          </cell>
          <cell r="H160">
            <v>1.3215473925000001</v>
          </cell>
          <cell r="I160">
            <v>3.35</v>
          </cell>
          <cell r="K160">
            <v>3.35</v>
          </cell>
          <cell r="L160">
            <v>120</v>
          </cell>
          <cell r="M160" t="str">
            <v>Road</v>
          </cell>
          <cell r="O160">
            <v>3.35</v>
          </cell>
          <cell r="P160">
            <v>3.35</v>
          </cell>
        </row>
        <row r="161">
          <cell r="E161" t="str">
            <v>Cable 20PR 0.5mm² XLPE/CAM/LSZH/SWA/LSZH</v>
          </cell>
          <cell r="F161" t="str">
            <v>SUB02517</v>
          </cell>
          <cell r="G161" t="str">
            <v>m</v>
          </cell>
          <cell r="H161">
            <v>1.8865161024999997</v>
          </cell>
          <cell r="I161">
            <v>5.38</v>
          </cell>
          <cell r="K161">
            <v>5.38</v>
          </cell>
          <cell r="L161">
            <v>120</v>
          </cell>
          <cell r="M161" t="str">
            <v>Road</v>
          </cell>
          <cell r="O161">
            <v>5.38</v>
          </cell>
          <cell r="P161">
            <v>5.38</v>
          </cell>
        </row>
        <row r="162">
          <cell r="E162" t="str">
            <v>Cable 2C 2.5mm² XLPE/LSF/SWA/LSF BS6724</v>
          </cell>
          <cell r="F162" t="str">
            <v>SUB02518</v>
          </cell>
          <cell r="G162" t="str">
            <v>m</v>
          </cell>
          <cell r="H162">
            <v>0.38869821599999993</v>
          </cell>
          <cell r="I162">
            <v>1.18</v>
          </cell>
          <cell r="K162">
            <v>1.18</v>
          </cell>
          <cell r="L162">
            <v>120</v>
          </cell>
          <cell r="M162" t="str">
            <v>Road</v>
          </cell>
          <cell r="O162">
            <v>1.18</v>
          </cell>
          <cell r="P162">
            <v>1.18</v>
          </cell>
        </row>
        <row r="163">
          <cell r="E163" t="str">
            <v>Cable 2C 4mm² XLPE/LSF/SWA/LSF BS6724</v>
          </cell>
          <cell r="F163" t="str">
            <v>SUB02519</v>
          </cell>
          <cell r="G163" t="str">
            <v>m</v>
          </cell>
          <cell r="H163">
            <v>0.46107554399999989</v>
          </cell>
          <cell r="I163">
            <v>1.38</v>
          </cell>
          <cell r="K163">
            <v>1.38</v>
          </cell>
          <cell r="L163">
            <v>120</v>
          </cell>
          <cell r="M163" t="str">
            <v>Road</v>
          </cell>
          <cell r="O163">
            <v>1.38</v>
          </cell>
          <cell r="P163">
            <v>1.38</v>
          </cell>
        </row>
        <row r="164">
          <cell r="E164" t="str">
            <v>Cable 2C 6mm² XLPE/LSF/SWA/LSF BS6724</v>
          </cell>
          <cell r="F164" t="str">
            <v>SUB02520</v>
          </cell>
          <cell r="G164" t="str">
            <v>m</v>
          </cell>
          <cell r="H164">
            <v>0.54826163999999988</v>
          </cell>
          <cell r="I164">
            <v>1.62</v>
          </cell>
          <cell r="K164">
            <v>1.62</v>
          </cell>
          <cell r="L164">
            <v>120</v>
          </cell>
          <cell r="M164" t="str">
            <v>Road</v>
          </cell>
          <cell r="O164">
            <v>1.62</v>
          </cell>
          <cell r="P164">
            <v>1.62</v>
          </cell>
        </row>
        <row r="165">
          <cell r="E165" t="str">
            <v>Cable 2C 10mm² XLPE/LSF/SWA/LSF BS6724</v>
          </cell>
          <cell r="F165" t="str">
            <v>SUB02521</v>
          </cell>
          <cell r="G165" t="str">
            <v>m</v>
          </cell>
          <cell r="H165">
            <v>0.70998182999999992</v>
          </cell>
          <cell r="I165">
            <v>2.0699999999999998</v>
          </cell>
          <cell r="K165">
            <v>2.0699999999999998</v>
          </cell>
          <cell r="L165">
            <v>120</v>
          </cell>
          <cell r="M165" t="str">
            <v>Road</v>
          </cell>
          <cell r="O165">
            <v>2.0699999999999998</v>
          </cell>
          <cell r="P165">
            <v>2.0699999999999998</v>
          </cell>
        </row>
        <row r="166">
          <cell r="E166" t="str">
            <v>Cable 2C 16mm² XLPE/LSF/SWA/LSF BS6724</v>
          </cell>
          <cell r="F166" t="str">
            <v>SUB02522</v>
          </cell>
          <cell r="G166" t="str">
            <v>m</v>
          </cell>
          <cell r="H166">
            <v>1.0399063960000001</v>
          </cell>
          <cell r="I166">
            <v>2.92</v>
          </cell>
          <cell r="K166">
            <v>2.92</v>
          </cell>
          <cell r="L166">
            <v>120</v>
          </cell>
          <cell r="M166" t="str">
            <v>Road</v>
          </cell>
          <cell r="O166">
            <v>2.92</v>
          </cell>
          <cell r="P166">
            <v>2.92</v>
          </cell>
        </row>
        <row r="167">
          <cell r="E167" t="str">
            <v>Cable 2C 25mm² XLPE/LSF/SWA/LSF BS6724</v>
          </cell>
          <cell r="F167" t="str">
            <v>SUB02523</v>
          </cell>
          <cell r="G167" t="str">
            <v>m</v>
          </cell>
          <cell r="H167">
            <v>1.1792263960000002</v>
          </cell>
          <cell r="I167">
            <v>3.25</v>
          </cell>
          <cell r="K167">
            <v>3.25</v>
          </cell>
          <cell r="L167">
            <v>120</v>
          </cell>
          <cell r="M167" t="str">
            <v>Road</v>
          </cell>
          <cell r="O167">
            <v>3.25</v>
          </cell>
          <cell r="P167">
            <v>3.25</v>
          </cell>
        </row>
        <row r="168">
          <cell r="E168" t="str">
            <v>Cable 2C 35mm² XLPE/LSF/SWA/LSF BS6724</v>
          </cell>
          <cell r="F168" t="str">
            <v>SUB02524</v>
          </cell>
          <cell r="G168" t="str">
            <v>m</v>
          </cell>
          <cell r="H168">
            <v>1.6472577239999999</v>
          </cell>
          <cell r="I168">
            <v>4.45</v>
          </cell>
          <cell r="K168">
            <v>4.45</v>
          </cell>
          <cell r="L168">
            <v>120</v>
          </cell>
          <cell r="M168" t="str">
            <v>Road</v>
          </cell>
          <cell r="O168">
            <v>4.45</v>
          </cell>
          <cell r="P168">
            <v>4.45</v>
          </cell>
        </row>
        <row r="169">
          <cell r="E169" t="str">
            <v>Cable 2C 70mm² XLPE/LSF/SWA/LSF BS6724</v>
          </cell>
          <cell r="F169" t="str">
            <v>SUB02525</v>
          </cell>
          <cell r="G169" t="str">
            <v>m</v>
          </cell>
          <cell r="H169">
            <v>2.6384202980000002</v>
          </cell>
          <cell r="I169">
            <v>6.98</v>
          </cell>
          <cell r="K169">
            <v>6.98</v>
          </cell>
          <cell r="L169">
            <v>120</v>
          </cell>
          <cell r="M169" t="str">
            <v>Road</v>
          </cell>
          <cell r="O169">
            <v>6.98</v>
          </cell>
          <cell r="P169">
            <v>6.98</v>
          </cell>
        </row>
        <row r="170">
          <cell r="E170" t="str">
            <v>Cable 2C 95mm² XLPE/LSF/SWA/LSF BS6724</v>
          </cell>
          <cell r="F170" t="str">
            <v>SUB02526</v>
          </cell>
          <cell r="G170" t="str">
            <v>m</v>
          </cell>
          <cell r="H170">
            <v>3.5089378295000002</v>
          </cell>
          <cell r="I170">
            <v>9.09</v>
          </cell>
          <cell r="K170">
            <v>9.09</v>
          </cell>
          <cell r="L170">
            <v>120</v>
          </cell>
          <cell r="M170" t="str">
            <v>Road</v>
          </cell>
          <cell r="O170">
            <v>9.09</v>
          </cell>
          <cell r="P170">
            <v>9.09</v>
          </cell>
        </row>
        <row r="171">
          <cell r="E171" t="str">
            <v>Cable 2C 120mm² XLPE/LSF/SWA/LSF BS6724</v>
          </cell>
          <cell r="F171" t="str">
            <v>SUB02527</v>
          </cell>
          <cell r="G171" t="str">
            <v>m</v>
          </cell>
          <cell r="H171">
            <v>4.3015404999999989</v>
          </cell>
          <cell r="I171">
            <v>11.2</v>
          </cell>
          <cell r="K171">
            <v>11.2</v>
          </cell>
          <cell r="L171">
            <v>120</v>
          </cell>
          <cell r="M171" t="str">
            <v>Road</v>
          </cell>
          <cell r="O171">
            <v>11.2</v>
          </cell>
          <cell r="P171">
            <v>11.2</v>
          </cell>
        </row>
        <row r="172">
          <cell r="E172" t="str">
            <v>Cable 2C 150mm² XLPE/LSF/SWA/LSF BS6724</v>
          </cell>
          <cell r="F172" t="str">
            <v>SUB02528</v>
          </cell>
          <cell r="G172" t="str">
            <v>m</v>
          </cell>
          <cell r="H172">
            <v>5.1126737440000003</v>
          </cell>
          <cell r="I172">
            <v>13.2</v>
          </cell>
          <cell r="K172">
            <v>13.2</v>
          </cell>
          <cell r="L172">
            <v>120</v>
          </cell>
          <cell r="M172" t="str">
            <v>Road</v>
          </cell>
          <cell r="O172">
            <v>13.2</v>
          </cell>
          <cell r="P172">
            <v>13.2</v>
          </cell>
        </row>
        <row r="173">
          <cell r="E173" t="str">
            <v>Cable 3C 2.5mm² XLPE/LSF/SWA/LSF BS6724</v>
          </cell>
          <cell r="F173" t="str">
            <v>SUB02529</v>
          </cell>
          <cell r="G173" t="str">
            <v>m</v>
          </cell>
          <cell r="H173">
            <v>0.43010985600000007</v>
          </cell>
          <cell r="I173">
            <v>1.29</v>
          </cell>
          <cell r="K173">
            <v>1.29</v>
          </cell>
          <cell r="L173">
            <v>120</v>
          </cell>
          <cell r="M173" t="str">
            <v>Road</v>
          </cell>
          <cell r="O173">
            <v>1.29</v>
          </cell>
          <cell r="P173">
            <v>1.29</v>
          </cell>
        </row>
        <row r="174">
          <cell r="E174" t="str">
            <v>Cable 3C 6mm² XLPE/LSF/SWA/LSF BS6724</v>
          </cell>
          <cell r="F174" t="str">
            <v>SUB02530</v>
          </cell>
          <cell r="G174" t="str">
            <v>m</v>
          </cell>
          <cell r="H174">
            <v>0.62875305600000009</v>
          </cell>
          <cell r="I174">
            <v>1.83</v>
          </cell>
          <cell r="K174">
            <v>1.83</v>
          </cell>
          <cell r="L174">
            <v>120</v>
          </cell>
          <cell r="M174" t="str">
            <v>Road</v>
          </cell>
          <cell r="O174">
            <v>1.83</v>
          </cell>
          <cell r="P174">
            <v>1.83</v>
          </cell>
        </row>
        <row r="175">
          <cell r="E175" t="str">
            <v>Cable 4C 2.5mm² XLPE/LSF/SWA/LSF BS6724</v>
          </cell>
          <cell r="F175" t="str">
            <v>SUB02531</v>
          </cell>
          <cell r="G175" t="str">
            <v>m</v>
          </cell>
          <cell r="H175">
            <v>0.49035772799999977</v>
          </cell>
          <cell r="I175">
            <v>1.38</v>
          </cell>
          <cell r="K175">
            <v>1.38</v>
          </cell>
          <cell r="L175">
            <v>120</v>
          </cell>
          <cell r="M175" t="str">
            <v>Road</v>
          </cell>
          <cell r="O175">
            <v>1.38</v>
          </cell>
          <cell r="P175">
            <v>1.38</v>
          </cell>
        </row>
        <row r="176">
          <cell r="E176" t="str">
            <v>Cable 4C 4mm² XLPE/LSF/SWA/LSF BS6724</v>
          </cell>
          <cell r="F176" t="str">
            <v>SUB02532</v>
          </cell>
          <cell r="G176" t="str">
            <v>m</v>
          </cell>
          <cell r="H176">
            <v>0.60344987999999999</v>
          </cell>
          <cell r="I176">
            <v>1.77</v>
          </cell>
          <cell r="K176">
            <v>1.77</v>
          </cell>
          <cell r="L176">
            <v>120</v>
          </cell>
          <cell r="M176" t="str">
            <v>Road</v>
          </cell>
          <cell r="O176">
            <v>1.77</v>
          </cell>
          <cell r="P176">
            <v>1.77</v>
          </cell>
        </row>
        <row r="177">
          <cell r="E177" t="str">
            <v>Cable 4C 6mm² XLPE/LSF/SWA/LSF BS6724</v>
          </cell>
          <cell r="F177" t="str">
            <v>SUB02533</v>
          </cell>
          <cell r="G177" t="str">
            <v>m</v>
          </cell>
          <cell r="H177">
            <v>0.87896523999999987</v>
          </cell>
          <cell r="I177">
            <v>2.4900000000000002</v>
          </cell>
          <cell r="K177">
            <v>2.4900000000000002</v>
          </cell>
          <cell r="L177">
            <v>120</v>
          </cell>
          <cell r="M177" t="str">
            <v>Road</v>
          </cell>
          <cell r="O177">
            <v>2.4900000000000002</v>
          </cell>
          <cell r="P177">
            <v>2.4900000000000002</v>
          </cell>
        </row>
        <row r="178">
          <cell r="E178" t="str">
            <v>Cable 4C 10mm² XLPE/LSF/SWA/LSF BS6724</v>
          </cell>
          <cell r="F178" t="str">
            <v>SUB02534</v>
          </cell>
          <cell r="G178" t="str">
            <v>m</v>
          </cell>
          <cell r="H178">
            <v>1.1537889999999997</v>
          </cell>
          <cell r="I178">
            <v>3.21</v>
          </cell>
          <cell r="K178">
            <v>3.21</v>
          </cell>
          <cell r="L178">
            <v>120</v>
          </cell>
          <cell r="M178" t="str">
            <v>Road</v>
          </cell>
          <cell r="O178">
            <v>3.21</v>
          </cell>
          <cell r="P178">
            <v>3.21</v>
          </cell>
        </row>
        <row r="179">
          <cell r="E179" t="str">
            <v>Cable 4C 16mm² XLPE/LSF/SWA/LSF BS6724</v>
          </cell>
          <cell r="F179" t="str">
            <v>SUB02535</v>
          </cell>
          <cell r="G179" t="str">
            <v>m</v>
          </cell>
          <cell r="H179">
            <v>1.487365756</v>
          </cell>
          <cell r="I179">
            <v>4.07</v>
          </cell>
          <cell r="K179">
            <v>4.07</v>
          </cell>
          <cell r="L179">
            <v>120</v>
          </cell>
          <cell r="M179" t="str">
            <v>Road</v>
          </cell>
          <cell r="O179">
            <v>4.07</v>
          </cell>
          <cell r="P179">
            <v>4.07</v>
          </cell>
        </row>
        <row r="180">
          <cell r="E180" t="str">
            <v>Cable 4C 25mm² XLPE/LSF/SWA/LSF BS6724</v>
          </cell>
          <cell r="F180" t="str">
            <v>SUB02536</v>
          </cell>
          <cell r="G180" t="str">
            <v>m</v>
          </cell>
          <cell r="H180">
            <v>2.3380660280000005</v>
          </cell>
          <cell r="I180">
            <v>6.26</v>
          </cell>
          <cell r="K180">
            <v>6.26</v>
          </cell>
          <cell r="L180">
            <v>120</v>
          </cell>
          <cell r="M180" t="str">
            <v>Road</v>
          </cell>
          <cell r="O180">
            <v>6.26</v>
          </cell>
          <cell r="P180">
            <v>6.26</v>
          </cell>
        </row>
        <row r="181">
          <cell r="E181" t="str">
            <v>Cable 4C 35mm² XLPE/LSF/SWA/LSF BS6724</v>
          </cell>
          <cell r="F181" t="str">
            <v>SUB02537</v>
          </cell>
          <cell r="G181" t="str">
            <v>m</v>
          </cell>
          <cell r="H181">
            <v>2.9084122560000005</v>
          </cell>
          <cell r="I181">
            <v>7.71</v>
          </cell>
          <cell r="K181">
            <v>7.71</v>
          </cell>
          <cell r="L181">
            <v>120</v>
          </cell>
          <cell r="M181" t="str">
            <v>Road</v>
          </cell>
          <cell r="O181">
            <v>7.71</v>
          </cell>
          <cell r="P181">
            <v>7.71</v>
          </cell>
        </row>
        <row r="182">
          <cell r="E182" t="str">
            <v>Cable 4C 70mm² XLPE/LSF/SWA/LSF BS6724</v>
          </cell>
          <cell r="F182" t="str">
            <v>SUB02538</v>
          </cell>
          <cell r="G182" t="str">
            <v>m</v>
          </cell>
          <cell r="H182">
            <v>4.7878496520000011</v>
          </cell>
          <cell r="I182">
            <v>12.4</v>
          </cell>
          <cell r="K182">
            <v>12.4</v>
          </cell>
          <cell r="L182">
            <v>120</v>
          </cell>
          <cell r="M182" t="str">
            <v>Road</v>
          </cell>
          <cell r="O182">
            <v>12.4</v>
          </cell>
          <cell r="P182">
            <v>12.4</v>
          </cell>
        </row>
        <row r="183">
          <cell r="E183" t="str">
            <v>Cable 4C 95mm² XLPE/LSF/SWA/LSF BS6724</v>
          </cell>
          <cell r="F183" t="str">
            <v>SUB02539</v>
          </cell>
          <cell r="G183" t="str">
            <v>m</v>
          </cell>
          <cell r="H183">
            <v>6.0130117600000021</v>
          </cell>
          <cell r="I183">
            <v>15.4</v>
          </cell>
          <cell r="K183">
            <v>15.4</v>
          </cell>
          <cell r="L183">
            <v>120</v>
          </cell>
          <cell r="M183" t="str">
            <v>Road</v>
          </cell>
          <cell r="O183">
            <v>15.4</v>
          </cell>
          <cell r="P183">
            <v>15.4</v>
          </cell>
        </row>
        <row r="184">
          <cell r="E184" t="str">
            <v>Cable 4C 120mm² XLPE/LSF/SWA/LSF BS6724</v>
          </cell>
          <cell r="F184" t="str">
            <v>SUB02540</v>
          </cell>
          <cell r="G184" t="str">
            <v>m</v>
          </cell>
          <cell r="H184">
            <v>7.8527849079999985</v>
          </cell>
          <cell r="I184">
            <v>20</v>
          </cell>
          <cell r="K184">
            <v>20</v>
          </cell>
          <cell r="L184">
            <v>120</v>
          </cell>
          <cell r="M184" t="str">
            <v>Road</v>
          </cell>
          <cell r="O184">
            <v>20</v>
          </cell>
          <cell r="P184">
            <v>20</v>
          </cell>
        </row>
        <row r="185">
          <cell r="E185" t="str">
            <v>Cable 4C 150mm² XLPE/LSF/SWA/LSF BS6724</v>
          </cell>
          <cell r="F185" t="str">
            <v>SUB02541</v>
          </cell>
          <cell r="G185" t="str">
            <v>m</v>
          </cell>
          <cell r="H185">
            <v>9.3870830399999967</v>
          </cell>
          <cell r="I185">
            <v>23.8</v>
          </cell>
          <cell r="K185">
            <v>23.8</v>
          </cell>
          <cell r="L185">
            <v>120</v>
          </cell>
          <cell r="M185" t="str">
            <v>Road</v>
          </cell>
          <cell r="O185">
            <v>23.8</v>
          </cell>
          <cell r="P185">
            <v>23.8</v>
          </cell>
        </row>
        <row r="186">
          <cell r="E186" t="str">
            <v>Cable 4C 185mm² XLPE/LSF/SWA/LSF BS6724</v>
          </cell>
          <cell r="F186" t="str">
            <v>SUB02542</v>
          </cell>
          <cell r="G186" t="str">
            <v>m</v>
          </cell>
          <cell r="H186">
            <v>11.236604399999999</v>
          </cell>
          <cell r="I186">
            <v>28.4</v>
          </cell>
          <cell r="K186">
            <v>28.4</v>
          </cell>
          <cell r="L186">
            <v>120</v>
          </cell>
          <cell r="M186" t="str">
            <v>Road</v>
          </cell>
          <cell r="O186">
            <v>28.4</v>
          </cell>
          <cell r="P186">
            <v>28.4</v>
          </cell>
        </row>
        <row r="187">
          <cell r="E187" t="str">
            <v>Cable 4C 300mm² XLPE/LSF/SWA/LSF BS6724</v>
          </cell>
          <cell r="F187" t="str">
            <v>SUB02543</v>
          </cell>
          <cell r="G187" t="str">
            <v>m</v>
          </cell>
          <cell r="H187">
            <v>16.809999999999999</v>
          </cell>
          <cell r="I187">
            <v>42.2</v>
          </cell>
          <cell r="K187">
            <v>42.2</v>
          </cell>
          <cell r="L187">
            <v>120</v>
          </cell>
          <cell r="M187" t="str">
            <v>Road</v>
          </cell>
          <cell r="O187">
            <v>42.2</v>
          </cell>
          <cell r="P187">
            <v>42.2</v>
          </cell>
        </row>
        <row r="188">
          <cell r="E188" t="str">
            <v>Cable 4C 400mm² XLPE/LSF/SWA/LSF BS6724</v>
          </cell>
          <cell r="F188" t="str">
            <v>SUB02544</v>
          </cell>
          <cell r="G188" t="str">
            <v>m</v>
          </cell>
          <cell r="H188">
            <v>22.478000000000002</v>
          </cell>
          <cell r="I188">
            <v>56.2</v>
          </cell>
          <cell r="K188">
            <v>56.2</v>
          </cell>
          <cell r="L188">
            <v>120</v>
          </cell>
          <cell r="M188" t="str">
            <v>Road</v>
          </cell>
          <cell r="O188">
            <v>56.2</v>
          </cell>
          <cell r="P188">
            <v>56.2</v>
          </cell>
        </row>
        <row r="189">
          <cell r="E189" t="str">
            <v>4 Core 400mm² XLPE/LSF/SWA/LSF BS6724 - In trough</v>
          </cell>
          <cell r="F189" t="str">
            <v>SUB02201</v>
          </cell>
          <cell r="G189" t="str">
            <v>m</v>
          </cell>
          <cell r="H189">
            <v>1116.598</v>
          </cell>
          <cell r="I189">
            <v>56.2</v>
          </cell>
          <cell r="J189">
            <v>101</v>
          </cell>
          <cell r="K189">
            <v>157.19999999999999</v>
          </cell>
          <cell r="L189">
            <v>120</v>
          </cell>
          <cell r="M189" t="str">
            <v>Road</v>
          </cell>
          <cell r="O189">
            <v>56.2</v>
          </cell>
          <cell r="P189">
            <v>56.2</v>
          </cell>
        </row>
        <row r="190">
          <cell r="E190" t="str">
            <v>4 Core 400mm² XLPE/LSF/SWA/LSF BS6724 - Birect burial</v>
          </cell>
          <cell r="F190" t="str">
            <v>SUB02202</v>
          </cell>
          <cell r="G190" t="str">
            <v>m</v>
          </cell>
          <cell r="H190">
            <v>22.478000000000002</v>
          </cell>
          <cell r="I190">
            <v>56.2</v>
          </cell>
          <cell r="J190">
            <v>4.62</v>
          </cell>
          <cell r="K190">
            <v>60.82</v>
          </cell>
          <cell r="L190">
            <v>120</v>
          </cell>
          <cell r="M190" t="str">
            <v>Road</v>
          </cell>
          <cell r="O190">
            <v>56.2</v>
          </cell>
          <cell r="P190">
            <v>56.2</v>
          </cell>
        </row>
        <row r="191">
          <cell r="O191">
            <v>0</v>
          </cell>
          <cell r="P191">
            <v>0</v>
          </cell>
        </row>
        <row r="192">
          <cell r="O192">
            <v>0</v>
          </cell>
          <cell r="P192">
            <v>0</v>
          </cell>
        </row>
        <row r="193">
          <cell r="E193" t="str">
            <v>--Busbars--</v>
          </cell>
          <cell r="F193" t="str">
            <v>SUB00000</v>
          </cell>
          <cell r="K193">
            <v>0</v>
          </cell>
          <cell r="O193">
            <v>0</v>
          </cell>
          <cell r="P193">
            <v>0</v>
          </cell>
        </row>
        <row r="194">
          <cell r="E194" t="str">
            <v>AIS 60mm Diameter           Single Phase</v>
          </cell>
          <cell r="F194" t="str">
            <v>SUB00284</v>
          </cell>
          <cell r="G194" t="str">
            <v>m</v>
          </cell>
          <cell r="H194">
            <v>2.2999999999999998</v>
          </cell>
          <cell r="I194">
            <v>21.768999999999998</v>
          </cell>
          <cell r="K194">
            <v>21.768999999999998</v>
          </cell>
          <cell r="L194">
            <v>120</v>
          </cell>
          <cell r="M194" t="str">
            <v>Road</v>
          </cell>
          <cell r="O194">
            <v>21.768999999999998</v>
          </cell>
          <cell r="P194">
            <v>21.768999999999998</v>
          </cell>
        </row>
        <row r="195">
          <cell r="E195" t="str">
            <v>AIS 90mm Diameter           Single Phase</v>
          </cell>
          <cell r="F195" t="str">
            <v>SUB00279</v>
          </cell>
          <cell r="G195" t="str">
            <v>m</v>
          </cell>
          <cell r="H195">
            <v>4.3</v>
          </cell>
          <cell r="I195">
            <v>39.521000000000001</v>
          </cell>
          <cell r="K195">
            <v>39.521000000000001</v>
          </cell>
          <cell r="L195">
            <v>120</v>
          </cell>
          <cell r="M195" t="str">
            <v>Road</v>
          </cell>
          <cell r="O195">
            <v>39.521000000000001</v>
          </cell>
          <cell r="P195">
            <v>39.521000000000001</v>
          </cell>
        </row>
        <row r="196">
          <cell r="E196" t="str">
            <v>AIS 140mm Diameter         Single Phase</v>
          </cell>
          <cell r="F196" t="str">
            <v>SUB00280</v>
          </cell>
          <cell r="G196" t="str">
            <v>m</v>
          </cell>
          <cell r="H196">
            <v>11</v>
          </cell>
          <cell r="I196">
            <v>101.42857142857143</v>
          </cell>
          <cell r="K196">
            <v>101.42857142857143</v>
          </cell>
          <cell r="L196">
            <v>120</v>
          </cell>
          <cell r="M196" t="str">
            <v>Road</v>
          </cell>
          <cell r="O196">
            <v>101.42857142857143</v>
          </cell>
          <cell r="P196">
            <v>101.42857142857143</v>
          </cell>
        </row>
        <row r="197">
          <cell r="E197" t="str">
            <v>AIS 190mm Diameter         Single Phase</v>
          </cell>
          <cell r="F197" t="str">
            <v>SUB00281</v>
          </cell>
          <cell r="G197" t="str">
            <v>m</v>
          </cell>
          <cell r="H197">
            <v>15.3</v>
          </cell>
          <cell r="I197">
            <v>140.27000000000001</v>
          </cell>
          <cell r="K197">
            <v>140.27000000000001</v>
          </cell>
          <cell r="L197">
            <v>120</v>
          </cell>
          <cell r="M197" t="str">
            <v>Road</v>
          </cell>
          <cell r="O197">
            <v>140.27000000000001</v>
          </cell>
          <cell r="P197">
            <v>140.27000000000001</v>
          </cell>
        </row>
        <row r="198">
          <cell r="E198" t="str">
            <v>AIS 200mm Diameter         Single Phase</v>
          </cell>
          <cell r="F198" t="str">
            <v>SUB10281</v>
          </cell>
          <cell r="G198" t="str">
            <v>m</v>
          </cell>
          <cell r="H198">
            <v>16.100000000000001</v>
          </cell>
          <cell r="I198">
            <v>148</v>
          </cell>
          <cell r="K198">
            <v>148</v>
          </cell>
          <cell r="L198">
            <v>120</v>
          </cell>
          <cell r="M198" t="str">
            <v>Road</v>
          </cell>
          <cell r="O198">
            <v>148</v>
          </cell>
          <cell r="P198">
            <v>148</v>
          </cell>
        </row>
        <row r="199">
          <cell r="E199" t="str">
            <v>AIS 220mm Diameter         Single Phase</v>
          </cell>
          <cell r="F199" t="str">
            <v>SUB00282</v>
          </cell>
          <cell r="G199" t="str">
            <v>m</v>
          </cell>
          <cell r="H199">
            <v>17.899999999999999</v>
          </cell>
          <cell r="I199">
            <v>119.73</v>
          </cell>
          <cell r="K199">
            <v>119.73</v>
          </cell>
          <cell r="L199">
            <v>120</v>
          </cell>
          <cell r="M199" t="str">
            <v>Road</v>
          </cell>
          <cell r="O199">
            <v>119.73</v>
          </cell>
          <cell r="P199">
            <v>119.73</v>
          </cell>
        </row>
        <row r="200">
          <cell r="E200" t="str">
            <v>AIS 250mm Diameter         Single Phase</v>
          </cell>
          <cell r="F200" t="str">
            <v>SUB00283</v>
          </cell>
          <cell r="G200" t="str">
            <v>m</v>
          </cell>
          <cell r="H200">
            <v>20.399999999999999</v>
          </cell>
          <cell r="I200">
            <v>186.92</v>
          </cell>
          <cell r="K200">
            <v>186.92</v>
          </cell>
          <cell r="L200">
            <v>120</v>
          </cell>
          <cell r="M200" t="str">
            <v>Road</v>
          </cell>
          <cell r="O200">
            <v>186.92</v>
          </cell>
          <cell r="P200">
            <v>186.92</v>
          </cell>
        </row>
        <row r="201">
          <cell r="E201" t="str">
            <v>GIB 400kV GIB                  Single Phase</v>
          </cell>
          <cell r="F201" t="str">
            <v>SUB00286</v>
          </cell>
          <cell r="G201" t="str">
            <v>m</v>
          </cell>
          <cell r="H201">
            <v>34.6</v>
          </cell>
          <cell r="I201">
            <v>739</v>
          </cell>
          <cell r="K201">
            <v>739</v>
          </cell>
          <cell r="L201">
            <v>120</v>
          </cell>
          <cell r="M201" t="str">
            <v>Road</v>
          </cell>
          <cell r="O201">
            <v>739</v>
          </cell>
          <cell r="P201">
            <v>739</v>
          </cell>
        </row>
        <row r="202">
          <cell r="E202" t="str">
            <v>--Support Structure By Weight--</v>
          </cell>
          <cell r="K202">
            <v>0</v>
          </cell>
          <cell r="O202">
            <v>0</v>
          </cell>
          <cell r="P202">
            <v>0</v>
          </cell>
        </row>
        <row r="203">
          <cell r="E203" t="str">
            <v>Galvanised steel</v>
          </cell>
          <cell r="F203" t="str">
            <v>SUB10001</v>
          </cell>
          <cell r="G203" t="str">
            <v>t</v>
          </cell>
          <cell r="H203">
            <v>1000</v>
          </cell>
          <cell r="I203">
            <v>2910</v>
          </cell>
          <cell r="K203">
            <v>2910</v>
          </cell>
          <cell r="L203">
            <v>30</v>
          </cell>
          <cell r="M203" t="str">
            <v>Road</v>
          </cell>
          <cell r="O203">
            <v>1560</v>
          </cell>
          <cell r="P203">
            <v>2910</v>
          </cell>
        </row>
        <row r="204">
          <cell r="E204" t="str">
            <v>--Support Structures--</v>
          </cell>
          <cell r="F204" t="str">
            <v>SUB00000</v>
          </cell>
          <cell r="G204" t="str">
            <v>n</v>
          </cell>
          <cell r="I204">
            <v>0</v>
          </cell>
          <cell r="K204">
            <v>0</v>
          </cell>
          <cell r="O204">
            <v>0</v>
          </cell>
          <cell r="P204">
            <v>0</v>
          </cell>
        </row>
        <row r="205">
          <cell r="E205" t="str">
            <v>D01 Support A, 3m</v>
          </cell>
          <cell r="F205" t="str">
            <v>SUB02000</v>
          </cell>
          <cell r="G205" t="str">
            <v>n</v>
          </cell>
          <cell r="H205">
            <v>620</v>
          </cell>
          <cell r="I205">
            <v>1374.1581000000001</v>
          </cell>
          <cell r="K205">
            <v>1374.1581000000001</v>
          </cell>
          <cell r="L205">
            <v>30</v>
          </cell>
          <cell r="M205" t="str">
            <v>Road</v>
          </cell>
          <cell r="O205">
            <v>967.2</v>
          </cell>
          <cell r="P205">
            <v>1374.1581000000001</v>
          </cell>
        </row>
        <row r="206">
          <cell r="E206" t="str">
            <v>D01 Support A, 6m</v>
          </cell>
          <cell r="F206" t="str">
            <v>SUB02001</v>
          </cell>
          <cell r="G206" t="str">
            <v>n</v>
          </cell>
          <cell r="H206">
            <v>980</v>
          </cell>
          <cell r="I206">
            <v>2180</v>
          </cell>
          <cell r="K206">
            <v>2180</v>
          </cell>
          <cell r="L206">
            <v>30</v>
          </cell>
          <cell r="M206" t="str">
            <v>Road</v>
          </cell>
          <cell r="O206">
            <v>1528.8</v>
          </cell>
          <cell r="P206">
            <v>2180</v>
          </cell>
        </row>
        <row r="207">
          <cell r="E207" t="str">
            <v>D01 Support A, 8.5m</v>
          </cell>
          <cell r="F207" t="str">
            <v>SUB02002</v>
          </cell>
          <cell r="G207" t="str">
            <v>n</v>
          </cell>
          <cell r="H207">
            <v>1290</v>
          </cell>
          <cell r="I207">
            <v>2860</v>
          </cell>
          <cell r="K207">
            <v>2860</v>
          </cell>
          <cell r="L207">
            <v>30</v>
          </cell>
          <cell r="M207" t="str">
            <v>Road</v>
          </cell>
          <cell r="O207">
            <v>2012.4</v>
          </cell>
          <cell r="P207">
            <v>2860</v>
          </cell>
        </row>
        <row r="208">
          <cell r="E208" t="str">
            <v>D02 Support B, 3m</v>
          </cell>
          <cell r="F208" t="str">
            <v>SUB02003</v>
          </cell>
          <cell r="G208" t="str">
            <v>n</v>
          </cell>
          <cell r="H208">
            <v>435</v>
          </cell>
          <cell r="I208">
            <v>963</v>
          </cell>
          <cell r="K208">
            <v>963</v>
          </cell>
          <cell r="L208">
            <v>30</v>
          </cell>
          <cell r="M208" t="str">
            <v>Road</v>
          </cell>
          <cell r="O208">
            <v>678.6</v>
          </cell>
          <cell r="P208">
            <v>963</v>
          </cell>
        </row>
        <row r="209">
          <cell r="E209" t="str">
            <v>D02 Support B, 6m</v>
          </cell>
          <cell r="F209" t="str">
            <v>SUB02004</v>
          </cell>
          <cell r="G209" t="str">
            <v>n</v>
          </cell>
          <cell r="H209">
            <v>690</v>
          </cell>
          <cell r="I209">
            <v>1540</v>
          </cell>
          <cell r="K209">
            <v>1540</v>
          </cell>
          <cell r="L209">
            <v>30</v>
          </cell>
          <cell r="M209" t="str">
            <v>Road</v>
          </cell>
          <cell r="O209">
            <v>1076.4000000000001</v>
          </cell>
          <cell r="P209">
            <v>1540</v>
          </cell>
        </row>
        <row r="210">
          <cell r="E210" t="str">
            <v>D02 Support B, 8.5m</v>
          </cell>
          <cell r="F210" t="str">
            <v>SUB02005</v>
          </cell>
          <cell r="G210" t="str">
            <v>n</v>
          </cell>
          <cell r="H210">
            <v>900</v>
          </cell>
          <cell r="I210">
            <v>2020</v>
          </cell>
          <cell r="K210">
            <v>2020</v>
          </cell>
          <cell r="L210">
            <v>30</v>
          </cell>
          <cell r="M210" t="str">
            <v>Road</v>
          </cell>
          <cell r="O210">
            <v>1404</v>
          </cell>
          <cell r="P210">
            <v>2020</v>
          </cell>
        </row>
        <row r="211">
          <cell r="E211" t="str">
            <v>D03 Support C, 3m</v>
          </cell>
          <cell r="F211" t="str">
            <v>SUB02006</v>
          </cell>
          <cell r="G211" t="str">
            <v>n</v>
          </cell>
          <cell r="H211">
            <v>225</v>
          </cell>
          <cell r="I211">
            <v>509</v>
          </cell>
          <cell r="K211">
            <v>509</v>
          </cell>
          <cell r="L211">
            <v>30</v>
          </cell>
          <cell r="M211" t="str">
            <v>Road</v>
          </cell>
          <cell r="O211">
            <v>351</v>
          </cell>
          <cell r="P211">
            <v>509</v>
          </cell>
        </row>
        <row r="212">
          <cell r="E212" t="str">
            <v>D03 Support C, 6m</v>
          </cell>
          <cell r="F212" t="str">
            <v>SUB02007</v>
          </cell>
          <cell r="G212" t="str">
            <v>n</v>
          </cell>
          <cell r="H212">
            <v>350</v>
          </cell>
          <cell r="I212">
            <v>804</v>
          </cell>
          <cell r="K212">
            <v>804</v>
          </cell>
          <cell r="L212">
            <v>30</v>
          </cell>
          <cell r="M212" t="str">
            <v>Road</v>
          </cell>
          <cell r="O212">
            <v>546</v>
          </cell>
          <cell r="P212">
            <v>804</v>
          </cell>
        </row>
        <row r="213">
          <cell r="E213" t="str">
            <v>D03 Support C, 8.5m</v>
          </cell>
          <cell r="F213" t="str">
            <v>SUB02008</v>
          </cell>
          <cell r="G213" t="str">
            <v>n</v>
          </cell>
          <cell r="H213">
            <v>450</v>
          </cell>
          <cell r="I213">
            <v>1040</v>
          </cell>
          <cell r="K213">
            <v>1040</v>
          </cell>
          <cell r="L213">
            <v>30</v>
          </cell>
          <cell r="M213" t="str">
            <v>Road</v>
          </cell>
          <cell r="O213">
            <v>702</v>
          </cell>
          <cell r="P213">
            <v>1040</v>
          </cell>
        </row>
        <row r="214">
          <cell r="E214" t="str">
            <v>D10 Support Adaptor Plate</v>
          </cell>
          <cell r="F214" t="str">
            <v>SUB02009</v>
          </cell>
          <cell r="G214" t="str">
            <v>n</v>
          </cell>
          <cell r="H214">
            <v>11</v>
          </cell>
          <cell r="I214">
            <v>24.8</v>
          </cell>
          <cell r="K214">
            <v>24.8</v>
          </cell>
          <cell r="L214">
            <v>30</v>
          </cell>
          <cell r="M214" t="str">
            <v>Road</v>
          </cell>
          <cell r="O214">
            <v>17.16</v>
          </cell>
          <cell r="P214">
            <v>24.8</v>
          </cell>
        </row>
        <row r="215">
          <cell r="E215" t="str">
            <v>D11 Support Adaptor Plate</v>
          </cell>
          <cell r="F215" t="str">
            <v>SUB02010</v>
          </cell>
          <cell r="G215" t="str">
            <v>n</v>
          </cell>
          <cell r="H215">
            <v>36</v>
          </cell>
          <cell r="I215">
            <v>80</v>
          </cell>
          <cell r="K215">
            <v>80</v>
          </cell>
          <cell r="L215">
            <v>30</v>
          </cell>
          <cell r="M215" t="str">
            <v>Road</v>
          </cell>
          <cell r="O215">
            <v>56.160000000000004</v>
          </cell>
          <cell r="P215">
            <v>80</v>
          </cell>
        </row>
        <row r="216">
          <cell r="E216" t="str">
            <v>D12 Support Adaptor Plate</v>
          </cell>
          <cell r="F216" t="str">
            <v>SUB02011</v>
          </cell>
          <cell r="G216" t="str">
            <v>n</v>
          </cell>
          <cell r="H216">
            <v>36</v>
          </cell>
          <cell r="I216">
            <v>80</v>
          </cell>
          <cell r="K216">
            <v>80</v>
          </cell>
          <cell r="L216">
            <v>30</v>
          </cell>
          <cell r="M216" t="str">
            <v>Road</v>
          </cell>
          <cell r="O216">
            <v>56.160000000000004</v>
          </cell>
          <cell r="P216">
            <v>80</v>
          </cell>
        </row>
        <row r="217">
          <cell r="E217" t="str">
            <v>D13 Support Adaptor Plate</v>
          </cell>
          <cell r="F217" t="str">
            <v>SUB02012</v>
          </cell>
          <cell r="G217" t="str">
            <v>n</v>
          </cell>
          <cell r="H217">
            <v>11</v>
          </cell>
          <cell r="I217">
            <v>24.8</v>
          </cell>
          <cell r="K217">
            <v>24.8</v>
          </cell>
          <cell r="L217">
            <v>30</v>
          </cell>
          <cell r="M217" t="str">
            <v>Road</v>
          </cell>
          <cell r="O217">
            <v>17.16</v>
          </cell>
          <cell r="P217">
            <v>24.8</v>
          </cell>
        </row>
        <row r="218">
          <cell r="E218" t="str">
            <v>D14 Support Adaptor Plate</v>
          </cell>
          <cell r="F218" t="str">
            <v>SUB02013</v>
          </cell>
          <cell r="G218" t="str">
            <v>n</v>
          </cell>
          <cell r="H218">
            <v>39</v>
          </cell>
          <cell r="I218">
            <v>86.6</v>
          </cell>
          <cell r="K218">
            <v>86.6</v>
          </cell>
          <cell r="L218">
            <v>30</v>
          </cell>
          <cell r="M218" t="str">
            <v>Road</v>
          </cell>
          <cell r="O218">
            <v>60.84</v>
          </cell>
          <cell r="P218">
            <v>86.6</v>
          </cell>
        </row>
        <row r="219">
          <cell r="E219" t="str">
            <v>D15 Support Adaptor WAC</v>
          </cell>
          <cell r="F219" t="str">
            <v>SUB02014</v>
          </cell>
          <cell r="G219" t="str">
            <v>n</v>
          </cell>
          <cell r="H219">
            <v>110</v>
          </cell>
          <cell r="I219">
            <v>245</v>
          </cell>
          <cell r="K219">
            <v>245</v>
          </cell>
          <cell r="L219">
            <v>30</v>
          </cell>
          <cell r="M219" t="str">
            <v>Road</v>
          </cell>
          <cell r="O219">
            <v>171.6</v>
          </cell>
          <cell r="P219">
            <v>245</v>
          </cell>
        </row>
        <row r="220">
          <cell r="E220" t="str">
            <v>D16 Support Adaptor WAC</v>
          </cell>
          <cell r="F220" t="str">
            <v>SUB02015</v>
          </cell>
          <cell r="G220" t="str">
            <v>n</v>
          </cell>
          <cell r="H220">
            <v>60</v>
          </cell>
          <cell r="I220">
            <v>134</v>
          </cell>
          <cell r="K220">
            <v>134</v>
          </cell>
          <cell r="L220">
            <v>30</v>
          </cell>
          <cell r="M220" t="str">
            <v>Road</v>
          </cell>
          <cell r="O220">
            <v>93.600000000000009</v>
          </cell>
          <cell r="P220">
            <v>134</v>
          </cell>
        </row>
        <row r="221">
          <cell r="E221" t="str">
            <v>D25 Support Adaptor WAC</v>
          </cell>
          <cell r="F221" t="str">
            <v>SUB02016</v>
          </cell>
          <cell r="G221" t="str">
            <v>n</v>
          </cell>
          <cell r="H221">
            <v>180</v>
          </cell>
          <cell r="I221">
            <v>318</v>
          </cell>
          <cell r="K221">
            <v>318</v>
          </cell>
          <cell r="L221">
            <v>30</v>
          </cell>
          <cell r="M221" t="str">
            <v>Road</v>
          </cell>
          <cell r="O221">
            <v>280.8</v>
          </cell>
          <cell r="P221">
            <v>318</v>
          </cell>
        </row>
        <row r="222">
          <cell r="E222" t="str">
            <v>D28 Support Adaptor RHS</v>
          </cell>
          <cell r="F222" t="str">
            <v>SUB02017</v>
          </cell>
          <cell r="G222" t="str">
            <v>n</v>
          </cell>
          <cell r="H222">
            <v>38</v>
          </cell>
          <cell r="I222">
            <v>85.7</v>
          </cell>
          <cell r="K222">
            <v>85.7</v>
          </cell>
          <cell r="L222">
            <v>30</v>
          </cell>
          <cell r="M222" t="str">
            <v>Road</v>
          </cell>
          <cell r="O222">
            <v>59.28</v>
          </cell>
          <cell r="P222">
            <v>85.7</v>
          </cell>
        </row>
        <row r="223">
          <cell r="E223" t="str">
            <v>D29 Support Adaptor RHS, 10.29m</v>
          </cell>
          <cell r="F223" t="str">
            <v>SUB02018</v>
          </cell>
          <cell r="G223" t="str">
            <v>n</v>
          </cell>
          <cell r="H223">
            <v>610</v>
          </cell>
          <cell r="I223">
            <v>1390</v>
          </cell>
          <cell r="K223">
            <v>1390</v>
          </cell>
          <cell r="L223">
            <v>30</v>
          </cell>
          <cell r="M223" t="str">
            <v>Road</v>
          </cell>
          <cell r="O223">
            <v>951.6</v>
          </cell>
          <cell r="P223">
            <v>1390</v>
          </cell>
        </row>
        <row r="224">
          <cell r="E224" t="str">
            <v>D29 Support Adaptor RHS, 11.73m</v>
          </cell>
          <cell r="F224" t="str">
            <v>SUB02019</v>
          </cell>
          <cell r="G224" t="str">
            <v>n</v>
          </cell>
          <cell r="H224">
            <v>610</v>
          </cell>
          <cell r="I224">
            <v>1400</v>
          </cell>
          <cell r="K224">
            <v>1400</v>
          </cell>
          <cell r="L224">
            <v>30</v>
          </cell>
          <cell r="M224" t="str">
            <v>Road</v>
          </cell>
          <cell r="O224">
            <v>951.6</v>
          </cell>
          <cell r="P224">
            <v>1400</v>
          </cell>
        </row>
        <row r="225">
          <cell r="E225" t="str">
            <v>D30 Support Adaptor Channel</v>
          </cell>
          <cell r="F225" t="str">
            <v>SUB02020</v>
          </cell>
          <cell r="G225" t="str">
            <v>n</v>
          </cell>
          <cell r="H225">
            <v>5.5</v>
          </cell>
          <cell r="I225">
            <v>12.7</v>
          </cell>
          <cell r="K225">
            <v>12.7</v>
          </cell>
          <cell r="L225">
            <v>30</v>
          </cell>
          <cell r="M225" t="str">
            <v>Road</v>
          </cell>
          <cell r="O225">
            <v>8.58</v>
          </cell>
          <cell r="P225">
            <v>12.7</v>
          </cell>
        </row>
        <row r="226">
          <cell r="E226" t="str">
            <v>D32 Support Adaptor Channel</v>
          </cell>
          <cell r="F226" t="str">
            <v>SUB02021</v>
          </cell>
          <cell r="G226" t="str">
            <v>n</v>
          </cell>
          <cell r="H226">
            <v>18</v>
          </cell>
          <cell r="I226">
            <v>40.4</v>
          </cell>
          <cell r="K226">
            <v>40.4</v>
          </cell>
          <cell r="L226">
            <v>30</v>
          </cell>
          <cell r="M226" t="str">
            <v>Road</v>
          </cell>
          <cell r="O226">
            <v>28.080000000000002</v>
          </cell>
          <cell r="P226">
            <v>40.4</v>
          </cell>
        </row>
        <row r="227">
          <cell r="E227" t="str">
            <v>D33 Support Adaptor Channel</v>
          </cell>
          <cell r="F227" t="str">
            <v>SUB02022</v>
          </cell>
          <cell r="G227" t="str">
            <v>n</v>
          </cell>
          <cell r="H227">
            <v>5.5</v>
          </cell>
          <cell r="I227">
            <v>12.7</v>
          </cell>
          <cell r="K227">
            <v>12.7</v>
          </cell>
          <cell r="L227">
            <v>30</v>
          </cell>
          <cell r="M227" t="str">
            <v>Road</v>
          </cell>
          <cell r="O227">
            <v>8.58</v>
          </cell>
          <cell r="P227">
            <v>12.7</v>
          </cell>
        </row>
        <row r="228">
          <cell r="E228" t="str">
            <v>D34 Support Adaptor Chan Asmb RHS 5.17m</v>
          </cell>
          <cell r="F228" t="str">
            <v>SUB02023</v>
          </cell>
          <cell r="G228" t="str">
            <v>n</v>
          </cell>
          <cell r="H228">
            <v>311</v>
          </cell>
          <cell r="I228">
            <v>704</v>
          </cell>
          <cell r="K228">
            <v>704</v>
          </cell>
          <cell r="L228">
            <v>30</v>
          </cell>
          <cell r="M228" t="str">
            <v>Road</v>
          </cell>
          <cell r="O228">
            <v>485.16</v>
          </cell>
          <cell r="P228">
            <v>704</v>
          </cell>
        </row>
        <row r="229">
          <cell r="E229" t="str">
            <v>D34 Support Adaptor Chan Asmb RHS 6.37m</v>
          </cell>
          <cell r="F229" t="str">
            <v>SUB02024</v>
          </cell>
          <cell r="G229" t="str">
            <v>n</v>
          </cell>
          <cell r="H229">
            <v>371</v>
          </cell>
          <cell r="I229">
            <v>841</v>
          </cell>
          <cell r="K229">
            <v>841</v>
          </cell>
          <cell r="L229">
            <v>30</v>
          </cell>
          <cell r="M229" t="str">
            <v>Road</v>
          </cell>
          <cell r="O229">
            <v>578.76</v>
          </cell>
          <cell r="P229">
            <v>841</v>
          </cell>
        </row>
        <row r="230">
          <cell r="E230" t="str">
            <v>D35 Support Adaptor Chan Asmb RHS 10.29m</v>
          </cell>
          <cell r="F230" t="str">
            <v>SUB02025</v>
          </cell>
          <cell r="G230" t="str">
            <v>n</v>
          </cell>
          <cell r="H230">
            <v>681</v>
          </cell>
          <cell r="I230">
            <v>1580</v>
          </cell>
          <cell r="K230">
            <v>1580</v>
          </cell>
          <cell r="L230">
            <v>30</v>
          </cell>
          <cell r="M230" t="str">
            <v>Road</v>
          </cell>
          <cell r="O230">
            <v>1062.3600000000001</v>
          </cell>
          <cell r="P230">
            <v>1580</v>
          </cell>
        </row>
        <row r="231">
          <cell r="E231" t="str">
            <v>D35 Support Adaptor Chan Asmb RHS 11.73m</v>
          </cell>
          <cell r="F231" t="str">
            <v>SUB02026</v>
          </cell>
          <cell r="G231" t="str">
            <v>n</v>
          </cell>
          <cell r="H231">
            <v>751</v>
          </cell>
          <cell r="I231">
            <v>1740</v>
          </cell>
          <cell r="K231">
            <v>1740</v>
          </cell>
          <cell r="L231">
            <v>30</v>
          </cell>
          <cell r="M231" t="str">
            <v>Road</v>
          </cell>
          <cell r="O231">
            <v>1171.56</v>
          </cell>
          <cell r="P231">
            <v>1740</v>
          </cell>
        </row>
        <row r="232">
          <cell r="E232" t="str">
            <v>D36 Support Adaptor Chan Asmb RHS 5.17m</v>
          </cell>
          <cell r="F232" t="str">
            <v>SUB02027</v>
          </cell>
          <cell r="G232" t="str">
            <v>n</v>
          </cell>
          <cell r="H232">
            <v>303</v>
          </cell>
          <cell r="I232">
            <v>687</v>
          </cell>
          <cell r="K232">
            <v>687</v>
          </cell>
          <cell r="L232">
            <v>30</v>
          </cell>
          <cell r="M232" t="str">
            <v>Road</v>
          </cell>
          <cell r="O232">
            <v>472.68</v>
          </cell>
          <cell r="P232">
            <v>687</v>
          </cell>
        </row>
        <row r="233">
          <cell r="E233" t="str">
            <v>D36 Support Adaptor Chan Asmb RHS 6.37m</v>
          </cell>
          <cell r="F233" t="str">
            <v>SUB02028</v>
          </cell>
          <cell r="G233" t="str">
            <v>n</v>
          </cell>
          <cell r="H233">
            <v>363</v>
          </cell>
          <cell r="I233">
            <v>824</v>
          </cell>
          <cell r="K233">
            <v>824</v>
          </cell>
          <cell r="L233">
            <v>30</v>
          </cell>
          <cell r="M233" t="str">
            <v>Road</v>
          </cell>
          <cell r="O233">
            <v>566.28</v>
          </cell>
          <cell r="P233">
            <v>824</v>
          </cell>
        </row>
        <row r="234">
          <cell r="E234" t="str">
            <v>D37 Support Adaptor Chan Asmb RHS 5.41m</v>
          </cell>
          <cell r="F234" t="str">
            <v>SUB02029</v>
          </cell>
          <cell r="G234" t="str">
            <v>n</v>
          </cell>
          <cell r="H234">
            <v>417</v>
          </cell>
          <cell r="I234">
            <v>957</v>
          </cell>
          <cell r="K234">
            <v>957</v>
          </cell>
          <cell r="L234">
            <v>30</v>
          </cell>
          <cell r="M234" t="str">
            <v>Road</v>
          </cell>
          <cell r="O234">
            <v>650.52</v>
          </cell>
          <cell r="P234">
            <v>957</v>
          </cell>
        </row>
        <row r="235">
          <cell r="E235" t="str">
            <v>D37 Support Adaptor Chan Asmb RHS 6.13m</v>
          </cell>
          <cell r="F235" t="str">
            <v>SUB02030</v>
          </cell>
          <cell r="G235" t="str">
            <v>n</v>
          </cell>
          <cell r="H235">
            <v>452</v>
          </cell>
          <cell r="I235">
            <v>1040</v>
          </cell>
          <cell r="K235">
            <v>1040</v>
          </cell>
          <cell r="L235">
            <v>30</v>
          </cell>
          <cell r="M235" t="str">
            <v>Road</v>
          </cell>
          <cell r="O235">
            <v>705.12</v>
          </cell>
          <cell r="P235">
            <v>1040</v>
          </cell>
        </row>
        <row r="236">
          <cell r="E236" t="str">
            <v>D39 Support Adaptor Welded Asmb Channel</v>
          </cell>
          <cell r="F236" t="str">
            <v>SUB02031</v>
          </cell>
          <cell r="G236" t="str">
            <v>n</v>
          </cell>
          <cell r="H236">
            <v>112</v>
          </cell>
          <cell r="I236">
            <v>261</v>
          </cell>
          <cell r="K236">
            <v>261</v>
          </cell>
          <cell r="L236">
            <v>30</v>
          </cell>
          <cell r="M236" t="str">
            <v>Road</v>
          </cell>
          <cell r="O236">
            <v>174.72</v>
          </cell>
          <cell r="P236">
            <v>261</v>
          </cell>
        </row>
        <row r="237">
          <cell r="E237" t="str">
            <v>D40 Support Adaptor Beam</v>
          </cell>
          <cell r="F237" t="str">
            <v>SUB02032</v>
          </cell>
          <cell r="G237" t="str">
            <v>n</v>
          </cell>
          <cell r="H237">
            <v>100</v>
          </cell>
          <cell r="I237">
            <v>232</v>
          </cell>
          <cell r="K237">
            <v>232</v>
          </cell>
          <cell r="L237">
            <v>30</v>
          </cell>
          <cell r="M237" t="str">
            <v>Road</v>
          </cell>
          <cell r="O237">
            <v>156</v>
          </cell>
          <cell r="P237">
            <v>232</v>
          </cell>
        </row>
        <row r="238">
          <cell r="E238" t="str">
            <v>D41 Support Adaptor Chan Asmb RHS 2.73m</v>
          </cell>
          <cell r="F238" t="str">
            <v>SUB02033</v>
          </cell>
          <cell r="G238" t="str">
            <v>n</v>
          </cell>
          <cell r="H238">
            <v>167</v>
          </cell>
          <cell r="I238">
            <v>378</v>
          </cell>
          <cell r="K238">
            <v>378</v>
          </cell>
          <cell r="L238">
            <v>30</v>
          </cell>
          <cell r="M238" t="str">
            <v>Road</v>
          </cell>
          <cell r="O238">
            <v>260.52</v>
          </cell>
          <cell r="P238">
            <v>378</v>
          </cell>
        </row>
        <row r="239">
          <cell r="E239" t="str">
            <v>D41 Support Adaptor Chan Asmb RHS 3.34m</v>
          </cell>
          <cell r="F239" t="str">
            <v>SUB02034</v>
          </cell>
          <cell r="G239" t="str">
            <v>n</v>
          </cell>
          <cell r="H239">
            <v>197</v>
          </cell>
          <cell r="I239">
            <v>447</v>
          </cell>
          <cell r="K239">
            <v>447</v>
          </cell>
          <cell r="L239">
            <v>30</v>
          </cell>
          <cell r="M239" t="str">
            <v>Road</v>
          </cell>
          <cell r="O239">
            <v>307.32</v>
          </cell>
          <cell r="P239">
            <v>447</v>
          </cell>
        </row>
        <row r="240">
          <cell r="E240" t="str">
            <v>D43 Support Adaptor Welded Asmb Channel</v>
          </cell>
          <cell r="F240" t="str">
            <v>SUB02035</v>
          </cell>
          <cell r="G240" t="str">
            <v>n</v>
          </cell>
          <cell r="H240">
            <v>112</v>
          </cell>
          <cell r="I240">
            <v>259</v>
          </cell>
          <cell r="K240">
            <v>259</v>
          </cell>
          <cell r="L240">
            <v>30</v>
          </cell>
          <cell r="M240" t="str">
            <v>Road</v>
          </cell>
          <cell r="O240">
            <v>174.72</v>
          </cell>
          <cell r="P240">
            <v>259</v>
          </cell>
        </row>
        <row r="241">
          <cell r="E241" t="str">
            <v>D44 Support Adaptor Beam</v>
          </cell>
          <cell r="F241" t="str">
            <v>SUB02036</v>
          </cell>
          <cell r="G241" t="str">
            <v>n</v>
          </cell>
          <cell r="H241">
            <v>100</v>
          </cell>
          <cell r="I241">
            <v>232</v>
          </cell>
          <cell r="K241">
            <v>232</v>
          </cell>
          <cell r="L241">
            <v>30</v>
          </cell>
          <cell r="M241" t="str">
            <v>Road</v>
          </cell>
          <cell r="O241">
            <v>156</v>
          </cell>
          <cell r="P241">
            <v>232</v>
          </cell>
        </row>
        <row r="242">
          <cell r="E242" t="str">
            <v>D45 Support Adaptor Chan Asmb RHS 5.17m</v>
          </cell>
          <cell r="F242" t="str">
            <v>SUB02037</v>
          </cell>
          <cell r="G242" t="str">
            <v>n</v>
          </cell>
          <cell r="H242">
            <v>313</v>
          </cell>
          <cell r="I242">
            <v>718</v>
          </cell>
          <cell r="K242">
            <v>718</v>
          </cell>
          <cell r="L242">
            <v>30</v>
          </cell>
          <cell r="M242" t="str">
            <v>Road</v>
          </cell>
          <cell r="O242">
            <v>488.28000000000003</v>
          </cell>
          <cell r="P242">
            <v>718</v>
          </cell>
        </row>
        <row r="243">
          <cell r="E243" t="str">
            <v>D45 Support Adaptor Chan Asmb RHS 6.37m</v>
          </cell>
          <cell r="F243" t="str">
            <v>SUB02038</v>
          </cell>
          <cell r="G243" t="str">
            <v>n</v>
          </cell>
          <cell r="H243">
            <v>373</v>
          </cell>
          <cell r="I243">
            <v>857</v>
          </cell>
          <cell r="K243">
            <v>857</v>
          </cell>
          <cell r="L243">
            <v>30</v>
          </cell>
          <cell r="M243" t="str">
            <v>Road</v>
          </cell>
          <cell r="O243">
            <v>581.88</v>
          </cell>
          <cell r="P243">
            <v>857</v>
          </cell>
        </row>
        <row r="244">
          <cell r="E244" t="str">
            <v>D46 Support Adaptor Chan Asmb RHS 5.17m</v>
          </cell>
          <cell r="F244" t="str">
            <v>SUB02039</v>
          </cell>
          <cell r="G244" t="str">
            <v>n</v>
          </cell>
          <cell r="H244">
            <v>313</v>
          </cell>
          <cell r="I244">
            <v>718</v>
          </cell>
          <cell r="K244">
            <v>718</v>
          </cell>
          <cell r="L244">
            <v>30</v>
          </cell>
          <cell r="M244" t="str">
            <v>Road</v>
          </cell>
          <cell r="O244">
            <v>488.28000000000003</v>
          </cell>
          <cell r="P244">
            <v>718</v>
          </cell>
        </row>
        <row r="245">
          <cell r="E245" t="str">
            <v>D46 Support Adaptor Chan Asmb RHS 6.37m</v>
          </cell>
          <cell r="F245" t="str">
            <v>SUB02040</v>
          </cell>
          <cell r="G245" t="str">
            <v>n</v>
          </cell>
          <cell r="H245">
            <v>373</v>
          </cell>
          <cell r="I245">
            <v>857</v>
          </cell>
          <cell r="K245">
            <v>857</v>
          </cell>
          <cell r="L245">
            <v>30</v>
          </cell>
          <cell r="M245" t="str">
            <v>Road</v>
          </cell>
          <cell r="O245">
            <v>581.88</v>
          </cell>
          <cell r="P245">
            <v>857</v>
          </cell>
        </row>
        <row r="246">
          <cell r="E246" t="str">
            <v>D47 Support Adaptor Chan Asmb RHS 10.29m</v>
          </cell>
          <cell r="F246" t="str">
            <v>SUB02041</v>
          </cell>
          <cell r="G246" t="str">
            <v>n</v>
          </cell>
          <cell r="H246">
            <v>620</v>
          </cell>
          <cell r="I246">
            <v>1410</v>
          </cell>
          <cell r="K246">
            <v>1410</v>
          </cell>
          <cell r="L246">
            <v>30</v>
          </cell>
          <cell r="M246" t="str">
            <v>Road</v>
          </cell>
          <cell r="O246">
            <v>967.2</v>
          </cell>
          <cell r="P246">
            <v>1410</v>
          </cell>
        </row>
        <row r="247">
          <cell r="E247" t="str">
            <v>D47 Support Adaptor Chan Asmb RHS 11.73m</v>
          </cell>
          <cell r="F247" t="str">
            <v>SUB02042</v>
          </cell>
          <cell r="G247" t="str">
            <v>n</v>
          </cell>
          <cell r="H247">
            <v>690</v>
          </cell>
          <cell r="I247">
            <v>1570</v>
          </cell>
          <cell r="K247">
            <v>1570</v>
          </cell>
          <cell r="L247">
            <v>30</v>
          </cell>
          <cell r="M247" t="str">
            <v>Road</v>
          </cell>
          <cell r="O247">
            <v>1076.4000000000001</v>
          </cell>
          <cell r="P247">
            <v>1570</v>
          </cell>
        </row>
        <row r="248">
          <cell r="E248" t="str">
            <v>D50 Support Cross Adapter X from Channel</v>
          </cell>
          <cell r="F248" t="str">
            <v>SUB02043</v>
          </cell>
          <cell r="G248" t="str">
            <v>n</v>
          </cell>
          <cell r="H248">
            <v>86</v>
          </cell>
          <cell r="I248">
            <v>216</v>
          </cell>
          <cell r="K248">
            <v>216</v>
          </cell>
          <cell r="L248">
            <v>30</v>
          </cell>
          <cell r="M248" t="str">
            <v>Road</v>
          </cell>
          <cell r="O248">
            <v>134.16</v>
          </cell>
          <cell r="P248">
            <v>216</v>
          </cell>
        </row>
        <row r="249">
          <cell r="E249" t="str">
            <v>D51 Support Cross Adapter X from Channel</v>
          </cell>
          <cell r="F249" t="str">
            <v>SUB02044</v>
          </cell>
          <cell r="G249" t="str">
            <v>n</v>
          </cell>
          <cell r="H249">
            <v>65</v>
          </cell>
          <cell r="I249">
            <v>156</v>
          </cell>
          <cell r="K249">
            <v>156</v>
          </cell>
          <cell r="L249">
            <v>30</v>
          </cell>
          <cell r="M249" t="str">
            <v>Road</v>
          </cell>
          <cell r="O249">
            <v>101.4</v>
          </cell>
          <cell r="P249">
            <v>156</v>
          </cell>
        </row>
        <row r="250">
          <cell r="E250" t="str">
            <v>D52 Support Cross Adapter X from Channel</v>
          </cell>
          <cell r="F250" t="str">
            <v>SUB02045</v>
          </cell>
          <cell r="G250" t="str">
            <v>n</v>
          </cell>
          <cell r="H250">
            <v>47</v>
          </cell>
          <cell r="I250">
            <v>112</v>
          </cell>
          <cell r="K250">
            <v>112</v>
          </cell>
          <cell r="L250">
            <v>30</v>
          </cell>
          <cell r="M250" t="str">
            <v>Road</v>
          </cell>
          <cell r="O250">
            <v>73.320000000000007</v>
          </cell>
          <cell r="P250">
            <v>112</v>
          </cell>
        </row>
        <row r="251">
          <cell r="E251" t="str">
            <v>D53 Support Cross Adapter X from Channel</v>
          </cell>
          <cell r="F251" t="str">
            <v>SUB02046</v>
          </cell>
          <cell r="G251" t="str">
            <v>n</v>
          </cell>
          <cell r="H251">
            <v>35</v>
          </cell>
          <cell r="I251">
            <v>81.8</v>
          </cell>
          <cell r="K251">
            <v>81.8</v>
          </cell>
          <cell r="L251">
            <v>30</v>
          </cell>
          <cell r="M251" t="str">
            <v>Road</v>
          </cell>
          <cell r="O251">
            <v>54.6</v>
          </cell>
          <cell r="P251">
            <v>81.8</v>
          </cell>
        </row>
        <row r="252">
          <cell r="E252" t="str">
            <v>D54 Support Cross Adapter X from Channel</v>
          </cell>
          <cell r="F252" t="str">
            <v>SUB02047</v>
          </cell>
          <cell r="G252" t="str">
            <v>n</v>
          </cell>
          <cell r="H252">
            <v>35</v>
          </cell>
          <cell r="I252">
            <v>81.8</v>
          </cell>
          <cell r="K252">
            <v>81.8</v>
          </cell>
          <cell r="L252">
            <v>30</v>
          </cell>
          <cell r="M252" t="str">
            <v>Road</v>
          </cell>
          <cell r="O252">
            <v>54.6</v>
          </cell>
          <cell r="P252">
            <v>81.8</v>
          </cell>
        </row>
        <row r="253">
          <cell r="E253" t="str">
            <v>D63 Support Adapter Plate</v>
          </cell>
          <cell r="F253" t="str">
            <v>SUB02048</v>
          </cell>
          <cell r="G253" t="str">
            <v>n</v>
          </cell>
          <cell r="H253">
            <v>50</v>
          </cell>
          <cell r="I253">
            <v>110</v>
          </cell>
          <cell r="K253">
            <v>110</v>
          </cell>
          <cell r="L253">
            <v>30</v>
          </cell>
          <cell r="M253" t="str">
            <v>Road</v>
          </cell>
          <cell r="O253">
            <v>78</v>
          </cell>
          <cell r="P253">
            <v>110</v>
          </cell>
        </row>
        <row r="254">
          <cell r="E254" t="str">
            <v>D66 Support Tie Bar Angle</v>
          </cell>
          <cell r="F254" t="str">
            <v>SUB02049</v>
          </cell>
          <cell r="G254" t="str">
            <v>n</v>
          </cell>
          <cell r="H254">
            <v>5.8</v>
          </cell>
          <cell r="I254">
            <v>14</v>
          </cell>
          <cell r="K254">
            <v>14</v>
          </cell>
          <cell r="L254">
            <v>30</v>
          </cell>
          <cell r="M254" t="str">
            <v>Road</v>
          </cell>
          <cell r="O254">
            <v>9.048</v>
          </cell>
          <cell r="P254">
            <v>14</v>
          </cell>
        </row>
        <row r="255">
          <cell r="E255" t="str">
            <v>D70 Support Cantliever Bracing Angle</v>
          </cell>
          <cell r="F255" t="str">
            <v>SUB02050</v>
          </cell>
          <cell r="G255" t="str">
            <v>n</v>
          </cell>
          <cell r="H255">
            <v>3.5</v>
          </cell>
          <cell r="I255">
            <v>8.43</v>
          </cell>
          <cell r="K255">
            <v>8.43</v>
          </cell>
          <cell r="L255">
            <v>30</v>
          </cell>
          <cell r="M255" t="str">
            <v>Road</v>
          </cell>
          <cell r="O255">
            <v>5.46</v>
          </cell>
          <cell r="P255">
            <v>8.43</v>
          </cell>
        </row>
        <row r="256">
          <cell r="E256" t="str">
            <v>D71 Support Tie Bar RHS with tabs 4.04m</v>
          </cell>
          <cell r="F256" t="str">
            <v>SUB02051</v>
          </cell>
          <cell r="G256" t="str">
            <v>n</v>
          </cell>
          <cell r="H256">
            <v>34</v>
          </cell>
          <cell r="I256">
            <v>82.3</v>
          </cell>
          <cell r="K256">
            <v>82.3</v>
          </cell>
          <cell r="L256">
            <v>30</v>
          </cell>
          <cell r="M256" t="str">
            <v>Road</v>
          </cell>
          <cell r="O256">
            <v>53.04</v>
          </cell>
          <cell r="P256">
            <v>82.3</v>
          </cell>
        </row>
        <row r="257">
          <cell r="E257" t="str">
            <v>D71 Support Tie Bar RHS with tabs 4.76m</v>
          </cell>
          <cell r="F257" t="str">
            <v>SUB02052</v>
          </cell>
          <cell r="G257" t="str">
            <v>n</v>
          </cell>
          <cell r="H257">
            <v>40</v>
          </cell>
          <cell r="I257">
            <v>96.8</v>
          </cell>
          <cell r="K257">
            <v>96.8</v>
          </cell>
          <cell r="L257">
            <v>30</v>
          </cell>
          <cell r="M257" t="str">
            <v>Road</v>
          </cell>
          <cell r="O257">
            <v>62.400000000000006</v>
          </cell>
          <cell r="P257">
            <v>96.8</v>
          </cell>
        </row>
        <row r="258">
          <cell r="E258" t="str">
            <v>D72 Support Tie Bar RHS with tabs</v>
          </cell>
          <cell r="F258" t="str">
            <v>SUB02053</v>
          </cell>
          <cell r="G258" t="str">
            <v>n</v>
          </cell>
          <cell r="H258">
            <v>38</v>
          </cell>
          <cell r="I258">
            <v>95</v>
          </cell>
          <cell r="K258">
            <v>95</v>
          </cell>
          <cell r="L258">
            <v>30</v>
          </cell>
          <cell r="M258" t="str">
            <v>Road</v>
          </cell>
          <cell r="O258">
            <v>59.28</v>
          </cell>
          <cell r="P258">
            <v>95</v>
          </cell>
        </row>
        <row r="259">
          <cell r="E259" t="str">
            <v>D73 Support Tie Bar RHS with tabs</v>
          </cell>
          <cell r="F259" t="str">
            <v>SUB02054</v>
          </cell>
          <cell r="G259" t="str">
            <v>n</v>
          </cell>
          <cell r="H259">
            <v>35</v>
          </cell>
          <cell r="I259">
            <v>87.1</v>
          </cell>
          <cell r="K259">
            <v>87.1</v>
          </cell>
          <cell r="L259">
            <v>30</v>
          </cell>
          <cell r="M259" t="str">
            <v>Road</v>
          </cell>
          <cell r="O259">
            <v>54.6</v>
          </cell>
          <cell r="P259">
            <v>87.1</v>
          </cell>
        </row>
        <row r="260">
          <cell r="E260" t="str">
            <v>D74 Support Tie Bar RHS with tabs 3.54m</v>
          </cell>
          <cell r="F260" t="str">
            <v>SUB02055</v>
          </cell>
          <cell r="G260" t="str">
            <v>n</v>
          </cell>
          <cell r="H260">
            <v>30</v>
          </cell>
          <cell r="I260">
            <v>76.7</v>
          </cell>
          <cell r="K260">
            <v>76.7</v>
          </cell>
          <cell r="L260">
            <v>30</v>
          </cell>
          <cell r="M260" t="str">
            <v>Road</v>
          </cell>
          <cell r="O260">
            <v>46.800000000000004</v>
          </cell>
          <cell r="P260">
            <v>76.7</v>
          </cell>
        </row>
        <row r="261">
          <cell r="E261" t="str">
            <v>D74 Support Tie Bar RHS with tabs 4.28m</v>
          </cell>
          <cell r="F261" t="str">
            <v>SUB02056</v>
          </cell>
          <cell r="G261" t="str">
            <v>n</v>
          </cell>
          <cell r="H261">
            <v>36</v>
          </cell>
          <cell r="I261">
            <v>92.1</v>
          </cell>
          <cell r="K261">
            <v>92.1</v>
          </cell>
          <cell r="L261">
            <v>30</v>
          </cell>
          <cell r="M261" t="str">
            <v>Road</v>
          </cell>
          <cell r="O261">
            <v>56.160000000000004</v>
          </cell>
          <cell r="P261">
            <v>92.1</v>
          </cell>
        </row>
        <row r="262">
          <cell r="E262" t="str">
            <v>D75 Support Tie Bar Angle</v>
          </cell>
          <cell r="F262" t="str">
            <v>SUB02057</v>
          </cell>
          <cell r="G262" t="str">
            <v>n</v>
          </cell>
          <cell r="H262">
            <v>27.5</v>
          </cell>
          <cell r="I262">
            <v>64.5</v>
          </cell>
          <cell r="K262">
            <v>64.5</v>
          </cell>
          <cell r="L262">
            <v>30</v>
          </cell>
          <cell r="M262" t="str">
            <v>Road</v>
          </cell>
          <cell r="O262">
            <v>42.9</v>
          </cell>
          <cell r="P262">
            <v>64.5</v>
          </cell>
        </row>
        <row r="263">
          <cell r="E263" t="str">
            <v>D76 Support Cantliever Bracing Angle</v>
          </cell>
          <cell r="F263" t="str">
            <v>SUB02058</v>
          </cell>
          <cell r="G263" t="str">
            <v>n</v>
          </cell>
          <cell r="H263">
            <v>3.5</v>
          </cell>
          <cell r="I263">
            <v>8.48</v>
          </cell>
          <cell r="K263">
            <v>8.48</v>
          </cell>
          <cell r="L263">
            <v>30</v>
          </cell>
          <cell r="M263" t="str">
            <v>Road</v>
          </cell>
          <cell r="O263">
            <v>5.46</v>
          </cell>
          <cell r="P263">
            <v>8.48</v>
          </cell>
        </row>
        <row r="264">
          <cell r="E264" t="str">
            <v>D77 Support Tie Bar Angle</v>
          </cell>
          <cell r="F264" t="str">
            <v>SUB02059</v>
          </cell>
          <cell r="G264" t="str">
            <v>n</v>
          </cell>
          <cell r="H264">
            <v>7.5</v>
          </cell>
          <cell r="I264">
            <v>18.100000000000001</v>
          </cell>
          <cell r="K264">
            <v>18.100000000000001</v>
          </cell>
          <cell r="L264">
            <v>30</v>
          </cell>
          <cell r="M264" t="str">
            <v>Road</v>
          </cell>
          <cell r="O264">
            <v>11.700000000000001</v>
          </cell>
          <cell r="P264">
            <v>18.100000000000001</v>
          </cell>
        </row>
        <row r="265">
          <cell r="E265" t="str">
            <v>D78 Support Tie Bar Angle</v>
          </cell>
          <cell r="F265" t="str">
            <v>SUB02060</v>
          </cell>
          <cell r="G265" t="str">
            <v>n</v>
          </cell>
          <cell r="H265">
            <v>7.5</v>
          </cell>
          <cell r="I265">
            <v>18.100000000000001</v>
          </cell>
          <cell r="K265">
            <v>18.100000000000001</v>
          </cell>
          <cell r="L265">
            <v>30</v>
          </cell>
          <cell r="M265" t="str">
            <v>Road</v>
          </cell>
          <cell r="O265">
            <v>11.700000000000001</v>
          </cell>
          <cell r="P265">
            <v>18.100000000000001</v>
          </cell>
        </row>
        <row r="266">
          <cell r="E266" t="str">
            <v>D79 Support Tie Bar RHS with tabs</v>
          </cell>
          <cell r="F266" t="str">
            <v>SUB02061</v>
          </cell>
          <cell r="G266" t="str">
            <v>n</v>
          </cell>
          <cell r="H266">
            <v>36.5</v>
          </cell>
          <cell r="I266">
            <v>91</v>
          </cell>
          <cell r="K266">
            <v>91</v>
          </cell>
          <cell r="L266">
            <v>30</v>
          </cell>
          <cell r="M266" t="str">
            <v>Road</v>
          </cell>
          <cell r="O266">
            <v>56.940000000000005</v>
          </cell>
          <cell r="P266">
            <v>91</v>
          </cell>
        </row>
        <row r="267">
          <cell r="E267" t="str">
            <v>D90 Support Spacer Plate Flat</v>
          </cell>
          <cell r="F267" t="str">
            <v>SUB02062</v>
          </cell>
          <cell r="G267" t="str">
            <v>n</v>
          </cell>
          <cell r="H267">
            <v>4.5</v>
          </cell>
          <cell r="I267">
            <v>10.1</v>
          </cell>
          <cell r="K267">
            <v>10.1</v>
          </cell>
          <cell r="L267">
            <v>30</v>
          </cell>
          <cell r="M267" t="str">
            <v>Road</v>
          </cell>
          <cell r="O267">
            <v>7.0200000000000005</v>
          </cell>
          <cell r="P267">
            <v>10.1</v>
          </cell>
        </row>
        <row r="268">
          <cell r="E268" t="str">
            <v>D91 Support Washer Flat</v>
          </cell>
          <cell r="F268" t="str">
            <v>SUB02063</v>
          </cell>
          <cell r="G268" t="str">
            <v>n</v>
          </cell>
          <cell r="H268">
            <v>0.5</v>
          </cell>
          <cell r="I268">
            <v>1.1499999999999999</v>
          </cell>
          <cell r="K268">
            <v>1.1499999999999999</v>
          </cell>
          <cell r="L268">
            <v>30</v>
          </cell>
          <cell r="M268" t="str">
            <v>Road</v>
          </cell>
          <cell r="O268">
            <v>0.78</v>
          </cell>
          <cell r="P268">
            <v>1.1499999999999999</v>
          </cell>
        </row>
        <row r="269">
          <cell r="E269" t="str">
            <v>D115 Support Surge Counter Mounting Bracket</v>
          </cell>
          <cell r="F269" t="str">
            <v>SUB02064</v>
          </cell>
          <cell r="G269" t="str">
            <v>n</v>
          </cell>
          <cell r="H269">
            <v>0.4</v>
          </cell>
          <cell r="I269">
            <v>1.08</v>
          </cell>
          <cell r="K269">
            <v>1.08</v>
          </cell>
          <cell r="L269">
            <v>30</v>
          </cell>
          <cell r="M269" t="str">
            <v>Road</v>
          </cell>
          <cell r="O269">
            <v>0.62400000000000011</v>
          </cell>
          <cell r="P269">
            <v>1.08</v>
          </cell>
        </row>
        <row r="270">
          <cell r="E270" t="str">
            <v>D150 Support Structure UC w/end plates</v>
          </cell>
          <cell r="F270" t="str">
            <v>SUB02065</v>
          </cell>
          <cell r="G270" t="str">
            <v>n</v>
          </cell>
          <cell r="H270">
            <v>52</v>
          </cell>
          <cell r="I270">
            <v>120</v>
          </cell>
          <cell r="K270">
            <v>120</v>
          </cell>
          <cell r="L270">
            <v>30</v>
          </cell>
          <cell r="M270" t="str">
            <v>Road</v>
          </cell>
          <cell r="O270">
            <v>81.12</v>
          </cell>
          <cell r="P270">
            <v>120</v>
          </cell>
        </row>
        <row r="271">
          <cell r="E271" t="str">
            <v>D163 Support Cross Adap w/E points X from channel</v>
          </cell>
          <cell r="F271" t="str">
            <v>SUB02066</v>
          </cell>
          <cell r="G271" t="str">
            <v>n</v>
          </cell>
          <cell r="H271">
            <v>47</v>
          </cell>
          <cell r="I271">
            <v>112</v>
          </cell>
          <cell r="K271">
            <v>112</v>
          </cell>
          <cell r="L271">
            <v>30</v>
          </cell>
          <cell r="M271" t="str">
            <v>Road</v>
          </cell>
          <cell r="O271">
            <v>73.320000000000007</v>
          </cell>
          <cell r="P271">
            <v>112</v>
          </cell>
        </row>
        <row r="272">
          <cell r="E272" t="str">
            <v>D194 Support Deatil of Spacer Flat</v>
          </cell>
          <cell r="F272" t="str">
            <v>SUB02067</v>
          </cell>
          <cell r="G272" t="str">
            <v>n</v>
          </cell>
          <cell r="H272">
            <v>11</v>
          </cell>
          <cell r="I272">
            <v>24.4</v>
          </cell>
          <cell r="K272">
            <v>24.4</v>
          </cell>
          <cell r="L272">
            <v>30</v>
          </cell>
          <cell r="M272" t="str">
            <v>Road</v>
          </cell>
          <cell r="O272">
            <v>17.16</v>
          </cell>
          <cell r="P272">
            <v>24.4</v>
          </cell>
        </row>
        <row r="273">
          <cell r="E273" t="str">
            <v>D199 Tubular Support C4, CHS w/E plates, 3m</v>
          </cell>
          <cell r="F273" t="str">
            <v>SUB02068</v>
          </cell>
          <cell r="G273" t="str">
            <v>n</v>
          </cell>
          <cell r="H273">
            <v>214</v>
          </cell>
          <cell r="I273">
            <v>485</v>
          </cell>
          <cell r="K273">
            <v>485</v>
          </cell>
          <cell r="L273">
            <v>30</v>
          </cell>
          <cell r="M273" t="str">
            <v>Road</v>
          </cell>
          <cell r="O273">
            <v>333.84000000000003</v>
          </cell>
          <cell r="P273">
            <v>485</v>
          </cell>
        </row>
        <row r="274">
          <cell r="E274" t="str">
            <v>D199 Tubular Support C4, CHS w/E plates, 6m</v>
          </cell>
          <cell r="F274" t="str">
            <v>SUB02069</v>
          </cell>
          <cell r="G274" t="str">
            <v>n</v>
          </cell>
          <cell r="H274">
            <v>335</v>
          </cell>
          <cell r="I274">
            <v>772</v>
          </cell>
          <cell r="K274">
            <v>772</v>
          </cell>
          <cell r="L274">
            <v>30</v>
          </cell>
          <cell r="M274" t="str">
            <v>Road</v>
          </cell>
          <cell r="O274">
            <v>522.6</v>
          </cell>
          <cell r="P274">
            <v>772</v>
          </cell>
        </row>
        <row r="275">
          <cell r="E275" t="str">
            <v>D199 Tubular Support C4, CHS w/E plates, 8.5m</v>
          </cell>
          <cell r="F275" t="str">
            <v>SUB02070</v>
          </cell>
          <cell r="G275" t="str">
            <v>n</v>
          </cell>
          <cell r="H275">
            <v>438</v>
          </cell>
          <cell r="I275">
            <v>1020</v>
          </cell>
          <cell r="K275">
            <v>1020</v>
          </cell>
          <cell r="L275">
            <v>30</v>
          </cell>
          <cell r="M275" t="str">
            <v>Road</v>
          </cell>
          <cell r="O275">
            <v>683.28</v>
          </cell>
          <cell r="P275">
            <v>1020</v>
          </cell>
        </row>
        <row r="276">
          <cell r="E276" t="str">
            <v>D212 Tubular Support C, CHS w/E plates, 3m</v>
          </cell>
          <cell r="F276" t="str">
            <v>SUB02071</v>
          </cell>
          <cell r="G276" t="str">
            <v>n</v>
          </cell>
          <cell r="H276">
            <v>222</v>
          </cell>
          <cell r="I276">
            <v>502</v>
          </cell>
          <cell r="K276">
            <v>502</v>
          </cell>
          <cell r="L276">
            <v>30</v>
          </cell>
          <cell r="M276" t="str">
            <v>Road</v>
          </cell>
          <cell r="O276">
            <v>346.32</v>
          </cell>
          <cell r="P276">
            <v>502</v>
          </cell>
        </row>
        <row r="277">
          <cell r="E277" t="str">
            <v>D212 Tubular Support C, CHS w/E plates, 6m</v>
          </cell>
          <cell r="F277" t="str">
            <v>SUB02072</v>
          </cell>
          <cell r="G277" t="str">
            <v>n</v>
          </cell>
          <cell r="H277">
            <v>347</v>
          </cell>
          <cell r="I277">
            <v>797</v>
          </cell>
          <cell r="K277">
            <v>797</v>
          </cell>
          <cell r="L277">
            <v>30</v>
          </cell>
          <cell r="M277" t="str">
            <v>Road</v>
          </cell>
          <cell r="O277">
            <v>541.32000000000005</v>
          </cell>
          <cell r="P277">
            <v>797</v>
          </cell>
        </row>
        <row r="278">
          <cell r="E278" t="str">
            <v>D212 Tubular Support C, CHS w/E plates, 8.5m</v>
          </cell>
          <cell r="F278" t="str">
            <v>SUB02073</v>
          </cell>
          <cell r="G278" t="str">
            <v>n</v>
          </cell>
          <cell r="H278">
            <v>447</v>
          </cell>
          <cell r="I278">
            <v>1030</v>
          </cell>
          <cell r="K278">
            <v>1030</v>
          </cell>
          <cell r="L278">
            <v>30</v>
          </cell>
          <cell r="M278" t="str">
            <v>Road</v>
          </cell>
          <cell r="O278">
            <v>697.32</v>
          </cell>
          <cell r="P278">
            <v>1030</v>
          </cell>
        </row>
        <row r="279">
          <cell r="E279" t="str">
            <v>D214 Support Cross Adap w/E points X from channel</v>
          </cell>
          <cell r="F279" t="str">
            <v>SUB02074</v>
          </cell>
          <cell r="G279" t="str">
            <v>n</v>
          </cell>
          <cell r="H279">
            <v>34</v>
          </cell>
          <cell r="I279">
            <v>79.099999999999994</v>
          </cell>
          <cell r="K279">
            <v>79.099999999999994</v>
          </cell>
          <cell r="L279">
            <v>30</v>
          </cell>
          <cell r="M279" t="str">
            <v>Road</v>
          </cell>
          <cell r="O279">
            <v>53.04</v>
          </cell>
          <cell r="P279">
            <v>79.099999999999994</v>
          </cell>
        </row>
        <row r="280">
          <cell r="E280" t="str">
            <v>D218 Support Mounting Angle</v>
          </cell>
          <cell r="F280" t="str">
            <v>SUB02075</v>
          </cell>
          <cell r="G280" t="str">
            <v>n</v>
          </cell>
          <cell r="H280">
            <v>1.5</v>
          </cell>
          <cell r="I280">
            <v>3.47</v>
          </cell>
          <cell r="K280">
            <v>3.47</v>
          </cell>
          <cell r="L280">
            <v>30</v>
          </cell>
          <cell r="M280" t="str">
            <v>Road</v>
          </cell>
          <cell r="O280">
            <v>2.34</v>
          </cell>
          <cell r="P280">
            <v>3.47</v>
          </cell>
        </row>
        <row r="281">
          <cell r="E281" t="str">
            <v>D320 Tubular Support D, CHS w/E plates, 3m</v>
          </cell>
          <cell r="F281" t="str">
            <v>SUB02076</v>
          </cell>
          <cell r="G281" t="str">
            <v>n</v>
          </cell>
          <cell r="H281">
            <v>147</v>
          </cell>
          <cell r="I281">
            <v>338</v>
          </cell>
          <cell r="K281">
            <v>338</v>
          </cell>
          <cell r="L281">
            <v>30</v>
          </cell>
          <cell r="M281" t="str">
            <v>Road</v>
          </cell>
          <cell r="O281">
            <v>229.32000000000002</v>
          </cell>
          <cell r="P281">
            <v>338</v>
          </cell>
        </row>
        <row r="282">
          <cell r="E282" t="str">
            <v>D320 Tubular Support D, CHS w/E plates, 6m</v>
          </cell>
          <cell r="F282" t="str">
            <v>SUB02077</v>
          </cell>
          <cell r="G282" t="str">
            <v>n</v>
          </cell>
          <cell r="H282">
            <v>213</v>
          </cell>
          <cell r="I282">
            <v>503</v>
          </cell>
          <cell r="K282">
            <v>503</v>
          </cell>
          <cell r="L282">
            <v>30</v>
          </cell>
          <cell r="M282" t="str">
            <v>Road</v>
          </cell>
          <cell r="O282">
            <v>332.28000000000003</v>
          </cell>
          <cell r="P282">
            <v>503</v>
          </cell>
        </row>
        <row r="283">
          <cell r="E283" t="str">
            <v>D322 Support Tie Bar RHS with tabs 4.63m</v>
          </cell>
          <cell r="F283" t="str">
            <v>SUB02078</v>
          </cell>
          <cell r="G283" t="str">
            <v>n</v>
          </cell>
          <cell r="H283">
            <v>39</v>
          </cell>
          <cell r="I283">
            <v>94.4</v>
          </cell>
          <cell r="K283">
            <v>94.4</v>
          </cell>
          <cell r="L283">
            <v>30</v>
          </cell>
          <cell r="M283" t="str">
            <v>Road</v>
          </cell>
          <cell r="O283">
            <v>60.84</v>
          </cell>
          <cell r="P283">
            <v>94.4</v>
          </cell>
        </row>
        <row r="284">
          <cell r="E284" t="str">
            <v>D322 Support Tie Bar RHS with tabs 5.35m</v>
          </cell>
          <cell r="F284" t="str">
            <v>SUB02079</v>
          </cell>
          <cell r="G284" t="str">
            <v>n</v>
          </cell>
          <cell r="H284">
            <v>45</v>
          </cell>
          <cell r="I284">
            <v>109</v>
          </cell>
          <cell r="K284">
            <v>109</v>
          </cell>
          <cell r="L284">
            <v>30</v>
          </cell>
          <cell r="M284" t="str">
            <v>Road</v>
          </cell>
          <cell r="O284">
            <v>70.2</v>
          </cell>
          <cell r="P284">
            <v>109</v>
          </cell>
        </row>
        <row r="285">
          <cell r="E285" t="str">
            <v>D323 Support Mounting Angle</v>
          </cell>
          <cell r="F285" t="str">
            <v>SUB02080</v>
          </cell>
          <cell r="G285" t="str">
            <v>n</v>
          </cell>
          <cell r="H285">
            <v>1.5</v>
          </cell>
          <cell r="I285">
            <v>3.56</v>
          </cell>
          <cell r="K285">
            <v>3.56</v>
          </cell>
          <cell r="L285">
            <v>30</v>
          </cell>
          <cell r="M285" t="str">
            <v>Road</v>
          </cell>
          <cell r="O285">
            <v>2.34</v>
          </cell>
          <cell r="P285">
            <v>3.56</v>
          </cell>
        </row>
        <row r="286">
          <cell r="E286" t="str">
            <v>D327 Support Tie Bar RHS with tabs</v>
          </cell>
          <cell r="F286" t="str">
            <v>SUB02081</v>
          </cell>
          <cell r="G286" t="str">
            <v>n</v>
          </cell>
          <cell r="H286">
            <v>39</v>
          </cell>
          <cell r="I286">
            <v>94.2</v>
          </cell>
          <cell r="K286">
            <v>94.2</v>
          </cell>
          <cell r="L286">
            <v>30</v>
          </cell>
          <cell r="M286" t="str">
            <v>Road</v>
          </cell>
          <cell r="O286">
            <v>60.84</v>
          </cell>
          <cell r="P286">
            <v>94.2</v>
          </cell>
        </row>
        <row r="287">
          <cell r="E287" t="str">
            <v>D329 Support Adaptor Welded Asmb Channel, 5.33m</v>
          </cell>
          <cell r="F287" t="str">
            <v>SUB02082</v>
          </cell>
          <cell r="G287" t="str">
            <v>n</v>
          </cell>
          <cell r="H287">
            <v>363</v>
          </cell>
          <cell r="I287">
            <v>818</v>
          </cell>
          <cell r="K287">
            <v>818</v>
          </cell>
          <cell r="L287">
            <v>30</v>
          </cell>
          <cell r="M287" t="str">
            <v>Road</v>
          </cell>
          <cell r="O287">
            <v>566.28</v>
          </cell>
          <cell r="P287">
            <v>818</v>
          </cell>
        </row>
        <row r="288">
          <cell r="E288" t="str">
            <v>D329 Support Adaptor Welded Asmb Channel, 7.45m</v>
          </cell>
          <cell r="F288" t="str">
            <v>SUB02083</v>
          </cell>
          <cell r="G288" t="str">
            <v>n</v>
          </cell>
          <cell r="H288">
            <v>482</v>
          </cell>
          <cell r="I288">
            <v>1090</v>
          </cell>
          <cell r="K288">
            <v>1090</v>
          </cell>
          <cell r="L288">
            <v>30</v>
          </cell>
          <cell r="M288" t="str">
            <v>Road</v>
          </cell>
          <cell r="O288">
            <v>751.92000000000007</v>
          </cell>
          <cell r="P288">
            <v>1090</v>
          </cell>
        </row>
        <row r="289">
          <cell r="E289" t="str">
            <v>D330 Support Adaptor Channel</v>
          </cell>
          <cell r="F289" t="str">
            <v>SUB02084</v>
          </cell>
          <cell r="G289" t="str">
            <v>n</v>
          </cell>
          <cell r="H289">
            <v>10</v>
          </cell>
          <cell r="I289">
            <v>23.2</v>
          </cell>
          <cell r="K289">
            <v>23.2</v>
          </cell>
          <cell r="L289">
            <v>30</v>
          </cell>
          <cell r="M289" t="str">
            <v>Road</v>
          </cell>
          <cell r="O289">
            <v>15.600000000000001</v>
          </cell>
          <cell r="P289">
            <v>23.2</v>
          </cell>
        </row>
        <row r="290">
          <cell r="E290" t="str">
            <v>D333 Support Cross Adapter X from Channel</v>
          </cell>
          <cell r="F290" t="str">
            <v>SUB02085</v>
          </cell>
          <cell r="G290" t="str">
            <v>n</v>
          </cell>
          <cell r="H290">
            <v>33</v>
          </cell>
          <cell r="I290">
            <v>76.900000000000006</v>
          </cell>
          <cell r="K290">
            <v>76.900000000000006</v>
          </cell>
          <cell r="L290">
            <v>30</v>
          </cell>
          <cell r="M290" t="str">
            <v>Road</v>
          </cell>
          <cell r="O290">
            <v>51.480000000000004</v>
          </cell>
          <cell r="P290">
            <v>76.900000000000006</v>
          </cell>
        </row>
        <row r="291">
          <cell r="E291" t="str">
            <v>D334 Support Cross Adap for 1000mm offset, WAC</v>
          </cell>
          <cell r="F291" t="str">
            <v>SUB02086</v>
          </cell>
          <cell r="G291" t="str">
            <v>n</v>
          </cell>
          <cell r="H291">
            <v>265</v>
          </cell>
          <cell r="I291">
            <v>617</v>
          </cell>
          <cell r="K291">
            <v>617</v>
          </cell>
          <cell r="L291">
            <v>30</v>
          </cell>
          <cell r="M291" t="str">
            <v>Road</v>
          </cell>
          <cell r="O291">
            <v>413.40000000000003</v>
          </cell>
          <cell r="P291">
            <v>617</v>
          </cell>
        </row>
        <row r="292">
          <cell r="E292" t="str">
            <v>D336 Support Gantry Leg Bottom Upright - WA RHS</v>
          </cell>
          <cell r="F292" t="str">
            <v>SUB02087</v>
          </cell>
          <cell r="G292" t="str">
            <v>n</v>
          </cell>
          <cell r="H292">
            <v>1230</v>
          </cell>
          <cell r="I292">
            <v>2750</v>
          </cell>
          <cell r="K292">
            <v>2750</v>
          </cell>
          <cell r="L292">
            <v>30</v>
          </cell>
          <cell r="M292" t="str">
            <v>Road</v>
          </cell>
          <cell r="O292">
            <v>1918.8</v>
          </cell>
          <cell r="P292">
            <v>2750</v>
          </cell>
        </row>
        <row r="293">
          <cell r="E293" t="str">
            <v>D337 Support Gantry Leg Top Upright - WA RHS</v>
          </cell>
          <cell r="F293" t="str">
            <v>SUB02088</v>
          </cell>
          <cell r="G293" t="str">
            <v>n</v>
          </cell>
          <cell r="H293">
            <v>420</v>
          </cell>
          <cell r="I293">
            <v>932</v>
          </cell>
          <cell r="K293">
            <v>932</v>
          </cell>
          <cell r="L293">
            <v>30</v>
          </cell>
          <cell r="M293" t="str">
            <v>Road</v>
          </cell>
          <cell r="O293">
            <v>655.20000000000005</v>
          </cell>
          <cell r="P293">
            <v>932</v>
          </cell>
        </row>
        <row r="294">
          <cell r="E294" t="str">
            <v>D338 Support P1 Gantry Beam Middle - WA RHS</v>
          </cell>
          <cell r="F294" t="str">
            <v>SUB02089</v>
          </cell>
          <cell r="G294" t="str">
            <v>n</v>
          </cell>
          <cell r="H294">
            <v>491</v>
          </cell>
          <cell r="I294">
            <v>1100</v>
          </cell>
          <cell r="K294">
            <v>1100</v>
          </cell>
          <cell r="L294">
            <v>30</v>
          </cell>
          <cell r="M294" t="str">
            <v>Road</v>
          </cell>
          <cell r="O294">
            <v>765.96</v>
          </cell>
          <cell r="P294">
            <v>1100</v>
          </cell>
        </row>
        <row r="295">
          <cell r="E295" t="str">
            <v>D339 Support P1 Gantry Beam End - WA RHS</v>
          </cell>
          <cell r="F295" t="str">
            <v>SUB02090</v>
          </cell>
          <cell r="G295" t="str">
            <v>n</v>
          </cell>
          <cell r="H295">
            <v>488</v>
          </cell>
          <cell r="I295">
            <v>1090</v>
          </cell>
          <cell r="K295">
            <v>1090</v>
          </cell>
          <cell r="L295">
            <v>30</v>
          </cell>
          <cell r="M295" t="str">
            <v>Road</v>
          </cell>
          <cell r="O295">
            <v>761.28</v>
          </cell>
          <cell r="P295">
            <v>1090</v>
          </cell>
        </row>
        <row r="296">
          <cell r="E296" t="str">
            <v>D340 Support Goal Post Gantry Middle - WA RHS</v>
          </cell>
          <cell r="F296" t="str">
            <v>SUB02091</v>
          </cell>
          <cell r="G296" t="str">
            <v>n</v>
          </cell>
          <cell r="H296">
            <v>818</v>
          </cell>
          <cell r="I296">
            <v>1840</v>
          </cell>
          <cell r="K296">
            <v>1840</v>
          </cell>
          <cell r="L296">
            <v>30</v>
          </cell>
          <cell r="M296" t="str">
            <v>Road</v>
          </cell>
          <cell r="O296">
            <v>1276.0800000000002</v>
          </cell>
          <cell r="P296">
            <v>1840</v>
          </cell>
        </row>
        <row r="297">
          <cell r="E297" t="str">
            <v>D341 Support Goal Post Gantry End - WA RHS</v>
          </cell>
          <cell r="F297" t="str">
            <v>SUB02092</v>
          </cell>
          <cell r="G297" t="str">
            <v>n</v>
          </cell>
          <cell r="H297">
            <v>670</v>
          </cell>
          <cell r="I297">
            <v>1500</v>
          </cell>
          <cell r="K297">
            <v>1500</v>
          </cell>
          <cell r="L297">
            <v>30</v>
          </cell>
          <cell r="M297" t="str">
            <v>Road</v>
          </cell>
          <cell r="O297">
            <v>1045.2</v>
          </cell>
          <cell r="P297">
            <v>1500</v>
          </cell>
        </row>
        <row r="298">
          <cell r="E298" t="str">
            <v>D342 Support Adaptor Chan WA RHS</v>
          </cell>
          <cell r="F298" t="str">
            <v>SUB02093</v>
          </cell>
          <cell r="G298" t="str">
            <v>n</v>
          </cell>
          <cell r="H298">
            <v>121</v>
          </cell>
          <cell r="I298">
            <v>276</v>
          </cell>
          <cell r="K298">
            <v>276</v>
          </cell>
          <cell r="L298">
            <v>30</v>
          </cell>
          <cell r="M298" t="str">
            <v>Road</v>
          </cell>
          <cell r="O298">
            <v>188.76000000000002</v>
          </cell>
          <cell r="P298">
            <v>276</v>
          </cell>
        </row>
        <row r="299">
          <cell r="E299" t="str">
            <v>D343 Support Adaptor Chan Beam</v>
          </cell>
          <cell r="F299" t="str">
            <v>SUB02094</v>
          </cell>
          <cell r="G299" t="str">
            <v>n</v>
          </cell>
          <cell r="H299">
            <v>100</v>
          </cell>
          <cell r="I299">
            <v>232</v>
          </cell>
          <cell r="K299">
            <v>232</v>
          </cell>
          <cell r="L299">
            <v>30</v>
          </cell>
          <cell r="M299" t="str">
            <v>Road</v>
          </cell>
          <cell r="O299">
            <v>156</v>
          </cell>
          <cell r="P299">
            <v>232</v>
          </cell>
        </row>
        <row r="300">
          <cell r="E300" t="str">
            <v>D344 Support Tie Bar Angle</v>
          </cell>
          <cell r="F300" t="str">
            <v>SUB02095</v>
          </cell>
          <cell r="G300" t="str">
            <v>n</v>
          </cell>
          <cell r="H300">
            <v>10</v>
          </cell>
          <cell r="I300">
            <v>24</v>
          </cell>
          <cell r="K300">
            <v>24</v>
          </cell>
          <cell r="L300">
            <v>30</v>
          </cell>
          <cell r="M300" t="str">
            <v>Road</v>
          </cell>
          <cell r="O300">
            <v>15.600000000000001</v>
          </cell>
          <cell r="P300">
            <v>24</v>
          </cell>
        </row>
        <row r="301">
          <cell r="E301" t="str">
            <v>D347 Support Adaptor Chan WA RHS</v>
          </cell>
          <cell r="F301" t="str">
            <v>SUB02096</v>
          </cell>
          <cell r="G301" t="str">
            <v>n</v>
          </cell>
          <cell r="H301">
            <v>63</v>
          </cell>
          <cell r="I301">
            <v>141</v>
          </cell>
          <cell r="K301">
            <v>141</v>
          </cell>
          <cell r="L301">
            <v>30</v>
          </cell>
          <cell r="M301" t="str">
            <v>Road</v>
          </cell>
          <cell r="O301">
            <v>98.28</v>
          </cell>
          <cell r="P301">
            <v>141</v>
          </cell>
        </row>
        <row r="302">
          <cell r="E302" t="str">
            <v>--Aditional proxies for supports on unknown equipment--</v>
          </cell>
          <cell r="F302" t="str">
            <v>SUB00000</v>
          </cell>
          <cell r="G302" t="str">
            <v>n</v>
          </cell>
          <cell r="I302">
            <v>0</v>
          </cell>
          <cell r="K302">
            <v>0</v>
          </cell>
          <cell r="L302">
            <v>30</v>
          </cell>
          <cell r="M302" t="str">
            <v>Road</v>
          </cell>
          <cell r="O302">
            <v>0</v>
          </cell>
          <cell r="P302">
            <v>0</v>
          </cell>
        </row>
        <row r="303">
          <cell r="E303" t="str">
            <v>Single phase &lt;3m support</v>
          </cell>
          <cell r="F303" t="str">
            <v>SUB02150</v>
          </cell>
          <cell r="G303" t="str">
            <v>n</v>
          </cell>
          <cell r="H303">
            <v>656</v>
          </cell>
          <cell r="I303">
            <v>1450</v>
          </cell>
          <cell r="K303">
            <v>1450</v>
          </cell>
          <cell r="L303">
            <v>30</v>
          </cell>
          <cell r="M303" t="str">
            <v>Road</v>
          </cell>
          <cell r="O303">
            <v>1023.36</v>
          </cell>
          <cell r="P303">
            <v>1450</v>
          </cell>
        </row>
        <row r="304">
          <cell r="E304" t="str">
            <v>Single phase 3-6m support</v>
          </cell>
          <cell r="F304" t="str">
            <v>SUB02151</v>
          </cell>
          <cell r="G304" t="str">
            <v>n</v>
          </cell>
          <cell r="H304">
            <v>1016</v>
          </cell>
          <cell r="I304">
            <v>2260</v>
          </cell>
          <cell r="K304">
            <v>2260</v>
          </cell>
          <cell r="L304">
            <v>30</v>
          </cell>
          <cell r="M304" t="str">
            <v>Road</v>
          </cell>
          <cell r="O304">
            <v>1584.96</v>
          </cell>
          <cell r="P304">
            <v>2260</v>
          </cell>
        </row>
        <row r="305">
          <cell r="E305" t="str">
            <v>Single phase &gt;6m support</v>
          </cell>
          <cell r="F305" t="str">
            <v>SUB02152</v>
          </cell>
          <cell r="G305" t="str">
            <v>n</v>
          </cell>
          <cell r="H305">
            <v>1326</v>
          </cell>
          <cell r="I305">
            <v>2940</v>
          </cell>
          <cell r="K305">
            <v>2940</v>
          </cell>
          <cell r="L305">
            <v>30</v>
          </cell>
          <cell r="M305" t="str">
            <v>Road</v>
          </cell>
          <cell r="O305">
            <v>2068.56</v>
          </cell>
          <cell r="P305">
            <v>2940</v>
          </cell>
        </row>
        <row r="306">
          <cell r="E306" t="str">
            <v>THree phase &lt;3m support</v>
          </cell>
          <cell r="F306" t="str">
            <v>SUB02153</v>
          </cell>
          <cell r="G306" t="str">
            <v>n</v>
          </cell>
          <cell r="H306">
            <v>1029</v>
          </cell>
          <cell r="I306">
            <v>2310</v>
          </cell>
          <cell r="K306">
            <v>2310</v>
          </cell>
          <cell r="L306">
            <v>30</v>
          </cell>
          <cell r="M306" t="str">
            <v>Road</v>
          </cell>
          <cell r="O306">
            <v>1605.24</v>
          </cell>
          <cell r="P306">
            <v>2310</v>
          </cell>
        </row>
        <row r="307">
          <cell r="E307" t="str">
            <v>Three phase 3-6m support</v>
          </cell>
          <cell r="F307" t="str">
            <v>SUB02154</v>
          </cell>
          <cell r="G307" t="str">
            <v>n</v>
          </cell>
          <cell r="H307">
            <v>1389</v>
          </cell>
          <cell r="I307">
            <v>3110</v>
          </cell>
          <cell r="K307">
            <v>3110</v>
          </cell>
          <cell r="L307">
            <v>30</v>
          </cell>
          <cell r="M307" t="str">
            <v>Road</v>
          </cell>
          <cell r="O307">
            <v>2166.84</v>
          </cell>
          <cell r="P307">
            <v>3110</v>
          </cell>
        </row>
        <row r="308">
          <cell r="E308" t="str">
            <v>Three phase &gt;6m support</v>
          </cell>
          <cell r="F308" t="str">
            <v>SUB02155</v>
          </cell>
          <cell r="G308" t="str">
            <v>n</v>
          </cell>
          <cell r="H308">
            <v>1699</v>
          </cell>
          <cell r="I308">
            <v>3800</v>
          </cell>
          <cell r="K308">
            <v>3800</v>
          </cell>
          <cell r="L308">
            <v>30</v>
          </cell>
          <cell r="M308" t="str">
            <v>Road</v>
          </cell>
          <cell r="O308">
            <v>2650.44</v>
          </cell>
          <cell r="P308">
            <v>3800</v>
          </cell>
        </row>
        <row r="310">
          <cell r="E310" t="str">
            <v>Buildings/ Modules</v>
          </cell>
          <cell r="K310">
            <v>0</v>
          </cell>
          <cell r="L310">
            <v>30</v>
          </cell>
          <cell r="M310" t="str">
            <v>Road</v>
          </cell>
        </row>
        <row r="311">
          <cell r="E311" t="str">
            <v>Amenity Module</v>
          </cell>
          <cell r="F311" t="str">
            <v>SUB10302</v>
          </cell>
          <cell r="G311" t="str">
            <v>n</v>
          </cell>
          <cell r="H311">
            <v>74773</v>
          </cell>
          <cell r="I311">
            <v>100350</v>
          </cell>
          <cell r="K311">
            <v>100350</v>
          </cell>
          <cell r="L311">
            <v>30</v>
          </cell>
          <cell r="M311" t="str">
            <v>Road</v>
          </cell>
          <cell r="O311">
            <v>100350</v>
          </cell>
          <cell r="P311">
            <v>100350</v>
          </cell>
        </row>
        <row r="312">
          <cell r="E312" t="str">
            <v>with foundation</v>
          </cell>
          <cell r="F312" t="str">
            <v>SUB10303</v>
          </cell>
          <cell r="G312" t="str">
            <v xml:space="preserve"> </v>
          </cell>
          <cell r="H312">
            <v>21920</v>
          </cell>
          <cell r="J312">
            <v>5650</v>
          </cell>
          <cell r="K312">
            <v>5650</v>
          </cell>
          <cell r="L312">
            <v>30</v>
          </cell>
          <cell r="M312" t="str">
            <v>Road</v>
          </cell>
          <cell r="O312">
            <v>3200</v>
          </cell>
          <cell r="P312">
            <v>5650</v>
          </cell>
        </row>
        <row r="313">
          <cell r="E313" t="str">
            <v>Battery Room Module</v>
          </cell>
          <cell r="F313" t="str">
            <v>SUB10304</v>
          </cell>
          <cell r="G313" t="str">
            <v>n</v>
          </cell>
          <cell r="H313">
            <v>21870.48</v>
          </cell>
          <cell r="I313">
            <v>42580</v>
          </cell>
          <cell r="K313">
            <v>42580</v>
          </cell>
          <cell r="L313">
            <v>30</v>
          </cell>
          <cell r="M313" t="str">
            <v>Road</v>
          </cell>
          <cell r="O313">
            <v>42580</v>
          </cell>
          <cell r="P313">
            <v>42580</v>
          </cell>
        </row>
        <row r="314">
          <cell r="E314" t="str">
            <v>with foundation</v>
          </cell>
          <cell r="F314" t="str">
            <v>SUB10305</v>
          </cell>
          <cell r="G314" t="str">
            <v xml:space="preserve"> </v>
          </cell>
          <cell r="H314">
            <v>14060</v>
          </cell>
          <cell r="J314">
            <v>3620</v>
          </cell>
          <cell r="K314">
            <v>3620</v>
          </cell>
          <cell r="L314">
            <v>30</v>
          </cell>
          <cell r="M314" t="str">
            <v>Road</v>
          </cell>
          <cell r="O314">
            <v>2047</v>
          </cell>
          <cell r="P314">
            <v>3620</v>
          </cell>
        </row>
        <row r="315">
          <cell r="E315" t="str">
            <v>Control Permit Room - no equipment</v>
          </cell>
          <cell r="F315" t="str">
            <v>SUB10306</v>
          </cell>
          <cell r="G315" t="str">
            <v>n</v>
          </cell>
          <cell r="H315">
            <v>25051.91</v>
          </cell>
          <cell r="J315">
            <v>32230</v>
          </cell>
          <cell r="K315">
            <v>32230</v>
          </cell>
          <cell r="L315">
            <v>30</v>
          </cell>
          <cell r="M315" t="str">
            <v>Road</v>
          </cell>
          <cell r="O315">
            <v>32230</v>
          </cell>
          <cell r="P315">
            <v>32230</v>
          </cell>
        </row>
        <row r="316">
          <cell r="E316" t="str">
            <v>with foundation</v>
          </cell>
          <cell r="F316" t="str">
            <v>SUB10307</v>
          </cell>
          <cell r="G316" t="str">
            <v xml:space="preserve"> </v>
          </cell>
          <cell r="H316">
            <v>15820</v>
          </cell>
          <cell r="J316">
            <v>4070</v>
          </cell>
          <cell r="K316">
            <v>4070</v>
          </cell>
          <cell r="L316">
            <v>30</v>
          </cell>
          <cell r="M316" t="str">
            <v>Road</v>
          </cell>
          <cell r="O316">
            <v>2300</v>
          </cell>
          <cell r="P316">
            <v>4070</v>
          </cell>
        </row>
        <row r="317">
          <cell r="E317" t="str">
            <v>LVAC Module</v>
          </cell>
          <cell r="F317" t="str">
            <v>SUB10308</v>
          </cell>
          <cell r="G317" t="str">
            <v>n</v>
          </cell>
          <cell r="H317">
            <v>26610.84</v>
          </cell>
          <cell r="J317">
            <v>34330</v>
          </cell>
          <cell r="K317">
            <v>34330</v>
          </cell>
          <cell r="L317">
            <v>30</v>
          </cell>
          <cell r="M317" t="str">
            <v>Road</v>
          </cell>
          <cell r="O317">
            <v>34330</v>
          </cell>
          <cell r="P317">
            <v>34330</v>
          </cell>
        </row>
        <row r="318">
          <cell r="E318" t="str">
            <v>with foundation</v>
          </cell>
          <cell r="F318" t="str">
            <v>SUB10309</v>
          </cell>
          <cell r="G318" t="str">
            <v xml:space="preserve"> </v>
          </cell>
          <cell r="H318">
            <v>15820</v>
          </cell>
          <cell r="J318">
            <v>3070</v>
          </cell>
          <cell r="K318">
            <v>3070</v>
          </cell>
          <cell r="L318">
            <v>30</v>
          </cell>
          <cell r="M318" t="str">
            <v>Road</v>
          </cell>
          <cell r="O318">
            <v>2300</v>
          </cell>
          <cell r="P318">
            <v>3070</v>
          </cell>
        </row>
        <row r="319">
          <cell r="E319" t="str">
            <v>LVAC board</v>
          </cell>
          <cell r="F319" t="str">
            <v>SUB10310</v>
          </cell>
          <cell r="G319" t="str">
            <v>n</v>
          </cell>
          <cell r="H319">
            <v>787</v>
          </cell>
          <cell r="I319">
            <v>4760</v>
          </cell>
          <cell r="K319">
            <v>4760</v>
          </cell>
          <cell r="L319">
            <v>30</v>
          </cell>
          <cell r="M319" t="str">
            <v>Road</v>
          </cell>
          <cell r="O319">
            <v>4760</v>
          </cell>
          <cell r="P319">
            <v>4760</v>
          </cell>
        </row>
        <row r="320">
          <cell r="E320" t="str">
            <v>Portable Relay Room</v>
          </cell>
          <cell r="F320" t="str">
            <v>SUB10311</v>
          </cell>
          <cell r="G320" t="str">
            <v>n</v>
          </cell>
          <cell r="H320">
            <v>20692.899000000001</v>
          </cell>
          <cell r="J320">
            <v>25680</v>
          </cell>
          <cell r="K320">
            <v>25680</v>
          </cell>
          <cell r="L320">
            <v>30</v>
          </cell>
          <cell r="M320" t="str">
            <v>Road</v>
          </cell>
          <cell r="O320">
            <v>25680</v>
          </cell>
          <cell r="P320">
            <v>25680</v>
          </cell>
        </row>
        <row r="321">
          <cell r="E321" t="str">
            <v>with foundation</v>
          </cell>
          <cell r="F321" t="str">
            <v>SUB10312</v>
          </cell>
          <cell r="G321" t="str">
            <v xml:space="preserve"> </v>
          </cell>
          <cell r="H321">
            <v>14060</v>
          </cell>
          <cell r="J321">
            <v>3620</v>
          </cell>
          <cell r="K321">
            <v>3620</v>
          </cell>
          <cell r="L321">
            <v>30</v>
          </cell>
          <cell r="M321" t="str">
            <v>Road</v>
          </cell>
          <cell r="O321">
            <v>2047</v>
          </cell>
          <cell r="P321">
            <v>3620</v>
          </cell>
        </row>
        <row r="322">
          <cell r="E322" t="str">
            <v>Protection Room</v>
          </cell>
          <cell r="F322" t="str">
            <v>SUB10313</v>
          </cell>
          <cell r="G322" t="str">
            <v>n</v>
          </cell>
          <cell r="H322">
            <v>26330.74</v>
          </cell>
          <cell r="J322">
            <v>33130</v>
          </cell>
          <cell r="K322">
            <v>33130</v>
          </cell>
          <cell r="L322">
            <v>30</v>
          </cell>
          <cell r="M322" t="str">
            <v>Road</v>
          </cell>
          <cell r="O322">
            <v>33130</v>
          </cell>
          <cell r="P322">
            <v>33130</v>
          </cell>
        </row>
        <row r="323">
          <cell r="E323" t="str">
            <v>with foundation</v>
          </cell>
          <cell r="F323" t="str">
            <v>SUB10314</v>
          </cell>
          <cell r="G323" t="str">
            <v xml:space="preserve"> </v>
          </cell>
          <cell r="H323">
            <v>15820</v>
          </cell>
          <cell r="J323">
            <v>4070</v>
          </cell>
          <cell r="K323">
            <v>4070</v>
          </cell>
          <cell r="L323">
            <v>30</v>
          </cell>
          <cell r="M323" t="str">
            <v>Road</v>
          </cell>
          <cell r="O323">
            <v>2300</v>
          </cell>
          <cell r="P323">
            <v>4070</v>
          </cell>
        </row>
        <row r="324">
          <cell r="E324" t="str">
            <v>Telecom Room</v>
          </cell>
          <cell r="F324" t="str">
            <v>SUB10315</v>
          </cell>
          <cell r="G324" t="str">
            <v>n</v>
          </cell>
          <cell r="H324">
            <v>26330</v>
          </cell>
          <cell r="J324">
            <v>33130</v>
          </cell>
          <cell r="K324">
            <v>33130</v>
          </cell>
          <cell r="L324">
            <v>30</v>
          </cell>
          <cell r="M324" t="str">
            <v>Road</v>
          </cell>
          <cell r="O324">
            <v>33130</v>
          </cell>
          <cell r="P324">
            <v>33130</v>
          </cell>
        </row>
        <row r="325">
          <cell r="E325" t="str">
            <v>with foundation</v>
          </cell>
          <cell r="F325" t="str">
            <v>SUB10316</v>
          </cell>
          <cell r="G325" t="str">
            <v xml:space="preserve"> </v>
          </cell>
          <cell r="H325">
            <v>15820</v>
          </cell>
          <cell r="J325">
            <v>4070</v>
          </cell>
          <cell r="K325">
            <v>4070</v>
          </cell>
          <cell r="L325">
            <v>30</v>
          </cell>
          <cell r="M325" t="str">
            <v>Road</v>
          </cell>
          <cell r="O325">
            <v>2300</v>
          </cell>
          <cell r="P325">
            <v>4070</v>
          </cell>
        </row>
        <row r="326">
          <cell r="E326" t="str">
            <v xml:space="preserve">Diesel generator </v>
          </cell>
          <cell r="F326" t="str">
            <v>SUB10317</v>
          </cell>
          <cell r="G326" t="str">
            <v>n</v>
          </cell>
          <cell r="H326">
            <v>207000</v>
          </cell>
          <cell r="I326">
            <v>409000</v>
          </cell>
          <cell r="K326">
            <v>409000</v>
          </cell>
          <cell r="L326">
            <v>30</v>
          </cell>
          <cell r="M326" t="str">
            <v>Road</v>
          </cell>
          <cell r="O326">
            <v>409000</v>
          </cell>
          <cell r="P326">
            <v>409000</v>
          </cell>
        </row>
        <row r="327">
          <cell r="E327" t="str">
            <v>Diesel generator with foundation</v>
          </cell>
          <cell r="F327" t="str">
            <v>SUB10318</v>
          </cell>
          <cell r="G327" t="str">
            <v>n</v>
          </cell>
          <cell r="H327">
            <v>207000</v>
          </cell>
          <cell r="I327">
            <v>409000</v>
          </cell>
          <cell r="K327">
            <v>409000</v>
          </cell>
          <cell r="L327">
            <v>30</v>
          </cell>
          <cell r="M327" t="str">
            <v>Road</v>
          </cell>
          <cell r="N327">
            <v>23.99</v>
          </cell>
          <cell r="O327">
            <v>409000</v>
          </cell>
          <cell r="P327">
            <v>409000</v>
          </cell>
        </row>
        <row r="328">
          <cell r="E328" t="str">
            <v>with foundation</v>
          </cell>
          <cell r="F328" t="str">
            <v>SUB10319</v>
          </cell>
          <cell r="G328" t="str">
            <v xml:space="preserve"> </v>
          </cell>
          <cell r="H328">
            <v>61223.64</v>
          </cell>
          <cell r="J328">
            <v>12000</v>
          </cell>
          <cell r="K328">
            <v>12000</v>
          </cell>
          <cell r="L328">
            <v>30</v>
          </cell>
          <cell r="M328" t="str">
            <v>Road</v>
          </cell>
          <cell r="O328">
            <v>7430</v>
          </cell>
          <cell r="P328">
            <v>12000</v>
          </cell>
        </row>
        <row r="334">
          <cell r="K334">
            <v>0</v>
          </cell>
        </row>
        <row r="335">
          <cell r="E335" t="str">
            <v>--Equipment Voltage--</v>
          </cell>
          <cell r="I335">
            <v>0</v>
          </cell>
          <cell r="K335">
            <v>0</v>
          </cell>
        </row>
        <row r="336">
          <cell r="E336" t="str">
            <v>400kV</v>
          </cell>
          <cell r="K336">
            <v>0</v>
          </cell>
        </row>
        <row r="337">
          <cell r="E337" t="str">
            <v>275kV</v>
          </cell>
          <cell r="K337">
            <v>0</v>
          </cell>
        </row>
        <row r="338">
          <cell r="E338" t="str">
            <v>132kV</v>
          </cell>
          <cell r="K338">
            <v>0</v>
          </cell>
        </row>
        <row r="339">
          <cell r="E339" t="str">
            <v>66kV</v>
          </cell>
          <cell r="K339">
            <v>0</v>
          </cell>
        </row>
        <row r="340">
          <cell r="E340" t="str">
            <v>33kV</v>
          </cell>
          <cell r="K340">
            <v>0</v>
          </cell>
        </row>
        <row r="341">
          <cell r="E341" t="str">
            <v>13kV</v>
          </cell>
          <cell r="K341">
            <v>0</v>
          </cell>
        </row>
        <row r="342">
          <cell r="E342" t="str">
            <v xml:space="preserve">--Equipment Voltage--  </v>
          </cell>
          <cell r="F342" t="str">
            <v>SUB00000</v>
          </cell>
          <cell r="G342" t="str">
            <v>n</v>
          </cell>
          <cell r="I342">
            <v>0</v>
          </cell>
          <cell r="K342">
            <v>0</v>
          </cell>
        </row>
        <row r="343">
          <cell r="K343">
            <v>0</v>
          </cell>
        </row>
        <row r="344">
          <cell r="K344">
            <v>0</v>
          </cell>
        </row>
        <row r="345">
          <cell r="E345" t="str">
            <v>Standard Foundations Only</v>
          </cell>
          <cell r="K345">
            <v>0</v>
          </cell>
        </row>
        <row r="346">
          <cell r="E346" t="str">
            <v>--SWA Foundations--</v>
          </cell>
          <cell r="K346">
            <v>0</v>
          </cell>
        </row>
        <row r="347">
          <cell r="E347" t="str">
            <v>SWA F1 Concrete base 750x750</v>
          </cell>
          <cell r="F347" t="str">
            <v>SUB20001</v>
          </cell>
          <cell r="G347" t="str">
            <v>n</v>
          </cell>
          <cell r="H347">
            <v>1188.998</v>
          </cell>
          <cell r="J347">
            <v>235.88</v>
          </cell>
          <cell r="K347">
            <v>237</v>
          </cell>
          <cell r="L347">
            <v>30</v>
          </cell>
          <cell r="M347" t="str">
            <v>Road</v>
          </cell>
          <cell r="N347">
            <v>1.1200000000000001</v>
          </cell>
          <cell r="O347">
            <v>171</v>
          </cell>
          <cell r="P347">
            <v>237</v>
          </cell>
        </row>
        <row r="348">
          <cell r="E348" t="str">
            <v>SWA F2 Concrete base 1000x1000</v>
          </cell>
          <cell r="F348" t="str">
            <v>SUB20002</v>
          </cell>
          <cell r="G348" t="str">
            <v>n</v>
          </cell>
          <cell r="H348">
            <v>2081.3000000000002</v>
          </cell>
          <cell r="J348">
            <v>367.39</v>
          </cell>
          <cell r="K348">
            <v>369</v>
          </cell>
          <cell r="L348">
            <v>30</v>
          </cell>
          <cell r="M348" t="str">
            <v>Road</v>
          </cell>
          <cell r="N348">
            <v>1.61</v>
          </cell>
          <cell r="O348">
            <v>270</v>
          </cell>
          <cell r="P348">
            <v>369</v>
          </cell>
        </row>
        <row r="349">
          <cell r="E349" t="str">
            <v>SWA F3 Concrete base 1250x1250</v>
          </cell>
          <cell r="F349" t="str">
            <v>SUB20003</v>
          </cell>
          <cell r="G349" t="str">
            <v>n</v>
          </cell>
          <cell r="H349">
            <v>3228.6080000000002</v>
          </cell>
          <cell r="J349">
            <v>539.80999999999995</v>
          </cell>
          <cell r="K349">
            <v>542</v>
          </cell>
          <cell r="L349">
            <v>30</v>
          </cell>
          <cell r="M349" t="str">
            <v>Road</v>
          </cell>
          <cell r="N349">
            <v>2.19</v>
          </cell>
          <cell r="O349">
            <v>403</v>
          </cell>
          <cell r="P349">
            <v>542</v>
          </cell>
        </row>
        <row r="350">
          <cell r="E350" t="str">
            <v>SWA F4 Concrete base 1500x1500</v>
          </cell>
          <cell r="F350" t="str">
            <v>SUB20004</v>
          </cell>
          <cell r="G350" t="str">
            <v>n</v>
          </cell>
          <cell r="H350">
            <v>4638.24</v>
          </cell>
          <cell r="J350">
            <v>757.14</v>
          </cell>
          <cell r="K350">
            <v>760</v>
          </cell>
          <cell r="L350">
            <v>30</v>
          </cell>
          <cell r="M350" t="str">
            <v>Road</v>
          </cell>
          <cell r="N350">
            <v>2.86</v>
          </cell>
          <cell r="O350">
            <v>568</v>
          </cell>
          <cell r="P350">
            <v>760</v>
          </cell>
        </row>
        <row r="351">
          <cell r="E351" t="str">
            <v>SWA F5 Concrete base 1750x1750</v>
          </cell>
          <cell r="F351" t="str">
            <v>SUB20005</v>
          </cell>
          <cell r="G351" t="str">
            <v>n</v>
          </cell>
          <cell r="H351">
            <v>6195.14</v>
          </cell>
          <cell r="J351">
            <v>1006.39</v>
          </cell>
          <cell r="K351">
            <v>1010</v>
          </cell>
          <cell r="L351">
            <v>30</v>
          </cell>
          <cell r="M351" t="str">
            <v>Road</v>
          </cell>
          <cell r="N351">
            <v>3.61</v>
          </cell>
          <cell r="O351">
            <v>761</v>
          </cell>
          <cell r="P351">
            <v>1010</v>
          </cell>
        </row>
        <row r="352">
          <cell r="E352" t="str">
            <v>SWA F6 Concrete base 2000x2000</v>
          </cell>
          <cell r="F352" t="str">
            <v>SUB20006</v>
          </cell>
          <cell r="G352" t="str">
            <v>n</v>
          </cell>
          <cell r="H352">
            <v>8123.6</v>
          </cell>
          <cell r="J352">
            <v>1285.54</v>
          </cell>
          <cell r="K352">
            <v>1290</v>
          </cell>
          <cell r="L352">
            <v>30</v>
          </cell>
          <cell r="M352" t="str">
            <v>Road</v>
          </cell>
          <cell r="N352">
            <v>4.46</v>
          </cell>
          <cell r="O352">
            <v>979</v>
          </cell>
          <cell r="P352">
            <v>1290</v>
          </cell>
        </row>
        <row r="353">
          <cell r="E353" t="str">
            <v>SWA F7 Concrete base 2250x2250</v>
          </cell>
          <cell r="F353" t="str">
            <v>SUB20007</v>
          </cell>
          <cell r="G353" t="str">
            <v>n</v>
          </cell>
          <cell r="H353">
            <v>10274.84</v>
          </cell>
          <cell r="J353">
            <v>1604.6</v>
          </cell>
          <cell r="K353">
            <v>1610</v>
          </cell>
          <cell r="L353">
            <v>30</v>
          </cell>
          <cell r="M353" t="str">
            <v>Road</v>
          </cell>
          <cell r="N353">
            <v>5.4</v>
          </cell>
          <cell r="O353">
            <v>1230</v>
          </cell>
          <cell r="P353">
            <v>1610</v>
          </cell>
        </row>
        <row r="354">
          <cell r="E354" t="str">
            <v>SWA F8 Concrete base 2500x2500</v>
          </cell>
          <cell r="F354" t="str">
            <v>SUB20008</v>
          </cell>
          <cell r="G354" t="str">
            <v>n</v>
          </cell>
          <cell r="H354">
            <v>12681.04</v>
          </cell>
          <cell r="J354">
            <v>1953.58</v>
          </cell>
          <cell r="K354">
            <v>1960</v>
          </cell>
          <cell r="L354">
            <v>30</v>
          </cell>
          <cell r="M354" t="str">
            <v>Road</v>
          </cell>
          <cell r="N354">
            <v>6.42</v>
          </cell>
          <cell r="O354">
            <v>1500</v>
          </cell>
          <cell r="P354">
            <v>1960</v>
          </cell>
        </row>
        <row r="355">
          <cell r="E355" t="str">
            <v>SWA F9 Concrete base 2750x2750</v>
          </cell>
          <cell r="F355" t="str">
            <v>SUB20009</v>
          </cell>
          <cell r="G355" t="str">
            <v>n</v>
          </cell>
          <cell r="H355">
            <v>15337.34</v>
          </cell>
          <cell r="J355">
            <v>2352.46</v>
          </cell>
          <cell r="K355">
            <v>2360</v>
          </cell>
          <cell r="L355">
            <v>30</v>
          </cell>
          <cell r="M355" t="str">
            <v>Road</v>
          </cell>
          <cell r="N355">
            <v>7.54</v>
          </cell>
          <cell r="O355">
            <v>1810</v>
          </cell>
          <cell r="P355">
            <v>2360</v>
          </cell>
        </row>
        <row r="356">
          <cell r="E356" t="str">
            <v>SWA F10 Concrete base 2000x1000</v>
          </cell>
          <cell r="F356" t="str">
            <v>SUB20010</v>
          </cell>
          <cell r="G356" t="str">
            <v>n</v>
          </cell>
          <cell r="H356">
            <v>4073.6</v>
          </cell>
          <cell r="J356">
            <v>678.32</v>
          </cell>
          <cell r="K356">
            <v>681</v>
          </cell>
          <cell r="L356">
            <v>30</v>
          </cell>
          <cell r="M356" t="str">
            <v>Road</v>
          </cell>
          <cell r="N356">
            <v>2.68</v>
          </cell>
          <cell r="O356">
            <v>508</v>
          </cell>
          <cell r="P356">
            <v>681</v>
          </cell>
        </row>
        <row r="357">
          <cell r="E357" t="str">
            <v>SWA F11 Concrete base 2500x1500</v>
          </cell>
          <cell r="F357" t="str">
            <v>SUB20011</v>
          </cell>
          <cell r="G357" t="str">
            <v>n</v>
          </cell>
          <cell r="H357">
            <v>7618.54</v>
          </cell>
          <cell r="J357">
            <v>1205.72</v>
          </cell>
          <cell r="K357">
            <v>1210</v>
          </cell>
          <cell r="L357">
            <v>30</v>
          </cell>
          <cell r="M357" t="str">
            <v>Road</v>
          </cell>
          <cell r="N357">
            <v>4.28</v>
          </cell>
          <cell r="O357">
            <v>917</v>
          </cell>
          <cell r="P357">
            <v>1210</v>
          </cell>
        </row>
        <row r="358">
          <cell r="E358" t="str">
            <v>SWA F12 Concrete base 3000x1500</v>
          </cell>
          <cell r="F358" t="str">
            <v>SUB20012</v>
          </cell>
          <cell r="G358" t="str">
            <v>n</v>
          </cell>
          <cell r="H358">
            <v>9136.1</v>
          </cell>
          <cell r="J358">
            <v>1415</v>
          </cell>
          <cell r="K358">
            <v>1420</v>
          </cell>
          <cell r="L358">
            <v>30</v>
          </cell>
          <cell r="M358" t="str">
            <v>Road</v>
          </cell>
          <cell r="N358">
            <v>5</v>
          </cell>
          <cell r="O358">
            <v>1090</v>
          </cell>
          <cell r="P358">
            <v>1420</v>
          </cell>
        </row>
        <row r="359">
          <cell r="E359" t="str">
            <v>SWA F12+ Concrete base</v>
          </cell>
          <cell r="F359" t="str">
            <v>SUB20013</v>
          </cell>
          <cell r="G359" t="str">
            <v>m3</v>
          </cell>
          <cell r="H359">
            <v>2524.6</v>
          </cell>
          <cell r="J359">
            <v>431.16</v>
          </cell>
          <cell r="K359">
            <v>433</v>
          </cell>
          <cell r="L359">
            <v>30</v>
          </cell>
          <cell r="M359" t="str">
            <v>Road</v>
          </cell>
          <cell r="N359">
            <v>1.84</v>
          </cell>
          <cell r="O359">
            <v>324</v>
          </cell>
          <cell r="P359">
            <v>433</v>
          </cell>
        </row>
        <row r="360">
          <cell r="E360" t="str">
            <v>--CEA Foundations--</v>
          </cell>
          <cell r="K360">
            <v>0</v>
          </cell>
          <cell r="L360">
            <v>30</v>
          </cell>
          <cell r="M360" t="str">
            <v>Road</v>
          </cell>
          <cell r="P360">
            <v>0</v>
          </cell>
        </row>
        <row r="361">
          <cell r="E361" t="str">
            <v>CEA 900x900 Concrete base</v>
          </cell>
          <cell r="F361" t="str">
            <v>SUB30001</v>
          </cell>
          <cell r="G361" t="str">
            <v>n</v>
          </cell>
          <cell r="H361">
            <v>2097.73</v>
          </cell>
          <cell r="J361">
            <v>352.37</v>
          </cell>
          <cell r="K361">
            <v>354</v>
          </cell>
          <cell r="L361">
            <v>30</v>
          </cell>
          <cell r="M361" t="str">
            <v>Road</v>
          </cell>
          <cell r="N361">
            <v>1.63</v>
          </cell>
          <cell r="O361">
            <v>267</v>
          </cell>
          <cell r="P361">
            <v>354</v>
          </cell>
        </row>
        <row r="362">
          <cell r="E362" t="str">
            <v>CEA 1200x1200 Concrete base</v>
          </cell>
          <cell r="F362" t="str">
            <v>SUB30002</v>
          </cell>
          <cell r="G362" t="str">
            <v>n</v>
          </cell>
          <cell r="H362">
            <v>3710.72</v>
          </cell>
          <cell r="J362">
            <v>578.59</v>
          </cell>
          <cell r="K362">
            <v>581</v>
          </cell>
          <cell r="L362">
            <v>30</v>
          </cell>
          <cell r="M362" t="str">
            <v>Road</v>
          </cell>
          <cell r="N362">
            <v>2.41</v>
          </cell>
          <cell r="O362">
            <v>448</v>
          </cell>
          <cell r="P362">
            <v>581</v>
          </cell>
        </row>
        <row r="363">
          <cell r="E363" t="str">
            <v>CEA 1500x1500 Concrete base</v>
          </cell>
          <cell r="F363" t="str">
            <v>SUB30003</v>
          </cell>
          <cell r="G363" t="str">
            <v>n</v>
          </cell>
          <cell r="H363">
            <v>4569.1400000000003</v>
          </cell>
          <cell r="J363">
            <v>727.67</v>
          </cell>
          <cell r="K363">
            <v>731</v>
          </cell>
          <cell r="L363">
            <v>30</v>
          </cell>
          <cell r="M363" t="str">
            <v>Road</v>
          </cell>
          <cell r="N363">
            <v>3.33</v>
          </cell>
          <cell r="O363">
            <v>559</v>
          </cell>
          <cell r="P363">
            <v>731</v>
          </cell>
        </row>
        <row r="364">
          <cell r="E364" t="str">
            <v>CEA 1800x1800 Concrete base</v>
          </cell>
          <cell r="F364" t="str">
            <v>SUB30004</v>
          </cell>
          <cell r="G364" t="str">
            <v>n</v>
          </cell>
          <cell r="H364">
            <v>6413.24</v>
          </cell>
          <cell r="J364">
            <v>990.59</v>
          </cell>
          <cell r="K364">
            <v>995</v>
          </cell>
          <cell r="L364">
            <v>30</v>
          </cell>
          <cell r="M364" t="str">
            <v>Road</v>
          </cell>
          <cell r="N364">
            <v>4.41</v>
          </cell>
          <cell r="O364">
            <v>765</v>
          </cell>
          <cell r="P364">
            <v>995</v>
          </cell>
        </row>
        <row r="365">
          <cell r="E365" t="str">
            <v>CEA 2100x2100 Concrete base</v>
          </cell>
          <cell r="F365" t="str">
            <v>SUB30005</v>
          </cell>
          <cell r="G365" t="str">
            <v>n</v>
          </cell>
          <cell r="H365">
            <v>8576.6200000000008</v>
          </cell>
          <cell r="J365">
            <v>1304.3699999999999</v>
          </cell>
          <cell r="K365">
            <v>1310</v>
          </cell>
          <cell r="L365">
            <v>30</v>
          </cell>
          <cell r="M365" t="str">
            <v>Road</v>
          </cell>
          <cell r="N365">
            <v>5.63</v>
          </cell>
          <cell r="O365">
            <v>1000</v>
          </cell>
          <cell r="P365">
            <v>1310</v>
          </cell>
        </row>
        <row r="366">
          <cell r="E366" t="str">
            <v>CEA 2400x2400 Concrete base</v>
          </cell>
          <cell r="F366" t="str">
            <v>SUB30006</v>
          </cell>
          <cell r="G366" t="str">
            <v>n</v>
          </cell>
          <cell r="H366">
            <v>11056.88</v>
          </cell>
          <cell r="J366">
            <v>1663</v>
          </cell>
          <cell r="K366">
            <v>1670</v>
          </cell>
          <cell r="L366">
            <v>30</v>
          </cell>
          <cell r="M366" t="str">
            <v>Road</v>
          </cell>
          <cell r="N366">
            <v>7</v>
          </cell>
          <cell r="O366">
            <v>1280</v>
          </cell>
          <cell r="P366">
            <v>1670</v>
          </cell>
        </row>
        <row r="367">
          <cell r="E367" t="str">
            <v>CEA 2700x2700 Concrete base</v>
          </cell>
          <cell r="F367" t="str">
            <v>SUB30007</v>
          </cell>
          <cell r="G367" t="str">
            <v>n</v>
          </cell>
          <cell r="H367">
            <v>13880.28</v>
          </cell>
          <cell r="J367">
            <v>2641.47</v>
          </cell>
          <cell r="K367">
            <v>2650</v>
          </cell>
          <cell r="L367">
            <v>30</v>
          </cell>
          <cell r="M367" t="str">
            <v>Road</v>
          </cell>
          <cell r="N367">
            <v>8.5299999999999994</v>
          </cell>
          <cell r="O367">
            <v>1810</v>
          </cell>
          <cell r="P367">
            <v>2650</v>
          </cell>
        </row>
        <row r="368">
          <cell r="E368" t="str">
            <v>CEA 3000x3000 Concrete base</v>
          </cell>
          <cell r="F368" t="str">
            <v>SUB30008</v>
          </cell>
          <cell r="G368" t="str">
            <v>n</v>
          </cell>
          <cell r="H368">
            <v>17044.32</v>
          </cell>
          <cell r="J368">
            <v>3239.8</v>
          </cell>
          <cell r="K368">
            <v>3250</v>
          </cell>
          <cell r="L368">
            <v>30</v>
          </cell>
          <cell r="M368" t="str">
            <v>Road</v>
          </cell>
          <cell r="N368">
            <v>10.199999999999999</v>
          </cell>
          <cell r="O368">
            <v>2220</v>
          </cell>
          <cell r="P368">
            <v>3250</v>
          </cell>
        </row>
        <row r="369">
          <cell r="E369" t="str">
            <v>CEA Other Concrete base</v>
          </cell>
          <cell r="F369" t="str">
            <v>SUB30009</v>
          </cell>
          <cell r="G369" t="str">
            <v>m3</v>
          </cell>
          <cell r="H369">
            <v>2380</v>
          </cell>
          <cell r="J369">
            <v>472</v>
          </cell>
          <cell r="K369">
            <v>472</v>
          </cell>
          <cell r="L369">
            <v>30</v>
          </cell>
          <cell r="M369" t="str">
            <v>Road</v>
          </cell>
          <cell r="O369">
            <v>322</v>
          </cell>
          <cell r="P369">
            <v>472</v>
          </cell>
        </row>
        <row r="370">
          <cell r="E370" t="str">
            <v>--SEESA foundations--</v>
          </cell>
          <cell r="L370">
            <v>30</v>
          </cell>
          <cell r="M370" t="str">
            <v>Road</v>
          </cell>
          <cell r="P370">
            <v>0</v>
          </cell>
        </row>
        <row r="371">
          <cell r="E371" t="str">
            <v>SEESA 01 C28/35 MC635</v>
          </cell>
          <cell r="F371" t="str">
            <v>SUB00650</v>
          </cell>
          <cell r="G371" t="str">
            <v>m3</v>
          </cell>
          <cell r="H371">
            <v>2277.5</v>
          </cell>
          <cell r="J371">
            <v>263</v>
          </cell>
          <cell r="K371">
            <v>263</v>
          </cell>
          <cell r="L371">
            <v>30</v>
          </cell>
          <cell r="M371" t="str">
            <v>Road</v>
          </cell>
          <cell r="O371">
            <v>196</v>
          </cell>
          <cell r="P371">
            <v>339</v>
          </cell>
        </row>
        <row r="372">
          <cell r="E372" t="str">
            <v>SEESA 02 C28/35 Pump MC635</v>
          </cell>
          <cell r="F372" t="str">
            <v>SUB00651</v>
          </cell>
          <cell r="G372" t="str">
            <v>m3</v>
          </cell>
          <cell r="H372">
            <v>2245.5</v>
          </cell>
          <cell r="J372">
            <v>264</v>
          </cell>
          <cell r="K372">
            <v>264</v>
          </cell>
          <cell r="L372">
            <v>30</v>
          </cell>
          <cell r="M372" t="str">
            <v>Road</v>
          </cell>
          <cell r="O372">
            <v>196</v>
          </cell>
          <cell r="P372">
            <v>339</v>
          </cell>
        </row>
        <row r="373">
          <cell r="E373" t="str">
            <v>SEESA 03 C28/35 DC-3</v>
          </cell>
          <cell r="F373" t="str">
            <v>SUB00652</v>
          </cell>
          <cell r="G373" t="str">
            <v>m3</v>
          </cell>
          <cell r="H373">
            <v>2261.4</v>
          </cell>
          <cell r="J373">
            <v>292</v>
          </cell>
          <cell r="K373">
            <v>292</v>
          </cell>
          <cell r="L373">
            <v>30</v>
          </cell>
          <cell r="M373" t="str">
            <v>Road</v>
          </cell>
          <cell r="O373">
            <v>196</v>
          </cell>
          <cell r="P373">
            <v>339</v>
          </cell>
        </row>
        <row r="374">
          <cell r="E374" t="str">
            <v>SEESA 04 C28/35 Pump DC-3</v>
          </cell>
          <cell r="F374" t="str">
            <v>SUB00653</v>
          </cell>
          <cell r="G374" t="str">
            <v>m3</v>
          </cell>
          <cell r="H374">
            <v>2213.4</v>
          </cell>
          <cell r="J374">
            <v>294</v>
          </cell>
          <cell r="K374">
            <v>294</v>
          </cell>
          <cell r="L374">
            <v>30</v>
          </cell>
          <cell r="M374" t="str">
            <v>Road</v>
          </cell>
          <cell r="O374">
            <v>196</v>
          </cell>
          <cell r="P374">
            <v>339</v>
          </cell>
        </row>
        <row r="375">
          <cell r="E375" t="str">
            <v>SEESA 05 C28/35 DC-3 WRA</v>
          </cell>
          <cell r="F375" t="str">
            <v>SUB00654</v>
          </cell>
          <cell r="G375" t="str">
            <v>m3</v>
          </cell>
          <cell r="H375">
            <v>2224.4</v>
          </cell>
          <cell r="J375">
            <v>280</v>
          </cell>
          <cell r="K375">
            <v>280</v>
          </cell>
          <cell r="L375">
            <v>30</v>
          </cell>
          <cell r="M375" t="str">
            <v>Road</v>
          </cell>
          <cell r="O375">
            <v>196</v>
          </cell>
          <cell r="P375">
            <v>339</v>
          </cell>
        </row>
        <row r="376">
          <cell r="E376" t="str">
            <v>SEESA 06 C28/35 DC-4</v>
          </cell>
          <cell r="F376" t="str">
            <v>SUB00655</v>
          </cell>
          <cell r="G376" t="str">
            <v>m3</v>
          </cell>
          <cell r="H376">
            <v>2272.1</v>
          </cell>
          <cell r="J376">
            <v>293</v>
          </cell>
          <cell r="K376">
            <v>293</v>
          </cell>
          <cell r="L376">
            <v>30</v>
          </cell>
          <cell r="M376" t="str">
            <v>Road</v>
          </cell>
          <cell r="O376">
            <v>196</v>
          </cell>
          <cell r="P376">
            <v>339</v>
          </cell>
        </row>
        <row r="377">
          <cell r="E377" t="str">
            <v>SEESA 07 C28/35 Pump DC-4</v>
          </cell>
          <cell r="F377" t="str">
            <v>SUB00656</v>
          </cell>
          <cell r="G377" t="str">
            <v>m3</v>
          </cell>
          <cell r="H377">
            <v>2240.6999999999998</v>
          </cell>
          <cell r="J377">
            <v>309</v>
          </cell>
          <cell r="K377">
            <v>309</v>
          </cell>
          <cell r="L377">
            <v>30</v>
          </cell>
          <cell r="M377" t="str">
            <v>Road</v>
          </cell>
          <cell r="O377">
            <v>196</v>
          </cell>
          <cell r="P377">
            <v>339</v>
          </cell>
        </row>
        <row r="378">
          <cell r="E378" t="str">
            <v>SEESA 08 Pav2 CEM I</v>
          </cell>
          <cell r="F378" t="str">
            <v>SUB00657</v>
          </cell>
          <cell r="G378" t="str">
            <v>m3</v>
          </cell>
          <cell r="H378">
            <v>2325.1999999999998</v>
          </cell>
          <cell r="J378">
            <v>343</v>
          </cell>
          <cell r="K378">
            <v>343</v>
          </cell>
          <cell r="L378">
            <v>30</v>
          </cell>
          <cell r="M378" t="str">
            <v>Road</v>
          </cell>
          <cell r="O378">
            <v>178</v>
          </cell>
          <cell r="P378">
            <v>343</v>
          </cell>
        </row>
        <row r="379">
          <cell r="E379" t="str">
            <v>SEESA 08 GEN2 S1</v>
          </cell>
          <cell r="F379" t="str">
            <v>SUB00658</v>
          </cell>
          <cell r="G379" t="str">
            <v>m3</v>
          </cell>
          <cell r="H379">
            <v>2347</v>
          </cell>
          <cell r="J379">
            <v>184</v>
          </cell>
          <cell r="K379">
            <v>184</v>
          </cell>
          <cell r="L379">
            <v>30</v>
          </cell>
          <cell r="M379" t="str">
            <v>Road</v>
          </cell>
          <cell r="O379">
            <v>142</v>
          </cell>
          <cell r="P379">
            <v>184</v>
          </cell>
        </row>
        <row r="380">
          <cell r="E380" t="str">
            <v xml:space="preserve">SEESA 10 GEN3 S2 </v>
          </cell>
          <cell r="F380" t="str">
            <v>SUB00659</v>
          </cell>
          <cell r="G380" t="str">
            <v>m3</v>
          </cell>
          <cell r="H380">
            <v>2369</v>
          </cell>
          <cell r="J380">
            <v>184</v>
          </cell>
          <cell r="K380">
            <v>184</v>
          </cell>
          <cell r="L380">
            <v>30</v>
          </cell>
          <cell r="M380" t="str">
            <v>Road</v>
          </cell>
          <cell r="O380">
            <v>142</v>
          </cell>
          <cell r="P380">
            <v>184</v>
          </cell>
        </row>
        <row r="381">
          <cell r="E381" t="str">
            <v>--Standard Strength Concrete Mixes--</v>
          </cell>
          <cell r="F381" t="str">
            <v>SUB20121</v>
          </cell>
          <cell r="G381" t="str">
            <v>m3</v>
          </cell>
          <cell r="L381">
            <v>30</v>
          </cell>
          <cell r="M381" t="str">
            <v>Road</v>
          </cell>
          <cell r="P381">
            <v>0</v>
          </cell>
        </row>
        <row r="382">
          <cell r="E382" t="str">
            <v xml:space="preserve">Standard Strength C12/15 Cem I </v>
          </cell>
          <cell r="F382" t="str">
            <v>SUB10670</v>
          </cell>
          <cell r="G382" t="str">
            <v>m3</v>
          </cell>
          <cell r="H382">
            <v>2380</v>
          </cell>
          <cell r="J382">
            <v>181</v>
          </cell>
          <cell r="K382">
            <v>181</v>
          </cell>
          <cell r="L382">
            <v>30</v>
          </cell>
          <cell r="M382" t="str">
            <v>Road</v>
          </cell>
          <cell r="O382">
            <v>99.2</v>
          </cell>
          <cell r="P382">
            <v>181</v>
          </cell>
        </row>
        <row r="383">
          <cell r="E383" t="str">
            <v xml:space="preserve">Standard Strength C12/15 Cem II  </v>
          </cell>
          <cell r="F383" t="str">
            <v>SUB10671</v>
          </cell>
          <cell r="G383" t="str">
            <v>m3</v>
          </cell>
          <cell r="H383">
            <v>2380</v>
          </cell>
          <cell r="J383">
            <v>155</v>
          </cell>
          <cell r="K383">
            <v>155</v>
          </cell>
          <cell r="L383">
            <v>30</v>
          </cell>
          <cell r="M383" t="str">
            <v>Road</v>
          </cell>
          <cell r="O383">
            <v>99.2</v>
          </cell>
          <cell r="P383">
            <v>181</v>
          </cell>
        </row>
        <row r="384">
          <cell r="E384" t="str">
            <v xml:space="preserve">Standard Strength C12/15 Cem III  </v>
          </cell>
          <cell r="F384" t="str">
            <v>SUB10672</v>
          </cell>
          <cell r="G384" t="str">
            <v>m3</v>
          </cell>
          <cell r="H384">
            <v>2380</v>
          </cell>
          <cell r="J384">
            <v>99.2</v>
          </cell>
          <cell r="K384">
            <v>99.2</v>
          </cell>
          <cell r="L384">
            <v>30</v>
          </cell>
          <cell r="M384" t="str">
            <v>Road</v>
          </cell>
          <cell r="O384">
            <v>99.2</v>
          </cell>
          <cell r="P384">
            <v>181</v>
          </cell>
        </row>
        <row r="385">
          <cell r="E385" t="str">
            <v>Standard Strength C16/20 Cem I (Gen 3)</v>
          </cell>
          <cell r="F385" t="str">
            <v>SUB10673</v>
          </cell>
          <cell r="G385" t="str">
            <v>m3</v>
          </cell>
          <cell r="H385">
            <v>2380</v>
          </cell>
          <cell r="J385">
            <v>254</v>
          </cell>
          <cell r="K385">
            <v>254</v>
          </cell>
          <cell r="L385">
            <v>30</v>
          </cell>
          <cell r="M385" t="str">
            <v>Road</v>
          </cell>
          <cell r="O385">
            <v>142</v>
          </cell>
          <cell r="P385">
            <v>254</v>
          </cell>
        </row>
        <row r="386">
          <cell r="E386" t="str">
            <v>Standard Strength C16/20 Cem II (Gen 3)</v>
          </cell>
          <cell r="F386" t="str">
            <v>SUB10674</v>
          </cell>
          <cell r="G386" t="str">
            <v>m3</v>
          </cell>
          <cell r="H386">
            <v>2380</v>
          </cell>
          <cell r="J386">
            <v>217</v>
          </cell>
          <cell r="K386">
            <v>217</v>
          </cell>
          <cell r="L386">
            <v>30</v>
          </cell>
          <cell r="M386" t="str">
            <v>Road</v>
          </cell>
          <cell r="O386">
            <v>142</v>
          </cell>
          <cell r="P386">
            <v>254</v>
          </cell>
        </row>
        <row r="387">
          <cell r="E387" t="str">
            <v>Standard Strength C16/20 Cem III (Gen 3)</v>
          </cell>
          <cell r="F387" t="str">
            <v>SUB10675</v>
          </cell>
          <cell r="G387" t="str">
            <v>m3</v>
          </cell>
          <cell r="H387">
            <v>2380</v>
          </cell>
          <cell r="J387">
            <v>142</v>
          </cell>
          <cell r="K387">
            <v>142</v>
          </cell>
          <cell r="L387">
            <v>30</v>
          </cell>
          <cell r="M387" t="str">
            <v>Road</v>
          </cell>
          <cell r="O387">
            <v>142</v>
          </cell>
          <cell r="P387">
            <v>254</v>
          </cell>
        </row>
        <row r="388">
          <cell r="E388" t="str">
            <v>Standard Strength C20/25 Cem I</v>
          </cell>
          <cell r="F388" t="str">
            <v>SUB10676</v>
          </cell>
          <cell r="G388" t="str">
            <v>m3</v>
          </cell>
          <cell r="H388">
            <v>2359</v>
          </cell>
          <cell r="J388">
            <v>231</v>
          </cell>
          <cell r="K388">
            <v>231</v>
          </cell>
          <cell r="L388">
            <v>30</v>
          </cell>
          <cell r="M388" t="str">
            <v>Road</v>
          </cell>
          <cell r="O388">
            <v>124</v>
          </cell>
          <cell r="P388">
            <v>231</v>
          </cell>
        </row>
        <row r="389">
          <cell r="E389" t="str">
            <v>Standard Strength C20/25 Cem II</v>
          </cell>
          <cell r="F389" t="str">
            <v>SUB10677</v>
          </cell>
          <cell r="G389" t="str">
            <v>m3</v>
          </cell>
          <cell r="H389">
            <v>2359</v>
          </cell>
          <cell r="J389">
            <v>196</v>
          </cell>
          <cell r="K389">
            <v>196</v>
          </cell>
          <cell r="L389">
            <v>30</v>
          </cell>
          <cell r="M389" t="str">
            <v>Road</v>
          </cell>
          <cell r="O389">
            <v>124</v>
          </cell>
          <cell r="P389">
            <v>231</v>
          </cell>
        </row>
        <row r="390">
          <cell r="E390" t="str">
            <v>Standard Strength C20/25 Cem III</v>
          </cell>
          <cell r="F390" t="str">
            <v>SUB10678</v>
          </cell>
          <cell r="G390" t="str">
            <v>m3</v>
          </cell>
          <cell r="H390">
            <v>2359</v>
          </cell>
          <cell r="J390">
            <v>124</v>
          </cell>
          <cell r="K390">
            <v>124</v>
          </cell>
          <cell r="L390">
            <v>30</v>
          </cell>
          <cell r="M390" t="str">
            <v>Road</v>
          </cell>
          <cell r="O390">
            <v>124</v>
          </cell>
          <cell r="P390">
            <v>231</v>
          </cell>
        </row>
        <row r="391">
          <cell r="E391" t="str">
            <v>Standard Strength C25/30 Cem I (FND 2)</v>
          </cell>
          <cell r="F391" t="str">
            <v>SUB10679</v>
          </cell>
          <cell r="G391" t="str">
            <v>m3</v>
          </cell>
          <cell r="H391">
            <v>2380</v>
          </cell>
          <cell r="J391">
            <v>294</v>
          </cell>
          <cell r="K391">
            <v>294</v>
          </cell>
          <cell r="L391">
            <v>30</v>
          </cell>
          <cell r="M391" t="str">
            <v>Road</v>
          </cell>
          <cell r="O391">
            <v>162</v>
          </cell>
          <cell r="P391">
            <v>294</v>
          </cell>
        </row>
        <row r="392">
          <cell r="E392" t="str">
            <v>Standard Strength C25/30 Cem II (FND 2)</v>
          </cell>
          <cell r="F392" t="str">
            <v>SUB10680</v>
          </cell>
          <cell r="G392" t="str">
            <v>m3</v>
          </cell>
          <cell r="H392">
            <v>2380</v>
          </cell>
          <cell r="J392">
            <v>251</v>
          </cell>
          <cell r="K392">
            <v>251</v>
          </cell>
          <cell r="L392">
            <v>30</v>
          </cell>
          <cell r="M392" t="str">
            <v>Road</v>
          </cell>
          <cell r="O392">
            <v>162</v>
          </cell>
          <cell r="P392">
            <v>294</v>
          </cell>
        </row>
        <row r="393">
          <cell r="E393" t="str">
            <v>Standard Strength C25/30 Cem III (FND 2)</v>
          </cell>
          <cell r="F393" t="str">
            <v>SUB10681</v>
          </cell>
          <cell r="G393" t="str">
            <v>m3</v>
          </cell>
          <cell r="H393">
            <v>2380</v>
          </cell>
          <cell r="J393">
            <v>162</v>
          </cell>
          <cell r="K393">
            <v>162</v>
          </cell>
          <cell r="L393">
            <v>30</v>
          </cell>
          <cell r="M393" t="str">
            <v>Road</v>
          </cell>
          <cell r="O393">
            <v>162</v>
          </cell>
          <cell r="P393">
            <v>294</v>
          </cell>
        </row>
        <row r="394">
          <cell r="E394" t="str">
            <v>Standard Strength C25/30 Cem I (FND 3)</v>
          </cell>
          <cell r="F394" t="str">
            <v>SUB10682</v>
          </cell>
          <cell r="G394" t="str">
            <v>m3</v>
          </cell>
          <cell r="H394">
            <v>2380</v>
          </cell>
          <cell r="J394">
            <v>354</v>
          </cell>
          <cell r="K394">
            <v>354</v>
          </cell>
          <cell r="L394">
            <v>30</v>
          </cell>
          <cell r="M394" t="str">
            <v>Road</v>
          </cell>
          <cell r="O394">
            <v>191</v>
          </cell>
          <cell r="P394">
            <v>354</v>
          </cell>
        </row>
        <row r="395">
          <cell r="E395" t="str">
            <v>Standard Strength C25/30 Cem II (FND 3)</v>
          </cell>
          <cell r="F395" t="str">
            <v>SUB10683</v>
          </cell>
          <cell r="G395" t="str">
            <v>m3</v>
          </cell>
          <cell r="H395">
            <v>2380</v>
          </cell>
          <cell r="J395">
            <v>301</v>
          </cell>
          <cell r="K395">
            <v>301</v>
          </cell>
          <cell r="L395">
            <v>30</v>
          </cell>
          <cell r="M395" t="str">
            <v>Road</v>
          </cell>
          <cell r="O395">
            <v>191</v>
          </cell>
          <cell r="P395">
            <v>354</v>
          </cell>
        </row>
        <row r="396">
          <cell r="E396" t="str">
            <v>Standard Strength C25/30 Cem III (FND 3)</v>
          </cell>
          <cell r="F396" t="str">
            <v>SUB10684</v>
          </cell>
          <cell r="G396" t="str">
            <v>m3</v>
          </cell>
          <cell r="H396">
            <v>2380</v>
          </cell>
          <cell r="J396">
            <v>191</v>
          </cell>
          <cell r="K396">
            <v>191</v>
          </cell>
          <cell r="L396">
            <v>30</v>
          </cell>
          <cell r="M396" t="str">
            <v>Road</v>
          </cell>
          <cell r="O396">
            <v>191</v>
          </cell>
          <cell r="P396">
            <v>354</v>
          </cell>
        </row>
        <row r="397">
          <cell r="E397" t="str">
            <v>Standard Strength C28/35 Cem I (PAV2)</v>
          </cell>
          <cell r="F397" t="str">
            <v>SUB10685</v>
          </cell>
          <cell r="G397" t="str">
            <v>m3</v>
          </cell>
          <cell r="H397">
            <v>2380</v>
          </cell>
          <cell r="J397">
            <v>329</v>
          </cell>
          <cell r="K397">
            <v>329</v>
          </cell>
          <cell r="L397">
            <v>30</v>
          </cell>
          <cell r="M397" t="str">
            <v>Road</v>
          </cell>
          <cell r="O397">
            <v>178</v>
          </cell>
          <cell r="P397">
            <v>329</v>
          </cell>
        </row>
        <row r="398">
          <cell r="E398" t="str">
            <v>Standard Strength C28/35 Cem II (PAV2)</v>
          </cell>
          <cell r="F398" t="str">
            <v>SUB10686</v>
          </cell>
          <cell r="G398" t="str">
            <v>m3</v>
          </cell>
          <cell r="H398">
            <v>2380</v>
          </cell>
          <cell r="J398">
            <v>280</v>
          </cell>
          <cell r="K398">
            <v>280</v>
          </cell>
          <cell r="L398">
            <v>30</v>
          </cell>
          <cell r="M398" t="str">
            <v>Road</v>
          </cell>
          <cell r="O398">
            <v>178</v>
          </cell>
          <cell r="P398">
            <v>329</v>
          </cell>
        </row>
        <row r="399">
          <cell r="E399" t="str">
            <v>Standard Strength C28/35 Cem III (PAV2)</v>
          </cell>
          <cell r="F399" t="str">
            <v>SUB10687</v>
          </cell>
          <cell r="G399" t="str">
            <v>m3</v>
          </cell>
          <cell r="H399">
            <v>2380</v>
          </cell>
          <cell r="J399">
            <v>178</v>
          </cell>
          <cell r="K399">
            <v>178</v>
          </cell>
          <cell r="L399">
            <v>30</v>
          </cell>
          <cell r="M399" t="str">
            <v>Road</v>
          </cell>
          <cell r="O399">
            <v>178</v>
          </cell>
          <cell r="P399">
            <v>329</v>
          </cell>
        </row>
        <row r="400">
          <cell r="E400" t="str">
            <v>Standard Strength C35/45 XS2 Cem I</v>
          </cell>
          <cell r="F400" t="str">
            <v>SUB10688</v>
          </cell>
          <cell r="G400" t="str">
            <v>m3</v>
          </cell>
          <cell r="H400">
            <v>2380</v>
          </cell>
          <cell r="J400">
            <v>296</v>
          </cell>
          <cell r="K400">
            <v>296</v>
          </cell>
          <cell r="L400">
            <v>30</v>
          </cell>
          <cell r="M400" t="str">
            <v>Road</v>
          </cell>
          <cell r="O400">
            <v>148</v>
          </cell>
          <cell r="P400">
            <v>296</v>
          </cell>
        </row>
        <row r="401">
          <cell r="E401" t="str">
            <v>Standard Strength C35/45 XS2 Cem II</v>
          </cell>
          <cell r="F401" t="str">
            <v>SUB10689</v>
          </cell>
          <cell r="G401" t="str">
            <v>m3</v>
          </cell>
          <cell r="H401">
            <v>2380</v>
          </cell>
          <cell r="J401">
            <v>237</v>
          </cell>
          <cell r="K401">
            <v>237</v>
          </cell>
          <cell r="L401">
            <v>30</v>
          </cell>
          <cell r="M401" t="str">
            <v>Road</v>
          </cell>
          <cell r="O401">
            <v>148</v>
          </cell>
          <cell r="P401">
            <v>296</v>
          </cell>
        </row>
        <row r="402">
          <cell r="E402" t="str">
            <v>Standard Strength C35/45 XS2 Cem III</v>
          </cell>
          <cell r="F402" t="str">
            <v>SUB10690</v>
          </cell>
          <cell r="G402" t="str">
            <v>m3</v>
          </cell>
          <cell r="H402">
            <v>2380</v>
          </cell>
          <cell r="J402">
            <v>148</v>
          </cell>
          <cell r="K402">
            <v>148</v>
          </cell>
          <cell r="L402">
            <v>30</v>
          </cell>
          <cell r="M402" t="str">
            <v>Road</v>
          </cell>
          <cell r="O402">
            <v>148</v>
          </cell>
          <cell r="P402">
            <v>296</v>
          </cell>
        </row>
        <row r="403">
          <cell r="E403" t="str">
            <v>Standard Strength C35/45 XS3 Cem I</v>
          </cell>
          <cell r="F403" t="str">
            <v>SUB10691</v>
          </cell>
          <cell r="G403" t="str">
            <v>m3</v>
          </cell>
          <cell r="H403">
            <v>2380</v>
          </cell>
          <cell r="J403">
            <v>296</v>
          </cell>
          <cell r="K403">
            <v>296</v>
          </cell>
          <cell r="L403">
            <v>30</v>
          </cell>
          <cell r="M403" t="str">
            <v>Road</v>
          </cell>
          <cell r="O403">
            <v>156</v>
          </cell>
          <cell r="P403">
            <v>296</v>
          </cell>
        </row>
        <row r="404">
          <cell r="E404" t="str">
            <v>Standard Strength C35/45 XS3 Cem II</v>
          </cell>
          <cell r="F404" t="str">
            <v>SUB10692</v>
          </cell>
          <cell r="G404" t="str">
            <v>m3</v>
          </cell>
          <cell r="H404">
            <v>2380</v>
          </cell>
          <cell r="J404">
            <v>251</v>
          </cell>
          <cell r="K404">
            <v>251</v>
          </cell>
          <cell r="L404">
            <v>30</v>
          </cell>
          <cell r="M404" t="str">
            <v>Road</v>
          </cell>
          <cell r="O404">
            <v>156</v>
          </cell>
          <cell r="P404">
            <v>296</v>
          </cell>
        </row>
        <row r="405">
          <cell r="E405" t="str">
            <v>Standard Strength C35/45 XS3 Cem III</v>
          </cell>
          <cell r="F405" t="str">
            <v>SUB10693</v>
          </cell>
          <cell r="G405" t="str">
            <v>m3</v>
          </cell>
          <cell r="H405">
            <v>2380</v>
          </cell>
          <cell r="J405">
            <v>156</v>
          </cell>
          <cell r="K405">
            <v>156</v>
          </cell>
          <cell r="L405">
            <v>30</v>
          </cell>
          <cell r="M405" t="str">
            <v>Road</v>
          </cell>
          <cell r="O405">
            <v>156</v>
          </cell>
          <cell r="P405">
            <v>296</v>
          </cell>
        </row>
        <row r="406">
          <cell r="E406" t="str">
            <v>Standard Strength RC40/50 Cem I</v>
          </cell>
          <cell r="F406" t="str">
            <v>SUB10694</v>
          </cell>
          <cell r="G406" t="str">
            <v>m3</v>
          </cell>
          <cell r="H406">
            <v>2380</v>
          </cell>
          <cell r="J406">
            <v>369</v>
          </cell>
          <cell r="K406">
            <v>369</v>
          </cell>
          <cell r="L406">
            <v>30</v>
          </cell>
          <cell r="M406" t="str">
            <v>Road</v>
          </cell>
          <cell r="O406">
            <v>199</v>
          </cell>
          <cell r="P406">
            <v>369</v>
          </cell>
        </row>
        <row r="407">
          <cell r="E407" t="str">
            <v>Standard Strength RC40/50 Cem II</v>
          </cell>
          <cell r="F407" t="str">
            <v>SUB10695</v>
          </cell>
          <cell r="G407" t="str">
            <v>m3</v>
          </cell>
          <cell r="H407">
            <v>2380</v>
          </cell>
          <cell r="J407">
            <v>313</v>
          </cell>
          <cell r="K407">
            <v>313</v>
          </cell>
          <cell r="L407">
            <v>30</v>
          </cell>
          <cell r="M407" t="str">
            <v>Road</v>
          </cell>
          <cell r="O407">
            <v>199</v>
          </cell>
          <cell r="P407">
            <v>369</v>
          </cell>
        </row>
        <row r="408">
          <cell r="E408" t="str">
            <v>Standard Strength RC40/50 Cem III</v>
          </cell>
          <cell r="F408" t="str">
            <v>SUB10696</v>
          </cell>
          <cell r="G408" t="str">
            <v>m3</v>
          </cell>
          <cell r="H408">
            <v>2380</v>
          </cell>
          <cell r="J408">
            <v>199</v>
          </cell>
          <cell r="K408">
            <v>199</v>
          </cell>
          <cell r="L408">
            <v>30</v>
          </cell>
          <cell r="M408" t="str">
            <v>Road</v>
          </cell>
          <cell r="O408">
            <v>199</v>
          </cell>
          <cell r="P408">
            <v>369</v>
          </cell>
        </row>
        <row r="410">
          <cell r="E410" t="str">
            <v>Steel Reinforcement (rebar)</v>
          </cell>
          <cell r="F410" t="str">
            <v>SUB20697</v>
          </cell>
          <cell r="G410" t="str">
            <v>t</v>
          </cell>
          <cell r="H410">
            <v>1000</v>
          </cell>
          <cell r="J410">
            <v>1460</v>
          </cell>
          <cell r="K410">
            <v>1460</v>
          </cell>
          <cell r="L410">
            <v>30</v>
          </cell>
          <cell r="M410" t="str">
            <v>Road</v>
          </cell>
          <cell r="O410">
            <v>698</v>
          </cell>
          <cell r="P410">
            <v>1460</v>
          </cell>
        </row>
        <row r="412">
          <cell r="E412" t="str">
            <v>--Concrete Options--</v>
          </cell>
          <cell r="F412" t="str">
            <v>SUB00001</v>
          </cell>
          <cell r="G412" t="str">
            <v>m3</v>
          </cell>
          <cell r="J412">
            <v>0</v>
          </cell>
          <cell r="K412">
            <v>0</v>
          </cell>
          <cell r="L412">
            <v>30</v>
          </cell>
          <cell r="M412" t="str">
            <v>Road</v>
          </cell>
        </row>
        <row r="413">
          <cell r="E413" t="str">
            <v>Standard</v>
          </cell>
        </row>
        <row r="414">
          <cell r="E414" t="str">
            <v>SWA</v>
          </cell>
        </row>
        <row r="415">
          <cell r="E415" t="str">
            <v>CEA</v>
          </cell>
        </row>
        <row r="416">
          <cell r="E416" t="str">
            <v>SEESA</v>
          </cell>
        </row>
        <row r="417">
          <cell r="E417" t="str">
            <v xml:space="preserve">--Concrete Options-- </v>
          </cell>
          <cell r="F417" t="str">
            <v>SUB00001</v>
          </cell>
          <cell r="G417" t="str">
            <v>m3</v>
          </cell>
          <cell r="J417">
            <v>0</v>
          </cell>
          <cell r="K417">
            <v>0</v>
          </cell>
          <cell r="L417">
            <v>30</v>
          </cell>
          <cell r="M417" t="str">
            <v>Road</v>
          </cell>
        </row>
        <row r="419">
          <cell r="E419" t="str">
            <v>Bunds and Transformer Bunds</v>
          </cell>
        </row>
        <row r="420">
          <cell r="E420" t="str">
            <v>Steel</v>
          </cell>
          <cell r="F420" t="str">
            <v>SUB30001</v>
          </cell>
          <cell r="G420" t="str">
            <v>t</v>
          </cell>
          <cell r="H420">
            <v>1000</v>
          </cell>
          <cell r="I420">
            <v>0</v>
          </cell>
          <cell r="J420">
            <v>2040</v>
          </cell>
          <cell r="K420">
            <v>2040</v>
          </cell>
          <cell r="L420">
            <v>30</v>
          </cell>
          <cell r="M420" t="str">
            <v>Road</v>
          </cell>
        </row>
        <row r="421">
          <cell r="E421" t="str">
            <v>Gravel</v>
          </cell>
          <cell r="F421" t="str">
            <v>SUB40002</v>
          </cell>
          <cell r="G421" t="str">
            <v>kg</v>
          </cell>
          <cell r="H421">
            <v>1</v>
          </cell>
          <cell r="I421">
            <v>0</v>
          </cell>
          <cell r="J421">
            <v>2.3900000000000002E-3</v>
          </cell>
          <cell r="K421">
            <v>2.3900000000000002E-3</v>
          </cell>
          <cell r="L421">
            <v>30</v>
          </cell>
          <cell r="M421" t="str">
            <v>Road</v>
          </cell>
          <cell r="O421">
            <v>2.3900000000000002E-3</v>
          </cell>
          <cell r="P421">
            <v>2.3900000000000002E-3</v>
          </cell>
        </row>
        <row r="422">
          <cell r="E422" t="str">
            <v>Formwork</v>
          </cell>
          <cell r="F422" t="str">
            <v>SUB30003</v>
          </cell>
          <cell r="G422" t="str">
            <v>m3</v>
          </cell>
          <cell r="I422">
            <v>0</v>
          </cell>
          <cell r="J422">
            <v>0</v>
          </cell>
          <cell r="K422">
            <v>0</v>
          </cell>
          <cell r="L422">
            <v>30</v>
          </cell>
          <cell r="M422" t="str">
            <v>Road</v>
          </cell>
        </row>
        <row r="423">
          <cell r="E423" t="str">
            <v>Standard Transformer Foundation, above ground</v>
          </cell>
          <cell r="F423" t="str">
            <v>SUB30004</v>
          </cell>
          <cell r="G423" t="str">
            <v>m2</v>
          </cell>
          <cell r="H423">
            <v>3904.24</v>
          </cell>
          <cell r="I423">
            <v>0</v>
          </cell>
          <cell r="J423">
            <v>548</v>
          </cell>
          <cell r="K423">
            <v>550.21400000000006</v>
          </cell>
          <cell r="L423">
            <v>30</v>
          </cell>
          <cell r="M423" t="str">
            <v>Road</v>
          </cell>
          <cell r="N423">
            <v>2.214</v>
          </cell>
          <cell r="O423">
            <v>345.33</v>
          </cell>
          <cell r="P423">
            <v>548</v>
          </cell>
        </row>
        <row r="424">
          <cell r="E424" t="str">
            <v>Standard Transformer Foundation, below ground</v>
          </cell>
          <cell r="F424" t="str">
            <v>SUB30005</v>
          </cell>
          <cell r="G424" t="str">
            <v>m2</v>
          </cell>
          <cell r="H424">
            <v>5931.7572899999996</v>
          </cell>
          <cell r="I424">
            <v>0</v>
          </cell>
          <cell r="J424">
            <v>1023.6313830000001</v>
          </cell>
          <cell r="K424">
            <v>1028.0373830000001</v>
          </cell>
          <cell r="L424">
            <v>30</v>
          </cell>
          <cell r="M424" t="str">
            <v>Road</v>
          </cell>
          <cell r="N424">
            <v>4.4059999999999997</v>
          </cell>
          <cell r="O424">
            <v>0</v>
          </cell>
          <cell r="P424">
            <v>1023.6313830000001</v>
          </cell>
        </row>
        <row r="425">
          <cell r="E425" t="str">
            <v>Lean Transformer Foundation, above ground</v>
          </cell>
          <cell r="F425" t="str">
            <v>SUB30006</v>
          </cell>
          <cell r="G425" t="str">
            <v>m2</v>
          </cell>
          <cell r="I425">
            <v>0</v>
          </cell>
          <cell r="J425">
            <v>0</v>
          </cell>
          <cell r="K425">
            <v>0</v>
          </cell>
          <cell r="L425">
            <v>30</v>
          </cell>
          <cell r="M425" t="str">
            <v>Road</v>
          </cell>
          <cell r="O425">
            <v>0</v>
          </cell>
          <cell r="P425">
            <v>0</v>
          </cell>
        </row>
        <row r="426">
          <cell r="E426" t="str">
            <v>Lean Transformer Foundation, below ground</v>
          </cell>
          <cell r="F426" t="str">
            <v>SUB30007</v>
          </cell>
          <cell r="G426" t="str">
            <v>m2</v>
          </cell>
          <cell r="I426">
            <v>0</v>
          </cell>
          <cell r="J426">
            <v>0</v>
          </cell>
          <cell r="K426">
            <v>0</v>
          </cell>
          <cell r="L426">
            <v>30</v>
          </cell>
          <cell r="M426" t="str">
            <v>Road</v>
          </cell>
          <cell r="O426">
            <v>0</v>
          </cell>
          <cell r="P426">
            <v>0</v>
          </cell>
        </row>
        <row r="430">
          <cell r="E430" t="str">
            <v>--General Piling--</v>
          </cell>
          <cell r="F430" t="str">
            <v>SUB00000</v>
          </cell>
          <cell r="G430" t="str">
            <v>m3</v>
          </cell>
          <cell r="K430">
            <v>0</v>
          </cell>
        </row>
        <row r="431">
          <cell r="E431" t="str">
            <v>CFA Pile</v>
          </cell>
          <cell r="F431" t="str">
            <v>SUB25001</v>
          </cell>
          <cell r="G431" t="str">
            <v>m3</v>
          </cell>
          <cell r="H431">
            <v>1916.3</v>
          </cell>
          <cell r="J431">
            <v>327.58300000000003</v>
          </cell>
          <cell r="K431">
            <v>328</v>
          </cell>
          <cell r="L431">
            <v>30</v>
          </cell>
          <cell r="M431" t="str">
            <v>Road</v>
          </cell>
          <cell r="N431">
            <v>0.41699999999999998</v>
          </cell>
          <cell r="O431">
            <v>188</v>
          </cell>
          <cell r="P431">
            <v>327.58300000000003</v>
          </cell>
        </row>
        <row r="432">
          <cell r="E432" t="str">
            <v>Helical Pile</v>
          </cell>
          <cell r="F432" t="str">
            <v>SUB25002</v>
          </cell>
          <cell r="G432" t="str">
            <v>m3</v>
          </cell>
          <cell r="H432">
            <v>7850</v>
          </cell>
          <cell r="J432">
            <v>11400</v>
          </cell>
          <cell r="K432">
            <v>11400.416999999999</v>
          </cell>
          <cell r="L432">
            <v>30</v>
          </cell>
          <cell r="M432" t="str">
            <v>Road</v>
          </cell>
          <cell r="N432">
            <v>0.41699999999999998</v>
          </cell>
          <cell r="O432">
            <v>188</v>
          </cell>
        </row>
        <row r="433">
          <cell r="E433" t="str">
            <v>Pile Type 3</v>
          </cell>
          <cell r="F433" t="str">
            <v>SUB25003</v>
          </cell>
          <cell r="G433" t="str">
            <v>m3</v>
          </cell>
          <cell r="H433">
            <v>1916.3</v>
          </cell>
          <cell r="J433">
            <v>327.58300000000003</v>
          </cell>
          <cell r="K433">
            <v>328</v>
          </cell>
          <cell r="L433">
            <v>30</v>
          </cell>
          <cell r="M433" t="str">
            <v>Road</v>
          </cell>
          <cell r="N433">
            <v>0.41699999999999998</v>
          </cell>
        </row>
        <row r="434">
          <cell r="E434" t="str">
            <v>Pile Type 4</v>
          </cell>
          <cell r="F434" t="str">
            <v>SUB25004</v>
          </cell>
          <cell r="G434" t="str">
            <v>m3</v>
          </cell>
          <cell r="H434">
            <v>1916.3</v>
          </cell>
          <cell r="J434">
            <v>327.58300000000003</v>
          </cell>
          <cell r="K434">
            <v>328</v>
          </cell>
          <cell r="L434">
            <v>30</v>
          </cell>
          <cell r="M434" t="str">
            <v>Road</v>
          </cell>
          <cell r="N434">
            <v>0.41699999999999998</v>
          </cell>
        </row>
        <row r="435">
          <cell r="E435" t="str">
            <v>Pile Type 5</v>
          </cell>
          <cell r="F435" t="str">
            <v>SUB25005</v>
          </cell>
          <cell r="G435" t="str">
            <v>m3</v>
          </cell>
          <cell r="H435">
            <v>1916.3</v>
          </cell>
          <cell r="J435">
            <v>327.58300000000003</v>
          </cell>
          <cell r="K435">
            <v>328</v>
          </cell>
          <cell r="L435">
            <v>30</v>
          </cell>
          <cell r="M435" t="str">
            <v>Road</v>
          </cell>
          <cell r="N435">
            <v>0.41699999999999998</v>
          </cell>
        </row>
        <row r="436">
          <cell r="E436" t="str">
            <v>Pile Type 6</v>
          </cell>
          <cell r="F436" t="str">
            <v>SUB25006</v>
          </cell>
          <cell r="G436" t="str">
            <v>m3</v>
          </cell>
          <cell r="H436">
            <v>1916.3</v>
          </cell>
          <cell r="J436">
            <v>327.58300000000003</v>
          </cell>
          <cell r="K436">
            <v>328</v>
          </cell>
          <cell r="L436">
            <v>30</v>
          </cell>
          <cell r="M436" t="str">
            <v>Road</v>
          </cell>
          <cell r="N436">
            <v>0.41699999999999998</v>
          </cell>
        </row>
        <row r="437">
          <cell r="E437" t="str">
            <v>Pile Type 7</v>
          </cell>
          <cell r="F437" t="str">
            <v>SUB25007</v>
          </cell>
          <cell r="G437" t="str">
            <v>m3</v>
          </cell>
          <cell r="H437">
            <v>1916.3</v>
          </cell>
          <cell r="J437">
            <v>327.58300000000003</v>
          </cell>
          <cell r="K437">
            <v>328</v>
          </cell>
          <cell r="L437">
            <v>30</v>
          </cell>
          <cell r="M437" t="str">
            <v>Road</v>
          </cell>
          <cell r="N437">
            <v>0.41699999999999998</v>
          </cell>
        </row>
        <row r="438">
          <cell r="E438" t="str">
            <v>Pile Type 8</v>
          </cell>
          <cell r="F438" t="str">
            <v>SUB25008</v>
          </cell>
          <cell r="G438" t="str">
            <v>m3</v>
          </cell>
          <cell r="H438">
            <v>1916.3</v>
          </cell>
          <cell r="J438">
            <v>327.58300000000003</v>
          </cell>
          <cell r="K438">
            <v>328</v>
          </cell>
          <cell r="L438">
            <v>30</v>
          </cell>
          <cell r="M438" t="str">
            <v>Road</v>
          </cell>
          <cell r="N438">
            <v>0.41699999999999998</v>
          </cell>
        </row>
        <row r="439">
          <cell r="E439" t="str">
            <v>--Bund Foundations--</v>
          </cell>
          <cell r="F439" t="str">
            <v>SUB00000</v>
          </cell>
        </row>
        <row r="440">
          <cell r="E440" t="str">
            <v>Standard Foundation above ground</v>
          </cell>
          <cell r="F440" t="str">
            <v>SUB00270</v>
          </cell>
          <cell r="G440" t="str">
            <v>m2</v>
          </cell>
          <cell r="H440">
            <v>3904.24</v>
          </cell>
          <cell r="I440">
            <v>0</v>
          </cell>
          <cell r="J440">
            <v>548</v>
          </cell>
          <cell r="K440">
            <v>548</v>
          </cell>
          <cell r="L440">
            <v>30</v>
          </cell>
          <cell r="M440" t="str">
            <v>Road</v>
          </cell>
          <cell r="O440">
            <v>345.33</v>
          </cell>
          <cell r="P440">
            <v>548</v>
          </cell>
        </row>
        <row r="441">
          <cell r="E441" t="str">
            <v>Lean Build above ground</v>
          </cell>
          <cell r="F441" t="str">
            <v>SUB00272</v>
          </cell>
          <cell r="G441" t="str">
            <v>m2</v>
          </cell>
          <cell r="H441">
            <v>3517.84</v>
          </cell>
          <cell r="J441">
            <v>462.66</v>
          </cell>
          <cell r="K441">
            <v>462.66</v>
          </cell>
          <cell r="L441">
            <v>30</v>
          </cell>
          <cell r="M441" t="str">
            <v>Road</v>
          </cell>
          <cell r="O441">
            <v>302.60000000000002</v>
          </cell>
          <cell r="P441">
            <v>548</v>
          </cell>
        </row>
        <row r="442">
          <cell r="E442" t="str">
            <v>Standard Foundation below ground</v>
          </cell>
          <cell r="F442" t="str">
            <v>SUB00271</v>
          </cell>
          <cell r="G442" t="str">
            <v>m2</v>
          </cell>
          <cell r="H442">
            <v>4047.98</v>
          </cell>
          <cell r="J442">
            <v>920</v>
          </cell>
          <cell r="K442">
            <v>920</v>
          </cell>
          <cell r="L442">
            <v>30</v>
          </cell>
          <cell r="M442" t="str">
            <v>Road</v>
          </cell>
          <cell r="O442">
            <v>558</v>
          </cell>
          <cell r="P442">
            <v>920</v>
          </cell>
        </row>
        <row r="443">
          <cell r="E443" t="str">
            <v>Lean Build below ground</v>
          </cell>
          <cell r="F443" t="str">
            <v>SUB00273</v>
          </cell>
          <cell r="G443" t="str">
            <v>m2</v>
          </cell>
          <cell r="H443">
            <v>2993.64</v>
          </cell>
          <cell r="J443">
            <v>642.66</v>
          </cell>
          <cell r="K443">
            <v>642.66</v>
          </cell>
          <cell r="L443">
            <v>30</v>
          </cell>
          <cell r="M443" t="str">
            <v>Road</v>
          </cell>
          <cell r="O443">
            <v>401.33</v>
          </cell>
          <cell r="P443">
            <v>920</v>
          </cell>
        </row>
        <row r="444">
          <cell r="K444">
            <v>0</v>
          </cell>
        </row>
        <row r="445">
          <cell r="E445" t="str">
            <v>GIS Building</v>
          </cell>
          <cell r="F445" t="str">
            <v>SUB00248</v>
          </cell>
          <cell r="G445" t="str">
            <v>m2</v>
          </cell>
          <cell r="H445">
            <v>2095.5590000000002</v>
          </cell>
          <cell r="J445">
            <v>706.89</v>
          </cell>
          <cell r="K445">
            <v>706.89</v>
          </cell>
          <cell r="L445">
            <v>30</v>
          </cell>
          <cell r="M445" t="str">
            <v>Road</v>
          </cell>
          <cell r="O445">
            <v>302</v>
          </cell>
          <cell r="P445">
            <v>706.89</v>
          </cell>
        </row>
        <row r="446">
          <cell r="E446" t="str">
            <v>GIS Foundations only</v>
          </cell>
          <cell r="F446" t="str">
            <v>SUB00275</v>
          </cell>
          <cell r="G446" t="str">
            <v>m2</v>
          </cell>
          <cell r="H446">
            <v>2024.8219999999999</v>
          </cell>
          <cell r="J446">
            <v>454.5</v>
          </cell>
          <cell r="K446">
            <v>454.5</v>
          </cell>
          <cell r="L446">
            <v>30</v>
          </cell>
          <cell r="M446" t="str">
            <v>Road</v>
          </cell>
          <cell r="O446">
            <v>254</v>
          </cell>
          <cell r="P446">
            <v>454.5</v>
          </cell>
        </row>
        <row r="447">
          <cell r="E447" t="str">
            <v>Other buildings</v>
          </cell>
          <cell r="F447" t="str">
            <v>SUB00249</v>
          </cell>
          <cell r="G447" t="str">
            <v>m2</v>
          </cell>
          <cell r="H447">
            <v>2095.5590000000002</v>
          </cell>
          <cell r="J447">
            <v>706.89</v>
          </cell>
          <cell r="K447">
            <v>706.89</v>
          </cell>
          <cell r="L447">
            <v>30</v>
          </cell>
          <cell r="M447" t="str">
            <v>Road</v>
          </cell>
          <cell r="O447">
            <v>302</v>
          </cell>
          <cell r="P447">
            <v>706.89</v>
          </cell>
        </row>
        <row r="448">
          <cell r="E448" t="str">
            <v>Services</v>
          </cell>
          <cell r="K448">
            <v>0</v>
          </cell>
          <cell r="L448">
            <v>30</v>
          </cell>
          <cell r="M448" t="str">
            <v>Road</v>
          </cell>
        </row>
        <row r="449">
          <cell r="E449" t="str">
            <v>Sanitary appliances (WC's, basins, urinals)</v>
          </cell>
          <cell r="F449" t="str">
            <v>SUB00312</v>
          </cell>
          <cell r="G449" t="str">
            <v>Not Available</v>
          </cell>
          <cell r="K449">
            <v>0</v>
          </cell>
          <cell r="L449">
            <v>30</v>
          </cell>
          <cell r="M449" t="str">
            <v>Road</v>
          </cell>
        </row>
        <row r="450">
          <cell r="K450">
            <v>0</v>
          </cell>
          <cell r="L450">
            <v>30</v>
          </cell>
          <cell r="M450" t="str">
            <v>Road</v>
          </cell>
        </row>
        <row r="451">
          <cell r="E451" t="str">
            <v>Rainwater disposal</v>
          </cell>
          <cell r="F451" t="str">
            <v>SUB00314</v>
          </cell>
          <cell r="G451" t="str">
            <v>Not Available</v>
          </cell>
          <cell r="K451">
            <v>0</v>
          </cell>
          <cell r="L451">
            <v>30</v>
          </cell>
          <cell r="M451" t="str">
            <v>Road</v>
          </cell>
        </row>
        <row r="452">
          <cell r="K452">
            <v>0</v>
          </cell>
          <cell r="L452">
            <v>30</v>
          </cell>
          <cell r="M452" t="str">
            <v>Road</v>
          </cell>
        </row>
        <row r="453">
          <cell r="E453" t="str">
            <v>Soil waste and vent installation</v>
          </cell>
          <cell r="F453" t="str">
            <v>SUB00316</v>
          </cell>
          <cell r="G453" t="str">
            <v>Not Available</v>
          </cell>
          <cell r="K453">
            <v>0</v>
          </cell>
          <cell r="L453">
            <v>30</v>
          </cell>
          <cell r="M453" t="str">
            <v>Road</v>
          </cell>
        </row>
        <row r="454">
          <cell r="E454" t="str">
            <v>Dump Tank</v>
          </cell>
          <cell r="F454" t="str">
            <v>SUB00317</v>
          </cell>
          <cell r="G454" t="str">
            <v>n</v>
          </cell>
          <cell r="J454" t="e">
            <v>#REF!</v>
          </cell>
          <cell r="K454" t="e">
            <v>#REF!</v>
          </cell>
          <cell r="L454">
            <v>30</v>
          </cell>
          <cell r="M454" t="str">
            <v>Road</v>
          </cell>
        </row>
        <row r="455">
          <cell r="E455" t="str">
            <v>Deluge Tank</v>
          </cell>
          <cell r="F455" t="str">
            <v>SUB00318</v>
          </cell>
          <cell r="G455" t="str">
            <v>n</v>
          </cell>
          <cell r="J455" t="e">
            <v>#REF!</v>
          </cell>
          <cell r="K455" t="e">
            <v>#REF!</v>
          </cell>
          <cell r="L455">
            <v>30</v>
          </cell>
          <cell r="M455" t="str">
            <v>Road</v>
          </cell>
        </row>
        <row r="456">
          <cell r="K456">
            <v>0</v>
          </cell>
          <cell r="L456">
            <v>30</v>
          </cell>
          <cell r="M456" t="str">
            <v>Road</v>
          </cell>
        </row>
        <row r="457">
          <cell r="E457" t="str">
            <v>Cold water services</v>
          </cell>
          <cell r="F457" t="str">
            <v>SUB00320</v>
          </cell>
          <cell r="G457" t="str">
            <v>Not Available</v>
          </cell>
          <cell r="K457">
            <v>0</v>
          </cell>
          <cell r="L457">
            <v>30</v>
          </cell>
          <cell r="M457" t="str">
            <v>Road</v>
          </cell>
        </row>
        <row r="458">
          <cell r="E458" t="str">
            <v>Hot water services</v>
          </cell>
          <cell r="F458" t="str">
            <v>SUB00321</v>
          </cell>
          <cell r="G458" t="str">
            <v>Not Available</v>
          </cell>
          <cell r="K458">
            <v>0</v>
          </cell>
          <cell r="L458">
            <v>30</v>
          </cell>
          <cell r="M458" t="str">
            <v>Road</v>
          </cell>
        </row>
        <row r="459">
          <cell r="K459">
            <v>0</v>
          </cell>
          <cell r="L459">
            <v>30</v>
          </cell>
          <cell r="M459" t="str">
            <v>Road</v>
          </cell>
        </row>
        <row r="460">
          <cell r="E460" t="str">
            <v>Electricity heaters (per m2)</v>
          </cell>
          <cell r="F460" t="str">
            <v>SUB00323</v>
          </cell>
          <cell r="G460" t="str">
            <v>Not Available</v>
          </cell>
          <cell r="K460">
            <v>0</v>
          </cell>
          <cell r="L460">
            <v>30</v>
          </cell>
          <cell r="M460" t="str">
            <v>Road</v>
          </cell>
        </row>
        <row r="461">
          <cell r="E461" t="str">
            <v>Air Handling Units</v>
          </cell>
          <cell r="F461" t="str">
            <v>SUB00324</v>
          </cell>
          <cell r="G461" t="str">
            <v>Not Available</v>
          </cell>
          <cell r="K461">
            <v>0</v>
          </cell>
          <cell r="L461">
            <v>30</v>
          </cell>
          <cell r="M461" t="str">
            <v>Road</v>
          </cell>
        </row>
        <row r="462">
          <cell r="E462" t="str">
            <v>Chillers</v>
          </cell>
          <cell r="F462" t="str">
            <v>SUB00325</v>
          </cell>
          <cell r="G462" t="str">
            <v>Not Available</v>
          </cell>
          <cell r="K462">
            <v>0</v>
          </cell>
          <cell r="L462">
            <v>30</v>
          </cell>
          <cell r="M462" t="str">
            <v>Road</v>
          </cell>
        </row>
        <row r="463">
          <cell r="E463" t="str">
            <v>LTHW heating installation</v>
          </cell>
          <cell r="F463" t="str">
            <v>SUB00326</v>
          </cell>
          <cell r="G463" t="str">
            <v>Not Available</v>
          </cell>
          <cell r="K463">
            <v>0</v>
          </cell>
          <cell r="L463">
            <v>30</v>
          </cell>
          <cell r="M463" t="str">
            <v>Road</v>
          </cell>
        </row>
        <row r="464">
          <cell r="E464" t="str">
            <v>Air conditioning installation</v>
          </cell>
          <cell r="F464" t="str">
            <v>SUB00327</v>
          </cell>
          <cell r="G464" t="str">
            <v>Not Available</v>
          </cell>
          <cell r="K464">
            <v>0</v>
          </cell>
          <cell r="L464">
            <v>30</v>
          </cell>
          <cell r="M464" t="str">
            <v>Road</v>
          </cell>
        </row>
        <row r="465">
          <cell r="E465" t="str">
            <v>CHW installation</v>
          </cell>
          <cell r="F465" t="str">
            <v>SUB00328</v>
          </cell>
          <cell r="G465" t="str">
            <v>Not Available</v>
          </cell>
          <cell r="K465">
            <v>0</v>
          </cell>
          <cell r="L465">
            <v>30</v>
          </cell>
          <cell r="M465" t="str">
            <v>Road</v>
          </cell>
        </row>
        <row r="466">
          <cell r="K466">
            <v>0</v>
          </cell>
          <cell r="L466">
            <v>30</v>
          </cell>
          <cell r="M466" t="str">
            <v>Road</v>
          </cell>
        </row>
        <row r="467">
          <cell r="E467" t="str">
            <v>Ventilation to plant rooms</v>
          </cell>
          <cell r="F467" t="str">
            <v>SUB00330</v>
          </cell>
          <cell r="G467" t="str">
            <v>Not Available</v>
          </cell>
          <cell r="K467">
            <v>0</v>
          </cell>
          <cell r="L467">
            <v>30</v>
          </cell>
          <cell r="M467" t="str">
            <v>Road</v>
          </cell>
        </row>
        <row r="468">
          <cell r="K468">
            <v>0</v>
          </cell>
          <cell r="L468">
            <v>30</v>
          </cell>
          <cell r="M468" t="str">
            <v>Road</v>
          </cell>
        </row>
        <row r="469">
          <cell r="E469" t="str">
            <v>Small Power Installation</v>
          </cell>
          <cell r="F469" t="str">
            <v>SUB00332</v>
          </cell>
          <cell r="G469" t="str">
            <v>Not Available</v>
          </cell>
          <cell r="K469">
            <v>0</v>
          </cell>
          <cell r="L469">
            <v>30</v>
          </cell>
          <cell r="M469" t="str">
            <v>Road</v>
          </cell>
        </row>
        <row r="470">
          <cell r="E470" t="str">
            <v>Lighting, emergency lighting</v>
          </cell>
          <cell r="F470" t="str">
            <v>SUB00333</v>
          </cell>
          <cell r="G470" t="str">
            <v>n</v>
          </cell>
          <cell r="J470">
            <v>615.77</v>
          </cell>
          <cell r="K470">
            <v>615.77</v>
          </cell>
          <cell r="L470">
            <v>30</v>
          </cell>
          <cell r="M470" t="str">
            <v>Road</v>
          </cell>
        </row>
        <row r="471">
          <cell r="E471" t="str">
            <v>Extenal Lighting (per pole)</v>
          </cell>
          <cell r="F471" t="str">
            <v>SUB00334</v>
          </cell>
          <cell r="G471" t="str">
            <v>n</v>
          </cell>
          <cell r="J471">
            <v>615.77</v>
          </cell>
          <cell r="K471">
            <v>615.77</v>
          </cell>
          <cell r="L471">
            <v>30</v>
          </cell>
          <cell r="M471" t="str">
            <v>Road</v>
          </cell>
        </row>
        <row r="472">
          <cell r="K472">
            <v>0</v>
          </cell>
          <cell r="L472">
            <v>30</v>
          </cell>
          <cell r="M472" t="str">
            <v>Road</v>
          </cell>
        </row>
        <row r="473">
          <cell r="E473" t="str">
            <v xml:space="preserve">Sprinkler </v>
          </cell>
          <cell r="F473" t="str">
            <v>SUB00336</v>
          </cell>
          <cell r="G473" t="str">
            <v>Not Available</v>
          </cell>
          <cell r="K473">
            <v>0</v>
          </cell>
          <cell r="L473">
            <v>30</v>
          </cell>
          <cell r="M473" t="str">
            <v>Road</v>
          </cell>
        </row>
        <row r="474">
          <cell r="E474" t="str">
            <v>Dry riser installation</v>
          </cell>
          <cell r="F474" t="str">
            <v>SUB00337</v>
          </cell>
          <cell r="G474" t="str">
            <v>n</v>
          </cell>
          <cell r="J474">
            <v>109.73096326986396</v>
          </cell>
          <cell r="K474">
            <v>109.73096326986396</v>
          </cell>
          <cell r="L474">
            <v>30</v>
          </cell>
          <cell r="M474" t="str">
            <v>Road</v>
          </cell>
        </row>
        <row r="475">
          <cell r="E475" t="str">
            <v>Lightning protection</v>
          </cell>
          <cell r="F475" t="str">
            <v>SUB00338</v>
          </cell>
          <cell r="G475" t="str">
            <v>Not Available</v>
          </cell>
          <cell r="K475">
            <v>0</v>
          </cell>
          <cell r="L475">
            <v>30</v>
          </cell>
          <cell r="M475" t="str">
            <v>Road</v>
          </cell>
        </row>
        <row r="476">
          <cell r="K476">
            <v>0</v>
          </cell>
          <cell r="L476">
            <v>30</v>
          </cell>
          <cell r="M476" t="str">
            <v>Road</v>
          </cell>
        </row>
        <row r="477">
          <cell r="E477" t="str">
            <v>Fire alarm installation</v>
          </cell>
          <cell r="F477" t="str">
            <v>SUB00340</v>
          </cell>
          <cell r="G477" t="str">
            <v>Not Available</v>
          </cell>
          <cell r="K477">
            <v>0</v>
          </cell>
          <cell r="L477">
            <v>30</v>
          </cell>
          <cell r="M477" t="str">
            <v>Road</v>
          </cell>
        </row>
        <row r="478">
          <cell r="E478" t="str">
            <v>Security and data installation</v>
          </cell>
          <cell r="F478" t="str">
            <v>SUB00341</v>
          </cell>
          <cell r="G478" t="str">
            <v>Not Available</v>
          </cell>
          <cell r="K478">
            <v>0</v>
          </cell>
          <cell r="L478">
            <v>30</v>
          </cell>
          <cell r="M478" t="str">
            <v>Road</v>
          </cell>
        </row>
        <row r="479">
          <cell r="K479">
            <v>0</v>
          </cell>
          <cell r="L479">
            <v>30</v>
          </cell>
          <cell r="M479" t="str">
            <v>Road</v>
          </cell>
        </row>
        <row r="480">
          <cell r="E480" t="str">
            <v xml:space="preserve">External/ Site works </v>
          </cell>
          <cell r="F480" t="str">
            <v>SUB00343</v>
          </cell>
          <cell r="K480">
            <v>0</v>
          </cell>
          <cell r="L480">
            <v>30</v>
          </cell>
          <cell r="M480" t="str">
            <v>Road</v>
          </cell>
        </row>
        <row r="481">
          <cell r="E481" t="str">
            <v>Palisade Fence (per m)</v>
          </cell>
          <cell r="F481" t="str">
            <v>SUB00344</v>
          </cell>
          <cell r="G481" t="str">
            <v>m</v>
          </cell>
          <cell r="J481">
            <v>251</v>
          </cell>
          <cell r="K481">
            <v>251</v>
          </cell>
          <cell r="L481">
            <v>30</v>
          </cell>
          <cell r="M481" t="str">
            <v>Road</v>
          </cell>
          <cell r="O481">
            <v>251</v>
          </cell>
          <cell r="P481">
            <v>251</v>
          </cell>
        </row>
        <row r="482">
          <cell r="E482" t="str">
            <v>Palisade Gate</v>
          </cell>
          <cell r="F482" t="str">
            <v>SUB00345</v>
          </cell>
          <cell r="G482" t="str">
            <v>n</v>
          </cell>
          <cell r="J482">
            <v>4350</v>
          </cell>
          <cell r="K482">
            <v>4350</v>
          </cell>
          <cell r="L482">
            <v>30</v>
          </cell>
          <cell r="M482" t="str">
            <v>Road</v>
          </cell>
          <cell r="O482">
            <v>4350</v>
          </cell>
          <cell r="P482">
            <v>4350</v>
          </cell>
        </row>
        <row r="483">
          <cell r="E483" t="str">
            <v>Chain Link Fence (1.8m height)</v>
          </cell>
          <cell r="F483" t="str">
            <v>SUB00534</v>
          </cell>
          <cell r="G483" t="str">
            <v>m</v>
          </cell>
          <cell r="J483">
            <v>43.223866586648221</v>
          </cell>
          <cell r="K483">
            <v>43.223866586648221</v>
          </cell>
          <cell r="L483">
            <v>30</v>
          </cell>
          <cell r="M483" t="str">
            <v>Road</v>
          </cell>
          <cell r="O483">
            <v>43.223866586648221</v>
          </cell>
          <cell r="P483">
            <v>43.223866586648221</v>
          </cell>
        </row>
        <row r="484">
          <cell r="E484" t="str">
            <v>Stock proof fence</v>
          </cell>
          <cell r="F484" t="str">
            <v>SUB00536</v>
          </cell>
          <cell r="G484" t="str">
            <v>m</v>
          </cell>
          <cell r="J484">
            <v>2.0242218400643699</v>
          </cell>
          <cell r="K484">
            <v>2.0242218400643699</v>
          </cell>
          <cell r="L484">
            <v>30</v>
          </cell>
          <cell r="M484" t="str">
            <v>Road</v>
          </cell>
          <cell r="O484">
            <v>2.0242218400643699</v>
          </cell>
          <cell r="P484">
            <v>2.0242218400643699</v>
          </cell>
        </row>
        <row r="485">
          <cell r="E485" t="str">
            <v>Firewall (0.3m width, no foundations)</v>
          </cell>
          <cell r="F485" t="str">
            <v>SUB00346</v>
          </cell>
          <cell r="G485" t="str">
            <v>m2</v>
          </cell>
          <cell r="J485">
            <v>367</v>
          </cell>
          <cell r="K485">
            <v>367</v>
          </cell>
          <cell r="L485">
            <v>30</v>
          </cell>
          <cell r="M485" t="str">
            <v>Road</v>
          </cell>
          <cell r="O485">
            <v>367</v>
          </cell>
          <cell r="P485">
            <v>367</v>
          </cell>
        </row>
        <row r="486">
          <cell r="K486">
            <v>0</v>
          </cell>
          <cell r="L486">
            <v>30</v>
          </cell>
          <cell r="M486" t="str">
            <v>Road</v>
          </cell>
          <cell r="O486">
            <v>0</v>
          </cell>
          <cell r="P486">
            <v>0</v>
          </cell>
        </row>
        <row r="487">
          <cell r="E487" t="str">
            <v>Trench for multicore cable (per m)</v>
          </cell>
          <cell r="F487" t="str">
            <v>SUB00348</v>
          </cell>
          <cell r="G487" t="str">
            <v>m</v>
          </cell>
          <cell r="J487">
            <v>99.3</v>
          </cell>
          <cell r="K487">
            <v>99.3</v>
          </cell>
          <cell r="L487">
            <v>30</v>
          </cell>
          <cell r="M487" t="str">
            <v>Road</v>
          </cell>
          <cell r="O487">
            <v>99.3</v>
          </cell>
          <cell r="P487">
            <v>99.3</v>
          </cell>
        </row>
        <row r="488">
          <cell r="K488">
            <v>0</v>
          </cell>
          <cell r="L488">
            <v>30</v>
          </cell>
          <cell r="M488" t="str">
            <v>Road</v>
          </cell>
          <cell r="O488">
            <v>0</v>
          </cell>
          <cell r="P488">
            <v>0</v>
          </cell>
        </row>
        <row r="489">
          <cell r="E489" t="str">
            <v>uPVC Pipe 300mm</v>
          </cell>
          <cell r="F489" t="str">
            <v>SUB00350</v>
          </cell>
          <cell r="G489" t="str">
            <v>m</v>
          </cell>
          <cell r="J489">
            <v>15.4</v>
          </cell>
          <cell r="K489">
            <v>15.4</v>
          </cell>
          <cell r="L489">
            <v>30</v>
          </cell>
          <cell r="M489" t="str">
            <v>Road</v>
          </cell>
          <cell r="O489">
            <v>15.4</v>
          </cell>
          <cell r="P489">
            <v>15.4</v>
          </cell>
        </row>
        <row r="490">
          <cell r="E490" t="str">
            <v>HDPE Pipe 180mm</v>
          </cell>
          <cell r="F490" t="str">
            <v>SUB00351</v>
          </cell>
          <cell r="G490" t="str">
            <v>m</v>
          </cell>
          <cell r="J490">
            <v>9.18</v>
          </cell>
          <cell r="K490">
            <v>9.18</v>
          </cell>
          <cell r="L490">
            <v>30</v>
          </cell>
          <cell r="M490" t="str">
            <v>Road</v>
          </cell>
          <cell r="O490">
            <v>9.18</v>
          </cell>
          <cell r="P490">
            <v>9.18</v>
          </cell>
        </row>
        <row r="491">
          <cell r="E491" t="str">
            <v>HDPE Pipe 250mm</v>
          </cell>
          <cell r="F491" t="str">
            <v>SUB00352</v>
          </cell>
          <cell r="G491" t="str">
            <v>m</v>
          </cell>
          <cell r="J491">
            <v>17.399999999999999</v>
          </cell>
          <cell r="K491">
            <v>17.399999999999999</v>
          </cell>
          <cell r="L491">
            <v>30</v>
          </cell>
          <cell r="M491" t="str">
            <v>Road</v>
          </cell>
          <cell r="O491">
            <v>17.399999999999999</v>
          </cell>
          <cell r="P491">
            <v>17.399999999999999</v>
          </cell>
        </row>
        <row r="492">
          <cell r="E492" t="str">
            <v>HDPE Pipe 400mm</v>
          </cell>
          <cell r="F492" t="str">
            <v>SUB00353</v>
          </cell>
          <cell r="G492" t="str">
            <v>m</v>
          </cell>
          <cell r="J492">
            <v>43.5</v>
          </cell>
          <cell r="K492">
            <v>43.5</v>
          </cell>
          <cell r="L492">
            <v>30</v>
          </cell>
          <cell r="M492" t="str">
            <v>Road</v>
          </cell>
          <cell r="O492">
            <v>43.5</v>
          </cell>
          <cell r="P492">
            <v>43.5</v>
          </cell>
        </row>
        <row r="493">
          <cell r="E493" t="str">
            <v>HDPE Pipe 500mm</v>
          </cell>
          <cell r="F493" t="str">
            <v>SUB00354</v>
          </cell>
          <cell r="G493" t="str">
            <v>m</v>
          </cell>
          <cell r="J493">
            <v>67.5</v>
          </cell>
          <cell r="K493">
            <v>67.5</v>
          </cell>
          <cell r="L493">
            <v>30</v>
          </cell>
          <cell r="M493" t="str">
            <v>Road</v>
          </cell>
          <cell r="O493">
            <v>67.5</v>
          </cell>
          <cell r="P493">
            <v>67.5</v>
          </cell>
        </row>
        <row r="494">
          <cell r="K494">
            <v>0</v>
          </cell>
          <cell r="L494">
            <v>30</v>
          </cell>
          <cell r="M494" t="str">
            <v>Road</v>
          </cell>
          <cell r="O494">
            <v>0</v>
          </cell>
          <cell r="P494">
            <v>0</v>
          </cell>
        </row>
        <row r="495">
          <cell r="E495" t="str">
            <v>Filling with MOT Type 1 Material</v>
          </cell>
          <cell r="F495" t="str">
            <v>SUB00356</v>
          </cell>
          <cell r="G495" t="str">
            <v>m3</v>
          </cell>
          <cell r="J495">
            <v>21.81594042139271</v>
          </cell>
          <cell r="K495">
            <v>21.81594042139271</v>
          </cell>
          <cell r="L495">
            <v>30</v>
          </cell>
          <cell r="M495" t="str">
            <v>Road</v>
          </cell>
          <cell r="O495">
            <v>21.81594042139271</v>
          </cell>
          <cell r="P495">
            <v>21.81594042139271</v>
          </cell>
        </row>
        <row r="496">
          <cell r="E496" t="str">
            <v>Filling with 6F2</v>
          </cell>
          <cell r="F496" t="str">
            <v>SUB00357</v>
          </cell>
          <cell r="G496" t="str">
            <v>m3</v>
          </cell>
          <cell r="J496">
            <v>35.044368059730431</v>
          </cell>
          <cell r="K496">
            <v>35.044368059730431</v>
          </cell>
          <cell r="L496">
            <v>30</v>
          </cell>
          <cell r="M496" t="str">
            <v>Road</v>
          </cell>
          <cell r="O496">
            <v>35.044368059730431</v>
          </cell>
          <cell r="P496">
            <v>35.044368059730431</v>
          </cell>
        </row>
        <row r="497">
          <cell r="E497" t="str">
            <v>Filling using on-site materials</v>
          </cell>
          <cell r="F497" t="str">
            <v>SUB00358</v>
          </cell>
          <cell r="G497" t="str">
            <v>m3</v>
          </cell>
          <cell r="J497">
            <v>0.51619119976542516</v>
          </cell>
          <cell r="K497">
            <v>0.51619119976542516</v>
          </cell>
          <cell r="L497">
            <v>30</v>
          </cell>
          <cell r="M497" t="str">
            <v>Road</v>
          </cell>
          <cell r="O497">
            <v>0.51619119976542516</v>
          </cell>
          <cell r="P497">
            <v>0.51619119976542516</v>
          </cell>
        </row>
        <row r="498">
          <cell r="E498" t="str">
            <v>Geotexile Membrane</v>
          </cell>
          <cell r="F498" t="str">
            <v>SUB00359</v>
          </cell>
          <cell r="G498" t="str">
            <v>m2</v>
          </cell>
          <cell r="J498">
            <v>1.9469385020595384</v>
          </cell>
          <cell r="K498">
            <v>1.9469385020595384</v>
          </cell>
          <cell r="L498">
            <v>30</v>
          </cell>
          <cell r="M498" t="str">
            <v>Road</v>
          </cell>
          <cell r="O498">
            <v>1.9469385020595384</v>
          </cell>
          <cell r="P498">
            <v>1.9469385020595384</v>
          </cell>
        </row>
        <row r="499">
          <cell r="E499" t="str">
            <v>Surfacing- aggregate (per m2)</v>
          </cell>
          <cell r="F499" t="str">
            <v>SUB00360</v>
          </cell>
          <cell r="G499" t="str">
            <v>m2</v>
          </cell>
          <cell r="J499">
            <v>2.0871897027780362</v>
          </cell>
          <cell r="K499">
            <v>2.0871897027780362</v>
          </cell>
          <cell r="L499">
            <v>30</v>
          </cell>
          <cell r="M499" t="str">
            <v>Road</v>
          </cell>
          <cell r="O499">
            <v>2.0871897027780362</v>
          </cell>
          <cell r="P499">
            <v>2.0871897027780362</v>
          </cell>
        </row>
        <row r="500">
          <cell r="E500" t="str">
            <v>Skidway</v>
          </cell>
          <cell r="F500" t="str">
            <v>SUB00355</v>
          </cell>
          <cell r="G500" t="str">
            <v>m3</v>
          </cell>
          <cell r="J500">
            <v>655.66148345299973</v>
          </cell>
          <cell r="K500">
            <v>655.66148345299973</v>
          </cell>
          <cell r="L500">
            <v>30</v>
          </cell>
          <cell r="M500" t="str">
            <v>Road</v>
          </cell>
          <cell r="O500">
            <v>655.66148345299973</v>
          </cell>
          <cell r="P500">
            <v>655.66148345299973</v>
          </cell>
        </row>
        <row r="501">
          <cell r="E501" t="str">
            <v>Concrete road (per m2)</v>
          </cell>
          <cell r="F501" t="str">
            <v>SUB00361</v>
          </cell>
          <cell r="G501" t="str">
            <v>m2</v>
          </cell>
          <cell r="J501">
            <v>88.8</v>
          </cell>
          <cell r="K501">
            <v>88.8</v>
          </cell>
          <cell r="L501">
            <v>30</v>
          </cell>
          <cell r="M501" t="str">
            <v>Road</v>
          </cell>
          <cell r="O501">
            <v>88.8</v>
          </cell>
          <cell r="P501">
            <v>88.8</v>
          </cell>
        </row>
        <row r="502">
          <cell r="K502">
            <v>0</v>
          </cell>
          <cell r="L502">
            <v>30</v>
          </cell>
          <cell r="M502" t="str">
            <v>Road</v>
          </cell>
          <cell r="O502">
            <v>0</v>
          </cell>
          <cell r="P502">
            <v>0</v>
          </cell>
        </row>
        <row r="503">
          <cell r="K503">
            <v>0</v>
          </cell>
          <cell r="L503">
            <v>30</v>
          </cell>
          <cell r="M503" t="str">
            <v>Road</v>
          </cell>
          <cell r="O503">
            <v>0</v>
          </cell>
          <cell r="P503">
            <v>0</v>
          </cell>
        </row>
        <row r="504">
          <cell r="E504" t="str">
            <v>Extra Data</v>
          </cell>
          <cell r="K504">
            <v>0</v>
          </cell>
          <cell r="L504">
            <v>30</v>
          </cell>
          <cell r="M504" t="str">
            <v>Road</v>
          </cell>
          <cell r="O504">
            <v>0</v>
          </cell>
          <cell r="P504">
            <v>0</v>
          </cell>
        </row>
        <row r="505">
          <cell r="K505">
            <v>0</v>
          </cell>
          <cell r="L505">
            <v>30</v>
          </cell>
          <cell r="M505" t="str">
            <v>Road</v>
          </cell>
          <cell r="O505">
            <v>0</v>
          </cell>
          <cell r="P505">
            <v>0</v>
          </cell>
        </row>
        <row r="506">
          <cell r="E506" t="str">
            <v>Carbon cost</v>
          </cell>
          <cell r="G506">
            <v>52</v>
          </cell>
          <cell r="K506">
            <v>0</v>
          </cell>
          <cell r="L506">
            <v>30</v>
          </cell>
          <cell r="M506" t="str">
            <v>Road</v>
          </cell>
          <cell r="O506">
            <v>0</v>
          </cell>
          <cell r="P506">
            <v>0</v>
          </cell>
        </row>
        <row r="507">
          <cell r="E507" t="str">
            <v>Water cost</v>
          </cell>
          <cell r="K507">
            <v>0</v>
          </cell>
          <cell r="L507">
            <v>30</v>
          </cell>
          <cell r="M507" t="str">
            <v>Road</v>
          </cell>
          <cell r="O507">
            <v>0</v>
          </cell>
          <cell r="P507">
            <v>0</v>
          </cell>
        </row>
        <row r="508">
          <cell r="E508" t="str">
            <v>SF6 factor</v>
          </cell>
          <cell r="G508">
            <v>23800</v>
          </cell>
          <cell r="K508">
            <v>0</v>
          </cell>
          <cell r="L508">
            <v>30</v>
          </cell>
          <cell r="M508" t="str">
            <v>Road</v>
          </cell>
          <cell r="O508">
            <v>0</v>
          </cell>
          <cell r="P508">
            <v>0</v>
          </cell>
        </row>
        <row r="509">
          <cell r="K509">
            <v>0</v>
          </cell>
          <cell r="L509">
            <v>30</v>
          </cell>
          <cell r="M509" t="str">
            <v>Road</v>
          </cell>
          <cell r="O509">
            <v>0</v>
          </cell>
          <cell r="P509">
            <v>0</v>
          </cell>
        </row>
        <row r="510">
          <cell r="E510" t="str">
            <v>IP3 Civil Items</v>
          </cell>
          <cell r="K510">
            <v>0</v>
          </cell>
          <cell r="L510">
            <v>30</v>
          </cell>
          <cell r="M510" t="str">
            <v>Road</v>
          </cell>
          <cell r="O510">
            <v>0</v>
          </cell>
          <cell r="P510">
            <v>0</v>
          </cell>
        </row>
        <row r="511">
          <cell r="K511">
            <v>0</v>
          </cell>
          <cell r="L511">
            <v>30</v>
          </cell>
          <cell r="M511" t="str">
            <v>Road</v>
          </cell>
          <cell r="O511">
            <v>0</v>
          </cell>
          <cell r="P511">
            <v>0</v>
          </cell>
        </row>
        <row r="512">
          <cell r="K512">
            <v>0</v>
          </cell>
          <cell r="L512">
            <v>30</v>
          </cell>
          <cell r="M512" t="str">
            <v>Road</v>
          </cell>
          <cell r="O512">
            <v>0</v>
          </cell>
          <cell r="P512">
            <v>0</v>
          </cell>
        </row>
        <row r="513">
          <cell r="E513" t="str">
            <v>--Demolition--</v>
          </cell>
          <cell r="F513" t="str">
            <v>SUB000012</v>
          </cell>
          <cell r="G513" t="str">
            <v>m3</v>
          </cell>
          <cell r="K513">
            <v>0</v>
          </cell>
          <cell r="L513">
            <v>30</v>
          </cell>
          <cell r="M513" t="str">
            <v>Road</v>
          </cell>
          <cell r="O513">
            <v>0</v>
          </cell>
          <cell r="P513">
            <v>0</v>
          </cell>
        </row>
        <row r="514">
          <cell r="E514" t="str">
            <v>Excavation</v>
          </cell>
          <cell r="F514" t="str">
            <v>SUB00374</v>
          </cell>
          <cell r="G514" t="str">
            <v>m3</v>
          </cell>
          <cell r="H514">
            <v>1900</v>
          </cell>
          <cell r="K514">
            <v>1.05</v>
          </cell>
          <cell r="L514">
            <v>30</v>
          </cell>
          <cell r="M514" t="str">
            <v>Road</v>
          </cell>
          <cell r="N514">
            <v>1.05</v>
          </cell>
          <cell r="O514">
            <v>1.05</v>
          </cell>
          <cell r="P514">
            <v>1.05</v>
          </cell>
        </row>
        <row r="515">
          <cell r="E515" t="str">
            <v>Gantry Superstructure removal and disposal</v>
          </cell>
          <cell r="F515" t="str">
            <v>SUB00375</v>
          </cell>
          <cell r="G515" t="str">
            <v>n</v>
          </cell>
          <cell r="H515">
            <v>6892.8</v>
          </cell>
          <cell r="J515">
            <v>0</v>
          </cell>
          <cell r="K515">
            <v>30.3</v>
          </cell>
          <cell r="L515">
            <v>30</v>
          </cell>
          <cell r="M515" t="str">
            <v>Road</v>
          </cell>
          <cell r="N515">
            <v>30.3</v>
          </cell>
          <cell r="O515">
            <v>30.3</v>
          </cell>
          <cell r="P515">
            <v>30.3</v>
          </cell>
        </row>
        <row r="516">
          <cell r="E516" t="str">
            <v>Pie Superstructure (ML &amp; HL) removal and disposal</v>
          </cell>
          <cell r="F516" t="str">
            <v>SUB00376</v>
          </cell>
          <cell r="G516" t="str">
            <v>n</v>
          </cell>
          <cell r="H516">
            <v>38913</v>
          </cell>
          <cell r="J516">
            <v>0</v>
          </cell>
          <cell r="K516">
            <v>8.68</v>
          </cell>
          <cell r="L516">
            <v>30</v>
          </cell>
          <cell r="M516" t="str">
            <v>Road</v>
          </cell>
          <cell r="N516">
            <v>8.68</v>
          </cell>
          <cell r="O516">
            <v>8.68</v>
          </cell>
          <cell r="P516">
            <v>8.68</v>
          </cell>
        </row>
        <row r="517">
          <cell r="E517" t="str">
            <v>Single Phase Superstructure removal and disposal</v>
          </cell>
          <cell r="F517" t="str">
            <v>SUB00377</v>
          </cell>
          <cell r="G517" t="str">
            <v>n</v>
          </cell>
          <cell r="H517">
            <v>3046.4</v>
          </cell>
          <cell r="J517">
            <v>0</v>
          </cell>
          <cell r="K517">
            <v>0.68</v>
          </cell>
          <cell r="L517">
            <v>30</v>
          </cell>
          <cell r="M517" t="str">
            <v>Road</v>
          </cell>
          <cell r="N517">
            <v>0.68</v>
          </cell>
          <cell r="O517">
            <v>0.68</v>
          </cell>
          <cell r="P517">
            <v>0.68</v>
          </cell>
        </row>
        <row r="518">
          <cell r="E518" t="str">
            <v>Trees removal (1m girth) and hole backfill</v>
          </cell>
          <cell r="F518" t="str">
            <v>SUB00378</v>
          </cell>
          <cell r="G518" t="str">
            <v>n</v>
          </cell>
          <cell r="H518">
            <v>17640</v>
          </cell>
          <cell r="J518">
            <v>0</v>
          </cell>
          <cell r="K518">
            <v>10.3</v>
          </cell>
          <cell r="L518">
            <v>30</v>
          </cell>
          <cell r="M518" t="str">
            <v>Road</v>
          </cell>
          <cell r="N518">
            <v>10.3</v>
          </cell>
          <cell r="O518">
            <v>10.3</v>
          </cell>
          <cell r="P518">
            <v>10.3</v>
          </cell>
        </row>
        <row r="519">
          <cell r="E519" t="str">
            <v>Trees removal (2-3m girth) and hole backfill</v>
          </cell>
          <cell r="F519" t="str">
            <v>SUB00379</v>
          </cell>
          <cell r="G519" t="str">
            <v>n</v>
          </cell>
          <cell r="H519">
            <v>44500</v>
          </cell>
          <cell r="J519">
            <v>0</v>
          </cell>
          <cell r="K519">
            <v>41.2</v>
          </cell>
          <cell r="L519">
            <v>30</v>
          </cell>
          <cell r="M519" t="str">
            <v>Road</v>
          </cell>
          <cell r="N519">
            <v>41.2</v>
          </cell>
          <cell r="O519">
            <v>41.2</v>
          </cell>
          <cell r="P519">
            <v>41.2</v>
          </cell>
        </row>
        <row r="520">
          <cell r="E520" t="str">
            <v>Concrete bases - complete removal, including disposal and backfill with Type 1 fill</v>
          </cell>
          <cell r="F520" t="str">
            <v>SUB00380</v>
          </cell>
          <cell r="G520" t="str">
            <v>m3</v>
          </cell>
          <cell r="H520">
            <v>2800</v>
          </cell>
          <cell r="J520">
            <v>14.7</v>
          </cell>
          <cell r="K520">
            <v>15.747</v>
          </cell>
          <cell r="L520">
            <v>30</v>
          </cell>
          <cell r="M520" t="str">
            <v>Road</v>
          </cell>
          <cell r="N520">
            <v>1.0470000000000002</v>
          </cell>
          <cell r="O520">
            <v>15.747</v>
          </cell>
          <cell r="P520">
            <v>15.747</v>
          </cell>
        </row>
        <row r="521">
          <cell r="E521" t="str">
            <v>Cable trenches - removal down to 150mm below, including disposal and backfill</v>
          </cell>
          <cell r="F521" t="str">
            <v>SUB00381</v>
          </cell>
          <cell r="G521" t="str">
            <v>m3</v>
          </cell>
          <cell r="H521">
            <v>1152</v>
          </cell>
          <cell r="J521">
            <v>1.23E-3</v>
          </cell>
          <cell r="K521">
            <v>0.67122999999999999</v>
          </cell>
          <cell r="L521">
            <v>30</v>
          </cell>
          <cell r="M521" t="str">
            <v>Road</v>
          </cell>
          <cell r="N521">
            <v>0.67</v>
          </cell>
          <cell r="O521">
            <v>0.67122999999999999</v>
          </cell>
          <cell r="P521">
            <v>0.67122999999999999</v>
          </cell>
        </row>
        <row r="522">
          <cell r="E522" t="str">
            <v>Tarmac roadway demolition and disposal</v>
          </cell>
          <cell r="F522" t="str">
            <v>SUB00382</v>
          </cell>
          <cell r="G522" t="str">
            <v>m2</v>
          </cell>
          <cell r="H522">
            <v>1900</v>
          </cell>
          <cell r="J522">
            <v>0</v>
          </cell>
          <cell r="K522">
            <v>1.58</v>
          </cell>
          <cell r="L522">
            <v>30</v>
          </cell>
          <cell r="M522" t="str">
            <v>Road</v>
          </cell>
          <cell r="N522">
            <v>1.58</v>
          </cell>
          <cell r="O522">
            <v>1.58</v>
          </cell>
          <cell r="P522">
            <v>1.58</v>
          </cell>
        </row>
        <row r="523">
          <cell r="E523" t="str">
            <v>Building</v>
          </cell>
          <cell r="F523" t="str">
            <v>SUB00383</v>
          </cell>
          <cell r="G523" t="str">
            <v>m3</v>
          </cell>
          <cell r="H523">
            <v>57600</v>
          </cell>
          <cell r="J523">
            <v>0</v>
          </cell>
          <cell r="K523">
            <v>16.2</v>
          </cell>
          <cell r="L523">
            <v>30</v>
          </cell>
          <cell r="M523" t="str">
            <v>Road</v>
          </cell>
          <cell r="N523">
            <v>16.2</v>
          </cell>
          <cell r="O523">
            <v>16.2</v>
          </cell>
          <cell r="P523">
            <v>16.2</v>
          </cell>
        </row>
        <row r="524">
          <cell r="E524" t="str">
            <v>Brickwork firewall walls (up to 6m high, 450mm thick) including taking down &amp; disposal.</v>
          </cell>
          <cell r="F524" t="str">
            <v>SUB00384</v>
          </cell>
          <cell r="G524" t="str">
            <v>m2</v>
          </cell>
          <cell r="H524">
            <v>25900</v>
          </cell>
          <cell r="J524">
            <v>0</v>
          </cell>
          <cell r="K524">
            <v>0.23899999999999999</v>
          </cell>
          <cell r="L524">
            <v>30</v>
          </cell>
          <cell r="M524" t="str">
            <v>Road</v>
          </cell>
          <cell r="N524">
            <v>0.23899999999999999</v>
          </cell>
          <cell r="O524">
            <v>0.23899999999999999</v>
          </cell>
          <cell r="P524">
            <v>0.23899999999999999</v>
          </cell>
        </row>
        <row r="525">
          <cell r="E525" t="str">
            <v>Concrete walls of existing bund (&lt;600mm height, 350 mm thick) including taking down and disposal</v>
          </cell>
          <cell r="F525" t="str">
            <v>SUB00385</v>
          </cell>
          <cell r="G525" t="str">
            <v>m</v>
          </cell>
          <cell r="H525">
            <v>13000</v>
          </cell>
          <cell r="J525">
            <v>0</v>
          </cell>
          <cell r="K525">
            <v>0.106</v>
          </cell>
          <cell r="L525">
            <v>30</v>
          </cell>
          <cell r="M525" t="str">
            <v>Road</v>
          </cell>
          <cell r="N525">
            <v>0.106</v>
          </cell>
          <cell r="O525">
            <v>0.106</v>
          </cell>
          <cell r="P525">
            <v>0.106</v>
          </cell>
        </row>
        <row r="526">
          <cell r="E526" t="str">
            <v>Concrete interceptor- removal, disposal and backfill with type 1 fill.</v>
          </cell>
          <cell r="F526" t="str">
            <v>SUB00386</v>
          </cell>
          <cell r="G526" t="str">
            <v>n</v>
          </cell>
          <cell r="H526">
            <v>1800</v>
          </cell>
          <cell r="J526">
            <v>16.2</v>
          </cell>
          <cell r="K526">
            <v>24.6</v>
          </cell>
          <cell r="L526">
            <v>30</v>
          </cell>
          <cell r="M526" t="str">
            <v>Road</v>
          </cell>
          <cell r="N526">
            <v>8.4000000000000021</v>
          </cell>
          <cell r="O526">
            <v>24.6</v>
          </cell>
          <cell r="P526">
            <v>24.6</v>
          </cell>
        </row>
        <row r="527">
          <cell r="E527" t="str">
            <v>Removal of fence</v>
          </cell>
          <cell r="F527" t="str">
            <v>SUB00387</v>
          </cell>
          <cell r="G527" t="str">
            <v>m</v>
          </cell>
          <cell r="H527">
            <v>1800</v>
          </cell>
          <cell r="J527">
            <v>0</v>
          </cell>
          <cell r="K527">
            <v>0.53100000000000003</v>
          </cell>
          <cell r="L527">
            <v>30</v>
          </cell>
          <cell r="M527" t="str">
            <v>Road</v>
          </cell>
          <cell r="N527">
            <v>0.53100000000000003</v>
          </cell>
          <cell r="O527">
            <v>0.53100000000000003</v>
          </cell>
          <cell r="P527">
            <v>0.53100000000000003</v>
          </cell>
        </row>
        <row r="528">
          <cell r="E528" t="str">
            <v>Removal of spoil or other materials (per m3)</v>
          </cell>
          <cell r="F528" t="str">
            <v>SUB00388</v>
          </cell>
          <cell r="G528" t="str">
            <v>m3</v>
          </cell>
          <cell r="H528">
            <v>1800</v>
          </cell>
          <cell r="J528">
            <v>0</v>
          </cell>
          <cell r="K528">
            <v>0.53100000000000003</v>
          </cell>
          <cell r="L528">
            <v>30</v>
          </cell>
          <cell r="M528" t="str">
            <v>Road</v>
          </cell>
          <cell r="N528">
            <v>0.53100000000000003</v>
          </cell>
          <cell r="O528">
            <v>0.53100000000000003</v>
          </cell>
          <cell r="P528">
            <v>0.53100000000000003</v>
          </cell>
        </row>
        <row r="530">
          <cell r="E530" t="str">
            <v>--Demolition--</v>
          </cell>
          <cell r="F530" t="str">
            <v>SUB00013</v>
          </cell>
          <cell r="G530" t="str">
            <v>m3</v>
          </cell>
          <cell r="K530">
            <v>0</v>
          </cell>
          <cell r="L530">
            <v>30</v>
          </cell>
          <cell r="M530" t="str">
            <v>Road</v>
          </cell>
          <cell r="O530">
            <v>0</v>
          </cell>
          <cell r="P530">
            <v>0</v>
          </cell>
        </row>
        <row r="531">
          <cell r="E531" t="str">
            <v>Excavation</v>
          </cell>
          <cell r="F531" t="str">
            <v>SUB00374</v>
          </cell>
          <cell r="G531" t="str">
            <v>m3</v>
          </cell>
          <cell r="H531">
            <v>1900</v>
          </cell>
          <cell r="K531">
            <v>1.05</v>
          </cell>
          <cell r="L531">
            <v>30</v>
          </cell>
          <cell r="M531" t="str">
            <v>Road</v>
          </cell>
          <cell r="N531">
            <v>1.05</v>
          </cell>
          <cell r="O531">
            <v>1.05</v>
          </cell>
          <cell r="P531">
            <v>1.05</v>
          </cell>
        </row>
        <row r="532">
          <cell r="E532" t="str">
            <v>Demolition and removal from site</v>
          </cell>
          <cell r="F532" t="str">
            <v>SUB10375</v>
          </cell>
          <cell r="G532" t="str">
            <v>m3</v>
          </cell>
          <cell r="H532">
            <v>1900</v>
          </cell>
          <cell r="J532">
            <v>0</v>
          </cell>
          <cell r="K532">
            <v>1.58</v>
          </cell>
          <cell r="L532">
            <v>30</v>
          </cell>
          <cell r="M532" t="str">
            <v>Road</v>
          </cell>
          <cell r="N532">
            <v>1.58</v>
          </cell>
          <cell r="O532">
            <v>1.58</v>
          </cell>
          <cell r="P532">
            <v>1.58</v>
          </cell>
        </row>
        <row r="533">
          <cell r="E533" t="str">
            <v>Demolition and store onsite</v>
          </cell>
          <cell r="F533" t="str">
            <v>SUB10376</v>
          </cell>
          <cell r="G533" t="str">
            <v>m3</v>
          </cell>
          <cell r="H533">
            <v>1900</v>
          </cell>
          <cell r="J533">
            <v>0</v>
          </cell>
          <cell r="K533">
            <v>1.58</v>
          </cell>
          <cell r="L533">
            <v>0</v>
          </cell>
          <cell r="M533" t="str">
            <v>Road</v>
          </cell>
          <cell r="N533">
            <v>1.58</v>
          </cell>
          <cell r="O533">
            <v>1.58</v>
          </cell>
          <cell r="P533">
            <v>1.58</v>
          </cell>
        </row>
        <row r="534">
          <cell r="E534" t="str">
            <v>Concrete bases - removal and backfill with Type 1</v>
          </cell>
          <cell r="F534" t="str">
            <v>SUB10380</v>
          </cell>
          <cell r="G534" t="str">
            <v>m3</v>
          </cell>
          <cell r="H534">
            <v>2800</v>
          </cell>
          <cell r="J534">
            <v>14.7</v>
          </cell>
          <cell r="K534">
            <v>15.747</v>
          </cell>
          <cell r="L534">
            <v>30</v>
          </cell>
          <cell r="M534" t="str">
            <v>Road</v>
          </cell>
          <cell r="N534">
            <v>1.0470000000000002</v>
          </cell>
          <cell r="O534">
            <v>15.747</v>
          </cell>
          <cell r="P534">
            <v>15.747</v>
          </cell>
        </row>
        <row r="535">
          <cell r="E535" t="str">
            <v>Cable trenches - removal to 150mm including backfill Type 1</v>
          </cell>
          <cell r="F535" t="str">
            <v>SUB10381</v>
          </cell>
          <cell r="G535" t="str">
            <v>m3</v>
          </cell>
          <cell r="H535">
            <v>1152</v>
          </cell>
          <cell r="J535">
            <v>1.23E-3</v>
          </cell>
          <cell r="K535">
            <v>0.67122999999999999</v>
          </cell>
          <cell r="L535">
            <v>30</v>
          </cell>
          <cell r="M535" t="str">
            <v>Road</v>
          </cell>
          <cell r="N535">
            <v>0.67</v>
          </cell>
          <cell r="O535">
            <v>0.67122999999999999</v>
          </cell>
          <cell r="P535">
            <v>0.67122999999999999</v>
          </cell>
        </row>
        <row r="536">
          <cell r="E536" t="str">
            <v>Building Demolition</v>
          </cell>
          <cell r="F536" t="str">
            <v>SUB10383</v>
          </cell>
          <cell r="G536" t="str">
            <v>m3</v>
          </cell>
          <cell r="H536">
            <v>57600</v>
          </cell>
          <cell r="J536">
            <v>0</v>
          </cell>
          <cell r="K536">
            <v>16.2</v>
          </cell>
          <cell r="L536">
            <v>30</v>
          </cell>
          <cell r="M536" t="str">
            <v>Road</v>
          </cell>
          <cell r="N536">
            <v>16.2</v>
          </cell>
          <cell r="O536">
            <v>16.2</v>
          </cell>
          <cell r="P536">
            <v>16.2</v>
          </cell>
        </row>
        <row r="537">
          <cell r="E537" t="str">
            <v>Remove existing palisade fence</v>
          </cell>
          <cell r="F537" t="str">
            <v>SUB00528</v>
          </cell>
          <cell r="G537" t="str">
            <v>m</v>
          </cell>
          <cell r="H537">
            <v>361</v>
          </cell>
          <cell r="J537">
            <v>0.53100288503514426</v>
          </cell>
          <cell r="K537">
            <v>1.0620028850351444</v>
          </cell>
          <cell r="L537">
            <v>30</v>
          </cell>
          <cell r="M537" t="str">
            <v>Road</v>
          </cell>
          <cell r="N537">
            <v>0.53100000000000003</v>
          </cell>
          <cell r="O537">
            <v>1.0620028850351444</v>
          </cell>
          <cell r="P537">
            <v>1.0620028850351444</v>
          </cell>
        </row>
        <row r="538">
          <cell r="K538">
            <v>0</v>
          </cell>
          <cell r="L538">
            <v>30</v>
          </cell>
          <cell r="M538" t="str">
            <v>Road</v>
          </cell>
          <cell r="O538">
            <v>0</v>
          </cell>
          <cell r="P538">
            <v>0</v>
          </cell>
        </row>
        <row r="539">
          <cell r="E539" t="str">
            <v>--Earthworks--</v>
          </cell>
          <cell r="F539" t="str">
            <v>SUB00000</v>
          </cell>
          <cell r="K539">
            <v>0</v>
          </cell>
          <cell r="L539">
            <v>30</v>
          </cell>
          <cell r="M539" t="str">
            <v>Road</v>
          </cell>
          <cell r="O539">
            <v>0</v>
          </cell>
          <cell r="P539">
            <v>0</v>
          </cell>
        </row>
        <row r="540">
          <cell r="E540" t="str">
            <v>Strip Topsoil</v>
          </cell>
          <cell r="F540" t="str">
            <v>SUB00392</v>
          </cell>
          <cell r="G540" t="str">
            <v>m3</v>
          </cell>
          <cell r="H540">
            <v>2050</v>
          </cell>
          <cell r="J540">
            <v>0</v>
          </cell>
          <cell r="K540">
            <v>0.51600000000000001</v>
          </cell>
          <cell r="L540">
            <v>30</v>
          </cell>
          <cell r="M540" t="str">
            <v>Road</v>
          </cell>
          <cell r="N540">
            <v>0.51600000000000001</v>
          </cell>
          <cell r="O540">
            <v>0.51600000000000001</v>
          </cell>
          <cell r="P540">
            <v>0.51600000000000001</v>
          </cell>
        </row>
        <row r="541">
          <cell r="E541" t="str">
            <v>Excavation (material other than topsoil, rock or artificial hard material)</v>
          </cell>
          <cell r="F541" t="str">
            <v>SUB00393</v>
          </cell>
          <cell r="G541" t="str">
            <v>m3</v>
          </cell>
          <cell r="H541">
            <v>1900</v>
          </cell>
          <cell r="K541">
            <v>1.05</v>
          </cell>
          <cell r="L541">
            <v>30</v>
          </cell>
          <cell r="M541" t="str">
            <v>Road</v>
          </cell>
          <cell r="N541">
            <v>1.05</v>
          </cell>
          <cell r="O541">
            <v>1.05</v>
          </cell>
          <cell r="P541">
            <v>1.05</v>
          </cell>
        </row>
        <row r="542">
          <cell r="E542" t="str">
            <v>Excavation (rock or hard material)</v>
          </cell>
          <cell r="F542" t="str">
            <v>SUB00394</v>
          </cell>
          <cell r="G542" t="str">
            <v>m3</v>
          </cell>
          <cell r="H542">
            <v>1900</v>
          </cell>
          <cell r="K542">
            <v>1.05</v>
          </cell>
          <cell r="L542">
            <v>30</v>
          </cell>
          <cell r="M542" t="str">
            <v>Road</v>
          </cell>
          <cell r="N542">
            <v>1.05</v>
          </cell>
          <cell r="O542">
            <v>1.05</v>
          </cell>
          <cell r="P542">
            <v>1.05</v>
          </cell>
        </row>
        <row r="543">
          <cell r="E543" t="str">
            <v>Excavation - hand dig - in compacted stone filling</v>
          </cell>
          <cell r="F543" t="str">
            <v>SUB00395</v>
          </cell>
          <cell r="G543" t="str">
            <v>m3</v>
          </cell>
          <cell r="H543">
            <v>1900</v>
          </cell>
          <cell r="K543">
            <v>1.05</v>
          </cell>
          <cell r="L543">
            <v>30</v>
          </cell>
          <cell r="M543" t="str">
            <v>Road</v>
          </cell>
          <cell r="N543">
            <v>1.05</v>
          </cell>
          <cell r="O543">
            <v>1.05</v>
          </cell>
          <cell r="P543">
            <v>1.05</v>
          </cell>
        </row>
        <row r="544">
          <cell r="E544" t="str">
            <v>Excavation - hand dig - in material other than topsoil, rock or artificial hard</v>
          </cell>
          <cell r="F544" t="str">
            <v>SUB00396</v>
          </cell>
          <cell r="G544" t="str">
            <v>m3</v>
          </cell>
          <cell r="H544">
            <v>1900</v>
          </cell>
          <cell r="K544">
            <v>1.05</v>
          </cell>
          <cell r="L544">
            <v>30</v>
          </cell>
          <cell r="M544" t="str">
            <v>Road</v>
          </cell>
          <cell r="N544">
            <v>1.05</v>
          </cell>
          <cell r="O544">
            <v>1.05</v>
          </cell>
          <cell r="P544">
            <v>1.05</v>
          </cell>
        </row>
        <row r="545">
          <cell r="E545" t="str">
            <v>Selected material deposit in spoil heaps on site - double handled for general filling</v>
          </cell>
          <cell r="F545" t="str">
            <v>SUB00397</v>
          </cell>
          <cell r="G545" t="str">
            <v>m3</v>
          </cell>
          <cell r="H545">
            <v>1900</v>
          </cell>
          <cell r="K545">
            <v>1.05</v>
          </cell>
          <cell r="L545">
            <v>30</v>
          </cell>
          <cell r="M545" t="str">
            <v>Road</v>
          </cell>
          <cell r="N545">
            <v>1.05</v>
          </cell>
          <cell r="O545">
            <v>1.05</v>
          </cell>
          <cell r="P545">
            <v>1.05</v>
          </cell>
        </row>
        <row r="546">
          <cell r="E546" t="str">
            <v>Site Processed Material</v>
          </cell>
          <cell r="F546" t="str">
            <v>SUB00403</v>
          </cell>
          <cell r="G546" t="str">
            <v>m3</v>
          </cell>
          <cell r="H546">
            <v>5500</v>
          </cell>
          <cell r="J546">
            <v>0</v>
          </cell>
          <cell r="K546">
            <v>8.59</v>
          </cell>
          <cell r="L546">
            <v>30</v>
          </cell>
          <cell r="M546" t="str">
            <v>Road</v>
          </cell>
          <cell r="N546">
            <v>8.59</v>
          </cell>
          <cell r="O546">
            <v>8.59</v>
          </cell>
          <cell r="P546">
            <v>8.59</v>
          </cell>
        </row>
        <row r="547">
          <cell r="E547" t="str">
            <v>Laying &amp; Compacting Site Processed Material</v>
          </cell>
          <cell r="F547" t="str">
            <v>SUB00404</v>
          </cell>
          <cell r="G547" t="str">
            <v>m3</v>
          </cell>
          <cell r="H547">
            <v>1800</v>
          </cell>
          <cell r="J547">
            <v>0</v>
          </cell>
          <cell r="K547">
            <v>1.56</v>
          </cell>
          <cell r="L547">
            <v>30</v>
          </cell>
          <cell r="M547" t="str">
            <v>Road</v>
          </cell>
          <cell r="N547">
            <v>1.56</v>
          </cell>
          <cell r="O547">
            <v>1.56</v>
          </cell>
          <cell r="P547">
            <v>1.56</v>
          </cell>
        </row>
        <row r="548">
          <cell r="E548" t="str">
            <v>MOT Type 1 Material</v>
          </cell>
          <cell r="F548" t="str">
            <v>SUB00405</v>
          </cell>
          <cell r="G548" t="str">
            <v>m3</v>
          </cell>
          <cell r="H548">
            <v>1990</v>
          </cell>
          <cell r="J548">
            <v>14.2</v>
          </cell>
          <cell r="K548">
            <v>14.715999999999999</v>
          </cell>
          <cell r="L548">
            <v>30</v>
          </cell>
          <cell r="M548" t="str">
            <v>Road</v>
          </cell>
          <cell r="N548">
            <v>0.51600000000000001</v>
          </cell>
          <cell r="O548">
            <v>4.33</v>
          </cell>
          <cell r="P548">
            <v>14.715999999999999</v>
          </cell>
        </row>
        <row r="549">
          <cell r="E549" t="str">
            <v>Piling Mat 300mm excavation</v>
          </cell>
          <cell r="F549" t="str">
            <v>SUB00406</v>
          </cell>
          <cell r="G549" t="str">
            <v>m2</v>
          </cell>
          <cell r="H549">
            <v>615</v>
          </cell>
          <cell r="J549">
            <v>0</v>
          </cell>
          <cell r="K549">
            <v>0.159</v>
          </cell>
          <cell r="L549">
            <v>30</v>
          </cell>
          <cell r="M549" t="str">
            <v>Road</v>
          </cell>
          <cell r="N549">
            <v>0.159</v>
          </cell>
          <cell r="O549">
            <v>0.159</v>
          </cell>
          <cell r="P549">
            <v>0.159</v>
          </cell>
        </row>
        <row r="550">
          <cell r="E550" t="str">
            <v>Piling Mat 300mm MOT</v>
          </cell>
          <cell r="F550" t="str">
            <v>SUB00407</v>
          </cell>
          <cell r="G550" t="str">
            <v>m2</v>
          </cell>
          <cell r="H550">
            <v>598</v>
          </cell>
          <cell r="J550">
            <v>4.9030000000000005</v>
          </cell>
          <cell r="K550">
            <v>5.0580000000000007</v>
          </cell>
          <cell r="L550">
            <v>30</v>
          </cell>
          <cell r="M550" t="str">
            <v>Road</v>
          </cell>
          <cell r="N550">
            <v>0.155</v>
          </cell>
          <cell r="O550">
            <v>1.3</v>
          </cell>
          <cell r="P550">
            <v>5.0580000000000007</v>
          </cell>
        </row>
        <row r="551">
          <cell r="E551" t="str">
            <v>Piling Mat 300mm 6F2 &amp; disposal of 300mm 6F2</v>
          </cell>
          <cell r="F551" t="str">
            <v>SUB00408</v>
          </cell>
          <cell r="G551" t="str">
            <v>m2</v>
          </cell>
          <cell r="H551">
            <v>466</v>
          </cell>
          <cell r="J551">
            <v>5.07</v>
          </cell>
          <cell r="K551">
            <v>5.2290000000000001</v>
          </cell>
          <cell r="L551">
            <v>30</v>
          </cell>
          <cell r="M551" t="str">
            <v>Road</v>
          </cell>
          <cell r="N551">
            <v>0.159</v>
          </cell>
          <cell r="O551">
            <v>5.2290000000000001</v>
          </cell>
          <cell r="P551">
            <v>5.2290000000000001</v>
          </cell>
        </row>
        <row r="552">
          <cell r="E552" t="str">
            <v>6F2 Material</v>
          </cell>
          <cell r="F552" t="str">
            <v>SUB00409</v>
          </cell>
          <cell r="G552" t="str">
            <v>m3</v>
          </cell>
          <cell r="H552">
            <v>1554</v>
          </cell>
          <cell r="J552">
            <v>8.6499999999999986</v>
          </cell>
          <cell r="K552">
            <v>9.1809999999999992</v>
          </cell>
          <cell r="L552">
            <v>30</v>
          </cell>
          <cell r="M552" t="str">
            <v>Road</v>
          </cell>
          <cell r="N552">
            <v>0.53100000000000003</v>
          </cell>
          <cell r="O552">
            <v>9.1809999999999992</v>
          </cell>
          <cell r="P552">
            <v>9.1809999999999992</v>
          </cell>
        </row>
        <row r="553">
          <cell r="E553" t="str">
            <v>Filling of selected material from spoil heaps on site to create bunds</v>
          </cell>
          <cell r="F553" t="str">
            <v>SUB00410</v>
          </cell>
          <cell r="G553" t="str">
            <v>m3</v>
          </cell>
          <cell r="H553">
            <v>1600</v>
          </cell>
          <cell r="J553">
            <v>0</v>
          </cell>
          <cell r="K553">
            <v>0.51600000000000001</v>
          </cell>
          <cell r="L553">
            <v>30</v>
          </cell>
          <cell r="M553" t="str">
            <v>Road</v>
          </cell>
          <cell r="N553">
            <v>0.51600000000000001</v>
          </cell>
          <cell r="O553">
            <v>0.51600000000000001</v>
          </cell>
          <cell r="P553">
            <v>0.51600000000000001</v>
          </cell>
        </row>
        <row r="554">
          <cell r="E554" t="str">
            <v>Terram 1000 geotextile membrane 150mm laps</v>
          </cell>
          <cell r="F554" t="str">
            <v>SUB00411</v>
          </cell>
          <cell r="G554" t="str">
            <v>m2</v>
          </cell>
          <cell r="H554">
            <v>0.69299999999999995</v>
          </cell>
          <cell r="J554">
            <v>1.94</v>
          </cell>
          <cell r="K554">
            <v>1.94</v>
          </cell>
          <cell r="L554">
            <v>30</v>
          </cell>
          <cell r="M554" t="str">
            <v>Road</v>
          </cell>
          <cell r="O554">
            <v>1.94</v>
          </cell>
          <cell r="P554">
            <v>1.94</v>
          </cell>
        </row>
        <row r="555">
          <cell r="E555" t="str">
            <v>Geogrids, Tensar</v>
          </cell>
          <cell r="F555" t="str">
            <v>SUB00412</v>
          </cell>
          <cell r="G555" t="str">
            <v>m2</v>
          </cell>
          <cell r="H555">
            <v>0.33</v>
          </cell>
          <cell r="J555">
            <v>0.93</v>
          </cell>
          <cell r="K555">
            <v>0.93</v>
          </cell>
          <cell r="L555">
            <v>30</v>
          </cell>
          <cell r="M555" t="str">
            <v>Road</v>
          </cell>
          <cell r="O555">
            <v>0.93</v>
          </cell>
          <cell r="P555">
            <v>0.93</v>
          </cell>
        </row>
        <row r="556">
          <cell r="E556" t="str">
            <v>75mm thick layer stone chippings</v>
          </cell>
          <cell r="F556" t="str">
            <v>SUB00413</v>
          </cell>
          <cell r="G556" t="str">
            <v>m2</v>
          </cell>
          <cell r="H556">
            <v>150</v>
          </cell>
          <cell r="J556">
            <v>1.03</v>
          </cell>
          <cell r="K556">
            <v>1.0687</v>
          </cell>
          <cell r="L556">
            <v>30</v>
          </cell>
          <cell r="M556" t="str">
            <v>Road</v>
          </cell>
          <cell r="N556">
            <v>3.8699999999999998E-2</v>
          </cell>
          <cell r="O556">
            <v>1.0687</v>
          </cell>
          <cell r="P556">
            <v>1.0687</v>
          </cell>
        </row>
        <row r="557">
          <cell r="E557" t="str">
            <v>Improving existing compound (removing &amp; disposing 375mm and importing 300mm type 1 and 75mm chippings</v>
          </cell>
          <cell r="F557" t="str">
            <v>SUB00414</v>
          </cell>
          <cell r="G557" t="str">
            <v xml:space="preserve">m2 </v>
          </cell>
          <cell r="H557">
            <v>1517</v>
          </cell>
          <cell r="J557">
            <v>6.2110000000000003</v>
          </cell>
          <cell r="K557">
            <v>6.41</v>
          </cell>
          <cell r="L557">
            <v>30</v>
          </cell>
          <cell r="M557" t="str">
            <v>Road</v>
          </cell>
          <cell r="N557">
            <v>0.19900000000000001</v>
          </cell>
          <cell r="O557">
            <v>6.41</v>
          </cell>
          <cell r="P557">
            <v>6.41</v>
          </cell>
        </row>
        <row r="558">
          <cell r="E558" t="str">
            <v>Disposal (incl tax)</v>
          </cell>
          <cell r="F558" t="str">
            <v>SUB00398</v>
          </cell>
          <cell r="G558" t="str">
            <v>m3</v>
          </cell>
          <cell r="J558">
            <v>10.696805828694691</v>
          </cell>
          <cell r="K558">
            <v>10.696805828694691</v>
          </cell>
          <cell r="L558">
            <v>30</v>
          </cell>
          <cell r="M558" t="str">
            <v>Road</v>
          </cell>
          <cell r="O558">
            <v>10.696805828694691</v>
          </cell>
          <cell r="P558">
            <v>10.696805828694691</v>
          </cell>
        </row>
        <row r="559">
          <cell r="E559" t="str">
            <v>Disposal Contaminated (incl tax)</v>
          </cell>
          <cell r="F559" t="str">
            <v>SUB00399</v>
          </cell>
          <cell r="G559" t="str">
            <v>m3</v>
          </cell>
          <cell r="J559">
            <v>10.696805828694691</v>
          </cell>
          <cell r="K559">
            <v>10.696805828694691</v>
          </cell>
          <cell r="L559">
            <v>30</v>
          </cell>
          <cell r="M559" t="str">
            <v>Road</v>
          </cell>
          <cell r="O559">
            <v>10.696805828694691</v>
          </cell>
          <cell r="P559">
            <v>10.696805828694691</v>
          </cell>
        </row>
        <row r="560">
          <cell r="E560" t="str">
            <v>Disposal Contaminated (Hazardous Unreactive )</v>
          </cell>
          <cell r="F560" t="str">
            <v>SUB00400</v>
          </cell>
          <cell r="G560" t="str">
            <v>m3</v>
          </cell>
          <cell r="J560">
            <v>10.696805828694691</v>
          </cell>
          <cell r="K560">
            <v>10.696805828694691</v>
          </cell>
          <cell r="L560">
            <v>30</v>
          </cell>
          <cell r="M560" t="str">
            <v>Road</v>
          </cell>
          <cell r="O560">
            <v>10.696805828694691</v>
          </cell>
          <cell r="P560">
            <v>10.696805828694691</v>
          </cell>
        </row>
        <row r="561">
          <cell r="E561" t="str">
            <v>Disposal Contaminated (Hazardous)</v>
          </cell>
          <cell r="F561" t="str">
            <v>SUB00401</v>
          </cell>
          <cell r="G561" t="str">
            <v>m3</v>
          </cell>
          <cell r="J561">
            <v>10.696805828694691</v>
          </cell>
          <cell r="K561">
            <v>10.696805828694691</v>
          </cell>
          <cell r="L561">
            <v>30</v>
          </cell>
          <cell r="M561" t="str">
            <v>Road</v>
          </cell>
          <cell r="O561">
            <v>10.696805828694691</v>
          </cell>
          <cell r="P561">
            <v>10.696805828694691</v>
          </cell>
        </row>
        <row r="562">
          <cell r="E562" t="str">
            <v>Disposal of contaminated groundwater assumed 1 tanker per day for 8 weeks</v>
          </cell>
          <cell r="F562" t="str">
            <v>SUB00402</v>
          </cell>
          <cell r="G562" t="str">
            <v>No</v>
          </cell>
          <cell r="J562">
            <v>1983.5713061358247</v>
          </cell>
          <cell r="K562">
            <v>1983.5713061358247</v>
          </cell>
          <cell r="L562">
            <v>30</v>
          </cell>
          <cell r="M562" t="str">
            <v>Road</v>
          </cell>
          <cell r="O562">
            <v>1983.5713061358247</v>
          </cell>
          <cell r="P562">
            <v>1983.5713061358247</v>
          </cell>
        </row>
        <row r="564">
          <cell r="E564" t="str">
            <v>--Earthworks--</v>
          </cell>
          <cell r="F564" t="str">
            <v>SUB00014</v>
          </cell>
          <cell r="G564" t="str">
            <v>m3</v>
          </cell>
          <cell r="K564">
            <v>0</v>
          </cell>
          <cell r="L564">
            <v>30</v>
          </cell>
          <cell r="M564" t="str">
            <v>Road</v>
          </cell>
          <cell r="O564">
            <v>0</v>
          </cell>
          <cell r="P564">
            <v>0</v>
          </cell>
        </row>
        <row r="565">
          <cell r="E565" t="str">
            <v>Strip Topsoil</v>
          </cell>
          <cell r="F565" t="str">
            <v>SUB10392</v>
          </cell>
          <cell r="G565" t="str">
            <v>m3</v>
          </cell>
          <cell r="H565">
            <v>2050</v>
          </cell>
          <cell r="J565">
            <v>0</v>
          </cell>
          <cell r="K565">
            <v>1.05</v>
          </cell>
          <cell r="L565">
            <v>30</v>
          </cell>
          <cell r="M565" t="str">
            <v>Road</v>
          </cell>
          <cell r="N565">
            <v>1.05</v>
          </cell>
          <cell r="O565">
            <v>1.05</v>
          </cell>
          <cell r="P565">
            <v>1.05</v>
          </cell>
        </row>
        <row r="566">
          <cell r="E566" t="str">
            <v>TopSoil</v>
          </cell>
          <cell r="F566" t="str">
            <v>SUB11393</v>
          </cell>
          <cell r="G566" t="str">
            <v>m3</v>
          </cell>
          <cell r="H566">
            <v>1900</v>
          </cell>
          <cell r="J566">
            <v>40</v>
          </cell>
          <cell r="K566">
            <v>41.05</v>
          </cell>
          <cell r="L566">
            <v>30</v>
          </cell>
          <cell r="M566" t="str">
            <v>Road</v>
          </cell>
          <cell r="N566">
            <v>1.05</v>
          </cell>
        </row>
        <row r="567">
          <cell r="E567" t="str">
            <v>Excavation</v>
          </cell>
          <cell r="F567" t="str">
            <v>SUB10393</v>
          </cell>
          <cell r="G567" t="str">
            <v>m3</v>
          </cell>
          <cell r="H567">
            <v>1900</v>
          </cell>
          <cell r="K567">
            <v>1.05</v>
          </cell>
          <cell r="L567">
            <v>30</v>
          </cell>
          <cell r="M567" t="str">
            <v>Road</v>
          </cell>
          <cell r="N567">
            <v>1.05</v>
          </cell>
          <cell r="O567">
            <v>1.05</v>
          </cell>
          <cell r="P567">
            <v>1.05</v>
          </cell>
        </row>
        <row r="568">
          <cell r="E568" t="str">
            <v>Excavation material stored onsite</v>
          </cell>
          <cell r="F568" t="str">
            <v>SUB10397</v>
          </cell>
          <cell r="G568" t="str">
            <v>m3</v>
          </cell>
          <cell r="H568">
            <v>1800</v>
          </cell>
          <cell r="J568">
            <v>0</v>
          </cell>
          <cell r="K568">
            <v>1.06</v>
          </cell>
          <cell r="L568">
            <v>0</v>
          </cell>
          <cell r="M568" t="str">
            <v>Road</v>
          </cell>
          <cell r="N568">
            <v>1.06</v>
          </cell>
          <cell r="O568">
            <v>1.06</v>
          </cell>
          <cell r="P568">
            <v>1.06</v>
          </cell>
        </row>
        <row r="569">
          <cell r="E569" t="str">
            <v>Site Processed Material</v>
          </cell>
          <cell r="F569" t="str">
            <v>SUB10403</v>
          </cell>
          <cell r="G569" t="str">
            <v>m3</v>
          </cell>
          <cell r="H569">
            <v>5500</v>
          </cell>
          <cell r="J569">
            <v>0</v>
          </cell>
          <cell r="K569">
            <v>8.59</v>
          </cell>
          <cell r="L569">
            <v>0</v>
          </cell>
          <cell r="M569" t="str">
            <v>Road</v>
          </cell>
          <cell r="N569">
            <v>8.59</v>
          </cell>
          <cell r="O569">
            <v>8.59</v>
          </cell>
          <cell r="P569">
            <v>8.59</v>
          </cell>
        </row>
        <row r="570">
          <cell r="E570" t="str">
            <v>MOT Type 1</v>
          </cell>
          <cell r="F570" t="str">
            <v>SUB10405</v>
          </cell>
          <cell r="G570" t="str">
            <v>m3</v>
          </cell>
          <cell r="H570">
            <v>1990</v>
          </cell>
          <cell r="J570">
            <v>14.2</v>
          </cell>
          <cell r="K570">
            <v>14.715999999999999</v>
          </cell>
          <cell r="L570">
            <v>30</v>
          </cell>
          <cell r="M570" t="str">
            <v>Road</v>
          </cell>
          <cell r="N570">
            <v>0.51600000000000001</v>
          </cell>
          <cell r="O570">
            <v>4.33</v>
          </cell>
          <cell r="P570">
            <v>14.715999999999999</v>
          </cell>
        </row>
        <row r="571">
          <cell r="E571" t="str">
            <v xml:space="preserve">6F2 </v>
          </cell>
          <cell r="F571" t="str">
            <v>SUB10409</v>
          </cell>
          <cell r="G571" t="str">
            <v>m3</v>
          </cell>
          <cell r="H571">
            <v>1554</v>
          </cell>
          <cell r="J571">
            <v>8.6499999999999986</v>
          </cell>
          <cell r="K571">
            <v>9.1809999999999992</v>
          </cell>
          <cell r="L571">
            <v>30</v>
          </cell>
          <cell r="M571" t="str">
            <v>Road</v>
          </cell>
          <cell r="N571">
            <v>0.53100000000000003</v>
          </cell>
          <cell r="O571">
            <v>9.1809999999999992</v>
          </cell>
          <cell r="P571">
            <v>9.1809999999999992</v>
          </cell>
        </row>
        <row r="572">
          <cell r="E572" t="str">
            <v>Terram 1000 geotextile membrane</v>
          </cell>
          <cell r="F572" t="str">
            <v>SUB10411</v>
          </cell>
          <cell r="G572" t="str">
            <v>m2</v>
          </cell>
          <cell r="H572">
            <v>0.69299999999999995</v>
          </cell>
          <cell r="J572">
            <v>1.94</v>
          </cell>
          <cell r="K572">
            <v>1.94</v>
          </cell>
          <cell r="L572">
            <v>30</v>
          </cell>
          <cell r="M572" t="str">
            <v>Road</v>
          </cell>
          <cell r="O572">
            <v>1.94</v>
          </cell>
          <cell r="P572">
            <v>1.94</v>
          </cell>
        </row>
        <row r="573">
          <cell r="E573" t="str">
            <v>Geogrids, Tensar</v>
          </cell>
          <cell r="F573" t="str">
            <v>SUB10412</v>
          </cell>
          <cell r="G573" t="str">
            <v>m2</v>
          </cell>
          <cell r="H573">
            <v>0.33</v>
          </cell>
          <cell r="J573">
            <v>0.93</v>
          </cell>
          <cell r="K573">
            <v>0.93</v>
          </cell>
          <cell r="L573">
            <v>30</v>
          </cell>
          <cell r="M573" t="str">
            <v>Road</v>
          </cell>
          <cell r="O573">
            <v>0.93</v>
          </cell>
          <cell r="P573">
            <v>0.93</v>
          </cell>
        </row>
        <row r="574">
          <cell r="E574" t="str">
            <v>Stone chippings</v>
          </cell>
          <cell r="F574" t="str">
            <v>SUB10413</v>
          </cell>
          <cell r="G574" t="str">
            <v>m2</v>
          </cell>
          <cell r="H574">
            <v>150</v>
          </cell>
          <cell r="J574">
            <v>17.399999999999999</v>
          </cell>
          <cell r="K574">
            <v>17.915999999999997</v>
          </cell>
          <cell r="L574">
            <v>30</v>
          </cell>
          <cell r="M574" t="str">
            <v>Road</v>
          </cell>
          <cell r="N574">
            <v>0.51600000000000001</v>
          </cell>
          <cell r="O574">
            <v>17.915999999999997</v>
          </cell>
          <cell r="P574">
            <v>17.915999999999997</v>
          </cell>
        </row>
        <row r="575">
          <cell r="K575">
            <v>0</v>
          </cell>
          <cell r="L575">
            <v>30</v>
          </cell>
          <cell r="M575" t="str">
            <v>Road</v>
          </cell>
          <cell r="O575">
            <v>0</v>
          </cell>
          <cell r="P575">
            <v>0</v>
          </cell>
        </row>
        <row r="576">
          <cell r="E576" t="str">
            <v>Piling</v>
          </cell>
          <cell r="K576">
            <v>0</v>
          </cell>
          <cell r="L576">
            <v>30</v>
          </cell>
          <cell r="M576" t="str">
            <v>Road</v>
          </cell>
          <cell r="O576">
            <v>0</v>
          </cell>
          <cell r="P576">
            <v>0</v>
          </cell>
        </row>
        <row r="577">
          <cell r="K577">
            <v>0</v>
          </cell>
          <cell r="L577">
            <v>30</v>
          </cell>
          <cell r="M577" t="str">
            <v>Road</v>
          </cell>
          <cell r="O577">
            <v>0</v>
          </cell>
          <cell r="P577">
            <v>0</v>
          </cell>
        </row>
        <row r="578">
          <cell r="E578" t="str">
            <v>Mobilise / demobilise Preliminary</v>
          </cell>
          <cell r="F578" t="str">
            <v>SUB00419</v>
          </cell>
          <cell r="G578" t="str">
            <v>n</v>
          </cell>
          <cell r="H578">
            <v>20.6</v>
          </cell>
          <cell r="J578">
            <v>0</v>
          </cell>
          <cell r="K578">
            <v>0</v>
          </cell>
          <cell r="L578">
            <v>30</v>
          </cell>
          <cell r="M578" t="str">
            <v>Road</v>
          </cell>
          <cell r="O578">
            <v>0</v>
          </cell>
          <cell r="P578">
            <v>0</v>
          </cell>
        </row>
        <row r="579">
          <cell r="E579" t="str">
            <v>Mobilise / demobilise Main</v>
          </cell>
          <cell r="F579" t="str">
            <v>SUB00420</v>
          </cell>
          <cell r="G579" t="str">
            <v>n</v>
          </cell>
          <cell r="H579">
            <v>20.6</v>
          </cell>
          <cell r="J579">
            <v>0</v>
          </cell>
          <cell r="K579">
            <v>0</v>
          </cell>
          <cell r="L579">
            <v>30</v>
          </cell>
          <cell r="M579" t="str">
            <v>Road</v>
          </cell>
          <cell r="O579">
            <v>0</v>
          </cell>
          <cell r="P579">
            <v>0</v>
          </cell>
        </row>
        <row r="580">
          <cell r="E580" t="str">
            <v>Testing Prelim &amp; Working</v>
          </cell>
          <cell r="F580" t="str">
            <v>SUB00429</v>
          </cell>
          <cell r="G580" t="str">
            <v>n</v>
          </cell>
          <cell r="H580">
            <v>1240</v>
          </cell>
          <cell r="J580">
            <v>0</v>
          </cell>
          <cell r="K580">
            <v>0</v>
          </cell>
          <cell r="L580">
            <v>30</v>
          </cell>
          <cell r="M580" t="str">
            <v>Road</v>
          </cell>
          <cell r="O580">
            <v>0</v>
          </cell>
          <cell r="P580">
            <v>0</v>
          </cell>
        </row>
        <row r="581">
          <cell r="E581" t="str">
            <v>Pile cut down</v>
          </cell>
          <cell r="F581" t="str">
            <v>SUB00430</v>
          </cell>
          <cell r="G581" t="str">
            <v>m</v>
          </cell>
          <cell r="J581">
            <v>0</v>
          </cell>
          <cell r="K581">
            <v>1.05</v>
          </cell>
          <cell r="L581">
            <v>30</v>
          </cell>
          <cell r="M581" t="str">
            <v>Road</v>
          </cell>
          <cell r="N581">
            <v>1.05</v>
          </cell>
          <cell r="O581">
            <v>1.05</v>
          </cell>
          <cell r="P581">
            <v>1.05</v>
          </cell>
        </row>
        <row r="582">
          <cell r="E582" t="str">
            <v>Integrity testing (each pile)</v>
          </cell>
          <cell r="F582" t="str">
            <v>SUB00431</v>
          </cell>
          <cell r="G582" t="str">
            <v>n</v>
          </cell>
          <cell r="J582">
            <v>0</v>
          </cell>
          <cell r="K582">
            <v>0</v>
          </cell>
          <cell r="L582">
            <v>30</v>
          </cell>
          <cell r="M582" t="str">
            <v>Road</v>
          </cell>
          <cell r="O582">
            <v>0</v>
          </cell>
          <cell r="P582">
            <v>0</v>
          </cell>
        </row>
        <row r="583">
          <cell r="K583">
            <v>0</v>
          </cell>
          <cell r="L583">
            <v>30</v>
          </cell>
          <cell r="M583" t="str">
            <v>Road</v>
          </cell>
          <cell r="O583">
            <v>0</v>
          </cell>
          <cell r="P583">
            <v>0</v>
          </cell>
        </row>
        <row r="584">
          <cell r="E584" t="str">
            <v>Marshalling Kiosk (incl. T-Trench)</v>
          </cell>
          <cell r="F584" t="str">
            <v>SUB00455</v>
          </cell>
          <cell r="G584" t="str">
            <v>n</v>
          </cell>
          <cell r="J584">
            <v>954.34476017959435</v>
          </cell>
          <cell r="K584">
            <v>954.34476017959435</v>
          </cell>
          <cell r="L584">
            <v>30</v>
          </cell>
          <cell r="M584" t="str">
            <v>Road</v>
          </cell>
          <cell r="O584">
            <v>954.34476017959435</v>
          </cell>
          <cell r="P584">
            <v>954.34476017959435</v>
          </cell>
        </row>
        <row r="585">
          <cell r="E585" t="str">
            <v>Gantry</v>
          </cell>
          <cell r="F585" t="str">
            <v>SUB00456</v>
          </cell>
          <cell r="G585" t="str">
            <v>n</v>
          </cell>
          <cell r="J585">
            <v>27590.742535341462</v>
          </cell>
          <cell r="K585">
            <v>27590.742535341462</v>
          </cell>
          <cell r="L585">
            <v>30</v>
          </cell>
          <cell r="M585" t="str">
            <v>Road</v>
          </cell>
          <cell r="O585">
            <v>27590.742535341462</v>
          </cell>
          <cell r="P585">
            <v>27590.742535341462</v>
          </cell>
        </row>
        <row r="586">
          <cell r="E586" t="str">
            <v>GIB foundation LL Structure (upto 2.5 m)</v>
          </cell>
          <cell r="F586" t="str">
            <v>SUB00457</v>
          </cell>
          <cell r="G586" t="str">
            <v>n</v>
          </cell>
          <cell r="J586">
            <v>4362.6468543441861</v>
          </cell>
          <cell r="K586">
            <v>4362.6468543441861</v>
          </cell>
          <cell r="L586">
            <v>30</v>
          </cell>
          <cell r="M586" t="str">
            <v>Road</v>
          </cell>
          <cell r="O586">
            <v>4362.6468543441861</v>
          </cell>
          <cell r="P586">
            <v>4362.6468543441861</v>
          </cell>
        </row>
        <row r="587">
          <cell r="E587" t="str">
            <v>GIB foundation ML Structure (upto 4.0 m)</v>
          </cell>
          <cell r="F587" t="str">
            <v>SUB00458</v>
          </cell>
          <cell r="G587" t="str">
            <v>n</v>
          </cell>
          <cell r="J587">
            <v>8684.5889589159578</v>
          </cell>
          <cell r="K587">
            <v>8684.5889589159578</v>
          </cell>
          <cell r="L587">
            <v>30</v>
          </cell>
          <cell r="M587" t="str">
            <v>Road</v>
          </cell>
          <cell r="O587">
            <v>8684.5889589159578</v>
          </cell>
          <cell r="P587">
            <v>8684.5889589159578</v>
          </cell>
        </row>
        <row r="588">
          <cell r="E588" t="str">
            <v>GIB Corner foundation or HL Structure (upto 6.0 m)</v>
          </cell>
          <cell r="F588" t="str">
            <v>SUB00459</v>
          </cell>
          <cell r="G588" t="str">
            <v>n</v>
          </cell>
          <cell r="J588">
            <v>10600.833860929539</v>
          </cell>
          <cell r="K588">
            <v>10600.833860929539</v>
          </cell>
          <cell r="L588">
            <v>30</v>
          </cell>
          <cell r="M588" t="str">
            <v>Road</v>
          </cell>
          <cell r="O588">
            <v>10600.833860929539</v>
          </cell>
          <cell r="P588">
            <v>10600.833860929539</v>
          </cell>
        </row>
        <row r="589">
          <cell r="E589" t="str">
            <v>GIS Bushings</v>
          </cell>
          <cell r="F589" t="str">
            <v>SUB00460</v>
          </cell>
          <cell r="G589" t="str">
            <v>n</v>
          </cell>
          <cell r="J589">
            <v>8563.019447172921</v>
          </cell>
          <cell r="K589">
            <v>8563.019447172921</v>
          </cell>
          <cell r="L589">
            <v>30</v>
          </cell>
          <cell r="M589" t="str">
            <v>Road</v>
          </cell>
          <cell r="O589">
            <v>8563.019447172921</v>
          </cell>
          <cell r="P589">
            <v>8563.019447172921</v>
          </cell>
        </row>
        <row r="590">
          <cell r="E590" t="str">
            <v>Lean Concrete mix below Foundations</v>
          </cell>
          <cell r="F590" t="str">
            <v>SUB00461</v>
          </cell>
          <cell r="G590" t="str">
            <v>m3</v>
          </cell>
          <cell r="J590">
            <v>189.61942939822782</v>
          </cell>
          <cell r="K590">
            <v>189.61942939822782</v>
          </cell>
          <cell r="L590">
            <v>30</v>
          </cell>
          <cell r="M590" t="str">
            <v>Road</v>
          </cell>
          <cell r="O590">
            <v>189.61942939822782</v>
          </cell>
          <cell r="P590">
            <v>189.61942939822782</v>
          </cell>
        </row>
        <row r="591">
          <cell r="K591">
            <v>0</v>
          </cell>
          <cell r="L591">
            <v>30</v>
          </cell>
          <cell r="M591" t="str">
            <v>Road</v>
          </cell>
          <cell r="O591">
            <v>0</v>
          </cell>
          <cell r="P591">
            <v>0</v>
          </cell>
        </row>
        <row r="592">
          <cell r="K592">
            <v>0</v>
          </cell>
          <cell r="L592">
            <v>30</v>
          </cell>
          <cell r="M592" t="str">
            <v>Road</v>
          </cell>
          <cell r="O592">
            <v>0</v>
          </cell>
          <cell r="P592">
            <v>0</v>
          </cell>
        </row>
        <row r="593">
          <cell r="K593">
            <v>0</v>
          </cell>
          <cell r="L593">
            <v>30</v>
          </cell>
          <cell r="M593" t="str">
            <v>Road</v>
          </cell>
          <cell r="O593">
            <v>0</v>
          </cell>
          <cell r="P593">
            <v>0</v>
          </cell>
        </row>
        <row r="594">
          <cell r="E594" t="str">
            <v>Roads &amp; Hardstandings ( 5.8 )</v>
          </cell>
          <cell r="K594">
            <v>0</v>
          </cell>
          <cell r="L594">
            <v>30</v>
          </cell>
          <cell r="M594" t="str">
            <v>Road</v>
          </cell>
          <cell r="O594">
            <v>0</v>
          </cell>
          <cell r="P594">
            <v>0</v>
          </cell>
        </row>
        <row r="595">
          <cell r="K595">
            <v>0</v>
          </cell>
          <cell r="L595">
            <v>30</v>
          </cell>
          <cell r="M595" t="str">
            <v>Road</v>
          </cell>
          <cell r="O595">
            <v>0</v>
          </cell>
          <cell r="P595">
            <v>0</v>
          </cell>
        </row>
        <row r="596">
          <cell r="E596" t="str">
            <v xml:space="preserve">Road 3.0m width (concrete or tarmac) </v>
          </cell>
          <cell r="F596" t="str">
            <v>SUB00511</v>
          </cell>
          <cell r="G596" t="str">
            <v>m2</v>
          </cell>
          <cell r="J596">
            <v>88.766213690585005</v>
          </cell>
          <cell r="K596">
            <v>88.766213690585005</v>
          </cell>
          <cell r="L596">
            <v>30</v>
          </cell>
          <cell r="M596" t="str">
            <v>Road</v>
          </cell>
          <cell r="O596">
            <v>88.766213690585005</v>
          </cell>
          <cell r="P596">
            <v>88.766213690585005</v>
          </cell>
        </row>
        <row r="597">
          <cell r="E597" t="str">
            <v>Road 5.5m width (concrete or tarmac)</v>
          </cell>
          <cell r="F597" t="str">
            <v>SUB00512</v>
          </cell>
          <cell r="G597" t="str">
            <v>m2</v>
          </cell>
          <cell r="J597">
            <v>88.766213690585005</v>
          </cell>
          <cell r="K597">
            <v>88.766213690585005</v>
          </cell>
          <cell r="L597">
            <v>30</v>
          </cell>
          <cell r="M597" t="str">
            <v>Road</v>
          </cell>
          <cell r="O597">
            <v>88.766213690585005</v>
          </cell>
          <cell r="P597">
            <v>88.766213690585005</v>
          </cell>
        </row>
        <row r="598">
          <cell r="E598" t="str">
            <v>Skidway beams 2no(6m x 2.5m x 0.45m thick)</v>
          </cell>
          <cell r="F598" t="str">
            <v>SUB00514</v>
          </cell>
          <cell r="G598" t="str">
            <v>No.</v>
          </cell>
          <cell r="J598">
            <v>655.66148345299973</v>
          </cell>
          <cell r="K598">
            <v>655.66148345299973</v>
          </cell>
          <cell r="L598">
            <v>30</v>
          </cell>
          <cell r="M598" t="str">
            <v>Road</v>
          </cell>
          <cell r="O598">
            <v>655.66148345299973</v>
          </cell>
          <cell r="P598">
            <v>655.66148345299973</v>
          </cell>
        </row>
        <row r="599">
          <cell r="E599" t="str">
            <v>--Roads &amp; Hardstandings--</v>
          </cell>
          <cell r="F599" t="str">
            <v>SUB00000</v>
          </cell>
          <cell r="K599">
            <v>0</v>
          </cell>
          <cell r="L599">
            <v>30</v>
          </cell>
          <cell r="M599" t="str">
            <v>Road</v>
          </cell>
          <cell r="O599">
            <v>0</v>
          </cell>
          <cell r="P599">
            <v>0</v>
          </cell>
        </row>
        <row r="600">
          <cell r="E600" t="str">
            <v xml:space="preserve">Road (concrete) </v>
          </cell>
          <cell r="F600" t="str">
            <v>SUB00524</v>
          </cell>
          <cell r="G600" t="str">
            <v>m2</v>
          </cell>
          <cell r="H600">
            <v>1710</v>
          </cell>
          <cell r="J600">
            <v>69.004000000000005</v>
          </cell>
          <cell r="K600">
            <v>70.100000000000009</v>
          </cell>
          <cell r="L600">
            <v>30</v>
          </cell>
          <cell r="M600" t="str">
            <v>Road</v>
          </cell>
          <cell r="N600">
            <v>1.0960000000000001</v>
          </cell>
          <cell r="O600">
            <v>38.200000000000003</v>
          </cell>
          <cell r="P600">
            <v>70.100000000000009</v>
          </cell>
        </row>
        <row r="601">
          <cell r="E601" t="str">
            <v>Road (tarmac)</v>
          </cell>
          <cell r="F601" t="str">
            <v>SUB00525</v>
          </cell>
          <cell r="G601" t="str">
            <v>m2</v>
          </cell>
          <cell r="H601">
            <v>1812</v>
          </cell>
          <cell r="J601">
            <v>107.73399999999999</v>
          </cell>
          <cell r="K601">
            <v>108</v>
          </cell>
          <cell r="L601">
            <v>30</v>
          </cell>
          <cell r="M601" t="str">
            <v>Road</v>
          </cell>
          <cell r="N601">
            <v>0.26600000000000001</v>
          </cell>
          <cell r="O601">
            <v>98.5</v>
          </cell>
          <cell r="P601">
            <v>108</v>
          </cell>
        </row>
        <row r="602">
          <cell r="E602" t="str">
            <v xml:space="preserve">Skidway beams </v>
          </cell>
          <cell r="F602" t="str">
            <v>SUB00513</v>
          </cell>
          <cell r="G602" t="str">
            <v>m3</v>
          </cell>
          <cell r="H602">
            <v>2414.6</v>
          </cell>
          <cell r="J602">
            <v>491</v>
          </cell>
          <cell r="K602">
            <v>414</v>
          </cell>
          <cell r="L602">
            <v>30</v>
          </cell>
          <cell r="M602" t="str">
            <v>Road</v>
          </cell>
          <cell r="N602">
            <v>0.42499999999999999</v>
          </cell>
          <cell r="O602">
            <v>269</v>
          </cell>
          <cell r="P602">
            <v>414</v>
          </cell>
        </row>
        <row r="603">
          <cell r="E603" t="str">
            <v>Kerbs 255x125 HB (oil containment area)</v>
          </cell>
          <cell r="F603" t="str">
            <v>SUB00515</v>
          </cell>
          <cell r="G603" t="str">
            <v>m</v>
          </cell>
          <cell r="H603">
            <v>1079</v>
          </cell>
          <cell r="J603">
            <v>56.9</v>
          </cell>
          <cell r="K603">
            <v>56.9</v>
          </cell>
          <cell r="L603">
            <v>30</v>
          </cell>
          <cell r="M603" t="str">
            <v>Road</v>
          </cell>
          <cell r="O603">
            <v>56.9</v>
          </cell>
          <cell r="P603">
            <v>56.9</v>
          </cell>
        </row>
        <row r="604">
          <cell r="E604" t="str">
            <v>Kerbs 255x125 HB (Roads)</v>
          </cell>
          <cell r="F604" t="str">
            <v>SUB00516</v>
          </cell>
          <cell r="G604" t="str">
            <v>m</v>
          </cell>
          <cell r="H604">
            <v>1119</v>
          </cell>
          <cell r="J604">
            <v>61.7</v>
          </cell>
          <cell r="K604">
            <v>61.7</v>
          </cell>
          <cell r="L604">
            <v>30</v>
          </cell>
          <cell r="M604" t="str">
            <v>Road</v>
          </cell>
          <cell r="O604">
            <v>61.7</v>
          </cell>
          <cell r="P604">
            <v>61.7</v>
          </cell>
        </row>
        <row r="605">
          <cell r="E605" t="str">
            <v>ACO kerbs (Roads)</v>
          </cell>
          <cell r="F605" t="str">
            <v>SUB00517</v>
          </cell>
          <cell r="G605" t="str">
            <v>m</v>
          </cell>
          <cell r="H605">
            <v>1992</v>
          </cell>
          <cell r="J605">
            <v>134</v>
          </cell>
          <cell r="K605">
            <v>134</v>
          </cell>
          <cell r="L605">
            <v>30</v>
          </cell>
          <cell r="M605" t="str">
            <v>Road</v>
          </cell>
          <cell r="O605">
            <v>134</v>
          </cell>
          <cell r="P605">
            <v>134</v>
          </cell>
        </row>
        <row r="606">
          <cell r="E606" t="str">
            <v>ACO kerbs (oil containment area)</v>
          </cell>
          <cell r="F606" t="str">
            <v>SUB00518</v>
          </cell>
          <cell r="G606" t="str">
            <v>m</v>
          </cell>
          <cell r="H606">
            <v>1992</v>
          </cell>
          <cell r="J606">
            <v>134</v>
          </cell>
          <cell r="K606">
            <v>134</v>
          </cell>
          <cell r="L606">
            <v>30</v>
          </cell>
          <cell r="M606" t="str">
            <v>Road</v>
          </cell>
          <cell r="O606">
            <v>134</v>
          </cell>
          <cell r="P606">
            <v>134</v>
          </cell>
        </row>
        <row r="607">
          <cell r="E607" t="str">
            <v>Plastic Kerb Envirokerb - built in drainage system</v>
          </cell>
          <cell r="F607" t="str">
            <v>SUB11525</v>
          </cell>
          <cell r="G607" t="str">
            <v>m</v>
          </cell>
          <cell r="H607">
            <v>16.5</v>
          </cell>
          <cell r="J607">
            <v>12.6</v>
          </cell>
          <cell r="K607">
            <v>12.6</v>
          </cell>
          <cell r="L607">
            <v>30</v>
          </cell>
          <cell r="M607" t="str">
            <v>Road</v>
          </cell>
          <cell r="O607">
            <v>12.6</v>
          </cell>
          <cell r="P607">
            <v>12.6</v>
          </cell>
        </row>
        <row r="608">
          <cell r="E608" t="str">
            <v>Temporary access road</v>
          </cell>
          <cell r="F608" t="str">
            <v>SUB00519</v>
          </cell>
          <cell r="G608" t="str">
            <v>m2</v>
          </cell>
          <cell r="H608">
            <v>7150</v>
          </cell>
          <cell r="J608">
            <v>4.6099999999999994</v>
          </cell>
          <cell r="K608">
            <v>6.1</v>
          </cell>
          <cell r="L608">
            <v>30</v>
          </cell>
          <cell r="M608" t="str">
            <v>Road</v>
          </cell>
          <cell r="N608">
            <v>1.49</v>
          </cell>
          <cell r="O608">
            <v>6.1</v>
          </cell>
          <cell r="P608">
            <v>6.1</v>
          </cell>
        </row>
        <row r="609">
          <cell r="E609" t="str">
            <v>SF6 Path</v>
          </cell>
          <cell r="F609" t="str">
            <v>SUB00520</v>
          </cell>
          <cell r="G609" t="str">
            <v>m2</v>
          </cell>
          <cell r="H609">
            <v>637</v>
          </cell>
          <cell r="J609">
            <v>43.7</v>
          </cell>
          <cell r="K609">
            <v>43.7</v>
          </cell>
          <cell r="L609">
            <v>30</v>
          </cell>
          <cell r="M609" t="str">
            <v>Road</v>
          </cell>
          <cell r="O609">
            <v>25.1</v>
          </cell>
          <cell r="P609">
            <v>43.7</v>
          </cell>
        </row>
        <row r="610">
          <cell r="E610" t="str">
            <v>SF6 Washdown Slab incl services &amp; Cess Pit</v>
          </cell>
          <cell r="F610" t="str">
            <v>SUB00521</v>
          </cell>
          <cell r="G610" t="str">
            <v>No.</v>
          </cell>
          <cell r="H610">
            <v>18510</v>
          </cell>
          <cell r="J610">
            <v>2040</v>
          </cell>
          <cell r="K610">
            <v>2040</v>
          </cell>
          <cell r="L610">
            <v>30</v>
          </cell>
          <cell r="M610" t="str">
            <v>Road</v>
          </cell>
          <cell r="O610">
            <v>1330</v>
          </cell>
          <cell r="P610">
            <v>2040</v>
          </cell>
        </row>
        <row r="611">
          <cell r="E611" t="str">
            <v>Pavement</v>
          </cell>
          <cell r="F611" t="str">
            <v>SUB00522</v>
          </cell>
          <cell r="G611" t="str">
            <v>m2</v>
          </cell>
          <cell r="H611">
            <v>637</v>
          </cell>
          <cell r="J611">
            <v>43.6</v>
          </cell>
          <cell r="K611">
            <v>43.7</v>
          </cell>
          <cell r="L611">
            <v>30</v>
          </cell>
          <cell r="M611" t="str">
            <v>Road</v>
          </cell>
          <cell r="N611">
            <v>0.1</v>
          </cell>
          <cell r="O611">
            <v>25.1</v>
          </cell>
          <cell r="P611">
            <v>43.7</v>
          </cell>
        </row>
        <row r="612">
          <cell r="E612" t="str">
            <v>Resurface Road (tarmac)</v>
          </cell>
          <cell r="F612" t="str">
            <v>SUB00523</v>
          </cell>
          <cell r="G612" t="str">
            <v>m2</v>
          </cell>
          <cell r="H612">
            <v>190</v>
          </cell>
          <cell r="J612">
            <v>39.898000000000003</v>
          </cell>
          <cell r="K612">
            <v>40.1</v>
          </cell>
          <cell r="L612">
            <v>30</v>
          </cell>
          <cell r="M612" t="str">
            <v>Road</v>
          </cell>
          <cell r="N612">
            <v>0.20200000000000001</v>
          </cell>
          <cell r="O612">
            <v>40.1</v>
          </cell>
          <cell r="P612">
            <v>40.1</v>
          </cell>
        </row>
        <row r="613">
          <cell r="E613" t="str">
            <v>Plastic Kerb Durakerb</v>
          </cell>
          <cell r="F613" t="str">
            <v>SUB11524</v>
          </cell>
          <cell r="G613" t="str">
            <v>m</v>
          </cell>
          <cell r="H613">
            <v>5.33</v>
          </cell>
          <cell r="J613">
            <v>2.48</v>
          </cell>
          <cell r="K613">
            <v>2.48</v>
          </cell>
          <cell r="L613">
            <v>30</v>
          </cell>
          <cell r="M613" t="str">
            <v>Road</v>
          </cell>
          <cell r="O613">
            <v>2.48</v>
          </cell>
          <cell r="P613">
            <v>2.48</v>
          </cell>
        </row>
        <row r="615">
          <cell r="E615" t="str">
            <v>--Roads &amp; Hardstandings--</v>
          </cell>
          <cell r="F615" t="str">
            <v>SUB00016</v>
          </cell>
          <cell r="K615">
            <v>0</v>
          </cell>
          <cell r="L615">
            <v>30</v>
          </cell>
          <cell r="M615" t="str">
            <v>Road</v>
          </cell>
          <cell r="O615">
            <v>0</v>
          </cell>
          <cell r="P615">
            <v>0</v>
          </cell>
        </row>
        <row r="616">
          <cell r="E616" t="str">
            <v xml:space="preserve">Road (concrete) </v>
          </cell>
          <cell r="F616" t="str">
            <v>SUB10524</v>
          </cell>
          <cell r="G616" t="str">
            <v>m2</v>
          </cell>
          <cell r="H616">
            <v>1710</v>
          </cell>
          <cell r="J616">
            <v>69.004000000000005</v>
          </cell>
          <cell r="K616">
            <v>70.100000000000009</v>
          </cell>
          <cell r="L616">
            <v>30</v>
          </cell>
          <cell r="M616" t="str">
            <v>Road</v>
          </cell>
          <cell r="N616">
            <v>1.0960000000000001</v>
          </cell>
          <cell r="O616">
            <v>38.200000000000003</v>
          </cell>
          <cell r="P616">
            <v>70.100000000000009</v>
          </cell>
        </row>
        <row r="617">
          <cell r="E617" t="str">
            <v>Road (tarmac)</v>
          </cell>
          <cell r="F617" t="str">
            <v>SUB10525</v>
          </cell>
          <cell r="G617" t="str">
            <v>m2</v>
          </cell>
          <cell r="H617">
            <v>1812</v>
          </cell>
          <cell r="J617">
            <v>107.73399999999999</v>
          </cell>
          <cell r="K617">
            <v>108</v>
          </cell>
          <cell r="L617">
            <v>30</v>
          </cell>
          <cell r="M617" t="str">
            <v>Road</v>
          </cell>
          <cell r="N617">
            <v>0.26600000000000001</v>
          </cell>
          <cell r="O617">
            <v>98.5</v>
          </cell>
          <cell r="P617">
            <v>108</v>
          </cell>
        </row>
        <row r="618">
          <cell r="E618" t="str">
            <v>Resurface Road (tarmac)</v>
          </cell>
          <cell r="F618" t="str">
            <v>SUB10523</v>
          </cell>
          <cell r="G618" t="str">
            <v>m2</v>
          </cell>
          <cell r="H618">
            <v>190</v>
          </cell>
          <cell r="J618">
            <v>39.898000000000003</v>
          </cell>
          <cell r="K618">
            <v>40.1</v>
          </cell>
          <cell r="L618">
            <v>30</v>
          </cell>
          <cell r="M618" t="str">
            <v>Road</v>
          </cell>
          <cell r="N618">
            <v>0.20200000000000001</v>
          </cell>
          <cell r="O618">
            <v>40.1</v>
          </cell>
          <cell r="P618">
            <v>40.1</v>
          </cell>
        </row>
        <row r="619">
          <cell r="E619" t="str">
            <v xml:space="preserve">Skidway beams </v>
          </cell>
          <cell r="F619" t="str">
            <v>SUB10513</v>
          </cell>
          <cell r="G619" t="str">
            <v>m3</v>
          </cell>
          <cell r="H619">
            <v>2414.6</v>
          </cell>
          <cell r="J619">
            <v>491</v>
          </cell>
          <cell r="K619">
            <v>414</v>
          </cell>
          <cell r="L619">
            <v>30</v>
          </cell>
          <cell r="M619" t="str">
            <v>Road</v>
          </cell>
          <cell r="N619">
            <v>0.42499999999999999</v>
          </cell>
          <cell r="O619">
            <v>269</v>
          </cell>
          <cell r="P619">
            <v>414</v>
          </cell>
        </row>
        <row r="620">
          <cell r="E620" t="str">
            <v>Kerbs 255x125 HB (oil containment area)</v>
          </cell>
          <cell r="F620" t="str">
            <v>SUB10515</v>
          </cell>
          <cell r="G620" t="str">
            <v>m</v>
          </cell>
          <cell r="H620">
            <v>1079</v>
          </cell>
          <cell r="J620">
            <v>56.9</v>
          </cell>
          <cell r="K620">
            <v>56.9</v>
          </cell>
          <cell r="L620">
            <v>30</v>
          </cell>
          <cell r="M620" t="str">
            <v>Road</v>
          </cell>
          <cell r="O620">
            <v>56.9</v>
          </cell>
          <cell r="P620">
            <v>56.9</v>
          </cell>
        </row>
        <row r="621">
          <cell r="E621" t="str">
            <v>Kerbs 255x125 HB (Roads)</v>
          </cell>
          <cell r="F621" t="str">
            <v>SUB10516</v>
          </cell>
          <cell r="G621" t="str">
            <v>m</v>
          </cell>
          <cell r="H621">
            <v>1119</v>
          </cell>
          <cell r="J621">
            <v>61.7</v>
          </cell>
          <cell r="K621">
            <v>61.7</v>
          </cell>
          <cell r="L621">
            <v>30</v>
          </cell>
          <cell r="M621" t="str">
            <v>Road</v>
          </cell>
          <cell r="O621">
            <v>61.7</v>
          </cell>
          <cell r="P621">
            <v>61.7</v>
          </cell>
        </row>
        <row r="622">
          <cell r="E622" t="str">
            <v>ACO kerbs (Roads)</v>
          </cell>
          <cell r="F622" t="str">
            <v>SUB10517</v>
          </cell>
          <cell r="G622" t="str">
            <v>m</v>
          </cell>
          <cell r="H622">
            <v>1992</v>
          </cell>
          <cell r="J622">
            <v>134</v>
          </cell>
          <cell r="K622">
            <v>134</v>
          </cell>
          <cell r="L622">
            <v>30</v>
          </cell>
          <cell r="M622" t="str">
            <v>Road</v>
          </cell>
          <cell r="O622">
            <v>134</v>
          </cell>
          <cell r="P622">
            <v>134</v>
          </cell>
        </row>
        <row r="623">
          <cell r="E623" t="str">
            <v>ACO kerbs (oil containment area)</v>
          </cell>
          <cell r="F623" t="str">
            <v>SUB10518</v>
          </cell>
          <cell r="G623" t="str">
            <v>m</v>
          </cell>
          <cell r="H623">
            <v>1992</v>
          </cell>
          <cell r="J623">
            <v>134</v>
          </cell>
          <cell r="K623">
            <v>134</v>
          </cell>
          <cell r="L623">
            <v>30</v>
          </cell>
          <cell r="M623" t="str">
            <v>Road</v>
          </cell>
          <cell r="O623">
            <v>134</v>
          </cell>
          <cell r="P623">
            <v>134</v>
          </cell>
        </row>
        <row r="624">
          <cell r="E624" t="str">
            <v>Plastic Kerb Envirokerb - built in drainage system</v>
          </cell>
          <cell r="F624" t="str">
            <v>SUB21525</v>
          </cell>
          <cell r="G624" t="str">
            <v>m</v>
          </cell>
          <cell r="H624">
            <v>16.5</v>
          </cell>
          <cell r="J624">
            <v>12.6</v>
          </cell>
          <cell r="K624">
            <v>12.6</v>
          </cell>
          <cell r="L624">
            <v>30</v>
          </cell>
          <cell r="M624" t="str">
            <v>Road</v>
          </cell>
          <cell r="O624">
            <v>12.6</v>
          </cell>
          <cell r="P624">
            <v>12.6</v>
          </cell>
        </row>
        <row r="625">
          <cell r="E625" t="str">
            <v>Crushed stone temporary access road</v>
          </cell>
          <cell r="F625" t="str">
            <v>SUB10519</v>
          </cell>
          <cell r="G625" t="str">
            <v>m3</v>
          </cell>
          <cell r="H625">
            <v>7150</v>
          </cell>
          <cell r="J625">
            <v>3.3</v>
          </cell>
          <cell r="K625">
            <v>3.831</v>
          </cell>
          <cell r="L625">
            <v>30</v>
          </cell>
          <cell r="M625" t="str">
            <v>Road</v>
          </cell>
          <cell r="N625">
            <v>0.53100000000000003</v>
          </cell>
          <cell r="O625">
            <v>3.831</v>
          </cell>
          <cell r="P625">
            <v>3.831</v>
          </cell>
        </row>
        <row r="628">
          <cell r="K628">
            <v>0</v>
          </cell>
          <cell r="L628">
            <v>30</v>
          </cell>
          <cell r="M628" t="str">
            <v>Road</v>
          </cell>
          <cell r="O628">
            <v>0</v>
          </cell>
          <cell r="P628">
            <v>0</v>
          </cell>
        </row>
        <row r="629">
          <cell r="E629" t="str">
            <v>Fence ( 5.13 )</v>
          </cell>
          <cell r="K629">
            <v>0</v>
          </cell>
          <cell r="L629">
            <v>30</v>
          </cell>
          <cell r="M629" t="str">
            <v>Road</v>
          </cell>
          <cell r="O629">
            <v>0</v>
          </cell>
          <cell r="P629">
            <v>0</v>
          </cell>
        </row>
        <row r="630">
          <cell r="E630" t="str">
            <v>--Fence--</v>
          </cell>
          <cell r="F630" t="str">
            <v>SUB00000</v>
          </cell>
          <cell r="K630">
            <v>0</v>
          </cell>
          <cell r="L630">
            <v>30</v>
          </cell>
          <cell r="M630" t="str">
            <v>Road</v>
          </cell>
          <cell r="O630">
            <v>0</v>
          </cell>
          <cell r="P630">
            <v>0</v>
          </cell>
        </row>
        <row r="631">
          <cell r="E631" t="str">
            <v>Palisade Fence (2.425m high)</v>
          </cell>
          <cell r="F631" t="str">
            <v>SUB00529</v>
          </cell>
          <cell r="G631" t="str">
            <v>m</v>
          </cell>
          <cell r="H631">
            <v>361</v>
          </cell>
          <cell r="J631">
            <v>241</v>
          </cell>
          <cell r="K631">
            <v>241</v>
          </cell>
          <cell r="L631">
            <v>30</v>
          </cell>
          <cell r="M631" t="str">
            <v>Road</v>
          </cell>
          <cell r="O631">
            <v>241</v>
          </cell>
          <cell r="P631">
            <v>241</v>
          </cell>
        </row>
        <row r="632">
          <cell r="E632" t="str">
            <v>Lochrin Bain Palisade Fence (2.425m high)</v>
          </cell>
          <cell r="F632" t="str">
            <v>SUB00530</v>
          </cell>
          <cell r="G632" t="str">
            <v>m</v>
          </cell>
          <cell r="H632">
            <v>869</v>
          </cell>
          <cell r="J632">
            <v>668</v>
          </cell>
          <cell r="K632">
            <v>668</v>
          </cell>
          <cell r="L632">
            <v>30</v>
          </cell>
          <cell r="M632" t="str">
            <v>Road</v>
          </cell>
          <cell r="O632">
            <v>668</v>
          </cell>
          <cell r="P632">
            <v>668</v>
          </cell>
        </row>
        <row r="633">
          <cell r="E633" t="str">
            <v>Gallagher Electric protection only to existing fence</v>
          </cell>
          <cell r="F633" t="str">
            <v>SUB00531</v>
          </cell>
          <cell r="G633" t="str">
            <v>m</v>
          </cell>
          <cell r="H633">
            <v>0.3</v>
          </cell>
          <cell r="J633">
            <v>1.1361610604457772</v>
          </cell>
          <cell r="K633">
            <v>1.1361610604457772</v>
          </cell>
          <cell r="L633">
            <v>30</v>
          </cell>
          <cell r="M633" t="str">
            <v>Road</v>
          </cell>
          <cell r="O633">
            <v>1.1361610604457772</v>
          </cell>
          <cell r="P633">
            <v>1.1361610604457772</v>
          </cell>
        </row>
        <row r="634">
          <cell r="E634" t="str">
            <v>Control System for gallagher &amp; traffic lights</v>
          </cell>
          <cell r="F634" t="str">
            <v>SUB00532</v>
          </cell>
          <cell r="G634" t="str">
            <v>n</v>
          </cell>
          <cell r="J634">
            <v>0</v>
          </cell>
          <cell r="K634">
            <v>0</v>
          </cell>
          <cell r="L634">
            <v>30</v>
          </cell>
          <cell r="M634" t="str">
            <v>Road</v>
          </cell>
          <cell r="O634">
            <v>0</v>
          </cell>
          <cell r="P634">
            <v>0</v>
          </cell>
        </row>
        <row r="635">
          <cell r="E635" t="str">
            <v>Extra cost for lone worker system</v>
          </cell>
          <cell r="F635" t="str">
            <v>SUB00533</v>
          </cell>
          <cell r="G635" t="str">
            <v>n</v>
          </cell>
          <cell r="J635">
            <v>0</v>
          </cell>
          <cell r="K635">
            <v>0</v>
          </cell>
          <cell r="L635">
            <v>30</v>
          </cell>
          <cell r="M635" t="str">
            <v>Road</v>
          </cell>
          <cell r="O635">
            <v>0</v>
          </cell>
          <cell r="P635">
            <v>0</v>
          </cell>
        </row>
        <row r="636">
          <cell r="E636" t="str">
            <v>Chain Link Fence (1.8m height)</v>
          </cell>
          <cell r="F636" t="str">
            <v>SUB00534</v>
          </cell>
          <cell r="G636" t="str">
            <v>m</v>
          </cell>
          <cell r="H636">
            <v>191</v>
          </cell>
          <cell r="J636">
            <v>41.5</v>
          </cell>
          <cell r="K636">
            <v>41.5</v>
          </cell>
          <cell r="L636">
            <v>30</v>
          </cell>
          <cell r="M636" t="str">
            <v>Road</v>
          </cell>
          <cell r="O636">
            <v>41.5</v>
          </cell>
          <cell r="P636">
            <v>41.5</v>
          </cell>
        </row>
        <row r="637">
          <cell r="E637" t="str">
            <v>Chain Link Double Gate</v>
          </cell>
          <cell r="F637" t="str">
            <v>SUB00535</v>
          </cell>
          <cell r="G637" t="str">
            <v>n</v>
          </cell>
          <cell r="H637">
            <v>3325</v>
          </cell>
          <cell r="J637">
            <v>1330</v>
          </cell>
          <cell r="K637">
            <v>1330</v>
          </cell>
          <cell r="L637">
            <v>30</v>
          </cell>
          <cell r="M637" t="str">
            <v>Road</v>
          </cell>
          <cell r="O637">
            <v>1330</v>
          </cell>
          <cell r="P637">
            <v>1330</v>
          </cell>
        </row>
        <row r="638">
          <cell r="E638" t="str">
            <v>Stock proof fence</v>
          </cell>
          <cell r="F638" t="str">
            <v>SUB00536</v>
          </cell>
          <cell r="G638" t="str">
            <v>m</v>
          </cell>
          <cell r="H638">
            <v>15</v>
          </cell>
          <cell r="J638">
            <v>1.99</v>
          </cell>
          <cell r="K638">
            <v>1.99</v>
          </cell>
          <cell r="L638">
            <v>30</v>
          </cell>
          <cell r="M638" t="str">
            <v>Road</v>
          </cell>
          <cell r="O638">
            <v>1.99</v>
          </cell>
          <cell r="P638">
            <v>1.99</v>
          </cell>
        </row>
        <row r="639">
          <cell r="E639" t="str">
            <v>Perimeter 1m wide Pavement</v>
          </cell>
          <cell r="F639" t="str">
            <v>SUB00537</v>
          </cell>
          <cell r="G639" t="str">
            <v>m</v>
          </cell>
          <cell r="H639">
            <v>347</v>
          </cell>
          <cell r="J639">
            <v>28.823499999999999</v>
          </cell>
          <cell r="K639">
            <v>28.9</v>
          </cell>
          <cell r="L639">
            <v>30</v>
          </cell>
          <cell r="M639" t="str">
            <v>Road</v>
          </cell>
          <cell r="N639">
            <v>7.6499999999999999E-2</v>
          </cell>
          <cell r="O639">
            <v>28.9</v>
          </cell>
          <cell r="P639">
            <v>28.9</v>
          </cell>
        </row>
        <row r="640">
          <cell r="E640" t="str">
            <v>Gates Double leaf swing (2.425m)</v>
          </cell>
          <cell r="F640" t="str">
            <v>SUB00538</v>
          </cell>
          <cell r="G640" t="str">
            <v>n</v>
          </cell>
          <cell r="H640">
            <v>7992</v>
          </cell>
          <cell r="J640">
            <v>3660</v>
          </cell>
          <cell r="K640">
            <v>3662.73</v>
          </cell>
          <cell r="L640">
            <v>30</v>
          </cell>
          <cell r="M640" t="str">
            <v>Road</v>
          </cell>
          <cell r="N640">
            <v>2.73</v>
          </cell>
          <cell r="O640">
            <v>3662.73</v>
          </cell>
          <cell r="P640">
            <v>3662.73</v>
          </cell>
        </row>
        <row r="641">
          <cell r="E641" t="str">
            <v>Gates Personel</v>
          </cell>
          <cell r="F641" t="str">
            <v>SUB00539</v>
          </cell>
          <cell r="G641" t="str">
            <v>n</v>
          </cell>
          <cell r="H641">
            <v>9369</v>
          </cell>
          <cell r="J641">
            <v>2910</v>
          </cell>
          <cell r="K641">
            <v>2910</v>
          </cell>
          <cell r="L641">
            <v>30</v>
          </cell>
          <cell r="M641" t="str">
            <v>Road</v>
          </cell>
          <cell r="O641">
            <v>2910</v>
          </cell>
          <cell r="P641">
            <v>2910</v>
          </cell>
        </row>
        <row r="642">
          <cell r="E642" t="str">
            <v xml:space="preserve">Electric Double leaf Swing Gates </v>
          </cell>
          <cell r="F642" t="str">
            <v>SUB00540</v>
          </cell>
          <cell r="G642" t="str">
            <v>n</v>
          </cell>
          <cell r="H642">
            <v>12567</v>
          </cell>
          <cell r="J642">
            <v>4400</v>
          </cell>
          <cell r="K642">
            <v>4400</v>
          </cell>
          <cell r="L642">
            <v>30</v>
          </cell>
          <cell r="M642" t="str">
            <v>Road</v>
          </cell>
          <cell r="O642">
            <v>4400</v>
          </cell>
          <cell r="P642">
            <v>4400</v>
          </cell>
        </row>
        <row r="643">
          <cell r="E643" t="str">
            <v xml:space="preserve">Electric Sliding Gates </v>
          </cell>
          <cell r="F643" t="str">
            <v>SUB00541</v>
          </cell>
          <cell r="G643" t="str">
            <v>n</v>
          </cell>
          <cell r="H643">
            <v>9330</v>
          </cell>
          <cell r="J643">
            <v>11099.228999999999</v>
          </cell>
          <cell r="K643">
            <v>11100</v>
          </cell>
          <cell r="L643">
            <v>30</v>
          </cell>
          <cell r="M643" t="str">
            <v>Road</v>
          </cell>
          <cell r="N643">
            <v>0.77100000000000002</v>
          </cell>
          <cell r="O643">
            <v>11100</v>
          </cell>
          <cell r="P643">
            <v>11100</v>
          </cell>
        </row>
        <row r="644">
          <cell r="E644" t="str">
            <v xml:space="preserve">Lochrin Bain Sliding Cantilever Electric Gates </v>
          </cell>
          <cell r="F644" t="str">
            <v>SUB00542</v>
          </cell>
          <cell r="G644" t="str">
            <v>n</v>
          </cell>
          <cell r="H644">
            <v>9330</v>
          </cell>
          <cell r="J644">
            <v>11099.228999999999</v>
          </cell>
          <cell r="K644">
            <v>11100</v>
          </cell>
          <cell r="L644">
            <v>30</v>
          </cell>
          <cell r="M644" t="str">
            <v>Road</v>
          </cell>
          <cell r="N644">
            <v>0.77100000000000002</v>
          </cell>
          <cell r="O644">
            <v>11100</v>
          </cell>
          <cell r="P644">
            <v>11100</v>
          </cell>
        </row>
        <row r="645">
          <cell r="E645" t="str">
            <v>Height Barrier  (permanent)</v>
          </cell>
          <cell r="F645" t="str">
            <v>SUB00543</v>
          </cell>
          <cell r="G645" t="str">
            <v>n</v>
          </cell>
          <cell r="H645">
            <v>1602</v>
          </cell>
          <cell r="J645">
            <v>815</v>
          </cell>
          <cell r="K645">
            <v>815</v>
          </cell>
          <cell r="L645">
            <v>30</v>
          </cell>
          <cell r="M645" t="str">
            <v>Road</v>
          </cell>
          <cell r="O645">
            <v>815</v>
          </cell>
          <cell r="P645">
            <v>815</v>
          </cell>
        </row>
        <row r="646">
          <cell r="E646" t="str">
            <v>Height Barrier  (temporary)</v>
          </cell>
          <cell r="F646" t="str">
            <v>SUB00544</v>
          </cell>
          <cell r="G646" t="str">
            <v>n</v>
          </cell>
          <cell r="H646">
            <v>1760</v>
          </cell>
          <cell r="J646">
            <v>467.36399999999998</v>
          </cell>
          <cell r="K646">
            <v>468</v>
          </cell>
          <cell r="L646">
            <v>30</v>
          </cell>
          <cell r="M646" t="str">
            <v>Road</v>
          </cell>
          <cell r="N646">
            <v>0.63600000000000001</v>
          </cell>
          <cell r="O646">
            <v>468</v>
          </cell>
          <cell r="P646">
            <v>468</v>
          </cell>
        </row>
        <row r="647">
          <cell r="E647" t="str">
            <v>Armco traffic barrier</v>
          </cell>
          <cell r="F647" t="str">
            <v>SUB00545</v>
          </cell>
          <cell r="G647" t="str">
            <v>m</v>
          </cell>
          <cell r="H647">
            <v>137</v>
          </cell>
          <cell r="J647">
            <v>117.9764</v>
          </cell>
          <cell r="K647">
            <v>118</v>
          </cell>
          <cell r="L647">
            <v>30</v>
          </cell>
          <cell r="M647" t="str">
            <v>Road</v>
          </cell>
          <cell r="N647">
            <v>2.3599999999999999E-2</v>
          </cell>
          <cell r="O647">
            <v>118</v>
          </cell>
          <cell r="P647">
            <v>118</v>
          </cell>
        </row>
        <row r="649">
          <cell r="E649" t="str">
            <v>--Fence--</v>
          </cell>
          <cell r="F649" t="str">
            <v>SUB00033</v>
          </cell>
          <cell r="K649">
            <v>0</v>
          </cell>
          <cell r="L649">
            <v>30</v>
          </cell>
          <cell r="M649" t="str">
            <v>Road</v>
          </cell>
          <cell r="O649">
            <v>0</v>
          </cell>
          <cell r="P649">
            <v>0</v>
          </cell>
        </row>
        <row r="650">
          <cell r="E650" t="str">
            <v>Remove existing palisade fence</v>
          </cell>
          <cell r="F650" t="str">
            <v>SUB10528</v>
          </cell>
          <cell r="G650" t="str">
            <v>m</v>
          </cell>
          <cell r="H650">
            <v>361</v>
          </cell>
          <cell r="J650">
            <v>0.53100288503514426</v>
          </cell>
          <cell r="K650">
            <v>1.0620028850351444</v>
          </cell>
          <cell r="L650">
            <v>30</v>
          </cell>
          <cell r="M650" t="str">
            <v>Road</v>
          </cell>
          <cell r="N650">
            <v>0.53100000000000003</v>
          </cell>
          <cell r="O650">
            <v>1.0620028850351444</v>
          </cell>
          <cell r="P650">
            <v>1.0620028850351444</v>
          </cell>
        </row>
        <row r="651">
          <cell r="E651" t="str">
            <v>Palisade Fence (2.425m high)</v>
          </cell>
          <cell r="F651" t="str">
            <v>SUB10529</v>
          </cell>
          <cell r="G651" t="str">
            <v>m</v>
          </cell>
          <cell r="H651">
            <v>361</v>
          </cell>
          <cell r="J651">
            <v>241</v>
          </cell>
          <cell r="K651">
            <v>241</v>
          </cell>
          <cell r="L651">
            <v>30</v>
          </cell>
          <cell r="M651" t="str">
            <v>Road</v>
          </cell>
          <cell r="O651">
            <v>241</v>
          </cell>
          <cell r="P651">
            <v>241</v>
          </cell>
        </row>
        <row r="652">
          <cell r="E652" t="str">
            <v>Lochrin Bain Palisade Fence (2.425m high)</v>
          </cell>
          <cell r="F652" t="str">
            <v>SUB10530</v>
          </cell>
          <cell r="G652" t="str">
            <v>m</v>
          </cell>
          <cell r="H652">
            <v>869</v>
          </cell>
          <cell r="J652">
            <v>668</v>
          </cell>
          <cell r="K652">
            <v>668</v>
          </cell>
          <cell r="L652">
            <v>30</v>
          </cell>
          <cell r="M652" t="str">
            <v>Road</v>
          </cell>
          <cell r="O652">
            <v>668</v>
          </cell>
          <cell r="P652">
            <v>668</v>
          </cell>
        </row>
        <row r="653">
          <cell r="E653" t="str">
            <v>Chain Link Fence (1.8m height)</v>
          </cell>
          <cell r="F653" t="str">
            <v>SUB10534</v>
          </cell>
          <cell r="G653" t="str">
            <v>m</v>
          </cell>
          <cell r="H653">
            <v>191</v>
          </cell>
          <cell r="J653">
            <v>41.5</v>
          </cell>
          <cell r="K653">
            <v>41.5</v>
          </cell>
          <cell r="L653">
            <v>30</v>
          </cell>
          <cell r="M653" t="str">
            <v>Road</v>
          </cell>
          <cell r="O653">
            <v>41.5</v>
          </cell>
          <cell r="P653">
            <v>41.5</v>
          </cell>
        </row>
        <row r="654">
          <cell r="E654" t="str">
            <v>Chain Link Double Gate</v>
          </cell>
          <cell r="F654" t="str">
            <v>SUB10535</v>
          </cell>
          <cell r="G654" t="str">
            <v>n</v>
          </cell>
          <cell r="H654">
            <v>3325</v>
          </cell>
          <cell r="J654">
            <v>1330</v>
          </cell>
          <cell r="K654">
            <v>1330</v>
          </cell>
          <cell r="L654">
            <v>30</v>
          </cell>
          <cell r="M654" t="str">
            <v>Road</v>
          </cell>
          <cell r="O654">
            <v>1330</v>
          </cell>
          <cell r="P654">
            <v>1330</v>
          </cell>
        </row>
        <row r="655">
          <cell r="E655" t="str">
            <v>Stock proof fence</v>
          </cell>
          <cell r="F655" t="str">
            <v>SUB10536</v>
          </cell>
          <cell r="G655" t="str">
            <v>m</v>
          </cell>
          <cell r="H655">
            <v>15</v>
          </cell>
          <cell r="J655">
            <v>1.99</v>
          </cell>
          <cell r="K655">
            <v>1.99</v>
          </cell>
          <cell r="L655">
            <v>30</v>
          </cell>
          <cell r="M655" t="str">
            <v>Road</v>
          </cell>
          <cell r="O655">
            <v>1.99</v>
          </cell>
          <cell r="P655">
            <v>1.99</v>
          </cell>
        </row>
        <row r="656">
          <cell r="E656" t="str">
            <v>Gates Double leaf swing (2.425m)</v>
          </cell>
          <cell r="F656" t="str">
            <v>SUB10538</v>
          </cell>
          <cell r="G656" t="str">
            <v>n</v>
          </cell>
          <cell r="H656">
            <v>7992</v>
          </cell>
          <cell r="J656">
            <v>3660</v>
          </cell>
          <cell r="K656">
            <v>3662.73</v>
          </cell>
          <cell r="L656">
            <v>30</v>
          </cell>
          <cell r="M656" t="str">
            <v>Road</v>
          </cell>
          <cell r="N656">
            <v>2.73</v>
          </cell>
          <cell r="O656">
            <v>3662.73</v>
          </cell>
          <cell r="P656">
            <v>3662.73</v>
          </cell>
        </row>
        <row r="657">
          <cell r="E657" t="str">
            <v>Gates Personel</v>
          </cell>
          <cell r="F657" t="str">
            <v>SUB10539</v>
          </cell>
          <cell r="G657" t="str">
            <v>n</v>
          </cell>
          <cell r="H657">
            <v>9369</v>
          </cell>
          <cell r="J657">
            <v>2910</v>
          </cell>
          <cell r="K657">
            <v>2910</v>
          </cell>
          <cell r="L657">
            <v>30</v>
          </cell>
          <cell r="M657" t="str">
            <v>Road</v>
          </cell>
          <cell r="O657">
            <v>2910</v>
          </cell>
          <cell r="P657">
            <v>2910</v>
          </cell>
        </row>
        <row r="658">
          <cell r="E658" t="str">
            <v xml:space="preserve">Electric Double leaf Swing Gates </v>
          </cell>
          <cell r="F658" t="str">
            <v>SUB10540</v>
          </cell>
          <cell r="G658" t="str">
            <v>n</v>
          </cell>
          <cell r="H658">
            <v>12567</v>
          </cell>
          <cell r="J658">
            <v>4400</v>
          </cell>
          <cell r="K658">
            <v>4400</v>
          </cell>
          <cell r="L658">
            <v>30</v>
          </cell>
          <cell r="M658" t="str">
            <v>Road</v>
          </cell>
          <cell r="O658">
            <v>4400</v>
          </cell>
          <cell r="P658">
            <v>4400</v>
          </cell>
        </row>
        <row r="659">
          <cell r="E659" t="str">
            <v xml:space="preserve">Electric Sliding Gates </v>
          </cell>
          <cell r="F659" t="str">
            <v>SUB10541</v>
          </cell>
          <cell r="G659" t="str">
            <v>n</v>
          </cell>
          <cell r="H659">
            <v>9330</v>
          </cell>
          <cell r="J659">
            <v>11099.228999999999</v>
          </cell>
          <cell r="K659">
            <v>11100</v>
          </cell>
          <cell r="L659">
            <v>30</v>
          </cell>
          <cell r="M659" t="str">
            <v>Road</v>
          </cell>
          <cell r="N659">
            <v>0.77100000000000002</v>
          </cell>
          <cell r="O659">
            <v>11100</v>
          </cell>
          <cell r="P659">
            <v>11100</v>
          </cell>
        </row>
        <row r="660">
          <cell r="E660" t="str">
            <v xml:space="preserve">Lochrin Bain Sliding Cantilever Electric Gates </v>
          </cell>
          <cell r="F660" t="str">
            <v>SUB10542</v>
          </cell>
          <cell r="G660" t="str">
            <v>n</v>
          </cell>
          <cell r="H660">
            <v>9330</v>
          </cell>
          <cell r="J660">
            <v>11099.228999999999</v>
          </cell>
          <cell r="K660">
            <v>11100</v>
          </cell>
          <cell r="L660">
            <v>30</v>
          </cell>
          <cell r="M660" t="str">
            <v>Road</v>
          </cell>
          <cell r="N660">
            <v>0.77100000000000002</v>
          </cell>
          <cell r="O660">
            <v>11100</v>
          </cell>
          <cell r="P660">
            <v>11100</v>
          </cell>
        </row>
        <row r="661">
          <cell r="E661" t="str">
            <v>Height Barrier  (permanent)</v>
          </cell>
          <cell r="F661" t="str">
            <v>SUB10543</v>
          </cell>
          <cell r="G661" t="str">
            <v>n</v>
          </cell>
          <cell r="H661">
            <v>1602</v>
          </cell>
          <cell r="J661">
            <v>815</v>
          </cell>
          <cell r="K661">
            <v>815</v>
          </cell>
          <cell r="L661">
            <v>30</v>
          </cell>
          <cell r="M661" t="str">
            <v>Road</v>
          </cell>
          <cell r="O661">
            <v>815</v>
          </cell>
          <cell r="P661">
            <v>815</v>
          </cell>
        </row>
        <row r="662">
          <cell r="E662" t="str">
            <v>Height Barrier  (temporary)</v>
          </cell>
          <cell r="F662" t="str">
            <v>SUB10544</v>
          </cell>
          <cell r="G662" t="str">
            <v>n</v>
          </cell>
          <cell r="H662">
            <v>1760</v>
          </cell>
          <cell r="J662">
            <v>467.36399999999998</v>
          </cell>
          <cell r="K662">
            <v>468</v>
          </cell>
          <cell r="L662">
            <v>30</v>
          </cell>
          <cell r="M662" t="str">
            <v>Road</v>
          </cell>
          <cell r="N662">
            <v>0.63600000000000001</v>
          </cell>
          <cell r="O662">
            <v>468</v>
          </cell>
          <cell r="P662">
            <v>468</v>
          </cell>
        </row>
        <row r="663">
          <cell r="E663" t="str">
            <v>Armco traffic barrier</v>
          </cell>
          <cell r="F663" t="str">
            <v>SUB10545</v>
          </cell>
          <cell r="G663" t="str">
            <v>m</v>
          </cell>
          <cell r="H663">
            <v>137</v>
          </cell>
          <cell r="J663">
            <v>117.9764</v>
          </cell>
          <cell r="K663">
            <v>118</v>
          </cell>
          <cell r="L663">
            <v>30</v>
          </cell>
          <cell r="M663" t="str">
            <v>Road</v>
          </cell>
          <cell r="N663">
            <v>2.3599999999999999E-2</v>
          </cell>
          <cell r="O663">
            <v>118</v>
          </cell>
          <cell r="P663">
            <v>118</v>
          </cell>
        </row>
        <row r="664">
          <cell r="K664">
            <v>0</v>
          </cell>
          <cell r="L664">
            <v>30</v>
          </cell>
          <cell r="M664" t="str">
            <v>Road</v>
          </cell>
          <cell r="O664">
            <v>0</v>
          </cell>
          <cell r="P664">
            <v>0</v>
          </cell>
        </row>
        <row r="665">
          <cell r="E665" t="str">
            <v>Building ( 5.3 )</v>
          </cell>
          <cell r="K665">
            <v>0</v>
          </cell>
          <cell r="L665">
            <v>30</v>
          </cell>
          <cell r="M665" t="str">
            <v>Road</v>
          </cell>
          <cell r="O665">
            <v>0</v>
          </cell>
          <cell r="P665">
            <v>0</v>
          </cell>
        </row>
        <row r="666">
          <cell r="K666">
            <v>0</v>
          </cell>
          <cell r="L666">
            <v>30</v>
          </cell>
          <cell r="M666" t="str">
            <v>Road</v>
          </cell>
          <cell r="O666">
            <v>0</v>
          </cell>
          <cell r="P666">
            <v>0</v>
          </cell>
        </row>
        <row r="667">
          <cell r="E667" t="str">
            <v>Control Building (Ext building dimensions)</v>
          </cell>
          <cell r="F667" t="str">
            <v>SUB00549</v>
          </cell>
          <cell r="G667" t="str">
            <v>m2</v>
          </cell>
          <cell r="J667">
            <v>1100</v>
          </cell>
          <cell r="K667">
            <v>1100</v>
          </cell>
          <cell r="L667">
            <v>30</v>
          </cell>
          <cell r="M667" t="str">
            <v>Road</v>
          </cell>
          <cell r="O667">
            <v>1100</v>
          </cell>
          <cell r="P667">
            <v>1100</v>
          </cell>
        </row>
        <row r="668">
          <cell r="E668" t="str">
            <v>Extra Over Control Modern Methods Construction 14% of annex cost for use of culverts</v>
          </cell>
          <cell r="F668" t="str">
            <v>SUB00550</v>
          </cell>
          <cell r="G668" t="str">
            <v>m2</v>
          </cell>
          <cell r="J668">
            <v>1100</v>
          </cell>
          <cell r="K668">
            <v>1100</v>
          </cell>
          <cell r="L668">
            <v>30</v>
          </cell>
          <cell r="M668" t="str">
            <v>Road</v>
          </cell>
          <cell r="O668">
            <v>1100</v>
          </cell>
          <cell r="P668">
            <v>1100</v>
          </cell>
        </row>
        <row r="669">
          <cell r="E669" t="str">
            <v>400kV GIS Building (Ext Building Dimensions)</v>
          </cell>
          <cell r="F669" t="str">
            <v>SUB00551</v>
          </cell>
          <cell r="G669" t="str">
            <v>m2</v>
          </cell>
          <cell r="J669">
            <v>700</v>
          </cell>
          <cell r="K669">
            <v>700</v>
          </cell>
          <cell r="L669">
            <v>30</v>
          </cell>
          <cell r="M669" t="str">
            <v>Road</v>
          </cell>
          <cell r="O669">
            <v>700</v>
          </cell>
          <cell r="P669">
            <v>700</v>
          </cell>
        </row>
        <row r="670">
          <cell r="E670" t="str">
            <v>Portable GRP Relay Room Foundations (2no.)</v>
          </cell>
          <cell r="F670" t="str">
            <v>SUB00552</v>
          </cell>
          <cell r="G670" t="str">
            <v>n</v>
          </cell>
          <cell r="K670">
            <v>0</v>
          </cell>
          <cell r="L670">
            <v>30</v>
          </cell>
          <cell r="M670" t="str">
            <v>Road</v>
          </cell>
          <cell r="O670">
            <v>0</v>
          </cell>
          <cell r="P670">
            <v>0</v>
          </cell>
        </row>
        <row r="671">
          <cell r="E671" t="str">
            <v>Workshop / Store Foundations</v>
          </cell>
          <cell r="F671" t="str">
            <v>SUB00553</v>
          </cell>
          <cell r="G671" t="str">
            <v>n</v>
          </cell>
          <cell r="J671">
            <v>1325.7245390545254</v>
          </cell>
          <cell r="K671">
            <v>1325.7245390545254</v>
          </cell>
          <cell r="L671">
            <v>30</v>
          </cell>
          <cell r="M671" t="str">
            <v>Road</v>
          </cell>
          <cell r="O671">
            <v>1325.7245390545254</v>
          </cell>
          <cell r="P671">
            <v>1325.7245390545254</v>
          </cell>
        </row>
        <row r="672">
          <cell r="E672" t="str">
            <v>Modules ( Normal ) 3.8m width</v>
          </cell>
          <cell r="F672" t="str">
            <v>SUB00554</v>
          </cell>
          <cell r="G672" t="str">
            <v>m</v>
          </cell>
          <cell r="K672">
            <v>0</v>
          </cell>
          <cell r="L672">
            <v>30</v>
          </cell>
          <cell r="M672" t="str">
            <v>Road</v>
          </cell>
          <cell r="O672">
            <v>0</v>
          </cell>
          <cell r="P672">
            <v>0</v>
          </cell>
        </row>
        <row r="673">
          <cell r="E673" t="str">
            <v>Modules ( Battery)</v>
          </cell>
          <cell r="F673" t="str">
            <v>SUB00555</v>
          </cell>
          <cell r="G673" t="str">
            <v>n</v>
          </cell>
          <cell r="K673">
            <v>0</v>
          </cell>
          <cell r="L673">
            <v>30</v>
          </cell>
          <cell r="M673" t="str">
            <v>Road</v>
          </cell>
          <cell r="O673">
            <v>0</v>
          </cell>
          <cell r="P673">
            <v>0</v>
          </cell>
        </row>
        <row r="674">
          <cell r="E674" t="str">
            <v>Amenities Block (3module unit from Yorkon incl fnds)</v>
          </cell>
          <cell r="F674" t="str">
            <v>SUB00556</v>
          </cell>
          <cell r="G674" t="str">
            <v>n</v>
          </cell>
          <cell r="J674">
            <v>106994.88348657258</v>
          </cell>
          <cell r="K674">
            <v>106994.88348657258</v>
          </cell>
          <cell r="L674">
            <v>30</v>
          </cell>
          <cell r="M674" t="str">
            <v>Road</v>
          </cell>
          <cell r="O674">
            <v>106994.88348657258</v>
          </cell>
          <cell r="P674">
            <v>106994.88348657258</v>
          </cell>
        </row>
        <row r="675">
          <cell r="E675" t="str">
            <v>F35 GIS Switchroom (Outside face of Columns)</v>
          </cell>
          <cell r="F675" t="str">
            <v>SUB00557</v>
          </cell>
          <cell r="G675" t="str">
            <v>m2</v>
          </cell>
          <cell r="J675">
            <v>700</v>
          </cell>
          <cell r="K675">
            <v>700</v>
          </cell>
          <cell r="L675">
            <v>30</v>
          </cell>
          <cell r="M675" t="str">
            <v>Road</v>
          </cell>
          <cell r="O675">
            <v>700</v>
          </cell>
          <cell r="P675">
            <v>700</v>
          </cell>
        </row>
        <row r="676">
          <cell r="E676" t="str">
            <v>F35 Leanto Annex (Width=CL col to outside face Col)</v>
          </cell>
          <cell r="F676" t="str">
            <v>SUB00558</v>
          </cell>
          <cell r="G676" t="str">
            <v>m2</v>
          </cell>
          <cell r="J676">
            <v>700</v>
          </cell>
          <cell r="K676">
            <v>700</v>
          </cell>
          <cell r="L676">
            <v>30</v>
          </cell>
          <cell r="M676" t="str">
            <v>Road</v>
          </cell>
          <cell r="O676">
            <v>700</v>
          </cell>
          <cell r="P676">
            <v>700</v>
          </cell>
        </row>
        <row r="677">
          <cell r="E677" t="str">
            <v>F35 Annex under GIS (Outside face columns)</v>
          </cell>
          <cell r="F677" t="str">
            <v>SUB00559</v>
          </cell>
          <cell r="G677" t="str">
            <v>m2</v>
          </cell>
          <cell r="J677">
            <v>350</v>
          </cell>
          <cell r="K677">
            <v>350</v>
          </cell>
          <cell r="L677">
            <v>30</v>
          </cell>
          <cell r="M677" t="str">
            <v>Road</v>
          </cell>
          <cell r="O677">
            <v>350</v>
          </cell>
          <cell r="P677">
            <v>350</v>
          </cell>
        </row>
        <row r="678">
          <cell r="E678" t="str">
            <v>F35 Gnd floor cable area (Width=CL col to Outside face col)</v>
          </cell>
          <cell r="F678" t="str">
            <v>SUB00560</v>
          </cell>
          <cell r="G678" t="str">
            <v>m2</v>
          </cell>
          <cell r="J678">
            <v>350</v>
          </cell>
          <cell r="K678">
            <v>350</v>
          </cell>
          <cell r="L678">
            <v>30</v>
          </cell>
          <cell r="M678" t="str">
            <v>Road</v>
          </cell>
          <cell r="O678">
            <v>350</v>
          </cell>
          <cell r="P678">
            <v>350</v>
          </cell>
        </row>
        <row r="679">
          <cell r="E679" t="str">
            <v>F35 1st floor loading bay (Outside Face Cols)</v>
          </cell>
          <cell r="F679" t="str">
            <v>SUB00561</v>
          </cell>
          <cell r="G679" t="str">
            <v>m2</v>
          </cell>
          <cell r="J679">
            <v>350</v>
          </cell>
          <cell r="K679">
            <v>350</v>
          </cell>
          <cell r="L679">
            <v>30</v>
          </cell>
          <cell r="M679" t="str">
            <v>Road</v>
          </cell>
          <cell r="O679">
            <v>350</v>
          </cell>
          <cell r="P679">
            <v>350</v>
          </cell>
        </row>
        <row r="680">
          <cell r="E680" t="str">
            <v>Earth Store GRP</v>
          </cell>
          <cell r="F680" t="str">
            <v>SUB00562</v>
          </cell>
          <cell r="G680" t="str">
            <v>n</v>
          </cell>
          <cell r="J680">
            <v>1100</v>
          </cell>
          <cell r="K680">
            <v>1100</v>
          </cell>
          <cell r="L680">
            <v>30</v>
          </cell>
          <cell r="M680" t="str">
            <v>Road</v>
          </cell>
          <cell r="O680">
            <v>1100</v>
          </cell>
          <cell r="P680">
            <v>1100</v>
          </cell>
        </row>
        <row r="681">
          <cell r="E681" t="str">
            <v>Gas Membrane</v>
          </cell>
          <cell r="F681" t="str">
            <v>SUB00563</v>
          </cell>
          <cell r="G681" t="str">
            <v>m2</v>
          </cell>
          <cell r="J681">
            <v>1.4172274119957728</v>
          </cell>
          <cell r="K681">
            <v>1.4172274119957728</v>
          </cell>
          <cell r="L681">
            <v>30</v>
          </cell>
          <cell r="M681" t="str">
            <v>Road</v>
          </cell>
          <cell r="O681">
            <v>1.4172274119957728</v>
          </cell>
          <cell r="P681">
            <v>1.4172274119957728</v>
          </cell>
        </row>
        <row r="682">
          <cell r="E682" t="str">
            <v>Gas bottle store</v>
          </cell>
          <cell r="F682" t="str">
            <v>SUB00564</v>
          </cell>
          <cell r="G682" t="str">
            <v>n</v>
          </cell>
          <cell r="J682">
            <v>336.64373666115586</v>
          </cell>
          <cell r="K682">
            <v>336.64373666115586</v>
          </cell>
          <cell r="L682">
            <v>30</v>
          </cell>
          <cell r="M682" t="str">
            <v>Road</v>
          </cell>
          <cell r="O682">
            <v>336.64373666115586</v>
          </cell>
          <cell r="P682">
            <v>336.64373666115586</v>
          </cell>
        </row>
        <row r="683">
          <cell r="E683" t="str">
            <v>Additional cost  for aircon annex</v>
          </cell>
          <cell r="F683" t="str">
            <v>SUB00565</v>
          </cell>
          <cell r="G683" t="str">
            <v>n</v>
          </cell>
          <cell r="J683">
            <v>0</v>
          </cell>
          <cell r="K683">
            <v>0</v>
          </cell>
          <cell r="L683">
            <v>30</v>
          </cell>
          <cell r="M683" t="str">
            <v>Road</v>
          </cell>
          <cell r="O683">
            <v>0</v>
          </cell>
          <cell r="P683">
            <v>0</v>
          </cell>
        </row>
        <row r="684">
          <cell r="E684" t="str">
            <v>Additional cost  for foundations to cables</v>
          </cell>
          <cell r="F684" t="str">
            <v>SUB00566</v>
          </cell>
          <cell r="G684" t="str">
            <v>m2</v>
          </cell>
          <cell r="J684">
            <v>700</v>
          </cell>
          <cell r="K684">
            <v>700</v>
          </cell>
          <cell r="L684">
            <v>30</v>
          </cell>
          <cell r="M684" t="str">
            <v>Road</v>
          </cell>
          <cell r="O684">
            <v>700</v>
          </cell>
          <cell r="P684">
            <v>700</v>
          </cell>
        </row>
        <row r="685">
          <cell r="E685" t="str">
            <v>Slab toilet block</v>
          </cell>
          <cell r="F685" t="str">
            <v>SUB00567</v>
          </cell>
          <cell r="G685" t="str">
            <v>m2</v>
          </cell>
          <cell r="J685">
            <v>86.60058988727944</v>
          </cell>
          <cell r="K685">
            <v>86.60058988727944</v>
          </cell>
          <cell r="L685">
            <v>30</v>
          </cell>
          <cell r="M685" t="str">
            <v>Road</v>
          </cell>
          <cell r="O685">
            <v>86.60058988727944</v>
          </cell>
          <cell r="P685">
            <v>86.60058988727944</v>
          </cell>
        </row>
        <row r="686">
          <cell r="E686" t="str">
            <v>11 kV Building</v>
          </cell>
          <cell r="F686" t="str">
            <v>SUB00568</v>
          </cell>
          <cell r="G686" t="str">
            <v>m2</v>
          </cell>
          <cell r="J686">
            <v>700</v>
          </cell>
          <cell r="K686">
            <v>700</v>
          </cell>
          <cell r="L686">
            <v>30</v>
          </cell>
          <cell r="M686" t="str">
            <v>Road</v>
          </cell>
          <cell r="O686">
            <v>700</v>
          </cell>
          <cell r="P686">
            <v>700</v>
          </cell>
        </row>
        <row r="687">
          <cell r="E687" t="str">
            <v>F35 fireproofing including annex</v>
          </cell>
          <cell r="F687" t="str">
            <v>SUB00569</v>
          </cell>
          <cell r="G687" t="str">
            <v>bay</v>
          </cell>
          <cell r="J687">
            <v>0</v>
          </cell>
          <cell r="K687">
            <v>0</v>
          </cell>
          <cell r="L687">
            <v>30</v>
          </cell>
          <cell r="M687" t="str">
            <v>Road</v>
          </cell>
          <cell r="O687">
            <v>0</v>
          </cell>
          <cell r="P687">
            <v>0</v>
          </cell>
        </row>
        <row r="688">
          <cell r="K688">
            <v>0</v>
          </cell>
          <cell r="L688">
            <v>30</v>
          </cell>
          <cell r="M688" t="str">
            <v>Road</v>
          </cell>
          <cell r="O688">
            <v>0</v>
          </cell>
          <cell r="P688">
            <v>0</v>
          </cell>
        </row>
        <row r="689">
          <cell r="K689">
            <v>0</v>
          </cell>
          <cell r="L689">
            <v>30</v>
          </cell>
          <cell r="M689" t="str">
            <v>Road</v>
          </cell>
          <cell r="O689">
            <v>0</v>
          </cell>
          <cell r="P689">
            <v>0</v>
          </cell>
        </row>
        <row r="690">
          <cell r="E690" t="str">
            <v>Transformers ( 5.7 )</v>
          </cell>
          <cell r="K690">
            <v>0</v>
          </cell>
          <cell r="L690">
            <v>30</v>
          </cell>
          <cell r="M690" t="str">
            <v>Road</v>
          </cell>
          <cell r="O690">
            <v>0</v>
          </cell>
          <cell r="P690">
            <v>0</v>
          </cell>
        </row>
        <row r="691">
          <cell r="K691">
            <v>0</v>
          </cell>
          <cell r="L691">
            <v>30</v>
          </cell>
          <cell r="M691" t="str">
            <v>Road</v>
          </cell>
          <cell r="O691">
            <v>0</v>
          </cell>
          <cell r="P691">
            <v>0</v>
          </cell>
        </row>
        <row r="692">
          <cell r="E692" t="str">
            <v>Below ground transformer bund</v>
          </cell>
          <cell r="F692" t="str">
            <v>SUB00574</v>
          </cell>
          <cell r="G692" t="str">
            <v>n</v>
          </cell>
          <cell r="H692">
            <v>825107.44</v>
          </cell>
          <cell r="J692">
            <v>140690</v>
          </cell>
          <cell r="K692">
            <v>141000</v>
          </cell>
          <cell r="L692">
            <v>30</v>
          </cell>
          <cell r="M692" t="str">
            <v>Road</v>
          </cell>
          <cell r="N692">
            <v>310</v>
          </cell>
          <cell r="O692">
            <v>141000</v>
          </cell>
          <cell r="P692">
            <v>141000</v>
          </cell>
        </row>
        <row r="693">
          <cell r="E693" t="str">
            <v>Temporary Plastic Transformer bund</v>
          </cell>
          <cell r="F693" t="str">
            <v>SUB11582</v>
          </cell>
          <cell r="G693" t="str">
            <v xml:space="preserve">n </v>
          </cell>
          <cell r="J693">
            <v>13.4</v>
          </cell>
          <cell r="K693">
            <v>13.4</v>
          </cell>
          <cell r="L693">
            <v>30</v>
          </cell>
          <cell r="M693" t="str">
            <v>Road</v>
          </cell>
          <cell r="O693">
            <v>13.4</v>
          </cell>
          <cell r="P693">
            <v>13.4</v>
          </cell>
        </row>
        <row r="694">
          <cell r="E694" t="str">
            <v>Firewall (per m2)</v>
          </cell>
          <cell r="F694" t="str">
            <v>SUB00575</v>
          </cell>
          <cell r="G694" t="str">
            <v>m2</v>
          </cell>
          <cell r="H694">
            <v>1243.4000000000001</v>
          </cell>
          <cell r="J694">
            <v>235</v>
          </cell>
          <cell r="K694">
            <v>235</v>
          </cell>
          <cell r="L694">
            <v>30</v>
          </cell>
          <cell r="M694" t="str">
            <v>Road</v>
          </cell>
          <cell r="O694">
            <v>235</v>
          </cell>
          <cell r="P694">
            <v>235</v>
          </cell>
        </row>
        <row r="695">
          <cell r="E695" t="str">
            <v>Firewall Foundations (as bases)</v>
          </cell>
          <cell r="F695" t="str">
            <v>SUB00576</v>
          </cell>
          <cell r="G695" t="str">
            <v>m3</v>
          </cell>
          <cell r="H695">
            <v>2234.8000000000002</v>
          </cell>
          <cell r="J695">
            <v>308.48099999999999</v>
          </cell>
          <cell r="K695">
            <v>309</v>
          </cell>
          <cell r="L695">
            <v>30</v>
          </cell>
          <cell r="M695" t="str">
            <v>Road</v>
          </cell>
          <cell r="N695">
            <v>0.51900000000000002</v>
          </cell>
          <cell r="O695">
            <v>309</v>
          </cell>
          <cell r="P695">
            <v>309</v>
          </cell>
        </row>
        <row r="696">
          <cell r="E696" t="str">
            <v>Noise enclosure (brick)</v>
          </cell>
          <cell r="F696" t="str">
            <v>SUB00577</v>
          </cell>
          <cell r="G696" t="str">
            <v>Item</v>
          </cell>
          <cell r="H696">
            <v>461000</v>
          </cell>
          <cell r="J696">
            <v>79100</v>
          </cell>
          <cell r="K696">
            <v>79100</v>
          </cell>
          <cell r="L696">
            <v>30</v>
          </cell>
          <cell r="M696" t="str">
            <v>Road</v>
          </cell>
          <cell r="O696">
            <v>79100</v>
          </cell>
          <cell r="P696">
            <v>79100</v>
          </cell>
        </row>
        <row r="697">
          <cell r="E697" t="str">
            <v>Aquasentry Bund Pump (or Andil)</v>
          </cell>
          <cell r="F697" t="str">
            <v>SUB00578</v>
          </cell>
          <cell r="G697" t="str">
            <v>n</v>
          </cell>
          <cell r="H697">
            <v>42.3</v>
          </cell>
          <cell r="J697">
            <v>200</v>
          </cell>
          <cell r="K697">
            <v>200</v>
          </cell>
          <cell r="L697">
            <v>30</v>
          </cell>
          <cell r="M697" t="str">
            <v>Road</v>
          </cell>
          <cell r="O697">
            <v>200</v>
          </cell>
          <cell r="P697">
            <v>200</v>
          </cell>
        </row>
        <row r="698">
          <cell r="E698" t="str">
            <v>Auxilliary Transfer</v>
          </cell>
          <cell r="F698" t="str">
            <v>SUB00579</v>
          </cell>
          <cell r="G698" t="str">
            <v>n</v>
          </cell>
          <cell r="J698">
            <v>35172.5</v>
          </cell>
          <cell r="K698">
            <v>35172.5</v>
          </cell>
          <cell r="L698">
            <v>30</v>
          </cell>
          <cell r="M698" t="str">
            <v>Road</v>
          </cell>
          <cell r="O698">
            <v>35172.5</v>
          </cell>
          <cell r="P698">
            <v>35172.5</v>
          </cell>
        </row>
        <row r="699">
          <cell r="E699" t="str">
            <v>Sheet piling and dewatering</v>
          </cell>
          <cell r="F699" t="str">
            <v>SUB00580</v>
          </cell>
          <cell r="G699" t="str">
            <v>m2</v>
          </cell>
          <cell r="H699">
            <v>136</v>
          </cell>
          <cell r="J699">
            <v>283</v>
          </cell>
          <cell r="K699">
            <v>283</v>
          </cell>
          <cell r="L699">
            <v>30</v>
          </cell>
          <cell r="M699" t="str">
            <v>Road</v>
          </cell>
          <cell r="O699">
            <v>283</v>
          </cell>
          <cell r="P699">
            <v>283</v>
          </cell>
        </row>
        <row r="700">
          <cell r="E700" t="str">
            <v>Oil Containment tank</v>
          </cell>
          <cell r="F700" t="str">
            <v>SUB00581</v>
          </cell>
          <cell r="G700" t="str">
            <v>n</v>
          </cell>
          <cell r="J700">
            <v>19264.295480284803</v>
          </cell>
          <cell r="K700">
            <v>19264.295480284803</v>
          </cell>
          <cell r="L700">
            <v>30</v>
          </cell>
          <cell r="M700" t="str">
            <v>Road</v>
          </cell>
          <cell r="O700">
            <v>19264.295480284803</v>
          </cell>
          <cell r="P700">
            <v>19264.295480284803</v>
          </cell>
        </row>
        <row r="701">
          <cell r="K701">
            <v>0</v>
          </cell>
          <cell r="L701">
            <v>30</v>
          </cell>
          <cell r="M701" t="str">
            <v>Road</v>
          </cell>
          <cell r="O701">
            <v>0</v>
          </cell>
          <cell r="P701">
            <v>0</v>
          </cell>
        </row>
        <row r="702">
          <cell r="K702">
            <v>0</v>
          </cell>
          <cell r="L702">
            <v>30</v>
          </cell>
          <cell r="M702" t="str">
            <v>Road</v>
          </cell>
          <cell r="O702">
            <v>0</v>
          </cell>
          <cell r="P702">
            <v>0</v>
          </cell>
        </row>
        <row r="703">
          <cell r="E703" t="str">
            <v>--Trenches &amp; Ducts--</v>
          </cell>
          <cell r="F703" t="str">
            <v>SUB00000</v>
          </cell>
          <cell r="K703">
            <v>0</v>
          </cell>
          <cell r="L703">
            <v>30</v>
          </cell>
          <cell r="M703" t="str">
            <v>Road</v>
          </cell>
          <cell r="O703">
            <v>0</v>
          </cell>
          <cell r="P703">
            <v>0</v>
          </cell>
        </row>
        <row r="704">
          <cell r="E704" t="str">
            <v>Trench - multicore (including 2T cover, 300mm deep)</v>
          </cell>
          <cell r="F704" t="str">
            <v>SUB00585</v>
          </cell>
          <cell r="G704" t="str">
            <v>m</v>
          </cell>
          <cell r="H704">
            <v>847.66</v>
          </cell>
          <cell r="J704">
            <v>81.599999999999994</v>
          </cell>
          <cell r="K704">
            <v>82.055999999999997</v>
          </cell>
          <cell r="L704">
            <v>30</v>
          </cell>
          <cell r="M704" t="str">
            <v>Road</v>
          </cell>
          <cell r="N704">
            <v>0.45600000000000002</v>
          </cell>
          <cell r="O704">
            <v>50.8</v>
          </cell>
          <cell r="P704">
            <v>82.055999999999997</v>
          </cell>
        </row>
        <row r="705">
          <cell r="E705" t="str">
            <v xml:space="preserve">Trench multicore - 5T covers  for MEWP access </v>
          </cell>
          <cell r="F705" t="str">
            <v>SUB00586</v>
          </cell>
          <cell r="G705" t="str">
            <v>m</v>
          </cell>
          <cell r="H705">
            <v>935.22</v>
          </cell>
          <cell r="J705">
            <v>85.444000000000003</v>
          </cell>
          <cell r="K705">
            <v>85.9</v>
          </cell>
          <cell r="L705">
            <v>30</v>
          </cell>
          <cell r="M705" t="str">
            <v>Road</v>
          </cell>
          <cell r="N705">
            <v>0.45600000000000002</v>
          </cell>
          <cell r="O705">
            <v>56.5</v>
          </cell>
          <cell r="P705">
            <v>85.9</v>
          </cell>
        </row>
        <row r="706">
          <cell r="E706" t="str">
            <v>Trench multicore - 11.5T covers for road crossings</v>
          </cell>
          <cell r="F706" t="str">
            <v>SUB00587</v>
          </cell>
          <cell r="G706" t="str">
            <v>m</v>
          </cell>
          <cell r="H706">
            <v>1186.6099999999999</v>
          </cell>
          <cell r="J706">
            <v>335.54399999999998</v>
          </cell>
          <cell r="K706">
            <v>336</v>
          </cell>
          <cell r="L706">
            <v>30</v>
          </cell>
          <cell r="M706" t="str">
            <v>Road</v>
          </cell>
          <cell r="N706">
            <v>0.45600000000000002</v>
          </cell>
          <cell r="O706">
            <v>282</v>
          </cell>
          <cell r="P706">
            <v>336</v>
          </cell>
        </row>
        <row r="707">
          <cell r="E707" t="str">
            <v>MEWP Trough Crossing-15 panels</v>
          </cell>
          <cell r="F707" t="str">
            <v>SUB00588</v>
          </cell>
          <cell r="G707" t="str">
            <v>n</v>
          </cell>
          <cell r="H707">
            <v>7278.8</v>
          </cell>
          <cell r="J707">
            <v>2224.71</v>
          </cell>
          <cell r="K707">
            <v>2230</v>
          </cell>
          <cell r="L707">
            <v>30</v>
          </cell>
          <cell r="M707" t="str">
            <v>Road</v>
          </cell>
          <cell r="N707">
            <v>5.29</v>
          </cell>
          <cell r="O707">
            <v>1940</v>
          </cell>
          <cell r="P707">
            <v>2230</v>
          </cell>
        </row>
        <row r="708">
          <cell r="E708" t="str">
            <v>Extra over for GRP/fibreglass 1.5T covers</v>
          </cell>
          <cell r="F708" t="str">
            <v>SUB00589</v>
          </cell>
          <cell r="G708" t="str">
            <v>m</v>
          </cell>
          <cell r="H708">
            <v>64.2</v>
          </cell>
          <cell r="J708">
            <v>313</v>
          </cell>
          <cell r="K708">
            <v>313</v>
          </cell>
          <cell r="L708">
            <v>30</v>
          </cell>
          <cell r="M708" t="str">
            <v>Road</v>
          </cell>
          <cell r="O708">
            <v>313</v>
          </cell>
          <cell r="P708">
            <v>313</v>
          </cell>
        </row>
        <row r="709">
          <cell r="E709" t="str">
            <v>Trench T-shape and L-shape units (SP600) &amp; covers</v>
          </cell>
          <cell r="F709" t="str">
            <v>SUB00590</v>
          </cell>
          <cell r="G709" t="str">
            <v>n</v>
          </cell>
          <cell r="H709">
            <v>2286.1999999999998</v>
          </cell>
          <cell r="J709">
            <v>241.59</v>
          </cell>
          <cell r="K709">
            <v>242</v>
          </cell>
          <cell r="L709">
            <v>30</v>
          </cell>
          <cell r="M709" t="str">
            <v>Road</v>
          </cell>
          <cell r="N709">
            <v>0.41</v>
          </cell>
          <cell r="O709">
            <v>146</v>
          </cell>
          <cell r="P709">
            <v>242</v>
          </cell>
        </row>
        <row r="710">
          <cell r="E710" t="str">
            <v>Trench T-shape and L-shape units (SP350) &amp; covers</v>
          </cell>
          <cell r="F710" t="str">
            <v>SUB00591</v>
          </cell>
          <cell r="G710" t="str">
            <v>n</v>
          </cell>
          <cell r="H710">
            <v>1730.2</v>
          </cell>
          <cell r="J710">
            <v>180.672</v>
          </cell>
          <cell r="K710">
            <v>181</v>
          </cell>
          <cell r="L710">
            <v>30</v>
          </cell>
          <cell r="M710" t="str">
            <v>Road</v>
          </cell>
          <cell r="N710">
            <v>0.32800000000000001</v>
          </cell>
          <cell r="O710">
            <v>107</v>
          </cell>
          <cell r="P710">
            <v>181</v>
          </cell>
        </row>
        <row r="711">
          <cell r="E711" t="str">
            <v>GIB Trench - 3ph (incl. 2T cover 1250mm deep)</v>
          </cell>
          <cell r="F711" t="str">
            <v>SUB00592</v>
          </cell>
          <cell r="G711" t="str">
            <v>m</v>
          </cell>
          <cell r="H711">
            <v>2595.65</v>
          </cell>
          <cell r="J711">
            <v>240.26</v>
          </cell>
          <cell r="K711">
            <v>242</v>
          </cell>
          <cell r="L711">
            <v>30</v>
          </cell>
          <cell r="M711" t="str">
            <v>Road</v>
          </cell>
          <cell r="N711">
            <v>1.74</v>
          </cell>
          <cell r="O711">
            <v>155</v>
          </cell>
          <cell r="P711">
            <v>242</v>
          </cell>
        </row>
        <row r="712">
          <cell r="E712" t="str">
            <v>GIB Trench - 3ph for road crossings (11.5Tcover 1250mm deep)</v>
          </cell>
          <cell r="F712" t="str">
            <v>SUB00593</v>
          </cell>
          <cell r="G712" t="str">
            <v>m</v>
          </cell>
          <cell r="H712">
            <v>2894.72</v>
          </cell>
          <cell r="J712">
            <v>881.26</v>
          </cell>
          <cell r="K712">
            <v>883</v>
          </cell>
          <cell r="L712">
            <v>30</v>
          </cell>
          <cell r="M712" t="str">
            <v>Road</v>
          </cell>
          <cell r="N712">
            <v>1.74</v>
          </cell>
          <cell r="O712">
            <v>780</v>
          </cell>
          <cell r="P712">
            <v>883</v>
          </cell>
        </row>
        <row r="713">
          <cell r="E713" t="str">
            <v>Power Cable Trench (2T covers,  600mm dp)</v>
          </cell>
          <cell r="F713" t="str">
            <v>SUB00594</v>
          </cell>
          <cell r="G713" t="str">
            <v>m</v>
          </cell>
          <cell r="H713">
            <v>1094.1199999999999</v>
          </cell>
          <cell r="J713">
            <v>100.544</v>
          </cell>
          <cell r="K713">
            <v>101</v>
          </cell>
          <cell r="L713">
            <v>30</v>
          </cell>
          <cell r="M713" t="str">
            <v>Road</v>
          </cell>
          <cell r="N713">
            <v>0.45600000000000002</v>
          </cell>
          <cell r="O713">
            <v>64.900000000000006</v>
          </cell>
          <cell r="P713">
            <v>101</v>
          </cell>
        </row>
        <row r="714">
          <cell r="E714" t="str">
            <v>Power Cable Trench for road crossings (11.5T covers,  1000mm dp)</v>
          </cell>
          <cell r="F714" t="str">
            <v>SUB00595</v>
          </cell>
          <cell r="G714" t="str">
            <v>m</v>
          </cell>
          <cell r="H714">
            <v>1157.55</v>
          </cell>
          <cell r="J714">
            <v>323.54399999999998</v>
          </cell>
          <cell r="K714">
            <v>324</v>
          </cell>
          <cell r="L714">
            <v>30</v>
          </cell>
          <cell r="M714" t="str">
            <v>Road</v>
          </cell>
          <cell r="N714">
            <v>0.45600000000000002</v>
          </cell>
          <cell r="O714">
            <v>277</v>
          </cell>
          <cell r="P714">
            <v>324</v>
          </cell>
        </row>
        <row r="715">
          <cell r="E715" t="str">
            <v>Power Cable Trench for Sealing Ends (2T covers,  1500mm deep)</v>
          </cell>
          <cell r="F715" t="str">
            <v>SUB00596</v>
          </cell>
          <cell r="G715" t="str">
            <v>m</v>
          </cell>
          <cell r="H715">
            <v>1094.1199999999999</v>
          </cell>
          <cell r="J715">
            <v>100.544</v>
          </cell>
          <cell r="K715">
            <v>101</v>
          </cell>
          <cell r="L715">
            <v>30</v>
          </cell>
          <cell r="M715" t="str">
            <v>Road</v>
          </cell>
          <cell r="N715">
            <v>0.45600000000000002</v>
          </cell>
          <cell r="O715">
            <v>64.900000000000006</v>
          </cell>
          <cell r="P715">
            <v>101</v>
          </cell>
        </row>
        <row r="716">
          <cell r="E716" t="str">
            <v>Ducts for earthing copper 100mm diameter</v>
          </cell>
          <cell r="F716" t="str">
            <v>SUB00597</v>
          </cell>
          <cell r="G716" t="str">
            <v>m</v>
          </cell>
          <cell r="H716">
            <v>1.57</v>
          </cell>
          <cell r="J716">
            <v>3.6322000000000001</v>
          </cell>
          <cell r="K716">
            <v>3.68</v>
          </cell>
          <cell r="L716">
            <v>30</v>
          </cell>
          <cell r="M716" t="str">
            <v>Road</v>
          </cell>
          <cell r="N716">
            <v>4.7800000000000002E-2</v>
          </cell>
          <cell r="O716">
            <v>0.98699999999999999</v>
          </cell>
          <cell r="P716">
            <v>3.68</v>
          </cell>
        </row>
        <row r="717">
          <cell r="E717" t="str">
            <v>Extra over for concrete surround for earthing ducts</v>
          </cell>
          <cell r="F717" t="str">
            <v>SUB00598</v>
          </cell>
          <cell r="G717" t="str">
            <v>m</v>
          </cell>
          <cell r="H717">
            <v>188</v>
          </cell>
          <cell r="J717">
            <v>14.7</v>
          </cell>
          <cell r="K717">
            <v>14.7</v>
          </cell>
          <cell r="L717">
            <v>30</v>
          </cell>
          <cell r="M717" t="str">
            <v>Road</v>
          </cell>
          <cell r="O717">
            <v>11.4</v>
          </cell>
          <cell r="P717">
            <v>14.7</v>
          </cell>
        </row>
        <row r="718">
          <cell r="E718" t="str">
            <v>Ducts for power cable 200mm</v>
          </cell>
          <cell r="F718" t="str">
            <v>SUB00599</v>
          </cell>
          <cell r="G718" t="str">
            <v>m</v>
          </cell>
          <cell r="H718">
            <v>1.57</v>
          </cell>
          <cell r="J718">
            <v>3.6322000000000001</v>
          </cell>
          <cell r="K718">
            <v>3.68</v>
          </cell>
          <cell r="L718">
            <v>30</v>
          </cell>
          <cell r="M718" t="str">
            <v>Road</v>
          </cell>
          <cell r="N718">
            <v>4.7800000000000002E-2</v>
          </cell>
          <cell r="O718">
            <v>0.98699999999999999</v>
          </cell>
          <cell r="P718">
            <v>3.68</v>
          </cell>
        </row>
        <row r="719">
          <cell r="E719" t="str">
            <v>Extra over for concrete surround for power cable ducts</v>
          </cell>
          <cell r="F719" t="str">
            <v>SUB00600</v>
          </cell>
          <cell r="G719" t="str">
            <v>m</v>
          </cell>
          <cell r="H719">
            <v>188</v>
          </cell>
          <cell r="J719">
            <v>14.7</v>
          </cell>
          <cell r="K719">
            <v>14.7</v>
          </cell>
          <cell r="L719">
            <v>30</v>
          </cell>
          <cell r="M719" t="str">
            <v>Road</v>
          </cell>
          <cell r="O719">
            <v>11.4</v>
          </cell>
          <cell r="P719">
            <v>14.7</v>
          </cell>
        </row>
        <row r="720">
          <cell r="E720" t="str">
            <v>BT Ducts</v>
          </cell>
          <cell r="F720" t="str">
            <v>SUB00601</v>
          </cell>
          <cell r="G720" t="str">
            <v>m</v>
          </cell>
          <cell r="H720">
            <v>1.7</v>
          </cell>
          <cell r="J720">
            <v>3.9222000000000001</v>
          </cell>
          <cell r="K720">
            <v>3.97</v>
          </cell>
          <cell r="L720">
            <v>30</v>
          </cell>
          <cell r="M720" t="str">
            <v>Road</v>
          </cell>
          <cell r="N720">
            <v>4.7800000000000002E-2</v>
          </cell>
          <cell r="O720">
            <v>1.4</v>
          </cell>
          <cell r="P720">
            <v>3.97</v>
          </cell>
        </row>
        <row r="721">
          <cell r="E721" t="str">
            <v>BT Draw Pits</v>
          </cell>
          <cell r="F721" t="str">
            <v>SUB00602</v>
          </cell>
          <cell r="G721" t="str">
            <v>n</v>
          </cell>
          <cell r="H721">
            <v>668.5</v>
          </cell>
          <cell r="J721">
            <v>358.50599999999997</v>
          </cell>
          <cell r="K721">
            <v>359</v>
          </cell>
          <cell r="L721">
            <v>30</v>
          </cell>
          <cell r="M721" t="str">
            <v>Road</v>
          </cell>
          <cell r="N721">
            <v>0.49399999999999999</v>
          </cell>
          <cell r="O721">
            <v>349</v>
          </cell>
          <cell r="P721">
            <v>359</v>
          </cell>
        </row>
        <row r="722">
          <cell r="E722" t="str">
            <v>Earth link pit</v>
          </cell>
          <cell r="F722" t="str">
            <v>SUB00603</v>
          </cell>
          <cell r="G722" t="str">
            <v>n</v>
          </cell>
          <cell r="H722">
            <v>2325.4</v>
          </cell>
          <cell r="J722">
            <v>1439.45</v>
          </cell>
          <cell r="K722">
            <v>1440</v>
          </cell>
          <cell r="L722">
            <v>30</v>
          </cell>
          <cell r="M722" t="str">
            <v>Road</v>
          </cell>
          <cell r="N722">
            <v>0.55000000000000004</v>
          </cell>
          <cell r="O722">
            <v>1230</v>
          </cell>
          <cell r="P722">
            <v>1440</v>
          </cell>
        </row>
        <row r="724">
          <cell r="E724" t="str">
            <v>--Trenches &amp; Ducts--</v>
          </cell>
          <cell r="F724" t="str">
            <v>SUB00022</v>
          </cell>
          <cell r="K724">
            <v>0</v>
          </cell>
          <cell r="L724">
            <v>30</v>
          </cell>
          <cell r="M724" t="str">
            <v>Road</v>
          </cell>
          <cell r="O724">
            <v>0</v>
          </cell>
          <cell r="P724">
            <v>0</v>
          </cell>
        </row>
        <row r="725">
          <cell r="E725" t="str">
            <v>Precast Concrete</v>
          </cell>
          <cell r="F725" t="str">
            <v>SUB11585</v>
          </cell>
          <cell r="G725" t="str">
            <v>m3</v>
          </cell>
          <cell r="H725">
            <v>2380</v>
          </cell>
          <cell r="J725">
            <v>329</v>
          </cell>
          <cell r="K725">
            <v>329</v>
          </cell>
          <cell r="L725">
            <v>30</v>
          </cell>
          <cell r="M725" t="str">
            <v>Road</v>
          </cell>
          <cell r="O725">
            <v>329</v>
          </cell>
          <cell r="P725">
            <v>329</v>
          </cell>
        </row>
        <row r="726">
          <cell r="E726" t="str">
            <v>Excavation</v>
          </cell>
          <cell r="F726" t="str">
            <v>SUB10393</v>
          </cell>
          <cell r="G726" t="str">
            <v>m3</v>
          </cell>
          <cell r="H726">
            <v>1900</v>
          </cell>
          <cell r="K726">
            <v>1.05</v>
          </cell>
          <cell r="L726">
            <v>30</v>
          </cell>
          <cell r="M726" t="str">
            <v>Road</v>
          </cell>
          <cell r="N726">
            <v>1.05</v>
          </cell>
          <cell r="O726">
            <v>1.05</v>
          </cell>
          <cell r="P726">
            <v>1.05</v>
          </cell>
        </row>
        <row r="727">
          <cell r="E727" t="str">
            <v>Trench - multicore - including 2T cover</v>
          </cell>
          <cell r="F727" t="str">
            <v>SUB10585</v>
          </cell>
          <cell r="G727" t="str">
            <v>m</v>
          </cell>
          <cell r="H727">
            <v>847.66</v>
          </cell>
          <cell r="J727">
            <v>81.599999999999994</v>
          </cell>
          <cell r="K727">
            <v>82.055999999999997</v>
          </cell>
          <cell r="L727">
            <v>30</v>
          </cell>
          <cell r="M727" t="str">
            <v>Road</v>
          </cell>
          <cell r="N727">
            <v>0.45600000000000002</v>
          </cell>
          <cell r="O727">
            <v>50.8</v>
          </cell>
          <cell r="P727">
            <v>82.055999999999997</v>
          </cell>
        </row>
        <row r="728">
          <cell r="E728" t="str">
            <v xml:space="preserve">Trench multicore - 5T covers  </v>
          </cell>
          <cell r="F728" t="str">
            <v>SUB10586</v>
          </cell>
          <cell r="G728" t="str">
            <v>m</v>
          </cell>
          <cell r="H728">
            <v>935.22</v>
          </cell>
          <cell r="J728">
            <v>85.444000000000003</v>
          </cell>
          <cell r="K728">
            <v>85.9</v>
          </cell>
          <cell r="L728">
            <v>30</v>
          </cell>
          <cell r="M728" t="str">
            <v>Road</v>
          </cell>
          <cell r="N728">
            <v>0.45600000000000002</v>
          </cell>
          <cell r="O728">
            <v>56.5</v>
          </cell>
          <cell r="P728">
            <v>85.9</v>
          </cell>
        </row>
        <row r="729">
          <cell r="E729" t="str">
            <v xml:space="preserve">Trench multicore - 11.5T covers </v>
          </cell>
          <cell r="F729" t="str">
            <v>SUB10587</v>
          </cell>
          <cell r="G729" t="str">
            <v>m</v>
          </cell>
          <cell r="H729">
            <v>1186.6099999999999</v>
          </cell>
          <cell r="J729">
            <v>335.54399999999998</v>
          </cell>
          <cell r="K729">
            <v>336</v>
          </cell>
          <cell r="L729">
            <v>30</v>
          </cell>
          <cell r="M729" t="str">
            <v>Road</v>
          </cell>
          <cell r="N729">
            <v>0.45600000000000002</v>
          </cell>
          <cell r="O729">
            <v>282</v>
          </cell>
          <cell r="P729">
            <v>336</v>
          </cell>
        </row>
        <row r="730">
          <cell r="E730" t="str">
            <v>Trench T-shape and L-shape units &amp; covers</v>
          </cell>
          <cell r="F730" t="str">
            <v>SUB00590</v>
          </cell>
          <cell r="G730" t="str">
            <v>n</v>
          </cell>
          <cell r="H730">
            <v>2286.1999999999998</v>
          </cell>
          <cell r="J730">
            <v>241.59</v>
          </cell>
          <cell r="K730">
            <v>242</v>
          </cell>
          <cell r="L730">
            <v>30</v>
          </cell>
          <cell r="M730" t="str">
            <v>Road</v>
          </cell>
          <cell r="N730">
            <v>0.41</v>
          </cell>
          <cell r="O730">
            <v>146</v>
          </cell>
          <cell r="P730">
            <v>242</v>
          </cell>
        </row>
        <row r="731">
          <cell r="E731" t="str">
            <v>GIB Trench - 3ph (incl. 2T cover 1250mm deep)</v>
          </cell>
          <cell r="F731" t="str">
            <v>SUB00592</v>
          </cell>
          <cell r="G731" t="str">
            <v>m</v>
          </cell>
          <cell r="H731">
            <v>2595.65</v>
          </cell>
          <cell r="J731">
            <v>240.26</v>
          </cell>
          <cell r="K731">
            <v>242</v>
          </cell>
          <cell r="L731">
            <v>30</v>
          </cell>
          <cell r="M731" t="str">
            <v>Road</v>
          </cell>
          <cell r="N731">
            <v>1.74</v>
          </cell>
          <cell r="O731">
            <v>155</v>
          </cell>
          <cell r="P731">
            <v>242</v>
          </cell>
        </row>
        <row r="732">
          <cell r="E732" t="str">
            <v>GIB Trench - 3ph for road crossings (11.5Tcover 1250mm deep)</v>
          </cell>
          <cell r="F732" t="str">
            <v>SUB00593</v>
          </cell>
          <cell r="G732" t="str">
            <v>m</v>
          </cell>
          <cell r="H732">
            <v>2894.72</v>
          </cell>
          <cell r="J732">
            <v>881.26</v>
          </cell>
          <cell r="K732">
            <v>883</v>
          </cell>
          <cell r="L732">
            <v>30</v>
          </cell>
          <cell r="M732" t="str">
            <v>Road</v>
          </cell>
          <cell r="N732">
            <v>1.74</v>
          </cell>
          <cell r="O732">
            <v>780</v>
          </cell>
          <cell r="P732">
            <v>883</v>
          </cell>
        </row>
        <row r="733">
          <cell r="E733" t="str">
            <v>Power Cable Trench (2T covers,  600mm dp)</v>
          </cell>
          <cell r="F733" t="str">
            <v>SUB00594</v>
          </cell>
          <cell r="G733" t="str">
            <v>m</v>
          </cell>
          <cell r="H733">
            <v>1094.1199999999999</v>
          </cell>
          <cell r="J733">
            <v>100.544</v>
          </cell>
          <cell r="K733">
            <v>101</v>
          </cell>
          <cell r="L733">
            <v>30</v>
          </cell>
          <cell r="M733" t="str">
            <v>Road</v>
          </cell>
          <cell r="N733">
            <v>0.45600000000000002</v>
          </cell>
          <cell r="O733">
            <v>64.900000000000006</v>
          </cell>
          <cell r="P733">
            <v>101</v>
          </cell>
        </row>
        <row r="734">
          <cell r="E734" t="str">
            <v>Power Cable Trench for road crossings (11.5T covers,  1000mm dp)</v>
          </cell>
          <cell r="F734" t="str">
            <v>SUB00595</v>
          </cell>
          <cell r="G734" t="str">
            <v>m</v>
          </cell>
          <cell r="H734">
            <v>1157.55</v>
          </cell>
          <cell r="J734">
            <v>323.54399999999998</v>
          </cell>
          <cell r="K734">
            <v>324</v>
          </cell>
          <cell r="L734">
            <v>30</v>
          </cell>
          <cell r="M734" t="str">
            <v>Road</v>
          </cell>
          <cell r="N734">
            <v>0.45600000000000002</v>
          </cell>
          <cell r="O734">
            <v>277</v>
          </cell>
          <cell r="P734">
            <v>324</v>
          </cell>
        </row>
        <row r="735">
          <cell r="E735" t="str">
            <v>Power Cable Trench for Sealing Ends (2T covers,  1500mm deep)</v>
          </cell>
          <cell r="F735" t="str">
            <v>SUB00596</v>
          </cell>
          <cell r="G735" t="str">
            <v>m</v>
          </cell>
          <cell r="H735">
            <v>1094.1199999999999</v>
          </cell>
          <cell r="J735">
            <v>100.544</v>
          </cell>
          <cell r="K735">
            <v>101</v>
          </cell>
          <cell r="L735">
            <v>30</v>
          </cell>
          <cell r="M735" t="str">
            <v>Road</v>
          </cell>
          <cell r="N735">
            <v>0.45600000000000002</v>
          </cell>
          <cell r="O735">
            <v>64.900000000000006</v>
          </cell>
          <cell r="P735">
            <v>101</v>
          </cell>
        </row>
        <row r="736">
          <cell r="E736" t="str">
            <v>Ducts for earthing copper 100mm diameter</v>
          </cell>
          <cell r="F736" t="str">
            <v>SUB00597</v>
          </cell>
          <cell r="G736" t="str">
            <v>m</v>
          </cell>
          <cell r="H736">
            <v>1.57</v>
          </cell>
          <cell r="J736">
            <v>3.6322000000000001</v>
          </cell>
          <cell r="K736">
            <v>3.68</v>
          </cell>
          <cell r="L736">
            <v>30</v>
          </cell>
          <cell r="M736" t="str">
            <v>Road</v>
          </cell>
          <cell r="N736">
            <v>4.7800000000000002E-2</v>
          </cell>
          <cell r="O736">
            <v>0.98699999999999999</v>
          </cell>
          <cell r="P736">
            <v>3.68</v>
          </cell>
        </row>
        <row r="737">
          <cell r="E737" t="str">
            <v>Ducts for power cable 200mm</v>
          </cell>
          <cell r="F737" t="str">
            <v>SUB00599</v>
          </cell>
          <cell r="G737" t="str">
            <v>m</v>
          </cell>
          <cell r="H737">
            <v>1.57</v>
          </cell>
          <cell r="J737">
            <v>3.6322000000000001</v>
          </cell>
          <cell r="K737">
            <v>3.68</v>
          </cell>
          <cell r="L737">
            <v>30</v>
          </cell>
          <cell r="M737" t="str">
            <v>Road</v>
          </cell>
          <cell r="N737">
            <v>4.7800000000000002E-2</v>
          </cell>
          <cell r="O737">
            <v>0.98699999999999999</v>
          </cell>
          <cell r="P737">
            <v>3.68</v>
          </cell>
        </row>
        <row r="738">
          <cell r="E738" t="str">
            <v>BT Ducts</v>
          </cell>
          <cell r="F738" t="str">
            <v>SUB00601</v>
          </cell>
          <cell r="G738" t="str">
            <v>m</v>
          </cell>
          <cell r="H738">
            <v>1.7</v>
          </cell>
          <cell r="J738">
            <v>3.9222000000000001</v>
          </cell>
          <cell r="K738">
            <v>3.97</v>
          </cell>
          <cell r="L738">
            <v>30</v>
          </cell>
          <cell r="M738" t="str">
            <v>Road</v>
          </cell>
          <cell r="N738">
            <v>4.7800000000000002E-2</v>
          </cell>
          <cell r="O738">
            <v>1.4</v>
          </cell>
          <cell r="P738">
            <v>3.97</v>
          </cell>
        </row>
        <row r="739">
          <cell r="E739" t="str">
            <v>BT Draw Pits</v>
          </cell>
          <cell r="F739" t="str">
            <v>SUB00602</v>
          </cell>
          <cell r="G739" t="str">
            <v>n</v>
          </cell>
          <cell r="H739">
            <v>668.5</v>
          </cell>
          <cell r="J739">
            <v>358.50599999999997</v>
          </cell>
          <cell r="K739">
            <v>359</v>
          </cell>
          <cell r="L739">
            <v>30</v>
          </cell>
          <cell r="M739" t="str">
            <v>Road</v>
          </cell>
          <cell r="N739">
            <v>0.49399999999999999</v>
          </cell>
          <cell r="O739">
            <v>349</v>
          </cell>
          <cell r="P739">
            <v>359</v>
          </cell>
        </row>
        <row r="740">
          <cell r="E740" t="str">
            <v>Earth link pit</v>
          </cell>
          <cell r="F740" t="str">
            <v>SUB00603</v>
          </cell>
          <cell r="G740" t="str">
            <v>n</v>
          </cell>
          <cell r="H740">
            <v>2325.4</v>
          </cell>
          <cell r="J740">
            <v>1439.45</v>
          </cell>
          <cell r="K740">
            <v>1440</v>
          </cell>
          <cell r="L740">
            <v>30</v>
          </cell>
          <cell r="M740" t="str">
            <v>Road</v>
          </cell>
          <cell r="N740">
            <v>0.55000000000000004</v>
          </cell>
          <cell r="O740">
            <v>1230</v>
          </cell>
          <cell r="P740">
            <v>1440</v>
          </cell>
        </row>
        <row r="742">
          <cell r="K742">
            <v>0</v>
          </cell>
          <cell r="L742">
            <v>30</v>
          </cell>
          <cell r="M742" t="str">
            <v>Road</v>
          </cell>
        </row>
        <row r="743">
          <cell r="E743" t="str">
            <v>--Drainage--</v>
          </cell>
          <cell r="F743" t="str">
            <v>SUB00000</v>
          </cell>
          <cell r="K743">
            <v>0</v>
          </cell>
          <cell r="L743">
            <v>30</v>
          </cell>
          <cell r="M743" t="str">
            <v>Road</v>
          </cell>
        </row>
        <row r="744">
          <cell r="E744" t="str">
            <v>Petrol Interceptor &amp; catchpits</v>
          </cell>
          <cell r="F744" t="str">
            <v>SUB00607</v>
          </cell>
          <cell r="G744" t="str">
            <v>n</v>
          </cell>
          <cell r="H744">
            <v>500</v>
          </cell>
          <cell r="J744">
            <v>1360</v>
          </cell>
          <cell r="K744">
            <v>1071.9557195571956</v>
          </cell>
          <cell r="L744">
            <v>30</v>
          </cell>
          <cell r="M744" t="str">
            <v>Road</v>
          </cell>
          <cell r="O744">
            <v>548</v>
          </cell>
          <cell r="P744">
            <v>1071.9557195571956</v>
          </cell>
        </row>
        <row r="745">
          <cell r="E745" t="str">
            <v>Drainage - manholes</v>
          </cell>
          <cell r="F745" t="str">
            <v>SUB00608</v>
          </cell>
          <cell r="G745" t="str">
            <v>n</v>
          </cell>
          <cell r="H745">
            <v>7295</v>
          </cell>
          <cell r="J745">
            <v>2839.6</v>
          </cell>
          <cell r="K745">
            <v>2839.6</v>
          </cell>
          <cell r="L745">
            <v>30</v>
          </cell>
          <cell r="M745" t="str">
            <v>Road</v>
          </cell>
          <cell r="O745">
            <v>2500</v>
          </cell>
          <cell r="P745">
            <v>2839.6</v>
          </cell>
        </row>
        <row r="746">
          <cell r="E746" t="str">
            <v>Drainage - UPVC pipes in trench &lt;300mm (incl. fittings, junctions, bends etc.)</v>
          </cell>
          <cell r="F746" t="str">
            <v>SUB00609</v>
          </cell>
          <cell r="G746" t="str">
            <v>m</v>
          </cell>
          <cell r="H746">
            <v>6.3</v>
          </cell>
          <cell r="J746">
            <v>15.1</v>
          </cell>
          <cell r="K746">
            <v>15.1</v>
          </cell>
          <cell r="L746">
            <v>30</v>
          </cell>
          <cell r="M746" t="str">
            <v>Road</v>
          </cell>
          <cell r="O746">
            <v>15.1</v>
          </cell>
          <cell r="P746">
            <v>15.1</v>
          </cell>
        </row>
        <row r="747">
          <cell r="E747" t="str">
            <v>Polypropylene 400mm pipe</v>
          </cell>
          <cell r="F747" t="str">
            <v>SUB01608</v>
          </cell>
          <cell r="G747" t="str">
            <v>m</v>
          </cell>
          <cell r="H747">
            <v>1263</v>
          </cell>
          <cell r="J747">
            <v>914</v>
          </cell>
          <cell r="K747">
            <v>914</v>
          </cell>
          <cell r="L747">
            <v>30</v>
          </cell>
          <cell r="M747" t="str">
            <v>Road</v>
          </cell>
          <cell r="O747">
            <v>914</v>
          </cell>
          <cell r="P747">
            <v>914</v>
          </cell>
        </row>
        <row r="748">
          <cell r="E748" t="str">
            <v xml:space="preserve">Dump Tank/Cess Pits, Multiples of 10,000 litres </v>
          </cell>
          <cell r="F748" t="str">
            <v>SUB00610</v>
          </cell>
          <cell r="G748" t="str">
            <v>m2</v>
          </cell>
          <cell r="H748">
            <v>3025.1724770642199</v>
          </cell>
          <cell r="J748">
            <v>1071.9557195571956</v>
          </cell>
          <cell r="K748">
            <v>1094.7557195571956</v>
          </cell>
          <cell r="L748">
            <v>30</v>
          </cell>
          <cell r="M748" t="str">
            <v>Road</v>
          </cell>
          <cell r="N748">
            <v>22.8</v>
          </cell>
          <cell r="O748">
            <v>1022.140221402214</v>
          </cell>
          <cell r="P748">
            <v>1094.7557195571956</v>
          </cell>
        </row>
        <row r="749">
          <cell r="E749" t="str">
            <v>Land drainage channels</v>
          </cell>
          <cell r="F749" t="str">
            <v>SUB00611</v>
          </cell>
          <cell r="G749" t="str">
            <v>m</v>
          </cell>
          <cell r="H749">
            <v>304</v>
          </cell>
          <cell r="J749">
            <v>4.91</v>
          </cell>
          <cell r="K749">
            <v>4.91</v>
          </cell>
          <cell r="L749">
            <v>30</v>
          </cell>
          <cell r="M749" t="str">
            <v>Road</v>
          </cell>
          <cell r="O749">
            <v>4.7300000000000004</v>
          </cell>
          <cell r="P749">
            <v>4.91</v>
          </cell>
        </row>
        <row r="750">
          <cell r="E750" t="str">
            <v>Head wall &amp; sampling pit</v>
          </cell>
          <cell r="F750" t="str">
            <v>SUB00612</v>
          </cell>
          <cell r="G750" t="str">
            <v>n</v>
          </cell>
          <cell r="H750">
            <v>771</v>
          </cell>
          <cell r="J750">
            <v>238.01</v>
          </cell>
          <cell r="K750">
            <v>241</v>
          </cell>
          <cell r="L750">
            <v>30</v>
          </cell>
          <cell r="M750" t="str">
            <v>Road</v>
          </cell>
          <cell r="N750">
            <v>2.99</v>
          </cell>
          <cell r="O750">
            <v>221</v>
          </cell>
          <cell r="P750">
            <v>241</v>
          </cell>
        </row>
        <row r="751">
          <cell r="E751" t="str">
            <v>Pumping Chamber (3m diam)</v>
          </cell>
          <cell r="F751" t="str">
            <v>SUB00613</v>
          </cell>
          <cell r="G751" t="str">
            <v>n</v>
          </cell>
          <cell r="H751">
            <v>2753.18</v>
          </cell>
          <cell r="J751">
            <v>1327.1</v>
          </cell>
          <cell r="K751">
            <v>1340</v>
          </cell>
          <cell r="L751">
            <v>30</v>
          </cell>
          <cell r="M751" t="str">
            <v>Road</v>
          </cell>
          <cell r="N751">
            <v>12.9</v>
          </cell>
          <cell r="O751">
            <v>1340</v>
          </cell>
          <cell r="P751">
            <v>1340</v>
          </cell>
        </row>
        <row r="752">
          <cell r="E752" t="str">
            <v>Foulmaster Pumping Chamber</v>
          </cell>
          <cell r="F752" t="str">
            <v>SUB00614</v>
          </cell>
          <cell r="G752" t="str">
            <v>n</v>
          </cell>
          <cell r="H752">
            <v>14859</v>
          </cell>
          <cell r="J752">
            <v>3798.68</v>
          </cell>
          <cell r="K752">
            <v>3800</v>
          </cell>
          <cell r="L752">
            <v>30</v>
          </cell>
          <cell r="M752" t="str">
            <v>Road</v>
          </cell>
          <cell r="N752">
            <v>1.32</v>
          </cell>
          <cell r="O752">
            <v>3390</v>
          </cell>
          <cell r="P752">
            <v>3800</v>
          </cell>
        </row>
        <row r="753">
          <cell r="E753" t="str">
            <v>Soakaway Small</v>
          </cell>
          <cell r="F753" t="str">
            <v>SUB00615</v>
          </cell>
          <cell r="G753" t="str">
            <v>n</v>
          </cell>
          <cell r="H753">
            <v>6048</v>
          </cell>
          <cell r="J753">
            <v>1790</v>
          </cell>
          <cell r="K753">
            <v>1790</v>
          </cell>
          <cell r="L753">
            <v>30</v>
          </cell>
          <cell r="M753" t="str">
            <v>Road</v>
          </cell>
          <cell r="O753">
            <v>1750</v>
          </cell>
          <cell r="P753">
            <v>1790</v>
          </cell>
        </row>
        <row r="754">
          <cell r="E754" t="str">
            <v>Heavy Duty Modular cell - polystorm 0.6m depth</v>
          </cell>
          <cell r="F754" t="str">
            <v>SUB00616</v>
          </cell>
          <cell r="G754" t="str">
            <v>n</v>
          </cell>
          <cell r="H754">
            <v>9</v>
          </cell>
          <cell r="J754">
            <v>29.9</v>
          </cell>
          <cell r="K754">
            <v>29.9</v>
          </cell>
          <cell r="L754">
            <v>30</v>
          </cell>
          <cell r="M754" t="str">
            <v>Road</v>
          </cell>
          <cell r="O754">
            <v>29.9</v>
          </cell>
          <cell r="P754">
            <v>29.9</v>
          </cell>
        </row>
        <row r="755">
          <cell r="K755">
            <v>0</v>
          </cell>
          <cell r="L755">
            <v>30</v>
          </cell>
          <cell r="M755" t="str">
            <v>Road</v>
          </cell>
          <cell r="O755">
            <v>0</v>
          </cell>
          <cell r="P755">
            <v>0</v>
          </cell>
        </row>
        <row r="756">
          <cell r="K756">
            <v>0</v>
          </cell>
          <cell r="L756">
            <v>30</v>
          </cell>
          <cell r="M756" t="str">
            <v>Road</v>
          </cell>
          <cell r="O756">
            <v>0</v>
          </cell>
          <cell r="P756">
            <v>0</v>
          </cell>
        </row>
        <row r="757">
          <cell r="E757" t="str">
            <v>Underground Earthing (5.10)</v>
          </cell>
          <cell r="K757">
            <v>0</v>
          </cell>
          <cell r="L757">
            <v>30</v>
          </cell>
          <cell r="M757" t="str">
            <v>Road</v>
          </cell>
          <cell r="O757">
            <v>0</v>
          </cell>
          <cell r="P757">
            <v>0</v>
          </cell>
        </row>
        <row r="758">
          <cell r="K758">
            <v>0</v>
          </cell>
          <cell r="L758">
            <v>30</v>
          </cell>
          <cell r="M758" t="str">
            <v>Road</v>
          </cell>
          <cell r="O758">
            <v>0</v>
          </cell>
          <cell r="P758">
            <v>0</v>
          </cell>
        </row>
        <row r="759">
          <cell r="E759" t="str">
            <v>Earthing tape 50mmx6mm (inc. Excav Backfill &amp; Topsoil)</v>
          </cell>
          <cell r="F759" t="str">
            <v>SUB00621</v>
          </cell>
          <cell r="G759" t="str">
            <v>m</v>
          </cell>
          <cell r="H759">
            <v>2.68</v>
          </cell>
          <cell r="J759">
            <v>13.451090137326332</v>
          </cell>
          <cell r="K759">
            <v>13.451090137326332</v>
          </cell>
          <cell r="L759">
            <v>30</v>
          </cell>
          <cell r="M759" t="str">
            <v>Road</v>
          </cell>
          <cell r="O759">
            <v>13.451090137326332</v>
          </cell>
          <cell r="P759">
            <v>13.451090137326332</v>
          </cell>
        </row>
        <row r="760">
          <cell r="E760" t="str">
            <v>--Earthing--</v>
          </cell>
          <cell r="F760" t="str">
            <v>SUB00622</v>
          </cell>
          <cell r="G760" t="str">
            <v>m</v>
          </cell>
          <cell r="I760">
            <v>0</v>
          </cell>
          <cell r="J760">
            <v>0</v>
          </cell>
          <cell r="K760">
            <v>0</v>
          </cell>
          <cell r="L760">
            <v>30</v>
          </cell>
          <cell r="M760" t="str">
            <v>Road</v>
          </cell>
          <cell r="O760">
            <v>0</v>
          </cell>
          <cell r="P760">
            <v>0</v>
          </cell>
        </row>
        <row r="761">
          <cell r="E761" t="str">
            <v>To Lamp Posts</v>
          </cell>
          <cell r="F761" t="str">
            <v>SUB00623</v>
          </cell>
          <cell r="G761" t="str">
            <v>m</v>
          </cell>
          <cell r="H761">
            <v>2.68</v>
          </cell>
          <cell r="J761">
            <v>13.451090137326332</v>
          </cell>
          <cell r="K761">
            <v>13.451090137326332</v>
          </cell>
          <cell r="L761">
            <v>30</v>
          </cell>
          <cell r="M761" t="str">
            <v>Road</v>
          </cell>
          <cell r="O761">
            <v>13.2</v>
          </cell>
          <cell r="P761">
            <v>13.451090137326332</v>
          </cell>
        </row>
        <row r="762">
          <cell r="E762" t="str">
            <v>To Block Houses &amp; Small Misc. Items</v>
          </cell>
          <cell r="F762" t="str">
            <v>SUB00624</v>
          </cell>
          <cell r="G762" t="str">
            <v>m</v>
          </cell>
          <cell r="H762">
            <v>2.68</v>
          </cell>
          <cell r="J762">
            <v>13.451090137326332</v>
          </cell>
          <cell r="K762">
            <v>13.451090137326332</v>
          </cell>
          <cell r="L762">
            <v>30</v>
          </cell>
          <cell r="M762" t="str">
            <v>Road</v>
          </cell>
          <cell r="O762">
            <v>13.2</v>
          </cell>
          <cell r="P762">
            <v>13.451090137326332</v>
          </cell>
        </row>
        <row r="763">
          <cell r="E763" t="str">
            <v>To PI's, CVT's, CT's, SA's and ES's</v>
          </cell>
          <cell r="F763" t="str">
            <v>SUB00625</v>
          </cell>
          <cell r="G763" t="str">
            <v>m</v>
          </cell>
          <cell r="H763">
            <v>2.68</v>
          </cell>
          <cell r="J763">
            <v>13.451090137326332</v>
          </cell>
          <cell r="K763">
            <v>13.451090137326332</v>
          </cell>
          <cell r="L763">
            <v>30</v>
          </cell>
          <cell r="M763" t="str">
            <v>Road</v>
          </cell>
          <cell r="O763">
            <v>13.2</v>
          </cell>
          <cell r="P763">
            <v>13.451090137326332</v>
          </cell>
        </row>
        <row r="764">
          <cell r="E764" t="str">
            <v>To Ham Units, Gantries and Pantographs</v>
          </cell>
          <cell r="F764" t="str">
            <v>SUB00626</v>
          </cell>
          <cell r="G764" t="str">
            <v>m</v>
          </cell>
          <cell r="H764">
            <v>2.68</v>
          </cell>
          <cell r="J764">
            <v>13.451090137326332</v>
          </cell>
          <cell r="K764">
            <v>13.451090137326332</v>
          </cell>
          <cell r="L764">
            <v>30</v>
          </cell>
          <cell r="M764" t="str">
            <v>Road</v>
          </cell>
          <cell r="O764">
            <v>13.2</v>
          </cell>
          <cell r="P764">
            <v>13.451090137326332</v>
          </cell>
        </row>
        <row r="765">
          <cell r="E765" t="str">
            <v>To VT's, S/Ends, SGT's, Breakers and GIB's</v>
          </cell>
          <cell r="F765" t="str">
            <v>SUB00627</v>
          </cell>
          <cell r="G765" t="str">
            <v>m</v>
          </cell>
          <cell r="H765">
            <v>2.68</v>
          </cell>
          <cell r="J765">
            <v>13.451090137326332</v>
          </cell>
          <cell r="K765">
            <v>13.451090137326332</v>
          </cell>
          <cell r="L765">
            <v>30</v>
          </cell>
          <cell r="M765" t="str">
            <v>Road</v>
          </cell>
          <cell r="O765">
            <v>13.2</v>
          </cell>
          <cell r="P765">
            <v>13.451090137326332</v>
          </cell>
        </row>
        <row r="766">
          <cell r="E766" t="str">
            <v>To Disconnectors</v>
          </cell>
          <cell r="F766" t="str">
            <v>SUB00628</v>
          </cell>
          <cell r="G766" t="str">
            <v>m</v>
          </cell>
          <cell r="H766">
            <v>2.68</v>
          </cell>
          <cell r="J766">
            <v>13.451090137326332</v>
          </cell>
          <cell r="K766">
            <v>13.451090137326332</v>
          </cell>
          <cell r="L766">
            <v>30</v>
          </cell>
          <cell r="M766" t="str">
            <v>Road</v>
          </cell>
          <cell r="O766">
            <v>13.2</v>
          </cell>
          <cell r="P766">
            <v>13.451090137326332</v>
          </cell>
        </row>
        <row r="767">
          <cell r="E767" t="str">
            <v>GIS Buildings (4m grid slab) 1m / m2 building</v>
          </cell>
          <cell r="F767" t="str">
            <v>SUB00629</v>
          </cell>
          <cell r="G767" t="str">
            <v>m</v>
          </cell>
          <cell r="H767">
            <v>2.68</v>
          </cell>
          <cell r="J767">
            <v>13.451090137326332</v>
          </cell>
          <cell r="K767">
            <v>13.451090137326332</v>
          </cell>
          <cell r="L767">
            <v>30</v>
          </cell>
          <cell r="M767" t="str">
            <v>Road</v>
          </cell>
          <cell r="O767">
            <v>13.2</v>
          </cell>
          <cell r="P767">
            <v>13.451090137326332</v>
          </cell>
        </row>
        <row r="768">
          <cell r="E768" t="str">
            <v>GIS Buildings (1m grid slab,25x3mm)2m/m2 building</v>
          </cell>
          <cell r="F768" t="str">
            <v>SUB00630</v>
          </cell>
          <cell r="G768" t="str">
            <v>m</v>
          </cell>
          <cell r="H768">
            <v>2.68</v>
          </cell>
          <cell r="J768">
            <v>13.451090137326332</v>
          </cell>
          <cell r="K768">
            <v>13.451090137326332</v>
          </cell>
          <cell r="L768">
            <v>30</v>
          </cell>
          <cell r="M768" t="str">
            <v>Road</v>
          </cell>
          <cell r="O768">
            <v>13.2</v>
          </cell>
          <cell r="P768">
            <v>13.451090137326332</v>
          </cell>
        </row>
        <row r="769">
          <cell r="E769" t="str">
            <v>Earthing Tape m2</v>
          </cell>
          <cell r="F769" t="str">
            <v>SUB10630</v>
          </cell>
          <cell r="G769" t="str">
            <v>m2</v>
          </cell>
          <cell r="H769">
            <v>200</v>
          </cell>
          <cell r="J769">
            <v>2690</v>
          </cell>
          <cell r="K769">
            <v>2690</v>
          </cell>
          <cell r="L769">
            <v>30</v>
          </cell>
          <cell r="M769" t="str">
            <v>Road</v>
          </cell>
          <cell r="O769">
            <v>2640</v>
          </cell>
          <cell r="P769">
            <v>2690</v>
          </cell>
        </row>
        <row r="770">
          <cell r="E770" t="str">
            <v>Joints (1 No. per 5m of total tape + No. earth rods)</v>
          </cell>
          <cell r="F770" t="str">
            <v>SUB00631</v>
          </cell>
          <cell r="G770" t="str">
            <v>n</v>
          </cell>
          <cell r="H770">
            <v>0</v>
          </cell>
          <cell r="J770">
            <v>2.4299999999999999E-2</v>
          </cell>
          <cell r="K770">
            <v>2.4299999999999999E-2</v>
          </cell>
          <cell r="L770">
            <v>30</v>
          </cell>
          <cell r="M770" t="str">
            <v>Road</v>
          </cell>
          <cell r="O770">
            <v>2.4299999999999999E-2</v>
          </cell>
          <cell r="P770">
            <v>2.4299999999999999E-2</v>
          </cell>
        </row>
        <row r="771">
          <cell r="E771" t="str">
            <v>Earthing rods (Length x number)</v>
          </cell>
          <cell r="F771" t="str">
            <v>SUB00632</v>
          </cell>
          <cell r="G771" t="str">
            <v>m</v>
          </cell>
          <cell r="H771">
            <v>1.8180000000000001</v>
          </cell>
          <cell r="J771">
            <v>4.3892232718404935</v>
          </cell>
          <cell r="K771">
            <v>4.3892232718404935</v>
          </cell>
          <cell r="L771">
            <v>30</v>
          </cell>
          <cell r="M771" t="str">
            <v>Road</v>
          </cell>
          <cell r="O771">
            <v>4.3892232718404935</v>
          </cell>
          <cell r="P771">
            <v>4.3892232718404935</v>
          </cell>
        </row>
        <row r="772">
          <cell r="K772">
            <v>0</v>
          </cell>
          <cell r="L772">
            <v>30</v>
          </cell>
          <cell r="M772" t="str">
            <v>Road</v>
          </cell>
          <cell r="O772">
            <v>0</v>
          </cell>
          <cell r="P772">
            <v>0</v>
          </cell>
        </row>
        <row r="773">
          <cell r="K773">
            <v>0</v>
          </cell>
          <cell r="L773">
            <v>30</v>
          </cell>
          <cell r="M773" t="str">
            <v>Road</v>
          </cell>
          <cell r="O773">
            <v>0</v>
          </cell>
          <cell r="P773">
            <v>0</v>
          </cell>
        </row>
        <row r="774">
          <cell r="E774" t="str">
            <v>Lighting (5.18)</v>
          </cell>
          <cell r="K774">
            <v>0</v>
          </cell>
          <cell r="L774">
            <v>30</v>
          </cell>
          <cell r="M774" t="str">
            <v>Road</v>
          </cell>
          <cell r="O774">
            <v>0</v>
          </cell>
          <cell r="P774">
            <v>0</v>
          </cell>
        </row>
        <row r="775">
          <cell r="E775" t="str">
            <v>Lighting (incl. foundation base, lighting column, fittings &amp; connections)</v>
          </cell>
          <cell r="F775" t="str">
            <v>SUB00636</v>
          </cell>
          <cell r="G775" t="str">
            <v>n</v>
          </cell>
          <cell r="H775">
            <v>2170</v>
          </cell>
          <cell r="J775">
            <v>615.77</v>
          </cell>
          <cell r="K775">
            <v>615.77</v>
          </cell>
          <cell r="L775">
            <v>30</v>
          </cell>
          <cell r="M775" t="str">
            <v>Road</v>
          </cell>
          <cell r="O775">
            <v>615.77</v>
          </cell>
          <cell r="P775">
            <v>615.77</v>
          </cell>
        </row>
        <row r="776">
          <cell r="K776">
            <v>0</v>
          </cell>
          <cell r="L776">
            <v>30</v>
          </cell>
          <cell r="M776" t="str">
            <v>Road</v>
          </cell>
          <cell r="O776">
            <v>0</v>
          </cell>
          <cell r="P776">
            <v>0</v>
          </cell>
        </row>
        <row r="777">
          <cell r="E777" t="str">
            <v>Services ( 5.14 )</v>
          </cell>
          <cell r="K777">
            <v>0</v>
          </cell>
          <cell r="L777">
            <v>30</v>
          </cell>
          <cell r="M777" t="str">
            <v>Road</v>
          </cell>
          <cell r="O777">
            <v>0</v>
          </cell>
          <cell r="P777">
            <v>0</v>
          </cell>
        </row>
        <row r="778">
          <cell r="E778" t="str">
            <v>Water main u/g pipework</v>
          </cell>
          <cell r="F778" t="str">
            <v>SUB00639</v>
          </cell>
          <cell r="G778" t="str">
            <v>m</v>
          </cell>
          <cell r="H778">
            <v>1.03</v>
          </cell>
          <cell r="J778">
            <v>13.796322660436655</v>
          </cell>
          <cell r="K778">
            <v>13.796322660436655</v>
          </cell>
          <cell r="L778">
            <v>30</v>
          </cell>
          <cell r="M778" t="str">
            <v>Road</v>
          </cell>
          <cell r="O778">
            <v>13.796322660436655</v>
          </cell>
          <cell r="P778">
            <v>13.796322660436655</v>
          </cell>
        </row>
        <row r="779">
          <cell r="E779" t="str">
            <v>Water main connection</v>
          </cell>
          <cell r="F779" t="str">
            <v>SUB00640</v>
          </cell>
          <cell r="G779" t="str">
            <v>n</v>
          </cell>
          <cell r="H779">
            <v>262</v>
          </cell>
          <cell r="J779">
            <v>109.73096326986396</v>
          </cell>
          <cell r="K779">
            <v>109.73096326986396</v>
          </cell>
          <cell r="L779">
            <v>30</v>
          </cell>
          <cell r="M779" t="str">
            <v>Road</v>
          </cell>
          <cell r="O779">
            <v>109.73096326986396</v>
          </cell>
          <cell r="P779">
            <v>109.73096326986396</v>
          </cell>
        </row>
        <row r="780">
          <cell r="J780">
            <v>5413.145901732435</v>
          </cell>
          <cell r="K780">
            <v>5413.145901732435</v>
          </cell>
          <cell r="L780">
            <v>30</v>
          </cell>
          <cell r="M780" t="str">
            <v>Road</v>
          </cell>
          <cell r="O780">
            <v>5413.145901732435</v>
          </cell>
          <cell r="P780">
            <v>5413.145901732435</v>
          </cell>
        </row>
        <row r="781">
          <cell r="E781" t="str">
            <v>Braithwaite 120,000 litre incl found, support walls, paint</v>
          </cell>
          <cell r="F781" t="str">
            <v>SUB00641</v>
          </cell>
          <cell r="G781" t="str">
            <v>n</v>
          </cell>
          <cell r="H781">
            <v>67604.639999999999</v>
          </cell>
          <cell r="J781">
            <v>37000</v>
          </cell>
          <cell r="K781">
            <v>37000</v>
          </cell>
          <cell r="L781">
            <v>30</v>
          </cell>
          <cell r="M781" t="str">
            <v>Road</v>
          </cell>
          <cell r="O781">
            <v>37000</v>
          </cell>
          <cell r="P781">
            <v>37000</v>
          </cell>
        </row>
        <row r="782">
          <cell r="E782" t="str">
            <v>Fire Hydrant No.</v>
          </cell>
          <cell r="F782" t="str">
            <v>SUB00642</v>
          </cell>
          <cell r="G782" t="str">
            <v>n</v>
          </cell>
          <cell r="H782">
            <v>269.3</v>
          </cell>
          <cell r="J782">
            <v>328.9765818365434</v>
          </cell>
          <cell r="K782">
            <v>328.9765818365434</v>
          </cell>
          <cell r="L782">
            <v>30</v>
          </cell>
          <cell r="M782" t="str">
            <v>Road</v>
          </cell>
          <cell r="O782">
            <v>328.9765818365434</v>
          </cell>
          <cell r="P782">
            <v>328.9765818365434</v>
          </cell>
        </row>
        <row r="783">
          <cell r="E783" t="str">
            <v>Fire Hydrant pipework</v>
          </cell>
          <cell r="F783" t="str">
            <v>SUB00643</v>
          </cell>
          <cell r="G783" t="str">
            <v>m</v>
          </cell>
          <cell r="H783">
            <v>1.03</v>
          </cell>
          <cell r="J783">
            <v>13.796322660542625</v>
          </cell>
          <cell r="K783">
            <v>13.796322660542625</v>
          </cell>
          <cell r="L783">
            <v>30</v>
          </cell>
          <cell r="M783" t="str">
            <v>Road</v>
          </cell>
          <cell r="O783">
            <v>13.796322660542625</v>
          </cell>
          <cell r="P783">
            <v>13.796322660542625</v>
          </cell>
        </row>
        <row r="784">
          <cell r="E784" t="str">
            <v>Diesel Generator Bund</v>
          </cell>
          <cell r="F784" t="str">
            <v>SUB00644</v>
          </cell>
          <cell r="G784" t="str">
            <v>m2</v>
          </cell>
          <cell r="H784">
            <v>1756.8885714285714</v>
          </cell>
          <cell r="J784">
            <v>362.0716241889686</v>
          </cell>
          <cell r="K784">
            <v>362.0716241889686</v>
          </cell>
          <cell r="L784">
            <v>30</v>
          </cell>
          <cell r="M784" t="str">
            <v>Road</v>
          </cell>
          <cell r="O784">
            <v>212.28571428571428</v>
          </cell>
          <cell r="P784">
            <v>362.0716241889686</v>
          </cell>
        </row>
        <row r="785">
          <cell r="K785">
            <v>0</v>
          </cell>
          <cell r="L785">
            <v>30</v>
          </cell>
          <cell r="M785" t="str">
            <v>Road</v>
          </cell>
          <cell r="O785">
            <v>0</v>
          </cell>
          <cell r="P785">
            <v>0</v>
          </cell>
        </row>
        <row r="786">
          <cell r="E786" t="str">
            <v>Reinstatement / Landscaping (5.16)</v>
          </cell>
          <cell r="K786">
            <v>0</v>
          </cell>
          <cell r="L786">
            <v>30</v>
          </cell>
          <cell r="M786" t="str">
            <v>Road</v>
          </cell>
          <cell r="O786">
            <v>0</v>
          </cell>
          <cell r="P786">
            <v>0</v>
          </cell>
        </row>
        <row r="787">
          <cell r="E787" t="str">
            <v>Planting Sapplings</v>
          </cell>
          <cell r="F787" t="str">
            <v>SUB00647</v>
          </cell>
          <cell r="G787" t="str">
            <v>n</v>
          </cell>
          <cell r="K787">
            <v>0</v>
          </cell>
          <cell r="L787">
            <v>30</v>
          </cell>
          <cell r="M787" t="str">
            <v>Road</v>
          </cell>
          <cell r="O787">
            <v>0</v>
          </cell>
          <cell r="P787">
            <v>0</v>
          </cell>
        </row>
        <row r="788">
          <cell r="E788" t="str">
            <v>Grass &amp; Shrubs</v>
          </cell>
          <cell r="F788" t="str">
            <v>SUB00648</v>
          </cell>
          <cell r="G788" t="str">
            <v>n</v>
          </cell>
          <cell r="K788">
            <v>0</v>
          </cell>
          <cell r="L788">
            <v>30</v>
          </cell>
          <cell r="M788" t="str">
            <v>Road</v>
          </cell>
          <cell r="O788">
            <v>0</v>
          </cell>
          <cell r="P788">
            <v>0</v>
          </cell>
        </row>
        <row r="789">
          <cell r="K789">
            <v>0</v>
          </cell>
          <cell r="L789">
            <v>30</v>
          </cell>
          <cell r="M789" t="str">
            <v>Road</v>
          </cell>
          <cell r="O789">
            <v>0</v>
          </cell>
          <cell r="P789">
            <v>0</v>
          </cell>
        </row>
        <row r="790">
          <cell r="E790" t="str">
            <v>--Conductors--</v>
          </cell>
          <cell r="F790" t="str">
            <v>OHL10000</v>
          </cell>
          <cell r="G790" t="str">
            <v>km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200</v>
          </cell>
          <cell r="M790" t="str">
            <v>Road</v>
          </cell>
          <cell r="O790" t="str">
            <v>" "</v>
          </cell>
        </row>
        <row r="791">
          <cell r="E791" t="str">
            <v>AA/ST/ST 204/31-36 fo (per km)</v>
          </cell>
          <cell r="F791" t="str">
            <v>OHL01401</v>
          </cell>
          <cell r="G791" t="str">
            <v>km</v>
          </cell>
          <cell r="H791">
            <v>806</v>
          </cell>
          <cell r="I791">
            <v>3366.7292752613666</v>
          </cell>
          <cell r="J791">
            <v>0</v>
          </cell>
          <cell r="K791">
            <v>3366.7292752613666</v>
          </cell>
          <cell r="L791">
            <v>200</v>
          </cell>
          <cell r="M791" t="str">
            <v>Road</v>
          </cell>
          <cell r="O791">
            <v>3366.7292752613666</v>
          </cell>
          <cell r="P791">
            <v>3366.7292752613666</v>
          </cell>
        </row>
        <row r="792">
          <cell r="E792" t="str">
            <v>AA/ST/ST 204/31-48 fo (per km)</v>
          </cell>
          <cell r="F792" t="str">
            <v>OHL01402</v>
          </cell>
          <cell r="G792" t="str">
            <v>km</v>
          </cell>
          <cell r="H792">
            <v>808</v>
          </cell>
          <cell r="I792">
            <v>3366.729275600384</v>
          </cell>
          <cell r="J792">
            <v>0</v>
          </cell>
          <cell r="K792">
            <v>3366.729275600384</v>
          </cell>
          <cell r="L792">
            <v>200</v>
          </cell>
          <cell r="M792" t="str">
            <v>Road</v>
          </cell>
          <cell r="O792">
            <v>3366.729275600384</v>
          </cell>
          <cell r="P792">
            <v>3366.729275600384</v>
          </cell>
        </row>
        <row r="793">
          <cell r="E793" t="str">
            <v>AA/ST/ST 204/34-36 fo (per km)</v>
          </cell>
          <cell r="F793" t="str">
            <v>OHL01403</v>
          </cell>
          <cell r="G793" t="str">
            <v>km</v>
          </cell>
          <cell r="H793">
            <v>893</v>
          </cell>
          <cell r="I793">
            <v>3772.4172992515264</v>
          </cell>
          <cell r="J793">
            <v>0</v>
          </cell>
          <cell r="K793">
            <v>3772.4172992515264</v>
          </cell>
          <cell r="L793">
            <v>200</v>
          </cell>
          <cell r="M793" t="str">
            <v>Road</v>
          </cell>
          <cell r="O793">
            <v>3772.4172992515264</v>
          </cell>
          <cell r="P793">
            <v>3772.4172992515264</v>
          </cell>
        </row>
        <row r="794">
          <cell r="E794" t="str">
            <v>AA/ST/ST 204/34-48 fo (per km)</v>
          </cell>
          <cell r="F794" t="str">
            <v>OHL01404</v>
          </cell>
          <cell r="G794" t="str">
            <v>km</v>
          </cell>
          <cell r="H794">
            <v>894</v>
          </cell>
          <cell r="I794">
            <v>3772.4172985790237</v>
          </cell>
          <cell r="J794">
            <v>0</v>
          </cell>
          <cell r="K794">
            <v>3772.4172985790237</v>
          </cell>
          <cell r="L794">
            <v>200</v>
          </cell>
          <cell r="M794" t="str">
            <v>Road</v>
          </cell>
          <cell r="O794">
            <v>3772.4172985790237</v>
          </cell>
          <cell r="P794">
            <v>3772.4172985790237</v>
          </cell>
        </row>
        <row r="795">
          <cell r="E795" t="str">
            <v>AA/ST/ST 204/37-24 fo (per km)</v>
          </cell>
          <cell r="F795" t="str">
            <v>OHL01405</v>
          </cell>
          <cell r="G795" t="str">
            <v>km</v>
          </cell>
          <cell r="H795">
            <v>840</v>
          </cell>
          <cell r="I795">
            <v>3447.4554713950774</v>
          </cell>
          <cell r="J795">
            <v>0</v>
          </cell>
          <cell r="K795">
            <v>3447.4554713950774</v>
          </cell>
          <cell r="L795">
            <v>200</v>
          </cell>
          <cell r="M795" t="str">
            <v>Road</v>
          </cell>
          <cell r="O795">
            <v>3447.4554713950774</v>
          </cell>
          <cell r="P795">
            <v>3447.4554713950774</v>
          </cell>
        </row>
        <row r="796">
          <cell r="E796" t="str">
            <v>AA/ST/ST 204/41-24 fo (per km)</v>
          </cell>
          <cell r="F796" t="str">
            <v>OHL01406</v>
          </cell>
          <cell r="G796" t="str">
            <v>km</v>
          </cell>
          <cell r="H796">
            <v>931</v>
          </cell>
          <cell r="I796">
            <v>3853.1434966161255</v>
          </cell>
          <cell r="J796">
            <v>0</v>
          </cell>
          <cell r="K796">
            <v>3853.1434966161255</v>
          </cell>
          <cell r="L796">
            <v>200</v>
          </cell>
          <cell r="M796" t="str">
            <v>Road</v>
          </cell>
          <cell r="O796">
            <v>3853.1434966161255</v>
          </cell>
          <cell r="P796">
            <v>3853.1434966161255</v>
          </cell>
        </row>
        <row r="797">
          <cell r="E797" t="str">
            <v>Araucaria (per km)</v>
          </cell>
          <cell r="F797" t="str">
            <v>OHL01407</v>
          </cell>
          <cell r="G797" t="str">
            <v>km</v>
          </cell>
          <cell r="H797">
            <v>2412</v>
          </cell>
          <cell r="I797">
            <v>13541.724309441119</v>
          </cell>
          <cell r="J797">
            <v>0</v>
          </cell>
          <cell r="K797">
            <v>13541.724309441119</v>
          </cell>
          <cell r="L797">
            <v>200</v>
          </cell>
          <cell r="M797" t="str">
            <v>Road</v>
          </cell>
          <cell r="O797">
            <v>13541.724309441119</v>
          </cell>
          <cell r="P797">
            <v>13541.724309441119</v>
          </cell>
        </row>
        <row r="798">
          <cell r="E798" t="str">
            <v>Collybia (per km)</v>
          </cell>
          <cell r="F798" t="str">
            <v>OHL01408</v>
          </cell>
          <cell r="G798" t="str">
            <v>km</v>
          </cell>
          <cell r="H798">
            <v>1597</v>
          </cell>
          <cell r="I798">
            <v>9152.89634874082</v>
          </cell>
          <cell r="J798">
            <v>0</v>
          </cell>
          <cell r="K798">
            <v>9152.89634874082</v>
          </cell>
          <cell r="L798">
            <v>200</v>
          </cell>
          <cell r="M798" t="str">
            <v>Road</v>
          </cell>
          <cell r="O798">
            <v>9152.89634874082</v>
          </cell>
          <cell r="P798">
            <v>9152.89634874082</v>
          </cell>
        </row>
        <row r="799">
          <cell r="E799" t="str">
            <v>DNO 50267 &amp; 50648 (per km)</v>
          </cell>
          <cell r="F799" t="str">
            <v>OHL01409</v>
          </cell>
          <cell r="G799" t="str">
            <v>km</v>
          </cell>
          <cell r="H799">
            <v>990</v>
          </cell>
          <cell r="I799">
            <v>2952.0680029748851</v>
          </cell>
          <cell r="J799">
            <v>0</v>
          </cell>
          <cell r="K799">
            <v>2952.0680029748851</v>
          </cell>
          <cell r="L799">
            <v>200</v>
          </cell>
          <cell r="M799" t="str">
            <v>Road</v>
          </cell>
          <cell r="O799">
            <v>2952.0680029748851</v>
          </cell>
          <cell r="P799">
            <v>2952.0680029748851</v>
          </cell>
        </row>
        <row r="800">
          <cell r="E800" t="str">
            <v>Fibral 149C10 (per km)</v>
          </cell>
          <cell r="F800" t="str">
            <v>OHL01410</v>
          </cell>
          <cell r="G800" t="str">
            <v>km</v>
          </cell>
          <cell r="H800">
            <v>889</v>
          </cell>
          <cell r="I800">
            <v>3867.6742111111635</v>
          </cell>
          <cell r="J800">
            <v>0</v>
          </cell>
          <cell r="K800">
            <v>3867.6742111111635</v>
          </cell>
          <cell r="L800">
            <v>200</v>
          </cell>
          <cell r="M800" t="str">
            <v>Road</v>
          </cell>
          <cell r="O800">
            <v>3867.6742111111635</v>
          </cell>
          <cell r="P800">
            <v>3867.6742111111635</v>
          </cell>
        </row>
        <row r="801">
          <cell r="E801" t="str">
            <v>Horse (per km)</v>
          </cell>
          <cell r="F801" t="str">
            <v>OHL01411</v>
          </cell>
          <cell r="G801" t="str">
            <v>km</v>
          </cell>
          <cell r="H801">
            <v>549</v>
          </cell>
          <cell r="I801">
            <v>1740.8496422657154</v>
          </cell>
          <cell r="J801">
            <v>0</v>
          </cell>
          <cell r="K801">
            <v>1740.8496422657154</v>
          </cell>
          <cell r="L801">
            <v>200</v>
          </cell>
          <cell r="M801" t="str">
            <v>Road</v>
          </cell>
          <cell r="O801">
            <v>1740.8496422657154</v>
          </cell>
          <cell r="P801">
            <v>1740.8496422657154</v>
          </cell>
        </row>
        <row r="802">
          <cell r="E802" t="str">
            <v>Keziah (Lumpi) (per km)</v>
          </cell>
          <cell r="F802" t="str">
            <v>OHL01412</v>
          </cell>
          <cell r="G802" t="str">
            <v>km</v>
          </cell>
          <cell r="H802">
            <v>876</v>
          </cell>
          <cell r="I802">
            <v>3830.6632748959264</v>
          </cell>
          <cell r="J802">
            <v>0</v>
          </cell>
          <cell r="K802">
            <v>3830.6632748959264</v>
          </cell>
          <cell r="L802">
            <v>200</v>
          </cell>
          <cell r="M802" t="str">
            <v>Road</v>
          </cell>
          <cell r="O802">
            <v>3830.6632748959264</v>
          </cell>
          <cell r="P802">
            <v>3830.6632748959264</v>
          </cell>
        </row>
        <row r="803">
          <cell r="E803" t="str">
            <v>Keziah (Q&amp;Q) (per km)</v>
          </cell>
          <cell r="F803" t="str">
            <v>OHL01413</v>
          </cell>
          <cell r="G803" t="str">
            <v>km</v>
          </cell>
          <cell r="H803">
            <v>860</v>
          </cell>
          <cell r="I803">
            <v>3535.675076044763</v>
          </cell>
          <cell r="J803">
            <v>0</v>
          </cell>
          <cell r="K803">
            <v>3535.675076044763</v>
          </cell>
          <cell r="L803">
            <v>200</v>
          </cell>
          <cell r="M803" t="str">
            <v>Road</v>
          </cell>
          <cell r="O803">
            <v>3535.675076044763</v>
          </cell>
          <cell r="P803">
            <v>3535.675076044763</v>
          </cell>
        </row>
        <row r="804">
          <cell r="E804" t="str">
            <v>Lynx (per km)</v>
          </cell>
          <cell r="F804" t="str">
            <v>OHL01414</v>
          </cell>
          <cell r="G804" t="str">
            <v>km</v>
          </cell>
          <cell r="H804">
            <v>877</v>
          </cell>
          <cell r="I804">
            <v>3536.7455624066588</v>
          </cell>
          <cell r="J804">
            <v>0</v>
          </cell>
          <cell r="K804">
            <v>3536.7455624066588</v>
          </cell>
          <cell r="L804">
            <v>200</v>
          </cell>
          <cell r="M804" t="str">
            <v>Road</v>
          </cell>
          <cell r="O804">
            <v>3536.7455624066588</v>
          </cell>
          <cell r="P804">
            <v>3536.7455624066588</v>
          </cell>
        </row>
        <row r="805">
          <cell r="E805" t="str">
            <v>Matthew (per km)</v>
          </cell>
          <cell r="F805" t="str">
            <v>OHL01415</v>
          </cell>
          <cell r="G805" t="str">
            <v>km</v>
          </cell>
          <cell r="H805">
            <v>2260</v>
          </cell>
          <cell r="I805">
            <v>11332.559733283635</v>
          </cell>
          <cell r="J805">
            <v>0</v>
          </cell>
          <cell r="K805">
            <v>11332.559733283635</v>
          </cell>
          <cell r="L805">
            <v>200</v>
          </cell>
          <cell r="M805" t="str">
            <v>Road</v>
          </cell>
          <cell r="O805">
            <v>11332.559733283635</v>
          </cell>
          <cell r="P805">
            <v>11332.559733283635</v>
          </cell>
        </row>
        <row r="806">
          <cell r="E806" t="str">
            <v>Midal Gap (per km)</v>
          </cell>
          <cell r="F806" t="str">
            <v>OHL01422</v>
          </cell>
          <cell r="G806" t="str">
            <v>km</v>
          </cell>
          <cell r="H806">
            <v>2194</v>
          </cell>
          <cell r="I806">
            <v>10891.127830492085</v>
          </cell>
          <cell r="J806">
            <v>0</v>
          </cell>
          <cell r="K806">
            <v>10891.127830492085</v>
          </cell>
          <cell r="L806">
            <v>201</v>
          </cell>
          <cell r="M806" t="str">
            <v>Road</v>
          </cell>
          <cell r="O806">
            <v>10891.127830492085</v>
          </cell>
          <cell r="P806">
            <v>10891.127830492085</v>
          </cell>
        </row>
        <row r="807">
          <cell r="E807" t="str">
            <v>Rebus (per km)</v>
          </cell>
          <cell r="F807" t="str">
            <v>OHL01416</v>
          </cell>
          <cell r="G807" t="str">
            <v>km</v>
          </cell>
          <cell r="H807">
            <v>1724</v>
          </cell>
          <cell r="I807">
            <v>9675.2636913979932</v>
          </cell>
          <cell r="J807">
            <v>0</v>
          </cell>
          <cell r="K807">
            <v>9675.2636913979932</v>
          </cell>
          <cell r="L807">
            <v>200</v>
          </cell>
          <cell r="M807" t="str">
            <v>Road</v>
          </cell>
          <cell r="O807">
            <v>9675.2636913979932</v>
          </cell>
          <cell r="P807">
            <v>9675.2636913979932</v>
          </cell>
        </row>
        <row r="808">
          <cell r="E808" t="str">
            <v>Redwood (per km)</v>
          </cell>
          <cell r="F808" t="str">
            <v>OHL01417</v>
          </cell>
          <cell r="G808" t="str">
            <v>km</v>
          </cell>
          <cell r="H808">
            <v>2927</v>
          </cell>
          <cell r="I808">
            <v>16426.008688859507</v>
          </cell>
          <cell r="J808">
            <v>0</v>
          </cell>
          <cell r="K808">
            <v>16426.008688859507</v>
          </cell>
          <cell r="L808">
            <v>200</v>
          </cell>
          <cell r="M808" t="str">
            <v>Road</v>
          </cell>
          <cell r="O808">
            <v>16426.008688859507</v>
          </cell>
          <cell r="P808">
            <v>16426.008688859507</v>
          </cell>
        </row>
        <row r="809">
          <cell r="E809" t="str">
            <v>Sorbus (per km)</v>
          </cell>
          <cell r="F809" t="str">
            <v>OHL01418</v>
          </cell>
          <cell r="G809" t="str">
            <v>km</v>
          </cell>
          <cell r="H809">
            <v>1940</v>
          </cell>
          <cell r="I809">
            <v>10877.357827479145</v>
          </cell>
          <cell r="J809">
            <v>0</v>
          </cell>
          <cell r="K809">
            <v>10877.357827479145</v>
          </cell>
          <cell r="L809">
            <v>200</v>
          </cell>
          <cell r="M809" t="str">
            <v>Road</v>
          </cell>
          <cell r="O809">
            <v>10877.357827479145</v>
          </cell>
          <cell r="P809">
            <v>10877.357827479145</v>
          </cell>
        </row>
        <row r="810">
          <cell r="E810" t="str">
            <v>Totara (per km)</v>
          </cell>
          <cell r="F810" t="str">
            <v>OHL01419</v>
          </cell>
          <cell r="G810" t="str">
            <v>km</v>
          </cell>
          <cell r="H810">
            <v>1429</v>
          </cell>
          <cell r="I810">
            <v>8166.4121718086135</v>
          </cell>
          <cell r="J810">
            <v>0</v>
          </cell>
          <cell r="K810">
            <v>8166.4121718086135</v>
          </cell>
          <cell r="L810">
            <v>200</v>
          </cell>
          <cell r="M810" t="str">
            <v>Road</v>
          </cell>
          <cell r="O810">
            <v>8166.4121718086135</v>
          </cell>
          <cell r="P810">
            <v>8166.4121718086135</v>
          </cell>
        </row>
        <row r="811">
          <cell r="E811" t="str">
            <v>Upas (per km)</v>
          </cell>
          <cell r="F811" t="str">
            <v>OHL01420</v>
          </cell>
          <cell r="G811" t="str">
            <v>km</v>
          </cell>
          <cell r="H811">
            <v>1049</v>
          </cell>
          <cell r="I811">
            <v>5938.6440561007739</v>
          </cell>
          <cell r="J811">
            <v>0</v>
          </cell>
          <cell r="K811">
            <v>5938.6440561007739</v>
          </cell>
          <cell r="L811">
            <v>200</v>
          </cell>
          <cell r="M811" t="str">
            <v>Road</v>
          </cell>
          <cell r="O811">
            <v>5938.6440561007739</v>
          </cell>
          <cell r="P811">
            <v>5938.6440561007739</v>
          </cell>
        </row>
        <row r="812">
          <cell r="E812" t="str">
            <v>Zebra (per km)</v>
          </cell>
          <cell r="F812" t="str">
            <v>OHL01421</v>
          </cell>
          <cell r="G812" t="str">
            <v>km</v>
          </cell>
          <cell r="H812">
            <v>1711</v>
          </cell>
          <cell r="I812">
            <v>7769.537658998931</v>
          </cell>
          <cell r="J812">
            <v>0</v>
          </cell>
          <cell r="K812">
            <v>7769.537658998931</v>
          </cell>
          <cell r="L812">
            <v>200</v>
          </cell>
          <cell r="M812" t="str">
            <v>Road</v>
          </cell>
          <cell r="O812">
            <v>7769.537658998931</v>
          </cell>
          <cell r="P812">
            <v>7769.537658998931</v>
          </cell>
        </row>
        <row r="813">
          <cell r="K813">
            <v>0</v>
          </cell>
          <cell r="O813">
            <v>0</v>
          </cell>
          <cell r="P813">
            <v>0</v>
          </cell>
        </row>
        <row r="814">
          <cell r="E814" t="str">
            <v>Tension and Suspension Sets</v>
          </cell>
          <cell r="G814" t="str">
            <v>n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200</v>
          </cell>
          <cell r="M814" t="str">
            <v>Road</v>
          </cell>
          <cell r="O814">
            <v>0</v>
          </cell>
          <cell r="P814">
            <v>0</v>
          </cell>
        </row>
        <row r="815">
          <cell r="K815">
            <v>0</v>
          </cell>
          <cell r="O815">
            <v>0</v>
          </cell>
          <cell r="P815">
            <v>0</v>
          </cell>
        </row>
        <row r="816">
          <cell r="E816" t="str">
            <v>125kN Glass Low Duty Pilot  Dish</v>
          </cell>
          <cell r="F816" t="str">
            <v>OHL01501</v>
          </cell>
          <cell r="G816" t="str">
            <v>n</v>
          </cell>
          <cell r="H816">
            <v>11</v>
          </cell>
          <cell r="I816">
            <v>13.349101221124391</v>
          </cell>
          <cell r="J816">
            <v>0</v>
          </cell>
          <cell r="K816">
            <v>13.349101221124391</v>
          </cell>
          <cell r="L816">
            <v>200</v>
          </cell>
          <cell r="M816" t="str">
            <v>Road</v>
          </cell>
          <cell r="O816">
            <v>13.349101221124391</v>
          </cell>
          <cell r="P816">
            <v>13.349101221124391</v>
          </cell>
        </row>
        <row r="817">
          <cell r="E817" t="str">
            <v>125kN Glass Suspension Dish</v>
          </cell>
          <cell r="F817" t="str">
            <v>OHL01502</v>
          </cell>
          <cell r="G817" t="str">
            <v>n</v>
          </cell>
          <cell r="H817">
            <v>11</v>
          </cell>
          <cell r="I817">
            <v>13.349101220915585</v>
          </cell>
          <cell r="J817">
            <v>0</v>
          </cell>
          <cell r="K817">
            <v>13.349101220915585</v>
          </cell>
          <cell r="L817">
            <v>200</v>
          </cell>
          <cell r="M817" t="str">
            <v>Road</v>
          </cell>
          <cell r="O817">
            <v>13.349101220915585</v>
          </cell>
          <cell r="P817">
            <v>13.349101220915585</v>
          </cell>
        </row>
        <row r="818">
          <cell r="E818" t="str">
            <v>125kN Glass Tension Dish</v>
          </cell>
          <cell r="F818" t="str">
            <v>OHL01503</v>
          </cell>
          <cell r="G818" t="str">
            <v>n</v>
          </cell>
          <cell r="H818">
            <v>4.7</v>
          </cell>
          <cell r="I818">
            <v>5.7037068848779349</v>
          </cell>
          <cell r="J818">
            <v>0</v>
          </cell>
          <cell r="K818">
            <v>5.7037068848779349</v>
          </cell>
          <cell r="L818">
            <v>200</v>
          </cell>
          <cell r="M818" t="str">
            <v>Road</v>
          </cell>
          <cell r="O818">
            <v>5.7037068848779349</v>
          </cell>
          <cell r="P818">
            <v>5.7037068848779349</v>
          </cell>
        </row>
        <row r="819">
          <cell r="E819" t="str">
            <v>190kN Glass Low Duty Pilot  Dish</v>
          </cell>
          <cell r="F819" t="str">
            <v>OHL01504</v>
          </cell>
          <cell r="G819" t="str">
            <v>n</v>
          </cell>
          <cell r="H819">
            <v>11</v>
          </cell>
          <cell r="I819">
            <v>13.349101220815331</v>
          </cell>
          <cell r="J819">
            <v>0</v>
          </cell>
          <cell r="K819">
            <v>13.349101220815331</v>
          </cell>
          <cell r="L819">
            <v>200</v>
          </cell>
          <cell r="M819" t="str">
            <v>Road</v>
          </cell>
          <cell r="O819">
            <v>13.349101220815331</v>
          </cell>
          <cell r="P819">
            <v>13.349101220815331</v>
          </cell>
        </row>
        <row r="820">
          <cell r="E820" t="str">
            <v>190kN Glass Suspension Dish</v>
          </cell>
          <cell r="F820" t="str">
            <v>OHL01505</v>
          </cell>
          <cell r="G820" t="str">
            <v>n</v>
          </cell>
          <cell r="H820">
            <v>11</v>
          </cell>
          <cell r="I820">
            <v>13.349101220912008</v>
          </cell>
          <cell r="J820">
            <v>0</v>
          </cell>
          <cell r="K820">
            <v>13.349101220912008</v>
          </cell>
          <cell r="L820">
            <v>200</v>
          </cell>
          <cell r="M820" t="str">
            <v>Road</v>
          </cell>
          <cell r="O820">
            <v>13.349101220912008</v>
          </cell>
          <cell r="P820">
            <v>13.349101220912008</v>
          </cell>
        </row>
        <row r="821">
          <cell r="E821" t="str">
            <v>190kN Glass Tension Dish</v>
          </cell>
          <cell r="F821" t="str">
            <v>OHL01506</v>
          </cell>
          <cell r="G821" t="str">
            <v>n</v>
          </cell>
          <cell r="H821">
            <v>6.4</v>
          </cell>
          <cell r="I821">
            <v>7.7667498010492153</v>
          </cell>
          <cell r="J821">
            <v>0</v>
          </cell>
          <cell r="K821">
            <v>7.7667498010492153</v>
          </cell>
          <cell r="L821">
            <v>200</v>
          </cell>
          <cell r="M821" t="str">
            <v>Road</v>
          </cell>
          <cell r="O821">
            <v>7.7667498010492153</v>
          </cell>
          <cell r="P821">
            <v>7.7667498010492153</v>
          </cell>
        </row>
        <row r="822">
          <cell r="E822" t="str">
            <v>190kN Porcelain Low duty Pilot Dish</v>
          </cell>
          <cell r="F822" t="str">
            <v>OHL01507</v>
          </cell>
          <cell r="G822" t="str">
            <v>n</v>
          </cell>
          <cell r="H822">
            <v>14.8</v>
          </cell>
          <cell r="I822">
            <v>14.547005665479816</v>
          </cell>
          <cell r="J822">
            <v>0</v>
          </cell>
          <cell r="K822">
            <v>14.547005665479816</v>
          </cell>
          <cell r="L822">
            <v>200</v>
          </cell>
          <cell r="M822" t="str">
            <v>Road</v>
          </cell>
          <cell r="O822">
            <v>14.547005665479816</v>
          </cell>
          <cell r="P822">
            <v>14.547005665479816</v>
          </cell>
        </row>
        <row r="823">
          <cell r="E823" t="str">
            <v>190kN Porcelain Suspension Dish</v>
          </cell>
          <cell r="F823" t="str">
            <v>OHL01508</v>
          </cell>
          <cell r="G823" t="str">
            <v>n</v>
          </cell>
          <cell r="H823">
            <v>14.8</v>
          </cell>
          <cell r="I823">
            <v>14.547005665566804</v>
          </cell>
          <cell r="J823">
            <v>0</v>
          </cell>
          <cell r="K823">
            <v>14.547005665566804</v>
          </cell>
          <cell r="L823">
            <v>200</v>
          </cell>
          <cell r="M823" t="str">
            <v>Road</v>
          </cell>
          <cell r="O823">
            <v>14.547005665566804</v>
          </cell>
          <cell r="P823">
            <v>14.547005665566804</v>
          </cell>
        </row>
        <row r="824">
          <cell r="E824" t="str">
            <v>190kN Porcelain Tension Dish</v>
          </cell>
          <cell r="F824" t="str">
            <v>OHL01509</v>
          </cell>
          <cell r="G824" t="str">
            <v>n</v>
          </cell>
          <cell r="H824">
            <v>12.7</v>
          </cell>
          <cell r="I824">
            <v>12.482903510426549</v>
          </cell>
          <cell r="J824">
            <v>0</v>
          </cell>
          <cell r="K824">
            <v>12.482903510426549</v>
          </cell>
          <cell r="L824">
            <v>200</v>
          </cell>
          <cell r="M824" t="str">
            <v>Road</v>
          </cell>
          <cell r="O824">
            <v>12.482903510426549</v>
          </cell>
          <cell r="P824">
            <v>12.482903510426549</v>
          </cell>
        </row>
        <row r="825">
          <cell r="E825" t="str">
            <v>300kN Composite Suspension Dish</v>
          </cell>
          <cell r="F825" t="str">
            <v>OHL01510</v>
          </cell>
          <cell r="G825" t="str">
            <v>n</v>
          </cell>
          <cell r="H825">
            <v>22.2</v>
          </cell>
          <cell r="I825">
            <v>99.942271721682815</v>
          </cell>
          <cell r="J825">
            <v>0</v>
          </cell>
          <cell r="K825">
            <v>99.942271721682815</v>
          </cell>
          <cell r="L825">
            <v>200</v>
          </cell>
          <cell r="M825" t="str">
            <v>Road</v>
          </cell>
          <cell r="O825">
            <v>99.942271721682815</v>
          </cell>
          <cell r="P825">
            <v>99.942271721682815</v>
          </cell>
        </row>
        <row r="826">
          <cell r="E826" t="str">
            <v>300kN Composite Tension Dish</v>
          </cell>
          <cell r="F826" t="str">
            <v>OHL01511</v>
          </cell>
          <cell r="G826" t="str">
            <v>n</v>
          </cell>
          <cell r="H826">
            <v>17.3</v>
          </cell>
          <cell r="I826">
            <v>77.882941477920397</v>
          </cell>
          <cell r="J826">
            <v>0</v>
          </cell>
          <cell r="K826">
            <v>77.882941477920397</v>
          </cell>
          <cell r="L826">
            <v>200</v>
          </cell>
          <cell r="M826" t="str">
            <v>Road</v>
          </cell>
          <cell r="O826">
            <v>77.882941477920397</v>
          </cell>
          <cell r="P826">
            <v>77.882941477920397</v>
          </cell>
        </row>
        <row r="827">
          <cell r="E827" t="str">
            <v>300kN Glass Suspension Dish</v>
          </cell>
          <cell r="F827" t="str">
            <v>OHL01512</v>
          </cell>
          <cell r="G827" t="str">
            <v>n</v>
          </cell>
          <cell r="H827">
            <v>11.1</v>
          </cell>
          <cell r="I827">
            <v>13.470456685952142</v>
          </cell>
          <cell r="J827">
            <v>0</v>
          </cell>
          <cell r="K827">
            <v>13.470456685952142</v>
          </cell>
          <cell r="L827">
            <v>200</v>
          </cell>
          <cell r="M827" t="str">
            <v>Road</v>
          </cell>
          <cell r="O827">
            <v>13.470456685952142</v>
          </cell>
          <cell r="P827">
            <v>13.470456685952142</v>
          </cell>
        </row>
        <row r="828">
          <cell r="E828" t="str">
            <v>300kN Glass Tension Dish</v>
          </cell>
          <cell r="F828" t="str">
            <v>OHL01513</v>
          </cell>
          <cell r="G828" t="str">
            <v>n</v>
          </cell>
          <cell r="H828">
            <v>11.1</v>
          </cell>
          <cell r="I828">
            <v>13.470456686064443</v>
          </cell>
          <cell r="J828">
            <v>0</v>
          </cell>
          <cell r="K828">
            <v>13.470456686064443</v>
          </cell>
          <cell r="L828">
            <v>200</v>
          </cell>
          <cell r="M828" t="str">
            <v>Road</v>
          </cell>
          <cell r="O828">
            <v>13.470456686064443</v>
          </cell>
          <cell r="P828">
            <v>13.470456686064443</v>
          </cell>
        </row>
        <row r="829">
          <cell r="E829" t="str">
            <v>300kN Porcelain Suspension Dish</v>
          </cell>
          <cell r="F829" t="str">
            <v>OHL01514</v>
          </cell>
          <cell r="G829" t="str">
            <v>n</v>
          </cell>
          <cell r="H829">
            <v>19.100000000000001</v>
          </cell>
          <cell r="I829">
            <v>18.773500555007239</v>
          </cell>
          <cell r="J829">
            <v>0</v>
          </cell>
          <cell r="K829">
            <v>18.773500555007239</v>
          </cell>
          <cell r="L829">
            <v>200</v>
          </cell>
          <cell r="M829" t="str">
            <v>Road</v>
          </cell>
          <cell r="O829">
            <v>18.773500555007239</v>
          </cell>
          <cell r="P829">
            <v>18.773500555007239</v>
          </cell>
        </row>
        <row r="830">
          <cell r="E830" t="str">
            <v>300kN Porcelain Tension Dish</v>
          </cell>
          <cell r="F830" t="str">
            <v>OHL01515</v>
          </cell>
          <cell r="G830" t="str">
            <v>n</v>
          </cell>
          <cell r="H830">
            <v>15.1</v>
          </cell>
          <cell r="I830">
            <v>14.841877402068354</v>
          </cell>
          <cell r="J830">
            <v>0</v>
          </cell>
          <cell r="K830">
            <v>14.841877402068354</v>
          </cell>
          <cell r="L830">
            <v>200</v>
          </cell>
          <cell r="M830" t="str">
            <v>Road</v>
          </cell>
          <cell r="O830">
            <v>14.841877402068354</v>
          </cell>
          <cell r="P830">
            <v>14.841877402068354</v>
          </cell>
        </row>
        <row r="831">
          <cell r="E831" t="str">
            <v>Galvanised steel</v>
          </cell>
          <cell r="F831" t="str">
            <v>OHL01516</v>
          </cell>
          <cell r="G831" t="str">
            <v>n</v>
          </cell>
          <cell r="I831">
            <v>2.1338030874585647</v>
          </cell>
          <cell r="J831">
            <v>0</v>
          </cell>
          <cell r="K831">
            <v>2.1338030874585647</v>
          </cell>
          <cell r="L831">
            <v>200</v>
          </cell>
          <cell r="M831" t="str">
            <v>Road</v>
          </cell>
          <cell r="O831">
            <v>2.1338030874585647</v>
          </cell>
          <cell r="P831">
            <v>2.1338030874585647</v>
          </cell>
        </row>
        <row r="832">
          <cell r="K832">
            <v>0</v>
          </cell>
          <cell r="O832">
            <v>0</v>
          </cell>
          <cell r="P832">
            <v>0</v>
          </cell>
        </row>
        <row r="833">
          <cell r="K833">
            <v>0</v>
          </cell>
          <cell r="O833">
            <v>0</v>
          </cell>
          <cell r="P833">
            <v>0</v>
          </cell>
        </row>
        <row r="834">
          <cell r="K834">
            <v>0</v>
          </cell>
          <cell r="O834">
            <v>0</v>
          </cell>
          <cell r="P834">
            <v>0</v>
          </cell>
        </row>
        <row r="835">
          <cell r="K835">
            <v>0</v>
          </cell>
          <cell r="O835">
            <v>0</v>
          </cell>
          <cell r="P835">
            <v>0</v>
          </cell>
        </row>
        <row r="836">
          <cell r="E836" t="str">
            <v>--Inverted low duty tension set--</v>
          </cell>
          <cell r="F836" t="str">
            <v>OHL11000</v>
          </cell>
          <cell r="G836" t="str">
            <v>n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200</v>
          </cell>
          <cell r="M836" t="str">
            <v>Road</v>
          </cell>
          <cell r="O836">
            <v>0</v>
          </cell>
          <cell r="P836">
            <v>0</v>
          </cell>
        </row>
        <row r="837">
          <cell r="E837" t="str">
            <v>Glass                             - Quad              - L6                       - 400kV                  - Zebra</v>
          </cell>
          <cell r="F837" t="str">
            <v>OHL10300</v>
          </cell>
          <cell r="G837" t="str">
            <v>n</v>
          </cell>
          <cell r="H837">
            <v>370.4</v>
          </cell>
          <cell r="I837">
            <v>416.49919948701984</v>
          </cell>
          <cell r="J837">
            <v>0</v>
          </cell>
          <cell r="K837">
            <v>416.49919948701984</v>
          </cell>
          <cell r="L837">
            <v>200</v>
          </cell>
          <cell r="M837" t="str">
            <v>Road</v>
          </cell>
          <cell r="O837">
            <v>416.49919948701984</v>
          </cell>
          <cell r="P837">
            <v>416.49919948701984</v>
          </cell>
        </row>
        <row r="838">
          <cell r="E838" t="str">
            <v>Glass                             - Twin               - L2                       - 275kV                  - Zebra/Rubus/Sorbus</v>
          </cell>
          <cell r="F838" t="str">
            <v>OHL10301</v>
          </cell>
          <cell r="G838" t="str">
            <v>n</v>
          </cell>
          <cell r="H838">
            <v>221.8</v>
          </cell>
          <cell r="I838">
            <v>140.87668368324313</v>
          </cell>
          <cell r="J838">
            <v>0</v>
          </cell>
          <cell r="K838">
            <v>140.87668368324313</v>
          </cell>
          <cell r="L838">
            <v>200</v>
          </cell>
          <cell r="M838" t="str">
            <v>Road</v>
          </cell>
          <cell r="O838">
            <v>140.87668368324313</v>
          </cell>
          <cell r="P838">
            <v>140.87668368324313</v>
          </cell>
        </row>
        <row r="839">
          <cell r="E839" t="str">
            <v>Glass                             - Twin               - L2                       - 400kV                  - Zebra/Rubus/Sorbus/Matthew Gap</v>
          </cell>
          <cell r="F839" t="str">
            <v>OHL10302</v>
          </cell>
          <cell r="G839" t="str">
            <v>n</v>
          </cell>
          <cell r="H839">
            <v>301.5</v>
          </cell>
          <cell r="I839">
            <v>432.73953111121665</v>
          </cell>
          <cell r="J839">
            <v>0</v>
          </cell>
          <cell r="K839">
            <v>432.73953111121665</v>
          </cell>
          <cell r="L839">
            <v>200</v>
          </cell>
          <cell r="M839" t="str">
            <v>Road</v>
          </cell>
          <cell r="O839">
            <v>432.73953111121665</v>
          </cell>
          <cell r="P839">
            <v>432.73953111121665</v>
          </cell>
        </row>
        <row r="840">
          <cell r="E840" t="str">
            <v>Glass                             - Single             - L3                       - 275kV                  - Araucaria</v>
          </cell>
          <cell r="F840" t="str">
            <v>OHL10303</v>
          </cell>
          <cell r="G840" t="str">
            <v>n</v>
          </cell>
          <cell r="H840">
            <v>142.5</v>
          </cell>
          <cell r="I840">
            <v>438.28652867791965</v>
          </cell>
          <cell r="J840">
            <v>0</v>
          </cell>
          <cell r="K840">
            <v>438.28652867791965</v>
          </cell>
          <cell r="L840">
            <v>200</v>
          </cell>
          <cell r="M840" t="str">
            <v>Road</v>
          </cell>
          <cell r="O840">
            <v>438.28652867791965</v>
          </cell>
          <cell r="P840">
            <v>438.28652867791965</v>
          </cell>
        </row>
        <row r="841">
          <cell r="E841" t="str">
            <v>Glass                             - Twin               - L6 L8                   - 400kV                  - Rubus/Sorbus/Matthew Gap</v>
          </cell>
          <cell r="F841" t="str">
            <v>OHL10304</v>
          </cell>
          <cell r="G841" t="str">
            <v>n</v>
          </cell>
          <cell r="H841">
            <v>345.9</v>
          </cell>
          <cell r="I841">
            <v>438.28652870294997</v>
          </cell>
          <cell r="J841">
            <v>0</v>
          </cell>
          <cell r="K841">
            <v>438.28652870294997</v>
          </cell>
          <cell r="L841">
            <v>200</v>
          </cell>
          <cell r="M841" t="str">
            <v>Road</v>
          </cell>
          <cell r="O841">
            <v>438.28652870294997</v>
          </cell>
          <cell r="P841">
            <v>438.28652870294997</v>
          </cell>
        </row>
        <row r="842">
          <cell r="E842" t="str">
            <v>Glass                             - Twin               - L6 L8 L12            - 400kV                   - Araucaria/Redwood</v>
          </cell>
          <cell r="F842" t="str">
            <v>OHL10305</v>
          </cell>
          <cell r="G842" t="str">
            <v>n</v>
          </cell>
          <cell r="H842">
            <v>352.4</v>
          </cell>
          <cell r="I842">
            <v>226.42677225957124</v>
          </cell>
          <cell r="J842">
            <v>0</v>
          </cell>
          <cell r="K842">
            <v>226.42677225957124</v>
          </cell>
          <cell r="L842">
            <v>200</v>
          </cell>
          <cell r="M842" t="str">
            <v>Road</v>
          </cell>
          <cell r="O842">
            <v>226.42677225957124</v>
          </cell>
          <cell r="P842">
            <v>226.42677225957124</v>
          </cell>
        </row>
        <row r="843">
          <cell r="E843" t="str">
            <v>Glass                             - Trip                - L12                     - 400kV                   - Araucaria</v>
          </cell>
          <cell r="F843" t="str">
            <v>OHL10306</v>
          </cell>
          <cell r="G843" t="str">
            <v>n</v>
          </cell>
          <cell r="H843">
            <v>377.7</v>
          </cell>
          <cell r="I843">
            <v>330.83913886943191</v>
          </cell>
          <cell r="J843">
            <v>0</v>
          </cell>
          <cell r="K843">
            <v>330.83913886943191</v>
          </cell>
          <cell r="L843">
            <v>200</v>
          </cell>
          <cell r="M843" t="str">
            <v>Road</v>
          </cell>
          <cell r="O843">
            <v>330.83913886943191</v>
          </cell>
          <cell r="P843">
            <v>330.83913886943191</v>
          </cell>
        </row>
        <row r="844">
          <cell r="E844" t="str">
            <v>Glass                             - Trip                - L6                       - 400kV                   - Araucaria</v>
          </cell>
          <cell r="F844" t="str">
            <v>OHL10307</v>
          </cell>
          <cell r="G844" t="str">
            <v>n</v>
          </cell>
          <cell r="H844">
            <v>380.6</v>
          </cell>
          <cell r="I844">
            <v>363.89480922955772</v>
          </cell>
          <cell r="J844">
            <v>0</v>
          </cell>
          <cell r="K844">
            <v>363.89480922955772</v>
          </cell>
          <cell r="L844">
            <v>200</v>
          </cell>
          <cell r="M844" t="str">
            <v>Road</v>
          </cell>
          <cell r="O844">
            <v>363.89480922955772</v>
          </cell>
          <cell r="P844">
            <v>363.89480922955772</v>
          </cell>
        </row>
        <row r="845">
          <cell r="E845" t="str">
            <v>Glass                             - Trip                - L6 L12                 - 400kV                   - Araucaria</v>
          </cell>
          <cell r="F845" t="str">
            <v>OHL10308</v>
          </cell>
          <cell r="G845" t="str">
            <v>n</v>
          </cell>
          <cell r="H845">
            <v>380.6</v>
          </cell>
          <cell r="I845">
            <v>377.7378019362651</v>
          </cell>
          <cell r="J845">
            <v>0</v>
          </cell>
          <cell r="K845">
            <v>377.7378019362651</v>
          </cell>
          <cell r="L845">
            <v>200</v>
          </cell>
          <cell r="M845" t="str">
            <v>Road</v>
          </cell>
          <cell r="O845">
            <v>377.7378019362651</v>
          </cell>
          <cell r="P845">
            <v>377.7378019362651</v>
          </cell>
        </row>
        <row r="846">
          <cell r="E846" t="str">
            <v>Porcelain                        - Trip                - L6                       - 400kV                   - Araucaria</v>
          </cell>
          <cell r="F846" t="str">
            <v>OHL10309</v>
          </cell>
          <cell r="G846" t="str">
            <v>n</v>
          </cell>
          <cell r="H846">
            <v>356.3</v>
          </cell>
          <cell r="I846">
            <v>460.20853136822103</v>
          </cell>
          <cell r="J846">
            <v>0</v>
          </cell>
          <cell r="K846">
            <v>460.20853136822103</v>
          </cell>
          <cell r="L846">
            <v>200</v>
          </cell>
          <cell r="M846" t="str">
            <v>Road</v>
          </cell>
          <cell r="O846">
            <v>460.20853136822103</v>
          </cell>
          <cell r="P846">
            <v>460.20853136822103</v>
          </cell>
        </row>
        <row r="847">
          <cell r="E847" t="str">
            <v>Porcelain                        - Twin               - L2                       - 275kV                   - Zebra/Rubus/Sorbus</v>
          </cell>
          <cell r="F847" t="str">
            <v>OHL10310</v>
          </cell>
          <cell r="G847" t="str">
            <v>n</v>
          </cell>
          <cell r="H847">
            <v>238.8</v>
          </cell>
          <cell r="I847">
            <v>287.90038049880843</v>
          </cell>
          <cell r="J847">
            <v>0</v>
          </cell>
          <cell r="K847">
            <v>287.90038049880843</v>
          </cell>
          <cell r="L847">
            <v>200</v>
          </cell>
          <cell r="M847" t="str">
            <v>Road</v>
          </cell>
          <cell r="O847">
            <v>287.90038049880843</v>
          </cell>
          <cell r="P847">
            <v>287.90038049880843</v>
          </cell>
        </row>
        <row r="848">
          <cell r="E848" t="str">
            <v>Porcelain                        - Twin               - L2                       - 400kV                   - Zebra/Rubus/Sorbus/Matthew Gap</v>
          </cell>
          <cell r="F848" t="str">
            <v>OHL10311</v>
          </cell>
          <cell r="G848" t="str">
            <v>n</v>
          </cell>
          <cell r="H848">
            <v>310</v>
          </cell>
          <cell r="I848">
            <v>394.27594121638953</v>
          </cell>
          <cell r="J848">
            <v>0</v>
          </cell>
          <cell r="K848">
            <v>394.27594121638953</v>
          </cell>
          <cell r="L848">
            <v>200</v>
          </cell>
          <cell r="M848" t="str">
            <v>Road</v>
          </cell>
          <cell r="O848">
            <v>394.27594121638953</v>
          </cell>
          <cell r="P848">
            <v>394.27594121638953</v>
          </cell>
        </row>
        <row r="849">
          <cell r="E849" t="str">
            <v>Porcelain                        - Twin               - L6                       - 400kV                   - Redwood</v>
          </cell>
          <cell r="F849" t="str">
            <v>OHL10312</v>
          </cell>
          <cell r="G849" t="str">
            <v>n</v>
          </cell>
          <cell r="H849">
            <v>356.3</v>
          </cell>
          <cell r="I849">
            <v>467.43780482933442</v>
          </cell>
          <cell r="J849">
            <v>0</v>
          </cell>
          <cell r="K849">
            <v>467.43780482933442</v>
          </cell>
          <cell r="L849">
            <v>200</v>
          </cell>
          <cell r="M849" t="str">
            <v>Road</v>
          </cell>
          <cell r="O849">
            <v>467.43780482933442</v>
          </cell>
          <cell r="P849">
            <v>467.43780482933442</v>
          </cell>
        </row>
        <row r="850">
          <cell r="E850" t="str">
            <v>Porcelain                        - Twin               - L6 L8                   - 400kV                   - Redwood</v>
          </cell>
          <cell r="F850" t="str">
            <v>OHL10313</v>
          </cell>
          <cell r="G850" t="str">
            <v>n</v>
          </cell>
          <cell r="H850">
            <v>363.8</v>
          </cell>
          <cell r="I850">
            <v>453.64439715469177</v>
          </cell>
          <cell r="J850">
            <v>0</v>
          </cell>
          <cell r="K850">
            <v>453.64439715469177</v>
          </cell>
          <cell r="L850">
            <v>200</v>
          </cell>
          <cell r="M850" t="str">
            <v>Road</v>
          </cell>
          <cell r="O850">
            <v>453.64439715469177</v>
          </cell>
          <cell r="P850">
            <v>453.64439715469177</v>
          </cell>
        </row>
        <row r="851">
          <cell r="K851">
            <v>0</v>
          </cell>
          <cell r="O851">
            <v>0</v>
          </cell>
          <cell r="P851">
            <v>0</v>
          </cell>
        </row>
        <row r="852">
          <cell r="K852">
            <v>0</v>
          </cell>
          <cell r="O852">
            <v>0</v>
          </cell>
          <cell r="P852">
            <v>0</v>
          </cell>
        </row>
        <row r="853">
          <cell r="E853" t="str">
            <v>--Pilot set--</v>
          </cell>
          <cell r="F853" t="str">
            <v>OHL11100</v>
          </cell>
          <cell r="G853" t="str">
            <v>n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200</v>
          </cell>
          <cell r="M853" t="str">
            <v>Road</v>
          </cell>
          <cell r="O853">
            <v>0</v>
          </cell>
          <cell r="P853">
            <v>0</v>
          </cell>
        </row>
        <row r="854">
          <cell r="E854" t="str">
            <v>Glass                              - Q/Tw/Tr      - L6 L8 L12          - 400kV                - Rubus/Zebra/Matthew Gap</v>
          </cell>
          <cell r="F854" t="str">
            <v>OHL10100</v>
          </cell>
          <cell r="G854" t="str">
            <v>n</v>
          </cell>
          <cell r="H854">
            <v>304.5</v>
          </cell>
          <cell r="I854">
            <v>275.57049557734462</v>
          </cell>
          <cell r="J854">
            <v>0</v>
          </cell>
          <cell r="K854">
            <v>275.57049557734462</v>
          </cell>
          <cell r="L854">
            <v>200</v>
          </cell>
          <cell r="M854" t="str">
            <v>Road</v>
          </cell>
          <cell r="O854">
            <v>275.57049557734462</v>
          </cell>
          <cell r="P854">
            <v>275.57049557734462</v>
          </cell>
        </row>
        <row r="855">
          <cell r="E855" t="str">
            <v>Glass                              - Trip            - L8 L12              - 400kV                - Araucaria</v>
          </cell>
          <cell r="F855" t="str">
            <v>OHL10101</v>
          </cell>
          <cell r="G855" t="str">
            <v>n</v>
          </cell>
          <cell r="H855">
            <v>309.89999999999998</v>
          </cell>
          <cell r="I855">
            <v>287.16493255341209</v>
          </cell>
          <cell r="J855">
            <v>0</v>
          </cell>
          <cell r="K855">
            <v>287.16493255341209</v>
          </cell>
          <cell r="L855">
            <v>200</v>
          </cell>
          <cell r="M855" t="str">
            <v>Road</v>
          </cell>
          <cell r="O855">
            <v>287.16493255341209</v>
          </cell>
          <cell r="P855">
            <v>287.16493255341209</v>
          </cell>
        </row>
        <row r="856">
          <cell r="E856" t="str">
            <v>Glass                              - Twin           - L2                    - 400kV                - Rubus/Sorbus/Matthew Gap</v>
          </cell>
          <cell r="F856" t="str">
            <v>OHL10102</v>
          </cell>
          <cell r="G856" t="str">
            <v>n</v>
          </cell>
          <cell r="H856">
            <v>258.39999999999998</v>
          </cell>
          <cell r="I856">
            <v>238.71369254035642</v>
          </cell>
          <cell r="J856">
            <v>0</v>
          </cell>
          <cell r="K856">
            <v>238.71369254035642</v>
          </cell>
          <cell r="L856">
            <v>200</v>
          </cell>
          <cell r="M856" t="str">
            <v>Road</v>
          </cell>
          <cell r="O856">
            <v>238.71369254035642</v>
          </cell>
          <cell r="P856">
            <v>238.71369254035642</v>
          </cell>
        </row>
        <row r="857">
          <cell r="E857" t="str">
            <v>Glass                              - Twin           - L2 L12              - 275kV                - Zebra/Upas/Sorbus</v>
          </cell>
          <cell r="F857" t="str">
            <v>OHL10103</v>
          </cell>
          <cell r="G857" t="str">
            <v>n</v>
          </cell>
          <cell r="H857">
            <v>214.3</v>
          </cell>
          <cell r="I857">
            <v>206.15112546133955</v>
          </cell>
          <cell r="J857">
            <v>0</v>
          </cell>
          <cell r="K857">
            <v>206.15112546133955</v>
          </cell>
          <cell r="L857">
            <v>200</v>
          </cell>
          <cell r="M857" t="str">
            <v>Road</v>
          </cell>
          <cell r="O857">
            <v>206.15112546133955</v>
          </cell>
          <cell r="P857">
            <v>206.15112546133955</v>
          </cell>
        </row>
        <row r="858">
          <cell r="E858" t="str">
            <v>Glass                              - Twin           - L3                    - 275kV                - Rubus</v>
          </cell>
          <cell r="F858" t="str">
            <v>OHL10104</v>
          </cell>
          <cell r="G858" t="str">
            <v>n</v>
          </cell>
          <cell r="H858">
            <v>192.2</v>
          </cell>
          <cell r="I858">
            <v>162.32458886277666</v>
          </cell>
          <cell r="J858">
            <v>0</v>
          </cell>
          <cell r="K858">
            <v>162.32458886277666</v>
          </cell>
          <cell r="L858">
            <v>200</v>
          </cell>
          <cell r="M858" t="str">
            <v>Road</v>
          </cell>
          <cell r="O858">
            <v>162.32458886277666</v>
          </cell>
          <cell r="P858">
            <v>162.32458886277666</v>
          </cell>
        </row>
        <row r="859">
          <cell r="E859" t="str">
            <v>Glass                              - Twin           - L8                    - 400kV                - Matthew Gap</v>
          </cell>
          <cell r="F859" t="str">
            <v>OHL10105</v>
          </cell>
          <cell r="G859" t="str">
            <v>n</v>
          </cell>
          <cell r="H859">
            <v>256.5</v>
          </cell>
          <cell r="I859">
            <v>234.63416840399512</v>
          </cell>
          <cell r="J859">
            <v>0</v>
          </cell>
          <cell r="K859">
            <v>234.63416840399512</v>
          </cell>
          <cell r="L859">
            <v>200</v>
          </cell>
          <cell r="M859" t="str">
            <v>Road</v>
          </cell>
          <cell r="O859">
            <v>234.63416840399512</v>
          </cell>
          <cell r="P859">
            <v>234.63416840399512</v>
          </cell>
        </row>
        <row r="860">
          <cell r="E860" t="str">
            <v>Porcelain                         - Trip            - L2                    - 400kV                - Araucaria</v>
          </cell>
          <cell r="F860" t="str">
            <v>OHL10106</v>
          </cell>
          <cell r="G860" t="str">
            <v>n</v>
          </cell>
          <cell r="H860">
            <v>315.8</v>
          </cell>
          <cell r="I860">
            <v>351.26237894710266</v>
          </cell>
          <cell r="J860">
            <v>0</v>
          </cell>
          <cell r="K860">
            <v>351.26237894710266</v>
          </cell>
          <cell r="L860">
            <v>200</v>
          </cell>
          <cell r="M860" t="str">
            <v>Road</v>
          </cell>
          <cell r="O860">
            <v>351.26237894710266</v>
          </cell>
          <cell r="P860">
            <v>351.26237894710266</v>
          </cell>
        </row>
        <row r="861">
          <cell r="E861" t="str">
            <v>Porcelain                         - Twin           - L2                     - 275kV                - Zebra</v>
          </cell>
          <cell r="F861" t="str">
            <v>OHL10107</v>
          </cell>
          <cell r="G861" t="str">
            <v>n</v>
          </cell>
          <cell r="H861">
            <v>232.3</v>
          </cell>
          <cell r="I861">
            <v>269.77185173535111</v>
          </cell>
          <cell r="J861">
            <v>0</v>
          </cell>
          <cell r="K861">
            <v>269.77185173535111</v>
          </cell>
          <cell r="L861">
            <v>200</v>
          </cell>
          <cell r="M861" t="str">
            <v>Road</v>
          </cell>
          <cell r="O861">
            <v>269.77185173535111</v>
          </cell>
          <cell r="P861">
            <v>269.77185173535111</v>
          </cell>
        </row>
        <row r="862">
          <cell r="E862" t="str">
            <v>Porcelain                         - Twin           - L2                    - 400kV                 - Rubus/Zebra/Matthew Gap</v>
          </cell>
          <cell r="F862" t="str">
            <v>OHL10108</v>
          </cell>
          <cell r="G862" t="str">
            <v>n</v>
          </cell>
          <cell r="H862">
            <v>266.39999999999998</v>
          </cell>
          <cell r="I862">
            <v>301.07693594240902</v>
          </cell>
          <cell r="J862">
            <v>0</v>
          </cell>
          <cell r="K862">
            <v>301.07693594240902</v>
          </cell>
          <cell r="L862">
            <v>200</v>
          </cell>
          <cell r="M862" t="str">
            <v>Road</v>
          </cell>
          <cell r="O862">
            <v>301.07693594240902</v>
          </cell>
          <cell r="P862">
            <v>301.07693594240902</v>
          </cell>
        </row>
        <row r="863"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200</v>
          </cell>
          <cell r="M863" t="str">
            <v>Road</v>
          </cell>
          <cell r="O863">
            <v>0</v>
          </cell>
          <cell r="P863">
            <v>0</v>
          </cell>
        </row>
        <row r="864"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200</v>
          </cell>
          <cell r="M864" t="str">
            <v>Road</v>
          </cell>
          <cell r="O864">
            <v>0</v>
          </cell>
          <cell r="P864">
            <v>0</v>
          </cell>
        </row>
        <row r="865"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200</v>
          </cell>
          <cell r="M865" t="str">
            <v>Road</v>
          </cell>
          <cell r="O865">
            <v>0</v>
          </cell>
          <cell r="P865">
            <v>0</v>
          </cell>
        </row>
        <row r="866"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200</v>
          </cell>
          <cell r="M866" t="str">
            <v>Road</v>
          </cell>
          <cell r="O866">
            <v>0</v>
          </cell>
          <cell r="P866">
            <v>0</v>
          </cell>
        </row>
        <row r="867"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200</v>
          </cell>
          <cell r="M867" t="str">
            <v>Road</v>
          </cell>
          <cell r="O867">
            <v>0</v>
          </cell>
          <cell r="P867">
            <v>0</v>
          </cell>
        </row>
        <row r="868"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200</v>
          </cell>
          <cell r="M868" t="str">
            <v>Road</v>
          </cell>
          <cell r="O868">
            <v>0</v>
          </cell>
          <cell r="P868">
            <v>0</v>
          </cell>
        </row>
        <row r="869">
          <cell r="E869" t="str">
            <v>Semi tension set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200</v>
          </cell>
          <cell r="M869" t="str">
            <v>Road</v>
          </cell>
          <cell r="O869">
            <v>0</v>
          </cell>
          <cell r="P869">
            <v>0</v>
          </cell>
        </row>
        <row r="870">
          <cell r="E870" t="str">
            <v>OAJB</v>
          </cell>
          <cell r="F870" t="str">
            <v>OHL00031</v>
          </cell>
          <cell r="G870" t="str">
            <v>n</v>
          </cell>
          <cell r="H870">
            <v>0</v>
          </cell>
          <cell r="I870">
            <v>811.61720365139206</v>
          </cell>
          <cell r="J870">
            <v>0</v>
          </cell>
          <cell r="K870">
            <v>811.61720365139206</v>
          </cell>
          <cell r="L870">
            <v>200</v>
          </cell>
          <cell r="M870" t="str">
            <v>Road</v>
          </cell>
          <cell r="O870">
            <v>811.61720365139206</v>
          </cell>
          <cell r="P870">
            <v>811.61720365139206</v>
          </cell>
        </row>
        <row r="871">
          <cell r="K871">
            <v>0</v>
          </cell>
          <cell r="O871">
            <v>0</v>
          </cell>
          <cell r="P871">
            <v>0</v>
          </cell>
        </row>
        <row r="872">
          <cell r="E872" t="str">
            <v>--Spacer--</v>
          </cell>
          <cell r="F872" t="str">
            <v>OHL11110</v>
          </cell>
          <cell r="G872" t="str">
            <v>n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200</v>
          </cell>
          <cell r="M872" t="str">
            <v>Road</v>
          </cell>
          <cell r="O872">
            <v>0</v>
          </cell>
          <cell r="P872">
            <v>0</v>
          </cell>
        </row>
        <row r="873">
          <cell r="E873" t="str">
            <v>Quad 400mm2 Damper (500mm)</v>
          </cell>
          <cell r="F873" t="str">
            <v>OHL00032</v>
          </cell>
          <cell r="G873" t="str">
            <v>n</v>
          </cell>
          <cell r="H873">
            <v>9</v>
          </cell>
          <cell r="I873">
            <v>62.363990361964383</v>
          </cell>
          <cell r="J873">
            <v>0</v>
          </cell>
          <cell r="K873">
            <v>62.363990361964383</v>
          </cell>
          <cell r="L873">
            <v>200</v>
          </cell>
          <cell r="M873" t="str">
            <v>Road</v>
          </cell>
          <cell r="O873">
            <v>62.363990361964383</v>
          </cell>
          <cell r="P873">
            <v>62.363990361964383</v>
          </cell>
        </row>
        <row r="874">
          <cell r="E874" t="str">
            <v>Quad 400mm2 Non Tension Joint (200mm)</v>
          </cell>
          <cell r="F874" t="str">
            <v>OHL00033</v>
          </cell>
          <cell r="G874" t="str">
            <v>n</v>
          </cell>
          <cell r="H874">
            <v>5</v>
          </cell>
          <cell r="I874">
            <v>34.646661299760098</v>
          </cell>
          <cell r="J874">
            <v>0</v>
          </cell>
          <cell r="K874">
            <v>34.646661299760098</v>
          </cell>
          <cell r="L874">
            <v>200</v>
          </cell>
          <cell r="M874" t="str">
            <v>Road</v>
          </cell>
          <cell r="O874">
            <v>34.646661299760098</v>
          </cell>
          <cell r="P874">
            <v>34.646661299760098</v>
          </cell>
        </row>
        <row r="875">
          <cell r="E875" t="str">
            <v>Quad 400mm2 Rigid Bolted (200mm)</v>
          </cell>
          <cell r="F875" t="str">
            <v>OHL00034</v>
          </cell>
          <cell r="G875" t="str">
            <v>n</v>
          </cell>
          <cell r="H875">
            <v>4.5999999999999996</v>
          </cell>
          <cell r="I875">
            <v>31.874928392554111</v>
          </cell>
          <cell r="J875">
            <v>0</v>
          </cell>
          <cell r="K875">
            <v>31.874928392554111</v>
          </cell>
          <cell r="L875">
            <v>200</v>
          </cell>
          <cell r="M875" t="str">
            <v>Road</v>
          </cell>
          <cell r="O875">
            <v>31.874928392554111</v>
          </cell>
          <cell r="P875">
            <v>31.874928392554111</v>
          </cell>
        </row>
        <row r="876">
          <cell r="E876" t="str">
            <v>Quad 400mm2 Rigid Bolted (300mm)</v>
          </cell>
          <cell r="F876" t="str">
            <v>OHL00035</v>
          </cell>
          <cell r="G876" t="str">
            <v>n</v>
          </cell>
          <cell r="H876">
            <v>4.5999999999999996</v>
          </cell>
          <cell r="I876">
            <v>31.874928392554111</v>
          </cell>
          <cell r="J876">
            <v>0</v>
          </cell>
          <cell r="K876">
            <v>31.874928392554111</v>
          </cell>
          <cell r="L876">
            <v>200</v>
          </cell>
          <cell r="M876" t="str">
            <v>Road</v>
          </cell>
          <cell r="O876">
            <v>31.874928392554111</v>
          </cell>
          <cell r="P876">
            <v>31.874928392554111</v>
          </cell>
        </row>
        <row r="877">
          <cell r="E877" t="str">
            <v>Triple 700mm2 Damper (500mm)</v>
          </cell>
          <cell r="F877" t="str">
            <v>OHL00036</v>
          </cell>
          <cell r="G877" t="str">
            <v>n</v>
          </cell>
          <cell r="H877">
            <v>6.8</v>
          </cell>
          <cell r="I877">
            <v>47.119459360449774</v>
          </cell>
          <cell r="J877">
            <v>0</v>
          </cell>
          <cell r="K877">
            <v>47.119459360449774</v>
          </cell>
          <cell r="L877">
            <v>200</v>
          </cell>
          <cell r="M877" t="str">
            <v>Road</v>
          </cell>
          <cell r="O877">
            <v>47.119459360449774</v>
          </cell>
          <cell r="P877">
            <v>47.119459360449774</v>
          </cell>
        </row>
        <row r="878">
          <cell r="E878" t="str">
            <v>Triple 700mm2 Non Tension Joint (200mm)</v>
          </cell>
          <cell r="F878" t="str">
            <v>OHL00037</v>
          </cell>
          <cell r="G878" t="str">
            <v>n</v>
          </cell>
          <cell r="H878">
            <v>5</v>
          </cell>
          <cell r="I878">
            <v>34.646661294590736</v>
          </cell>
          <cell r="J878">
            <v>0</v>
          </cell>
          <cell r="K878">
            <v>34.646661294590736</v>
          </cell>
          <cell r="L878">
            <v>200</v>
          </cell>
          <cell r="M878" t="str">
            <v>Road</v>
          </cell>
          <cell r="O878">
            <v>34.646661294590736</v>
          </cell>
          <cell r="P878">
            <v>34.646661294590736</v>
          </cell>
        </row>
        <row r="879">
          <cell r="E879" t="str">
            <v>Triple 700mm2 Rigid Bolted (200mm)</v>
          </cell>
          <cell r="F879" t="str">
            <v>OHL00038</v>
          </cell>
          <cell r="G879" t="str">
            <v>n</v>
          </cell>
          <cell r="H879">
            <v>3.2</v>
          </cell>
          <cell r="I879">
            <v>22.173863227699531</v>
          </cell>
          <cell r="J879">
            <v>0</v>
          </cell>
          <cell r="K879">
            <v>22.173863227699531</v>
          </cell>
          <cell r="L879">
            <v>200</v>
          </cell>
          <cell r="M879" t="str">
            <v>Road</v>
          </cell>
          <cell r="O879">
            <v>22.173863227699531</v>
          </cell>
          <cell r="P879">
            <v>22.173863227699531</v>
          </cell>
        </row>
        <row r="880">
          <cell r="E880" t="str">
            <v>Triple 700mm2 Rigid Bolted (300mm)</v>
          </cell>
          <cell r="F880" t="str">
            <v>OHL00039</v>
          </cell>
          <cell r="G880" t="str">
            <v>n</v>
          </cell>
          <cell r="H880">
            <v>5.7</v>
          </cell>
          <cell r="I880">
            <v>39.497193867897877</v>
          </cell>
          <cell r="J880">
            <v>0</v>
          </cell>
          <cell r="K880">
            <v>39.497193867897877</v>
          </cell>
          <cell r="L880">
            <v>200</v>
          </cell>
          <cell r="M880" t="str">
            <v>Road</v>
          </cell>
          <cell r="O880">
            <v>39.497193867897877</v>
          </cell>
          <cell r="P880">
            <v>39.497193867897877</v>
          </cell>
        </row>
        <row r="881">
          <cell r="E881" t="str">
            <v>Twin 400mm2 Damper (300mm)</v>
          </cell>
          <cell r="F881" t="str">
            <v>OHL00040</v>
          </cell>
          <cell r="G881" t="str">
            <v>n</v>
          </cell>
          <cell r="H881">
            <v>3.8</v>
          </cell>
          <cell r="I881">
            <v>26.331462583256336</v>
          </cell>
          <cell r="J881">
            <v>0</v>
          </cell>
          <cell r="K881">
            <v>26.331462583256336</v>
          </cell>
          <cell r="L881">
            <v>200</v>
          </cell>
          <cell r="M881" t="str">
            <v>Road</v>
          </cell>
          <cell r="O881">
            <v>26.331462583256336</v>
          </cell>
          <cell r="P881">
            <v>26.331462583256336</v>
          </cell>
        </row>
        <row r="882">
          <cell r="E882" t="str">
            <v>Twin 400mm2 Damper (400mm)</v>
          </cell>
          <cell r="F882" t="str">
            <v>OHL00041</v>
          </cell>
          <cell r="G882" t="str">
            <v>n</v>
          </cell>
          <cell r="H882">
            <v>3.9</v>
          </cell>
          <cell r="I882">
            <v>27.024395801601241</v>
          </cell>
          <cell r="J882">
            <v>0</v>
          </cell>
          <cell r="K882">
            <v>27.024395801601241</v>
          </cell>
          <cell r="L882">
            <v>200</v>
          </cell>
          <cell r="M882" t="str">
            <v>Road</v>
          </cell>
          <cell r="O882">
            <v>27.024395801601241</v>
          </cell>
          <cell r="P882">
            <v>27.024395801601241</v>
          </cell>
        </row>
        <row r="883">
          <cell r="E883" t="str">
            <v>Twin 400mm2 Rigid Bolted (200mm)</v>
          </cell>
          <cell r="F883" t="str">
            <v>OHL00042</v>
          </cell>
          <cell r="G883" t="str">
            <v>n</v>
          </cell>
          <cell r="H883">
            <v>1.8</v>
          </cell>
          <cell r="I883">
            <v>12.472798069607355</v>
          </cell>
          <cell r="J883">
            <v>0</v>
          </cell>
          <cell r="K883">
            <v>12.472798069607355</v>
          </cell>
          <cell r="L883">
            <v>200</v>
          </cell>
          <cell r="M883" t="str">
            <v>Road</v>
          </cell>
          <cell r="O883">
            <v>12.472798069607355</v>
          </cell>
          <cell r="P883">
            <v>12.472798069607355</v>
          </cell>
        </row>
        <row r="884">
          <cell r="E884" t="str">
            <v>Twin 500mm2 Damper (400mm)</v>
          </cell>
          <cell r="F884" t="str">
            <v>OHL00043</v>
          </cell>
          <cell r="G884" t="str">
            <v>n</v>
          </cell>
          <cell r="H884">
            <v>3.9</v>
          </cell>
          <cell r="I884">
            <v>27.024395807786181</v>
          </cell>
          <cell r="J884">
            <v>0</v>
          </cell>
          <cell r="K884">
            <v>27.024395807786181</v>
          </cell>
          <cell r="L884">
            <v>200</v>
          </cell>
          <cell r="M884" t="str">
            <v>Road</v>
          </cell>
          <cell r="O884">
            <v>27.024395807786181</v>
          </cell>
          <cell r="P884">
            <v>27.024395807786181</v>
          </cell>
        </row>
        <row r="885">
          <cell r="E885" t="str">
            <v>Twin 500mm2 Damper (500mm)</v>
          </cell>
          <cell r="F885" t="str">
            <v>OHL00044</v>
          </cell>
          <cell r="G885" t="str">
            <v>n</v>
          </cell>
          <cell r="H885">
            <v>4</v>
          </cell>
          <cell r="I885">
            <v>27.717329039945731</v>
          </cell>
          <cell r="J885">
            <v>0</v>
          </cell>
          <cell r="K885">
            <v>27.717329039945731</v>
          </cell>
          <cell r="L885">
            <v>200</v>
          </cell>
          <cell r="M885" t="str">
            <v>Road</v>
          </cell>
          <cell r="O885">
            <v>27.717329039945731</v>
          </cell>
          <cell r="P885">
            <v>27.717329039945731</v>
          </cell>
        </row>
        <row r="886">
          <cell r="E886" t="str">
            <v>Twin 500mm2 Rigid Bolted (200mm)</v>
          </cell>
          <cell r="F886" t="str">
            <v>OHL00045</v>
          </cell>
          <cell r="G886" t="str">
            <v>n</v>
          </cell>
          <cell r="H886">
            <v>1.8</v>
          </cell>
          <cell r="I886">
            <v>12.472798069746128</v>
          </cell>
          <cell r="J886">
            <v>0</v>
          </cell>
          <cell r="K886">
            <v>12.472798069746128</v>
          </cell>
          <cell r="L886">
            <v>200</v>
          </cell>
          <cell r="M886" t="str">
            <v>Road</v>
          </cell>
          <cell r="O886">
            <v>12.472798069746128</v>
          </cell>
          <cell r="P886">
            <v>12.472798069746128</v>
          </cell>
        </row>
        <row r="887">
          <cell r="E887" t="str">
            <v>Twin 500mm2 Rigid Bolted (300mm)</v>
          </cell>
          <cell r="F887" t="str">
            <v>OHL00046</v>
          </cell>
          <cell r="G887" t="str">
            <v>n</v>
          </cell>
          <cell r="H887">
            <v>2</v>
          </cell>
          <cell r="I887">
            <v>13.858664519814344</v>
          </cell>
          <cell r="J887">
            <v>0</v>
          </cell>
          <cell r="K887">
            <v>13.858664519814344</v>
          </cell>
          <cell r="L887">
            <v>200</v>
          </cell>
          <cell r="M887" t="str">
            <v>Road</v>
          </cell>
          <cell r="O887">
            <v>13.858664519814344</v>
          </cell>
          <cell r="P887">
            <v>13.858664519814344</v>
          </cell>
        </row>
        <row r="888">
          <cell r="E888" t="str">
            <v>Twin 570mm2 Damper (400mm)</v>
          </cell>
          <cell r="F888" t="str">
            <v>OHL00047</v>
          </cell>
          <cell r="G888" t="str">
            <v>n</v>
          </cell>
          <cell r="H888">
            <v>3.9</v>
          </cell>
          <cell r="I888">
            <v>27.024395806509357</v>
          </cell>
          <cell r="J888">
            <v>0</v>
          </cell>
          <cell r="K888">
            <v>27.024395806509357</v>
          </cell>
          <cell r="L888">
            <v>200</v>
          </cell>
          <cell r="M888" t="str">
            <v>Road</v>
          </cell>
          <cell r="O888">
            <v>27.024395806509357</v>
          </cell>
          <cell r="P888">
            <v>27.024395806509357</v>
          </cell>
        </row>
        <row r="889">
          <cell r="E889" t="str">
            <v>Twin 570mm2 Damper (500mm)</v>
          </cell>
          <cell r="F889" t="str">
            <v>OHL00048</v>
          </cell>
          <cell r="G889" t="str">
            <v>n</v>
          </cell>
          <cell r="H889">
            <v>4</v>
          </cell>
          <cell r="I889">
            <v>27.717329040062339</v>
          </cell>
          <cell r="J889">
            <v>0</v>
          </cell>
          <cell r="K889">
            <v>27.717329040062339</v>
          </cell>
          <cell r="L889">
            <v>200</v>
          </cell>
          <cell r="M889" t="str">
            <v>Road</v>
          </cell>
          <cell r="O889">
            <v>27.717329040062339</v>
          </cell>
          <cell r="P889">
            <v>27.717329040062339</v>
          </cell>
        </row>
        <row r="890">
          <cell r="E890" t="str">
            <v>Twin 570mm2 Rigid Bolted (200mm)</v>
          </cell>
          <cell r="F890" t="str">
            <v>OHL00049</v>
          </cell>
          <cell r="G890" t="str">
            <v>n</v>
          </cell>
          <cell r="H890">
            <v>1.8</v>
          </cell>
          <cell r="I890">
            <v>12.472798069628595</v>
          </cell>
          <cell r="J890">
            <v>0</v>
          </cell>
          <cell r="K890">
            <v>12.472798069628595</v>
          </cell>
          <cell r="L890">
            <v>200</v>
          </cell>
          <cell r="M890" t="str">
            <v>Road</v>
          </cell>
          <cell r="O890">
            <v>12.472798069628595</v>
          </cell>
          <cell r="P890">
            <v>12.472798069628595</v>
          </cell>
        </row>
        <row r="891">
          <cell r="E891" t="str">
            <v>Twin 570mm2 Rigid Bolted (300mm)</v>
          </cell>
          <cell r="F891" t="str">
            <v>OHL00050</v>
          </cell>
          <cell r="G891" t="str">
            <v>n</v>
          </cell>
          <cell r="H891">
            <v>2</v>
          </cell>
          <cell r="I891">
            <v>13.858664519972866</v>
          </cell>
          <cell r="J891">
            <v>0</v>
          </cell>
          <cell r="K891">
            <v>13.858664519972866</v>
          </cell>
          <cell r="L891">
            <v>200</v>
          </cell>
          <cell r="M891" t="str">
            <v>Road</v>
          </cell>
          <cell r="O891">
            <v>13.858664519972866</v>
          </cell>
          <cell r="P891">
            <v>13.858664519972866</v>
          </cell>
        </row>
        <row r="892">
          <cell r="E892" t="str">
            <v>Twin 620mm2 Damper (400mm)</v>
          </cell>
          <cell r="F892" t="str">
            <v>OHL00051</v>
          </cell>
          <cell r="G892" t="str">
            <v>n</v>
          </cell>
          <cell r="H892">
            <v>3.9</v>
          </cell>
          <cell r="I892">
            <v>27.02439580090088</v>
          </cell>
          <cell r="J892">
            <v>0</v>
          </cell>
          <cell r="K892">
            <v>27.02439580090088</v>
          </cell>
          <cell r="L892">
            <v>200</v>
          </cell>
          <cell r="M892" t="str">
            <v>Road</v>
          </cell>
          <cell r="O892">
            <v>27.02439580090088</v>
          </cell>
          <cell r="P892">
            <v>27.02439580090088</v>
          </cell>
        </row>
        <row r="893">
          <cell r="E893" t="str">
            <v>Twin 620mm2 Damper (500mm)</v>
          </cell>
          <cell r="F893" t="str">
            <v>OHL00052</v>
          </cell>
          <cell r="G893" t="str">
            <v>n</v>
          </cell>
          <cell r="H893">
            <v>4</v>
          </cell>
          <cell r="I893">
            <v>27.717329042185458</v>
          </cell>
          <cell r="J893">
            <v>0</v>
          </cell>
          <cell r="K893">
            <v>27.717329042185458</v>
          </cell>
          <cell r="L893">
            <v>200</v>
          </cell>
          <cell r="M893" t="str">
            <v>Road</v>
          </cell>
          <cell r="O893">
            <v>27.717329042185458</v>
          </cell>
          <cell r="P893">
            <v>27.717329042185458</v>
          </cell>
        </row>
        <row r="894">
          <cell r="E894" t="str">
            <v>Twin 620mm2 Rigid Bolted (200mm)</v>
          </cell>
          <cell r="F894" t="str">
            <v>OHL00053</v>
          </cell>
          <cell r="G894" t="str">
            <v>n</v>
          </cell>
          <cell r="H894">
            <v>1.8</v>
          </cell>
          <cell r="I894">
            <v>12.472798069448475</v>
          </cell>
          <cell r="J894">
            <v>0</v>
          </cell>
          <cell r="K894">
            <v>12.472798069448475</v>
          </cell>
          <cell r="L894">
            <v>200</v>
          </cell>
          <cell r="M894" t="str">
            <v>Road</v>
          </cell>
          <cell r="O894">
            <v>12.472798069448475</v>
          </cell>
          <cell r="P894">
            <v>12.472798069448475</v>
          </cell>
        </row>
        <row r="895">
          <cell r="E895" t="str">
            <v>Twin 620mm2 Rigid Bolted (300mm)</v>
          </cell>
          <cell r="F895" t="str">
            <v>OHL00054</v>
          </cell>
          <cell r="G895" t="str">
            <v>n</v>
          </cell>
          <cell r="H895">
            <v>2</v>
          </cell>
          <cell r="I895">
            <v>13.858664521092729</v>
          </cell>
          <cell r="J895">
            <v>0</v>
          </cell>
          <cell r="K895">
            <v>13.858664521092729</v>
          </cell>
          <cell r="L895">
            <v>200</v>
          </cell>
          <cell r="M895" t="str">
            <v>Road</v>
          </cell>
          <cell r="O895">
            <v>13.858664521092729</v>
          </cell>
          <cell r="P895">
            <v>13.858664521092729</v>
          </cell>
        </row>
        <row r="896">
          <cell r="E896" t="str">
            <v>Twin 700mm2 Damper (500mm)</v>
          </cell>
          <cell r="F896" t="str">
            <v>OHL00055</v>
          </cell>
          <cell r="G896" t="str">
            <v>n</v>
          </cell>
          <cell r="H896">
            <v>4</v>
          </cell>
          <cell r="I896">
            <v>27.717329042185458</v>
          </cell>
          <cell r="J896">
            <v>0</v>
          </cell>
          <cell r="K896">
            <v>27.717329042185458</v>
          </cell>
          <cell r="L896">
            <v>200</v>
          </cell>
          <cell r="M896" t="str">
            <v>Road</v>
          </cell>
          <cell r="O896">
            <v>27.717329042185458</v>
          </cell>
          <cell r="P896">
            <v>27.717329042185458</v>
          </cell>
        </row>
        <row r="897">
          <cell r="E897" t="str">
            <v>Twin 700mm2 Rigid Bolted (200mm)</v>
          </cell>
          <cell r="F897" t="str">
            <v>OHL00056</v>
          </cell>
          <cell r="G897" t="str">
            <v>n</v>
          </cell>
          <cell r="H897">
            <v>1.8</v>
          </cell>
          <cell r="I897">
            <v>12.472798070540721</v>
          </cell>
          <cell r="J897">
            <v>0</v>
          </cell>
          <cell r="K897">
            <v>12.472798070540721</v>
          </cell>
          <cell r="L897">
            <v>200</v>
          </cell>
          <cell r="M897" t="str">
            <v>Road</v>
          </cell>
          <cell r="O897">
            <v>12.472798070540721</v>
          </cell>
          <cell r="P897">
            <v>12.472798070540721</v>
          </cell>
        </row>
        <row r="898">
          <cell r="K898">
            <v>0</v>
          </cell>
          <cell r="O898">
            <v>0</v>
          </cell>
          <cell r="P898">
            <v>0</v>
          </cell>
        </row>
        <row r="899">
          <cell r="E899" t="str">
            <v>--Suspension sets--</v>
          </cell>
          <cell r="F899" t="str">
            <v>OHL11111</v>
          </cell>
          <cell r="G899" t="str">
            <v>n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200</v>
          </cell>
          <cell r="M899" t="str">
            <v>Road</v>
          </cell>
          <cell r="O899">
            <v>0</v>
          </cell>
          <cell r="P899">
            <v>0</v>
          </cell>
        </row>
        <row r="900">
          <cell r="E900" t="str">
            <v>Glass                         -   Quad                    -   L6              -   400/275kV         -   Zebra</v>
          </cell>
          <cell r="F900" t="str">
            <v>OHL01601</v>
          </cell>
          <cell r="G900" t="str">
            <v>n</v>
          </cell>
          <cell r="H900">
            <v>318.39999999999998</v>
          </cell>
          <cell r="I900">
            <v>346.74112437310396</v>
          </cell>
          <cell r="J900">
            <v>0</v>
          </cell>
          <cell r="K900">
            <v>346.74112437310396</v>
          </cell>
          <cell r="L900">
            <v>200</v>
          </cell>
          <cell r="M900" t="str">
            <v>Road</v>
          </cell>
          <cell r="O900">
            <v>346.74112437310396</v>
          </cell>
          <cell r="P900">
            <v>346.74112437310396</v>
          </cell>
        </row>
        <row r="901">
          <cell r="E901" t="str">
            <v>Glass                         -   Trip                       -   L6              -  400kV                -   Araucaria</v>
          </cell>
          <cell r="F901" t="str">
            <v>OHL01602</v>
          </cell>
          <cell r="G901" t="str">
            <v>n</v>
          </cell>
          <cell r="H901">
            <v>299.60000000000002</v>
          </cell>
          <cell r="I901">
            <v>307.28149906630767</v>
          </cell>
          <cell r="J901">
            <v>0</v>
          </cell>
          <cell r="K901">
            <v>307.28149906630767</v>
          </cell>
          <cell r="L901">
            <v>200</v>
          </cell>
          <cell r="M901" t="str">
            <v>Road</v>
          </cell>
          <cell r="O901">
            <v>307.28149906630767</v>
          </cell>
          <cell r="P901">
            <v>307.28149906630767</v>
          </cell>
        </row>
        <row r="902">
          <cell r="E902" t="str">
            <v>Glass                         -   Trip                       -   L6              -  400kV                -   Araucaria II</v>
          </cell>
          <cell r="F902" t="str">
            <v>OHL01603</v>
          </cell>
          <cell r="G902" t="str">
            <v>n</v>
          </cell>
          <cell r="H902">
            <v>307</v>
          </cell>
          <cell r="I902">
            <v>323.17017212737505</v>
          </cell>
          <cell r="J902">
            <v>0</v>
          </cell>
          <cell r="K902">
            <v>323.17017212737505</v>
          </cell>
          <cell r="L902">
            <v>200</v>
          </cell>
          <cell r="M902" t="str">
            <v>Road</v>
          </cell>
          <cell r="O902">
            <v>323.17017212737505</v>
          </cell>
          <cell r="P902">
            <v>323.17017212737505</v>
          </cell>
        </row>
        <row r="903">
          <cell r="E903" t="str">
            <v>Glass                         -   Twin                      -   L12            -  275kV                -   Upas</v>
          </cell>
          <cell r="F903" t="str">
            <v>OHL01604</v>
          </cell>
          <cell r="G903" t="str">
            <v>n</v>
          </cell>
          <cell r="H903">
            <v>201.4</v>
          </cell>
          <cell r="I903">
            <v>181.26627633960183</v>
          </cell>
          <cell r="J903">
            <v>0</v>
          </cell>
          <cell r="K903">
            <v>181.26627633960183</v>
          </cell>
          <cell r="L903">
            <v>200</v>
          </cell>
          <cell r="M903" t="str">
            <v>Road</v>
          </cell>
          <cell r="O903">
            <v>181.26627633960183</v>
          </cell>
          <cell r="P903">
            <v>181.26627633960183</v>
          </cell>
        </row>
        <row r="904">
          <cell r="E904" t="str">
            <v>Glass                         -   Twin                      -   L2              -  275kV                -   Sorbus</v>
          </cell>
          <cell r="F904" t="str">
            <v>OHL01605</v>
          </cell>
          <cell r="G904" t="str">
            <v>n</v>
          </cell>
          <cell r="H904">
            <v>203.6</v>
          </cell>
          <cell r="I904">
            <v>185.9899358807269</v>
          </cell>
          <cell r="J904">
            <v>0</v>
          </cell>
          <cell r="K904">
            <v>185.9899358807269</v>
          </cell>
          <cell r="L904">
            <v>200</v>
          </cell>
          <cell r="M904" t="str">
            <v>Road</v>
          </cell>
          <cell r="O904">
            <v>185.9899358807269</v>
          </cell>
          <cell r="P904">
            <v>185.9899358807269</v>
          </cell>
        </row>
        <row r="905">
          <cell r="E905" t="str">
            <v>Glass                         -   Twin                      -   L2              -  275kV                -   Zebra</v>
          </cell>
          <cell r="F905" t="str">
            <v>OHL01606</v>
          </cell>
          <cell r="G905" t="str">
            <v>n</v>
          </cell>
          <cell r="H905">
            <v>200.2</v>
          </cell>
          <cell r="I905">
            <v>178.97291999599042</v>
          </cell>
          <cell r="J905">
            <v>0</v>
          </cell>
          <cell r="K905">
            <v>178.97291999599042</v>
          </cell>
          <cell r="L905">
            <v>200</v>
          </cell>
          <cell r="M905" t="str">
            <v>Road</v>
          </cell>
          <cell r="O905">
            <v>178.97291999599042</v>
          </cell>
          <cell r="P905">
            <v>178.97291999599042</v>
          </cell>
        </row>
        <row r="906">
          <cell r="E906" t="str">
            <v>Glass                         -   Twin                      -   L2              -  400/275kV          -  Rubus/Sorbus/Matthew Gap SG</v>
          </cell>
          <cell r="F906" t="str">
            <v>OHL01607</v>
          </cell>
          <cell r="G906" t="str">
            <v>n</v>
          </cell>
          <cell r="H906">
            <v>266.89999999999998</v>
          </cell>
          <cell r="I906">
            <v>256.13351841327841</v>
          </cell>
          <cell r="J906">
            <v>0</v>
          </cell>
          <cell r="K906">
            <v>256.13351841327841</v>
          </cell>
          <cell r="L906">
            <v>200</v>
          </cell>
          <cell r="M906" t="str">
            <v>Road</v>
          </cell>
          <cell r="O906">
            <v>256.13351841327841</v>
          </cell>
          <cell r="P906">
            <v>256.13351841327841</v>
          </cell>
        </row>
        <row r="907">
          <cell r="E907" t="str">
            <v>Glass                         -   Twin                      -   L2              -  400/275kV          -  Rubus/Sorbus/Matthew Gap SG</v>
          </cell>
          <cell r="F907" t="str">
            <v>OHL01608</v>
          </cell>
          <cell r="G907" t="str">
            <v>n</v>
          </cell>
          <cell r="H907">
            <v>244.1</v>
          </cell>
          <cell r="I907">
            <v>239.37144799675286</v>
          </cell>
          <cell r="J907">
            <v>0</v>
          </cell>
          <cell r="K907">
            <v>239.37144799675286</v>
          </cell>
          <cell r="L907">
            <v>200</v>
          </cell>
          <cell r="M907" t="str">
            <v>Road</v>
          </cell>
          <cell r="O907">
            <v>239.37144799675286</v>
          </cell>
          <cell r="P907">
            <v>239.37144799675286</v>
          </cell>
        </row>
        <row r="908">
          <cell r="E908" t="str">
            <v>Glass                         -   Twin                      -   L2              -  400/275kV          -  Zebra</v>
          </cell>
          <cell r="F908" t="str">
            <v>OHL01609</v>
          </cell>
          <cell r="G908" t="str">
            <v>n</v>
          </cell>
          <cell r="H908">
            <v>268.60000000000002</v>
          </cell>
          <cell r="I908">
            <v>259.36828070525496</v>
          </cell>
          <cell r="J908">
            <v>0</v>
          </cell>
          <cell r="K908">
            <v>259.36828070525496</v>
          </cell>
          <cell r="L908">
            <v>200</v>
          </cell>
          <cell r="M908" t="str">
            <v>Road</v>
          </cell>
          <cell r="O908">
            <v>259.36828070525496</v>
          </cell>
          <cell r="P908">
            <v>259.36828070525496</v>
          </cell>
        </row>
        <row r="909">
          <cell r="E909" t="str">
            <v>Glass                         -   Twin                      -   L6 L12        -  400/275kV          -  Araucaria</v>
          </cell>
          <cell r="F909" t="str">
            <v>OHL01610</v>
          </cell>
          <cell r="G909" t="str">
            <v>n</v>
          </cell>
          <cell r="H909">
            <v>326.8</v>
          </cell>
          <cell r="I909">
            <v>322.35624318413215</v>
          </cell>
          <cell r="J909">
            <v>0</v>
          </cell>
          <cell r="K909">
            <v>322.35624318413215</v>
          </cell>
          <cell r="L909">
            <v>200</v>
          </cell>
          <cell r="M909" t="str">
            <v>Road</v>
          </cell>
          <cell r="O909">
            <v>322.35624318413215</v>
          </cell>
          <cell r="P909">
            <v>322.35624318413215</v>
          </cell>
        </row>
        <row r="910">
          <cell r="E910" t="str">
            <v>Glass                         -   Twin                      -   L6 L12        -  400/275kV          -  Araucaria II</v>
          </cell>
          <cell r="F910" t="str">
            <v>OHL01611</v>
          </cell>
          <cell r="G910" t="str">
            <v>n</v>
          </cell>
          <cell r="H910">
            <v>327.39999999999998</v>
          </cell>
          <cell r="I910">
            <v>322.51177321698418</v>
          </cell>
          <cell r="J910">
            <v>0</v>
          </cell>
          <cell r="K910">
            <v>322.51177321698418</v>
          </cell>
          <cell r="L910">
            <v>200</v>
          </cell>
          <cell r="M910" t="str">
            <v>Road</v>
          </cell>
          <cell r="O910">
            <v>322.51177321698418</v>
          </cell>
          <cell r="P910">
            <v>322.51177321698418</v>
          </cell>
        </row>
        <row r="911">
          <cell r="E911" t="str">
            <v>Glass                         -   Twin                      -   L6 L12        - 400kV                 -  Redwood</v>
          </cell>
          <cell r="F911" t="str">
            <v>OHL01612</v>
          </cell>
          <cell r="G911" t="str">
            <v>n</v>
          </cell>
          <cell r="H911">
            <v>325.8</v>
          </cell>
          <cell r="I911">
            <v>320.02033510450428</v>
          </cell>
          <cell r="J911">
            <v>0</v>
          </cell>
          <cell r="K911">
            <v>320.02033510450428</v>
          </cell>
          <cell r="L911">
            <v>200</v>
          </cell>
          <cell r="M911" t="str">
            <v>Road</v>
          </cell>
          <cell r="O911">
            <v>320.02033510450428</v>
          </cell>
          <cell r="P911">
            <v>320.02033510450428</v>
          </cell>
        </row>
        <row r="912">
          <cell r="E912" t="str">
            <v>Glass                         -   Twin                      -   L8 L12        - 400/275kV           -  Rubus/Matthew Gap</v>
          </cell>
          <cell r="F912" t="str">
            <v>OHL01613</v>
          </cell>
          <cell r="G912" t="str">
            <v>n</v>
          </cell>
          <cell r="H912">
            <v>318.60000000000002</v>
          </cell>
          <cell r="I912">
            <v>303.61713497386921</v>
          </cell>
          <cell r="J912">
            <v>0</v>
          </cell>
          <cell r="K912">
            <v>303.61713497386921</v>
          </cell>
          <cell r="L912">
            <v>200</v>
          </cell>
          <cell r="M912" t="str">
            <v>Road</v>
          </cell>
          <cell r="O912">
            <v>303.61713497386921</v>
          </cell>
          <cell r="P912">
            <v>303.61713497386921</v>
          </cell>
        </row>
        <row r="913">
          <cell r="E913" t="str">
            <v>Porcelain                    -   Quad                     -   L6              - 400kV                 -  Zebra</v>
          </cell>
          <cell r="F913" t="str">
            <v>OHL01614</v>
          </cell>
          <cell r="G913" t="str">
            <v>n</v>
          </cell>
          <cell r="H913">
            <v>374.8</v>
          </cell>
          <cell r="I913">
            <v>449.3876775242033</v>
          </cell>
          <cell r="J913">
            <v>0</v>
          </cell>
          <cell r="K913">
            <v>449.3876775242033</v>
          </cell>
          <cell r="L913">
            <v>200</v>
          </cell>
          <cell r="M913" t="str">
            <v>Road</v>
          </cell>
          <cell r="O913">
            <v>449.3876775242033</v>
          </cell>
          <cell r="P913">
            <v>449.3876775242033</v>
          </cell>
        </row>
        <row r="914">
          <cell r="E914" t="str">
            <v>Porcelain                    -   Trip                        -   L6             -  400kV                -   Araucaria</v>
          </cell>
          <cell r="F914" t="str">
            <v>OHL01615</v>
          </cell>
          <cell r="G914" t="str">
            <v>n</v>
          </cell>
          <cell r="H914">
            <v>359.4</v>
          </cell>
          <cell r="I914">
            <v>416.66188284850284</v>
          </cell>
          <cell r="J914">
            <v>0</v>
          </cell>
          <cell r="K914">
            <v>416.66188284850284</v>
          </cell>
          <cell r="L914">
            <v>200</v>
          </cell>
          <cell r="M914" t="str">
            <v>Road</v>
          </cell>
          <cell r="O914">
            <v>416.66188284850284</v>
          </cell>
          <cell r="P914">
            <v>416.66188284850284</v>
          </cell>
        </row>
        <row r="915">
          <cell r="E915" t="str">
            <v>Porcelain                    -   Twin                       -   L2             -  275kV                -   Zebra</v>
          </cell>
          <cell r="F915" t="str">
            <v>OHL01616</v>
          </cell>
          <cell r="G915" t="str">
            <v>n</v>
          </cell>
          <cell r="H915">
            <v>205.6</v>
          </cell>
          <cell r="I915">
            <v>230.38523912278043</v>
          </cell>
          <cell r="J915">
            <v>0</v>
          </cell>
          <cell r="K915">
            <v>230.38523912278043</v>
          </cell>
          <cell r="L915">
            <v>200</v>
          </cell>
          <cell r="M915" t="str">
            <v>Road</v>
          </cell>
          <cell r="O915">
            <v>230.38523912278043</v>
          </cell>
          <cell r="P915">
            <v>230.38523912278043</v>
          </cell>
        </row>
        <row r="916">
          <cell r="E916" t="str">
            <v>Porcelain                    -   Twin                       -   L2             -  400/275kV          -   Rubus/Sorbus/Matthew Gap SG</v>
          </cell>
          <cell r="F916" t="str">
            <v>OHL01617</v>
          </cell>
          <cell r="G916" t="str">
            <v>n</v>
          </cell>
          <cell r="H916">
            <v>274.89999999999998</v>
          </cell>
          <cell r="I916">
            <v>318.49676237865106</v>
          </cell>
          <cell r="J916">
            <v>0</v>
          </cell>
          <cell r="K916">
            <v>318.49676237865106</v>
          </cell>
          <cell r="L916">
            <v>200</v>
          </cell>
          <cell r="M916" t="str">
            <v>Road</v>
          </cell>
          <cell r="O916">
            <v>318.49676237865106</v>
          </cell>
          <cell r="P916">
            <v>318.49676237865106</v>
          </cell>
        </row>
        <row r="917">
          <cell r="E917" t="str">
            <v>Porcelain                    -   Twin                   -   L6 L8 L12  -  400/275kV          -   Rubus/Sorbus/Matthew Gap SG</v>
          </cell>
          <cell r="F917" t="str">
            <v>OHL01618</v>
          </cell>
          <cell r="G917" t="str">
            <v>n</v>
          </cell>
          <cell r="H917">
            <v>330.8</v>
          </cell>
          <cell r="I917">
            <v>381.27918325339516</v>
          </cell>
          <cell r="J917">
            <v>0</v>
          </cell>
          <cell r="K917">
            <v>381.27918325339516</v>
          </cell>
          <cell r="L917">
            <v>200</v>
          </cell>
          <cell r="M917" t="str">
            <v>Road</v>
          </cell>
          <cell r="O917">
            <v>381.27918325339516</v>
          </cell>
          <cell r="P917">
            <v>381.27918325339516</v>
          </cell>
        </row>
        <row r="918">
          <cell r="K918">
            <v>0</v>
          </cell>
          <cell r="O918">
            <v>0</v>
          </cell>
          <cell r="P918">
            <v>0</v>
          </cell>
        </row>
        <row r="919">
          <cell r="E919" t="str">
            <v>--Tension set--</v>
          </cell>
          <cell r="F919" t="str">
            <v>OHL10000</v>
          </cell>
          <cell r="G919" t="str">
            <v>n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100</v>
          </cell>
          <cell r="M919" t="str">
            <v>Road</v>
          </cell>
          <cell r="O919">
            <v>0</v>
          </cell>
          <cell r="P919">
            <v>0</v>
          </cell>
        </row>
        <row r="920">
          <cell r="E920" t="str">
            <v>Glass                            - Quad                 - L6 L12         -  400/275kV          - Zebra</v>
          </cell>
          <cell r="F920" t="str">
            <v>OHL01701</v>
          </cell>
          <cell r="G920" t="str">
            <v>n</v>
          </cell>
          <cell r="H920">
            <v>735.4</v>
          </cell>
          <cell r="I920">
            <v>914.92965246511267</v>
          </cell>
          <cell r="J920">
            <v>0</v>
          </cell>
          <cell r="K920">
            <v>914.92965246511267</v>
          </cell>
          <cell r="L920">
            <v>200</v>
          </cell>
          <cell r="M920" t="str">
            <v>Road</v>
          </cell>
          <cell r="O920">
            <v>914.92965246511267</v>
          </cell>
          <cell r="P920">
            <v>914.92965246511267</v>
          </cell>
        </row>
        <row r="921">
          <cell r="E921" t="str">
            <v>Glass                            - Trip                    - L6               -  400kV                - Araucaria</v>
          </cell>
          <cell r="F921" t="str">
            <v>OHL01702</v>
          </cell>
          <cell r="G921" t="str">
            <v>n</v>
          </cell>
          <cell r="H921">
            <v>1089.3</v>
          </cell>
          <cell r="I921">
            <v>1348.7866556386709</v>
          </cell>
          <cell r="J921">
            <v>0</v>
          </cell>
          <cell r="K921">
            <v>1348.7866556386709</v>
          </cell>
          <cell r="L921">
            <v>200</v>
          </cell>
          <cell r="M921" t="str">
            <v>Road</v>
          </cell>
          <cell r="O921">
            <v>1348.7866556386709</v>
          </cell>
          <cell r="P921">
            <v>1348.7866556386709</v>
          </cell>
        </row>
        <row r="922">
          <cell r="E922" t="str">
            <v>Glass                            - Trip                    - L6 L12         - 400kV                 - Araucaria</v>
          </cell>
          <cell r="F922" t="str">
            <v>OHL01703</v>
          </cell>
          <cell r="G922" t="str">
            <v>n</v>
          </cell>
          <cell r="H922">
            <v>1070.2</v>
          </cell>
          <cell r="I922">
            <v>1307.776702378098</v>
          </cell>
          <cell r="J922">
            <v>0</v>
          </cell>
          <cell r="K922">
            <v>1307.776702378098</v>
          </cell>
          <cell r="L922">
            <v>200</v>
          </cell>
          <cell r="M922" t="str">
            <v>Road</v>
          </cell>
          <cell r="O922">
            <v>1307.776702378098</v>
          </cell>
          <cell r="P922">
            <v>1307.776702378098</v>
          </cell>
        </row>
        <row r="923">
          <cell r="E923" t="str">
            <v>Glass                            - Trip                    - L8               - 400kV                 - Araucaria</v>
          </cell>
          <cell r="F923" t="str">
            <v>OHL01704</v>
          </cell>
          <cell r="G923" t="str">
            <v>n</v>
          </cell>
          <cell r="H923">
            <v>1054.2</v>
          </cell>
          <cell r="I923">
            <v>1273.4228147996416</v>
          </cell>
          <cell r="J923">
            <v>0</v>
          </cell>
          <cell r="K923">
            <v>1273.4228147996416</v>
          </cell>
          <cell r="L923">
            <v>200</v>
          </cell>
          <cell r="M923" t="str">
            <v>Road</v>
          </cell>
          <cell r="O923">
            <v>1273.4228147996416</v>
          </cell>
          <cell r="P923">
            <v>1273.4228147996416</v>
          </cell>
        </row>
        <row r="924">
          <cell r="E924" t="str">
            <v>Glass                            - Twin                   - L12             - 275kV                 - Upas</v>
          </cell>
          <cell r="F924" t="str">
            <v>OHL01705</v>
          </cell>
          <cell r="G924" t="str">
            <v>n</v>
          </cell>
          <cell r="H924">
            <v>317.5</v>
          </cell>
          <cell r="I924">
            <v>341.76838585215307</v>
          </cell>
          <cell r="J924">
            <v>0</v>
          </cell>
          <cell r="K924">
            <v>341.76838585215307</v>
          </cell>
          <cell r="L924">
            <v>200</v>
          </cell>
          <cell r="M924" t="str">
            <v>Road</v>
          </cell>
          <cell r="O924">
            <v>341.76838585215307</v>
          </cell>
          <cell r="P924">
            <v>341.76838585215307</v>
          </cell>
        </row>
        <row r="925">
          <cell r="E925" t="str">
            <v>Glass                            - Twin                   - L2               - 275kV                 - Zebra/Sorbus</v>
          </cell>
          <cell r="F925" t="str">
            <v>OHL01706</v>
          </cell>
          <cell r="G925" t="str">
            <v>n</v>
          </cell>
          <cell r="H925">
            <v>293.3</v>
          </cell>
          <cell r="I925">
            <v>339.50839947316001</v>
          </cell>
          <cell r="J925">
            <v>0</v>
          </cell>
          <cell r="K925">
            <v>339.50839947316001</v>
          </cell>
          <cell r="L925">
            <v>200</v>
          </cell>
          <cell r="M925" t="str">
            <v>Road</v>
          </cell>
          <cell r="O925">
            <v>339.50839947316001</v>
          </cell>
          <cell r="P925">
            <v>339.50839947316001</v>
          </cell>
        </row>
        <row r="926">
          <cell r="E926" t="str">
            <v>Glass                            - Twin                   - L2               - 400/275kV           - Rubus/Sorbus</v>
          </cell>
          <cell r="F926" t="str">
            <v>OHL01707</v>
          </cell>
          <cell r="G926" t="str">
            <v>n</v>
          </cell>
          <cell r="H926">
            <v>386.6</v>
          </cell>
          <cell r="I926">
            <v>414.45029697853425</v>
          </cell>
          <cell r="J926">
            <v>0</v>
          </cell>
          <cell r="K926">
            <v>414.45029697853425</v>
          </cell>
          <cell r="L926">
            <v>200</v>
          </cell>
          <cell r="M926" t="str">
            <v>Road</v>
          </cell>
          <cell r="O926">
            <v>414.45029697853425</v>
          </cell>
          <cell r="P926">
            <v>414.45029697853425</v>
          </cell>
        </row>
        <row r="927">
          <cell r="E927" t="str">
            <v>Glass                            - Twin                   - L2               - 400/275V             - Zebra/Rubus/Sorbus</v>
          </cell>
          <cell r="F927" t="str">
            <v>OHL01708</v>
          </cell>
          <cell r="G927" t="str">
            <v>n</v>
          </cell>
          <cell r="H927">
            <v>337.2</v>
          </cell>
          <cell r="I927">
            <v>378.58557398359699</v>
          </cell>
          <cell r="J927">
            <v>0</v>
          </cell>
          <cell r="K927">
            <v>378.58557398359699</v>
          </cell>
          <cell r="L927">
            <v>200</v>
          </cell>
          <cell r="M927" t="str">
            <v>Road</v>
          </cell>
          <cell r="O927">
            <v>378.58557398359699</v>
          </cell>
          <cell r="P927">
            <v>378.58557398359699</v>
          </cell>
        </row>
        <row r="928">
          <cell r="E928" t="str">
            <v>Glass                            - Twin                   - L2               - 400kV                 - Matthew Gap</v>
          </cell>
          <cell r="F928" t="str">
            <v>OHL01709</v>
          </cell>
          <cell r="G928" t="str">
            <v>n</v>
          </cell>
          <cell r="H928">
            <v>339.4</v>
          </cell>
          <cell r="I928">
            <v>382.85613720190065</v>
          </cell>
          <cell r="J928">
            <v>0</v>
          </cell>
          <cell r="K928">
            <v>382.85613720190065</v>
          </cell>
          <cell r="L928">
            <v>200</v>
          </cell>
          <cell r="M928" t="str">
            <v>Road</v>
          </cell>
          <cell r="O928">
            <v>382.85613720190065</v>
          </cell>
          <cell r="P928">
            <v>382.85613720190065</v>
          </cell>
        </row>
        <row r="929">
          <cell r="E929" t="str">
            <v>Glass                            - Twin                   - L2               - 400kV                 - Matthew Gap SG</v>
          </cell>
          <cell r="F929" t="str">
            <v>OHL01710</v>
          </cell>
          <cell r="G929" t="str">
            <v>n</v>
          </cell>
          <cell r="H929">
            <v>386.4</v>
          </cell>
          <cell r="I929">
            <v>414.4739696687347</v>
          </cell>
          <cell r="J929">
            <v>0</v>
          </cell>
          <cell r="K929">
            <v>414.4739696687347</v>
          </cell>
          <cell r="L929">
            <v>200</v>
          </cell>
          <cell r="M929" t="str">
            <v>Road</v>
          </cell>
          <cell r="O929">
            <v>414.4739696687347</v>
          </cell>
          <cell r="P929">
            <v>414.4739696687347</v>
          </cell>
        </row>
        <row r="930">
          <cell r="E930" t="str">
            <v>Glass                            - Twin                   - L6 L8          - 400kV                  - Sorbus</v>
          </cell>
          <cell r="F930" t="str">
            <v>OHL01711</v>
          </cell>
          <cell r="G930" t="str">
            <v>n</v>
          </cell>
          <cell r="H930">
            <v>404.3</v>
          </cell>
          <cell r="I930">
            <v>431.63229997421405</v>
          </cell>
          <cell r="J930">
            <v>0</v>
          </cell>
          <cell r="K930">
            <v>431.63229997421405</v>
          </cell>
          <cell r="L930">
            <v>200</v>
          </cell>
          <cell r="M930" t="str">
            <v>Road</v>
          </cell>
          <cell r="O930">
            <v>431.63229997421405</v>
          </cell>
          <cell r="P930">
            <v>431.63229997421405</v>
          </cell>
        </row>
        <row r="931">
          <cell r="E931" t="str">
            <v>Glass                            - Twin                   - L6 L8 L12    - 400/275kV           - Araucaria/Redwood</v>
          </cell>
          <cell r="F931" t="str">
            <v>OHL01712</v>
          </cell>
          <cell r="G931" t="str">
            <v>n</v>
          </cell>
          <cell r="H931">
            <v>623.5</v>
          </cell>
          <cell r="I931">
            <v>677.32909143898883</v>
          </cell>
          <cell r="J931">
            <v>0</v>
          </cell>
          <cell r="K931">
            <v>677.32909143898883</v>
          </cell>
          <cell r="L931">
            <v>200</v>
          </cell>
          <cell r="M931" t="str">
            <v>Road</v>
          </cell>
          <cell r="O931">
            <v>677.32909143898883</v>
          </cell>
          <cell r="P931">
            <v>677.32909143898883</v>
          </cell>
        </row>
        <row r="932">
          <cell r="E932" t="str">
            <v>Glass                            - Twin                   - L6 L8 L12    - 400/275kV           - Rubus/Sorbus</v>
          </cell>
          <cell r="F932" t="str">
            <v>OHL01713</v>
          </cell>
          <cell r="G932" t="str">
            <v>n</v>
          </cell>
          <cell r="H932">
            <v>453.5</v>
          </cell>
          <cell r="I932">
            <v>407.9903294635323</v>
          </cell>
          <cell r="J932">
            <v>0</v>
          </cell>
          <cell r="K932">
            <v>407.9903294635323</v>
          </cell>
          <cell r="L932">
            <v>200</v>
          </cell>
          <cell r="M932" t="str">
            <v>Road</v>
          </cell>
          <cell r="O932">
            <v>407.9903294635323</v>
          </cell>
          <cell r="P932">
            <v>407.9903294635323</v>
          </cell>
        </row>
        <row r="933">
          <cell r="E933" t="str">
            <v>Glass                            - Twin                   - L6 L8 L12    - 400/275kV           - Rubus/Sorbus SG</v>
          </cell>
          <cell r="F933" t="str">
            <v>OHL01714</v>
          </cell>
          <cell r="G933" t="str">
            <v>n</v>
          </cell>
          <cell r="H933">
            <v>453.5</v>
          </cell>
          <cell r="I933">
            <v>448.71238635269412</v>
          </cell>
          <cell r="J933">
            <v>0</v>
          </cell>
          <cell r="K933">
            <v>448.71238635269412</v>
          </cell>
          <cell r="L933">
            <v>200</v>
          </cell>
          <cell r="M933" t="str">
            <v>Road</v>
          </cell>
          <cell r="O933">
            <v>448.71238635269412</v>
          </cell>
          <cell r="P933">
            <v>448.71238635269412</v>
          </cell>
        </row>
        <row r="934">
          <cell r="E934" t="str">
            <v>Glass                            - Twin                   - L6 L8 L12    - 400kV                 - Matthew Gap</v>
          </cell>
          <cell r="F934" t="str">
            <v>OHL01715</v>
          </cell>
          <cell r="G934" t="str">
            <v>n</v>
          </cell>
          <cell r="H934">
            <v>411.1</v>
          </cell>
          <cell r="I934">
            <v>445.77960590558121</v>
          </cell>
          <cell r="J934">
            <v>0</v>
          </cell>
          <cell r="K934">
            <v>445.77960590558121</v>
          </cell>
          <cell r="L934">
            <v>200</v>
          </cell>
          <cell r="M934" t="str">
            <v>Road</v>
          </cell>
          <cell r="O934">
            <v>445.77960590558121</v>
          </cell>
          <cell r="P934">
            <v>445.77960590558121</v>
          </cell>
        </row>
        <row r="935">
          <cell r="E935" t="str">
            <v>Glass                            - Twin                   - L8               - 275kV                 - Rubus</v>
          </cell>
          <cell r="F935" t="str">
            <v>OHL01716</v>
          </cell>
          <cell r="G935" t="str">
            <v>n</v>
          </cell>
          <cell r="H935">
            <v>276</v>
          </cell>
          <cell r="I935">
            <v>301.40042876320888</v>
          </cell>
          <cell r="J935">
            <v>0</v>
          </cell>
          <cell r="K935">
            <v>301.40042876320888</v>
          </cell>
          <cell r="L935">
            <v>200</v>
          </cell>
          <cell r="M935" t="str">
            <v>Road</v>
          </cell>
          <cell r="O935">
            <v>301.40042876320888</v>
          </cell>
          <cell r="P935">
            <v>301.40042876320888</v>
          </cell>
        </row>
        <row r="936">
          <cell r="E936" t="str">
            <v>Glass                            - Twin                   - L8               - 400kV                 - Matthew Gap</v>
          </cell>
          <cell r="F936" t="str">
            <v>OHL01717</v>
          </cell>
          <cell r="G936" t="str">
            <v>n</v>
          </cell>
          <cell r="H936">
            <v>412.7</v>
          </cell>
          <cell r="I936">
            <v>449.66809091424159</v>
          </cell>
          <cell r="J936">
            <v>0</v>
          </cell>
          <cell r="K936">
            <v>449.66809091424159</v>
          </cell>
          <cell r="L936">
            <v>200</v>
          </cell>
          <cell r="M936" t="str">
            <v>Road</v>
          </cell>
          <cell r="O936">
            <v>449.66809091424159</v>
          </cell>
          <cell r="P936">
            <v>449.66809091424159</v>
          </cell>
        </row>
        <row r="937">
          <cell r="E937" t="str">
            <v>Porcelain                       - Quad                  - L6               - 400kV                 - Zebra</v>
          </cell>
          <cell r="F937" t="str">
            <v>OHL01718</v>
          </cell>
          <cell r="G937" t="str">
            <v>n</v>
          </cell>
          <cell r="H937">
            <v>768</v>
          </cell>
          <cell r="I937">
            <v>1016.800520709933</v>
          </cell>
          <cell r="J937">
            <v>0</v>
          </cell>
          <cell r="K937">
            <v>1016.800520709933</v>
          </cell>
          <cell r="L937">
            <v>200</v>
          </cell>
          <cell r="M937" t="str">
            <v>Road</v>
          </cell>
          <cell r="O937">
            <v>1016.800520709933</v>
          </cell>
          <cell r="P937">
            <v>1016.800520709933</v>
          </cell>
        </row>
        <row r="938">
          <cell r="E938" t="str">
            <v>Porcelain                       - Trip                     - L6              - 400kV                 - Araucaria</v>
          </cell>
          <cell r="F938" t="str">
            <v>OHL01719</v>
          </cell>
          <cell r="G938" t="str">
            <v>n</v>
          </cell>
          <cell r="H938">
            <v>1139.3</v>
          </cell>
          <cell r="I938">
            <v>1444.6177545163521</v>
          </cell>
          <cell r="J938">
            <v>0</v>
          </cell>
          <cell r="K938">
            <v>1444.6177545163521</v>
          </cell>
          <cell r="L938">
            <v>200</v>
          </cell>
          <cell r="M938" t="str">
            <v>Road</v>
          </cell>
          <cell r="O938">
            <v>1444.6177545163521</v>
          </cell>
          <cell r="P938">
            <v>1444.6177545163521</v>
          </cell>
        </row>
        <row r="939">
          <cell r="E939" t="str">
            <v>Porcelain                       - Trip                     - L6              - 400kV                 - Araucaria (old)</v>
          </cell>
          <cell r="F939" t="str">
            <v>OHL01720</v>
          </cell>
          <cell r="G939" t="str">
            <v>n</v>
          </cell>
          <cell r="H939">
            <v>1167.2</v>
          </cell>
          <cell r="I939">
            <v>1558.8941988789732</v>
          </cell>
          <cell r="J939">
            <v>0</v>
          </cell>
          <cell r="K939">
            <v>1558.8941988789732</v>
          </cell>
          <cell r="L939">
            <v>200</v>
          </cell>
          <cell r="M939" t="str">
            <v>Road</v>
          </cell>
          <cell r="O939">
            <v>1558.8941988789732</v>
          </cell>
          <cell r="P939">
            <v>1558.8941988789732</v>
          </cell>
        </row>
        <row r="940">
          <cell r="E940" t="str">
            <v>Porcelain                       - Twin                    - L2              - 275kV                - Zebra</v>
          </cell>
          <cell r="F940" t="str">
            <v>OHL01721</v>
          </cell>
          <cell r="G940" t="str">
            <v>n</v>
          </cell>
          <cell r="H940">
            <v>364</v>
          </cell>
          <cell r="I940">
            <v>445.35164071138962</v>
          </cell>
          <cell r="J940">
            <v>0</v>
          </cell>
          <cell r="K940">
            <v>445.35164071138962</v>
          </cell>
          <cell r="L940">
            <v>200</v>
          </cell>
          <cell r="M940" t="str">
            <v>Road</v>
          </cell>
          <cell r="O940">
            <v>445.35164071138962</v>
          </cell>
          <cell r="P940">
            <v>445.35164071138962</v>
          </cell>
        </row>
        <row r="941">
          <cell r="E941" t="str">
            <v>Porcelain                       - Twin                    - L2              - 400/275kV          - Rubus/Sorbus</v>
          </cell>
          <cell r="F941" t="str">
            <v>OHL01722</v>
          </cell>
          <cell r="G941" t="str">
            <v>n</v>
          </cell>
          <cell r="H941">
            <v>436</v>
          </cell>
          <cell r="I941">
            <v>535.49083975592282</v>
          </cell>
          <cell r="J941">
            <v>0</v>
          </cell>
          <cell r="K941">
            <v>535.49083975592282</v>
          </cell>
          <cell r="L941">
            <v>200</v>
          </cell>
          <cell r="M941" t="str">
            <v>Road</v>
          </cell>
          <cell r="O941">
            <v>535.49083975592282</v>
          </cell>
          <cell r="P941">
            <v>535.49083975592282</v>
          </cell>
        </row>
        <row r="942">
          <cell r="E942" t="str">
            <v>Porcelain                       - Twin                    - L2              - 400kV                - Matthew Gap</v>
          </cell>
          <cell r="F942" t="str">
            <v>OHL01723</v>
          </cell>
          <cell r="G942" t="str">
            <v>n</v>
          </cell>
          <cell r="H942">
            <v>435.8</v>
          </cell>
          <cell r="I942">
            <v>535.51451240098447</v>
          </cell>
          <cell r="J942">
            <v>0</v>
          </cell>
          <cell r="K942">
            <v>535.51451240098447</v>
          </cell>
          <cell r="L942">
            <v>200</v>
          </cell>
          <cell r="M942" t="str">
            <v>Road</v>
          </cell>
          <cell r="O942">
            <v>535.51451240098447</v>
          </cell>
          <cell r="P942">
            <v>535.51451240098447</v>
          </cell>
        </row>
        <row r="943">
          <cell r="E943" t="str">
            <v>Porcelain                       - Twin                    - L6 L8         - 400kV                 - Matthew Gap</v>
          </cell>
          <cell r="F943" t="str">
            <v>OHL01724</v>
          </cell>
          <cell r="G943" t="str">
            <v>n</v>
          </cell>
          <cell r="H943">
            <v>533.5</v>
          </cell>
          <cell r="I943">
            <v>639.84807633445007</v>
          </cell>
          <cell r="J943">
            <v>0</v>
          </cell>
          <cell r="K943">
            <v>639.84807633445007</v>
          </cell>
          <cell r="L943">
            <v>200</v>
          </cell>
          <cell r="M943" t="str">
            <v>Road</v>
          </cell>
          <cell r="O943">
            <v>639.84807633445007</v>
          </cell>
          <cell r="P943">
            <v>639.84807633445007</v>
          </cell>
        </row>
        <row r="944"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O944">
            <v>0</v>
          </cell>
          <cell r="P944">
            <v>0</v>
          </cell>
        </row>
        <row r="945">
          <cell r="E945" t="str">
            <v>--Towers--</v>
          </cell>
          <cell r="F945" t="str">
            <v>OHL10002</v>
          </cell>
          <cell r="G945" t="str">
            <v>n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100</v>
          </cell>
          <cell r="M945" t="str">
            <v>Road</v>
          </cell>
          <cell r="O945">
            <v>0</v>
          </cell>
          <cell r="P945">
            <v>0</v>
          </cell>
        </row>
        <row r="946">
          <cell r="E946" t="str">
            <v>L12-D E12</v>
          </cell>
          <cell r="F946" t="str">
            <v>OHL00215</v>
          </cell>
          <cell r="G946" t="str">
            <v>n</v>
          </cell>
          <cell r="H946">
            <v>25330</v>
          </cell>
          <cell r="I946">
            <v>77844.883045738388</v>
          </cell>
          <cell r="J946">
            <v>0</v>
          </cell>
          <cell r="K946">
            <v>77844.883045738388</v>
          </cell>
          <cell r="L946">
            <v>100</v>
          </cell>
          <cell r="M946" t="str">
            <v>Road</v>
          </cell>
          <cell r="O946">
            <v>77844.883045738388</v>
          </cell>
          <cell r="P946">
            <v>77844.883045738388</v>
          </cell>
        </row>
        <row r="947">
          <cell r="E947" t="str">
            <v>L12-D E15</v>
          </cell>
          <cell r="F947" t="str">
            <v>OHL00084</v>
          </cell>
          <cell r="G947" t="str">
            <v>n</v>
          </cell>
          <cell r="H947">
            <v>26610</v>
          </cell>
          <cell r="I947">
            <v>81778.615776687933</v>
          </cell>
          <cell r="J947">
            <v>0</v>
          </cell>
          <cell r="K947">
            <v>81778.615776687933</v>
          </cell>
          <cell r="L947">
            <v>100</v>
          </cell>
          <cell r="M947" t="str">
            <v>Road</v>
          </cell>
          <cell r="O947">
            <v>81778.615776687933</v>
          </cell>
          <cell r="P947">
            <v>81778.615776687933</v>
          </cell>
        </row>
        <row r="948">
          <cell r="E948" t="str">
            <v>L12-D E18</v>
          </cell>
          <cell r="F948" t="str">
            <v>OHL00085</v>
          </cell>
          <cell r="G948" t="str">
            <v>n</v>
          </cell>
          <cell r="H948">
            <v>29050</v>
          </cell>
          <cell r="I948">
            <v>89277.293817191341</v>
          </cell>
          <cell r="J948">
            <v>0</v>
          </cell>
          <cell r="K948">
            <v>89277.293817191341</v>
          </cell>
          <cell r="L948">
            <v>100</v>
          </cell>
          <cell r="M948" t="str">
            <v>Road</v>
          </cell>
          <cell r="O948">
            <v>89277.293817191341</v>
          </cell>
          <cell r="P948">
            <v>89277.293817191341</v>
          </cell>
        </row>
        <row r="949">
          <cell r="E949" t="str">
            <v>L12-D E27</v>
          </cell>
          <cell r="F949" t="str">
            <v>OHL00086</v>
          </cell>
          <cell r="G949" t="str">
            <v>n</v>
          </cell>
          <cell r="H949">
            <v>34915</v>
          </cell>
          <cell r="I949">
            <v>107301.78016347067</v>
          </cell>
          <cell r="J949">
            <v>0</v>
          </cell>
          <cell r="K949">
            <v>107301.78016347067</v>
          </cell>
          <cell r="L949">
            <v>100</v>
          </cell>
          <cell r="M949" t="str">
            <v>Road</v>
          </cell>
          <cell r="O949">
            <v>107301.78016347067</v>
          </cell>
          <cell r="P949">
            <v>107301.78016347067</v>
          </cell>
        </row>
        <row r="950">
          <cell r="E950" t="str">
            <v>L12-D E3</v>
          </cell>
          <cell r="F950" t="str">
            <v>OHL00087</v>
          </cell>
          <cell r="G950" t="str">
            <v>n</v>
          </cell>
          <cell r="H950">
            <v>21150</v>
          </cell>
          <cell r="I950">
            <v>64998.787066187775</v>
          </cell>
          <cell r="J950">
            <v>0</v>
          </cell>
          <cell r="K950">
            <v>64998.787066187775</v>
          </cell>
          <cell r="L950">
            <v>100</v>
          </cell>
          <cell r="M950" t="str">
            <v>Road</v>
          </cell>
          <cell r="O950">
            <v>64998.787066187775</v>
          </cell>
          <cell r="P950">
            <v>64998.787066187775</v>
          </cell>
        </row>
        <row r="951">
          <cell r="E951" t="str">
            <v>L12-D E6</v>
          </cell>
          <cell r="F951" t="str">
            <v>OHL00088</v>
          </cell>
          <cell r="G951" t="str">
            <v>n</v>
          </cell>
          <cell r="H951">
            <v>22330</v>
          </cell>
          <cell r="I951">
            <v>68625.196927141427</v>
          </cell>
          <cell r="J951">
            <v>0</v>
          </cell>
          <cell r="K951">
            <v>68625.196927141427</v>
          </cell>
          <cell r="L951">
            <v>100</v>
          </cell>
          <cell r="M951" t="str">
            <v>Road</v>
          </cell>
          <cell r="O951">
            <v>68625.196927141427</v>
          </cell>
          <cell r="P951">
            <v>68625.196927141427</v>
          </cell>
        </row>
        <row r="952">
          <cell r="E952" t="str">
            <v>L12-D E9</v>
          </cell>
          <cell r="F952" t="str">
            <v>OHL00089</v>
          </cell>
          <cell r="G952" t="str">
            <v>n</v>
          </cell>
          <cell r="H952">
            <v>23910</v>
          </cell>
          <cell r="I952">
            <v>73480.898277012006</v>
          </cell>
          <cell r="J952">
            <v>0</v>
          </cell>
          <cell r="K952">
            <v>73480.898277012006</v>
          </cell>
          <cell r="L952">
            <v>100</v>
          </cell>
          <cell r="M952" t="str">
            <v>Road</v>
          </cell>
          <cell r="O952">
            <v>73480.898277012006</v>
          </cell>
          <cell r="P952">
            <v>73480.898277012006</v>
          </cell>
        </row>
        <row r="953">
          <cell r="E953" t="str">
            <v>L12-D M3</v>
          </cell>
          <cell r="F953" t="str">
            <v>OHL00090</v>
          </cell>
          <cell r="G953" t="str">
            <v>n</v>
          </cell>
          <cell r="H953">
            <v>18650</v>
          </cell>
          <cell r="I953">
            <v>57315.715298600495</v>
          </cell>
          <cell r="J953">
            <v>0</v>
          </cell>
          <cell r="K953">
            <v>57315.715298600495</v>
          </cell>
          <cell r="L953">
            <v>100</v>
          </cell>
          <cell r="M953" t="str">
            <v>Road</v>
          </cell>
          <cell r="O953">
            <v>57315.715298600495</v>
          </cell>
          <cell r="P953">
            <v>57315.715298600495</v>
          </cell>
        </row>
        <row r="954">
          <cell r="E954" t="str">
            <v>L12-D M6</v>
          </cell>
          <cell r="F954" t="str">
            <v>OHL00091</v>
          </cell>
          <cell r="G954" t="str">
            <v>n</v>
          </cell>
          <cell r="H954">
            <v>17370</v>
          </cell>
          <cell r="I954">
            <v>53381.982546005485</v>
          </cell>
          <cell r="J954">
            <v>0</v>
          </cell>
          <cell r="K954">
            <v>53381.982546005485</v>
          </cell>
          <cell r="L954">
            <v>100</v>
          </cell>
          <cell r="M954" t="str">
            <v>Road</v>
          </cell>
          <cell r="O954">
            <v>53381.982546005485</v>
          </cell>
          <cell r="P954">
            <v>53381.982546005485</v>
          </cell>
        </row>
        <row r="955">
          <cell r="E955" t="str">
            <v>L12-D STD</v>
          </cell>
          <cell r="F955" t="str">
            <v>OHL00092</v>
          </cell>
          <cell r="G955" t="str">
            <v>n</v>
          </cell>
          <cell r="H955">
            <v>19690</v>
          </cell>
          <cell r="I955">
            <v>60511.873153969187</v>
          </cell>
          <cell r="J955">
            <v>0</v>
          </cell>
          <cell r="K955">
            <v>60511.873153969187</v>
          </cell>
          <cell r="L955">
            <v>100</v>
          </cell>
          <cell r="M955" t="str">
            <v>Road</v>
          </cell>
          <cell r="O955">
            <v>60511.873153969187</v>
          </cell>
          <cell r="P955">
            <v>60511.873153969187</v>
          </cell>
        </row>
        <row r="956">
          <cell r="E956" t="str">
            <v>L12-D10 E12</v>
          </cell>
          <cell r="F956" t="str">
            <v>OHL00093</v>
          </cell>
          <cell r="G956" t="str">
            <v>n</v>
          </cell>
          <cell r="H956">
            <v>31595</v>
          </cell>
          <cell r="I956">
            <v>97098.66084115651</v>
          </cell>
          <cell r="J956">
            <v>0</v>
          </cell>
          <cell r="K956">
            <v>97098.66084115651</v>
          </cell>
          <cell r="L956">
            <v>100</v>
          </cell>
          <cell r="M956" t="str">
            <v>Road</v>
          </cell>
          <cell r="O956">
            <v>97098.66084115651</v>
          </cell>
          <cell r="P956">
            <v>97098.66084115651</v>
          </cell>
        </row>
        <row r="957">
          <cell r="E957" t="str">
            <v>L12-D10 E3</v>
          </cell>
          <cell r="F957" t="str">
            <v>OHL00094</v>
          </cell>
          <cell r="G957" t="str">
            <v>n</v>
          </cell>
          <cell r="H957">
            <v>25955</v>
          </cell>
          <cell r="I957">
            <v>79765.650940514504</v>
          </cell>
          <cell r="J957">
            <v>0</v>
          </cell>
          <cell r="K957">
            <v>79765.650940514504</v>
          </cell>
          <cell r="L957">
            <v>100</v>
          </cell>
          <cell r="M957" t="str">
            <v>Road</v>
          </cell>
          <cell r="O957">
            <v>79765.650940514504</v>
          </cell>
          <cell r="P957">
            <v>79765.650940514504</v>
          </cell>
        </row>
        <row r="958">
          <cell r="E958" t="str">
            <v>L12-D10 E6</v>
          </cell>
          <cell r="F958" t="str">
            <v>OHL00095</v>
          </cell>
          <cell r="G958" t="str">
            <v>n</v>
          </cell>
          <cell r="H958">
            <v>27715</v>
          </cell>
          <cell r="I958">
            <v>85174.533497825454</v>
          </cell>
          <cell r="J958">
            <v>0</v>
          </cell>
          <cell r="K958">
            <v>85174.533497825454</v>
          </cell>
          <cell r="L958">
            <v>100</v>
          </cell>
          <cell r="M958" t="str">
            <v>Road</v>
          </cell>
          <cell r="O958">
            <v>85174.533497825454</v>
          </cell>
          <cell r="P958">
            <v>85174.533497825454</v>
          </cell>
        </row>
        <row r="959">
          <cell r="E959" t="str">
            <v>L12-D10 E9</v>
          </cell>
          <cell r="F959" t="str">
            <v>OHL00096</v>
          </cell>
          <cell r="G959" t="str">
            <v>n</v>
          </cell>
          <cell r="H959">
            <v>29295</v>
          </cell>
          <cell r="I959">
            <v>90030.234862172831</v>
          </cell>
          <cell r="J959">
            <v>0</v>
          </cell>
          <cell r="K959">
            <v>90030.234862172831</v>
          </cell>
          <cell r="L959">
            <v>100</v>
          </cell>
          <cell r="M959" t="str">
            <v>Road</v>
          </cell>
          <cell r="O959">
            <v>90030.234862172831</v>
          </cell>
          <cell r="P959">
            <v>90030.234862172831</v>
          </cell>
        </row>
        <row r="960">
          <cell r="E960" t="str">
            <v>L12-D10 M3</v>
          </cell>
          <cell r="F960" t="str">
            <v>OHL00097</v>
          </cell>
          <cell r="G960" t="str">
            <v>n</v>
          </cell>
          <cell r="H960">
            <v>22375</v>
          </cell>
          <cell r="I960">
            <v>68763.492223646084</v>
          </cell>
          <cell r="J960">
            <v>0</v>
          </cell>
          <cell r="K960">
            <v>68763.492223646084</v>
          </cell>
          <cell r="L960">
            <v>100</v>
          </cell>
          <cell r="M960" t="str">
            <v>Road</v>
          </cell>
          <cell r="O960">
            <v>68763.492223646084</v>
          </cell>
          <cell r="P960">
            <v>68763.492223646084</v>
          </cell>
        </row>
        <row r="961">
          <cell r="E961" t="str">
            <v>L12-D10 M6</v>
          </cell>
          <cell r="F961" t="str">
            <v>OHL00098</v>
          </cell>
          <cell r="G961" t="str">
            <v>n</v>
          </cell>
          <cell r="H961">
            <v>21155</v>
          </cell>
          <cell r="I961">
            <v>65014.153198731357</v>
          </cell>
          <cell r="J961">
            <v>0</v>
          </cell>
          <cell r="K961">
            <v>65014.153198731357</v>
          </cell>
          <cell r="L961">
            <v>100</v>
          </cell>
          <cell r="M961" t="str">
            <v>Road</v>
          </cell>
          <cell r="O961">
            <v>65014.153198731357</v>
          </cell>
          <cell r="P961">
            <v>65014.153198731357</v>
          </cell>
        </row>
        <row r="962">
          <cell r="E962" t="str">
            <v>L12-D10 STD</v>
          </cell>
          <cell r="F962" t="str">
            <v>OHL00099</v>
          </cell>
          <cell r="G962" t="str">
            <v>n</v>
          </cell>
          <cell r="H962">
            <v>23715</v>
          </cell>
          <cell r="I962">
            <v>72881.618683148103</v>
          </cell>
          <cell r="J962">
            <v>0</v>
          </cell>
          <cell r="K962">
            <v>72881.618683148103</v>
          </cell>
          <cell r="L962">
            <v>100</v>
          </cell>
          <cell r="M962" t="str">
            <v>Road</v>
          </cell>
          <cell r="O962">
            <v>72881.618683148103</v>
          </cell>
          <cell r="P962">
            <v>72881.618683148103</v>
          </cell>
        </row>
        <row r="963">
          <cell r="E963" t="str">
            <v>L12-D25 E12</v>
          </cell>
          <cell r="F963" t="str">
            <v>OHL00100</v>
          </cell>
          <cell r="G963" t="str">
            <v>n</v>
          </cell>
          <cell r="H963">
            <v>40385</v>
          </cell>
          <cell r="I963">
            <v>124112.3411308809</v>
          </cell>
          <cell r="J963">
            <v>0</v>
          </cell>
          <cell r="K963">
            <v>124112.3411308809</v>
          </cell>
          <cell r="L963">
            <v>100</v>
          </cell>
          <cell r="M963" t="str">
            <v>Road</v>
          </cell>
          <cell r="O963">
            <v>124112.3411308809</v>
          </cell>
          <cell r="P963">
            <v>124112.3411308809</v>
          </cell>
        </row>
        <row r="964">
          <cell r="E964" t="str">
            <v>L12-D25 E3</v>
          </cell>
          <cell r="F964" t="str">
            <v>OHL00101</v>
          </cell>
          <cell r="G964" t="str">
            <v>n</v>
          </cell>
          <cell r="H964">
            <v>31785</v>
          </cell>
          <cell r="I964">
            <v>97682.574323643857</v>
          </cell>
          <cell r="J964">
            <v>0</v>
          </cell>
          <cell r="K964">
            <v>97682.574323643857</v>
          </cell>
          <cell r="L964">
            <v>100</v>
          </cell>
          <cell r="M964" t="str">
            <v>Road</v>
          </cell>
          <cell r="O964">
            <v>97682.574323643857</v>
          </cell>
          <cell r="P964">
            <v>97682.574323643857</v>
          </cell>
        </row>
        <row r="965">
          <cell r="E965" t="str">
            <v>L12-D25 E6</v>
          </cell>
          <cell r="F965" t="str">
            <v>OHL00102</v>
          </cell>
          <cell r="G965" t="str">
            <v>n</v>
          </cell>
          <cell r="H965">
            <v>34745</v>
          </cell>
          <cell r="I965">
            <v>106779.33125748923</v>
          </cell>
          <cell r="J965">
            <v>0</v>
          </cell>
          <cell r="K965">
            <v>106779.33125748923</v>
          </cell>
          <cell r="L965">
            <v>100</v>
          </cell>
          <cell r="M965" t="str">
            <v>Road</v>
          </cell>
          <cell r="O965">
            <v>106779.33125748923</v>
          </cell>
          <cell r="P965">
            <v>106779.33125748923</v>
          </cell>
        </row>
        <row r="966">
          <cell r="E966" t="str">
            <v>L12-D25 E9</v>
          </cell>
          <cell r="F966" t="str">
            <v>OHL00103</v>
          </cell>
          <cell r="G966" t="str">
            <v>n</v>
          </cell>
          <cell r="H966">
            <v>36925</v>
          </cell>
          <cell r="I966">
            <v>113478.96982888013</v>
          </cell>
          <cell r="J966">
            <v>0</v>
          </cell>
          <cell r="K966">
            <v>113478.96982888013</v>
          </cell>
          <cell r="L966">
            <v>100</v>
          </cell>
          <cell r="M966" t="str">
            <v>Road</v>
          </cell>
          <cell r="O966">
            <v>113478.96982888013</v>
          </cell>
          <cell r="P966">
            <v>113478.96982888013</v>
          </cell>
        </row>
        <row r="967">
          <cell r="E967" t="str">
            <v>L12-D25 M3</v>
          </cell>
          <cell r="F967" t="str">
            <v>OHL00104</v>
          </cell>
          <cell r="G967" t="str">
            <v>n</v>
          </cell>
          <cell r="H967">
            <v>27115</v>
          </cell>
          <cell r="I967">
            <v>83330.596266985784</v>
          </cell>
          <cell r="J967">
            <v>0</v>
          </cell>
          <cell r="K967">
            <v>83330.596266985784</v>
          </cell>
          <cell r="L967">
            <v>100</v>
          </cell>
          <cell r="M967" t="str">
            <v>Road</v>
          </cell>
          <cell r="O967">
            <v>83330.596266985784</v>
          </cell>
          <cell r="P967">
            <v>83330.596266985784</v>
          </cell>
        </row>
        <row r="968">
          <cell r="E968" t="str">
            <v>L12-D25 M6</v>
          </cell>
          <cell r="F968" t="str">
            <v>OHL00105</v>
          </cell>
          <cell r="G968" t="str">
            <v>n</v>
          </cell>
          <cell r="H968">
            <v>25245</v>
          </cell>
          <cell r="I968">
            <v>77583.658598041002</v>
          </cell>
          <cell r="J968">
            <v>0</v>
          </cell>
          <cell r="K968">
            <v>77583.658598041002</v>
          </cell>
          <cell r="L968">
            <v>100</v>
          </cell>
          <cell r="M968" t="str">
            <v>Road</v>
          </cell>
          <cell r="O968">
            <v>77583.658598041002</v>
          </cell>
          <cell r="P968">
            <v>77583.658598041002</v>
          </cell>
        </row>
        <row r="969">
          <cell r="E969" t="str">
            <v>L12-D25 STD</v>
          </cell>
          <cell r="F969" t="str">
            <v>OHL00106</v>
          </cell>
          <cell r="G969" t="str">
            <v>n</v>
          </cell>
          <cell r="H969">
            <v>29705</v>
          </cell>
          <cell r="I969">
            <v>91290.258600190296</v>
          </cell>
          <cell r="J969">
            <v>0</v>
          </cell>
          <cell r="K969">
            <v>91290.258600190296</v>
          </cell>
          <cell r="L969">
            <v>100</v>
          </cell>
          <cell r="M969" t="str">
            <v>Road</v>
          </cell>
          <cell r="O969">
            <v>91290.258600190296</v>
          </cell>
          <cell r="P969">
            <v>91290.258600190296</v>
          </cell>
        </row>
        <row r="970">
          <cell r="E970" t="str">
            <v>L12-D55 E12</v>
          </cell>
          <cell r="F970" t="str">
            <v>OHL00107</v>
          </cell>
          <cell r="G970" t="str">
            <v>n</v>
          </cell>
          <cell r="H970">
            <v>49655</v>
          </cell>
          <cell r="I970">
            <v>152601.17120351095</v>
          </cell>
          <cell r="J970">
            <v>0</v>
          </cell>
          <cell r="K970">
            <v>152601.17120351095</v>
          </cell>
          <cell r="L970">
            <v>100</v>
          </cell>
          <cell r="M970" t="str">
            <v>Road</v>
          </cell>
          <cell r="O970">
            <v>152601.17120351095</v>
          </cell>
          <cell r="P970">
            <v>152601.17120351095</v>
          </cell>
        </row>
        <row r="971">
          <cell r="E971" t="str">
            <v>L12-D55 E3</v>
          </cell>
          <cell r="F971" t="str">
            <v>OHL00108</v>
          </cell>
          <cell r="G971" t="str">
            <v>n</v>
          </cell>
          <cell r="H971">
            <v>38895</v>
          </cell>
          <cell r="I971">
            <v>119533.23037406152</v>
          </cell>
          <cell r="J971">
            <v>0</v>
          </cell>
          <cell r="K971">
            <v>119533.23037406152</v>
          </cell>
          <cell r="L971">
            <v>100</v>
          </cell>
          <cell r="M971" t="str">
            <v>Road</v>
          </cell>
          <cell r="O971">
            <v>119533.23037406152</v>
          </cell>
          <cell r="P971">
            <v>119533.23037406152</v>
          </cell>
        </row>
        <row r="972">
          <cell r="E972" t="str">
            <v>L12-D55 E6</v>
          </cell>
          <cell r="F972" t="str">
            <v>OHL00109</v>
          </cell>
          <cell r="G972" t="str">
            <v>n</v>
          </cell>
          <cell r="H972">
            <v>42655</v>
          </cell>
          <cell r="I972">
            <v>131088.57034119224</v>
          </cell>
          <cell r="J972">
            <v>0</v>
          </cell>
          <cell r="K972">
            <v>131088.57034119224</v>
          </cell>
          <cell r="L972">
            <v>100</v>
          </cell>
          <cell r="M972" t="str">
            <v>Road</v>
          </cell>
          <cell r="O972">
            <v>131088.57034119224</v>
          </cell>
          <cell r="P972">
            <v>131088.57034119224</v>
          </cell>
        </row>
        <row r="973">
          <cell r="E973" t="str">
            <v>L12-D55 E9</v>
          </cell>
          <cell r="F973" t="str">
            <v>OHL00110</v>
          </cell>
          <cell r="G973" t="str">
            <v>n</v>
          </cell>
          <cell r="H973">
            <v>45195</v>
          </cell>
          <cell r="I973">
            <v>138894.57122541871</v>
          </cell>
          <cell r="J973">
            <v>0</v>
          </cell>
          <cell r="K973">
            <v>138894.57122541871</v>
          </cell>
          <cell r="L973">
            <v>100</v>
          </cell>
          <cell r="M973" t="str">
            <v>Road</v>
          </cell>
          <cell r="O973">
            <v>138894.57122541871</v>
          </cell>
          <cell r="P973">
            <v>138894.57122541871</v>
          </cell>
        </row>
        <row r="974">
          <cell r="E974" t="str">
            <v>L12-D55 M3</v>
          </cell>
          <cell r="F974" t="str">
            <v>OHL00111</v>
          </cell>
          <cell r="G974" t="str">
            <v>n</v>
          </cell>
          <cell r="H974">
            <v>32695</v>
          </cell>
          <cell r="I974">
            <v>100479.2124301017</v>
          </cell>
          <cell r="J974">
            <v>0</v>
          </cell>
          <cell r="K974">
            <v>100479.2124301017</v>
          </cell>
          <cell r="L974">
            <v>100</v>
          </cell>
          <cell r="M974" t="str">
            <v>Road</v>
          </cell>
          <cell r="O974">
            <v>100479.2124301017</v>
          </cell>
          <cell r="P974">
            <v>100479.2124301017</v>
          </cell>
        </row>
        <row r="975">
          <cell r="E975" t="str">
            <v>L12-D55 M6</v>
          </cell>
          <cell r="F975" t="str">
            <v>OHL00112</v>
          </cell>
          <cell r="G975" t="str">
            <v>n</v>
          </cell>
          <cell r="H975">
            <v>31035</v>
          </cell>
          <cell r="I975">
            <v>95377.652806707745</v>
          </cell>
          <cell r="J975">
            <v>0</v>
          </cell>
          <cell r="K975">
            <v>95377.652806707745</v>
          </cell>
          <cell r="L975">
            <v>100</v>
          </cell>
          <cell r="M975" t="str">
            <v>Road</v>
          </cell>
          <cell r="O975">
            <v>95377.652806707745</v>
          </cell>
          <cell r="P975">
            <v>95377.652806707745</v>
          </cell>
        </row>
        <row r="976">
          <cell r="E976" t="str">
            <v>L12-D55 STD</v>
          </cell>
          <cell r="F976" t="str">
            <v>OHL00113</v>
          </cell>
          <cell r="G976" t="str">
            <v>n</v>
          </cell>
          <cell r="H976">
            <v>36075</v>
          </cell>
          <cell r="I976">
            <v>110866.72543328696</v>
          </cell>
          <cell r="J976">
            <v>0</v>
          </cell>
          <cell r="K976">
            <v>110866.72543328696</v>
          </cell>
          <cell r="L976">
            <v>100</v>
          </cell>
          <cell r="M976" t="str">
            <v>Road</v>
          </cell>
          <cell r="O976">
            <v>110866.72543328696</v>
          </cell>
          <cell r="P976">
            <v>110866.72543328696</v>
          </cell>
        </row>
        <row r="977">
          <cell r="E977" t="str">
            <v>L12-DT E12</v>
          </cell>
          <cell r="F977" t="str">
            <v>OHL00114</v>
          </cell>
          <cell r="G977" t="str">
            <v>n</v>
          </cell>
          <cell r="H977">
            <v>97620</v>
          </cell>
          <cell r="I977">
            <v>300008.58600998943</v>
          </cell>
          <cell r="J977">
            <v>0</v>
          </cell>
          <cell r="K977">
            <v>300008.58600998943</v>
          </cell>
          <cell r="L977">
            <v>100</v>
          </cell>
          <cell r="M977" t="str">
            <v>Road</v>
          </cell>
          <cell r="O977">
            <v>300008.58600998943</v>
          </cell>
          <cell r="P977">
            <v>300008.58600998943</v>
          </cell>
        </row>
        <row r="978">
          <cell r="E978" t="str">
            <v>L12-DT E3</v>
          </cell>
          <cell r="F978" t="str">
            <v>OHL00115</v>
          </cell>
          <cell r="G978" t="str">
            <v>n</v>
          </cell>
          <cell r="H978">
            <v>81640</v>
          </cell>
          <cell r="I978">
            <v>250898.3912724671</v>
          </cell>
          <cell r="J978">
            <v>0</v>
          </cell>
          <cell r="K978">
            <v>250898.3912724671</v>
          </cell>
          <cell r="L978">
            <v>100</v>
          </cell>
          <cell r="M978" t="str">
            <v>Road</v>
          </cell>
          <cell r="O978">
            <v>250898.3912724671</v>
          </cell>
          <cell r="P978">
            <v>250898.3912724671</v>
          </cell>
        </row>
        <row r="979">
          <cell r="E979" t="str">
            <v>L12-DT E6</v>
          </cell>
          <cell r="F979" t="str">
            <v>OHL00116</v>
          </cell>
          <cell r="G979" t="str">
            <v>n</v>
          </cell>
          <cell r="H979">
            <v>85865</v>
          </cell>
          <cell r="I979">
            <v>263882.78253204958</v>
          </cell>
          <cell r="J979">
            <v>0</v>
          </cell>
          <cell r="K979">
            <v>263882.78253204958</v>
          </cell>
          <cell r="L979">
            <v>100</v>
          </cell>
          <cell r="M979" t="str">
            <v>Road</v>
          </cell>
          <cell r="O979">
            <v>263882.78253204958</v>
          </cell>
          <cell r="P979">
            <v>263882.78253204958</v>
          </cell>
        </row>
        <row r="980">
          <cell r="E980" t="str">
            <v>L12-DT E9</v>
          </cell>
          <cell r="F980" t="str">
            <v>OHL00117</v>
          </cell>
          <cell r="G980" t="str">
            <v>n</v>
          </cell>
          <cell r="H980">
            <v>92300</v>
          </cell>
          <cell r="I980">
            <v>283659.00926309061</v>
          </cell>
          <cell r="J980">
            <v>0</v>
          </cell>
          <cell r="K980">
            <v>283659.00926309061</v>
          </cell>
          <cell r="L980">
            <v>100</v>
          </cell>
          <cell r="M980" t="str">
            <v>Road</v>
          </cell>
          <cell r="O980">
            <v>283659.00926309061</v>
          </cell>
          <cell r="P980">
            <v>283659.00926309061</v>
          </cell>
        </row>
        <row r="981">
          <cell r="E981" t="str">
            <v>L12-DT M3</v>
          </cell>
          <cell r="F981" t="str">
            <v>OHL00118</v>
          </cell>
          <cell r="G981" t="str">
            <v>n</v>
          </cell>
          <cell r="H981">
            <v>71605</v>
          </cell>
          <cell r="I981">
            <v>220058.54121951343</v>
          </cell>
          <cell r="J981">
            <v>0</v>
          </cell>
          <cell r="K981">
            <v>220058.54121951343</v>
          </cell>
          <cell r="L981">
            <v>100</v>
          </cell>
          <cell r="M981" t="str">
            <v>Road</v>
          </cell>
          <cell r="O981">
            <v>220058.54121951343</v>
          </cell>
          <cell r="P981">
            <v>220058.54121951343</v>
          </cell>
        </row>
        <row r="982">
          <cell r="E982" t="str">
            <v>L12-DT M6</v>
          </cell>
          <cell r="F982" t="str">
            <v>OHL00119</v>
          </cell>
          <cell r="G982" t="str">
            <v>n</v>
          </cell>
          <cell r="H982">
            <v>67940</v>
          </cell>
          <cell r="I982">
            <v>208795.15806734824</v>
          </cell>
          <cell r="J982">
            <v>0</v>
          </cell>
          <cell r="K982">
            <v>208795.15806734824</v>
          </cell>
          <cell r="L982">
            <v>100</v>
          </cell>
          <cell r="M982" t="str">
            <v>Road</v>
          </cell>
          <cell r="O982">
            <v>208795.15806734824</v>
          </cell>
          <cell r="P982">
            <v>208795.15806734824</v>
          </cell>
        </row>
        <row r="983">
          <cell r="E983" t="str">
            <v>L12-DT STD</v>
          </cell>
          <cell r="F983" t="str">
            <v>OHL00120</v>
          </cell>
          <cell r="G983" t="str">
            <v>n</v>
          </cell>
          <cell r="H983">
            <v>77340</v>
          </cell>
          <cell r="I983">
            <v>237683.50782296606</v>
          </cell>
          <cell r="J983">
            <v>0</v>
          </cell>
          <cell r="K983">
            <v>237683.50782296606</v>
          </cell>
          <cell r="L983">
            <v>100</v>
          </cell>
          <cell r="M983" t="str">
            <v>Road</v>
          </cell>
          <cell r="O983">
            <v>237683.50782296606</v>
          </cell>
          <cell r="P983">
            <v>237683.50782296606</v>
          </cell>
        </row>
        <row r="984">
          <cell r="E984" t="str">
            <v>L6-D E12.2</v>
          </cell>
          <cell r="F984" t="str">
            <v>OHL00121</v>
          </cell>
          <cell r="G984" t="str">
            <v>n</v>
          </cell>
          <cell r="H984">
            <v>29043</v>
          </cell>
          <cell r="I984">
            <v>89255.781189997055</v>
          </cell>
          <cell r="J984">
            <v>0</v>
          </cell>
          <cell r="K984">
            <v>89255.781189997055</v>
          </cell>
          <cell r="L984">
            <v>100</v>
          </cell>
          <cell r="M984" t="str">
            <v>Road</v>
          </cell>
          <cell r="O984">
            <v>89255.781189997055</v>
          </cell>
          <cell r="P984">
            <v>89255.781189997055</v>
          </cell>
        </row>
        <row r="985">
          <cell r="E985" t="str">
            <v>L6-D E15.2</v>
          </cell>
          <cell r="F985" t="str">
            <v>OHL00122</v>
          </cell>
          <cell r="G985" t="str">
            <v>n</v>
          </cell>
          <cell r="H985">
            <v>30743</v>
          </cell>
          <cell r="I985">
            <v>94480.2700094014</v>
          </cell>
          <cell r="J985">
            <v>0</v>
          </cell>
          <cell r="K985">
            <v>94480.2700094014</v>
          </cell>
          <cell r="L985">
            <v>100</v>
          </cell>
          <cell r="M985" t="str">
            <v>Road</v>
          </cell>
          <cell r="O985">
            <v>94480.2700094014</v>
          </cell>
          <cell r="P985">
            <v>94480.2700094014</v>
          </cell>
        </row>
        <row r="986">
          <cell r="E986" t="str">
            <v>L6-D E18.3</v>
          </cell>
          <cell r="F986" t="str">
            <v>OHL00123</v>
          </cell>
          <cell r="G986" t="str">
            <v>n</v>
          </cell>
          <cell r="H986">
            <v>33707</v>
          </cell>
          <cell r="I986">
            <v>103589.31987316434</v>
          </cell>
          <cell r="J986">
            <v>0</v>
          </cell>
          <cell r="K986">
            <v>103589.31987316434</v>
          </cell>
          <cell r="L986">
            <v>100</v>
          </cell>
          <cell r="M986" t="str">
            <v>Road</v>
          </cell>
          <cell r="O986">
            <v>103589.31987316434</v>
          </cell>
          <cell r="P986">
            <v>103589.31987316434</v>
          </cell>
        </row>
        <row r="987">
          <cell r="E987" t="str">
            <v>L6-D E3</v>
          </cell>
          <cell r="F987" t="str">
            <v>OHL00124</v>
          </cell>
          <cell r="G987" t="str">
            <v>n</v>
          </cell>
          <cell r="H987">
            <v>23187</v>
          </cell>
          <cell r="I987">
            <v>71258.953931181837</v>
          </cell>
          <cell r="J987">
            <v>0</v>
          </cell>
          <cell r="K987">
            <v>71258.953931181837</v>
          </cell>
          <cell r="L987">
            <v>100</v>
          </cell>
          <cell r="M987" t="str">
            <v>Road</v>
          </cell>
          <cell r="O987">
            <v>71258.953931181837</v>
          </cell>
          <cell r="P987">
            <v>71258.953931181837</v>
          </cell>
        </row>
        <row r="988">
          <cell r="E988" t="str">
            <v>L6-D E6.1</v>
          </cell>
          <cell r="F988" t="str">
            <v>OHL00125</v>
          </cell>
          <cell r="G988" t="str">
            <v>n</v>
          </cell>
          <cell r="H988">
            <v>25323</v>
          </cell>
          <cell r="I988">
            <v>77823.370441030813</v>
          </cell>
          <cell r="J988">
            <v>0</v>
          </cell>
          <cell r="K988">
            <v>77823.370441030813</v>
          </cell>
          <cell r="L988">
            <v>100</v>
          </cell>
          <cell r="M988" t="str">
            <v>Road</v>
          </cell>
          <cell r="O988">
            <v>77823.370441030813</v>
          </cell>
          <cell r="P988">
            <v>77823.370441030813</v>
          </cell>
        </row>
        <row r="989">
          <cell r="E989" t="str">
            <v>L6-D E9.1</v>
          </cell>
          <cell r="F989" t="str">
            <v>OHL00126</v>
          </cell>
          <cell r="G989" t="str">
            <v>n</v>
          </cell>
          <cell r="H989">
            <v>26783</v>
          </cell>
          <cell r="I989">
            <v>82310.284334036172</v>
          </cell>
          <cell r="J989">
            <v>0</v>
          </cell>
          <cell r="K989">
            <v>82310.284334036172</v>
          </cell>
          <cell r="L989">
            <v>100</v>
          </cell>
          <cell r="M989" t="str">
            <v>Road</v>
          </cell>
          <cell r="O989">
            <v>82310.284334036172</v>
          </cell>
          <cell r="P989">
            <v>82310.284334036172</v>
          </cell>
        </row>
        <row r="990">
          <cell r="E990" t="str">
            <v>L6-D M3</v>
          </cell>
          <cell r="F990" t="str">
            <v>OHL00127</v>
          </cell>
          <cell r="G990" t="str">
            <v>n</v>
          </cell>
          <cell r="H990">
            <v>20139</v>
          </cell>
          <cell r="I990">
            <v>61891.752848027943</v>
          </cell>
          <cell r="J990">
            <v>0</v>
          </cell>
          <cell r="K990">
            <v>61891.752848027943</v>
          </cell>
          <cell r="L990">
            <v>100</v>
          </cell>
          <cell r="M990" t="str">
            <v>Road</v>
          </cell>
          <cell r="O990">
            <v>61891.752848027943</v>
          </cell>
          <cell r="P990">
            <v>61891.752848027943</v>
          </cell>
        </row>
        <row r="991">
          <cell r="E991" t="str">
            <v>L6-D M6.1</v>
          </cell>
          <cell r="F991" t="str">
            <v>OHL00128</v>
          </cell>
          <cell r="G991" t="str">
            <v>n</v>
          </cell>
          <cell r="H991">
            <v>18783</v>
          </cell>
          <cell r="I991">
            <v>57724.454718986941</v>
          </cell>
          <cell r="J991">
            <v>0</v>
          </cell>
          <cell r="K991">
            <v>57724.454718986941</v>
          </cell>
          <cell r="L991">
            <v>100</v>
          </cell>
          <cell r="M991" t="str">
            <v>Road</v>
          </cell>
          <cell r="O991">
            <v>57724.454718986941</v>
          </cell>
          <cell r="P991">
            <v>57724.454718986941</v>
          </cell>
        </row>
        <row r="992">
          <cell r="E992" t="str">
            <v>L6-D STD</v>
          </cell>
          <cell r="F992" t="str">
            <v>OHL00129</v>
          </cell>
          <cell r="G992" t="str">
            <v>n</v>
          </cell>
          <cell r="H992">
            <v>21883</v>
          </cell>
          <cell r="I992">
            <v>67251.46368515525</v>
          </cell>
          <cell r="J992">
            <v>0</v>
          </cell>
          <cell r="K992">
            <v>67251.46368515525</v>
          </cell>
          <cell r="L992">
            <v>100</v>
          </cell>
          <cell r="M992" t="str">
            <v>Road</v>
          </cell>
          <cell r="O992">
            <v>67251.46368515525</v>
          </cell>
          <cell r="P992">
            <v>67251.46368515525</v>
          </cell>
        </row>
        <row r="993">
          <cell r="E993" t="str">
            <v>L6-D30 E12.2</v>
          </cell>
          <cell r="F993" t="str">
            <v>OHL00130</v>
          </cell>
          <cell r="G993" t="str">
            <v>n</v>
          </cell>
          <cell r="H993">
            <v>142844</v>
          </cell>
          <cell r="I993">
            <v>438992.28087595885</v>
          </cell>
          <cell r="J993">
            <v>0</v>
          </cell>
          <cell r="K993">
            <v>438992.28087595885</v>
          </cell>
          <cell r="L993">
            <v>100</v>
          </cell>
          <cell r="M993" t="str">
            <v>Road</v>
          </cell>
          <cell r="O993">
            <v>438992.28087595885</v>
          </cell>
          <cell r="P993">
            <v>438992.28087595885</v>
          </cell>
        </row>
        <row r="994">
          <cell r="E994" t="str">
            <v>L6-D30 E3</v>
          </cell>
          <cell r="F994" t="str">
            <v>OHL00131</v>
          </cell>
          <cell r="G994" t="str">
            <v>n</v>
          </cell>
          <cell r="H994">
            <v>121318</v>
          </cell>
          <cell r="I994">
            <v>372837.95971707767</v>
          </cell>
          <cell r="J994">
            <v>0</v>
          </cell>
          <cell r="K994">
            <v>372837.95971707767</v>
          </cell>
          <cell r="L994">
            <v>100</v>
          </cell>
          <cell r="M994" t="str">
            <v>Road</v>
          </cell>
          <cell r="O994">
            <v>372837.95971707767</v>
          </cell>
          <cell r="P994">
            <v>372837.95971707767</v>
          </cell>
        </row>
        <row r="995">
          <cell r="E995" t="str">
            <v>L6-D30 E6.1</v>
          </cell>
          <cell r="F995" t="str">
            <v>OHL00132</v>
          </cell>
          <cell r="G995" t="str">
            <v>n</v>
          </cell>
          <cell r="H995">
            <v>153445</v>
          </cell>
          <cell r="I995">
            <v>471571.57823686791</v>
          </cell>
          <cell r="J995">
            <v>0</v>
          </cell>
          <cell r="K995">
            <v>471571.57823686791</v>
          </cell>
          <cell r="L995">
            <v>100</v>
          </cell>
          <cell r="M995" t="str">
            <v>Road</v>
          </cell>
          <cell r="O995">
            <v>471571.57823686791</v>
          </cell>
          <cell r="P995">
            <v>471571.57823686791</v>
          </cell>
        </row>
        <row r="996">
          <cell r="E996" t="str">
            <v>L6-D30 E9.1</v>
          </cell>
          <cell r="F996" t="str">
            <v>OHL00133</v>
          </cell>
          <cell r="G996" t="str">
            <v>n</v>
          </cell>
          <cell r="H996">
            <v>159902</v>
          </cell>
          <cell r="I996">
            <v>491415.41591864749</v>
          </cell>
          <cell r="J996">
            <v>0</v>
          </cell>
          <cell r="K996">
            <v>491415.41591864749</v>
          </cell>
          <cell r="L996">
            <v>100</v>
          </cell>
          <cell r="M996" t="str">
            <v>Road</v>
          </cell>
          <cell r="O996">
            <v>491415.41591864749</v>
          </cell>
          <cell r="P996">
            <v>491415.41591864749</v>
          </cell>
        </row>
        <row r="997">
          <cell r="E997" t="str">
            <v>L6-D30 M3</v>
          </cell>
          <cell r="F997" t="str">
            <v>OHL00134</v>
          </cell>
          <cell r="G997" t="str">
            <v>n</v>
          </cell>
          <cell r="H997">
            <v>115000</v>
          </cell>
          <cell r="I997">
            <v>353421.30078034458</v>
          </cell>
          <cell r="J997">
            <v>0</v>
          </cell>
          <cell r="K997">
            <v>353421.30078034458</v>
          </cell>
          <cell r="L997">
            <v>100</v>
          </cell>
          <cell r="M997" t="str">
            <v>Road</v>
          </cell>
          <cell r="O997">
            <v>353421.30078034458</v>
          </cell>
          <cell r="P997">
            <v>353421.30078034458</v>
          </cell>
        </row>
        <row r="998">
          <cell r="E998" t="str">
            <v>L6-D30 M6.1</v>
          </cell>
          <cell r="F998" t="str">
            <v>OHL00135</v>
          </cell>
          <cell r="G998" t="str">
            <v>n</v>
          </cell>
          <cell r="H998">
            <v>101579</v>
          </cell>
          <cell r="I998">
            <v>312175.49830552289</v>
          </cell>
          <cell r="J998">
            <v>0</v>
          </cell>
          <cell r="K998">
            <v>312175.49830552289</v>
          </cell>
          <cell r="L998">
            <v>100</v>
          </cell>
          <cell r="M998" t="str">
            <v>Road</v>
          </cell>
          <cell r="O998">
            <v>312175.49830552289</v>
          </cell>
          <cell r="P998">
            <v>312175.49830552289</v>
          </cell>
        </row>
        <row r="999">
          <cell r="E999" t="str">
            <v>L6-D30 STD</v>
          </cell>
          <cell r="F999" t="str">
            <v>OHL00136</v>
          </cell>
          <cell r="G999" t="str">
            <v>n</v>
          </cell>
          <cell r="H999">
            <v>137847</v>
          </cell>
          <cell r="I999">
            <v>423635.35695542133</v>
          </cell>
          <cell r="J999">
            <v>0</v>
          </cell>
          <cell r="K999">
            <v>423635.35695542133</v>
          </cell>
          <cell r="L999">
            <v>100</v>
          </cell>
          <cell r="M999" t="str">
            <v>Road</v>
          </cell>
          <cell r="O999">
            <v>423635.35695542133</v>
          </cell>
          <cell r="P999">
            <v>423635.35695542133</v>
          </cell>
        </row>
        <row r="1000">
          <cell r="E1000" t="str">
            <v>L6-D60 E12.2</v>
          </cell>
          <cell r="F1000" t="str">
            <v>OHL00137</v>
          </cell>
          <cell r="G1000" t="str">
            <v>n</v>
          </cell>
          <cell r="H1000">
            <v>61764</v>
          </cell>
          <cell r="I1000">
            <v>189814.8975311323</v>
          </cell>
          <cell r="J1000">
            <v>0</v>
          </cell>
          <cell r="K1000">
            <v>189814.8975311323</v>
          </cell>
          <cell r="L1000">
            <v>100</v>
          </cell>
          <cell r="M1000" t="str">
            <v>Road</v>
          </cell>
          <cell r="O1000">
            <v>189814.8975311323</v>
          </cell>
          <cell r="P1000">
            <v>189814.8975311323</v>
          </cell>
        </row>
        <row r="1001">
          <cell r="E1001" t="str">
            <v>L6-D60 E3</v>
          </cell>
          <cell r="F1001" t="str">
            <v>OHL00138</v>
          </cell>
          <cell r="G1001" t="str">
            <v>n</v>
          </cell>
          <cell r="H1001">
            <v>48831</v>
          </cell>
          <cell r="I1001">
            <v>150068.83078545754</v>
          </cell>
          <cell r="J1001">
            <v>0</v>
          </cell>
          <cell r="K1001">
            <v>150068.83078545754</v>
          </cell>
          <cell r="L1001">
            <v>100</v>
          </cell>
          <cell r="M1001" t="str">
            <v>Road</v>
          </cell>
          <cell r="O1001">
            <v>150068.83078545754</v>
          </cell>
          <cell r="P1001">
            <v>150068.83078545754</v>
          </cell>
        </row>
        <row r="1002">
          <cell r="E1002" t="str">
            <v>L6-D60 E6.1</v>
          </cell>
          <cell r="F1002" t="str">
            <v>OHL00139</v>
          </cell>
          <cell r="G1002" t="str">
            <v>n</v>
          </cell>
          <cell r="H1002">
            <v>54629</v>
          </cell>
          <cell r="I1002">
            <v>167887.41080679023</v>
          </cell>
          <cell r="J1002">
            <v>0</v>
          </cell>
          <cell r="K1002">
            <v>167887.41080679023</v>
          </cell>
          <cell r="L1002">
            <v>100</v>
          </cell>
          <cell r="M1002" t="str">
            <v>Road</v>
          </cell>
          <cell r="O1002">
            <v>167887.41080679023</v>
          </cell>
          <cell r="P1002">
            <v>167887.41080679023</v>
          </cell>
        </row>
        <row r="1003">
          <cell r="E1003" t="str">
            <v>L6-D60 E9.1</v>
          </cell>
          <cell r="F1003" t="str">
            <v>OHL00140</v>
          </cell>
          <cell r="G1003" t="str">
            <v>n</v>
          </cell>
          <cell r="H1003">
            <v>57697</v>
          </cell>
          <cell r="I1003">
            <v>177316.07645285124</v>
          </cell>
          <cell r="J1003">
            <v>0</v>
          </cell>
          <cell r="K1003">
            <v>177316.07645285124</v>
          </cell>
          <cell r="L1003">
            <v>100</v>
          </cell>
          <cell r="M1003" t="str">
            <v>Road</v>
          </cell>
          <cell r="O1003">
            <v>177316.07645285124</v>
          </cell>
          <cell r="P1003">
            <v>177316.07645285124</v>
          </cell>
        </row>
        <row r="1004">
          <cell r="E1004" t="str">
            <v>L6-D60 M3</v>
          </cell>
          <cell r="F1004" t="str">
            <v>OHL00141</v>
          </cell>
          <cell r="G1004" t="str">
            <v>n</v>
          </cell>
          <cell r="H1004">
            <v>42536</v>
          </cell>
          <cell r="I1004">
            <v>130722.8560704369</v>
          </cell>
          <cell r="J1004">
            <v>0</v>
          </cell>
          <cell r="K1004">
            <v>130722.8560704369</v>
          </cell>
          <cell r="L1004">
            <v>100</v>
          </cell>
          <cell r="M1004" t="str">
            <v>Road</v>
          </cell>
          <cell r="O1004">
            <v>130722.8560704369</v>
          </cell>
          <cell r="P1004">
            <v>130722.8560704369</v>
          </cell>
        </row>
        <row r="1005">
          <cell r="E1005" t="str">
            <v>L6-D60 M6.1</v>
          </cell>
          <cell r="F1005" t="str">
            <v>OHL00142</v>
          </cell>
          <cell r="G1005" t="str">
            <v>n</v>
          </cell>
          <cell r="H1005">
            <v>36599</v>
          </cell>
          <cell r="I1005">
            <v>112477.09727230725</v>
          </cell>
          <cell r="J1005">
            <v>0</v>
          </cell>
          <cell r="K1005">
            <v>112477.09727230725</v>
          </cell>
          <cell r="L1005">
            <v>100</v>
          </cell>
          <cell r="M1005" t="str">
            <v>Road</v>
          </cell>
          <cell r="O1005">
            <v>112477.09727230725</v>
          </cell>
          <cell r="P1005">
            <v>112477.09727230725</v>
          </cell>
        </row>
        <row r="1006">
          <cell r="E1006" t="str">
            <v>L6-D60 STD</v>
          </cell>
          <cell r="F1006" t="str">
            <v>OHL00143</v>
          </cell>
          <cell r="G1006" t="str">
            <v>n</v>
          </cell>
          <cell r="H1006">
            <v>45235</v>
          </cell>
          <cell r="I1006">
            <v>139017.50039510589</v>
          </cell>
          <cell r="J1006">
            <v>0</v>
          </cell>
          <cell r="K1006">
            <v>139017.50039510589</v>
          </cell>
          <cell r="L1006">
            <v>100</v>
          </cell>
          <cell r="M1006" t="str">
            <v>Road</v>
          </cell>
          <cell r="O1006">
            <v>139017.50039510589</v>
          </cell>
          <cell r="P1006">
            <v>139017.50039510589</v>
          </cell>
        </row>
        <row r="1007">
          <cell r="E1007" t="str">
            <v>L6-D90 E3</v>
          </cell>
          <cell r="F1007" t="str">
            <v>OHL00144</v>
          </cell>
          <cell r="G1007" t="str">
            <v>n</v>
          </cell>
          <cell r="H1007">
            <v>53844</v>
          </cell>
          <cell r="I1007">
            <v>165474.92623892293</v>
          </cell>
          <cell r="J1007">
            <v>0</v>
          </cell>
          <cell r="K1007">
            <v>165474.92623892293</v>
          </cell>
          <cell r="L1007">
            <v>100</v>
          </cell>
          <cell r="M1007" t="str">
            <v>Road</v>
          </cell>
          <cell r="O1007">
            <v>165474.92623892293</v>
          </cell>
          <cell r="P1007">
            <v>165474.92623892293</v>
          </cell>
        </row>
        <row r="1008">
          <cell r="E1008" t="str">
            <v>L6-D90 E6.1</v>
          </cell>
          <cell r="F1008" t="str">
            <v>OHL00145</v>
          </cell>
          <cell r="G1008" t="str">
            <v>n</v>
          </cell>
          <cell r="H1008">
            <v>61424</v>
          </cell>
          <cell r="I1008">
            <v>188769.99982369487</v>
          </cell>
          <cell r="J1008">
            <v>0</v>
          </cell>
          <cell r="K1008">
            <v>188769.99982369487</v>
          </cell>
          <cell r="L1008">
            <v>100</v>
          </cell>
          <cell r="M1008" t="str">
            <v>Road</v>
          </cell>
          <cell r="O1008">
            <v>188769.99982369487</v>
          </cell>
          <cell r="P1008">
            <v>188769.99982369487</v>
          </cell>
        </row>
        <row r="1009">
          <cell r="E1009" t="str">
            <v>L6-D90 E9.1</v>
          </cell>
          <cell r="F1009" t="str">
            <v>OHL00146</v>
          </cell>
          <cell r="G1009" t="str">
            <v>n</v>
          </cell>
          <cell r="H1009">
            <v>64502</v>
          </cell>
          <cell r="I1009">
            <v>198229.39773314539</v>
          </cell>
          <cell r="J1009">
            <v>0</v>
          </cell>
          <cell r="K1009">
            <v>198229.39773314539</v>
          </cell>
          <cell r="L1009">
            <v>100</v>
          </cell>
          <cell r="M1009" t="str">
            <v>Road</v>
          </cell>
          <cell r="O1009">
            <v>198229.39773314539</v>
          </cell>
          <cell r="P1009">
            <v>198229.39773314539</v>
          </cell>
        </row>
        <row r="1010">
          <cell r="E1010" t="str">
            <v>L6-D90 M3</v>
          </cell>
          <cell r="F1010" t="str">
            <v>OHL00147</v>
          </cell>
          <cell r="G1010" t="str">
            <v>n</v>
          </cell>
          <cell r="H1010">
            <v>45269</v>
          </cell>
          <cell r="I1010">
            <v>139121.9901179779</v>
          </cell>
          <cell r="J1010">
            <v>0</v>
          </cell>
          <cell r="K1010">
            <v>139121.9901179779</v>
          </cell>
          <cell r="L1010">
            <v>100</v>
          </cell>
          <cell r="M1010" t="str">
            <v>Road</v>
          </cell>
          <cell r="O1010">
            <v>139121.9901179779</v>
          </cell>
          <cell r="P1010">
            <v>139121.9901179779</v>
          </cell>
        </row>
        <row r="1011">
          <cell r="E1011" t="str">
            <v>L6-D90 M6.1</v>
          </cell>
          <cell r="F1011" t="str">
            <v>OHL00148</v>
          </cell>
          <cell r="G1011" t="str">
            <v>n</v>
          </cell>
          <cell r="H1011">
            <v>40983</v>
          </cell>
          <cell r="I1011">
            <v>125950.13189461286</v>
          </cell>
          <cell r="J1011">
            <v>0</v>
          </cell>
          <cell r="K1011">
            <v>125950.13189461286</v>
          </cell>
          <cell r="L1011">
            <v>100</v>
          </cell>
          <cell r="M1011" t="str">
            <v>Road</v>
          </cell>
          <cell r="O1011">
            <v>125950.13189461286</v>
          </cell>
          <cell r="P1011">
            <v>125950.13189461286</v>
          </cell>
        </row>
        <row r="1012">
          <cell r="E1012" t="str">
            <v>L6-D90 STD</v>
          </cell>
          <cell r="F1012" t="str">
            <v>OHL00149</v>
          </cell>
          <cell r="G1012" t="str">
            <v>n</v>
          </cell>
          <cell r="H1012">
            <v>50675</v>
          </cell>
          <cell r="I1012">
            <v>155735.86448809225</v>
          </cell>
          <cell r="J1012">
            <v>0</v>
          </cell>
          <cell r="K1012">
            <v>155735.86448809225</v>
          </cell>
          <cell r="L1012">
            <v>100</v>
          </cell>
          <cell r="M1012" t="str">
            <v>Road</v>
          </cell>
          <cell r="O1012">
            <v>155735.86448809225</v>
          </cell>
          <cell r="P1012">
            <v>155735.86448809225</v>
          </cell>
        </row>
        <row r="1013">
          <cell r="E1013" t="str">
            <v>L6-DJT E3</v>
          </cell>
          <cell r="F1013" t="str">
            <v>OHL00150</v>
          </cell>
          <cell r="G1013" t="str">
            <v>n</v>
          </cell>
          <cell r="H1013">
            <v>79820</v>
          </cell>
          <cell r="I1013">
            <v>245305.11503927896</v>
          </cell>
          <cell r="J1013">
            <v>0</v>
          </cell>
          <cell r="K1013">
            <v>245305.11503927896</v>
          </cell>
          <cell r="L1013">
            <v>100</v>
          </cell>
          <cell r="M1013" t="str">
            <v>Road</v>
          </cell>
          <cell r="O1013">
            <v>245305.11503927896</v>
          </cell>
          <cell r="P1013">
            <v>245305.11503927896</v>
          </cell>
        </row>
        <row r="1014">
          <cell r="E1014" t="str">
            <v>L6-DJT E6.1</v>
          </cell>
          <cell r="F1014" t="str">
            <v>OHL00151</v>
          </cell>
          <cell r="G1014" t="str">
            <v>n</v>
          </cell>
          <cell r="H1014">
            <v>89473</v>
          </cell>
          <cell r="I1014">
            <v>274970.99172817665</v>
          </cell>
          <cell r="J1014">
            <v>0</v>
          </cell>
          <cell r="K1014">
            <v>274970.99172817665</v>
          </cell>
          <cell r="L1014">
            <v>100</v>
          </cell>
          <cell r="M1014" t="str">
            <v>Road</v>
          </cell>
          <cell r="O1014">
            <v>274970.99172817665</v>
          </cell>
          <cell r="P1014">
            <v>274970.99172817665</v>
          </cell>
        </row>
        <row r="1015">
          <cell r="E1015" t="str">
            <v>L6-DJT E9.1</v>
          </cell>
          <cell r="F1015" t="str">
            <v>OHL00152</v>
          </cell>
          <cell r="G1015" t="str">
            <v>n</v>
          </cell>
          <cell r="H1015">
            <v>93204</v>
          </cell>
          <cell r="I1015">
            <v>286437.20799724048</v>
          </cell>
          <cell r="J1015">
            <v>0</v>
          </cell>
          <cell r="K1015">
            <v>286437.20799724048</v>
          </cell>
          <cell r="L1015">
            <v>100</v>
          </cell>
          <cell r="M1015" t="str">
            <v>Road</v>
          </cell>
          <cell r="O1015">
            <v>286437.20799724048</v>
          </cell>
          <cell r="P1015">
            <v>286437.20799724048</v>
          </cell>
        </row>
        <row r="1016">
          <cell r="E1016" t="str">
            <v>L6-DJT M3</v>
          </cell>
          <cell r="F1016" t="str">
            <v>OHL00153</v>
          </cell>
          <cell r="G1016" t="str">
            <v>n</v>
          </cell>
          <cell r="H1016">
            <v>68499</v>
          </cell>
          <cell r="I1016">
            <v>210513.09285308226</v>
          </cell>
          <cell r="J1016">
            <v>0</v>
          </cell>
          <cell r="K1016">
            <v>210513.09285308226</v>
          </cell>
          <cell r="L1016">
            <v>100</v>
          </cell>
          <cell r="M1016" t="str">
            <v>Road</v>
          </cell>
          <cell r="O1016">
            <v>210513.09285308226</v>
          </cell>
          <cell r="P1016">
            <v>210513.09285308226</v>
          </cell>
        </row>
        <row r="1017">
          <cell r="E1017" t="str">
            <v>L6-DJT M6.1</v>
          </cell>
          <cell r="F1017" t="str">
            <v>OHL00154</v>
          </cell>
          <cell r="G1017" t="str">
            <v>n</v>
          </cell>
          <cell r="H1017">
            <v>63266</v>
          </cell>
          <cell r="I1017">
            <v>194430.88707992356</v>
          </cell>
          <cell r="J1017">
            <v>0</v>
          </cell>
          <cell r="K1017">
            <v>194430.88707992356</v>
          </cell>
          <cell r="L1017">
            <v>100</v>
          </cell>
          <cell r="M1017" t="str">
            <v>Road</v>
          </cell>
          <cell r="O1017">
            <v>194430.88707992356</v>
          </cell>
          <cell r="P1017">
            <v>194430.88707992356</v>
          </cell>
        </row>
        <row r="1018">
          <cell r="E1018" t="str">
            <v>L6-DJT STD</v>
          </cell>
          <cell r="F1018" t="str">
            <v>OHL00155</v>
          </cell>
          <cell r="G1018" t="str">
            <v>n</v>
          </cell>
          <cell r="H1018">
            <v>75723</v>
          </cell>
          <cell r="I1018">
            <v>232714.09701730791</v>
          </cell>
          <cell r="J1018">
            <v>0</v>
          </cell>
          <cell r="K1018">
            <v>232714.09701730791</v>
          </cell>
          <cell r="L1018">
            <v>100</v>
          </cell>
          <cell r="M1018" t="str">
            <v>Road</v>
          </cell>
          <cell r="O1018">
            <v>232714.09701730791</v>
          </cell>
          <cell r="P1018">
            <v>232714.09701730791</v>
          </cell>
        </row>
        <row r="1019">
          <cell r="E1019" t="str">
            <v>L6-DT E3</v>
          </cell>
          <cell r="F1019" t="str">
            <v>OHL00156</v>
          </cell>
          <cell r="G1019" t="str">
            <v>n</v>
          </cell>
          <cell r="H1019">
            <v>65091</v>
          </cell>
          <cell r="I1019">
            <v>200039.52946893396</v>
          </cell>
          <cell r="J1019">
            <v>0</v>
          </cell>
          <cell r="K1019">
            <v>200039.52946893396</v>
          </cell>
          <cell r="L1019">
            <v>100</v>
          </cell>
          <cell r="M1019" t="str">
            <v>Road</v>
          </cell>
          <cell r="O1019">
            <v>200039.52946893396</v>
          </cell>
          <cell r="P1019">
            <v>200039.52946893396</v>
          </cell>
        </row>
        <row r="1020">
          <cell r="E1020" t="str">
            <v>L6-DT E6.1</v>
          </cell>
          <cell r="F1020" t="str">
            <v>OHL00157</v>
          </cell>
          <cell r="G1020" t="str">
            <v>n</v>
          </cell>
          <cell r="H1020">
            <v>72986</v>
          </cell>
          <cell r="I1020">
            <v>224302.67006162988</v>
          </cell>
          <cell r="J1020">
            <v>0</v>
          </cell>
          <cell r="K1020">
            <v>224302.67006162988</v>
          </cell>
          <cell r="L1020">
            <v>100</v>
          </cell>
          <cell r="M1020" t="str">
            <v>Road</v>
          </cell>
          <cell r="O1020">
            <v>224302.67006162988</v>
          </cell>
          <cell r="P1020">
            <v>224302.67006162988</v>
          </cell>
        </row>
        <row r="1021">
          <cell r="E1021" t="str">
            <v>L6-DT E9.1</v>
          </cell>
          <cell r="F1021" t="str">
            <v>OHL00158</v>
          </cell>
          <cell r="G1021" t="str">
            <v>n</v>
          </cell>
          <cell r="H1021">
            <v>77423</v>
          </cell>
          <cell r="I1021">
            <v>237938.58582413444</v>
          </cell>
          <cell r="J1021">
            <v>0</v>
          </cell>
          <cell r="K1021">
            <v>237938.58582413444</v>
          </cell>
          <cell r="L1021">
            <v>100</v>
          </cell>
          <cell r="M1021" t="str">
            <v>Road</v>
          </cell>
          <cell r="O1021">
            <v>237938.58582413444</v>
          </cell>
          <cell r="P1021">
            <v>237938.58582413444</v>
          </cell>
        </row>
        <row r="1022">
          <cell r="E1022" t="str">
            <v>L6-DT M3</v>
          </cell>
          <cell r="F1022" t="str">
            <v>OHL00159</v>
          </cell>
          <cell r="G1022" t="str">
            <v>n</v>
          </cell>
          <cell r="H1022">
            <v>54992</v>
          </cell>
          <cell r="I1022">
            <v>169002.99279840701</v>
          </cell>
          <cell r="J1022">
            <v>0</v>
          </cell>
          <cell r="K1022">
            <v>169002.99279840701</v>
          </cell>
          <cell r="L1022">
            <v>100</v>
          </cell>
          <cell r="M1022" t="str">
            <v>Road</v>
          </cell>
          <cell r="O1022">
            <v>169002.99279840701</v>
          </cell>
          <cell r="P1022">
            <v>169002.99279840701</v>
          </cell>
        </row>
        <row r="1023">
          <cell r="E1023" t="str">
            <v>L6-DT M6.1</v>
          </cell>
          <cell r="F1023" t="str">
            <v>OHL00160</v>
          </cell>
          <cell r="G1023" t="str">
            <v>n</v>
          </cell>
          <cell r="H1023">
            <v>49983</v>
          </cell>
          <cell r="I1023">
            <v>153609.19020028514</v>
          </cell>
          <cell r="J1023">
            <v>0</v>
          </cell>
          <cell r="K1023">
            <v>153609.19020028514</v>
          </cell>
          <cell r="L1023">
            <v>100</v>
          </cell>
          <cell r="M1023" t="str">
            <v>Road</v>
          </cell>
          <cell r="O1023">
            <v>153609.19020028514</v>
          </cell>
          <cell r="P1023">
            <v>153609.19020028514</v>
          </cell>
        </row>
        <row r="1024">
          <cell r="E1024" t="str">
            <v>L6-DT STD</v>
          </cell>
          <cell r="F1024" t="str">
            <v>OHL00161</v>
          </cell>
          <cell r="G1024" t="str">
            <v>n</v>
          </cell>
          <cell r="H1024">
            <v>60809</v>
          </cell>
          <cell r="I1024">
            <v>186879.96422180455</v>
          </cell>
          <cell r="J1024">
            <v>0</v>
          </cell>
          <cell r="K1024">
            <v>186879.96422180455</v>
          </cell>
          <cell r="L1024">
            <v>100</v>
          </cell>
          <cell r="M1024" t="str">
            <v>Road</v>
          </cell>
          <cell r="O1024">
            <v>186879.96422180455</v>
          </cell>
          <cell r="P1024">
            <v>186879.96422180455</v>
          </cell>
        </row>
        <row r="1025">
          <cell r="E1025" t="str">
            <v>L6-SF60 E12.1</v>
          </cell>
          <cell r="F1025" t="str">
            <v>OHL00162</v>
          </cell>
          <cell r="G1025" t="str">
            <v>n</v>
          </cell>
          <cell r="H1025">
            <v>93204</v>
          </cell>
          <cell r="I1025">
            <v>286437.20799380384</v>
          </cell>
          <cell r="J1025">
            <v>0</v>
          </cell>
          <cell r="K1025">
            <v>286437.20799380384</v>
          </cell>
          <cell r="L1025">
            <v>100</v>
          </cell>
          <cell r="M1025" t="str">
            <v>Road</v>
          </cell>
          <cell r="O1025">
            <v>286437.20799380384</v>
          </cell>
          <cell r="P1025">
            <v>286437.20799380384</v>
          </cell>
        </row>
        <row r="1026">
          <cell r="E1026" t="str">
            <v>L6-SF60 E3</v>
          </cell>
          <cell r="F1026" t="str">
            <v>OHL00163</v>
          </cell>
          <cell r="G1026" t="str">
            <v>n</v>
          </cell>
          <cell r="H1026">
            <v>79820</v>
          </cell>
          <cell r="I1026">
            <v>245305.11506583987</v>
          </cell>
          <cell r="J1026">
            <v>0</v>
          </cell>
          <cell r="K1026">
            <v>245305.11506583987</v>
          </cell>
          <cell r="L1026">
            <v>100</v>
          </cell>
          <cell r="M1026" t="str">
            <v>Road</v>
          </cell>
          <cell r="O1026">
            <v>245305.11506583987</v>
          </cell>
          <cell r="P1026">
            <v>245305.11506583987</v>
          </cell>
        </row>
        <row r="1027">
          <cell r="E1027" t="str">
            <v>L6-SF60 E6.1</v>
          </cell>
          <cell r="F1027" t="str">
            <v>OHL00164</v>
          </cell>
          <cell r="G1027" t="str">
            <v>n</v>
          </cell>
          <cell r="H1027">
            <v>89473</v>
          </cell>
          <cell r="I1027">
            <v>274970.99171781057</v>
          </cell>
          <cell r="J1027">
            <v>0</v>
          </cell>
          <cell r="K1027">
            <v>274970.99171781057</v>
          </cell>
          <cell r="L1027">
            <v>100</v>
          </cell>
          <cell r="M1027" t="str">
            <v>Road</v>
          </cell>
          <cell r="O1027">
            <v>274970.99171781057</v>
          </cell>
          <cell r="P1027">
            <v>274970.99171781057</v>
          </cell>
        </row>
        <row r="1028">
          <cell r="E1028" t="str">
            <v>L6-SF60 E9.1</v>
          </cell>
          <cell r="F1028" t="str">
            <v>OHL00165</v>
          </cell>
          <cell r="G1028" t="str">
            <v>n</v>
          </cell>
          <cell r="H1028">
            <v>93204</v>
          </cell>
          <cell r="I1028">
            <v>286437.207985694</v>
          </cell>
          <cell r="J1028">
            <v>0</v>
          </cell>
          <cell r="K1028">
            <v>286437.207985694</v>
          </cell>
          <cell r="L1028">
            <v>100</v>
          </cell>
          <cell r="M1028" t="str">
            <v>Road</v>
          </cell>
          <cell r="O1028">
            <v>286437.207985694</v>
          </cell>
          <cell r="P1028">
            <v>286437.207985694</v>
          </cell>
        </row>
        <row r="1029">
          <cell r="E1029" t="str">
            <v>L6-SF60 M3</v>
          </cell>
          <cell r="F1029" t="str">
            <v>OHL00166</v>
          </cell>
          <cell r="G1029" t="str">
            <v>n</v>
          </cell>
          <cell r="H1029">
            <v>68499</v>
          </cell>
          <cell r="I1029">
            <v>210513.09283832525</v>
          </cell>
          <cell r="J1029">
            <v>0</v>
          </cell>
          <cell r="K1029">
            <v>210513.09283832525</v>
          </cell>
          <cell r="L1029">
            <v>100</v>
          </cell>
          <cell r="M1029" t="str">
            <v>Road</v>
          </cell>
          <cell r="O1029">
            <v>210513.09283832525</v>
          </cell>
          <cell r="P1029">
            <v>210513.09283832525</v>
          </cell>
        </row>
        <row r="1030">
          <cell r="E1030" t="str">
            <v>L6-SF60 M6.1</v>
          </cell>
          <cell r="F1030" t="str">
            <v>OHL00167</v>
          </cell>
          <cell r="G1030" t="str">
            <v>n</v>
          </cell>
          <cell r="H1030">
            <v>63266</v>
          </cell>
          <cell r="I1030">
            <v>194430.887103833</v>
          </cell>
          <cell r="J1030">
            <v>0</v>
          </cell>
          <cell r="K1030">
            <v>194430.887103833</v>
          </cell>
          <cell r="L1030">
            <v>100</v>
          </cell>
          <cell r="M1030" t="str">
            <v>Road</v>
          </cell>
          <cell r="O1030">
            <v>194430.887103833</v>
          </cell>
          <cell r="P1030">
            <v>194430.887103833</v>
          </cell>
        </row>
        <row r="1031">
          <cell r="E1031" t="str">
            <v>L6-SF60 STD</v>
          </cell>
          <cell r="F1031" t="str">
            <v>OHL00168</v>
          </cell>
          <cell r="G1031" t="str">
            <v>n</v>
          </cell>
          <cell r="H1031">
            <v>75723</v>
          </cell>
          <cell r="I1031">
            <v>232714.09704564456</v>
          </cell>
          <cell r="J1031">
            <v>0</v>
          </cell>
          <cell r="K1031">
            <v>232714.09704564456</v>
          </cell>
          <cell r="L1031">
            <v>100</v>
          </cell>
          <cell r="M1031" t="str">
            <v>Road</v>
          </cell>
          <cell r="O1031">
            <v>232714.09704564456</v>
          </cell>
          <cell r="P1031">
            <v>232714.09704564456</v>
          </cell>
        </row>
        <row r="1032">
          <cell r="E1032" t="str">
            <v>L8(c)-D E1.2</v>
          </cell>
          <cell r="F1032" t="str">
            <v>OHL00169</v>
          </cell>
          <cell r="G1032" t="str">
            <v>n</v>
          </cell>
          <cell r="H1032">
            <v>16205</v>
          </cell>
          <cell r="I1032">
            <v>49801.671127090733</v>
          </cell>
          <cell r="J1032">
            <v>0</v>
          </cell>
          <cell r="K1032">
            <v>49801.671127090733</v>
          </cell>
          <cell r="L1032">
            <v>100</v>
          </cell>
          <cell r="M1032" t="str">
            <v>Road</v>
          </cell>
          <cell r="O1032">
            <v>49801.671127090733</v>
          </cell>
          <cell r="P1032">
            <v>49801.671127090733</v>
          </cell>
        </row>
        <row r="1033">
          <cell r="E1033" t="str">
            <v>L8(c)-D E11</v>
          </cell>
          <cell r="F1033" t="str">
            <v>OHL00170</v>
          </cell>
          <cell r="G1033" t="str">
            <v>n</v>
          </cell>
          <cell r="H1033">
            <v>21295</v>
          </cell>
          <cell r="I1033">
            <v>65444.405207466509</v>
          </cell>
          <cell r="J1033">
            <v>0</v>
          </cell>
          <cell r="K1033">
            <v>65444.405207466509</v>
          </cell>
          <cell r="L1033">
            <v>100</v>
          </cell>
          <cell r="M1033" t="str">
            <v>Road</v>
          </cell>
          <cell r="O1033">
            <v>65444.405207466509</v>
          </cell>
          <cell r="P1033">
            <v>65444.405207466509</v>
          </cell>
        </row>
        <row r="1034">
          <cell r="E1034" t="str">
            <v>L8(c)-D E12.2</v>
          </cell>
          <cell r="F1034" t="str">
            <v>OHL00171</v>
          </cell>
          <cell r="G1034" t="str">
            <v>n</v>
          </cell>
          <cell r="H1034">
            <v>21755</v>
          </cell>
          <cell r="I1034">
            <v>66858.09042580126</v>
          </cell>
          <cell r="J1034">
            <v>0</v>
          </cell>
          <cell r="K1034">
            <v>66858.09042580126</v>
          </cell>
          <cell r="L1034">
            <v>100</v>
          </cell>
          <cell r="M1034" t="str">
            <v>Road</v>
          </cell>
          <cell r="O1034">
            <v>66858.09042580126</v>
          </cell>
          <cell r="P1034">
            <v>66858.09042580126</v>
          </cell>
        </row>
        <row r="1035">
          <cell r="E1035" t="str">
            <v>L8(c)-D E13.4</v>
          </cell>
          <cell r="F1035" t="str">
            <v>OHL00172</v>
          </cell>
          <cell r="G1035" t="str">
            <v>n</v>
          </cell>
          <cell r="H1035">
            <v>23950</v>
          </cell>
          <cell r="I1035">
            <v>73603.827432294391</v>
          </cell>
          <cell r="J1035">
            <v>0</v>
          </cell>
          <cell r="K1035">
            <v>73603.827432294391</v>
          </cell>
          <cell r="L1035">
            <v>100</v>
          </cell>
          <cell r="M1035" t="str">
            <v>Road</v>
          </cell>
          <cell r="O1035">
            <v>73603.827432294391</v>
          </cell>
          <cell r="P1035">
            <v>73603.827432294391</v>
          </cell>
        </row>
        <row r="1036">
          <cell r="E1036" t="str">
            <v>L8(c)-D E14.6</v>
          </cell>
          <cell r="F1036" t="str">
            <v>OHL00173</v>
          </cell>
          <cell r="G1036" t="str">
            <v>n</v>
          </cell>
          <cell r="H1036">
            <v>24290</v>
          </cell>
          <cell r="I1036">
            <v>74648.725174671548</v>
          </cell>
          <cell r="J1036">
            <v>0</v>
          </cell>
          <cell r="K1036">
            <v>74648.725174671548</v>
          </cell>
          <cell r="L1036">
            <v>100</v>
          </cell>
          <cell r="M1036" t="str">
            <v>Road</v>
          </cell>
          <cell r="O1036">
            <v>74648.725174671548</v>
          </cell>
          <cell r="P1036">
            <v>74648.725174671548</v>
          </cell>
        </row>
        <row r="1037">
          <cell r="E1037" t="str">
            <v>L8(c)-D E15.9</v>
          </cell>
          <cell r="F1037" t="str">
            <v>OHL00174</v>
          </cell>
          <cell r="G1037" t="str">
            <v>n</v>
          </cell>
          <cell r="H1037">
            <v>24650</v>
          </cell>
          <cell r="I1037">
            <v>75755.087511853126</v>
          </cell>
          <cell r="J1037">
            <v>0</v>
          </cell>
          <cell r="K1037">
            <v>75755.087511853126</v>
          </cell>
          <cell r="L1037">
            <v>100</v>
          </cell>
          <cell r="M1037" t="str">
            <v>Road</v>
          </cell>
          <cell r="O1037">
            <v>75755.087511853126</v>
          </cell>
          <cell r="P1037">
            <v>75755.087511853126</v>
          </cell>
        </row>
        <row r="1038">
          <cell r="E1038" t="str">
            <v>L8(c)-D E2.4</v>
          </cell>
          <cell r="F1038" t="str">
            <v>OHL00175</v>
          </cell>
          <cell r="G1038" t="str">
            <v>n</v>
          </cell>
          <cell r="H1038">
            <v>17450</v>
          </cell>
          <cell r="I1038">
            <v>53627.840858613759</v>
          </cell>
          <cell r="J1038">
            <v>0</v>
          </cell>
          <cell r="K1038">
            <v>53627.840858613759</v>
          </cell>
          <cell r="L1038">
            <v>100</v>
          </cell>
          <cell r="M1038" t="str">
            <v>Road</v>
          </cell>
          <cell r="O1038">
            <v>53627.840858613759</v>
          </cell>
          <cell r="P1038">
            <v>53627.840858613759</v>
          </cell>
        </row>
        <row r="1039">
          <cell r="E1039" t="str">
            <v>L8(c)-D E3.7</v>
          </cell>
          <cell r="F1039" t="str">
            <v>OHL00176</v>
          </cell>
          <cell r="G1039" t="str">
            <v>n</v>
          </cell>
          <cell r="H1039">
            <v>17790</v>
          </cell>
          <cell r="I1039">
            <v>54672.738609550062</v>
          </cell>
          <cell r="J1039">
            <v>0</v>
          </cell>
          <cell r="K1039">
            <v>54672.738609550062</v>
          </cell>
          <cell r="L1039">
            <v>100</v>
          </cell>
          <cell r="M1039" t="str">
            <v>Road</v>
          </cell>
          <cell r="O1039">
            <v>54672.738609550062</v>
          </cell>
          <cell r="P1039">
            <v>54672.738609550062</v>
          </cell>
        </row>
        <row r="1040">
          <cell r="E1040" t="str">
            <v>L8(c)-D E4.9</v>
          </cell>
          <cell r="F1040" t="str">
            <v>OHL00177</v>
          </cell>
          <cell r="G1040" t="str">
            <v>n</v>
          </cell>
          <cell r="H1040">
            <v>18150</v>
          </cell>
          <cell r="I1040">
            <v>55779.1009340979</v>
          </cell>
          <cell r="J1040">
            <v>0</v>
          </cell>
          <cell r="K1040">
            <v>55779.1009340979</v>
          </cell>
          <cell r="L1040">
            <v>100</v>
          </cell>
          <cell r="M1040" t="str">
            <v>Road</v>
          </cell>
          <cell r="O1040">
            <v>55779.1009340979</v>
          </cell>
          <cell r="P1040">
            <v>55779.1009340979</v>
          </cell>
        </row>
        <row r="1041">
          <cell r="E1041" t="str">
            <v>L8(c)-D E6.1</v>
          </cell>
          <cell r="F1041" t="str">
            <v>OHL00178</v>
          </cell>
          <cell r="G1041" t="str">
            <v>n</v>
          </cell>
          <cell r="H1041">
            <v>18690</v>
          </cell>
          <cell r="I1041">
            <v>57438.644461584401</v>
          </cell>
          <cell r="J1041">
            <v>0</v>
          </cell>
          <cell r="K1041">
            <v>57438.644461584401</v>
          </cell>
          <cell r="L1041">
            <v>100</v>
          </cell>
          <cell r="M1041" t="str">
            <v>Road</v>
          </cell>
          <cell r="O1041">
            <v>57438.644461584401</v>
          </cell>
          <cell r="P1041">
            <v>57438.644461584401</v>
          </cell>
        </row>
        <row r="1042">
          <cell r="E1042" t="str">
            <v>L8(c)-D E7.3</v>
          </cell>
          <cell r="F1042" t="str">
            <v>OHL00179</v>
          </cell>
          <cell r="G1042" t="str">
            <v>n</v>
          </cell>
          <cell r="H1042">
            <v>19130</v>
          </cell>
          <cell r="I1042">
            <v>58790.865079447103</v>
          </cell>
          <cell r="J1042">
            <v>0</v>
          </cell>
          <cell r="K1042">
            <v>58790.865079447103</v>
          </cell>
          <cell r="L1042">
            <v>100</v>
          </cell>
          <cell r="M1042" t="str">
            <v>Road</v>
          </cell>
          <cell r="O1042">
            <v>58790.865079447103</v>
          </cell>
          <cell r="P1042">
            <v>58790.865079447103</v>
          </cell>
        </row>
        <row r="1043">
          <cell r="E1043" t="str">
            <v>L8(c)-D E8.5</v>
          </cell>
          <cell r="F1043" t="str">
            <v>OHL00180</v>
          </cell>
          <cell r="G1043" t="str">
            <v>n</v>
          </cell>
          <cell r="H1043">
            <v>20315</v>
          </cell>
          <cell r="I1043">
            <v>62432.641082374961</v>
          </cell>
          <cell r="J1043">
            <v>0</v>
          </cell>
          <cell r="K1043">
            <v>62432.641082374961</v>
          </cell>
          <cell r="L1043">
            <v>100</v>
          </cell>
          <cell r="M1043" t="str">
            <v>Road</v>
          </cell>
          <cell r="O1043">
            <v>62432.641082374961</v>
          </cell>
          <cell r="P1043">
            <v>62432.641082374961</v>
          </cell>
        </row>
        <row r="1044">
          <cell r="E1044" t="str">
            <v>L8(c)-D E9.8</v>
          </cell>
          <cell r="F1044" t="str">
            <v>OHL00181</v>
          </cell>
          <cell r="G1044" t="str">
            <v>n</v>
          </cell>
          <cell r="H1044">
            <v>20855</v>
          </cell>
          <cell r="I1044">
            <v>64092.184595985513</v>
          </cell>
          <cell r="J1044">
            <v>0</v>
          </cell>
          <cell r="K1044">
            <v>64092.184595985513</v>
          </cell>
          <cell r="L1044">
            <v>100</v>
          </cell>
          <cell r="M1044" t="str">
            <v>Road</v>
          </cell>
          <cell r="O1044">
            <v>64092.184595985513</v>
          </cell>
          <cell r="P1044">
            <v>64092.184595985513</v>
          </cell>
        </row>
        <row r="1045">
          <cell r="E1045" t="str">
            <v>L8(c)-D M1.2</v>
          </cell>
          <cell r="F1045" t="str">
            <v>OHL00182</v>
          </cell>
          <cell r="G1045" t="str">
            <v>n</v>
          </cell>
          <cell r="H1045">
            <v>15305</v>
          </cell>
          <cell r="I1045">
            <v>47035.765276330458</v>
          </cell>
          <cell r="J1045">
            <v>0</v>
          </cell>
          <cell r="K1045">
            <v>47035.765276330458</v>
          </cell>
          <cell r="L1045">
            <v>100</v>
          </cell>
          <cell r="M1045" t="str">
            <v>Road</v>
          </cell>
          <cell r="O1045">
            <v>47035.765276330458</v>
          </cell>
          <cell r="P1045">
            <v>47035.765276330458</v>
          </cell>
        </row>
        <row r="1046">
          <cell r="E1046" t="str">
            <v>L8(c)-D M2.4</v>
          </cell>
          <cell r="F1046" t="str">
            <v>OHL00183</v>
          </cell>
          <cell r="G1046" t="str">
            <v>n</v>
          </cell>
          <cell r="H1046">
            <v>14765</v>
          </cell>
          <cell r="I1046">
            <v>45376.221794128243</v>
          </cell>
          <cell r="J1046">
            <v>0</v>
          </cell>
          <cell r="K1046">
            <v>45376.221794128243</v>
          </cell>
          <cell r="L1046">
            <v>100</v>
          </cell>
          <cell r="M1046" t="str">
            <v>Road</v>
          </cell>
          <cell r="O1046">
            <v>45376.221794128243</v>
          </cell>
          <cell r="P1046">
            <v>45376.221794128243</v>
          </cell>
        </row>
        <row r="1047">
          <cell r="E1047" t="str">
            <v>L8(c)-D M3.7</v>
          </cell>
          <cell r="F1047" t="str">
            <v>OHL00184</v>
          </cell>
          <cell r="G1047" t="str">
            <v>n</v>
          </cell>
          <cell r="H1047">
            <v>14405</v>
          </cell>
          <cell r="I1047">
            <v>44269.859464780973</v>
          </cell>
          <cell r="J1047">
            <v>0</v>
          </cell>
          <cell r="K1047">
            <v>44269.859464780973</v>
          </cell>
          <cell r="L1047">
            <v>100</v>
          </cell>
          <cell r="M1047" t="str">
            <v>Road</v>
          </cell>
          <cell r="O1047">
            <v>44269.859464780973</v>
          </cell>
          <cell r="P1047">
            <v>44269.859464780973</v>
          </cell>
        </row>
        <row r="1048">
          <cell r="E1048" t="str">
            <v>L8(c)-D M4.9</v>
          </cell>
          <cell r="F1048" t="str">
            <v>OHL00185</v>
          </cell>
          <cell r="G1048" t="str">
            <v>n</v>
          </cell>
          <cell r="H1048">
            <v>14065</v>
          </cell>
          <cell r="I1048">
            <v>43224.961700264932</v>
          </cell>
          <cell r="J1048">
            <v>0</v>
          </cell>
          <cell r="K1048">
            <v>43224.961700264932</v>
          </cell>
          <cell r="L1048">
            <v>100</v>
          </cell>
          <cell r="M1048" t="str">
            <v>Road</v>
          </cell>
          <cell r="O1048">
            <v>43224.961700264932</v>
          </cell>
          <cell r="P1048">
            <v>43224.961700264932</v>
          </cell>
        </row>
        <row r="1049">
          <cell r="E1049" t="str">
            <v>L8(c)-D M7.3</v>
          </cell>
          <cell r="F1049" t="str">
            <v>OHL00186</v>
          </cell>
          <cell r="G1049" t="str">
            <v>n</v>
          </cell>
          <cell r="H1049">
            <v>12805</v>
          </cell>
          <cell r="I1049">
            <v>39352.693535906634</v>
          </cell>
          <cell r="J1049">
            <v>0</v>
          </cell>
          <cell r="K1049">
            <v>39352.693535906634</v>
          </cell>
          <cell r="L1049">
            <v>100</v>
          </cell>
          <cell r="M1049" t="str">
            <v>Road</v>
          </cell>
          <cell r="O1049">
            <v>39352.693535906634</v>
          </cell>
          <cell r="P1049">
            <v>39352.693535906634</v>
          </cell>
        </row>
        <row r="1050">
          <cell r="E1050" t="str">
            <v>L8(c)-D STD</v>
          </cell>
          <cell r="F1050" t="str">
            <v>OHL00187</v>
          </cell>
          <cell r="G1050" t="str">
            <v>n</v>
          </cell>
          <cell r="H1050">
            <v>15745</v>
          </cell>
          <cell r="I1050">
            <v>48387.98592665184</v>
          </cell>
          <cell r="J1050">
            <v>0</v>
          </cell>
          <cell r="K1050">
            <v>48387.98592665184</v>
          </cell>
          <cell r="L1050">
            <v>100</v>
          </cell>
          <cell r="M1050" t="str">
            <v>Road</v>
          </cell>
          <cell r="O1050">
            <v>48387.98592665184</v>
          </cell>
          <cell r="P1050">
            <v>48387.98592665184</v>
          </cell>
        </row>
        <row r="1051">
          <cell r="E1051" t="str">
            <v>L8(c)-D10 E11</v>
          </cell>
          <cell r="F1051" t="str">
            <v>OHL00188</v>
          </cell>
          <cell r="G1051" t="str">
            <v>n</v>
          </cell>
          <cell r="H1051">
            <v>30390</v>
          </cell>
          <cell r="I1051">
            <v>93395.420258274651</v>
          </cell>
          <cell r="J1051">
            <v>0</v>
          </cell>
          <cell r="K1051">
            <v>93395.420258274651</v>
          </cell>
          <cell r="L1051">
            <v>100</v>
          </cell>
          <cell r="M1051" t="str">
            <v>Road</v>
          </cell>
          <cell r="O1051">
            <v>93395.420258274651</v>
          </cell>
          <cell r="P1051">
            <v>93395.420258274651</v>
          </cell>
        </row>
        <row r="1052">
          <cell r="E1052" t="str">
            <v>L8(c)-D10 E3.7</v>
          </cell>
          <cell r="F1052" t="str">
            <v>OHL00189</v>
          </cell>
          <cell r="G1052" t="str">
            <v>n</v>
          </cell>
          <cell r="H1052">
            <v>23810</v>
          </cell>
          <cell r="I1052">
            <v>73173.575406771793</v>
          </cell>
          <cell r="J1052">
            <v>0</v>
          </cell>
          <cell r="K1052">
            <v>73173.575406771793</v>
          </cell>
          <cell r="L1052">
            <v>100</v>
          </cell>
          <cell r="M1052" t="str">
            <v>Road</v>
          </cell>
          <cell r="O1052">
            <v>73173.575406771793</v>
          </cell>
          <cell r="P1052">
            <v>73173.575406771793</v>
          </cell>
        </row>
        <row r="1053">
          <cell r="E1053" t="str">
            <v>L8(c)-D10 E7.3</v>
          </cell>
          <cell r="F1053" t="str">
            <v>OHL00190</v>
          </cell>
          <cell r="G1053" t="str">
            <v>n</v>
          </cell>
          <cell r="H1053">
            <v>26510</v>
          </cell>
          <cell r="I1053">
            <v>81471.292897927764</v>
          </cell>
          <cell r="J1053">
            <v>0</v>
          </cell>
          <cell r="K1053">
            <v>81471.292897927764</v>
          </cell>
          <cell r="L1053">
            <v>100</v>
          </cell>
          <cell r="M1053" t="str">
            <v>Road</v>
          </cell>
          <cell r="O1053">
            <v>81471.292897927764</v>
          </cell>
          <cell r="P1053">
            <v>81471.292897927764</v>
          </cell>
        </row>
        <row r="1054">
          <cell r="E1054" t="str">
            <v>L8(c)-D10 M3.7</v>
          </cell>
          <cell r="F1054" t="str">
            <v>OHL00191</v>
          </cell>
          <cell r="G1054" t="str">
            <v>n</v>
          </cell>
          <cell r="H1054">
            <v>17960</v>
          </cell>
          <cell r="I1054">
            <v>55195.187513359677</v>
          </cell>
          <cell r="J1054">
            <v>0</v>
          </cell>
          <cell r="K1054">
            <v>55195.187513359677</v>
          </cell>
          <cell r="L1054">
            <v>100</v>
          </cell>
          <cell r="M1054" t="str">
            <v>Road</v>
          </cell>
          <cell r="O1054">
            <v>55195.187513359677</v>
          </cell>
          <cell r="P1054">
            <v>55195.187513359677</v>
          </cell>
        </row>
        <row r="1055">
          <cell r="E1055" t="str">
            <v>L8(c)-D10 M7.3</v>
          </cell>
          <cell r="F1055" t="str">
            <v>OHL00192</v>
          </cell>
          <cell r="G1055" t="str">
            <v>n</v>
          </cell>
          <cell r="H1055">
            <v>15760</v>
          </cell>
          <cell r="I1055">
            <v>48434.084352414247</v>
          </cell>
          <cell r="J1055">
            <v>0</v>
          </cell>
          <cell r="K1055">
            <v>48434.084352414247</v>
          </cell>
          <cell r="L1055">
            <v>100</v>
          </cell>
          <cell r="M1055" t="str">
            <v>Road</v>
          </cell>
          <cell r="O1055">
            <v>48434.084352414247</v>
          </cell>
          <cell r="P1055">
            <v>48434.084352414247</v>
          </cell>
        </row>
        <row r="1056">
          <cell r="E1056" t="str">
            <v>L8(c)-D10 STD</v>
          </cell>
          <cell r="F1056" t="str">
            <v>OHL00193</v>
          </cell>
          <cell r="G1056" t="str">
            <v>n</v>
          </cell>
          <cell r="H1056">
            <v>20660</v>
          </cell>
          <cell r="I1056">
            <v>63492.904988506394</v>
          </cell>
          <cell r="J1056">
            <v>0</v>
          </cell>
          <cell r="K1056">
            <v>63492.904988506394</v>
          </cell>
          <cell r="L1056">
            <v>100</v>
          </cell>
          <cell r="M1056" t="str">
            <v>Road</v>
          </cell>
          <cell r="O1056">
            <v>63492.904988506394</v>
          </cell>
          <cell r="P1056">
            <v>63492.904988506394</v>
          </cell>
        </row>
        <row r="1057">
          <cell r="E1057" t="str">
            <v>L8(c)-D15E/C</v>
          </cell>
          <cell r="F1057" t="str">
            <v>OHL00194</v>
          </cell>
          <cell r="G1057" t="str">
            <v>n</v>
          </cell>
          <cell r="H1057">
            <v>16360</v>
          </cell>
          <cell r="I1057">
            <v>50278.021571993784</v>
          </cell>
          <cell r="J1057">
            <v>0</v>
          </cell>
          <cell r="K1057">
            <v>50278.021571993784</v>
          </cell>
          <cell r="L1057">
            <v>100</v>
          </cell>
          <cell r="M1057" t="str">
            <v>Road</v>
          </cell>
          <cell r="O1057">
            <v>50278.021571993784</v>
          </cell>
          <cell r="P1057">
            <v>50278.021571993784</v>
          </cell>
        </row>
        <row r="1058">
          <cell r="E1058" t="str">
            <v>L8(c)-D30 E11</v>
          </cell>
          <cell r="F1058" t="str">
            <v>OHL00195</v>
          </cell>
          <cell r="G1058" t="str">
            <v>n</v>
          </cell>
          <cell r="H1058">
            <v>31595</v>
          </cell>
          <cell r="I1058">
            <v>97098.660852711619</v>
          </cell>
          <cell r="J1058">
            <v>0</v>
          </cell>
          <cell r="K1058">
            <v>97098.660852711619</v>
          </cell>
          <cell r="L1058">
            <v>100</v>
          </cell>
          <cell r="M1058" t="str">
            <v>Road</v>
          </cell>
          <cell r="O1058">
            <v>97098.660852711619</v>
          </cell>
          <cell r="P1058">
            <v>97098.660852711619</v>
          </cell>
        </row>
        <row r="1059">
          <cell r="E1059" t="str">
            <v>L8(c)-D30 E14.6</v>
          </cell>
          <cell r="F1059" t="str">
            <v>OHL00196</v>
          </cell>
          <cell r="G1059" t="str">
            <v>n</v>
          </cell>
          <cell r="H1059">
            <v>33590</v>
          </cell>
          <cell r="I1059">
            <v>103229.75214352357</v>
          </cell>
          <cell r="J1059">
            <v>0</v>
          </cell>
          <cell r="K1059">
            <v>103229.75214352357</v>
          </cell>
          <cell r="L1059">
            <v>100</v>
          </cell>
          <cell r="M1059" t="str">
            <v>Road</v>
          </cell>
          <cell r="O1059">
            <v>103229.75214352357</v>
          </cell>
          <cell r="P1059">
            <v>103229.75214352357</v>
          </cell>
        </row>
        <row r="1060">
          <cell r="E1060" t="str">
            <v>L8(c)-D30 E18.3</v>
          </cell>
          <cell r="F1060" t="str">
            <v>OHL00197</v>
          </cell>
          <cell r="G1060" t="str">
            <v>n</v>
          </cell>
          <cell r="H1060">
            <v>38885</v>
          </cell>
          <cell r="I1060">
            <v>119502.49811718806</v>
          </cell>
          <cell r="J1060">
            <v>0</v>
          </cell>
          <cell r="K1060">
            <v>119502.49811718806</v>
          </cell>
          <cell r="L1060">
            <v>100</v>
          </cell>
          <cell r="M1060" t="str">
            <v>Road</v>
          </cell>
          <cell r="O1060">
            <v>119502.49811718806</v>
          </cell>
          <cell r="P1060">
            <v>119502.49811718806</v>
          </cell>
        </row>
        <row r="1061">
          <cell r="E1061" t="str">
            <v>L8(c)-D30 E3.7</v>
          </cell>
          <cell r="F1061" t="str">
            <v>OHL00198</v>
          </cell>
          <cell r="G1061" t="str">
            <v>n</v>
          </cell>
          <cell r="H1061">
            <v>25395</v>
          </cell>
          <cell r="I1061">
            <v>78044.642888475646</v>
          </cell>
          <cell r="J1061">
            <v>0</v>
          </cell>
          <cell r="K1061">
            <v>78044.642888475646</v>
          </cell>
          <cell r="L1061">
            <v>100</v>
          </cell>
          <cell r="M1061" t="str">
            <v>Road</v>
          </cell>
          <cell r="O1061">
            <v>78044.642888475646</v>
          </cell>
          <cell r="P1061">
            <v>78044.642888475646</v>
          </cell>
        </row>
        <row r="1062">
          <cell r="E1062" t="str">
            <v>L8(c)-D30 E7.3</v>
          </cell>
          <cell r="F1062" t="str">
            <v>OHL00199</v>
          </cell>
          <cell r="G1062" t="str">
            <v>n</v>
          </cell>
          <cell r="H1062">
            <v>27595</v>
          </cell>
          <cell r="I1062">
            <v>84805.746041322564</v>
          </cell>
          <cell r="J1062">
            <v>0</v>
          </cell>
          <cell r="K1062">
            <v>84805.746041322564</v>
          </cell>
          <cell r="L1062">
            <v>100</v>
          </cell>
          <cell r="M1062" t="str">
            <v>Road</v>
          </cell>
          <cell r="O1062">
            <v>84805.746041322564</v>
          </cell>
          <cell r="P1062">
            <v>84805.746041322564</v>
          </cell>
        </row>
        <row r="1063">
          <cell r="E1063" t="str">
            <v>L8(c)-D30 M3.7</v>
          </cell>
          <cell r="F1063" t="str">
            <v>OHL00200</v>
          </cell>
          <cell r="G1063" t="str">
            <v>n</v>
          </cell>
          <cell r="H1063">
            <v>19250</v>
          </cell>
          <cell r="I1063">
            <v>59159.652538145747</v>
          </cell>
          <cell r="J1063">
            <v>0</v>
          </cell>
          <cell r="K1063">
            <v>59159.652538145747</v>
          </cell>
          <cell r="L1063">
            <v>100</v>
          </cell>
          <cell r="M1063" t="str">
            <v>Road</v>
          </cell>
          <cell r="O1063">
            <v>59159.652538145747</v>
          </cell>
          <cell r="P1063">
            <v>59159.652538145747</v>
          </cell>
        </row>
        <row r="1064">
          <cell r="E1064" t="str">
            <v>L8(c)-D30 M7.3</v>
          </cell>
          <cell r="F1064" t="str">
            <v>OHL00201</v>
          </cell>
          <cell r="G1064" t="str">
            <v>n</v>
          </cell>
          <cell r="H1064">
            <v>16230</v>
          </cell>
          <cell r="I1064">
            <v>49878.5018372942</v>
          </cell>
          <cell r="J1064">
            <v>0</v>
          </cell>
          <cell r="K1064">
            <v>49878.5018372942</v>
          </cell>
          <cell r="L1064">
            <v>100</v>
          </cell>
          <cell r="M1064" t="str">
            <v>Road</v>
          </cell>
          <cell r="O1064">
            <v>49878.5018372942</v>
          </cell>
          <cell r="P1064">
            <v>49878.5018372942</v>
          </cell>
        </row>
        <row r="1065">
          <cell r="E1065" t="str">
            <v>L8(c)-D30 STD</v>
          </cell>
          <cell r="F1065" t="str">
            <v>OHL00202</v>
          </cell>
          <cell r="G1065" t="str">
            <v>n</v>
          </cell>
          <cell r="H1065">
            <v>21450</v>
          </cell>
          <cell r="I1065">
            <v>65920.755671044986</v>
          </cell>
          <cell r="J1065">
            <v>0</v>
          </cell>
          <cell r="K1065">
            <v>65920.755671044986</v>
          </cell>
          <cell r="L1065">
            <v>100</v>
          </cell>
          <cell r="M1065" t="str">
            <v>Road</v>
          </cell>
          <cell r="O1065">
            <v>65920.755671044986</v>
          </cell>
          <cell r="P1065">
            <v>65920.755671044986</v>
          </cell>
        </row>
        <row r="1066">
          <cell r="E1066" t="str">
            <v>L8(c)-D40E/C E11</v>
          </cell>
          <cell r="F1066" t="str">
            <v>OHL00203</v>
          </cell>
          <cell r="G1066" t="str">
            <v>n</v>
          </cell>
          <cell r="H1066">
            <v>36280</v>
          </cell>
          <cell r="I1066">
            <v>111496.73730857413</v>
          </cell>
          <cell r="J1066">
            <v>0</v>
          </cell>
          <cell r="K1066">
            <v>111496.73730857413</v>
          </cell>
          <cell r="L1066">
            <v>100</v>
          </cell>
          <cell r="M1066" t="str">
            <v>Road</v>
          </cell>
          <cell r="O1066">
            <v>111496.73730857413</v>
          </cell>
          <cell r="P1066">
            <v>111496.73730857413</v>
          </cell>
        </row>
        <row r="1067">
          <cell r="E1067" t="str">
            <v>L8(c)-D40E/C E14.6</v>
          </cell>
          <cell r="F1067" t="str">
            <v>OHL00204</v>
          </cell>
          <cell r="G1067" t="str">
            <v>n</v>
          </cell>
          <cell r="H1067">
            <v>38915</v>
          </cell>
          <cell r="I1067">
            <v>119594.69494457732</v>
          </cell>
          <cell r="J1067">
            <v>0</v>
          </cell>
          <cell r="K1067">
            <v>119594.69494457732</v>
          </cell>
          <cell r="L1067">
            <v>100</v>
          </cell>
          <cell r="M1067" t="str">
            <v>Road</v>
          </cell>
          <cell r="O1067">
            <v>119594.69494457732</v>
          </cell>
          <cell r="P1067">
            <v>119594.69494457732</v>
          </cell>
        </row>
        <row r="1068">
          <cell r="E1068" t="str">
            <v>L8(c)-D40E/C E3.7</v>
          </cell>
          <cell r="F1068" t="str">
            <v>OHL00205</v>
          </cell>
          <cell r="G1068" t="str">
            <v>n</v>
          </cell>
          <cell r="H1068">
            <v>30620</v>
          </cell>
          <cell r="I1068">
            <v>94102.262846145721</v>
          </cell>
          <cell r="J1068">
            <v>0</v>
          </cell>
          <cell r="K1068">
            <v>94102.262846145721</v>
          </cell>
          <cell r="L1068">
            <v>100</v>
          </cell>
          <cell r="M1068" t="str">
            <v>Road</v>
          </cell>
          <cell r="O1068">
            <v>94102.262846145721</v>
          </cell>
          <cell r="P1068">
            <v>94102.262846145721</v>
          </cell>
        </row>
        <row r="1069">
          <cell r="E1069" t="str">
            <v>L8(c)-D40E/C E7.3</v>
          </cell>
          <cell r="F1069" t="str">
            <v>OHL00206</v>
          </cell>
          <cell r="G1069" t="str">
            <v>n</v>
          </cell>
          <cell r="H1069">
            <v>33260</v>
          </cell>
          <cell r="I1069">
            <v>102215.58664938917</v>
          </cell>
          <cell r="J1069">
            <v>0</v>
          </cell>
          <cell r="K1069">
            <v>102215.58664938917</v>
          </cell>
          <cell r="L1069">
            <v>100</v>
          </cell>
          <cell r="M1069" t="str">
            <v>Road</v>
          </cell>
          <cell r="O1069">
            <v>102215.58664938917</v>
          </cell>
          <cell r="P1069">
            <v>102215.58664938917</v>
          </cell>
        </row>
        <row r="1070">
          <cell r="E1070" t="str">
            <v>L8(c)-D40E/C M3.7</v>
          </cell>
          <cell r="F1070" t="str">
            <v>OHL00207</v>
          </cell>
          <cell r="G1070" t="str">
            <v>n</v>
          </cell>
          <cell r="H1070">
            <v>22165</v>
          </cell>
          <cell r="I1070">
            <v>68118.114201332792</v>
          </cell>
          <cell r="J1070">
            <v>0</v>
          </cell>
          <cell r="K1070">
            <v>68118.114201332792</v>
          </cell>
          <cell r="L1070">
            <v>100</v>
          </cell>
          <cell r="M1070" t="str">
            <v>Road</v>
          </cell>
          <cell r="O1070">
            <v>68118.114201332792</v>
          </cell>
          <cell r="P1070">
            <v>68118.114201332792</v>
          </cell>
        </row>
        <row r="1071">
          <cell r="E1071" t="str">
            <v>L8(c)-D40E/C M7.3</v>
          </cell>
          <cell r="F1071" t="str">
            <v>OHL00208</v>
          </cell>
          <cell r="G1071" t="str">
            <v>n</v>
          </cell>
          <cell r="H1071">
            <v>19345</v>
          </cell>
          <cell r="I1071">
            <v>59451.609243286497</v>
          </cell>
          <cell r="J1071">
            <v>0</v>
          </cell>
          <cell r="K1071">
            <v>59451.609243286497</v>
          </cell>
          <cell r="L1071">
            <v>100</v>
          </cell>
          <cell r="M1071" t="str">
            <v>Road</v>
          </cell>
          <cell r="O1071">
            <v>59451.609243286497</v>
          </cell>
          <cell r="P1071">
            <v>59451.609243286497</v>
          </cell>
        </row>
        <row r="1072">
          <cell r="E1072" t="str">
            <v>L8(c)-D40E/C STD</v>
          </cell>
          <cell r="F1072" t="str">
            <v>OHL00209</v>
          </cell>
          <cell r="G1072" t="str">
            <v>n</v>
          </cell>
          <cell r="H1072">
            <v>24805</v>
          </cell>
          <cell r="I1072">
            <v>76231.437978816131</v>
          </cell>
          <cell r="J1072">
            <v>0</v>
          </cell>
          <cell r="K1072">
            <v>76231.437978816131</v>
          </cell>
          <cell r="L1072">
            <v>100</v>
          </cell>
          <cell r="M1072" t="str">
            <v>Road</v>
          </cell>
          <cell r="O1072">
            <v>76231.437978816131</v>
          </cell>
          <cell r="P1072">
            <v>76231.437978816131</v>
          </cell>
        </row>
        <row r="1073">
          <cell r="E1073" t="str">
            <v>L8(c)-D60 E11</v>
          </cell>
          <cell r="F1073" t="str">
            <v>OHL00210</v>
          </cell>
          <cell r="G1073" t="str">
            <v>n</v>
          </cell>
          <cell r="H1073">
            <v>35535</v>
          </cell>
          <cell r="I1073">
            <v>109207.18194804739</v>
          </cell>
          <cell r="J1073">
            <v>0</v>
          </cell>
          <cell r="K1073">
            <v>109207.18194804739</v>
          </cell>
          <cell r="L1073">
            <v>100</v>
          </cell>
          <cell r="M1073" t="str">
            <v>Road</v>
          </cell>
          <cell r="O1073">
            <v>109207.18194804739</v>
          </cell>
          <cell r="P1073">
            <v>109207.18194804739</v>
          </cell>
        </row>
        <row r="1074">
          <cell r="E1074" t="str">
            <v>L8(c)-D60 E14.6</v>
          </cell>
          <cell r="F1074" t="str">
            <v>OHL00211</v>
          </cell>
          <cell r="G1074" t="str">
            <v>n</v>
          </cell>
          <cell r="H1074">
            <v>38170</v>
          </cell>
          <cell r="I1074">
            <v>117305.13955492865</v>
          </cell>
          <cell r="J1074">
            <v>0</v>
          </cell>
          <cell r="K1074">
            <v>117305.13955492865</v>
          </cell>
          <cell r="L1074">
            <v>100</v>
          </cell>
          <cell r="M1074" t="str">
            <v>Road</v>
          </cell>
          <cell r="O1074">
            <v>117305.13955492865</v>
          </cell>
          <cell r="P1074">
            <v>117305.13955492865</v>
          </cell>
        </row>
        <row r="1075">
          <cell r="E1075" t="str">
            <v>L8(c)-D60 E3.7</v>
          </cell>
          <cell r="F1075" t="str">
            <v>OHL00212</v>
          </cell>
          <cell r="G1075" t="str">
            <v>n</v>
          </cell>
          <cell r="H1075">
            <v>29875</v>
          </cell>
          <cell r="I1075">
            <v>91812.707466292137</v>
          </cell>
          <cell r="J1075">
            <v>0</v>
          </cell>
          <cell r="K1075">
            <v>91812.707466292137</v>
          </cell>
          <cell r="L1075">
            <v>100</v>
          </cell>
          <cell r="M1075" t="str">
            <v>Road</v>
          </cell>
          <cell r="O1075">
            <v>91812.707466292137</v>
          </cell>
          <cell r="P1075">
            <v>91812.707466292137</v>
          </cell>
        </row>
        <row r="1076">
          <cell r="E1076" t="str">
            <v>L8(c)-D60 E7.3</v>
          </cell>
          <cell r="F1076" t="str">
            <v>OHL00213</v>
          </cell>
          <cell r="G1076" t="str">
            <v>n</v>
          </cell>
          <cell r="H1076">
            <v>32515</v>
          </cell>
          <cell r="I1076">
            <v>99926.031274490277</v>
          </cell>
          <cell r="J1076">
            <v>0</v>
          </cell>
          <cell r="K1076">
            <v>99926.031274490277</v>
          </cell>
          <cell r="L1076">
            <v>100</v>
          </cell>
          <cell r="M1076" t="str">
            <v>Road</v>
          </cell>
          <cell r="O1076">
            <v>99926.031274490277</v>
          </cell>
          <cell r="P1076">
            <v>99926.031274490277</v>
          </cell>
        </row>
        <row r="1077">
          <cell r="E1077" t="str">
            <v>L8(c)-D60 M3.7</v>
          </cell>
          <cell r="F1077" t="str">
            <v>OHL00214</v>
          </cell>
          <cell r="G1077" t="str">
            <v>n</v>
          </cell>
          <cell r="H1077">
            <v>21420</v>
          </cell>
          <cell r="I1077">
            <v>65828.558801037725</v>
          </cell>
          <cell r="J1077">
            <v>0</v>
          </cell>
          <cell r="K1077">
            <v>65828.558801037725</v>
          </cell>
          <cell r="L1077">
            <v>100</v>
          </cell>
          <cell r="M1077" t="str">
            <v>Road</v>
          </cell>
          <cell r="O1077">
            <v>65828.558801037725</v>
          </cell>
          <cell r="P1077">
            <v>65828.558801037725</v>
          </cell>
        </row>
        <row r="1078">
          <cell r="E1078" t="str">
            <v>L8(c)-D60 M7.3</v>
          </cell>
          <cell r="F1078" t="str">
            <v>OHL90215</v>
          </cell>
          <cell r="G1078" t="str">
            <v>n</v>
          </cell>
          <cell r="H1078">
            <v>18600</v>
          </cell>
          <cell r="I1078">
            <v>57162.053870174786</v>
          </cell>
          <cell r="J1078">
            <v>0</v>
          </cell>
          <cell r="K1078">
            <v>57162.053870174786</v>
          </cell>
          <cell r="L1078">
            <v>100</v>
          </cell>
          <cell r="M1078" t="str">
            <v>Road</v>
          </cell>
          <cell r="O1078">
            <v>57162.053870174786</v>
          </cell>
          <cell r="P1078">
            <v>57162.053870174786</v>
          </cell>
        </row>
        <row r="1079">
          <cell r="E1079" t="str">
            <v>L8(c)-D60 STD</v>
          </cell>
          <cell r="F1079" t="str">
            <v>OHL00216</v>
          </cell>
          <cell r="G1079" t="str">
            <v>n</v>
          </cell>
          <cell r="H1079">
            <v>24060</v>
          </cell>
          <cell r="I1079">
            <v>73941.882596225056</v>
          </cell>
          <cell r="J1079">
            <v>0</v>
          </cell>
          <cell r="K1079">
            <v>73941.882596225056</v>
          </cell>
          <cell r="L1079">
            <v>100</v>
          </cell>
          <cell r="M1079" t="str">
            <v>Road</v>
          </cell>
          <cell r="O1079">
            <v>73941.882596225056</v>
          </cell>
          <cell r="P1079">
            <v>73941.882596225056</v>
          </cell>
        </row>
        <row r="1080">
          <cell r="E1080" t="str">
            <v>L8(c)-D90 E11</v>
          </cell>
          <cell r="F1080" t="str">
            <v>OHL00217</v>
          </cell>
          <cell r="G1080" t="str">
            <v>n</v>
          </cell>
          <cell r="H1080">
            <v>51410</v>
          </cell>
          <cell r="I1080">
            <v>157994.68758110213</v>
          </cell>
          <cell r="J1080">
            <v>0</v>
          </cell>
          <cell r="K1080">
            <v>157994.68758110213</v>
          </cell>
          <cell r="L1080">
            <v>100</v>
          </cell>
          <cell r="M1080" t="str">
            <v>Road</v>
          </cell>
          <cell r="O1080">
            <v>157994.68758110213</v>
          </cell>
          <cell r="P1080">
            <v>157994.68758110213</v>
          </cell>
        </row>
        <row r="1081">
          <cell r="E1081" t="str">
            <v>L8(c)-D90 E3.7</v>
          </cell>
          <cell r="F1081" t="str">
            <v>OHL00218</v>
          </cell>
          <cell r="G1081" t="str">
            <v>n</v>
          </cell>
          <cell r="H1081">
            <v>42490</v>
          </cell>
          <cell r="I1081">
            <v>130581.4875807842</v>
          </cell>
          <cell r="J1081">
            <v>0</v>
          </cell>
          <cell r="K1081">
            <v>130581.4875807842</v>
          </cell>
          <cell r="L1081">
            <v>100</v>
          </cell>
          <cell r="M1081" t="str">
            <v>Road</v>
          </cell>
          <cell r="O1081">
            <v>130581.4875807842</v>
          </cell>
          <cell r="P1081">
            <v>130581.4875807842</v>
          </cell>
        </row>
        <row r="1082">
          <cell r="E1082" t="str">
            <v>L8(c)-D90 E7.3</v>
          </cell>
          <cell r="F1082" t="str">
            <v>OHL00219</v>
          </cell>
          <cell r="G1082" t="str">
            <v>n</v>
          </cell>
          <cell r="H1082">
            <v>45570</v>
          </cell>
          <cell r="I1082">
            <v>140047.03197560541</v>
          </cell>
          <cell r="J1082">
            <v>0</v>
          </cell>
          <cell r="K1082">
            <v>140047.03197560541</v>
          </cell>
          <cell r="L1082">
            <v>100</v>
          </cell>
          <cell r="M1082" t="str">
            <v>Road</v>
          </cell>
          <cell r="O1082">
            <v>140047.03197560541</v>
          </cell>
          <cell r="P1082">
            <v>140047.03197560541</v>
          </cell>
        </row>
        <row r="1083">
          <cell r="E1083" t="str">
            <v>L8(c)-D90 M3.7</v>
          </cell>
          <cell r="F1083" t="str">
            <v>OHL00220</v>
          </cell>
          <cell r="G1083" t="str">
            <v>n</v>
          </cell>
          <cell r="H1083">
            <v>31735</v>
          </cell>
          <cell r="I1083">
            <v>97528.912891889384</v>
          </cell>
          <cell r="J1083">
            <v>0</v>
          </cell>
          <cell r="K1083">
            <v>97528.912891889384</v>
          </cell>
          <cell r="L1083">
            <v>100</v>
          </cell>
          <cell r="M1083" t="str">
            <v>Road</v>
          </cell>
          <cell r="O1083">
            <v>97528.912891889384</v>
          </cell>
          <cell r="P1083">
            <v>97528.912891889384</v>
          </cell>
        </row>
        <row r="1084">
          <cell r="E1084" t="str">
            <v>L8(c)-D90 M7.3</v>
          </cell>
          <cell r="F1084" t="str">
            <v>OHL00221</v>
          </cell>
          <cell r="G1084" t="str">
            <v>n</v>
          </cell>
          <cell r="H1084">
            <v>26695</v>
          </cell>
          <cell r="I1084">
            <v>82039.840213676158</v>
          </cell>
          <cell r="J1084">
            <v>0</v>
          </cell>
          <cell r="K1084">
            <v>82039.840213676158</v>
          </cell>
          <cell r="L1084">
            <v>100</v>
          </cell>
          <cell r="M1084" t="str">
            <v>Road</v>
          </cell>
          <cell r="O1084">
            <v>82039.840213676158</v>
          </cell>
          <cell r="P1084">
            <v>82039.840213676158</v>
          </cell>
        </row>
        <row r="1085">
          <cell r="E1085" t="str">
            <v>L8(c)-D90 STD</v>
          </cell>
          <cell r="F1085" t="str">
            <v>OHL00222</v>
          </cell>
          <cell r="G1085" t="str">
            <v>n</v>
          </cell>
          <cell r="H1085">
            <v>34815</v>
          </cell>
          <cell r="I1085">
            <v>106994.45729814205</v>
          </cell>
          <cell r="J1085">
            <v>0</v>
          </cell>
          <cell r="K1085">
            <v>106994.45729814205</v>
          </cell>
          <cell r="L1085">
            <v>100</v>
          </cell>
          <cell r="M1085" t="str">
            <v>Road</v>
          </cell>
          <cell r="O1085">
            <v>106994.45729814205</v>
          </cell>
          <cell r="P1085">
            <v>106994.45729814205</v>
          </cell>
        </row>
        <row r="1086">
          <cell r="E1086" t="str">
            <v>L8(c)-DJT E11</v>
          </cell>
          <cell r="F1086" t="str">
            <v>OHL00223</v>
          </cell>
          <cell r="G1086" t="str">
            <v>n</v>
          </cell>
          <cell r="H1086">
            <v>62090</v>
          </cell>
          <cell r="I1086">
            <v>190816.77013183761</v>
          </cell>
          <cell r="J1086">
            <v>0</v>
          </cell>
          <cell r="K1086">
            <v>190816.77013183761</v>
          </cell>
          <cell r="L1086">
            <v>100</v>
          </cell>
          <cell r="M1086" t="str">
            <v>Road</v>
          </cell>
          <cell r="O1086">
            <v>190816.77013183761</v>
          </cell>
          <cell r="P1086">
            <v>190816.77013183761</v>
          </cell>
        </row>
        <row r="1087">
          <cell r="E1087" t="str">
            <v>L8(c)-DJT E14.6</v>
          </cell>
          <cell r="F1087" t="str">
            <v>OHL00224</v>
          </cell>
          <cell r="G1087" t="str">
            <v>n</v>
          </cell>
          <cell r="H1087">
            <v>65645</v>
          </cell>
          <cell r="I1087">
            <v>201742.098175172</v>
          </cell>
          <cell r="J1087">
            <v>0</v>
          </cell>
          <cell r="K1087">
            <v>201742.098175172</v>
          </cell>
          <cell r="L1087">
            <v>100</v>
          </cell>
          <cell r="M1087" t="str">
            <v>Road</v>
          </cell>
          <cell r="O1087">
            <v>201742.098175172</v>
          </cell>
          <cell r="P1087">
            <v>201742.098175172</v>
          </cell>
        </row>
        <row r="1088">
          <cell r="E1088" t="str">
            <v>L8(c)-DJT E3.7</v>
          </cell>
          <cell r="F1088" t="str">
            <v>OHL00225</v>
          </cell>
          <cell r="G1088" t="str">
            <v>n</v>
          </cell>
          <cell r="H1088">
            <v>51605</v>
          </cell>
          <cell r="I1088">
            <v>158593.96718562336</v>
          </cell>
          <cell r="J1088">
            <v>0</v>
          </cell>
          <cell r="K1088">
            <v>158593.96718562336</v>
          </cell>
          <cell r="L1088">
            <v>100</v>
          </cell>
          <cell r="M1088" t="str">
            <v>Road</v>
          </cell>
          <cell r="O1088">
            <v>158593.96718562336</v>
          </cell>
          <cell r="P1088">
            <v>158593.96718562336</v>
          </cell>
        </row>
        <row r="1089">
          <cell r="E1089" t="str">
            <v>L8(c)-DJT E7.3</v>
          </cell>
          <cell r="F1089" t="str">
            <v>OHL00226</v>
          </cell>
          <cell r="G1089" t="str">
            <v>n</v>
          </cell>
          <cell r="H1089">
            <v>55405</v>
          </cell>
          <cell r="I1089">
            <v>170272.23628375173</v>
          </cell>
          <cell r="J1089">
            <v>0</v>
          </cell>
          <cell r="K1089">
            <v>170272.23628375173</v>
          </cell>
          <cell r="L1089">
            <v>100</v>
          </cell>
          <cell r="M1089" t="str">
            <v>Road</v>
          </cell>
          <cell r="O1089">
            <v>170272.23628375173</v>
          </cell>
          <cell r="P1089">
            <v>170272.23628375173</v>
          </cell>
        </row>
        <row r="1090">
          <cell r="E1090" t="str">
            <v>L8(c)-DJT M3.7</v>
          </cell>
          <cell r="F1090" t="str">
            <v>OHL00227</v>
          </cell>
          <cell r="G1090" t="str">
            <v>n</v>
          </cell>
          <cell r="H1090">
            <v>40890</v>
          </cell>
          <cell r="I1090">
            <v>125664.32165624571</v>
          </cell>
          <cell r="J1090">
            <v>0</v>
          </cell>
          <cell r="K1090">
            <v>125664.32165624571</v>
          </cell>
          <cell r="L1090">
            <v>100</v>
          </cell>
          <cell r="M1090" t="str">
            <v>Road</v>
          </cell>
          <cell r="O1090">
            <v>125664.32165624571</v>
          </cell>
          <cell r="P1090">
            <v>125664.32165624571</v>
          </cell>
        </row>
        <row r="1091">
          <cell r="E1091" t="str">
            <v>L8(c)-DJT M7.3</v>
          </cell>
          <cell r="F1091" t="str">
            <v>OHL00228</v>
          </cell>
          <cell r="G1091" t="str">
            <v>n</v>
          </cell>
          <cell r="H1091">
            <v>35610</v>
          </cell>
          <cell r="I1091">
            <v>109437.67412809902</v>
          </cell>
          <cell r="J1091">
            <v>0</v>
          </cell>
          <cell r="K1091">
            <v>109437.67412809902</v>
          </cell>
          <cell r="L1091">
            <v>100</v>
          </cell>
          <cell r="M1091" t="str">
            <v>Road</v>
          </cell>
          <cell r="O1091">
            <v>109437.67412809902</v>
          </cell>
          <cell r="P1091">
            <v>109437.67412809902</v>
          </cell>
        </row>
        <row r="1092">
          <cell r="E1092" t="str">
            <v>L8(c)-DJT STD</v>
          </cell>
          <cell r="F1092" t="str">
            <v>OHL00229</v>
          </cell>
          <cell r="G1092" t="str">
            <v>n</v>
          </cell>
          <cell r="H1092">
            <v>44690</v>
          </cell>
          <cell r="I1092">
            <v>137342.590708567</v>
          </cell>
          <cell r="J1092">
            <v>0</v>
          </cell>
          <cell r="K1092">
            <v>137342.590708567</v>
          </cell>
          <cell r="L1092">
            <v>100</v>
          </cell>
          <cell r="M1092" t="str">
            <v>Road</v>
          </cell>
          <cell r="O1092">
            <v>137342.590708567</v>
          </cell>
          <cell r="P1092">
            <v>137342.590708567</v>
          </cell>
        </row>
        <row r="1093">
          <cell r="E1093" t="str">
            <v>L8(c)-DT E11</v>
          </cell>
          <cell r="F1093" t="str">
            <v>OHL00230</v>
          </cell>
          <cell r="G1093" t="str">
            <v>n</v>
          </cell>
          <cell r="H1093">
            <v>49765</v>
          </cell>
          <cell r="I1093">
            <v>152939.22637657615</v>
          </cell>
          <cell r="J1093">
            <v>0</v>
          </cell>
          <cell r="K1093">
            <v>152939.22637657615</v>
          </cell>
          <cell r="L1093">
            <v>100</v>
          </cell>
          <cell r="M1093" t="str">
            <v>Road</v>
          </cell>
          <cell r="O1093">
            <v>152939.22637657615</v>
          </cell>
          <cell r="P1093">
            <v>152939.22637657615</v>
          </cell>
        </row>
        <row r="1094">
          <cell r="E1094" t="str">
            <v>L8(c)-DT E3.7</v>
          </cell>
          <cell r="F1094" t="str">
            <v>OHL00231</v>
          </cell>
          <cell r="G1094" t="str">
            <v>n</v>
          </cell>
          <cell r="H1094">
            <v>42110</v>
          </cell>
          <cell r="I1094">
            <v>129413.66068129295</v>
          </cell>
          <cell r="J1094">
            <v>0</v>
          </cell>
          <cell r="K1094">
            <v>129413.66068129295</v>
          </cell>
          <cell r="L1094">
            <v>100</v>
          </cell>
          <cell r="M1094" t="str">
            <v>Road</v>
          </cell>
          <cell r="O1094">
            <v>129413.66068129295</v>
          </cell>
          <cell r="P1094">
            <v>129413.66068129295</v>
          </cell>
        </row>
        <row r="1095">
          <cell r="E1095" t="str">
            <v>L8(c)-DT E7.3</v>
          </cell>
          <cell r="F1095" t="str">
            <v>OHL00233</v>
          </cell>
          <cell r="G1095" t="str">
            <v>n</v>
          </cell>
          <cell r="H1095">
            <v>45450</v>
          </cell>
          <cell r="I1095">
            <v>139678.24452181321</v>
          </cell>
          <cell r="J1095">
            <v>0</v>
          </cell>
          <cell r="K1095">
            <v>139678.24452181321</v>
          </cell>
          <cell r="L1095">
            <v>100</v>
          </cell>
          <cell r="M1095" t="str">
            <v>Road</v>
          </cell>
          <cell r="O1095">
            <v>139678.24452181321</v>
          </cell>
          <cell r="P1095">
            <v>139678.24452181321</v>
          </cell>
        </row>
        <row r="1096">
          <cell r="E1096" t="str">
            <v>L8(c)-DT M3.7</v>
          </cell>
          <cell r="F1096" t="str">
            <v>OHL00234</v>
          </cell>
          <cell r="G1096" t="str">
            <v>n</v>
          </cell>
          <cell r="H1096">
            <v>32110</v>
          </cell>
          <cell r="I1096">
            <v>98681.373655654868</v>
          </cell>
          <cell r="J1096">
            <v>0</v>
          </cell>
          <cell r="K1096">
            <v>98681.373655654868</v>
          </cell>
          <cell r="L1096">
            <v>100</v>
          </cell>
          <cell r="M1096" t="str">
            <v>Road</v>
          </cell>
          <cell r="O1096">
            <v>98681.373655654868</v>
          </cell>
          <cell r="P1096">
            <v>98681.373655654868</v>
          </cell>
        </row>
        <row r="1097">
          <cell r="E1097" t="str">
            <v>L8(c)-DT M7.3</v>
          </cell>
          <cell r="F1097" t="str">
            <v>OHL00235</v>
          </cell>
          <cell r="G1097" t="str">
            <v>n</v>
          </cell>
          <cell r="H1097">
            <v>28310</v>
          </cell>
          <cell r="I1097">
            <v>87003.104565976464</v>
          </cell>
          <cell r="J1097">
            <v>0</v>
          </cell>
          <cell r="K1097">
            <v>87003.104565976464</v>
          </cell>
          <cell r="L1097">
            <v>100</v>
          </cell>
          <cell r="M1097" t="str">
            <v>Road</v>
          </cell>
          <cell r="O1097">
            <v>87003.104565976464</v>
          </cell>
          <cell r="P1097">
            <v>87003.104565976464</v>
          </cell>
        </row>
        <row r="1098">
          <cell r="E1098" t="str">
            <v>L8(c)-DT STD</v>
          </cell>
          <cell r="F1098" t="str">
            <v>OHL00236</v>
          </cell>
          <cell r="G1098" t="str">
            <v>n</v>
          </cell>
          <cell r="H1098">
            <v>35450</v>
          </cell>
          <cell r="I1098">
            <v>108945.9575077209</v>
          </cell>
          <cell r="J1098">
            <v>0</v>
          </cell>
          <cell r="K1098">
            <v>108945.9575077209</v>
          </cell>
          <cell r="L1098">
            <v>100</v>
          </cell>
          <cell r="M1098" t="str">
            <v>Road</v>
          </cell>
          <cell r="O1098">
            <v>108945.9575077209</v>
          </cell>
          <cell r="P1098">
            <v>108945.9575077209</v>
          </cell>
        </row>
        <row r="1099">
          <cell r="E1099" t="str">
            <v>L8(c)-ST E11</v>
          </cell>
          <cell r="F1099" t="str">
            <v>OHL00237</v>
          </cell>
          <cell r="G1099" t="str">
            <v>n</v>
          </cell>
          <cell r="H1099">
            <v>33010</v>
          </cell>
          <cell r="I1099">
            <v>101447.27946347743</v>
          </cell>
          <cell r="J1099">
            <v>0</v>
          </cell>
          <cell r="K1099">
            <v>101447.27946347743</v>
          </cell>
          <cell r="L1099">
            <v>100</v>
          </cell>
          <cell r="M1099" t="str">
            <v>Road</v>
          </cell>
          <cell r="O1099">
            <v>101447.27946347743</v>
          </cell>
          <cell r="P1099">
            <v>101447.27946347743</v>
          </cell>
        </row>
        <row r="1100">
          <cell r="E1100" t="str">
            <v>L8(c)-ST E3.7</v>
          </cell>
          <cell r="F1100" t="str">
            <v>OHL00238</v>
          </cell>
          <cell r="G1100" t="str">
            <v>n</v>
          </cell>
          <cell r="H1100">
            <v>25955</v>
          </cell>
          <cell r="I1100">
            <v>79765.650948844588</v>
          </cell>
          <cell r="J1100">
            <v>0</v>
          </cell>
          <cell r="K1100">
            <v>79765.650948844588</v>
          </cell>
          <cell r="L1100">
            <v>100</v>
          </cell>
          <cell r="M1100" t="str">
            <v>Road</v>
          </cell>
          <cell r="O1100">
            <v>79765.650948844588</v>
          </cell>
          <cell r="P1100">
            <v>79765.650948844588</v>
          </cell>
        </row>
        <row r="1101">
          <cell r="E1101" t="str">
            <v>L8(c)-ST E7.3</v>
          </cell>
          <cell r="F1101" t="str">
            <v>OHL00239</v>
          </cell>
          <cell r="G1101" t="str">
            <v>n</v>
          </cell>
          <cell r="H1101">
            <v>28395</v>
          </cell>
          <cell r="I1101">
            <v>87264.329004049694</v>
          </cell>
          <cell r="J1101">
            <v>0</v>
          </cell>
          <cell r="K1101">
            <v>87264.329004049694</v>
          </cell>
          <cell r="L1101">
            <v>100</v>
          </cell>
          <cell r="M1101" t="str">
            <v>Road</v>
          </cell>
          <cell r="O1101">
            <v>87264.329004049694</v>
          </cell>
          <cell r="P1101">
            <v>87264.329004049694</v>
          </cell>
        </row>
        <row r="1102">
          <cell r="E1102" t="str">
            <v>L8(c)-ST M3.7</v>
          </cell>
          <cell r="F1102" t="str">
            <v>OHL00240</v>
          </cell>
          <cell r="G1102" t="str">
            <v>n</v>
          </cell>
          <cell r="H1102">
            <v>19080</v>
          </cell>
          <cell r="I1102">
            <v>58637.203653615208</v>
          </cell>
          <cell r="J1102">
            <v>0</v>
          </cell>
          <cell r="K1102">
            <v>58637.203653615208</v>
          </cell>
          <cell r="L1102">
            <v>100</v>
          </cell>
          <cell r="M1102" t="str">
            <v>Road</v>
          </cell>
          <cell r="O1102">
            <v>58637.203653615208</v>
          </cell>
          <cell r="P1102">
            <v>58637.203653615208</v>
          </cell>
        </row>
        <row r="1103">
          <cell r="E1103" t="str">
            <v>L8(c)-ST M7.3</v>
          </cell>
          <cell r="F1103" t="str">
            <v>OHL00241</v>
          </cell>
          <cell r="G1103" t="str">
            <v>n</v>
          </cell>
          <cell r="H1103">
            <v>16640</v>
          </cell>
          <cell r="I1103">
            <v>51138.525605770737</v>
          </cell>
          <cell r="J1103">
            <v>0</v>
          </cell>
          <cell r="K1103">
            <v>51138.525605770737</v>
          </cell>
          <cell r="L1103">
            <v>100</v>
          </cell>
          <cell r="M1103" t="str">
            <v>Road</v>
          </cell>
          <cell r="O1103">
            <v>51138.525605770737</v>
          </cell>
          <cell r="P1103">
            <v>51138.525605770737</v>
          </cell>
        </row>
        <row r="1104">
          <cell r="E1104" t="str">
            <v>L8(c)-ST STD</v>
          </cell>
          <cell r="F1104" t="str">
            <v>OHL00242</v>
          </cell>
          <cell r="G1104" t="str">
            <v>n</v>
          </cell>
          <cell r="H1104">
            <v>21520</v>
          </cell>
          <cell r="I1104">
            <v>66135.881695477219</v>
          </cell>
          <cell r="J1104">
            <v>0</v>
          </cell>
          <cell r="K1104">
            <v>66135.881695477219</v>
          </cell>
          <cell r="L1104">
            <v>100</v>
          </cell>
          <cell r="M1104" t="str">
            <v>Road</v>
          </cell>
          <cell r="O1104">
            <v>66135.881695477219</v>
          </cell>
          <cell r="P1104">
            <v>66135.881695477219</v>
          </cell>
        </row>
        <row r="1105">
          <cell r="E1105" t="str">
            <v>L6(m) SFT 0-10 E3</v>
          </cell>
          <cell r="F1105" t="str">
            <v>OHL00243</v>
          </cell>
          <cell r="G1105" t="str">
            <v>n</v>
          </cell>
          <cell r="H1105">
            <v>29784</v>
          </cell>
          <cell r="I1105">
            <v>91533.043656208989</v>
          </cell>
          <cell r="J1105">
            <v>0</v>
          </cell>
          <cell r="K1105">
            <v>91533.043656208989</v>
          </cell>
          <cell r="L1105">
            <v>100</v>
          </cell>
          <cell r="M1105" t="str">
            <v>Road</v>
          </cell>
          <cell r="O1105">
            <v>91533.043656208989</v>
          </cell>
          <cell r="P1105">
            <v>91533.043656208989</v>
          </cell>
        </row>
        <row r="1106">
          <cell r="E1106" t="str">
            <v>L6(m) ST STD</v>
          </cell>
          <cell r="F1106" t="str">
            <v>OHL00244</v>
          </cell>
          <cell r="G1106" t="str">
            <v>n</v>
          </cell>
          <cell r="H1106">
            <v>43425</v>
          </cell>
          <cell r="I1106">
            <v>133454.95640702354</v>
          </cell>
          <cell r="J1106">
            <v>0</v>
          </cell>
          <cell r="K1106">
            <v>133454.95640702354</v>
          </cell>
          <cell r="L1106">
            <v>100</v>
          </cell>
          <cell r="M1106" t="str">
            <v>Road</v>
          </cell>
          <cell r="O1106">
            <v>133454.95640702354</v>
          </cell>
          <cell r="P1106">
            <v>133454.95640702354</v>
          </cell>
        </row>
        <row r="1107">
          <cell r="E1107" t="str">
            <v>T-Pylon D E1.5</v>
          </cell>
          <cell r="F1107" t="str">
            <v>E-TPy-E1.5-D-Gen-0</v>
          </cell>
          <cell r="G1107" t="str">
            <v>n</v>
          </cell>
          <cell r="H1107">
            <v>44400</v>
          </cell>
          <cell r="I1107">
            <v>136414.27642651508</v>
          </cell>
          <cell r="J1107">
            <v>0</v>
          </cell>
          <cell r="K1107">
            <v>136414.27642651508</v>
          </cell>
          <cell r="L1107">
            <v>100</v>
          </cell>
          <cell r="M1107" t="str">
            <v>Road</v>
          </cell>
          <cell r="O1107">
            <v>136414.27642651508</v>
          </cell>
        </row>
        <row r="1108">
          <cell r="E1108" t="str">
            <v>T-Pylon D E3</v>
          </cell>
          <cell r="F1108" t="str">
            <v>E-TPy-E3-D-Gen-0</v>
          </cell>
          <cell r="G1108" t="str">
            <v>n</v>
          </cell>
          <cell r="H1108">
            <v>46000</v>
          </cell>
          <cell r="I1108">
            <v>141330.10620765074</v>
          </cell>
          <cell r="J1108">
            <v>0</v>
          </cell>
          <cell r="K1108">
            <v>141330.10620765074</v>
          </cell>
          <cell r="L1108">
            <v>100</v>
          </cell>
          <cell r="M1108" t="str">
            <v>Road</v>
          </cell>
          <cell r="O1108">
            <v>141330.10620765074</v>
          </cell>
        </row>
        <row r="1109">
          <cell r="E1109" t="str">
            <v>T-Pylon D M1.5</v>
          </cell>
          <cell r="F1109" t="str">
            <v>E-TPy-M1.5-D-Gen-0</v>
          </cell>
          <cell r="G1109" t="str">
            <v>n</v>
          </cell>
          <cell r="H1109">
            <v>41300</v>
          </cell>
          <cell r="I1109">
            <v>126889.8562255647</v>
          </cell>
          <cell r="J1109">
            <v>0</v>
          </cell>
          <cell r="K1109">
            <v>126889.8562255647</v>
          </cell>
          <cell r="L1109">
            <v>100</v>
          </cell>
          <cell r="M1109" t="str">
            <v>Road</v>
          </cell>
          <cell r="O1109">
            <v>126889.8562255647</v>
          </cell>
        </row>
        <row r="1110">
          <cell r="E1110" t="str">
            <v>T-Pylon D STD</v>
          </cell>
          <cell r="F1110" t="str">
            <v>E-TPy-STD-D-Gen-0</v>
          </cell>
          <cell r="G1110" t="str">
            <v>n</v>
          </cell>
          <cell r="H1110">
            <v>42800</v>
          </cell>
          <cell r="I1110">
            <v>131498.44664537939</v>
          </cell>
          <cell r="J1110">
            <v>0</v>
          </cell>
          <cell r="K1110">
            <v>131498.44664537939</v>
          </cell>
          <cell r="L1110">
            <v>100</v>
          </cell>
          <cell r="M1110" t="str">
            <v>Road</v>
          </cell>
          <cell r="O1110">
            <v>131498.44664537939</v>
          </cell>
        </row>
        <row r="1111">
          <cell r="E1111" t="str">
            <v>T-Pylon D10 E2</v>
          </cell>
          <cell r="F1111" t="str">
            <v>E-TPy-E2-D10-Gen-0</v>
          </cell>
          <cell r="G1111" t="str">
            <v>n</v>
          </cell>
          <cell r="H1111">
            <v>46500</v>
          </cell>
          <cell r="I1111">
            <v>142866.30301425562</v>
          </cell>
          <cell r="J1111">
            <v>0</v>
          </cell>
          <cell r="K1111">
            <v>142866.30301425562</v>
          </cell>
          <cell r="L1111">
            <v>100</v>
          </cell>
          <cell r="M1111" t="str">
            <v>Road</v>
          </cell>
          <cell r="O1111">
            <v>142866.30301425562</v>
          </cell>
        </row>
        <row r="1112">
          <cell r="E1112" t="str">
            <v>T-Pylon D10 E4</v>
          </cell>
          <cell r="F1112" t="str">
            <v>E-TPy-E4-D10-Gen-0</v>
          </cell>
          <cell r="G1112" t="str">
            <v>n</v>
          </cell>
          <cell r="H1112">
            <v>48600</v>
          </cell>
          <cell r="I1112">
            <v>149318.32960199623</v>
          </cell>
          <cell r="J1112">
            <v>0</v>
          </cell>
          <cell r="K1112">
            <v>149318.32960199623</v>
          </cell>
          <cell r="L1112">
            <v>100</v>
          </cell>
          <cell r="M1112" t="str">
            <v>Road</v>
          </cell>
          <cell r="O1112">
            <v>149318.32960199623</v>
          </cell>
        </row>
        <row r="1113">
          <cell r="E1113" t="str">
            <v>T-Pylon D10 M3</v>
          </cell>
          <cell r="F1113" t="str">
            <v>E-TPy-M3-D10-Gen-0</v>
          </cell>
          <cell r="G1113" t="str">
            <v>n</v>
          </cell>
          <cell r="H1113">
            <v>41200</v>
          </cell>
          <cell r="I1113">
            <v>126582.61686424371</v>
          </cell>
          <cell r="J1113">
            <v>0</v>
          </cell>
          <cell r="K1113">
            <v>126582.61686424371</v>
          </cell>
          <cell r="L1113">
            <v>100</v>
          </cell>
          <cell r="M1113" t="str">
            <v>Road</v>
          </cell>
          <cell r="O1113">
            <v>126582.61686424371</v>
          </cell>
        </row>
        <row r="1114">
          <cell r="E1114" t="str">
            <v>T-Pylon D10 STD</v>
          </cell>
          <cell r="F1114" t="str">
            <v>E-TPy-STD-D10-Gen-0</v>
          </cell>
          <cell r="G1114" t="str">
            <v>n</v>
          </cell>
          <cell r="H1114">
            <v>44400</v>
          </cell>
          <cell r="I1114">
            <v>136414.27642651508</v>
          </cell>
          <cell r="J1114">
            <v>0</v>
          </cell>
          <cell r="K1114">
            <v>136414.27642651508</v>
          </cell>
          <cell r="L1114">
            <v>100</v>
          </cell>
          <cell r="M1114" t="str">
            <v>Road</v>
          </cell>
          <cell r="O1114">
            <v>136414.27642651508</v>
          </cell>
        </row>
        <row r="1115">
          <cell r="E1115" t="str">
            <v>T-Pylon D30 E1.5</v>
          </cell>
          <cell r="F1115" t="str">
            <v>E-TPy-E1.5-D30-Gen-0</v>
          </cell>
          <cell r="G1115" t="str">
            <v>n</v>
          </cell>
          <cell r="H1115">
            <v>95800</v>
          </cell>
          <cell r="I1115">
            <v>294335.30814549868</v>
          </cell>
          <cell r="J1115">
            <v>0</v>
          </cell>
          <cell r="K1115">
            <v>294335.30814549868</v>
          </cell>
          <cell r="L1115">
            <v>100</v>
          </cell>
          <cell r="M1115" t="str">
            <v>Road</v>
          </cell>
          <cell r="O1115">
            <v>294335.30814549868</v>
          </cell>
        </row>
        <row r="1116">
          <cell r="E1116" t="str">
            <v>T-Pylon D30 E3</v>
          </cell>
          <cell r="F1116" t="str">
            <v>E-TPy-E3-D30-Gen-0</v>
          </cell>
          <cell r="G1116" t="str">
            <v>n</v>
          </cell>
          <cell r="H1116">
            <v>99400</v>
          </cell>
          <cell r="I1116">
            <v>305395.92515305401</v>
          </cell>
          <cell r="J1116">
            <v>0</v>
          </cell>
          <cell r="K1116">
            <v>305395.92515305401</v>
          </cell>
          <cell r="L1116">
            <v>100</v>
          </cell>
          <cell r="M1116" t="str">
            <v>Road</v>
          </cell>
          <cell r="O1116">
            <v>305395.92515305401</v>
          </cell>
        </row>
        <row r="1117">
          <cell r="E1117" t="str">
            <v>T-Pylon D30 E4.5</v>
          </cell>
          <cell r="F1117" t="str">
            <v>E-TPy-E4.5-D30-Gen-0</v>
          </cell>
          <cell r="G1117" t="str">
            <v>n</v>
          </cell>
          <cell r="H1117">
            <v>103000</v>
          </cell>
          <cell r="I1117">
            <v>316456.54216060927</v>
          </cell>
          <cell r="J1117">
            <v>0</v>
          </cell>
          <cell r="K1117">
            <v>316456.54216060927</v>
          </cell>
          <cell r="L1117">
            <v>100</v>
          </cell>
          <cell r="M1117" t="str">
            <v>Road</v>
          </cell>
          <cell r="O1117">
            <v>316456.54216060927</v>
          </cell>
        </row>
        <row r="1118">
          <cell r="E1118" t="str">
            <v>T-Pylon D30 E7.5</v>
          </cell>
          <cell r="F1118" t="str">
            <v>E-TPy-E7.5-D30-Gen-0</v>
          </cell>
          <cell r="G1118" t="str">
            <v>n</v>
          </cell>
          <cell r="H1118">
            <v>110000</v>
          </cell>
          <cell r="I1118">
            <v>337963.29745307786</v>
          </cell>
          <cell r="J1118">
            <v>0</v>
          </cell>
          <cell r="K1118">
            <v>337963.29745307786</v>
          </cell>
          <cell r="L1118">
            <v>100</v>
          </cell>
          <cell r="M1118" t="str">
            <v>Road</v>
          </cell>
          <cell r="O1118">
            <v>337963.29745307786</v>
          </cell>
        </row>
        <row r="1119">
          <cell r="E1119" t="str">
            <v>T-Pylon D30 M3</v>
          </cell>
          <cell r="F1119" t="str">
            <v>E-TPy-M3-D30-Gen-0</v>
          </cell>
          <cell r="G1119" t="str">
            <v>n</v>
          </cell>
          <cell r="H1119">
            <v>85100</v>
          </cell>
          <cell r="I1119">
            <v>261460.69648415389</v>
          </cell>
          <cell r="J1119">
            <v>0</v>
          </cell>
          <cell r="K1119">
            <v>261460.69648415389</v>
          </cell>
          <cell r="L1119">
            <v>100</v>
          </cell>
          <cell r="M1119" t="str">
            <v>Road</v>
          </cell>
          <cell r="O1119">
            <v>261460.69648415389</v>
          </cell>
        </row>
        <row r="1120">
          <cell r="E1120" t="str">
            <v>T-Pylon D30 STD</v>
          </cell>
          <cell r="F1120" t="str">
            <v>E-TPy-STD-D30-Gen-0</v>
          </cell>
          <cell r="G1120" t="str">
            <v>n</v>
          </cell>
          <cell r="H1120">
            <v>92200</v>
          </cell>
          <cell r="I1120">
            <v>283274.69113794342</v>
          </cell>
          <cell r="J1120">
            <v>0</v>
          </cell>
          <cell r="K1120">
            <v>283274.69113794342</v>
          </cell>
          <cell r="L1120">
            <v>100</v>
          </cell>
          <cell r="M1120" t="str">
            <v>Road</v>
          </cell>
          <cell r="O1120">
            <v>283274.69113794342</v>
          </cell>
        </row>
        <row r="1121">
          <cell r="E1121" t="str">
            <v>T- Pylon DM3</v>
          </cell>
          <cell r="F1121" t="str">
            <v>E-TPy-DM3-D30-Gen-0</v>
          </cell>
          <cell r="G1121" t="str">
            <v>n</v>
          </cell>
          <cell r="H1121">
            <v>39700</v>
          </cell>
          <cell r="I1121">
            <v>121974.02644442901</v>
          </cell>
          <cell r="J1121">
            <v>0</v>
          </cell>
          <cell r="K1121">
            <v>121974.02644442901</v>
          </cell>
          <cell r="L1121">
            <v>100</v>
          </cell>
          <cell r="M1121" t="str">
            <v>Road</v>
          </cell>
          <cell r="O1121">
            <v>121974.02644442901</v>
          </cell>
        </row>
        <row r="1123">
          <cell r="E1123" t="str">
            <v>Ancillary Items</v>
          </cell>
          <cell r="F1123" t="str">
            <v>OHL10014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100</v>
          </cell>
          <cell r="M1123" t="str">
            <v>Road</v>
          </cell>
          <cell r="O1123">
            <v>0</v>
          </cell>
          <cell r="P1123">
            <v>0</v>
          </cell>
        </row>
        <row r="1124">
          <cell r="E1124" t="str">
            <v>Tower Furniture - All Towers</v>
          </cell>
          <cell r="F1124" t="str">
            <v>OHL10015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100</v>
          </cell>
          <cell r="M1124" t="str">
            <v>Road</v>
          </cell>
          <cell r="O1124">
            <v>0</v>
          </cell>
          <cell r="P1124">
            <v>0</v>
          </cell>
        </row>
        <row r="1125">
          <cell r="E1125" t="str">
            <v>ACD - Full Tower System  - All towers</v>
          </cell>
          <cell r="F1125" t="str">
            <v>OHL10016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100</v>
          </cell>
          <cell r="M1125" t="str">
            <v>Road</v>
          </cell>
          <cell r="O1125">
            <v>0</v>
          </cell>
          <cell r="P1125">
            <v>0</v>
          </cell>
        </row>
        <row r="1126">
          <cell r="E1126" t="str">
            <v>ACD - Individual Leg System - All Towers</v>
          </cell>
          <cell r="F1126" t="str">
            <v>OHL10017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100</v>
          </cell>
          <cell r="M1126" t="str">
            <v>Road</v>
          </cell>
          <cell r="O1126">
            <v>0</v>
          </cell>
          <cell r="P1126">
            <v>0</v>
          </cell>
        </row>
        <row r="1127">
          <cell r="E1127" t="str">
            <v>Painting</v>
          </cell>
          <cell r="F1127" t="str">
            <v>OHL10018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100</v>
          </cell>
          <cell r="M1127" t="str">
            <v>Road</v>
          </cell>
          <cell r="O1127">
            <v>0</v>
          </cell>
          <cell r="P1127">
            <v>0</v>
          </cell>
        </row>
        <row r="1128">
          <cell r="E1128" t="str">
            <v>Single Coat</v>
          </cell>
          <cell r="F1128" t="str">
            <v>OHL10019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100</v>
          </cell>
          <cell r="M1128" t="str">
            <v>Road</v>
          </cell>
          <cell r="O1128">
            <v>0</v>
          </cell>
          <cell r="P1128">
            <v>0</v>
          </cell>
        </row>
        <row r="1129">
          <cell r="E1129" t="str">
            <v>Double Coat</v>
          </cell>
          <cell r="F1129" t="str">
            <v>OHL10020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100</v>
          </cell>
          <cell r="M1129" t="str">
            <v>Road</v>
          </cell>
          <cell r="O1129">
            <v>0</v>
          </cell>
          <cell r="P1129">
            <v>0</v>
          </cell>
        </row>
        <row r="1130">
          <cell r="E1130" t="str">
            <v>Grade 4 steel protection</v>
          </cell>
          <cell r="F1130" t="str">
            <v>OHL10021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100</v>
          </cell>
          <cell r="M1130" t="str">
            <v>Road</v>
          </cell>
          <cell r="O1130">
            <v>0</v>
          </cell>
          <cell r="P1130">
            <v>0</v>
          </cell>
        </row>
        <row r="1131">
          <cell r="K1131">
            <v>0</v>
          </cell>
          <cell r="O1131">
            <v>0</v>
          </cell>
          <cell r="P1131">
            <v>0</v>
          </cell>
        </row>
        <row r="1132">
          <cell r="E1132" t="str">
            <v>--Upright low duty tension set--</v>
          </cell>
          <cell r="F1132" t="str">
            <v>OHL10003</v>
          </cell>
          <cell r="G1132" t="str">
            <v>n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200</v>
          </cell>
          <cell r="M1132" t="str">
            <v>Road</v>
          </cell>
          <cell r="O1132">
            <v>0</v>
          </cell>
          <cell r="P1132">
            <v>0</v>
          </cell>
        </row>
        <row r="1133">
          <cell r="E1133" t="str">
            <v>Glass                              - Quad                - L6                  - 400kV                    - Zebra</v>
          </cell>
          <cell r="F1133" t="str">
            <v>OHL10200</v>
          </cell>
          <cell r="G1133" t="str">
            <v>n</v>
          </cell>
          <cell r="H1133">
            <v>361.2</v>
          </cell>
          <cell r="I1133">
            <v>396.74571749255472</v>
          </cell>
          <cell r="J1133">
            <v>0</v>
          </cell>
          <cell r="K1133">
            <v>396.74571749255472</v>
          </cell>
          <cell r="L1133">
            <v>200</v>
          </cell>
          <cell r="M1133" t="str">
            <v>Road</v>
          </cell>
          <cell r="O1133">
            <v>396.74571749255472</v>
          </cell>
          <cell r="P1133">
            <v>396.74571749255472</v>
          </cell>
        </row>
        <row r="1134">
          <cell r="E1134" t="str">
            <v>Glass                              - Sing                 - L3                  - 275kV                    - Araucaria</v>
          </cell>
          <cell r="F1134" t="str">
            <v>OHL10201</v>
          </cell>
          <cell r="G1134" t="str">
            <v>n</v>
          </cell>
          <cell r="H1134">
            <v>135.19999999999999</v>
          </cell>
          <cell r="I1134">
            <v>125.20272341745222</v>
          </cell>
          <cell r="J1134">
            <v>0</v>
          </cell>
          <cell r="K1134">
            <v>125.20272341745222</v>
          </cell>
          <cell r="L1134">
            <v>200</v>
          </cell>
          <cell r="M1134" t="str">
            <v>Road</v>
          </cell>
          <cell r="O1134">
            <v>125.20272341745222</v>
          </cell>
          <cell r="P1134">
            <v>125.20272341745222</v>
          </cell>
        </row>
        <row r="1135">
          <cell r="E1135" t="str">
            <v>Glass                              - Trip                  - L6                  - 400kV                    - Araucaria</v>
          </cell>
          <cell r="F1135" t="str">
            <v>OHL10202</v>
          </cell>
          <cell r="G1135" t="str">
            <v>n</v>
          </cell>
          <cell r="H1135">
            <v>379.4</v>
          </cell>
          <cell r="I1135">
            <v>435.70999083563521</v>
          </cell>
          <cell r="J1135">
            <v>0</v>
          </cell>
          <cell r="K1135">
            <v>435.70999083563521</v>
          </cell>
          <cell r="L1135">
            <v>200</v>
          </cell>
          <cell r="M1135" t="str">
            <v>Road</v>
          </cell>
          <cell r="O1135">
            <v>435.70999083563521</v>
          </cell>
          <cell r="P1135">
            <v>435.70999083563521</v>
          </cell>
        </row>
        <row r="1136">
          <cell r="E1136" t="str">
            <v>Glass                              - Trip                  - L6 L12            - 400kV                    - Araucaria</v>
          </cell>
          <cell r="F1136" t="str">
            <v>OHL10203</v>
          </cell>
          <cell r="G1136" t="str">
            <v>n</v>
          </cell>
          <cell r="H1136">
            <v>378.5</v>
          </cell>
          <cell r="I1136">
            <v>433.77758462767679</v>
          </cell>
          <cell r="J1136">
            <v>0</v>
          </cell>
          <cell r="K1136">
            <v>433.77758462767679</v>
          </cell>
          <cell r="L1136">
            <v>200</v>
          </cell>
          <cell r="M1136" t="str">
            <v>Road</v>
          </cell>
          <cell r="O1136">
            <v>433.77758462767679</v>
          </cell>
          <cell r="P1136">
            <v>433.77758462767679</v>
          </cell>
        </row>
        <row r="1137">
          <cell r="E1137" t="str">
            <v>Glass                              - Twin                 - L2                  - 275kV                    - Zebra/Rubus/Sorbus</v>
          </cell>
          <cell r="F1137" t="str">
            <v>OHL10204</v>
          </cell>
          <cell r="G1137" t="str">
            <v>n</v>
          </cell>
          <cell r="H1137">
            <v>220.6</v>
          </cell>
          <cell r="I1137">
            <v>223.85023244392963</v>
          </cell>
          <cell r="J1137">
            <v>0</v>
          </cell>
          <cell r="K1137">
            <v>223.85023244392963</v>
          </cell>
          <cell r="L1137">
            <v>200</v>
          </cell>
          <cell r="M1137" t="str">
            <v>Road</v>
          </cell>
          <cell r="O1137">
            <v>223.85023244392963</v>
          </cell>
          <cell r="P1137">
            <v>223.85023244392963</v>
          </cell>
        </row>
        <row r="1138">
          <cell r="E1138" t="str">
            <v>Glass                              - Twin                 - L2                  - 400kV                    - Zebra/Rubus/Sorbus/Matthew Gap</v>
          </cell>
          <cell r="F1138" t="str">
            <v>OHL10205</v>
          </cell>
          <cell r="G1138" t="str">
            <v>n</v>
          </cell>
          <cell r="H1138">
            <v>290</v>
          </cell>
          <cell r="I1138">
            <v>306.14728466273283</v>
          </cell>
          <cell r="J1138">
            <v>0</v>
          </cell>
          <cell r="K1138">
            <v>306.14728466273283</v>
          </cell>
          <cell r="L1138">
            <v>200</v>
          </cell>
          <cell r="M1138" t="str">
            <v>Road</v>
          </cell>
          <cell r="O1138">
            <v>306.14728466273283</v>
          </cell>
          <cell r="P1138">
            <v>306.14728466273283</v>
          </cell>
        </row>
        <row r="1139">
          <cell r="E1139" t="str">
            <v>Glass                              - Twin                 - L6 L8              - 400kV                    - Rubus/Sorbus/Matthew Gap</v>
          </cell>
          <cell r="F1139" t="str">
            <v>OHL10206</v>
          </cell>
          <cell r="G1139" t="str">
            <v>n</v>
          </cell>
          <cell r="H1139">
            <v>334.9</v>
          </cell>
          <cell r="I1139">
            <v>341.23679916556364</v>
          </cell>
          <cell r="J1139">
            <v>0</v>
          </cell>
          <cell r="K1139">
            <v>341.23679916556364</v>
          </cell>
          <cell r="L1139">
            <v>200</v>
          </cell>
          <cell r="M1139" t="str">
            <v>Road</v>
          </cell>
          <cell r="O1139">
            <v>341.23679916556364</v>
          </cell>
          <cell r="P1139">
            <v>341.23679916556364</v>
          </cell>
        </row>
        <row r="1140">
          <cell r="E1140" t="str">
            <v>Glass                              - Twin                 - L6 L8 L12        - 400kV                    - Araucaria/Redwood</v>
          </cell>
          <cell r="F1140" t="str">
            <v>OHL10207</v>
          </cell>
          <cell r="G1140" t="str">
            <v>n</v>
          </cell>
          <cell r="H1140">
            <v>343.8</v>
          </cell>
          <cell r="I1140">
            <v>359.27259029519348</v>
          </cell>
          <cell r="J1140">
            <v>0</v>
          </cell>
          <cell r="K1140">
            <v>359.27259029519348</v>
          </cell>
          <cell r="L1140">
            <v>200</v>
          </cell>
          <cell r="M1140" t="str">
            <v>Road</v>
          </cell>
          <cell r="O1140">
            <v>359.27259029519348</v>
          </cell>
          <cell r="P1140">
            <v>359.27259029519348</v>
          </cell>
        </row>
        <row r="1141">
          <cell r="E1141" t="str">
            <v>Porcelain                         - Trip                  - L6                   - 400kV                    - Araucaria</v>
          </cell>
          <cell r="F1141" t="str">
            <v>OHL10208</v>
          </cell>
          <cell r="G1141" t="str">
            <v>n</v>
          </cell>
          <cell r="H1141">
            <v>356.3</v>
          </cell>
          <cell r="I1141">
            <v>460.20853347285583</v>
          </cell>
          <cell r="J1141">
            <v>0</v>
          </cell>
          <cell r="K1141">
            <v>460.20853347285583</v>
          </cell>
          <cell r="L1141">
            <v>200</v>
          </cell>
          <cell r="M1141" t="str">
            <v>Road</v>
          </cell>
          <cell r="O1141">
            <v>460.20853347285583</v>
          </cell>
          <cell r="P1141">
            <v>460.20853347285583</v>
          </cell>
        </row>
        <row r="1142">
          <cell r="E1142" t="str">
            <v>Porcelain                         - Twin                 - L2                   - 275kV                    - Zebra/Rubus/Sorbus</v>
          </cell>
          <cell r="F1142" t="str">
            <v>OHL10209</v>
          </cell>
          <cell r="G1142" t="str">
            <v>n</v>
          </cell>
          <cell r="H1142">
            <v>227.7</v>
          </cell>
          <cell r="I1142">
            <v>264.06737176662102</v>
          </cell>
          <cell r="J1142">
            <v>0</v>
          </cell>
          <cell r="K1142">
            <v>264.06737176662102</v>
          </cell>
          <cell r="L1142">
            <v>200</v>
          </cell>
          <cell r="M1142" t="str">
            <v>Road</v>
          </cell>
          <cell r="O1142">
            <v>264.06737176662102</v>
          </cell>
          <cell r="P1142">
            <v>264.06737176662102</v>
          </cell>
        </row>
        <row r="1143">
          <cell r="E1143" t="str">
            <v>Porcelain                         - Twin                 - L2                   - 400kV                    - Zebra/Rubus/Sorbus/Matthew Gap</v>
          </cell>
          <cell r="F1143" t="str">
            <v>OHL10210</v>
          </cell>
          <cell r="G1143" t="str">
            <v>n</v>
          </cell>
          <cell r="H1143">
            <v>298.10000000000002</v>
          </cell>
          <cell r="I1143">
            <v>368.72523885588004</v>
          </cell>
          <cell r="J1143">
            <v>0</v>
          </cell>
          <cell r="K1143">
            <v>368.72523885588004</v>
          </cell>
          <cell r="L1143">
            <v>200</v>
          </cell>
          <cell r="M1143" t="str">
            <v>Road</v>
          </cell>
          <cell r="O1143">
            <v>368.72523885588004</v>
          </cell>
          <cell r="P1143">
            <v>368.72523885588004</v>
          </cell>
        </row>
        <row r="1144">
          <cell r="E1144" t="str">
            <v>Porcelain                         - Twin                 - L6 L8               - 400kV                   - Redwood</v>
          </cell>
          <cell r="F1144" t="str">
            <v>OHL10211</v>
          </cell>
          <cell r="G1144" t="str">
            <v>n</v>
          </cell>
          <cell r="H1144">
            <v>355.6</v>
          </cell>
          <cell r="I1144">
            <v>436.03803143300922</v>
          </cell>
          <cell r="J1144">
            <v>0</v>
          </cell>
          <cell r="K1144">
            <v>436.03803143300922</v>
          </cell>
          <cell r="L1144">
            <v>200</v>
          </cell>
          <cell r="M1144" t="str">
            <v>Road</v>
          </cell>
          <cell r="O1144">
            <v>436.03803143300922</v>
          </cell>
          <cell r="P1144">
            <v>436.03803143300922</v>
          </cell>
        </row>
        <row r="1145">
          <cell r="K1145">
            <v>0</v>
          </cell>
          <cell r="O1145">
            <v>0</v>
          </cell>
          <cell r="P1145">
            <v>0</v>
          </cell>
        </row>
        <row r="1146">
          <cell r="K1146">
            <v>0</v>
          </cell>
          <cell r="O1146">
            <v>0</v>
          </cell>
          <cell r="P1146">
            <v>0</v>
          </cell>
        </row>
        <row r="1147">
          <cell r="K1147">
            <v>0</v>
          </cell>
          <cell r="O1147">
            <v>0</v>
          </cell>
          <cell r="P1147">
            <v>0</v>
          </cell>
        </row>
        <row r="1148">
          <cell r="E1148" t="str">
            <v>Cables</v>
          </cell>
          <cell r="K1148">
            <v>0</v>
          </cell>
          <cell r="O1148">
            <v>0</v>
          </cell>
          <cell r="P1148">
            <v>0</v>
          </cell>
        </row>
        <row r="1149">
          <cell r="E1149" t="str">
            <v xml:space="preserve">400kV XLPE, 64.8mm cond diam, Alu Sheath </v>
          </cell>
          <cell r="G1149" t="str">
            <v>m</v>
          </cell>
          <cell r="H1149">
            <v>36.9</v>
          </cell>
          <cell r="I1149">
            <v>143.70008256431055</v>
          </cell>
          <cell r="J1149">
            <v>0</v>
          </cell>
          <cell r="K1149">
            <v>143.70008256431055</v>
          </cell>
          <cell r="L1149">
            <v>200</v>
          </cell>
          <cell r="M1149" t="str">
            <v>Road</v>
          </cell>
          <cell r="O1149">
            <v>143.70008256431055</v>
          </cell>
          <cell r="P1149">
            <v>143.70008256431055</v>
          </cell>
        </row>
        <row r="1150">
          <cell r="E1150" t="str">
            <v>400kv XLPE, 64.3mm Single Core, Welded Alu Sheath</v>
          </cell>
          <cell r="G1150" t="str">
            <v>m</v>
          </cell>
          <cell r="H1150">
            <v>34.799999999999997</v>
          </cell>
          <cell r="I1150">
            <v>134.04258640581401</v>
          </cell>
          <cell r="J1150">
            <v>0</v>
          </cell>
          <cell r="K1150">
            <v>134.04258640581401</v>
          </cell>
          <cell r="L1150">
            <v>200</v>
          </cell>
          <cell r="M1150" t="str">
            <v>Road</v>
          </cell>
          <cell r="O1150">
            <v>134.04258640581401</v>
          </cell>
          <cell r="P1150">
            <v>134.04258640581401</v>
          </cell>
        </row>
        <row r="1151">
          <cell r="E1151" t="str">
            <v>275kV XLPE, 66.1mm cond diam, Alu Sheath</v>
          </cell>
          <cell r="G1151" t="str">
            <v>m</v>
          </cell>
          <cell r="H1151">
            <v>35.6</v>
          </cell>
          <cell r="I1151">
            <v>137.31541213845227</v>
          </cell>
          <cell r="J1151">
            <v>0</v>
          </cell>
          <cell r="K1151">
            <v>137.31541213845227</v>
          </cell>
          <cell r="L1151">
            <v>200</v>
          </cell>
          <cell r="M1151" t="str">
            <v>Road</v>
          </cell>
          <cell r="O1151">
            <v>137.31541213845227</v>
          </cell>
          <cell r="P1151">
            <v>137.31541213845227</v>
          </cell>
        </row>
        <row r="1152">
          <cell r="E1152" t="str">
            <v>275kV XLPE, 52.5mm cond diam, Welded Alu Sheath</v>
          </cell>
          <cell r="F1152" t="str">
            <v>OHL00253</v>
          </cell>
          <cell r="G1152" t="str">
            <v>m</v>
          </cell>
          <cell r="H1152">
            <v>26.1</v>
          </cell>
          <cell r="I1152">
            <v>99.079968415809006</v>
          </cell>
          <cell r="J1152">
            <v>0</v>
          </cell>
          <cell r="K1152">
            <v>99.079968415809006</v>
          </cell>
          <cell r="L1152">
            <v>200</v>
          </cell>
          <cell r="M1152" t="str">
            <v>Road</v>
          </cell>
          <cell r="O1152">
            <v>99.079968415809006</v>
          </cell>
          <cell r="P1152">
            <v>99.079968415809006</v>
          </cell>
        </row>
        <row r="1153">
          <cell r="E1153" t="str">
            <v>275kV XLPE, 53mm cond diam, Lead Sheath</v>
          </cell>
          <cell r="F1153" t="str">
            <v>OHL00254</v>
          </cell>
          <cell r="G1153" t="str">
            <v>m</v>
          </cell>
          <cell r="H1153">
            <v>37.9</v>
          </cell>
          <cell r="I1153">
            <v>135.50526164457511</v>
          </cell>
          <cell r="J1153">
            <v>0</v>
          </cell>
          <cell r="K1153">
            <v>135.50526164457511</v>
          </cell>
          <cell r="L1153">
            <v>200</v>
          </cell>
          <cell r="M1153" t="str">
            <v>Road</v>
          </cell>
          <cell r="O1153">
            <v>135.50526164457511</v>
          </cell>
          <cell r="P1153">
            <v>135.50526164457511</v>
          </cell>
        </row>
        <row r="1154"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200</v>
          </cell>
          <cell r="M1154" t="str">
            <v>Road</v>
          </cell>
          <cell r="O1154">
            <v>0</v>
          </cell>
          <cell r="P1154">
            <v>0</v>
          </cell>
        </row>
        <row r="1155">
          <cell r="E1155" t="str">
            <v>400kV XLPE, 3000mm2</v>
          </cell>
          <cell r="F1155" t="str">
            <v>OHL00250</v>
          </cell>
          <cell r="G1155" t="str">
            <v>m</v>
          </cell>
          <cell r="H1155">
            <v>36.9</v>
          </cell>
          <cell r="I1155">
            <v>143.70008000000001</v>
          </cell>
          <cell r="J1155">
            <v>0</v>
          </cell>
          <cell r="K1155">
            <v>143.70008000000001</v>
          </cell>
          <cell r="L1155">
            <v>200</v>
          </cell>
          <cell r="M1155" t="str">
            <v>Road</v>
          </cell>
          <cell r="O1155">
            <v>143.70008000000001</v>
          </cell>
          <cell r="P1155">
            <v>143.70008000000001</v>
          </cell>
        </row>
        <row r="1156">
          <cell r="E1156" t="str">
            <v>275kV XLPE, 2500mm2</v>
          </cell>
          <cell r="F1156" t="str">
            <v>OHL00251</v>
          </cell>
          <cell r="G1156" t="str">
            <v>m</v>
          </cell>
          <cell r="H1156">
            <v>35.6</v>
          </cell>
          <cell r="I1156">
            <v>137.31541000000001</v>
          </cell>
          <cell r="J1156">
            <v>0</v>
          </cell>
          <cell r="K1156">
            <v>137.31541000000001</v>
          </cell>
          <cell r="L1156">
            <v>200</v>
          </cell>
          <cell r="M1156" t="str">
            <v>Road</v>
          </cell>
          <cell r="O1156">
            <v>137.31541000000001</v>
          </cell>
          <cell r="P1156">
            <v>137.31541000000001</v>
          </cell>
        </row>
        <row r="1157">
          <cell r="E1157" t="str">
            <v>275kV XLPE, 3000mm2</v>
          </cell>
          <cell r="F1157" t="str">
            <v>OHL00252</v>
          </cell>
          <cell r="G1157" t="str">
            <v>m</v>
          </cell>
          <cell r="H1157">
            <v>26.1</v>
          </cell>
          <cell r="I1157">
            <v>99.079970000000003</v>
          </cell>
          <cell r="J1157">
            <v>0</v>
          </cell>
          <cell r="K1157">
            <v>99.079970000000003</v>
          </cell>
          <cell r="L1157">
            <v>200</v>
          </cell>
          <cell r="M1157" t="str">
            <v>Road</v>
          </cell>
          <cell r="O1157">
            <v>99.079970000000003</v>
          </cell>
          <cell r="P1157">
            <v>99.079970000000003</v>
          </cell>
        </row>
        <row r="1158">
          <cell r="E1158" t="str">
            <v>132kV XLPE,  300mm2</v>
          </cell>
          <cell r="F1158" t="str">
            <v>OHL00255</v>
          </cell>
          <cell r="G1158" t="str">
            <v>m</v>
          </cell>
          <cell r="H1158">
            <v>5.8</v>
          </cell>
          <cell r="I1158">
            <v>23.369</v>
          </cell>
          <cell r="J1158">
            <v>0</v>
          </cell>
          <cell r="K1158">
            <v>23.369</v>
          </cell>
          <cell r="L1158">
            <v>200</v>
          </cell>
          <cell r="M1158" t="str">
            <v>Road</v>
          </cell>
          <cell r="O1158">
            <v>23.369</v>
          </cell>
          <cell r="P1158">
            <v>23.369</v>
          </cell>
        </row>
        <row r="1159">
          <cell r="E1159" t="str">
            <v>132kV XLPE,  1200mm2</v>
          </cell>
          <cell r="F1159" t="str">
            <v>OHL00256</v>
          </cell>
          <cell r="G1159" t="str">
            <v>m</v>
          </cell>
          <cell r="H1159">
            <v>16.2</v>
          </cell>
          <cell r="I1159">
            <v>51.55</v>
          </cell>
          <cell r="J1159">
            <v>0</v>
          </cell>
          <cell r="K1159">
            <v>51.55</v>
          </cell>
          <cell r="L1159">
            <v>200</v>
          </cell>
          <cell r="M1159" t="str">
            <v>Road</v>
          </cell>
          <cell r="O1159">
            <v>51.55</v>
          </cell>
          <cell r="P1159">
            <v>51.55</v>
          </cell>
        </row>
        <row r="1160">
          <cell r="E1160" t="str">
            <v>132kV XLPE,  2500mm2</v>
          </cell>
          <cell r="F1160" t="str">
            <v>OHL00257</v>
          </cell>
          <cell r="G1160" t="str">
            <v>m</v>
          </cell>
          <cell r="H1160">
            <v>29.3</v>
          </cell>
          <cell r="I1160">
            <v>85.899000000000001</v>
          </cell>
          <cell r="J1160">
            <v>0</v>
          </cell>
          <cell r="K1160">
            <v>85.899000000000001</v>
          </cell>
          <cell r="L1160">
            <v>200</v>
          </cell>
          <cell r="M1160" t="str">
            <v>Road</v>
          </cell>
          <cell r="O1160">
            <v>85.899000000000001</v>
          </cell>
          <cell r="P1160">
            <v>85.899000000000001</v>
          </cell>
        </row>
        <row r="1161">
          <cell r="E1161" t="str">
            <v>66kV XLPE,  240mm2</v>
          </cell>
          <cell r="F1161" t="str">
            <v>OHL00258</v>
          </cell>
          <cell r="G1161" t="str">
            <v>m</v>
          </cell>
          <cell r="H1161">
            <v>3.8</v>
          </cell>
          <cell r="I1161">
            <v>13.786</v>
          </cell>
          <cell r="J1161">
            <v>0</v>
          </cell>
          <cell r="K1161">
            <v>13.786</v>
          </cell>
          <cell r="L1161">
            <v>200</v>
          </cell>
          <cell r="M1161" t="str">
            <v>Road</v>
          </cell>
          <cell r="O1161">
            <v>13.786</v>
          </cell>
          <cell r="P1161">
            <v>13.786</v>
          </cell>
        </row>
        <row r="1162">
          <cell r="E1162" t="str">
            <v>66kV XLPE,  630mm2</v>
          </cell>
          <cell r="F1162" t="str">
            <v>OHL00259</v>
          </cell>
          <cell r="G1162" t="str">
            <v>m</v>
          </cell>
          <cell r="H1162">
            <v>7.9</v>
          </cell>
          <cell r="I1162">
            <v>24.835999999999999</v>
          </cell>
          <cell r="J1162">
            <v>0</v>
          </cell>
          <cell r="K1162">
            <v>24.835999999999999</v>
          </cell>
          <cell r="L1162">
            <v>200</v>
          </cell>
          <cell r="M1162" t="str">
            <v>Road</v>
          </cell>
          <cell r="O1162">
            <v>24.835999999999999</v>
          </cell>
          <cell r="P1162">
            <v>24.835999999999999</v>
          </cell>
        </row>
        <row r="1163">
          <cell r="E1163" t="str">
            <v>66kV XLPE,  1000mm2</v>
          </cell>
          <cell r="F1163" t="str">
            <v>OHL00260</v>
          </cell>
          <cell r="G1163" t="str">
            <v>m</v>
          </cell>
          <cell r="H1163">
            <v>11.8</v>
          </cell>
          <cell r="I1163">
            <v>35.085999999999999</v>
          </cell>
          <cell r="J1163">
            <v>0</v>
          </cell>
          <cell r="K1163">
            <v>35.085999999999999</v>
          </cell>
          <cell r="L1163">
            <v>200</v>
          </cell>
          <cell r="M1163" t="str">
            <v>Road</v>
          </cell>
          <cell r="O1163">
            <v>35.085999999999999</v>
          </cell>
          <cell r="P1163">
            <v>35.085999999999999</v>
          </cell>
        </row>
        <row r="1164">
          <cell r="E1164" t="str">
            <v>33kV XLPE, 240mm2</v>
          </cell>
          <cell r="F1164" t="str">
            <v>OHL00261</v>
          </cell>
          <cell r="G1164" t="str">
            <v>m</v>
          </cell>
          <cell r="H1164">
            <v>4.5</v>
          </cell>
          <cell r="I1164">
            <v>12.039</v>
          </cell>
          <cell r="J1164">
            <v>0</v>
          </cell>
          <cell r="K1164">
            <v>12.039</v>
          </cell>
          <cell r="L1164">
            <v>200</v>
          </cell>
          <cell r="M1164" t="str">
            <v>Road</v>
          </cell>
          <cell r="O1164">
            <v>12.039</v>
          </cell>
          <cell r="P1164">
            <v>12.039</v>
          </cell>
        </row>
        <row r="1165">
          <cell r="E1165" t="str">
            <v>33kV XLPE, 630mm2</v>
          </cell>
          <cell r="F1165" t="str">
            <v>OHL00262</v>
          </cell>
          <cell r="G1165" t="str">
            <v>m</v>
          </cell>
          <cell r="H1165">
            <v>9.1</v>
          </cell>
          <cell r="I1165">
            <v>22.975000000000001</v>
          </cell>
          <cell r="J1165">
            <v>0</v>
          </cell>
          <cell r="K1165">
            <v>22.975000000000001</v>
          </cell>
          <cell r="L1165">
            <v>200</v>
          </cell>
          <cell r="M1165" t="str">
            <v>Road</v>
          </cell>
          <cell r="O1165">
            <v>22.975000000000001</v>
          </cell>
          <cell r="P1165">
            <v>22.975000000000001</v>
          </cell>
        </row>
        <row r="1166">
          <cell r="E1166" t="str">
            <v>25kV XLPE</v>
          </cell>
          <cell r="F1166" t="str">
            <v>OHL00263</v>
          </cell>
          <cell r="G1166" t="str">
            <v>m</v>
          </cell>
          <cell r="H1166">
            <v>4.5</v>
          </cell>
          <cell r="I1166">
            <v>12.039</v>
          </cell>
          <cell r="J1166">
            <v>0</v>
          </cell>
          <cell r="K1166">
            <v>12.039</v>
          </cell>
          <cell r="L1166">
            <v>200</v>
          </cell>
          <cell r="M1166" t="str">
            <v>Road</v>
          </cell>
          <cell r="O1166">
            <v>12.039</v>
          </cell>
          <cell r="P1166">
            <v>12.039</v>
          </cell>
        </row>
        <row r="1167">
          <cell r="K1167">
            <v>0</v>
          </cell>
          <cell r="O1167">
            <v>0</v>
          </cell>
          <cell r="P1167">
            <v>0</v>
          </cell>
        </row>
        <row r="1168">
          <cell r="E1168" t="str">
            <v>--Cables--</v>
          </cell>
          <cell r="F1168" t="str">
            <v>OHL10004</v>
          </cell>
          <cell r="G1168" t="str">
            <v>m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200</v>
          </cell>
          <cell r="M1168" t="str">
            <v>Road</v>
          </cell>
          <cell r="O1168">
            <v>0</v>
          </cell>
          <cell r="P1168">
            <v>0</v>
          </cell>
        </row>
        <row r="1169">
          <cell r="E1169" t="str">
            <v xml:space="preserve">400kV cable 2500mm2 </v>
          </cell>
          <cell r="F1169" t="str">
            <v>SUB12500</v>
          </cell>
          <cell r="G1169" t="str">
            <v>m</v>
          </cell>
          <cell r="H1169">
            <v>37.200000000000003</v>
          </cell>
          <cell r="I1169">
            <v>133</v>
          </cell>
          <cell r="K1169">
            <v>133</v>
          </cell>
          <cell r="L1169">
            <v>120</v>
          </cell>
          <cell r="M1169" t="str">
            <v>Road</v>
          </cell>
          <cell r="O1169">
            <v>133</v>
          </cell>
          <cell r="P1169">
            <v>133</v>
          </cell>
        </row>
        <row r="1170">
          <cell r="E1170" t="str">
            <v xml:space="preserve">275kV cable 2500mm2 </v>
          </cell>
          <cell r="F1170" t="str">
            <v>SUB12501</v>
          </cell>
          <cell r="G1170" t="str">
            <v>m</v>
          </cell>
          <cell r="H1170">
            <v>37.200000000000003</v>
          </cell>
          <cell r="I1170">
            <v>133</v>
          </cell>
          <cell r="K1170">
            <v>133</v>
          </cell>
          <cell r="L1170">
            <v>120</v>
          </cell>
          <cell r="M1170" t="str">
            <v>Road</v>
          </cell>
          <cell r="O1170">
            <v>133</v>
          </cell>
          <cell r="P1170">
            <v>133</v>
          </cell>
        </row>
        <row r="1171">
          <cell r="E1171" t="str">
            <v xml:space="preserve">132kV cable 1000mm2 </v>
          </cell>
          <cell r="F1171" t="str">
            <v>SUB12502</v>
          </cell>
          <cell r="G1171" t="str">
            <v>m</v>
          </cell>
          <cell r="H1171">
            <v>14.9</v>
          </cell>
          <cell r="I1171">
            <v>55.3</v>
          </cell>
          <cell r="K1171">
            <v>55.3</v>
          </cell>
          <cell r="L1171">
            <v>120</v>
          </cell>
          <cell r="M1171" t="str">
            <v>Road</v>
          </cell>
          <cell r="O1171">
            <v>55.3</v>
          </cell>
          <cell r="P1171">
            <v>55.3</v>
          </cell>
        </row>
        <row r="1172">
          <cell r="E1172" t="str">
            <v>2C 2.5mm² XLPE/LSF/SWA/LSF, White</v>
          </cell>
          <cell r="F1172" t="str">
            <v>SUB02500</v>
          </cell>
          <cell r="G1172" t="str">
            <v>m</v>
          </cell>
          <cell r="H1172">
            <v>0.3</v>
          </cell>
          <cell r="I1172">
            <v>1.18</v>
          </cell>
          <cell r="J1172">
            <v>0</v>
          </cell>
          <cell r="K1172">
            <v>1.18</v>
          </cell>
          <cell r="L1172">
            <v>200</v>
          </cell>
          <cell r="M1172" t="str">
            <v>Road</v>
          </cell>
          <cell r="O1172">
            <v>1.18</v>
          </cell>
          <cell r="P1172">
            <v>1.18</v>
          </cell>
        </row>
        <row r="1173">
          <cell r="E1173" t="str">
            <v>3C 2.5mm² XLPE/LSF/SWA/LSF, White</v>
          </cell>
          <cell r="F1173" t="str">
            <v>SUB02501</v>
          </cell>
          <cell r="G1173" t="str">
            <v>m</v>
          </cell>
          <cell r="H1173">
            <v>0.43</v>
          </cell>
          <cell r="I1173">
            <v>1.29</v>
          </cell>
          <cell r="J1173">
            <v>0</v>
          </cell>
          <cell r="K1173">
            <v>1.29</v>
          </cell>
          <cell r="L1173">
            <v>200</v>
          </cell>
          <cell r="M1173" t="str">
            <v>Road</v>
          </cell>
          <cell r="O1173">
            <v>1.29</v>
          </cell>
          <cell r="P1173">
            <v>1.29</v>
          </cell>
        </row>
        <row r="1174">
          <cell r="E1174" t="str">
            <v>4C 2.5mm² XLPE/LSF/SWA/LSF,  White</v>
          </cell>
          <cell r="F1174" t="str">
            <v>SUB02502</v>
          </cell>
          <cell r="G1174" t="str">
            <v>m</v>
          </cell>
          <cell r="H1174">
            <v>0.48</v>
          </cell>
          <cell r="I1174">
            <v>1.38</v>
          </cell>
          <cell r="J1174">
            <v>0</v>
          </cell>
          <cell r="K1174">
            <v>1.38</v>
          </cell>
          <cell r="L1174">
            <v>200</v>
          </cell>
          <cell r="M1174" t="str">
            <v>Road</v>
          </cell>
          <cell r="O1174">
            <v>1.38</v>
          </cell>
          <cell r="P1174">
            <v>1.38</v>
          </cell>
        </row>
        <row r="1175">
          <cell r="E1175" t="str">
            <v>7C 2.5mm² XLPE/LSF/SWA/LSF,  White</v>
          </cell>
          <cell r="F1175" t="str">
            <v>SUB02503</v>
          </cell>
          <cell r="G1175" t="str">
            <v>m</v>
          </cell>
          <cell r="H1175">
            <v>0.63969317999999986</v>
          </cell>
          <cell r="I1175">
            <v>1.87</v>
          </cell>
          <cell r="J1175">
            <v>0</v>
          </cell>
          <cell r="K1175">
            <v>1.87</v>
          </cell>
          <cell r="L1175">
            <v>200</v>
          </cell>
          <cell r="M1175" t="str">
            <v>Road</v>
          </cell>
          <cell r="O1175">
            <v>1.87</v>
          </cell>
          <cell r="P1175">
            <v>1.87</v>
          </cell>
        </row>
        <row r="1176">
          <cell r="E1176" t="str">
            <v>12C 2.5mm² XLPE/LSF/SWA/LSF, White</v>
          </cell>
          <cell r="F1176" t="str">
            <v>SUB02504</v>
          </cell>
          <cell r="G1176" t="str">
            <v>m</v>
          </cell>
          <cell r="H1176">
            <v>1.1557286359999994</v>
          </cell>
          <cell r="I1176">
            <v>3.25</v>
          </cell>
          <cell r="J1176">
            <v>0</v>
          </cell>
          <cell r="K1176">
            <v>3.25</v>
          </cell>
          <cell r="L1176">
            <v>200</v>
          </cell>
          <cell r="M1176" t="str">
            <v>Road</v>
          </cell>
          <cell r="O1176">
            <v>3.25</v>
          </cell>
          <cell r="P1176">
            <v>3.25</v>
          </cell>
        </row>
        <row r="1177">
          <cell r="E1177" t="str">
            <v>19C 2.5mm² XLPE/LSF/SWA/LSF, White</v>
          </cell>
          <cell r="F1177" t="str">
            <v>SUB02505</v>
          </cell>
          <cell r="G1177" t="str">
            <v>m</v>
          </cell>
          <cell r="H1177">
            <v>1.7362092660000001</v>
          </cell>
          <cell r="I1177">
            <v>4.01</v>
          </cell>
          <cell r="J1177">
            <v>0</v>
          </cell>
          <cell r="K1177">
            <v>4.01</v>
          </cell>
          <cell r="L1177">
            <v>200</v>
          </cell>
          <cell r="M1177" t="str">
            <v>Road</v>
          </cell>
          <cell r="O1177">
            <v>4.01</v>
          </cell>
          <cell r="P1177">
            <v>4.01</v>
          </cell>
        </row>
        <row r="1178">
          <cell r="E1178" t="str">
            <v>27C 2.5mm² XLPE/LSF/SWA/LSF, White</v>
          </cell>
          <cell r="F1178" t="str">
            <v>SUB02506</v>
          </cell>
          <cell r="G1178" t="str">
            <v>m</v>
          </cell>
          <cell r="H1178">
            <v>2.2373346240000007</v>
          </cell>
          <cell r="I1178">
            <v>6.09</v>
          </cell>
          <cell r="J1178">
            <v>0</v>
          </cell>
          <cell r="K1178">
            <v>6.09</v>
          </cell>
          <cell r="L1178">
            <v>200</v>
          </cell>
          <cell r="M1178" t="str">
            <v>Road</v>
          </cell>
          <cell r="O1178">
            <v>6.09</v>
          </cell>
          <cell r="P1178">
            <v>6.09</v>
          </cell>
        </row>
        <row r="1179">
          <cell r="E1179" t="str">
            <v>37C 2.5mm² XLPE/LSF/SWA/LSF, White</v>
          </cell>
          <cell r="F1179" t="str">
            <v>SUB02507</v>
          </cell>
          <cell r="G1179" t="str">
            <v>m</v>
          </cell>
          <cell r="H1179">
            <v>2.7203627200000002</v>
          </cell>
          <cell r="I1179">
            <v>7.28</v>
          </cell>
          <cell r="J1179">
            <v>0</v>
          </cell>
          <cell r="K1179">
            <v>7.28</v>
          </cell>
          <cell r="L1179">
            <v>200</v>
          </cell>
          <cell r="M1179" t="str">
            <v>Road</v>
          </cell>
          <cell r="O1179">
            <v>7.28</v>
          </cell>
          <cell r="P1179">
            <v>7.28</v>
          </cell>
        </row>
        <row r="1180">
          <cell r="E1180" t="str">
            <v>5C 4mm² XLPE/LSF/SWA/LSF, White</v>
          </cell>
          <cell r="F1180" t="str">
            <v>SUB02508</v>
          </cell>
          <cell r="G1180" t="str">
            <v>m</v>
          </cell>
          <cell r="H1180">
            <v>0.82326015600000024</v>
          </cell>
          <cell r="I1180">
            <v>2.35</v>
          </cell>
          <cell r="J1180">
            <v>0</v>
          </cell>
          <cell r="K1180">
            <v>2.35</v>
          </cell>
          <cell r="L1180">
            <v>200</v>
          </cell>
          <cell r="M1180" t="str">
            <v>Road</v>
          </cell>
          <cell r="O1180">
            <v>2.35</v>
          </cell>
          <cell r="P1180">
            <v>2.35</v>
          </cell>
        </row>
        <row r="1181">
          <cell r="E1181" t="str">
            <v>7C 4mm² XLPE/LSF/SWA/LSF, White</v>
          </cell>
          <cell r="F1181" t="str">
            <v>SUB02509</v>
          </cell>
          <cell r="G1181" t="str">
            <v>m</v>
          </cell>
          <cell r="H1181">
            <v>0.96140467649999983</v>
          </cell>
          <cell r="I1181">
            <v>2.71</v>
          </cell>
          <cell r="J1181">
            <v>0</v>
          </cell>
          <cell r="K1181">
            <v>2.71</v>
          </cell>
          <cell r="L1181">
            <v>200</v>
          </cell>
          <cell r="M1181" t="str">
            <v>Road</v>
          </cell>
          <cell r="O1181">
            <v>2.71</v>
          </cell>
          <cell r="P1181">
            <v>2.71</v>
          </cell>
        </row>
        <row r="1182">
          <cell r="E1182" t="str">
            <v>5C 6mm² XLPE/LSF/SWA/LSF,  White</v>
          </cell>
          <cell r="F1182" t="str">
            <v>SUB02510</v>
          </cell>
          <cell r="G1182" t="str">
            <v>m</v>
          </cell>
          <cell r="H1182">
            <v>0.98025099199999999</v>
          </cell>
          <cell r="I1182">
            <v>2.75</v>
          </cell>
          <cell r="J1182">
            <v>0</v>
          </cell>
          <cell r="K1182">
            <v>2.75</v>
          </cell>
          <cell r="L1182">
            <v>200</v>
          </cell>
          <cell r="M1182" t="str">
            <v>Road</v>
          </cell>
          <cell r="O1182">
            <v>2.75</v>
          </cell>
          <cell r="P1182">
            <v>2.75</v>
          </cell>
        </row>
        <row r="1183">
          <cell r="E1183" t="str">
            <v>7C 6mm² XLPE/LSF/SWA/LSF, White</v>
          </cell>
          <cell r="F1183" t="str">
            <v>SUB02511</v>
          </cell>
          <cell r="G1183" t="str">
            <v>m</v>
          </cell>
          <cell r="H1183">
            <v>1.1685957840000001</v>
          </cell>
          <cell r="I1183">
            <v>3.25</v>
          </cell>
          <cell r="J1183">
            <v>0</v>
          </cell>
          <cell r="K1183">
            <v>3.25</v>
          </cell>
          <cell r="L1183">
            <v>200</v>
          </cell>
          <cell r="M1183" t="str">
            <v>Road</v>
          </cell>
          <cell r="O1183">
            <v>3.25</v>
          </cell>
          <cell r="P1183">
            <v>3.25</v>
          </cell>
        </row>
        <row r="1184">
          <cell r="E1184" t="str">
            <v>7 PR 0.5mm² PE/PE/SWA/PVC 5KV</v>
          </cell>
          <cell r="F1184" t="str">
            <v>SUB02512</v>
          </cell>
          <cell r="G1184" t="str">
            <v>m</v>
          </cell>
          <cell r="H1184">
            <v>1.0716715235000001</v>
          </cell>
          <cell r="I1184">
            <v>3.83</v>
          </cell>
          <cell r="J1184">
            <v>0</v>
          </cell>
          <cell r="K1184">
            <v>3.83</v>
          </cell>
          <cell r="L1184">
            <v>200</v>
          </cell>
          <cell r="M1184" t="str">
            <v>Road</v>
          </cell>
          <cell r="O1184">
            <v>3.83</v>
          </cell>
          <cell r="P1184">
            <v>3.83</v>
          </cell>
        </row>
        <row r="1185">
          <cell r="E1185" t="str">
            <v>7 PR 0.5mm² PE/PE/SWA 15KV</v>
          </cell>
          <cell r="F1185" t="str">
            <v>SUB02513</v>
          </cell>
          <cell r="G1185" t="str">
            <v>m</v>
          </cell>
          <cell r="H1185">
            <v>1.0716715235000001</v>
          </cell>
          <cell r="I1185">
            <v>3.12</v>
          </cell>
          <cell r="J1185">
            <v>0</v>
          </cell>
          <cell r="K1185">
            <v>3.12</v>
          </cell>
          <cell r="L1185">
            <v>200</v>
          </cell>
          <cell r="M1185" t="str">
            <v>Road</v>
          </cell>
          <cell r="O1185">
            <v>3.12</v>
          </cell>
          <cell r="P1185">
            <v>3.12</v>
          </cell>
        </row>
        <row r="1186">
          <cell r="E1186" t="str">
            <v>2PR 0.5mm² XLPE/CAM/LSZH/SWA/LSZH</v>
          </cell>
          <cell r="F1186" t="str">
            <v>SUB02514</v>
          </cell>
          <cell r="G1186" t="str">
            <v>m</v>
          </cell>
          <cell r="H1186">
            <v>0.50204979000000005</v>
          </cell>
          <cell r="I1186">
            <v>1.54</v>
          </cell>
          <cell r="J1186">
            <v>0</v>
          </cell>
          <cell r="K1186">
            <v>1.54</v>
          </cell>
          <cell r="L1186">
            <v>200</v>
          </cell>
          <cell r="M1186" t="str">
            <v>Road</v>
          </cell>
          <cell r="O1186">
            <v>1.54</v>
          </cell>
          <cell r="P1186">
            <v>1.54</v>
          </cell>
        </row>
        <row r="1187">
          <cell r="E1187" t="str">
            <v>5PR 0.5mm² XLPE/CAM/LSZH/SWA/LSZH</v>
          </cell>
          <cell r="F1187" t="str">
            <v>SUB02515</v>
          </cell>
          <cell r="G1187" t="str">
            <v>m</v>
          </cell>
          <cell r="H1187">
            <v>0.70888717050000005</v>
          </cell>
          <cell r="I1187">
            <v>2.15</v>
          </cell>
          <cell r="J1187">
            <v>0</v>
          </cell>
          <cell r="K1187">
            <v>2.15</v>
          </cell>
          <cell r="L1187">
            <v>200</v>
          </cell>
          <cell r="M1187" t="str">
            <v>Road</v>
          </cell>
          <cell r="O1187">
            <v>2.15</v>
          </cell>
          <cell r="P1187">
            <v>2.15</v>
          </cell>
        </row>
        <row r="1188">
          <cell r="E1188" t="str">
            <v>10PR 0.5mm² XLPE/CAM/LSZH/SWA/LSZH</v>
          </cell>
          <cell r="F1188" t="str">
            <v>SUB02516</v>
          </cell>
          <cell r="G1188" t="str">
            <v>m</v>
          </cell>
          <cell r="H1188">
            <v>1.3215473925000001</v>
          </cell>
          <cell r="I1188">
            <v>3.35</v>
          </cell>
          <cell r="J1188">
            <v>0</v>
          </cell>
          <cell r="K1188">
            <v>3.35</v>
          </cell>
          <cell r="L1188">
            <v>200</v>
          </cell>
          <cell r="M1188" t="str">
            <v>Road</v>
          </cell>
          <cell r="O1188">
            <v>3.35</v>
          </cell>
          <cell r="P1188">
            <v>3.35</v>
          </cell>
        </row>
        <row r="1189">
          <cell r="E1189" t="str">
            <v>20PR 0.5mm² XLPE/CAM/LSZH/SWA/LSZH</v>
          </cell>
          <cell r="F1189" t="str">
            <v>SUB02517</v>
          </cell>
          <cell r="G1189" t="str">
            <v>m</v>
          </cell>
          <cell r="H1189">
            <v>1.8865161024999997</v>
          </cell>
          <cell r="I1189">
            <v>5.38</v>
          </cell>
          <cell r="J1189">
            <v>0</v>
          </cell>
          <cell r="K1189">
            <v>5.38</v>
          </cell>
          <cell r="L1189">
            <v>200</v>
          </cell>
          <cell r="M1189" t="str">
            <v>Road</v>
          </cell>
          <cell r="O1189">
            <v>5.38</v>
          </cell>
          <cell r="P1189">
            <v>5.38</v>
          </cell>
        </row>
        <row r="1190">
          <cell r="E1190" t="str">
            <v>2C 2.5mm² XLPE/LSF/SWA/LSF BS6724</v>
          </cell>
          <cell r="F1190" t="str">
            <v>SUB02518</v>
          </cell>
          <cell r="G1190" t="str">
            <v>m</v>
          </cell>
          <cell r="H1190">
            <v>0.38869821599999993</v>
          </cell>
          <cell r="I1190">
            <v>1.18</v>
          </cell>
          <cell r="J1190">
            <v>0</v>
          </cell>
          <cell r="K1190">
            <v>1.18</v>
          </cell>
          <cell r="L1190">
            <v>200</v>
          </cell>
          <cell r="M1190" t="str">
            <v>Road</v>
          </cell>
          <cell r="O1190">
            <v>1.18</v>
          </cell>
          <cell r="P1190">
            <v>1.18</v>
          </cell>
        </row>
        <row r="1191">
          <cell r="E1191" t="str">
            <v>2C 4mm² XLPE/LSF/SWA/LSF BS6724</v>
          </cell>
          <cell r="F1191" t="str">
            <v>SUB02519</v>
          </cell>
          <cell r="G1191" t="str">
            <v>m</v>
          </cell>
          <cell r="H1191">
            <v>0.46107554399999989</v>
          </cell>
          <cell r="I1191">
            <v>1.38</v>
          </cell>
          <cell r="J1191">
            <v>0</v>
          </cell>
          <cell r="K1191">
            <v>1.38</v>
          </cell>
          <cell r="L1191">
            <v>200</v>
          </cell>
          <cell r="M1191" t="str">
            <v>Road</v>
          </cell>
          <cell r="O1191">
            <v>1.38</v>
          </cell>
          <cell r="P1191">
            <v>1.38</v>
          </cell>
        </row>
        <row r="1192">
          <cell r="E1192" t="str">
            <v>2C 6mm² XLPE/LSF/SWA/LSF BS6724</v>
          </cell>
          <cell r="F1192" t="str">
            <v>SUB02520</v>
          </cell>
          <cell r="G1192" t="str">
            <v>m</v>
          </cell>
          <cell r="H1192">
            <v>0.54826163999999988</v>
          </cell>
          <cell r="I1192">
            <v>1.62</v>
          </cell>
          <cell r="J1192">
            <v>0</v>
          </cell>
          <cell r="K1192">
            <v>1.62</v>
          </cell>
          <cell r="L1192">
            <v>200</v>
          </cell>
          <cell r="M1192" t="str">
            <v>Road</v>
          </cell>
          <cell r="O1192">
            <v>1.62</v>
          </cell>
          <cell r="P1192">
            <v>1.62</v>
          </cell>
        </row>
        <row r="1193">
          <cell r="E1193" t="str">
            <v>2C 10mm² XLPE/LSF/SWA/LSF BS6724</v>
          </cell>
          <cell r="F1193" t="str">
            <v>SUB02521</v>
          </cell>
          <cell r="G1193" t="str">
            <v>m</v>
          </cell>
          <cell r="H1193">
            <v>0.70998182999999992</v>
          </cell>
          <cell r="I1193">
            <v>2.0699999999999998</v>
          </cell>
          <cell r="J1193">
            <v>0</v>
          </cell>
          <cell r="K1193">
            <v>2.0699999999999998</v>
          </cell>
          <cell r="L1193">
            <v>200</v>
          </cell>
          <cell r="M1193" t="str">
            <v>Road</v>
          </cell>
          <cell r="O1193">
            <v>2.0699999999999998</v>
          </cell>
          <cell r="P1193">
            <v>2.0699999999999998</v>
          </cell>
        </row>
        <row r="1194">
          <cell r="E1194" t="str">
            <v>2C 16mm² XLPE/LSF/SWA/LSF BS6724</v>
          </cell>
          <cell r="F1194" t="str">
            <v>SUB02522</v>
          </cell>
          <cell r="G1194" t="str">
            <v>m</v>
          </cell>
          <cell r="H1194">
            <v>1.0399063960000001</v>
          </cell>
          <cell r="I1194">
            <v>2.92</v>
          </cell>
          <cell r="J1194">
            <v>0</v>
          </cell>
          <cell r="K1194">
            <v>2.92</v>
          </cell>
          <cell r="L1194">
            <v>200</v>
          </cell>
          <cell r="M1194" t="str">
            <v>Road</v>
          </cell>
          <cell r="O1194">
            <v>2.92</v>
          </cell>
          <cell r="P1194">
            <v>2.92</v>
          </cell>
        </row>
        <row r="1195">
          <cell r="E1195" t="str">
            <v>2C 25mm² XLPE/LSF/SWA/LSF BS6724</v>
          </cell>
          <cell r="F1195" t="str">
            <v>SUB02523</v>
          </cell>
          <cell r="G1195" t="str">
            <v>m</v>
          </cell>
          <cell r="H1195">
            <v>1.1792263960000002</v>
          </cell>
          <cell r="I1195">
            <v>3.25</v>
          </cell>
          <cell r="J1195">
            <v>0</v>
          </cell>
          <cell r="K1195">
            <v>3.25</v>
          </cell>
          <cell r="L1195">
            <v>200</v>
          </cell>
          <cell r="M1195" t="str">
            <v>Road</v>
          </cell>
          <cell r="O1195">
            <v>3.25</v>
          </cell>
          <cell r="P1195">
            <v>3.25</v>
          </cell>
        </row>
        <row r="1196">
          <cell r="E1196" t="str">
            <v>2C 35mm² XLPE/LSF/SWA/LSF BS6724</v>
          </cell>
          <cell r="F1196" t="str">
            <v>SUB02524</v>
          </cell>
          <cell r="G1196" t="str">
            <v>m</v>
          </cell>
          <cell r="H1196">
            <v>1.6472577239999999</v>
          </cell>
          <cell r="I1196">
            <v>4.45</v>
          </cell>
          <cell r="J1196">
            <v>0</v>
          </cell>
          <cell r="K1196">
            <v>4.45</v>
          </cell>
          <cell r="L1196">
            <v>200</v>
          </cell>
          <cell r="M1196" t="str">
            <v>Road</v>
          </cell>
          <cell r="O1196">
            <v>4.45</v>
          </cell>
          <cell r="P1196">
            <v>4.45</v>
          </cell>
        </row>
        <row r="1197">
          <cell r="E1197" t="str">
            <v>2C 70mm² XLPE/LSF/SWA/LSF BS6724</v>
          </cell>
          <cell r="F1197" t="str">
            <v>SUB02525</v>
          </cell>
          <cell r="G1197" t="str">
            <v>m</v>
          </cell>
          <cell r="H1197">
            <v>2.6384202980000002</v>
          </cell>
          <cell r="I1197">
            <v>6.98</v>
          </cell>
          <cell r="J1197">
            <v>0</v>
          </cell>
          <cell r="K1197">
            <v>6.98</v>
          </cell>
          <cell r="L1197">
            <v>200</v>
          </cell>
          <cell r="M1197" t="str">
            <v>Road</v>
          </cell>
          <cell r="O1197">
            <v>6.98</v>
          </cell>
          <cell r="P1197">
            <v>6.98</v>
          </cell>
        </row>
        <row r="1198">
          <cell r="E1198" t="str">
            <v>2C 95mm² XLPE/LSF/SWA/LSF BS6724</v>
          </cell>
          <cell r="F1198" t="str">
            <v>SUB02526</v>
          </cell>
          <cell r="G1198" t="str">
            <v>m</v>
          </cell>
          <cell r="H1198">
            <v>3.5089378295000002</v>
          </cell>
          <cell r="I1198">
            <v>9.09</v>
          </cell>
          <cell r="J1198">
            <v>0</v>
          </cell>
          <cell r="K1198">
            <v>9.09</v>
          </cell>
          <cell r="L1198">
            <v>200</v>
          </cell>
          <cell r="M1198" t="str">
            <v>Road</v>
          </cell>
          <cell r="O1198">
            <v>9.09</v>
          </cell>
          <cell r="P1198">
            <v>9.09</v>
          </cell>
        </row>
        <row r="1199">
          <cell r="E1199" t="str">
            <v>2C 120mm² XLPE/LSF/SWA/LSF BS6724</v>
          </cell>
          <cell r="F1199" t="str">
            <v>SUB02527</v>
          </cell>
          <cell r="G1199" t="str">
            <v>m</v>
          </cell>
          <cell r="H1199">
            <v>4.3015404999999989</v>
          </cell>
          <cell r="I1199">
            <v>11.2</v>
          </cell>
          <cell r="J1199">
            <v>0</v>
          </cell>
          <cell r="K1199">
            <v>11.2</v>
          </cell>
          <cell r="L1199">
            <v>200</v>
          </cell>
          <cell r="M1199" t="str">
            <v>Road</v>
          </cell>
          <cell r="O1199">
            <v>11.2</v>
          </cell>
          <cell r="P1199">
            <v>11.2</v>
          </cell>
        </row>
        <row r="1200">
          <cell r="E1200" t="str">
            <v>2C 150mm² XLPE/LSF/SWA/LSF BS6724</v>
          </cell>
          <cell r="F1200" t="str">
            <v>SUB02528</v>
          </cell>
          <cell r="G1200" t="str">
            <v>m</v>
          </cell>
          <cell r="H1200">
            <v>5.1126737440000003</v>
          </cell>
          <cell r="I1200">
            <v>13.2</v>
          </cell>
          <cell r="J1200">
            <v>0</v>
          </cell>
          <cell r="K1200">
            <v>13.2</v>
          </cell>
          <cell r="L1200">
            <v>200</v>
          </cell>
          <cell r="M1200" t="str">
            <v>Road</v>
          </cell>
          <cell r="O1200">
            <v>13.2</v>
          </cell>
          <cell r="P1200">
            <v>13.2</v>
          </cell>
        </row>
        <row r="1201">
          <cell r="E1201" t="str">
            <v>3C 2.5mm² XLPE/LSF/SWA/LSF BS6724</v>
          </cell>
          <cell r="F1201" t="str">
            <v>SUB02529</v>
          </cell>
          <cell r="G1201" t="str">
            <v>m</v>
          </cell>
          <cell r="H1201">
            <v>0.43010985600000007</v>
          </cell>
          <cell r="I1201">
            <v>1.29</v>
          </cell>
          <cell r="J1201">
            <v>0</v>
          </cell>
          <cell r="K1201">
            <v>1.29</v>
          </cell>
          <cell r="L1201">
            <v>200</v>
          </cell>
          <cell r="M1201" t="str">
            <v>Road</v>
          </cell>
          <cell r="O1201">
            <v>1.29</v>
          </cell>
          <cell r="P1201">
            <v>1.29</v>
          </cell>
        </row>
        <row r="1202">
          <cell r="E1202" t="str">
            <v>3C 6mm² XLPE/LSF/SWA/LSF BS6724</v>
          </cell>
          <cell r="F1202" t="str">
            <v>SUB02530</v>
          </cell>
          <cell r="G1202" t="str">
            <v>m</v>
          </cell>
          <cell r="H1202">
            <v>0.62875305600000009</v>
          </cell>
          <cell r="I1202">
            <v>1.83</v>
          </cell>
          <cell r="J1202">
            <v>0</v>
          </cell>
          <cell r="K1202">
            <v>1.83</v>
          </cell>
          <cell r="L1202">
            <v>200</v>
          </cell>
          <cell r="M1202" t="str">
            <v>Road</v>
          </cell>
          <cell r="O1202">
            <v>1.83</v>
          </cell>
          <cell r="P1202">
            <v>1.83</v>
          </cell>
        </row>
        <row r="1203">
          <cell r="E1203" t="str">
            <v>4C 2.5mm² XLPE/LSF/SWA/LSF BS6724</v>
          </cell>
          <cell r="F1203" t="str">
            <v>SUB02531</v>
          </cell>
          <cell r="G1203" t="str">
            <v>m</v>
          </cell>
          <cell r="H1203">
            <v>0.49035772799999977</v>
          </cell>
          <cell r="I1203">
            <v>1.38</v>
          </cell>
          <cell r="J1203">
            <v>0</v>
          </cell>
          <cell r="K1203">
            <v>1.38</v>
          </cell>
          <cell r="L1203">
            <v>200</v>
          </cell>
          <cell r="M1203" t="str">
            <v>Road</v>
          </cell>
          <cell r="O1203">
            <v>1.38</v>
          </cell>
          <cell r="P1203">
            <v>1.38</v>
          </cell>
        </row>
        <row r="1204">
          <cell r="E1204" t="str">
            <v>4C 4mm² XLPE/LSF/SWA/LSF BS6724</v>
          </cell>
          <cell r="F1204" t="str">
            <v>SUB02532</v>
          </cell>
          <cell r="G1204" t="str">
            <v>m</v>
          </cell>
          <cell r="H1204">
            <v>0.60344987999999999</v>
          </cell>
          <cell r="I1204">
            <v>1.77</v>
          </cell>
          <cell r="J1204">
            <v>0</v>
          </cell>
          <cell r="K1204">
            <v>1.77</v>
          </cell>
          <cell r="L1204">
            <v>200</v>
          </cell>
          <cell r="M1204" t="str">
            <v>Road</v>
          </cell>
          <cell r="O1204">
            <v>1.77</v>
          </cell>
          <cell r="P1204">
            <v>1.77</v>
          </cell>
        </row>
        <row r="1205">
          <cell r="E1205" t="str">
            <v>4C 6mm² XLPE/LSF/SWA/LSF BS6724</v>
          </cell>
          <cell r="F1205" t="str">
            <v>SUB02533</v>
          </cell>
          <cell r="G1205" t="str">
            <v>m</v>
          </cell>
          <cell r="H1205">
            <v>0.87896523999999987</v>
          </cell>
          <cell r="I1205">
            <v>2.4900000000000002</v>
          </cell>
          <cell r="J1205">
            <v>0</v>
          </cell>
          <cell r="K1205">
            <v>2.4900000000000002</v>
          </cell>
          <cell r="L1205">
            <v>200</v>
          </cell>
          <cell r="M1205" t="str">
            <v>Road</v>
          </cell>
          <cell r="O1205">
            <v>2.4900000000000002</v>
          </cell>
          <cell r="P1205">
            <v>2.4900000000000002</v>
          </cell>
        </row>
        <row r="1206">
          <cell r="E1206" t="str">
            <v>4C 10mm² XLPE/LSF/SWA/LSF BS6724</v>
          </cell>
          <cell r="F1206" t="str">
            <v>SUB02534</v>
          </cell>
          <cell r="G1206" t="str">
            <v>m</v>
          </cell>
          <cell r="H1206">
            <v>1.1537889999999997</v>
          </cell>
          <cell r="I1206">
            <v>3.21</v>
          </cell>
          <cell r="J1206">
            <v>0</v>
          </cell>
          <cell r="K1206">
            <v>3.21</v>
          </cell>
          <cell r="L1206">
            <v>200</v>
          </cell>
          <cell r="M1206" t="str">
            <v>Road</v>
          </cell>
          <cell r="O1206">
            <v>3.21</v>
          </cell>
          <cell r="P1206">
            <v>3.21</v>
          </cell>
        </row>
        <row r="1207">
          <cell r="E1207" t="str">
            <v>4C 16mm² XLPE/LSF/SWA/LSF BS6724</v>
          </cell>
          <cell r="F1207" t="str">
            <v>SUB02535</v>
          </cell>
          <cell r="G1207" t="str">
            <v>m</v>
          </cell>
          <cell r="H1207">
            <v>1.487365756</v>
          </cell>
          <cell r="I1207">
            <v>4.07</v>
          </cell>
          <cell r="J1207">
            <v>0</v>
          </cell>
          <cell r="K1207">
            <v>4.07</v>
          </cell>
          <cell r="L1207">
            <v>200</v>
          </cell>
          <cell r="M1207" t="str">
            <v>Road</v>
          </cell>
          <cell r="O1207">
            <v>4.07</v>
          </cell>
          <cell r="P1207">
            <v>4.07</v>
          </cell>
        </row>
        <row r="1208">
          <cell r="E1208" t="str">
            <v>4C 25mm² XLPE/LSF/SWA/LSF BS6724</v>
          </cell>
          <cell r="F1208" t="str">
            <v>SUB02536</v>
          </cell>
          <cell r="G1208" t="str">
            <v>m</v>
          </cell>
          <cell r="H1208">
            <v>2.3380660280000005</v>
          </cell>
          <cell r="I1208">
            <v>6.26</v>
          </cell>
          <cell r="J1208">
            <v>0</v>
          </cell>
          <cell r="K1208">
            <v>6.26</v>
          </cell>
          <cell r="L1208">
            <v>200</v>
          </cell>
          <cell r="M1208" t="str">
            <v>Road</v>
          </cell>
          <cell r="O1208">
            <v>6.26</v>
          </cell>
          <cell r="P1208">
            <v>6.26</v>
          </cell>
        </row>
        <row r="1209">
          <cell r="E1209" t="str">
            <v>4C 35mm² XLPE/LSF/SWA/LSF BS6724</v>
          </cell>
          <cell r="F1209" t="str">
            <v>SUB02537</v>
          </cell>
          <cell r="G1209" t="str">
            <v>m</v>
          </cell>
          <cell r="H1209">
            <v>2.9084122560000005</v>
          </cell>
          <cell r="I1209">
            <v>7.71</v>
          </cell>
          <cell r="J1209">
            <v>0</v>
          </cell>
          <cell r="K1209">
            <v>7.71</v>
          </cell>
          <cell r="L1209">
            <v>200</v>
          </cell>
          <cell r="M1209" t="str">
            <v>Road</v>
          </cell>
          <cell r="O1209">
            <v>7.71</v>
          </cell>
          <cell r="P1209">
            <v>7.71</v>
          </cell>
        </row>
        <row r="1210">
          <cell r="E1210" t="str">
            <v>4C 70mm² XLPE/LSF/SWA/LSF BS6724</v>
          </cell>
          <cell r="F1210" t="str">
            <v>SUB02538</v>
          </cell>
          <cell r="G1210" t="str">
            <v>m</v>
          </cell>
          <cell r="H1210">
            <v>4.7878496520000011</v>
          </cell>
          <cell r="I1210">
            <v>12.4</v>
          </cell>
          <cell r="J1210">
            <v>0</v>
          </cell>
          <cell r="K1210">
            <v>12.4</v>
          </cell>
          <cell r="L1210">
            <v>200</v>
          </cell>
          <cell r="M1210" t="str">
            <v>Road</v>
          </cell>
          <cell r="O1210">
            <v>12.4</v>
          </cell>
          <cell r="P1210">
            <v>12.4</v>
          </cell>
        </row>
        <row r="1211">
          <cell r="E1211" t="str">
            <v>4C 95mm² XLPE/LSF/SWA/LSF BS6724</v>
          </cell>
          <cell r="F1211" t="str">
            <v>SUB02539</v>
          </cell>
          <cell r="G1211" t="str">
            <v>m</v>
          </cell>
          <cell r="H1211">
            <v>6.0130117600000021</v>
          </cell>
          <cell r="I1211">
            <v>15.4</v>
          </cell>
          <cell r="J1211">
            <v>0</v>
          </cell>
          <cell r="K1211">
            <v>15.4</v>
          </cell>
          <cell r="L1211">
            <v>200</v>
          </cell>
          <cell r="M1211" t="str">
            <v>Road</v>
          </cell>
          <cell r="O1211">
            <v>15.4</v>
          </cell>
          <cell r="P1211">
            <v>15.4</v>
          </cell>
        </row>
        <row r="1212">
          <cell r="E1212" t="str">
            <v>4C 120mm² XLPE/LSF/SWA/LSF BS6724</v>
          </cell>
          <cell r="F1212" t="str">
            <v>SUB02540</v>
          </cell>
          <cell r="G1212" t="str">
            <v>m</v>
          </cell>
          <cell r="H1212">
            <v>7.8527849079999985</v>
          </cell>
          <cell r="I1212">
            <v>20</v>
          </cell>
          <cell r="J1212">
            <v>0</v>
          </cell>
          <cell r="K1212">
            <v>20</v>
          </cell>
          <cell r="L1212">
            <v>200</v>
          </cell>
          <cell r="M1212" t="str">
            <v>Road</v>
          </cell>
          <cell r="O1212">
            <v>20</v>
          </cell>
          <cell r="P1212">
            <v>20</v>
          </cell>
        </row>
        <row r="1213">
          <cell r="E1213" t="str">
            <v>4C 150mm² XLPE/LSF/SWA/LSF BS6724</v>
          </cell>
          <cell r="F1213" t="str">
            <v>SUB02541</v>
          </cell>
          <cell r="G1213" t="str">
            <v>m</v>
          </cell>
          <cell r="H1213">
            <v>9.3870830399999967</v>
          </cell>
          <cell r="I1213">
            <v>23.8</v>
          </cell>
          <cell r="J1213">
            <v>0</v>
          </cell>
          <cell r="K1213">
            <v>23.8</v>
          </cell>
          <cell r="L1213">
            <v>200</v>
          </cell>
          <cell r="M1213" t="str">
            <v>Road</v>
          </cell>
          <cell r="O1213">
            <v>23.8</v>
          </cell>
          <cell r="P1213">
            <v>23.8</v>
          </cell>
        </row>
        <row r="1214">
          <cell r="E1214" t="str">
            <v>4C 185mm² XLPE/LSF/SWA/LSF BS6724</v>
          </cell>
          <cell r="F1214" t="str">
            <v>SUB02542</v>
          </cell>
          <cell r="G1214" t="str">
            <v>m</v>
          </cell>
          <cell r="H1214">
            <v>11.236604399999999</v>
          </cell>
          <cell r="I1214">
            <v>28.4</v>
          </cell>
          <cell r="J1214">
            <v>0</v>
          </cell>
          <cell r="K1214">
            <v>28.4</v>
          </cell>
          <cell r="L1214">
            <v>200</v>
          </cell>
          <cell r="M1214" t="str">
            <v>Road</v>
          </cell>
          <cell r="O1214">
            <v>28.4</v>
          </cell>
          <cell r="P1214">
            <v>28.4</v>
          </cell>
        </row>
        <row r="1215">
          <cell r="E1215" t="str">
            <v>4C 300mm² XLPE/LSF/SWA/LSF BS6724</v>
          </cell>
          <cell r="F1215" t="str">
            <v>SUB02543</v>
          </cell>
          <cell r="G1215" t="str">
            <v>m</v>
          </cell>
          <cell r="H1215">
            <v>16.809999999999999</v>
          </cell>
          <cell r="I1215">
            <v>42.2</v>
          </cell>
          <cell r="J1215">
            <v>0</v>
          </cell>
          <cell r="K1215">
            <v>42.2</v>
          </cell>
          <cell r="L1215">
            <v>200</v>
          </cell>
          <cell r="M1215" t="str">
            <v>Road</v>
          </cell>
          <cell r="O1215">
            <v>42.2</v>
          </cell>
          <cell r="P1215">
            <v>42.2</v>
          </cell>
        </row>
        <row r="1216">
          <cell r="E1216" t="str">
            <v>4C 400mm² XLPE/LSF/SWA/LSF BS6724</v>
          </cell>
          <cell r="F1216" t="str">
            <v>SUB02544</v>
          </cell>
          <cell r="G1216" t="str">
            <v>m</v>
          </cell>
          <cell r="H1216">
            <v>22.478000000000002</v>
          </cell>
          <cell r="I1216">
            <v>56.2</v>
          </cell>
          <cell r="J1216">
            <v>0</v>
          </cell>
          <cell r="K1216">
            <v>56.2</v>
          </cell>
          <cell r="L1216">
            <v>200</v>
          </cell>
          <cell r="M1216" t="str">
            <v>Road</v>
          </cell>
          <cell r="O1216">
            <v>56.2</v>
          </cell>
          <cell r="P1216">
            <v>56.2</v>
          </cell>
        </row>
        <row r="1217">
          <cell r="E1217" t="str">
            <v>400kV XLPE, 3000mm2</v>
          </cell>
          <cell r="F1217" t="str">
            <v>OHL00250</v>
          </cell>
          <cell r="G1217" t="str">
            <v>m</v>
          </cell>
          <cell r="H1217">
            <v>36.9</v>
          </cell>
          <cell r="I1217">
            <v>143.70008000000001</v>
          </cell>
          <cell r="J1217">
            <v>0</v>
          </cell>
          <cell r="K1217">
            <v>143.70008000000001</v>
          </cell>
          <cell r="L1217">
            <v>201</v>
          </cell>
          <cell r="M1217" t="str">
            <v>Road</v>
          </cell>
          <cell r="O1217">
            <v>143.70008000000001</v>
          </cell>
          <cell r="P1217">
            <v>143.70008000000001</v>
          </cell>
        </row>
        <row r="1218">
          <cell r="E1218" t="str">
            <v>275kV XLPE, 2500mm2</v>
          </cell>
          <cell r="F1218" t="str">
            <v>OHL00251</v>
          </cell>
          <cell r="G1218" t="str">
            <v>m</v>
          </cell>
          <cell r="H1218">
            <v>35.6</v>
          </cell>
          <cell r="I1218">
            <v>137.31541000000001</v>
          </cell>
          <cell r="J1218">
            <v>0</v>
          </cell>
          <cell r="K1218">
            <v>137.31541000000001</v>
          </cell>
          <cell r="L1218">
            <v>202</v>
          </cell>
          <cell r="M1218" t="str">
            <v>Road</v>
          </cell>
          <cell r="O1218">
            <v>137.31541000000001</v>
          </cell>
          <cell r="P1218">
            <v>137.31541000000001</v>
          </cell>
        </row>
        <row r="1219">
          <cell r="E1219" t="str">
            <v>275kV XLPE, 3000mm2</v>
          </cell>
          <cell r="F1219" t="str">
            <v>OHL00252</v>
          </cell>
          <cell r="G1219" t="str">
            <v>m</v>
          </cell>
          <cell r="H1219">
            <v>26.1</v>
          </cell>
          <cell r="I1219">
            <v>99.079970000000003</v>
          </cell>
          <cell r="J1219">
            <v>0</v>
          </cell>
          <cell r="K1219">
            <v>99.079970000000003</v>
          </cell>
          <cell r="L1219">
            <v>203</v>
          </cell>
          <cell r="M1219" t="str">
            <v>Road</v>
          </cell>
          <cell r="O1219">
            <v>99.079970000000003</v>
          </cell>
          <cell r="P1219">
            <v>99.079970000000003</v>
          </cell>
        </row>
        <row r="1220">
          <cell r="E1220" t="str">
            <v>132kV XLPE,  300mm2</v>
          </cell>
          <cell r="F1220" t="str">
            <v>OHL00255</v>
          </cell>
          <cell r="G1220" t="str">
            <v>m</v>
          </cell>
          <cell r="H1220">
            <v>5.8</v>
          </cell>
          <cell r="I1220">
            <v>23.369</v>
          </cell>
          <cell r="J1220">
            <v>0</v>
          </cell>
          <cell r="K1220">
            <v>23.369</v>
          </cell>
          <cell r="L1220">
            <v>200</v>
          </cell>
          <cell r="M1220" t="str">
            <v>Road</v>
          </cell>
          <cell r="O1220">
            <v>23.369</v>
          </cell>
          <cell r="P1220">
            <v>23.369</v>
          </cell>
        </row>
        <row r="1221">
          <cell r="E1221" t="str">
            <v>132kV XLPE,  1200mm2</v>
          </cell>
          <cell r="F1221" t="str">
            <v>OHL00256</v>
          </cell>
          <cell r="G1221" t="str">
            <v>m</v>
          </cell>
          <cell r="H1221">
            <v>16.2</v>
          </cell>
          <cell r="I1221">
            <v>51.55</v>
          </cell>
          <cell r="J1221">
            <v>0</v>
          </cell>
          <cell r="K1221">
            <v>51.55</v>
          </cell>
          <cell r="L1221">
            <v>200</v>
          </cell>
          <cell r="M1221" t="str">
            <v>Road</v>
          </cell>
          <cell r="O1221">
            <v>51.55</v>
          </cell>
          <cell r="P1221">
            <v>51.55</v>
          </cell>
        </row>
        <row r="1222">
          <cell r="E1222" t="str">
            <v>132kV XLPE,  2500mm2</v>
          </cell>
          <cell r="F1222" t="str">
            <v>OHL00257</v>
          </cell>
          <cell r="G1222" t="str">
            <v>m</v>
          </cell>
          <cell r="H1222">
            <v>29.3</v>
          </cell>
          <cell r="I1222">
            <v>85.899000000000001</v>
          </cell>
          <cell r="J1222">
            <v>0</v>
          </cell>
          <cell r="K1222">
            <v>85.899000000000001</v>
          </cell>
          <cell r="L1222">
            <v>200</v>
          </cell>
          <cell r="M1222" t="str">
            <v>Road</v>
          </cell>
          <cell r="O1222">
            <v>85.899000000000001</v>
          </cell>
          <cell r="P1222">
            <v>85.899000000000001</v>
          </cell>
        </row>
        <row r="1223">
          <cell r="E1223" t="str">
            <v>66kV XLPE,  240mm2</v>
          </cell>
          <cell r="F1223" t="str">
            <v>OHL00258</v>
          </cell>
          <cell r="G1223" t="str">
            <v>m</v>
          </cell>
          <cell r="H1223">
            <v>3.8</v>
          </cell>
          <cell r="I1223">
            <v>13.786</v>
          </cell>
          <cell r="J1223">
            <v>0</v>
          </cell>
          <cell r="K1223">
            <v>13.786</v>
          </cell>
          <cell r="L1223">
            <v>200</v>
          </cell>
          <cell r="M1223" t="str">
            <v>Road</v>
          </cell>
          <cell r="O1223">
            <v>13.786</v>
          </cell>
          <cell r="P1223">
            <v>13.786</v>
          </cell>
        </row>
        <row r="1224">
          <cell r="E1224" t="str">
            <v>66kV XLPE,  630mm2</v>
          </cell>
          <cell r="F1224" t="str">
            <v>OHL00259</v>
          </cell>
          <cell r="G1224" t="str">
            <v>m</v>
          </cell>
          <cell r="H1224">
            <v>7.9</v>
          </cell>
          <cell r="I1224">
            <v>24.835999999999999</v>
          </cell>
          <cell r="J1224">
            <v>0</v>
          </cell>
          <cell r="K1224">
            <v>24.835999999999999</v>
          </cell>
          <cell r="L1224">
            <v>200</v>
          </cell>
          <cell r="M1224" t="str">
            <v>Road</v>
          </cell>
          <cell r="O1224">
            <v>24.835999999999999</v>
          </cell>
          <cell r="P1224">
            <v>24.835999999999999</v>
          </cell>
        </row>
        <row r="1225">
          <cell r="E1225" t="str">
            <v>66kV XLPE,  1000mm2</v>
          </cell>
          <cell r="F1225" t="str">
            <v>OHL00260</v>
          </cell>
          <cell r="G1225" t="str">
            <v>m</v>
          </cell>
          <cell r="H1225">
            <v>11.8</v>
          </cell>
          <cell r="I1225">
            <v>35.085999999999999</v>
          </cell>
          <cell r="J1225">
            <v>0</v>
          </cell>
          <cell r="K1225">
            <v>35.085999999999999</v>
          </cell>
          <cell r="L1225">
            <v>200</v>
          </cell>
          <cell r="M1225" t="str">
            <v>Road</v>
          </cell>
          <cell r="O1225">
            <v>35.085999999999999</v>
          </cell>
          <cell r="P1225">
            <v>35.085999999999999</v>
          </cell>
        </row>
        <row r="1226">
          <cell r="E1226" t="str">
            <v>33kV XLPE, 240mm2</v>
          </cell>
          <cell r="F1226" t="str">
            <v>OHL00261</v>
          </cell>
          <cell r="G1226" t="str">
            <v>m</v>
          </cell>
          <cell r="H1226">
            <v>4.5</v>
          </cell>
          <cell r="I1226">
            <v>12.039</v>
          </cell>
          <cell r="J1226">
            <v>0</v>
          </cell>
          <cell r="K1226">
            <v>12.039</v>
          </cell>
          <cell r="L1226">
            <v>200</v>
          </cell>
          <cell r="M1226" t="str">
            <v>Road</v>
          </cell>
          <cell r="O1226">
            <v>12.039</v>
          </cell>
          <cell r="P1226">
            <v>12.039</v>
          </cell>
        </row>
        <row r="1227">
          <cell r="E1227" t="str">
            <v>33kV XLPE, 630mm2</v>
          </cell>
          <cell r="F1227" t="str">
            <v>OHL00262</v>
          </cell>
          <cell r="G1227" t="str">
            <v>m</v>
          </cell>
          <cell r="H1227">
            <v>9.1</v>
          </cell>
          <cell r="I1227">
            <v>22.975000000000001</v>
          </cell>
          <cell r="J1227">
            <v>0</v>
          </cell>
          <cell r="K1227">
            <v>22.975000000000001</v>
          </cell>
          <cell r="L1227">
            <v>200</v>
          </cell>
          <cell r="M1227" t="str">
            <v>Road</v>
          </cell>
          <cell r="O1227">
            <v>22.975000000000001</v>
          </cell>
          <cell r="P1227">
            <v>22.975000000000001</v>
          </cell>
        </row>
        <row r="1228">
          <cell r="K1228">
            <v>0</v>
          </cell>
          <cell r="O1228">
            <v>0</v>
          </cell>
          <cell r="P1228">
            <v>0</v>
          </cell>
        </row>
        <row r="1229">
          <cell r="E1229" t="str">
            <v>Cable joints</v>
          </cell>
          <cell r="K1229">
            <v>0</v>
          </cell>
          <cell r="O1229">
            <v>0</v>
          </cell>
          <cell r="P1229">
            <v>0</v>
          </cell>
        </row>
        <row r="1230">
          <cell r="E1230" t="str">
            <v>Component</v>
          </cell>
          <cell r="K1230">
            <v>0</v>
          </cell>
          <cell r="O1230">
            <v>0</v>
          </cell>
          <cell r="P1230">
            <v>0</v>
          </cell>
        </row>
        <row r="1231">
          <cell r="E1231" t="str">
            <v>400kV XLPE</v>
          </cell>
          <cell r="F1231" t="str">
            <v>OHL10024</v>
          </cell>
          <cell r="G1231" t="str">
            <v>n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200</v>
          </cell>
          <cell r="M1231" t="str">
            <v>Road</v>
          </cell>
          <cell r="O1231">
            <v>0</v>
          </cell>
          <cell r="P1231">
            <v>0</v>
          </cell>
        </row>
        <row r="1232">
          <cell r="E1232" t="str">
            <v>275kV XLPE</v>
          </cell>
          <cell r="F1232" t="str">
            <v>OHL10025</v>
          </cell>
          <cell r="G1232" t="str">
            <v>n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200</v>
          </cell>
          <cell r="M1232" t="str">
            <v>Road</v>
          </cell>
          <cell r="O1232">
            <v>0</v>
          </cell>
          <cell r="P1232">
            <v>0</v>
          </cell>
        </row>
        <row r="1233">
          <cell r="E1233" t="str">
            <v>132kV XLPE</v>
          </cell>
          <cell r="F1233" t="str">
            <v>OHL10026</v>
          </cell>
          <cell r="G1233" t="str">
            <v>n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200</v>
          </cell>
          <cell r="M1233" t="str">
            <v>Road</v>
          </cell>
          <cell r="O1233">
            <v>0</v>
          </cell>
          <cell r="P1233">
            <v>0</v>
          </cell>
        </row>
        <row r="1234">
          <cell r="E1234" t="str">
            <v>66kV XLPE</v>
          </cell>
          <cell r="F1234" t="str">
            <v>OHL10027</v>
          </cell>
          <cell r="G1234" t="str">
            <v>n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200</v>
          </cell>
          <cell r="M1234" t="str">
            <v>Road</v>
          </cell>
          <cell r="O1234">
            <v>0</v>
          </cell>
          <cell r="P1234">
            <v>0</v>
          </cell>
        </row>
        <row r="1235">
          <cell r="E1235" t="str">
            <v>33kV XLPE</v>
          </cell>
          <cell r="F1235" t="str">
            <v>OHL10028</v>
          </cell>
          <cell r="G1235" t="str">
            <v>n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200</v>
          </cell>
          <cell r="M1235" t="str">
            <v>Road</v>
          </cell>
          <cell r="O1235">
            <v>0</v>
          </cell>
          <cell r="P1235">
            <v>0</v>
          </cell>
        </row>
        <row r="1236">
          <cell r="E1236" t="str">
            <v>25kV XLPE</v>
          </cell>
          <cell r="F1236" t="str">
            <v>OHL10029</v>
          </cell>
          <cell r="G1236" t="str">
            <v>n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200</v>
          </cell>
          <cell r="M1236" t="str">
            <v>Road</v>
          </cell>
          <cell r="O1236">
            <v>0</v>
          </cell>
          <cell r="P1236">
            <v>0</v>
          </cell>
        </row>
        <row r="1237">
          <cell r="K1237">
            <v>0</v>
          </cell>
          <cell r="O1237">
            <v>0</v>
          </cell>
          <cell r="P1237">
            <v>0</v>
          </cell>
        </row>
        <row r="1238">
          <cell r="K1238">
            <v>0</v>
          </cell>
          <cell r="O1238">
            <v>0</v>
          </cell>
          <cell r="P1238">
            <v>0</v>
          </cell>
        </row>
        <row r="1239">
          <cell r="K1239">
            <v>0</v>
          </cell>
          <cell r="O1239">
            <v>0</v>
          </cell>
          <cell r="P1239">
            <v>0</v>
          </cell>
        </row>
        <row r="1240">
          <cell r="E1240" t="str">
            <v>400kV Cable Sealing End</v>
          </cell>
          <cell r="F1240" t="str">
            <v>SUB01014</v>
          </cell>
          <cell r="G1240" t="str">
            <v>n</v>
          </cell>
          <cell r="H1240">
            <v>5000</v>
          </cell>
          <cell r="I1240">
            <v>7190</v>
          </cell>
          <cell r="J1240">
            <v>0</v>
          </cell>
          <cell r="K1240">
            <v>7190</v>
          </cell>
          <cell r="L1240">
            <v>30</v>
          </cell>
          <cell r="M1240" t="str">
            <v>Road</v>
          </cell>
          <cell r="O1240">
            <v>7190</v>
          </cell>
          <cell r="P1240">
            <v>7190</v>
          </cell>
        </row>
        <row r="1241">
          <cell r="E1241" t="str">
            <v>275kV Cable Sealing End</v>
          </cell>
          <cell r="F1241" t="str">
            <v>SUB01029</v>
          </cell>
          <cell r="G1241" t="str">
            <v>n</v>
          </cell>
          <cell r="H1241">
            <v>4000</v>
          </cell>
          <cell r="I1241">
            <v>3430</v>
          </cell>
          <cell r="J1241">
            <v>0</v>
          </cell>
          <cell r="K1241">
            <v>3430</v>
          </cell>
          <cell r="L1241">
            <v>30</v>
          </cell>
          <cell r="M1241" t="str">
            <v>Road</v>
          </cell>
          <cell r="O1241">
            <v>3430</v>
          </cell>
          <cell r="P1241">
            <v>3430</v>
          </cell>
        </row>
        <row r="1242">
          <cell r="E1242" t="str">
            <v>132kV Cable Sealing End</v>
          </cell>
          <cell r="F1242" t="str">
            <v>SUB01044</v>
          </cell>
          <cell r="G1242" t="str">
            <v>n</v>
          </cell>
          <cell r="H1242">
            <v>3000</v>
          </cell>
          <cell r="I1242">
            <v>2630</v>
          </cell>
          <cell r="J1242">
            <v>0</v>
          </cell>
          <cell r="K1242">
            <v>2630</v>
          </cell>
          <cell r="L1242">
            <v>30</v>
          </cell>
          <cell r="M1242" t="str">
            <v>Road</v>
          </cell>
          <cell r="O1242">
            <v>2630</v>
          </cell>
          <cell r="P1242">
            <v>2630</v>
          </cell>
        </row>
        <row r="1243">
          <cell r="E1243" t="str">
            <v>66kV Cable Sealing End</v>
          </cell>
          <cell r="F1243" t="str">
            <v>SUB01055</v>
          </cell>
          <cell r="G1243" t="str">
            <v>n</v>
          </cell>
          <cell r="H1243">
            <v>2000</v>
          </cell>
          <cell r="I1243">
            <v>1892.9539556951336</v>
          </cell>
          <cell r="J1243">
            <v>0</v>
          </cell>
          <cell r="K1243">
            <v>1892.9539556951336</v>
          </cell>
          <cell r="L1243">
            <v>30</v>
          </cell>
          <cell r="M1243" t="str">
            <v>Road</v>
          </cell>
          <cell r="O1243">
            <v>1892.9539556951336</v>
          </cell>
          <cell r="P1243">
            <v>1892.9539556951336</v>
          </cell>
        </row>
        <row r="1244">
          <cell r="E1244" t="str">
            <v>33kV Cable Sealing End</v>
          </cell>
          <cell r="F1244" t="str">
            <v>SUB01066</v>
          </cell>
          <cell r="G1244" t="str">
            <v>n</v>
          </cell>
          <cell r="H1244">
            <v>1000</v>
          </cell>
          <cell r="I1244">
            <v>1674.9672991911748</v>
          </cell>
          <cell r="J1244">
            <v>0</v>
          </cell>
          <cell r="K1244">
            <v>1674.9672991911748</v>
          </cell>
          <cell r="L1244">
            <v>30</v>
          </cell>
          <cell r="M1244" t="str">
            <v>Road</v>
          </cell>
          <cell r="O1244">
            <v>1674.9672991911748</v>
          </cell>
          <cell r="P1244">
            <v>1674.9672991911748</v>
          </cell>
        </row>
        <row r="1245">
          <cell r="E1245" t="str">
            <v>25kV Cable Sealing End</v>
          </cell>
          <cell r="F1245" t="str">
            <v>SUB01067</v>
          </cell>
          <cell r="G1245" t="str">
            <v>n</v>
          </cell>
          <cell r="H1245">
            <v>1000</v>
          </cell>
          <cell r="I1245">
            <v>1674.9672991911748</v>
          </cell>
          <cell r="J1245">
            <v>0</v>
          </cell>
          <cell r="K1245">
            <v>1674.9672991911748</v>
          </cell>
          <cell r="L1245">
            <v>30</v>
          </cell>
          <cell r="M1245" t="str">
            <v>Road</v>
          </cell>
          <cell r="O1245">
            <v>1674.9672991911748</v>
          </cell>
          <cell r="P1245">
            <v>1674.9672991911748</v>
          </cell>
        </row>
        <row r="1246">
          <cell r="K1246">
            <v>0</v>
          </cell>
          <cell r="O1246">
            <v>0</v>
          </cell>
          <cell r="P1246">
            <v>0</v>
          </cell>
        </row>
        <row r="1247">
          <cell r="E1247" t="str">
            <v>--Design Stage--</v>
          </cell>
          <cell r="I1247">
            <v>14300</v>
          </cell>
          <cell r="K1247">
            <v>14300</v>
          </cell>
          <cell r="O1247">
            <v>14300</v>
          </cell>
          <cell r="P1247">
            <v>14300</v>
          </cell>
        </row>
        <row r="1248">
          <cell r="E1248" t="str">
            <v>4.2 Project Option Stage</v>
          </cell>
          <cell r="K1248">
            <v>0</v>
          </cell>
          <cell r="O1248">
            <v>0</v>
          </cell>
          <cell r="P1248">
            <v>0</v>
          </cell>
        </row>
        <row r="1249">
          <cell r="E1249" t="str">
            <v>4.3 Sanction Stage</v>
          </cell>
          <cell r="K1249">
            <v>0</v>
          </cell>
          <cell r="O1249">
            <v>0</v>
          </cell>
          <cell r="P1249">
            <v>0</v>
          </cell>
        </row>
        <row r="1250">
          <cell r="K1250">
            <v>0</v>
          </cell>
          <cell r="O1250">
            <v>0</v>
          </cell>
          <cell r="P1250">
            <v>0</v>
          </cell>
        </row>
        <row r="1251">
          <cell r="K1251">
            <v>0</v>
          </cell>
          <cell r="O1251">
            <v>0</v>
          </cell>
          <cell r="P1251">
            <v>0</v>
          </cell>
        </row>
        <row r="1252">
          <cell r="K1252">
            <v>0</v>
          </cell>
          <cell r="O1252">
            <v>0</v>
          </cell>
          <cell r="P1252">
            <v>0</v>
          </cell>
        </row>
        <row r="1253">
          <cell r="E1253" t="str">
            <v>SITE ACCESS  WORKS &amp; FENCING - Western</v>
          </cell>
          <cell r="K1253">
            <v>0</v>
          </cell>
          <cell r="O1253">
            <v>0</v>
          </cell>
          <cell r="P1253">
            <v>0</v>
          </cell>
        </row>
        <row r="1254">
          <cell r="E1254" t="str">
            <v>Topsoil strip &amp; install Bellmouth (200mm thk)</v>
          </cell>
          <cell r="F1254" t="str">
            <v>OHL00900</v>
          </cell>
          <cell r="G1254" t="str">
            <v>m2</v>
          </cell>
          <cell r="H1254">
            <v>0</v>
          </cell>
          <cell r="I1254">
            <v>0</v>
          </cell>
          <cell r="J1254">
            <v>50.750700999999999</v>
          </cell>
          <cell r="K1254">
            <v>50.750700999999999</v>
          </cell>
          <cell r="L1254">
            <v>50</v>
          </cell>
          <cell r="M1254" t="str">
            <v>Road</v>
          </cell>
          <cell r="O1254">
            <v>50.750700999999999</v>
          </cell>
          <cell r="P1254">
            <v>50.750700999999999</v>
          </cell>
        </row>
        <row r="1255">
          <cell r="E1255" t="str">
            <v>Remove Bellmouth</v>
          </cell>
          <cell r="F1255" t="str">
            <v>OHL00901</v>
          </cell>
          <cell r="G1255" t="str">
            <v>m2</v>
          </cell>
          <cell r="H1255">
            <v>84</v>
          </cell>
          <cell r="I1255">
            <v>0</v>
          </cell>
          <cell r="J1255">
            <v>2.8716561</v>
          </cell>
          <cell r="K1255">
            <v>2.8716561</v>
          </cell>
          <cell r="L1255">
            <v>50</v>
          </cell>
          <cell r="M1255" t="str">
            <v>Road</v>
          </cell>
          <cell r="O1255">
            <v>2.8716561</v>
          </cell>
          <cell r="P1255">
            <v>2.8716561</v>
          </cell>
        </row>
        <row r="1256">
          <cell r="E1256" t="str">
            <v>Install Stone Road (200mm thick, 4.0m wide)</v>
          </cell>
          <cell r="F1256" t="str">
            <v>OHL00902</v>
          </cell>
          <cell r="G1256" t="str">
            <v>m2</v>
          </cell>
          <cell r="H1256">
            <v>499</v>
          </cell>
          <cell r="I1256">
            <v>0</v>
          </cell>
          <cell r="J1256">
            <v>50.750700999999999</v>
          </cell>
          <cell r="K1256">
            <v>50.750700999999999</v>
          </cell>
          <cell r="L1256">
            <v>50</v>
          </cell>
          <cell r="M1256" t="str">
            <v>Road</v>
          </cell>
          <cell r="O1256">
            <v>50.750700999999999</v>
          </cell>
          <cell r="P1256">
            <v>50.750700999999999</v>
          </cell>
        </row>
        <row r="1257">
          <cell r="E1257" t="str">
            <v xml:space="preserve">Remove Stone Road </v>
          </cell>
          <cell r="F1257" t="str">
            <v>OHL00903</v>
          </cell>
          <cell r="G1257" t="str">
            <v>m2</v>
          </cell>
          <cell r="H1257">
            <v>336</v>
          </cell>
          <cell r="I1257">
            <v>0</v>
          </cell>
          <cell r="J1257">
            <v>2.2973249</v>
          </cell>
          <cell r="K1257">
            <v>2.2973249</v>
          </cell>
          <cell r="L1257">
            <v>50</v>
          </cell>
          <cell r="M1257" t="str">
            <v>Road</v>
          </cell>
          <cell r="O1257">
            <v>2.2973249</v>
          </cell>
          <cell r="P1257">
            <v>2.2973249</v>
          </cell>
        </row>
        <row r="1258">
          <cell r="E1258" t="str">
            <v>Upgrade mountain tracks - 3.0m wide x 100mm Type 1</v>
          </cell>
          <cell r="F1258" t="str">
            <v>OHL00904</v>
          </cell>
          <cell r="G1258" t="str">
            <v>m2</v>
          </cell>
          <cell r="H1258">
            <v>199.6</v>
          </cell>
          <cell r="I1258">
            <v>0</v>
          </cell>
          <cell r="J1258">
            <v>47.954859999999996</v>
          </cell>
          <cell r="K1258">
            <v>47.954859999999996</v>
          </cell>
          <cell r="L1258">
            <v>50</v>
          </cell>
          <cell r="M1258" t="str">
            <v>Road</v>
          </cell>
          <cell r="O1258">
            <v>47.954859999999996</v>
          </cell>
          <cell r="P1258">
            <v>47.954859999999996</v>
          </cell>
        </row>
        <row r="1259">
          <cell r="E1259" t="str">
            <v xml:space="preserve">Upgrade existing tracks (100mm thick x 3.0m wide) </v>
          </cell>
          <cell r="F1259" t="str">
            <v>OHL00905</v>
          </cell>
          <cell r="G1259" t="str">
            <v>m2</v>
          </cell>
          <cell r="H1259">
            <v>199.6</v>
          </cell>
          <cell r="I1259">
            <v>0</v>
          </cell>
          <cell r="J1259">
            <v>47.954859999999996</v>
          </cell>
          <cell r="K1259">
            <v>47.954859999999996</v>
          </cell>
          <cell r="L1259">
            <v>50</v>
          </cell>
          <cell r="M1259" t="str">
            <v>Road</v>
          </cell>
          <cell r="O1259">
            <v>47.954859999999996</v>
          </cell>
          <cell r="P1259">
            <v>47.954859999999996</v>
          </cell>
        </row>
        <row r="1260">
          <cell r="E1260" t="str">
            <v>Supply and Install post/3 rail fence</v>
          </cell>
          <cell r="F1260" t="str">
            <v>OHL00906</v>
          </cell>
          <cell r="G1260" t="str">
            <v>m</v>
          </cell>
          <cell r="H1260">
            <v>9.9448000000000008</v>
          </cell>
          <cell r="I1260">
            <v>0</v>
          </cell>
          <cell r="J1260">
            <v>3.5370379999999999</v>
          </cell>
          <cell r="K1260">
            <v>3.5370379999999999</v>
          </cell>
          <cell r="L1260">
            <v>50</v>
          </cell>
          <cell r="M1260" t="str">
            <v>Road</v>
          </cell>
          <cell r="O1260">
            <v>3.5370379999999999</v>
          </cell>
          <cell r="P1260">
            <v>3.5370379999999999</v>
          </cell>
        </row>
        <row r="1261">
          <cell r="E1261" t="str">
            <v>E/O for removal</v>
          </cell>
          <cell r="F1261" t="str">
            <v>OHL00907</v>
          </cell>
          <cell r="G1261" t="str">
            <v>m</v>
          </cell>
          <cell r="H1261">
            <v>9.9448000000000008</v>
          </cell>
          <cell r="I1261">
            <v>0</v>
          </cell>
          <cell r="J1261">
            <v>7.1959982000000006E-2</v>
          </cell>
          <cell r="K1261">
            <v>7.1959982000000006E-2</v>
          </cell>
          <cell r="L1261">
            <v>50</v>
          </cell>
          <cell r="M1261" t="str">
            <v>Road</v>
          </cell>
          <cell r="O1261">
            <v>7.1959982000000006E-2</v>
          </cell>
          <cell r="P1261">
            <v>7.1959982000000006E-2</v>
          </cell>
        </row>
        <row r="1262">
          <cell r="E1262" t="str">
            <v>Supply &amp; Install 2m high c/w footings &amp; securing ties</v>
          </cell>
          <cell r="F1262" t="str">
            <v>OHL00908</v>
          </cell>
          <cell r="G1262" t="str">
            <v>m</v>
          </cell>
          <cell r="H1262">
            <v>0</v>
          </cell>
          <cell r="I1262">
            <v>0</v>
          </cell>
          <cell r="J1262">
            <v>0.25720300000000001</v>
          </cell>
          <cell r="K1262">
            <v>0.25720300000000001</v>
          </cell>
          <cell r="L1262">
            <v>50</v>
          </cell>
          <cell r="M1262" t="str">
            <v>Road</v>
          </cell>
          <cell r="O1262">
            <v>0.25720300000000001</v>
          </cell>
          <cell r="P1262">
            <v>0.25720300000000001</v>
          </cell>
        </row>
        <row r="1263">
          <cell r="E1263" t="str">
            <v>E/O for removal</v>
          </cell>
          <cell r="F1263" t="str">
            <v>OHL00909</v>
          </cell>
          <cell r="G1263" t="str">
            <v>m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50</v>
          </cell>
          <cell r="M1263" t="str">
            <v>Road</v>
          </cell>
          <cell r="O1263">
            <v>0</v>
          </cell>
          <cell r="P1263">
            <v>0</v>
          </cell>
        </row>
        <row r="1264">
          <cell r="E1264" t="str">
            <v>Bog mat protection to existing Culverts &amp; Service crossings</v>
          </cell>
          <cell r="F1264" t="str">
            <v>OHL00910</v>
          </cell>
          <cell r="G1264" t="str">
            <v>n</v>
          </cell>
          <cell r="H1264">
            <v>0</v>
          </cell>
          <cell r="I1264">
            <v>0</v>
          </cell>
          <cell r="J1264">
            <v>60.375905000000003</v>
          </cell>
          <cell r="K1264">
            <v>60.375905000000003</v>
          </cell>
          <cell r="L1264">
            <v>50</v>
          </cell>
          <cell r="M1264" t="str">
            <v>Road</v>
          </cell>
          <cell r="O1264">
            <v>60.375905000000003</v>
          </cell>
          <cell r="P1264">
            <v>60.375905000000003</v>
          </cell>
        </row>
        <row r="1265">
          <cell r="E1265" t="str">
            <v>Supply &amp; Install 8ft single gate (Including Posts)</v>
          </cell>
          <cell r="F1265" t="str">
            <v>OHL00911</v>
          </cell>
          <cell r="G1265" t="str">
            <v>n</v>
          </cell>
          <cell r="H1265">
            <v>0</v>
          </cell>
          <cell r="I1265">
            <v>0</v>
          </cell>
          <cell r="J1265">
            <v>435.15568999999999</v>
          </cell>
          <cell r="K1265">
            <v>435.15568999999999</v>
          </cell>
          <cell r="L1265">
            <v>50</v>
          </cell>
          <cell r="M1265" t="str">
            <v>Road</v>
          </cell>
          <cell r="O1265">
            <v>435.15568999999999</v>
          </cell>
          <cell r="P1265">
            <v>435.15568999999999</v>
          </cell>
        </row>
        <row r="1266">
          <cell r="E1266" t="str">
            <v>Supply &amp; Install 10ft single wooden gate (Including Posts)</v>
          </cell>
          <cell r="F1266" t="str">
            <v>OHL00912</v>
          </cell>
          <cell r="G1266" t="str">
            <v>n</v>
          </cell>
          <cell r="H1266">
            <v>0</v>
          </cell>
          <cell r="I1266">
            <v>0</v>
          </cell>
          <cell r="J1266">
            <v>352.18698999999998</v>
          </cell>
          <cell r="K1266">
            <v>352.18698999999998</v>
          </cell>
          <cell r="L1266">
            <v>50</v>
          </cell>
          <cell r="M1266" t="str">
            <v>Road</v>
          </cell>
          <cell r="O1266">
            <v>352.18698999999998</v>
          </cell>
          <cell r="P1266">
            <v>352.18698999999998</v>
          </cell>
        </row>
        <row r="1267">
          <cell r="E1267" t="str">
            <v>Supply and Install 12 ft Steel gates (Incl posts)</v>
          </cell>
          <cell r="F1267" t="str">
            <v>OHL00913</v>
          </cell>
          <cell r="G1267" t="str">
            <v>n</v>
          </cell>
          <cell r="H1267">
            <v>0</v>
          </cell>
          <cell r="I1267">
            <v>0</v>
          </cell>
          <cell r="J1267">
            <v>472.08864</v>
          </cell>
          <cell r="K1267">
            <v>472.08864</v>
          </cell>
          <cell r="L1267">
            <v>50</v>
          </cell>
          <cell r="M1267" t="str">
            <v>Road</v>
          </cell>
          <cell r="O1267">
            <v>472.08864</v>
          </cell>
          <cell r="P1267">
            <v>472.08864</v>
          </cell>
        </row>
        <row r="1268">
          <cell r="E1268" t="str">
            <v>Supply &amp; Install 12ft single Wooden gate (Including Posts)</v>
          </cell>
          <cell r="F1268" t="str">
            <v>OHL00914</v>
          </cell>
          <cell r="G1268" t="str">
            <v>n</v>
          </cell>
          <cell r="H1268">
            <v>0</v>
          </cell>
          <cell r="I1268">
            <v>0</v>
          </cell>
          <cell r="J1268">
            <v>354.94941</v>
          </cell>
          <cell r="K1268">
            <v>354.94941</v>
          </cell>
          <cell r="L1268">
            <v>50</v>
          </cell>
          <cell r="M1268" t="str">
            <v>Road</v>
          </cell>
          <cell r="O1268">
            <v>354.94941</v>
          </cell>
          <cell r="P1268">
            <v>354.94941</v>
          </cell>
        </row>
        <row r="1269">
          <cell r="E1269" t="str">
            <v>Supply &amp; Install 1x 8ft Double Steel gate (Including Posts)</v>
          </cell>
          <cell r="F1269" t="str">
            <v>OHL00915</v>
          </cell>
          <cell r="G1269" t="str">
            <v>n</v>
          </cell>
          <cell r="H1269">
            <v>0</v>
          </cell>
          <cell r="I1269">
            <v>0</v>
          </cell>
          <cell r="J1269">
            <v>508.94137999999998</v>
          </cell>
          <cell r="K1269">
            <v>508.94137999999998</v>
          </cell>
          <cell r="L1269">
            <v>50</v>
          </cell>
          <cell r="M1269" t="str">
            <v>Road</v>
          </cell>
          <cell r="O1269">
            <v>508.94137999999998</v>
          </cell>
          <cell r="P1269">
            <v>508.94137999999998</v>
          </cell>
        </row>
        <row r="1270">
          <cell r="E1270" t="str">
            <v>Level Ground</v>
          </cell>
          <cell r="F1270" t="str">
            <v>OHL00916</v>
          </cell>
          <cell r="G1270" t="str">
            <v>m2</v>
          </cell>
          <cell r="H1270">
            <v>0</v>
          </cell>
          <cell r="I1270">
            <v>0</v>
          </cell>
          <cell r="J1270">
            <v>5.2877804E-2</v>
          </cell>
          <cell r="K1270">
            <v>5.2877804E-2</v>
          </cell>
          <cell r="L1270">
            <v>50</v>
          </cell>
          <cell r="M1270" t="str">
            <v>Road</v>
          </cell>
          <cell r="O1270">
            <v>5.2877804E-2</v>
          </cell>
          <cell r="P1270">
            <v>5.2877804E-2</v>
          </cell>
        </row>
        <row r="1271">
          <cell r="E1271" t="str">
            <v>Install extra stone covering to services</v>
          </cell>
          <cell r="F1271" t="str">
            <v>OHL00917</v>
          </cell>
          <cell r="G1271" t="str">
            <v>n</v>
          </cell>
          <cell r="H1271">
            <v>0</v>
          </cell>
          <cell r="I1271">
            <v>0</v>
          </cell>
          <cell r="J1271">
            <v>2605.9108000000001</v>
          </cell>
          <cell r="K1271">
            <v>2605.9108000000001</v>
          </cell>
          <cell r="L1271">
            <v>50</v>
          </cell>
          <cell r="M1271" t="str">
            <v>Road</v>
          </cell>
          <cell r="O1271">
            <v>2605.9108000000001</v>
          </cell>
          <cell r="P1271">
            <v>2605.9108000000001</v>
          </cell>
        </row>
        <row r="1272">
          <cell r="E1272" t="str">
            <v>Supply and Install 600mm dia culvert 1m deep - 6m Long</v>
          </cell>
          <cell r="F1272" t="str">
            <v>OHL00918</v>
          </cell>
          <cell r="G1272" t="str">
            <v>m</v>
          </cell>
          <cell r="H1272">
            <v>0</v>
          </cell>
          <cell r="I1272">
            <v>0</v>
          </cell>
          <cell r="J1272">
            <v>50.315610999999997</v>
          </cell>
          <cell r="K1272">
            <v>50.315610999999997</v>
          </cell>
          <cell r="L1272">
            <v>50</v>
          </cell>
          <cell r="M1272" t="str">
            <v>Road</v>
          </cell>
          <cell r="O1272">
            <v>50.315610999999997</v>
          </cell>
          <cell r="P1272">
            <v>50.315610999999997</v>
          </cell>
        </row>
        <row r="1273">
          <cell r="E1273" t="str">
            <v>E/O for removal to 1m deep</v>
          </cell>
          <cell r="F1273" t="str">
            <v>OHL00919</v>
          </cell>
          <cell r="G1273" t="str">
            <v>m</v>
          </cell>
          <cell r="H1273">
            <v>0</v>
          </cell>
          <cell r="I1273">
            <v>0</v>
          </cell>
          <cell r="J1273">
            <v>1.2792545</v>
          </cell>
          <cell r="K1273">
            <v>1.2792545</v>
          </cell>
          <cell r="L1273">
            <v>50</v>
          </cell>
          <cell r="M1273" t="str">
            <v>Road</v>
          </cell>
          <cell r="O1273">
            <v>1.2792545</v>
          </cell>
          <cell r="P1273">
            <v>1.2792545</v>
          </cell>
        </row>
        <row r="1274">
          <cell r="E1274" t="str">
            <v>Supply and install 900mm dia culvert 1m deep - 6m long</v>
          </cell>
          <cell r="F1274" t="str">
            <v>OHL00920</v>
          </cell>
          <cell r="G1274" t="str">
            <v>m</v>
          </cell>
          <cell r="H1274">
            <v>0</v>
          </cell>
          <cell r="I1274">
            <v>0</v>
          </cell>
          <cell r="J1274">
            <v>133.23694</v>
          </cell>
          <cell r="K1274">
            <v>133.23694</v>
          </cell>
          <cell r="L1274">
            <v>50</v>
          </cell>
          <cell r="M1274" t="str">
            <v>Road</v>
          </cell>
          <cell r="O1274">
            <v>133.23694</v>
          </cell>
          <cell r="P1274">
            <v>133.23694</v>
          </cell>
        </row>
        <row r="1275">
          <cell r="E1275" t="str">
            <v>E/O for removal to 1m deep</v>
          </cell>
          <cell r="F1275" t="str">
            <v>OHL00921</v>
          </cell>
          <cell r="G1275" t="str">
            <v>m</v>
          </cell>
          <cell r="H1275">
            <v>0</v>
          </cell>
          <cell r="I1275">
            <v>0</v>
          </cell>
          <cell r="J1275">
            <v>3.6740341999999999</v>
          </cell>
          <cell r="K1275">
            <v>3.6740341999999999</v>
          </cell>
          <cell r="L1275">
            <v>50</v>
          </cell>
          <cell r="M1275" t="str">
            <v>Road</v>
          </cell>
          <cell r="O1275">
            <v>3.6740341999999999</v>
          </cell>
          <cell r="P1275">
            <v>3.6740341999999999</v>
          </cell>
        </row>
        <row r="1276">
          <cell r="E1276" t="str">
            <v>Miscellaneouus tree/bush clearance including stumpgrinding &amp; chainsaw</v>
          </cell>
          <cell r="F1276" t="str">
            <v>OHL00922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50</v>
          </cell>
          <cell r="M1276" t="str">
            <v>Road</v>
          </cell>
          <cell r="O1276">
            <v>0</v>
          </cell>
          <cell r="P1276">
            <v>0</v>
          </cell>
        </row>
        <row r="1277">
          <cell r="E1277" t="str">
            <v xml:space="preserve">Reinstate Topsoil to stone roads </v>
          </cell>
          <cell r="F1277" t="str">
            <v>OHL00923</v>
          </cell>
          <cell r="G1277" t="str">
            <v>m2</v>
          </cell>
          <cell r="H1277">
            <v>0</v>
          </cell>
          <cell r="I1277">
            <v>0</v>
          </cell>
          <cell r="J1277">
            <v>0.23790776999999999</v>
          </cell>
          <cell r="K1277">
            <v>0.23790776999999999</v>
          </cell>
          <cell r="L1277">
            <v>50</v>
          </cell>
          <cell r="M1277" t="str">
            <v>Road</v>
          </cell>
          <cell r="O1277">
            <v>0.23790776999999999</v>
          </cell>
          <cell r="P1277">
            <v>0.23790776999999999</v>
          </cell>
        </row>
        <row r="1278">
          <cell r="E1278" t="str">
            <v>Vegetation clearance using hand strimmers</v>
          </cell>
          <cell r="F1278" t="str">
            <v>OHL00924</v>
          </cell>
          <cell r="G1278" t="str">
            <v>m2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50</v>
          </cell>
          <cell r="M1278" t="str">
            <v>Road</v>
          </cell>
          <cell r="O1278">
            <v>0</v>
          </cell>
          <cell r="P1278">
            <v>0</v>
          </cell>
        </row>
        <row r="1279">
          <cell r="E1279" t="str">
            <v>Provision of Goal Posts - Assume 5 Uses</v>
          </cell>
          <cell r="F1279" t="str">
            <v>OHL00925</v>
          </cell>
          <cell r="G1279" t="str">
            <v>n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50</v>
          </cell>
          <cell r="M1279" t="str">
            <v>Road</v>
          </cell>
          <cell r="O1279">
            <v>0</v>
          </cell>
          <cell r="P1279">
            <v>0</v>
          </cell>
        </row>
        <row r="1280">
          <cell r="E1280" t="str">
            <v xml:space="preserve">Take down existing fence - Install new on completion </v>
          </cell>
          <cell r="F1280" t="str">
            <v>OHL00926</v>
          </cell>
          <cell r="G1280" t="str">
            <v>m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50</v>
          </cell>
          <cell r="M1280" t="str">
            <v>Road</v>
          </cell>
          <cell r="O1280">
            <v>0</v>
          </cell>
          <cell r="P1280">
            <v>0</v>
          </cell>
        </row>
        <row r="1281">
          <cell r="E1281" t="str">
            <v>Remove existing hedge - Replant adjacent</v>
          </cell>
          <cell r="F1281" t="str">
            <v>OHL00927</v>
          </cell>
          <cell r="G1281" t="str">
            <v>m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50</v>
          </cell>
          <cell r="M1281" t="str">
            <v>Road</v>
          </cell>
          <cell r="O1281">
            <v>0</v>
          </cell>
          <cell r="P1281">
            <v>0</v>
          </cell>
        </row>
        <row r="1282">
          <cell r="E1282" t="str">
            <v>Take down existing drystone wall - Rebuild on completion</v>
          </cell>
          <cell r="F1282" t="str">
            <v>OHL00928</v>
          </cell>
          <cell r="G1282" t="str">
            <v>m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50</v>
          </cell>
          <cell r="M1282" t="str">
            <v>Road</v>
          </cell>
          <cell r="O1282">
            <v>0</v>
          </cell>
          <cell r="P1282">
            <v>0</v>
          </cell>
        </row>
        <row r="1283">
          <cell r="E1283" t="str">
            <v>Install steel road plates</v>
          </cell>
          <cell r="F1283" t="str">
            <v>OHL00929</v>
          </cell>
          <cell r="G1283" t="str">
            <v>n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50</v>
          </cell>
          <cell r="M1283" t="str">
            <v>Road</v>
          </cell>
          <cell r="O1283">
            <v>0</v>
          </cell>
          <cell r="P1283">
            <v>0</v>
          </cell>
        </row>
        <row r="1284">
          <cell r="E1284" t="str">
            <v>Supply, install &amp; remove stock fencing at Towers</v>
          </cell>
          <cell r="F1284" t="str">
            <v>OHL00930</v>
          </cell>
          <cell r="G1284" t="str">
            <v>m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50</v>
          </cell>
          <cell r="M1284" t="str">
            <v>Road</v>
          </cell>
          <cell r="O1284">
            <v>0</v>
          </cell>
          <cell r="P1284">
            <v>0</v>
          </cell>
        </row>
        <row r="1285">
          <cell r="E1285" t="str">
            <v>Cut back hedgerow, lop overhanging branches, clear brambles</v>
          </cell>
          <cell r="F1285" t="str">
            <v>OHL00931</v>
          </cell>
          <cell r="G1285" t="str">
            <v>m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50</v>
          </cell>
          <cell r="M1285" t="str">
            <v>Road</v>
          </cell>
          <cell r="O1285">
            <v>0</v>
          </cell>
          <cell r="P1285">
            <v>0</v>
          </cell>
        </row>
        <row r="1286">
          <cell r="K1286">
            <v>0</v>
          </cell>
          <cell r="O1286">
            <v>0</v>
          </cell>
          <cell r="P1286">
            <v>0</v>
          </cell>
        </row>
        <row r="1287">
          <cell r="K1287">
            <v>0</v>
          </cell>
          <cell r="O1287">
            <v>0</v>
          </cell>
          <cell r="P1287">
            <v>0</v>
          </cell>
        </row>
        <row r="1288">
          <cell r="K1288">
            <v>0</v>
          </cell>
          <cell r="O1288">
            <v>0</v>
          </cell>
          <cell r="P1288">
            <v>0</v>
          </cell>
        </row>
        <row r="1289">
          <cell r="K1289">
            <v>0</v>
          </cell>
          <cell r="O1289">
            <v>0</v>
          </cell>
          <cell r="P1289">
            <v>0</v>
          </cell>
        </row>
        <row r="1290">
          <cell r="K1290">
            <v>0</v>
          </cell>
          <cell r="O1290">
            <v>0</v>
          </cell>
          <cell r="P1290">
            <v>0</v>
          </cell>
        </row>
        <row r="1291">
          <cell r="E1291" t="str">
            <v>--Civil items--</v>
          </cell>
          <cell r="K1291">
            <v>0</v>
          </cell>
          <cell r="O1291">
            <v>0</v>
          </cell>
          <cell r="P1291">
            <v>0</v>
          </cell>
        </row>
        <row r="1292">
          <cell r="E1292" t="str">
            <v>SITE ACCESS WORKS</v>
          </cell>
          <cell r="K1292">
            <v>0</v>
          </cell>
          <cell r="O1292">
            <v>0</v>
          </cell>
          <cell r="P1292">
            <v>0</v>
          </cell>
        </row>
        <row r="1293">
          <cell r="E1293" t="str">
            <v>Strip Topsoil</v>
          </cell>
          <cell r="F1293" t="str">
            <v>SUB00392</v>
          </cell>
          <cell r="G1293" t="str">
            <v>m3</v>
          </cell>
          <cell r="H1293">
            <v>2100</v>
          </cell>
          <cell r="I1293">
            <v>0</v>
          </cell>
          <cell r="J1293">
            <v>10.696805828694691</v>
          </cell>
          <cell r="K1293">
            <v>10.696805828694691</v>
          </cell>
          <cell r="L1293">
            <v>50</v>
          </cell>
          <cell r="M1293" t="str">
            <v>Road</v>
          </cell>
          <cell r="O1293">
            <v>10.696805828694691</v>
          </cell>
          <cell r="P1293">
            <v>10.696805828694691</v>
          </cell>
        </row>
        <row r="1294">
          <cell r="E1294" t="str">
            <v>Geogrids, Tensar</v>
          </cell>
          <cell r="F1294" t="str">
            <v>SUB00412</v>
          </cell>
          <cell r="G1294" t="str">
            <v>m2</v>
          </cell>
          <cell r="H1294">
            <v>0.2</v>
          </cell>
          <cell r="I1294">
            <v>0</v>
          </cell>
          <cell r="J1294">
            <v>0.9314901182531633</v>
          </cell>
          <cell r="K1294">
            <v>0.9314901182531633</v>
          </cell>
          <cell r="L1294">
            <v>50</v>
          </cell>
          <cell r="M1294" t="str">
            <v>Road</v>
          </cell>
          <cell r="O1294">
            <v>0.9314901182531633</v>
          </cell>
          <cell r="P1294">
            <v>0.9314901182531633</v>
          </cell>
        </row>
        <row r="1295">
          <cell r="E1295" t="str">
            <v>--Site Access Works--</v>
          </cell>
          <cell r="F1295" t="str">
            <v>OHL10000</v>
          </cell>
          <cell r="G1295" t="str">
            <v>m2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50</v>
          </cell>
          <cell r="M1295" t="str">
            <v>Road</v>
          </cell>
          <cell r="O1295">
            <v>0</v>
          </cell>
          <cell r="P1295">
            <v>0</v>
          </cell>
        </row>
        <row r="1296">
          <cell r="E1296" t="str">
            <v>New Stone Road Access, Quarried 200mm</v>
          </cell>
          <cell r="F1296" t="str">
            <v>OHL00300</v>
          </cell>
          <cell r="G1296" t="str">
            <v>m2</v>
          </cell>
          <cell r="H1296">
            <v>310.8</v>
          </cell>
          <cell r="I1296">
            <v>0</v>
          </cell>
          <cell r="J1296">
            <v>0.7765112832596448</v>
          </cell>
          <cell r="K1296">
            <v>0.7765112832596448</v>
          </cell>
          <cell r="L1296">
            <v>50</v>
          </cell>
          <cell r="M1296" t="str">
            <v>Road</v>
          </cell>
          <cell r="O1296">
            <v>0.7765112832596448</v>
          </cell>
          <cell r="P1296">
            <v>0.7765112832596448</v>
          </cell>
        </row>
        <row r="1297">
          <cell r="E1297" t="str">
            <v>New Stone Road Access, Quarried 250mm</v>
          </cell>
          <cell r="F1297" t="str">
            <v>OHL00301</v>
          </cell>
          <cell r="G1297" t="str">
            <v>m2</v>
          </cell>
          <cell r="H1297">
            <v>338.5</v>
          </cell>
          <cell r="I1297">
            <v>0</v>
          </cell>
          <cell r="J1297">
            <v>0.97063910406388221</v>
          </cell>
          <cell r="K1297">
            <v>0.97063910406388221</v>
          </cell>
          <cell r="L1297">
            <v>50</v>
          </cell>
          <cell r="M1297" t="str">
            <v>Road</v>
          </cell>
          <cell r="O1297">
            <v>0.97063910406388221</v>
          </cell>
          <cell r="P1297">
            <v>0.97063910406388221</v>
          </cell>
        </row>
        <row r="1298">
          <cell r="E1298" t="str">
            <v>New Stone Road Access, Quarried 300mm</v>
          </cell>
          <cell r="F1298" t="str">
            <v>OHL00302</v>
          </cell>
          <cell r="G1298" t="str">
            <v>m2</v>
          </cell>
          <cell r="H1298">
            <v>466.2</v>
          </cell>
          <cell r="I1298">
            <v>0</v>
          </cell>
          <cell r="J1298">
            <v>1.1647669248811634</v>
          </cell>
          <cell r="K1298">
            <v>1.1647669248811634</v>
          </cell>
          <cell r="L1298">
            <v>50</v>
          </cell>
          <cell r="M1298" t="str">
            <v>Road</v>
          </cell>
          <cell r="O1298">
            <v>1.1647669248811634</v>
          </cell>
          <cell r="P1298">
            <v>1.1647669248811634</v>
          </cell>
        </row>
        <row r="1299">
          <cell r="E1299" t="str">
            <v>New Stone Road Access, Quarried 500mm</v>
          </cell>
          <cell r="F1299" t="str">
            <v>OHL00303</v>
          </cell>
          <cell r="G1299" t="str">
            <v>m2</v>
          </cell>
          <cell r="H1299">
            <v>777</v>
          </cell>
          <cell r="I1299">
            <v>0</v>
          </cell>
          <cell r="J1299">
            <v>1.9412782081277644</v>
          </cell>
          <cell r="K1299">
            <v>1.9412782081277644</v>
          </cell>
          <cell r="L1299">
            <v>50</v>
          </cell>
          <cell r="M1299" t="str">
            <v>Road</v>
          </cell>
          <cell r="O1299">
            <v>1.9412782081277644</v>
          </cell>
          <cell r="P1299">
            <v>1.9412782081277644</v>
          </cell>
        </row>
        <row r="1300">
          <cell r="E1300" t="str">
            <v>New Stone Road Access, Recycled 200mm</v>
          </cell>
          <cell r="F1300" t="str">
            <v>OHL00304</v>
          </cell>
          <cell r="G1300" t="str">
            <v>m2</v>
          </cell>
          <cell r="H1300">
            <v>310.8</v>
          </cell>
          <cell r="I1300">
            <v>0</v>
          </cell>
          <cell r="J1300">
            <v>0.11682063487273291</v>
          </cell>
          <cell r="K1300">
            <v>0.11682063487273291</v>
          </cell>
          <cell r="L1300">
            <v>50</v>
          </cell>
          <cell r="M1300" t="str">
            <v>Road</v>
          </cell>
          <cell r="O1300">
            <v>0.11682063487273291</v>
          </cell>
          <cell r="P1300">
            <v>0.11682063487273291</v>
          </cell>
        </row>
        <row r="1301">
          <cell r="E1301" t="str">
            <v>New Stone Road Access, Recycled 250mm</v>
          </cell>
          <cell r="F1301" t="str">
            <v>OHL00305</v>
          </cell>
          <cell r="G1301" t="str">
            <v>m2</v>
          </cell>
          <cell r="H1301">
            <v>338.5</v>
          </cell>
          <cell r="I1301">
            <v>0</v>
          </cell>
          <cell r="J1301">
            <v>0.14602579359048187</v>
          </cell>
          <cell r="K1301">
            <v>0.14602579359048187</v>
          </cell>
          <cell r="L1301">
            <v>50</v>
          </cell>
          <cell r="M1301" t="str">
            <v>Road</v>
          </cell>
          <cell r="O1301">
            <v>0.14602579359048187</v>
          </cell>
          <cell r="P1301">
            <v>0.14602579359048187</v>
          </cell>
        </row>
        <row r="1302">
          <cell r="E1302" t="str">
            <v>New Stone Road Access, Recycled 300mm</v>
          </cell>
          <cell r="F1302" t="str">
            <v>OHL00306</v>
          </cell>
          <cell r="G1302" t="str">
            <v>m2</v>
          </cell>
          <cell r="H1302">
            <v>466.2</v>
          </cell>
          <cell r="I1302">
            <v>0</v>
          </cell>
          <cell r="J1302">
            <v>0.17523095231395863</v>
          </cell>
          <cell r="K1302">
            <v>0.17523095231395863</v>
          </cell>
          <cell r="L1302">
            <v>50</v>
          </cell>
          <cell r="M1302" t="str">
            <v>Road</v>
          </cell>
          <cell r="O1302">
            <v>0.17523095231395863</v>
          </cell>
          <cell r="P1302">
            <v>0.17523095231395863</v>
          </cell>
        </row>
        <row r="1303">
          <cell r="E1303" t="str">
            <v>New Stone Road Access, Recycled 500mm</v>
          </cell>
          <cell r="F1303" t="str">
            <v>OHL00307</v>
          </cell>
          <cell r="G1303" t="str">
            <v>m2</v>
          </cell>
          <cell r="H1303">
            <v>777</v>
          </cell>
          <cell r="I1303">
            <v>0</v>
          </cell>
          <cell r="J1303">
            <v>0.29205158718096375</v>
          </cell>
          <cell r="K1303">
            <v>0.29205158718096375</v>
          </cell>
          <cell r="L1303">
            <v>50</v>
          </cell>
          <cell r="M1303" t="str">
            <v>Road</v>
          </cell>
          <cell r="O1303">
            <v>0.29205158718096375</v>
          </cell>
          <cell r="P1303">
            <v>0.29205158718096375</v>
          </cell>
        </row>
        <row r="1304">
          <cell r="E1304" t="str">
            <v>New Stone Road Access, Remove 200mm</v>
          </cell>
          <cell r="F1304" t="str">
            <v>OHL00308</v>
          </cell>
          <cell r="G1304" t="str">
            <v>m2</v>
          </cell>
          <cell r="H1304">
            <v>310.8</v>
          </cell>
          <cell r="I1304">
            <v>0</v>
          </cell>
          <cell r="J1304">
            <v>3.2064768709895799</v>
          </cell>
          <cell r="K1304">
            <v>3.2064768709895799</v>
          </cell>
          <cell r="L1304">
            <v>50</v>
          </cell>
          <cell r="M1304" t="str">
            <v>Road</v>
          </cell>
          <cell r="O1304">
            <v>3.2064768709895799</v>
          </cell>
          <cell r="P1304">
            <v>3.2064768709895799</v>
          </cell>
        </row>
        <row r="1305">
          <cell r="E1305" t="str">
            <v>New Stone Road Access, Remove 250mm</v>
          </cell>
          <cell r="F1305" t="str">
            <v>OHL00309</v>
          </cell>
          <cell r="G1305" t="str">
            <v>m2</v>
          </cell>
          <cell r="H1305">
            <v>338.5</v>
          </cell>
          <cell r="I1305">
            <v>0</v>
          </cell>
          <cell r="J1305">
            <v>4.0080960887321675</v>
          </cell>
          <cell r="K1305">
            <v>4.0080960887321675</v>
          </cell>
          <cell r="L1305">
            <v>50</v>
          </cell>
          <cell r="M1305" t="str">
            <v>Road</v>
          </cell>
          <cell r="O1305">
            <v>4.0080960887321675</v>
          </cell>
          <cell r="P1305">
            <v>4.0080960887321675</v>
          </cell>
        </row>
        <row r="1306">
          <cell r="E1306" t="str">
            <v>New Stone Road Access, Remove 300mm</v>
          </cell>
          <cell r="F1306" t="str">
            <v>OHL00310</v>
          </cell>
          <cell r="G1306" t="str">
            <v>m2</v>
          </cell>
          <cell r="H1306">
            <v>466.2</v>
          </cell>
          <cell r="I1306">
            <v>0</v>
          </cell>
          <cell r="J1306">
            <v>4.8097153064901885</v>
          </cell>
          <cell r="K1306">
            <v>4.8097153064901885</v>
          </cell>
          <cell r="L1306">
            <v>50</v>
          </cell>
          <cell r="M1306" t="str">
            <v>Road</v>
          </cell>
          <cell r="O1306">
            <v>4.8097153064901885</v>
          </cell>
          <cell r="P1306">
            <v>4.8097153064901885</v>
          </cell>
        </row>
        <row r="1307">
          <cell r="E1307" t="str">
            <v>New Stone Road Access, Remove 500mm</v>
          </cell>
          <cell r="F1307" t="str">
            <v>OHL00311</v>
          </cell>
          <cell r="G1307" t="str">
            <v>m2</v>
          </cell>
          <cell r="H1307">
            <v>777</v>
          </cell>
          <cell r="I1307">
            <v>0</v>
          </cell>
          <cell r="J1307">
            <v>8.0161921774643385</v>
          </cell>
          <cell r="K1307">
            <v>8.0161921774643385</v>
          </cell>
          <cell r="L1307">
            <v>50</v>
          </cell>
          <cell r="M1307" t="str">
            <v>Road</v>
          </cell>
          <cell r="O1307">
            <v>8.0161921774643385</v>
          </cell>
          <cell r="P1307">
            <v>8.0161921774643385</v>
          </cell>
        </row>
        <row r="1308">
          <cell r="E1308" t="str">
            <v>New Stone Road Access, Upgrade Quarried 100mm</v>
          </cell>
          <cell r="F1308" t="str">
            <v>OHL00312</v>
          </cell>
          <cell r="G1308" t="str">
            <v>m2</v>
          </cell>
          <cell r="H1308">
            <v>1554</v>
          </cell>
          <cell r="I1308">
            <v>0</v>
          </cell>
          <cell r="J1308">
            <v>0.3882556416298224</v>
          </cell>
          <cell r="K1308">
            <v>0.3882556416298224</v>
          </cell>
          <cell r="L1308">
            <v>50</v>
          </cell>
          <cell r="M1308" t="str">
            <v>Road</v>
          </cell>
          <cell r="O1308">
            <v>0.3882556416298224</v>
          </cell>
          <cell r="P1308">
            <v>0.3882556416298224</v>
          </cell>
        </row>
        <row r="1309">
          <cell r="E1309" t="str">
            <v>New Stone Road Access, Quarried 1000mm</v>
          </cell>
          <cell r="F1309" t="str">
            <v>OHL00313</v>
          </cell>
          <cell r="G1309" t="str">
            <v>m3</v>
          </cell>
          <cell r="H1309">
            <v>1544</v>
          </cell>
          <cell r="I1309">
            <v>0</v>
          </cell>
          <cell r="J1309">
            <v>3.8825564163359441</v>
          </cell>
          <cell r="K1309">
            <v>3.8825564163359441</v>
          </cell>
          <cell r="L1309">
            <v>50</v>
          </cell>
          <cell r="M1309" t="str">
            <v>Road</v>
          </cell>
          <cell r="O1309">
            <v>3.8825564163359441</v>
          </cell>
          <cell r="P1309">
            <v>3.8825564163359441</v>
          </cell>
        </row>
        <row r="1310">
          <cell r="E1310" t="str">
            <v>New Stone Road Access, Recycled 1000mm</v>
          </cell>
          <cell r="F1310" t="str">
            <v>OHL00314</v>
          </cell>
          <cell r="G1310" t="str">
            <v>m3</v>
          </cell>
          <cell r="H1310">
            <v>1544</v>
          </cell>
          <cell r="I1310">
            <v>0</v>
          </cell>
          <cell r="J1310">
            <v>0.5841031743598385</v>
          </cell>
          <cell r="K1310">
            <v>0.5841031743598385</v>
          </cell>
          <cell r="L1310">
            <v>50</v>
          </cell>
          <cell r="M1310" t="str">
            <v>Road</v>
          </cell>
          <cell r="O1310">
            <v>0.5841031743598385</v>
          </cell>
          <cell r="P1310">
            <v>0.5841031743598385</v>
          </cell>
        </row>
        <row r="1311">
          <cell r="E1311" t="str">
            <v>New Stone Road Access, Remove 1000mm</v>
          </cell>
          <cell r="F1311" t="str">
            <v>OHL00315</v>
          </cell>
          <cell r="G1311" t="str">
            <v>m3</v>
          </cell>
          <cell r="H1311">
            <v>1544</v>
          </cell>
          <cell r="I1311">
            <v>0</v>
          </cell>
          <cell r="J1311">
            <v>16.032384354923433</v>
          </cell>
          <cell r="K1311">
            <v>16.032384354923433</v>
          </cell>
          <cell r="L1311">
            <v>50</v>
          </cell>
          <cell r="M1311" t="str">
            <v>Road</v>
          </cell>
          <cell r="O1311">
            <v>16.032384354923433</v>
          </cell>
          <cell r="P1311">
            <v>16.032384354923433</v>
          </cell>
        </row>
        <row r="1312">
          <cell r="E1312" t="str">
            <v>New Stone Road Access, Upgrade Quarried 1000mm</v>
          </cell>
          <cell r="F1312" t="str">
            <v>OHL00316</v>
          </cell>
          <cell r="G1312" t="str">
            <v>m3</v>
          </cell>
          <cell r="H1312">
            <v>1544</v>
          </cell>
          <cell r="I1312">
            <v>0</v>
          </cell>
          <cell r="J1312">
            <v>3.8825564163359441</v>
          </cell>
          <cell r="K1312">
            <v>3.8825564163359441</v>
          </cell>
          <cell r="L1312">
            <v>50</v>
          </cell>
          <cell r="M1312" t="str">
            <v>Road</v>
          </cell>
          <cell r="O1312">
            <v>3.8825564163359441</v>
          </cell>
          <cell r="P1312">
            <v>3.8825564163359441</v>
          </cell>
        </row>
        <row r="1313">
          <cell r="K1313">
            <v>0</v>
          </cell>
          <cell r="O1313">
            <v>0</v>
          </cell>
          <cell r="P1313">
            <v>0</v>
          </cell>
        </row>
        <row r="1314">
          <cell r="E1314" t="str">
            <v>--General Piling--</v>
          </cell>
          <cell r="F1314" t="str">
            <v>SUB00000</v>
          </cell>
          <cell r="G1314" t="str">
            <v>m3</v>
          </cell>
          <cell r="J1314">
            <v>0</v>
          </cell>
          <cell r="K1314">
            <v>0</v>
          </cell>
        </row>
        <row r="1315">
          <cell r="E1315" t="str">
            <v>CFA Pile</v>
          </cell>
          <cell r="F1315" t="str">
            <v>SUB25001</v>
          </cell>
          <cell r="G1315" t="str">
            <v>m3</v>
          </cell>
          <cell r="H1315">
            <v>1916.3</v>
          </cell>
          <cell r="J1315">
            <v>328</v>
          </cell>
          <cell r="K1315">
            <v>328</v>
          </cell>
          <cell r="L1315">
            <v>30</v>
          </cell>
          <cell r="M1315" t="str">
            <v>Road</v>
          </cell>
          <cell r="O1315">
            <v>0.41699999999999998</v>
          </cell>
          <cell r="P1315">
            <v>188</v>
          </cell>
        </row>
        <row r="1316">
          <cell r="E1316" t="str">
            <v>Helical Pile</v>
          </cell>
          <cell r="F1316" t="str">
            <v>SUB25002</v>
          </cell>
          <cell r="G1316" t="str">
            <v>m3</v>
          </cell>
          <cell r="H1316">
            <v>7850</v>
          </cell>
          <cell r="J1316">
            <v>11400.416999999999</v>
          </cell>
          <cell r="K1316">
            <v>11400.416999999999</v>
          </cell>
          <cell r="L1316">
            <v>30</v>
          </cell>
          <cell r="M1316" t="str">
            <v>Road</v>
          </cell>
          <cell r="O1316">
            <v>0.41699999999999998</v>
          </cell>
          <cell r="P1316">
            <v>188</v>
          </cell>
        </row>
        <row r="1317">
          <cell r="E1317" t="str">
            <v>Pile cut down</v>
          </cell>
          <cell r="F1317" t="str">
            <v>SUB00430</v>
          </cell>
          <cell r="G1317" t="str">
            <v>m</v>
          </cell>
          <cell r="J1317">
            <v>1.05</v>
          </cell>
          <cell r="K1317">
            <v>1.05</v>
          </cell>
          <cell r="L1317">
            <v>30</v>
          </cell>
          <cell r="M1317" t="str">
            <v>Road</v>
          </cell>
          <cell r="O1317">
            <v>1.05</v>
          </cell>
          <cell r="P1317">
            <v>1.05</v>
          </cell>
        </row>
        <row r="1318">
          <cell r="K1318">
            <v>0</v>
          </cell>
          <cell r="O1318">
            <v>0</v>
          </cell>
          <cell r="P1318">
            <v>0</v>
          </cell>
        </row>
        <row r="1319">
          <cell r="E1319" t="str">
            <v>TEMPORARY ROADWAYS</v>
          </cell>
          <cell r="K1319">
            <v>0</v>
          </cell>
          <cell r="O1319">
            <v>0</v>
          </cell>
          <cell r="P1319">
            <v>0</v>
          </cell>
        </row>
        <row r="1320">
          <cell r="K1320">
            <v>0</v>
          </cell>
          <cell r="O1320">
            <v>0</v>
          </cell>
          <cell r="P1320">
            <v>0</v>
          </cell>
        </row>
        <row r="1321">
          <cell r="E1321" t="str">
            <v>Temporary Roadway Metal Panels (2400x1200)</v>
          </cell>
          <cell r="F1321" t="str">
            <v>OHL00400</v>
          </cell>
          <cell r="G1321" t="str">
            <v>m per week</v>
          </cell>
          <cell r="H1321">
            <v>275</v>
          </cell>
          <cell r="I1321">
            <v>0</v>
          </cell>
          <cell r="J1321">
            <v>0.67474000000000001</v>
          </cell>
          <cell r="K1321">
            <v>0.67474000000000001</v>
          </cell>
          <cell r="L1321">
            <v>50</v>
          </cell>
          <cell r="M1321" t="str">
            <v>Road</v>
          </cell>
          <cell r="O1321">
            <v>0.67474000000000001</v>
          </cell>
          <cell r="P1321">
            <v>0.67474000000000001</v>
          </cell>
        </row>
        <row r="1322">
          <cell r="E1322" t="str">
            <v>Temporary Roadway Plastic Panels (2400x1200)</v>
          </cell>
          <cell r="F1322" t="str">
            <v>OHL00401</v>
          </cell>
          <cell r="G1322" t="str">
            <v>m per week</v>
          </cell>
          <cell r="H1322">
            <v>36</v>
          </cell>
          <cell r="I1322">
            <v>0</v>
          </cell>
          <cell r="J1322">
            <v>0.23377999999999999</v>
          </cell>
          <cell r="K1322">
            <v>0.23377999999999999</v>
          </cell>
          <cell r="L1322">
            <v>50</v>
          </cell>
          <cell r="M1322" t="str">
            <v>Road</v>
          </cell>
          <cell r="O1322">
            <v>0.23377999999999999</v>
          </cell>
          <cell r="P1322">
            <v>0.23377999999999999</v>
          </cell>
        </row>
        <row r="1323">
          <cell r="K1323">
            <v>0</v>
          </cell>
          <cell r="O1323">
            <v>0</v>
          </cell>
          <cell r="P1323">
            <v>0</v>
          </cell>
        </row>
        <row r="1324">
          <cell r="K1324">
            <v>0</v>
          </cell>
          <cell r="O1324">
            <v>0</v>
          </cell>
          <cell r="P1324">
            <v>0</v>
          </cell>
        </row>
        <row r="1325">
          <cell r="K1325">
            <v>0</v>
          </cell>
          <cell r="O1325">
            <v>0</v>
          </cell>
          <cell r="P1325">
            <v>0</v>
          </cell>
        </row>
        <row r="1326">
          <cell r="K1326">
            <v>0</v>
          </cell>
          <cell r="O1326">
            <v>0</v>
          </cell>
          <cell r="P1326">
            <v>0</v>
          </cell>
        </row>
        <row r="1327">
          <cell r="E1327" t="str">
            <v>--Scaffolding--</v>
          </cell>
          <cell r="F1327" t="str">
            <v>OHL10005</v>
          </cell>
          <cell r="G1327" t="str">
            <v>m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50</v>
          </cell>
          <cell r="M1327" t="str">
            <v>Road</v>
          </cell>
          <cell r="O1327">
            <v>0</v>
          </cell>
          <cell r="P1327">
            <v>0</v>
          </cell>
        </row>
        <row r="1328">
          <cell r="E1328" t="str">
            <v>5m Height Scaffolding, per m length</v>
          </cell>
          <cell r="F1328" t="str">
            <v>OHL00506</v>
          </cell>
          <cell r="G1328" t="str">
            <v>m</v>
          </cell>
          <cell r="H1328">
            <v>86</v>
          </cell>
          <cell r="I1328">
            <v>0</v>
          </cell>
          <cell r="J1328">
            <v>0.49348184562240055</v>
          </cell>
          <cell r="K1328">
            <v>0.49348184562240055</v>
          </cell>
          <cell r="L1328">
            <v>50</v>
          </cell>
          <cell r="M1328" t="str">
            <v>Road</v>
          </cell>
          <cell r="O1328">
            <v>0.49348184562240055</v>
          </cell>
          <cell r="P1328">
            <v>0.49348184562240055</v>
          </cell>
        </row>
        <row r="1329">
          <cell r="E1329" t="str">
            <v>7m Height Scaffolding, per m length</v>
          </cell>
          <cell r="F1329" t="str">
            <v>OHL00507</v>
          </cell>
          <cell r="G1329" t="str">
            <v>m</v>
          </cell>
          <cell r="H1329">
            <v>133.4</v>
          </cell>
          <cell r="I1329">
            <v>0</v>
          </cell>
          <cell r="J1329">
            <v>0.68236463570795713</v>
          </cell>
          <cell r="K1329">
            <v>0.68236463570795713</v>
          </cell>
          <cell r="L1329">
            <v>50</v>
          </cell>
          <cell r="M1329" t="str">
            <v>Road</v>
          </cell>
          <cell r="O1329">
            <v>0.68236463570795713</v>
          </cell>
          <cell r="P1329">
            <v>0.68236463570795713</v>
          </cell>
        </row>
        <row r="1330">
          <cell r="E1330" t="str">
            <v>9m Height Scaffolding, per m length</v>
          </cell>
          <cell r="F1330" t="str">
            <v>OHL00508</v>
          </cell>
          <cell r="G1330" t="str">
            <v>m</v>
          </cell>
          <cell r="H1330">
            <v>169.4</v>
          </cell>
          <cell r="I1330">
            <v>0</v>
          </cell>
          <cell r="J1330">
            <v>0.87124742587963733</v>
          </cell>
          <cell r="K1330">
            <v>0.87124742587963733</v>
          </cell>
          <cell r="L1330">
            <v>50</v>
          </cell>
          <cell r="M1330" t="str">
            <v>Road</v>
          </cell>
          <cell r="O1330">
            <v>0.87124742587963733</v>
          </cell>
          <cell r="P1330">
            <v>0.87124742587963733</v>
          </cell>
        </row>
        <row r="1331">
          <cell r="E1331" t="str">
            <v>11m Height Scaffolding, per m length</v>
          </cell>
          <cell r="F1331" t="str">
            <v>OHL00500</v>
          </cell>
          <cell r="G1331" t="str">
            <v>m</v>
          </cell>
          <cell r="H1331">
            <v>180.53</v>
          </cell>
          <cell r="I1331">
            <v>0</v>
          </cell>
          <cell r="J1331">
            <v>1.0601302160476995</v>
          </cell>
          <cell r="K1331">
            <v>1.0601302160476995</v>
          </cell>
          <cell r="L1331">
            <v>50</v>
          </cell>
          <cell r="M1331" t="str">
            <v>Road</v>
          </cell>
          <cell r="O1331">
            <v>1.0601302160476995</v>
          </cell>
          <cell r="P1331">
            <v>1.0601302160476995</v>
          </cell>
        </row>
        <row r="1332">
          <cell r="E1332" t="str">
            <v>13m Height Scaffolding, per m length</v>
          </cell>
          <cell r="F1332" t="str">
            <v>OHL00501</v>
          </cell>
          <cell r="G1332" t="str">
            <v>m</v>
          </cell>
          <cell r="H1332">
            <v>212.1</v>
          </cell>
          <cell r="I1332">
            <v>0</v>
          </cell>
          <cell r="J1332">
            <v>1.2490130061732598</v>
          </cell>
          <cell r="K1332">
            <v>1.2490130061732598</v>
          </cell>
          <cell r="L1332">
            <v>50</v>
          </cell>
          <cell r="M1332" t="str">
            <v>Road</v>
          </cell>
          <cell r="O1332">
            <v>1.2490130061732598</v>
          </cell>
          <cell r="P1332">
            <v>1.2490130061732598</v>
          </cell>
        </row>
        <row r="1333">
          <cell r="E1333" t="str">
            <v>15m Height Scaffolding, per m length</v>
          </cell>
          <cell r="F1333" t="str">
            <v>OHL00502</v>
          </cell>
          <cell r="G1333" t="str">
            <v>m</v>
          </cell>
          <cell r="H1333">
            <v>243.6</v>
          </cell>
          <cell r="I1333">
            <v>0</v>
          </cell>
          <cell r="J1333">
            <v>1.4378957960889474</v>
          </cell>
          <cell r="K1333">
            <v>1.4378957960889474</v>
          </cell>
          <cell r="L1333">
            <v>50</v>
          </cell>
          <cell r="M1333" t="str">
            <v>Road</v>
          </cell>
          <cell r="O1333">
            <v>1.4378957960889474</v>
          </cell>
          <cell r="P1333">
            <v>1.4378957960889474</v>
          </cell>
        </row>
        <row r="1334">
          <cell r="E1334" t="str">
            <v>17m Height Scaffolding, per m length</v>
          </cell>
          <cell r="F1334" t="str">
            <v>OHL00503</v>
          </cell>
          <cell r="G1334" t="str">
            <v>m</v>
          </cell>
          <cell r="H1334">
            <v>275.10000000000002</v>
          </cell>
          <cell r="I1334">
            <v>0</v>
          </cell>
          <cell r="J1334">
            <v>1.6267785862604505</v>
          </cell>
          <cell r="K1334">
            <v>1.6267785862604505</v>
          </cell>
          <cell r="L1334">
            <v>50</v>
          </cell>
          <cell r="M1334" t="str">
            <v>Road</v>
          </cell>
          <cell r="O1334">
            <v>1.6267785862604505</v>
          </cell>
          <cell r="P1334">
            <v>1.6267785862604505</v>
          </cell>
        </row>
        <row r="1335">
          <cell r="E1335" t="str">
            <v>19m Height Scaffolding, per m length</v>
          </cell>
          <cell r="F1335" t="str">
            <v>OHL00504</v>
          </cell>
          <cell r="G1335" t="str">
            <v>m</v>
          </cell>
          <cell r="H1335">
            <v>306.60000000000002</v>
          </cell>
          <cell r="I1335">
            <v>0</v>
          </cell>
          <cell r="J1335">
            <v>1.8156613763477472</v>
          </cell>
          <cell r="K1335">
            <v>1.8156613763477472</v>
          </cell>
          <cell r="L1335">
            <v>50</v>
          </cell>
          <cell r="M1335" t="str">
            <v>Road</v>
          </cell>
          <cell r="O1335">
            <v>1.8156613763477472</v>
          </cell>
          <cell r="P1335">
            <v>1.8156613763477472</v>
          </cell>
        </row>
        <row r="1336">
          <cell r="E1336" t="str">
            <v>21m Height Scaffolding, per m length</v>
          </cell>
          <cell r="F1336" t="str">
            <v>OHL00505</v>
          </cell>
          <cell r="G1336" t="str">
            <v>m</v>
          </cell>
          <cell r="H1336">
            <v>338.2</v>
          </cell>
          <cell r="I1336">
            <v>0</v>
          </cell>
          <cell r="J1336">
            <v>2.0045441667311183</v>
          </cell>
          <cell r="K1336">
            <v>2.0045441667311183</v>
          </cell>
          <cell r="L1336">
            <v>50</v>
          </cell>
          <cell r="M1336" t="str">
            <v>Road</v>
          </cell>
          <cell r="O1336">
            <v>2.0045441667311183</v>
          </cell>
          <cell r="P1336">
            <v>2.0045441667311183</v>
          </cell>
        </row>
        <row r="1337">
          <cell r="K1337">
            <v>0</v>
          </cell>
          <cell r="O1337">
            <v>0</v>
          </cell>
          <cell r="P1337">
            <v>0</v>
          </cell>
        </row>
        <row r="1338">
          <cell r="K1338">
            <v>0</v>
          </cell>
          <cell r="O1338">
            <v>0</v>
          </cell>
          <cell r="P1338">
            <v>0</v>
          </cell>
        </row>
        <row r="1339">
          <cell r="K1339">
            <v>0</v>
          </cell>
          <cell r="O1339">
            <v>0</v>
          </cell>
          <cell r="P1339">
            <v>0</v>
          </cell>
        </row>
        <row r="1340">
          <cell r="E1340" t="str">
            <v>Kentledge Blocks</v>
          </cell>
          <cell r="F1340" t="str">
            <v>OHL00509</v>
          </cell>
          <cell r="G1340" t="str">
            <v>t per week</v>
          </cell>
          <cell r="H1340">
            <v>1000</v>
          </cell>
          <cell r="I1340">
            <v>0</v>
          </cell>
          <cell r="J1340">
            <v>0.38045471738705233</v>
          </cell>
          <cell r="K1340">
            <v>0.38045471738705233</v>
          </cell>
          <cell r="L1340">
            <v>50</v>
          </cell>
          <cell r="M1340" t="str">
            <v>Road</v>
          </cell>
          <cell r="O1340">
            <v>0.38045471738705233</v>
          </cell>
          <cell r="P1340">
            <v>0.38045471738705233</v>
          </cell>
        </row>
        <row r="1341">
          <cell r="E1341" t="str">
            <v>Scaffolding netting</v>
          </cell>
          <cell r="F1341" t="str">
            <v>OHL00510</v>
          </cell>
          <cell r="G1341" t="str">
            <v>m2 per week</v>
          </cell>
          <cell r="H1341">
            <v>0.08</v>
          </cell>
          <cell r="I1341">
            <v>0</v>
          </cell>
          <cell r="J1341">
            <v>9.4024295537123686E-4</v>
          </cell>
          <cell r="K1341">
            <v>9.4024295537123686E-4</v>
          </cell>
          <cell r="L1341">
            <v>50</v>
          </cell>
          <cell r="M1341" t="str">
            <v>Road</v>
          </cell>
          <cell r="O1341">
            <v>9.4024295537123686E-4</v>
          </cell>
          <cell r="P1341">
            <v>9.4024295537123686E-4</v>
          </cell>
        </row>
        <row r="1342">
          <cell r="E1342" t="str">
            <v>Heras Type Panel Fence</v>
          </cell>
          <cell r="F1342" t="str">
            <v>OHL00511</v>
          </cell>
          <cell r="G1342" t="str">
            <v>m per week</v>
          </cell>
          <cell r="H1342">
            <v>51.4</v>
          </cell>
          <cell r="I1342">
            <v>0</v>
          </cell>
          <cell r="J1342">
            <v>0.29931999999999997</v>
          </cell>
          <cell r="K1342">
            <v>0.29931999999999997</v>
          </cell>
          <cell r="L1342">
            <v>50</v>
          </cell>
          <cell r="M1342" t="str">
            <v>Road</v>
          </cell>
          <cell r="O1342">
            <v>0.29931999999999997</v>
          </cell>
          <cell r="P1342">
            <v>0.29931999999999997</v>
          </cell>
        </row>
        <row r="1343">
          <cell r="E1343" t="str">
            <v>Wire Fence</v>
          </cell>
          <cell r="F1343" t="str">
            <v>OHL00512</v>
          </cell>
          <cell r="G1343" t="str">
            <v>m per week</v>
          </cell>
          <cell r="H1343">
            <v>3</v>
          </cell>
          <cell r="I1343">
            <v>0</v>
          </cell>
          <cell r="J1343">
            <v>7.6948593156432972E-3</v>
          </cell>
          <cell r="K1343">
            <v>7.6948593156432972E-3</v>
          </cell>
          <cell r="L1343">
            <v>50</v>
          </cell>
          <cell r="M1343" t="str">
            <v>Road</v>
          </cell>
          <cell r="O1343">
            <v>7.6948593156432972E-3</v>
          </cell>
          <cell r="P1343">
            <v>7.6948593156432972E-3</v>
          </cell>
        </row>
        <row r="1344">
          <cell r="K1344">
            <v>0</v>
          </cell>
          <cell r="O1344">
            <v>0</v>
          </cell>
          <cell r="P1344">
            <v>0</v>
          </cell>
        </row>
        <row r="1345">
          <cell r="K1345">
            <v>0</v>
          </cell>
          <cell r="O1345">
            <v>0</v>
          </cell>
          <cell r="P1345">
            <v>0</v>
          </cell>
        </row>
        <row r="1346">
          <cell r="K1346">
            <v>0</v>
          </cell>
          <cell r="O1346">
            <v>0</v>
          </cell>
          <cell r="P1346">
            <v>0</v>
          </cell>
        </row>
        <row r="1347">
          <cell r="K1347">
            <v>0</v>
          </cell>
          <cell r="O1347">
            <v>0</v>
          </cell>
          <cell r="P1347">
            <v>0</v>
          </cell>
        </row>
        <row r="1348">
          <cell r="E1348" t="str">
            <v>STEELWORK SUPPLY</v>
          </cell>
          <cell r="K1348">
            <v>0</v>
          </cell>
          <cell r="O1348">
            <v>0</v>
          </cell>
          <cell r="P1348">
            <v>0</v>
          </cell>
        </row>
        <row r="1349">
          <cell r="K1349">
            <v>0</v>
          </cell>
          <cell r="O1349">
            <v>0</v>
          </cell>
          <cell r="P1349">
            <v>0</v>
          </cell>
        </row>
        <row r="1350">
          <cell r="E1350" t="str">
            <v>Bolts / stepbolts / nuts</v>
          </cell>
          <cell r="F1350" t="str">
            <v>OHL00600</v>
          </cell>
          <cell r="G1350" t="str">
            <v>t</v>
          </cell>
          <cell r="H1350">
            <v>1000</v>
          </cell>
          <cell r="I1350">
            <v>0</v>
          </cell>
          <cell r="J1350">
            <v>2298.9500838091499</v>
          </cell>
          <cell r="K1350">
            <v>2298.9500838091499</v>
          </cell>
          <cell r="L1350">
            <v>100</v>
          </cell>
          <cell r="M1350" t="str">
            <v>Road</v>
          </cell>
          <cell r="O1350">
            <v>2298.9500838091499</v>
          </cell>
          <cell r="P1350">
            <v>2298.9500838091499</v>
          </cell>
        </row>
        <row r="1351">
          <cell r="E1351" t="str">
            <v>Palnuts, 100s</v>
          </cell>
          <cell r="F1351" t="str">
            <v>OHL00601</v>
          </cell>
          <cell r="G1351" t="str">
            <v>100'</v>
          </cell>
          <cell r="H1351">
            <v>1000</v>
          </cell>
          <cell r="I1351">
            <v>0</v>
          </cell>
          <cell r="J1351">
            <v>31.281595795961387</v>
          </cell>
          <cell r="K1351">
            <v>31.281595795961387</v>
          </cell>
          <cell r="L1351">
            <v>100</v>
          </cell>
          <cell r="M1351" t="str">
            <v>Road</v>
          </cell>
          <cell r="O1351">
            <v>31.281595795961387</v>
          </cell>
          <cell r="P1351">
            <v>31.281595795961387</v>
          </cell>
        </row>
        <row r="1352">
          <cell r="E1352" t="str">
            <v>Replacement Tower Steelwork</v>
          </cell>
          <cell r="F1352" t="str">
            <v>OHL00602</v>
          </cell>
          <cell r="G1352" t="str">
            <v>t</v>
          </cell>
          <cell r="H1352">
            <v>1000</v>
          </cell>
          <cell r="I1352">
            <v>0</v>
          </cell>
          <cell r="J1352">
            <v>2189.0929493819799</v>
          </cell>
          <cell r="K1352">
            <v>2189.0929493819799</v>
          </cell>
          <cell r="L1352">
            <v>100</v>
          </cell>
          <cell r="M1352" t="str">
            <v>Road</v>
          </cell>
          <cell r="O1352">
            <v>2189.0929493819799</v>
          </cell>
          <cell r="P1352">
            <v>2189.0929493819799</v>
          </cell>
        </row>
        <row r="1353">
          <cell r="K1353">
            <v>0</v>
          </cell>
          <cell r="O1353">
            <v>0</v>
          </cell>
          <cell r="P1353">
            <v>0</v>
          </cell>
        </row>
        <row r="1354">
          <cell r="K1354">
            <v>0</v>
          </cell>
          <cell r="O1354">
            <v>0</v>
          </cell>
          <cell r="P1354">
            <v>0</v>
          </cell>
        </row>
        <row r="1355">
          <cell r="K1355">
            <v>0</v>
          </cell>
          <cell r="O1355">
            <v>0</v>
          </cell>
          <cell r="P1355">
            <v>0</v>
          </cell>
        </row>
        <row r="1356">
          <cell r="K1356">
            <v>0</v>
          </cell>
          <cell r="O1356">
            <v>0</v>
          </cell>
          <cell r="P1356">
            <v>0</v>
          </cell>
        </row>
        <row r="1357">
          <cell r="E1357" t="str">
            <v>FOUNDATION WORKS</v>
          </cell>
          <cell r="K1357">
            <v>0</v>
          </cell>
          <cell r="O1357">
            <v>0</v>
          </cell>
          <cell r="P1357">
            <v>0</v>
          </cell>
        </row>
        <row r="1358">
          <cell r="E1358" t="str">
            <v xml:space="preserve">Concrete bases </v>
          </cell>
          <cell r="K1358">
            <v>0</v>
          </cell>
          <cell r="O1358">
            <v>0</v>
          </cell>
          <cell r="P1358">
            <v>0</v>
          </cell>
        </row>
        <row r="1359">
          <cell r="E1359" t="str">
            <v>Complete removal, including disposal and backfill</v>
          </cell>
          <cell r="F1359" t="str">
            <v>SUB00380</v>
          </cell>
          <cell r="G1359" t="str">
            <v>m3</v>
          </cell>
          <cell r="H1359">
            <v>1800</v>
          </cell>
          <cell r="I1359">
            <v>0</v>
          </cell>
          <cell r="J1359">
            <v>19.18549944967242</v>
          </cell>
          <cell r="K1359">
            <v>19.18549944967242</v>
          </cell>
          <cell r="L1359">
            <v>50</v>
          </cell>
          <cell r="M1359" t="str">
            <v>Road</v>
          </cell>
          <cell r="O1359">
            <v>19.18549944967242</v>
          </cell>
          <cell r="P1359">
            <v>19.18549944967242</v>
          </cell>
        </row>
        <row r="1360">
          <cell r="E1360" t="str">
            <v>FND3</v>
          </cell>
          <cell r="F1360" t="str">
            <v>OHL00705</v>
          </cell>
          <cell r="G1360" t="str">
            <v>m3</v>
          </cell>
          <cell r="H1360">
            <v>2380</v>
          </cell>
          <cell r="I1360">
            <v>0</v>
          </cell>
          <cell r="J1360">
            <v>353.88</v>
          </cell>
          <cell r="K1360">
            <v>353.88</v>
          </cell>
          <cell r="L1360">
            <v>50</v>
          </cell>
          <cell r="M1360" t="str">
            <v>Road</v>
          </cell>
          <cell r="O1360">
            <v>353.88</v>
          </cell>
          <cell r="P1360">
            <v>353.88</v>
          </cell>
        </row>
        <row r="1361">
          <cell r="E1361" t="str">
            <v>C20/25</v>
          </cell>
          <cell r="F1361" t="str">
            <v>OHL00700</v>
          </cell>
          <cell r="G1361" t="str">
            <v>m3</v>
          </cell>
          <cell r="H1361">
            <v>2380</v>
          </cell>
          <cell r="I1361">
            <v>0</v>
          </cell>
          <cell r="J1361">
            <v>230.55</v>
          </cell>
          <cell r="K1361">
            <v>230.55</v>
          </cell>
          <cell r="L1361">
            <v>50</v>
          </cell>
          <cell r="M1361" t="str">
            <v>Road</v>
          </cell>
          <cell r="O1361">
            <v>230.55</v>
          </cell>
          <cell r="P1361">
            <v>230.55</v>
          </cell>
        </row>
        <row r="1362">
          <cell r="E1362" t="str">
            <v>C28/35</v>
          </cell>
          <cell r="F1362" t="str">
            <v>OHL00701</v>
          </cell>
          <cell r="G1362" t="str">
            <v>m3</v>
          </cell>
          <cell r="H1362">
            <v>2380</v>
          </cell>
          <cell r="I1362">
            <v>0</v>
          </cell>
          <cell r="J1362">
            <v>410.75</v>
          </cell>
          <cell r="K1362">
            <v>410.75</v>
          </cell>
          <cell r="L1362">
            <v>50</v>
          </cell>
          <cell r="M1362" t="str">
            <v>Road</v>
          </cell>
          <cell r="O1362">
            <v>410.75</v>
          </cell>
          <cell r="P1362">
            <v>410.75</v>
          </cell>
        </row>
        <row r="1363">
          <cell r="E1363" t="str">
            <v>C32/40</v>
          </cell>
          <cell r="F1363" t="str">
            <v>OHL00702</v>
          </cell>
          <cell r="G1363" t="str">
            <v>m3</v>
          </cell>
          <cell r="H1363">
            <v>2380</v>
          </cell>
          <cell r="I1363">
            <v>0</v>
          </cell>
          <cell r="J1363">
            <v>334.18</v>
          </cell>
          <cell r="K1363">
            <v>334.18</v>
          </cell>
          <cell r="L1363">
            <v>50</v>
          </cell>
          <cell r="M1363" t="str">
            <v>Road</v>
          </cell>
          <cell r="O1363">
            <v>334.18</v>
          </cell>
          <cell r="P1363">
            <v>334.18</v>
          </cell>
        </row>
        <row r="1364">
          <cell r="E1364" t="str">
            <v>PAV2</v>
          </cell>
          <cell r="F1364" t="str">
            <v>OHL00703</v>
          </cell>
          <cell r="G1364" t="str">
            <v>m3</v>
          </cell>
          <cell r="H1364">
            <v>2380</v>
          </cell>
          <cell r="I1364">
            <v>0</v>
          </cell>
          <cell r="J1364">
            <v>329.24</v>
          </cell>
          <cell r="K1364">
            <v>329.24</v>
          </cell>
          <cell r="L1364">
            <v>50</v>
          </cell>
          <cell r="M1364" t="str">
            <v>Road</v>
          </cell>
          <cell r="O1364">
            <v>329.24</v>
          </cell>
          <cell r="P1364">
            <v>329.24</v>
          </cell>
        </row>
        <row r="1365">
          <cell r="E1365" t="str">
            <v>GEN3</v>
          </cell>
          <cell r="F1365" t="str">
            <v>OHL00704</v>
          </cell>
          <cell r="G1365" t="str">
            <v>m3</v>
          </cell>
          <cell r="H1365">
            <v>2380</v>
          </cell>
          <cell r="I1365">
            <v>0</v>
          </cell>
          <cell r="J1365">
            <v>253.54</v>
          </cell>
          <cell r="K1365">
            <v>253.54</v>
          </cell>
          <cell r="L1365">
            <v>50</v>
          </cell>
          <cell r="M1365" t="str">
            <v>Road</v>
          </cell>
          <cell r="O1365">
            <v>253.54</v>
          </cell>
          <cell r="P1365">
            <v>253.54</v>
          </cell>
        </row>
        <row r="1366">
          <cell r="E1366" t="str">
            <v>Rebar</v>
          </cell>
          <cell r="F1366" t="str">
            <v>SUB9002</v>
          </cell>
          <cell r="G1366" t="str">
            <v>t</v>
          </cell>
          <cell r="H1366">
            <v>1000</v>
          </cell>
          <cell r="I1366">
            <v>0</v>
          </cell>
          <cell r="J1366">
            <v>2468.8506148995607</v>
          </cell>
          <cell r="K1366">
            <v>2468.8506148995607</v>
          </cell>
          <cell r="L1366">
            <v>100</v>
          </cell>
          <cell r="M1366" t="str">
            <v>Road</v>
          </cell>
          <cell r="O1366">
            <v>2468.8506148995607</v>
          </cell>
          <cell r="P1366">
            <v>2468.8506148995607</v>
          </cell>
        </row>
        <row r="1367">
          <cell r="K1367">
            <v>0</v>
          </cell>
          <cell r="O1367">
            <v>0</v>
          </cell>
          <cell r="P1367">
            <v>0</v>
          </cell>
        </row>
        <row r="1368">
          <cell r="E1368" t="str">
            <v>Piles 270mm2, 13m</v>
          </cell>
          <cell r="F1368" t="str">
            <v>OHL00710</v>
          </cell>
          <cell r="G1368" t="str">
            <v>n</v>
          </cell>
          <cell r="H1368">
            <v>260</v>
          </cell>
          <cell r="I1368">
            <v>0</v>
          </cell>
          <cell r="J1368">
            <v>42.887152430255419</v>
          </cell>
          <cell r="K1368">
            <v>42.887152430255419</v>
          </cell>
          <cell r="L1368">
            <v>50</v>
          </cell>
          <cell r="M1368" t="str">
            <v>Road</v>
          </cell>
          <cell r="O1368">
            <v>42.887152430255419</v>
          </cell>
          <cell r="P1368">
            <v>42.887152430255419</v>
          </cell>
        </row>
        <row r="1369">
          <cell r="E1369" t="str">
            <v>Piles 270mm2, addition per m more than 13m</v>
          </cell>
          <cell r="F1369" t="str">
            <v>OHL00711</v>
          </cell>
          <cell r="G1369" t="str">
            <v>m</v>
          </cell>
          <cell r="H1369">
            <v>20</v>
          </cell>
          <cell r="I1369">
            <v>0</v>
          </cell>
          <cell r="J1369">
            <v>5.2880575878605711</v>
          </cell>
          <cell r="K1369">
            <v>5.2880575878605711</v>
          </cell>
          <cell r="L1369">
            <v>50</v>
          </cell>
          <cell r="M1369" t="str">
            <v>Road</v>
          </cell>
          <cell r="O1369">
            <v>5.2880575878605711</v>
          </cell>
          <cell r="P1369">
            <v>5.2880575878605711</v>
          </cell>
        </row>
        <row r="1370">
          <cell r="E1370" t="str">
            <v>Piles 270mm2, reduction per m less than 13m</v>
          </cell>
          <cell r="F1370" t="str">
            <v>OHL00712</v>
          </cell>
          <cell r="G1370" t="str">
            <v>m</v>
          </cell>
          <cell r="H1370">
            <v>-20</v>
          </cell>
          <cell r="I1370">
            <v>0</v>
          </cell>
          <cell r="J1370">
            <v>-5.2880575882027765</v>
          </cell>
          <cell r="K1370">
            <v>-5.2880575882027765</v>
          </cell>
          <cell r="L1370">
            <v>50</v>
          </cell>
          <cell r="M1370" t="str">
            <v>Road</v>
          </cell>
          <cell r="O1370">
            <v>-5.2880575882027765</v>
          </cell>
          <cell r="P1370">
            <v>-5.2880575882027765</v>
          </cell>
        </row>
        <row r="1371">
          <cell r="E1371" t="str">
            <v>Tube pile 610mm, 12m</v>
          </cell>
          <cell r="F1371" t="str">
            <v>OHL00713</v>
          </cell>
          <cell r="G1371" t="str">
            <v>n</v>
          </cell>
          <cell r="H1371">
            <v>2124</v>
          </cell>
          <cell r="I1371">
            <v>0</v>
          </cell>
          <cell r="J1371">
            <v>5473.6151378933973</v>
          </cell>
          <cell r="K1371">
            <v>5473.6151378933973</v>
          </cell>
          <cell r="L1371">
            <v>50</v>
          </cell>
          <cell r="M1371" t="str">
            <v>Road</v>
          </cell>
          <cell r="O1371">
            <v>5473.6151378933973</v>
          </cell>
          <cell r="P1371">
            <v>5473.6151378933973</v>
          </cell>
        </row>
        <row r="1372">
          <cell r="E1372" t="str">
            <v>Tube pile 610mm, addition per m more than 12m</v>
          </cell>
          <cell r="F1372" t="str">
            <v>OHL00714</v>
          </cell>
          <cell r="G1372" t="str">
            <v>m</v>
          </cell>
          <cell r="H1372">
            <v>177</v>
          </cell>
          <cell r="I1372">
            <v>0</v>
          </cell>
          <cell r="J1372">
            <v>456.13980165728384</v>
          </cell>
          <cell r="K1372">
            <v>456.13980165728384</v>
          </cell>
          <cell r="L1372">
            <v>50</v>
          </cell>
          <cell r="M1372" t="str">
            <v>Road</v>
          </cell>
          <cell r="O1372">
            <v>456.13980165728384</v>
          </cell>
          <cell r="P1372">
            <v>456.13980165728384</v>
          </cell>
        </row>
        <row r="1373">
          <cell r="E1373" t="str">
            <v>Tube pile 610mm, reduction per m less than 12m</v>
          </cell>
          <cell r="F1373" t="str">
            <v>OHL00715</v>
          </cell>
          <cell r="G1373" t="str">
            <v>m</v>
          </cell>
          <cell r="H1373">
            <v>-177</v>
          </cell>
          <cell r="I1373">
            <v>0</v>
          </cell>
          <cell r="J1373">
            <v>-456.13980167212293</v>
          </cell>
          <cell r="K1373">
            <v>-456.13980167212293</v>
          </cell>
          <cell r="L1373">
            <v>50</v>
          </cell>
          <cell r="M1373" t="str">
            <v>Road</v>
          </cell>
          <cell r="O1373">
            <v>-456.13980167212293</v>
          </cell>
          <cell r="P1373">
            <v>-456.13980167212293</v>
          </cell>
        </row>
        <row r="1374">
          <cell r="E1374" t="str">
            <v>Tube pile 762mm, 12m</v>
          </cell>
          <cell r="F1374" t="str">
            <v>OHL00716</v>
          </cell>
          <cell r="G1374" t="str">
            <v>n</v>
          </cell>
          <cell r="H1374">
            <v>2640</v>
          </cell>
          <cell r="I1374">
            <v>0</v>
          </cell>
          <cell r="J1374">
            <v>6824.8848671263113</v>
          </cell>
          <cell r="K1374">
            <v>6824.8848671263113</v>
          </cell>
          <cell r="L1374">
            <v>50</v>
          </cell>
          <cell r="M1374" t="str">
            <v>Road</v>
          </cell>
          <cell r="O1374">
            <v>6824.8848671263113</v>
          </cell>
          <cell r="P1374">
            <v>6824.8848671263113</v>
          </cell>
        </row>
        <row r="1375">
          <cell r="E1375" t="str">
            <v>Tube pile 762mm, addition per m more than 12m</v>
          </cell>
          <cell r="F1375" t="str">
            <v>OHL00717</v>
          </cell>
          <cell r="G1375" t="str">
            <v>m</v>
          </cell>
          <cell r="H1375">
            <v>220</v>
          </cell>
          <cell r="I1375">
            <v>0</v>
          </cell>
          <cell r="J1375">
            <v>568.77234110275901</v>
          </cell>
          <cell r="K1375">
            <v>568.77234110275901</v>
          </cell>
          <cell r="L1375">
            <v>50</v>
          </cell>
          <cell r="M1375" t="str">
            <v>Road</v>
          </cell>
          <cell r="O1375">
            <v>568.77234110275901</v>
          </cell>
          <cell r="P1375">
            <v>568.77234110275901</v>
          </cell>
        </row>
        <row r="1376">
          <cell r="E1376" t="str">
            <v>Tube pile 762mm, reduction per m less than 12m</v>
          </cell>
          <cell r="F1376" t="str">
            <v>OHL00718</v>
          </cell>
          <cell r="G1376" t="str">
            <v>m</v>
          </cell>
          <cell r="H1376">
            <v>-220</v>
          </cell>
          <cell r="I1376">
            <v>0</v>
          </cell>
          <cell r="J1376">
            <v>-568.77234110275901</v>
          </cell>
          <cell r="K1376">
            <v>-568.77234110275901</v>
          </cell>
          <cell r="L1376">
            <v>50</v>
          </cell>
          <cell r="M1376" t="str">
            <v>Road</v>
          </cell>
          <cell r="O1376">
            <v>-568.77234110275901</v>
          </cell>
          <cell r="P1376">
            <v>-568.77234110275901</v>
          </cell>
        </row>
        <row r="1377">
          <cell r="E1377" t="str">
            <v>MiniPile 300mm, 6m</v>
          </cell>
          <cell r="F1377" t="str">
            <v>OHL00719</v>
          </cell>
          <cell r="G1377" t="str">
            <v>n</v>
          </cell>
          <cell r="H1377">
            <v>1050</v>
          </cell>
          <cell r="I1377">
            <v>0</v>
          </cell>
          <cell r="J1377">
            <v>183.03782805882713</v>
          </cell>
          <cell r="K1377">
            <v>183.03782805882713</v>
          </cell>
          <cell r="L1377">
            <v>50</v>
          </cell>
          <cell r="M1377" t="str">
            <v>Road</v>
          </cell>
          <cell r="O1377">
            <v>183.03782805882713</v>
          </cell>
          <cell r="P1377">
            <v>183.03782805882713</v>
          </cell>
        </row>
        <row r="1378">
          <cell r="E1378" t="str">
            <v>Minipile 300mm, addition per m more than 6m</v>
          </cell>
          <cell r="F1378" t="str">
            <v>OHL00720</v>
          </cell>
          <cell r="G1378" t="str">
            <v>m</v>
          </cell>
          <cell r="H1378">
            <v>175</v>
          </cell>
          <cell r="I1378">
            <v>0</v>
          </cell>
          <cell r="J1378">
            <v>30.506304670235206</v>
          </cell>
          <cell r="K1378">
            <v>30.506304670235206</v>
          </cell>
          <cell r="L1378">
            <v>50</v>
          </cell>
          <cell r="M1378" t="str">
            <v>Road</v>
          </cell>
          <cell r="O1378">
            <v>30.506304670235206</v>
          </cell>
          <cell r="P1378">
            <v>30.506304670235206</v>
          </cell>
        </row>
        <row r="1379">
          <cell r="E1379" t="str">
            <v>Minipile 300mm, reduction per m less than 6m</v>
          </cell>
          <cell r="F1379" t="str">
            <v>OHL00721</v>
          </cell>
          <cell r="G1379" t="str">
            <v>m</v>
          </cell>
          <cell r="H1379">
            <v>-175</v>
          </cell>
          <cell r="I1379">
            <v>0</v>
          </cell>
          <cell r="J1379">
            <v>-30.506304670235206</v>
          </cell>
          <cell r="K1379">
            <v>-30.506304670235206</v>
          </cell>
          <cell r="L1379">
            <v>50</v>
          </cell>
          <cell r="M1379" t="str">
            <v>Road</v>
          </cell>
          <cell r="O1379">
            <v>-30.506304670235206</v>
          </cell>
          <cell r="P1379">
            <v>-30.506304670235206</v>
          </cell>
        </row>
        <row r="1380">
          <cell r="E1380" t="str">
            <v>Pile Type</v>
          </cell>
          <cell r="F1380" t="str">
            <v>SUB25001</v>
          </cell>
          <cell r="G1380" t="str">
            <v>m3</v>
          </cell>
          <cell r="H1380">
            <v>656.6</v>
          </cell>
          <cell r="I1380">
            <v>0</v>
          </cell>
          <cell r="J1380">
            <v>316.46079077329546</v>
          </cell>
          <cell r="K1380">
            <v>316.46079077329546</v>
          </cell>
          <cell r="L1380">
            <v>50</v>
          </cell>
          <cell r="M1380" t="str">
            <v>Road</v>
          </cell>
          <cell r="O1380">
            <v>316.46079077329546</v>
          </cell>
          <cell r="P1380">
            <v>316.46079077329546</v>
          </cell>
        </row>
        <row r="1381">
          <cell r="K1381">
            <v>0</v>
          </cell>
          <cell r="O1381">
            <v>0</v>
          </cell>
          <cell r="P1381">
            <v>0</v>
          </cell>
        </row>
        <row r="1382">
          <cell r="E1382" t="str">
            <v>--Concrete Standard Strength--</v>
          </cell>
          <cell r="F1382" t="str">
            <v>OHL10000</v>
          </cell>
          <cell r="G1382" t="str">
            <v>m3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30</v>
          </cell>
          <cell r="M1382" t="str">
            <v>Road</v>
          </cell>
          <cell r="O1382">
            <v>0</v>
          </cell>
          <cell r="P1382">
            <v>0</v>
          </cell>
        </row>
        <row r="1383">
          <cell r="E1383" t="str">
            <v xml:space="preserve">C12/15 Cem I </v>
          </cell>
          <cell r="F1383" t="str">
            <v>SUB10670</v>
          </cell>
          <cell r="G1383" t="str">
            <v>m3</v>
          </cell>
          <cell r="H1383">
            <v>2700</v>
          </cell>
          <cell r="I1383">
            <v>0</v>
          </cell>
          <cell r="J1383">
            <v>181</v>
          </cell>
          <cell r="K1383">
            <v>181</v>
          </cell>
          <cell r="L1383">
            <v>30</v>
          </cell>
          <cell r="M1383" t="str">
            <v>Road</v>
          </cell>
          <cell r="O1383">
            <v>181</v>
          </cell>
          <cell r="P1383">
            <v>181</v>
          </cell>
        </row>
        <row r="1384">
          <cell r="E1384" t="str">
            <v xml:space="preserve">C12/15 Cem II  </v>
          </cell>
          <cell r="F1384" t="str">
            <v>SUB10671</v>
          </cell>
          <cell r="G1384" t="str">
            <v>m3</v>
          </cell>
          <cell r="H1384">
            <v>2700</v>
          </cell>
          <cell r="I1384">
            <v>0</v>
          </cell>
          <cell r="J1384">
            <v>155</v>
          </cell>
          <cell r="K1384">
            <v>155</v>
          </cell>
          <cell r="L1384">
            <v>30</v>
          </cell>
          <cell r="M1384" t="str">
            <v>Road</v>
          </cell>
          <cell r="O1384">
            <v>155</v>
          </cell>
          <cell r="P1384">
            <v>181</v>
          </cell>
        </row>
        <row r="1385">
          <cell r="E1385" t="str">
            <v xml:space="preserve">C12/15 Cem III  </v>
          </cell>
          <cell r="F1385" t="str">
            <v>SUB10672</v>
          </cell>
          <cell r="G1385" t="str">
            <v>m3</v>
          </cell>
          <cell r="H1385">
            <v>2700</v>
          </cell>
          <cell r="I1385">
            <v>0</v>
          </cell>
          <cell r="J1385">
            <v>99.2</v>
          </cell>
          <cell r="K1385">
            <v>99.2</v>
          </cell>
          <cell r="L1385">
            <v>30</v>
          </cell>
          <cell r="M1385" t="str">
            <v>Road</v>
          </cell>
          <cell r="O1385">
            <v>99.2</v>
          </cell>
          <cell r="P1385">
            <v>181</v>
          </cell>
        </row>
        <row r="1386">
          <cell r="E1386" t="str">
            <v>C16/20 Cem I (Gen 3)</v>
          </cell>
          <cell r="F1386" t="str">
            <v>SUB10673</v>
          </cell>
          <cell r="G1386" t="str">
            <v>m3</v>
          </cell>
          <cell r="H1386">
            <v>2700</v>
          </cell>
          <cell r="I1386">
            <v>0</v>
          </cell>
          <cell r="J1386">
            <v>254</v>
          </cell>
          <cell r="K1386">
            <v>254</v>
          </cell>
          <cell r="L1386">
            <v>30</v>
          </cell>
          <cell r="M1386" t="str">
            <v>Road</v>
          </cell>
          <cell r="O1386">
            <v>254</v>
          </cell>
          <cell r="P1386">
            <v>254</v>
          </cell>
        </row>
        <row r="1387">
          <cell r="E1387" t="str">
            <v>C16/20 Cem II (Gen 3)</v>
          </cell>
          <cell r="F1387" t="str">
            <v>SUB10674</v>
          </cell>
          <cell r="G1387" t="str">
            <v>m3</v>
          </cell>
          <cell r="H1387">
            <v>2700</v>
          </cell>
          <cell r="I1387">
            <v>0</v>
          </cell>
          <cell r="J1387">
            <v>217</v>
          </cell>
          <cell r="K1387">
            <v>217</v>
          </cell>
          <cell r="L1387">
            <v>30</v>
          </cell>
          <cell r="M1387" t="str">
            <v>Road</v>
          </cell>
          <cell r="O1387">
            <v>217</v>
          </cell>
          <cell r="P1387">
            <v>254</v>
          </cell>
        </row>
        <row r="1388">
          <cell r="E1388" t="str">
            <v>C16/20 Cem III (Gen 3)</v>
          </cell>
          <cell r="F1388" t="str">
            <v>SUB10675</v>
          </cell>
          <cell r="G1388" t="str">
            <v>m3</v>
          </cell>
          <cell r="H1388">
            <v>2700</v>
          </cell>
          <cell r="I1388">
            <v>0</v>
          </cell>
          <cell r="J1388">
            <v>142</v>
          </cell>
          <cell r="K1388">
            <v>142</v>
          </cell>
          <cell r="L1388">
            <v>30</v>
          </cell>
          <cell r="M1388" t="str">
            <v>Road</v>
          </cell>
          <cell r="O1388">
            <v>142</v>
          </cell>
          <cell r="P1388">
            <v>254</v>
          </cell>
        </row>
        <row r="1389">
          <cell r="E1389" t="str">
            <v>C20/25 Cem I</v>
          </cell>
          <cell r="F1389" t="str">
            <v>SUB10676</v>
          </cell>
          <cell r="G1389" t="str">
            <v>m3</v>
          </cell>
          <cell r="H1389">
            <v>2700</v>
          </cell>
          <cell r="I1389">
            <v>0</v>
          </cell>
          <cell r="J1389">
            <v>231</v>
          </cell>
          <cell r="K1389">
            <v>231</v>
          </cell>
          <cell r="L1389">
            <v>30</v>
          </cell>
          <cell r="M1389" t="str">
            <v>Road</v>
          </cell>
          <cell r="O1389">
            <v>231</v>
          </cell>
          <cell r="P1389">
            <v>231</v>
          </cell>
        </row>
        <row r="1390">
          <cell r="E1390" t="str">
            <v>C20/25 Cem II</v>
          </cell>
          <cell r="F1390" t="str">
            <v>SUB10677</v>
          </cell>
          <cell r="G1390" t="str">
            <v>m3</v>
          </cell>
          <cell r="H1390">
            <v>2700</v>
          </cell>
          <cell r="I1390">
            <v>0</v>
          </cell>
          <cell r="J1390">
            <v>196</v>
          </cell>
          <cell r="K1390">
            <v>196</v>
          </cell>
          <cell r="L1390">
            <v>30</v>
          </cell>
          <cell r="M1390" t="str">
            <v>Road</v>
          </cell>
          <cell r="O1390">
            <v>196</v>
          </cell>
          <cell r="P1390">
            <v>231</v>
          </cell>
        </row>
        <row r="1391">
          <cell r="E1391" t="str">
            <v>C20/25 Cem III</v>
          </cell>
          <cell r="F1391" t="str">
            <v>SUB10678</v>
          </cell>
          <cell r="G1391" t="str">
            <v>m3</v>
          </cell>
          <cell r="H1391">
            <v>2700</v>
          </cell>
          <cell r="I1391">
            <v>0</v>
          </cell>
          <cell r="J1391">
            <v>124</v>
          </cell>
          <cell r="K1391">
            <v>124</v>
          </cell>
          <cell r="L1391">
            <v>30</v>
          </cell>
          <cell r="M1391" t="str">
            <v>Road</v>
          </cell>
          <cell r="O1391">
            <v>124</v>
          </cell>
          <cell r="P1391">
            <v>231</v>
          </cell>
        </row>
        <row r="1392">
          <cell r="E1392" t="str">
            <v>C25/30 Cem I (FND 2)</v>
          </cell>
          <cell r="F1392" t="str">
            <v>SUB10679</v>
          </cell>
          <cell r="G1392" t="str">
            <v>m3</v>
          </cell>
          <cell r="H1392">
            <v>2700</v>
          </cell>
          <cell r="I1392">
            <v>0</v>
          </cell>
          <cell r="J1392">
            <v>294</v>
          </cell>
          <cell r="K1392">
            <v>294</v>
          </cell>
          <cell r="L1392">
            <v>30</v>
          </cell>
          <cell r="M1392" t="str">
            <v>Road</v>
          </cell>
          <cell r="O1392">
            <v>294</v>
          </cell>
          <cell r="P1392">
            <v>294</v>
          </cell>
        </row>
        <row r="1393">
          <cell r="E1393" t="str">
            <v>C25/30 Cem II (FND 2)</v>
          </cell>
          <cell r="F1393" t="str">
            <v>SUB10680</v>
          </cell>
          <cell r="G1393" t="str">
            <v>m3</v>
          </cell>
          <cell r="H1393">
            <v>2700</v>
          </cell>
          <cell r="I1393">
            <v>0</v>
          </cell>
          <cell r="J1393">
            <v>251</v>
          </cell>
          <cell r="K1393">
            <v>251</v>
          </cell>
          <cell r="L1393">
            <v>30</v>
          </cell>
          <cell r="M1393" t="str">
            <v>Road</v>
          </cell>
          <cell r="O1393">
            <v>251</v>
          </cell>
          <cell r="P1393">
            <v>294</v>
          </cell>
        </row>
        <row r="1394">
          <cell r="E1394" t="str">
            <v>C25/30 Cem III (FND 2)</v>
          </cell>
          <cell r="F1394" t="str">
            <v>SUB10681</v>
          </cell>
          <cell r="G1394" t="str">
            <v>m3</v>
          </cell>
          <cell r="H1394">
            <v>2700</v>
          </cell>
          <cell r="I1394">
            <v>0</v>
          </cell>
          <cell r="J1394">
            <v>162</v>
          </cell>
          <cell r="K1394">
            <v>162</v>
          </cell>
          <cell r="L1394">
            <v>30</v>
          </cell>
          <cell r="M1394" t="str">
            <v>Road</v>
          </cell>
          <cell r="O1394">
            <v>162</v>
          </cell>
          <cell r="P1394">
            <v>294</v>
          </cell>
        </row>
        <row r="1395">
          <cell r="E1395" t="str">
            <v>C25/30 Cem I (FND 3)</v>
          </cell>
          <cell r="F1395" t="str">
            <v>SUB10682</v>
          </cell>
          <cell r="G1395" t="str">
            <v>m3</v>
          </cell>
          <cell r="H1395">
            <v>2700</v>
          </cell>
          <cell r="I1395">
            <v>0</v>
          </cell>
          <cell r="J1395">
            <v>354</v>
          </cell>
          <cell r="K1395">
            <v>354</v>
          </cell>
          <cell r="L1395">
            <v>30</v>
          </cell>
          <cell r="M1395" t="str">
            <v>Road</v>
          </cell>
          <cell r="O1395">
            <v>354</v>
          </cell>
          <cell r="P1395">
            <v>354</v>
          </cell>
        </row>
        <row r="1396">
          <cell r="E1396" t="str">
            <v>C25/30 Cem II (FND 3)</v>
          </cell>
          <cell r="F1396" t="str">
            <v>SUB10683</v>
          </cell>
          <cell r="G1396" t="str">
            <v>m3</v>
          </cell>
          <cell r="H1396">
            <v>2700</v>
          </cell>
          <cell r="I1396">
            <v>0</v>
          </cell>
          <cell r="J1396">
            <v>301</v>
          </cell>
          <cell r="K1396">
            <v>301</v>
          </cell>
          <cell r="L1396">
            <v>30</v>
          </cell>
          <cell r="M1396" t="str">
            <v>Road</v>
          </cell>
          <cell r="O1396">
            <v>301</v>
          </cell>
          <cell r="P1396">
            <v>354</v>
          </cell>
        </row>
        <row r="1397">
          <cell r="E1397" t="str">
            <v>C25/30 Cem III (FND 3)</v>
          </cell>
          <cell r="F1397" t="str">
            <v>SUB10684</v>
          </cell>
          <cell r="G1397" t="str">
            <v>m3</v>
          </cell>
          <cell r="H1397">
            <v>2700</v>
          </cell>
          <cell r="I1397">
            <v>0</v>
          </cell>
          <cell r="J1397">
            <v>191</v>
          </cell>
          <cell r="K1397">
            <v>191</v>
          </cell>
          <cell r="L1397">
            <v>30</v>
          </cell>
          <cell r="M1397" t="str">
            <v>Road</v>
          </cell>
          <cell r="O1397">
            <v>191</v>
          </cell>
          <cell r="P1397">
            <v>354</v>
          </cell>
        </row>
        <row r="1398">
          <cell r="E1398" t="str">
            <v>C28/35 Cem I (PAV2)</v>
          </cell>
          <cell r="F1398" t="str">
            <v>SUB10685</v>
          </cell>
          <cell r="G1398" t="str">
            <v>m3</v>
          </cell>
          <cell r="H1398">
            <v>2700</v>
          </cell>
          <cell r="I1398">
            <v>0</v>
          </cell>
          <cell r="J1398">
            <v>329</v>
          </cell>
          <cell r="K1398">
            <v>329</v>
          </cell>
          <cell r="L1398">
            <v>30</v>
          </cell>
          <cell r="M1398" t="str">
            <v>Road</v>
          </cell>
          <cell r="O1398">
            <v>329</v>
          </cell>
          <cell r="P1398">
            <v>329</v>
          </cell>
        </row>
        <row r="1399">
          <cell r="E1399" t="str">
            <v>C28/35 Cem II (PAV2)</v>
          </cell>
          <cell r="F1399" t="str">
            <v>SUB10686</v>
          </cell>
          <cell r="G1399" t="str">
            <v>m3</v>
          </cell>
          <cell r="H1399">
            <v>2700</v>
          </cell>
          <cell r="I1399">
            <v>0</v>
          </cell>
          <cell r="J1399">
            <v>280</v>
          </cell>
          <cell r="K1399">
            <v>280</v>
          </cell>
          <cell r="L1399">
            <v>30</v>
          </cell>
          <cell r="M1399" t="str">
            <v>Road</v>
          </cell>
          <cell r="O1399">
            <v>280</v>
          </cell>
          <cell r="P1399">
            <v>329</v>
          </cell>
        </row>
        <row r="1400">
          <cell r="E1400" t="str">
            <v>C28/35 Cem III (PAV2)</v>
          </cell>
          <cell r="F1400" t="str">
            <v>SUB10687</v>
          </cell>
          <cell r="G1400" t="str">
            <v>m3</v>
          </cell>
          <cell r="H1400">
            <v>2700</v>
          </cell>
          <cell r="I1400">
            <v>0</v>
          </cell>
          <cell r="J1400">
            <v>178</v>
          </cell>
          <cell r="K1400">
            <v>178</v>
          </cell>
          <cell r="L1400">
            <v>30</v>
          </cell>
          <cell r="M1400" t="str">
            <v>Road</v>
          </cell>
          <cell r="O1400">
            <v>178</v>
          </cell>
          <cell r="P1400">
            <v>329</v>
          </cell>
        </row>
        <row r="1401">
          <cell r="E1401" t="str">
            <v>C35/45 XS2 Cem I</v>
          </cell>
          <cell r="F1401" t="str">
            <v>SUB10688</v>
          </cell>
          <cell r="G1401" t="str">
            <v>m3</v>
          </cell>
          <cell r="H1401">
            <v>2700</v>
          </cell>
          <cell r="I1401">
            <v>0</v>
          </cell>
          <cell r="J1401">
            <v>329</v>
          </cell>
          <cell r="K1401">
            <v>329</v>
          </cell>
          <cell r="L1401">
            <v>30</v>
          </cell>
          <cell r="M1401" t="str">
            <v>Road</v>
          </cell>
          <cell r="O1401">
            <v>329</v>
          </cell>
          <cell r="P1401">
            <v>329</v>
          </cell>
        </row>
        <row r="1402">
          <cell r="E1402" t="str">
            <v>C35/45 XS2 Cem II</v>
          </cell>
          <cell r="F1402" t="str">
            <v>SUB10689</v>
          </cell>
          <cell r="G1402" t="str">
            <v>m3</v>
          </cell>
          <cell r="H1402">
            <v>2700</v>
          </cell>
          <cell r="I1402">
            <v>0</v>
          </cell>
          <cell r="J1402">
            <v>237</v>
          </cell>
          <cell r="K1402">
            <v>237</v>
          </cell>
          <cell r="L1402">
            <v>30</v>
          </cell>
          <cell r="M1402" t="str">
            <v>Road</v>
          </cell>
          <cell r="O1402">
            <v>237</v>
          </cell>
          <cell r="P1402">
            <v>329</v>
          </cell>
        </row>
        <row r="1403">
          <cell r="E1403" t="str">
            <v>C35/45 XS2 Cem III</v>
          </cell>
          <cell r="F1403" t="str">
            <v>SUB10690</v>
          </cell>
          <cell r="G1403" t="str">
            <v>m3</v>
          </cell>
          <cell r="H1403">
            <v>2700</v>
          </cell>
          <cell r="I1403">
            <v>0</v>
          </cell>
          <cell r="J1403">
            <v>148</v>
          </cell>
          <cell r="K1403">
            <v>148</v>
          </cell>
          <cell r="L1403">
            <v>30</v>
          </cell>
          <cell r="M1403" t="str">
            <v>Road</v>
          </cell>
          <cell r="O1403">
            <v>148</v>
          </cell>
          <cell r="P1403">
            <v>329</v>
          </cell>
        </row>
        <row r="1404">
          <cell r="E1404" t="str">
            <v>C35/45 XS3 Cem I</v>
          </cell>
          <cell r="F1404" t="str">
            <v>SUB10691</v>
          </cell>
          <cell r="G1404" t="str">
            <v>m3</v>
          </cell>
          <cell r="H1404">
            <v>2700</v>
          </cell>
          <cell r="I1404">
            <v>0</v>
          </cell>
          <cell r="J1404">
            <v>296</v>
          </cell>
          <cell r="K1404">
            <v>296</v>
          </cell>
          <cell r="L1404">
            <v>30</v>
          </cell>
          <cell r="M1404" t="str">
            <v>Road</v>
          </cell>
          <cell r="O1404">
            <v>296</v>
          </cell>
          <cell r="P1404">
            <v>296</v>
          </cell>
        </row>
        <row r="1405">
          <cell r="E1405" t="str">
            <v>C35/45 XS3 Cem II</v>
          </cell>
          <cell r="F1405" t="str">
            <v>SUB10692</v>
          </cell>
          <cell r="G1405" t="str">
            <v>m3</v>
          </cell>
          <cell r="H1405">
            <v>2700</v>
          </cell>
          <cell r="I1405">
            <v>0</v>
          </cell>
          <cell r="J1405">
            <v>251</v>
          </cell>
          <cell r="K1405">
            <v>251</v>
          </cell>
          <cell r="L1405">
            <v>30</v>
          </cell>
          <cell r="M1405" t="str">
            <v>Road</v>
          </cell>
          <cell r="O1405">
            <v>251</v>
          </cell>
          <cell r="P1405">
            <v>296</v>
          </cell>
        </row>
        <row r="1406">
          <cell r="E1406" t="str">
            <v>C35/45 XS3 Cem III</v>
          </cell>
          <cell r="F1406" t="str">
            <v>SUB10693</v>
          </cell>
          <cell r="G1406" t="str">
            <v>m3</v>
          </cell>
          <cell r="H1406">
            <v>2700</v>
          </cell>
          <cell r="I1406">
            <v>0</v>
          </cell>
          <cell r="J1406">
            <v>156</v>
          </cell>
          <cell r="K1406">
            <v>156</v>
          </cell>
          <cell r="L1406">
            <v>30</v>
          </cell>
          <cell r="M1406" t="str">
            <v>Road</v>
          </cell>
          <cell r="O1406">
            <v>156</v>
          </cell>
          <cell r="P1406">
            <v>296</v>
          </cell>
        </row>
        <row r="1407">
          <cell r="E1407" t="str">
            <v>RC40/50 Cem I</v>
          </cell>
          <cell r="F1407" t="str">
            <v>SUB10694</v>
          </cell>
          <cell r="G1407" t="str">
            <v>m3</v>
          </cell>
          <cell r="H1407">
            <v>2700</v>
          </cell>
          <cell r="I1407">
            <v>0</v>
          </cell>
          <cell r="J1407">
            <v>369</v>
          </cell>
          <cell r="K1407">
            <v>369</v>
          </cell>
          <cell r="L1407">
            <v>30</v>
          </cell>
          <cell r="M1407" t="str">
            <v>Road</v>
          </cell>
          <cell r="O1407">
            <v>369</v>
          </cell>
          <cell r="P1407">
            <v>369</v>
          </cell>
        </row>
        <row r="1408">
          <cell r="E1408" t="str">
            <v>RC40/50 Cem II</v>
          </cell>
          <cell r="F1408" t="str">
            <v>SUB10695</v>
          </cell>
          <cell r="G1408" t="str">
            <v>m3</v>
          </cell>
          <cell r="H1408">
            <v>2700</v>
          </cell>
          <cell r="I1408">
            <v>0</v>
          </cell>
          <cell r="J1408">
            <v>313</v>
          </cell>
          <cell r="K1408">
            <v>313</v>
          </cell>
          <cell r="L1408">
            <v>30</v>
          </cell>
          <cell r="M1408" t="str">
            <v>Road</v>
          </cell>
          <cell r="O1408">
            <v>313</v>
          </cell>
          <cell r="P1408">
            <v>369</v>
          </cell>
        </row>
        <row r="1409">
          <cell r="E1409" t="str">
            <v>RC40/50 Cem III</v>
          </cell>
          <cell r="F1409" t="str">
            <v>SUB10696</v>
          </cell>
          <cell r="G1409" t="str">
            <v>m3</v>
          </cell>
          <cell r="H1409">
            <v>2700</v>
          </cell>
          <cell r="I1409">
            <v>0</v>
          </cell>
          <cell r="J1409">
            <v>199</v>
          </cell>
          <cell r="K1409">
            <v>199</v>
          </cell>
          <cell r="L1409">
            <v>30</v>
          </cell>
          <cell r="M1409" t="str">
            <v>Road</v>
          </cell>
          <cell r="O1409">
            <v>199</v>
          </cell>
          <cell r="P1409">
            <v>369</v>
          </cell>
        </row>
        <row r="1410">
          <cell r="K1410">
            <v>0</v>
          </cell>
          <cell r="O1410">
            <v>0</v>
          </cell>
          <cell r="P1410">
            <v>0</v>
          </cell>
        </row>
        <row r="1411">
          <cell r="E1411" t="str">
            <v>Primary Sand</v>
          </cell>
          <cell r="F1411" t="str">
            <v>SUB11660</v>
          </cell>
          <cell r="G1411" t="str">
            <v>m3</v>
          </cell>
          <cell r="I1411">
            <v>0</v>
          </cell>
          <cell r="J1411">
            <v>14.680999999999999</v>
          </cell>
          <cell r="K1411">
            <v>14.680999999999999</v>
          </cell>
          <cell r="L1411">
            <v>30</v>
          </cell>
          <cell r="M1411" t="str">
            <v>Road</v>
          </cell>
          <cell r="O1411">
            <v>14.680999999999999</v>
          </cell>
          <cell r="P1411">
            <v>14.680999999999999</v>
          </cell>
        </row>
        <row r="1412">
          <cell r="E1412" t="str">
            <v xml:space="preserve">Ecosand </v>
          </cell>
          <cell r="F1412" t="str">
            <v>SUB11661</v>
          </cell>
          <cell r="G1412" t="str">
            <v>m3</v>
          </cell>
          <cell r="I1412">
            <v>0</v>
          </cell>
          <cell r="J1412">
            <v>14.499000000000001</v>
          </cell>
          <cell r="K1412">
            <v>14.499000000000001</v>
          </cell>
          <cell r="L1412">
            <v>30</v>
          </cell>
          <cell r="M1412" t="str">
            <v>Road</v>
          </cell>
          <cell r="O1412">
            <v>14.499000000000001</v>
          </cell>
          <cell r="P1412">
            <v>14.499000000000001</v>
          </cell>
        </row>
        <row r="1413">
          <cell r="E1413" t="str">
            <v>MOT Type 1 Material</v>
          </cell>
          <cell r="F1413" t="str">
            <v>SUB00405</v>
          </cell>
          <cell r="G1413" t="str">
            <v>m3</v>
          </cell>
          <cell r="H1413">
            <v>1990</v>
          </cell>
          <cell r="I1413">
            <v>0</v>
          </cell>
          <cell r="J1413">
            <v>14.2</v>
          </cell>
          <cell r="K1413">
            <v>14.2</v>
          </cell>
          <cell r="L1413">
            <v>30</v>
          </cell>
          <cell r="M1413" t="str">
            <v>Road</v>
          </cell>
          <cell r="O1413">
            <v>14.2</v>
          </cell>
          <cell r="P1413">
            <v>14.2</v>
          </cell>
        </row>
        <row r="1414">
          <cell r="E1414" t="str">
            <v>Filling with 6F2 Material</v>
          </cell>
          <cell r="F1414" t="str">
            <v>SUB00409</v>
          </cell>
          <cell r="G1414" t="str">
            <v>m3</v>
          </cell>
          <cell r="H1414">
            <v>1554</v>
          </cell>
          <cell r="I1414">
            <v>0</v>
          </cell>
          <cell r="J1414">
            <v>8.6499999999999986</v>
          </cell>
          <cell r="K1414">
            <v>8.6499999999999986</v>
          </cell>
          <cell r="L1414">
            <v>30</v>
          </cell>
          <cell r="M1414" t="str">
            <v>Road</v>
          </cell>
          <cell r="O1414">
            <v>8.6499999999999986</v>
          </cell>
          <cell r="P1414">
            <v>8.6499999999999986</v>
          </cell>
        </row>
        <row r="1415">
          <cell r="K1415">
            <v>0</v>
          </cell>
          <cell r="O1415">
            <v>0</v>
          </cell>
          <cell r="P1415">
            <v>0</v>
          </cell>
        </row>
        <row r="1416">
          <cell r="E1416" t="str">
            <v>Direct Buried Cable</v>
          </cell>
          <cell r="F1416" t="str">
            <v>OHL00740</v>
          </cell>
          <cell r="G1416" t="str">
            <v>m3</v>
          </cell>
          <cell r="H1416">
            <v>1850</v>
          </cell>
          <cell r="I1416">
            <v>0</v>
          </cell>
          <cell r="J1416">
            <v>6.2519</v>
          </cell>
          <cell r="K1416">
            <v>6.2519</v>
          </cell>
          <cell r="L1416">
            <v>15</v>
          </cell>
          <cell r="M1416" t="str">
            <v>Road</v>
          </cell>
          <cell r="O1416">
            <v>6.2519</v>
          </cell>
          <cell r="P1416">
            <v>6.2519</v>
          </cell>
        </row>
        <row r="1417">
          <cell r="K1417">
            <v>0</v>
          </cell>
          <cell r="O1417">
            <v>0</v>
          </cell>
          <cell r="P1417">
            <v>0</v>
          </cell>
        </row>
        <row r="1418">
          <cell r="E1418" t="str">
            <v>Cable Troughs</v>
          </cell>
          <cell r="K1418">
            <v>0</v>
          </cell>
          <cell r="O1418">
            <v>0</v>
          </cell>
          <cell r="P1418">
            <v>0</v>
          </cell>
        </row>
        <row r="1419">
          <cell r="E1419" t="str">
            <v>Base</v>
          </cell>
          <cell r="F1419" t="str">
            <v>OHL10741</v>
          </cell>
          <cell r="G1419" t="str">
            <v>m</v>
          </cell>
          <cell r="H1419">
            <v>194</v>
          </cell>
          <cell r="I1419">
            <v>0</v>
          </cell>
          <cell r="J1419">
            <v>18.966666666666665</v>
          </cell>
          <cell r="K1419">
            <v>18.966666666666665</v>
          </cell>
          <cell r="L1419">
            <v>30</v>
          </cell>
          <cell r="M1419" t="str">
            <v>Road</v>
          </cell>
          <cell r="O1419">
            <v>18.966666666666665</v>
          </cell>
          <cell r="P1419">
            <v>18.966666666666665</v>
          </cell>
        </row>
        <row r="1420">
          <cell r="E1420" t="str">
            <v>Side walls</v>
          </cell>
          <cell r="F1420" t="str">
            <v>OHL10742</v>
          </cell>
          <cell r="G1420" t="str">
            <v>m</v>
          </cell>
          <cell r="H1420">
            <v>388</v>
          </cell>
          <cell r="I1420">
            <v>0</v>
          </cell>
          <cell r="J1420">
            <v>37.93333333333333</v>
          </cell>
          <cell r="K1420">
            <v>37.93333333333333</v>
          </cell>
          <cell r="L1420">
            <v>30</v>
          </cell>
          <cell r="M1420" t="str">
            <v>Road</v>
          </cell>
          <cell r="O1420">
            <v>37.93333333333333</v>
          </cell>
          <cell r="P1420">
            <v>37.93333333333333</v>
          </cell>
        </row>
        <row r="1421">
          <cell r="E1421" t="str">
            <v>Above ground trough</v>
          </cell>
          <cell r="G1421" t="str">
            <v xml:space="preserve"> </v>
          </cell>
          <cell r="K1421">
            <v>0</v>
          </cell>
          <cell r="O1421">
            <v>0</v>
          </cell>
          <cell r="P1421">
            <v>0</v>
          </cell>
        </row>
        <row r="1422">
          <cell r="E1422" t="str">
            <v>Covers</v>
          </cell>
          <cell r="F1422" t="str">
            <v>OHL10744</v>
          </cell>
          <cell r="G1422" t="str">
            <v>m</v>
          </cell>
          <cell r="H1422">
            <v>316.55</v>
          </cell>
          <cell r="I1422">
            <v>0</v>
          </cell>
          <cell r="J1422">
            <v>52.08</v>
          </cell>
          <cell r="K1422">
            <v>52.08</v>
          </cell>
          <cell r="L1422">
            <v>30</v>
          </cell>
          <cell r="M1422" t="str">
            <v>Road</v>
          </cell>
          <cell r="O1422">
            <v>52.08</v>
          </cell>
          <cell r="P1422">
            <v>52.08</v>
          </cell>
        </row>
        <row r="1423">
          <cell r="K1423">
            <v>0</v>
          </cell>
          <cell r="O1423">
            <v>0</v>
          </cell>
          <cell r="P1423">
            <v>0</v>
          </cell>
        </row>
        <row r="1424">
          <cell r="E1424" t="str">
            <v>Excavated material</v>
          </cell>
          <cell r="F1424" t="str">
            <v>SUB00393</v>
          </cell>
          <cell r="G1424" t="str">
            <v>m3</v>
          </cell>
          <cell r="H1424">
            <v>1800</v>
          </cell>
          <cell r="I1424">
            <v>0</v>
          </cell>
          <cell r="J1424">
            <v>0</v>
          </cell>
          <cell r="K1424">
            <v>0</v>
          </cell>
          <cell r="L1424">
            <v>30</v>
          </cell>
          <cell r="M1424" t="str">
            <v>Road</v>
          </cell>
          <cell r="N1424">
            <v>0.51600000000000001</v>
          </cell>
          <cell r="O1424">
            <v>0</v>
          </cell>
          <cell r="P1424">
            <v>0</v>
          </cell>
        </row>
        <row r="1425">
          <cell r="E1425" t="str">
            <v>Gantry</v>
          </cell>
          <cell r="F1425" t="str">
            <v>SUB01001</v>
          </cell>
          <cell r="G1425" t="str">
            <v>n</v>
          </cell>
          <cell r="H1425">
            <v>171504</v>
          </cell>
          <cell r="I1425" t="e">
            <v>#VALUE!</v>
          </cell>
          <cell r="J1425">
            <v>0</v>
          </cell>
          <cell r="K1425" t="e">
            <v>#VALUE!</v>
          </cell>
          <cell r="L1425">
            <v>30</v>
          </cell>
          <cell r="M1425" t="str">
            <v>Road</v>
          </cell>
          <cell r="N1425">
            <v>55.1</v>
          </cell>
          <cell r="O1425" t="e">
            <v>#VALUE!</v>
          </cell>
          <cell r="P1425" t="e">
            <v>#VALUE!</v>
          </cell>
        </row>
        <row r="1426">
          <cell r="K1426">
            <v>0</v>
          </cell>
          <cell r="O1426">
            <v>0</v>
          </cell>
          <cell r="P1426">
            <v>0</v>
          </cell>
        </row>
        <row r="1427">
          <cell r="K1427">
            <v>0</v>
          </cell>
          <cell r="O1427">
            <v>0</v>
          </cell>
          <cell r="P1427">
            <v>0</v>
          </cell>
        </row>
        <row r="1428">
          <cell r="E1428" t="str">
            <v>Chippings</v>
          </cell>
          <cell r="F1428" t="str">
            <v>SUB00413</v>
          </cell>
          <cell r="G1428" t="str">
            <v>m2</v>
          </cell>
          <cell r="H1428">
            <v>150</v>
          </cell>
          <cell r="I1428">
            <v>0</v>
          </cell>
          <cell r="J1428">
            <v>1.03</v>
          </cell>
          <cell r="K1428">
            <v>1.03</v>
          </cell>
          <cell r="L1428">
            <v>30</v>
          </cell>
          <cell r="M1428" t="str">
            <v>Road</v>
          </cell>
          <cell r="N1428">
            <v>3.8699999999999998E-2</v>
          </cell>
          <cell r="O1428">
            <v>1.03</v>
          </cell>
          <cell r="P1428">
            <v>1.03</v>
          </cell>
        </row>
        <row r="1429">
          <cell r="E1429" t="str">
            <v>SWA F4 Concrete base 1500x1500</v>
          </cell>
          <cell r="F1429" t="str">
            <v>SUB20004</v>
          </cell>
          <cell r="G1429" t="str">
            <v>n</v>
          </cell>
          <cell r="H1429">
            <v>4638.24</v>
          </cell>
          <cell r="I1429">
            <v>0</v>
          </cell>
          <cell r="J1429">
            <v>757.14</v>
          </cell>
          <cell r="K1429">
            <v>757.14</v>
          </cell>
          <cell r="L1429">
            <v>30</v>
          </cell>
          <cell r="M1429" t="str">
            <v>Road</v>
          </cell>
          <cell r="N1429">
            <v>2.86</v>
          </cell>
          <cell r="O1429" t="e">
            <v>#VALUE!</v>
          </cell>
          <cell r="P1429" t="e">
            <v>#VALUE!</v>
          </cell>
        </row>
        <row r="1430">
          <cell r="E1430" t="str">
            <v>Sealing End Compound area</v>
          </cell>
          <cell r="F1430" t="str">
            <v>OHL00750</v>
          </cell>
          <cell r="G1430" t="str">
            <v>m2</v>
          </cell>
          <cell r="H1430">
            <v>0</v>
          </cell>
          <cell r="I1430">
            <v>0</v>
          </cell>
          <cell r="J1430">
            <v>16.834</v>
          </cell>
          <cell r="K1430">
            <v>16.834</v>
          </cell>
          <cell r="L1430">
            <v>30</v>
          </cell>
          <cell r="M1430" t="str">
            <v>Road</v>
          </cell>
          <cell r="O1430">
            <v>16.834</v>
          </cell>
          <cell r="P1430">
            <v>16.834</v>
          </cell>
        </row>
        <row r="1431">
          <cell r="K1431">
            <v>0</v>
          </cell>
          <cell r="L1431">
            <v>0</v>
          </cell>
          <cell r="O1431">
            <v>0</v>
          </cell>
          <cell r="P1431">
            <v>0</v>
          </cell>
        </row>
        <row r="1432">
          <cell r="O1432">
            <v>0</v>
          </cell>
          <cell r="P1432">
            <v>0</v>
          </cell>
        </row>
        <row r="1433">
          <cell r="E1433" t="str">
            <v>Tunnel boring machine</v>
          </cell>
          <cell r="F1433" t="str">
            <v>OHL10000</v>
          </cell>
          <cell r="G1433" t="str">
            <v>m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N1433">
            <v>141.1</v>
          </cell>
          <cell r="O1433">
            <v>0</v>
          </cell>
          <cell r="P1433">
            <v>0</v>
          </cell>
        </row>
        <row r="1434">
          <cell r="E1434" t="str">
            <v>--Tunnel sections--</v>
          </cell>
          <cell r="F1434" t="str">
            <v>OHL10000</v>
          </cell>
          <cell r="G1434" t="str">
            <v>m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50</v>
          </cell>
          <cell r="M1434" t="str">
            <v>Road</v>
          </cell>
          <cell r="O1434">
            <v>0</v>
          </cell>
          <cell r="P1434">
            <v>0</v>
          </cell>
        </row>
        <row r="1435">
          <cell r="E1435" t="str">
            <v>2m diameter, 190mm lining</v>
          </cell>
          <cell r="F1435" t="str">
            <v>OHL10903</v>
          </cell>
          <cell r="G1435" t="str">
            <v>m</v>
          </cell>
          <cell r="H1435">
            <v>7273</v>
          </cell>
          <cell r="I1435">
            <v>0</v>
          </cell>
          <cell r="J1435">
            <v>892.9</v>
          </cell>
          <cell r="K1435">
            <v>892.9</v>
          </cell>
          <cell r="L1435">
            <v>50</v>
          </cell>
          <cell r="M1435" t="str">
            <v>Road</v>
          </cell>
          <cell r="N1435">
            <v>141.1</v>
          </cell>
          <cell r="O1435" t="e">
            <v>#VALUE!</v>
          </cell>
          <cell r="P1435" t="e">
            <v>#VALUE!</v>
          </cell>
        </row>
        <row r="1436">
          <cell r="E1436" t="str">
            <v>3m diameter, 190mm lining</v>
          </cell>
          <cell r="F1436" t="str">
            <v>OHL10904</v>
          </cell>
          <cell r="G1436" t="str">
            <v>m</v>
          </cell>
          <cell r="H1436">
            <v>12899</v>
          </cell>
          <cell r="I1436">
            <v>0</v>
          </cell>
          <cell r="J1436">
            <v>1401.4</v>
          </cell>
          <cell r="K1436">
            <v>1401.4</v>
          </cell>
          <cell r="L1436">
            <v>50</v>
          </cell>
          <cell r="M1436" t="str">
            <v>Road</v>
          </cell>
          <cell r="N1436">
            <v>141.1</v>
          </cell>
          <cell r="O1436" t="e">
            <v>#VALUE!</v>
          </cell>
          <cell r="P1436" t="e">
            <v>#VALUE!</v>
          </cell>
        </row>
        <row r="1437">
          <cell r="E1437" t="str">
            <v>3m diameter, 250mm lining</v>
          </cell>
          <cell r="F1437" t="str">
            <v>OHL10905</v>
          </cell>
          <cell r="G1437" t="str">
            <v>m</v>
          </cell>
          <cell r="H1437">
            <v>15040</v>
          </cell>
          <cell r="I1437">
            <v>0</v>
          </cell>
          <cell r="J1437">
            <v>1731.9</v>
          </cell>
          <cell r="K1437">
            <v>1731.9</v>
          </cell>
          <cell r="L1437">
            <v>50</v>
          </cell>
          <cell r="M1437" t="str">
            <v>Road</v>
          </cell>
          <cell r="N1437">
            <v>141.1</v>
          </cell>
          <cell r="O1437" t="e">
            <v>#VALUE!</v>
          </cell>
          <cell r="P1437" t="e">
            <v>#VALUE!</v>
          </cell>
        </row>
        <row r="1438">
          <cell r="E1438" t="str">
            <v>4m diameter, 250mm lining</v>
          </cell>
          <cell r="F1438" t="str">
            <v>OHL10906</v>
          </cell>
          <cell r="G1438" t="str">
            <v>m</v>
          </cell>
          <cell r="H1438">
            <v>22750</v>
          </cell>
          <cell r="I1438">
            <v>0</v>
          </cell>
          <cell r="J1438">
            <v>2418.1</v>
          </cell>
          <cell r="K1438">
            <v>2418.1</v>
          </cell>
          <cell r="L1438">
            <v>50</v>
          </cell>
          <cell r="M1438" t="str">
            <v>Road</v>
          </cell>
          <cell r="N1438">
            <v>141.1</v>
          </cell>
          <cell r="O1438" t="e">
            <v>#VALUE!</v>
          </cell>
          <cell r="P1438" t="e">
            <v>#VALUE!</v>
          </cell>
        </row>
        <row r="1439">
          <cell r="E1439" t="str">
            <v>4m diameter, 400mm lining</v>
          </cell>
          <cell r="F1439" t="str">
            <v>OHL10907</v>
          </cell>
          <cell r="G1439" t="str">
            <v>m</v>
          </cell>
          <cell r="H1439">
            <v>29980</v>
          </cell>
          <cell r="I1439">
            <v>0</v>
          </cell>
          <cell r="J1439">
            <v>3535.2000000000003</v>
          </cell>
          <cell r="K1439">
            <v>3535.2000000000003</v>
          </cell>
          <cell r="L1439">
            <v>50</v>
          </cell>
          <cell r="M1439" t="str">
            <v>Road</v>
          </cell>
          <cell r="N1439">
            <v>141.1</v>
          </cell>
          <cell r="O1439" t="e">
            <v>#VALUE!</v>
          </cell>
          <cell r="P1439" t="e">
            <v>#VALUE!</v>
          </cell>
        </row>
        <row r="1440">
          <cell r="E1440" t="str">
            <v>6m diameter, 250mm lining</v>
          </cell>
          <cell r="F1440" t="str">
            <v>OHL10908</v>
          </cell>
          <cell r="G1440" t="str">
            <v>m</v>
          </cell>
          <cell r="H1440">
            <v>42600</v>
          </cell>
          <cell r="I1440">
            <v>0</v>
          </cell>
          <cell r="J1440">
            <v>4035.5000000000005</v>
          </cell>
          <cell r="K1440">
            <v>4035.5000000000005</v>
          </cell>
          <cell r="L1440">
            <v>50</v>
          </cell>
          <cell r="M1440" t="str">
            <v>Road</v>
          </cell>
          <cell r="N1440">
            <v>141.1</v>
          </cell>
          <cell r="O1440" t="e">
            <v>#VALUE!</v>
          </cell>
          <cell r="P1440" t="e">
            <v>#VALUE!</v>
          </cell>
        </row>
        <row r="1441">
          <cell r="E1441" t="str">
            <v>6m diameter, 450mm lining</v>
          </cell>
          <cell r="F1441" t="str">
            <v>OHL10909</v>
          </cell>
          <cell r="G1441" t="str">
            <v>m</v>
          </cell>
          <cell r="H1441">
            <v>56470</v>
          </cell>
          <cell r="I1441">
            <v>0</v>
          </cell>
          <cell r="J1441">
            <v>6181.5</v>
          </cell>
          <cell r="K1441">
            <v>6181.5</v>
          </cell>
          <cell r="L1441">
            <v>50</v>
          </cell>
          <cell r="M1441" t="str">
            <v>Road</v>
          </cell>
          <cell r="N1441">
            <v>141.1</v>
          </cell>
          <cell r="O1441" t="e">
            <v>#VALUE!</v>
          </cell>
          <cell r="P1441" t="e">
            <v>#VALUE!</v>
          </cell>
        </row>
        <row r="1442">
          <cell r="K1442">
            <v>0</v>
          </cell>
          <cell r="O1442">
            <v>0</v>
          </cell>
          <cell r="P1442">
            <v>0</v>
          </cell>
        </row>
        <row r="1443">
          <cell r="K1443">
            <v>0</v>
          </cell>
          <cell r="O1443">
            <v>0</v>
          </cell>
          <cell r="P1443">
            <v>0</v>
          </cell>
        </row>
        <row r="1444">
          <cell r="K1444">
            <v>0</v>
          </cell>
          <cell r="O1444">
            <v>0</v>
          </cell>
          <cell r="P1444">
            <v>0</v>
          </cell>
        </row>
        <row r="1445">
          <cell r="K1445">
            <v>0</v>
          </cell>
          <cell r="O1445">
            <v>0</v>
          </cell>
          <cell r="P1445">
            <v>0</v>
          </cell>
        </row>
        <row r="1446">
          <cell r="E1446">
            <v>1.31</v>
          </cell>
          <cell r="F1446">
            <v>2352</v>
          </cell>
          <cell r="G1446">
            <v>7273.6200000000008</v>
          </cell>
          <cell r="K1446">
            <v>0</v>
          </cell>
          <cell r="O1446">
            <v>0</v>
          </cell>
          <cell r="P1446">
            <v>0</v>
          </cell>
        </row>
        <row r="1447">
          <cell r="E1447">
            <v>1.85</v>
          </cell>
          <cell r="F1447">
            <v>2250</v>
          </cell>
          <cell r="K1447">
            <v>0</v>
          </cell>
          <cell r="O1447">
            <v>0</v>
          </cell>
          <cell r="P1447">
            <v>0</v>
          </cell>
        </row>
        <row r="1448">
          <cell r="K1448">
            <v>0</v>
          </cell>
          <cell r="O1448">
            <v>0</v>
          </cell>
          <cell r="P1448">
            <v>0</v>
          </cell>
        </row>
        <row r="1449">
          <cell r="E1449" t="str">
            <v>Joint Bays</v>
          </cell>
          <cell r="G1449" t="str">
            <v>m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30</v>
          </cell>
          <cell r="M1449" t="str">
            <v>Road</v>
          </cell>
          <cell r="O1449">
            <v>0</v>
          </cell>
          <cell r="P1449">
            <v>0</v>
          </cell>
        </row>
        <row r="1450">
          <cell r="E1450" t="str">
            <v>400kV, one cable per phase single joint bay</v>
          </cell>
          <cell r="F1450" t="str">
            <v>OHL00000</v>
          </cell>
          <cell r="G1450" t="str">
            <v>m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30</v>
          </cell>
          <cell r="M1450" t="str">
            <v>Road</v>
          </cell>
          <cell r="O1450">
            <v>0</v>
          </cell>
          <cell r="P1450">
            <v>0</v>
          </cell>
        </row>
        <row r="1451">
          <cell r="E1451" t="str">
            <v>275kV, one cable per phase single joint bay</v>
          </cell>
          <cell r="F1451" t="str">
            <v>OHL00000</v>
          </cell>
          <cell r="G1451" t="str">
            <v>m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30</v>
          </cell>
          <cell r="M1451" t="str">
            <v>Road</v>
          </cell>
          <cell r="O1451">
            <v>0</v>
          </cell>
          <cell r="P1451">
            <v>0</v>
          </cell>
        </row>
        <row r="1452">
          <cell r="E1452" t="str">
            <v>132kV, one cable per phase single joint bay</v>
          </cell>
          <cell r="F1452" t="str">
            <v>OHL00000</v>
          </cell>
          <cell r="G1452" t="str">
            <v>m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30</v>
          </cell>
          <cell r="M1452" t="str">
            <v>Road</v>
          </cell>
          <cell r="O1452">
            <v>0</v>
          </cell>
          <cell r="P1452">
            <v>0</v>
          </cell>
        </row>
        <row r="1453">
          <cell r="E1453" t="str">
            <v>66kV, one cable per phase single joint bay</v>
          </cell>
          <cell r="F1453" t="str">
            <v>OHL00000</v>
          </cell>
          <cell r="G1453" t="str">
            <v>m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30</v>
          </cell>
          <cell r="M1453" t="str">
            <v>Road</v>
          </cell>
          <cell r="O1453">
            <v>0</v>
          </cell>
          <cell r="P1453">
            <v>0</v>
          </cell>
        </row>
        <row r="1454">
          <cell r="E1454" t="str">
            <v>32kV, one cable per phase single joint bay</v>
          </cell>
          <cell r="F1454" t="str">
            <v>OHL00000</v>
          </cell>
          <cell r="G1454" t="str">
            <v>m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30</v>
          </cell>
          <cell r="M1454" t="str">
            <v>Road</v>
          </cell>
          <cell r="O1454">
            <v>0</v>
          </cell>
          <cell r="P1454">
            <v>0</v>
          </cell>
        </row>
        <row r="1455">
          <cell r="E1455" t="str">
            <v>25kV, one cable per phase single joint bay</v>
          </cell>
          <cell r="F1455" t="str">
            <v>OHL00000</v>
          </cell>
          <cell r="G1455" t="str">
            <v>m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30</v>
          </cell>
          <cell r="M1455" t="str">
            <v>Road</v>
          </cell>
          <cell r="O1455">
            <v>0</v>
          </cell>
          <cell r="P1455">
            <v>0</v>
          </cell>
        </row>
        <row r="1456"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30</v>
          </cell>
          <cell r="M1456" t="str">
            <v>Road</v>
          </cell>
          <cell r="O1456">
            <v>0</v>
          </cell>
          <cell r="P1456">
            <v>0</v>
          </cell>
        </row>
        <row r="1457">
          <cell r="E1457" t="str">
            <v>MEWPS</v>
          </cell>
          <cell r="G1457" t="str">
            <v>m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30</v>
          </cell>
          <cell r="M1457" t="str">
            <v>Road</v>
          </cell>
          <cell r="O1457">
            <v>0</v>
          </cell>
          <cell r="P1457">
            <v>0</v>
          </cell>
        </row>
        <row r="1458">
          <cell r="E1458" t="str">
            <v>Mobile Working Platform (size)  50-60m</v>
          </cell>
          <cell r="F1458" t="str">
            <v>OHL00000</v>
          </cell>
          <cell r="G1458" t="str">
            <v>m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30</v>
          </cell>
          <cell r="M1458" t="str">
            <v>Road</v>
          </cell>
          <cell r="O1458">
            <v>0</v>
          </cell>
          <cell r="P1458">
            <v>0</v>
          </cell>
        </row>
        <row r="1459">
          <cell r="E1459" t="str">
            <v>Mobile Working Platform (size)  70m</v>
          </cell>
          <cell r="F1459" t="str">
            <v>OHL00000</v>
          </cell>
          <cell r="G1459" t="str">
            <v>m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30</v>
          </cell>
          <cell r="M1459" t="str">
            <v>Road</v>
          </cell>
          <cell r="O1459">
            <v>0</v>
          </cell>
          <cell r="P1459">
            <v>0</v>
          </cell>
        </row>
        <row r="1460">
          <cell r="K1460">
            <v>0</v>
          </cell>
          <cell r="O1460">
            <v>0</v>
          </cell>
          <cell r="P1460">
            <v>0</v>
          </cell>
        </row>
        <row r="1461">
          <cell r="K1461">
            <v>0</v>
          </cell>
          <cell r="O1461">
            <v>0</v>
          </cell>
          <cell r="P1461">
            <v>0</v>
          </cell>
        </row>
        <row r="1462">
          <cell r="K1462">
            <v>0</v>
          </cell>
          <cell r="O1462">
            <v>0</v>
          </cell>
          <cell r="P1462">
            <v>0</v>
          </cell>
        </row>
        <row r="1463">
          <cell r="K1463">
            <v>0</v>
          </cell>
          <cell r="O1463">
            <v>0</v>
          </cell>
          <cell r="P1463">
            <v>0</v>
          </cell>
        </row>
        <row r="1464">
          <cell r="K1464">
            <v>0</v>
          </cell>
          <cell r="O1464">
            <v>0</v>
          </cell>
          <cell r="P1464">
            <v>0</v>
          </cell>
        </row>
        <row r="1465">
          <cell r="E1465" t="str">
            <v>ACCOMMODATION &amp; SITE REPAIRS</v>
          </cell>
          <cell r="K1465">
            <v>0</v>
          </cell>
          <cell r="O1465">
            <v>0</v>
          </cell>
          <cell r="P1465">
            <v>0</v>
          </cell>
        </row>
        <row r="1466">
          <cell r="K1466">
            <v>0</v>
          </cell>
          <cell r="O1466">
            <v>0</v>
          </cell>
          <cell r="P1466">
            <v>0</v>
          </cell>
        </row>
        <row r="1467">
          <cell r="E1467" t="str">
            <v>--Culvert--</v>
          </cell>
          <cell r="F1467" t="str">
            <v>OHL10000</v>
          </cell>
          <cell r="G1467" t="str">
            <v>m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50</v>
          </cell>
          <cell r="M1467" t="str">
            <v>Road</v>
          </cell>
          <cell r="O1467">
            <v>0</v>
          </cell>
          <cell r="P1467">
            <v>0</v>
          </cell>
        </row>
        <row r="1468">
          <cell r="E1468" t="str">
            <v>Culvert 300 dia</v>
          </cell>
          <cell r="F1468" t="str">
            <v>OHL10000</v>
          </cell>
          <cell r="G1468" t="str">
            <v>m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50</v>
          </cell>
          <cell r="M1468" t="str">
            <v>Road</v>
          </cell>
          <cell r="O1468">
            <v>0</v>
          </cell>
          <cell r="P1468">
            <v>0</v>
          </cell>
        </row>
        <row r="1469">
          <cell r="E1469" t="str">
            <v>Supply and install to 1m deep</v>
          </cell>
          <cell r="F1469" t="str">
            <v>OHL00800</v>
          </cell>
          <cell r="G1469" t="str">
            <v>m</v>
          </cell>
          <cell r="H1469">
            <v>17.100000000000001</v>
          </cell>
          <cell r="I1469">
            <v>0</v>
          </cell>
          <cell r="J1469">
            <v>2.69</v>
          </cell>
          <cell r="K1469">
            <v>2.69</v>
          </cell>
          <cell r="L1469">
            <v>50</v>
          </cell>
          <cell r="M1469" t="str">
            <v>Road</v>
          </cell>
          <cell r="O1469">
            <v>2.69</v>
          </cell>
          <cell r="P1469">
            <v>2.69</v>
          </cell>
        </row>
        <row r="1470">
          <cell r="E1470" t="str">
            <v>E/O for removal to 1m deep</v>
          </cell>
          <cell r="F1470" t="str">
            <v>SUB00374</v>
          </cell>
          <cell r="G1470" t="str">
            <v>m</v>
          </cell>
          <cell r="H1470">
            <v>17.100000000000001</v>
          </cell>
          <cell r="I1470">
            <v>0</v>
          </cell>
          <cell r="J1470">
            <v>0.63453364821923397</v>
          </cell>
          <cell r="K1470">
            <v>0.63453364821923397</v>
          </cell>
          <cell r="L1470">
            <v>50</v>
          </cell>
          <cell r="M1470" t="str">
            <v>Road</v>
          </cell>
          <cell r="O1470">
            <v>0.63453364821923397</v>
          </cell>
          <cell r="P1470">
            <v>0.63453364821923397</v>
          </cell>
        </row>
        <row r="1471">
          <cell r="E1471" t="str">
            <v>E/O for depth 1m to 3m deep</v>
          </cell>
          <cell r="F1471" t="str">
            <v>OHL00803</v>
          </cell>
          <cell r="G1471" t="str">
            <v>m</v>
          </cell>
          <cell r="H1471">
            <v>17.100000000000001</v>
          </cell>
          <cell r="I1471">
            <v>0</v>
          </cell>
          <cell r="J1471">
            <v>1.2690672964384679</v>
          </cell>
          <cell r="K1471">
            <v>1.2690672964384679</v>
          </cell>
          <cell r="L1471">
            <v>50</v>
          </cell>
          <cell r="M1471" t="str">
            <v>Road</v>
          </cell>
          <cell r="O1471">
            <v>1.2690672964384679</v>
          </cell>
          <cell r="P1471">
            <v>1.2690672964384679</v>
          </cell>
        </row>
        <row r="1472">
          <cell r="E1472" t="str">
            <v>E/O for removal to 1m to 3m deep</v>
          </cell>
          <cell r="F1472" t="str">
            <v>SUB00374</v>
          </cell>
          <cell r="G1472" t="str">
            <v>m</v>
          </cell>
          <cell r="H1472">
            <v>17.100000000000001</v>
          </cell>
          <cell r="I1472">
            <v>0</v>
          </cell>
          <cell r="J1472">
            <v>1.9036009446577018</v>
          </cell>
          <cell r="K1472">
            <v>1.9036009446577018</v>
          </cell>
          <cell r="L1472">
            <v>50</v>
          </cell>
          <cell r="M1472" t="str">
            <v>Road</v>
          </cell>
          <cell r="O1472">
            <v>1.9036009446577018</v>
          </cell>
          <cell r="P1472">
            <v>1.9036009446577018</v>
          </cell>
        </row>
        <row r="1473">
          <cell r="E1473" t="str">
            <v>Culvert 600m dia</v>
          </cell>
          <cell r="F1473" t="str">
            <v>OHL10000</v>
          </cell>
          <cell r="G1473" t="str">
            <v>m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50</v>
          </cell>
          <cell r="M1473" t="str">
            <v>Road</v>
          </cell>
          <cell r="O1473">
            <v>0</v>
          </cell>
          <cell r="P1473">
            <v>0</v>
          </cell>
        </row>
        <row r="1474">
          <cell r="E1474" t="str">
            <v>Supply and install to 1m deep</v>
          </cell>
          <cell r="F1474" t="str">
            <v>OHL00801</v>
          </cell>
          <cell r="G1474" t="str">
            <v>m</v>
          </cell>
          <cell r="H1474">
            <v>45.2</v>
          </cell>
          <cell r="I1474">
            <v>0</v>
          </cell>
          <cell r="J1474">
            <v>6.45</v>
          </cell>
          <cell r="K1474">
            <v>6.45</v>
          </cell>
          <cell r="L1474">
            <v>50</v>
          </cell>
          <cell r="M1474" t="str">
            <v>Road</v>
          </cell>
          <cell r="O1474">
            <v>6.45</v>
          </cell>
          <cell r="P1474">
            <v>6.45</v>
          </cell>
        </row>
        <row r="1475">
          <cell r="E1475" t="str">
            <v>E/O for removal to 1m deep</v>
          </cell>
          <cell r="F1475" t="str">
            <v>SUB00374</v>
          </cell>
          <cell r="G1475" t="str">
            <v>m</v>
          </cell>
          <cell r="H1475">
            <v>45.2</v>
          </cell>
          <cell r="I1475">
            <v>0</v>
          </cell>
          <cell r="J1475">
            <v>1.2690672964384679</v>
          </cell>
          <cell r="K1475">
            <v>1.2690672964384679</v>
          </cell>
          <cell r="L1475">
            <v>50</v>
          </cell>
          <cell r="M1475" t="str">
            <v>Road</v>
          </cell>
          <cell r="O1475">
            <v>1.2690672964384679</v>
          </cell>
          <cell r="P1475">
            <v>1.2690672964384679</v>
          </cell>
        </row>
        <row r="1476">
          <cell r="E1476" t="str">
            <v>E/O for depth 1m to 3m deep</v>
          </cell>
          <cell r="F1476" t="str">
            <v>OHL00804</v>
          </cell>
          <cell r="G1476" t="str">
            <v>m</v>
          </cell>
          <cell r="H1476">
            <v>45.2</v>
          </cell>
          <cell r="I1476">
            <v>0</v>
          </cell>
          <cell r="J1476">
            <v>2.5381345928769359</v>
          </cell>
          <cell r="K1476">
            <v>2.5381345928769359</v>
          </cell>
          <cell r="L1476">
            <v>50</v>
          </cell>
          <cell r="M1476" t="str">
            <v>Road</v>
          </cell>
          <cell r="O1476">
            <v>2.5381345928769359</v>
          </cell>
          <cell r="P1476">
            <v>2.5381345928769359</v>
          </cell>
        </row>
        <row r="1477">
          <cell r="E1477" t="str">
            <v>E/O for removal to 1m to 3m deep</v>
          </cell>
          <cell r="F1477" t="str">
            <v>SUB00374</v>
          </cell>
          <cell r="G1477" t="str">
            <v>m</v>
          </cell>
          <cell r="H1477">
            <v>45.2</v>
          </cell>
          <cell r="I1477">
            <v>0</v>
          </cell>
          <cell r="J1477">
            <v>3.8072018893154036</v>
          </cell>
          <cell r="K1477">
            <v>3.8072018893154036</v>
          </cell>
          <cell r="L1477">
            <v>50</v>
          </cell>
          <cell r="M1477" t="str">
            <v>Road</v>
          </cell>
          <cell r="O1477">
            <v>3.8072018893154036</v>
          </cell>
          <cell r="P1477">
            <v>3.8072018893154036</v>
          </cell>
        </row>
        <row r="1478">
          <cell r="E1478" t="str">
            <v>Culvert 900 dia</v>
          </cell>
          <cell r="F1478" t="str">
            <v>OHL10000</v>
          </cell>
          <cell r="G1478" t="str">
            <v>m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50</v>
          </cell>
          <cell r="M1478" t="str">
            <v>Road</v>
          </cell>
          <cell r="O1478">
            <v>0</v>
          </cell>
          <cell r="P1478">
            <v>0</v>
          </cell>
        </row>
        <row r="1479">
          <cell r="E1479" t="str">
            <v>Supply and install to 1m deep</v>
          </cell>
          <cell r="F1479" t="str">
            <v>OHL00802</v>
          </cell>
          <cell r="G1479" t="str">
            <v>m</v>
          </cell>
          <cell r="H1479">
            <v>171</v>
          </cell>
          <cell r="I1479">
            <v>0</v>
          </cell>
          <cell r="J1479">
            <v>19.8</v>
          </cell>
          <cell r="K1479">
            <v>19.8</v>
          </cell>
          <cell r="L1479">
            <v>50</v>
          </cell>
          <cell r="M1479" t="str">
            <v>Road</v>
          </cell>
          <cell r="O1479">
            <v>19.8</v>
          </cell>
          <cell r="P1479">
            <v>19.8</v>
          </cell>
        </row>
        <row r="1480">
          <cell r="E1480" t="str">
            <v>E/O for removal to 1m deep</v>
          </cell>
          <cell r="F1480" t="str">
            <v>SUB00374</v>
          </cell>
          <cell r="G1480" t="str">
            <v>m</v>
          </cell>
          <cell r="H1480">
            <v>171</v>
          </cell>
          <cell r="I1480">
            <v>0</v>
          </cell>
          <cell r="J1480">
            <v>1.58633412054954</v>
          </cell>
          <cell r="K1480">
            <v>1.58633412054954</v>
          </cell>
          <cell r="L1480">
            <v>50</v>
          </cell>
          <cell r="M1480" t="str">
            <v>Road</v>
          </cell>
          <cell r="O1480">
            <v>1.58633412054954</v>
          </cell>
          <cell r="P1480">
            <v>1.58633412054954</v>
          </cell>
        </row>
        <row r="1481">
          <cell r="E1481" t="str">
            <v>E/O for depth 1m to 3m deep</v>
          </cell>
          <cell r="F1481" t="str">
            <v>OHL00805</v>
          </cell>
          <cell r="G1481" t="str">
            <v>m</v>
          </cell>
          <cell r="H1481">
            <v>171</v>
          </cell>
          <cell r="I1481">
            <v>0</v>
          </cell>
          <cell r="J1481">
            <v>3.1726682410990801</v>
          </cell>
          <cell r="K1481">
            <v>3.1726682410990801</v>
          </cell>
          <cell r="L1481">
            <v>50</v>
          </cell>
          <cell r="M1481" t="str">
            <v>Road</v>
          </cell>
          <cell r="O1481">
            <v>3.1726682410990801</v>
          </cell>
          <cell r="P1481">
            <v>3.1726682410990801</v>
          </cell>
        </row>
        <row r="1482">
          <cell r="E1482" t="str">
            <v>E/O for removal to 1m to 3m deep</v>
          </cell>
          <cell r="F1482" t="str">
            <v>SUB00374</v>
          </cell>
          <cell r="G1482" t="str">
            <v>m</v>
          </cell>
          <cell r="H1482">
            <v>171</v>
          </cell>
          <cell r="I1482">
            <v>0</v>
          </cell>
          <cell r="J1482">
            <v>4.7590023616486201</v>
          </cell>
          <cell r="K1482">
            <v>4.7590023616486201</v>
          </cell>
          <cell r="L1482">
            <v>50</v>
          </cell>
          <cell r="M1482" t="str">
            <v>Road</v>
          </cell>
          <cell r="O1482">
            <v>4.7590023616486201</v>
          </cell>
          <cell r="P1482">
            <v>4.7590023616486201</v>
          </cell>
        </row>
        <row r="1483">
          <cell r="K1483">
            <v>0</v>
          </cell>
          <cell r="O1483">
            <v>0</v>
          </cell>
          <cell r="P1483">
            <v>0</v>
          </cell>
        </row>
        <row r="1484">
          <cell r="K1484">
            <v>0</v>
          </cell>
          <cell r="O1484">
            <v>0</v>
          </cell>
          <cell r="P1484">
            <v>0</v>
          </cell>
        </row>
        <row r="1485">
          <cell r="K1485">
            <v>0</v>
          </cell>
          <cell r="O1485">
            <v>0</v>
          </cell>
          <cell r="P1485">
            <v>0</v>
          </cell>
        </row>
        <row r="1486">
          <cell r="K1486">
            <v>0</v>
          </cell>
          <cell r="O1486">
            <v>0</v>
          </cell>
          <cell r="P1486">
            <v>0</v>
          </cell>
        </row>
        <row r="1487">
          <cell r="E1487" t="str">
            <v>Culvert, 300mm diameter, up to 1m deep</v>
          </cell>
          <cell r="F1487" t="str">
            <v>OHL00800</v>
          </cell>
          <cell r="G1487" t="str">
            <v>m</v>
          </cell>
          <cell r="H1487">
            <v>17.100000000000001</v>
          </cell>
          <cell r="I1487">
            <v>0</v>
          </cell>
          <cell r="J1487">
            <v>2.5810254807173649</v>
          </cell>
          <cell r="K1487">
            <v>2.5810254807173649</v>
          </cell>
          <cell r="L1487">
            <v>50</v>
          </cell>
          <cell r="M1487" t="str">
            <v>Road</v>
          </cell>
          <cell r="O1487">
            <v>2.5810254807173649</v>
          </cell>
          <cell r="P1487">
            <v>2.5810254807173649</v>
          </cell>
        </row>
        <row r="1488">
          <cell r="E1488" t="str">
            <v>Culvert, 600mm diameter, up to 1m deep</v>
          </cell>
          <cell r="F1488" t="str">
            <v>OHL00801</v>
          </cell>
          <cell r="G1488" t="str">
            <v>m</v>
          </cell>
          <cell r="H1488">
            <v>45.2</v>
          </cell>
          <cell r="I1488">
            <v>0</v>
          </cell>
          <cell r="J1488">
            <v>6.1622325154235806</v>
          </cell>
          <cell r="K1488">
            <v>6.1622325154235806</v>
          </cell>
          <cell r="L1488">
            <v>50</v>
          </cell>
          <cell r="M1488" t="str">
            <v>Road</v>
          </cell>
          <cell r="O1488">
            <v>6.1622325154235806</v>
          </cell>
          <cell r="P1488">
            <v>6.1622325154235806</v>
          </cell>
        </row>
        <row r="1489">
          <cell r="E1489" t="str">
            <v>Culvert, 900mm diameter, up to 1m deep</v>
          </cell>
          <cell r="F1489" t="str">
            <v>OHL00802</v>
          </cell>
          <cell r="G1489" t="str">
            <v>m</v>
          </cell>
          <cell r="H1489">
            <v>171.4</v>
          </cell>
          <cell r="I1489">
            <v>0</v>
          </cell>
          <cell r="J1489">
            <v>18.754293750971318</v>
          </cell>
          <cell r="K1489">
            <v>18.754293750971318</v>
          </cell>
          <cell r="L1489">
            <v>50</v>
          </cell>
          <cell r="M1489" t="str">
            <v>Road</v>
          </cell>
          <cell r="O1489">
            <v>18.754293750971318</v>
          </cell>
          <cell r="P1489">
            <v>18.754293750971318</v>
          </cell>
        </row>
        <row r="1490">
          <cell r="E1490" t="str">
            <v>Extra over for depth per m for 300mm</v>
          </cell>
          <cell r="F1490" t="str">
            <v>OHL00803</v>
          </cell>
          <cell r="G1490" t="str">
            <v>m</v>
          </cell>
          <cell r="H1490">
            <v>0</v>
          </cell>
          <cell r="I1490">
            <v>0</v>
          </cell>
          <cell r="J1490">
            <v>0.63453364821923397</v>
          </cell>
          <cell r="K1490">
            <v>0.63453364821923397</v>
          </cell>
          <cell r="L1490">
            <v>50</v>
          </cell>
          <cell r="M1490" t="str">
            <v>Road</v>
          </cell>
          <cell r="O1490">
            <v>0.63453364821923397</v>
          </cell>
          <cell r="P1490">
            <v>0.63453364821923397</v>
          </cell>
        </row>
        <row r="1491">
          <cell r="E1491" t="str">
            <v>Extra over for depth per m for 600mm</v>
          </cell>
          <cell r="F1491" t="str">
            <v>OHL00804</v>
          </cell>
          <cell r="G1491" t="str">
            <v>m</v>
          </cell>
          <cell r="H1491">
            <v>0</v>
          </cell>
          <cell r="I1491">
            <v>0</v>
          </cell>
          <cell r="J1491">
            <v>1.2690672964384679</v>
          </cell>
          <cell r="K1491">
            <v>1.2690672964384679</v>
          </cell>
          <cell r="L1491">
            <v>50</v>
          </cell>
          <cell r="M1491" t="str">
            <v>Road</v>
          </cell>
          <cell r="O1491">
            <v>1.2690672964384679</v>
          </cell>
          <cell r="P1491">
            <v>1.2690672964384679</v>
          </cell>
        </row>
        <row r="1492">
          <cell r="E1492" t="str">
            <v>Extra over for depth per m for 900mm</v>
          </cell>
          <cell r="F1492" t="str">
            <v>OHL00805</v>
          </cell>
          <cell r="G1492" t="str">
            <v>m</v>
          </cell>
          <cell r="H1492">
            <v>0</v>
          </cell>
          <cell r="I1492">
            <v>0</v>
          </cell>
          <cell r="J1492">
            <v>1.58633412054954</v>
          </cell>
          <cell r="K1492">
            <v>1.58633412054954</v>
          </cell>
          <cell r="L1492">
            <v>50</v>
          </cell>
          <cell r="M1492" t="str">
            <v>Road</v>
          </cell>
          <cell r="O1492">
            <v>1.58633412054954</v>
          </cell>
          <cell r="P1492">
            <v>1.58633412054954</v>
          </cell>
        </row>
        <row r="1493">
          <cell r="I1493">
            <v>0</v>
          </cell>
          <cell r="K1493">
            <v>0</v>
          </cell>
          <cell r="O1493">
            <v>0</v>
          </cell>
          <cell r="P1493">
            <v>0</v>
          </cell>
        </row>
        <row r="1494">
          <cell r="E1494" t="str">
            <v>12m rollover bridge - temporary installation</v>
          </cell>
          <cell r="F1494" t="str">
            <v>OHL00820</v>
          </cell>
          <cell r="G1494" t="str">
            <v>n-wks</v>
          </cell>
          <cell r="H1494">
            <v>16850</v>
          </cell>
          <cell r="I1494">
            <v>0</v>
          </cell>
          <cell r="J1494">
            <v>84.425559603297756</v>
          </cell>
          <cell r="K1494">
            <v>84.425559603297756</v>
          </cell>
          <cell r="L1494">
            <v>50</v>
          </cell>
          <cell r="M1494" t="str">
            <v>Road</v>
          </cell>
          <cell r="O1494">
            <v>84.425559603297756</v>
          </cell>
          <cell r="P1494">
            <v>84.425559603297756</v>
          </cell>
        </row>
        <row r="1495">
          <cell r="E1495" t="str">
            <v>12m rollover bridge - permanent installation</v>
          </cell>
          <cell r="F1495" t="str">
            <v>OHL00821</v>
          </cell>
          <cell r="G1495" t="str">
            <v>n</v>
          </cell>
          <cell r="H1495">
            <v>16850</v>
          </cell>
          <cell r="I1495">
            <v>0</v>
          </cell>
          <cell r="J1495">
            <v>35121.0327969012</v>
          </cell>
          <cell r="K1495">
            <v>35121.0327969012</v>
          </cell>
          <cell r="L1495">
            <v>50</v>
          </cell>
          <cell r="M1495" t="str">
            <v>Road</v>
          </cell>
          <cell r="O1495">
            <v>35121.0327969012</v>
          </cell>
          <cell r="P1495">
            <v>35121.0327969012</v>
          </cell>
        </row>
        <row r="1496">
          <cell r="E1496" t="str">
            <v>16m rollover bridge - temporary installation</v>
          </cell>
          <cell r="F1496" t="str">
            <v>OHL00822</v>
          </cell>
          <cell r="G1496" t="str">
            <v>n-wks</v>
          </cell>
          <cell r="H1496">
            <v>28210</v>
          </cell>
          <cell r="I1496">
            <v>0</v>
          </cell>
          <cell r="J1496">
            <v>141.43567534747766</v>
          </cell>
          <cell r="K1496">
            <v>141.43567534747766</v>
          </cell>
          <cell r="L1496">
            <v>50</v>
          </cell>
          <cell r="M1496" t="str">
            <v>Road</v>
          </cell>
          <cell r="O1496">
            <v>141.43567534747766</v>
          </cell>
          <cell r="P1496">
            <v>141.43567534747766</v>
          </cell>
        </row>
        <row r="1497">
          <cell r="E1497" t="str">
            <v>16m rollover bridge - permanent installation</v>
          </cell>
          <cell r="F1497" t="str">
            <v>OHL00823</v>
          </cell>
          <cell r="G1497" t="str">
            <v>n</v>
          </cell>
          <cell r="H1497">
            <v>28210</v>
          </cell>
          <cell r="I1497">
            <v>0</v>
          </cell>
          <cell r="J1497">
            <v>58837.240941435914</v>
          </cell>
          <cell r="K1497">
            <v>58837.240941435914</v>
          </cell>
          <cell r="L1497">
            <v>50</v>
          </cell>
          <cell r="M1497" t="str">
            <v>Road</v>
          </cell>
          <cell r="O1497">
            <v>58837.240941435914</v>
          </cell>
          <cell r="P1497">
            <v>58837.240941435914</v>
          </cell>
        </row>
        <row r="1498">
          <cell r="E1498" t="str">
            <v>20m rollover bridge - temporary installation</v>
          </cell>
          <cell r="F1498" t="str">
            <v>OHL00824</v>
          </cell>
          <cell r="G1498" t="str">
            <v>n-wks</v>
          </cell>
          <cell r="H1498">
            <v>38110</v>
          </cell>
          <cell r="I1498">
            <v>0</v>
          </cell>
          <cell r="J1498">
            <v>191.06191063096932</v>
          </cell>
          <cell r="K1498">
            <v>191.06191063096932</v>
          </cell>
          <cell r="L1498">
            <v>50</v>
          </cell>
          <cell r="M1498" t="str">
            <v>Road</v>
          </cell>
          <cell r="O1498">
            <v>191.06191063096932</v>
          </cell>
          <cell r="P1498">
            <v>191.06191063096932</v>
          </cell>
        </row>
        <row r="1499">
          <cell r="E1499" t="str">
            <v>20m rollover bridge - permanent installation</v>
          </cell>
          <cell r="F1499" t="str">
            <v>OHL00825</v>
          </cell>
          <cell r="G1499" t="str">
            <v>n</v>
          </cell>
          <cell r="H1499">
            <v>38110</v>
          </cell>
          <cell r="I1499">
            <v>0</v>
          </cell>
          <cell r="J1499">
            <v>79481.754830290185</v>
          </cell>
          <cell r="K1499">
            <v>79481.754830290185</v>
          </cell>
          <cell r="L1499">
            <v>50</v>
          </cell>
          <cell r="M1499" t="str">
            <v>Road</v>
          </cell>
          <cell r="O1499">
            <v>79481.754830290185</v>
          </cell>
          <cell r="P1499">
            <v>79481.754830290185</v>
          </cell>
        </row>
        <row r="1500">
          <cell r="E1500" t="str">
            <v>Per 1m conservative - temporary installation</v>
          </cell>
          <cell r="F1500" t="str">
            <v>OHL00826</v>
          </cell>
          <cell r="G1500" t="str">
            <v>n-wks</v>
          </cell>
          <cell r="H1500">
            <v>1905.5</v>
          </cell>
          <cell r="I1500">
            <v>0</v>
          </cell>
          <cell r="J1500">
            <v>9.5530955315484665</v>
          </cell>
          <cell r="K1500">
            <v>9.5530955315484665</v>
          </cell>
          <cell r="L1500">
            <v>50</v>
          </cell>
          <cell r="M1500" t="str">
            <v>Road</v>
          </cell>
          <cell r="O1500">
            <v>9.5530955315484665</v>
          </cell>
          <cell r="P1500">
            <v>9.5530955315484665</v>
          </cell>
        </row>
        <row r="1501">
          <cell r="E1501" t="str">
            <v>Per 1m conservative - permanent installation</v>
          </cell>
          <cell r="F1501" t="str">
            <v>OHL00827</v>
          </cell>
          <cell r="G1501" t="str">
            <v>n</v>
          </cell>
          <cell r="H1501">
            <v>1905.5</v>
          </cell>
          <cell r="I1501">
            <v>0</v>
          </cell>
          <cell r="J1501">
            <v>3974.0877415145092</v>
          </cell>
          <cell r="K1501">
            <v>3974.0877415145092</v>
          </cell>
          <cell r="L1501">
            <v>50</v>
          </cell>
          <cell r="M1501" t="str">
            <v>Road</v>
          </cell>
          <cell r="O1501">
            <v>3974.0877415145092</v>
          </cell>
          <cell r="P1501">
            <v>3974.0877415145092</v>
          </cell>
        </row>
        <row r="1502">
          <cell r="I1502">
            <v>0</v>
          </cell>
          <cell r="K1502">
            <v>0</v>
          </cell>
          <cell r="O1502">
            <v>0</v>
          </cell>
          <cell r="P1502">
            <v>0</v>
          </cell>
        </row>
        <row r="1503">
          <cell r="E1503" t="str">
            <v>Heras Type Panel Fence</v>
          </cell>
          <cell r="F1503" t="str">
            <v>OHL00806</v>
          </cell>
          <cell r="G1503" t="str">
            <v>m</v>
          </cell>
          <cell r="H1503">
            <v>51.4</v>
          </cell>
          <cell r="I1503">
            <v>0</v>
          </cell>
          <cell r="J1503">
            <v>0.29931999999999997</v>
          </cell>
          <cell r="K1503">
            <v>0.29931999999999997</v>
          </cell>
          <cell r="L1503">
            <v>50</v>
          </cell>
          <cell r="M1503" t="str">
            <v>Road</v>
          </cell>
          <cell r="O1503">
            <v>0.29931999999999997</v>
          </cell>
          <cell r="P1503">
            <v>0.29931999999999997</v>
          </cell>
        </row>
        <row r="1504">
          <cell r="I1504">
            <v>0</v>
          </cell>
          <cell r="K1504">
            <v>0</v>
          </cell>
          <cell r="O1504">
            <v>0</v>
          </cell>
          <cell r="P1504">
            <v>0</v>
          </cell>
        </row>
        <row r="1505">
          <cell r="E1505" t="str">
            <v>--Fences--</v>
          </cell>
          <cell r="F1505" t="str">
            <v>OHL10000</v>
          </cell>
          <cell r="G1505" t="str">
            <v>m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50</v>
          </cell>
          <cell r="M1505" t="str">
            <v>Road</v>
          </cell>
          <cell r="O1505">
            <v>0</v>
          </cell>
          <cell r="P1505">
            <v>0</v>
          </cell>
        </row>
        <row r="1506">
          <cell r="E1506" t="str">
            <v>Rail timber fence, 3 rails 3.6m</v>
          </cell>
          <cell r="F1506" t="str">
            <v>OHL00807</v>
          </cell>
          <cell r="G1506" t="str">
            <v>m</v>
          </cell>
          <cell r="H1506">
            <v>33.700000000000003</v>
          </cell>
          <cell r="I1506">
            <v>0</v>
          </cell>
          <cell r="J1506">
            <v>11.792795736469433</v>
          </cell>
          <cell r="K1506">
            <v>11.792795736469433</v>
          </cell>
          <cell r="L1506">
            <v>50</v>
          </cell>
          <cell r="M1506" t="str">
            <v>Road</v>
          </cell>
          <cell r="O1506">
            <v>11.792795736469433</v>
          </cell>
          <cell r="P1506">
            <v>11.792795736469433</v>
          </cell>
        </row>
        <row r="1507">
          <cell r="E1507" t="str">
            <v>Rail timber fence, 4 rails 3.6m</v>
          </cell>
          <cell r="F1507" t="str">
            <v>OHL00808</v>
          </cell>
          <cell r="G1507" t="str">
            <v>m</v>
          </cell>
          <cell r="H1507">
            <v>39.700000000000003</v>
          </cell>
          <cell r="I1507">
            <v>0</v>
          </cell>
          <cell r="J1507">
            <v>13.949841406678042</v>
          </cell>
          <cell r="K1507">
            <v>13.949841406678042</v>
          </cell>
          <cell r="L1507">
            <v>50</v>
          </cell>
          <cell r="M1507" t="str">
            <v>Road</v>
          </cell>
          <cell r="O1507">
            <v>13.949841406678042</v>
          </cell>
          <cell r="P1507">
            <v>13.949841406678042</v>
          </cell>
        </row>
        <row r="1508">
          <cell r="E1508" t="str">
            <v>Rail timber fence, 5 rails 3.6m</v>
          </cell>
          <cell r="F1508" t="str">
            <v>OHL00809</v>
          </cell>
          <cell r="G1508" t="str">
            <v>m</v>
          </cell>
          <cell r="H1508">
            <v>46</v>
          </cell>
          <cell r="I1508">
            <v>0</v>
          </cell>
          <cell r="J1508">
            <v>16.10688707688664</v>
          </cell>
          <cell r="K1508">
            <v>16.10688707688664</v>
          </cell>
          <cell r="L1508">
            <v>50</v>
          </cell>
          <cell r="M1508" t="str">
            <v>Road</v>
          </cell>
          <cell r="O1508">
            <v>16.10688707688664</v>
          </cell>
          <cell r="P1508">
            <v>16.10688707688664</v>
          </cell>
        </row>
        <row r="1509">
          <cell r="E1509" t="str">
            <v>Strand barbed fence - 3 strands</v>
          </cell>
          <cell r="F1509" t="str">
            <v>OHL00815</v>
          </cell>
          <cell r="G1509" t="str">
            <v>m</v>
          </cell>
          <cell r="H1509">
            <v>3</v>
          </cell>
          <cell r="I1509">
            <v>0</v>
          </cell>
          <cell r="J1509">
            <v>1.468861935020171</v>
          </cell>
          <cell r="K1509">
            <v>1.468861935020171</v>
          </cell>
          <cell r="L1509">
            <v>50</v>
          </cell>
          <cell r="M1509" t="str">
            <v>Road</v>
          </cell>
          <cell r="O1509">
            <v>1.468861935020171</v>
          </cell>
          <cell r="P1509">
            <v>1.468861935020171</v>
          </cell>
        </row>
        <row r="1510">
          <cell r="E1510" t="str">
            <v>Strand barbed fence - 4 strands</v>
          </cell>
          <cell r="F1510" t="str">
            <v>OHL00816</v>
          </cell>
          <cell r="G1510" t="str">
            <v>m</v>
          </cell>
          <cell r="H1510">
            <v>3</v>
          </cell>
          <cell r="J1510">
            <v>1.5346963265658113</v>
          </cell>
          <cell r="K1510">
            <v>1.5346963265658113</v>
          </cell>
          <cell r="L1510">
            <v>50</v>
          </cell>
          <cell r="M1510" t="str">
            <v>Road</v>
          </cell>
          <cell r="O1510">
            <v>1.5346963265658113</v>
          </cell>
          <cell r="P1510">
            <v>1.5346963265658113</v>
          </cell>
        </row>
        <row r="1511">
          <cell r="E1511" t="str">
            <v>Strand barbed fence - 5 strands</v>
          </cell>
          <cell r="F1511" t="str">
            <v>OHL00817</v>
          </cell>
          <cell r="G1511" t="str">
            <v>m</v>
          </cell>
          <cell r="H1511">
            <v>3</v>
          </cell>
          <cell r="I1511">
            <v>0</v>
          </cell>
          <cell r="J1511">
            <v>1.6005307185046904</v>
          </cell>
          <cell r="K1511">
            <v>1.6005307185046904</v>
          </cell>
          <cell r="L1511">
            <v>50</v>
          </cell>
          <cell r="M1511" t="str">
            <v>Road</v>
          </cell>
          <cell r="O1511">
            <v>1.6005307185046904</v>
          </cell>
          <cell r="P1511">
            <v>1.6005307185046904</v>
          </cell>
        </row>
        <row r="1512">
          <cell r="E1512" t="str">
            <v>Strand barbed fence - 5 strandsplus mesh</v>
          </cell>
          <cell r="F1512" t="str">
            <v>OHL00818</v>
          </cell>
          <cell r="G1512" t="str">
            <v>m</v>
          </cell>
          <cell r="H1512">
            <v>3</v>
          </cell>
          <cell r="I1512">
            <v>0</v>
          </cell>
          <cell r="J1512">
            <v>1.7961012534275165</v>
          </cell>
          <cell r="K1512">
            <v>1.7961012534275165</v>
          </cell>
          <cell r="L1512">
            <v>50</v>
          </cell>
          <cell r="M1512" t="str">
            <v>Road</v>
          </cell>
          <cell r="O1512">
            <v>1.7961012534275165</v>
          </cell>
          <cell r="P1512">
            <v>1.7961012534275165</v>
          </cell>
        </row>
        <row r="1513">
          <cell r="E1513" t="str">
            <v>Palisade Fence</v>
          </cell>
          <cell r="F1513" t="str">
            <v>SUB00344</v>
          </cell>
          <cell r="G1513" t="str">
            <v>m</v>
          </cell>
          <cell r="I1513">
            <v>0</v>
          </cell>
          <cell r="J1513">
            <v>251</v>
          </cell>
          <cell r="K1513">
            <v>251</v>
          </cell>
          <cell r="L1513">
            <v>30</v>
          </cell>
          <cell r="M1513" t="str">
            <v>Road</v>
          </cell>
          <cell r="O1513">
            <v>251</v>
          </cell>
          <cell r="P1513">
            <v>251</v>
          </cell>
        </row>
        <row r="1514">
          <cell r="E1514" t="str">
            <v>Stock proof fence</v>
          </cell>
          <cell r="F1514" t="str">
            <v>SUB00536</v>
          </cell>
          <cell r="G1514" t="str">
            <v>m</v>
          </cell>
          <cell r="H1514">
            <v>3</v>
          </cell>
          <cell r="I1514">
            <v>0</v>
          </cell>
          <cell r="J1514">
            <v>2.0242218400643699</v>
          </cell>
          <cell r="K1514">
            <v>2.0242218400643699</v>
          </cell>
          <cell r="L1514">
            <v>50</v>
          </cell>
          <cell r="M1514" t="str">
            <v>Road</v>
          </cell>
          <cell r="O1514">
            <v>2.0242218400643699</v>
          </cell>
          <cell r="P1514">
            <v>2.0242218400643699</v>
          </cell>
        </row>
        <row r="1515">
          <cell r="E1515" t="str">
            <v>Removal of fence</v>
          </cell>
          <cell r="F1515" t="str">
            <v>SUB00387</v>
          </cell>
          <cell r="G1515" t="str">
            <v>m</v>
          </cell>
          <cell r="H1515">
            <v>39.700000000000003</v>
          </cell>
          <cell r="I1515">
            <v>0</v>
          </cell>
          <cell r="J1515">
            <v>0.53100000000000003</v>
          </cell>
          <cell r="K1515">
            <v>0.53100000000000003</v>
          </cell>
          <cell r="L1515">
            <v>50</v>
          </cell>
          <cell r="M1515" t="str">
            <v>Road</v>
          </cell>
          <cell r="O1515">
            <v>0.53100000000000003</v>
          </cell>
          <cell r="P1515">
            <v>0.53100000000000003</v>
          </cell>
        </row>
        <row r="1516">
          <cell r="I1516">
            <v>0</v>
          </cell>
          <cell r="K1516">
            <v>0</v>
          </cell>
          <cell r="O1516">
            <v>0</v>
          </cell>
          <cell r="P1516">
            <v>0</v>
          </cell>
        </row>
        <row r="1517">
          <cell r="E1517" t="str">
            <v>--Gates--</v>
          </cell>
          <cell r="F1517" t="str">
            <v>OHL10000</v>
          </cell>
          <cell r="G1517" t="str">
            <v>n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50</v>
          </cell>
          <cell r="M1517" t="str">
            <v>Road</v>
          </cell>
          <cell r="O1517">
            <v>0</v>
          </cell>
          <cell r="P1517">
            <v>0</v>
          </cell>
        </row>
        <row r="1518">
          <cell r="E1518" t="str">
            <v>Supply and Install Twin Double Swing Gate (Road Width 3m) (no posts)</v>
          </cell>
          <cell r="F1518" t="str">
            <v>OHL00810</v>
          </cell>
          <cell r="G1518" t="str">
            <v>n</v>
          </cell>
          <cell r="H1518">
            <v>379.4</v>
          </cell>
          <cell r="I1518">
            <v>0</v>
          </cell>
          <cell r="J1518">
            <v>1520.8124031485431</v>
          </cell>
          <cell r="K1518">
            <v>1520.8124031485431</v>
          </cell>
          <cell r="L1518">
            <v>50</v>
          </cell>
          <cell r="M1518" t="str">
            <v>Road</v>
          </cell>
          <cell r="O1518">
            <v>1520.8124031485431</v>
          </cell>
          <cell r="P1518">
            <v>1520.8124031485431</v>
          </cell>
        </row>
        <row r="1519">
          <cell r="E1519" t="str">
            <v>Supply and Install Twin Double Swing Gate (Road Width 4m) (no posts)</v>
          </cell>
          <cell r="F1519" t="str">
            <v>OHL00812</v>
          </cell>
          <cell r="G1519" t="str">
            <v>n</v>
          </cell>
          <cell r="H1519">
            <v>446.4</v>
          </cell>
          <cell r="I1519">
            <v>0</v>
          </cell>
          <cell r="J1519">
            <v>1688.5109234355584</v>
          </cell>
          <cell r="K1519">
            <v>1688.5109234355584</v>
          </cell>
          <cell r="L1519">
            <v>50</v>
          </cell>
          <cell r="M1519" t="str">
            <v>Road</v>
          </cell>
          <cell r="O1519">
            <v>1688.5109234355584</v>
          </cell>
          <cell r="P1519">
            <v>1688.5109234355584</v>
          </cell>
        </row>
        <row r="1520">
          <cell r="E1520" t="str">
            <v>Supply and Install Twin Double Swing Gate (Road Width 5m) (no posts)</v>
          </cell>
          <cell r="F1520" t="str">
            <v>OHL00813</v>
          </cell>
          <cell r="G1520" t="str">
            <v>n</v>
          </cell>
          <cell r="H1520">
            <v>473.4</v>
          </cell>
          <cell r="I1520">
            <v>0</v>
          </cell>
          <cell r="J1520">
            <v>1856.2094423961175</v>
          </cell>
          <cell r="K1520">
            <v>1856.2094423961175</v>
          </cell>
          <cell r="L1520">
            <v>50</v>
          </cell>
          <cell r="M1520" t="str">
            <v>Road</v>
          </cell>
          <cell r="O1520">
            <v>1856.2094423961175</v>
          </cell>
          <cell r="P1520">
            <v>1856.2094423961175</v>
          </cell>
        </row>
        <row r="1521">
          <cell r="E1521" t="str">
            <v>Supply and install double galvanised steel gateposts</v>
          </cell>
          <cell r="F1521" t="str">
            <v>OHL00811</v>
          </cell>
          <cell r="G1521" t="str">
            <v>n</v>
          </cell>
          <cell r="H1521">
            <v>7474</v>
          </cell>
          <cell r="I1521">
            <v>0</v>
          </cell>
          <cell r="J1521">
            <v>2246.9300049474696</v>
          </cell>
          <cell r="K1521">
            <v>2246.9300049474696</v>
          </cell>
          <cell r="L1521">
            <v>50</v>
          </cell>
          <cell r="M1521" t="str">
            <v>Road</v>
          </cell>
          <cell r="O1521">
            <v>2246.9300049474696</v>
          </cell>
          <cell r="P1521">
            <v>2246.9300049474696</v>
          </cell>
        </row>
        <row r="1522">
          <cell r="E1522" t="str">
            <v>Supply and install single galvanised steel gateposts</v>
          </cell>
          <cell r="F1522" t="str">
            <v>OHL00814</v>
          </cell>
          <cell r="G1522" t="str">
            <v>n</v>
          </cell>
          <cell r="H1522">
            <v>3737</v>
          </cell>
          <cell r="I1522">
            <v>0</v>
          </cell>
          <cell r="J1522">
            <v>1123.4650024737348</v>
          </cell>
          <cell r="K1522">
            <v>1123.4650024737348</v>
          </cell>
          <cell r="L1522">
            <v>50</v>
          </cell>
          <cell r="M1522" t="str">
            <v>Road</v>
          </cell>
          <cell r="O1522">
            <v>1123.4650024737348</v>
          </cell>
          <cell r="P1522">
            <v>1123.4650024737348</v>
          </cell>
        </row>
        <row r="1523">
          <cell r="I1523">
            <v>0</v>
          </cell>
          <cell r="K1523">
            <v>0</v>
          </cell>
          <cell r="O1523">
            <v>0</v>
          </cell>
          <cell r="P1523">
            <v>0</v>
          </cell>
        </row>
        <row r="1524">
          <cell r="E1524" t="str">
            <v>Shrub Clearance per 3 man gang inc plant</v>
          </cell>
          <cell r="F1524" t="str">
            <v>SUB00378</v>
          </cell>
          <cell r="G1524" t="str">
            <v>n</v>
          </cell>
          <cell r="H1524">
            <v>1000</v>
          </cell>
          <cell r="I1524">
            <v>0</v>
          </cell>
          <cell r="J1524">
            <v>18.441441666523762</v>
          </cell>
          <cell r="K1524">
            <v>18.441441666523762</v>
          </cell>
          <cell r="L1524">
            <v>50</v>
          </cell>
          <cell r="M1524" t="str">
            <v>Road</v>
          </cell>
          <cell r="O1524">
            <v>18.441441666523762</v>
          </cell>
          <cell r="P1524">
            <v>18.441441666523762</v>
          </cell>
        </row>
        <row r="1525">
          <cell r="E1525" t="str">
            <v>Trees removal (2-3m girth) 3 man gang</v>
          </cell>
          <cell r="F1525" t="str">
            <v>SUB00379</v>
          </cell>
          <cell r="G1525" t="str">
            <v>n</v>
          </cell>
          <cell r="H1525">
            <v>3000</v>
          </cell>
          <cell r="I1525">
            <v>0</v>
          </cell>
          <cell r="J1525">
            <v>261.98609738150253</v>
          </cell>
          <cell r="K1525">
            <v>261.98609738150253</v>
          </cell>
          <cell r="L1525">
            <v>50</v>
          </cell>
          <cell r="M1525" t="str">
            <v>Road</v>
          </cell>
          <cell r="O1525">
            <v>261.98609738150253</v>
          </cell>
          <cell r="P1525">
            <v>261.98609738150253</v>
          </cell>
        </row>
        <row r="1526">
          <cell r="E1526" t="str">
            <v>Removal of fence</v>
          </cell>
          <cell r="F1526" t="str">
            <v>SUB00387</v>
          </cell>
          <cell r="G1526" t="str">
            <v>m</v>
          </cell>
          <cell r="H1526">
            <v>39.700000000000003</v>
          </cell>
          <cell r="I1526">
            <v>0</v>
          </cell>
          <cell r="J1526">
            <v>0.53100000000000003</v>
          </cell>
          <cell r="K1526">
            <v>0.53100000000000003</v>
          </cell>
          <cell r="L1526">
            <v>50</v>
          </cell>
          <cell r="M1526" t="str">
            <v>Road</v>
          </cell>
          <cell r="O1526">
            <v>0.53100000000000003</v>
          </cell>
          <cell r="P1526">
            <v>0.53100000000000003</v>
          </cell>
        </row>
        <row r="1527">
          <cell r="E1527" t="str">
            <v>Excavation</v>
          </cell>
          <cell r="F1527" t="str">
            <v>SUB00374</v>
          </cell>
          <cell r="G1527" t="str">
            <v>m3</v>
          </cell>
          <cell r="H1527">
            <v>2100</v>
          </cell>
          <cell r="I1527">
            <v>0</v>
          </cell>
          <cell r="J1527">
            <v>0.52900000000000003</v>
          </cell>
          <cell r="K1527">
            <v>0.52900000000000003</v>
          </cell>
          <cell r="L1527">
            <v>50</v>
          </cell>
          <cell r="M1527" t="str">
            <v>Road</v>
          </cell>
          <cell r="O1527">
            <v>0.52900000000000003</v>
          </cell>
          <cell r="P1527">
            <v>0.52900000000000003</v>
          </cell>
        </row>
        <row r="1528">
          <cell r="I1528">
            <v>0</v>
          </cell>
          <cell r="K1528">
            <v>0</v>
          </cell>
          <cell r="O1528">
            <v>0</v>
          </cell>
          <cell r="P1528">
            <v>0</v>
          </cell>
        </row>
        <row r="1529">
          <cell r="E1529" t="str">
            <v>Land drainage channels</v>
          </cell>
          <cell r="F1529" t="str">
            <v>SUB00611</v>
          </cell>
          <cell r="G1529" t="str">
            <v>m</v>
          </cell>
          <cell r="H1529">
            <v>304</v>
          </cell>
          <cell r="I1529">
            <v>0</v>
          </cell>
          <cell r="J1529">
            <v>4.0999999999999996</v>
          </cell>
          <cell r="K1529">
            <v>4.0999999999999996</v>
          </cell>
          <cell r="L1529">
            <v>30</v>
          </cell>
          <cell r="M1529" t="str">
            <v>Road</v>
          </cell>
          <cell r="O1529">
            <v>4.0999999999999996</v>
          </cell>
          <cell r="P1529">
            <v>4.0999999999999996</v>
          </cell>
        </row>
        <row r="1530">
          <cell r="E1530" t="str">
            <v>Soakaway Small</v>
          </cell>
          <cell r="F1530" t="str">
            <v>SUB00615</v>
          </cell>
          <cell r="G1530" t="str">
            <v>n</v>
          </cell>
          <cell r="H1530">
            <v>6048</v>
          </cell>
          <cell r="I1530">
            <v>0</v>
          </cell>
          <cell r="J1530">
            <v>1790</v>
          </cell>
          <cell r="K1530">
            <v>1790</v>
          </cell>
          <cell r="L1530">
            <v>30</v>
          </cell>
          <cell r="M1530" t="str">
            <v>Road</v>
          </cell>
          <cell r="O1530">
            <v>1790</v>
          </cell>
          <cell r="P1530">
            <v>1790</v>
          </cell>
        </row>
        <row r="1531">
          <cell r="E1531" t="str">
            <v>Heavy Duty Modular cell - polystorm 0.6m depth</v>
          </cell>
          <cell r="F1531" t="str">
            <v>SUB00616</v>
          </cell>
          <cell r="G1531" t="str">
            <v>n</v>
          </cell>
          <cell r="H1531">
            <v>9</v>
          </cell>
          <cell r="I1531">
            <v>0</v>
          </cell>
          <cell r="J1531">
            <v>29.9</v>
          </cell>
          <cell r="K1531">
            <v>29.9</v>
          </cell>
          <cell r="L1531">
            <v>30</v>
          </cell>
          <cell r="M1531" t="str">
            <v>Road</v>
          </cell>
          <cell r="O1531">
            <v>29.9</v>
          </cell>
          <cell r="P1531">
            <v>29.9</v>
          </cell>
        </row>
        <row r="1532">
          <cell r="E1532" t="str">
            <v>Drainage - UPVC pipes in trench &lt;300mm (incl. fittings, junctions, bends etc.)</v>
          </cell>
          <cell r="F1532" t="str">
            <v>SUB00609</v>
          </cell>
          <cell r="G1532" t="str">
            <v>m</v>
          </cell>
          <cell r="H1532">
            <v>6.3</v>
          </cell>
          <cell r="I1532">
            <v>0</v>
          </cell>
          <cell r="J1532">
            <v>15.1</v>
          </cell>
          <cell r="K1532">
            <v>15.1</v>
          </cell>
          <cell r="L1532">
            <v>30</v>
          </cell>
          <cell r="M1532" t="str">
            <v>Road</v>
          </cell>
          <cell r="O1532">
            <v>15.1</v>
          </cell>
          <cell r="P1532">
            <v>15.1</v>
          </cell>
        </row>
        <row r="1556">
          <cell r="E1556" t="str">
            <v>--Disposal M&amp;E--</v>
          </cell>
          <cell r="Z1556">
            <v>0</v>
          </cell>
          <cell r="AA1556">
            <v>1.2532999999999999E-2</v>
          </cell>
          <cell r="AB1556">
            <v>0</v>
          </cell>
          <cell r="AC1556">
            <v>4.5100000000000001E-4</v>
          </cell>
        </row>
        <row r="1557">
          <cell r="E1557" t="str">
            <v>Recycled/Reuse</v>
          </cell>
          <cell r="F1557" t="str">
            <v>WAS00001</v>
          </cell>
          <cell r="G1557" t="str">
            <v>t</v>
          </cell>
          <cell r="Z1557">
            <v>0</v>
          </cell>
          <cell r="AA1557">
            <v>1.2532999999999999E-2</v>
          </cell>
          <cell r="AC1557">
            <v>0</v>
          </cell>
        </row>
        <row r="1558">
          <cell r="E1558" t="str">
            <v>Landfill</v>
          </cell>
          <cell r="F1558" t="str">
            <v>WAS00002</v>
          </cell>
          <cell r="G1558" t="str">
            <v>t</v>
          </cell>
          <cell r="Z1558">
            <v>0</v>
          </cell>
          <cell r="AA1558">
            <v>3.7599E-3</v>
          </cell>
          <cell r="AB1558">
            <v>0</v>
          </cell>
          <cell r="AC1558">
            <v>4.5100000000000001E-4</v>
          </cell>
        </row>
        <row r="1559">
          <cell r="E1559" t="str">
            <v>Haz Waste Landfill</v>
          </cell>
          <cell r="F1559" t="str">
            <v>WAS00003</v>
          </cell>
          <cell r="G1559" t="str">
            <v>t</v>
          </cell>
          <cell r="Z1559">
            <v>0</v>
          </cell>
          <cell r="AA1559">
            <v>3.7599E-3</v>
          </cell>
          <cell r="AB1559">
            <v>0</v>
          </cell>
          <cell r="AC1559">
            <v>4.5100000000000001E-4</v>
          </cell>
        </row>
        <row r="1560">
          <cell r="E1560" t="str">
            <v>Refurbishment</v>
          </cell>
          <cell r="F1560" t="str">
            <v>WAS00004</v>
          </cell>
          <cell r="G1560" t="str">
            <v>t</v>
          </cell>
          <cell r="Z1560">
            <v>0</v>
          </cell>
          <cell r="AA1560">
            <v>0</v>
          </cell>
          <cell r="AB1560">
            <v>0</v>
          </cell>
          <cell r="AC1560">
            <v>0</v>
          </cell>
        </row>
        <row r="1561">
          <cell r="E1561" t="str">
            <v>Waste to Energy</v>
          </cell>
          <cell r="F1561" t="str">
            <v>WAS00005</v>
          </cell>
          <cell r="G1561" t="str">
            <v>t</v>
          </cell>
          <cell r="Z1561">
            <v>0</v>
          </cell>
          <cell r="AA1561">
            <v>3.7599E-3</v>
          </cell>
          <cell r="AB1561">
            <v>3.4199999999999999E-3</v>
          </cell>
        </row>
        <row r="1562">
          <cell r="E1562" t="str">
            <v>Incineration</v>
          </cell>
          <cell r="F1562" t="str">
            <v>WAS00006</v>
          </cell>
          <cell r="G1562" t="str">
            <v>t</v>
          </cell>
          <cell r="Z1562">
            <v>0</v>
          </cell>
          <cell r="AA1562">
            <v>3.7599E-3</v>
          </cell>
          <cell r="AB1562">
            <v>3.4199999999999999E-3</v>
          </cell>
        </row>
        <row r="1563">
          <cell r="E1563" t="str">
            <v>--Disposal--</v>
          </cell>
          <cell r="F1563" t="str">
            <v>WAS00013</v>
          </cell>
          <cell r="G1563" t="str">
            <v>t</v>
          </cell>
          <cell r="Z1563">
            <v>0</v>
          </cell>
          <cell r="AA1563">
            <v>1.2532999999999999E-2</v>
          </cell>
          <cell r="AB1563">
            <v>0</v>
          </cell>
          <cell r="AC1563">
            <v>4.5100000000000001E-4</v>
          </cell>
        </row>
        <row r="1564">
          <cell r="E1564" t="str">
            <v>--Disposal Civil--</v>
          </cell>
          <cell r="Z1564">
            <v>0</v>
          </cell>
          <cell r="AA1564">
            <v>3.7599E-3</v>
          </cell>
          <cell r="AB1564">
            <v>0</v>
          </cell>
          <cell r="AC1564">
            <v>4.5100000000000001E-4</v>
          </cell>
        </row>
        <row r="1565">
          <cell r="E1565" t="str">
            <v>Recycled/Reuse</v>
          </cell>
          <cell r="F1565" t="str">
            <v>WAS00007</v>
          </cell>
          <cell r="G1565" t="str">
            <v>t</v>
          </cell>
          <cell r="Z1565">
            <v>0</v>
          </cell>
          <cell r="AA1565">
            <v>3.7599E-3</v>
          </cell>
          <cell r="AC1565">
            <v>0</v>
          </cell>
        </row>
        <row r="1566">
          <cell r="E1566" t="str">
            <v>Landfill</v>
          </cell>
          <cell r="F1566" t="str">
            <v>WAS00008</v>
          </cell>
          <cell r="G1566" t="str">
            <v>t</v>
          </cell>
          <cell r="Z1566">
            <v>0</v>
          </cell>
          <cell r="AA1566">
            <v>3.7599E-3</v>
          </cell>
          <cell r="AB1566">
            <v>0</v>
          </cell>
          <cell r="AC1566">
            <v>4.5100000000000001E-4</v>
          </cell>
        </row>
        <row r="1567">
          <cell r="E1567" t="str">
            <v>Haz Waste Landfill</v>
          </cell>
          <cell r="F1567" t="str">
            <v>WAS00009</v>
          </cell>
          <cell r="G1567" t="str">
            <v>t</v>
          </cell>
          <cell r="Z1567">
            <v>0</v>
          </cell>
          <cell r="AA1567">
            <v>3.7599E-3</v>
          </cell>
          <cell r="AB1567">
            <v>0</v>
          </cell>
          <cell r="AC1567">
            <v>4.5100000000000001E-4</v>
          </cell>
        </row>
        <row r="1568">
          <cell r="E1568" t="str">
            <v>Refurbishment</v>
          </cell>
          <cell r="F1568" t="str">
            <v>WAS00010</v>
          </cell>
          <cell r="G1568" t="str">
            <v>t</v>
          </cell>
          <cell r="Z1568">
            <v>0</v>
          </cell>
          <cell r="AA1568">
            <v>3.7599E-3</v>
          </cell>
          <cell r="AB1568">
            <v>0</v>
          </cell>
          <cell r="AC1568">
            <v>0</v>
          </cell>
        </row>
        <row r="1569">
          <cell r="E1569" t="str">
            <v>Waste to Energy</v>
          </cell>
          <cell r="F1569" t="str">
            <v>WAS00011</v>
          </cell>
          <cell r="G1569" t="str">
            <v>t</v>
          </cell>
          <cell r="Z1569">
            <v>0</v>
          </cell>
          <cell r="AA1569">
            <v>3.7599E-3</v>
          </cell>
          <cell r="AB1569">
            <v>3.4199999999999999E-3</v>
          </cell>
        </row>
        <row r="1570">
          <cell r="E1570" t="str">
            <v>Incineration</v>
          </cell>
          <cell r="F1570" t="str">
            <v>WAS00012</v>
          </cell>
          <cell r="G1570" t="str">
            <v>t</v>
          </cell>
          <cell r="Z1570">
            <v>0</v>
          </cell>
          <cell r="AA1570">
            <v>3.7599E-3</v>
          </cell>
          <cell r="AB1570">
            <v>3.4199999999999999E-3</v>
          </cell>
        </row>
        <row r="1572">
          <cell r="E1572" t="str">
            <v>--Disposal--</v>
          </cell>
        </row>
        <row r="1573">
          <cell r="E1573" t="str">
            <v>--Disposal M&amp;E--</v>
          </cell>
        </row>
        <row r="1574">
          <cell r="E1574" t="str">
            <v>Recycled/Reuse</v>
          </cell>
          <cell r="F1574" t="str">
            <v>WAS00001</v>
          </cell>
          <cell r="G1574" t="str">
            <v>t</v>
          </cell>
        </row>
        <row r="1575">
          <cell r="E1575" t="str">
            <v>Landfill</v>
          </cell>
          <cell r="F1575" t="str">
            <v>WAS00002</v>
          </cell>
          <cell r="G1575" t="str">
            <v>t</v>
          </cell>
        </row>
        <row r="1576">
          <cell r="E1576" t="str">
            <v>Haz Waste Landfill</v>
          </cell>
          <cell r="F1576" t="str">
            <v>WAS00003</v>
          </cell>
          <cell r="G1576" t="str">
            <v>t</v>
          </cell>
        </row>
        <row r="1577">
          <cell r="E1577" t="str">
            <v>Refurbishment</v>
          </cell>
          <cell r="F1577" t="str">
            <v>WAS00004</v>
          </cell>
          <cell r="G1577" t="str">
            <v>t</v>
          </cell>
        </row>
        <row r="1578">
          <cell r="E1578" t="str">
            <v>Waste to Energy</v>
          </cell>
          <cell r="F1578" t="str">
            <v>WAS00005</v>
          </cell>
          <cell r="G1578" t="str">
            <v>t</v>
          </cell>
        </row>
        <row r="1579">
          <cell r="E1579" t="str">
            <v>Incineration</v>
          </cell>
          <cell r="F1579" t="str">
            <v>WAS00006</v>
          </cell>
          <cell r="G1579" t="str">
            <v>t</v>
          </cell>
        </row>
        <row r="1580">
          <cell r="E1580" t="str">
            <v>--Disposal Civil--</v>
          </cell>
        </row>
        <row r="1581">
          <cell r="E1581" t="str">
            <v>Recycled/Reuse</v>
          </cell>
          <cell r="F1581" t="str">
            <v>WAS00007</v>
          </cell>
          <cell r="G1581" t="str">
            <v>t</v>
          </cell>
        </row>
        <row r="1582">
          <cell r="E1582" t="str">
            <v>Landfill</v>
          </cell>
          <cell r="F1582" t="str">
            <v>WAS00008</v>
          </cell>
          <cell r="G1582" t="str">
            <v>t</v>
          </cell>
        </row>
        <row r="1583">
          <cell r="E1583" t="str">
            <v>Haz Waste Landfill</v>
          </cell>
          <cell r="F1583" t="str">
            <v>WAS00009</v>
          </cell>
          <cell r="G1583" t="str">
            <v>t</v>
          </cell>
        </row>
        <row r="1584">
          <cell r="E1584" t="str">
            <v>Refurbishment</v>
          </cell>
          <cell r="F1584" t="str">
            <v>WAS00010</v>
          </cell>
          <cell r="G1584" t="str">
            <v>t</v>
          </cell>
        </row>
        <row r="1585">
          <cell r="E1585" t="str">
            <v>Waste to Energy</v>
          </cell>
          <cell r="F1585" t="str">
            <v>WAS00011</v>
          </cell>
          <cell r="G1585" t="str">
            <v>t</v>
          </cell>
        </row>
        <row r="1586">
          <cell r="E1586" t="str">
            <v>Incineration</v>
          </cell>
          <cell r="F1586" t="str">
            <v>WAS00012</v>
          </cell>
          <cell r="G1586" t="str">
            <v>t</v>
          </cell>
        </row>
        <row r="1588">
          <cell r="K1588">
            <v>0</v>
          </cell>
        </row>
        <row r="1589">
          <cell r="E1589" t="str">
            <v>Primary Sand</v>
          </cell>
          <cell r="F1589" t="str">
            <v>SUB11660</v>
          </cell>
          <cell r="G1589" t="str">
            <v>m3</v>
          </cell>
          <cell r="J1589">
            <v>14.680999999999999</v>
          </cell>
          <cell r="K1589">
            <v>14.680999999999999</v>
          </cell>
        </row>
        <row r="1590">
          <cell r="E1590" t="str">
            <v xml:space="preserve">Ecosand </v>
          </cell>
          <cell r="F1590" t="str">
            <v>SUB11661</v>
          </cell>
          <cell r="G1590" t="str">
            <v>m3</v>
          </cell>
          <cell r="J1590">
            <v>14.499000000000001</v>
          </cell>
          <cell r="K1590">
            <v>14.499000000000001</v>
          </cell>
        </row>
        <row r="1598">
          <cell r="F1598" t="str">
            <v>--Source--</v>
          </cell>
        </row>
        <row r="1599">
          <cell r="F1599" t="str">
            <v>New</v>
          </cell>
        </row>
        <row r="1600">
          <cell r="F1600" t="str">
            <v>Designed Out</v>
          </cell>
        </row>
        <row r="1602">
          <cell r="E1602" t="str">
            <v>--Source--</v>
          </cell>
          <cell r="F1602" t="str">
            <v>--Source--</v>
          </cell>
        </row>
        <row r="1603">
          <cell r="E1603" t="str">
            <v>New</v>
          </cell>
          <cell r="F1603" t="str">
            <v>New</v>
          </cell>
        </row>
        <row r="1604">
          <cell r="E1604" t="str">
            <v>Reused from onsite</v>
          </cell>
          <cell r="F1604" t="str">
            <v>Reused Onsite</v>
          </cell>
        </row>
        <row r="1605">
          <cell r="E1605" t="str">
            <v>Refurbishment</v>
          </cell>
          <cell r="F1605" t="str">
            <v>Designed Out</v>
          </cell>
        </row>
        <row r="1607">
          <cell r="F1607" t="str">
            <v>Not Required</v>
          </cell>
          <cell r="G1607">
            <v>4.4000000000000004</v>
          </cell>
        </row>
        <row r="1608">
          <cell r="F1608" t="str">
            <v>--Source--</v>
          </cell>
        </row>
        <row r="1609">
          <cell r="F1609" t="str">
            <v>New</v>
          </cell>
        </row>
        <row r="1610">
          <cell r="F1610" t="str">
            <v>Recycled</v>
          </cell>
        </row>
        <row r="1611">
          <cell r="F1611" t="str">
            <v>Designed Out</v>
          </cell>
        </row>
        <row r="1615">
          <cell r="E1615" t="str">
            <v>--Source--</v>
          </cell>
        </row>
        <row r="1616">
          <cell r="E1616" t="str">
            <v>New</v>
          </cell>
        </row>
        <row r="1617">
          <cell r="E1617" t="str">
            <v>Reused from onsite</v>
          </cell>
        </row>
        <row r="1624">
          <cell r="F1624">
            <v>0.3</v>
          </cell>
        </row>
        <row r="1627">
          <cell r="F1627" t="str">
            <v>FUE00001</v>
          </cell>
          <cell r="G1627" t="str">
            <v>kWh</v>
          </cell>
          <cell r="H1627">
            <v>0</v>
          </cell>
          <cell r="N1627">
            <v>0.50034999999999996</v>
          </cell>
          <cell r="O1627">
            <v>0</v>
          </cell>
          <cell r="P1627">
            <v>0</v>
          </cell>
        </row>
        <row r="1628">
          <cell r="F1628" t="str">
            <v>FUE00002</v>
          </cell>
          <cell r="G1628" t="str">
            <v>kWh</v>
          </cell>
          <cell r="H1628">
            <v>0</v>
          </cell>
          <cell r="N1628">
            <v>0</v>
          </cell>
          <cell r="O1628">
            <v>0.50034999999999996</v>
          </cell>
          <cell r="P1628">
            <v>0.50034999999999996</v>
          </cell>
        </row>
        <row r="1629">
          <cell r="F1629" t="str">
            <v>FUE00003</v>
          </cell>
          <cell r="G1629" t="str">
            <v>litres</v>
          </cell>
          <cell r="H1629">
            <v>0.9</v>
          </cell>
          <cell r="L1629">
            <v>30</v>
          </cell>
          <cell r="M1629" t="str">
            <v>Road</v>
          </cell>
          <cell r="N1629">
            <v>2.5838999999999999</v>
          </cell>
          <cell r="O1629">
            <v>1.976E-2</v>
          </cell>
          <cell r="P1629">
            <v>0</v>
          </cell>
        </row>
        <row r="1630">
          <cell r="F1630" t="str">
            <v>FUE00004</v>
          </cell>
          <cell r="G1630" t="str">
            <v>litres</v>
          </cell>
          <cell r="H1630">
            <v>0.9</v>
          </cell>
          <cell r="L1630">
            <v>30</v>
          </cell>
          <cell r="M1630" t="str">
            <v>Road</v>
          </cell>
          <cell r="N1630">
            <v>1.976E-2</v>
          </cell>
          <cell r="O1630">
            <v>1.976E-2</v>
          </cell>
          <cell r="P1630">
            <v>2.5838999999999999</v>
          </cell>
        </row>
        <row r="1632">
          <cell r="F1632" t="str">
            <v>kg/kWh</v>
          </cell>
        </row>
        <row r="1633">
          <cell r="F1633">
            <v>0.54395810501669528</v>
          </cell>
        </row>
        <row r="1634">
          <cell r="F1634">
            <v>0.54395810501669528</v>
          </cell>
        </row>
        <row r="1635">
          <cell r="F1635">
            <v>0.53217935286123597</v>
          </cell>
        </row>
        <row r="1636">
          <cell r="F1636">
            <v>0.53640678246770535</v>
          </cell>
        </row>
        <row r="1637">
          <cell r="F1637">
            <v>0.51775054190605385</v>
          </cell>
        </row>
        <row r="1638">
          <cell r="F1638">
            <v>0.5169455395497059</v>
          </cell>
        </row>
        <row r="1639">
          <cell r="F1639">
            <v>0.47874612018741564</v>
          </cell>
        </row>
        <row r="1640">
          <cell r="F1640">
            <v>0.43705480226254051</v>
          </cell>
        </row>
        <row r="1641">
          <cell r="F1641">
            <v>0.4256679645357605</v>
          </cell>
        </row>
        <row r="1642">
          <cell r="F1642">
            <v>0.3935349151405832</v>
          </cell>
        </row>
        <row r="1643">
          <cell r="F1643">
            <v>0.39139143825817707</v>
          </cell>
        </row>
        <row r="1644">
          <cell r="F1644">
            <v>0.40315578757350212</v>
          </cell>
        </row>
        <row r="1645">
          <cell r="F1645">
            <v>0.38577558628781405</v>
          </cell>
        </row>
        <row r="1646">
          <cell r="F1646">
            <v>0.36384357957146518</v>
          </cell>
        </row>
        <row r="1647">
          <cell r="F1647">
            <v>0.35064069379895207</v>
          </cell>
        </row>
        <row r="1648">
          <cell r="F1648">
            <v>0.34635396876043539</v>
          </cell>
        </row>
        <row r="1649">
          <cell r="F1649">
            <v>0.32946769332115827</v>
          </cell>
        </row>
        <row r="1650">
          <cell r="F1650">
            <v>0.3097518052048201</v>
          </cell>
        </row>
        <row r="1651">
          <cell r="F1651">
            <v>0.29190601032606095</v>
          </cell>
        </row>
        <row r="1652">
          <cell r="F1652">
            <v>0.2742208364662827</v>
          </cell>
        </row>
        <row r="1653">
          <cell r="F1653">
            <v>0.25348756340988693</v>
          </cell>
        </row>
        <row r="1654">
          <cell r="F1654">
            <v>0.2373523006652711</v>
          </cell>
        </row>
        <row r="1655">
          <cell r="F1655">
            <v>0.2373523006652711</v>
          </cell>
        </row>
        <row r="1656">
          <cell r="F1656">
            <v>0.2373523006652711</v>
          </cell>
        </row>
        <row r="1657">
          <cell r="F1657">
            <v>0.2373523006652711</v>
          </cell>
        </row>
        <row r="1658">
          <cell r="F1658">
            <v>0.2373523006652711</v>
          </cell>
        </row>
        <row r="1659">
          <cell r="F1659">
            <v>0.2373523006652711</v>
          </cell>
        </row>
        <row r="1660">
          <cell r="F1660">
            <v>0.2373523006652711</v>
          </cell>
        </row>
        <row r="1661">
          <cell r="F1661">
            <v>0.2373523006652711</v>
          </cell>
        </row>
        <row r="1662">
          <cell r="F1662">
            <v>0.2373523006652711</v>
          </cell>
        </row>
        <row r="1663">
          <cell r="F1663">
            <v>0.2373523006652711</v>
          </cell>
        </row>
        <row r="1664">
          <cell r="F1664">
            <v>0.2373523006652711</v>
          </cell>
        </row>
        <row r="1665">
          <cell r="F1665">
            <v>0.2373523006652711</v>
          </cell>
        </row>
        <row r="1666">
          <cell r="F1666">
            <v>0.2373523006652711</v>
          </cell>
        </row>
        <row r="1667">
          <cell r="F1667">
            <v>0.2373523006652711</v>
          </cell>
        </row>
        <row r="1668">
          <cell r="F1668">
            <v>0.2373523006652711</v>
          </cell>
        </row>
        <row r="1669">
          <cell r="F1669">
            <v>0.2373523006652711</v>
          </cell>
        </row>
        <row r="1670">
          <cell r="F1670">
            <v>0.2373523006652711</v>
          </cell>
        </row>
        <row r="1671">
          <cell r="F1671">
            <v>0.2373523006652711</v>
          </cell>
        </row>
        <row r="1672">
          <cell r="F1672">
            <v>0.2373523006652711</v>
          </cell>
        </row>
        <row r="1673">
          <cell r="F1673">
            <v>0.2373523006652711</v>
          </cell>
        </row>
        <row r="1674">
          <cell r="F1674">
            <v>0.2373523006652711</v>
          </cell>
        </row>
        <row r="1675">
          <cell r="F1675">
            <v>0.2373523006652711</v>
          </cell>
        </row>
        <row r="1676">
          <cell r="F1676">
            <v>0.2373523006652711</v>
          </cell>
        </row>
        <row r="1677">
          <cell r="F1677">
            <v>0.2373523006652711</v>
          </cell>
        </row>
        <row r="1678">
          <cell r="F1678">
            <v>0.2373523006652711</v>
          </cell>
        </row>
        <row r="1679">
          <cell r="F1679">
            <v>0.2373523006652711</v>
          </cell>
        </row>
        <row r="1680">
          <cell r="F1680">
            <v>0.2373523006652711</v>
          </cell>
        </row>
        <row r="1681">
          <cell r="F1681">
            <v>0.2373523006652711</v>
          </cell>
        </row>
        <row r="1682">
          <cell r="F1682">
            <v>0.2373523006652711</v>
          </cell>
        </row>
        <row r="1683">
          <cell r="F1683">
            <v>0.2373523006652711</v>
          </cell>
        </row>
        <row r="1684">
          <cell r="F1684">
            <v>0.2373523006652711</v>
          </cell>
        </row>
        <row r="1685">
          <cell r="F1685">
            <v>0.2373523006652711</v>
          </cell>
        </row>
        <row r="1686">
          <cell r="F1686">
            <v>0.2373523006652711</v>
          </cell>
        </row>
        <row r="1687">
          <cell r="F1687">
            <v>0.2373523006652711</v>
          </cell>
        </row>
        <row r="1688">
          <cell r="F1688">
            <v>0.2373523006652711</v>
          </cell>
        </row>
        <row r="1689">
          <cell r="F1689">
            <v>0.2373523006652711</v>
          </cell>
        </row>
        <row r="1690">
          <cell r="F1690">
            <v>0.2373523006652711</v>
          </cell>
        </row>
        <row r="1691">
          <cell r="F1691">
            <v>0.2373523006652711</v>
          </cell>
        </row>
        <row r="1692">
          <cell r="F1692">
            <v>0.2373523006652711</v>
          </cell>
        </row>
        <row r="1693">
          <cell r="F1693">
            <v>0.2373523006652711</v>
          </cell>
        </row>
        <row r="1694">
          <cell r="F1694">
            <v>0.2373523006652711</v>
          </cell>
        </row>
        <row r="1695">
          <cell r="F1695">
            <v>0.2373523006652711</v>
          </cell>
        </row>
        <row r="1696">
          <cell r="F1696">
            <v>0.2373523006652711</v>
          </cell>
        </row>
        <row r="1697">
          <cell r="F1697">
            <v>0.2373523006652711</v>
          </cell>
        </row>
        <row r="1698">
          <cell r="F1698">
            <v>0.2373523006652711</v>
          </cell>
        </row>
        <row r="1699">
          <cell r="F1699">
            <v>0.2373523006652711</v>
          </cell>
        </row>
        <row r="1700">
          <cell r="F1700">
            <v>0.2373523006652711</v>
          </cell>
        </row>
        <row r="1701">
          <cell r="F1701">
            <v>0.2373523006652711</v>
          </cell>
        </row>
        <row r="1702">
          <cell r="F1702">
            <v>0.2373523006652711</v>
          </cell>
        </row>
        <row r="1703">
          <cell r="F1703">
            <v>0.2373523006652711</v>
          </cell>
        </row>
        <row r="1704">
          <cell r="F1704">
            <v>0.2373523006652711</v>
          </cell>
        </row>
        <row r="1705">
          <cell r="F1705">
            <v>0.2373523006652711</v>
          </cell>
        </row>
        <row r="1706">
          <cell r="F1706">
            <v>0.2373523006652711</v>
          </cell>
        </row>
        <row r="1707">
          <cell r="F1707">
            <v>0.2373523006652711</v>
          </cell>
        </row>
        <row r="1708">
          <cell r="F1708">
            <v>0.2373523006652711</v>
          </cell>
        </row>
        <row r="1709">
          <cell r="F1709">
            <v>0.2373523006652711</v>
          </cell>
        </row>
        <row r="1710">
          <cell r="F1710">
            <v>0.2373523006652711</v>
          </cell>
        </row>
        <row r="1711">
          <cell r="F1711">
            <v>0.2373523006652711</v>
          </cell>
        </row>
        <row r="1712">
          <cell r="F1712">
            <v>0.2373523006652711</v>
          </cell>
        </row>
        <row r="1713">
          <cell r="F1713">
            <v>0.2373523006652711</v>
          </cell>
        </row>
        <row r="1714">
          <cell r="F1714">
            <v>0.2373523006652711</v>
          </cell>
        </row>
        <row r="1715">
          <cell r="F1715">
            <v>0.2373523006652711</v>
          </cell>
        </row>
        <row r="1716">
          <cell r="F1716">
            <v>0.2373523006652711</v>
          </cell>
        </row>
        <row r="1717">
          <cell r="F1717">
            <v>0.2373523006652711</v>
          </cell>
        </row>
        <row r="1718">
          <cell r="F1718">
            <v>0.2373523006652711</v>
          </cell>
        </row>
        <row r="1719">
          <cell r="F1719">
            <v>0.2373523006652711</v>
          </cell>
        </row>
        <row r="1720">
          <cell r="F1720">
            <v>0.2373523006652711</v>
          </cell>
        </row>
        <row r="1721">
          <cell r="F1721">
            <v>0.2373523006652711</v>
          </cell>
        </row>
        <row r="1722">
          <cell r="F1722">
            <v>0.2373523006652711</v>
          </cell>
        </row>
        <row r="1723">
          <cell r="F1723">
            <v>0.2373523006652711</v>
          </cell>
        </row>
        <row r="1724">
          <cell r="F1724">
            <v>0.2373523006652711</v>
          </cell>
        </row>
        <row r="1725">
          <cell r="F1725">
            <v>0.2373523006652711</v>
          </cell>
        </row>
        <row r="1726">
          <cell r="F1726">
            <v>0.2373523006652711</v>
          </cell>
        </row>
        <row r="1727">
          <cell r="F1727">
            <v>0.2373523006652711</v>
          </cell>
        </row>
        <row r="1728">
          <cell r="F1728">
            <v>0.2373523006652711</v>
          </cell>
        </row>
        <row r="1729">
          <cell r="F1729">
            <v>0.2373523006652711</v>
          </cell>
        </row>
        <row r="1730">
          <cell r="F1730">
            <v>0.2373523006652711</v>
          </cell>
        </row>
        <row r="1731">
          <cell r="F1731">
            <v>0.2373523006652711</v>
          </cell>
        </row>
        <row r="1732">
          <cell r="F1732">
            <v>0.2373523006652711</v>
          </cell>
        </row>
        <row r="1733">
          <cell r="F1733">
            <v>0.2373523006652711</v>
          </cell>
        </row>
        <row r="1734">
          <cell r="F1734">
            <v>0.2373523006652711</v>
          </cell>
        </row>
        <row r="1735">
          <cell r="F1735">
            <v>0.2373523006652711</v>
          </cell>
        </row>
        <row r="1736">
          <cell r="F1736">
            <v>0.2373523006652711</v>
          </cell>
        </row>
        <row r="1737">
          <cell r="F1737">
            <v>0.2373523006652711</v>
          </cell>
        </row>
        <row r="1738">
          <cell r="F1738">
            <v>0.2373523006652711</v>
          </cell>
        </row>
        <row r="1739">
          <cell r="F1739">
            <v>0.2373523006652711</v>
          </cell>
        </row>
        <row r="1740">
          <cell r="F1740">
            <v>0.2373523006652711</v>
          </cell>
        </row>
        <row r="1741">
          <cell r="F1741">
            <v>0.2373523006652711</v>
          </cell>
        </row>
        <row r="1742">
          <cell r="F1742">
            <v>0.2373523006652711</v>
          </cell>
        </row>
        <row r="1743">
          <cell r="F1743">
            <v>0.2373523006652711</v>
          </cell>
        </row>
        <row r="1744">
          <cell r="F1744">
            <v>0.2373523006652711</v>
          </cell>
        </row>
        <row r="1749">
          <cell r="F1749" t="str">
            <v>SUB9001</v>
          </cell>
          <cell r="G1749" t="str">
            <v>m3</v>
          </cell>
          <cell r="H1749">
            <v>2360</v>
          </cell>
          <cell r="J1749">
            <v>320.25818065471782</v>
          </cell>
          <cell r="L1749">
            <v>30</v>
          </cell>
          <cell r="M1749" t="str">
            <v>Road</v>
          </cell>
          <cell r="O1749">
            <v>320.25818065471782</v>
          </cell>
          <cell r="P1749">
            <v>320.25818065471782</v>
          </cell>
        </row>
        <row r="1750">
          <cell r="F1750" t="str">
            <v>SUB9002</v>
          </cell>
          <cell r="G1750" t="str">
            <v>t</v>
          </cell>
          <cell r="H1750">
            <v>1000</v>
          </cell>
          <cell r="J1750">
            <v>2468.8506148995607</v>
          </cell>
          <cell r="L1750">
            <v>30</v>
          </cell>
          <cell r="M1750" t="str">
            <v>Road</v>
          </cell>
          <cell r="O1750">
            <v>2468.8506148995607</v>
          </cell>
          <cell r="P1750">
            <v>2468.8506148995607</v>
          </cell>
        </row>
        <row r="1751">
          <cell r="F1751" t="str">
            <v>SUB9003</v>
          </cell>
          <cell r="G1751" t="str">
            <v>t</v>
          </cell>
          <cell r="H1751">
            <v>1000</v>
          </cell>
          <cell r="J1751">
            <v>0.12533198153331407</v>
          </cell>
          <cell r="L1751">
            <v>30</v>
          </cell>
          <cell r="M1751" t="str">
            <v>Road</v>
          </cell>
          <cell r="O1751">
            <v>0.12533198153331407</v>
          </cell>
          <cell r="P1751">
            <v>0.12533198153331407</v>
          </cell>
        </row>
        <row r="1752">
          <cell r="F1752" t="str">
            <v>SUB9004</v>
          </cell>
          <cell r="G1752" t="str">
            <v>t</v>
          </cell>
          <cell r="H1752">
            <v>1000</v>
          </cell>
          <cell r="J1752">
            <v>5.6182826394859546</v>
          </cell>
          <cell r="L1752">
            <v>30</v>
          </cell>
          <cell r="M1752" t="str">
            <v>Road</v>
          </cell>
          <cell r="O1752">
            <v>5.6182826394859546</v>
          </cell>
          <cell r="P1752">
            <v>5.6182826394859546</v>
          </cell>
        </row>
        <row r="1753">
          <cell r="F1753" t="str">
            <v>SUB9005</v>
          </cell>
          <cell r="G1753" t="str">
            <v>t</v>
          </cell>
          <cell r="H1753">
            <v>1000</v>
          </cell>
          <cell r="J1753">
            <v>239.73181155232894</v>
          </cell>
          <cell r="L1753">
            <v>30</v>
          </cell>
          <cell r="M1753" t="str">
            <v>Road</v>
          </cell>
          <cell r="O1753">
            <v>239.73181155232894</v>
          </cell>
          <cell r="P1753">
            <v>239.73181155232894</v>
          </cell>
        </row>
        <row r="1754">
          <cell r="F1754" t="str">
            <v>SUB9006</v>
          </cell>
          <cell r="G1754" t="str">
            <v>m2</v>
          </cell>
          <cell r="J1754">
            <v>1.6998599915094141</v>
          </cell>
          <cell r="L1754">
            <v>30</v>
          </cell>
          <cell r="M1754" t="str">
            <v>Road</v>
          </cell>
          <cell r="O1754">
            <v>1.6998599915094141</v>
          </cell>
          <cell r="P1754">
            <v>1.6998599915094141</v>
          </cell>
        </row>
        <row r="1755">
          <cell r="F1755" t="str">
            <v>SUB9007</v>
          </cell>
          <cell r="G1755" t="str">
            <v>t</v>
          </cell>
          <cell r="H1755">
            <v>1000</v>
          </cell>
          <cell r="J1755">
            <v>1040.8379706582357</v>
          </cell>
          <cell r="L1755">
            <v>30</v>
          </cell>
          <cell r="M1755" t="str">
            <v>Road</v>
          </cell>
          <cell r="O1755">
            <v>1040.8379706582357</v>
          </cell>
          <cell r="P1755">
            <v>1040.8379706582357</v>
          </cell>
        </row>
        <row r="1756">
          <cell r="F1756" t="str">
            <v>SUB9008</v>
          </cell>
          <cell r="G1756" t="str">
            <v>t</v>
          </cell>
          <cell r="H1756">
            <v>1000</v>
          </cell>
          <cell r="J1756">
            <v>2470</v>
          </cell>
          <cell r="L1756">
            <v>30</v>
          </cell>
          <cell r="M1756" t="str">
            <v>Road</v>
          </cell>
          <cell r="O1756">
            <v>2470</v>
          </cell>
          <cell r="P1756">
            <v>2470</v>
          </cell>
        </row>
        <row r="1757">
          <cell r="F1757" t="str">
            <v>SUB9009</v>
          </cell>
          <cell r="G1757" t="str">
            <v>t</v>
          </cell>
          <cell r="H1757">
            <v>1000</v>
          </cell>
          <cell r="L1757">
            <v>30</v>
          </cell>
          <cell r="M1757" t="str">
            <v>Road</v>
          </cell>
          <cell r="O1757">
            <v>0</v>
          </cell>
          <cell r="P1757">
            <v>0</v>
          </cell>
        </row>
        <row r="1759">
          <cell r="F1759" t="str">
            <v>SUB1010</v>
          </cell>
          <cell r="G1759" t="str">
            <v>kg</v>
          </cell>
          <cell r="H1759">
            <v>1</v>
          </cell>
          <cell r="I1759">
            <v>128</v>
          </cell>
        </row>
        <row r="1760">
          <cell r="F1760" t="str">
            <v>SUB00000</v>
          </cell>
          <cell r="G1760" t="str">
            <v xml:space="preserve"> </v>
          </cell>
          <cell r="J1760">
            <v>0</v>
          </cell>
          <cell r="L1760">
            <v>0</v>
          </cell>
        </row>
        <row r="1766">
          <cell r="F1766" t="str">
            <v>End Year</v>
          </cell>
          <cell r="G1766" t="str">
            <v>Project Lifetime</v>
          </cell>
        </row>
        <row r="1767">
          <cell r="F1767">
            <v>2054</v>
          </cell>
          <cell r="G1767">
            <v>40</v>
          </cell>
        </row>
        <row r="1772">
          <cell r="F1772" t="str">
            <v>BES00001</v>
          </cell>
          <cell r="G1772" t="str">
            <v>tonnes</v>
          </cell>
          <cell r="J1772">
            <v>-1</v>
          </cell>
        </row>
        <row r="1777">
          <cell r="I1777" t="e">
            <v>#REF!</v>
          </cell>
          <cell r="J1777" t="e">
            <v>#REF!</v>
          </cell>
          <cell r="K1777" t="e">
            <v>#REF!</v>
          </cell>
        </row>
        <row r="1778">
          <cell r="I1778" t="e">
            <v>#REF!</v>
          </cell>
          <cell r="J1778" t="e">
            <v>#REF!</v>
          </cell>
          <cell r="K1778" t="e">
            <v>#REF!</v>
          </cell>
        </row>
        <row r="1779">
          <cell r="I1779" t="e">
            <v>#REF!</v>
          </cell>
          <cell r="J1779" t="e">
            <v>#REF!</v>
          </cell>
          <cell r="K1779" t="e">
            <v>#REF!</v>
          </cell>
        </row>
        <row r="1780">
          <cell r="I1780" t="e">
            <v>#REF!</v>
          </cell>
          <cell r="J1780" t="e">
            <v>#REF!</v>
          </cell>
        </row>
        <row r="1781">
          <cell r="I1781" t="e">
            <v>#REF!</v>
          </cell>
          <cell r="J1781" t="e">
            <v>#REF!</v>
          </cell>
        </row>
        <row r="1789">
          <cell r="G1789" t="str">
            <v>kgCO2/kgkm</v>
          </cell>
          <cell r="H1789" t="str">
            <v>m3H20/kgkm</v>
          </cell>
        </row>
        <row r="1790">
          <cell r="E1790" t="str">
            <v>Default</v>
          </cell>
          <cell r="G1790">
            <v>1</v>
          </cell>
        </row>
        <row r="1791">
          <cell r="E1791" t="str">
            <v>--or shipped by:--   (enter distance in next box)</v>
          </cell>
        </row>
        <row r="1792">
          <cell r="E1792" t="str">
            <v>Road</v>
          </cell>
          <cell r="G1792">
            <v>1.2532999999999999E-4</v>
          </cell>
          <cell r="H1792">
            <v>5.2532999999999995E-7</v>
          </cell>
        </row>
        <row r="1793">
          <cell r="E1793" t="str">
            <v>Ship</v>
          </cell>
          <cell r="G1793">
            <v>1.0713999999999999E-5</v>
          </cell>
          <cell r="H1793">
            <v>2.5392E-8</v>
          </cell>
        </row>
        <row r="1794">
          <cell r="E1794" t="str">
            <v>Air</v>
          </cell>
          <cell r="G1794">
            <v>1.0656999999999999E-3</v>
          </cell>
          <cell r="H1794">
            <v>1.4267E-6</v>
          </cell>
        </row>
        <row r="1795">
          <cell r="E1795" t="str">
            <v>--or shipped by sea from:--  (uses estiamted distance)</v>
          </cell>
          <cell r="F1795" t="str">
            <v>kgCO2e/kg</v>
          </cell>
        </row>
        <row r="1796">
          <cell r="E1796" t="str">
            <v>Argentina</v>
          </cell>
          <cell r="F1796">
            <v>0.22841445974999999</v>
          </cell>
        </row>
        <row r="1797">
          <cell r="E1797" t="str">
            <v>Australia</v>
          </cell>
          <cell r="F1797">
            <v>0.26507137050000001</v>
          </cell>
        </row>
        <row r="1798">
          <cell r="E1798" t="str">
            <v>Austria</v>
          </cell>
          <cell r="F1798">
            <v>6.3495834000000001E-2</v>
          </cell>
        </row>
        <row r="1799">
          <cell r="E1799" t="str">
            <v>Belgium</v>
          </cell>
          <cell r="F1799">
            <v>5.2560077999999996E-2</v>
          </cell>
        </row>
        <row r="1800">
          <cell r="E1800" t="str">
            <v>Brazil</v>
          </cell>
          <cell r="F1800">
            <v>0.21713164999999998</v>
          </cell>
        </row>
        <row r="1801">
          <cell r="E1801" t="str">
            <v>Bulgaria</v>
          </cell>
          <cell r="F1801">
            <v>8.9326527000000003E-2</v>
          </cell>
        </row>
        <row r="1802">
          <cell r="E1802" t="str">
            <v>Canada</v>
          </cell>
          <cell r="F1802">
            <v>0.22221979950000001</v>
          </cell>
        </row>
        <row r="1803">
          <cell r="E1803" t="str">
            <v>China</v>
          </cell>
          <cell r="F1803">
            <v>0.20508791849999999</v>
          </cell>
        </row>
        <row r="1804">
          <cell r="E1804" t="str">
            <v>Croatia</v>
          </cell>
          <cell r="F1804">
            <v>7.0664142999999999E-2</v>
          </cell>
        </row>
        <row r="1805">
          <cell r="E1805" t="str">
            <v>Czech Republic</v>
          </cell>
          <cell r="F1805">
            <v>7.0412149999999993E-2</v>
          </cell>
        </row>
        <row r="1806">
          <cell r="E1806" t="str">
            <v>Denmark</v>
          </cell>
          <cell r="F1806">
            <v>5.4969490000000003E-2</v>
          </cell>
        </row>
        <row r="1807">
          <cell r="E1807" t="str">
            <v>France</v>
          </cell>
          <cell r="F1807">
            <v>9.8177673999999993E-2</v>
          </cell>
        </row>
        <row r="1808">
          <cell r="E1808" t="str">
            <v>Germany</v>
          </cell>
          <cell r="F1808">
            <v>7.6690792999999993E-2</v>
          </cell>
        </row>
        <row r="1809">
          <cell r="E1809" t="str">
            <v>India</v>
          </cell>
          <cell r="F1809">
            <v>0.17253281099999998</v>
          </cell>
        </row>
        <row r="1810">
          <cell r="E1810" t="str">
            <v>Ireland</v>
          </cell>
          <cell r="F1810">
            <v>5.3476648999999994E-2</v>
          </cell>
        </row>
        <row r="1811">
          <cell r="E1811" t="str">
            <v>Italy</v>
          </cell>
          <cell r="F1811">
            <v>9.6787115000000007E-2</v>
          </cell>
        </row>
        <row r="1812">
          <cell r="E1812" t="str">
            <v>Japan</v>
          </cell>
          <cell r="F1812">
            <v>0.18009155899999998</v>
          </cell>
        </row>
        <row r="1813">
          <cell r="E1813" t="str">
            <v>Mexico</v>
          </cell>
          <cell r="F1813">
            <v>0.165312028</v>
          </cell>
        </row>
        <row r="1814">
          <cell r="E1814" t="str">
            <v>Norway</v>
          </cell>
          <cell r="F1814">
            <v>6.4062628999999982E-2</v>
          </cell>
        </row>
        <row r="1815">
          <cell r="E1815" t="str">
            <v>Poland</v>
          </cell>
          <cell r="F1815">
            <v>7.1050484149999982E-2</v>
          </cell>
        </row>
        <row r="1816">
          <cell r="E1816" t="str">
            <v>Portugal</v>
          </cell>
          <cell r="F1816">
            <v>6.0653743249999996E-2</v>
          </cell>
        </row>
        <row r="1817">
          <cell r="E1817" t="str">
            <v>Russian Federation</v>
          </cell>
          <cell r="F1817">
            <v>9.0923603999999991E-2</v>
          </cell>
        </row>
        <row r="1818">
          <cell r="E1818" t="str">
            <v>South Africa</v>
          </cell>
          <cell r="F1818">
            <v>0.18743562899999996</v>
          </cell>
        </row>
        <row r="1819">
          <cell r="E1819" t="str">
            <v>South Korea, Republic of (South Korea)</v>
          </cell>
          <cell r="F1819">
            <v>0.17221460200000002</v>
          </cell>
        </row>
        <row r="1820">
          <cell r="E1820" t="str">
            <v>Spain</v>
          </cell>
          <cell r="F1820">
            <v>9.0121625999999996E-2</v>
          </cell>
        </row>
        <row r="1821">
          <cell r="E1821" t="str">
            <v>Sweden</v>
          </cell>
          <cell r="F1821">
            <v>7.1486241000000006E-2</v>
          </cell>
        </row>
        <row r="1822">
          <cell r="E1822" t="str">
            <v>Taiwan (Republic of China)</v>
          </cell>
          <cell r="F1822">
            <v>0.15230253699999999</v>
          </cell>
        </row>
        <row r="1823">
          <cell r="E1823" t="str">
            <v>Turkey</v>
          </cell>
          <cell r="F1823">
            <v>9.0606326000000001E-2</v>
          </cell>
        </row>
        <row r="1824">
          <cell r="E1824" t="str">
            <v>United Arab Emirates</v>
          </cell>
          <cell r="F1824">
            <v>0.1225103085</v>
          </cell>
        </row>
        <row r="1825">
          <cell r="E1825" t="str">
            <v>United States</v>
          </cell>
          <cell r="F1825">
            <v>0.227922505</v>
          </cell>
        </row>
        <row r="1830">
          <cell r="F1830" t="str">
            <v>SUB00000</v>
          </cell>
          <cell r="G1830" t="str">
            <v>n</v>
          </cell>
        </row>
        <row r="1831">
          <cell r="F1831" t="str">
            <v>SUB00000</v>
          </cell>
        </row>
        <row r="1832">
          <cell r="F1832" t="str">
            <v>SUB01001</v>
          </cell>
          <cell r="G1832" t="str">
            <v>n</v>
          </cell>
        </row>
        <row r="1833">
          <cell r="F1833" t="str">
            <v>SUB01002</v>
          </cell>
          <cell r="G1833" t="str">
            <v>n</v>
          </cell>
        </row>
        <row r="1834">
          <cell r="F1834" t="str">
            <v>SUB01003</v>
          </cell>
          <cell r="G1834" t="str">
            <v>n</v>
          </cell>
        </row>
        <row r="1835">
          <cell r="F1835" t="str">
            <v>SUB01004</v>
          </cell>
          <cell r="G1835" t="str">
            <v>n</v>
          </cell>
        </row>
        <row r="1836">
          <cell r="F1836" t="str">
            <v>SUB01005</v>
          </cell>
          <cell r="G1836" t="str">
            <v>n</v>
          </cell>
        </row>
        <row r="1837">
          <cell r="F1837" t="str">
            <v>SUB01006</v>
          </cell>
          <cell r="G1837" t="str">
            <v>n</v>
          </cell>
        </row>
        <row r="1838">
          <cell r="F1838" t="str">
            <v>SUB01007</v>
          </cell>
          <cell r="G1838" t="str">
            <v>n</v>
          </cell>
        </row>
        <row r="1839">
          <cell r="F1839" t="str">
            <v>SUB01008</v>
          </cell>
          <cell r="G1839" t="str">
            <v>n</v>
          </cell>
        </row>
        <row r="1840">
          <cell r="F1840" t="str">
            <v>SUB01009</v>
          </cell>
          <cell r="G1840" t="str">
            <v>n</v>
          </cell>
        </row>
        <row r="1841">
          <cell r="F1841" t="str">
            <v>SUB01010</v>
          </cell>
          <cell r="G1841" t="str">
            <v>n</v>
          </cell>
        </row>
        <row r="1842">
          <cell r="F1842" t="str">
            <v>SUB01011</v>
          </cell>
          <cell r="G1842" t="str">
            <v>n</v>
          </cell>
        </row>
        <row r="1843">
          <cell r="F1843" t="str">
            <v>SUB01087</v>
          </cell>
          <cell r="G1843" t="str">
            <v>n</v>
          </cell>
        </row>
        <row r="1844">
          <cell r="F1844" t="str">
            <v>SUB01012</v>
          </cell>
          <cell r="G1844" t="str">
            <v>n</v>
          </cell>
        </row>
        <row r="1845">
          <cell r="F1845" t="str">
            <v>SUB01013</v>
          </cell>
          <cell r="G1845" t="str">
            <v>n</v>
          </cell>
        </row>
        <row r="1846">
          <cell r="F1846" t="str">
            <v>SUB01014</v>
          </cell>
          <cell r="G1846" t="str">
            <v>n</v>
          </cell>
        </row>
        <row r="1847">
          <cell r="F1847" t="str">
            <v>SUB01015</v>
          </cell>
          <cell r="G1847" t="str">
            <v>n</v>
          </cell>
        </row>
        <row r="1848">
          <cell r="F1848" t="str">
            <v>SUB01088</v>
          </cell>
          <cell r="G1848" t="str">
            <v>n</v>
          </cell>
        </row>
        <row r="1849">
          <cell r="F1849" t="str">
            <v>SUB00000</v>
          </cell>
        </row>
        <row r="1850">
          <cell r="F1850" t="str">
            <v>SUB01001</v>
          </cell>
          <cell r="G1850" t="str">
            <v>n</v>
          </cell>
        </row>
        <row r="1851">
          <cell r="F1851" t="str">
            <v>SUB01017</v>
          </cell>
          <cell r="G1851" t="str">
            <v>n</v>
          </cell>
        </row>
        <row r="1852">
          <cell r="F1852" t="str">
            <v>SUB01018</v>
          </cell>
          <cell r="G1852" t="str">
            <v>n</v>
          </cell>
        </row>
        <row r="1853">
          <cell r="F1853" t="str">
            <v>SUB01019</v>
          </cell>
          <cell r="G1853" t="str">
            <v>n</v>
          </cell>
        </row>
        <row r="1854">
          <cell r="F1854" t="str">
            <v>SUB01020</v>
          </cell>
          <cell r="G1854" t="str">
            <v>n</v>
          </cell>
        </row>
        <row r="1855">
          <cell r="F1855" t="str">
            <v>SUB01021</v>
          </cell>
          <cell r="G1855" t="str">
            <v>n</v>
          </cell>
        </row>
        <row r="1856">
          <cell r="F1856" t="str">
            <v>SUB01022</v>
          </cell>
          <cell r="G1856" t="str">
            <v>n</v>
          </cell>
        </row>
        <row r="1857">
          <cell r="F1857" t="str">
            <v>SUB01023</v>
          </cell>
          <cell r="G1857" t="str">
            <v>n</v>
          </cell>
        </row>
        <row r="1858">
          <cell r="F1858" t="str">
            <v>SUB01024</v>
          </cell>
          <cell r="G1858" t="str">
            <v>n</v>
          </cell>
        </row>
        <row r="1859">
          <cell r="F1859" t="str">
            <v>SUB01025</v>
          </cell>
          <cell r="G1859" t="str">
            <v>n</v>
          </cell>
        </row>
        <row r="1860">
          <cell r="F1860" t="str">
            <v>SUB01026</v>
          </cell>
          <cell r="G1860" t="str">
            <v>n</v>
          </cell>
        </row>
        <row r="1861">
          <cell r="F1861" t="str">
            <v>SUB01086</v>
          </cell>
          <cell r="G1861" t="str">
            <v>n</v>
          </cell>
        </row>
        <row r="1862">
          <cell r="F1862" t="str">
            <v>SUB01027</v>
          </cell>
          <cell r="G1862" t="str">
            <v>n</v>
          </cell>
        </row>
        <row r="1863">
          <cell r="F1863" t="str">
            <v>SUB01028</v>
          </cell>
          <cell r="G1863" t="str">
            <v>n</v>
          </cell>
        </row>
        <row r="1864">
          <cell r="F1864" t="str">
            <v>SUB01029</v>
          </cell>
          <cell r="G1864" t="str">
            <v>n</v>
          </cell>
        </row>
        <row r="1865">
          <cell r="F1865" t="str">
            <v>SUB01030</v>
          </cell>
          <cell r="G1865" t="str">
            <v>n</v>
          </cell>
        </row>
        <row r="1866">
          <cell r="F1866" t="str">
            <v>SUB00000</v>
          </cell>
        </row>
        <row r="1867">
          <cell r="F1867" t="str">
            <v>SUB01032</v>
          </cell>
          <cell r="G1867" t="str">
            <v>n</v>
          </cell>
        </row>
        <row r="1868">
          <cell r="F1868" t="str">
            <v>SUB01033</v>
          </cell>
          <cell r="G1868" t="str">
            <v>n</v>
          </cell>
        </row>
        <row r="1869">
          <cell r="F1869" t="str">
            <v>SUB01034</v>
          </cell>
          <cell r="G1869" t="str">
            <v>n</v>
          </cell>
        </row>
        <row r="1870">
          <cell r="F1870" t="str">
            <v>SUB01035</v>
          </cell>
          <cell r="G1870" t="str">
            <v>n</v>
          </cell>
        </row>
        <row r="1871">
          <cell r="F1871" t="str">
            <v>SUB01036</v>
          </cell>
          <cell r="G1871" t="str">
            <v>n</v>
          </cell>
        </row>
        <row r="1872">
          <cell r="F1872" t="str">
            <v>SUB01037</v>
          </cell>
          <cell r="G1872" t="str">
            <v>n</v>
          </cell>
        </row>
        <row r="1873">
          <cell r="F1873" t="str">
            <v>SUB01038</v>
          </cell>
          <cell r="G1873" t="str">
            <v>n</v>
          </cell>
        </row>
        <row r="1874">
          <cell r="F1874" t="str">
            <v>SUB01039</v>
          </cell>
          <cell r="G1874" t="str">
            <v>n</v>
          </cell>
        </row>
        <row r="1875">
          <cell r="F1875" t="str">
            <v>SUB01040</v>
          </cell>
          <cell r="G1875" t="str">
            <v>n</v>
          </cell>
        </row>
        <row r="1876">
          <cell r="F1876" t="str">
            <v>SUB01041</v>
          </cell>
          <cell r="G1876" t="str">
            <v>n</v>
          </cell>
        </row>
        <row r="1877">
          <cell r="F1877" t="str">
            <v>SUB01085</v>
          </cell>
          <cell r="G1877" t="str">
            <v>n</v>
          </cell>
        </row>
        <row r="1878">
          <cell r="F1878" t="str">
            <v>SUB01042</v>
          </cell>
          <cell r="G1878" t="str">
            <v>n</v>
          </cell>
        </row>
        <row r="1879">
          <cell r="F1879" t="str">
            <v>SUB01043</v>
          </cell>
          <cell r="G1879" t="str">
            <v>n</v>
          </cell>
        </row>
        <row r="1880">
          <cell r="F1880" t="str">
            <v>SUB01044</v>
          </cell>
          <cell r="G1880" t="str">
            <v>n</v>
          </cell>
        </row>
        <row r="1881">
          <cell r="F1881" t="str">
            <v>SUB01045</v>
          </cell>
          <cell r="G1881" t="str">
            <v>n</v>
          </cell>
        </row>
        <row r="1882">
          <cell r="F1882" t="str">
            <v>SUB00000</v>
          </cell>
        </row>
        <row r="1883">
          <cell r="F1883" t="str">
            <v>SUB01046</v>
          </cell>
          <cell r="G1883" t="str">
            <v>n</v>
          </cell>
        </row>
        <row r="1884">
          <cell r="F1884" t="str">
            <v>SUB01047</v>
          </cell>
          <cell r="G1884" t="str">
            <v>n</v>
          </cell>
        </row>
        <row r="1885">
          <cell r="F1885" t="str">
            <v>SUB01048</v>
          </cell>
          <cell r="G1885" t="str">
            <v>n</v>
          </cell>
        </row>
        <row r="1886">
          <cell r="F1886" t="str">
            <v>SUB01049</v>
          </cell>
          <cell r="G1886" t="str">
            <v>n</v>
          </cell>
        </row>
        <row r="1887">
          <cell r="F1887" t="str">
            <v>SUB01050</v>
          </cell>
          <cell r="G1887" t="str">
            <v>n</v>
          </cell>
        </row>
        <row r="1888">
          <cell r="F1888" t="str">
            <v>SUB01051</v>
          </cell>
          <cell r="G1888" t="str">
            <v>n</v>
          </cell>
        </row>
        <row r="1889">
          <cell r="F1889" t="str">
            <v>SUB01052</v>
          </cell>
          <cell r="G1889" t="str">
            <v>n</v>
          </cell>
        </row>
        <row r="1890">
          <cell r="F1890" t="str">
            <v>SUB01053</v>
          </cell>
          <cell r="G1890" t="str">
            <v>n</v>
          </cell>
        </row>
        <row r="1891">
          <cell r="F1891" t="str">
            <v>SUB01054</v>
          </cell>
          <cell r="G1891" t="str">
            <v>n</v>
          </cell>
        </row>
        <row r="1892">
          <cell r="F1892" t="str">
            <v>SUB01055</v>
          </cell>
          <cell r="G1892" t="str">
            <v>n</v>
          </cell>
        </row>
        <row r="1893">
          <cell r="F1893" t="str">
            <v>SUB11055</v>
          </cell>
          <cell r="G1893" t="str">
            <v>n</v>
          </cell>
        </row>
        <row r="1894">
          <cell r="F1894" t="str">
            <v>SUB01056</v>
          </cell>
          <cell r="G1894" t="str">
            <v>n</v>
          </cell>
        </row>
        <row r="1895">
          <cell r="F1895" t="str">
            <v>SUB00000</v>
          </cell>
        </row>
        <row r="1896">
          <cell r="F1896" t="str">
            <v>SUB01057</v>
          </cell>
          <cell r="G1896" t="str">
            <v>n</v>
          </cell>
        </row>
        <row r="1897">
          <cell r="F1897" t="str">
            <v>SUB01058</v>
          </cell>
          <cell r="G1897" t="str">
            <v>n</v>
          </cell>
        </row>
        <row r="1898">
          <cell r="F1898" t="str">
            <v>SUB01059</v>
          </cell>
          <cell r="G1898" t="str">
            <v>n</v>
          </cell>
        </row>
        <row r="1899">
          <cell r="F1899" t="str">
            <v>SUB01060</v>
          </cell>
          <cell r="G1899" t="str">
            <v>n</v>
          </cell>
        </row>
        <row r="1900">
          <cell r="F1900" t="str">
            <v>SUB01061</v>
          </cell>
          <cell r="G1900" t="str">
            <v>n</v>
          </cell>
        </row>
        <row r="1901">
          <cell r="F1901" t="str">
            <v>SUB01062</v>
          </cell>
          <cell r="G1901" t="str">
            <v>n</v>
          </cell>
        </row>
        <row r="1902">
          <cell r="F1902" t="str">
            <v>SUB01063</v>
          </cell>
          <cell r="G1902" t="str">
            <v>n</v>
          </cell>
        </row>
        <row r="1903">
          <cell r="F1903" t="str">
            <v>SUB01064</v>
          </cell>
          <cell r="G1903" t="str">
            <v>n</v>
          </cell>
        </row>
        <row r="1904">
          <cell r="F1904" t="str">
            <v>SUB01065</v>
          </cell>
          <cell r="G1904" t="str">
            <v>n</v>
          </cell>
        </row>
        <row r="1905">
          <cell r="F1905" t="str">
            <v>SUB01066</v>
          </cell>
          <cell r="G1905" t="str">
            <v>n</v>
          </cell>
        </row>
        <row r="1906">
          <cell r="F1906" t="str">
            <v>SUB11066</v>
          </cell>
          <cell r="G1906" t="str">
            <v>n</v>
          </cell>
        </row>
        <row r="1907">
          <cell r="F1907" t="str">
            <v>SUB01067</v>
          </cell>
          <cell r="G1907" t="str">
            <v>n</v>
          </cell>
        </row>
        <row r="1908">
          <cell r="F1908" t="str">
            <v>SUB00000</v>
          </cell>
        </row>
        <row r="1909">
          <cell r="F1909" t="str">
            <v>SUB01068</v>
          </cell>
          <cell r="G1909" t="str">
            <v>n</v>
          </cell>
        </row>
        <row r="1910">
          <cell r="F1910" t="str">
            <v>SUB01069</v>
          </cell>
          <cell r="G1910" t="str">
            <v>n</v>
          </cell>
        </row>
        <row r="1911">
          <cell r="F1911" t="str">
            <v>SUB01070</v>
          </cell>
          <cell r="G1911" t="str">
            <v>n</v>
          </cell>
        </row>
        <row r="1912">
          <cell r="F1912" t="str">
            <v>SUB01071</v>
          </cell>
          <cell r="G1912" t="str">
            <v>n</v>
          </cell>
        </row>
        <row r="1913">
          <cell r="F1913" t="str">
            <v>SUB01072</v>
          </cell>
          <cell r="G1913" t="str">
            <v>n</v>
          </cell>
        </row>
        <row r="1914">
          <cell r="F1914" t="str">
            <v>SUB01073</v>
          </cell>
          <cell r="G1914" t="str">
            <v>n</v>
          </cell>
        </row>
        <row r="1915">
          <cell r="F1915" t="str">
            <v>SUB01074</v>
          </cell>
          <cell r="G1915" t="str">
            <v>n</v>
          </cell>
        </row>
        <row r="1916">
          <cell r="F1916" t="str">
            <v>SUB01075</v>
          </cell>
          <cell r="G1916" t="str">
            <v>n</v>
          </cell>
        </row>
        <row r="1917">
          <cell r="F1917" t="str">
            <v>SUB01076</v>
          </cell>
          <cell r="G1917" t="str">
            <v>n</v>
          </cell>
        </row>
        <row r="1918">
          <cell r="F1918" t="str">
            <v>SUB01077</v>
          </cell>
          <cell r="G1918" t="str">
            <v>n</v>
          </cell>
        </row>
        <row r="1919">
          <cell r="F1919" t="str">
            <v>SUB01078</v>
          </cell>
          <cell r="G1919" t="str">
            <v>n</v>
          </cell>
        </row>
        <row r="1920">
          <cell r="F1920" t="str">
            <v>SUB11078</v>
          </cell>
          <cell r="G1920" t="str">
            <v>n</v>
          </cell>
        </row>
        <row r="1921">
          <cell r="F1921" t="str">
            <v>SUB01079</v>
          </cell>
          <cell r="G1921" t="str">
            <v>n</v>
          </cell>
        </row>
        <row r="1923">
          <cell r="F1923" t="str">
            <v>SUB00237</v>
          </cell>
          <cell r="G1923" t="str">
            <v>n</v>
          </cell>
        </row>
        <row r="1924">
          <cell r="F1924" t="str">
            <v>SUB00238</v>
          </cell>
          <cell r="G1924" t="str">
            <v>n</v>
          </cell>
        </row>
        <row r="1925">
          <cell r="F1925" t="str">
            <v>SUB00239</v>
          </cell>
          <cell r="G1925" t="str">
            <v>n</v>
          </cell>
        </row>
        <row r="1926">
          <cell r="F1926" t="str">
            <v>SUB00240</v>
          </cell>
          <cell r="G1926" t="str">
            <v>n</v>
          </cell>
        </row>
        <row r="1927">
          <cell r="F1927" t="str">
            <v>SUB00241</v>
          </cell>
          <cell r="G1927" t="str">
            <v>n</v>
          </cell>
        </row>
        <row r="1928">
          <cell r="F1928" t="str">
            <v>SUB00242</v>
          </cell>
          <cell r="G1928" t="str">
            <v>n</v>
          </cell>
        </row>
        <row r="1929">
          <cell r="F1929" t="str">
            <v>SUB00277</v>
          </cell>
          <cell r="G1929" t="str">
            <v>n</v>
          </cell>
        </row>
        <row r="1930">
          <cell r="F1930" t="str">
            <v>SUB00278</v>
          </cell>
          <cell r="G1930" t="str">
            <v>n</v>
          </cell>
        </row>
        <row r="1931">
          <cell r="F1931" t="str">
            <v>SUB01088</v>
          </cell>
          <cell r="G1931" t="str">
            <v>n</v>
          </cell>
        </row>
        <row r="1933">
          <cell r="F1933" t="str">
            <v>SUB00254</v>
          </cell>
          <cell r="G1933" t="str">
            <v>n</v>
          </cell>
        </row>
        <row r="1934">
          <cell r="F1934" t="str">
            <v>SUB00259</v>
          </cell>
          <cell r="G1934" t="str">
            <v>n</v>
          </cell>
        </row>
        <row r="1935">
          <cell r="F1935" t="str">
            <v>SUB00264</v>
          </cell>
          <cell r="G1935" t="str">
            <v>n</v>
          </cell>
        </row>
        <row r="1936">
          <cell r="F1936" t="str">
            <v>SUB00269</v>
          </cell>
          <cell r="G1936" t="str">
            <v>n</v>
          </cell>
        </row>
        <row r="1937">
          <cell r="F1937" t="str">
            <v>SUB00000</v>
          </cell>
          <cell r="G1937" t="str">
            <v>m</v>
          </cell>
        </row>
        <row r="1938">
          <cell r="F1938" t="str">
            <v>SUB02500</v>
          </cell>
          <cell r="G1938" t="str">
            <v>m</v>
          </cell>
        </row>
        <row r="1939">
          <cell r="F1939" t="str">
            <v>SUB02501</v>
          </cell>
          <cell r="G1939" t="str">
            <v>m</v>
          </cell>
        </row>
        <row r="1940">
          <cell r="F1940" t="str">
            <v>SUB02502</v>
          </cell>
          <cell r="G1940" t="str">
            <v>m</v>
          </cell>
        </row>
        <row r="1941">
          <cell r="F1941" t="str">
            <v>SUB02503</v>
          </cell>
          <cell r="G1941" t="str">
            <v>m</v>
          </cell>
        </row>
        <row r="1942">
          <cell r="F1942" t="str">
            <v>SUB02504</v>
          </cell>
          <cell r="G1942" t="str">
            <v>m</v>
          </cell>
        </row>
        <row r="1943">
          <cell r="F1943" t="str">
            <v>SUB02505</v>
          </cell>
          <cell r="G1943" t="str">
            <v>m</v>
          </cell>
        </row>
        <row r="1944">
          <cell r="F1944" t="str">
            <v>SUB02506</v>
          </cell>
          <cell r="G1944" t="str">
            <v>m</v>
          </cell>
        </row>
        <row r="1945">
          <cell r="F1945" t="str">
            <v>SUB02507</v>
          </cell>
          <cell r="G1945" t="str">
            <v>m</v>
          </cell>
        </row>
        <row r="1946">
          <cell r="F1946" t="str">
            <v>SUB02508</v>
          </cell>
          <cell r="G1946" t="str">
            <v>m</v>
          </cell>
        </row>
        <row r="1947">
          <cell r="F1947" t="str">
            <v>SUB02509</v>
          </cell>
          <cell r="G1947" t="str">
            <v>m</v>
          </cell>
        </row>
        <row r="1948">
          <cell r="F1948" t="str">
            <v>SUB02510</v>
          </cell>
          <cell r="G1948" t="str">
            <v>m</v>
          </cell>
        </row>
        <row r="1949">
          <cell r="F1949" t="str">
            <v>SUB02511</v>
          </cell>
          <cell r="G1949" t="str">
            <v>m</v>
          </cell>
        </row>
        <row r="1950">
          <cell r="F1950" t="str">
            <v>SUB02512</v>
          </cell>
          <cell r="G1950" t="str">
            <v>m</v>
          </cell>
        </row>
        <row r="1951">
          <cell r="F1951" t="str">
            <v>SUB02513</v>
          </cell>
          <cell r="G1951" t="str">
            <v>m</v>
          </cell>
        </row>
        <row r="1952">
          <cell r="F1952" t="str">
            <v>SUB02514</v>
          </cell>
          <cell r="G1952" t="str">
            <v>m</v>
          </cell>
        </row>
        <row r="1953">
          <cell r="F1953" t="str">
            <v>SUB02515</v>
          </cell>
          <cell r="G1953" t="str">
            <v>m</v>
          </cell>
        </row>
        <row r="1954">
          <cell r="F1954" t="str">
            <v>SUB02516</v>
          </cell>
          <cell r="G1954" t="str">
            <v>m</v>
          </cell>
        </row>
        <row r="1955">
          <cell r="F1955" t="str">
            <v>SUB02517</v>
          </cell>
          <cell r="G1955" t="str">
            <v>m</v>
          </cell>
        </row>
        <row r="1956">
          <cell r="F1956" t="str">
            <v>SUB02518</v>
          </cell>
          <cell r="G1956" t="str">
            <v>m</v>
          </cell>
        </row>
        <row r="1957">
          <cell r="F1957" t="str">
            <v>SUB02519</v>
          </cell>
          <cell r="G1957" t="str">
            <v>m</v>
          </cell>
        </row>
        <row r="1958">
          <cell r="F1958" t="str">
            <v>SUB02520</v>
          </cell>
          <cell r="G1958" t="str">
            <v>m</v>
          </cell>
        </row>
        <row r="1959">
          <cell r="F1959" t="str">
            <v>SUB02521</v>
          </cell>
          <cell r="G1959" t="str">
            <v>m</v>
          </cell>
        </row>
        <row r="1960">
          <cell r="F1960" t="str">
            <v>SUB02522</v>
          </cell>
          <cell r="G1960" t="str">
            <v>m</v>
          </cell>
        </row>
        <row r="1961">
          <cell r="F1961" t="str">
            <v>SUB02523</v>
          </cell>
          <cell r="G1961" t="str">
            <v>m</v>
          </cell>
        </row>
        <row r="1962">
          <cell r="F1962" t="str">
            <v>SUB02524</v>
          </cell>
          <cell r="G1962" t="str">
            <v>m</v>
          </cell>
        </row>
        <row r="1963">
          <cell r="F1963" t="str">
            <v>SUB02525</v>
          </cell>
          <cell r="G1963" t="str">
            <v>m</v>
          </cell>
        </row>
        <row r="1964">
          <cell r="F1964" t="str">
            <v>SUB02526</v>
          </cell>
          <cell r="G1964" t="str">
            <v>m</v>
          </cell>
        </row>
        <row r="1965">
          <cell r="F1965" t="str">
            <v>SUB02527</v>
          </cell>
          <cell r="G1965" t="str">
            <v>m</v>
          </cell>
        </row>
        <row r="1966">
          <cell r="F1966" t="str">
            <v>SUB02528</v>
          </cell>
          <cell r="G1966" t="str">
            <v>m</v>
          </cell>
        </row>
        <row r="1967">
          <cell r="F1967" t="str">
            <v>SUB02529</v>
          </cell>
          <cell r="G1967" t="str">
            <v>m</v>
          </cell>
        </row>
        <row r="1968">
          <cell r="F1968" t="str">
            <v>SUB02530</v>
          </cell>
          <cell r="G1968" t="str">
            <v>m</v>
          </cell>
        </row>
        <row r="1969">
          <cell r="F1969" t="str">
            <v>SUB02531</v>
          </cell>
          <cell r="G1969" t="str">
            <v>m</v>
          </cell>
        </row>
        <row r="1970">
          <cell r="F1970" t="str">
            <v>SUB02532</v>
          </cell>
          <cell r="G1970" t="str">
            <v>m</v>
          </cell>
        </row>
        <row r="1971">
          <cell r="F1971" t="str">
            <v>SUB02533</v>
          </cell>
          <cell r="G1971" t="str">
            <v>m</v>
          </cell>
        </row>
        <row r="1972">
          <cell r="F1972" t="str">
            <v>SUB02534</v>
          </cell>
          <cell r="G1972" t="str">
            <v>m</v>
          </cell>
        </row>
        <row r="1973">
          <cell r="F1973" t="str">
            <v>SUB02535</v>
          </cell>
          <cell r="G1973" t="str">
            <v>m</v>
          </cell>
        </row>
        <row r="1974">
          <cell r="F1974" t="str">
            <v>SUB02536</v>
          </cell>
          <cell r="G1974" t="str">
            <v>m</v>
          </cell>
        </row>
        <row r="1975">
          <cell r="F1975" t="str">
            <v>SUB02537</v>
          </cell>
          <cell r="G1975" t="str">
            <v>m</v>
          </cell>
        </row>
        <row r="1976">
          <cell r="F1976" t="str">
            <v>SUB02538</v>
          </cell>
          <cell r="G1976" t="str">
            <v>m</v>
          </cell>
        </row>
        <row r="1977">
          <cell r="F1977" t="str">
            <v>SUB02539</v>
          </cell>
          <cell r="G1977" t="str">
            <v>m</v>
          </cell>
        </row>
        <row r="1978">
          <cell r="F1978" t="str">
            <v>SUB02540</v>
          </cell>
          <cell r="G1978" t="str">
            <v>m</v>
          </cell>
        </row>
        <row r="1979">
          <cell r="F1979" t="str">
            <v>SUB02541</v>
          </cell>
          <cell r="G1979" t="str">
            <v>m</v>
          </cell>
        </row>
        <row r="1980">
          <cell r="F1980" t="str">
            <v>SUB02542</v>
          </cell>
          <cell r="G1980" t="str">
            <v>m</v>
          </cell>
        </row>
        <row r="1981">
          <cell r="F1981" t="str">
            <v>SUB02543</v>
          </cell>
          <cell r="G1981" t="str">
            <v>m</v>
          </cell>
        </row>
        <row r="1982">
          <cell r="F1982" t="str">
            <v>SUB02544</v>
          </cell>
          <cell r="G1982" t="str">
            <v>m</v>
          </cell>
        </row>
        <row r="1983">
          <cell r="F1983" t="str">
            <v>SUB02201</v>
          </cell>
          <cell r="G1983" t="str">
            <v>m</v>
          </cell>
        </row>
        <row r="1984">
          <cell r="F1984" t="str">
            <v>SUB02202</v>
          </cell>
          <cell r="G1984" t="str">
            <v>m</v>
          </cell>
        </row>
        <row r="1987">
          <cell r="F1987" t="str">
            <v>SUB00284</v>
          </cell>
          <cell r="G1987" t="str">
            <v>m</v>
          </cell>
        </row>
        <row r="1988">
          <cell r="F1988" t="str">
            <v>SUB00279</v>
          </cell>
          <cell r="G1988" t="str">
            <v>m</v>
          </cell>
        </row>
        <row r="1989">
          <cell r="F1989" t="str">
            <v>SUB00280</v>
          </cell>
          <cell r="G1989" t="str">
            <v>m</v>
          </cell>
        </row>
        <row r="1990">
          <cell r="F1990" t="str">
            <v>SUB00281</v>
          </cell>
          <cell r="G1990" t="str">
            <v>m</v>
          </cell>
        </row>
        <row r="1991">
          <cell r="F1991" t="str">
            <v>SUB10281</v>
          </cell>
          <cell r="G1991" t="str">
            <v>m</v>
          </cell>
        </row>
        <row r="1992">
          <cell r="F1992" t="str">
            <v>SUB00282</v>
          </cell>
          <cell r="G1992" t="str">
            <v>m</v>
          </cell>
        </row>
        <row r="1993">
          <cell r="F1993" t="str">
            <v>SUB00283</v>
          </cell>
          <cell r="G1993" t="str">
            <v>m</v>
          </cell>
        </row>
        <row r="1995">
          <cell r="F1995" t="str">
            <v>SUB00286</v>
          </cell>
          <cell r="G1995" t="str">
            <v>m</v>
          </cell>
        </row>
        <row r="1997">
          <cell r="F1997" t="str">
            <v>SUB10001</v>
          </cell>
          <cell r="G1997" t="str">
            <v>t</v>
          </cell>
        </row>
        <row r="1998">
          <cell r="F1998" t="str">
            <v>SUB00000</v>
          </cell>
          <cell r="G1998" t="str">
            <v>n</v>
          </cell>
        </row>
        <row r="1999">
          <cell r="F1999" t="str">
            <v>SUB02000</v>
          </cell>
          <cell r="G1999" t="str">
            <v>n</v>
          </cell>
        </row>
        <row r="2000">
          <cell r="F2000" t="str">
            <v>SUB02001</v>
          </cell>
          <cell r="G2000" t="str">
            <v>n</v>
          </cell>
        </row>
        <row r="2001">
          <cell r="F2001" t="str">
            <v>SUB02002</v>
          </cell>
          <cell r="G2001" t="str">
            <v>n</v>
          </cell>
        </row>
        <row r="2002">
          <cell r="F2002" t="str">
            <v>SUB02003</v>
          </cell>
          <cell r="G2002" t="str">
            <v>n</v>
          </cell>
        </row>
        <row r="2003">
          <cell r="F2003" t="str">
            <v>SUB02004</v>
          </cell>
          <cell r="G2003" t="str">
            <v>n</v>
          </cell>
        </row>
        <row r="2004">
          <cell r="F2004" t="str">
            <v>SUB02005</v>
          </cell>
          <cell r="G2004" t="str">
            <v>n</v>
          </cell>
        </row>
        <row r="2005">
          <cell r="F2005" t="str">
            <v>SUB02006</v>
          </cell>
          <cell r="G2005" t="str">
            <v>n</v>
          </cell>
        </row>
        <row r="2006">
          <cell r="F2006" t="str">
            <v>SUB02007</v>
          </cell>
          <cell r="G2006" t="str">
            <v>n</v>
          </cell>
        </row>
        <row r="2007">
          <cell r="F2007" t="str">
            <v>SUB02008</v>
          </cell>
          <cell r="G2007" t="str">
            <v>n</v>
          </cell>
        </row>
        <row r="2008">
          <cell r="F2008" t="str">
            <v>SUB02009</v>
          </cell>
          <cell r="G2008" t="str">
            <v>n</v>
          </cell>
        </row>
        <row r="2009">
          <cell r="F2009" t="str">
            <v>SUB02010</v>
          </cell>
          <cell r="G2009" t="str">
            <v>n</v>
          </cell>
        </row>
        <row r="2010">
          <cell r="F2010" t="str">
            <v>SUB02011</v>
          </cell>
          <cell r="G2010" t="str">
            <v>n</v>
          </cell>
        </row>
        <row r="2011">
          <cell r="F2011" t="str">
            <v>SUB02012</v>
          </cell>
          <cell r="G2011" t="str">
            <v>n</v>
          </cell>
        </row>
        <row r="2012">
          <cell r="F2012" t="str">
            <v>SUB02013</v>
          </cell>
          <cell r="G2012" t="str">
            <v>n</v>
          </cell>
        </row>
        <row r="2013">
          <cell r="F2013" t="str">
            <v>SUB02014</v>
          </cell>
          <cell r="G2013" t="str">
            <v>n</v>
          </cell>
        </row>
        <row r="2014">
          <cell r="F2014" t="str">
            <v>SUB02015</v>
          </cell>
          <cell r="G2014" t="str">
            <v>n</v>
          </cell>
        </row>
        <row r="2015">
          <cell r="F2015" t="str">
            <v>SUB02016</v>
          </cell>
          <cell r="G2015" t="str">
            <v>n</v>
          </cell>
        </row>
        <row r="2016">
          <cell r="F2016" t="str">
            <v>SUB02017</v>
          </cell>
          <cell r="G2016" t="str">
            <v>n</v>
          </cell>
        </row>
        <row r="2017">
          <cell r="F2017" t="str">
            <v>SUB02018</v>
          </cell>
          <cell r="G2017" t="str">
            <v>n</v>
          </cell>
        </row>
        <row r="2018">
          <cell r="F2018" t="str">
            <v>SUB02019</v>
          </cell>
          <cell r="G2018" t="str">
            <v>n</v>
          </cell>
        </row>
        <row r="2019">
          <cell r="F2019" t="str">
            <v>SUB02020</v>
          </cell>
          <cell r="G2019" t="str">
            <v>n</v>
          </cell>
        </row>
        <row r="2020">
          <cell r="F2020" t="str">
            <v>SUB02021</v>
          </cell>
          <cell r="G2020" t="str">
            <v>n</v>
          </cell>
        </row>
        <row r="2021">
          <cell r="F2021" t="str">
            <v>SUB02022</v>
          </cell>
          <cell r="G2021" t="str">
            <v>n</v>
          </cell>
        </row>
        <row r="2022">
          <cell r="F2022" t="str">
            <v>SUB02023</v>
          </cell>
          <cell r="G2022" t="str">
            <v>n</v>
          </cell>
        </row>
        <row r="2023">
          <cell r="F2023" t="str">
            <v>SUB02024</v>
          </cell>
          <cell r="G2023" t="str">
            <v>n</v>
          </cell>
        </row>
        <row r="2024">
          <cell r="F2024" t="str">
            <v>SUB02025</v>
          </cell>
          <cell r="G2024" t="str">
            <v>n</v>
          </cell>
        </row>
        <row r="2025">
          <cell r="F2025" t="str">
            <v>SUB02026</v>
          </cell>
          <cell r="G2025" t="str">
            <v>n</v>
          </cell>
        </row>
        <row r="2026">
          <cell r="F2026" t="str">
            <v>SUB02027</v>
          </cell>
          <cell r="G2026" t="str">
            <v>n</v>
          </cell>
        </row>
        <row r="2027">
          <cell r="F2027" t="str">
            <v>SUB02028</v>
          </cell>
          <cell r="G2027" t="str">
            <v>n</v>
          </cell>
        </row>
        <row r="2028">
          <cell r="F2028" t="str">
            <v>SUB02029</v>
          </cell>
          <cell r="G2028" t="str">
            <v>n</v>
          </cell>
        </row>
        <row r="2029">
          <cell r="F2029" t="str">
            <v>SUB02030</v>
          </cell>
          <cell r="G2029" t="str">
            <v>n</v>
          </cell>
        </row>
        <row r="2030">
          <cell r="F2030" t="str">
            <v>SUB02031</v>
          </cell>
          <cell r="G2030" t="str">
            <v>n</v>
          </cell>
        </row>
        <row r="2031">
          <cell r="F2031" t="str">
            <v>SUB02032</v>
          </cell>
          <cell r="G2031" t="str">
            <v>n</v>
          </cell>
        </row>
        <row r="2032">
          <cell r="F2032" t="str">
            <v>SUB02033</v>
          </cell>
          <cell r="G2032" t="str">
            <v>n</v>
          </cell>
        </row>
        <row r="2033">
          <cell r="F2033" t="str">
            <v>SUB02034</v>
          </cell>
          <cell r="G2033" t="str">
            <v>n</v>
          </cell>
        </row>
        <row r="2034">
          <cell r="F2034" t="str">
            <v>SUB02035</v>
          </cell>
          <cell r="G2034" t="str">
            <v>n</v>
          </cell>
        </row>
        <row r="2035">
          <cell r="F2035" t="str">
            <v>SUB02036</v>
          </cell>
          <cell r="G2035" t="str">
            <v>n</v>
          </cell>
        </row>
        <row r="2036">
          <cell r="F2036" t="str">
            <v>SUB02037</v>
          </cell>
          <cell r="G2036" t="str">
            <v>n</v>
          </cell>
        </row>
        <row r="2037">
          <cell r="F2037" t="str">
            <v>SUB02038</v>
          </cell>
          <cell r="G2037" t="str">
            <v>n</v>
          </cell>
        </row>
        <row r="2038">
          <cell r="F2038" t="str">
            <v>SUB02039</v>
          </cell>
          <cell r="G2038" t="str">
            <v>n</v>
          </cell>
        </row>
        <row r="2039">
          <cell r="F2039" t="str">
            <v>SUB02040</v>
          </cell>
          <cell r="G2039" t="str">
            <v>n</v>
          </cell>
        </row>
        <row r="2040">
          <cell r="F2040" t="str">
            <v>SUB02041</v>
          </cell>
          <cell r="G2040" t="str">
            <v>n</v>
          </cell>
        </row>
        <row r="2041">
          <cell r="F2041" t="str">
            <v>SUB02042</v>
          </cell>
          <cell r="G2041" t="str">
            <v>n</v>
          </cell>
        </row>
        <row r="2042">
          <cell r="F2042" t="str">
            <v>SUB02043</v>
          </cell>
          <cell r="G2042" t="str">
            <v>n</v>
          </cell>
        </row>
        <row r="2043">
          <cell r="F2043" t="str">
            <v>SUB02044</v>
          </cell>
          <cell r="G2043" t="str">
            <v>n</v>
          </cell>
        </row>
        <row r="2044">
          <cell r="F2044" t="str">
            <v>SUB02045</v>
          </cell>
          <cell r="G2044" t="str">
            <v>n</v>
          </cell>
        </row>
        <row r="2045">
          <cell r="F2045" t="str">
            <v>SUB02046</v>
          </cell>
          <cell r="G2045" t="str">
            <v>n</v>
          </cell>
        </row>
        <row r="2046">
          <cell r="F2046" t="str">
            <v>SUB02047</v>
          </cell>
          <cell r="G2046" t="str">
            <v>n</v>
          </cell>
        </row>
        <row r="2047">
          <cell r="F2047" t="str">
            <v>SUB02048</v>
          </cell>
          <cell r="G2047" t="str">
            <v>n</v>
          </cell>
        </row>
        <row r="2048">
          <cell r="F2048" t="str">
            <v>SUB02049</v>
          </cell>
          <cell r="G2048" t="str">
            <v>n</v>
          </cell>
        </row>
        <row r="2049">
          <cell r="F2049" t="str">
            <v>SUB02050</v>
          </cell>
          <cell r="G2049" t="str">
            <v>n</v>
          </cell>
        </row>
        <row r="2050">
          <cell r="F2050" t="str">
            <v>SUB02051</v>
          </cell>
          <cell r="G2050" t="str">
            <v>n</v>
          </cell>
        </row>
        <row r="2051">
          <cell r="F2051" t="str">
            <v>SUB02052</v>
          </cell>
          <cell r="G2051" t="str">
            <v>n</v>
          </cell>
        </row>
        <row r="2052">
          <cell r="F2052" t="str">
            <v>SUB02053</v>
          </cell>
          <cell r="G2052" t="str">
            <v>n</v>
          </cell>
        </row>
        <row r="2053">
          <cell r="F2053" t="str">
            <v>SUB02054</v>
          </cell>
          <cell r="G2053" t="str">
            <v>n</v>
          </cell>
        </row>
        <row r="2054">
          <cell r="F2054" t="str">
            <v>SUB02055</v>
          </cell>
          <cell r="G2054" t="str">
            <v>n</v>
          </cell>
        </row>
        <row r="2055">
          <cell r="F2055" t="str">
            <v>SUB02056</v>
          </cell>
          <cell r="G2055" t="str">
            <v>n</v>
          </cell>
        </row>
        <row r="2056">
          <cell r="F2056" t="str">
            <v>SUB02057</v>
          </cell>
          <cell r="G2056" t="str">
            <v>n</v>
          </cell>
        </row>
        <row r="2057">
          <cell r="F2057" t="str">
            <v>SUB02058</v>
          </cell>
          <cell r="G2057" t="str">
            <v>n</v>
          </cell>
        </row>
        <row r="2058">
          <cell r="F2058" t="str">
            <v>SUB02059</v>
          </cell>
          <cell r="G2058" t="str">
            <v>n</v>
          </cell>
        </row>
        <row r="2059">
          <cell r="F2059" t="str">
            <v>SUB02060</v>
          </cell>
          <cell r="G2059" t="str">
            <v>n</v>
          </cell>
        </row>
        <row r="2060">
          <cell r="F2060" t="str">
            <v>SUB02061</v>
          </cell>
          <cell r="G2060" t="str">
            <v>n</v>
          </cell>
        </row>
        <row r="2061">
          <cell r="F2061" t="str">
            <v>SUB02062</v>
          </cell>
          <cell r="G2061" t="str">
            <v>n</v>
          </cell>
        </row>
        <row r="2062">
          <cell r="F2062" t="str">
            <v>SUB02063</v>
          </cell>
          <cell r="G2062" t="str">
            <v>n</v>
          </cell>
        </row>
        <row r="2063">
          <cell r="F2063" t="str">
            <v>SUB02064</v>
          </cell>
          <cell r="G2063" t="str">
            <v>n</v>
          </cell>
        </row>
        <row r="2064">
          <cell r="F2064" t="str">
            <v>SUB02065</v>
          </cell>
          <cell r="G2064" t="str">
            <v>n</v>
          </cell>
        </row>
        <row r="2065">
          <cell r="F2065" t="str">
            <v>SUB02066</v>
          </cell>
          <cell r="G2065" t="str">
            <v>n</v>
          </cell>
        </row>
        <row r="2066">
          <cell r="F2066" t="str">
            <v>SUB02067</v>
          </cell>
          <cell r="G2066" t="str">
            <v>n</v>
          </cell>
        </row>
        <row r="2067">
          <cell r="F2067" t="str">
            <v>SUB02068</v>
          </cell>
          <cell r="G2067" t="str">
            <v>n</v>
          </cell>
        </row>
        <row r="2068">
          <cell r="F2068" t="str">
            <v>SUB02069</v>
          </cell>
          <cell r="G2068" t="str">
            <v>n</v>
          </cell>
        </row>
        <row r="2069">
          <cell r="F2069" t="str">
            <v>SUB02070</v>
          </cell>
          <cell r="G2069" t="str">
            <v>n</v>
          </cell>
        </row>
        <row r="2070">
          <cell r="F2070" t="str">
            <v>SUB02071</v>
          </cell>
          <cell r="G2070" t="str">
            <v>n</v>
          </cell>
        </row>
        <row r="2071">
          <cell r="F2071" t="str">
            <v>SUB02072</v>
          </cell>
          <cell r="G2071" t="str">
            <v>n</v>
          </cell>
        </row>
        <row r="2072">
          <cell r="F2072" t="str">
            <v>SUB02073</v>
          </cell>
          <cell r="G2072" t="str">
            <v>n</v>
          </cell>
        </row>
        <row r="2073">
          <cell r="F2073" t="str">
            <v>SUB02074</v>
          </cell>
          <cell r="G2073" t="str">
            <v>n</v>
          </cell>
        </row>
        <row r="2074">
          <cell r="F2074" t="str">
            <v>SUB02075</v>
          </cell>
          <cell r="G2074" t="str">
            <v>n</v>
          </cell>
        </row>
        <row r="2075">
          <cell r="F2075" t="str">
            <v>SUB02076</v>
          </cell>
          <cell r="G2075" t="str">
            <v>n</v>
          </cell>
        </row>
        <row r="2076">
          <cell r="F2076" t="str">
            <v>SUB02077</v>
          </cell>
          <cell r="G2076" t="str">
            <v>n</v>
          </cell>
        </row>
        <row r="2077">
          <cell r="F2077" t="str">
            <v>SUB02078</v>
          </cell>
          <cell r="G2077" t="str">
            <v>n</v>
          </cell>
        </row>
        <row r="2078">
          <cell r="F2078" t="str">
            <v>SUB02079</v>
          </cell>
          <cell r="G2078" t="str">
            <v>n</v>
          </cell>
        </row>
        <row r="2079">
          <cell r="F2079" t="str">
            <v>SUB02080</v>
          </cell>
          <cell r="G2079" t="str">
            <v>n</v>
          </cell>
        </row>
        <row r="2080">
          <cell r="F2080" t="str">
            <v>SUB02081</v>
          </cell>
          <cell r="G2080" t="str">
            <v>n</v>
          </cell>
        </row>
        <row r="2081">
          <cell r="F2081" t="str">
            <v>SUB02082</v>
          </cell>
          <cell r="G2081" t="str">
            <v>n</v>
          </cell>
        </row>
        <row r="2082">
          <cell r="F2082" t="str">
            <v>SUB02083</v>
          </cell>
          <cell r="G2082" t="str">
            <v>n</v>
          </cell>
        </row>
        <row r="2083">
          <cell r="F2083" t="str">
            <v>SUB02084</v>
          </cell>
          <cell r="G2083" t="str">
            <v>n</v>
          </cell>
        </row>
        <row r="2084">
          <cell r="F2084" t="str">
            <v>SUB02085</v>
          </cell>
          <cell r="G2084" t="str">
            <v>n</v>
          </cell>
        </row>
        <row r="2085">
          <cell r="F2085" t="str">
            <v>SUB02086</v>
          </cell>
          <cell r="G2085" t="str">
            <v>n</v>
          </cell>
        </row>
        <row r="2086">
          <cell r="F2086" t="str">
            <v>SUB02087</v>
          </cell>
          <cell r="G2086" t="str">
            <v>n</v>
          </cell>
        </row>
        <row r="2087">
          <cell r="F2087" t="str">
            <v>SUB02088</v>
          </cell>
          <cell r="G2087" t="str">
            <v>n</v>
          </cell>
        </row>
        <row r="2088">
          <cell r="F2088" t="str">
            <v>SUB02089</v>
          </cell>
          <cell r="G2088" t="str">
            <v>n</v>
          </cell>
        </row>
        <row r="2089">
          <cell r="F2089" t="str">
            <v>SUB02090</v>
          </cell>
          <cell r="G2089" t="str">
            <v>n</v>
          </cell>
        </row>
        <row r="2090">
          <cell r="F2090" t="str">
            <v>SUB02091</v>
          </cell>
          <cell r="G2090" t="str">
            <v>n</v>
          </cell>
        </row>
        <row r="2091">
          <cell r="F2091" t="str">
            <v>SUB02092</v>
          </cell>
          <cell r="G2091" t="str">
            <v>n</v>
          </cell>
        </row>
        <row r="2092">
          <cell r="F2092" t="str">
            <v>SUB02093</v>
          </cell>
          <cell r="G2092" t="str">
            <v>n</v>
          </cell>
        </row>
        <row r="2093">
          <cell r="F2093" t="str">
            <v>SUB02094</v>
          </cell>
          <cell r="G2093" t="str">
            <v>n</v>
          </cell>
        </row>
        <row r="2094">
          <cell r="F2094" t="str">
            <v>SUB02095</v>
          </cell>
          <cell r="G2094" t="str">
            <v>n</v>
          </cell>
        </row>
        <row r="2095">
          <cell r="F2095" t="str">
            <v>SUB02096</v>
          </cell>
          <cell r="G2095" t="str">
            <v>n</v>
          </cell>
        </row>
        <row r="2096">
          <cell r="F2096" t="str">
            <v>SUB00000</v>
          </cell>
          <cell r="G2096" t="str">
            <v>n</v>
          </cell>
        </row>
        <row r="2097">
          <cell r="F2097" t="str">
            <v>SUB02150</v>
          </cell>
          <cell r="G2097" t="str">
            <v>n</v>
          </cell>
        </row>
        <row r="2098">
          <cell r="F2098" t="str">
            <v>SUB02151</v>
          </cell>
          <cell r="G2098" t="str">
            <v>n</v>
          </cell>
        </row>
        <row r="2099">
          <cell r="F2099" t="str">
            <v>SUB02152</v>
          </cell>
          <cell r="G2099" t="str">
            <v>n</v>
          </cell>
        </row>
        <row r="2100">
          <cell r="F2100" t="str">
            <v>SUB02153</v>
          </cell>
          <cell r="G2100" t="str">
            <v>n</v>
          </cell>
        </row>
        <row r="2101">
          <cell r="F2101" t="str">
            <v>SUB02154</v>
          </cell>
          <cell r="G2101" t="str">
            <v>n</v>
          </cell>
        </row>
        <row r="2102">
          <cell r="F2102" t="str">
            <v>SUB02155</v>
          </cell>
          <cell r="G2102" t="str">
            <v>n</v>
          </cell>
        </row>
        <row r="2104">
          <cell r="F2104" t="str">
            <v>SUB00302</v>
          </cell>
          <cell r="G2104" t="str">
            <v>n</v>
          </cell>
        </row>
        <row r="2105">
          <cell r="F2105" t="str">
            <v>SUB00303</v>
          </cell>
          <cell r="G2105" t="str">
            <v>n</v>
          </cell>
        </row>
        <row r="2106">
          <cell r="F2106" t="str">
            <v>SUB00304</v>
          </cell>
          <cell r="G2106" t="str">
            <v>n</v>
          </cell>
        </row>
        <row r="2107">
          <cell r="F2107" t="str">
            <v>SUB00305</v>
          </cell>
          <cell r="G2107" t="str">
            <v>n</v>
          </cell>
        </row>
        <row r="2108">
          <cell r="F2108" t="str">
            <v>SUB00306</v>
          </cell>
          <cell r="G2108" t="str">
            <v>n</v>
          </cell>
        </row>
        <row r="2109">
          <cell r="F2109" t="str">
            <v>SUB00307</v>
          </cell>
          <cell r="G2109" t="str">
            <v>n</v>
          </cell>
        </row>
        <row r="2110">
          <cell r="F2110" t="str">
            <v>SUB00308</v>
          </cell>
          <cell r="G2110" t="str">
            <v>n</v>
          </cell>
        </row>
        <row r="2111">
          <cell r="F2111" t="str">
            <v>SUB00310</v>
          </cell>
          <cell r="G2111" t="str">
            <v>n</v>
          </cell>
        </row>
        <row r="2112">
          <cell r="F2112" t="str">
            <v>SUB00309</v>
          </cell>
          <cell r="G2112" t="str">
            <v>n</v>
          </cell>
        </row>
        <row r="2114">
          <cell r="F2114" t="str">
            <v>SUB00000</v>
          </cell>
          <cell r="G2114" t="str">
            <v>n</v>
          </cell>
        </row>
        <row r="2115">
          <cell r="F2115" t="str">
            <v>SUB00000</v>
          </cell>
          <cell r="G2115" t="str">
            <v>n</v>
          </cell>
        </row>
        <row r="2116">
          <cell r="F2116" t="str">
            <v>SUB20001</v>
          </cell>
          <cell r="G2116" t="str">
            <v>n</v>
          </cell>
        </row>
        <row r="2117">
          <cell r="F2117" t="str">
            <v>SUB20002</v>
          </cell>
          <cell r="G2117" t="str">
            <v>n</v>
          </cell>
        </row>
        <row r="2118">
          <cell r="F2118" t="str">
            <v>SUB20003</v>
          </cell>
          <cell r="G2118" t="str">
            <v>n</v>
          </cell>
        </row>
        <row r="2119">
          <cell r="F2119" t="str">
            <v>SUB20004</v>
          </cell>
          <cell r="G2119" t="str">
            <v>n</v>
          </cell>
        </row>
        <row r="2120">
          <cell r="F2120" t="str">
            <v>SUB20005</v>
          </cell>
          <cell r="G2120" t="str">
            <v>n</v>
          </cell>
        </row>
        <row r="2121">
          <cell r="F2121" t="str">
            <v>SUB20006</v>
          </cell>
          <cell r="G2121" t="str">
            <v>n</v>
          </cell>
        </row>
        <row r="2122">
          <cell r="F2122" t="str">
            <v>SUB20007</v>
          </cell>
          <cell r="G2122" t="str">
            <v>n</v>
          </cell>
        </row>
        <row r="2123">
          <cell r="F2123" t="str">
            <v>SUB20008</v>
          </cell>
          <cell r="G2123" t="str">
            <v>n</v>
          </cell>
        </row>
        <row r="2124">
          <cell r="F2124" t="str">
            <v>SUB20009</v>
          </cell>
          <cell r="G2124" t="str">
            <v>n</v>
          </cell>
        </row>
        <row r="2125">
          <cell r="F2125" t="str">
            <v>SUB20010</v>
          </cell>
          <cell r="G2125" t="str">
            <v>n</v>
          </cell>
        </row>
        <row r="2126">
          <cell r="F2126" t="str">
            <v>SUB20011</v>
          </cell>
          <cell r="G2126" t="str">
            <v>n</v>
          </cell>
        </row>
        <row r="2127">
          <cell r="F2127" t="str">
            <v>SUB20012</v>
          </cell>
          <cell r="G2127" t="str">
            <v>n</v>
          </cell>
        </row>
        <row r="2128">
          <cell r="F2128" t="str">
            <v>SUB20013</v>
          </cell>
          <cell r="G2128" t="str">
            <v>m3</v>
          </cell>
        </row>
        <row r="2129">
          <cell r="F2129" t="str">
            <v>SUB00000</v>
          </cell>
          <cell r="G2129" t="str">
            <v>n</v>
          </cell>
        </row>
        <row r="2130">
          <cell r="F2130" t="str">
            <v>SUB30001</v>
          </cell>
          <cell r="G2130" t="str">
            <v>n</v>
          </cell>
        </row>
        <row r="2131">
          <cell r="F2131" t="str">
            <v>SUB30002</v>
          </cell>
          <cell r="G2131" t="str">
            <v>n</v>
          </cell>
        </row>
        <row r="2132">
          <cell r="F2132" t="str">
            <v>SUB30003</v>
          </cell>
          <cell r="G2132" t="str">
            <v>n</v>
          </cell>
        </row>
        <row r="2133">
          <cell r="F2133" t="str">
            <v>SUB30004</v>
          </cell>
          <cell r="G2133" t="str">
            <v>n</v>
          </cell>
        </row>
        <row r="2134">
          <cell r="F2134" t="str">
            <v>SUB30005</v>
          </cell>
          <cell r="G2134" t="str">
            <v>n</v>
          </cell>
        </row>
        <row r="2135">
          <cell r="F2135" t="str">
            <v>SUB30006</v>
          </cell>
          <cell r="G2135" t="str">
            <v>n</v>
          </cell>
        </row>
        <row r="2136">
          <cell r="F2136" t="str">
            <v>SUB30007</v>
          </cell>
          <cell r="G2136" t="str">
            <v>n</v>
          </cell>
        </row>
        <row r="2137">
          <cell r="F2137" t="str">
            <v>SUB30008</v>
          </cell>
          <cell r="G2137" t="str">
            <v>n</v>
          </cell>
        </row>
        <row r="2138">
          <cell r="F2138" t="str">
            <v>SUB30009</v>
          </cell>
          <cell r="G2138" t="str">
            <v>m3</v>
          </cell>
        </row>
        <row r="2139">
          <cell r="F2139" t="str">
            <v>SUB00000</v>
          </cell>
          <cell r="G2139" t="str">
            <v>n</v>
          </cell>
        </row>
        <row r="2140">
          <cell r="F2140" t="str">
            <v>SUB00650</v>
          </cell>
          <cell r="G2140" t="str">
            <v>m3</v>
          </cell>
        </row>
        <row r="2141">
          <cell r="F2141" t="str">
            <v>SUB00651</v>
          </cell>
          <cell r="G2141" t="str">
            <v>m3</v>
          </cell>
        </row>
        <row r="2142">
          <cell r="F2142" t="str">
            <v>SUB00652</v>
          </cell>
          <cell r="G2142" t="str">
            <v>m3</v>
          </cell>
        </row>
        <row r="2143">
          <cell r="F2143" t="str">
            <v>SUB00653</v>
          </cell>
          <cell r="G2143" t="str">
            <v>m3</v>
          </cell>
        </row>
        <row r="2144">
          <cell r="F2144" t="str">
            <v>SUB00654</v>
          </cell>
          <cell r="G2144" t="str">
            <v>m3</v>
          </cell>
        </row>
        <row r="2145">
          <cell r="F2145" t="str">
            <v>SUB00655</v>
          </cell>
          <cell r="G2145" t="str">
            <v>m3</v>
          </cell>
        </row>
        <row r="2146">
          <cell r="F2146" t="str">
            <v>SUB00656</v>
          </cell>
          <cell r="G2146" t="str">
            <v>m3</v>
          </cell>
        </row>
        <row r="2147">
          <cell r="F2147" t="str">
            <v>SUB00657</v>
          </cell>
          <cell r="G2147" t="str">
            <v>m3</v>
          </cell>
        </row>
        <row r="2148">
          <cell r="F2148" t="str">
            <v>SUB00658</v>
          </cell>
          <cell r="G2148" t="str">
            <v>m3</v>
          </cell>
        </row>
        <row r="2149">
          <cell r="F2149" t="str">
            <v>SUB00659</v>
          </cell>
          <cell r="G2149" t="str">
            <v>m3</v>
          </cell>
        </row>
        <row r="2150">
          <cell r="F2150" t="str">
            <v>SUB00000</v>
          </cell>
          <cell r="G2150" t="str">
            <v>n</v>
          </cell>
        </row>
        <row r="2151">
          <cell r="F2151" t="str">
            <v>SUB10670</v>
          </cell>
          <cell r="G2151" t="str">
            <v>m3</v>
          </cell>
        </row>
        <row r="2152">
          <cell r="F2152" t="str">
            <v>SUB10671</v>
          </cell>
          <cell r="G2152" t="str">
            <v>m3</v>
          </cell>
        </row>
        <row r="2153">
          <cell r="F2153" t="str">
            <v>SUB10672</v>
          </cell>
          <cell r="G2153" t="str">
            <v>m3</v>
          </cell>
        </row>
        <row r="2154">
          <cell r="F2154" t="str">
            <v>SUB10673</v>
          </cell>
          <cell r="G2154" t="str">
            <v>m3</v>
          </cell>
        </row>
        <row r="2155">
          <cell r="F2155" t="str">
            <v>SUB10674</v>
          </cell>
          <cell r="G2155" t="str">
            <v>m3</v>
          </cell>
        </row>
        <row r="2156">
          <cell r="F2156" t="str">
            <v>SUB10675</v>
          </cell>
          <cell r="G2156" t="str">
            <v>m3</v>
          </cell>
        </row>
        <row r="2157">
          <cell r="F2157" t="str">
            <v>SUB10676</v>
          </cell>
          <cell r="G2157" t="str">
            <v>m3</v>
          </cell>
        </row>
        <row r="2158">
          <cell r="F2158" t="str">
            <v>SUB10677</v>
          </cell>
          <cell r="G2158" t="str">
            <v>m3</v>
          </cell>
        </row>
        <row r="2159">
          <cell r="F2159" t="str">
            <v>SUB10678</v>
          </cell>
          <cell r="G2159" t="str">
            <v>m3</v>
          </cell>
        </row>
        <row r="2160">
          <cell r="F2160" t="str">
            <v>SUB10679</v>
          </cell>
          <cell r="G2160" t="str">
            <v>m3</v>
          </cell>
        </row>
        <row r="2161">
          <cell r="F2161" t="str">
            <v>SUB10680</v>
          </cell>
          <cell r="G2161" t="str">
            <v>m3</v>
          </cell>
        </row>
        <row r="2162">
          <cell r="F2162" t="str">
            <v>SUB10681</v>
          </cell>
          <cell r="G2162" t="str">
            <v>m3</v>
          </cell>
        </row>
        <row r="2163">
          <cell r="F2163" t="str">
            <v>SUB10682</v>
          </cell>
          <cell r="G2163" t="str">
            <v>m3</v>
          </cell>
        </row>
        <row r="2164">
          <cell r="F2164" t="str">
            <v>SUB10683</v>
          </cell>
          <cell r="G2164" t="str">
            <v>m3</v>
          </cell>
        </row>
        <row r="2165">
          <cell r="F2165" t="str">
            <v>SUB10684</v>
          </cell>
          <cell r="G2165" t="str">
            <v>m3</v>
          </cell>
        </row>
        <row r="2166">
          <cell r="F2166" t="str">
            <v>SUB10685</v>
          </cell>
          <cell r="G2166" t="str">
            <v>m3</v>
          </cell>
        </row>
        <row r="2167">
          <cell r="F2167" t="str">
            <v>SUB10686</v>
          </cell>
          <cell r="G2167" t="str">
            <v>m3</v>
          </cell>
        </row>
        <row r="2168">
          <cell r="F2168" t="str">
            <v>SUB10687</v>
          </cell>
          <cell r="G2168" t="str">
            <v>m3</v>
          </cell>
        </row>
        <row r="2169">
          <cell r="F2169" t="str">
            <v>SUB10688</v>
          </cell>
          <cell r="G2169" t="str">
            <v>m3</v>
          </cell>
        </row>
        <row r="2170">
          <cell r="F2170" t="str">
            <v>SUB10689</v>
          </cell>
          <cell r="G2170" t="str">
            <v>m3</v>
          </cell>
        </row>
        <row r="2171">
          <cell r="F2171" t="str">
            <v>SUB10690</v>
          </cell>
          <cell r="G2171" t="str">
            <v>m3</v>
          </cell>
        </row>
        <row r="2172">
          <cell r="F2172" t="str">
            <v>SUB10691</v>
          </cell>
          <cell r="G2172" t="str">
            <v>m3</v>
          </cell>
        </row>
        <row r="2173">
          <cell r="F2173" t="str">
            <v>SUB10692</v>
          </cell>
          <cell r="G2173" t="str">
            <v>m3</v>
          </cell>
        </row>
        <row r="2174">
          <cell r="F2174" t="str">
            <v>SUB10693</v>
          </cell>
          <cell r="G2174" t="str">
            <v>m3</v>
          </cell>
        </row>
        <row r="2175">
          <cell r="F2175" t="str">
            <v>SUB10694</v>
          </cell>
          <cell r="G2175" t="str">
            <v>m3</v>
          </cell>
        </row>
        <row r="2176">
          <cell r="F2176" t="str">
            <v>SUB10695</v>
          </cell>
          <cell r="G2176" t="str">
            <v>m3</v>
          </cell>
        </row>
        <row r="2177">
          <cell r="F2177" t="str">
            <v>SUB10696</v>
          </cell>
          <cell r="G2177" t="str">
            <v>m3</v>
          </cell>
        </row>
        <row r="2178">
          <cell r="F2178" t="str">
            <v>SUB00000</v>
          </cell>
          <cell r="G2178" t="str">
            <v>n</v>
          </cell>
        </row>
        <row r="2179">
          <cell r="F2179" t="str">
            <v>SUB70001</v>
          </cell>
          <cell r="G2179" t="str">
            <v>t</v>
          </cell>
        </row>
        <row r="2180">
          <cell r="F2180" t="str">
            <v>SUB70002</v>
          </cell>
          <cell r="G2180" t="str">
            <v>kg</v>
          </cell>
        </row>
        <row r="2181">
          <cell r="F2181" t="str">
            <v>SUB70003</v>
          </cell>
          <cell r="G2181" t="str">
            <v>m3</v>
          </cell>
        </row>
        <row r="2182">
          <cell r="F2182" t="str">
            <v>SUB70004</v>
          </cell>
          <cell r="G2182" t="str">
            <v>m2</v>
          </cell>
        </row>
        <row r="2183">
          <cell r="F2183" t="str">
            <v>SUB70005</v>
          </cell>
          <cell r="G2183" t="str">
            <v>m2</v>
          </cell>
        </row>
        <row r="2184">
          <cell r="F2184" t="str">
            <v>SUB70006</v>
          </cell>
          <cell r="G2184" t="str">
            <v>m2</v>
          </cell>
        </row>
        <row r="2185">
          <cell r="F2185" t="str">
            <v>SUB70007</v>
          </cell>
          <cell r="G2185" t="str">
            <v>m2</v>
          </cell>
        </row>
        <row r="2186">
          <cell r="F2186" t="str">
            <v>SUB00000</v>
          </cell>
          <cell r="G2186" t="str">
            <v>n</v>
          </cell>
        </row>
        <row r="2187">
          <cell r="F2187" t="str">
            <v>SUB25001</v>
          </cell>
          <cell r="G2187" t="str">
            <v>m3</v>
          </cell>
        </row>
        <row r="2188">
          <cell r="F2188" t="str">
            <v>SUB25002</v>
          </cell>
          <cell r="G2188" t="str">
            <v>m3</v>
          </cell>
        </row>
        <row r="2189">
          <cell r="F2189" t="str">
            <v>SUB25003</v>
          </cell>
          <cell r="G2189" t="str">
            <v>m3</v>
          </cell>
        </row>
        <row r="2190">
          <cell r="F2190" t="str">
            <v>SUB25004</v>
          </cell>
          <cell r="G2190" t="str">
            <v>m3</v>
          </cell>
        </row>
        <row r="2191">
          <cell r="F2191" t="str">
            <v>SUB25005</v>
          </cell>
          <cell r="G2191" t="str">
            <v>m3</v>
          </cell>
        </row>
        <row r="2192">
          <cell r="F2192" t="str">
            <v>SUB25006</v>
          </cell>
          <cell r="G2192" t="str">
            <v>m3</v>
          </cell>
        </row>
        <row r="2193">
          <cell r="F2193" t="str">
            <v>SUB25007</v>
          </cell>
          <cell r="G2193" t="str">
            <v>m3</v>
          </cell>
        </row>
        <row r="2194">
          <cell r="F2194" t="str">
            <v>SUB25008</v>
          </cell>
          <cell r="G2194" t="str">
            <v>m3</v>
          </cell>
        </row>
        <row r="2195">
          <cell r="F2195" t="str">
            <v>SUB00270</v>
          </cell>
          <cell r="G2195" t="str">
            <v>n</v>
          </cell>
        </row>
        <row r="2196">
          <cell r="F2196" t="str">
            <v>SUB00271</v>
          </cell>
          <cell r="G2196" t="str">
            <v>n</v>
          </cell>
        </row>
        <row r="2197">
          <cell r="F2197" t="str">
            <v>SUB00272</v>
          </cell>
          <cell r="G2197" t="str">
            <v>n</v>
          </cell>
        </row>
        <row r="2198">
          <cell r="F2198" t="str">
            <v>SUB00273</v>
          </cell>
          <cell r="G2198" t="str">
            <v>n</v>
          </cell>
        </row>
        <row r="2200">
          <cell r="F2200" t="str">
            <v>SUB00374</v>
          </cell>
          <cell r="G2200" t="str">
            <v>m3</v>
          </cell>
        </row>
        <row r="2201">
          <cell r="F2201" t="str">
            <v>SUB00375</v>
          </cell>
          <cell r="G2201" t="str">
            <v>n</v>
          </cell>
        </row>
        <row r="2202">
          <cell r="F2202" t="str">
            <v>SUB00376</v>
          </cell>
          <cell r="G2202" t="str">
            <v>n</v>
          </cell>
        </row>
        <row r="2203">
          <cell r="F2203" t="str">
            <v>SUB00377</v>
          </cell>
          <cell r="G2203" t="str">
            <v>n</v>
          </cell>
        </row>
        <row r="2204">
          <cell r="F2204" t="str">
            <v>SUB00378</v>
          </cell>
          <cell r="G2204" t="str">
            <v>n</v>
          </cell>
        </row>
        <row r="2205">
          <cell r="F2205" t="str">
            <v>SUB00379</v>
          </cell>
          <cell r="G2205" t="str">
            <v>n</v>
          </cell>
        </row>
        <row r="2206">
          <cell r="F2206" t="str">
            <v>SUB00380</v>
          </cell>
          <cell r="G2206" t="str">
            <v>m3</v>
          </cell>
        </row>
        <row r="2207">
          <cell r="F2207" t="str">
            <v>SUB00381</v>
          </cell>
          <cell r="G2207" t="str">
            <v>m3</v>
          </cell>
        </row>
        <row r="2208">
          <cell r="F2208" t="str">
            <v>SUB00382</v>
          </cell>
          <cell r="G2208" t="str">
            <v>m2</v>
          </cell>
        </row>
        <row r="2209">
          <cell r="F2209" t="str">
            <v>SUB00383</v>
          </cell>
          <cell r="G2209" t="str">
            <v>m3</v>
          </cell>
        </row>
        <row r="2210">
          <cell r="F2210" t="str">
            <v>SUB00384</v>
          </cell>
          <cell r="G2210" t="str">
            <v>m2</v>
          </cell>
        </row>
        <row r="2211">
          <cell r="F2211" t="str">
            <v>SUB00385</v>
          </cell>
          <cell r="G2211" t="str">
            <v>m</v>
          </cell>
        </row>
        <row r="2212">
          <cell r="F2212" t="str">
            <v>SUB00386</v>
          </cell>
          <cell r="G2212" t="str">
            <v>n</v>
          </cell>
        </row>
        <row r="2213">
          <cell r="F2213" t="str">
            <v>SUB00387</v>
          </cell>
          <cell r="G2213" t="str">
            <v>m</v>
          </cell>
        </row>
        <row r="2214">
          <cell r="F2214" t="str">
            <v>SUB00388</v>
          </cell>
          <cell r="G2214" t="str">
            <v>m3</v>
          </cell>
        </row>
        <row r="2216">
          <cell r="F2216" t="str">
            <v>SUB00392</v>
          </cell>
          <cell r="G2216" t="str">
            <v>m3</v>
          </cell>
        </row>
        <row r="2217">
          <cell r="F2217" t="str">
            <v>SUB00393</v>
          </cell>
          <cell r="G2217" t="str">
            <v>m3</v>
          </cell>
        </row>
        <row r="2218">
          <cell r="F2218" t="str">
            <v>SUB00394</v>
          </cell>
          <cell r="G2218" t="str">
            <v>m3</v>
          </cell>
        </row>
        <row r="2219">
          <cell r="F2219" t="str">
            <v>SUB00395</v>
          </cell>
          <cell r="G2219" t="str">
            <v>m3</v>
          </cell>
        </row>
        <row r="2220">
          <cell r="F2220" t="str">
            <v>SUB00396</v>
          </cell>
          <cell r="G2220" t="str">
            <v>m3</v>
          </cell>
        </row>
        <row r="2221">
          <cell r="F2221" t="str">
            <v>SUB00397</v>
          </cell>
          <cell r="G2221" t="str">
            <v>m3</v>
          </cell>
        </row>
        <row r="2222">
          <cell r="F2222" t="str">
            <v>SUB00403</v>
          </cell>
          <cell r="G2222" t="str">
            <v>m3</v>
          </cell>
        </row>
        <row r="2223">
          <cell r="F2223" t="str">
            <v>SUB00404</v>
          </cell>
          <cell r="G2223" t="str">
            <v>m3</v>
          </cell>
        </row>
        <row r="2224">
          <cell r="F2224" t="str">
            <v>SUB00405</v>
          </cell>
          <cell r="G2224" t="str">
            <v>m3</v>
          </cell>
        </row>
        <row r="2225">
          <cell r="F2225" t="str">
            <v>SUB00406</v>
          </cell>
          <cell r="G2225" t="str">
            <v>m2</v>
          </cell>
        </row>
        <row r="2226">
          <cell r="F2226" t="str">
            <v>SUB00407</v>
          </cell>
          <cell r="G2226" t="str">
            <v>m2</v>
          </cell>
        </row>
        <row r="2227">
          <cell r="F2227" t="str">
            <v>SUB00408</v>
          </cell>
          <cell r="G2227" t="str">
            <v>m2</v>
          </cell>
        </row>
        <row r="2228">
          <cell r="F2228" t="str">
            <v>SUB00409</v>
          </cell>
          <cell r="G2228" t="str">
            <v>m3</v>
          </cell>
        </row>
        <row r="2229">
          <cell r="F2229" t="str">
            <v>SUB00410</v>
          </cell>
          <cell r="G2229" t="str">
            <v>m3</v>
          </cell>
        </row>
        <row r="2230">
          <cell r="F2230" t="str">
            <v>SUB00411</v>
          </cell>
          <cell r="G2230" t="str">
            <v>m2</v>
          </cell>
        </row>
        <row r="2231">
          <cell r="F2231" t="str">
            <v>SUB00412</v>
          </cell>
          <cell r="G2231" t="str">
            <v>m2</v>
          </cell>
        </row>
        <row r="2232">
          <cell r="F2232" t="str">
            <v>SUB00413</v>
          </cell>
          <cell r="G2232" t="str">
            <v>m2</v>
          </cell>
        </row>
        <row r="2233">
          <cell r="F2233" t="str">
            <v>SUB00414</v>
          </cell>
          <cell r="G2233" t="str">
            <v xml:space="preserve">m2 </v>
          </cell>
        </row>
        <row r="2235">
          <cell r="F2235" t="str">
            <v>SUB00524</v>
          </cell>
          <cell r="G2235" t="str">
            <v>m2</v>
          </cell>
        </row>
        <row r="2236">
          <cell r="F2236" t="str">
            <v>SUB00525</v>
          </cell>
          <cell r="G2236" t="str">
            <v>m2</v>
          </cell>
        </row>
        <row r="2237">
          <cell r="F2237" t="str">
            <v>SUB00513</v>
          </cell>
          <cell r="G2237" t="str">
            <v>m2</v>
          </cell>
        </row>
        <row r="2238">
          <cell r="F2238" t="str">
            <v>SUB00515</v>
          </cell>
          <cell r="G2238" t="str">
            <v>m</v>
          </cell>
        </row>
        <row r="2239">
          <cell r="F2239" t="str">
            <v>SUB00516</v>
          </cell>
          <cell r="G2239" t="str">
            <v>m</v>
          </cell>
        </row>
        <row r="2240">
          <cell r="F2240" t="str">
            <v>SUB00517</v>
          </cell>
          <cell r="G2240" t="str">
            <v>m</v>
          </cell>
        </row>
        <row r="2241">
          <cell r="F2241" t="str">
            <v>SUB00518</v>
          </cell>
          <cell r="G2241" t="str">
            <v>m</v>
          </cell>
        </row>
        <row r="2242">
          <cell r="F2242" t="str">
            <v>SUB11524</v>
          </cell>
          <cell r="G2242" t="str">
            <v>m</v>
          </cell>
        </row>
        <row r="2243">
          <cell r="F2243" t="str">
            <v>SUB11525</v>
          </cell>
          <cell r="G2243" t="str">
            <v>m</v>
          </cell>
        </row>
        <row r="2244">
          <cell r="F2244" t="str">
            <v>SUB00519</v>
          </cell>
          <cell r="G2244" t="str">
            <v>m2</v>
          </cell>
        </row>
        <row r="2245">
          <cell r="F2245" t="str">
            <v>SUB00520</v>
          </cell>
          <cell r="G2245" t="str">
            <v>m2</v>
          </cell>
        </row>
        <row r="2246">
          <cell r="F2246" t="str">
            <v>SUB00521</v>
          </cell>
          <cell r="G2246" t="str">
            <v>No.</v>
          </cell>
        </row>
        <row r="2247">
          <cell r="F2247" t="str">
            <v>SUB00522</v>
          </cell>
          <cell r="G2247" t="str">
            <v>m2</v>
          </cell>
        </row>
        <row r="2248">
          <cell r="F2248" t="str">
            <v>SUB00523</v>
          </cell>
          <cell r="G2248" t="str">
            <v>m2</v>
          </cell>
        </row>
        <row r="2250">
          <cell r="F2250" t="str">
            <v>SUB00528</v>
          </cell>
          <cell r="G2250" t="str">
            <v>m</v>
          </cell>
        </row>
        <row r="2251">
          <cell r="F2251" t="str">
            <v>SUB00529</v>
          </cell>
          <cell r="G2251" t="str">
            <v>m</v>
          </cell>
        </row>
        <row r="2252">
          <cell r="F2252" t="str">
            <v>SUB00530</v>
          </cell>
          <cell r="G2252" t="str">
            <v>m</v>
          </cell>
        </row>
        <row r="2253">
          <cell r="F2253" t="str">
            <v>SUB00531</v>
          </cell>
          <cell r="G2253" t="str">
            <v>m</v>
          </cell>
        </row>
        <row r="2254">
          <cell r="F2254" t="str">
            <v>SUB00532</v>
          </cell>
          <cell r="G2254" t="str">
            <v>n</v>
          </cell>
        </row>
        <row r="2255">
          <cell r="F2255" t="str">
            <v>SUB00533</v>
          </cell>
          <cell r="G2255" t="str">
            <v>n</v>
          </cell>
        </row>
        <row r="2256">
          <cell r="F2256" t="str">
            <v>SUB00534</v>
          </cell>
          <cell r="G2256" t="str">
            <v>m</v>
          </cell>
        </row>
        <row r="2257">
          <cell r="F2257" t="str">
            <v>SUB00535</v>
          </cell>
          <cell r="G2257" t="str">
            <v>n</v>
          </cell>
        </row>
        <row r="2258">
          <cell r="F2258" t="str">
            <v>SUB00536</v>
          </cell>
          <cell r="G2258" t="str">
            <v>m</v>
          </cell>
        </row>
        <row r="2259">
          <cell r="F2259" t="str">
            <v>SUB00537</v>
          </cell>
          <cell r="G2259" t="str">
            <v>m</v>
          </cell>
        </row>
        <row r="2260">
          <cell r="F2260" t="str">
            <v>SUB00538</v>
          </cell>
          <cell r="G2260" t="str">
            <v>n</v>
          </cell>
        </row>
        <row r="2261">
          <cell r="F2261" t="str">
            <v>SUB00539</v>
          </cell>
          <cell r="G2261" t="str">
            <v>n</v>
          </cell>
        </row>
        <row r="2262">
          <cell r="F2262" t="str">
            <v>SUB00540</v>
          </cell>
          <cell r="G2262" t="str">
            <v>n</v>
          </cell>
        </row>
        <row r="2263">
          <cell r="F2263" t="str">
            <v>SUB00541</v>
          </cell>
          <cell r="G2263" t="str">
            <v>n</v>
          </cell>
        </row>
        <row r="2264">
          <cell r="F2264" t="str">
            <v>SUB00542</v>
          </cell>
          <cell r="G2264" t="str">
            <v>n</v>
          </cell>
        </row>
        <row r="2265">
          <cell r="F2265" t="str">
            <v>SUB00543</v>
          </cell>
          <cell r="G2265" t="str">
            <v>n</v>
          </cell>
        </row>
        <row r="2266">
          <cell r="F2266" t="str">
            <v>SUB00544</v>
          </cell>
          <cell r="G2266" t="str">
            <v>n</v>
          </cell>
        </row>
        <row r="2267">
          <cell r="F2267" t="str">
            <v>SUB00545</v>
          </cell>
          <cell r="G2267" t="str">
            <v>m</v>
          </cell>
        </row>
        <row r="2269">
          <cell r="F2269" t="str">
            <v>SUB00549</v>
          </cell>
          <cell r="G2269" t="str">
            <v>m2</v>
          </cell>
        </row>
        <row r="2270">
          <cell r="F2270" t="str">
            <v>SUB00550</v>
          </cell>
          <cell r="G2270" t="str">
            <v>m2</v>
          </cell>
        </row>
        <row r="2271">
          <cell r="F2271" t="str">
            <v>SUB00551</v>
          </cell>
          <cell r="G2271" t="str">
            <v>m2</v>
          </cell>
        </row>
        <row r="2272">
          <cell r="F2272" t="str">
            <v>SUB00552</v>
          </cell>
          <cell r="G2272" t="str">
            <v>n</v>
          </cell>
        </row>
        <row r="2273">
          <cell r="F2273" t="str">
            <v>SUB00553</v>
          </cell>
          <cell r="G2273" t="str">
            <v>n</v>
          </cell>
        </row>
        <row r="2274">
          <cell r="F2274" t="str">
            <v>SUB00554</v>
          </cell>
          <cell r="G2274" t="str">
            <v>m</v>
          </cell>
        </row>
        <row r="2275">
          <cell r="F2275" t="str">
            <v>SUB00555</v>
          </cell>
          <cell r="G2275" t="str">
            <v>n</v>
          </cell>
        </row>
        <row r="2276">
          <cell r="F2276" t="str">
            <v>SUB00556</v>
          </cell>
          <cell r="G2276" t="str">
            <v>n</v>
          </cell>
        </row>
        <row r="2277">
          <cell r="F2277" t="str">
            <v>SUB00557</v>
          </cell>
          <cell r="G2277" t="str">
            <v>m2</v>
          </cell>
        </row>
        <row r="2278">
          <cell r="F2278" t="str">
            <v>SUB00558</v>
          </cell>
          <cell r="G2278" t="str">
            <v>m2</v>
          </cell>
        </row>
        <row r="2279">
          <cell r="F2279" t="str">
            <v>SUB00559</v>
          </cell>
          <cell r="G2279" t="str">
            <v>m2</v>
          </cell>
        </row>
        <row r="2280">
          <cell r="F2280" t="str">
            <v>SUB00560</v>
          </cell>
          <cell r="G2280" t="str">
            <v>m2</v>
          </cell>
        </row>
        <row r="2281">
          <cell r="F2281" t="str">
            <v>SUB00561</v>
          </cell>
          <cell r="G2281" t="str">
            <v>m2</v>
          </cell>
        </row>
        <row r="2282">
          <cell r="F2282" t="str">
            <v>SUB00562</v>
          </cell>
          <cell r="G2282" t="str">
            <v>n</v>
          </cell>
        </row>
        <row r="2283">
          <cell r="F2283" t="str">
            <v>SUB00563</v>
          </cell>
          <cell r="G2283" t="str">
            <v>m2</v>
          </cell>
        </row>
        <row r="2284">
          <cell r="F2284" t="str">
            <v>SUB00564</v>
          </cell>
          <cell r="G2284" t="str">
            <v>n</v>
          </cell>
        </row>
        <row r="2285">
          <cell r="F2285" t="str">
            <v>SUB00565</v>
          </cell>
          <cell r="G2285" t="str">
            <v>n</v>
          </cell>
        </row>
        <row r="2286">
          <cell r="F2286" t="str">
            <v>SUB00566</v>
          </cell>
          <cell r="G2286" t="str">
            <v>m2</v>
          </cell>
        </row>
        <row r="2287">
          <cell r="F2287" t="str">
            <v>SUB00567</v>
          </cell>
          <cell r="G2287" t="str">
            <v>m2</v>
          </cell>
        </row>
        <row r="2288">
          <cell r="F2288" t="str">
            <v>SUB00568</v>
          </cell>
          <cell r="G2288" t="str">
            <v>m2</v>
          </cell>
        </row>
        <row r="2289">
          <cell r="F2289" t="str">
            <v>SUB00569</v>
          </cell>
          <cell r="G2289" t="str">
            <v>bay</v>
          </cell>
        </row>
        <row r="2291">
          <cell r="F2291" t="str">
            <v>SUB00574</v>
          </cell>
          <cell r="G2291" t="str">
            <v>n</v>
          </cell>
        </row>
        <row r="2292">
          <cell r="F2292" t="str">
            <v>SUB11582</v>
          </cell>
          <cell r="G2292" t="str">
            <v xml:space="preserve">n </v>
          </cell>
        </row>
        <row r="2293">
          <cell r="F2293" t="str">
            <v>SUB00575</v>
          </cell>
          <cell r="G2293" t="str">
            <v>m2</v>
          </cell>
        </row>
        <row r="2294">
          <cell r="F2294" t="str">
            <v>SUB00576</v>
          </cell>
          <cell r="G2294" t="str">
            <v>m3</v>
          </cell>
        </row>
        <row r="2295">
          <cell r="F2295" t="str">
            <v>SUB00577</v>
          </cell>
          <cell r="G2295" t="str">
            <v>Item</v>
          </cell>
        </row>
        <row r="2296">
          <cell r="F2296" t="str">
            <v>SUB00578</v>
          </cell>
          <cell r="G2296" t="str">
            <v>n</v>
          </cell>
        </row>
        <row r="2297">
          <cell r="F2297" t="str">
            <v>SUB00579</v>
          </cell>
          <cell r="G2297" t="str">
            <v>n</v>
          </cell>
        </row>
        <row r="2298">
          <cell r="F2298" t="str">
            <v>SUB00580</v>
          </cell>
          <cell r="G2298" t="str">
            <v>m2</v>
          </cell>
        </row>
        <row r="2299">
          <cell r="F2299" t="str">
            <v>SUB00581</v>
          </cell>
          <cell r="G2299" t="str">
            <v>n</v>
          </cell>
        </row>
        <row r="2301">
          <cell r="F2301" t="str">
            <v>SUB00585</v>
          </cell>
          <cell r="G2301" t="str">
            <v>m</v>
          </cell>
        </row>
        <row r="2302">
          <cell r="F2302" t="str">
            <v>SUB00586</v>
          </cell>
          <cell r="G2302" t="str">
            <v>m</v>
          </cell>
        </row>
        <row r="2303">
          <cell r="F2303" t="str">
            <v>SUB00587</v>
          </cell>
          <cell r="G2303" t="str">
            <v>m</v>
          </cell>
        </row>
        <row r="2304">
          <cell r="F2304" t="str">
            <v>SUB00588</v>
          </cell>
          <cell r="G2304" t="str">
            <v>n</v>
          </cell>
        </row>
        <row r="2305">
          <cell r="F2305" t="str">
            <v>SUB00589</v>
          </cell>
          <cell r="G2305" t="str">
            <v>m</v>
          </cell>
        </row>
        <row r="2306">
          <cell r="F2306" t="str">
            <v>SUB00590</v>
          </cell>
          <cell r="G2306" t="str">
            <v>n</v>
          </cell>
        </row>
        <row r="2307">
          <cell r="F2307" t="str">
            <v>SUB00591</v>
          </cell>
          <cell r="G2307" t="str">
            <v>n</v>
          </cell>
        </row>
        <row r="2308">
          <cell r="F2308" t="str">
            <v>SUB00592</v>
          </cell>
          <cell r="G2308" t="str">
            <v>m</v>
          </cell>
        </row>
        <row r="2309">
          <cell r="F2309" t="str">
            <v>SUB00593</v>
          </cell>
          <cell r="G2309" t="str">
            <v>m</v>
          </cell>
        </row>
        <row r="2310">
          <cell r="F2310" t="str">
            <v>SUB00594</v>
          </cell>
          <cell r="G2310" t="str">
            <v>m</v>
          </cell>
        </row>
        <row r="2311">
          <cell r="F2311" t="str">
            <v>SUB00595</v>
          </cell>
          <cell r="G2311" t="str">
            <v>m</v>
          </cell>
        </row>
        <row r="2312">
          <cell r="F2312" t="str">
            <v>SUB00596</v>
          </cell>
          <cell r="G2312" t="str">
            <v>m</v>
          </cell>
        </row>
        <row r="2313">
          <cell r="F2313" t="str">
            <v>SUB00597</v>
          </cell>
          <cell r="G2313" t="str">
            <v>m</v>
          </cell>
        </row>
        <row r="2314">
          <cell r="F2314" t="str">
            <v>SUB00598</v>
          </cell>
          <cell r="G2314" t="str">
            <v>m</v>
          </cell>
        </row>
        <row r="2315">
          <cell r="F2315" t="str">
            <v>SUB00599</v>
          </cell>
          <cell r="G2315" t="str">
            <v>m</v>
          </cell>
        </row>
        <row r="2316">
          <cell r="F2316" t="str">
            <v>SUB00600</v>
          </cell>
          <cell r="G2316" t="str">
            <v>m</v>
          </cell>
        </row>
        <row r="2317">
          <cell r="F2317" t="str">
            <v>SUB00601</v>
          </cell>
          <cell r="G2317" t="str">
            <v>m</v>
          </cell>
        </row>
        <row r="2318">
          <cell r="F2318" t="str">
            <v>SUB00602</v>
          </cell>
          <cell r="G2318" t="str">
            <v>n</v>
          </cell>
        </row>
        <row r="2319">
          <cell r="F2319" t="str">
            <v>SUB00603</v>
          </cell>
          <cell r="G2319" t="str">
            <v>n</v>
          </cell>
        </row>
        <row r="2321">
          <cell r="F2321" t="str">
            <v>SUB00607</v>
          </cell>
          <cell r="G2321" t="str">
            <v>n</v>
          </cell>
        </row>
        <row r="2322">
          <cell r="F2322" t="str">
            <v>SUB00608</v>
          </cell>
          <cell r="G2322" t="str">
            <v>n</v>
          </cell>
        </row>
        <row r="2323">
          <cell r="F2323" t="str">
            <v>SUB00609</v>
          </cell>
          <cell r="G2323" t="str">
            <v>m</v>
          </cell>
        </row>
        <row r="2324">
          <cell r="F2324" t="str">
            <v>SUB01608</v>
          </cell>
          <cell r="G2324" t="str">
            <v>m</v>
          </cell>
        </row>
        <row r="2325">
          <cell r="F2325" t="str">
            <v>SUB00610</v>
          </cell>
          <cell r="G2325" t="str">
            <v>n</v>
          </cell>
        </row>
        <row r="2326">
          <cell r="F2326" t="str">
            <v>SUB00611</v>
          </cell>
          <cell r="G2326" t="str">
            <v>m</v>
          </cell>
        </row>
        <row r="2327">
          <cell r="F2327" t="str">
            <v>SUB00612</v>
          </cell>
          <cell r="G2327" t="str">
            <v>n</v>
          </cell>
        </row>
        <row r="2328">
          <cell r="F2328" t="str">
            <v>SUB00613</v>
          </cell>
          <cell r="G2328" t="str">
            <v>n</v>
          </cell>
        </row>
        <row r="2329">
          <cell r="F2329" t="str">
            <v>SUB00614</v>
          </cell>
          <cell r="G2329" t="str">
            <v>n</v>
          </cell>
        </row>
        <row r="2330">
          <cell r="F2330" t="str">
            <v>SUB00615</v>
          </cell>
          <cell r="G2330" t="str">
            <v>n</v>
          </cell>
        </row>
        <row r="2331">
          <cell r="F2331" t="str">
            <v>SUB00616</v>
          </cell>
          <cell r="G2331" t="str">
            <v>n</v>
          </cell>
        </row>
        <row r="2333">
          <cell r="F2333" t="str">
            <v>SUB00621</v>
          </cell>
          <cell r="G2333" t="str">
            <v>m</v>
          </cell>
        </row>
        <row r="2334">
          <cell r="F2334" t="str">
            <v>SUB00622</v>
          </cell>
        </row>
        <row r="2335">
          <cell r="F2335" t="str">
            <v>SUB00623</v>
          </cell>
          <cell r="G2335" t="str">
            <v>m</v>
          </cell>
        </row>
        <row r="2336">
          <cell r="F2336" t="str">
            <v>SUB00624</v>
          </cell>
          <cell r="G2336" t="str">
            <v>m</v>
          </cell>
        </row>
        <row r="2337">
          <cell r="F2337" t="str">
            <v>SUB00625</v>
          </cell>
          <cell r="G2337" t="str">
            <v>m</v>
          </cell>
        </row>
        <row r="2338">
          <cell r="F2338" t="str">
            <v>SUB00626</v>
          </cell>
          <cell r="G2338" t="str">
            <v>m</v>
          </cell>
        </row>
        <row r="2339">
          <cell r="F2339" t="str">
            <v>SUB00627</v>
          </cell>
          <cell r="G2339" t="str">
            <v>m</v>
          </cell>
        </row>
        <row r="2340">
          <cell r="F2340" t="str">
            <v>SUB00628</v>
          </cell>
          <cell r="G2340" t="str">
            <v>m</v>
          </cell>
        </row>
        <row r="2341">
          <cell r="F2341" t="str">
            <v>SUB00629</v>
          </cell>
          <cell r="G2341" t="str">
            <v>m</v>
          </cell>
        </row>
        <row r="2342">
          <cell r="F2342" t="str">
            <v>SUB00630</v>
          </cell>
          <cell r="G2342" t="str">
            <v>m</v>
          </cell>
        </row>
        <row r="2343">
          <cell r="F2343" t="str">
            <v>SUB00631</v>
          </cell>
          <cell r="G2343" t="str">
            <v>n</v>
          </cell>
        </row>
        <row r="2344">
          <cell r="F2344" t="str">
            <v>SUB00632</v>
          </cell>
          <cell r="G2344" t="str">
            <v>m</v>
          </cell>
        </row>
        <row r="2346">
          <cell r="F2346" t="str">
            <v>SUB00636</v>
          </cell>
          <cell r="G2346" t="str">
            <v>n</v>
          </cell>
        </row>
        <row r="2348">
          <cell r="F2348" t="str">
            <v>SUB00639</v>
          </cell>
          <cell r="G2348" t="str">
            <v>m</v>
          </cell>
        </row>
        <row r="2349">
          <cell r="F2349" t="str">
            <v>SUB00640</v>
          </cell>
          <cell r="G2349" t="str">
            <v>n</v>
          </cell>
        </row>
        <row r="2350">
          <cell r="F2350" t="str">
            <v>SUB00641</v>
          </cell>
          <cell r="G2350" t="str">
            <v>n</v>
          </cell>
        </row>
        <row r="2351">
          <cell r="F2351" t="str">
            <v>SUB00642</v>
          </cell>
          <cell r="G2351" t="str">
            <v>n</v>
          </cell>
        </row>
        <row r="2352">
          <cell r="F2352" t="str">
            <v>SUB00643</v>
          </cell>
          <cell r="G2352" t="str">
            <v>m</v>
          </cell>
        </row>
        <row r="2353">
          <cell r="F2353" t="str">
            <v>SUB00644</v>
          </cell>
          <cell r="G2353" t="str">
            <v>n</v>
          </cell>
        </row>
        <row r="2355">
          <cell r="F2355" t="str">
            <v>SUB00647</v>
          </cell>
          <cell r="G2355" t="str">
            <v>n</v>
          </cell>
        </row>
        <row r="2356">
          <cell r="F2356" t="str">
            <v>SUB00648</v>
          </cell>
          <cell r="G2356" t="str">
            <v>n</v>
          </cell>
        </row>
        <row r="2358">
          <cell r="F2358" t="str">
            <v>SUB9001</v>
          </cell>
          <cell r="G2358" t="str">
            <v>m3</v>
          </cell>
        </row>
        <row r="2359">
          <cell r="F2359" t="str">
            <v>SUB9002</v>
          </cell>
          <cell r="G2359" t="str">
            <v>t</v>
          </cell>
        </row>
        <row r="2360">
          <cell r="F2360" t="str">
            <v>SUB9003</v>
          </cell>
          <cell r="G2360" t="str">
            <v>tkm</v>
          </cell>
        </row>
        <row r="2361">
          <cell r="F2361" t="str">
            <v>SUB9004</v>
          </cell>
          <cell r="G2361" t="str">
            <v>t</v>
          </cell>
        </row>
        <row r="2362">
          <cell r="F2362" t="str">
            <v>SUB9005</v>
          </cell>
          <cell r="G2362" t="str">
            <v>t</v>
          </cell>
        </row>
        <row r="2363">
          <cell r="F2363" t="str">
            <v>SUB9006</v>
          </cell>
          <cell r="G2363" t="str">
            <v>m2</v>
          </cell>
        </row>
        <row r="2364">
          <cell r="F2364" t="str">
            <v>SUB9007</v>
          </cell>
          <cell r="G2364" t="str">
            <v>t</v>
          </cell>
        </row>
        <row r="2365">
          <cell r="F2365" t="str">
            <v>SUB9008</v>
          </cell>
          <cell r="G2365" t="str">
            <v>t</v>
          </cell>
        </row>
        <row r="2366">
          <cell r="F2366" t="str">
            <v>SUB9009</v>
          </cell>
          <cell r="G2366" t="str">
            <v>t</v>
          </cell>
        </row>
        <row r="2373">
          <cell r="F2373" t="str">
            <v>SUB00516</v>
          </cell>
          <cell r="G2373" t="str">
            <v>m</v>
          </cell>
        </row>
        <row r="2374">
          <cell r="F2374" t="str">
            <v>SUB11524</v>
          </cell>
          <cell r="G2374" t="str">
            <v>m</v>
          </cell>
          <cell r="L2374">
            <v>30</v>
          </cell>
          <cell r="M2374" t="str">
            <v>road</v>
          </cell>
        </row>
        <row r="2376">
          <cell r="F2376" t="str">
            <v>SUB00517</v>
          </cell>
          <cell r="G2376" t="str">
            <v>m</v>
          </cell>
        </row>
        <row r="2377">
          <cell r="F2377" t="str">
            <v>SUB11525</v>
          </cell>
          <cell r="G2377" t="str">
            <v>m</v>
          </cell>
          <cell r="L2377">
            <v>30</v>
          </cell>
          <cell r="M2377" t="str">
            <v>Road</v>
          </cell>
        </row>
        <row r="2382">
          <cell r="F2382" t="str">
            <v>SUB00405</v>
          </cell>
          <cell r="G2382" t="str">
            <v>m3</v>
          </cell>
        </row>
        <row r="2383">
          <cell r="F2383" t="str">
            <v>SUB00409</v>
          </cell>
          <cell r="G2383" t="str">
            <v>m3</v>
          </cell>
        </row>
        <row r="2384">
          <cell r="F2384" t="str">
            <v>SUB00410</v>
          </cell>
          <cell r="G2384" t="str">
            <v>m3</v>
          </cell>
        </row>
        <row r="2389">
          <cell r="F2389" t="str">
            <v>SUB11660</v>
          </cell>
          <cell r="G2389" t="str">
            <v>m3</v>
          </cell>
        </row>
        <row r="2390">
          <cell r="F2390" t="str">
            <v>SUB11661</v>
          </cell>
          <cell r="G2390" t="str">
            <v>m3</v>
          </cell>
        </row>
        <row r="2395">
          <cell r="F2395" t="str">
            <v>SUB11662</v>
          </cell>
          <cell r="G2395" t="str">
            <v>m</v>
          </cell>
          <cell r="J2395">
            <v>22300</v>
          </cell>
        </row>
        <row r="2396">
          <cell r="F2396" t="str">
            <v>SUB11663</v>
          </cell>
          <cell r="G2396" t="str">
            <v>m</v>
          </cell>
          <cell r="J2396">
            <v>65.099999999999994</v>
          </cell>
        </row>
        <row r="2398">
          <cell r="F2398" t="str">
            <v>SUB11664</v>
          </cell>
          <cell r="G2398" t="str">
            <v>m</v>
          </cell>
          <cell r="J2398">
            <v>18900</v>
          </cell>
        </row>
        <row r="2399">
          <cell r="F2399" t="str">
            <v>SUB11665</v>
          </cell>
          <cell r="G2399" t="str">
            <v>m</v>
          </cell>
          <cell r="J2399">
            <v>25.1</v>
          </cell>
        </row>
        <row r="2404">
          <cell r="F2404" t="str">
            <v>SUB00574</v>
          </cell>
          <cell r="G2404" t="str">
            <v>No.</v>
          </cell>
        </row>
        <row r="2405">
          <cell r="F2405" t="str">
            <v>SUB11582</v>
          </cell>
          <cell r="G2405" t="str">
            <v>No.</v>
          </cell>
        </row>
        <row r="2410">
          <cell r="F2410" t="str">
            <v>SUB11113</v>
          </cell>
          <cell r="G2410" t="str">
            <v>m</v>
          </cell>
          <cell r="J2410">
            <v>7.0963000000000003</v>
          </cell>
        </row>
        <row r="2411">
          <cell r="F2411" t="str">
            <v>SUB11114</v>
          </cell>
          <cell r="G2411" t="str">
            <v>m</v>
          </cell>
          <cell r="J2411">
            <v>5.7552000000000003</v>
          </cell>
        </row>
        <row r="2412">
          <cell r="F2412" t="str">
            <v>SUB11115</v>
          </cell>
          <cell r="G2412" t="str">
            <v>m</v>
          </cell>
          <cell r="J2412">
            <v>1.87</v>
          </cell>
        </row>
        <row r="2413">
          <cell r="F2413" t="str">
            <v>SUB11116</v>
          </cell>
          <cell r="G2413" t="str">
            <v>m</v>
          </cell>
          <cell r="J2413">
            <v>0.58599999999999997</v>
          </cell>
        </row>
        <row r="2418">
          <cell r="F2418" t="str">
            <v>SUB11111</v>
          </cell>
          <cell r="G2418" t="str">
            <v>m3</v>
          </cell>
          <cell r="J2418">
            <v>38.5</v>
          </cell>
        </row>
        <row r="2419">
          <cell r="F2419" t="str">
            <v>SUB11112</v>
          </cell>
          <cell r="G2419" t="str">
            <v>m3</v>
          </cell>
          <cell r="J2419">
            <v>12.4</v>
          </cell>
        </row>
        <row r="2421">
          <cell r="F2421">
            <v>0</v>
          </cell>
          <cell r="G2421" t="str">
            <v xml:space="preserve"> </v>
          </cell>
        </row>
        <row r="2422">
          <cell r="F2422" t="str">
            <v>SUB11113</v>
          </cell>
          <cell r="G2422" t="str">
            <v>m2</v>
          </cell>
          <cell r="J2422">
            <v>5.03</v>
          </cell>
        </row>
        <row r="2423">
          <cell r="F2423" t="str">
            <v>SUB11114</v>
          </cell>
          <cell r="G2423" t="str">
            <v>m2</v>
          </cell>
          <cell r="J2423">
            <v>2.91</v>
          </cell>
        </row>
        <row r="2428">
          <cell r="F2428" t="str">
            <v>OHL10000</v>
          </cell>
          <cell r="G2428" t="str">
            <v>km</v>
          </cell>
          <cell r="H2428">
            <v>0</v>
          </cell>
          <cell r="I2428">
            <v>0</v>
          </cell>
          <cell r="J2428">
            <v>0</v>
          </cell>
          <cell r="K2428">
            <v>200</v>
          </cell>
          <cell r="L2428" t="str">
            <v>Road</v>
          </cell>
          <cell r="N2428" t="str">
            <v>" "</v>
          </cell>
          <cell r="O2428" t="str">
            <v>" "</v>
          </cell>
        </row>
        <row r="2429">
          <cell r="F2429" t="str">
            <v>OHL01401</v>
          </cell>
          <cell r="G2429" t="str">
            <v>km</v>
          </cell>
          <cell r="H2429">
            <v>806</v>
          </cell>
          <cell r="I2429">
            <v>3366.7292752613666</v>
          </cell>
          <cell r="J2429">
            <v>0</v>
          </cell>
          <cell r="K2429">
            <v>200</v>
          </cell>
          <cell r="L2429" t="str">
            <v>Road</v>
          </cell>
          <cell r="N2429" t="str">
            <v>OPGW</v>
          </cell>
          <cell r="O2429">
            <v>160</v>
          </cell>
          <cell r="Q2429">
            <v>3366.7292752613666</v>
          </cell>
        </row>
        <row r="2430">
          <cell r="F2430" t="str">
            <v>OHL01402</v>
          </cell>
          <cell r="G2430" t="str">
            <v>km</v>
          </cell>
          <cell r="H2430">
            <v>808</v>
          </cell>
          <cell r="I2430">
            <v>3366.729275600384</v>
          </cell>
          <cell r="J2430">
            <v>0</v>
          </cell>
          <cell r="K2430">
            <v>200</v>
          </cell>
          <cell r="L2430" t="str">
            <v>Road</v>
          </cell>
          <cell r="N2430" t="str">
            <v>OPGW</v>
          </cell>
          <cell r="O2430">
            <v>160</v>
          </cell>
          <cell r="Q2430">
            <v>3366.729275600384</v>
          </cell>
        </row>
        <row r="2431">
          <cell r="F2431" t="str">
            <v>OHL01403</v>
          </cell>
          <cell r="G2431" t="str">
            <v>km</v>
          </cell>
          <cell r="H2431">
            <v>893</v>
          </cell>
          <cell r="I2431">
            <v>3772.4172992515264</v>
          </cell>
          <cell r="J2431">
            <v>0</v>
          </cell>
          <cell r="K2431">
            <v>200</v>
          </cell>
          <cell r="L2431" t="str">
            <v>Road</v>
          </cell>
          <cell r="N2431" t="str">
            <v>OPGW</v>
          </cell>
          <cell r="O2431">
            <v>160</v>
          </cell>
          <cell r="Q2431">
            <v>3772.4172992515264</v>
          </cell>
        </row>
        <row r="2432">
          <cell r="F2432" t="str">
            <v>OHL01404</v>
          </cell>
          <cell r="G2432" t="str">
            <v>km</v>
          </cell>
          <cell r="H2432">
            <v>894</v>
          </cell>
          <cell r="I2432">
            <v>3772.4172985790237</v>
          </cell>
          <cell r="J2432">
            <v>0</v>
          </cell>
          <cell r="K2432">
            <v>200</v>
          </cell>
          <cell r="L2432" t="str">
            <v>Road</v>
          </cell>
          <cell r="N2432" t="str">
            <v>OPGW</v>
          </cell>
          <cell r="O2432">
            <v>160</v>
          </cell>
          <cell r="Q2432">
            <v>3772.4172985790237</v>
          </cell>
        </row>
        <row r="2433">
          <cell r="F2433" t="str">
            <v>OHL01405</v>
          </cell>
          <cell r="G2433" t="str">
            <v>km</v>
          </cell>
          <cell r="H2433">
            <v>840</v>
          </cell>
          <cell r="I2433">
            <v>3447.4554713950774</v>
          </cell>
          <cell r="J2433">
            <v>0</v>
          </cell>
          <cell r="K2433">
            <v>200</v>
          </cell>
          <cell r="L2433" t="str">
            <v>Road</v>
          </cell>
          <cell r="N2433" t="str">
            <v>OPGW</v>
          </cell>
          <cell r="O2433">
            <v>160</v>
          </cell>
          <cell r="Q2433">
            <v>3447.4554713950774</v>
          </cell>
        </row>
        <row r="2434">
          <cell r="F2434" t="str">
            <v>OHL01406</v>
          </cell>
          <cell r="G2434" t="str">
            <v>km</v>
          </cell>
          <cell r="H2434">
            <v>931</v>
          </cell>
          <cell r="I2434">
            <v>3853.1434966161255</v>
          </cell>
          <cell r="J2434">
            <v>0</v>
          </cell>
          <cell r="K2434">
            <v>200</v>
          </cell>
          <cell r="L2434" t="str">
            <v>Road</v>
          </cell>
          <cell r="N2434" t="str">
            <v>OPGW</v>
          </cell>
          <cell r="O2434">
            <v>160</v>
          </cell>
          <cell r="Q2434">
            <v>3853.1434966161255</v>
          </cell>
        </row>
        <row r="2435">
          <cell r="F2435" t="str">
            <v>OHL01407</v>
          </cell>
          <cell r="G2435" t="str">
            <v>km</v>
          </cell>
          <cell r="H2435">
            <v>2412</v>
          </cell>
          <cell r="I2435">
            <v>13541.724309441119</v>
          </cell>
          <cell r="J2435">
            <v>0</v>
          </cell>
          <cell r="K2435">
            <v>200</v>
          </cell>
          <cell r="L2435" t="str">
            <v>Road</v>
          </cell>
          <cell r="N2435" t="str">
            <v>AAAC</v>
          </cell>
          <cell r="O2435">
            <v>700</v>
          </cell>
          <cell r="Q2435">
            <v>13541.724309441119</v>
          </cell>
        </row>
        <row r="2436">
          <cell r="F2436" t="str">
            <v>OHL01408</v>
          </cell>
          <cell r="G2436" t="str">
            <v>km</v>
          </cell>
          <cell r="H2436">
            <v>1597</v>
          </cell>
          <cell r="I2436">
            <v>9152.89634874082</v>
          </cell>
          <cell r="J2436">
            <v>0</v>
          </cell>
          <cell r="K2436">
            <v>200</v>
          </cell>
          <cell r="L2436" t="str">
            <v>Road</v>
          </cell>
          <cell r="N2436" t="str">
            <v>ACAR</v>
          </cell>
          <cell r="O2436">
            <v>500</v>
          </cell>
          <cell r="Q2436">
            <v>9152.89634874082</v>
          </cell>
        </row>
        <row r="2437">
          <cell r="F2437" t="str">
            <v>OHL01409</v>
          </cell>
          <cell r="G2437" t="str">
            <v>km</v>
          </cell>
          <cell r="H2437">
            <v>990</v>
          </cell>
          <cell r="I2437">
            <v>2952.0680029748851</v>
          </cell>
          <cell r="J2437">
            <v>0</v>
          </cell>
          <cell r="K2437">
            <v>200</v>
          </cell>
          <cell r="L2437" t="str">
            <v>Road</v>
          </cell>
          <cell r="N2437" t="str">
            <v>OPGW</v>
          </cell>
          <cell r="O2437">
            <v>160</v>
          </cell>
          <cell r="Q2437">
            <v>2952.0680029748851</v>
          </cell>
        </row>
        <row r="2438">
          <cell r="F2438" t="str">
            <v>OHL01410</v>
          </cell>
          <cell r="G2438" t="str">
            <v>km</v>
          </cell>
          <cell r="H2438">
            <v>889</v>
          </cell>
          <cell r="I2438">
            <v>3867.6742111111635</v>
          </cell>
          <cell r="J2438">
            <v>0</v>
          </cell>
          <cell r="K2438">
            <v>200</v>
          </cell>
          <cell r="L2438" t="str">
            <v>Road</v>
          </cell>
          <cell r="N2438" t="str">
            <v>OPGW</v>
          </cell>
          <cell r="O2438">
            <v>160</v>
          </cell>
          <cell r="Q2438">
            <v>3867.6742111111635</v>
          </cell>
        </row>
        <row r="2439">
          <cell r="F2439" t="str">
            <v>OHL01411</v>
          </cell>
          <cell r="G2439" t="str">
            <v>km</v>
          </cell>
          <cell r="H2439">
            <v>549</v>
          </cell>
          <cell r="I2439">
            <v>1740.8496422657154</v>
          </cell>
          <cell r="J2439">
            <v>0</v>
          </cell>
          <cell r="K2439">
            <v>200</v>
          </cell>
          <cell r="L2439" t="str">
            <v>Road</v>
          </cell>
          <cell r="N2439" t="str">
            <v>ACSR</v>
          </cell>
          <cell r="O2439">
            <v>70</v>
          </cell>
          <cell r="Q2439">
            <v>1740.8496422657154</v>
          </cell>
        </row>
        <row r="2440">
          <cell r="F2440" t="str">
            <v>OHL01412</v>
          </cell>
          <cell r="G2440" t="str">
            <v>km</v>
          </cell>
          <cell r="H2440">
            <v>876</v>
          </cell>
          <cell r="I2440">
            <v>3830.6632748959264</v>
          </cell>
          <cell r="J2440">
            <v>0</v>
          </cell>
          <cell r="K2440">
            <v>200</v>
          </cell>
          <cell r="L2440" t="str">
            <v>Road</v>
          </cell>
          <cell r="N2440" t="str">
            <v>OPGW</v>
          </cell>
          <cell r="O2440">
            <v>160</v>
          </cell>
          <cell r="Q2440">
            <v>3830.6632748959264</v>
          </cell>
        </row>
        <row r="2441">
          <cell r="F2441" t="str">
            <v>OHL01413</v>
          </cell>
          <cell r="G2441" t="str">
            <v>km</v>
          </cell>
          <cell r="H2441">
            <v>860</v>
          </cell>
          <cell r="I2441">
            <v>3535.675076044763</v>
          </cell>
          <cell r="J2441">
            <v>0</v>
          </cell>
          <cell r="K2441">
            <v>200</v>
          </cell>
          <cell r="L2441" t="str">
            <v>Road</v>
          </cell>
          <cell r="N2441" t="str">
            <v>AACSR</v>
          </cell>
          <cell r="O2441">
            <v>160</v>
          </cell>
          <cell r="Q2441">
            <v>3535.675076044763</v>
          </cell>
        </row>
        <row r="2442">
          <cell r="F2442" t="str">
            <v>OHL01414</v>
          </cell>
          <cell r="G2442" t="str">
            <v>km</v>
          </cell>
          <cell r="H2442">
            <v>877</v>
          </cell>
          <cell r="I2442">
            <v>3536.7455624066588</v>
          </cell>
          <cell r="J2442">
            <v>0</v>
          </cell>
          <cell r="K2442">
            <v>200</v>
          </cell>
          <cell r="L2442" t="str">
            <v>Road</v>
          </cell>
          <cell r="N2442" t="str">
            <v>ACSR</v>
          </cell>
          <cell r="O2442">
            <v>175</v>
          </cell>
          <cell r="Q2442">
            <v>3536.7455624066588</v>
          </cell>
        </row>
        <row r="2443">
          <cell r="F2443" t="str">
            <v>OHL01415</v>
          </cell>
          <cell r="G2443" t="str">
            <v>km</v>
          </cell>
          <cell r="H2443">
            <v>2260</v>
          </cell>
          <cell r="I2443">
            <v>11332.559733283635</v>
          </cell>
          <cell r="J2443">
            <v>0</v>
          </cell>
          <cell r="K2443">
            <v>200</v>
          </cell>
          <cell r="L2443" t="str">
            <v>Road</v>
          </cell>
          <cell r="N2443" t="str">
            <v>GZTACSR</v>
          </cell>
          <cell r="O2443">
            <v>620</v>
          </cell>
          <cell r="Q2443">
            <v>11332.559733283635</v>
          </cell>
        </row>
        <row r="2444">
          <cell r="F2444" t="str">
            <v>OHL01422</v>
          </cell>
          <cell r="G2444" t="str">
            <v>km</v>
          </cell>
          <cell r="H2444">
            <v>2194</v>
          </cell>
          <cell r="I2444">
            <v>10891.127830492085</v>
          </cell>
          <cell r="J2444">
            <v>0</v>
          </cell>
          <cell r="K2444">
            <v>201</v>
          </cell>
          <cell r="L2444" t="str">
            <v>Road</v>
          </cell>
          <cell r="N2444" t="str">
            <v>GZTACSR</v>
          </cell>
          <cell r="O2444">
            <v>670</v>
          </cell>
          <cell r="Q2444">
            <v>10891.127830492085</v>
          </cell>
        </row>
        <row r="2445">
          <cell r="F2445" t="str">
            <v>OHL01416</v>
          </cell>
          <cell r="G2445" t="str">
            <v>km</v>
          </cell>
          <cell r="H2445">
            <v>1724</v>
          </cell>
          <cell r="I2445">
            <v>9675.2636913979932</v>
          </cell>
          <cell r="J2445">
            <v>0</v>
          </cell>
          <cell r="K2445">
            <v>200</v>
          </cell>
          <cell r="L2445" t="str">
            <v>Road</v>
          </cell>
          <cell r="N2445" t="str">
            <v>AAAC</v>
          </cell>
          <cell r="O2445">
            <v>500</v>
          </cell>
          <cell r="Q2445">
            <v>9675.2636913979932</v>
          </cell>
        </row>
        <row r="2446">
          <cell r="F2446" t="str">
            <v>OHL01417</v>
          </cell>
          <cell r="G2446" t="str">
            <v>km</v>
          </cell>
          <cell r="H2446">
            <v>2927</v>
          </cell>
          <cell r="I2446">
            <v>16426.008688859507</v>
          </cell>
          <cell r="J2446">
            <v>0</v>
          </cell>
          <cell r="K2446">
            <v>200</v>
          </cell>
          <cell r="L2446" t="str">
            <v>Road</v>
          </cell>
          <cell r="N2446" t="str">
            <v>AAAC</v>
          </cell>
          <cell r="O2446">
            <v>850</v>
          </cell>
          <cell r="Q2446">
            <v>16426.008688859507</v>
          </cell>
        </row>
        <row r="2447">
          <cell r="F2447" t="str">
            <v>OHL01418</v>
          </cell>
          <cell r="G2447" t="str">
            <v>km</v>
          </cell>
          <cell r="H2447">
            <v>1940</v>
          </cell>
          <cell r="I2447">
            <v>10877.357827479145</v>
          </cell>
          <cell r="J2447">
            <v>0</v>
          </cell>
          <cell r="K2447">
            <v>200</v>
          </cell>
          <cell r="L2447" t="str">
            <v>Road</v>
          </cell>
          <cell r="N2447" t="str">
            <v>AAAC</v>
          </cell>
          <cell r="O2447">
            <v>570</v>
          </cell>
          <cell r="Q2447">
            <v>10877.357827479145</v>
          </cell>
        </row>
        <row r="2448">
          <cell r="F2448" t="str">
            <v>OHL01419</v>
          </cell>
          <cell r="G2448" t="str">
            <v>km</v>
          </cell>
          <cell r="H2448">
            <v>1429</v>
          </cell>
          <cell r="I2448">
            <v>8166.4121718086135</v>
          </cell>
          <cell r="J2448">
            <v>0</v>
          </cell>
          <cell r="K2448">
            <v>200</v>
          </cell>
          <cell r="L2448" t="str">
            <v>Road</v>
          </cell>
          <cell r="N2448" t="str">
            <v>AAAC</v>
          </cell>
          <cell r="O2448">
            <v>425</v>
          </cell>
          <cell r="Q2448">
            <v>8166.4121718086135</v>
          </cell>
        </row>
        <row r="2449">
          <cell r="F2449" t="str">
            <v>OHL01420</v>
          </cell>
          <cell r="G2449" t="str">
            <v>km</v>
          </cell>
          <cell r="H2449">
            <v>1049</v>
          </cell>
          <cell r="I2449">
            <v>5938.6440561007739</v>
          </cell>
          <cell r="J2449">
            <v>0</v>
          </cell>
          <cell r="K2449">
            <v>200</v>
          </cell>
          <cell r="L2449" t="str">
            <v>Road</v>
          </cell>
          <cell r="N2449" t="str">
            <v>AAAC</v>
          </cell>
          <cell r="O2449">
            <v>300</v>
          </cell>
          <cell r="Q2449">
            <v>5938.6440561007739</v>
          </cell>
        </row>
        <row r="2450">
          <cell r="F2450" t="str">
            <v>OHL01421</v>
          </cell>
          <cell r="G2450" t="str">
            <v>km</v>
          </cell>
          <cell r="H2450">
            <v>1711</v>
          </cell>
          <cell r="I2450">
            <v>7769.537658998931</v>
          </cell>
          <cell r="J2450">
            <v>0</v>
          </cell>
          <cell r="K2450">
            <v>200</v>
          </cell>
          <cell r="L2450" t="str">
            <v>Road</v>
          </cell>
          <cell r="N2450" t="str">
            <v>ACSR</v>
          </cell>
          <cell r="O2450">
            <v>400</v>
          </cell>
          <cell r="Q2450">
            <v>7769.537658998931</v>
          </cell>
        </row>
        <row r="2451">
          <cell r="Q2451">
            <v>0</v>
          </cell>
        </row>
        <row r="2452">
          <cell r="G2452" t="str">
            <v>n</v>
          </cell>
          <cell r="H2452">
            <v>0</v>
          </cell>
          <cell r="I2452">
            <v>0</v>
          </cell>
          <cell r="J2452">
            <v>0</v>
          </cell>
          <cell r="K2452">
            <v>200</v>
          </cell>
          <cell r="L2452" t="str">
            <v>Road</v>
          </cell>
          <cell r="Q2452">
            <v>0</v>
          </cell>
        </row>
        <row r="2453">
          <cell r="Q2453">
            <v>0</v>
          </cell>
        </row>
        <row r="2454">
          <cell r="F2454" t="str">
            <v>OHL01501</v>
          </cell>
          <cell r="G2454" t="str">
            <v>n</v>
          </cell>
          <cell r="H2454">
            <v>11</v>
          </cell>
          <cell r="I2454">
            <v>13.349101221124391</v>
          </cell>
          <cell r="J2454">
            <v>0</v>
          </cell>
          <cell r="K2454">
            <v>200</v>
          </cell>
          <cell r="L2454" t="str">
            <v>Road</v>
          </cell>
          <cell r="Q2454">
            <v>13.349101221124391</v>
          </cell>
        </row>
        <row r="2455">
          <cell r="F2455" t="str">
            <v>OHL01502</v>
          </cell>
          <cell r="G2455" t="str">
            <v>n</v>
          </cell>
          <cell r="H2455">
            <v>11</v>
          </cell>
          <cell r="I2455">
            <v>13.349101220915585</v>
          </cell>
          <cell r="J2455">
            <v>0</v>
          </cell>
          <cell r="K2455">
            <v>200</v>
          </cell>
          <cell r="L2455" t="str">
            <v>Road</v>
          </cell>
          <cell r="Q2455">
            <v>13.349101220915585</v>
          </cell>
        </row>
        <row r="2456">
          <cell r="F2456" t="str">
            <v>OHL01503</v>
          </cell>
          <cell r="G2456" t="str">
            <v>n</v>
          </cell>
          <cell r="H2456">
            <v>4.7</v>
          </cell>
          <cell r="I2456">
            <v>5.7037068848779349</v>
          </cell>
          <cell r="J2456">
            <v>0</v>
          </cell>
          <cell r="K2456">
            <v>200</v>
          </cell>
          <cell r="L2456" t="str">
            <v>Road</v>
          </cell>
          <cell r="Q2456">
            <v>5.7037068848779349</v>
          </cell>
        </row>
        <row r="2457">
          <cell r="F2457" t="str">
            <v>OHL01504</v>
          </cell>
          <cell r="G2457" t="str">
            <v>n</v>
          </cell>
          <cell r="H2457">
            <v>11</v>
          </cell>
          <cell r="I2457">
            <v>13.349101220815331</v>
          </cell>
          <cell r="J2457">
            <v>0</v>
          </cell>
          <cell r="K2457">
            <v>200</v>
          </cell>
          <cell r="L2457" t="str">
            <v>Road</v>
          </cell>
          <cell r="Q2457">
            <v>13.349101220815331</v>
          </cell>
        </row>
        <row r="2458">
          <cell r="F2458" t="str">
            <v>OHL01505</v>
          </cell>
          <cell r="G2458" t="str">
            <v>n</v>
          </cell>
          <cell r="H2458">
            <v>11</v>
          </cell>
          <cell r="I2458">
            <v>13.349101220912008</v>
          </cell>
          <cell r="J2458">
            <v>0</v>
          </cell>
          <cell r="K2458">
            <v>200</v>
          </cell>
          <cell r="L2458" t="str">
            <v>Road</v>
          </cell>
          <cell r="Q2458">
            <v>13.349101220912008</v>
          </cell>
        </row>
        <row r="2459">
          <cell r="F2459" t="str">
            <v>OHL01506</v>
          </cell>
          <cell r="G2459" t="str">
            <v>n</v>
          </cell>
          <cell r="H2459">
            <v>6.4</v>
          </cell>
          <cell r="I2459">
            <v>7.7667498010492153</v>
          </cell>
          <cell r="J2459">
            <v>0</v>
          </cell>
          <cell r="K2459">
            <v>200</v>
          </cell>
          <cell r="L2459" t="str">
            <v>Road</v>
          </cell>
          <cell r="Q2459">
            <v>7.7667498010492153</v>
          </cell>
        </row>
        <row r="2460">
          <cell r="F2460" t="str">
            <v>OHL01507</v>
          </cell>
          <cell r="G2460" t="str">
            <v>n</v>
          </cell>
          <cell r="H2460">
            <v>14.8</v>
          </cell>
          <cell r="I2460">
            <v>14.547005665479816</v>
          </cell>
          <cell r="J2460">
            <v>0</v>
          </cell>
          <cell r="K2460">
            <v>200</v>
          </cell>
          <cell r="L2460" t="str">
            <v>Road</v>
          </cell>
          <cell r="Q2460">
            <v>14.547005665479816</v>
          </cell>
        </row>
        <row r="2461">
          <cell r="F2461" t="str">
            <v>OHL01508</v>
          </cell>
          <cell r="G2461" t="str">
            <v>n</v>
          </cell>
          <cell r="H2461">
            <v>14.8</v>
          </cell>
          <cell r="I2461">
            <v>14.547005665566804</v>
          </cell>
          <cell r="J2461">
            <v>0</v>
          </cell>
          <cell r="K2461">
            <v>200</v>
          </cell>
          <cell r="L2461" t="str">
            <v>Road</v>
          </cell>
          <cell r="Q2461">
            <v>14.547005665566804</v>
          </cell>
        </row>
        <row r="2462">
          <cell r="F2462" t="str">
            <v>OHL01509</v>
          </cell>
          <cell r="G2462" t="str">
            <v>n</v>
          </cell>
          <cell r="H2462">
            <v>12.7</v>
          </cell>
          <cell r="I2462">
            <v>12.482903510426549</v>
          </cell>
          <cell r="J2462">
            <v>0</v>
          </cell>
          <cell r="K2462">
            <v>200</v>
          </cell>
          <cell r="L2462" t="str">
            <v>Road</v>
          </cell>
          <cell r="Q2462">
            <v>12.482903510426549</v>
          </cell>
        </row>
        <row r="2463">
          <cell r="F2463" t="str">
            <v>OHL01510</v>
          </cell>
          <cell r="G2463" t="str">
            <v>n</v>
          </cell>
          <cell r="H2463">
            <v>22.2</v>
          </cell>
          <cell r="I2463">
            <v>99.942271721682815</v>
          </cell>
          <cell r="J2463">
            <v>0</v>
          </cell>
          <cell r="K2463">
            <v>200</v>
          </cell>
          <cell r="L2463" t="str">
            <v>Road</v>
          </cell>
          <cell r="Q2463">
            <v>99.942271721682815</v>
          </cell>
        </row>
        <row r="2464">
          <cell r="F2464" t="str">
            <v>OHL01511</v>
          </cell>
          <cell r="G2464" t="str">
            <v>n</v>
          </cell>
          <cell r="H2464">
            <v>17.3</v>
          </cell>
          <cell r="I2464">
            <v>77.882941477920397</v>
          </cell>
          <cell r="J2464">
            <v>0</v>
          </cell>
          <cell r="K2464">
            <v>200</v>
          </cell>
          <cell r="L2464" t="str">
            <v>Road</v>
          </cell>
          <cell r="Q2464">
            <v>77.882941477920397</v>
          </cell>
        </row>
        <row r="2465">
          <cell r="F2465" t="str">
            <v>OHL01512</v>
          </cell>
          <cell r="G2465" t="str">
            <v>n</v>
          </cell>
          <cell r="H2465">
            <v>11.1</v>
          </cell>
          <cell r="I2465">
            <v>13.470456685952142</v>
          </cell>
          <cell r="J2465">
            <v>0</v>
          </cell>
          <cell r="K2465">
            <v>200</v>
          </cell>
          <cell r="L2465" t="str">
            <v>Road</v>
          </cell>
          <cell r="Q2465">
            <v>13.470456685952142</v>
          </cell>
        </row>
        <row r="2466">
          <cell r="F2466" t="str">
            <v>OHL01513</v>
          </cell>
          <cell r="G2466" t="str">
            <v>n</v>
          </cell>
          <cell r="H2466">
            <v>11.1</v>
          </cell>
          <cell r="I2466">
            <v>13.470456686064443</v>
          </cell>
          <cell r="J2466">
            <v>0</v>
          </cell>
          <cell r="K2466">
            <v>200</v>
          </cell>
          <cell r="L2466" t="str">
            <v>Road</v>
          </cell>
          <cell r="Q2466">
            <v>13.470456686064443</v>
          </cell>
        </row>
        <row r="2467">
          <cell r="F2467" t="str">
            <v>OHL01514</v>
          </cell>
          <cell r="G2467" t="str">
            <v>n</v>
          </cell>
          <cell r="H2467">
            <v>19.100000000000001</v>
          </cell>
          <cell r="I2467">
            <v>18.773500555007239</v>
          </cell>
          <cell r="J2467">
            <v>0</v>
          </cell>
          <cell r="K2467">
            <v>200</v>
          </cell>
          <cell r="L2467" t="str">
            <v>Road</v>
          </cell>
          <cell r="Q2467">
            <v>18.773500555007239</v>
          </cell>
        </row>
        <row r="2468">
          <cell r="F2468" t="str">
            <v>OHL01515</v>
          </cell>
          <cell r="G2468" t="str">
            <v>n</v>
          </cell>
          <cell r="H2468">
            <v>15.1</v>
          </cell>
          <cell r="I2468">
            <v>14.841877402068354</v>
          </cell>
          <cell r="J2468">
            <v>0</v>
          </cell>
          <cell r="K2468">
            <v>200</v>
          </cell>
          <cell r="L2468" t="str">
            <v>Road</v>
          </cell>
          <cell r="Q2468">
            <v>14.841877402068354</v>
          </cell>
        </row>
        <row r="2469">
          <cell r="F2469" t="str">
            <v>OHL01516</v>
          </cell>
          <cell r="G2469" t="str">
            <v>n</v>
          </cell>
          <cell r="I2469">
            <v>2.1338030874585647</v>
          </cell>
          <cell r="J2469">
            <v>0</v>
          </cell>
          <cell r="K2469">
            <v>200</v>
          </cell>
          <cell r="L2469" t="str">
            <v>Road</v>
          </cell>
          <cell r="Q2469">
            <v>2.1338030874585647</v>
          </cell>
        </row>
        <row r="2470">
          <cell r="Q2470">
            <v>0</v>
          </cell>
        </row>
        <row r="2471">
          <cell r="Q2471">
            <v>0</v>
          </cell>
        </row>
        <row r="2472">
          <cell r="Q2472">
            <v>0</v>
          </cell>
        </row>
        <row r="2473">
          <cell r="Q2473">
            <v>0</v>
          </cell>
        </row>
        <row r="2474">
          <cell r="F2474" t="str">
            <v>OHL11000</v>
          </cell>
          <cell r="G2474" t="str">
            <v>n</v>
          </cell>
          <cell r="H2474">
            <v>0</v>
          </cell>
          <cell r="I2474">
            <v>0</v>
          </cell>
          <cell r="J2474">
            <v>0</v>
          </cell>
          <cell r="K2474">
            <v>200</v>
          </cell>
          <cell r="L2474" t="str">
            <v>Road</v>
          </cell>
          <cell r="Q2474">
            <v>0</v>
          </cell>
        </row>
        <row r="2475">
          <cell r="F2475" t="str">
            <v>OHL10300</v>
          </cell>
          <cell r="G2475" t="str">
            <v>n</v>
          </cell>
          <cell r="H2475">
            <v>370.4</v>
          </cell>
          <cell r="I2475">
            <v>416.49919948701984</v>
          </cell>
          <cell r="J2475">
            <v>0</v>
          </cell>
          <cell r="K2475">
            <v>200</v>
          </cell>
          <cell r="L2475" t="str">
            <v>Road</v>
          </cell>
          <cell r="Q2475">
            <v>416.49919948701984</v>
          </cell>
        </row>
        <row r="2476">
          <cell r="F2476" t="str">
            <v>OHL10301</v>
          </cell>
          <cell r="G2476" t="str">
            <v>n</v>
          </cell>
          <cell r="H2476">
            <v>221.8</v>
          </cell>
          <cell r="I2476">
            <v>140.87668368324313</v>
          </cell>
          <cell r="J2476">
            <v>0</v>
          </cell>
          <cell r="K2476">
            <v>200</v>
          </cell>
          <cell r="L2476" t="str">
            <v>Road</v>
          </cell>
          <cell r="Q2476">
            <v>140.87668368324313</v>
          </cell>
        </row>
        <row r="2477">
          <cell r="F2477" t="str">
            <v>OHL10302</v>
          </cell>
          <cell r="G2477" t="str">
            <v>n</v>
          </cell>
          <cell r="H2477">
            <v>301.5</v>
          </cell>
          <cell r="I2477">
            <v>432.73953111121665</v>
          </cell>
          <cell r="J2477">
            <v>0</v>
          </cell>
          <cell r="K2477">
            <v>200</v>
          </cell>
          <cell r="L2477" t="str">
            <v>Road</v>
          </cell>
          <cell r="Q2477">
            <v>432.73953111121665</v>
          </cell>
        </row>
        <row r="2478">
          <cell r="F2478" t="str">
            <v>OHL10303</v>
          </cell>
          <cell r="G2478" t="str">
            <v>n</v>
          </cell>
          <cell r="H2478">
            <v>142.5</v>
          </cell>
          <cell r="I2478">
            <v>438.28652867791965</v>
          </cell>
          <cell r="J2478">
            <v>0</v>
          </cell>
          <cell r="K2478">
            <v>200</v>
          </cell>
          <cell r="L2478" t="str">
            <v>Road</v>
          </cell>
          <cell r="Q2478">
            <v>438.28652867791965</v>
          </cell>
        </row>
        <row r="2479">
          <cell r="F2479" t="str">
            <v>OHL10304</v>
          </cell>
          <cell r="G2479" t="str">
            <v>n</v>
          </cell>
          <cell r="H2479">
            <v>345.9</v>
          </cell>
          <cell r="I2479">
            <v>438.28652870294997</v>
          </cell>
          <cell r="J2479">
            <v>0</v>
          </cell>
          <cell r="K2479">
            <v>200</v>
          </cell>
          <cell r="L2479" t="str">
            <v>Road</v>
          </cell>
          <cell r="Q2479">
            <v>438.28652870294997</v>
          </cell>
        </row>
        <row r="2480">
          <cell r="F2480" t="str">
            <v>OHL10305</v>
          </cell>
          <cell r="G2480" t="str">
            <v>n</v>
          </cell>
          <cell r="H2480">
            <v>352.4</v>
          </cell>
          <cell r="I2480">
            <v>226.42677225957124</v>
          </cell>
          <cell r="J2480">
            <v>0</v>
          </cell>
          <cell r="K2480">
            <v>200</v>
          </cell>
          <cell r="L2480" t="str">
            <v>Road</v>
          </cell>
          <cell r="Q2480">
            <v>226.42677225957124</v>
          </cell>
        </row>
        <row r="2481">
          <cell r="F2481" t="str">
            <v>OHL10306</v>
          </cell>
          <cell r="G2481" t="str">
            <v>n</v>
          </cell>
          <cell r="H2481">
            <v>377.7</v>
          </cell>
          <cell r="I2481">
            <v>330.83913886943191</v>
          </cell>
          <cell r="J2481">
            <v>0</v>
          </cell>
          <cell r="K2481">
            <v>200</v>
          </cell>
          <cell r="L2481" t="str">
            <v>Road</v>
          </cell>
          <cell r="Q2481">
            <v>330.83913886943191</v>
          </cell>
        </row>
        <row r="2482">
          <cell r="F2482" t="str">
            <v>OHL10307</v>
          </cell>
          <cell r="G2482" t="str">
            <v>n</v>
          </cell>
          <cell r="H2482">
            <v>380.6</v>
          </cell>
          <cell r="I2482">
            <v>363.89480922955772</v>
          </cell>
          <cell r="J2482">
            <v>0</v>
          </cell>
          <cell r="K2482">
            <v>200</v>
          </cell>
          <cell r="L2482" t="str">
            <v>Road</v>
          </cell>
          <cell r="Q2482">
            <v>363.89480922955772</v>
          </cell>
        </row>
        <row r="2483">
          <cell r="F2483" t="str">
            <v>OHL10308</v>
          </cell>
          <cell r="G2483" t="str">
            <v>n</v>
          </cell>
          <cell r="H2483">
            <v>380.6</v>
          </cell>
          <cell r="I2483">
            <v>377.7378019362651</v>
          </cell>
          <cell r="J2483">
            <v>0</v>
          </cell>
          <cell r="K2483">
            <v>200</v>
          </cell>
          <cell r="L2483" t="str">
            <v>Road</v>
          </cell>
          <cell r="Q2483">
            <v>377.7378019362651</v>
          </cell>
        </row>
        <row r="2484">
          <cell r="F2484" t="str">
            <v>OHL10309</v>
          </cell>
          <cell r="G2484" t="str">
            <v>n</v>
          </cell>
          <cell r="H2484">
            <v>356.3</v>
          </cell>
          <cell r="I2484">
            <v>460.20853136822103</v>
          </cell>
          <cell r="J2484">
            <v>0</v>
          </cell>
          <cell r="K2484">
            <v>200</v>
          </cell>
          <cell r="L2484" t="str">
            <v>Road</v>
          </cell>
          <cell r="Q2484">
            <v>460.20853136822103</v>
          </cell>
        </row>
        <row r="2485">
          <cell r="F2485" t="str">
            <v>OHL10310</v>
          </cell>
          <cell r="G2485" t="str">
            <v>n</v>
          </cell>
          <cell r="H2485">
            <v>238.8</v>
          </cell>
          <cell r="I2485">
            <v>287.90038049880843</v>
          </cell>
          <cell r="J2485">
            <v>0</v>
          </cell>
          <cell r="K2485">
            <v>200</v>
          </cell>
          <cell r="L2485" t="str">
            <v>Road</v>
          </cell>
          <cell r="Q2485">
            <v>287.90038049880843</v>
          </cell>
        </row>
        <row r="2486">
          <cell r="F2486" t="str">
            <v>OHL10311</v>
          </cell>
          <cell r="G2486" t="str">
            <v>n</v>
          </cell>
          <cell r="H2486">
            <v>310</v>
          </cell>
          <cell r="I2486">
            <v>394.27594121638953</v>
          </cell>
          <cell r="J2486">
            <v>0</v>
          </cell>
          <cell r="K2486">
            <v>200</v>
          </cell>
          <cell r="L2486" t="str">
            <v>Road</v>
          </cell>
          <cell r="Q2486">
            <v>394.27594121638953</v>
          </cell>
        </row>
        <row r="2487">
          <cell r="F2487" t="str">
            <v>OHL10312</v>
          </cell>
          <cell r="G2487" t="str">
            <v>n</v>
          </cell>
          <cell r="H2487">
            <v>356.3</v>
          </cell>
          <cell r="I2487">
            <v>467.43780482933442</v>
          </cell>
          <cell r="J2487">
            <v>0</v>
          </cell>
          <cell r="K2487">
            <v>200</v>
          </cell>
          <cell r="L2487" t="str">
            <v>Road</v>
          </cell>
          <cell r="Q2487">
            <v>467.43780482933442</v>
          </cell>
        </row>
        <row r="2488">
          <cell r="F2488" t="str">
            <v>OHL10313</v>
          </cell>
          <cell r="G2488" t="str">
            <v>n</v>
          </cell>
          <cell r="H2488">
            <v>363.8</v>
          </cell>
          <cell r="I2488">
            <v>453.64439715469177</v>
          </cell>
          <cell r="J2488">
            <v>0</v>
          </cell>
          <cell r="K2488">
            <v>200</v>
          </cell>
          <cell r="L2488" t="str">
            <v>Road</v>
          </cell>
          <cell r="Q2488">
            <v>453.64439715469177</v>
          </cell>
        </row>
        <row r="2489">
          <cell r="Q2489">
            <v>0</v>
          </cell>
        </row>
        <row r="2490">
          <cell r="Q2490">
            <v>0</v>
          </cell>
        </row>
        <row r="2491">
          <cell r="F2491" t="str">
            <v>OHL11100</v>
          </cell>
          <cell r="G2491" t="str">
            <v>n</v>
          </cell>
          <cell r="H2491">
            <v>0</v>
          </cell>
          <cell r="I2491">
            <v>0</v>
          </cell>
          <cell r="J2491">
            <v>0</v>
          </cell>
          <cell r="K2491">
            <v>200</v>
          </cell>
          <cell r="L2491" t="str">
            <v>Road</v>
          </cell>
          <cell r="Q2491">
            <v>0</v>
          </cell>
        </row>
        <row r="2492">
          <cell r="F2492" t="str">
            <v>OHL10100</v>
          </cell>
          <cell r="G2492" t="str">
            <v>n</v>
          </cell>
          <cell r="H2492">
            <v>304.5</v>
          </cell>
          <cell r="I2492">
            <v>275.57049557734462</v>
          </cell>
          <cell r="J2492">
            <v>0</v>
          </cell>
          <cell r="K2492">
            <v>200</v>
          </cell>
          <cell r="L2492" t="str">
            <v>Road</v>
          </cell>
          <cell r="Q2492">
            <v>275.57049557734462</v>
          </cell>
        </row>
        <row r="2493">
          <cell r="F2493" t="str">
            <v>OHL10101</v>
          </cell>
          <cell r="G2493" t="str">
            <v>n</v>
          </cell>
          <cell r="H2493">
            <v>309.89999999999998</v>
          </cell>
          <cell r="I2493">
            <v>287.16493255341209</v>
          </cell>
          <cell r="J2493">
            <v>0</v>
          </cell>
          <cell r="K2493">
            <v>200</v>
          </cell>
          <cell r="L2493" t="str">
            <v>Road</v>
          </cell>
          <cell r="Q2493">
            <v>287.16493255341209</v>
          </cell>
        </row>
        <row r="2494">
          <cell r="F2494" t="str">
            <v>OHL10102</v>
          </cell>
          <cell r="G2494" t="str">
            <v>n</v>
          </cell>
          <cell r="H2494">
            <v>258.39999999999998</v>
          </cell>
          <cell r="I2494">
            <v>238.71369254035642</v>
          </cell>
          <cell r="J2494">
            <v>0</v>
          </cell>
          <cell r="K2494">
            <v>200</v>
          </cell>
          <cell r="L2494" t="str">
            <v>Road</v>
          </cell>
          <cell r="Q2494">
            <v>238.71369254035642</v>
          </cell>
        </row>
        <row r="2495">
          <cell r="F2495" t="str">
            <v>OHL10103</v>
          </cell>
          <cell r="G2495" t="str">
            <v>n</v>
          </cell>
          <cell r="H2495">
            <v>214.3</v>
          </cell>
          <cell r="I2495">
            <v>206.15112546133955</v>
          </cell>
          <cell r="J2495">
            <v>0</v>
          </cell>
          <cell r="K2495">
            <v>200</v>
          </cell>
          <cell r="L2495" t="str">
            <v>Road</v>
          </cell>
          <cell r="Q2495">
            <v>206.15112546133955</v>
          </cell>
        </row>
        <row r="2496">
          <cell r="F2496" t="str">
            <v>OHL10104</v>
          </cell>
          <cell r="G2496" t="str">
            <v>n</v>
          </cell>
          <cell r="H2496">
            <v>192.2</v>
          </cell>
          <cell r="I2496">
            <v>162.32458886277666</v>
          </cell>
          <cell r="J2496">
            <v>0</v>
          </cell>
          <cell r="K2496">
            <v>200</v>
          </cell>
          <cell r="L2496" t="str">
            <v>Road</v>
          </cell>
          <cell r="Q2496">
            <v>162.32458886277666</v>
          </cell>
        </row>
        <row r="2497">
          <cell r="F2497" t="str">
            <v>OHL10105</v>
          </cell>
          <cell r="G2497" t="str">
            <v>n</v>
          </cell>
          <cell r="H2497">
            <v>256.5</v>
          </cell>
          <cell r="I2497">
            <v>234.63416840399512</v>
          </cell>
          <cell r="J2497">
            <v>0</v>
          </cell>
          <cell r="K2497">
            <v>200</v>
          </cell>
          <cell r="L2497" t="str">
            <v>Road</v>
          </cell>
          <cell r="Q2497">
            <v>234.63416840399512</v>
          </cell>
        </row>
        <row r="2498">
          <cell r="F2498" t="str">
            <v>OHL10106</v>
          </cell>
          <cell r="G2498" t="str">
            <v>n</v>
          </cell>
          <cell r="H2498">
            <v>315.8</v>
          </cell>
          <cell r="I2498">
            <v>351.26237894710266</v>
          </cell>
          <cell r="J2498">
            <v>0</v>
          </cell>
          <cell r="K2498">
            <v>200</v>
          </cell>
          <cell r="L2498" t="str">
            <v>Road</v>
          </cell>
          <cell r="Q2498">
            <v>351.26237894710266</v>
          </cell>
        </row>
        <row r="2499">
          <cell r="F2499" t="str">
            <v>OHL10107</v>
          </cell>
          <cell r="G2499" t="str">
            <v>n</v>
          </cell>
          <cell r="H2499">
            <v>232.3</v>
          </cell>
          <cell r="I2499">
            <v>269.77185173535111</v>
          </cell>
          <cell r="J2499">
            <v>0</v>
          </cell>
          <cell r="K2499">
            <v>200</v>
          </cell>
          <cell r="L2499" t="str">
            <v>Road</v>
          </cell>
          <cell r="Q2499">
            <v>269.77185173535111</v>
          </cell>
        </row>
        <row r="2500">
          <cell r="F2500" t="str">
            <v>OHL10108</v>
          </cell>
          <cell r="G2500" t="str">
            <v>n</v>
          </cell>
          <cell r="H2500">
            <v>266.39999999999998</v>
          </cell>
          <cell r="I2500">
            <v>301.07693594240902</v>
          </cell>
          <cell r="J2500">
            <v>0</v>
          </cell>
          <cell r="K2500">
            <v>200</v>
          </cell>
          <cell r="L2500" t="str">
            <v>Road</v>
          </cell>
          <cell r="Q2500">
            <v>301.07693594240902</v>
          </cell>
        </row>
        <row r="2501">
          <cell r="H2501">
            <v>0</v>
          </cell>
          <cell r="I2501">
            <v>0</v>
          </cell>
          <cell r="J2501">
            <v>0</v>
          </cell>
          <cell r="K2501">
            <v>200</v>
          </cell>
          <cell r="L2501" t="str">
            <v>Road</v>
          </cell>
          <cell r="Q2501">
            <v>0</v>
          </cell>
        </row>
        <row r="2502">
          <cell r="H2502">
            <v>0</v>
          </cell>
          <cell r="I2502">
            <v>0</v>
          </cell>
          <cell r="J2502">
            <v>0</v>
          </cell>
          <cell r="K2502">
            <v>200</v>
          </cell>
          <cell r="L2502" t="str">
            <v>Road</v>
          </cell>
          <cell r="Q2502">
            <v>0</v>
          </cell>
        </row>
        <row r="2503">
          <cell r="H2503">
            <v>0</v>
          </cell>
          <cell r="I2503">
            <v>0</v>
          </cell>
          <cell r="J2503">
            <v>0</v>
          </cell>
          <cell r="K2503">
            <v>200</v>
          </cell>
          <cell r="L2503" t="str">
            <v>Road</v>
          </cell>
          <cell r="Q2503">
            <v>0</v>
          </cell>
        </row>
        <row r="2504">
          <cell r="H2504">
            <v>0</v>
          </cell>
          <cell r="I2504">
            <v>0</v>
          </cell>
          <cell r="J2504">
            <v>0</v>
          </cell>
          <cell r="K2504">
            <v>200</v>
          </cell>
          <cell r="L2504" t="str">
            <v>Road</v>
          </cell>
          <cell r="Q2504">
            <v>0</v>
          </cell>
        </row>
        <row r="2505">
          <cell r="H2505">
            <v>0</v>
          </cell>
          <cell r="I2505">
            <v>0</v>
          </cell>
          <cell r="J2505">
            <v>0</v>
          </cell>
          <cell r="K2505">
            <v>200</v>
          </cell>
          <cell r="L2505" t="str">
            <v>Road</v>
          </cell>
          <cell r="Q2505">
            <v>0</v>
          </cell>
        </row>
        <row r="2506">
          <cell r="H2506">
            <v>0</v>
          </cell>
          <cell r="I2506">
            <v>0</v>
          </cell>
          <cell r="J2506">
            <v>0</v>
          </cell>
          <cell r="K2506">
            <v>200</v>
          </cell>
          <cell r="L2506" t="str">
            <v>Road</v>
          </cell>
          <cell r="Q2506">
            <v>0</v>
          </cell>
        </row>
        <row r="2507">
          <cell r="H2507">
            <v>0</v>
          </cell>
          <cell r="I2507">
            <v>0</v>
          </cell>
          <cell r="J2507">
            <v>0</v>
          </cell>
          <cell r="K2507">
            <v>200</v>
          </cell>
          <cell r="L2507" t="str">
            <v>Road</v>
          </cell>
          <cell r="Q2507">
            <v>0</v>
          </cell>
        </row>
        <row r="2508">
          <cell r="F2508" t="str">
            <v>OHL00031</v>
          </cell>
          <cell r="G2508" t="str">
            <v>n</v>
          </cell>
          <cell r="H2508">
            <v>0</v>
          </cell>
          <cell r="I2508">
            <v>811.61720365139206</v>
          </cell>
          <cell r="J2508">
            <v>0</v>
          </cell>
          <cell r="K2508">
            <v>200</v>
          </cell>
          <cell r="L2508" t="str">
            <v>Road</v>
          </cell>
          <cell r="Q2508">
            <v>811.61720365139206</v>
          </cell>
        </row>
        <row r="2509">
          <cell r="Q2509">
            <v>0</v>
          </cell>
        </row>
        <row r="2510">
          <cell r="F2510" t="str">
            <v>OHL11110</v>
          </cell>
          <cell r="G2510" t="str">
            <v>n</v>
          </cell>
          <cell r="H2510">
            <v>0</v>
          </cell>
          <cell r="I2510">
            <v>0</v>
          </cell>
          <cell r="J2510">
            <v>0</v>
          </cell>
          <cell r="K2510">
            <v>200</v>
          </cell>
          <cell r="L2510" t="str">
            <v>Road</v>
          </cell>
          <cell r="Q2510">
            <v>0</v>
          </cell>
        </row>
        <row r="2511">
          <cell r="F2511" t="str">
            <v>OHL00032</v>
          </cell>
          <cell r="G2511" t="str">
            <v>n</v>
          </cell>
          <cell r="H2511">
            <v>9</v>
          </cell>
          <cell r="I2511">
            <v>62.363990361964383</v>
          </cell>
          <cell r="J2511">
            <v>0</v>
          </cell>
          <cell r="K2511">
            <v>200</v>
          </cell>
          <cell r="L2511" t="str">
            <v>Road</v>
          </cell>
          <cell r="Q2511">
            <v>62.363990361964383</v>
          </cell>
        </row>
        <row r="2512">
          <cell r="F2512" t="str">
            <v>OHL00033</v>
          </cell>
          <cell r="G2512" t="str">
            <v>n</v>
          </cell>
          <cell r="H2512">
            <v>5</v>
          </cell>
          <cell r="I2512">
            <v>34.646661299760098</v>
          </cell>
          <cell r="J2512">
            <v>0</v>
          </cell>
          <cell r="K2512">
            <v>200</v>
          </cell>
          <cell r="L2512" t="str">
            <v>Road</v>
          </cell>
          <cell r="Q2512">
            <v>34.646661299760098</v>
          </cell>
        </row>
        <row r="2513">
          <cell r="F2513" t="str">
            <v>OHL00034</v>
          </cell>
          <cell r="G2513" t="str">
            <v>n</v>
          </cell>
          <cell r="H2513">
            <v>4.5999999999999996</v>
          </cell>
          <cell r="I2513">
            <v>31.874928392554111</v>
          </cell>
          <cell r="J2513">
            <v>0</v>
          </cell>
          <cell r="K2513">
            <v>200</v>
          </cell>
          <cell r="L2513" t="str">
            <v>Road</v>
          </cell>
          <cell r="Q2513">
            <v>31.874928392554111</v>
          </cell>
        </row>
        <row r="2514">
          <cell r="F2514" t="str">
            <v>OHL00035</v>
          </cell>
          <cell r="G2514" t="str">
            <v>n</v>
          </cell>
          <cell r="H2514">
            <v>4.5999999999999996</v>
          </cell>
          <cell r="I2514">
            <v>31.874928392554111</v>
          </cell>
          <cell r="J2514">
            <v>0</v>
          </cell>
          <cell r="K2514">
            <v>200</v>
          </cell>
          <cell r="L2514" t="str">
            <v>Road</v>
          </cell>
          <cell r="Q2514">
            <v>31.874928392554111</v>
          </cell>
        </row>
        <row r="2515">
          <cell r="F2515" t="str">
            <v>OHL00036</v>
          </cell>
          <cell r="G2515" t="str">
            <v>n</v>
          </cell>
          <cell r="H2515">
            <v>6.8</v>
          </cell>
          <cell r="I2515">
            <v>47.119459360449774</v>
          </cell>
          <cell r="J2515">
            <v>0</v>
          </cell>
          <cell r="K2515">
            <v>200</v>
          </cell>
          <cell r="L2515" t="str">
            <v>Road</v>
          </cell>
          <cell r="Q2515">
            <v>47.119459360449774</v>
          </cell>
        </row>
        <row r="2516">
          <cell r="F2516" t="str">
            <v>OHL00037</v>
          </cell>
          <cell r="G2516" t="str">
            <v>n</v>
          </cell>
          <cell r="H2516">
            <v>5</v>
          </cell>
          <cell r="I2516">
            <v>34.646661294590736</v>
          </cell>
          <cell r="J2516">
            <v>0</v>
          </cell>
          <cell r="K2516">
            <v>200</v>
          </cell>
          <cell r="L2516" t="str">
            <v>Road</v>
          </cell>
          <cell r="Q2516">
            <v>34.646661294590736</v>
          </cell>
        </row>
        <row r="2517">
          <cell r="F2517" t="str">
            <v>OHL00038</v>
          </cell>
          <cell r="G2517" t="str">
            <v>n</v>
          </cell>
          <cell r="H2517">
            <v>3.2</v>
          </cell>
          <cell r="I2517">
            <v>22.173863227699531</v>
          </cell>
          <cell r="J2517">
            <v>0</v>
          </cell>
          <cell r="K2517">
            <v>200</v>
          </cell>
          <cell r="L2517" t="str">
            <v>Road</v>
          </cell>
          <cell r="Q2517">
            <v>22.173863227699531</v>
          </cell>
        </row>
        <row r="2518">
          <cell r="F2518" t="str">
            <v>OHL00039</v>
          </cell>
          <cell r="G2518" t="str">
            <v>n</v>
          </cell>
          <cell r="H2518">
            <v>5.7</v>
          </cell>
          <cell r="I2518">
            <v>39.497193867897877</v>
          </cell>
          <cell r="J2518">
            <v>0</v>
          </cell>
          <cell r="K2518">
            <v>200</v>
          </cell>
          <cell r="L2518" t="str">
            <v>Road</v>
          </cell>
          <cell r="Q2518">
            <v>39.497193867897877</v>
          </cell>
        </row>
        <row r="2519">
          <cell r="F2519" t="str">
            <v>OHL00040</v>
          </cell>
          <cell r="G2519" t="str">
            <v>n</v>
          </cell>
          <cell r="H2519">
            <v>3.8</v>
          </cell>
          <cell r="I2519">
            <v>26.331462583256336</v>
          </cell>
          <cell r="J2519">
            <v>0</v>
          </cell>
          <cell r="K2519">
            <v>200</v>
          </cell>
          <cell r="L2519" t="str">
            <v>Road</v>
          </cell>
          <cell r="Q2519">
            <v>26.331462583256336</v>
          </cell>
        </row>
        <row r="2520">
          <cell r="F2520" t="str">
            <v>OHL00041</v>
          </cell>
          <cell r="G2520" t="str">
            <v>n</v>
          </cell>
          <cell r="H2520">
            <v>3.9</v>
          </cell>
          <cell r="I2520">
            <v>27.024395801601241</v>
          </cell>
          <cell r="J2520">
            <v>0</v>
          </cell>
          <cell r="K2520">
            <v>200</v>
          </cell>
          <cell r="L2520" t="str">
            <v>Road</v>
          </cell>
          <cell r="Q2520">
            <v>27.024395801601241</v>
          </cell>
        </row>
        <row r="2521">
          <cell r="F2521" t="str">
            <v>OHL00042</v>
          </cell>
          <cell r="G2521" t="str">
            <v>n</v>
          </cell>
          <cell r="H2521">
            <v>1.8</v>
          </cell>
          <cell r="I2521">
            <v>12.472798069607355</v>
          </cell>
          <cell r="J2521">
            <v>0</v>
          </cell>
          <cell r="K2521">
            <v>200</v>
          </cell>
          <cell r="L2521" t="str">
            <v>Road</v>
          </cell>
          <cell r="Q2521">
            <v>12.472798069607355</v>
          </cell>
        </row>
        <row r="2522">
          <cell r="F2522" t="str">
            <v>OHL00043</v>
          </cell>
          <cell r="G2522" t="str">
            <v>n</v>
          </cell>
          <cell r="H2522">
            <v>3.9</v>
          </cell>
          <cell r="I2522">
            <v>27.024395807786181</v>
          </cell>
          <cell r="J2522">
            <v>0</v>
          </cell>
          <cell r="K2522">
            <v>200</v>
          </cell>
          <cell r="L2522" t="str">
            <v>Road</v>
          </cell>
          <cell r="Q2522">
            <v>27.024395807786181</v>
          </cell>
        </row>
        <row r="2523">
          <cell r="F2523" t="str">
            <v>OHL00044</v>
          </cell>
          <cell r="G2523" t="str">
            <v>n</v>
          </cell>
          <cell r="H2523">
            <v>4</v>
          </cell>
          <cell r="I2523">
            <v>27.717329039945731</v>
          </cell>
          <cell r="J2523">
            <v>0</v>
          </cell>
          <cell r="K2523">
            <v>200</v>
          </cell>
          <cell r="L2523" t="str">
            <v>Road</v>
          </cell>
          <cell r="Q2523">
            <v>27.717329039945731</v>
          </cell>
        </row>
        <row r="2524">
          <cell r="F2524" t="str">
            <v>OHL00045</v>
          </cell>
          <cell r="G2524" t="str">
            <v>n</v>
          </cell>
          <cell r="H2524">
            <v>1.8</v>
          </cell>
          <cell r="I2524">
            <v>12.472798069746128</v>
          </cell>
          <cell r="J2524">
            <v>0</v>
          </cell>
          <cell r="K2524">
            <v>200</v>
          </cell>
          <cell r="L2524" t="str">
            <v>Road</v>
          </cell>
          <cell r="Q2524">
            <v>12.472798069746128</v>
          </cell>
        </row>
        <row r="2525">
          <cell r="F2525" t="str">
            <v>OHL00046</v>
          </cell>
          <cell r="G2525" t="str">
            <v>n</v>
          </cell>
          <cell r="H2525">
            <v>2</v>
          </cell>
          <cell r="I2525">
            <v>13.858664519814344</v>
          </cell>
          <cell r="J2525">
            <v>0</v>
          </cell>
          <cell r="K2525">
            <v>200</v>
          </cell>
          <cell r="L2525" t="str">
            <v>Road</v>
          </cell>
          <cell r="Q2525">
            <v>13.858664519814344</v>
          </cell>
        </row>
        <row r="2526">
          <cell r="F2526" t="str">
            <v>OHL00047</v>
          </cell>
          <cell r="G2526" t="str">
            <v>n</v>
          </cell>
          <cell r="H2526">
            <v>3.9</v>
          </cell>
          <cell r="I2526">
            <v>27.024395806509357</v>
          </cell>
          <cell r="J2526">
            <v>0</v>
          </cell>
          <cell r="K2526">
            <v>200</v>
          </cell>
          <cell r="L2526" t="str">
            <v>Road</v>
          </cell>
          <cell r="Q2526">
            <v>27.024395806509357</v>
          </cell>
        </row>
        <row r="2527">
          <cell r="F2527" t="str">
            <v>OHL00048</v>
          </cell>
          <cell r="G2527" t="str">
            <v>n</v>
          </cell>
          <cell r="H2527">
            <v>4</v>
          </cell>
          <cell r="I2527">
            <v>27.717329040062339</v>
          </cell>
          <cell r="J2527">
            <v>0</v>
          </cell>
          <cell r="K2527">
            <v>200</v>
          </cell>
          <cell r="L2527" t="str">
            <v>Road</v>
          </cell>
          <cell r="Q2527">
            <v>27.717329040062339</v>
          </cell>
        </row>
        <row r="2528">
          <cell r="F2528" t="str">
            <v>OHL00049</v>
          </cell>
          <cell r="G2528" t="str">
            <v>n</v>
          </cell>
          <cell r="H2528">
            <v>1.8</v>
          </cell>
          <cell r="I2528">
            <v>12.472798069628595</v>
          </cell>
          <cell r="J2528">
            <v>0</v>
          </cell>
          <cell r="K2528">
            <v>200</v>
          </cell>
          <cell r="L2528" t="str">
            <v>Road</v>
          </cell>
          <cell r="Q2528">
            <v>12.472798069628595</v>
          </cell>
        </row>
        <row r="2529">
          <cell r="F2529" t="str">
            <v>OHL00050</v>
          </cell>
          <cell r="G2529" t="str">
            <v>n</v>
          </cell>
          <cell r="H2529">
            <v>2</v>
          </cell>
          <cell r="I2529">
            <v>13.858664519972866</v>
          </cell>
          <cell r="J2529">
            <v>0</v>
          </cell>
          <cell r="K2529">
            <v>200</v>
          </cell>
          <cell r="L2529" t="str">
            <v>Road</v>
          </cell>
          <cell r="Q2529">
            <v>13.858664519972866</v>
          </cell>
        </row>
        <row r="2530">
          <cell r="F2530" t="str">
            <v>OHL00051</v>
          </cell>
          <cell r="G2530" t="str">
            <v>n</v>
          </cell>
          <cell r="H2530">
            <v>3.9</v>
          </cell>
          <cell r="I2530">
            <v>27.02439580090088</v>
          </cell>
          <cell r="J2530">
            <v>0</v>
          </cell>
          <cell r="K2530">
            <v>200</v>
          </cell>
          <cell r="L2530" t="str">
            <v>Road</v>
          </cell>
          <cell r="Q2530">
            <v>27.02439580090088</v>
          </cell>
        </row>
        <row r="2531">
          <cell r="F2531" t="str">
            <v>OHL00052</v>
          </cell>
          <cell r="G2531" t="str">
            <v>n</v>
          </cell>
          <cell r="H2531">
            <v>4</v>
          </cell>
          <cell r="I2531">
            <v>27.717329042185458</v>
          </cell>
          <cell r="J2531">
            <v>0</v>
          </cell>
          <cell r="K2531">
            <v>200</v>
          </cell>
          <cell r="L2531" t="str">
            <v>Road</v>
          </cell>
          <cell r="Q2531">
            <v>27.717329042185458</v>
          </cell>
        </row>
        <row r="2532">
          <cell r="F2532" t="str">
            <v>OHL00053</v>
          </cell>
          <cell r="G2532" t="str">
            <v>n</v>
          </cell>
          <cell r="H2532">
            <v>1.8</v>
          </cell>
          <cell r="I2532">
            <v>12.472798069448475</v>
          </cell>
          <cell r="J2532">
            <v>0</v>
          </cell>
          <cell r="K2532">
            <v>200</v>
          </cell>
          <cell r="L2532" t="str">
            <v>Road</v>
          </cell>
          <cell r="Q2532">
            <v>12.472798069448475</v>
          </cell>
        </row>
        <row r="2533">
          <cell r="F2533" t="str">
            <v>OHL00054</v>
          </cell>
          <cell r="G2533" t="str">
            <v>n</v>
          </cell>
          <cell r="H2533">
            <v>2</v>
          </cell>
          <cell r="I2533">
            <v>13.858664521092729</v>
          </cell>
          <cell r="J2533">
            <v>0</v>
          </cell>
          <cell r="K2533">
            <v>200</v>
          </cell>
          <cell r="L2533" t="str">
            <v>Road</v>
          </cell>
          <cell r="Q2533">
            <v>13.858664521092729</v>
          </cell>
        </row>
        <row r="2534">
          <cell r="F2534" t="str">
            <v>OHL00055</v>
          </cell>
          <cell r="G2534" t="str">
            <v>n</v>
          </cell>
          <cell r="H2534">
            <v>4</v>
          </cell>
          <cell r="I2534">
            <v>27.717329042185458</v>
          </cell>
          <cell r="J2534">
            <v>0</v>
          </cell>
          <cell r="K2534">
            <v>200</v>
          </cell>
          <cell r="L2534" t="str">
            <v>Road</v>
          </cell>
          <cell r="Q2534">
            <v>27.717329042185458</v>
          </cell>
        </row>
        <row r="2535">
          <cell r="F2535" t="str">
            <v>OHL00056</v>
          </cell>
          <cell r="G2535" t="str">
            <v>n</v>
          </cell>
          <cell r="H2535">
            <v>1.8</v>
          </cell>
          <cell r="I2535">
            <v>12.472798070540721</v>
          </cell>
          <cell r="J2535">
            <v>0</v>
          </cell>
          <cell r="K2535">
            <v>200</v>
          </cell>
          <cell r="L2535" t="str">
            <v>Road</v>
          </cell>
          <cell r="Q2535">
            <v>12.472798070540721</v>
          </cell>
        </row>
        <row r="2536">
          <cell r="Q2536">
            <v>0</v>
          </cell>
        </row>
        <row r="2537">
          <cell r="F2537" t="str">
            <v>OHL11111</v>
          </cell>
          <cell r="G2537" t="str">
            <v>n</v>
          </cell>
          <cell r="H2537">
            <v>0</v>
          </cell>
          <cell r="I2537">
            <v>0</v>
          </cell>
          <cell r="J2537">
            <v>0</v>
          </cell>
          <cell r="K2537">
            <v>200</v>
          </cell>
          <cell r="L2537" t="str">
            <v>Road</v>
          </cell>
          <cell r="Q2537">
            <v>0</v>
          </cell>
        </row>
        <row r="2538">
          <cell r="F2538" t="str">
            <v>OHL01601</v>
          </cell>
          <cell r="G2538" t="str">
            <v>n</v>
          </cell>
          <cell r="H2538">
            <v>318.39999999999998</v>
          </cell>
          <cell r="I2538">
            <v>346.74112437310396</v>
          </cell>
          <cell r="J2538">
            <v>0</v>
          </cell>
          <cell r="K2538">
            <v>200</v>
          </cell>
          <cell r="L2538" t="str">
            <v>Road</v>
          </cell>
          <cell r="Q2538">
            <v>346.74112437310396</v>
          </cell>
        </row>
        <row r="2539">
          <cell r="F2539" t="str">
            <v>OHL01602</v>
          </cell>
          <cell r="G2539" t="str">
            <v>n</v>
          </cell>
          <cell r="H2539">
            <v>299.60000000000002</v>
          </cell>
          <cell r="I2539">
            <v>307.28149906630767</v>
          </cell>
          <cell r="J2539">
            <v>0</v>
          </cell>
          <cell r="K2539">
            <v>200</v>
          </cell>
          <cell r="L2539" t="str">
            <v>Road</v>
          </cell>
          <cell r="Q2539">
            <v>307.28149906630767</v>
          </cell>
        </row>
        <row r="2540">
          <cell r="F2540" t="str">
            <v>OHL01603</v>
          </cell>
          <cell r="G2540" t="str">
            <v>n</v>
          </cell>
          <cell r="H2540">
            <v>307</v>
          </cell>
          <cell r="I2540">
            <v>323.17017212737505</v>
          </cell>
          <cell r="J2540">
            <v>0</v>
          </cell>
          <cell r="K2540">
            <v>200</v>
          </cell>
          <cell r="L2540" t="str">
            <v>Road</v>
          </cell>
          <cell r="Q2540">
            <v>323.17017212737505</v>
          </cell>
        </row>
        <row r="2541">
          <cell r="F2541" t="str">
            <v>OHL01604</v>
          </cell>
          <cell r="G2541" t="str">
            <v>n</v>
          </cell>
          <cell r="H2541">
            <v>201.4</v>
          </cell>
          <cell r="I2541">
            <v>181.26627633960183</v>
          </cell>
          <cell r="J2541">
            <v>0</v>
          </cell>
          <cell r="K2541">
            <v>200</v>
          </cell>
          <cell r="L2541" t="str">
            <v>Road</v>
          </cell>
          <cell r="Q2541">
            <v>181.26627633960183</v>
          </cell>
        </row>
        <row r="2542">
          <cell r="F2542" t="str">
            <v>OHL01605</v>
          </cell>
          <cell r="G2542" t="str">
            <v>n</v>
          </cell>
          <cell r="H2542">
            <v>203.6</v>
          </cell>
          <cell r="I2542">
            <v>185.9899358807269</v>
          </cell>
          <cell r="J2542">
            <v>0</v>
          </cell>
          <cell r="K2542">
            <v>200</v>
          </cell>
          <cell r="L2542" t="str">
            <v>Road</v>
          </cell>
          <cell r="Q2542">
            <v>185.9899358807269</v>
          </cell>
        </row>
        <row r="2543">
          <cell r="F2543" t="str">
            <v>OHL01606</v>
          </cell>
          <cell r="G2543" t="str">
            <v>n</v>
          </cell>
          <cell r="H2543">
            <v>200.2</v>
          </cell>
          <cell r="I2543">
            <v>178.97291999599042</v>
          </cell>
          <cell r="J2543">
            <v>0</v>
          </cell>
          <cell r="K2543">
            <v>200</v>
          </cell>
          <cell r="L2543" t="str">
            <v>Road</v>
          </cell>
          <cell r="Q2543">
            <v>178.97291999599042</v>
          </cell>
        </row>
        <row r="2544">
          <cell r="F2544" t="str">
            <v>OHL01607</v>
          </cell>
          <cell r="G2544" t="str">
            <v>n</v>
          </cell>
          <cell r="H2544">
            <v>266.89999999999998</v>
          </cell>
          <cell r="I2544">
            <v>256.13351841327841</v>
          </cell>
          <cell r="J2544">
            <v>0</v>
          </cell>
          <cell r="K2544">
            <v>200</v>
          </cell>
          <cell r="L2544" t="str">
            <v>Road</v>
          </cell>
          <cell r="Q2544">
            <v>256.13351841327841</v>
          </cell>
        </row>
        <row r="2545">
          <cell r="F2545" t="str">
            <v>OHL01608</v>
          </cell>
          <cell r="G2545" t="str">
            <v>n</v>
          </cell>
          <cell r="H2545">
            <v>244.1</v>
          </cell>
          <cell r="I2545">
            <v>239.37144799675286</v>
          </cell>
          <cell r="J2545">
            <v>0</v>
          </cell>
          <cell r="K2545">
            <v>200</v>
          </cell>
          <cell r="L2545" t="str">
            <v>Road</v>
          </cell>
          <cell r="Q2545">
            <v>239.37144799675286</v>
          </cell>
        </row>
        <row r="2546">
          <cell r="F2546" t="str">
            <v>OHL01609</v>
          </cell>
          <cell r="G2546" t="str">
            <v>n</v>
          </cell>
          <cell r="H2546">
            <v>268.60000000000002</v>
          </cell>
          <cell r="I2546">
            <v>259.36828070525496</v>
          </cell>
          <cell r="J2546">
            <v>0</v>
          </cell>
          <cell r="K2546">
            <v>200</v>
          </cell>
          <cell r="L2546" t="str">
            <v>Road</v>
          </cell>
          <cell r="Q2546">
            <v>259.36828070525496</v>
          </cell>
        </row>
        <row r="2547">
          <cell r="F2547" t="str">
            <v>OHL01610</v>
          </cell>
          <cell r="G2547" t="str">
            <v>n</v>
          </cell>
          <cell r="H2547">
            <v>326.8</v>
          </cell>
          <cell r="I2547">
            <v>322.35624318413215</v>
          </cell>
          <cell r="J2547">
            <v>0</v>
          </cell>
          <cell r="K2547">
            <v>200</v>
          </cell>
          <cell r="L2547" t="str">
            <v>Road</v>
          </cell>
          <cell r="Q2547">
            <v>322.35624318413215</v>
          </cell>
        </row>
        <row r="2548">
          <cell r="F2548" t="str">
            <v>OHL01611</v>
          </cell>
          <cell r="G2548" t="str">
            <v>n</v>
          </cell>
          <cell r="H2548">
            <v>327.39999999999998</v>
          </cell>
          <cell r="I2548">
            <v>322.51177321698418</v>
          </cell>
          <cell r="J2548">
            <v>0</v>
          </cell>
          <cell r="K2548">
            <v>200</v>
          </cell>
          <cell r="L2548" t="str">
            <v>Road</v>
          </cell>
          <cell r="Q2548">
            <v>322.51177321698418</v>
          </cell>
        </row>
        <row r="2549">
          <cell r="F2549" t="str">
            <v>OHL01612</v>
          </cell>
          <cell r="G2549" t="str">
            <v>n</v>
          </cell>
          <cell r="H2549">
            <v>325.8</v>
          </cell>
          <cell r="I2549">
            <v>320.02033510450428</v>
          </cell>
          <cell r="J2549">
            <v>0</v>
          </cell>
          <cell r="K2549">
            <v>200</v>
          </cell>
          <cell r="L2549" t="str">
            <v>Road</v>
          </cell>
          <cell r="Q2549">
            <v>320.02033510450428</v>
          </cell>
        </row>
        <row r="2550">
          <cell r="F2550" t="str">
            <v>OHL01613</v>
          </cell>
          <cell r="G2550" t="str">
            <v>n</v>
          </cell>
          <cell r="H2550">
            <v>318.60000000000002</v>
          </cell>
          <cell r="I2550">
            <v>303.61713497386921</v>
          </cell>
          <cell r="J2550">
            <v>0</v>
          </cell>
          <cell r="K2550">
            <v>200</v>
          </cell>
          <cell r="L2550" t="str">
            <v>Road</v>
          </cell>
          <cell r="Q2550">
            <v>303.61713497386921</v>
          </cell>
        </row>
        <row r="2551">
          <cell r="F2551" t="str">
            <v>OHL01614</v>
          </cell>
          <cell r="G2551" t="str">
            <v>n</v>
          </cell>
          <cell r="H2551">
            <v>374.8</v>
          </cell>
          <cell r="I2551">
            <v>449.3876775242033</v>
          </cell>
          <cell r="J2551">
            <v>0</v>
          </cell>
          <cell r="K2551">
            <v>200</v>
          </cell>
          <cell r="L2551" t="str">
            <v>Road</v>
          </cell>
          <cell r="Q2551">
            <v>449.3876775242033</v>
          </cell>
        </row>
        <row r="2552">
          <cell r="F2552" t="str">
            <v>OHL01615</v>
          </cell>
          <cell r="G2552" t="str">
            <v>n</v>
          </cell>
          <cell r="H2552">
            <v>359.4</v>
          </cell>
          <cell r="I2552">
            <v>416.66188284850284</v>
          </cell>
          <cell r="J2552">
            <v>0</v>
          </cell>
          <cell r="K2552">
            <v>200</v>
          </cell>
          <cell r="L2552" t="str">
            <v>Road</v>
          </cell>
          <cell r="Q2552">
            <v>416.66188284850284</v>
          </cell>
        </row>
        <row r="2553">
          <cell r="F2553" t="str">
            <v>OHL01616</v>
          </cell>
          <cell r="G2553" t="str">
            <v>n</v>
          </cell>
          <cell r="H2553">
            <v>205.6</v>
          </cell>
          <cell r="I2553">
            <v>230.38523912278043</v>
          </cell>
          <cell r="J2553">
            <v>0</v>
          </cell>
          <cell r="K2553">
            <v>200</v>
          </cell>
          <cell r="L2553" t="str">
            <v>Road</v>
          </cell>
          <cell r="Q2553">
            <v>230.38523912278043</v>
          </cell>
        </row>
        <row r="2554">
          <cell r="F2554" t="str">
            <v>OHL01617</v>
          </cell>
          <cell r="G2554" t="str">
            <v>n</v>
          </cell>
          <cell r="H2554">
            <v>274.89999999999998</v>
          </cell>
          <cell r="I2554">
            <v>318.49676237865106</v>
          </cell>
          <cell r="J2554">
            <v>0</v>
          </cell>
          <cell r="K2554">
            <v>200</v>
          </cell>
          <cell r="L2554" t="str">
            <v>Road</v>
          </cell>
          <cell r="Q2554">
            <v>318.49676237865106</v>
          </cell>
        </row>
        <row r="2555">
          <cell r="F2555" t="str">
            <v>OHL01618</v>
          </cell>
          <cell r="G2555" t="str">
            <v>n</v>
          </cell>
          <cell r="H2555">
            <v>330.8</v>
          </cell>
          <cell r="I2555">
            <v>381.27918325339516</v>
          </cell>
          <cell r="J2555">
            <v>0</v>
          </cell>
          <cell r="K2555">
            <v>200</v>
          </cell>
          <cell r="L2555" t="str">
            <v>Road</v>
          </cell>
          <cell r="Q2555">
            <v>381.27918325339516</v>
          </cell>
        </row>
        <row r="2556">
          <cell r="Q2556">
            <v>0</v>
          </cell>
        </row>
        <row r="2557">
          <cell r="F2557" t="str">
            <v>OHL10000</v>
          </cell>
          <cell r="G2557" t="str">
            <v>n</v>
          </cell>
          <cell r="H2557">
            <v>0</v>
          </cell>
          <cell r="I2557">
            <v>0</v>
          </cell>
          <cell r="J2557">
            <v>0</v>
          </cell>
          <cell r="K2557">
            <v>100</v>
          </cell>
          <cell r="L2557" t="str">
            <v>Road</v>
          </cell>
          <cell r="Q2557">
            <v>0</v>
          </cell>
        </row>
        <row r="2558">
          <cell r="F2558" t="str">
            <v>OHL01701</v>
          </cell>
          <cell r="G2558" t="str">
            <v>n</v>
          </cell>
          <cell r="H2558">
            <v>735.4</v>
          </cell>
          <cell r="I2558">
            <v>914.92965246511267</v>
          </cell>
          <cell r="J2558">
            <v>0</v>
          </cell>
          <cell r="K2558">
            <v>200</v>
          </cell>
          <cell r="L2558" t="str">
            <v>Road</v>
          </cell>
          <cell r="Q2558">
            <v>914.92965246511267</v>
          </cell>
        </row>
        <row r="2559">
          <cell r="F2559" t="str">
            <v>OHL01702</v>
          </cell>
          <cell r="G2559" t="str">
            <v>n</v>
          </cell>
          <cell r="H2559">
            <v>1089.3</v>
          </cell>
          <cell r="I2559">
            <v>1348.7866556386709</v>
          </cell>
          <cell r="J2559">
            <v>0</v>
          </cell>
          <cell r="K2559">
            <v>200</v>
          </cell>
          <cell r="L2559" t="str">
            <v>Road</v>
          </cell>
          <cell r="Q2559">
            <v>1348.7866556386709</v>
          </cell>
        </row>
        <row r="2560">
          <cell r="F2560" t="str">
            <v>OHL01703</v>
          </cell>
          <cell r="G2560" t="str">
            <v>n</v>
          </cell>
          <cell r="H2560">
            <v>1070.2</v>
          </cell>
          <cell r="I2560">
            <v>1307.776702378098</v>
          </cell>
          <cell r="J2560">
            <v>0</v>
          </cell>
          <cell r="K2560">
            <v>200</v>
          </cell>
          <cell r="L2560" t="str">
            <v>Road</v>
          </cell>
          <cell r="Q2560">
            <v>1307.776702378098</v>
          </cell>
        </row>
        <row r="2561">
          <cell r="F2561" t="str">
            <v>OHL01704</v>
          </cell>
          <cell r="G2561" t="str">
            <v>n</v>
          </cell>
          <cell r="H2561">
            <v>1054.2</v>
          </cell>
          <cell r="I2561">
            <v>1273.4228147996416</v>
          </cell>
          <cell r="J2561">
            <v>0</v>
          </cell>
          <cell r="K2561">
            <v>200</v>
          </cell>
          <cell r="L2561" t="str">
            <v>Road</v>
          </cell>
          <cell r="Q2561">
            <v>1273.4228147996416</v>
          </cell>
        </row>
        <row r="2562">
          <cell r="F2562" t="str">
            <v>OHL01705</v>
          </cell>
          <cell r="G2562" t="str">
            <v>n</v>
          </cell>
          <cell r="H2562">
            <v>317.5</v>
          </cell>
          <cell r="I2562">
            <v>341.76838585215307</v>
          </cell>
          <cell r="J2562">
            <v>0</v>
          </cell>
          <cell r="K2562">
            <v>200</v>
          </cell>
          <cell r="L2562" t="str">
            <v>Road</v>
          </cell>
          <cell r="Q2562">
            <v>341.76838585215307</v>
          </cell>
        </row>
        <row r="2563">
          <cell r="F2563" t="str">
            <v>OHL01706</v>
          </cell>
          <cell r="G2563" t="str">
            <v>n</v>
          </cell>
          <cell r="H2563">
            <v>293.3</v>
          </cell>
          <cell r="I2563">
            <v>339.50839947316001</v>
          </cell>
          <cell r="J2563">
            <v>0</v>
          </cell>
          <cell r="K2563">
            <v>200</v>
          </cell>
          <cell r="L2563" t="str">
            <v>Road</v>
          </cell>
          <cell r="Q2563">
            <v>339.50839947316001</v>
          </cell>
        </row>
        <row r="2564">
          <cell r="F2564" t="str">
            <v>OHL01707</v>
          </cell>
          <cell r="G2564" t="str">
            <v>n</v>
          </cell>
          <cell r="H2564">
            <v>386.6</v>
          </cell>
          <cell r="I2564">
            <v>414.45029697853425</v>
          </cell>
          <cell r="J2564">
            <v>0</v>
          </cell>
          <cell r="K2564">
            <v>200</v>
          </cell>
          <cell r="L2564" t="str">
            <v>Road</v>
          </cell>
          <cell r="Q2564">
            <v>414.45029697853425</v>
          </cell>
        </row>
        <row r="2565">
          <cell r="F2565" t="str">
            <v>OHL01708</v>
          </cell>
          <cell r="G2565" t="str">
            <v>n</v>
          </cell>
          <cell r="H2565">
            <v>337.2</v>
          </cell>
          <cell r="I2565">
            <v>378.58557398359699</v>
          </cell>
          <cell r="J2565">
            <v>0</v>
          </cell>
          <cell r="K2565">
            <v>200</v>
          </cell>
          <cell r="L2565" t="str">
            <v>Road</v>
          </cell>
          <cell r="Q2565">
            <v>378.58557398359699</v>
          </cell>
        </row>
        <row r="2566">
          <cell r="F2566" t="str">
            <v>OHL01709</v>
          </cell>
          <cell r="G2566" t="str">
            <v>n</v>
          </cell>
          <cell r="H2566">
            <v>339.4</v>
          </cell>
          <cell r="I2566">
            <v>382.85613720190065</v>
          </cell>
          <cell r="J2566">
            <v>0</v>
          </cell>
          <cell r="K2566">
            <v>200</v>
          </cell>
          <cell r="L2566" t="str">
            <v>Road</v>
          </cell>
          <cell r="Q2566">
            <v>382.85613720190065</v>
          </cell>
        </row>
        <row r="2567">
          <cell r="F2567" t="str">
            <v>OHL01710</v>
          </cell>
          <cell r="G2567" t="str">
            <v>n</v>
          </cell>
          <cell r="H2567">
            <v>386.4</v>
          </cell>
          <cell r="I2567">
            <v>414.4739696687347</v>
          </cell>
          <cell r="J2567">
            <v>0</v>
          </cell>
          <cell r="K2567">
            <v>200</v>
          </cell>
          <cell r="L2567" t="str">
            <v>Road</v>
          </cell>
          <cell r="Q2567">
            <v>414.4739696687347</v>
          </cell>
        </row>
        <row r="2568">
          <cell r="F2568" t="str">
            <v>OHL01711</v>
          </cell>
          <cell r="G2568" t="str">
            <v>n</v>
          </cell>
          <cell r="H2568">
            <v>404.3</v>
          </cell>
          <cell r="I2568">
            <v>431.63229997421405</v>
          </cell>
          <cell r="J2568">
            <v>0</v>
          </cell>
          <cell r="K2568">
            <v>200</v>
          </cell>
          <cell r="L2568" t="str">
            <v>Road</v>
          </cell>
          <cell r="Q2568">
            <v>431.63229997421405</v>
          </cell>
        </row>
        <row r="2569">
          <cell r="F2569" t="str">
            <v>OHL01712</v>
          </cell>
          <cell r="G2569" t="str">
            <v>n</v>
          </cell>
          <cell r="H2569">
            <v>623.5</v>
          </cell>
          <cell r="I2569">
            <v>677.32909143898883</v>
          </cell>
          <cell r="J2569">
            <v>0</v>
          </cell>
          <cell r="K2569">
            <v>200</v>
          </cell>
          <cell r="L2569" t="str">
            <v>Road</v>
          </cell>
          <cell r="Q2569">
            <v>677.32909143898883</v>
          </cell>
        </row>
        <row r="2570">
          <cell r="F2570" t="str">
            <v>OHL01713</v>
          </cell>
          <cell r="G2570" t="str">
            <v>n</v>
          </cell>
          <cell r="H2570">
            <v>453.5</v>
          </cell>
          <cell r="I2570">
            <v>407.9903294635323</v>
          </cell>
          <cell r="J2570">
            <v>0</v>
          </cell>
          <cell r="K2570">
            <v>200</v>
          </cell>
          <cell r="L2570" t="str">
            <v>Road</v>
          </cell>
          <cell r="Q2570">
            <v>407.9903294635323</v>
          </cell>
        </row>
        <row r="2571">
          <cell r="F2571" t="str">
            <v>OHL01714</v>
          </cell>
          <cell r="G2571" t="str">
            <v>n</v>
          </cell>
          <cell r="H2571">
            <v>453.5</v>
          </cell>
          <cell r="I2571">
            <v>448.71238635269412</v>
          </cell>
          <cell r="J2571">
            <v>0</v>
          </cell>
          <cell r="K2571">
            <v>200</v>
          </cell>
          <cell r="L2571" t="str">
            <v>Road</v>
          </cell>
          <cell r="Q2571">
            <v>448.71238635269412</v>
          </cell>
        </row>
        <row r="2572">
          <cell r="F2572" t="str">
            <v>OHL01715</v>
          </cell>
          <cell r="G2572" t="str">
            <v>n</v>
          </cell>
          <cell r="H2572">
            <v>411.1</v>
          </cell>
          <cell r="I2572">
            <v>445.77960590558121</v>
          </cell>
          <cell r="J2572">
            <v>0</v>
          </cell>
          <cell r="K2572">
            <v>200</v>
          </cell>
          <cell r="L2572" t="str">
            <v>Road</v>
          </cell>
          <cell r="Q2572">
            <v>445.77960590558121</v>
          </cell>
        </row>
        <row r="2573">
          <cell r="F2573" t="str">
            <v>OHL01716</v>
          </cell>
          <cell r="G2573" t="str">
            <v>n</v>
          </cell>
          <cell r="H2573">
            <v>276</v>
          </cell>
          <cell r="I2573">
            <v>301.40042876320888</v>
          </cell>
          <cell r="J2573">
            <v>0</v>
          </cell>
          <cell r="K2573">
            <v>200</v>
          </cell>
          <cell r="L2573" t="str">
            <v>Road</v>
          </cell>
          <cell r="Q2573">
            <v>301.40042876320888</v>
          </cell>
        </row>
        <row r="2574">
          <cell r="F2574" t="str">
            <v>OHL01717</v>
          </cell>
          <cell r="G2574" t="str">
            <v>n</v>
          </cell>
          <cell r="H2574">
            <v>412.7</v>
          </cell>
          <cell r="I2574">
            <v>449.66809091424159</v>
          </cell>
          <cell r="J2574">
            <v>0</v>
          </cell>
          <cell r="K2574">
            <v>200</v>
          </cell>
          <cell r="L2574" t="str">
            <v>Road</v>
          </cell>
          <cell r="Q2574">
            <v>449.66809091424159</v>
          </cell>
        </row>
        <row r="2575">
          <cell r="F2575" t="str">
            <v>OHL01718</v>
          </cell>
          <cell r="G2575" t="str">
            <v>n</v>
          </cell>
          <cell r="H2575">
            <v>768</v>
          </cell>
          <cell r="I2575">
            <v>1016.800520709933</v>
          </cell>
          <cell r="J2575">
            <v>0</v>
          </cell>
          <cell r="K2575">
            <v>200</v>
          </cell>
          <cell r="L2575" t="str">
            <v>Road</v>
          </cell>
          <cell r="Q2575">
            <v>1016.800520709933</v>
          </cell>
        </row>
        <row r="2576">
          <cell r="F2576" t="str">
            <v>OHL01719</v>
          </cell>
          <cell r="G2576" t="str">
            <v>n</v>
          </cell>
          <cell r="H2576">
            <v>1139.3</v>
          </cell>
          <cell r="I2576">
            <v>1444.6177545163521</v>
          </cell>
          <cell r="J2576">
            <v>0</v>
          </cell>
          <cell r="K2576">
            <v>200</v>
          </cell>
          <cell r="L2576" t="str">
            <v>Road</v>
          </cell>
          <cell r="Q2576">
            <v>1444.6177545163521</v>
          </cell>
        </row>
        <row r="2577">
          <cell r="F2577" t="str">
            <v>OHL01720</v>
          </cell>
          <cell r="G2577" t="str">
            <v>n</v>
          </cell>
          <cell r="H2577">
            <v>1167.2</v>
          </cell>
          <cell r="I2577">
            <v>1558.8941988789732</v>
          </cell>
          <cell r="J2577">
            <v>0</v>
          </cell>
          <cell r="K2577">
            <v>200</v>
          </cell>
          <cell r="L2577" t="str">
            <v>Road</v>
          </cell>
          <cell r="Q2577">
            <v>1558.8941988789732</v>
          </cell>
        </row>
        <row r="2578">
          <cell r="F2578" t="str">
            <v>OHL01721</v>
          </cell>
          <cell r="G2578" t="str">
            <v>n</v>
          </cell>
          <cell r="H2578">
            <v>364</v>
          </cell>
          <cell r="I2578">
            <v>445.35164071138962</v>
          </cell>
          <cell r="J2578">
            <v>0</v>
          </cell>
          <cell r="K2578">
            <v>200</v>
          </cell>
          <cell r="L2578" t="str">
            <v>Road</v>
          </cell>
          <cell r="Q2578">
            <v>445.35164071138962</v>
          </cell>
        </row>
        <row r="2579">
          <cell r="F2579" t="str">
            <v>OHL01722</v>
          </cell>
          <cell r="G2579" t="str">
            <v>n</v>
          </cell>
          <cell r="H2579">
            <v>436</v>
          </cell>
          <cell r="I2579">
            <v>535.49083975592282</v>
          </cell>
          <cell r="J2579">
            <v>0</v>
          </cell>
          <cell r="K2579">
            <v>200</v>
          </cell>
          <cell r="L2579" t="str">
            <v>Road</v>
          </cell>
          <cell r="Q2579">
            <v>535.49083975592282</v>
          </cell>
        </row>
        <row r="2580">
          <cell r="F2580" t="str">
            <v>OHL01723</v>
          </cell>
          <cell r="G2580" t="str">
            <v>n</v>
          </cell>
          <cell r="H2580">
            <v>435.8</v>
          </cell>
          <cell r="I2580">
            <v>535.51451240098447</v>
          </cell>
          <cell r="J2580">
            <v>0</v>
          </cell>
          <cell r="K2580">
            <v>200</v>
          </cell>
          <cell r="L2580" t="str">
            <v>Road</v>
          </cell>
          <cell r="Q2580">
            <v>535.51451240098447</v>
          </cell>
        </row>
        <row r="2581">
          <cell r="F2581" t="str">
            <v>OHL01724</v>
          </cell>
          <cell r="G2581" t="str">
            <v>n</v>
          </cell>
          <cell r="H2581">
            <v>533.5</v>
          </cell>
          <cell r="I2581">
            <v>639.84807633445007</v>
          </cell>
          <cell r="J2581">
            <v>0</v>
          </cell>
          <cell r="K2581">
            <v>200</v>
          </cell>
          <cell r="L2581" t="str">
            <v>Road</v>
          </cell>
          <cell r="Q2581">
            <v>639.84807633445007</v>
          </cell>
        </row>
        <row r="2582"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Q2582">
            <v>0</v>
          </cell>
        </row>
        <row r="2583">
          <cell r="F2583" t="str">
            <v>OHL10002</v>
          </cell>
          <cell r="G2583" t="str">
            <v>n</v>
          </cell>
          <cell r="H2583">
            <v>0</v>
          </cell>
          <cell r="I2583">
            <v>0</v>
          </cell>
          <cell r="J2583">
            <v>0</v>
          </cell>
          <cell r="K2583">
            <v>100</v>
          </cell>
          <cell r="L2583" t="str">
            <v>Road</v>
          </cell>
          <cell r="Q2583">
            <v>0</v>
          </cell>
        </row>
        <row r="2584">
          <cell r="F2584" t="str">
            <v>OHL00215</v>
          </cell>
          <cell r="G2584" t="str">
            <v>n</v>
          </cell>
          <cell r="H2584">
            <v>25330</v>
          </cell>
          <cell r="I2584">
            <v>77844.883045738388</v>
          </cell>
          <cell r="J2584">
            <v>0</v>
          </cell>
          <cell r="K2584">
            <v>100</v>
          </cell>
          <cell r="L2584" t="str">
            <v>Road</v>
          </cell>
          <cell r="Q2584">
            <v>77844.883045738388</v>
          </cell>
        </row>
        <row r="2585">
          <cell r="F2585" t="str">
            <v>OHL00084</v>
          </cell>
          <cell r="G2585" t="str">
            <v>n</v>
          </cell>
          <cell r="H2585">
            <v>26610</v>
          </cell>
          <cell r="I2585">
            <v>81778.615776687933</v>
          </cell>
          <cell r="J2585">
            <v>0</v>
          </cell>
          <cell r="K2585">
            <v>100</v>
          </cell>
          <cell r="L2585" t="str">
            <v>Road</v>
          </cell>
          <cell r="Q2585">
            <v>81778.615776687933</v>
          </cell>
        </row>
        <row r="2586">
          <cell r="F2586" t="str">
            <v>OHL00085</v>
          </cell>
          <cell r="G2586" t="str">
            <v>n</v>
          </cell>
          <cell r="H2586">
            <v>29050</v>
          </cell>
          <cell r="I2586">
            <v>89277.293817191341</v>
          </cell>
          <cell r="J2586">
            <v>0</v>
          </cell>
          <cell r="K2586">
            <v>100</v>
          </cell>
          <cell r="L2586" t="str">
            <v>Road</v>
          </cell>
          <cell r="Q2586">
            <v>89277.293817191341</v>
          </cell>
        </row>
        <row r="2587">
          <cell r="F2587" t="str">
            <v>OHL00086</v>
          </cell>
          <cell r="G2587" t="str">
            <v>n</v>
          </cell>
          <cell r="H2587">
            <v>34915</v>
          </cell>
          <cell r="I2587">
            <v>107301.78016347067</v>
          </cell>
          <cell r="J2587">
            <v>0</v>
          </cell>
          <cell r="K2587">
            <v>100</v>
          </cell>
          <cell r="L2587" t="str">
            <v>Road</v>
          </cell>
          <cell r="Q2587">
            <v>107301.78016347067</v>
          </cell>
        </row>
        <row r="2588">
          <cell r="F2588" t="str">
            <v>OHL00087</v>
          </cell>
          <cell r="G2588" t="str">
            <v>n</v>
          </cell>
          <cell r="H2588">
            <v>21150</v>
          </cell>
          <cell r="I2588">
            <v>64998.787066187775</v>
          </cell>
          <cell r="J2588">
            <v>0</v>
          </cell>
          <cell r="K2588">
            <v>100</v>
          </cell>
          <cell r="L2588" t="str">
            <v>Road</v>
          </cell>
          <cell r="Q2588">
            <v>64998.787066187775</v>
          </cell>
        </row>
        <row r="2589">
          <cell r="F2589" t="str">
            <v>OHL00088</v>
          </cell>
          <cell r="G2589" t="str">
            <v>n</v>
          </cell>
          <cell r="H2589">
            <v>22330</v>
          </cell>
          <cell r="I2589">
            <v>68625.196927141427</v>
          </cell>
          <cell r="J2589">
            <v>0</v>
          </cell>
          <cell r="K2589">
            <v>100</v>
          </cell>
          <cell r="L2589" t="str">
            <v>Road</v>
          </cell>
          <cell r="Q2589">
            <v>68625.196927141427</v>
          </cell>
        </row>
        <row r="2590">
          <cell r="F2590" t="str">
            <v>OHL00089</v>
          </cell>
          <cell r="G2590" t="str">
            <v>n</v>
          </cell>
          <cell r="H2590">
            <v>23910</v>
          </cell>
          <cell r="I2590">
            <v>73480.898277012006</v>
          </cell>
          <cell r="J2590">
            <v>0</v>
          </cell>
          <cell r="K2590">
            <v>100</v>
          </cell>
          <cell r="L2590" t="str">
            <v>Road</v>
          </cell>
          <cell r="Q2590">
            <v>73480.898277012006</v>
          </cell>
        </row>
        <row r="2591">
          <cell r="F2591" t="str">
            <v>OHL00090</v>
          </cell>
          <cell r="G2591" t="str">
            <v>n</v>
          </cell>
          <cell r="H2591">
            <v>18650</v>
          </cell>
          <cell r="I2591">
            <v>57315.715298600495</v>
          </cell>
          <cell r="J2591">
            <v>0</v>
          </cell>
          <cell r="K2591">
            <v>100</v>
          </cell>
          <cell r="L2591" t="str">
            <v>Road</v>
          </cell>
          <cell r="Q2591">
            <v>57315.715298600495</v>
          </cell>
        </row>
        <row r="2592">
          <cell r="F2592" t="str">
            <v>OHL00091</v>
          </cell>
          <cell r="G2592" t="str">
            <v>n</v>
          </cell>
          <cell r="H2592">
            <v>17370</v>
          </cell>
          <cell r="I2592">
            <v>53381.982546005485</v>
          </cell>
          <cell r="J2592">
            <v>0</v>
          </cell>
          <cell r="K2592">
            <v>100</v>
          </cell>
          <cell r="L2592" t="str">
            <v>Road</v>
          </cell>
          <cell r="Q2592">
            <v>53381.982546005485</v>
          </cell>
        </row>
        <row r="2593">
          <cell r="F2593" t="str">
            <v>OHL00092</v>
          </cell>
          <cell r="G2593" t="str">
            <v>n</v>
          </cell>
          <cell r="H2593">
            <v>19690</v>
          </cell>
          <cell r="I2593">
            <v>60511.873153969187</v>
          </cell>
          <cell r="J2593">
            <v>0</v>
          </cell>
          <cell r="K2593">
            <v>100</v>
          </cell>
          <cell r="L2593" t="str">
            <v>Road</v>
          </cell>
          <cell r="Q2593">
            <v>60511.873153969187</v>
          </cell>
        </row>
        <row r="2594">
          <cell r="F2594" t="str">
            <v>OHL00093</v>
          </cell>
          <cell r="G2594" t="str">
            <v>n</v>
          </cell>
          <cell r="H2594">
            <v>31595</v>
          </cell>
          <cell r="I2594">
            <v>97098.66084115651</v>
          </cell>
          <cell r="J2594">
            <v>0</v>
          </cell>
          <cell r="K2594">
            <v>100</v>
          </cell>
          <cell r="L2594" t="str">
            <v>Road</v>
          </cell>
          <cell r="Q2594">
            <v>97098.66084115651</v>
          </cell>
        </row>
        <row r="2595">
          <cell r="F2595" t="str">
            <v>OHL00094</v>
          </cell>
          <cell r="G2595" t="str">
            <v>n</v>
          </cell>
          <cell r="H2595">
            <v>25955</v>
          </cell>
          <cell r="I2595">
            <v>79765.650940514504</v>
          </cell>
          <cell r="J2595">
            <v>0</v>
          </cell>
          <cell r="K2595">
            <v>100</v>
          </cell>
          <cell r="L2595" t="str">
            <v>Road</v>
          </cell>
          <cell r="Q2595">
            <v>79765.650940514504</v>
          </cell>
        </row>
        <row r="2596">
          <cell r="F2596" t="str">
            <v>OHL00095</v>
          </cell>
          <cell r="G2596" t="str">
            <v>n</v>
          </cell>
          <cell r="H2596">
            <v>27715</v>
          </cell>
          <cell r="I2596">
            <v>85174.533497825454</v>
          </cell>
          <cell r="J2596">
            <v>0</v>
          </cell>
          <cell r="K2596">
            <v>100</v>
          </cell>
          <cell r="L2596" t="str">
            <v>Road</v>
          </cell>
          <cell r="Q2596">
            <v>85174.533497825454</v>
          </cell>
        </row>
        <row r="2597">
          <cell r="F2597" t="str">
            <v>OHL00096</v>
          </cell>
          <cell r="G2597" t="str">
            <v>n</v>
          </cell>
          <cell r="H2597">
            <v>29295</v>
          </cell>
          <cell r="I2597">
            <v>90030.234862172831</v>
          </cell>
          <cell r="J2597">
            <v>0</v>
          </cell>
          <cell r="K2597">
            <v>100</v>
          </cell>
          <cell r="L2597" t="str">
            <v>Road</v>
          </cell>
          <cell r="Q2597">
            <v>90030.234862172831</v>
          </cell>
        </row>
        <row r="2598">
          <cell r="F2598" t="str">
            <v>OHL00097</v>
          </cell>
          <cell r="G2598" t="str">
            <v>n</v>
          </cell>
          <cell r="H2598">
            <v>22375</v>
          </cell>
          <cell r="I2598">
            <v>68763.492223646084</v>
          </cell>
          <cell r="J2598">
            <v>0</v>
          </cell>
          <cell r="K2598">
            <v>100</v>
          </cell>
          <cell r="L2598" t="str">
            <v>Road</v>
          </cell>
          <cell r="Q2598">
            <v>68763.492223646084</v>
          </cell>
        </row>
        <row r="2599">
          <cell r="F2599" t="str">
            <v>OHL00098</v>
          </cell>
          <cell r="G2599" t="str">
            <v>n</v>
          </cell>
          <cell r="H2599">
            <v>21155</v>
          </cell>
          <cell r="I2599">
            <v>65014.153198731357</v>
          </cell>
          <cell r="J2599">
            <v>0</v>
          </cell>
          <cell r="K2599">
            <v>100</v>
          </cell>
          <cell r="L2599" t="str">
            <v>Road</v>
          </cell>
          <cell r="Q2599">
            <v>65014.153198731357</v>
          </cell>
        </row>
        <row r="2600">
          <cell r="F2600" t="str">
            <v>OHL00099</v>
          </cell>
          <cell r="G2600" t="str">
            <v>n</v>
          </cell>
          <cell r="H2600">
            <v>23715</v>
          </cell>
          <cell r="I2600">
            <v>72881.618683148103</v>
          </cell>
          <cell r="J2600">
            <v>0</v>
          </cell>
          <cell r="K2600">
            <v>100</v>
          </cell>
          <cell r="L2600" t="str">
            <v>Road</v>
          </cell>
          <cell r="Q2600">
            <v>72881.618683148103</v>
          </cell>
        </row>
        <row r="2601">
          <cell r="F2601" t="str">
            <v>OHL00100</v>
          </cell>
          <cell r="G2601" t="str">
            <v>n</v>
          </cell>
          <cell r="H2601">
            <v>40385</v>
          </cell>
          <cell r="I2601">
            <v>124112.3411308809</v>
          </cell>
          <cell r="J2601">
            <v>0</v>
          </cell>
          <cell r="K2601">
            <v>100</v>
          </cell>
          <cell r="L2601" t="str">
            <v>Road</v>
          </cell>
          <cell r="Q2601">
            <v>124112.3411308809</v>
          </cell>
        </row>
        <row r="2602">
          <cell r="F2602" t="str">
            <v>OHL00101</v>
          </cell>
          <cell r="G2602" t="str">
            <v>n</v>
          </cell>
          <cell r="H2602">
            <v>31785</v>
          </cell>
          <cell r="I2602">
            <v>97682.574323643857</v>
          </cell>
          <cell r="J2602">
            <v>0</v>
          </cell>
          <cell r="K2602">
            <v>100</v>
          </cell>
          <cell r="L2602" t="str">
            <v>Road</v>
          </cell>
          <cell r="Q2602">
            <v>97682.574323643857</v>
          </cell>
        </row>
        <row r="2603">
          <cell r="F2603" t="str">
            <v>OHL00102</v>
          </cell>
          <cell r="G2603" t="str">
            <v>n</v>
          </cell>
          <cell r="H2603">
            <v>34745</v>
          </cell>
          <cell r="I2603">
            <v>106779.33125748923</v>
          </cell>
          <cell r="J2603">
            <v>0</v>
          </cell>
          <cell r="K2603">
            <v>100</v>
          </cell>
          <cell r="L2603" t="str">
            <v>Road</v>
          </cell>
          <cell r="Q2603">
            <v>106779.33125748923</v>
          </cell>
        </row>
        <row r="2604">
          <cell r="F2604" t="str">
            <v>OHL00103</v>
          </cell>
          <cell r="G2604" t="str">
            <v>n</v>
          </cell>
          <cell r="H2604">
            <v>36925</v>
          </cell>
          <cell r="I2604">
            <v>113478.96982888013</v>
          </cell>
          <cell r="J2604">
            <v>0</v>
          </cell>
          <cell r="K2604">
            <v>100</v>
          </cell>
          <cell r="L2604" t="str">
            <v>Road</v>
          </cell>
          <cell r="Q2604">
            <v>113478.96982888013</v>
          </cell>
        </row>
        <row r="2605">
          <cell r="F2605" t="str">
            <v>OHL00104</v>
          </cell>
          <cell r="G2605" t="str">
            <v>n</v>
          </cell>
          <cell r="H2605">
            <v>27115</v>
          </cell>
          <cell r="I2605">
            <v>83330.596266985784</v>
          </cell>
          <cell r="J2605">
            <v>0</v>
          </cell>
          <cell r="K2605">
            <v>100</v>
          </cell>
          <cell r="L2605" t="str">
            <v>Road</v>
          </cell>
          <cell r="Q2605">
            <v>83330.596266985784</v>
          </cell>
        </row>
        <row r="2606">
          <cell r="F2606" t="str">
            <v>OHL00105</v>
          </cell>
          <cell r="G2606" t="str">
            <v>n</v>
          </cell>
          <cell r="H2606">
            <v>25245</v>
          </cell>
          <cell r="I2606">
            <v>77583.658598041002</v>
          </cell>
          <cell r="J2606">
            <v>0</v>
          </cell>
          <cell r="K2606">
            <v>100</v>
          </cell>
          <cell r="L2606" t="str">
            <v>Road</v>
          </cell>
          <cell r="Q2606">
            <v>77583.658598041002</v>
          </cell>
        </row>
        <row r="2607">
          <cell r="F2607" t="str">
            <v>OHL00106</v>
          </cell>
          <cell r="G2607" t="str">
            <v>n</v>
          </cell>
          <cell r="H2607">
            <v>29705</v>
          </cell>
          <cell r="I2607">
            <v>91290.258600190296</v>
          </cell>
          <cell r="J2607">
            <v>0</v>
          </cell>
          <cell r="K2607">
            <v>100</v>
          </cell>
          <cell r="L2607" t="str">
            <v>Road</v>
          </cell>
          <cell r="Q2607">
            <v>91290.258600190296</v>
          </cell>
        </row>
        <row r="2608">
          <cell r="F2608" t="str">
            <v>OHL00107</v>
          </cell>
          <cell r="G2608" t="str">
            <v>n</v>
          </cell>
          <cell r="H2608">
            <v>49655</v>
          </cell>
          <cell r="I2608">
            <v>152601.17120351095</v>
          </cell>
          <cell r="J2608">
            <v>0</v>
          </cell>
          <cell r="K2608">
            <v>100</v>
          </cell>
          <cell r="L2608" t="str">
            <v>Road</v>
          </cell>
          <cell r="Q2608">
            <v>152601.17120351095</v>
          </cell>
        </row>
        <row r="2609">
          <cell r="F2609" t="str">
            <v>OHL00108</v>
          </cell>
          <cell r="G2609" t="str">
            <v>n</v>
          </cell>
          <cell r="H2609">
            <v>38895</v>
          </cell>
          <cell r="I2609">
            <v>119533.23037406152</v>
          </cell>
          <cell r="J2609">
            <v>0</v>
          </cell>
          <cell r="K2609">
            <v>100</v>
          </cell>
          <cell r="L2609" t="str">
            <v>Road</v>
          </cell>
          <cell r="Q2609">
            <v>119533.23037406152</v>
          </cell>
        </row>
        <row r="2610">
          <cell r="F2610" t="str">
            <v>OHL00109</v>
          </cell>
          <cell r="G2610" t="str">
            <v>n</v>
          </cell>
          <cell r="H2610">
            <v>42655</v>
          </cell>
          <cell r="I2610">
            <v>131088.57034119224</v>
          </cell>
          <cell r="J2610">
            <v>0</v>
          </cell>
          <cell r="K2610">
            <v>100</v>
          </cell>
          <cell r="L2610" t="str">
            <v>Road</v>
          </cell>
          <cell r="Q2610">
            <v>131088.57034119224</v>
          </cell>
        </row>
        <row r="2611">
          <cell r="F2611" t="str">
            <v>OHL00110</v>
          </cell>
          <cell r="G2611" t="str">
            <v>n</v>
          </cell>
          <cell r="H2611">
            <v>45195</v>
          </cell>
          <cell r="I2611">
            <v>138894.57122541871</v>
          </cell>
          <cell r="J2611">
            <v>0</v>
          </cell>
          <cell r="K2611">
            <v>100</v>
          </cell>
          <cell r="L2611" t="str">
            <v>Road</v>
          </cell>
          <cell r="Q2611">
            <v>138894.57122541871</v>
          </cell>
        </row>
        <row r="2612">
          <cell r="F2612" t="str">
            <v>OHL00111</v>
          </cell>
          <cell r="G2612" t="str">
            <v>n</v>
          </cell>
          <cell r="H2612">
            <v>32695</v>
          </cell>
          <cell r="I2612">
            <v>100479.2124301017</v>
          </cell>
          <cell r="J2612">
            <v>0</v>
          </cell>
          <cell r="K2612">
            <v>100</v>
          </cell>
          <cell r="L2612" t="str">
            <v>Road</v>
          </cell>
          <cell r="Q2612">
            <v>100479.2124301017</v>
          </cell>
        </row>
        <row r="2613">
          <cell r="F2613" t="str">
            <v>OHL00112</v>
          </cell>
          <cell r="G2613" t="str">
            <v>n</v>
          </cell>
          <cell r="H2613">
            <v>31035</v>
          </cell>
          <cell r="I2613">
            <v>95377.652806707745</v>
          </cell>
          <cell r="J2613">
            <v>0</v>
          </cell>
          <cell r="K2613">
            <v>100</v>
          </cell>
          <cell r="L2613" t="str">
            <v>Road</v>
          </cell>
          <cell r="Q2613">
            <v>95377.652806707745</v>
          </cell>
        </row>
        <row r="2614">
          <cell r="F2614" t="str">
            <v>OHL00113</v>
          </cell>
          <cell r="G2614" t="str">
            <v>n</v>
          </cell>
          <cell r="H2614">
            <v>36075</v>
          </cell>
          <cell r="I2614">
            <v>110866.72543328696</v>
          </cell>
          <cell r="J2614">
            <v>0</v>
          </cell>
          <cell r="K2614">
            <v>100</v>
          </cell>
          <cell r="L2614" t="str">
            <v>Road</v>
          </cell>
          <cell r="Q2614">
            <v>110866.72543328696</v>
          </cell>
        </row>
        <row r="2615">
          <cell r="F2615" t="str">
            <v>OHL00114</v>
          </cell>
          <cell r="G2615" t="str">
            <v>n</v>
          </cell>
          <cell r="H2615">
            <v>97620</v>
          </cell>
          <cell r="I2615">
            <v>300008.58600998943</v>
          </cell>
          <cell r="J2615">
            <v>0</v>
          </cell>
          <cell r="K2615">
            <v>100</v>
          </cell>
          <cell r="L2615" t="str">
            <v>Road</v>
          </cell>
          <cell r="Q2615">
            <v>300008.58600998943</v>
          </cell>
        </row>
        <row r="2616">
          <cell r="F2616" t="str">
            <v>OHL00115</v>
          </cell>
          <cell r="G2616" t="str">
            <v>n</v>
          </cell>
          <cell r="H2616">
            <v>81640</v>
          </cell>
          <cell r="I2616">
            <v>250898.3912724671</v>
          </cell>
          <cell r="J2616">
            <v>0</v>
          </cell>
          <cell r="K2616">
            <v>100</v>
          </cell>
          <cell r="L2616" t="str">
            <v>Road</v>
          </cell>
          <cell r="Q2616">
            <v>250898.3912724671</v>
          </cell>
        </row>
        <row r="2617">
          <cell r="F2617" t="str">
            <v>OHL00116</v>
          </cell>
          <cell r="G2617" t="str">
            <v>n</v>
          </cell>
          <cell r="H2617">
            <v>85865</v>
          </cell>
          <cell r="I2617">
            <v>263882.78253204958</v>
          </cell>
          <cell r="J2617">
            <v>0</v>
          </cell>
          <cell r="K2617">
            <v>100</v>
          </cell>
          <cell r="L2617" t="str">
            <v>Road</v>
          </cell>
          <cell r="Q2617">
            <v>263882.78253204958</v>
          </cell>
        </row>
        <row r="2618">
          <cell r="F2618" t="str">
            <v>OHL00117</v>
          </cell>
          <cell r="G2618" t="str">
            <v>n</v>
          </cell>
          <cell r="H2618">
            <v>92300</v>
          </cell>
          <cell r="I2618">
            <v>283659.00926309061</v>
          </cell>
          <cell r="J2618">
            <v>0</v>
          </cell>
          <cell r="K2618">
            <v>100</v>
          </cell>
          <cell r="L2618" t="str">
            <v>Road</v>
          </cell>
          <cell r="Q2618">
            <v>283659.00926309061</v>
          </cell>
        </row>
        <row r="2619">
          <cell r="F2619" t="str">
            <v>OHL00118</v>
          </cell>
          <cell r="G2619" t="str">
            <v>n</v>
          </cell>
          <cell r="H2619">
            <v>71605</v>
          </cell>
          <cell r="I2619">
            <v>220058.54121951343</v>
          </cell>
          <cell r="J2619">
            <v>0</v>
          </cell>
          <cell r="K2619">
            <v>100</v>
          </cell>
          <cell r="L2619" t="str">
            <v>Road</v>
          </cell>
          <cell r="Q2619">
            <v>220058.54121951343</v>
          </cell>
        </row>
        <row r="2620">
          <cell r="F2620" t="str">
            <v>OHL00119</v>
          </cell>
          <cell r="G2620" t="str">
            <v>n</v>
          </cell>
          <cell r="H2620">
            <v>67940</v>
          </cell>
          <cell r="I2620">
            <v>208795.15806734824</v>
          </cell>
          <cell r="J2620">
            <v>0</v>
          </cell>
          <cell r="K2620">
            <v>100</v>
          </cell>
          <cell r="L2620" t="str">
            <v>Road</v>
          </cell>
          <cell r="Q2620">
            <v>208795.15806734824</v>
          </cell>
        </row>
        <row r="2621">
          <cell r="F2621" t="str">
            <v>OHL00120</v>
          </cell>
          <cell r="G2621" t="str">
            <v>n</v>
          </cell>
          <cell r="H2621">
            <v>77340</v>
          </cell>
          <cell r="I2621">
            <v>237683.50782296606</v>
          </cell>
          <cell r="J2621">
            <v>0</v>
          </cell>
          <cell r="K2621">
            <v>100</v>
          </cell>
          <cell r="L2621" t="str">
            <v>Road</v>
          </cell>
          <cell r="Q2621">
            <v>237683.50782296606</v>
          </cell>
        </row>
        <row r="2622">
          <cell r="F2622" t="str">
            <v>OHL00121</v>
          </cell>
          <cell r="G2622" t="str">
            <v>n</v>
          </cell>
          <cell r="H2622">
            <v>29043</v>
          </cell>
          <cell r="I2622">
            <v>89255.781189997055</v>
          </cell>
          <cell r="J2622">
            <v>0</v>
          </cell>
          <cell r="K2622">
            <v>100</v>
          </cell>
          <cell r="L2622" t="str">
            <v>Road</v>
          </cell>
          <cell r="Q2622">
            <v>89255.781189997055</v>
          </cell>
        </row>
        <row r="2623">
          <cell r="F2623" t="str">
            <v>OHL00122</v>
          </cell>
          <cell r="G2623" t="str">
            <v>n</v>
          </cell>
          <cell r="H2623">
            <v>30743</v>
          </cell>
          <cell r="I2623">
            <v>94480.2700094014</v>
          </cell>
          <cell r="J2623">
            <v>0</v>
          </cell>
          <cell r="K2623">
            <v>100</v>
          </cell>
          <cell r="L2623" t="str">
            <v>Road</v>
          </cell>
          <cell r="Q2623">
            <v>94480.2700094014</v>
          </cell>
        </row>
        <row r="2624">
          <cell r="F2624" t="str">
            <v>OHL00123</v>
          </cell>
          <cell r="G2624" t="str">
            <v>n</v>
          </cell>
          <cell r="H2624">
            <v>33707</v>
          </cell>
          <cell r="I2624">
            <v>103589.31987316434</v>
          </cell>
          <cell r="J2624">
            <v>0</v>
          </cell>
          <cell r="K2624">
            <v>100</v>
          </cell>
          <cell r="L2624" t="str">
            <v>Road</v>
          </cell>
          <cell r="Q2624">
            <v>103589.31987316434</v>
          </cell>
        </row>
        <row r="2625">
          <cell r="F2625" t="str">
            <v>OHL00124</v>
          </cell>
          <cell r="G2625" t="str">
            <v>n</v>
          </cell>
          <cell r="H2625">
            <v>23187</v>
          </cell>
          <cell r="I2625">
            <v>71258.953931181837</v>
          </cell>
          <cell r="J2625">
            <v>0</v>
          </cell>
          <cell r="K2625">
            <v>100</v>
          </cell>
          <cell r="L2625" t="str">
            <v>Road</v>
          </cell>
          <cell r="Q2625">
            <v>71258.953931181837</v>
          </cell>
        </row>
        <row r="2626">
          <cell r="F2626" t="str">
            <v>OHL00125</v>
          </cell>
          <cell r="G2626" t="str">
            <v>n</v>
          </cell>
          <cell r="H2626">
            <v>25323</v>
          </cell>
          <cell r="I2626">
            <v>77823.370441030813</v>
          </cell>
          <cell r="J2626">
            <v>0</v>
          </cell>
          <cell r="K2626">
            <v>100</v>
          </cell>
          <cell r="L2626" t="str">
            <v>Road</v>
          </cell>
          <cell r="Q2626">
            <v>77823.370441030813</v>
          </cell>
        </row>
        <row r="2627">
          <cell r="F2627" t="str">
            <v>OHL00126</v>
          </cell>
          <cell r="G2627" t="str">
            <v>n</v>
          </cell>
          <cell r="H2627">
            <v>26783</v>
          </cell>
          <cell r="I2627">
            <v>82310.284334036172</v>
          </cell>
          <cell r="J2627">
            <v>0</v>
          </cell>
          <cell r="K2627">
            <v>100</v>
          </cell>
          <cell r="L2627" t="str">
            <v>Road</v>
          </cell>
          <cell r="Q2627">
            <v>82310.284334036172</v>
          </cell>
        </row>
        <row r="2628">
          <cell r="F2628" t="str">
            <v>OHL00127</v>
          </cell>
          <cell r="G2628" t="str">
            <v>n</v>
          </cell>
          <cell r="H2628">
            <v>20139</v>
          </cell>
          <cell r="I2628">
            <v>61891.752848027943</v>
          </cell>
          <cell r="J2628">
            <v>0</v>
          </cell>
          <cell r="K2628">
            <v>100</v>
          </cell>
          <cell r="L2628" t="str">
            <v>Road</v>
          </cell>
          <cell r="Q2628">
            <v>61891.752848027943</v>
          </cell>
        </row>
        <row r="2629">
          <cell r="F2629" t="str">
            <v>OHL00128</v>
          </cell>
          <cell r="G2629" t="str">
            <v>n</v>
          </cell>
          <cell r="H2629">
            <v>18783</v>
          </cell>
          <cell r="I2629">
            <v>57724.454718986941</v>
          </cell>
          <cell r="J2629">
            <v>0</v>
          </cell>
          <cell r="K2629">
            <v>100</v>
          </cell>
          <cell r="L2629" t="str">
            <v>Road</v>
          </cell>
          <cell r="Q2629">
            <v>57724.454718986941</v>
          </cell>
        </row>
        <row r="2630">
          <cell r="F2630" t="str">
            <v>OHL00129</v>
          </cell>
          <cell r="G2630" t="str">
            <v>n</v>
          </cell>
          <cell r="H2630">
            <v>21883</v>
          </cell>
          <cell r="I2630">
            <v>67251.46368515525</v>
          </cell>
          <cell r="J2630">
            <v>0</v>
          </cell>
          <cell r="K2630">
            <v>100</v>
          </cell>
          <cell r="L2630" t="str">
            <v>Road</v>
          </cell>
          <cell r="Q2630">
            <v>67251.46368515525</v>
          </cell>
        </row>
        <row r="2631">
          <cell r="F2631" t="str">
            <v>OHL00130</v>
          </cell>
          <cell r="G2631" t="str">
            <v>n</v>
          </cell>
          <cell r="H2631">
            <v>142844</v>
          </cell>
          <cell r="I2631">
            <v>438992.28087595885</v>
          </cell>
          <cell r="J2631">
            <v>0</v>
          </cell>
          <cell r="K2631">
            <v>100</v>
          </cell>
          <cell r="L2631" t="str">
            <v>Road</v>
          </cell>
          <cell r="Q2631">
            <v>438992.28087595885</v>
          </cell>
        </row>
        <row r="2632">
          <cell r="F2632" t="str">
            <v>OHL00131</v>
          </cell>
          <cell r="G2632" t="str">
            <v>n</v>
          </cell>
          <cell r="H2632">
            <v>121318</v>
          </cell>
          <cell r="I2632">
            <v>372837.95971707767</v>
          </cell>
          <cell r="J2632">
            <v>0</v>
          </cell>
          <cell r="K2632">
            <v>100</v>
          </cell>
          <cell r="L2632" t="str">
            <v>Road</v>
          </cell>
          <cell r="Q2632">
            <v>372837.95971707767</v>
          </cell>
        </row>
        <row r="2633">
          <cell r="F2633" t="str">
            <v>OHL00132</v>
          </cell>
          <cell r="G2633" t="str">
            <v>n</v>
          </cell>
          <cell r="H2633">
            <v>153445</v>
          </cell>
          <cell r="I2633">
            <v>471571.57823686791</v>
          </cell>
          <cell r="J2633">
            <v>0</v>
          </cell>
          <cell r="K2633">
            <v>100</v>
          </cell>
          <cell r="L2633" t="str">
            <v>Road</v>
          </cell>
          <cell r="Q2633">
            <v>471571.57823686791</v>
          </cell>
        </row>
        <row r="2634">
          <cell r="F2634" t="str">
            <v>OHL00133</v>
          </cell>
          <cell r="G2634" t="str">
            <v>n</v>
          </cell>
          <cell r="H2634">
            <v>159902</v>
          </cell>
          <cell r="I2634">
            <v>491415.41591864749</v>
          </cell>
          <cell r="J2634">
            <v>0</v>
          </cell>
          <cell r="K2634">
            <v>100</v>
          </cell>
          <cell r="L2634" t="str">
            <v>Road</v>
          </cell>
          <cell r="Q2634">
            <v>491415.41591864749</v>
          </cell>
        </row>
        <row r="2635">
          <cell r="F2635" t="str">
            <v>OHL00134</v>
          </cell>
          <cell r="G2635" t="str">
            <v>n</v>
          </cell>
          <cell r="H2635">
            <v>115000</v>
          </cell>
          <cell r="I2635">
            <v>353421.30078034458</v>
          </cell>
          <cell r="J2635">
            <v>0</v>
          </cell>
          <cell r="K2635">
            <v>100</v>
          </cell>
          <cell r="L2635" t="str">
            <v>Road</v>
          </cell>
          <cell r="Q2635">
            <v>353421.30078034458</v>
          </cell>
        </row>
        <row r="2636">
          <cell r="F2636" t="str">
            <v>OHL00135</v>
          </cell>
          <cell r="G2636" t="str">
            <v>n</v>
          </cell>
          <cell r="H2636">
            <v>101579</v>
          </cell>
          <cell r="I2636">
            <v>312175.49830552289</v>
          </cell>
          <cell r="J2636">
            <v>0</v>
          </cell>
          <cell r="K2636">
            <v>100</v>
          </cell>
          <cell r="L2636" t="str">
            <v>Road</v>
          </cell>
          <cell r="Q2636">
            <v>312175.49830552289</v>
          </cell>
        </row>
        <row r="2637">
          <cell r="F2637" t="str">
            <v>OHL00136</v>
          </cell>
          <cell r="G2637" t="str">
            <v>n</v>
          </cell>
          <cell r="H2637">
            <v>137847</v>
          </cell>
          <cell r="I2637">
            <v>423635.35695542133</v>
          </cell>
          <cell r="J2637">
            <v>0</v>
          </cell>
          <cell r="K2637">
            <v>100</v>
          </cell>
          <cell r="L2637" t="str">
            <v>Road</v>
          </cell>
          <cell r="Q2637">
            <v>423635.35695542133</v>
          </cell>
        </row>
        <row r="2638">
          <cell r="F2638" t="str">
            <v>OHL00137</v>
          </cell>
          <cell r="G2638" t="str">
            <v>n</v>
          </cell>
          <cell r="H2638">
            <v>61764</v>
          </cell>
          <cell r="I2638">
            <v>189814.8975311323</v>
          </cell>
          <cell r="J2638">
            <v>0</v>
          </cell>
          <cell r="K2638">
            <v>100</v>
          </cell>
          <cell r="L2638" t="str">
            <v>Road</v>
          </cell>
          <cell r="Q2638">
            <v>189814.8975311323</v>
          </cell>
        </row>
        <row r="2639">
          <cell r="F2639" t="str">
            <v>OHL00138</v>
          </cell>
          <cell r="G2639" t="str">
            <v>n</v>
          </cell>
          <cell r="H2639">
            <v>48831</v>
          </cell>
          <cell r="I2639">
            <v>150068.83078545754</v>
          </cell>
          <cell r="J2639">
            <v>0</v>
          </cell>
          <cell r="K2639">
            <v>100</v>
          </cell>
          <cell r="L2639" t="str">
            <v>Road</v>
          </cell>
          <cell r="Q2639">
            <v>150068.83078545754</v>
          </cell>
        </row>
        <row r="2640">
          <cell r="F2640" t="str">
            <v>OHL00139</v>
          </cell>
          <cell r="G2640" t="str">
            <v>n</v>
          </cell>
          <cell r="H2640">
            <v>54629</v>
          </cell>
          <cell r="I2640">
            <v>167887.41080679023</v>
          </cell>
          <cell r="J2640">
            <v>0</v>
          </cell>
          <cell r="K2640">
            <v>100</v>
          </cell>
          <cell r="L2640" t="str">
            <v>Road</v>
          </cell>
          <cell r="Q2640">
            <v>167887.41080679023</v>
          </cell>
        </row>
        <row r="2641">
          <cell r="F2641" t="str">
            <v>OHL00140</v>
          </cell>
          <cell r="G2641" t="str">
            <v>n</v>
          </cell>
          <cell r="H2641">
            <v>57697</v>
          </cell>
          <cell r="I2641">
            <v>177316.07645285124</v>
          </cell>
          <cell r="J2641">
            <v>0</v>
          </cell>
          <cell r="K2641">
            <v>100</v>
          </cell>
          <cell r="L2641" t="str">
            <v>Road</v>
          </cell>
          <cell r="Q2641">
            <v>177316.07645285124</v>
          </cell>
        </row>
        <row r="2642">
          <cell r="F2642" t="str">
            <v>OHL00141</v>
          </cell>
          <cell r="G2642" t="str">
            <v>n</v>
          </cell>
          <cell r="H2642">
            <v>42536</v>
          </cell>
          <cell r="I2642">
            <v>130722.8560704369</v>
          </cell>
          <cell r="J2642">
            <v>0</v>
          </cell>
          <cell r="K2642">
            <v>100</v>
          </cell>
          <cell r="L2642" t="str">
            <v>Road</v>
          </cell>
          <cell r="Q2642">
            <v>130722.8560704369</v>
          </cell>
        </row>
        <row r="2643">
          <cell r="F2643" t="str">
            <v>OHL00142</v>
          </cell>
          <cell r="G2643" t="str">
            <v>n</v>
          </cell>
          <cell r="H2643">
            <v>36599</v>
          </cell>
          <cell r="I2643">
            <v>112477.09727230725</v>
          </cell>
          <cell r="J2643">
            <v>0</v>
          </cell>
          <cell r="K2643">
            <v>100</v>
          </cell>
          <cell r="L2643" t="str">
            <v>Road</v>
          </cell>
          <cell r="Q2643">
            <v>112477.09727230725</v>
          </cell>
        </row>
        <row r="2644">
          <cell r="F2644" t="str">
            <v>OHL00143</v>
          </cell>
          <cell r="G2644" t="str">
            <v>n</v>
          </cell>
          <cell r="H2644">
            <v>45235</v>
          </cell>
          <cell r="I2644">
            <v>139017.50039510589</v>
          </cell>
          <cell r="J2644">
            <v>0</v>
          </cell>
          <cell r="K2644">
            <v>100</v>
          </cell>
          <cell r="L2644" t="str">
            <v>Road</v>
          </cell>
          <cell r="Q2644">
            <v>139017.50039510589</v>
          </cell>
        </row>
        <row r="2645">
          <cell r="F2645" t="str">
            <v>OHL00144</v>
          </cell>
          <cell r="G2645" t="str">
            <v>n</v>
          </cell>
          <cell r="H2645">
            <v>53844</v>
          </cell>
          <cell r="I2645">
            <v>165474.92623892293</v>
          </cell>
          <cell r="J2645">
            <v>0</v>
          </cell>
          <cell r="K2645">
            <v>100</v>
          </cell>
          <cell r="L2645" t="str">
            <v>Road</v>
          </cell>
          <cell r="Q2645">
            <v>165474.92623892293</v>
          </cell>
        </row>
        <row r="2646">
          <cell r="F2646" t="str">
            <v>OHL00145</v>
          </cell>
          <cell r="G2646" t="str">
            <v>n</v>
          </cell>
          <cell r="H2646">
            <v>61424</v>
          </cell>
          <cell r="I2646">
            <v>188769.99982369487</v>
          </cell>
          <cell r="J2646">
            <v>0</v>
          </cell>
          <cell r="K2646">
            <v>100</v>
          </cell>
          <cell r="L2646" t="str">
            <v>Road</v>
          </cell>
          <cell r="Q2646">
            <v>188769.99982369487</v>
          </cell>
        </row>
        <row r="2647">
          <cell r="F2647" t="str">
            <v>OHL00146</v>
          </cell>
          <cell r="G2647" t="str">
            <v>n</v>
          </cell>
          <cell r="H2647">
            <v>64502</v>
          </cell>
          <cell r="I2647">
            <v>198229.39773314539</v>
          </cell>
          <cell r="J2647">
            <v>0</v>
          </cell>
          <cell r="K2647">
            <v>100</v>
          </cell>
          <cell r="L2647" t="str">
            <v>Road</v>
          </cell>
          <cell r="Q2647">
            <v>198229.39773314539</v>
          </cell>
        </row>
        <row r="2648">
          <cell r="F2648" t="str">
            <v>OHL00147</v>
          </cell>
          <cell r="G2648" t="str">
            <v>n</v>
          </cell>
          <cell r="H2648">
            <v>45269</v>
          </cell>
          <cell r="I2648">
            <v>139121.9901179779</v>
          </cell>
          <cell r="J2648">
            <v>0</v>
          </cell>
          <cell r="K2648">
            <v>100</v>
          </cell>
          <cell r="L2648" t="str">
            <v>Road</v>
          </cell>
          <cell r="Q2648">
            <v>139121.9901179779</v>
          </cell>
        </row>
        <row r="2649">
          <cell r="F2649" t="str">
            <v>OHL00148</v>
          </cell>
          <cell r="G2649" t="str">
            <v>n</v>
          </cell>
          <cell r="H2649">
            <v>40983</v>
          </cell>
          <cell r="I2649">
            <v>125950.13189461286</v>
          </cell>
          <cell r="J2649">
            <v>0</v>
          </cell>
          <cell r="K2649">
            <v>100</v>
          </cell>
          <cell r="L2649" t="str">
            <v>Road</v>
          </cell>
          <cell r="Q2649">
            <v>125950.13189461286</v>
          </cell>
        </row>
        <row r="2650">
          <cell r="F2650" t="str">
            <v>OHL00149</v>
          </cell>
          <cell r="G2650" t="str">
            <v>n</v>
          </cell>
          <cell r="H2650">
            <v>50675</v>
          </cell>
          <cell r="I2650">
            <v>155735.86448809225</v>
          </cell>
          <cell r="J2650">
            <v>0</v>
          </cell>
          <cell r="K2650">
            <v>100</v>
          </cell>
          <cell r="L2650" t="str">
            <v>Road</v>
          </cell>
          <cell r="Q2650">
            <v>155735.86448809225</v>
          </cell>
        </row>
        <row r="2651">
          <cell r="F2651" t="str">
            <v>OHL00150</v>
          </cell>
          <cell r="G2651" t="str">
            <v>n</v>
          </cell>
          <cell r="H2651">
            <v>79820</v>
          </cell>
          <cell r="I2651">
            <v>245305.11503927896</v>
          </cell>
          <cell r="J2651">
            <v>0</v>
          </cell>
          <cell r="K2651">
            <v>100</v>
          </cell>
          <cell r="L2651" t="str">
            <v>Road</v>
          </cell>
          <cell r="Q2651">
            <v>245305.11503927896</v>
          </cell>
        </row>
        <row r="2652">
          <cell r="F2652" t="str">
            <v>OHL00151</v>
          </cell>
          <cell r="G2652" t="str">
            <v>n</v>
          </cell>
          <cell r="H2652">
            <v>89473</v>
          </cell>
          <cell r="I2652">
            <v>274970.99172817665</v>
          </cell>
          <cell r="J2652">
            <v>0</v>
          </cell>
          <cell r="K2652">
            <v>100</v>
          </cell>
          <cell r="L2652" t="str">
            <v>Road</v>
          </cell>
          <cell r="Q2652">
            <v>274970.99172817665</v>
          </cell>
        </row>
        <row r="2653">
          <cell r="F2653" t="str">
            <v>OHL00152</v>
          </cell>
          <cell r="G2653" t="str">
            <v>n</v>
          </cell>
          <cell r="H2653">
            <v>93204</v>
          </cell>
          <cell r="I2653">
            <v>286437.20799724048</v>
          </cell>
          <cell r="J2653">
            <v>0</v>
          </cell>
          <cell r="K2653">
            <v>100</v>
          </cell>
          <cell r="L2653" t="str">
            <v>Road</v>
          </cell>
          <cell r="Q2653">
            <v>286437.20799724048</v>
          </cell>
        </row>
        <row r="2654">
          <cell r="F2654" t="str">
            <v>OHL00153</v>
          </cell>
          <cell r="G2654" t="str">
            <v>n</v>
          </cell>
          <cell r="H2654">
            <v>68499</v>
          </cell>
          <cell r="I2654">
            <v>210513.09285308226</v>
          </cell>
          <cell r="J2654">
            <v>0</v>
          </cell>
          <cell r="K2654">
            <v>100</v>
          </cell>
          <cell r="L2654" t="str">
            <v>Road</v>
          </cell>
          <cell r="Q2654">
            <v>210513.09285308226</v>
          </cell>
        </row>
        <row r="2655">
          <cell r="F2655" t="str">
            <v>OHL00154</v>
          </cell>
          <cell r="G2655" t="str">
            <v>n</v>
          </cell>
          <cell r="H2655">
            <v>63266</v>
          </cell>
          <cell r="I2655">
            <v>194430.88707992356</v>
          </cell>
          <cell r="J2655">
            <v>0</v>
          </cell>
          <cell r="K2655">
            <v>100</v>
          </cell>
          <cell r="L2655" t="str">
            <v>Road</v>
          </cell>
          <cell r="Q2655">
            <v>194430.88707992356</v>
          </cell>
        </row>
        <row r="2656">
          <cell r="F2656" t="str">
            <v>OHL00155</v>
          </cell>
          <cell r="G2656" t="str">
            <v>n</v>
          </cell>
          <cell r="H2656">
            <v>75723</v>
          </cell>
          <cell r="I2656">
            <v>232714.09701730791</v>
          </cell>
          <cell r="J2656">
            <v>0</v>
          </cell>
          <cell r="K2656">
            <v>100</v>
          </cell>
          <cell r="L2656" t="str">
            <v>Road</v>
          </cell>
          <cell r="Q2656">
            <v>232714.09701730791</v>
          </cell>
        </row>
        <row r="2657">
          <cell r="F2657" t="str">
            <v>OHL00156</v>
          </cell>
          <cell r="G2657" t="str">
            <v>n</v>
          </cell>
          <cell r="H2657">
            <v>65091</v>
          </cell>
          <cell r="I2657">
            <v>200039.52946893396</v>
          </cell>
          <cell r="J2657">
            <v>0</v>
          </cell>
          <cell r="K2657">
            <v>100</v>
          </cell>
          <cell r="L2657" t="str">
            <v>Road</v>
          </cell>
          <cell r="Q2657">
            <v>200039.52946893396</v>
          </cell>
        </row>
        <row r="2658">
          <cell r="F2658" t="str">
            <v>OHL00157</v>
          </cell>
          <cell r="G2658" t="str">
            <v>n</v>
          </cell>
          <cell r="H2658">
            <v>72986</v>
          </cell>
          <cell r="I2658">
            <v>224302.67006162988</v>
          </cell>
          <cell r="J2658">
            <v>0</v>
          </cell>
          <cell r="K2658">
            <v>100</v>
          </cell>
          <cell r="L2658" t="str">
            <v>Road</v>
          </cell>
          <cell r="Q2658">
            <v>224302.67006162988</v>
          </cell>
        </row>
        <row r="2659">
          <cell r="F2659" t="str">
            <v>OHL00158</v>
          </cell>
          <cell r="G2659" t="str">
            <v>n</v>
          </cell>
          <cell r="H2659">
            <v>77423</v>
          </cell>
          <cell r="I2659">
            <v>237938.58582413444</v>
          </cell>
          <cell r="J2659">
            <v>0</v>
          </cell>
          <cell r="K2659">
            <v>100</v>
          </cell>
          <cell r="L2659" t="str">
            <v>Road</v>
          </cell>
          <cell r="Q2659">
            <v>237938.58582413444</v>
          </cell>
        </row>
        <row r="2660">
          <cell r="F2660" t="str">
            <v>OHL00159</v>
          </cell>
          <cell r="G2660" t="str">
            <v>n</v>
          </cell>
          <cell r="H2660">
            <v>54992</v>
          </cell>
          <cell r="I2660">
            <v>169002.99279840701</v>
          </cell>
          <cell r="J2660">
            <v>0</v>
          </cell>
          <cell r="K2660">
            <v>100</v>
          </cell>
          <cell r="L2660" t="str">
            <v>Road</v>
          </cell>
          <cell r="Q2660">
            <v>169002.99279840701</v>
          </cell>
        </row>
        <row r="2661">
          <cell r="F2661" t="str">
            <v>OHL00160</v>
          </cell>
          <cell r="G2661" t="str">
            <v>n</v>
          </cell>
          <cell r="H2661">
            <v>49983</v>
          </cell>
          <cell r="I2661">
            <v>153609.19020028514</v>
          </cell>
          <cell r="J2661">
            <v>0</v>
          </cell>
          <cell r="K2661">
            <v>100</v>
          </cell>
          <cell r="L2661" t="str">
            <v>Road</v>
          </cell>
          <cell r="Q2661">
            <v>153609.19020028514</v>
          </cell>
        </row>
        <row r="2662">
          <cell r="F2662" t="str">
            <v>OHL00161</v>
          </cell>
          <cell r="G2662" t="str">
            <v>n</v>
          </cell>
          <cell r="H2662">
            <v>60809</v>
          </cell>
          <cell r="I2662">
            <v>186879.96422180455</v>
          </cell>
          <cell r="J2662">
            <v>0</v>
          </cell>
          <cell r="K2662">
            <v>100</v>
          </cell>
          <cell r="L2662" t="str">
            <v>Road</v>
          </cell>
          <cell r="Q2662">
            <v>186879.96422180455</v>
          </cell>
        </row>
        <row r="2663">
          <cell r="F2663" t="str">
            <v>OHL00162</v>
          </cell>
          <cell r="G2663" t="str">
            <v>n</v>
          </cell>
          <cell r="H2663">
            <v>93204</v>
          </cell>
          <cell r="I2663">
            <v>286437.20799380384</v>
          </cell>
          <cell r="J2663">
            <v>0</v>
          </cell>
          <cell r="K2663">
            <v>100</v>
          </cell>
          <cell r="L2663" t="str">
            <v>Road</v>
          </cell>
          <cell r="Q2663">
            <v>286437.20799380384</v>
          </cell>
        </row>
        <row r="2664">
          <cell r="F2664" t="str">
            <v>OHL00163</v>
          </cell>
          <cell r="G2664" t="str">
            <v>n</v>
          </cell>
          <cell r="H2664">
            <v>79820</v>
          </cell>
          <cell r="I2664">
            <v>245305.11506583987</v>
          </cell>
          <cell r="J2664">
            <v>0</v>
          </cell>
          <cell r="K2664">
            <v>100</v>
          </cell>
          <cell r="L2664" t="str">
            <v>Road</v>
          </cell>
          <cell r="Q2664">
            <v>245305.11506583987</v>
          </cell>
        </row>
        <row r="2665">
          <cell r="F2665" t="str">
            <v>OHL00164</v>
          </cell>
          <cell r="G2665" t="str">
            <v>n</v>
          </cell>
          <cell r="H2665">
            <v>89473</v>
          </cell>
          <cell r="I2665">
            <v>274970.99171781057</v>
          </cell>
          <cell r="J2665">
            <v>0</v>
          </cell>
          <cell r="K2665">
            <v>100</v>
          </cell>
          <cell r="L2665" t="str">
            <v>Road</v>
          </cell>
          <cell r="Q2665">
            <v>274970.99171781057</v>
          </cell>
        </row>
        <row r="2666">
          <cell r="F2666" t="str">
            <v>OHL00165</v>
          </cell>
          <cell r="G2666" t="str">
            <v>n</v>
          </cell>
          <cell r="H2666">
            <v>93204</v>
          </cell>
          <cell r="I2666">
            <v>286437.207985694</v>
          </cell>
          <cell r="J2666">
            <v>0</v>
          </cell>
          <cell r="K2666">
            <v>100</v>
          </cell>
          <cell r="L2666" t="str">
            <v>Road</v>
          </cell>
          <cell r="Q2666">
            <v>286437.207985694</v>
          </cell>
        </row>
        <row r="2667">
          <cell r="F2667" t="str">
            <v>OHL00166</v>
          </cell>
          <cell r="G2667" t="str">
            <v>n</v>
          </cell>
          <cell r="H2667">
            <v>68499</v>
          </cell>
          <cell r="I2667">
            <v>210513.09283832525</v>
          </cell>
          <cell r="J2667">
            <v>0</v>
          </cell>
          <cell r="K2667">
            <v>100</v>
          </cell>
          <cell r="L2667" t="str">
            <v>Road</v>
          </cell>
          <cell r="Q2667">
            <v>210513.09283832525</v>
          </cell>
        </row>
        <row r="2668">
          <cell r="F2668" t="str">
            <v>OHL00167</v>
          </cell>
          <cell r="G2668" t="str">
            <v>n</v>
          </cell>
          <cell r="H2668">
            <v>63266</v>
          </cell>
          <cell r="I2668">
            <v>194430.887103833</v>
          </cell>
          <cell r="J2668">
            <v>0</v>
          </cell>
          <cell r="K2668">
            <v>100</v>
          </cell>
          <cell r="L2668" t="str">
            <v>Road</v>
          </cell>
          <cell r="Q2668">
            <v>194430.887103833</v>
          </cell>
        </row>
        <row r="2669">
          <cell r="F2669" t="str">
            <v>OHL00168</v>
          </cell>
          <cell r="G2669" t="str">
            <v>n</v>
          </cell>
          <cell r="H2669">
            <v>75723</v>
          </cell>
          <cell r="I2669">
            <v>232714.09704564456</v>
          </cell>
          <cell r="J2669">
            <v>0</v>
          </cell>
          <cell r="K2669">
            <v>100</v>
          </cell>
          <cell r="L2669" t="str">
            <v>Road</v>
          </cell>
          <cell r="Q2669">
            <v>232714.09704564456</v>
          </cell>
        </row>
        <row r="2670">
          <cell r="F2670" t="str">
            <v>OHL00169</v>
          </cell>
          <cell r="G2670" t="str">
            <v>n</v>
          </cell>
          <cell r="H2670">
            <v>16205</v>
          </cell>
          <cell r="I2670">
            <v>49801.671127090733</v>
          </cell>
          <cell r="J2670">
            <v>0</v>
          </cell>
          <cell r="K2670">
            <v>100</v>
          </cell>
          <cell r="L2670" t="str">
            <v>Road</v>
          </cell>
          <cell r="Q2670">
            <v>49801.671127090733</v>
          </cell>
        </row>
        <row r="2671">
          <cell r="F2671" t="str">
            <v>OHL00170</v>
          </cell>
          <cell r="G2671" t="str">
            <v>n</v>
          </cell>
          <cell r="H2671">
            <v>21295</v>
          </cell>
          <cell r="I2671">
            <v>65444.405207466509</v>
          </cell>
          <cell r="J2671">
            <v>0</v>
          </cell>
          <cell r="K2671">
            <v>100</v>
          </cell>
          <cell r="L2671" t="str">
            <v>Road</v>
          </cell>
          <cell r="Q2671">
            <v>65444.405207466509</v>
          </cell>
        </row>
        <row r="2672">
          <cell r="F2672" t="str">
            <v>OHL00171</v>
          </cell>
          <cell r="G2672" t="str">
            <v>n</v>
          </cell>
          <cell r="H2672">
            <v>21755</v>
          </cell>
          <cell r="I2672">
            <v>66858.09042580126</v>
          </cell>
          <cell r="J2672">
            <v>0</v>
          </cell>
          <cell r="K2672">
            <v>100</v>
          </cell>
          <cell r="L2672" t="str">
            <v>Road</v>
          </cell>
          <cell r="Q2672">
            <v>66858.09042580126</v>
          </cell>
        </row>
        <row r="2673">
          <cell r="F2673" t="str">
            <v>OHL00172</v>
          </cell>
          <cell r="G2673" t="str">
            <v>n</v>
          </cell>
          <cell r="H2673">
            <v>23950</v>
          </cell>
          <cell r="I2673">
            <v>73603.827432294391</v>
          </cell>
          <cell r="J2673">
            <v>0</v>
          </cell>
          <cell r="K2673">
            <v>100</v>
          </cell>
          <cell r="L2673" t="str">
            <v>Road</v>
          </cell>
          <cell r="Q2673">
            <v>73603.827432294391</v>
          </cell>
        </row>
        <row r="2674">
          <cell r="F2674" t="str">
            <v>OHL00173</v>
          </cell>
          <cell r="G2674" t="str">
            <v>n</v>
          </cell>
          <cell r="H2674">
            <v>24290</v>
          </cell>
          <cell r="I2674">
            <v>74648.725174671548</v>
          </cell>
          <cell r="J2674">
            <v>0</v>
          </cell>
          <cell r="K2674">
            <v>100</v>
          </cell>
          <cell r="L2674" t="str">
            <v>Road</v>
          </cell>
          <cell r="Q2674">
            <v>74648.725174671548</v>
          </cell>
        </row>
        <row r="2675">
          <cell r="F2675" t="str">
            <v>OHL00174</v>
          </cell>
          <cell r="G2675" t="str">
            <v>n</v>
          </cell>
          <cell r="H2675">
            <v>24650</v>
          </cell>
          <cell r="I2675">
            <v>75755.087511853126</v>
          </cell>
          <cell r="J2675">
            <v>0</v>
          </cell>
          <cell r="K2675">
            <v>100</v>
          </cell>
          <cell r="L2675" t="str">
            <v>Road</v>
          </cell>
          <cell r="Q2675">
            <v>75755.087511853126</v>
          </cell>
        </row>
        <row r="2676">
          <cell r="F2676" t="str">
            <v>OHL00175</v>
          </cell>
          <cell r="G2676" t="str">
            <v>n</v>
          </cell>
          <cell r="H2676">
            <v>17450</v>
          </cell>
          <cell r="I2676">
            <v>53627.840858613759</v>
          </cell>
          <cell r="J2676">
            <v>0</v>
          </cell>
          <cell r="K2676">
            <v>100</v>
          </cell>
          <cell r="L2676" t="str">
            <v>Road</v>
          </cell>
          <cell r="Q2676">
            <v>53627.840858613759</v>
          </cell>
        </row>
        <row r="2677">
          <cell r="F2677" t="str">
            <v>OHL00176</v>
          </cell>
          <cell r="G2677" t="str">
            <v>n</v>
          </cell>
          <cell r="H2677">
            <v>17790</v>
          </cell>
          <cell r="I2677">
            <v>54672.738609550062</v>
          </cell>
          <cell r="J2677">
            <v>0</v>
          </cell>
          <cell r="K2677">
            <v>100</v>
          </cell>
          <cell r="L2677" t="str">
            <v>Road</v>
          </cell>
          <cell r="Q2677">
            <v>54672.738609550062</v>
          </cell>
        </row>
        <row r="2678">
          <cell r="F2678" t="str">
            <v>OHL00177</v>
          </cell>
          <cell r="G2678" t="str">
            <v>n</v>
          </cell>
          <cell r="H2678">
            <v>18150</v>
          </cell>
          <cell r="I2678">
            <v>55779.1009340979</v>
          </cell>
          <cell r="J2678">
            <v>0</v>
          </cell>
          <cell r="K2678">
            <v>100</v>
          </cell>
          <cell r="L2678" t="str">
            <v>Road</v>
          </cell>
          <cell r="Q2678">
            <v>55779.1009340979</v>
          </cell>
        </row>
        <row r="2679">
          <cell r="F2679" t="str">
            <v>OHL00178</v>
          </cell>
          <cell r="G2679" t="str">
            <v>n</v>
          </cell>
          <cell r="H2679">
            <v>18690</v>
          </cell>
          <cell r="I2679">
            <v>57438.644461584401</v>
          </cell>
          <cell r="J2679">
            <v>0</v>
          </cell>
          <cell r="K2679">
            <v>100</v>
          </cell>
          <cell r="L2679" t="str">
            <v>Road</v>
          </cell>
          <cell r="Q2679">
            <v>57438.644461584401</v>
          </cell>
        </row>
        <row r="2680">
          <cell r="F2680" t="str">
            <v>OHL00179</v>
          </cell>
          <cell r="G2680" t="str">
            <v>n</v>
          </cell>
          <cell r="H2680">
            <v>19130</v>
          </cell>
          <cell r="I2680">
            <v>58790.865079447103</v>
          </cell>
          <cell r="J2680">
            <v>0</v>
          </cell>
          <cell r="K2680">
            <v>100</v>
          </cell>
          <cell r="L2680" t="str">
            <v>Road</v>
          </cell>
          <cell r="Q2680">
            <v>58790.865079447103</v>
          </cell>
        </row>
        <row r="2681">
          <cell r="F2681" t="str">
            <v>OHL00180</v>
          </cell>
          <cell r="G2681" t="str">
            <v>n</v>
          </cell>
          <cell r="H2681">
            <v>20315</v>
          </cell>
          <cell r="I2681">
            <v>62432.641082374961</v>
          </cell>
          <cell r="J2681">
            <v>0</v>
          </cell>
          <cell r="K2681">
            <v>100</v>
          </cell>
          <cell r="L2681" t="str">
            <v>Road</v>
          </cell>
          <cell r="Q2681">
            <v>62432.641082374961</v>
          </cell>
        </row>
        <row r="2682">
          <cell r="F2682" t="str">
            <v>OHL00181</v>
          </cell>
          <cell r="G2682" t="str">
            <v>n</v>
          </cell>
          <cell r="H2682">
            <v>20855</v>
          </cell>
          <cell r="I2682">
            <v>64092.184595985513</v>
          </cell>
          <cell r="J2682">
            <v>0</v>
          </cell>
          <cell r="K2682">
            <v>100</v>
          </cell>
          <cell r="L2682" t="str">
            <v>Road</v>
          </cell>
          <cell r="Q2682">
            <v>64092.184595985513</v>
          </cell>
        </row>
        <row r="2683">
          <cell r="F2683" t="str">
            <v>OHL00182</v>
          </cell>
          <cell r="G2683" t="str">
            <v>n</v>
          </cell>
          <cell r="H2683">
            <v>15305</v>
          </cell>
          <cell r="I2683">
            <v>47035.765276330458</v>
          </cell>
          <cell r="J2683">
            <v>0</v>
          </cell>
          <cell r="K2683">
            <v>100</v>
          </cell>
          <cell r="L2683" t="str">
            <v>Road</v>
          </cell>
          <cell r="Q2683">
            <v>47035.765276330458</v>
          </cell>
        </row>
        <row r="2684">
          <cell r="F2684" t="str">
            <v>OHL00183</v>
          </cell>
          <cell r="G2684" t="str">
            <v>n</v>
          </cell>
          <cell r="H2684">
            <v>14765</v>
          </cell>
          <cell r="I2684">
            <v>45376.221794128243</v>
          </cell>
          <cell r="J2684">
            <v>0</v>
          </cell>
          <cell r="K2684">
            <v>100</v>
          </cell>
          <cell r="L2684" t="str">
            <v>Road</v>
          </cell>
          <cell r="Q2684">
            <v>45376.221794128243</v>
          </cell>
        </row>
        <row r="2685">
          <cell r="F2685" t="str">
            <v>OHL00184</v>
          </cell>
          <cell r="G2685" t="str">
            <v>n</v>
          </cell>
          <cell r="H2685">
            <v>14405</v>
          </cell>
          <cell r="I2685">
            <v>44269.859464780973</v>
          </cell>
          <cell r="J2685">
            <v>0</v>
          </cell>
          <cell r="K2685">
            <v>100</v>
          </cell>
          <cell r="L2685" t="str">
            <v>Road</v>
          </cell>
          <cell r="Q2685">
            <v>44269.859464780973</v>
          </cell>
        </row>
        <row r="2686">
          <cell r="F2686" t="str">
            <v>OHL00185</v>
          </cell>
          <cell r="G2686" t="str">
            <v>n</v>
          </cell>
          <cell r="H2686">
            <v>14065</v>
          </cell>
          <cell r="I2686">
            <v>43224.961700264932</v>
          </cell>
          <cell r="J2686">
            <v>0</v>
          </cell>
          <cell r="K2686">
            <v>100</v>
          </cell>
          <cell r="L2686" t="str">
            <v>Road</v>
          </cell>
          <cell r="Q2686">
            <v>43224.961700264932</v>
          </cell>
        </row>
        <row r="2687">
          <cell r="F2687" t="str">
            <v>OHL00186</v>
          </cell>
          <cell r="G2687" t="str">
            <v>n</v>
          </cell>
          <cell r="H2687">
            <v>12805</v>
          </cell>
          <cell r="I2687">
            <v>39352.693535906634</v>
          </cell>
          <cell r="J2687">
            <v>0</v>
          </cell>
          <cell r="K2687">
            <v>100</v>
          </cell>
          <cell r="L2687" t="str">
            <v>Road</v>
          </cell>
          <cell r="Q2687">
            <v>39352.693535906634</v>
          </cell>
        </row>
        <row r="2688">
          <cell r="F2688" t="str">
            <v>OHL00187</v>
          </cell>
          <cell r="G2688" t="str">
            <v>n</v>
          </cell>
          <cell r="H2688">
            <v>15745</v>
          </cell>
          <cell r="I2688">
            <v>48387.98592665184</v>
          </cell>
          <cell r="J2688">
            <v>0</v>
          </cell>
          <cell r="K2688">
            <v>100</v>
          </cell>
          <cell r="L2688" t="str">
            <v>Road</v>
          </cell>
          <cell r="Q2688">
            <v>48387.98592665184</v>
          </cell>
        </row>
        <row r="2689">
          <cell r="F2689" t="str">
            <v>OHL00188</v>
          </cell>
          <cell r="G2689" t="str">
            <v>n</v>
          </cell>
          <cell r="H2689">
            <v>30390</v>
          </cell>
          <cell r="I2689">
            <v>93395.420258274651</v>
          </cell>
          <cell r="J2689">
            <v>0</v>
          </cell>
          <cell r="K2689">
            <v>100</v>
          </cell>
          <cell r="L2689" t="str">
            <v>Road</v>
          </cell>
          <cell r="Q2689">
            <v>93395.420258274651</v>
          </cell>
        </row>
        <row r="2690">
          <cell r="F2690" t="str">
            <v>OHL00189</v>
          </cell>
          <cell r="G2690" t="str">
            <v>n</v>
          </cell>
          <cell r="H2690">
            <v>23810</v>
          </cell>
          <cell r="I2690">
            <v>73173.575406771793</v>
          </cell>
          <cell r="J2690">
            <v>0</v>
          </cell>
          <cell r="K2690">
            <v>100</v>
          </cell>
          <cell r="L2690" t="str">
            <v>Road</v>
          </cell>
          <cell r="Q2690">
            <v>73173.575406771793</v>
          </cell>
        </row>
        <row r="2691">
          <cell r="F2691" t="str">
            <v>OHL00190</v>
          </cell>
          <cell r="G2691" t="str">
            <v>n</v>
          </cell>
          <cell r="H2691">
            <v>26510</v>
          </cell>
          <cell r="I2691">
            <v>81471.292897927764</v>
          </cell>
          <cell r="J2691">
            <v>0</v>
          </cell>
          <cell r="K2691">
            <v>100</v>
          </cell>
          <cell r="L2691" t="str">
            <v>Road</v>
          </cell>
          <cell r="Q2691">
            <v>81471.292897927764</v>
          </cell>
        </row>
        <row r="2692">
          <cell r="F2692" t="str">
            <v>OHL00191</v>
          </cell>
          <cell r="G2692" t="str">
            <v>n</v>
          </cell>
          <cell r="H2692">
            <v>17960</v>
          </cell>
          <cell r="I2692">
            <v>55195.187513359677</v>
          </cell>
          <cell r="J2692">
            <v>0</v>
          </cell>
          <cell r="K2692">
            <v>100</v>
          </cell>
          <cell r="L2692" t="str">
            <v>Road</v>
          </cell>
          <cell r="Q2692">
            <v>55195.187513359677</v>
          </cell>
        </row>
        <row r="2693">
          <cell r="F2693" t="str">
            <v>OHL00192</v>
          </cell>
          <cell r="G2693" t="str">
            <v>n</v>
          </cell>
          <cell r="H2693">
            <v>15760</v>
          </cell>
          <cell r="I2693">
            <v>48434.084352414247</v>
          </cell>
          <cell r="J2693">
            <v>0</v>
          </cell>
          <cell r="K2693">
            <v>100</v>
          </cell>
          <cell r="L2693" t="str">
            <v>Road</v>
          </cell>
          <cell r="Q2693">
            <v>48434.084352414247</v>
          </cell>
        </row>
        <row r="2694">
          <cell r="F2694" t="str">
            <v>OHL00193</v>
          </cell>
          <cell r="G2694" t="str">
            <v>n</v>
          </cell>
          <cell r="H2694">
            <v>20660</v>
          </cell>
          <cell r="I2694">
            <v>63492.904988506394</v>
          </cell>
          <cell r="J2694">
            <v>0</v>
          </cell>
          <cell r="K2694">
            <v>100</v>
          </cell>
          <cell r="L2694" t="str">
            <v>Road</v>
          </cell>
          <cell r="Q2694">
            <v>63492.904988506394</v>
          </cell>
        </row>
        <row r="2695">
          <cell r="F2695" t="str">
            <v>OHL00194</v>
          </cell>
          <cell r="G2695" t="str">
            <v>n</v>
          </cell>
          <cell r="H2695">
            <v>16360</v>
          </cell>
          <cell r="I2695">
            <v>50278.021571993784</v>
          </cell>
          <cell r="J2695">
            <v>0</v>
          </cell>
          <cell r="K2695">
            <v>100</v>
          </cell>
          <cell r="L2695" t="str">
            <v>Road</v>
          </cell>
          <cell r="Q2695">
            <v>50278.021571993784</v>
          </cell>
        </row>
        <row r="2696">
          <cell r="F2696" t="str">
            <v>OHL00195</v>
          </cell>
          <cell r="G2696" t="str">
            <v>n</v>
          </cell>
          <cell r="H2696">
            <v>31595</v>
          </cell>
          <cell r="I2696">
            <v>97098.660852711619</v>
          </cell>
          <cell r="J2696">
            <v>0</v>
          </cell>
          <cell r="K2696">
            <v>100</v>
          </cell>
          <cell r="L2696" t="str">
            <v>Road</v>
          </cell>
          <cell r="Q2696">
            <v>97098.660852711619</v>
          </cell>
        </row>
        <row r="2697">
          <cell r="F2697" t="str">
            <v>OHL00196</v>
          </cell>
          <cell r="G2697" t="str">
            <v>n</v>
          </cell>
          <cell r="H2697">
            <v>33590</v>
          </cell>
          <cell r="I2697">
            <v>103229.75214352357</v>
          </cell>
          <cell r="J2697">
            <v>0</v>
          </cell>
          <cell r="K2697">
            <v>100</v>
          </cell>
          <cell r="L2697" t="str">
            <v>Road</v>
          </cell>
          <cell r="Q2697">
            <v>103229.75214352357</v>
          </cell>
        </row>
        <row r="2698">
          <cell r="F2698" t="str">
            <v>OHL00197</v>
          </cell>
          <cell r="G2698" t="str">
            <v>n</v>
          </cell>
          <cell r="H2698">
            <v>38885</v>
          </cell>
          <cell r="I2698">
            <v>119502.49811718806</v>
          </cell>
          <cell r="J2698">
            <v>0</v>
          </cell>
          <cell r="K2698">
            <v>100</v>
          </cell>
          <cell r="L2698" t="str">
            <v>Road</v>
          </cell>
          <cell r="Q2698">
            <v>119502.49811718806</v>
          </cell>
        </row>
        <row r="2699">
          <cell r="F2699" t="str">
            <v>OHL00198</v>
          </cell>
          <cell r="G2699" t="str">
            <v>n</v>
          </cell>
          <cell r="H2699">
            <v>25395</v>
          </cell>
          <cell r="I2699">
            <v>78044.642888475646</v>
          </cell>
          <cell r="J2699">
            <v>0</v>
          </cell>
          <cell r="K2699">
            <v>100</v>
          </cell>
          <cell r="L2699" t="str">
            <v>Road</v>
          </cell>
          <cell r="Q2699">
            <v>78044.642888475646</v>
          </cell>
        </row>
        <row r="2700">
          <cell r="F2700" t="str">
            <v>OHL00199</v>
          </cell>
          <cell r="G2700" t="str">
            <v>n</v>
          </cell>
          <cell r="H2700">
            <v>27595</v>
          </cell>
          <cell r="I2700">
            <v>84805.746041322564</v>
          </cell>
          <cell r="J2700">
            <v>0</v>
          </cell>
          <cell r="K2700">
            <v>100</v>
          </cell>
          <cell r="L2700" t="str">
            <v>Road</v>
          </cell>
          <cell r="Q2700">
            <v>84805.746041322564</v>
          </cell>
        </row>
        <row r="2701">
          <cell r="F2701" t="str">
            <v>OHL00200</v>
          </cell>
          <cell r="G2701" t="str">
            <v>n</v>
          </cell>
          <cell r="H2701">
            <v>19250</v>
          </cell>
          <cell r="I2701">
            <v>59159.652538145747</v>
          </cell>
          <cell r="J2701">
            <v>0</v>
          </cell>
          <cell r="K2701">
            <v>100</v>
          </cell>
          <cell r="L2701" t="str">
            <v>Road</v>
          </cell>
          <cell r="Q2701">
            <v>59159.652538145747</v>
          </cell>
        </row>
        <row r="2702">
          <cell r="F2702" t="str">
            <v>OHL00201</v>
          </cell>
          <cell r="G2702" t="str">
            <v>n</v>
          </cell>
          <cell r="H2702">
            <v>16230</v>
          </cell>
          <cell r="I2702">
            <v>49878.5018372942</v>
          </cell>
          <cell r="J2702">
            <v>0</v>
          </cell>
          <cell r="K2702">
            <v>100</v>
          </cell>
          <cell r="L2702" t="str">
            <v>Road</v>
          </cell>
          <cell r="Q2702">
            <v>49878.5018372942</v>
          </cell>
        </row>
        <row r="2703">
          <cell r="F2703" t="str">
            <v>OHL00202</v>
          </cell>
          <cell r="G2703" t="str">
            <v>n</v>
          </cell>
          <cell r="H2703">
            <v>21450</v>
          </cell>
          <cell r="I2703">
            <v>65920.755671044986</v>
          </cell>
          <cell r="J2703">
            <v>0</v>
          </cell>
          <cell r="K2703">
            <v>100</v>
          </cell>
          <cell r="L2703" t="str">
            <v>Road</v>
          </cell>
          <cell r="Q2703">
            <v>65920.755671044986</v>
          </cell>
        </row>
        <row r="2704">
          <cell r="F2704" t="str">
            <v>OHL00203</v>
          </cell>
          <cell r="G2704" t="str">
            <v>n</v>
          </cell>
          <cell r="H2704">
            <v>36280</v>
          </cell>
          <cell r="I2704">
            <v>111496.73730857413</v>
          </cell>
          <cell r="J2704">
            <v>0</v>
          </cell>
          <cell r="K2704">
            <v>100</v>
          </cell>
          <cell r="L2704" t="str">
            <v>Road</v>
          </cell>
          <cell r="Q2704">
            <v>111496.73730857413</v>
          </cell>
        </row>
        <row r="2705">
          <cell r="F2705" t="str">
            <v>OHL00204</v>
          </cell>
          <cell r="G2705" t="str">
            <v>n</v>
          </cell>
          <cell r="H2705">
            <v>38915</v>
          </cell>
          <cell r="I2705">
            <v>119594.69494457732</v>
          </cell>
          <cell r="J2705">
            <v>0</v>
          </cell>
          <cell r="K2705">
            <v>100</v>
          </cell>
          <cell r="L2705" t="str">
            <v>Road</v>
          </cell>
          <cell r="Q2705">
            <v>119594.69494457732</v>
          </cell>
        </row>
        <row r="2706">
          <cell r="F2706" t="str">
            <v>OHL00205</v>
          </cell>
          <cell r="G2706" t="str">
            <v>n</v>
          </cell>
          <cell r="H2706">
            <v>30620</v>
          </cell>
          <cell r="I2706">
            <v>94102.262846145721</v>
          </cell>
          <cell r="J2706">
            <v>0</v>
          </cell>
          <cell r="K2706">
            <v>100</v>
          </cell>
          <cell r="L2706" t="str">
            <v>Road</v>
          </cell>
          <cell r="Q2706">
            <v>94102.262846145721</v>
          </cell>
        </row>
        <row r="2707">
          <cell r="F2707" t="str">
            <v>OHL00206</v>
          </cell>
          <cell r="G2707" t="str">
            <v>n</v>
          </cell>
          <cell r="H2707">
            <v>33260</v>
          </cell>
          <cell r="I2707">
            <v>102215.58664938917</v>
          </cell>
          <cell r="J2707">
            <v>0</v>
          </cell>
          <cell r="K2707">
            <v>100</v>
          </cell>
          <cell r="L2707" t="str">
            <v>Road</v>
          </cell>
          <cell r="Q2707">
            <v>102215.58664938917</v>
          </cell>
        </row>
        <row r="2708">
          <cell r="F2708" t="str">
            <v>OHL00207</v>
          </cell>
          <cell r="G2708" t="str">
            <v>n</v>
          </cell>
          <cell r="H2708">
            <v>22165</v>
          </cell>
          <cell r="I2708">
            <v>68118.114201332792</v>
          </cell>
          <cell r="J2708">
            <v>0</v>
          </cell>
          <cell r="K2708">
            <v>100</v>
          </cell>
          <cell r="L2708" t="str">
            <v>Road</v>
          </cell>
          <cell r="Q2708">
            <v>68118.114201332792</v>
          </cell>
        </row>
        <row r="2709">
          <cell r="F2709" t="str">
            <v>OHL00208</v>
          </cell>
          <cell r="G2709" t="str">
            <v>n</v>
          </cell>
          <cell r="H2709">
            <v>19345</v>
          </cell>
          <cell r="I2709">
            <v>59451.609243286497</v>
          </cell>
          <cell r="J2709">
            <v>0</v>
          </cell>
          <cell r="K2709">
            <v>100</v>
          </cell>
          <cell r="L2709" t="str">
            <v>Road</v>
          </cell>
          <cell r="Q2709">
            <v>59451.609243286497</v>
          </cell>
        </row>
        <row r="2710">
          <cell r="F2710" t="str">
            <v>OHL00209</v>
          </cell>
          <cell r="G2710" t="str">
            <v>n</v>
          </cell>
          <cell r="H2710">
            <v>24805</v>
          </cell>
          <cell r="I2710">
            <v>76231.437978816131</v>
          </cell>
          <cell r="J2710">
            <v>0</v>
          </cell>
          <cell r="K2710">
            <v>100</v>
          </cell>
          <cell r="L2710" t="str">
            <v>Road</v>
          </cell>
          <cell r="Q2710">
            <v>76231.437978816131</v>
          </cell>
        </row>
        <row r="2711">
          <cell r="F2711" t="str">
            <v>OHL00210</v>
          </cell>
          <cell r="G2711" t="str">
            <v>n</v>
          </cell>
          <cell r="H2711">
            <v>35535</v>
          </cell>
          <cell r="I2711">
            <v>109207.18194804739</v>
          </cell>
          <cell r="J2711">
            <v>0</v>
          </cell>
          <cell r="K2711">
            <v>100</v>
          </cell>
          <cell r="L2711" t="str">
            <v>Road</v>
          </cell>
          <cell r="Q2711">
            <v>109207.18194804739</v>
          </cell>
        </row>
        <row r="2712">
          <cell r="F2712" t="str">
            <v>OHL00211</v>
          </cell>
          <cell r="G2712" t="str">
            <v>n</v>
          </cell>
          <cell r="H2712">
            <v>38170</v>
          </cell>
          <cell r="I2712">
            <v>117305.13955492865</v>
          </cell>
          <cell r="J2712">
            <v>0</v>
          </cell>
          <cell r="K2712">
            <v>100</v>
          </cell>
          <cell r="L2712" t="str">
            <v>Road</v>
          </cell>
          <cell r="Q2712">
            <v>117305.13955492865</v>
          </cell>
        </row>
        <row r="2713">
          <cell r="F2713" t="str">
            <v>OHL00212</v>
          </cell>
          <cell r="G2713" t="str">
            <v>n</v>
          </cell>
          <cell r="H2713">
            <v>29875</v>
          </cell>
          <cell r="I2713">
            <v>91812.707466292137</v>
          </cell>
          <cell r="J2713">
            <v>0</v>
          </cell>
          <cell r="K2713">
            <v>100</v>
          </cell>
          <cell r="L2713" t="str">
            <v>Road</v>
          </cell>
          <cell r="Q2713">
            <v>91812.707466292137</v>
          </cell>
        </row>
        <row r="2714">
          <cell r="F2714" t="str">
            <v>OHL00213</v>
          </cell>
          <cell r="G2714" t="str">
            <v>n</v>
          </cell>
          <cell r="H2714">
            <v>32515</v>
          </cell>
          <cell r="I2714">
            <v>99926.031274490277</v>
          </cell>
          <cell r="J2714">
            <v>0</v>
          </cell>
          <cell r="K2714">
            <v>100</v>
          </cell>
          <cell r="L2714" t="str">
            <v>Road</v>
          </cell>
          <cell r="Q2714">
            <v>99926.031274490277</v>
          </cell>
        </row>
        <row r="2715">
          <cell r="F2715" t="str">
            <v>OHL00214</v>
          </cell>
          <cell r="G2715" t="str">
            <v>n</v>
          </cell>
          <cell r="H2715">
            <v>21420</v>
          </cell>
          <cell r="I2715">
            <v>65828.558801037725</v>
          </cell>
          <cell r="J2715">
            <v>0</v>
          </cell>
          <cell r="K2715">
            <v>100</v>
          </cell>
          <cell r="L2715" t="str">
            <v>Road</v>
          </cell>
          <cell r="Q2715">
            <v>65828.558801037725</v>
          </cell>
        </row>
        <row r="2716">
          <cell r="F2716" t="str">
            <v>OHL90215</v>
          </cell>
          <cell r="G2716" t="str">
            <v>n</v>
          </cell>
          <cell r="H2716">
            <v>18600</v>
          </cell>
          <cell r="I2716">
            <v>57162.053870174786</v>
          </cell>
          <cell r="J2716">
            <v>0</v>
          </cell>
          <cell r="K2716">
            <v>100</v>
          </cell>
          <cell r="L2716" t="str">
            <v>Road</v>
          </cell>
          <cell r="Q2716">
            <v>57162.053870174786</v>
          </cell>
        </row>
        <row r="2717">
          <cell r="F2717" t="str">
            <v>OHL00216</v>
          </cell>
          <cell r="G2717" t="str">
            <v>n</v>
          </cell>
          <cell r="H2717">
            <v>24060</v>
          </cell>
          <cell r="I2717">
            <v>73941.882596225056</v>
          </cell>
          <cell r="J2717">
            <v>0</v>
          </cell>
          <cell r="K2717">
            <v>100</v>
          </cell>
          <cell r="L2717" t="str">
            <v>Road</v>
          </cell>
          <cell r="Q2717">
            <v>73941.882596225056</v>
          </cell>
        </row>
        <row r="2718">
          <cell r="F2718" t="str">
            <v>OHL00217</v>
          </cell>
          <cell r="G2718" t="str">
            <v>n</v>
          </cell>
          <cell r="H2718">
            <v>51410</v>
          </cell>
          <cell r="I2718">
            <v>157994.68758110213</v>
          </cell>
          <cell r="J2718">
            <v>0</v>
          </cell>
          <cell r="K2718">
            <v>100</v>
          </cell>
          <cell r="L2718" t="str">
            <v>Road</v>
          </cell>
          <cell r="Q2718">
            <v>157994.68758110213</v>
          </cell>
        </row>
        <row r="2719">
          <cell r="F2719" t="str">
            <v>OHL00218</v>
          </cell>
          <cell r="G2719" t="str">
            <v>n</v>
          </cell>
          <cell r="H2719">
            <v>42490</v>
          </cell>
          <cell r="I2719">
            <v>130581.4875807842</v>
          </cell>
          <cell r="J2719">
            <v>0</v>
          </cell>
          <cell r="K2719">
            <v>100</v>
          </cell>
          <cell r="L2719" t="str">
            <v>Road</v>
          </cell>
          <cell r="Q2719">
            <v>130581.4875807842</v>
          </cell>
        </row>
        <row r="2720">
          <cell r="F2720" t="str">
            <v>OHL00219</v>
          </cell>
          <cell r="G2720" t="str">
            <v>n</v>
          </cell>
          <cell r="H2720">
            <v>45570</v>
          </cell>
          <cell r="I2720">
            <v>140047.03197560541</v>
          </cell>
          <cell r="J2720">
            <v>0</v>
          </cell>
          <cell r="K2720">
            <v>100</v>
          </cell>
          <cell r="L2720" t="str">
            <v>Road</v>
          </cell>
          <cell r="Q2720">
            <v>140047.03197560541</v>
          </cell>
        </row>
        <row r="2721">
          <cell r="F2721" t="str">
            <v>OHL00220</v>
          </cell>
          <cell r="G2721" t="str">
            <v>n</v>
          </cell>
          <cell r="H2721">
            <v>31735</v>
          </cell>
          <cell r="I2721">
            <v>97528.912891889384</v>
          </cell>
          <cell r="J2721">
            <v>0</v>
          </cell>
          <cell r="K2721">
            <v>100</v>
          </cell>
          <cell r="L2721" t="str">
            <v>Road</v>
          </cell>
          <cell r="Q2721">
            <v>97528.912891889384</v>
          </cell>
        </row>
        <row r="2722">
          <cell r="F2722" t="str">
            <v>OHL00221</v>
          </cell>
          <cell r="G2722" t="str">
            <v>n</v>
          </cell>
          <cell r="H2722">
            <v>26695</v>
          </cell>
          <cell r="I2722">
            <v>82039.840213676158</v>
          </cell>
          <cell r="J2722">
            <v>0</v>
          </cell>
          <cell r="K2722">
            <v>100</v>
          </cell>
          <cell r="L2722" t="str">
            <v>Road</v>
          </cell>
          <cell r="Q2722">
            <v>82039.840213676158</v>
          </cell>
        </row>
        <row r="2723">
          <cell r="F2723" t="str">
            <v>OHL00222</v>
          </cell>
          <cell r="G2723" t="str">
            <v>n</v>
          </cell>
          <cell r="H2723">
            <v>34815</v>
          </cell>
          <cell r="I2723">
            <v>106994.45729814205</v>
          </cell>
          <cell r="J2723">
            <v>0</v>
          </cell>
          <cell r="K2723">
            <v>100</v>
          </cell>
          <cell r="L2723" t="str">
            <v>Road</v>
          </cell>
          <cell r="Q2723">
            <v>106994.45729814205</v>
          </cell>
        </row>
        <row r="2724">
          <cell r="F2724" t="str">
            <v>OHL00223</v>
          </cell>
          <cell r="G2724" t="str">
            <v>n</v>
          </cell>
          <cell r="H2724">
            <v>62090</v>
          </cell>
          <cell r="I2724">
            <v>190816.77013183761</v>
          </cell>
          <cell r="J2724">
            <v>0</v>
          </cell>
          <cell r="K2724">
            <v>100</v>
          </cell>
          <cell r="L2724" t="str">
            <v>Road</v>
          </cell>
          <cell r="Q2724">
            <v>190816.77013183761</v>
          </cell>
        </row>
        <row r="2725">
          <cell r="F2725" t="str">
            <v>OHL00224</v>
          </cell>
          <cell r="G2725" t="str">
            <v>n</v>
          </cell>
          <cell r="H2725">
            <v>65645</v>
          </cell>
          <cell r="I2725">
            <v>201742.098175172</v>
          </cell>
          <cell r="J2725">
            <v>0</v>
          </cell>
          <cell r="K2725">
            <v>100</v>
          </cell>
          <cell r="L2725" t="str">
            <v>Road</v>
          </cell>
          <cell r="Q2725">
            <v>201742.098175172</v>
          </cell>
        </row>
        <row r="2726">
          <cell r="F2726" t="str">
            <v>OHL00225</v>
          </cell>
          <cell r="G2726" t="str">
            <v>n</v>
          </cell>
          <cell r="H2726">
            <v>51605</v>
          </cell>
          <cell r="I2726">
            <v>158593.96718562336</v>
          </cell>
          <cell r="J2726">
            <v>0</v>
          </cell>
          <cell r="K2726">
            <v>100</v>
          </cell>
          <cell r="L2726" t="str">
            <v>Road</v>
          </cell>
          <cell r="Q2726">
            <v>158593.96718562336</v>
          </cell>
        </row>
        <row r="2727">
          <cell r="F2727" t="str">
            <v>OHL00226</v>
          </cell>
          <cell r="G2727" t="str">
            <v>n</v>
          </cell>
          <cell r="H2727">
            <v>55405</v>
          </cell>
          <cell r="I2727">
            <v>170272.23628375173</v>
          </cell>
          <cell r="J2727">
            <v>0</v>
          </cell>
          <cell r="K2727">
            <v>100</v>
          </cell>
          <cell r="L2727" t="str">
            <v>Road</v>
          </cell>
          <cell r="Q2727">
            <v>170272.23628375173</v>
          </cell>
        </row>
        <row r="2728">
          <cell r="F2728" t="str">
            <v>OHL00227</v>
          </cell>
          <cell r="G2728" t="str">
            <v>n</v>
          </cell>
          <cell r="H2728">
            <v>40890</v>
          </cell>
          <cell r="I2728">
            <v>125664.32165624571</v>
          </cell>
          <cell r="J2728">
            <v>0</v>
          </cell>
          <cell r="K2728">
            <v>100</v>
          </cell>
          <cell r="L2728" t="str">
            <v>Road</v>
          </cell>
          <cell r="Q2728">
            <v>125664.32165624571</v>
          </cell>
        </row>
        <row r="2729">
          <cell r="F2729" t="str">
            <v>OHL00228</v>
          </cell>
          <cell r="G2729" t="str">
            <v>n</v>
          </cell>
          <cell r="H2729">
            <v>35610</v>
          </cell>
          <cell r="I2729">
            <v>109437.67412809902</v>
          </cell>
          <cell r="J2729">
            <v>0</v>
          </cell>
          <cell r="K2729">
            <v>100</v>
          </cell>
          <cell r="L2729" t="str">
            <v>Road</v>
          </cell>
          <cell r="Q2729">
            <v>109437.67412809902</v>
          </cell>
        </row>
        <row r="2730">
          <cell r="F2730" t="str">
            <v>OHL00229</v>
          </cell>
          <cell r="G2730" t="str">
            <v>n</v>
          </cell>
          <cell r="H2730">
            <v>44690</v>
          </cell>
          <cell r="I2730">
            <v>137342.590708567</v>
          </cell>
          <cell r="J2730">
            <v>0</v>
          </cell>
          <cell r="K2730">
            <v>100</v>
          </cell>
          <cell r="L2730" t="str">
            <v>Road</v>
          </cell>
          <cell r="Q2730">
            <v>137342.590708567</v>
          </cell>
        </row>
        <row r="2731">
          <cell r="F2731" t="str">
            <v>OHL00230</v>
          </cell>
          <cell r="G2731" t="str">
            <v>n</v>
          </cell>
          <cell r="H2731">
            <v>49765</v>
          </cell>
          <cell r="I2731">
            <v>152939.22637657615</v>
          </cell>
          <cell r="J2731">
            <v>0</v>
          </cell>
          <cell r="K2731">
            <v>100</v>
          </cell>
          <cell r="L2731" t="str">
            <v>Road</v>
          </cell>
          <cell r="Q2731">
            <v>152939.22637657615</v>
          </cell>
        </row>
        <row r="2732">
          <cell r="F2732" t="str">
            <v>OHL00231</v>
          </cell>
          <cell r="G2732" t="str">
            <v>n</v>
          </cell>
          <cell r="H2732">
            <v>42110</v>
          </cell>
          <cell r="I2732">
            <v>129413.66068129295</v>
          </cell>
          <cell r="J2732">
            <v>0</v>
          </cell>
          <cell r="K2732">
            <v>100</v>
          </cell>
          <cell r="L2732" t="str">
            <v>Road</v>
          </cell>
          <cell r="Q2732">
            <v>129413.66068129295</v>
          </cell>
        </row>
        <row r="2733">
          <cell r="F2733" t="str">
            <v>OHL00233</v>
          </cell>
          <cell r="G2733" t="str">
            <v>n</v>
          </cell>
          <cell r="H2733">
            <v>45450</v>
          </cell>
          <cell r="I2733">
            <v>139678.24452181321</v>
          </cell>
          <cell r="J2733">
            <v>0</v>
          </cell>
          <cell r="K2733">
            <v>100</v>
          </cell>
          <cell r="L2733" t="str">
            <v>Road</v>
          </cell>
          <cell r="Q2733">
            <v>139678.24452181321</v>
          </cell>
        </row>
        <row r="2734">
          <cell r="F2734" t="str">
            <v>OHL00234</v>
          </cell>
          <cell r="G2734" t="str">
            <v>n</v>
          </cell>
          <cell r="H2734">
            <v>32110</v>
          </cell>
          <cell r="I2734">
            <v>98681.373655654868</v>
          </cell>
          <cell r="J2734">
            <v>0</v>
          </cell>
          <cell r="K2734">
            <v>100</v>
          </cell>
          <cell r="L2734" t="str">
            <v>Road</v>
          </cell>
          <cell r="Q2734">
            <v>98681.373655654868</v>
          </cell>
        </row>
        <row r="2735">
          <cell r="F2735" t="str">
            <v>OHL00235</v>
          </cell>
          <cell r="G2735" t="str">
            <v>n</v>
          </cell>
          <cell r="H2735">
            <v>28310</v>
          </cell>
          <cell r="I2735">
            <v>87003.104565976464</v>
          </cell>
          <cell r="J2735">
            <v>0</v>
          </cell>
          <cell r="K2735">
            <v>100</v>
          </cell>
          <cell r="L2735" t="str">
            <v>Road</v>
          </cell>
          <cell r="Q2735">
            <v>87003.104565976464</v>
          </cell>
        </row>
        <row r="2736">
          <cell r="F2736" t="str">
            <v>OHL00236</v>
          </cell>
          <cell r="G2736" t="str">
            <v>n</v>
          </cell>
          <cell r="H2736">
            <v>35450</v>
          </cell>
          <cell r="I2736">
            <v>108945.9575077209</v>
          </cell>
          <cell r="J2736">
            <v>0</v>
          </cell>
          <cell r="K2736">
            <v>100</v>
          </cell>
          <cell r="L2736" t="str">
            <v>Road</v>
          </cell>
          <cell r="Q2736">
            <v>108945.9575077209</v>
          </cell>
        </row>
        <row r="2737">
          <cell r="F2737" t="str">
            <v>OHL00237</v>
          </cell>
          <cell r="G2737" t="str">
            <v>n</v>
          </cell>
          <cell r="H2737">
            <v>33010</v>
          </cell>
          <cell r="I2737">
            <v>101447.27946347743</v>
          </cell>
          <cell r="J2737">
            <v>0</v>
          </cell>
          <cell r="K2737">
            <v>100</v>
          </cell>
          <cell r="L2737" t="str">
            <v>Road</v>
          </cell>
          <cell r="Q2737">
            <v>101447.27946347743</v>
          </cell>
        </row>
        <row r="2738">
          <cell r="F2738" t="str">
            <v>OHL00238</v>
          </cell>
          <cell r="G2738" t="str">
            <v>n</v>
          </cell>
          <cell r="H2738">
            <v>25955</v>
          </cell>
          <cell r="I2738">
            <v>79765.650948844588</v>
          </cell>
          <cell r="J2738">
            <v>0</v>
          </cell>
          <cell r="K2738">
            <v>100</v>
          </cell>
          <cell r="L2738" t="str">
            <v>Road</v>
          </cell>
          <cell r="Q2738">
            <v>79765.650948844588</v>
          </cell>
        </row>
        <row r="2739">
          <cell r="F2739" t="str">
            <v>OHL00239</v>
          </cell>
          <cell r="G2739" t="str">
            <v>n</v>
          </cell>
          <cell r="H2739">
            <v>28395</v>
          </cell>
          <cell r="I2739">
            <v>87264.329004049694</v>
          </cell>
          <cell r="J2739">
            <v>0</v>
          </cell>
          <cell r="K2739">
            <v>100</v>
          </cell>
          <cell r="L2739" t="str">
            <v>Road</v>
          </cell>
          <cell r="Q2739">
            <v>87264.329004049694</v>
          </cell>
        </row>
        <row r="2740">
          <cell r="F2740" t="str">
            <v>OHL00240</v>
          </cell>
          <cell r="G2740" t="str">
            <v>n</v>
          </cell>
          <cell r="H2740">
            <v>19080</v>
          </cell>
          <cell r="I2740">
            <v>58637.203653615208</v>
          </cell>
          <cell r="J2740">
            <v>0</v>
          </cell>
          <cell r="K2740">
            <v>100</v>
          </cell>
          <cell r="L2740" t="str">
            <v>Road</v>
          </cell>
          <cell r="Q2740">
            <v>58637.203653615208</v>
          </cell>
        </row>
        <row r="2741">
          <cell r="F2741" t="str">
            <v>OHL00241</v>
          </cell>
          <cell r="G2741" t="str">
            <v>n</v>
          </cell>
          <cell r="H2741">
            <v>16640</v>
          </cell>
          <cell r="I2741">
            <v>51138.525605770737</v>
          </cell>
          <cell r="J2741">
            <v>0</v>
          </cell>
          <cell r="K2741">
            <v>100</v>
          </cell>
          <cell r="L2741" t="str">
            <v>Road</v>
          </cell>
          <cell r="Q2741">
            <v>51138.525605770737</v>
          </cell>
        </row>
        <row r="2742">
          <cell r="F2742" t="str">
            <v>OHL00242</v>
          </cell>
          <cell r="G2742" t="str">
            <v>n</v>
          </cell>
          <cell r="H2742">
            <v>21520</v>
          </cell>
          <cell r="I2742">
            <v>66135.881695477219</v>
          </cell>
          <cell r="J2742">
            <v>0</v>
          </cell>
          <cell r="K2742">
            <v>100</v>
          </cell>
          <cell r="L2742" t="str">
            <v>Road</v>
          </cell>
          <cell r="Q2742">
            <v>66135.881695477219</v>
          </cell>
        </row>
        <row r="2743">
          <cell r="F2743" t="str">
            <v>OHL00243</v>
          </cell>
          <cell r="G2743" t="str">
            <v>n</v>
          </cell>
          <cell r="H2743">
            <v>29784</v>
          </cell>
          <cell r="I2743">
            <v>91533.043656208989</v>
          </cell>
          <cell r="J2743">
            <v>0</v>
          </cell>
          <cell r="K2743">
            <v>100</v>
          </cell>
          <cell r="L2743" t="str">
            <v>Road</v>
          </cell>
          <cell r="Q2743">
            <v>91533.043656208989</v>
          </cell>
        </row>
        <row r="2744">
          <cell r="F2744" t="str">
            <v>OHL00244</v>
          </cell>
          <cell r="G2744" t="str">
            <v>n</v>
          </cell>
          <cell r="H2744">
            <v>43425</v>
          </cell>
          <cell r="I2744">
            <v>133454.95640702354</v>
          </cell>
          <cell r="J2744">
            <v>0</v>
          </cell>
          <cell r="K2744">
            <v>100</v>
          </cell>
          <cell r="L2744" t="str">
            <v>Road</v>
          </cell>
          <cell r="Q2744">
            <v>133454.95640702354</v>
          </cell>
        </row>
        <row r="2745">
          <cell r="F2745" t="str">
            <v>OHL10014</v>
          </cell>
          <cell r="H2745">
            <v>0</v>
          </cell>
          <cell r="I2745">
            <v>0</v>
          </cell>
          <cell r="J2745">
            <v>0</v>
          </cell>
          <cell r="K2745">
            <v>100</v>
          </cell>
          <cell r="L2745" t="str">
            <v>Road</v>
          </cell>
          <cell r="Q2745">
            <v>0</v>
          </cell>
        </row>
        <row r="2746">
          <cell r="F2746" t="str">
            <v>OHL10015</v>
          </cell>
          <cell r="H2746">
            <v>0</v>
          </cell>
          <cell r="I2746">
            <v>0</v>
          </cell>
          <cell r="J2746">
            <v>0</v>
          </cell>
          <cell r="K2746">
            <v>100</v>
          </cell>
          <cell r="L2746" t="str">
            <v>Road</v>
          </cell>
          <cell r="Q2746">
            <v>0</v>
          </cell>
        </row>
        <row r="2747">
          <cell r="F2747" t="str">
            <v>OHL10016</v>
          </cell>
          <cell r="H2747">
            <v>0</v>
          </cell>
          <cell r="I2747">
            <v>0</v>
          </cell>
          <cell r="J2747">
            <v>0</v>
          </cell>
          <cell r="K2747">
            <v>100</v>
          </cell>
          <cell r="L2747" t="str">
            <v>Road</v>
          </cell>
          <cell r="Q2747">
            <v>0</v>
          </cell>
        </row>
        <row r="2748">
          <cell r="F2748" t="str">
            <v>OHL10017</v>
          </cell>
          <cell r="H2748">
            <v>0</v>
          </cell>
          <cell r="I2748">
            <v>0</v>
          </cell>
          <cell r="J2748">
            <v>0</v>
          </cell>
          <cell r="K2748">
            <v>100</v>
          </cell>
          <cell r="L2748" t="str">
            <v>Road</v>
          </cell>
          <cell r="Q2748">
            <v>0</v>
          </cell>
        </row>
        <row r="2749">
          <cell r="F2749" t="str">
            <v>OHL10018</v>
          </cell>
          <cell r="H2749">
            <v>0</v>
          </cell>
          <cell r="I2749">
            <v>0</v>
          </cell>
          <cell r="J2749">
            <v>0</v>
          </cell>
          <cell r="K2749">
            <v>100</v>
          </cell>
          <cell r="L2749" t="str">
            <v>Road</v>
          </cell>
          <cell r="Q2749">
            <v>0</v>
          </cell>
        </row>
        <row r="2750">
          <cell r="F2750" t="str">
            <v>OHL10019</v>
          </cell>
          <cell r="H2750">
            <v>0</v>
          </cell>
          <cell r="I2750">
            <v>0</v>
          </cell>
          <cell r="J2750">
            <v>0</v>
          </cell>
          <cell r="K2750">
            <v>100</v>
          </cell>
          <cell r="L2750" t="str">
            <v>Road</v>
          </cell>
          <cell r="Q2750">
            <v>0</v>
          </cell>
        </row>
        <row r="2751">
          <cell r="F2751" t="str">
            <v>OHL10020</v>
          </cell>
          <cell r="H2751">
            <v>0</v>
          </cell>
          <cell r="I2751">
            <v>0</v>
          </cell>
          <cell r="J2751">
            <v>0</v>
          </cell>
          <cell r="K2751">
            <v>100</v>
          </cell>
          <cell r="L2751" t="str">
            <v>Road</v>
          </cell>
          <cell r="Q2751">
            <v>0</v>
          </cell>
        </row>
        <row r="2752">
          <cell r="F2752" t="str">
            <v>OHL10021</v>
          </cell>
          <cell r="H2752">
            <v>0</v>
          </cell>
          <cell r="I2752">
            <v>0</v>
          </cell>
          <cell r="J2752">
            <v>0</v>
          </cell>
          <cell r="K2752">
            <v>100</v>
          </cell>
          <cell r="L2752" t="str">
            <v>Road</v>
          </cell>
          <cell r="Q2752">
            <v>0</v>
          </cell>
        </row>
        <row r="2753">
          <cell r="Q2753">
            <v>0</v>
          </cell>
        </row>
        <row r="2754">
          <cell r="F2754" t="str">
            <v>OHL10003</v>
          </cell>
          <cell r="G2754" t="str">
            <v>n</v>
          </cell>
          <cell r="H2754">
            <v>0</v>
          </cell>
          <cell r="I2754">
            <v>0</v>
          </cell>
          <cell r="J2754">
            <v>0</v>
          </cell>
          <cell r="K2754">
            <v>200</v>
          </cell>
          <cell r="L2754" t="str">
            <v>Road</v>
          </cell>
          <cell r="Q2754">
            <v>0</v>
          </cell>
        </row>
        <row r="2755">
          <cell r="F2755" t="str">
            <v>OHL10200</v>
          </cell>
          <cell r="G2755" t="str">
            <v>n</v>
          </cell>
          <cell r="H2755">
            <v>361.2</v>
          </cell>
          <cell r="I2755">
            <v>396.74571749255472</v>
          </cell>
          <cell r="J2755">
            <v>0</v>
          </cell>
          <cell r="K2755">
            <v>200</v>
          </cell>
          <cell r="L2755" t="str">
            <v>Road</v>
          </cell>
          <cell r="Q2755">
            <v>396.74571749255472</v>
          </cell>
        </row>
        <row r="2756">
          <cell r="F2756" t="str">
            <v>OHL10201</v>
          </cell>
          <cell r="G2756" t="str">
            <v>n</v>
          </cell>
          <cell r="H2756">
            <v>135.19999999999999</v>
          </cell>
          <cell r="I2756">
            <v>125.20272341745222</v>
          </cell>
          <cell r="J2756">
            <v>0</v>
          </cell>
          <cell r="K2756">
            <v>200</v>
          </cell>
          <cell r="L2756" t="str">
            <v>Road</v>
          </cell>
          <cell r="Q2756">
            <v>125.20272341745222</v>
          </cell>
        </row>
        <row r="2757">
          <cell r="F2757" t="str">
            <v>OHL10202</v>
          </cell>
          <cell r="G2757" t="str">
            <v>n</v>
          </cell>
          <cell r="H2757">
            <v>379.4</v>
          </cell>
          <cell r="I2757">
            <v>435.70999083563521</v>
          </cell>
          <cell r="J2757">
            <v>0</v>
          </cell>
          <cell r="K2757">
            <v>200</v>
          </cell>
          <cell r="L2757" t="str">
            <v>Road</v>
          </cell>
          <cell r="Q2757">
            <v>435.70999083563521</v>
          </cell>
        </row>
        <row r="2758">
          <cell r="F2758" t="str">
            <v>OHL10203</v>
          </cell>
          <cell r="G2758" t="str">
            <v>n</v>
          </cell>
          <cell r="H2758">
            <v>378.5</v>
          </cell>
          <cell r="I2758">
            <v>433.77758462767679</v>
          </cell>
          <cell r="J2758">
            <v>0</v>
          </cell>
          <cell r="K2758">
            <v>200</v>
          </cell>
          <cell r="L2758" t="str">
            <v>Road</v>
          </cell>
          <cell r="Q2758">
            <v>433.77758462767679</v>
          </cell>
        </row>
        <row r="2759">
          <cell r="F2759" t="str">
            <v>OHL10204</v>
          </cell>
          <cell r="G2759" t="str">
            <v>n</v>
          </cell>
          <cell r="H2759">
            <v>220.6</v>
          </cell>
          <cell r="I2759">
            <v>223.85023244392963</v>
          </cell>
          <cell r="J2759">
            <v>0</v>
          </cell>
          <cell r="K2759">
            <v>200</v>
          </cell>
          <cell r="L2759" t="str">
            <v>Road</v>
          </cell>
          <cell r="Q2759">
            <v>223.85023244392963</v>
          </cell>
        </row>
        <row r="2760">
          <cell r="F2760" t="str">
            <v>OHL10205</v>
          </cell>
          <cell r="G2760" t="str">
            <v>n</v>
          </cell>
          <cell r="H2760">
            <v>290</v>
          </cell>
          <cell r="I2760">
            <v>306.14728466273283</v>
          </cell>
          <cell r="J2760">
            <v>0</v>
          </cell>
          <cell r="K2760">
            <v>200</v>
          </cell>
          <cell r="L2760" t="str">
            <v>Road</v>
          </cell>
          <cell r="Q2760">
            <v>306.14728466273283</v>
          </cell>
        </row>
        <row r="2761">
          <cell r="F2761" t="str">
            <v>OHL10206</v>
          </cell>
          <cell r="G2761" t="str">
            <v>n</v>
          </cell>
          <cell r="H2761">
            <v>334.9</v>
          </cell>
          <cell r="I2761">
            <v>341.23679916556364</v>
          </cell>
          <cell r="J2761">
            <v>0</v>
          </cell>
          <cell r="K2761">
            <v>200</v>
          </cell>
          <cell r="L2761" t="str">
            <v>Road</v>
          </cell>
          <cell r="Q2761">
            <v>341.23679916556364</v>
          </cell>
        </row>
        <row r="2762">
          <cell r="F2762" t="str">
            <v>OHL10207</v>
          </cell>
          <cell r="G2762" t="str">
            <v>n</v>
          </cell>
          <cell r="H2762">
            <v>343.8</v>
          </cell>
          <cell r="I2762">
            <v>359.27259029519348</v>
          </cell>
          <cell r="J2762">
            <v>0</v>
          </cell>
          <cell r="K2762">
            <v>200</v>
          </cell>
          <cell r="L2762" t="str">
            <v>Road</v>
          </cell>
          <cell r="Q2762">
            <v>359.27259029519348</v>
          </cell>
        </row>
        <row r="2763">
          <cell r="F2763" t="str">
            <v>OHL10208</v>
          </cell>
          <cell r="G2763" t="str">
            <v>n</v>
          </cell>
          <cell r="H2763">
            <v>356.3</v>
          </cell>
          <cell r="I2763">
            <v>460.20853347285583</v>
          </cell>
          <cell r="J2763">
            <v>0</v>
          </cell>
          <cell r="K2763">
            <v>200</v>
          </cell>
          <cell r="L2763" t="str">
            <v>Road</v>
          </cell>
          <cell r="Q2763">
            <v>460.20853347285583</v>
          </cell>
        </row>
        <row r="2764">
          <cell r="F2764" t="str">
            <v>OHL10209</v>
          </cell>
          <cell r="G2764" t="str">
            <v>n</v>
          </cell>
          <cell r="H2764">
            <v>227.7</v>
          </cell>
          <cell r="I2764">
            <v>264.06737176662102</v>
          </cell>
          <cell r="J2764">
            <v>0</v>
          </cell>
          <cell r="K2764">
            <v>200</v>
          </cell>
          <cell r="L2764" t="str">
            <v>Road</v>
          </cell>
          <cell r="Q2764">
            <v>264.06737176662102</v>
          </cell>
        </row>
        <row r="2765">
          <cell r="F2765" t="str">
            <v>OHL10210</v>
          </cell>
          <cell r="G2765" t="str">
            <v>n</v>
          </cell>
          <cell r="H2765">
            <v>298.10000000000002</v>
          </cell>
          <cell r="I2765">
            <v>368.72523885588004</v>
          </cell>
          <cell r="J2765">
            <v>0</v>
          </cell>
          <cell r="K2765">
            <v>200</v>
          </cell>
          <cell r="L2765" t="str">
            <v>Road</v>
          </cell>
          <cell r="Q2765">
            <v>368.72523885588004</v>
          </cell>
        </row>
        <row r="2766">
          <cell r="F2766" t="str">
            <v>OHL10211</v>
          </cell>
          <cell r="G2766" t="str">
            <v>n</v>
          </cell>
          <cell r="H2766">
            <v>355.6</v>
          </cell>
          <cell r="I2766">
            <v>436.03803143300922</v>
          </cell>
          <cell r="J2766">
            <v>0</v>
          </cell>
          <cell r="K2766">
            <v>200</v>
          </cell>
          <cell r="L2766" t="str">
            <v>Road</v>
          </cell>
          <cell r="Q2766">
            <v>436.03803143300922</v>
          </cell>
        </row>
        <row r="2767">
          <cell r="Q2767">
            <v>0</v>
          </cell>
        </row>
        <row r="2768">
          <cell r="Q2768">
            <v>0</v>
          </cell>
        </row>
        <row r="2769">
          <cell r="Q2769">
            <v>0</v>
          </cell>
        </row>
        <row r="2770">
          <cell r="Q2770">
            <v>0</v>
          </cell>
        </row>
        <row r="2771">
          <cell r="G2771" t="str">
            <v>m</v>
          </cell>
          <cell r="H2771">
            <v>36.9</v>
          </cell>
          <cell r="I2771">
            <v>143.70008256431055</v>
          </cell>
          <cell r="J2771">
            <v>0</v>
          </cell>
          <cell r="K2771">
            <v>200</v>
          </cell>
          <cell r="L2771" t="str">
            <v>Road</v>
          </cell>
          <cell r="Q2771">
            <v>143.70008256431055</v>
          </cell>
        </row>
        <row r="2772">
          <cell r="G2772" t="str">
            <v>m</v>
          </cell>
          <cell r="H2772">
            <v>34.799999999999997</v>
          </cell>
          <cell r="I2772">
            <v>134.04258640581401</v>
          </cell>
          <cell r="J2772">
            <v>0</v>
          </cell>
          <cell r="K2772">
            <v>200</v>
          </cell>
          <cell r="L2772" t="str">
            <v>Road</v>
          </cell>
          <cell r="Q2772">
            <v>134.04258640581401</v>
          </cell>
        </row>
        <row r="2773">
          <cell r="G2773" t="str">
            <v>m</v>
          </cell>
          <cell r="H2773">
            <v>35.6</v>
          </cell>
          <cell r="I2773">
            <v>137.31541213845227</v>
          </cell>
          <cell r="J2773">
            <v>0</v>
          </cell>
          <cell r="K2773">
            <v>200</v>
          </cell>
          <cell r="L2773" t="str">
            <v>Road</v>
          </cell>
          <cell r="Q2773">
            <v>137.31541213845227</v>
          </cell>
        </row>
        <row r="2774">
          <cell r="F2774" t="str">
            <v>OHL00253</v>
          </cell>
          <cell r="G2774" t="str">
            <v>m</v>
          </cell>
          <cell r="H2774">
            <v>26.1</v>
          </cell>
          <cell r="I2774">
            <v>99.079968415809006</v>
          </cell>
          <cell r="J2774">
            <v>0</v>
          </cell>
          <cell r="K2774">
            <v>200</v>
          </cell>
          <cell r="L2774" t="str">
            <v>Road</v>
          </cell>
          <cell r="Q2774">
            <v>99.079968415809006</v>
          </cell>
        </row>
        <row r="2775">
          <cell r="F2775" t="str">
            <v>OHL00254</v>
          </cell>
          <cell r="G2775" t="str">
            <v>m</v>
          </cell>
          <cell r="H2775">
            <v>37.9</v>
          </cell>
          <cell r="I2775">
            <v>135.50526164457511</v>
          </cell>
          <cell r="J2775">
            <v>0</v>
          </cell>
          <cell r="K2775">
            <v>200</v>
          </cell>
          <cell r="L2775" t="str">
            <v>Road</v>
          </cell>
          <cell r="Q2775">
            <v>135.50526164457511</v>
          </cell>
        </row>
        <row r="2776">
          <cell r="H2776">
            <v>0</v>
          </cell>
          <cell r="I2776">
            <v>0</v>
          </cell>
          <cell r="J2776">
            <v>0</v>
          </cell>
          <cell r="K2776">
            <v>200</v>
          </cell>
          <cell r="L2776" t="str">
            <v>Road</v>
          </cell>
          <cell r="Q2776">
            <v>0</v>
          </cell>
        </row>
        <row r="2777">
          <cell r="F2777" t="str">
            <v>OHL00250</v>
          </cell>
          <cell r="G2777" t="str">
            <v>m</v>
          </cell>
          <cell r="H2777">
            <v>36.9</v>
          </cell>
          <cell r="I2777">
            <v>143.70008000000001</v>
          </cell>
          <cell r="J2777">
            <v>0</v>
          </cell>
          <cell r="K2777">
            <v>200</v>
          </cell>
          <cell r="L2777" t="str">
            <v>Road</v>
          </cell>
          <cell r="Q2777">
            <v>143.70008000000001</v>
          </cell>
        </row>
        <row r="2778">
          <cell r="F2778" t="str">
            <v>OHL00251</v>
          </cell>
          <cell r="G2778" t="str">
            <v>m</v>
          </cell>
          <cell r="H2778">
            <v>35.6</v>
          </cell>
          <cell r="I2778">
            <v>137.31541000000001</v>
          </cell>
          <cell r="J2778">
            <v>0</v>
          </cell>
          <cell r="K2778">
            <v>200</v>
          </cell>
          <cell r="L2778" t="str">
            <v>Road</v>
          </cell>
          <cell r="Q2778">
            <v>137.31541000000001</v>
          </cell>
        </row>
        <row r="2779">
          <cell r="F2779" t="str">
            <v>OHL00252</v>
          </cell>
          <cell r="G2779" t="str">
            <v>m</v>
          </cell>
          <cell r="H2779">
            <v>26.1</v>
          </cell>
          <cell r="I2779">
            <v>99.079970000000003</v>
          </cell>
          <cell r="J2779">
            <v>0</v>
          </cell>
          <cell r="K2779">
            <v>200</v>
          </cell>
          <cell r="L2779" t="str">
            <v>Road</v>
          </cell>
          <cell r="Q2779">
            <v>99.079970000000003</v>
          </cell>
        </row>
        <row r="2780">
          <cell r="F2780" t="str">
            <v>OHL00255</v>
          </cell>
          <cell r="G2780" t="str">
            <v>m</v>
          </cell>
          <cell r="H2780">
            <v>5.8</v>
          </cell>
          <cell r="I2780">
            <v>23.369</v>
          </cell>
          <cell r="J2780">
            <v>0</v>
          </cell>
          <cell r="K2780">
            <v>200</v>
          </cell>
          <cell r="L2780" t="str">
            <v>Road</v>
          </cell>
          <cell r="Q2780">
            <v>23.369</v>
          </cell>
        </row>
        <row r="2781">
          <cell r="F2781" t="str">
            <v>OHL00256</v>
          </cell>
          <cell r="G2781" t="str">
            <v>m</v>
          </cell>
          <cell r="H2781">
            <v>16.2</v>
          </cell>
          <cell r="I2781">
            <v>51.55</v>
          </cell>
          <cell r="J2781">
            <v>0</v>
          </cell>
          <cell r="K2781">
            <v>200</v>
          </cell>
          <cell r="L2781" t="str">
            <v>Road</v>
          </cell>
          <cell r="Q2781">
            <v>51.55</v>
          </cell>
        </row>
        <row r="2782">
          <cell r="F2782" t="str">
            <v>OHL00257</v>
          </cell>
          <cell r="G2782" t="str">
            <v>m</v>
          </cell>
          <cell r="H2782">
            <v>29.3</v>
          </cell>
          <cell r="I2782">
            <v>85.899000000000001</v>
          </cell>
          <cell r="J2782">
            <v>0</v>
          </cell>
          <cell r="K2782">
            <v>200</v>
          </cell>
          <cell r="L2782" t="str">
            <v>Road</v>
          </cell>
          <cell r="Q2782">
            <v>85.899000000000001</v>
          </cell>
        </row>
        <row r="2783">
          <cell r="F2783" t="str">
            <v>OHL00258</v>
          </cell>
          <cell r="G2783" t="str">
            <v>m</v>
          </cell>
          <cell r="H2783">
            <v>3.8</v>
          </cell>
          <cell r="I2783">
            <v>13.786</v>
          </cell>
          <cell r="J2783">
            <v>0</v>
          </cell>
          <cell r="K2783">
            <v>200</v>
          </cell>
          <cell r="L2783" t="str">
            <v>Road</v>
          </cell>
          <cell r="Q2783">
            <v>13.786</v>
          </cell>
        </row>
        <row r="2784">
          <cell r="F2784" t="str">
            <v>OHL00259</v>
          </cell>
          <cell r="G2784" t="str">
            <v>m</v>
          </cell>
          <cell r="H2784">
            <v>7.9</v>
          </cell>
          <cell r="I2784">
            <v>24.835999999999999</v>
          </cell>
          <cell r="J2784">
            <v>0</v>
          </cell>
          <cell r="K2784">
            <v>200</v>
          </cell>
          <cell r="L2784" t="str">
            <v>Road</v>
          </cell>
          <cell r="Q2784">
            <v>24.835999999999999</v>
          </cell>
        </row>
        <row r="2785">
          <cell r="F2785" t="str">
            <v>OHL00260</v>
          </cell>
          <cell r="G2785" t="str">
            <v>m</v>
          </cell>
          <cell r="H2785">
            <v>11.8</v>
          </cell>
          <cell r="I2785">
            <v>35.085999999999999</v>
          </cell>
          <cell r="J2785">
            <v>0</v>
          </cell>
          <cell r="K2785">
            <v>200</v>
          </cell>
          <cell r="L2785" t="str">
            <v>Road</v>
          </cell>
          <cell r="Q2785">
            <v>35.085999999999999</v>
          </cell>
        </row>
        <row r="2786">
          <cell r="F2786" t="str">
            <v>OHL00261</v>
          </cell>
          <cell r="G2786" t="str">
            <v>m</v>
          </cell>
          <cell r="H2786">
            <v>4.5</v>
          </cell>
          <cell r="I2786">
            <v>12.039</v>
          </cell>
          <cell r="J2786">
            <v>0</v>
          </cell>
          <cell r="K2786">
            <v>200</v>
          </cell>
          <cell r="L2786" t="str">
            <v>Road</v>
          </cell>
          <cell r="Q2786">
            <v>12.039</v>
          </cell>
        </row>
        <row r="2787">
          <cell r="F2787" t="str">
            <v>OHL00262</v>
          </cell>
          <cell r="G2787" t="str">
            <v>m</v>
          </cell>
          <cell r="H2787">
            <v>9.1</v>
          </cell>
          <cell r="I2787">
            <v>22.975000000000001</v>
          </cell>
          <cell r="J2787">
            <v>0</v>
          </cell>
          <cell r="K2787">
            <v>200</v>
          </cell>
          <cell r="L2787" t="str">
            <v>Road</v>
          </cell>
          <cell r="Q2787">
            <v>22.975000000000001</v>
          </cell>
        </row>
        <row r="2788">
          <cell r="F2788" t="str">
            <v>OHL00263</v>
          </cell>
          <cell r="G2788" t="str">
            <v>m</v>
          </cell>
          <cell r="H2788">
            <v>4.5</v>
          </cell>
          <cell r="I2788">
            <v>12.039</v>
          </cell>
          <cell r="J2788">
            <v>0</v>
          </cell>
          <cell r="K2788">
            <v>200</v>
          </cell>
          <cell r="L2788" t="str">
            <v>Road</v>
          </cell>
          <cell r="Q2788">
            <v>12.039</v>
          </cell>
        </row>
        <row r="2789">
          <cell r="Q2789">
            <v>0</v>
          </cell>
        </row>
        <row r="2790">
          <cell r="F2790" t="str">
            <v>OHL10004</v>
          </cell>
          <cell r="G2790" t="str">
            <v>m</v>
          </cell>
          <cell r="H2790">
            <v>0</v>
          </cell>
          <cell r="I2790">
            <v>0</v>
          </cell>
          <cell r="J2790">
            <v>0</v>
          </cell>
          <cell r="K2790">
            <v>200</v>
          </cell>
          <cell r="L2790" t="str">
            <v>Road</v>
          </cell>
          <cell r="Q2790">
            <v>0</v>
          </cell>
        </row>
        <row r="2791">
          <cell r="F2791" t="str">
            <v>SUB12500</v>
          </cell>
          <cell r="G2791" t="str">
            <v>m</v>
          </cell>
          <cell r="H2791">
            <v>37.200000000000003</v>
          </cell>
          <cell r="I2791">
            <v>133</v>
          </cell>
          <cell r="K2791">
            <v>120</v>
          </cell>
          <cell r="L2791" t="str">
            <v>Road</v>
          </cell>
          <cell r="Q2791">
            <v>133</v>
          </cell>
        </row>
        <row r="2792">
          <cell r="F2792" t="str">
            <v>SUB12501</v>
          </cell>
          <cell r="G2792" t="str">
            <v>m</v>
          </cell>
          <cell r="H2792">
            <v>37.200000000000003</v>
          </cell>
          <cell r="I2792">
            <v>133</v>
          </cell>
          <cell r="K2792">
            <v>120</v>
          </cell>
          <cell r="L2792" t="str">
            <v>Road</v>
          </cell>
          <cell r="Q2792">
            <v>133</v>
          </cell>
        </row>
        <row r="2793">
          <cell r="F2793" t="str">
            <v>SUB12502</v>
          </cell>
          <cell r="G2793" t="str">
            <v>m</v>
          </cell>
          <cell r="H2793">
            <v>14.9</v>
          </cell>
          <cell r="I2793">
            <v>55.3</v>
          </cell>
          <cell r="K2793">
            <v>120</v>
          </cell>
          <cell r="L2793" t="str">
            <v>Road</v>
          </cell>
          <cell r="Q2793">
            <v>55.3</v>
          </cell>
        </row>
        <row r="2794">
          <cell r="F2794" t="str">
            <v>SUB02500</v>
          </cell>
          <cell r="G2794" t="str">
            <v>m</v>
          </cell>
          <cell r="H2794">
            <v>0.3</v>
          </cell>
          <cell r="I2794">
            <v>1.18</v>
          </cell>
          <cell r="J2794">
            <v>0</v>
          </cell>
          <cell r="K2794">
            <v>200</v>
          </cell>
          <cell r="L2794" t="str">
            <v>Road</v>
          </cell>
          <cell r="Q2794">
            <v>1.18</v>
          </cell>
        </row>
        <row r="2795">
          <cell r="F2795" t="str">
            <v>SUB02501</v>
          </cell>
          <cell r="G2795" t="str">
            <v>m</v>
          </cell>
          <cell r="H2795">
            <v>0.43</v>
          </cell>
          <cell r="I2795">
            <v>1.29</v>
          </cell>
          <cell r="J2795">
            <v>0</v>
          </cell>
          <cell r="K2795">
            <v>200</v>
          </cell>
          <cell r="L2795" t="str">
            <v>Road</v>
          </cell>
          <cell r="Q2795">
            <v>1.29</v>
          </cell>
        </row>
        <row r="2796">
          <cell r="F2796" t="str">
            <v>SUB02502</v>
          </cell>
          <cell r="G2796" t="str">
            <v>m</v>
          </cell>
          <cell r="H2796">
            <v>0.48</v>
          </cell>
          <cell r="I2796">
            <v>1.38</v>
          </cell>
          <cell r="J2796">
            <v>0</v>
          </cell>
          <cell r="K2796">
            <v>200</v>
          </cell>
          <cell r="L2796" t="str">
            <v>Road</v>
          </cell>
          <cell r="Q2796">
            <v>1.38</v>
          </cell>
        </row>
        <row r="2797">
          <cell r="F2797" t="str">
            <v>SUB02503</v>
          </cell>
          <cell r="G2797" t="str">
            <v>m</v>
          </cell>
          <cell r="H2797">
            <v>0.63969317999999986</v>
          </cell>
          <cell r="I2797">
            <v>1.87</v>
          </cell>
          <cell r="J2797">
            <v>0</v>
          </cell>
          <cell r="K2797">
            <v>200</v>
          </cell>
          <cell r="L2797" t="str">
            <v>Road</v>
          </cell>
          <cell r="Q2797">
            <v>1.87</v>
          </cell>
        </row>
        <row r="2798">
          <cell r="F2798" t="str">
            <v>SUB02504</v>
          </cell>
          <cell r="G2798" t="str">
            <v>m</v>
          </cell>
          <cell r="H2798">
            <v>1.1557286359999994</v>
          </cell>
          <cell r="I2798">
            <v>3.25</v>
          </cell>
          <cell r="J2798">
            <v>0</v>
          </cell>
          <cell r="K2798">
            <v>200</v>
          </cell>
          <cell r="L2798" t="str">
            <v>Road</v>
          </cell>
          <cell r="Q2798">
            <v>3.25</v>
          </cell>
        </row>
        <row r="2799">
          <cell r="F2799" t="str">
            <v>SUB02505</v>
          </cell>
          <cell r="G2799" t="str">
            <v>m</v>
          </cell>
          <cell r="H2799">
            <v>1.7362092660000001</v>
          </cell>
          <cell r="I2799">
            <v>4.01</v>
          </cell>
          <cell r="J2799">
            <v>0</v>
          </cell>
          <cell r="K2799">
            <v>200</v>
          </cell>
          <cell r="L2799" t="str">
            <v>Road</v>
          </cell>
          <cell r="Q2799">
            <v>4.01</v>
          </cell>
        </row>
        <row r="2800">
          <cell r="F2800" t="str">
            <v>SUB02506</v>
          </cell>
          <cell r="G2800" t="str">
            <v>m</v>
          </cell>
          <cell r="H2800">
            <v>2.2373346240000007</v>
          </cell>
          <cell r="I2800">
            <v>6.09</v>
          </cell>
          <cell r="J2800">
            <v>0</v>
          </cell>
          <cell r="K2800">
            <v>200</v>
          </cell>
          <cell r="L2800" t="str">
            <v>Road</v>
          </cell>
          <cell r="Q2800">
            <v>6.09</v>
          </cell>
        </row>
        <row r="2801">
          <cell r="F2801" t="str">
            <v>SUB02507</v>
          </cell>
          <cell r="G2801" t="str">
            <v>m</v>
          </cell>
          <cell r="H2801">
            <v>2.7203627200000002</v>
          </cell>
          <cell r="I2801">
            <v>7.28</v>
          </cell>
          <cell r="J2801">
            <v>0</v>
          </cell>
          <cell r="K2801">
            <v>200</v>
          </cell>
          <cell r="L2801" t="str">
            <v>Road</v>
          </cell>
          <cell r="Q2801">
            <v>7.28</v>
          </cell>
        </row>
        <row r="2802">
          <cell r="F2802" t="str">
            <v>SUB02508</v>
          </cell>
          <cell r="G2802" t="str">
            <v>m</v>
          </cell>
          <cell r="H2802">
            <v>0.82326015600000024</v>
          </cell>
          <cell r="I2802">
            <v>2.35</v>
          </cell>
          <cell r="J2802">
            <v>0</v>
          </cell>
          <cell r="K2802">
            <v>200</v>
          </cell>
          <cell r="L2802" t="str">
            <v>Road</v>
          </cell>
          <cell r="Q2802">
            <v>2.35</v>
          </cell>
        </row>
        <row r="2803">
          <cell r="F2803" t="str">
            <v>SUB02509</v>
          </cell>
          <cell r="G2803" t="str">
            <v>m</v>
          </cell>
          <cell r="H2803">
            <v>0.96140467649999983</v>
          </cell>
          <cell r="I2803">
            <v>2.71</v>
          </cell>
          <cell r="J2803">
            <v>0</v>
          </cell>
          <cell r="K2803">
            <v>200</v>
          </cell>
          <cell r="L2803" t="str">
            <v>Road</v>
          </cell>
          <cell r="Q2803">
            <v>2.71</v>
          </cell>
        </row>
        <row r="2804">
          <cell r="F2804" t="str">
            <v>SUB02510</v>
          </cell>
          <cell r="G2804" t="str">
            <v>m</v>
          </cell>
          <cell r="H2804">
            <v>0.98025099199999999</v>
          </cell>
          <cell r="I2804">
            <v>2.75</v>
          </cell>
          <cell r="J2804">
            <v>0</v>
          </cell>
          <cell r="K2804">
            <v>200</v>
          </cell>
          <cell r="L2804" t="str">
            <v>Road</v>
          </cell>
          <cell r="Q2804">
            <v>2.75</v>
          </cell>
        </row>
        <row r="2805">
          <cell r="F2805" t="str">
            <v>SUB02511</v>
          </cell>
          <cell r="G2805" t="str">
            <v>m</v>
          </cell>
          <cell r="H2805">
            <v>1.1685957840000001</v>
          </cell>
          <cell r="I2805">
            <v>3.25</v>
          </cell>
          <cell r="J2805">
            <v>0</v>
          </cell>
          <cell r="K2805">
            <v>200</v>
          </cell>
          <cell r="L2805" t="str">
            <v>Road</v>
          </cell>
          <cell r="Q2805">
            <v>3.25</v>
          </cell>
        </row>
        <row r="2806">
          <cell r="F2806" t="str">
            <v>SUB02512</v>
          </cell>
          <cell r="G2806" t="str">
            <v>m</v>
          </cell>
          <cell r="H2806">
            <v>1.0716715235000001</v>
          </cell>
          <cell r="I2806">
            <v>3.83</v>
          </cell>
          <cell r="J2806">
            <v>0</v>
          </cell>
          <cell r="K2806">
            <v>200</v>
          </cell>
          <cell r="L2806" t="str">
            <v>Road</v>
          </cell>
          <cell r="Q2806">
            <v>3.83</v>
          </cell>
        </row>
        <row r="2807">
          <cell r="F2807" t="str">
            <v>SUB02513</v>
          </cell>
          <cell r="G2807" t="str">
            <v>m</v>
          </cell>
          <cell r="H2807">
            <v>1.0716715235000001</v>
          </cell>
          <cell r="I2807">
            <v>3.12</v>
          </cell>
          <cell r="J2807">
            <v>0</v>
          </cell>
          <cell r="K2807">
            <v>200</v>
          </cell>
          <cell r="L2807" t="str">
            <v>Road</v>
          </cell>
          <cell r="Q2807">
            <v>3.12</v>
          </cell>
        </row>
        <row r="2808">
          <cell r="F2808" t="str">
            <v>SUB02514</v>
          </cell>
          <cell r="G2808" t="str">
            <v>m</v>
          </cell>
          <cell r="H2808">
            <v>0.50204979000000005</v>
          </cell>
          <cell r="I2808">
            <v>1.54</v>
          </cell>
          <cell r="J2808">
            <v>0</v>
          </cell>
          <cell r="K2808">
            <v>200</v>
          </cell>
          <cell r="L2808" t="str">
            <v>Road</v>
          </cell>
          <cell r="Q2808">
            <v>1.54</v>
          </cell>
        </row>
        <row r="2809">
          <cell r="F2809" t="str">
            <v>SUB02515</v>
          </cell>
          <cell r="G2809" t="str">
            <v>m</v>
          </cell>
          <cell r="H2809">
            <v>0.70888717050000005</v>
          </cell>
          <cell r="I2809">
            <v>2.15</v>
          </cell>
          <cell r="J2809">
            <v>0</v>
          </cell>
          <cell r="K2809">
            <v>200</v>
          </cell>
          <cell r="L2809" t="str">
            <v>Road</v>
          </cell>
          <cell r="Q2809">
            <v>2.15</v>
          </cell>
        </row>
        <row r="2810">
          <cell r="F2810" t="str">
            <v>SUB02516</v>
          </cell>
          <cell r="G2810" t="str">
            <v>m</v>
          </cell>
          <cell r="H2810">
            <v>1.3215473925000001</v>
          </cell>
          <cell r="I2810">
            <v>3.35</v>
          </cell>
          <cell r="J2810">
            <v>0</v>
          </cell>
          <cell r="K2810">
            <v>200</v>
          </cell>
          <cell r="L2810" t="str">
            <v>Road</v>
          </cell>
          <cell r="Q2810">
            <v>3.35</v>
          </cell>
        </row>
        <row r="2811">
          <cell r="F2811" t="str">
            <v>SUB02517</v>
          </cell>
          <cell r="G2811" t="str">
            <v>m</v>
          </cell>
          <cell r="H2811">
            <v>1.8865161024999997</v>
          </cell>
          <cell r="I2811">
            <v>5.38</v>
          </cell>
          <cell r="J2811">
            <v>0</v>
          </cell>
          <cell r="K2811">
            <v>200</v>
          </cell>
          <cell r="L2811" t="str">
            <v>Road</v>
          </cell>
          <cell r="Q2811">
            <v>5.38</v>
          </cell>
        </row>
        <row r="2812">
          <cell r="F2812" t="str">
            <v>SUB02518</v>
          </cell>
          <cell r="G2812" t="str">
            <v>m</v>
          </cell>
          <cell r="H2812">
            <v>0.38869821599999993</v>
          </cell>
          <cell r="I2812">
            <v>1.18</v>
          </cell>
          <cell r="J2812">
            <v>0</v>
          </cell>
          <cell r="K2812">
            <v>200</v>
          </cell>
          <cell r="L2812" t="str">
            <v>Road</v>
          </cell>
          <cell r="Q2812">
            <v>1.18</v>
          </cell>
        </row>
        <row r="2813">
          <cell r="F2813" t="str">
            <v>SUB02519</v>
          </cell>
          <cell r="G2813" t="str">
            <v>m</v>
          </cell>
          <cell r="H2813">
            <v>0.46107554399999989</v>
          </cell>
          <cell r="I2813">
            <v>1.38</v>
          </cell>
          <cell r="J2813">
            <v>0</v>
          </cell>
          <cell r="K2813">
            <v>200</v>
          </cell>
          <cell r="L2813" t="str">
            <v>Road</v>
          </cell>
          <cell r="Q2813">
            <v>1.38</v>
          </cell>
        </row>
        <row r="2814">
          <cell r="F2814" t="str">
            <v>SUB02520</v>
          </cell>
          <cell r="G2814" t="str">
            <v>m</v>
          </cell>
          <cell r="H2814">
            <v>0.54826163999999988</v>
          </cell>
          <cell r="I2814">
            <v>1.62</v>
          </cell>
          <cell r="J2814">
            <v>0</v>
          </cell>
          <cell r="K2814">
            <v>200</v>
          </cell>
          <cell r="L2814" t="str">
            <v>Road</v>
          </cell>
          <cell r="Q2814">
            <v>1.62</v>
          </cell>
        </row>
        <row r="2815">
          <cell r="F2815" t="str">
            <v>SUB02521</v>
          </cell>
          <cell r="G2815" t="str">
            <v>m</v>
          </cell>
          <cell r="H2815">
            <v>0.70998182999999992</v>
          </cell>
          <cell r="I2815">
            <v>2.0699999999999998</v>
          </cell>
          <cell r="J2815">
            <v>0</v>
          </cell>
          <cell r="K2815">
            <v>200</v>
          </cell>
          <cell r="L2815" t="str">
            <v>Road</v>
          </cell>
          <cell r="Q2815">
            <v>2.0699999999999998</v>
          </cell>
        </row>
        <row r="2816">
          <cell r="F2816" t="str">
            <v>SUB02522</v>
          </cell>
          <cell r="G2816" t="str">
            <v>m</v>
          </cell>
          <cell r="H2816">
            <v>1.0399063960000001</v>
          </cell>
          <cell r="I2816">
            <v>2.92</v>
          </cell>
          <cell r="J2816">
            <v>0</v>
          </cell>
          <cell r="K2816">
            <v>200</v>
          </cell>
          <cell r="L2816" t="str">
            <v>Road</v>
          </cell>
          <cell r="Q2816">
            <v>2.92</v>
          </cell>
        </row>
        <row r="2817">
          <cell r="F2817" t="str">
            <v>SUB02523</v>
          </cell>
          <cell r="G2817" t="str">
            <v>m</v>
          </cell>
          <cell r="H2817">
            <v>1.1792263960000002</v>
          </cell>
          <cell r="I2817">
            <v>3.25</v>
          </cell>
          <cell r="J2817">
            <v>0</v>
          </cell>
          <cell r="K2817">
            <v>200</v>
          </cell>
          <cell r="L2817" t="str">
            <v>Road</v>
          </cell>
          <cell r="Q2817">
            <v>3.25</v>
          </cell>
        </row>
        <row r="2818">
          <cell r="F2818" t="str">
            <v>SUB02524</v>
          </cell>
          <cell r="G2818" t="str">
            <v>m</v>
          </cell>
          <cell r="H2818">
            <v>1.6472577239999999</v>
          </cell>
          <cell r="I2818">
            <v>4.45</v>
          </cell>
          <cell r="J2818">
            <v>0</v>
          </cell>
          <cell r="K2818">
            <v>200</v>
          </cell>
          <cell r="L2818" t="str">
            <v>Road</v>
          </cell>
          <cell r="Q2818">
            <v>4.45</v>
          </cell>
        </row>
        <row r="2819">
          <cell r="F2819" t="str">
            <v>SUB02525</v>
          </cell>
          <cell r="G2819" t="str">
            <v>m</v>
          </cell>
          <cell r="H2819">
            <v>2.6384202980000002</v>
          </cell>
          <cell r="I2819">
            <v>6.98</v>
          </cell>
          <cell r="J2819">
            <v>0</v>
          </cell>
          <cell r="K2819">
            <v>200</v>
          </cell>
          <cell r="L2819" t="str">
            <v>Road</v>
          </cell>
          <cell r="Q2819">
            <v>6.98</v>
          </cell>
        </row>
        <row r="2820">
          <cell r="F2820" t="str">
            <v>SUB02526</v>
          </cell>
          <cell r="G2820" t="str">
            <v>m</v>
          </cell>
          <cell r="H2820">
            <v>3.5089378295000002</v>
          </cell>
          <cell r="I2820">
            <v>9.09</v>
          </cell>
          <cell r="J2820">
            <v>0</v>
          </cell>
          <cell r="K2820">
            <v>200</v>
          </cell>
          <cell r="L2820" t="str">
            <v>Road</v>
          </cell>
          <cell r="Q2820">
            <v>9.09</v>
          </cell>
        </row>
        <row r="2821">
          <cell r="F2821" t="str">
            <v>SUB02527</v>
          </cell>
          <cell r="G2821" t="str">
            <v>m</v>
          </cell>
          <cell r="H2821">
            <v>4.3015404999999989</v>
          </cell>
          <cell r="I2821">
            <v>11.2</v>
          </cell>
          <cell r="J2821">
            <v>0</v>
          </cell>
          <cell r="K2821">
            <v>200</v>
          </cell>
          <cell r="L2821" t="str">
            <v>Road</v>
          </cell>
          <cell r="Q2821">
            <v>11.2</v>
          </cell>
        </row>
        <row r="2822">
          <cell r="F2822" t="str">
            <v>SUB02528</v>
          </cell>
          <cell r="G2822" t="str">
            <v>m</v>
          </cell>
          <cell r="H2822">
            <v>5.1126737440000003</v>
          </cell>
          <cell r="I2822">
            <v>13.2</v>
          </cell>
          <cell r="J2822">
            <v>0</v>
          </cell>
          <cell r="K2822">
            <v>200</v>
          </cell>
          <cell r="L2822" t="str">
            <v>Road</v>
          </cell>
          <cell r="Q2822">
            <v>13.2</v>
          </cell>
        </row>
        <row r="2823">
          <cell r="F2823" t="str">
            <v>SUB02529</v>
          </cell>
          <cell r="G2823" t="str">
            <v>m</v>
          </cell>
          <cell r="H2823">
            <v>0.43010985600000007</v>
          </cell>
          <cell r="I2823">
            <v>1.29</v>
          </cell>
          <cell r="J2823">
            <v>0</v>
          </cell>
          <cell r="K2823">
            <v>200</v>
          </cell>
          <cell r="L2823" t="str">
            <v>Road</v>
          </cell>
          <cell r="Q2823">
            <v>1.29</v>
          </cell>
        </row>
        <row r="2824">
          <cell r="F2824" t="str">
            <v>SUB02530</v>
          </cell>
          <cell r="G2824" t="str">
            <v>m</v>
          </cell>
          <cell r="H2824">
            <v>0.62875305600000009</v>
          </cell>
          <cell r="I2824">
            <v>1.83</v>
          </cell>
          <cell r="J2824">
            <v>0</v>
          </cell>
          <cell r="K2824">
            <v>200</v>
          </cell>
          <cell r="L2824" t="str">
            <v>Road</v>
          </cell>
          <cell r="Q2824">
            <v>1.83</v>
          </cell>
        </row>
        <row r="2825">
          <cell r="F2825" t="str">
            <v>SUB02531</v>
          </cell>
          <cell r="G2825" t="str">
            <v>m</v>
          </cell>
          <cell r="H2825">
            <v>0.49035772799999977</v>
          </cell>
          <cell r="I2825">
            <v>1.38</v>
          </cell>
          <cell r="J2825">
            <v>0</v>
          </cell>
          <cell r="K2825">
            <v>200</v>
          </cell>
          <cell r="L2825" t="str">
            <v>Road</v>
          </cell>
          <cell r="Q2825">
            <v>1.38</v>
          </cell>
        </row>
        <row r="2826">
          <cell r="F2826" t="str">
            <v>SUB02532</v>
          </cell>
          <cell r="G2826" t="str">
            <v>m</v>
          </cell>
          <cell r="H2826">
            <v>0.60344987999999999</v>
          </cell>
          <cell r="I2826">
            <v>1.77</v>
          </cell>
          <cell r="J2826">
            <v>0</v>
          </cell>
          <cell r="K2826">
            <v>200</v>
          </cell>
          <cell r="L2826" t="str">
            <v>Road</v>
          </cell>
          <cell r="Q2826">
            <v>1.77</v>
          </cell>
        </row>
        <row r="2827">
          <cell r="F2827" t="str">
            <v>SUB02533</v>
          </cell>
          <cell r="G2827" t="str">
            <v>m</v>
          </cell>
          <cell r="H2827">
            <v>0.87896523999999987</v>
          </cell>
          <cell r="I2827">
            <v>2.4900000000000002</v>
          </cell>
          <cell r="J2827">
            <v>0</v>
          </cell>
          <cell r="K2827">
            <v>200</v>
          </cell>
          <cell r="L2827" t="str">
            <v>Road</v>
          </cell>
          <cell r="Q2827">
            <v>2.4900000000000002</v>
          </cell>
        </row>
        <row r="2828">
          <cell r="F2828" t="str">
            <v>SUB02534</v>
          </cell>
          <cell r="G2828" t="str">
            <v>m</v>
          </cell>
          <cell r="H2828">
            <v>1.1537889999999997</v>
          </cell>
          <cell r="I2828">
            <v>3.21</v>
          </cell>
          <cell r="J2828">
            <v>0</v>
          </cell>
          <cell r="K2828">
            <v>200</v>
          </cell>
          <cell r="L2828" t="str">
            <v>Road</v>
          </cell>
          <cell r="Q2828">
            <v>3.21</v>
          </cell>
        </row>
        <row r="2829">
          <cell r="F2829" t="str">
            <v>SUB02535</v>
          </cell>
          <cell r="G2829" t="str">
            <v>m</v>
          </cell>
          <cell r="H2829">
            <v>1.487365756</v>
          </cell>
          <cell r="I2829">
            <v>4.07</v>
          </cell>
          <cell r="J2829">
            <v>0</v>
          </cell>
          <cell r="K2829">
            <v>200</v>
          </cell>
          <cell r="L2829" t="str">
            <v>Road</v>
          </cell>
          <cell r="Q2829">
            <v>4.07</v>
          </cell>
        </row>
        <row r="2830">
          <cell r="F2830" t="str">
            <v>SUB02536</v>
          </cell>
          <cell r="G2830" t="str">
            <v>m</v>
          </cell>
          <cell r="H2830">
            <v>2.3380660280000005</v>
          </cell>
          <cell r="I2830">
            <v>6.26</v>
          </cell>
          <cell r="J2830">
            <v>0</v>
          </cell>
          <cell r="K2830">
            <v>200</v>
          </cell>
          <cell r="L2830" t="str">
            <v>Road</v>
          </cell>
          <cell r="Q2830">
            <v>6.26</v>
          </cell>
        </row>
        <row r="2831">
          <cell r="F2831" t="str">
            <v>SUB02537</v>
          </cell>
          <cell r="G2831" t="str">
            <v>m</v>
          </cell>
          <cell r="H2831">
            <v>2.9084122560000005</v>
          </cell>
          <cell r="I2831">
            <v>7.71</v>
          </cell>
          <cell r="J2831">
            <v>0</v>
          </cell>
          <cell r="K2831">
            <v>200</v>
          </cell>
          <cell r="L2831" t="str">
            <v>Road</v>
          </cell>
          <cell r="Q2831">
            <v>7.71</v>
          </cell>
        </row>
        <row r="2832">
          <cell r="F2832" t="str">
            <v>SUB02538</v>
          </cell>
          <cell r="G2832" t="str">
            <v>m</v>
          </cell>
          <cell r="H2832">
            <v>4.7878496520000011</v>
          </cell>
          <cell r="I2832">
            <v>12.4</v>
          </cell>
          <cell r="J2832">
            <v>0</v>
          </cell>
          <cell r="K2832">
            <v>200</v>
          </cell>
          <cell r="L2832" t="str">
            <v>Road</v>
          </cell>
          <cell r="Q2832">
            <v>12.4</v>
          </cell>
        </row>
        <row r="2833">
          <cell r="F2833" t="str">
            <v>SUB02539</v>
          </cell>
          <cell r="G2833" t="str">
            <v>m</v>
          </cell>
          <cell r="H2833">
            <v>6.0130117600000021</v>
          </cell>
          <cell r="I2833">
            <v>15.4</v>
          </cell>
          <cell r="J2833">
            <v>0</v>
          </cell>
          <cell r="K2833">
            <v>200</v>
          </cell>
          <cell r="L2833" t="str">
            <v>Road</v>
          </cell>
          <cell r="Q2833">
            <v>15.4</v>
          </cell>
        </row>
        <row r="2834">
          <cell r="F2834" t="str">
            <v>SUB02540</v>
          </cell>
          <cell r="G2834" t="str">
            <v>m</v>
          </cell>
          <cell r="H2834">
            <v>7.8527849079999985</v>
          </cell>
          <cell r="I2834">
            <v>20</v>
          </cell>
          <cell r="J2834">
            <v>0</v>
          </cell>
          <cell r="K2834">
            <v>200</v>
          </cell>
          <cell r="L2834" t="str">
            <v>Road</v>
          </cell>
          <cell r="Q2834">
            <v>20</v>
          </cell>
        </row>
        <row r="2835">
          <cell r="F2835" t="str">
            <v>SUB02541</v>
          </cell>
          <cell r="G2835" t="str">
            <v>m</v>
          </cell>
          <cell r="H2835">
            <v>9.3870830399999967</v>
          </cell>
          <cell r="I2835">
            <v>23.8</v>
          </cell>
          <cell r="J2835">
            <v>0</v>
          </cell>
          <cell r="K2835">
            <v>200</v>
          </cell>
          <cell r="L2835" t="str">
            <v>Road</v>
          </cell>
          <cell r="Q2835">
            <v>23.8</v>
          </cell>
        </row>
        <row r="2836">
          <cell r="F2836" t="str">
            <v>SUB02542</v>
          </cell>
          <cell r="G2836" t="str">
            <v>m</v>
          </cell>
          <cell r="H2836">
            <v>11.236604399999999</v>
          </cell>
          <cell r="I2836">
            <v>28.4</v>
          </cell>
          <cell r="J2836">
            <v>0</v>
          </cell>
          <cell r="K2836">
            <v>200</v>
          </cell>
          <cell r="L2836" t="str">
            <v>Road</v>
          </cell>
          <cell r="Q2836">
            <v>28.4</v>
          </cell>
        </row>
        <row r="2837">
          <cell r="F2837" t="str">
            <v>SUB02543</v>
          </cell>
          <cell r="G2837" t="str">
            <v>m</v>
          </cell>
          <cell r="H2837">
            <v>16.809999999999999</v>
          </cell>
          <cell r="I2837">
            <v>42.2</v>
          </cell>
          <cell r="J2837">
            <v>0</v>
          </cell>
          <cell r="K2837">
            <v>200</v>
          </cell>
          <cell r="L2837" t="str">
            <v>Road</v>
          </cell>
          <cell r="Q2837">
            <v>42.2</v>
          </cell>
        </row>
        <row r="2838">
          <cell r="F2838" t="str">
            <v>SUB02544</v>
          </cell>
          <cell r="G2838" t="str">
            <v>m</v>
          </cell>
          <cell r="H2838">
            <v>22.478000000000002</v>
          </cell>
          <cell r="I2838">
            <v>56.2</v>
          </cell>
          <cell r="J2838">
            <v>0</v>
          </cell>
          <cell r="K2838">
            <v>200</v>
          </cell>
          <cell r="L2838" t="str">
            <v>Road</v>
          </cell>
          <cell r="Q2838">
            <v>56.2</v>
          </cell>
        </row>
        <row r="2839">
          <cell r="F2839" t="str">
            <v>OHL00250</v>
          </cell>
          <cell r="G2839" t="str">
            <v>m</v>
          </cell>
          <cell r="H2839">
            <v>36.9</v>
          </cell>
          <cell r="I2839">
            <v>143.70008000000001</v>
          </cell>
          <cell r="J2839">
            <v>0</v>
          </cell>
          <cell r="K2839">
            <v>201</v>
          </cell>
          <cell r="L2839" t="str">
            <v>Road</v>
          </cell>
          <cell r="Q2839">
            <v>143.70008000000001</v>
          </cell>
        </row>
        <row r="2840">
          <cell r="F2840" t="str">
            <v>OHL00251</v>
          </cell>
          <cell r="G2840" t="str">
            <v>m</v>
          </cell>
          <cell r="H2840">
            <v>35.6</v>
          </cell>
          <cell r="I2840">
            <v>137.31541000000001</v>
          </cell>
          <cell r="J2840">
            <v>0</v>
          </cell>
          <cell r="K2840">
            <v>202</v>
          </cell>
          <cell r="L2840" t="str">
            <v>Road</v>
          </cell>
          <cell r="Q2840">
            <v>137.31541000000001</v>
          </cell>
        </row>
        <row r="2841">
          <cell r="F2841" t="str">
            <v>OHL00252</v>
          </cell>
          <cell r="G2841" t="str">
            <v>m</v>
          </cell>
          <cell r="H2841">
            <v>26.1</v>
          </cell>
          <cell r="I2841">
            <v>99.079970000000003</v>
          </cell>
          <cell r="J2841">
            <v>0</v>
          </cell>
          <cell r="K2841">
            <v>203</v>
          </cell>
          <cell r="L2841" t="str">
            <v>Road</v>
          </cell>
          <cell r="Q2841">
            <v>99.079970000000003</v>
          </cell>
        </row>
        <row r="2842">
          <cell r="F2842" t="str">
            <v>OHL00255</v>
          </cell>
          <cell r="G2842" t="str">
            <v>m</v>
          </cell>
          <cell r="H2842">
            <v>5.8</v>
          </cell>
          <cell r="I2842">
            <v>23.369</v>
          </cell>
          <cell r="J2842">
            <v>0</v>
          </cell>
          <cell r="K2842">
            <v>200</v>
          </cell>
          <cell r="L2842" t="str">
            <v>Road</v>
          </cell>
          <cell r="Q2842">
            <v>23.369</v>
          </cell>
        </row>
        <row r="2843">
          <cell r="F2843" t="str">
            <v>OHL00256</v>
          </cell>
          <cell r="G2843" t="str">
            <v>m</v>
          </cell>
          <cell r="H2843">
            <v>16.2</v>
          </cell>
          <cell r="I2843">
            <v>51.55</v>
          </cell>
          <cell r="J2843">
            <v>0</v>
          </cell>
          <cell r="K2843">
            <v>200</v>
          </cell>
          <cell r="L2843" t="str">
            <v>Road</v>
          </cell>
          <cell r="Q2843">
            <v>51.55</v>
          </cell>
        </row>
        <row r="2844">
          <cell r="F2844" t="str">
            <v>OHL00257</v>
          </cell>
          <cell r="G2844" t="str">
            <v>m</v>
          </cell>
          <cell r="H2844">
            <v>29.3</v>
          </cell>
          <cell r="I2844">
            <v>85.899000000000001</v>
          </cell>
          <cell r="J2844">
            <v>0</v>
          </cell>
          <cell r="K2844">
            <v>200</v>
          </cell>
          <cell r="L2844" t="str">
            <v>Road</v>
          </cell>
          <cell r="Q2844">
            <v>85.899000000000001</v>
          </cell>
        </row>
        <row r="2845">
          <cell r="F2845" t="str">
            <v>OHL00258</v>
          </cell>
          <cell r="G2845" t="str">
            <v>m</v>
          </cell>
          <cell r="H2845">
            <v>3.8</v>
          </cell>
          <cell r="I2845">
            <v>13.786</v>
          </cell>
          <cell r="J2845">
            <v>0</v>
          </cell>
          <cell r="K2845">
            <v>200</v>
          </cell>
          <cell r="L2845" t="str">
            <v>Road</v>
          </cell>
          <cell r="Q2845">
            <v>13.786</v>
          </cell>
        </row>
        <row r="2846">
          <cell r="F2846" t="str">
            <v>OHL00259</v>
          </cell>
          <cell r="G2846" t="str">
            <v>m</v>
          </cell>
          <cell r="H2846">
            <v>7.9</v>
          </cell>
          <cell r="I2846">
            <v>24.835999999999999</v>
          </cell>
          <cell r="J2846">
            <v>0</v>
          </cell>
          <cell r="K2846">
            <v>200</v>
          </cell>
          <cell r="L2846" t="str">
            <v>Road</v>
          </cell>
          <cell r="Q2846">
            <v>24.835999999999999</v>
          </cell>
        </row>
        <row r="2847">
          <cell r="F2847" t="str">
            <v>OHL00260</v>
          </cell>
          <cell r="G2847" t="str">
            <v>m</v>
          </cell>
          <cell r="H2847">
            <v>11.8</v>
          </cell>
          <cell r="I2847">
            <v>35.085999999999999</v>
          </cell>
          <cell r="J2847">
            <v>0</v>
          </cell>
          <cell r="K2847">
            <v>200</v>
          </cell>
          <cell r="L2847" t="str">
            <v>Road</v>
          </cell>
          <cell r="Q2847">
            <v>35.085999999999999</v>
          </cell>
        </row>
        <row r="2848">
          <cell r="F2848" t="str">
            <v>OHL00261</v>
          </cell>
          <cell r="G2848" t="str">
            <v>m</v>
          </cell>
          <cell r="H2848">
            <v>4.5</v>
          </cell>
          <cell r="I2848">
            <v>12.039</v>
          </cell>
          <cell r="J2848">
            <v>0</v>
          </cell>
          <cell r="K2848">
            <v>200</v>
          </cell>
          <cell r="L2848" t="str">
            <v>Road</v>
          </cell>
          <cell r="Q2848">
            <v>12.039</v>
          </cell>
        </row>
        <row r="2849">
          <cell r="F2849" t="str">
            <v>OHL00262</v>
          </cell>
          <cell r="G2849" t="str">
            <v>m</v>
          </cell>
          <cell r="H2849">
            <v>9.1</v>
          </cell>
          <cell r="I2849">
            <v>22.975000000000001</v>
          </cell>
          <cell r="J2849">
            <v>0</v>
          </cell>
          <cell r="K2849">
            <v>200</v>
          </cell>
          <cell r="L2849" t="str">
            <v>Road</v>
          </cell>
          <cell r="Q2849">
            <v>22.975000000000001</v>
          </cell>
        </row>
        <row r="2850">
          <cell r="Q2850">
            <v>0</v>
          </cell>
        </row>
        <row r="2851">
          <cell r="Q2851">
            <v>0</v>
          </cell>
        </row>
        <row r="2852">
          <cell r="Q2852">
            <v>0</v>
          </cell>
        </row>
        <row r="2853">
          <cell r="F2853" t="str">
            <v>OHL10024</v>
          </cell>
          <cell r="G2853" t="str">
            <v>n</v>
          </cell>
          <cell r="H2853">
            <v>0</v>
          </cell>
          <cell r="I2853">
            <v>0</v>
          </cell>
          <cell r="J2853">
            <v>0</v>
          </cell>
          <cell r="K2853">
            <v>200</v>
          </cell>
          <cell r="L2853" t="str">
            <v>Road</v>
          </cell>
          <cell r="Q2853">
            <v>0</v>
          </cell>
        </row>
        <row r="2854">
          <cell r="F2854" t="str">
            <v>OHL10025</v>
          </cell>
          <cell r="G2854" t="str">
            <v>n</v>
          </cell>
          <cell r="H2854">
            <v>0</v>
          </cell>
          <cell r="I2854">
            <v>0</v>
          </cell>
          <cell r="J2854">
            <v>0</v>
          </cell>
          <cell r="K2854">
            <v>200</v>
          </cell>
          <cell r="L2854" t="str">
            <v>Road</v>
          </cell>
          <cell r="Q2854">
            <v>0</v>
          </cell>
        </row>
        <row r="2855">
          <cell r="F2855" t="str">
            <v>OHL10026</v>
          </cell>
          <cell r="G2855" t="str">
            <v>n</v>
          </cell>
          <cell r="H2855">
            <v>0</v>
          </cell>
          <cell r="I2855">
            <v>0</v>
          </cell>
          <cell r="J2855">
            <v>0</v>
          </cell>
          <cell r="K2855">
            <v>200</v>
          </cell>
          <cell r="L2855" t="str">
            <v>Road</v>
          </cell>
          <cell r="Q2855">
            <v>0</v>
          </cell>
        </row>
        <row r="2856">
          <cell r="F2856" t="str">
            <v>OHL10027</v>
          </cell>
          <cell r="G2856" t="str">
            <v>n</v>
          </cell>
          <cell r="H2856">
            <v>0</v>
          </cell>
          <cell r="I2856">
            <v>0</v>
          </cell>
          <cell r="J2856">
            <v>0</v>
          </cell>
          <cell r="K2856">
            <v>200</v>
          </cell>
          <cell r="L2856" t="str">
            <v>Road</v>
          </cell>
          <cell r="Q2856">
            <v>0</v>
          </cell>
        </row>
        <row r="2857">
          <cell r="F2857" t="str">
            <v>OHL10028</v>
          </cell>
          <cell r="G2857" t="str">
            <v>n</v>
          </cell>
          <cell r="H2857">
            <v>0</v>
          </cell>
          <cell r="I2857">
            <v>0</v>
          </cell>
          <cell r="J2857">
            <v>0</v>
          </cell>
          <cell r="K2857">
            <v>200</v>
          </cell>
          <cell r="L2857" t="str">
            <v>Road</v>
          </cell>
          <cell r="Q2857">
            <v>0</v>
          </cell>
        </row>
        <row r="2858">
          <cell r="F2858" t="str">
            <v>OHL10029</v>
          </cell>
          <cell r="G2858" t="str">
            <v>n</v>
          </cell>
          <cell r="H2858">
            <v>0</v>
          </cell>
          <cell r="I2858">
            <v>0</v>
          </cell>
          <cell r="J2858">
            <v>0</v>
          </cell>
          <cell r="K2858">
            <v>200</v>
          </cell>
          <cell r="L2858" t="str">
            <v>Road</v>
          </cell>
          <cell r="Q2858">
            <v>0</v>
          </cell>
        </row>
        <row r="2859">
          <cell r="Q2859">
            <v>0</v>
          </cell>
        </row>
        <row r="2860">
          <cell r="Q2860">
            <v>0</v>
          </cell>
        </row>
        <row r="2861">
          <cell r="Q2861">
            <v>0</v>
          </cell>
        </row>
        <row r="2862">
          <cell r="F2862" t="str">
            <v>SUB01014</v>
          </cell>
          <cell r="G2862" t="str">
            <v>n</v>
          </cell>
          <cell r="H2862">
            <v>5000</v>
          </cell>
          <cell r="I2862">
            <v>7190</v>
          </cell>
          <cell r="J2862">
            <v>0</v>
          </cell>
          <cell r="K2862">
            <v>30</v>
          </cell>
          <cell r="L2862" t="str">
            <v>Road</v>
          </cell>
          <cell r="Q2862">
            <v>7190</v>
          </cell>
        </row>
        <row r="2863">
          <cell r="F2863" t="str">
            <v>SUB01029</v>
          </cell>
          <cell r="G2863" t="str">
            <v>n</v>
          </cell>
          <cell r="H2863">
            <v>4000</v>
          </cell>
          <cell r="I2863">
            <v>3430</v>
          </cell>
          <cell r="J2863">
            <v>0</v>
          </cell>
          <cell r="K2863">
            <v>30</v>
          </cell>
          <cell r="L2863" t="str">
            <v>Road</v>
          </cell>
          <cell r="Q2863">
            <v>3430</v>
          </cell>
        </row>
        <row r="2864">
          <cell r="F2864" t="str">
            <v>SUB01044</v>
          </cell>
          <cell r="G2864" t="str">
            <v>n</v>
          </cell>
          <cell r="H2864">
            <v>3000</v>
          </cell>
          <cell r="I2864">
            <v>2630</v>
          </cell>
          <cell r="J2864">
            <v>0</v>
          </cell>
          <cell r="K2864">
            <v>30</v>
          </cell>
          <cell r="L2864" t="str">
            <v>Road</v>
          </cell>
          <cell r="Q2864">
            <v>2630</v>
          </cell>
        </row>
        <row r="2865">
          <cell r="F2865" t="str">
            <v>SUB01055</v>
          </cell>
          <cell r="G2865" t="str">
            <v>n</v>
          </cell>
          <cell r="H2865">
            <v>2000</v>
          </cell>
          <cell r="I2865">
            <v>1892.9539556951336</v>
          </cell>
          <cell r="J2865">
            <v>0</v>
          </cell>
          <cell r="K2865">
            <v>30</v>
          </cell>
          <cell r="L2865" t="str">
            <v>Road</v>
          </cell>
          <cell r="Q2865">
            <v>1892.9539556951336</v>
          </cell>
        </row>
        <row r="2866">
          <cell r="F2866" t="str">
            <v>SUB01066</v>
          </cell>
          <cell r="G2866" t="str">
            <v>n</v>
          </cell>
          <cell r="H2866">
            <v>1000</v>
          </cell>
          <cell r="I2866">
            <v>1674.9672991911748</v>
          </cell>
          <cell r="J2866">
            <v>0</v>
          </cell>
          <cell r="K2866">
            <v>30</v>
          </cell>
          <cell r="L2866" t="str">
            <v>Road</v>
          </cell>
          <cell r="Q2866">
            <v>1674.9672991911748</v>
          </cell>
        </row>
        <row r="2867">
          <cell r="F2867" t="str">
            <v>SUB01067</v>
          </cell>
          <cell r="G2867" t="str">
            <v>n</v>
          </cell>
          <cell r="H2867">
            <v>1000</v>
          </cell>
          <cell r="I2867">
            <v>1674.9672991911748</v>
          </cell>
          <cell r="J2867">
            <v>0</v>
          </cell>
          <cell r="K2867">
            <v>30</v>
          </cell>
          <cell r="L2867" t="str">
            <v>Road</v>
          </cell>
          <cell r="Q2867">
            <v>1674.9672991911748</v>
          </cell>
        </row>
        <row r="2868">
          <cell r="Q2868">
            <v>0</v>
          </cell>
        </row>
        <row r="2869">
          <cell r="I2869">
            <v>14300</v>
          </cell>
          <cell r="Q2869">
            <v>14300</v>
          </cell>
        </row>
        <row r="2870">
          <cell r="Q2870">
            <v>0</v>
          </cell>
        </row>
        <row r="2871">
          <cell r="Q2871">
            <v>0</v>
          </cell>
        </row>
        <row r="2872">
          <cell r="Q2872">
            <v>0</v>
          </cell>
        </row>
        <row r="2873">
          <cell r="Q2873">
            <v>0</v>
          </cell>
        </row>
        <row r="2874">
          <cell r="Q2874">
            <v>0</v>
          </cell>
        </row>
        <row r="2875">
          <cell r="Q2875">
            <v>0</v>
          </cell>
        </row>
        <row r="2876">
          <cell r="F2876" t="str">
            <v>OHL00900</v>
          </cell>
          <cell r="G2876" t="str">
            <v>m2</v>
          </cell>
          <cell r="H2876">
            <v>0</v>
          </cell>
          <cell r="I2876">
            <v>0</v>
          </cell>
          <cell r="J2876">
            <v>50.750700999999999</v>
          </cell>
          <cell r="K2876">
            <v>50</v>
          </cell>
          <cell r="L2876" t="str">
            <v>Road</v>
          </cell>
          <cell r="Q2876">
            <v>50.750700999999999</v>
          </cell>
        </row>
        <row r="2877">
          <cell r="F2877" t="str">
            <v>OHL00901</v>
          </cell>
          <cell r="G2877" t="str">
            <v>m2</v>
          </cell>
          <cell r="H2877">
            <v>84</v>
          </cell>
          <cell r="I2877">
            <v>0</v>
          </cell>
          <cell r="J2877">
            <v>2.8716561</v>
          </cell>
          <cell r="K2877">
            <v>50</v>
          </cell>
          <cell r="L2877" t="str">
            <v>Road</v>
          </cell>
          <cell r="Q2877">
            <v>2.8716561</v>
          </cell>
        </row>
        <row r="2878">
          <cell r="F2878" t="str">
            <v>OHL00902</v>
          </cell>
          <cell r="G2878" t="str">
            <v>m2</v>
          </cell>
          <cell r="H2878">
            <v>499</v>
          </cell>
          <cell r="I2878">
            <v>0</v>
          </cell>
          <cell r="J2878">
            <v>50.750700999999999</v>
          </cell>
          <cell r="K2878">
            <v>50</v>
          </cell>
          <cell r="L2878" t="str">
            <v>Road</v>
          </cell>
          <cell r="Q2878">
            <v>50.750700999999999</v>
          </cell>
        </row>
        <row r="2879">
          <cell r="F2879" t="str">
            <v>OHL00903</v>
          </cell>
          <cell r="G2879" t="str">
            <v>m2</v>
          </cell>
          <cell r="H2879">
            <v>336</v>
          </cell>
          <cell r="I2879">
            <v>0</v>
          </cell>
          <cell r="J2879">
            <v>2.2973249</v>
          </cell>
          <cell r="K2879">
            <v>50</v>
          </cell>
          <cell r="L2879" t="str">
            <v>Road</v>
          </cell>
          <cell r="Q2879">
            <v>2.2973249</v>
          </cell>
        </row>
        <row r="2880">
          <cell r="F2880" t="str">
            <v>OHL00904</v>
          </cell>
          <cell r="G2880" t="str">
            <v>m2</v>
          </cell>
          <cell r="H2880">
            <v>199.6</v>
          </cell>
          <cell r="I2880">
            <v>0</v>
          </cell>
          <cell r="J2880">
            <v>47.954859999999996</v>
          </cell>
          <cell r="K2880">
            <v>50</v>
          </cell>
          <cell r="L2880" t="str">
            <v>Road</v>
          </cell>
          <cell r="Q2880">
            <v>47.954859999999996</v>
          </cell>
        </row>
        <row r="2881">
          <cell r="F2881" t="str">
            <v>OHL00905</v>
          </cell>
          <cell r="G2881" t="str">
            <v>m2</v>
          </cell>
          <cell r="H2881">
            <v>199.6</v>
          </cell>
          <cell r="I2881">
            <v>0</v>
          </cell>
          <cell r="J2881">
            <v>47.954859999999996</v>
          </cell>
          <cell r="K2881">
            <v>50</v>
          </cell>
          <cell r="L2881" t="str">
            <v>Road</v>
          </cell>
          <cell r="Q2881">
            <v>47.954859999999996</v>
          </cell>
        </row>
        <row r="2882">
          <cell r="F2882" t="str">
            <v>OHL00906</v>
          </cell>
          <cell r="G2882" t="str">
            <v>m</v>
          </cell>
          <cell r="H2882">
            <v>9.9448000000000008</v>
          </cell>
          <cell r="I2882">
            <v>0</v>
          </cell>
          <cell r="J2882">
            <v>3.5370379999999999</v>
          </cell>
          <cell r="K2882">
            <v>50</v>
          </cell>
          <cell r="L2882" t="str">
            <v>Road</v>
          </cell>
          <cell r="Q2882">
            <v>3.5370379999999999</v>
          </cell>
        </row>
        <row r="2883">
          <cell r="F2883" t="str">
            <v>OHL00907</v>
          </cell>
          <cell r="G2883" t="str">
            <v>m</v>
          </cell>
          <cell r="H2883">
            <v>9.9448000000000008</v>
          </cell>
          <cell r="I2883">
            <v>0</v>
          </cell>
          <cell r="J2883">
            <v>7.1959982000000006E-2</v>
          </cell>
          <cell r="K2883">
            <v>50</v>
          </cell>
          <cell r="L2883" t="str">
            <v>Road</v>
          </cell>
          <cell r="Q2883">
            <v>7.1959982000000006E-2</v>
          </cell>
        </row>
        <row r="2884">
          <cell r="F2884" t="str">
            <v>OHL00908</v>
          </cell>
          <cell r="G2884" t="str">
            <v>m</v>
          </cell>
          <cell r="H2884">
            <v>0</v>
          </cell>
          <cell r="I2884">
            <v>0</v>
          </cell>
          <cell r="J2884">
            <v>0.25720300000000001</v>
          </cell>
          <cell r="K2884">
            <v>50</v>
          </cell>
          <cell r="L2884" t="str">
            <v>Road</v>
          </cell>
          <cell r="Q2884">
            <v>0.25720300000000001</v>
          </cell>
        </row>
        <row r="2885">
          <cell r="F2885" t="str">
            <v>OHL00909</v>
          </cell>
          <cell r="G2885" t="str">
            <v>m</v>
          </cell>
          <cell r="H2885">
            <v>0</v>
          </cell>
          <cell r="I2885">
            <v>0</v>
          </cell>
          <cell r="J2885">
            <v>0</v>
          </cell>
          <cell r="K2885">
            <v>50</v>
          </cell>
          <cell r="L2885" t="str">
            <v>Road</v>
          </cell>
          <cell r="Q2885">
            <v>0</v>
          </cell>
        </row>
        <row r="2886">
          <cell r="F2886" t="str">
            <v>OHL00910</v>
          </cell>
          <cell r="G2886" t="str">
            <v>n</v>
          </cell>
          <cell r="H2886">
            <v>0</v>
          </cell>
          <cell r="I2886">
            <v>0</v>
          </cell>
          <cell r="J2886">
            <v>60.375905000000003</v>
          </cell>
          <cell r="K2886">
            <v>50</v>
          </cell>
          <cell r="L2886" t="str">
            <v>Road</v>
          </cell>
          <cell r="Q2886">
            <v>60.375905000000003</v>
          </cell>
        </row>
        <row r="2887">
          <cell r="F2887" t="str">
            <v>OHL00911</v>
          </cell>
          <cell r="G2887" t="str">
            <v>n</v>
          </cell>
          <cell r="H2887">
            <v>0</v>
          </cell>
          <cell r="I2887">
            <v>0</v>
          </cell>
          <cell r="J2887">
            <v>435.15568999999999</v>
          </cell>
          <cell r="K2887">
            <v>50</v>
          </cell>
          <cell r="L2887" t="str">
            <v>Road</v>
          </cell>
          <cell r="Q2887">
            <v>435.15568999999999</v>
          </cell>
        </row>
        <row r="2888">
          <cell r="F2888" t="str">
            <v>OHL00912</v>
          </cell>
          <cell r="G2888" t="str">
            <v>n</v>
          </cell>
          <cell r="H2888">
            <v>0</v>
          </cell>
          <cell r="I2888">
            <v>0</v>
          </cell>
          <cell r="J2888">
            <v>352.18698999999998</v>
          </cell>
          <cell r="K2888">
            <v>50</v>
          </cell>
          <cell r="L2888" t="str">
            <v>Road</v>
          </cell>
          <cell r="Q2888">
            <v>352.18698999999998</v>
          </cell>
        </row>
        <row r="2889">
          <cell r="F2889" t="str">
            <v>OHL00913</v>
          </cell>
          <cell r="G2889" t="str">
            <v>n</v>
          </cell>
          <cell r="H2889">
            <v>0</v>
          </cell>
          <cell r="I2889">
            <v>0</v>
          </cell>
          <cell r="J2889">
            <v>472.08864</v>
          </cell>
          <cell r="K2889">
            <v>50</v>
          </cell>
          <cell r="L2889" t="str">
            <v>Road</v>
          </cell>
          <cell r="Q2889">
            <v>472.08864</v>
          </cell>
        </row>
        <row r="2890">
          <cell r="F2890" t="str">
            <v>OHL00914</v>
          </cell>
          <cell r="G2890" t="str">
            <v>n</v>
          </cell>
          <cell r="H2890">
            <v>0</v>
          </cell>
          <cell r="I2890">
            <v>0</v>
          </cell>
          <cell r="J2890">
            <v>354.94941</v>
          </cell>
          <cell r="K2890">
            <v>50</v>
          </cell>
          <cell r="L2890" t="str">
            <v>Road</v>
          </cell>
          <cell r="Q2890">
            <v>354.94941</v>
          </cell>
        </row>
        <row r="2891">
          <cell r="F2891" t="str">
            <v>OHL00915</v>
          </cell>
          <cell r="G2891" t="str">
            <v>n</v>
          </cell>
          <cell r="H2891">
            <v>0</v>
          </cell>
          <cell r="I2891">
            <v>0</v>
          </cell>
          <cell r="J2891">
            <v>508.94137999999998</v>
          </cell>
          <cell r="K2891">
            <v>50</v>
          </cell>
          <cell r="L2891" t="str">
            <v>Road</v>
          </cell>
          <cell r="Q2891">
            <v>508.94137999999998</v>
          </cell>
        </row>
        <row r="2892">
          <cell r="F2892" t="str">
            <v>OHL00916</v>
          </cell>
          <cell r="G2892" t="str">
            <v>m2</v>
          </cell>
          <cell r="H2892">
            <v>0</v>
          </cell>
          <cell r="I2892">
            <v>0</v>
          </cell>
          <cell r="J2892">
            <v>5.2877804E-2</v>
          </cell>
          <cell r="K2892">
            <v>50</v>
          </cell>
          <cell r="L2892" t="str">
            <v>Road</v>
          </cell>
          <cell r="Q2892">
            <v>5.2877804E-2</v>
          </cell>
        </row>
        <row r="2893">
          <cell r="F2893" t="str">
            <v>OHL00917</v>
          </cell>
          <cell r="G2893" t="str">
            <v>n</v>
          </cell>
          <cell r="H2893">
            <v>0</v>
          </cell>
          <cell r="I2893">
            <v>0</v>
          </cell>
          <cell r="J2893">
            <v>2605.9108000000001</v>
          </cell>
          <cell r="K2893">
            <v>50</v>
          </cell>
          <cell r="L2893" t="str">
            <v>Road</v>
          </cell>
          <cell r="Q2893">
            <v>2605.9108000000001</v>
          </cell>
        </row>
        <row r="2894">
          <cell r="F2894" t="str">
            <v>OHL00918</v>
          </cell>
          <cell r="G2894" t="str">
            <v>m</v>
          </cell>
          <cell r="H2894">
            <v>0</v>
          </cell>
          <cell r="I2894">
            <v>0</v>
          </cell>
          <cell r="J2894">
            <v>50.315610999999997</v>
          </cell>
          <cell r="K2894">
            <v>50</v>
          </cell>
          <cell r="L2894" t="str">
            <v>Road</v>
          </cell>
          <cell r="Q2894">
            <v>50.315610999999997</v>
          </cell>
        </row>
        <row r="2895">
          <cell r="F2895" t="str">
            <v>OHL00919</v>
          </cell>
          <cell r="G2895" t="str">
            <v>m</v>
          </cell>
          <cell r="H2895">
            <v>0</v>
          </cell>
          <cell r="I2895">
            <v>0</v>
          </cell>
          <cell r="J2895">
            <v>1.2792545</v>
          </cell>
          <cell r="K2895">
            <v>50</v>
          </cell>
          <cell r="L2895" t="str">
            <v>Road</v>
          </cell>
          <cell r="Q2895">
            <v>1.2792545</v>
          </cell>
        </row>
        <row r="2896">
          <cell r="F2896" t="str">
            <v>OHL00920</v>
          </cell>
          <cell r="G2896" t="str">
            <v>m</v>
          </cell>
          <cell r="H2896">
            <v>0</v>
          </cell>
          <cell r="I2896">
            <v>0</v>
          </cell>
          <cell r="J2896">
            <v>133.23694</v>
          </cell>
          <cell r="K2896">
            <v>50</v>
          </cell>
          <cell r="L2896" t="str">
            <v>Road</v>
          </cell>
          <cell r="Q2896">
            <v>133.23694</v>
          </cell>
        </row>
        <row r="2897">
          <cell r="F2897" t="str">
            <v>OHL00921</v>
          </cell>
          <cell r="G2897" t="str">
            <v>m</v>
          </cell>
          <cell r="H2897">
            <v>0</v>
          </cell>
          <cell r="I2897">
            <v>0</v>
          </cell>
          <cell r="J2897">
            <v>3.6740341999999999</v>
          </cell>
          <cell r="K2897">
            <v>50</v>
          </cell>
          <cell r="L2897" t="str">
            <v>Road</v>
          </cell>
          <cell r="Q2897">
            <v>3.6740341999999999</v>
          </cell>
        </row>
        <row r="2898">
          <cell r="F2898" t="str">
            <v>OHL00922</v>
          </cell>
          <cell r="H2898">
            <v>0</v>
          </cell>
          <cell r="I2898">
            <v>0</v>
          </cell>
          <cell r="J2898">
            <v>0</v>
          </cell>
          <cell r="K2898">
            <v>50</v>
          </cell>
          <cell r="L2898" t="str">
            <v>Road</v>
          </cell>
          <cell r="Q2898">
            <v>0</v>
          </cell>
        </row>
        <row r="2899">
          <cell r="F2899" t="str">
            <v>OHL00923</v>
          </cell>
          <cell r="G2899" t="str">
            <v>m2</v>
          </cell>
          <cell r="H2899">
            <v>0</v>
          </cell>
          <cell r="I2899">
            <v>0</v>
          </cell>
          <cell r="J2899">
            <v>0.23790776999999999</v>
          </cell>
          <cell r="K2899">
            <v>50</v>
          </cell>
          <cell r="L2899" t="str">
            <v>Road</v>
          </cell>
          <cell r="Q2899">
            <v>0.23790776999999999</v>
          </cell>
        </row>
        <row r="2900">
          <cell r="F2900" t="str">
            <v>OHL00924</v>
          </cell>
          <cell r="G2900" t="str">
            <v>m2</v>
          </cell>
          <cell r="H2900">
            <v>0</v>
          </cell>
          <cell r="I2900">
            <v>0</v>
          </cell>
          <cell r="J2900">
            <v>0</v>
          </cell>
          <cell r="K2900">
            <v>50</v>
          </cell>
          <cell r="L2900" t="str">
            <v>Road</v>
          </cell>
          <cell r="Q2900">
            <v>0</v>
          </cell>
        </row>
        <row r="2901">
          <cell r="F2901" t="str">
            <v>OHL00925</v>
          </cell>
          <cell r="G2901" t="str">
            <v>n</v>
          </cell>
          <cell r="H2901">
            <v>0</v>
          </cell>
          <cell r="I2901">
            <v>0</v>
          </cell>
          <cell r="J2901">
            <v>0</v>
          </cell>
          <cell r="K2901">
            <v>50</v>
          </cell>
          <cell r="L2901" t="str">
            <v>Road</v>
          </cell>
          <cell r="Q2901">
            <v>0</v>
          </cell>
        </row>
        <row r="2902">
          <cell r="F2902" t="str">
            <v>OHL00926</v>
          </cell>
          <cell r="G2902" t="str">
            <v>m</v>
          </cell>
          <cell r="H2902">
            <v>0</v>
          </cell>
          <cell r="I2902">
            <v>0</v>
          </cell>
          <cell r="J2902">
            <v>0</v>
          </cell>
          <cell r="K2902">
            <v>50</v>
          </cell>
          <cell r="L2902" t="str">
            <v>Road</v>
          </cell>
          <cell r="Q2902">
            <v>0</v>
          </cell>
        </row>
        <row r="2903">
          <cell r="F2903" t="str">
            <v>OHL00927</v>
          </cell>
          <cell r="G2903" t="str">
            <v>m</v>
          </cell>
          <cell r="H2903">
            <v>0</v>
          </cell>
          <cell r="I2903">
            <v>0</v>
          </cell>
          <cell r="J2903">
            <v>0</v>
          </cell>
          <cell r="K2903">
            <v>50</v>
          </cell>
          <cell r="L2903" t="str">
            <v>Road</v>
          </cell>
          <cell r="Q2903">
            <v>0</v>
          </cell>
        </row>
        <row r="2904">
          <cell r="F2904" t="str">
            <v>OHL00928</v>
          </cell>
          <cell r="G2904" t="str">
            <v>m</v>
          </cell>
          <cell r="H2904">
            <v>0</v>
          </cell>
          <cell r="I2904">
            <v>0</v>
          </cell>
          <cell r="J2904">
            <v>0</v>
          </cell>
          <cell r="K2904">
            <v>50</v>
          </cell>
          <cell r="L2904" t="str">
            <v>Road</v>
          </cell>
          <cell r="Q2904">
            <v>0</v>
          </cell>
        </row>
        <row r="2905">
          <cell r="F2905" t="str">
            <v>OHL00929</v>
          </cell>
          <cell r="G2905" t="str">
            <v>n</v>
          </cell>
          <cell r="H2905">
            <v>0</v>
          </cell>
          <cell r="I2905">
            <v>0</v>
          </cell>
          <cell r="J2905">
            <v>0</v>
          </cell>
          <cell r="K2905">
            <v>50</v>
          </cell>
          <cell r="L2905" t="str">
            <v>Road</v>
          </cell>
          <cell r="Q2905">
            <v>0</v>
          </cell>
        </row>
        <row r="2906">
          <cell r="F2906" t="str">
            <v>OHL00930</v>
          </cell>
          <cell r="G2906" t="str">
            <v>m</v>
          </cell>
          <cell r="H2906">
            <v>0</v>
          </cell>
          <cell r="I2906">
            <v>0</v>
          </cell>
          <cell r="J2906">
            <v>0</v>
          </cell>
          <cell r="K2906">
            <v>50</v>
          </cell>
          <cell r="L2906" t="str">
            <v>Road</v>
          </cell>
          <cell r="Q2906">
            <v>0</v>
          </cell>
        </row>
        <row r="2907">
          <cell r="F2907" t="str">
            <v>OHL00931</v>
          </cell>
          <cell r="G2907" t="str">
            <v>m</v>
          </cell>
          <cell r="H2907">
            <v>0</v>
          </cell>
          <cell r="I2907">
            <v>0</v>
          </cell>
          <cell r="J2907">
            <v>0</v>
          </cell>
          <cell r="K2907">
            <v>50</v>
          </cell>
          <cell r="L2907" t="str">
            <v>Road</v>
          </cell>
          <cell r="Q2907">
            <v>0</v>
          </cell>
        </row>
        <row r="2908">
          <cell r="Q2908">
            <v>0</v>
          </cell>
        </row>
        <row r="2909">
          <cell r="Q2909">
            <v>0</v>
          </cell>
        </row>
        <row r="2910">
          <cell r="Q2910">
            <v>0</v>
          </cell>
        </row>
        <row r="2911">
          <cell r="Q2911">
            <v>0</v>
          </cell>
        </row>
        <row r="2912">
          <cell r="Q2912">
            <v>0</v>
          </cell>
        </row>
        <row r="2913">
          <cell r="Q2913">
            <v>0</v>
          </cell>
        </row>
        <row r="2914">
          <cell r="Q2914">
            <v>0</v>
          </cell>
        </row>
        <row r="2915">
          <cell r="F2915" t="str">
            <v>SUB00392</v>
          </cell>
          <cell r="G2915" t="str">
            <v>m3</v>
          </cell>
          <cell r="H2915">
            <v>2100</v>
          </cell>
          <cell r="I2915">
            <v>0</v>
          </cell>
          <cell r="J2915">
            <v>10.696805828694691</v>
          </cell>
          <cell r="K2915">
            <v>50</v>
          </cell>
          <cell r="L2915" t="str">
            <v>Road</v>
          </cell>
          <cell r="Q2915">
            <v>10.696805828694691</v>
          </cell>
        </row>
        <row r="2916">
          <cell r="F2916" t="str">
            <v>SUB00412</v>
          </cell>
          <cell r="G2916" t="str">
            <v>m2</v>
          </cell>
          <cell r="H2916">
            <v>0.2</v>
          </cell>
          <cell r="I2916">
            <v>0</v>
          </cell>
          <cell r="J2916">
            <v>0.9314901182531633</v>
          </cell>
          <cell r="K2916">
            <v>50</v>
          </cell>
          <cell r="L2916" t="str">
            <v>Road</v>
          </cell>
          <cell r="Q2916">
            <v>0.9314901182531633</v>
          </cell>
        </row>
        <row r="2917">
          <cell r="F2917" t="str">
            <v>OHL10000</v>
          </cell>
          <cell r="G2917" t="str">
            <v>m2</v>
          </cell>
          <cell r="H2917">
            <v>0</v>
          </cell>
          <cell r="I2917">
            <v>0</v>
          </cell>
          <cell r="J2917">
            <v>0</v>
          </cell>
          <cell r="K2917">
            <v>50</v>
          </cell>
          <cell r="L2917" t="str">
            <v>Road</v>
          </cell>
          <cell r="Q2917">
            <v>0</v>
          </cell>
        </row>
        <row r="2918">
          <cell r="F2918" t="str">
            <v>OHL00300</v>
          </cell>
          <cell r="G2918" t="str">
            <v>m2</v>
          </cell>
          <cell r="H2918">
            <v>310.8</v>
          </cell>
          <cell r="I2918">
            <v>0</v>
          </cell>
          <cell r="J2918">
            <v>0.7765112832596448</v>
          </cell>
          <cell r="K2918">
            <v>50</v>
          </cell>
          <cell r="L2918" t="str">
            <v>Road</v>
          </cell>
          <cell r="Q2918">
            <v>0.7765112832596448</v>
          </cell>
        </row>
        <row r="2919">
          <cell r="F2919" t="str">
            <v>OHL00301</v>
          </cell>
          <cell r="G2919" t="str">
            <v>m2</v>
          </cell>
          <cell r="H2919">
            <v>338.5</v>
          </cell>
          <cell r="I2919">
            <v>0</v>
          </cell>
          <cell r="J2919">
            <v>0.97063910406388221</v>
          </cell>
          <cell r="K2919">
            <v>50</v>
          </cell>
          <cell r="L2919" t="str">
            <v>Road</v>
          </cell>
          <cell r="Q2919">
            <v>0.97063910406388221</v>
          </cell>
        </row>
        <row r="2920">
          <cell r="F2920" t="str">
            <v>OHL00302</v>
          </cell>
          <cell r="G2920" t="str">
            <v>m2</v>
          </cell>
          <cell r="H2920">
            <v>466.2</v>
          </cell>
          <cell r="I2920">
            <v>0</v>
          </cell>
          <cell r="J2920">
            <v>1.1647669248811634</v>
          </cell>
          <cell r="K2920">
            <v>50</v>
          </cell>
          <cell r="L2920" t="str">
            <v>Road</v>
          </cell>
          <cell r="Q2920">
            <v>1.1647669248811634</v>
          </cell>
        </row>
        <row r="2921">
          <cell r="F2921" t="str">
            <v>OHL00303</v>
          </cell>
          <cell r="G2921" t="str">
            <v>m2</v>
          </cell>
          <cell r="H2921">
            <v>777</v>
          </cell>
          <cell r="I2921">
            <v>0</v>
          </cell>
          <cell r="J2921">
            <v>1.9412782081277644</v>
          </cell>
          <cell r="K2921">
            <v>50</v>
          </cell>
          <cell r="L2921" t="str">
            <v>Road</v>
          </cell>
          <cell r="Q2921">
            <v>1.9412782081277644</v>
          </cell>
        </row>
        <row r="2922">
          <cell r="F2922" t="str">
            <v>OHL00304</v>
          </cell>
          <cell r="G2922" t="str">
            <v>m2</v>
          </cell>
          <cell r="H2922">
            <v>310.8</v>
          </cell>
          <cell r="I2922">
            <v>0</v>
          </cell>
          <cell r="J2922">
            <v>0.11682063487273291</v>
          </cell>
          <cell r="K2922">
            <v>50</v>
          </cell>
          <cell r="L2922" t="str">
            <v>Road</v>
          </cell>
          <cell r="Q2922">
            <v>0.11682063487273291</v>
          </cell>
        </row>
        <row r="2923">
          <cell r="F2923" t="str">
            <v>OHL00305</v>
          </cell>
          <cell r="G2923" t="str">
            <v>m2</v>
          </cell>
          <cell r="H2923">
            <v>338.5</v>
          </cell>
          <cell r="I2923">
            <v>0</v>
          </cell>
          <cell r="J2923">
            <v>0.14602579359048187</v>
          </cell>
          <cell r="K2923">
            <v>50</v>
          </cell>
          <cell r="L2923" t="str">
            <v>Road</v>
          </cell>
          <cell r="Q2923">
            <v>0.14602579359048187</v>
          </cell>
        </row>
        <row r="2924">
          <cell r="F2924" t="str">
            <v>OHL00306</v>
          </cell>
          <cell r="G2924" t="str">
            <v>m2</v>
          </cell>
          <cell r="H2924">
            <v>466.2</v>
          </cell>
          <cell r="I2924">
            <v>0</v>
          </cell>
          <cell r="J2924">
            <v>0.17523095231395863</v>
          </cell>
          <cell r="K2924">
            <v>50</v>
          </cell>
          <cell r="L2924" t="str">
            <v>Road</v>
          </cell>
          <cell r="Q2924">
            <v>0.17523095231395863</v>
          </cell>
        </row>
        <row r="2925">
          <cell r="F2925" t="str">
            <v>OHL00307</v>
          </cell>
          <cell r="G2925" t="str">
            <v>m2</v>
          </cell>
          <cell r="H2925">
            <v>777</v>
          </cell>
          <cell r="I2925">
            <v>0</v>
          </cell>
          <cell r="J2925">
            <v>0.29205158718096375</v>
          </cell>
          <cell r="K2925">
            <v>50</v>
          </cell>
          <cell r="L2925" t="str">
            <v>Road</v>
          </cell>
          <cell r="Q2925">
            <v>0.29205158718096375</v>
          </cell>
        </row>
        <row r="2926">
          <cell r="F2926" t="str">
            <v>OHL00308</v>
          </cell>
          <cell r="G2926" t="str">
            <v>m2</v>
          </cell>
          <cell r="H2926">
            <v>310.8</v>
          </cell>
          <cell r="I2926">
            <v>0</v>
          </cell>
          <cell r="J2926">
            <v>3.2064768709895799</v>
          </cell>
          <cell r="K2926">
            <v>50</v>
          </cell>
          <cell r="L2926" t="str">
            <v>Road</v>
          </cell>
          <cell r="Q2926">
            <v>3.2064768709895799</v>
          </cell>
        </row>
        <row r="2927">
          <cell r="F2927" t="str">
            <v>OHL00309</v>
          </cell>
          <cell r="G2927" t="str">
            <v>m2</v>
          </cell>
          <cell r="H2927">
            <v>338.5</v>
          </cell>
          <cell r="I2927">
            <v>0</v>
          </cell>
          <cell r="J2927">
            <v>4.0080960887321675</v>
          </cell>
          <cell r="K2927">
            <v>50</v>
          </cell>
          <cell r="L2927" t="str">
            <v>Road</v>
          </cell>
          <cell r="Q2927">
            <v>4.0080960887321675</v>
          </cell>
        </row>
        <row r="2928">
          <cell r="F2928" t="str">
            <v>OHL00310</v>
          </cell>
          <cell r="G2928" t="str">
            <v>m2</v>
          </cell>
          <cell r="H2928">
            <v>466.2</v>
          </cell>
          <cell r="I2928">
            <v>0</v>
          </cell>
          <cell r="J2928">
            <v>4.8097153064901885</v>
          </cell>
          <cell r="K2928">
            <v>50</v>
          </cell>
          <cell r="L2928" t="str">
            <v>Road</v>
          </cell>
          <cell r="Q2928">
            <v>4.8097153064901885</v>
          </cell>
        </row>
        <row r="2929">
          <cell r="F2929" t="str">
            <v>OHL00311</v>
          </cell>
          <cell r="G2929" t="str">
            <v>m2</v>
          </cell>
          <cell r="H2929">
            <v>777</v>
          </cell>
          <cell r="I2929">
            <v>0</v>
          </cell>
          <cell r="J2929">
            <v>8.0161921774643385</v>
          </cell>
          <cell r="K2929">
            <v>50</v>
          </cell>
          <cell r="L2929" t="str">
            <v>Road</v>
          </cell>
          <cell r="Q2929">
            <v>8.0161921774643385</v>
          </cell>
        </row>
        <row r="2930">
          <cell r="F2930" t="str">
            <v>OHL00312</v>
          </cell>
          <cell r="G2930" t="str">
            <v>m2</v>
          </cell>
          <cell r="H2930">
            <v>1554</v>
          </cell>
          <cell r="I2930">
            <v>0</v>
          </cell>
          <cell r="J2930">
            <v>0.3882556416298224</v>
          </cell>
          <cell r="K2930">
            <v>50</v>
          </cell>
          <cell r="L2930" t="str">
            <v>Road</v>
          </cell>
          <cell r="Q2930">
            <v>0.3882556416298224</v>
          </cell>
        </row>
        <row r="2931">
          <cell r="F2931" t="str">
            <v>OHL00313</v>
          </cell>
          <cell r="G2931" t="str">
            <v>m3</v>
          </cell>
          <cell r="H2931">
            <v>1544</v>
          </cell>
          <cell r="I2931">
            <v>0</v>
          </cell>
          <cell r="J2931">
            <v>3.8825564163359441</v>
          </cell>
          <cell r="K2931">
            <v>50</v>
          </cell>
          <cell r="L2931" t="str">
            <v>Road</v>
          </cell>
          <cell r="Q2931">
            <v>3.8825564163359441</v>
          </cell>
        </row>
        <row r="2932">
          <cell r="F2932" t="str">
            <v>OHL00314</v>
          </cell>
          <cell r="G2932" t="str">
            <v>m3</v>
          </cell>
          <cell r="H2932">
            <v>1544</v>
          </cell>
          <cell r="I2932">
            <v>0</v>
          </cell>
          <cell r="J2932">
            <v>0.5841031743598385</v>
          </cell>
          <cell r="K2932">
            <v>50</v>
          </cell>
          <cell r="L2932" t="str">
            <v>Road</v>
          </cell>
          <cell r="Q2932">
            <v>0.5841031743598385</v>
          </cell>
        </row>
        <row r="2933">
          <cell r="F2933" t="str">
            <v>OHL00315</v>
          </cell>
          <cell r="G2933" t="str">
            <v>m3</v>
          </cell>
          <cell r="H2933">
            <v>1544</v>
          </cell>
          <cell r="I2933">
            <v>0</v>
          </cell>
          <cell r="J2933">
            <v>16.032384354923433</v>
          </cell>
          <cell r="K2933">
            <v>50</v>
          </cell>
          <cell r="L2933" t="str">
            <v>Road</v>
          </cell>
          <cell r="Q2933">
            <v>16.032384354923433</v>
          </cell>
        </row>
        <row r="2934">
          <cell r="F2934" t="str">
            <v>OHL00316</v>
          </cell>
          <cell r="G2934" t="str">
            <v>m3</v>
          </cell>
          <cell r="H2934">
            <v>1544</v>
          </cell>
          <cell r="I2934">
            <v>0</v>
          </cell>
          <cell r="J2934">
            <v>3.8825564163359441</v>
          </cell>
          <cell r="K2934">
            <v>50</v>
          </cell>
          <cell r="L2934" t="str">
            <v>Road</v>
          </cell>
          <cell r="Q2934">
            <v>3.8825564163359441</v>
          </cell>
        </row>
        <row r="2935">
          <cell r="Q2935">
            <v>0</v>
          </cell>
        </row>
        <row r="2936">
          <cell r="F2936" t="str">
            <v>SUB00000</v>
          </cell>
          <cell r="G2936" t="str">
            <v>m3</v>
          </cell>
          <cell r="J2936">
            <v>0</v>
          </cell>
        </row>
        <row r="2937">
          <cell r="F2937" t="str">
            <v>SUB25001</v>
          </cell>
          <cell r="G2937" t="str">
            <v>m3</v>
          </cell>
          <cell r="H2937">
            <v>1916.3</v>
          </cell>
          <cell r="J2937">
            <v>328</v>
          </cell>
          <cell r="K2937">
            <v>30</v>
          </cell>
          <cell r="L2937" t="str">
            <v>Road</v>
          </cell>
          <cell r="Q2937">
            <v>0.41699999999999998</v>
          </cell>
        </row>
        <row r="2938">
          <cell r="F2938" t="str">
            <v>SUB25002</v>
          </cell>
          <cell r="G2938" t="str">
            <v>m3</v>
          </cell>
          <cell r="H2938">
            <v>7850</v>
          </cell>
          <cell r="J2938">
            <v>11400.416999999999</v>
          </cell>
          <cell r="K2938">
            <v>30</v>
          </cell>
          <cell r="L2938" t="str">
            <v>Road</v>
          </cell>
          <cell r="Q2938">
            <v>0.41699999999999998</v>
          </cell>
        </row>
        <row r="2939">
          <cell r="F2939" t="str">
            <v>SUB00430</v>
          </cell>
          <cell r="G2939" t="str">
            <v>m</v>
          </cell>
          <cell r="J2939">
            <v>1.05</v>
          </cell>
          <cell r="K2939">
            <v>30</v>
          </cell>
          <cell r="L2939" t="str">
            <v>Road</v>
          </cell>
          <cell r="Q2939">
            <v>1.05</v>
          </cell>
        </row>
        <row r="2940">
          <cell r="Q2940">
            <v>0</v>
          </cell>
        </row>
        <row r="2941">
          <cell r="Q2941">
            <v>0</v>
          </cell>
        </row>
        <row r="2942">
          <cell r="Q2942">
            <v>0</v>
          </cell>
        </row>
        <row r="2943">
          <cell r="F2943" t="str">
            <v>OHL00400</v>
          </cell>
          <cell r="G2943" t="str">
            <v>m per week</v>
          </cell>
          <cell r="H2943">
            <v>275</v>
          </cell>
          <cell r="I2943">
            <v>0</v>
          </cell>
          <cell r="J2943">
            <v>0.67474000000000001</v>
          </cell>
          <cell r="K2943">
            <v>50</v>
          </cell>
          <cell r="L2943" t="str">
            <v>Road</v>
          </cell>
          <cell r="Q2943">
            <v>0.67474000000000001</v>
          </cell>
        </row>
        <row r="2944">
          <cell r="F2944" t="str">
            <v>OHL00401</v>
          </cell>
          <cell r="G2944" t="str">
            <v>m per week</v>
          </cell>
          <cell r="H2944">
            <v>36</v>
          </cell>
          <cell r="I2944">
            <v>0</v>
          </cell>
          <cell r="J2944">
            <v>0.23377999999999999</v>
          </cell>
          <cell r="K2944">
            <v>50</v>
          </cell>
          <cell r="L2944" t="str">
            <v>Road</v>
          </cell>
          <cell r="Q2944">
            <v>0.23377999999999999</v>
          </cell>
        </row>
        <row r="2945">
          <cell r="Q2945">
            <v>0</v>
          </cell>
        </row>
        <row r="2946">
          <cell r="Q2946">
            <v>0</v>
          </cell>
        </row>
        <row r="2947">
          <cell r="Q2947">
            <v>0</v>
          </cell>
        </row>
        <row r="2948">
          <cell r="Q2948">
            <v>0</v>
          </cell>
        </row>
        <row r="2949">
          <cell r="F2949" t="str">
            <v>OHL10005</v>
          </cell>
          <cell r="G2949" t="str">
            <v>m</v>
          </cell>
          <cell r="H2949">
            <v>0</v>
          </cell>
          <cell r="I2949">
            <v>0</v>
          </cell>
          <cell r="J2949">
            <v>0</v>
          </cell>
          <cell r="K2949">
            <v>50</v>
          </cell>
          <cell r="L2949" t="str">
            <v>Road</v>
          </cell>
          <cell r="Q2949">
            <v>0</v>
          </cell>
        </row>
        <row r="2950">
          <cell r="F2950" t="str">
            <v>OHL00506</v>
          </cell>
          <cell r="G2950" t="str">
            <v>m</v>
          </cell>
          <cell r="H2950">
            <v>86</v>
          </cell>
          <cell r="I2950">
            <v>0</v>
          </cell>
          <cell r="J2950">
            <v>0.49348184562240055</v>
          </cell>
          <cell r="K2950">
            <v>50</v>
          </cell>
          <cell r="L2950" t="str">
            <v>Road</v>
          </cell>
          <cell r="Q2950">
            <v>0.49348184562240055</v>
          </cell>
        </row>
        <row r="2951">
          <cell r="F2951" t="str">
            <v>OHL00507</v>
          </cell>
          <cell r="G2951" t="str">
            <v>m</v>
          </cell>
          <cell r="H2951">
            <v>133.4</v>
          </cell>
          <cell r="I2951">
            <v>0</v>
          </cell>
          <cell r="J2951">
            <v>0.68236463570795713</v>
          </cell>
          <cell r="K2951">
            <v>50</v>
          </cell>
          <cell r="L2951" t="str">
            <v>Road</v>
          </cell>
          <cell r="Q2951">
            <v>0.68236463570795713</v>
          </cell>
        </row>
        <row r="2952">
          <cell r="F2952" t="str">
            <v>OHL00508</v>
          </cell>
          <cell r="G2952" t="str">
            <v>m</v>
          </cell>
          <cell r="H2952">
            <v>169.4</v>
          </cell>
          <cell r="I2952">
            <v>0</v>
          </cell>
          <cell r="J2952">
            <v>0.87124742587963733</v>
          </cell>
          <cell r="K2952">
            <v>50</v>
          </cell>
          <cell r="L2952" t="str">
            <v>Road</v>
          </cell>
          <cell r="Q2952">
            <v>0.87124742587963733</v>
          </cell>
        </row>
        <row r="2953">
          <cell r="F2953" t="str">
            <v>OHL00500</v>
          </cell>
          <cell r="G2953" t="str">
            <v>m</v>
          </cell>
          <cell r="H2953">
            <v>180.53</v>
          </cell>
          <cell r="I2953">
            <v>0</v>
          </cell>
          <cell r="J2953">
            <v>1.0601302160476995</v>
          </cell>
          <cell r="K2953">
            <v>50</v>
          </cell>
          <cell r="L2953" t="str">
            <v>Road</v>
          </cell>
          <cell r="Q2953">
            <v>1.0601302160476995</v>
          </cell>
        </row>
        <row r="2954">
          <cell r="F2954" t="str">
            <v>OHL00501</v>
          </cell>
          <cell r="G2954" t="str">
            <v>m</v>
          </cell>
          <cell r="H2954">
            <v>212.1</v>
          </cell>
          <cell r="I2954">
            <v>0</v>
          </cell>
          <cell r="J2954">
            <v>1.2490130061732598</v>
          </cell>
          <cell r="K2954">
            <v>50</v>
          </cell>
          <cell r="L2954" t="str">
            <v>Road</v>
          </cell>
          <cell r="Q2954">
            <v>1.2490130061732598</v>
          </cell>
        </row>
        <row r="2955">
          <cell r="F2955" t="str">
            <v>OHL00502</v>
          </cell>
          <cell r="G2955" t="str">
            <v>m</v>
          </cell>
          <cell r="H2955">
            <v>243.6</v>
          </cell>
          <cell r="I2955">
            <v>0</v>
          </cell>
          <cell r="J2955">
            <v>1.4378957960889474</v>
          </cell>
          <cell r="K2955">
            <v>50</v>
          </cell>
          <cell r="L2955" t="str">
            <v>Road</v>
          </cell>
          <cell r="Q2955">
            <v>1.4378957960889474</v>
          </cell>
        </row>
        <row r="2956">
          <cell r="F2956" t="str">
            <v>OHL00503</v>
          </cell>
          <cell r="G2956" t="str">
            <v>m</v>
          </cell>
          <cell r="H2956">
            <v>275.10000000000002</v>
          </cell>
          <cell r="I2956">
            <v>0</v>
          </cell>
          <cell r="J2956">
            <v>1.6267785862604505</v>
          </cell>
          <cell r="K2956">
            <v>50</v>
          </cell>
          <cell r="L2956" t="str">
            <v>Road</v>
          </cell>
          <cell r="Q2956">
            <v>1.6267785862604505</v>
          </cell>
        </row>
        <row r="2957">
          <cell r="F2957" t="str">
            <v>OHL00504</v>
          </cell>
          <cell r="G2957" t="str">
            <v>m</v>
          </cell>
          <cell r="H2957">
            <v>306.60000000000002</v>
          </cell>
          <cell r="I2957">
            <v>0</v>
          </cell>
          <cell r="J2957">
            <v>1.8156613763477472</v>
          </cell>
          <cell r="K2957">
            <v>50</v>
          </cell>
          <cell r="L2957" t="str">
            <v>Road</v>
          </cell>
          <cell r="Q2957">
            <v>1.8156613763477472</v>
          </cell>
        </row>
        <row r="2958">
          <cell r="F2958" t="str">
            <v>OHL00505</v>
          </cell>
          <cell r="G2958" t="str">
            <v>m</v>
          </cell>
          <cell r="H2958">
            <v>338.2</v>
          </cell>
          <cell r="I2958">
            <v>0</v>
          </cell>
          <cell r="J2958">
            <v>2.0045441667311183</v>
          </cell>
          <cell r="K2958">
            <v>50</v>
          </cell>
          <cell r="L2958" t="str">
            <v>Road</v>
          </cell>
          <cell r="Q2958">
            <v>2.0045441667311183</v>
          </cell>
        </row>
        <row r="2959">
          <cell r="Q2959">
            <v>0</v>
          </cell>
        </row>
        <row r="2960">
          <cell r="Q2960">
            <v>0</v>
          </cell>
        </row>
        <row r="2961">
          <cell r="Q2961">
            <v>0</v>
          </cell>
        </row>
        <row r="2962">
          <cell r="F2962" t="str">
            <v>OHL00509</v>
          </cell>
          <cell r="G2962" t="str">
            <v>t per week</v>
          </cell>
          <cell r="H2962">
            <v>1000</v>
          </cell>
          <cell r="I2962">
            <v>0</v>
          </cell>
          <cell r="J2962">
            <v>0.38045471738705233</v>
          </cell>
          <cell r="K2962">
            <v>50</v>
          </cell>
          <cell r="L2962" t="str">
            <v>Road</v>
          </cell>
          <cell r="Q2962">
            <v>0.38045471738705233</v>
          </cell>
        </row>
        <row r="2963">
          <cell r="F2963" t="str">
            <v>OHL00510</v>
          </cell>
          <cell r="G2963" t="str">
            <v>m2 per week</v>
          </cell>
          <cell r="H2963">
            <v>0.08</v>
          </cell>
          <cell r="I2963">
            <v>0</v>
          </cell>
          <cell r="J2963">
            <v>9.4024295537123686E-4</v>
          </cell>
          <cell r="K2963">
            <v>50</v>
          </cell>
          <cell r="L2963" t="str">
            <v>Road</v>
          </cell>
          <cell r="Q2963">
            <v>9.4024295537123686E-4</v>
          </cell>
        </row>
        <row r="2964">
          <cell r="F2964" t="str">
            <v>OHL00511</v>
          </cell>
          <cell r="G2964" t="str">
            <v>m per week</v>
          </cell>
          <cell r="H2964">
            <v>51.4</v>
          </cell>
          <cell r="I2964">
            <v>0</v>
          </cell>
          <cell r="J2964">
            <v>0.29931999999999997</v>
          </cell>
          <cell r="K2964">
            <v>50</v>
          </cell>
          <cell r="L2964" t="str">
            <v>Road</v>
          </cell>
          <cell r="Q2964">
            <v>0.29931999999999997</v>
          </cell>
        </row>
        <row r="2965">
          <cell r="F2965" t="str">
            <v>OHL00512</v>
          </cell>
          <cell r="G2965" t="str">
            <v>m per week</v>
          </cell>
          <cell r="H2965">
            <v>3</v>
          </cell>
          <cell r="I2965">
            <v>0</v>
          </cell>
          <cell r="J2965">
            <v>7.6948593156432972E-3</v>
          </cell>
          <cell r="K2965">
            <v>50</v>
          </cell>
          <cell r="L2965" t="str">
            <v>Road</v>
          </cell>
          <cell r="Q2965">
            <v>7.6948593156432972E-3</v>
          </cell>
        </row>
        <row r="2966">
          <cell r="Q2966">
            <v>0</v>
          </cell>
        </row>
        <row r="2967">
          <cell r="Q2967">
            <v>0</v>
          </cell>
        </row>
        <row r="2968">
          <cell r="Q2968">
            <v>0</v>
          </cell>
        </row>
        <row r="2969">
          <cell r="Q2969">
            <v>0</v>
          </cell>
        </row>
        <row r="2970">
          <cell r="Q2970">
            <v>0</v>
          </cell>
        </row>
        <row r="2971">
          <cell r="Q2971">
            <v>0</v>
          </cell>
        </row>
        <row r="2972">
          <cell r="F2972" t="str">
            <v>OHL00600</v>
          </cell>
          <cell r="G2972" t="str">
            <v>t</v>
          </cell>
          <cell r="H2972">
            <v>1000</v>
          </cell>
          <cell r="I2972">
            <v>0</v>
          </cell>
          <cell r="J2972">
            <v>2298.9500838091499</v>
          </cell>
          <cell r="K2972">
            <v>100</v>
          </cell>
          <cell r="L2972" t="str">
            <v>Road</v>
          </cell>
          <cell r="Q2972">
            <v>2298.9500838091499</v>
          </cell>
        </row>
        <row r="2973">
          <cell r="F2973" t="str">
            <v>OHL00601</v>
          </cell>
          <cell r="G2973" t="str">
            <v>100'</v>
          </cell>
          <cell r="H2973">
            <v>1000</v>
          </cell>
          <cell r="I2973">
            <v>0</v>
          </cell>
          <cell r="J2973">
            <v>31.281595795961387</v>
          </cell>
          <cell r="K2973">
            <v>100</v>
          </cell>
          <cell r="L2973" t="str">
            <v>Road</v>
          </cell>
          <cell r="Q2973">
            <v>31.281595795961387</v>
          </cell>
        </row>
        <row r="2974">
          <cell r="F2974" t="str">
            <v>OHL00602</v>
          </cell>
          <cell r="G2974" t="str">
            <v>t</v>
          </cell>
          <cell r="H2974">
            <v>1000</v>
          </cell>
          <cell r="I2974">
            <v>0</v>
          </cell>
          <cell r="J2974">
            <v>2189.0929493819799</v>
          </cell>
          <cell r="K2974">
            <v>100</v>
          </cell>
          <cell r="L2974" t="str">
            <v>Road</v>
          </cell>
          <cell r="Q2974">
            <v>2189.0929493819799</v>
          </cell>
        </row>
        <row r="2975">
          <cell r="Q2975">
            <v>0</v>
          </cell>
        </row>
        <row r="2976">
          <cell r="Q2976">
            <v>0</v>
          </cell>
        </row>
        <row r="2977">
          <cell r="Q2977">
            <v>0</v>
          </cell>
        </row>
        <row r="2978">
          <cell r="Q2978">
            <v>0</v>
          </cell>
        </row>
        <row r="2979">
          <cell r="Q2979">
            <v>0</v>
          </cell>
        </row>
        <row r="2980">
          <cell r="Q2980">
            <v>0</v>
          </cell>
        </row>
        <row r="2981">
          <cell r="F2981" t="str">
            <v>SUB00380</v>
          </cell>
          <cell r="G2981" t="str">
            <v>m3</v>
          </cell>
          <cell r="H2981">
            <v>1800</v>
          </cell>
          <cell r="I2981">
            <v>0</v>
          </cell>
          <cell r="J2981">
            <v>19.18549944967242</v>
          </cell>
          <cell r="K2981">
            <v>50</v>
          </cell>
          <cell r="L2981" t="str">
            <v>Road</v>
          </cell>
          <cell r="Q2981">
            <v>19.18549944967242</v>
          </cell>
        </row>
        <row r="2982">
          <cell r="F2982" t="str">
            <v>OHL00705</v>
          </cell>
          <cell r="G2982" t="str">
            <v>m3</v>
          </cell>
          <cell r="H2982">
            <v>2380</v>
          </cell>
          <cell r="I2982">
            <v>0</v>
          </cell>
          <cell r="J2982">
            <v>353.88</v>
          </cell>
          <cell r="K2982">
            <v>50</v>
          </cell>
          <cell r="L2982" t="str">
            <v>Road</v>
          </cell>
          <cell r="Q2982">
            <v>353.88</v>
          </cell>
        </row>
        <row r="2983">
          <cell r="F2983" t="str">
            <v>OHL00700</v>
          </cell>
          <cell r="G2983" t="str">
            <v>m3</v>
          </cell>
          <cell r="H2983">
            <v>2380</v>
          </cell>
          <cell r="I2983">
            <v>0</v>
          </cell>
          <cell r="J2983">
            <v>230.55</v>
          </cell>
          <cell r="K2983">
            <v>50</v>
          </cell>
          <cell r="L2983" t="str">
            <v>Road</v>
          </cell>
          <cell r="Q2983">
            <v>230.55</v>
          </cell>
        </row>
        <row r="2984">
          <cell r="F2984" t="str">
            <v>OHL00701</v>
          </cell>
          <cell r="G2984" t="str">
            <v>m3</v>
          </cell>
          <cell r="H2984">
            <v>2380</v>
          </cell>
          <cell r="I2984">
            <v>0</v>
          </cell>
          <cell r="J2984">
            <v>410.75</v>
          </cell>
          <cell r="K2984">
            <v>50</v>
          </cell>
          <cell r="L2984" t="str">
            <v>Road</v>
          </cell>
          <cell r="Q2984">
            <v>410.75</v>
          </cell>
        </row>
        <row r="2985">
          <cell r="F2985" t="str">
            <v>OHL00702</v>
          </cell>
          <cell r="G2985" t="str">
            <v>m3</v>
          </cell>
          <cell r="H2985">
            <v>2380</v>
          </cell>
          <cell r="I2985">
            <v>0</v>
          </cell>
          <cell r="J2985">
            <v>334.18</v>
          </cell>
          <cell r="K2985">
            <v>50</v>
          </cell>
          <cell r="L2985" t="str">
            <v>Road</v>
          </cell>
          <cell r="Q2985">
            <v>334.18</v>
          </cell>
        </row>
        <row r="2986">
          <cell r="F2986" t="str">
            <v>OHL00703</v>
          </cell>
          <cell r="G2986" t="str">
            <v>m3</v>
          </cell>
          <cell r="H2986">
            <v>2380</v>
          </cell>
          <cell r="I2986">
            <v>0</v>
          </cell>
          <cell r="J2986">
            <v>329.24</v>
          </cell>
          <cell r="K2986">
            <v>50</v>
          </cell>
          <cell r="L2986" t="str">
            <v>Road</v>
          </cell>
          <cell r="Q2986">
            <v>329.24</v>
          </cell>
        </row>
        <row r="2987">
          <cell r="F2987" t="str">
            <v>OHL00704</v>
          </cell>
          <cell r="G2987" t="str">
            <v>m3</v>
          </cell>
          <cell r="H2987">
            <v>2380</v>
          </cell>
          <cell r="I2987">
            <v>0</v>
          </cell>
          <cell r="J2987">
            <v>253.54</v>
          </cell>
          <cell r="K2987">
            <v>50</v>
          </cell>
          <cell r="L2987" t="str">
            <v>Road</v>
          </cell>
          <cell r="Q2987">
            <v>253.54</v>
          </cell>
        </row>
        <row r="2988">
          <cell r="F2988" t="str">
            <v>SUB9002</v>
          </cell>
          <cell r="G2988" t="str">
            <v>t</v>
          </cell>
          <cell r="H2988">
            <v>1000</v>
          </cell>
          <cell r="I2988">
            <v>0</v>
          </cell>
          <cell r="J2988">
            <v>2468.8506148995607</v>
          </cell>
          <cell r="K2988">
            <v>100</v>
          </cell>
          <cell r="L2988" t="str">
            <v>Road</v>
          </cell>
          <cell r="Q2988">
            <v>2468.8506148995607</v>
          </cell>
        </row>
        <row r="2989">
          <cell r="Q2989">
            <v>0</v>
          </cell>
        </row>
        <row r="2990">
          <cell r="F2990" t="str">
            <v>OHL00710</v>
          </cell>
          <cell r="G2990" t="str">
            <v>n</v>
          </cell>
          <cell r="H2990">
            <v>260</v>
          </cell>
          <cell r="I2990">
            <v>0</v>
          </cell>
          <cell r="J2990">
            <v>42.887152430255419</v>
          </cell>
          <cell r="K2990">
            <v>50</v>
          </cell>
          <cell r="L2990" t="str">
            <v>Road</v>
          </cell>
          <cell r="Q2990">
            <v>42.887152430255419</v>
          </cell>
        </row>
        <row r="2991">
          <cell r="F2991" t="str">
            <v>OHL00711</v>
          </cell>
          <cell r="G2991" t="str">
            <v>m</v>
          </cell>
          <cell r="H2991">
            <v>20</v>
          </cell>
          <cell r="I2991">
            <v>0</v>
          </cell>
          <cell r="J2991">
            <v>5.2880575878605711</v>
          </cell>
          <cell r="K2991">
            <v>50</v>
          </cell>
          <cell r="L2991" t="str">
            <v>Road</v>
          </cell>
          <cell r="Q2991">
            <v>5.2880575878605711</v>
          </cell>
        </row>
        <row r="2992">
          <cell r="F2992" t="str">
            <v>OHL00712</v>
          </cell>
          <cell r="G2992" t="str">
            <v>m</v>
          </cell>
          <cell r="H2992">
            <v>-20</v>
          </cell>
          <cell r="I2992">
            <v>0</v>
          </cell>
          <cell r="J2992">
            <v>-5.2880575882027765</v>
          </cell>
          <cell r="K2992">
            <v>50</v>
          </cell>
          <cell r="L2992" t="str">
            <v>Road</v>
          </cell>
          <cell r="Q2992">
            <v>-5.2880575882027765</v>
          </cell>
        </row>
        <row r="2993">
          <cell r="F2993" t="str">
            <v>OHL00713</v>
          </cell>
          <cell r="G2993" t="str">
            <v>n</v>
          </cell>
          <cell r="H2993">
            <v>2124</v>
          </cell>
          <cell r="I2993">
            <v>0</v>
          </cell>
          <cell r="J2993">
            <v>5473.6151378933973</v>
          </cell>
          <cell r="K2993">
            <v>50</v>
          </cell>
          <cell r="L2993" t="str">
            <v>Road</v>
          </cell>
          <cell r="Q2993">
            <v>5473.6151378933973</v>
          </cell>
        </row>
        <row r="2994">
          <cell r="F2994" t="str">
            <v>OHL00714</v>
          </cell>
          <cell r="G2994" t="str">
            <v>m</v>
          </cell>
          <cell r="H2994">
            <v>177</v>
          </cell>
          <cell r="I2994">
            <v>0</v>
          </cell>
          <cell r="J2994">
            <v>456.13980165728384</v>
          </cell>
          <cell r="K2994">
            <v>50</v>
          </cell>
          <cell r="L2994" t="str">
            <v>Road</v>
          </cell>
          <cell r="Q2994">
            <v>456.13980165728384</v>
          </cell>
        </row>
        <row r="2995">
          <cell r="F2995" t="str">
            <v>OHL00715</v>
          </cell>
          <cell r="G2995" t="str">
            <v>m</v>
          </cell>
          <cell r="H2995">
            <v>-177</v>
          </cell>
          <cell r="I2995">
            <v>0</v>
          </cell>
          <cell r="J2995">
            <v>-456.13980167212293</v>
          </cell>
          <cell r="K2995">
            <v>50</v>
          </cell>
          <cell r="L2995" t="str">
            <v>Road</v>
          </cell>
          <cell r="Q2995">
            <v>-456.13980167212293</v>
          </cell>
        </row>
        <row r="2996">
          <cell r="F2996" t="str">
            <v>OHL00716</v>
          </cell>
          <cell r="G2996" t="str">
            <v>n</v>
          </cell>
          <cell r="H2996">
            <v>2640</v>
          </cell>
          <cell r="I2996">
            <v>0</v>
          </cell>
          <cell r="J2996">
            <v>6824.8848671263113</v>
          </cell>
          <cell r="K2996">
            <v>50</v>
          </cell>
          <cell r="L2996" t="str">
            <v>Road</v>
          </cell>
          <cell r="Q2996">
            <v>6824.8848671263113</v>
          </cell>
        </row>
        <row r="2997">
          <cell r="F2997" t="str">
            <v>OHL00717</v>
          </cell>
          <cell r="G2997" t="str">
            <v>m</v>
          </cell>
          <cell r="H2997">
            <v>220</v>
          </cell>
          <cell r="I2997">
            <v>0</v>
          </cell>
          <cell r="J2997">
            <v>568.77234110275901</v>
          </cell>
          <cell r="K2997">
            <v>50</v>
          </cell>
          <cell r="L2997" t="str">
            <v>Road</v>
          </cell>
          <cell r="Q2997">
            <v>568.77234110275901</v>
          </cell>
        </row>
        <row r="2998">
          <cell r="F2998" t="str">
            <v>OHL00718</v>
          </cell>
          <cell r="G2998" t="str">
            <v>m</v>
          </cell>
          <cell r="H2998">
            <v>-220</v>
          </cell>
          <cell r="I2998">
            <v>0</v>
          </cell>
          <cell r="J2998">
            <v>-568.77234110275901</v>
          </cell>
          <cell r="K2998">
            <v>50</v>
          </cell>
          <cell r="L2998" t="str">
            <v>Road</v>
          </cell>
          <cell r="Q2998">
            <v>-568.77234110275901</v>
          </cell>
        </row>
        <row r="2999">
          <cell r="F2999" t="str">
            <v>OHL00719</v>
          </cell>
          <cell r="G2999" t="str">
            <v>n</v>
          </cell>
          <cell r="H2999">
            <v>1050</v>
          </cell>
          <cell r="I2999">
            <v>0</v>
          </cell>
          <cell r="J2999">
            <v>183.03782805882713</v>
          </cell>
          <cell r="K2999">
            <v>50</v>
          </cell>
          <cell r="L2999" t="str">
            <v>Road</v>
          </cell>
          <cell r="Q2999">
            <v>183.03782805882713</v>
          </cell>
        </row>
        <row r="3000">
          <cell r="F3000" t="str">
            <v>OHL00720</v>
          </cell>
          <cell r="G3000" t="str">
            <v>m</v>
          </cell>
          <cell r="H3000">
            <v>175</v>
          </cell>
          <cell r="I3000">
            <v>0</v>
          </cell>
          <cell r="J3000">
            <v>30.506304670235206</v>
          </cell>
          <cell r="K3000">
            <v>50</v>
          </cell>
          <cell r="L3000" t="str">
            <v>Road</v>
          </cell>
          <cell r="Q3000">
            <v>30.506304670235206</v>
          </cell>
        </row>
        <row r="3001">
          <cell r="F3001" t="str">
            <v>OHL00721</v>
          </cell>
          <cell r="G3001" t="str">
            <v>m</v>
          </cell>
          <cell r="H3001">
            <v>-175</v>
          </cell>
          <cell r="I3001">
            <v>0</v>
          </cell>
          <cell r="J3001">
            <v>-30.506304670235206</v>
          </cell>
          <cell r="K3001">
            <v>50</v>
          </cell>
          <cell r="L3001" t="str">
            <v>Road</v>
          </cell>
          <cell r="Q3001">
            <v>-30.506304670235206</v>
          </cell>
        </row>
        <row r="3002">
          <cell r="F3002" t="str">
            <v>SUB25001</v>
          </cell>
          <cell r="G3002" t="str">
            <v>m3</v>
          </cell>
          <cell r="H3002">
            <v>656.6</v>
          </cell>
          <cell r="I3002">
            <v>0</v>
          </cell>
          <cell r="J3002">
            <v>316.46079077329546</v>
          </cell>
          <cell r="K3002">
            <v>50</v>
          </cell>
          <cell r="L3002" t="str">
            <v>Road</v>
          </cell>
          <cell r="Q3002">
            <v>316.46079077329546</v>
          </cell>
        </row>
        <row r="3003">
          <cell r="Q3003">
            <v>0</v>
          </cell>
        </row>
        <row r="3004">
          <cell r="F3004" t="str">
            <v>OHL10000</v>
          </cell>
          <cell r="G3004" t="str">
            <v>m3</v>
          </cell>
          <cell r="H3004">
            <v>0</v>
          </cell>
          <cell r="I3004">
            <v>0</v>
          </cell>
          <cell r="J3004">
            <v>0</v>
          </cell>
          <cell r="K3004">
            <v>30</v>
          </cell>
          <cell r="L3004" t="str">
            <v>Road</v>
          </cell>
          <cell r="Q3004">
            <v>0</v>
          </cell>
        </row>
        <row r="3005">
          <cell r="F3005" t="str">
            <v>SUB10670</v>
          </cell>
          <cell r="G3005" t="str">
            <v>m3</v>
          </cell>
          <cell r="H3005">
            <v>2700</v>
          </cell>
          <cell r="I3005">
            <v>0</v>
          </cell>
          <cell r="J3005">
            <v>181</v>
          </cell>
          <cell r="K3005">
            <v>30</v>
          </cell>
          <cell r="L3005" t="str">
            <v>Road</v>
          </cell>
          <cell r="Q3005">
            <v>181</v>
          </cell>
        </row>
        <row r="3006">
          <cell r="F3006" t="str">
            <v>SUB10671</v>
          </cell>
          <cell r="G3006" t="str">
            <v>m3</v>
          </cell>
          <cell r="H3006">
            <v>2700</v>
          </cell>
          <cell r="I3006">
            <v>0</v>
          </cell>
          <cell r="J3006">
            <v>155</v>
          </cell>
          <cell r="K3006">
            <v>30</v>
          </cell>
          <cell r="L3006" t="str">
            <v>Road</v>
          </cell>
          <cell r="Q3006">
            <v>155</v>
          </cell>
        </row>
        <row r="3007">
          <cell r="F3007" t="str">
            <v>SUB10672</v>
          </cell>
          <cell r="G3007" t="str">
            <v>m3</v>
          </cell>
          <cell r="H3007">
            <v>2700</v>
          </cell>
          <cell r="I3007">
            <v>0</v>
          </cell>
          <cell r="J3007">
            <v>99.2</v>
          </cell>
          <cell r="K3007">
            <v>30</v>
          </cell>
          <cell r="L3007" t="str">
            <v>Road</v>
          </cell>
          <cell r="Q3007">
            <v>99.2</v>
          </cell>
        </row>
        <row r="3008">
          <cell r="F3008" t="str">
            <v>SUB10673</v>
          </cell>
          <cell r="G3008" t="str">
            <v>m3</v>
          </cell>
          <cell r="H3008">
            <v>2700</v>
          </cell>
          <cell r="I3008">
            <v>0</v>
          </cell>
          <cell r="J3008">
            <v>254</v>
          </cell>
          <cell r="K3008">
            <v>30</v>
          </cell>
          <cell r="L3008" t="str">
            <v>Road</v>
          </cell>
          <cell r="Q3008">
            <v>254</v>
          </cell>
        </row>
        <row r="3009">
          <cell r="F3009" t="str">
            <v>SUB10674</v>
          </cell>
          <cell r="G3009" t="str">
            <v>m3</v>
          </cell>
          <cell r="H3009">
            <v>2700</v>
          </cell>
          <cell r="I3009">
            <v>0</v>
          </cell>
          <cell r="J3009">
            <v>217</v>
          </cell>
          <cell r="K3009">
            <v>30</v>
          </cell>
          <cell r="L3009" t="str">
            <v>Road</v>
          </cell>
          <cell r="Q3009">
            <v>217</v>
          </cell>
        </row>
        <row r="3010">
          <cell r="F3010" t="str">
            <v>SUB10675</v>
          </cell>
          <cell r="G3010" t="str">
            <v>m3</v>
          </cell>
          <cell r="H3010">
            <v>2700</v>
          </cell>
          <cell r="I3010">
            <v>0</v>
          </cell>
          <cell r="J3010">
            <v>142</v>
          </cell>
          <cell r="K3010">
            <v>30</v>
          </cell>
          <cell r="L3010" t="str">
            <v>Road</v>
          </cell>
          <cell r="Q3010">
            <v>142</v>
          </cell>
        </row>
        <row r="3011">
          <cell r="F3011" t="str">
            <v>SUB10676</v>
          </cell>
          <cell r="G3011" t="str">
            <v>m3</v>
          </cell>
          <cell r="H3011">
            <v>2700</v>
          </cell>
          <cell r="I3011">
            <v>0</v>
          </cell>
          <cell r="J3011">
            <v>231</v>
          </cell>
          <cell r="K3011">
            <v>30</v>
          </cell>
          <cell r="L3011" t="str">
            <v>Road</v>
          </cell>
          <cell r="Q3011">
            <v>231</v>
          </cell>
        </row>
        <row r="3012">
          <cell r="F3012" t="str">
            <v>SUB10677</v>
          </cell>
          <cell r="G3012" t="str">
            <v>m3</v>
          </cell>
          <cell r="H3012">
            <v>2700</v>
          </cell>
          <cell r="I3012">
            <v>0</v>
          </cell>
          <cell r="J3012">
            <v>196</v>
          </cell>
          <cell r="K3012">
            <v>30</v>
          </cell>
          <cell r="L3012" t="str">
            <v>Road</v>
          </cell>
          <cell r="Q3012">
            <v>196</v>
          </cell>
        </row>
        <row r="3013">
          <cell r="F3013" t="str">
            <v>SUB10678</v>
          </cell>
          <cell r="G3013" t="str">
            <v>m3</v>
          </cell>
          <cell r="H3013">
            <v>2700</v>
          </cell>
          <cell r="I3013">
            <v>0</v>
          </cell>
          <cell r="J3013">
            <v>124</v>
          </cell>
          <cell r="K3013">
            <v>30</v>
          </cell>
          <cell r="L3013" t="str">
            <v>Road</v>
          </cell>
          <cell r="Q3013">
            <v>124</v>
          </cell>
        </row>
        <row r="3014">
          <cell r="F3014" t="str">
            <v>SUB10679</v>
          </cell>
          <cell r="G3014" t="str">
            <v>m3</v>
          </cell>
          <cell r="H3014">
            <v>2700</v>
          </cell>
          <cell r="I3014">
            <v>0</v>
          </cell>
          <cell r="J3014">
            <v>294</v>
          </cell>
          <cell r="K3014">
            <v>30</v>
          </cell>
          <cell r="L3014" t="str">
            <v>Road</v>
          </cell>
          <cell r="Q3014">
            <v>294</v>
          </cell>
        </row>
        <row r="3015">
          <cell r="F3015" t="str">
            <v>SUB10680</v>
          </cell>
          <cell r="G3015" t="str">
            <v>m3</v>
          </cell>
          <cell r="H3015">
            <v>2700</v>
          </cell>
          <cell r="I3015">
            <v>0</v>
          </cell>
          <cell r="J3015">
            <v>251</v>
          </cell>
          <cell r="K3015">
            <v>30</v>
          </cell>
          <cell r="L3015" t="str">
            <v>Road</v>
          </cell>
          <cell r="Q3015">
            <v>251</v>
          </cell>
        </row>
        <row r="3016">
          <cell r="F3016" t="str">
            <v>SUB10681</v>
          </cell>
          <cell r="G3016" t="str">
            <v>m3</v>
          </cell>
          <cell r="H3016">
            <v>2700</v>
          </cell>
          <cell r="I3016">
            <v>0</v>
          </cell>
          <cell r="J3016">
            <v>162</v>
          </cell>
          <cell r="K3016">
            <v>30</v>
          </cell>
          <cell r="L3016" t="str">
            <v>Road</v>
          </cell>
          <cell r="Q3016">
            <v>162</v>
          </cell>
        </row>
        <row r="3017">
          <cell r="F3017" t="str">
            <v>SUB10682</v>
          </cell>
          <cell r="G3017" t="str">
            <v>m3</v>
          </cell>
          <cell r="H3017">
            <v>2700</v>
          </cell>
          <cell r="I3017">
            <v>0</v>
          </cell>
          <cell r="J3017">
            <v>354</v>
          </cell>
          <cell r="K3017">
            <v>30</v>
          </cell>
          <cell r="L3017" t="str">
            <v>Road</v>
          </cell>
          <cell r="Q3017">
            <v>354</v>
          </cell>
        </row>
        <row r="3018">
          <cell r="F3018" t="str">
            <v>SUB10683</v>
          </cell>
          <cell r="G3018" t="str">
            <v>m3</v>
          </cell>
          <cell r="H3018">
            <v>2700</v>
          </cell>
          <cell r="I3018">
            <v>0</v>
          </cell>
          <cell r="J3018">
            <v>301</v>
          </cell>
          <cell r="K3018">
            <v>30</v>
          </cell>
          <cell r="L3018" t="str">
            <v>Road</v>
          </cell>
          <cell r="Q3018">
            <v>301</v>
          </cell>
        </row>
        <row r="3019">
          <cell r="F3019" t="str">
            <v>SUB10684</v>
          </cell>
          <cell r="G3019" t="str">
            <v>m3</v>
          </cell>
          <cell r="H3019">
            <v>2700</v>
          </cell>
          <cell r="I3019">
            <v>0</v>
          </cell>
          <cell r="J3019">
            <v>191</v>
          </cell>
          <cell r="K3019">
            <v>30</v>
          </cell>
          <cell r="L3019" t="str">
            <v>Road</v>
          </cell>
          <cell r="Q3019">
            <v>191</v>
          </cell>
        </row>
        <row r="3020">
          <cell r="F3020" t="str">
            <v>SUB10685</v>
          </cell>
          <cell r="G3020" t="str">
            <v>m3</v>
          </cell>
          <cell r="H3020">
            <v>2700</v>
          </cell>
          <cell r="I3020">
            <v>0</v>
          </cell>
          <cell r="J3020">
            <v>329</v>
          </cell>
          <cell r="K3020">
            <v>30</v>
          </cell>
          <cell r="L3020" t="str">
            <v>Road</v>
          </cell>
          <cell r="Q3020">
            <v>329</v>
          </cell>
        </row>
        <row r="3021">
          <cell r="F3021" t="str">
            <v>SUB10686</v>
          </cell>
          <cell r="G3021" t="str">
            <v>m3</v>
          </cell>
          <cell r="H3021">
            <v>2700</v>
          </cell>
          <cell r="I3021">
            <v>0</v>
          </cell>
          <cell r="J3021">
            <v>280</v>
          </cell>
          <cell r="K3021">
            <v>30</v>
          </cell>
          <cell r="L3021" t="str">
            <v>Road</v>
          </cell>
          <cell r="Q3021">
            <v>280</v>
          </cell>
        </row>
        <row r="3022">
          <cell r="F3022" t="str">
            <v>SUB10687</v>
          </cell>
          <cell r="G3022" t="str">
            <v>m3</v>
          </cell>
          <cell r="H3022">
            <v>2700</v>
          </cell>
          <cell r="I3022">
            <v>0</v>
          </cell>
          <cell r="J3022">
            <v>178</v>
          </cell>
          <cell r="K3022">
            <v>30</v>
          </cell>
          <cell r="L3022" t="str">
            <v>Road</v>
          </cell>
          <cell r="Q3022">
            <v>178</v>
          </cell>
        </row>
        <row r="3023">
          <cell r="F3023" t="str">
            <v>SUB10688</v>
          </cell>
          <cell r="G3023" t="str">
            <v>m3</v>
          </cell>
          <cell r="H3023">
            <v>2700</v>
          </cell>
          <cell r="I3023">
            <v>0</v>
          </cell>
          <cell r="J3023">
            <v>329</v>
          </cell>
          <cell r="K3023">
            <v>30</v>
          </cell>
          <cell r="L3023" t="str">
            <v>Road</v>
          </cell>
          <cell r="Q3023">
            <v>329</v>
          </cell>
        </row>
        <row r="3024">
          <cell r="F3024" t="str">
            <v>SUB10689</v>
          </cell>
          <cell r="G3024" t="str">
            <v>m3</v>
          </cell>
          <cell r="H3024">
            <v>2700</v>
          </cell>
          <cell r="I3024">
            <v>0</v>
          </cell>
          <cell r="J3024">
            <v>237</v>
          </cell>
          <cell r="K3024">
            <v>30</v>
          </cell>
          <cell r="L3024" t="str">
            <v>Road</v>
          </cell>
          <cell r="Q3024">
            <v>237</v>
          </cell>
        </row>
        <row r="3025">
          <cell r="F3025" t="str">
            <v>SUB10690</v>
          </cell>
          <cell r="G3025" t="str">
            <v>m3</v>
          </cell>
          <cell r="H3025">
            <v>2700</v>
          </cell>
          <cell r="I3025">
            <v>0</v>
          </cell>
          <cell r="J3025">
            <v>148</v>
          </cell>
          <cell r="K3025">
            <v>30</v>
          </cell>
          <cell r="L3025" t="str">
            <v>Road</v>
          </cell>
          <cell r="Q3025">
            <v>148</v>
          </cell>
        </row>
        <row r="3026">
          <cell r="F3026" t="str">
            <v>SUB10691</v>
          </cell>
          <cell r="G3026" t="str">
            <v>m3</v>
          </cell>
          <cell r="H3026">
            <v>2700</v>
          </cell>
          <cell r="I3026">
            <v>0</v>
          </cell>
          <cell r="J3026">
            <v>296</v>
          </cell>
          <cell r="K3026">
            <v>30</v>
          </cell>
          <cell r="L3026" t="str">
            <v>Road</v>
          </cell>
          <cell r="Q3026">
            <v>296</v>
          </cell>
        </row>
        <row r="3027">
          <cell r="F3027" t="str">
            <v>SUB10692</v>
          </cell>
          <cell r="G3027" t="str">
            <v>m3</v>
          </cell>
          <cell r="H3027">
            <v>2700</v>
          </cell>
          <cell r="I3027">
            <v>0</v>
          </cell>
          <cell r="J3027">
            <v>251</v>
          </cell>
          <cell r="K3027">
            <v>30</v>
          </cell>
          <cell r="L3027" t="str">
            <v>Road</v>
          </cell>
          <cell r="Q3027">
            <v>251</v>
          </cell>
        </row>
        <row r="3028">
          <cell r="F3028" t="str">
            <v>SUB10693</v>
          </cell>
          <cell r="G3028" t="str">
            <v>m3</v>
          </cell>
          <cell r="H3028">
            <v>2700</v>
          </cell>
          <cell r="I3028">
            <v>0</v>
          </cell>
          <cell r="J3028">
            <v>156</v>
          </cell>
          <cell r="K3028">
            <v>30</v>
          </cell>
          <cell r="L3028" t="str">
            <v>Road</v>
          </cell>
          <cell r="Q3028">
            <v>156</v>
          </cell>
        </row>
        <row r="3029">
          <cell r="F3029" t="str">
            <v>SUB10694</v>
          </cell>
          <cell r="G3029" t="str">
            <v>m3</v>
          </cell>
          <cell r="H3029">
            <v>2700</v>
          </cell>
          <cell r="I3029">
            <v>0</v>
          </cell>
          <cell r="J3029">
            <v>369</v>
          </cell>
          <cell r="K3029">
            <v>30</v>
          </cell>
          <cell r="L3029" t="str">
            <v>Road</v>
          </cell>
          <cell r="Q3029">
            <v>369</v>
          </cell>
        </row>
        <row r="3030">
          <cell r="F3030" t="str">
            <v>SUB10695</v>
          </cell>
          <cell r="G3030" t="str">
            <v>m3</v>
          </cell>
          <cell r="H3030">
            <v>2700</v>
          </cell>
          <cell r="I3030">
            <v>0</v>
          </cell>
          <cell r="J3030">
            <v>313</v>
          </cell>
          <cell r="K3030">
            <v>30</v>
          </cell>
          <cell r="L3030" t="str">
            <v>Road</v>
          </cell>
          <cell r="Q3030">
            <v>313</v>
          </cell>
        </row>
        <row r="3031">
          <cell r="F3031" t="str">
            <v>SUB10696</v>
          </cell>
          <cell r="G3031" t="str">
            <v>m3</v>
          </cell>
          <cell r="H3031">
            <v>2700</v>
          </cell>
          <cell r="I3031">
            <v>0</v>
          </cell>
          <cell r="J3031">
            <v>199</v>
          </cell>
          <cell r="K3031">
            <v>30</v>
          </cell>
          <cell r="L3031" t="str">
            <v>Road</v>
          </cell>
          <cell r="Q3031">
            <v>199</v>
          </cell>
        </row>
        <row r="3032">
          <cell r="Q3032">
            <v>0</v>
          </cell>
        </row>
        <row r="3033">
          <cell r="F3033" t="str">
            <v>SUB11660</v>
          </cell>
          <cell r="G3033" t="str">
            <v>m3</v>
          </cell>
          <cell r="I3033">
            <v>0</v>
          </cell>
          <cell r="J3033">
            <v>14.680999999999999</v>
          </cell>
          <cell r="K3033">
            <v>30</v>
          </cell>
          <cell r="L3033" t="str">
            <v>Road</v>
          </cell>
          <cell r="Q3033">
            <v>14.680999999999999</v>
          </cell>
        </row>
        <row r="3034">
          <cell r="F3034" t="str">
            <v>SUB11661</v>
          </cell>
          <cell r="G3034" t="str">
            <v>m3</v>
          </cell>
          <cell r="I3034">
            <v>0</v>
          </cell>
          <cell r="J3034">
            <v>14.499000000000001</v>
          </cell>
          <cell r="K3034">
            <v>30</v>
          </cell>
          <cell r="L3034" t="str">
            <v>Road</v>
          </cell>
          <cell r="Q3034">
            <v>14.499000000000001</v>
          </cell>
        </row>
        <row r="3035">
          <cell r="F3035" t="str">
            <v>SUB00405</v>
          </cell>
          <cell r="G3035" t="str">
            <v>m3</v>
          </cell>
          <cell r="H3035">
            <v>1990</v>
          </cell>
          <cell r="I3035">
            <v>0</v>
          </cell>
          <cell r="J3035">
            <v>14.2</v>
          </cell>
          <cell r="K3035">
            <v>30</v>
          </cell>
          <cell r="L3035" t="str">
            <v>Road</v>
          </cell>
          <cell r="M3035">
            <v>0.51600000000000001</v>
          </cell>
          <cell r="Q3035">
            <v>14.2</v>
          </cell>
        </row>
        <row r="3036">
          <cell r="F3036" t="str">
            <v>SUB00409</v>
          </cell>
          <cell r="G3036" t="str">
            <v>m3</v>
          </cell>
          <cell r="H3036">
            <v>1554</v>
          </cell>
          <cell r="I3036">
            <v>0</v>
          </cell>
          <cell r="J3036">
            <v>8.6499999999999986</v>
          </cell>
          <cell r="K3036">
            <v>30</v>
          </cell>
          <cell r="L3036" t="str">
            <v>Road</v>
          </cell>
          <cell r="M3036">
            <v>0.53100000000000003</v>
          </cell>
          <cell r="Q3036">
            <v>8.6499999999999986</v>
          </cell>
        </row>
        <row r="3037">
          <cell r="Q3037">
            <v>0</v>
          </cell>
        </row>
        <row r="3038">
          <cell r="F3038" t="str">
            <v>OHL00740</v>
          </cell>
          <cell r="G3038" t="str">
            <v>m3</v>
          </cell>
          <cell r="H3038">
            <v>1850</v>
          </cell>
          <cell r="I3038">
            <v>0</v>
          </cell>
          <cell r="J3038">
            <v>6.2519</v>
          </cell>
          <cell r="K3038">
            <v>15</v>
          </cell>
          <cell r="L3038" t="str">
            <v>Road</v>
          </cell>
          <cell r="Q3038">
            <v>6.2519</v>
          </cell>
        </row>
        <row r="3039">
          <cell r="Q3039">
            <v>0</v>
          </cell>
        </row>
        <row r="3040">
          <cell r="Q3040">
            <v>0</v>
          </cell>
        </row>
        <row r="3041">
          <cell r="F3041" t="str">
            <v>OHL10741</v>
          </cell>
          <cell r="G3041" t="str">
            <v>m</v>
          </cell>
          <cell r="H3041">
            <v>194</v>
          </cell>
          <cell r="I3041">
            <v>0</v>
          </cell>
          <cell r="J3041">
            <v>18.966666666666665</v>
          </cell>
          <cell r="K3041">
            <v>30</v>
          </cell>
          <cell r="L3041" t="str">
            <v>Road</v>
          </cell>
          <cell r="Q3041">
            <v>18.966666666666665</v>
          </cell>
        </row>
        <row r="3042">
          <cell r="F3042" t="str">
            <v>OHL10742</v>
          </cell>
          <cell r="G3042" t="str">
            <v>m</v>
          </cell>
          <cell r="H3042">
            <v>388</v>
          </cell>
          <cell r="I3042">
            <v>0</v>
          </cell>
          <cell r="J3042">
            <v>37.93333333333333</v>
          </cell>
          <cell r="K3042">
            <v>30</v>
          </cell>
          <cell r="L3042" t="str">
            <v>Road</v>
          </cell>
          <cell r="Q3042">
            <v>37.93333333333333</v>
          </cell>
        </row>
        <row r="3043">
          <cell r="G3043" t="str">
            <v xml:space="preserve"> </v>
          </cell>
          <cell r="Q3043">
            <v>0</v>
          </cell>
        </row>
        <row r="3044">
          <cell r="F3044" t="str">
            <v>OHL10744</v>
          </cell>
          <cell r="G3044" t="str">
            <v>m</v>
          </cell>
          <cell r="H3044">
            <v>316.55</v>
          </cell>
          <cell r="I3044">
            <v>0</v>
          </cell>
          <cell r="J3044">
            <v>52.08</v>
          </cell>
          <cell r="K3044">
            <v>30</v>
          </cell>
          <cell r="L3044" t="str">
            <v>Road</v>
          </cell>
          <cell r="Q3044">
            <v>52.08</v>
          </cell>
        </row>
        <row r="3045">
          <cell r="Q3045">
            <v>0</v>
          </cell>
        </row>
        <row r="3046">
          <cell r="F3046" t="str">
            <v>SUB00393</v>
          </cell>
          <cell r="G3046" t="str">
            <v>m3</v>
          </cell>
          <cell r="H3046">
            <v>1800</v>
          </cell>
          <cell r="I3046">
            <v>0</v>
          </cell>
          <cell r="J3046">
            <v>0</v>
          </cell>
          <cell r="K3046">
            <v>30</v>
          </cell>
          <cell r="L3046" t="str">
            <v>Road</v>
          </cell>
          <cell r="M3046">
            <v>0.51600000000000001</v>
          </cell>
          <cell r="Q3046">
            <v>0</v>
          </cell>
        </row>
        <row r="3047">
          <cell r="F3047" t="str">
            <v>SUB01001</v>
          </cell>
          <cell r="G3047" t="str">
            <v>n</v>
          </cell>
          <cell r="H3047">
            <v>171504</v>
          </cell>
          <cell r="I3047">
            <v>43444.9</v>
          </cell>
          <cell r="J3047">
            <v>0</v>
          </cell>
          <cell r="K3047">
            <v>30</v>
          </cell>
          <cell r="L3047" t="str">
            <v>Road</v>
          </cell>
          <cell r="M3047">
            <v>55.1</v>
          </cell>
          <cell r="Q3047">
            <v>43444.9</v>
          </cell>
        </row>
        <row r="3048">
          <cell r="Q3048">
            <v>0</v>
          </cell>
        </row>
        <row r="3049">
          <cell r="Q3049">
            <v>0</v>
          </cell>
        </row>
        <row r="3050">
          <cell r="F3050" t="str">
            <v>SUB00413</v>
          </cell>
          <cell r="G3050" t="str">
            <v>m2</v>
          </cell>
          <cell r="H3050">
            <v>150</v>
          </cell>
          <cell r="I3050">
            <v>0</v>
          </cell>
          <cell r="J3050">
            <v>1.03</v>
          </cell>
          <cell r="K3050">
            <v>30</v>
          </cell>
          <cell r="L3050" t="str">
            <v>Road</v>
          </cell>
          <cell r="M3050">
            <v>3.8699999999999998E-2</v>
          </cell>
          <cell r="Q3050">
            <v>1.03</v>
          </cell>
        </row>
        <row r="3051">
          <cell r="F3051" t="str">
            <v>SUB20004</v>
          </cell>
          <cell r="G3051" t="str">
            <v>n</v>
          </cell>
          <cell r="H3051">
            <v>4638.24</v>
          </cell>
          <cell r="I3051">
            <v>0</v>
          </cell>
          <cell r="J3051">
            <v>757.14</v>
          </cell>
          <cell r="K3051">
            <v>30</v>
          </cell>
          <cell r="L3051" t="str">
            <v>Road</v>
          </cell>
          <cell r="M3051">
            <v>2.86</v>
          </cell>
          <cell r="Q3051">
            <v>757.14</v>
          </cell>
        </row>
        <row r="3052">
          <cell r="F3052" t="str">
            <v>OHL00750</v>
          </cell>
          <cell r="G3052" t="str">
            <v>m2</v>
          </cell>
          <cell r="H3052">
            <v>0</v>
          </cell>
          <cell r="I3052">
            <v>0</v>
          </cell>
          <cell r="J3052">
            <v>16.834</v>
          </cell>
          <cell r="K3052">
            <v>30</v>
          </cell>
          <cell r="L3052" t="str">
            <v>Road</v>
          </cell>
          <cell r="Q3052">
            <v>16.834</v>
          </cell>
        </row>
        <row r="3053">
          <cell r="Q3053">
            <v>0</v>
          </cell>
        </row>
        <row r="3054">
          <cell r="Q3054">
            <v>0</v>
          </cell>
        </row>
        <row r="3055">
          <cell r="F3055" t="str">
            <v>OHL10000</v>
          </cell>
          <cell r="G3055" t="str">
            <v>m</v>
          </cell>
          <cell r="H3055">
            <v>0</v>
          </cell>
          <cell r="I3055">
            <v>0</v>
          </cell>
          <cell r="J3055">
            <v>0</v>
          </cell>
          <cell r="M3055">
            <v>141.1</v>
          </cell>
          <cell r="Q3055">
            <v>0</v>
          </cell>
        </row>
        <row r="3056">
          <cell r="F3056" t="str">
            <v>OHL10000</v>
          </cell>
          <cell r="G3056" t="str">
            <v>m</v>
          </cell>
          <cell r="H3056">
            <v>0</v>
          </cell>
          <cell r="I3056">
            <v>0</v>
          </cell>
          <cell r="J3056">
            <v>0</v>
          </cell>
          <cell r="K3056">
            <v>50</v>
          </cell>
          <cell r="L3056" t="str">
            <v>Road</v>
          </cell>
          <cell r="Q3056">
            <v>0</v>
          </cell>
        </row>
        <row r="3057">
          <cell r="F3057" t="str">
            <v>OHL10903</v>
          </cell>
          <cell r="G3057" t="str">
            <v>m</v>
          </cell>
          <cell r="H3057">
            <v>7273</v>
          </cell>
          <cell r="I3057">
            <v>0</v>
          </cell>
          <cell r="J3057">
            <v>892.9</v>
          </cell>
          <cell r="K3057">
            <v>50</v>
          </cell>
          <cell r="L3057" t="str">
            <v>Road</v>
          </cell>
          <cell r="M3057">
            <v>141.1</v>
          </cell>
          <cell r="Q3057">
            <v>892.9</v>
          </cell>
        </row>
        <row r="3058">
          <cell r="F3058" t="str">
            <v>OHL10904</v>
          </cell>
          <cell r="G3058" t="str">
            <v>m</v>
          </cell>
          <cell r="H3058">
            <v>12899</v>
          </cell>
          <cell r="I3058">
            <v>0</v>
          </cell>
          <cell r="J3058">
            <v>1401.4</v>
          </cell>
          <cell r="K3058">
            <v>50</v>
          </cell>
          <cell r="L3058" t="str">
            <v>Road</v>
          </cell>
          <cell r="M3058">
            <v>141.1</v>
          </cell>
          <cell r="Q3058">
            <v>1401.4</v>
          </cell>
        </row>
        <row r="3059">
          <cell r="F3059" t="str">
            <v>OHL10905</v>
          </cell>
          <cell r="G3059" t="str">
            <v>m</v>
          </cell>
          <cell r="H3059">
            <v>15040</v>
          </cell>
          <cell r="I3059">
            <v>0</v>
          </cell>
          <cell r="J3059">
            <v>1731.9</v>
          </cell>
          <cell r="K3059">
            <v>50</v>
          </cell>
          <cell r="L3059" t="str">
            <v>Road</v>
          </cell>
          <cell r="M3059">
            <v>141.1</v>
          </cell>
          <cell r="Q3059">
            <v>1731.9</v>
          </cell>
        </row>
        <row r="3060">
          <cell r="F3060" t="str">
            <v>OHL10906</v>
          </cell>
          <cell r="G3060" t="str">
            <v>m</v>
          </cell>
          <cell r="H3060">
            <v>22750</v>
          </cell>
          <cell r="I3060">
            <v>0</v>
          </cell>
          <cell r="J3060">
            <v>2418.1</v>
          </cell>
          <cell r="K3060">
            <v>50</v>
          </cell>
          <cell r="L3060" t="str">
            <v>Road</v>
          </cell>
          <cell r="M3060">
            <v>141.1</v>
          </cell>
          <cell r="Q3060">
            <v>2418.1</v>
          </cell>
        </row>
        <row r="3061">
          <cell r="F3061" t="str">
            <v>OHL10907</v>
          </cell>
          <cell r="G3061" t="str">
            <v>m</v>
          </cell>
          <cell r="H3061">
            <v>29980</v>
          </cell>
          <cell r="I3061">
            <v>0</v>
          </cell>
          <cell r="J3061">
            <v>3535.2000000000003</v>
          </cell>
          <cell r="K3061">
            <v>50</v>
          </cell>
          <cell r="L3061" t="str">
            <v>Road</v>
          </cell>
          <cell r="M3061">
            <v>141.1</v>
          </cell>
          <cell r="Q3061">
            <v>3535.2000000000003</v>
          </cell>
        </row>
        <row r="3062">
          <cell r="F3062" t="str">
            <v>OHL10908</v>
          </cell>
          <cell r="G3062" t="str">
            <v>m</v>
          </cell>
          <cell r="H3062">
            <v>42600</v>
          </cell>
          <cell r="I3062">
            <v>0</v>
          </cell>
          <cell r="J3062">
            <v>4035.5000000000005</v>
          </cell>
          <cell r="K3062">
            <v>50</v>
          </cell>
          <cell r="L3062" t="str">
            <v>Road</v>
          </cell>
          <cell r="M3062">
            <v>141.1</v>
          </cell>
          <cell r="Q3062">
            <v>4035.5000000000005</v>
          </cell>
        </row>
        <row r="3063">
          <cell r="F3063" t="str">
            <v>OHL10909</v>
          </cell>
          <cell r="G3063" t="str">
            <v>m</v>
          </cell>
          <cell r="H3063">
            <v>56470</v>
          </cell>
          <cell r="I3063">
            <v>0</v>
          </cell>
          <cell r="J3063">
            <v>6181.5</v>
          </cell>
          <cell r="K3063">
            <v>50</v>
          </cell>
          <cell r="L3063" t="str">
            <v>Road</v>
          </cell>
          <cell r="M3063">
            <v>141.1</v>
          </cell>
          <cell r="Q3063">
            <v>6181.5</v>
          </cell>
        </row>
        <row r="3064">
          <cell r="Q3064">
            <v>0</v>
          </cell>
        </row>
        <row r="3065">
          <cell r="Q3065">
            <v>0</v>
          </cell>
        </row>
        <row r="3066">
          <cell r="Q3066">
            <v>0</v>
          </cell>
        </row>
        <row r="3067">
          <cell r="Q3067">
            <v>0</v>
          </cell>
        </row>
        <row r="3068">
          <cell r="F3068">
            <v>2352</v>
          </cell>
          <cell r="G3068">
            <v>7273.6200000000008</v>
          </cell>
          <cell r="Q3068">
            <v>0</v>
          </cell>
        </row>
        <row r="3069">
          <cell r="F3069">
            <v>2250</v>
          </cell>
          <cell r="Q3069">
            <v>0</v>
          </cell>
        </row>
        <row r="3070">
          <cell r="Q3070">
            <v>0</v>
          </cell>
        </row>
        <row r="3071">
          <cell r="G3071" t="str">
            <v>m</v>
          </cell>
          <cell r="H3071">
            <v>0</v>
          </cell>
          <cell r="I3071">
            <v>0</v>
          </cell>
          <cell r="J3071">
            <v>0</v>
          </cell>
          <cell r="K3071">
            <v>30</v>
          </cell>
          <cell r="L3071" t="str">
            <v>Road</v>
          </cell>
          <cell r="Q3071">
            <v>0</v>
          </cell>
        </row>
        <row r="3072">
          <cell r="F3072" t="str">
            <v>OHL00000</v>
          </cell>
          <cell r="G3072" t="str">
            <v>m</v>
          </cell>
          <cell r="H3072">
            <v>0</v>
          </cell>
          <cell r="I3072">
            <v>0</v>
          </cell>
          <cell r="J3072">
            <v>0</v>
          </cell>
          <cell r="K3072">
            <v>30</v>
          </cell>
          <cell r="L3072" t="str">
            <v>Road</v>
          </cell>
          <cell r="Q3072">
            <v>0</v>
          </cell>
        </row>
        <row r="3073">
          <cell r="F3073" t="str">
            <v>OHL00000</v>
          </cell>
          <cell r="G3073" t="str">
            <v>m</v>
          </cell>
          <cell r="H3073">
            <v>0</v>
          </cell>
          <cell r="I3073">
            <v>0</v>
          </cell>
          <cell r="J3073">
            <v>0</v>
          </cell>
          <cell r="K3073">
            <v>30</v>
          </cell>
          <cell r="L3073" t="str">
            <v>Road</v>
          </cell>
          <cell r="Q3073">
            <v>0</v>
          </cell>
        </row>
        <row r="3074">
          <cell r="F3074" t="str">
            <v>OHL00000</v>
          </cell>
          <cell r="G3074" t="str">
            <v>m</v>
          </cell>
          <cell r="H3074">
            <v>0</v>
          </cell>
          <cell r="I3074">
            <v>0</v>
          </cell>
          <cell r="J3074">
            <v>0</v>
          </cell>
          <cell r="K3074">
            <v>30</v>
          </cell>
          <cell r="L3074" t="str">
            <v>Road</v>
          </cell>
          <cell r="Q3074">
            <v>0</v>
          </cell>
        </row>
        <row r="3075">
          <cell r="F3075" t="str">
            <v>OHL00000</v>
          </cell>
          <cell r="G3075" t="str">
            <v>m</v>
          </cell>
          <cell r="H3075">
            <v>0</v>
          </cell>
          <cell r="I3075">
            <v>0</v>
          </cell>
          <cell r="J3075">
            <v>0</v>
          </cell>
          <cell r="K3075">
            <v>30</v>
          </cell>
          <cell r="L3075" t="str">
            <v>Road</v>
          </cell>
          <cell r="Q3075">
            <v>0</v>
          </cell>
        </row>
        <row r="3076">
          <cell r="F3076" t="str">
            <v>OHL00000</v>
          </cell>
          <cell r="G3076" t="str">
            <v>m</v>
          </cell>
          <cell r="H3076">
            <v>0</v>
          </cell>
          <cell r="I3076">
            <v>0</v>
          </cell>
          <cell r="J3076">
            <v>0</v>
          </cell>
          <cell r="K3076">
            <v>30</v>
          </cell>
          <cell r="L3076" t="str">
            <v>Road</v>
          </cell>
          <cell r="Q3076">
            <v>0</v>
          </cell>
        </row>
        <row r="3077">
          <cell r="F3077" t="str">
            <v>OHL00000</v>
          </cell>
          <cell r="G3077" t="str">
            <v>m</v>
          </cell>
          <cell r="H3077">
            <v>0</v>
          </cell>
          <cell r="I3077">
            <v>0</v>
          </cell>
          <cell r="J3077">
            <v>0</v>
          </cell>
          <cell r="K3077">
            <v>30</v>
          </cell>
          <cell r="L3077" t="str">
            <v>Road</v>
          </cell>
          <cell r="Q3077">
            <v>0</v>
          </cell>
        </row>
        <row r="3078">
          <cell r="H3078">
            <v>0</v>
          </cell>
          <cell r="I3078">
            <v>0</v>
          </cell>
          <cell r="J3078">
            <v>0</v>
          </cell>
          <cell r="K3078">
            <v>30</v>
          </cell>
          <cell r="L3078" t="str">
            <v>Road</v>
          </cell>
          <cell r="Q3078">
            <v>0</v>
          </cell>
        </row>
        <row r="3079">
          <cell r="G3079" t="str">
            <v>m</v>
          </cell>
          <cell r="H3079">
            <v>0</v>
          </cell>
          <cell r="I3079">
            <v>0</v>
          </cell>
          <cell r="J3079">
            <v>0</v>
          </cell>
          <cell r="K3079">
            <v>30</v>
          </cell>
          <cell r="L3079" t="str">
            <v>Road</v>
          </cell>
          <cell r="Q3079">
            <v>0</v>
          </cell>
        </row>
        <row r="3080">
          <cell r="F3080" t="str">
            <v>OHL00000</v>
          </cell>
          <cell r="G3080" t="str">
            <v>m</v>
          </cell>
          <cell r="H3080">
            <v>0</v>
          </cell>
          <cell r="I3080">
            <v>0</v>
          </cell>
          <cell r="J3080">
            <v>0</v>
          </cell>
          <cell r="K3080">
            <v>30</v>
          </cell>
          <cell r="L3080" t="str">
            <v>Road</v>
          </cell>
          <cell r="Q3080">
            <v>0</v>
          </cell>
        </row>
        <row r="3081">
          <cell r="F3081" t="str">
            <v>OHL00000</v>
          </cell>
          <cell r="G3081" t="str">
            <v>m</v>
          </cell>
          <cell r="H3081">
            <v>0</v>
          </cell>
          <cell r="I3081">
            <v>0</v>
          </cell>
          <cell r="J3081">
            <v>0</v>
          </cell>
          <cell r="K3081">
            <v>30</v>
          </cell>
          <cell r="L3081" t="str">
            <v>Road</v>
          </cell>
          <cell r="Q3081">
            <v>0</v>
          </cell>
        </row>
        <row r="3082">
          <cell r="Q3082">
            <v>0</v>
          </cell>
        </row>
        <row r="3083">
          <cell r="Q3083">
            <v>0</v>
          </cell>
        </row>
        <row r="3084">
          <cell r="Q3084">
            <v>0</v>
          </cell>
        </row>
        <row r="3085">
          <cell r="Q3085">
            <v>0</v>
          </cell>
        </row>
        <row r="3086">
          <cell r="Q3086">
            <v>0</v>
          </cell>
        </row>
        <row r="3087">
          <cell r="Q3087">
            <v>0</v>
          </cell>
        </row>
        <row r="3088">
          <cell r="Q3088">
            <v>0</v>
          </cell>
        </row>
        <row r="3089">
          <cell r="F3089" t="str">
            <v>OHL10000</v>
          </cell>
          <cell r="G3089" t="str">
            <v>m</v>
          </cell>
          <cell r="H3089">
            <v>0</v>
          </cell>
          <cell r="I3089">
            <v>0</v>
          </cell>
          <cell r="J3089">
            <v>0</v>
          </cell>
          <cell r="K3089">
            <v>50</v>
          </cell>
          <cell r="L3089" t="str">
            <v>Road</v>
          </cell>
          <cell r="Q3089">
            <v>0</v>
          </cell>
        </row>
        <row r="3090">
          <cell r="F3090" t="str">
            <v>OHL10000</v>
          </cell>
          <cell r="G3090" t="str">
            <v>m</v>
          </cell>
          <cell r="H3090">
            <v>0</v>
          </cell>
          <cell r="I3090">
            <v>0</v>
          </cell>
          <cell r="J3090">
            <v>0</v>
          </cell>
          <cell r="K3090">
            <v>50</v>
          </cell>
          <cell r="L3090" t="str">
            <v>Road</v>
          </cell>
          <cell r="Q3090">
            <v>0</v>
          </cell>
        </row>
        <row r="3091">
          <cell r="F3091" t="str">
            <v>OHL00800</v>
          </cell>
          <cell r="G3091" t="str">
            <v>m</v>
          </cell>
          <cell r="H3091">
            <v>17.100000000000001</v>
          </cell>
          <cell r="I3091">
            <v>0</v>
          </cell>
          <cell r="J3091">
            <v>2.69</v>
          </cell>
          <cell r="K3091">
            <v>50</v>
          </cell>
          <cell r="L3091" t="str">
            <v>Road</v>
          </cell>
          <cell r="Q3091">
            <v>2.69</v>
          </cell>
        </row>
        <row r="3092">
          <cell r="F3092" t="str">
            <v>SUB00374</v>
          </cell>
          <cell r="G3092" t="str">
            <v>m</v>
          </cell>
          <cell r="H3092">
            <v>17.100000000000001</v>
          </cell>
          <cell r="I3092">
            <v>0</v>
          </cell>
          <cell r="J3092">
            <v>0.63453364821923397</v>
          </cell>
          <cell r="K3092">
            <v>50</v>
          </cell>
          <cell r="L3092" t="str">
            <v>Road</v>
          </cell>
          <cell r="Q3092">
            <v>0.63453364821923397</v>
          </cell>
        </row>
        <row r="3093">
          <cell r="F3093" t="str">
            <v>OHL00803</v>
          </cell>
          <cell r="G3093" t="str">
            <v>m</v>
          </cell>
          <cell r="H3093">
            <v>17.100000000000001</v>
          </cell>
          <cell r="I3093">
            <v>0</v>
          </cell>
          <cell r="J3093">
            <v>1.2690672964384679</v>
          </cell>
          <cell r="K3093">
            <v>50</v>
          </cell>
          <cell r="L3093" t="str">
            <v>Road</v>
          </cell>
          <cell r="Q3093">
            <v>1.2690672964384679</v>
          </cell>
        </row>
        <row r="3094">
          <cell r="F3094" t="str">
            <v>SUB00374</v>
          </cell>
          <cell r="G3094" t="str">
            <v>m</v>
          </cell>
          <cell r="H3094">
            <v>17.100000000000001</v>
          </cell>
          <cell r="I3094">
            <v>0</v>
          </cell>
          <cell r="J3094">
            <v>1.9036009446577018</v>
          </cell>
          <cell r="K3094">
            <v>50</v>
          </cell>
          <cell r="L3094" t="str">
            <v>Road</v>
          </cell>
          <cell r="Q3094">
            <v>1.9036009446577018</v>
          </cell>
        </row>
        <row r="3095">
          <cell r="F3095" t="str">
            <v>OHL10000</v>
          </cell>
          <cell r="G3095" t="str">
            <v>m</v>
          </cell>
          <cell r="H3095">
            <v>0</v>
          </cell>
          <cell r="I3095">
            <v>0</v>
          </cell>
          <cell r="J3095">
            <v>0</v>
          </cell>
          <cell r="K3095">
            <v>50</v>
          </cell>
          <cell r="L3095" t="str">
            <v>Road</v>
          </cell>
          <cell r="Q3095">
            <v>0</v>
          </cell>
        </row>
        <row r="3096">
          <cell r="F3096" t="str">
            <v>OHL00801</v>
          </cell>
          <cell r="G3096" t="str">
            <v>m</v>
          </cell>
          <cell r="H3096">
            <v>45.2</v>
          </cell>
          <cell r="I3096">
            <v>0</v>
          </cell>
          <cell r="J3096">
            <v>6.45</v>
          </cell>
          <cell r="K3096">
            <v>50</v>
          </cell>
          <cell r="L3096" t="str">
            <v>Road</v>
          </cell>
          <cell r="Q3096">
            <v>6.45</v>
          </cell>
        </row>
        <row r="3097">
          <cell r="F3097" t="str">
            <v>SUB00374</v>
          </cell>
          <cell r="G3097" t="str">
            <v>m</v>
          </cell>
          <cell r="H3097">
            <v>45.2</v>
          </cell>
          <cell r="I3097">
            <v>0</v>
          </cell>
          <cell r="J3097">
            <v>1.2690672964384679</v>
          </cell>
          <cell r="K3097">
            <v>50</v>
          </cell>
          <cell r="L3097" t="str">
            <v>Road</v>
          </cell>
          <cell r="Q3097">
            <v>1.2690672964384679</v>
          </cell>
        </row>
        <row r="3098">
          <cell r="F3098" t="str">
            <v>OHL00804</v>
          </cell>
          <cell r="G3098" t="str">
            <v>m</v>
          </cell>
          <cell r="H3098">
            <v>45.2</v>
          </cell>
          <cell r="I3098">
            <v>0</v>
          </cell>
          <cell r="J3098">
            <v>2.5381345928769359</v>
          </cell>
          <cell r="K3098">
            <v>50</v>
          </cell>
          <cell r="L3098" t="str">
            <v>Road</v>
          </cell>
          <cell r="Q3098">
            <v>2.5381345928769359</v>
          </cell>
        </row>
        <row r="3099">
          <cell r="F3099" t="str">
            <v>SUB00374</v>
          </cell>
          <cell r="G3099" t="str">
            <v>m</v>
          </cell>
          <cell r="H3099">
            <v>45.2</v>
          </cell>
          <cell r="I3099">
            <v>0</v>
          </cell>
          <cell r="J3099">
            <v>3.8072018893154036</v>
          </cell>
          <cell r="K3099">
            <v>50</v>
          </cell>
          <cell r="L3099" t="str">
            <v>Road</v>
          </cell>
          <cell r="Q3099">
            <v>3.8072018893154036</v>
          </cell>
        </row>
        <row r="3100">
          <cell r="F3100" t="str">
            <v>OHL10000</v>
          </cell>
          <cell r="G3100" t="str">
            <v>m</v>
          </cell>
          <cell r="H3100">
            <v>0</v>
          </cell>
          <cell r="I3100">
            <v>0</v>
          </cell>
          <cell r="J3100">
            <v>0</v>
          </cell>
          <cell r="K3100">
            <v>50</v>
          </cell>
          <cell r="L3100" t="str">
            <v>Road</v>
          </cell>
          <cell r="Q3100">
            <v>0</v>
          </cell>
        </row>
        <row r="3101">
          <cell r="F3101" t="str">
            <v>OHL00802</v>
          </cell>
          <cell r="G3101" t="str">
            <v>m</v>
          </cell>
          <cell r="H3101">
            <v>171</v>
          </cell>
          <cell r="I3101">
            <v>0</v>
          </cell>
          <cell r="J3101">
            <v>19.8</v>
          </cell>
          <cell r="K3101">
            <v>50</v>
          </cell>
          <cell r="L3101" t="str">
            <v>Road</v>
          </cell>
          <cell r="Q3101">
            <v>19.8</v>
          </cell>
        </row>
        <row r="3102">
          <cell r="F3102" t="str">
            <v>SUB00374</v>
          </cell>
          <cell r="G3102" t="str">
            <v>m</v>
          </cell>
          <cell r="H3102">
            <v>171</v>
          </cell>
          <cell r="I3102">
            <v>0</v>
          </cell>
          <cell r="J3102">
            <v>1.58633412054954</v>
          </cell>
          <cell r="K3102">
            <v>50</v>
          </cell>
          <cell r="L3102" t="str">
            <v>Road</v>
          </cell>
          <cell r="Q3102">
            <v>1.58633412054954</v>
          </cell>
        </row>
        <row r="3103">
          <cell r="F3103" t="str">
            <v>OHL00805</v>
          </cell>
          <cell r="G3103" t="str">
            <v>m</v>
          </cell>
          <cell r="H3103">
            <v>171</v>
          </cell>
          <cell r="I3103">
            <v>0</v>
          </cell>
          <cell r="J3103">
            <v>3.1726682410990801</v>
          </cell>
          <cell r="K3103">
            <v>50</v>
          </cell>
          <cell r="L3103" t="str">
            <v>Road</v>
          </cell>
          <cell r="Q3103">
            <v>3.1726682410990801</v>
          </cell>
        </row>
        <row r="3104">
          <cell r="F3104" t="str">
            <v>SUB00374</v>
          </cell>
          <cell r="G3104" t="str">
            <v>m</v>
          </cell>
          <cell r="H3104">
            <v>171</v>
          </cell>
          <cell r="I3104">
            <v>0</v>
          </cell>
          <cell r="J3104">
            <v>4.7590023616486201</v>
          </cell>
          <cell r="K3104">
            <v>50</v>
          </cell>
          <cell r="L3104" t="str">
            <v>Road</v>
          </cell>
          <cell r="Q3104">
            <v>4.7590023616486201</v>
          </cell>
        </row>
        <row r="3105">
          <cell r="Q3105">
            <v>0</v>
          </cell>
        </row>
        <row r="3106">
          <cell r="Q3106">
            <v>0</v>
          </cell>
        </row>
        <row r="3107">
          <cell r="Q3107">
            <v>0</v>
          </cell>
        </row>
        <row r="3108">
          <cell r="Q3108">
            <v>0</v>
          </cell>
        </row>
        <row r="3109">
          <cell r="F3109" t="str">
            <v>OHL00800</v>
          </cell>
          <cell r="G3109" t="str">
            <v>m</v>
          </cell>
          <cell r="H3109">
            <v>17.100000000000001</v>
          </cell>
          <cell r="I3109">
            <v>0</v>
          </cell>
          <cell r="J3109">
            <v>2.5810254807173649</v>
          </cell>
          <cell r="K3109">
            <v>50</v>
          </cell>
          <cell r="L3109" t="str">
            <v>Road</v>
          </cell>
          <cell r="Q3109">
            <v>2.5810254807173649</v>
          </cell>
        </row>
        <row r="3110">
          <cell r="F3110" t="str">
            <v>OHL00801</v>
          </cell>
          <cell r="G3110" t="str">
            <v>m</v>
          </cell>
          <cell r="H3110">
            <v>45.2</v>
          </cell>
          <cell r="I3110">
            <v>0</v>
          </cell>
          <cell r="J3110">
            <v>6.1622325154235806</v>
          </cell>
          <cell r="K3110">
            <v>50</v>
          </cell>
          <cell r="L3110" t="str">
            <v>Road</v>
          </cell>
          <cell r="Q3110">
            <v>6.1622325154235806</v>
          </cell>
        </row>
        <row r="3111">
          <cell r="F3111" t="str">
            <v>OHL00802</v>
          </cell>
          <cell r="G3111" t="str">
            <v>m</v>
          </cell>
          <cell r="H3111">
            <v>171.4</v>
          </cell>
          <cell r="I3111">
            <v>0</v>
          </cell>
          <cell r="J3111">
            <v>18.754293750971318</v>
          </cell>
          <cell r="K3111">
            <v>50</v>
          </cell>
          <cell r="L3111" t="str">
            <v>Road</v>
          </cell>
          <cell r="Q3111">
            <v>18.754293750971318</v>
          </cell>
        </row>
        <row r="3112">
          <cell r="F3112" t="str">
            <v>OHL00803</v>
          </cell>
          <cell r="G3112" t="str">
            <v>m</v>
          </cell>
          <cell r="H3112">
            <v>0</v>
          </cell>
          <cell r="I3112">
            <v>0</v>
          </cell>
          <cell r="J3112">
            <v>0.63453364821923397</v>
          </cell>
          <cell r="K3112">
            <v>50</v>
          </cell>
          <cell r="L3112" t="str">
            <v>Road</v>
          </cell>
          <cell r="Q3112">
            <v>0.63453364821923397</v>
          </cell>
        </row>
        <row r="3113">
          <cell r="F3113" t="str">
            <v>OHL00804</v>
          </cell>
          <cell r="G3113" t="str">
            <v>m</v>
          </cell>
          <cell r="H3113">
            <v>0</v>
          </cell>
          <cell r="I3113">
            <v>0</v>
          </cell>
          <cell r="J3113">
            <v>1.2690672964384679</v>
          </cell>
          <cell r="K3113">
            <v>50</v>
          </cell>
          <cell r="L3113" t="str">
            <v>Road</v>
          </cell>
          <cell r="Q3113">
            <v>1.2690672964384679</v>
          </cell>
        </row>
        <row r="3114">
          <cell r="F3114" t="str">
            <v>OHL00805</v>
          </cell>
          <cell r="G3114" t="str">
            <v>m</v>
          </cell>
          <cell r="H3114">
            <v>0</v>
          </cell>
          <cell r="I3114">
            <v>0</v>
          </cell>
          <cell r="J3114">
            <v>1.58633412054954</v>
          </cell>
          <cell r="K3114">
            <v>50</v>
          </cell>
          <cell r="L3114" t="str">
            <v>Road</v>
          </cell>
          <cell r="Q3114">
            <v>1.58633412054954</v>
          </cell>
        </row>
        <row r="3115">
          <cell r="I3115">
            <v>0</v>
          </cell>
          <cell r="Q3115">
            <v>0</v>
          </cell>
        </row>
        <row r="3116">
          <cell r="F3116" t="str">
            <v>OHL00820</v>
          </cell>
          <cell r="G3116" t="str">
            <v>n-wks</v>
          </cell>
          <cell r="H3116">
            <v>16850</v>
          </cell>
          <cell r="I3116">
            <v>0</v>
          </cell>
          <cell r="J3116">
            <v>84.425559603297756</v>
          </cell>
          <cell r="K3116">
            <v>50</v>
          </cell>
          <cell r="L3116" t="str">
            <v>Road</v>
          </cell>
          <cell r="Q3116">
            <v>84.425559603297756</v>
          </cell>
        </row>
        <row r="3117">
          <cell r="F3117" t="str">
            <v>OHL00821</v>
          </cell>
          <cell r="G3117" t="str">
            <v>n</v>
          </cell>
          <cell r="H3117">
            <v>16850</v>
          </cell>
          <cell r="I3117">
            <v>0</v>
          </cell>
          <cell r="J3117">
            <v>35121.0327969012</v>
          </cell>
          <cell r="K3117">
            <v>50</v>
          </cell>
          <cell r="L3117" t="str">
            <v>Road</v>
          </cell>
          <cell r="Q3117">
            <v>35121.0327969012</v>
          </cell>
        </row>
        <row r="3118">
          <cell r="F3118" t="str">
            <v>OHL00822</v>
          </cell>
          <cell r="G3118" t="str">
            <v>n-wks</v>
          </cell>
          <cell r="H3118">
            <v>28210</v>
          </cell>
          <cell r="I3118">
            <v>0</v>
          </cell>
          <cell r="J3118">
            <v>141.43567534747766</v>
          </cell>
          <cell r="K3118">
            <v>50</v>
          </cell>
          <cell r="L3118" t="str">
            <v>Road</v>
          </cell>
          <cell r="Q3118">
            <v>141.43567534747766</v>
          </cell>
        </row>
        <row r="3119">
          <cell r="F3119" t="str">
            <v>OHL00823</v>
          </cell>
          <cell r="G3119" t="str">
            <v>n</v>
          </cell>
          <cell r="H3119">
            <v>28210</v>
          </cell>
          <cell r="I3119">
            <v>0</v>
          </cell>
          <cell r="J3119">
            <v>58837.240941435914</v>
          </cell>
          <cell r="K3119">
            <v>50</v>
          </cell>
          <cell r="L3119" t="str">
            <v>Road</v>
          </cell>
          <cell r="Q3119">
            <v>58837.240941435914</v>
          </cell>
        </row>
        <row r="3120">
          <cell r="F3120" t="str">
            <v>OHL00824</v>
          </cell>
          <cell r="G3120" t="str">
            <v>n-wks</v>
          </cell>
          <cell r="H3120">
            <v>38110</v>
          </cell>
          <cell r="I3120">
            <v>0</v>
          </cell>
          <cell r="J3120">
            <v>191.06191063096932</v>
          </cell>
          <cell r="K3120">
            <v>50</v>
          </cell>
          <cell r="L3120" t="str">
            <v>Road</v>
          </cell>
          <cell r="Q3120">
            <v>191.06191063096932</v>
          </cell>
        </row>
        <row r="3121">
          <cell r="F3121" t="str">
            <v>OHL00825</v>
          </cell>
          <cell r="G3121" t="str">
            <v>n</v>
          </cell>
          <cell r="H3121">
            <v>38110</v>
          </cell>
          <cell r="I3121">
            <v>0</v>
          </cell>
          <cell r="J3121">
            <v>79481.754830290185</v>
          </cell>
          <cell r="K3121">
            <v>50</v>
          </cell>
          <cell r="L3121" t="str">
            <v>Road</v>
          </cell>
          <cell r="Q3121">
            <v>79481.754830290185</v>
          </cell>
        </row>
        <row r="3122">
          <cell r="F3122" t="str">
            <v>OHL00826</v>
          </cell>
          <cell r="G3122" t="str">
            <v>n-wks</v>
          </cell>
          <cell r="H3122">
            <v>1905.5</v>
          </cell>
          <cell r="I3122">
            <v>0</v>
          </cell>
          <cell r="J3122">
            <v>9.5530955315484665</v>
          </cell>
          <cell r="K3122">
            <v>50</v>
          </cell>
          <cell r="L3122" t="str">
            <v>Road</v>
          </cell>
          <cell r="Q3122">
            <v>9.5530955315484665</v>
          </cell>
        </row>
        <row r="3123">
          <cell r="F3123" t="str">
            <v>OHL00827</v>
          </cell>
          <cell r="G3123" t="str">
            <v>n</v>
          </cell>
          <cell r="H3123">
            <v>1905.5</v>
          </cell>
          <cell r="I3123">
            <v>0</v>
          </cell>
          <cell r="J3123">
            <v>3974.0877415145092</v>
          </cell>
          <cell r="K3123">
            <v>50</v>
          </cell>
          <cell r="L3123" t="str">
            <v>Road</v>
          </cell>
          <cell r="Q3123">
            <v>3974.0877415145092</v>
          </cell>
        </row>
        <row r="3124">
          <cell r="I3124">
            <v>0</v>
          </cell>
          <cell r="Q3124">
            <v>0</v>
          </cell>
        </row>
        <row r="3125">
          <cell r="F3125" t="str">
            <v>OHL00806</v>
          </cell>
          <cell r="G3125" t="str">
            <v>m</v>
          </cell>
          <cell r="H3125">
            <v>51.4</v>
          </cell>
          <cell r="I3125">
            <v>0</v>
          </cell>
          <cell r="J3125">
            <v>0.29931999999999997</v>
          </cell>
          <cell r="K3125">
            <v>50</v>
          </cell>
          <cell r="L3125" t="str">
            <v>Road</v>
          </cell>
          <cell r="Q3125">
            <v>0.29931999999999997</v>
          </cell>
        </row>
        <row r="3126">
          <cell r="I3126">
            <v>0</v>
          </cell>
          <cell r="Q3126">
            <v>0</v>
          </cell>
        </row>
        <row r="3127">
          <cell r="F3127" t="str">
            <v>OHL10000</v>
          </cell>
          <cell r="G3127" t="str">
            <v>m</v>
          </cell>
          <cell r="H3127">
            <v>0</v>
          </cell>
          <cell r="I3127">
            <v>0</v>
          </cell>
          <cell r="J3127">
            <v>0</v>
          </cell>
          <cell r="K3127">
            <v>50</v>
          </cell>
          <cell r="L3127" t="str">
            <v>Road</v>
          </cell>
          <cell r="Q3127">
            <v>0</v>
          </cell>
        </row>
        <row r="3128">
          <cell r="F3128" t="str">
            <v>OHL00807</v>
          </cell>
          <cell r="G3128" t="str">
            <v>m</v>
          </cell>
          <cell r="H3128">
            <v>33.700000000000003</v>
          </cell>
          <cell r="I3128">
            <v>0</v>
          </cell>
          <cell r="J3128">
            <v>11.792795736469433</v>
          </cell>
          <cell r="K3128">
            <v>50</v>
          </cell>
          <cell r="L3128" t="str">
            <v>Road</v>
          </cell>
          <cell r="Q3128">
            <v>11.792795736469433</v>
          </cell>
        </row>
        <row r="3129">
          <cell r="F3129" t="str">
            <v>OHL00808</v>
          </cell>
          <cell r="G3129" t="str">
            <v>m</v>
          </cell>
          <cell r="H3129">
            <v>39.700000000000003</v>
          </cell>
          <cell r="I3129">
            <v>0</v>
          </cell>
          <cell r="J3129">
            <v>13.949841406678042</v>
          </cell>
          <cell r="K3129">
            <v>50</v>
          </cell>
          <cell r="L3129" t="str">
            <v>Road</v>
          </cell>
          <cell r="Q3129">
            <v>13.949841406678042</v>
          </cell>
        </row>
        <row r="3130">
          <cell r="F3130" t="str">
            <v>OHL00809</v>
          </cell>
          <cell r="G3130" t="str">
            <v>m</v>
          </cell>
          <cell r="H3130">
            <v>46</v>
          </cell>
          <cell r="I3130">
            <v>0</v>
          </cell>
          <cell r="J3130">
            <v>16.10688707688664</v>
          </cell>
          <cell r="K3130">
            <v>50</v>
          </cell>
          <cell r="L3130" t="str">
            <v>Road</v>
          </cell>
          <cell r="Q3130">
            <v>16.10688707688664</v>
          </cell>
        </row>
        <row r="3131">
          <cell r="F3131" t="str">
            <v>OHL00815</v>
          </cell>
          <cell r="G3131" t="str">
            <v>m</v>
          </cell>
          <cell r="H3131">
            <v>3</v>
          </cell>
          <cell r="I3131">
            <v>0</v>
          </cell>
          <cell r="J3131">
            <v>1.468861935020171</v>
          </cell>
          <cell r="K3131">
            <v>50</v>
          </cell>
          <cell r="L3131" t="str">
            <v>Road</v>
          </cell>
          <cell r="Q3131">
            <v>1.468861935020171</v>
          </cell>
        </row>
        <row r="3132">
          <cell r="F3132" t="str">
            <v>OHL00816</v>
          </cell>
          <cell r="G3132" t="str">
            <v>m</v>
          </cell>
          <cell r="H3132">
            <v>3</v>
          </cell>
          <cell r="J3132">
            <v>1.5346963265658113</v>
          </cell>
          <cell r="K3132">
            <v>50</v>
          </cell>
          <cell r="L3132" t="str">
            <v>Road</v>
          </cell>
          <cell r="Q3132">
            <v>1.5346963265658113</v>
          </cell>
        </row>
        <row r="3133">
          <cell r="F3133" t="str">
            <v>OHL00817</v>
          </cell>
          <cell r="G3133" t="str">
            <v>m</v>
          </cell>
          <cell r="H3133">
            <v>3</v>
          </cell>
          <cell r="I3133">
            <v>0</v>
          </cell>
          <cell r="J3133">
            <v>1.6005307185046904</v>
          </cell>
          <cell r="K3133">
            <v>50</v>
          </cell>
          <cell r="L3133" t="str">
            <v>Road</v>
          </cell>
          <cell r="Q3133">
            <v>1.6005307185046904</v>
          </cell>
        </row>
        <row r="3134">
          <cell r="F3134" t="str">
            <v>OHL00818</v>
          </cell>
          <cell r="G3134" t="str">
            <v>m</v>
          </cell>
          <cell r="H3134">
            <v>3</v>
          </cell>
          <cell r="I3134">
            <v>0</v>
          </cell>
          <cell r="J3134">
            <v>1.7961012534275165</v>
          </cell>
          <cell r="K3134">
            <v>50</v>
          </cell>
          <cell r="L3134" t="str">
            <v>Road</v>
          </cell>
          <cell r="Q3134">
            <v>1.7961012534275165</v>
          </cell>
        </row>
        <row r="3135">
          <cell r="F3135" t="str">
            <v>SUB00344</v>
          </cell>
          <cell r="G3135" t="str">
            <v>m</v>
          </cell>
          <cell r="I3135">
            <v>0</v>
          </cell>
          <cell r="J3135">
            <v>251</v>
          </cell>
          <cell r="K3135">
            <v>30</v>
          </cell>
          <cell r="L3135" t="str">
            <v>Road</v>
          </cell>
          <cell r="Q3135">
            <v>251</v>
          </cell>
        </row>
        <row r="3136">
          <cell r="F3136" t="str">
            <v>SUB00536</v>
          </cell>
          <cell r="G3136" t="str">
            <v>m</v>
          </cell>
          <cell r="H3136">
            <v>3</v>
          </cell>
          <cell r="I3136">
            <v>0</v>
          </cell>
          <cell r="J3136">
            <v>2.0242218400643699</v>
          </cell>
          <cell r="K3136">
            <v>50</v>
          </cell>
          <cell r="L3136" t="str">
            <v>Road</v>
          </cell>
          <cell r="Q3136">
            <v>2.0242218400643699</v>
          </cell>
        </row>
        <row r="3137">
          <cell r="F3137" t="str">
            <v>SUB00387</v>
          </cell>
          <cell r="G3137" t="str">
            <v>m</v>
          </cell>
          <cell r="H3137">
            <v>39.700000000000003</v>
          </cell>
          <cell r="I3137">
            <v>0</v>
          </cell>
          <cell r="J3137">
            <v>0.53100000000000003</v>
          </cell>
          <cell r="K3137">
            <v>50</v>
          </cell>
          <cell r="L3137" t="str">
            <v>Road</v>
          </cell>
          <cell r="Q3137">
            <v>0.53100000000000003</v>
          </cell>
        </row>
        <row r="3138">
          <cell r="I3138">
            <v>0</v>
          </cell>
          <cell r="Q3138">
            <v>0</v>
          </cell>
        </row>
        <row r="3139">
          <cell r="F3139" t="str">
            <v>OHL10000</v>
          </cell>
          <cell r="G3139" t="str">
            <v>n</v>
          </cell>
          <cell r="H3139">
            <v>0</v>
          </cell>
          <cell r="I3139">
            <v>0</v>
          </cell>
          <cell r="J3139">
            <v>0</v>
          </cell>
          <cell r="K3139">
            <v>50</v>
          </cell>
          <cell r="L3139" t="str">
            <v>Road</v>
          </cell>
          <cell r="Q3139">
            <v>0</v>
          </cell>
        </row>
        <row r="3140">
          <cell r="F3140" t="str">
            <v>OHL00810</v>
          </cell>
          <cell r="G3140" t="str">
            <v>n</v>
          </cell>
          <cell r="H3140">
            <v>379.4</v>
          </cell>
          <cell r="I3140">
            <v>0</v>
          </cell>
          <cell r="J3140">
            <v>1520.8124031485431</v>
          </cell>
          <cell r="K3140">
            <v>50</v>
          </cell>
          <cell r="L3140" t="str">
            <v>Road</v>
          </cell>
          <cell r="Q3140">
            <v>1520.8124031485431</v>
          </cell>
        </row>
        <row r="3141">
          <cell r="F3141" t="str">
            <v>OHL00812</v>
          </cell>
          <cell r="G3141" t="str">
            <v>n</v>
          </cell>
          <cell r="H3141">
            <v>446.4</v>
          </cell>
          <cell r="I3141">
            <v>0</v>
          </cell>
          <cell r="J3141">
            <v>1688.5109234355584</v>
          </cell>
          <cell r="K3141">
            <v>50</v>
          </cell>
          <cell r="L3141" t="str">
            <v>Road</v>
          </cell>
          <cell r="Q3141">
            <v>1688.5109234355584</v>
          </cell>
        </row>
        <row r="3142">
          <cell r="F3142" t="str">
            <v>OHL00813</v>
          </cell>
          <cell r="G3142" t="str">
            <v>n</v>
          </cell>
          <cell r="H3142">
            <v>473.4</v>
          </cell>
          <cell r="I3142">
            <v>0</v>
          </cell>
          <cell r="J3142">
            <v>1856.2094423961175</v>
          </cell>
          <cell r="K3142">
            <v>50</v>
          </cell>
          <cell r="L3142" t="str">
            <v>Road</v>
          </cell>
          <cell r="Q3142">
            <v>1856.2094423961175</v>
          </cell>
        </row>
        <row r="3143">
          <cell r="F3143" t="str">
            <v>OHL00811</v>
          </cell>
          <cell r="G3143" t="str">
            <v>n</v>
          </cell>
          <cell r="H3143">
            <v>7474</v>
          </cell>
          <cell r="I3143">
            <v>0</v>
          </cell>
          <cell r="J3143">
            <v>2246.9300049474696</v>
          </cell>
          <cell r="K3143">
            <v>50</v>
          </cell>
          <cell r="L3143" t="str">
            <v>Road</v>
          </cell>
          <cell r="Q3143">
            <v>2246.9300049474696</v>
          </cell>
        </row>
        <row r="3144">
          <cell r="F3144" t="str">
            <v>OHL00814</v>
          </cell>
          <cell r="G3144" t="str">
            <v>n</v>
          </cell>
          <cell r="H3144">
            <v>3737</v>
          </cell>
          <cell r="I3144">
            <v>0</v>
          </cell>
          <cell r="J3144">
            <v>1123.4650024737348</v>
          </cell>
          <cell r="K3144">
            <v>50</v>
          </cell>
          <cell r="L3144" t="str">
            <v>Road</v>
          </cell>
          <cell r="Q3144">
            <v>1123.4650024737348</v>
          </cell>
        </row>
        <row r="3145">
          <cell r="I3145">
            <v>0</v>
          </cell>
          <cell r="Q3145">
            <v>0</v>
          </cell>
        </row>
        <row r="3146">
          <cell r="F3146" t="str">
            <v>SUB00378</v>
          </cell>
          <cell r="G3146" t="str">
            <v>n</v>
          </cell>
          <cell r="H3146">
            <v>1000</v>
          </cell>
          <cell r="I3146">
            <v>0</v>
          </cell>
          <cell r="J3146">
            <v>18.441441666523762</v>
          </cell>
          <cell r="K3146">
            <v>50</v>
          </cell>
          <cell r="L3146" t="str">
            <v>Road</v>
          </cell>
          <cell r="Q3146">
            <v>18.441441666523762</v>
          </cell>
        </row>
        <row r="3147">
          <cell r="F3147" t="str">
            <v>SUB00379</v>
          </cell>
          <cell r="G3147" t="str">
            <v>n</v>
          </cell>
          <cell r="H3147">
            <v>3000</v>
          </cell>
          <cell r="I3147">
            <v>0</v>
          </cell>
          <cell r="J3147">
            <v>261.98609738150253</v>
          </cell>
          <cell r="K3147">
            <v>50</v>
          </cell>
          <cell r="L3147" t="str">
            <v>Road</v>
          </cell>
          <cell r="Q3147">
            <v>261.98609738150253</v>
          </cell>
        </row>
        <row r="3148">
          <cell r="F3148" t="str">
            <v>SUB00387</v>
          </cell>
          <cell r="G3148" t="str">
            <v>m</v>
          </cell>
          <cell r="H3148">
            <v>39.700000000000003</v>
          </cell>
          <cell r="I3148">
            <v>0</v>
          </cell>
          <cell r="J3148">
            <v>0.53100000000000003</v>
          </cell>
          <cell r="K3148">
            <v>50</v>
          </cell>
          <cell r="L3148" t="str">
            <v>Road</v>
          </cell>
          <cell r="Q3148">
            <v>0.53100000000000003</v>
          </cell>
        </row>
        <row r="3149">
          <cell r="F3149" t="str">
            <v>SUB00374</v>
          </cell>
          <cell r="G3149" t="str">
            <v>m3</v>
          </cell>
          <cell r="H3149">
            <v>2100</v>
          </cell>
          <cell r="I3149">
            <v>0</v>
          </cell>
          <cell r="J3149">
            <v>0.52900000000000003</v>
          </cell>
          <cell r="K3149">
            <v>50</v>
          </cell>
          <cell r="L3149" t="str">
            <v>Road</v>
          </cell>
          <cell r="Q3149">
            <v>0.52900000000000003</v>
          </cell>
        </row>
        <row r="3150">
          <cell r="I3150">
            <v>0</v>
          </cell>
          <cell r="Q3150">
            <v>0</v>
          </cell>
        </row>
        <row r="3151">
          <cell r="F3151" t="str">
            <v>SUB00611</v>
          </cell>
          <cell r="G3151" t="str">
            <v>m</v>
          </cell>
          <cell r="H3151">
            <v>304</v>
          </cell>
          <cell r="I3151">
            <v>0</v>
          </cell>
          <cell r="J3151">
            <v>4.0999999999999996</v>
          </cell>
          <cell r="K3151">
            <v>30</v>
          </cell>
          <cell r="L3151" t="str">
            <v>Road</v>
          </cell>
          <cell r="Q3151">
            <v>4.0999999999999996</v>
          </cell>
        </row>
        <row r="3152">
          <cell r="F3152" t="str">
            <v>SUB00615</v>
          </cell>
          <cell r="G3152" t="str">
            <v>n</v>
          </cell>
          <cell r="H3152">
            <v>6048</v>
          </cell>
          <cell r="I3152">
            <v>0</v>
          </cell>
          <cell r="J3152">
            <v>1790</v>
          </cell>
          <cell r="K3152">
            <v>30</v>
          </cell>
          <cell r="L3152" t="str">
            <v>Road</v>
          </cell>
          <cell r="Q3152">
            <v>1790</v>
          </cell>
        </row>
        <row r="3153">
          <cell r="F3153" t="str">
            <v>SUB00616</v>
          </cell>
          <cell r="G3153" t="str">
            <v>n</v>
          </cell>
          <cell r="H3153">
            <v>9</v>
          </cell>
          <cell r="I3153">
            <v>0</v>
          </cell>
          <cell r="J3153">
            <v>29.9</v>
          </cell>
          <cell r="K3153">
            <v>30</v>
          </cell>
          <cell r="L3153" t="str">
            <v>Road</v>
          </cell>
          <cell r="Q3153">
            <v>29.9</v>
          </cell>
        </row>
        <row r="3154">
          <cell r="F3154" t="str">
            <v>SUB00609</v>
          </cell>
          <cell r="G3154" t="str">
            <v>m</v>
          </cell>
          <cell r="H3154">
            <v>6.3</v>
          </cell>
          <cell r="I3154">
            <v>0</v>
          </cell>
          <cell r="J3154">
            <v>15.1</v>
          </cell>
          <cell r="K3154">
            <v>30</v>
          </cell>
          <cell r="L3154" t="str">
            <v>Road</v>
          </cell>
          <cell r="Q3154">
            <v>15.1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Details"/>
      <sheetName val="KeyData"/>
      <sheetName val="CostTableMaterials"/>
      <sheetName val="Variables"/>
      <sheetName val="Accommodation &amp; Welfare"/>
      <sheetName val="External Master"/>
      <sheetName val="Internal Master"/>
      <sheetName val="ProjectSpecificPlantCosts"/>
      <sheetName val="CostTablePeople"/>
      <sheetName val="UnitCostAnalysis"/>
      <sheetName val="ActivityScheduleStructure"/>
      <sheetName val="SFRates"/>
      <sheetName val="CostsSummary"/>
      <sheetName val="CostsSummaryTemplate"/>
      <sheetName val="NGUnitCostSummary"/>
      <sheetName val="UnitCostData"/>
      <sheetName val="NGUnitCosts"/>
      <sheetName val="CostingsSheet"/>
      <sheetName val="CostAssurance"/>
      <sheetName val="CACodes"/>
      <sheetName val="ActivityScheduleSummary"/>
      <sheetName val="1PMSummary"/>
      <sheetName val="2DesignSummary"/>
      <sheetName val="3MaterialsSummary"/>
      <sheetName val="4InstallationSummary"/>
      <sheetName val="5RiskSummary"/>
      <sheetName val="6NGCostsSummary"/>
      <sheetName val="7ProvisionalCosts"/>
      <sheetName val="8IP2-3Costs"/>
      <sheetName val="L2Template"/>
      <sheetName val="1.1"/>
      <sheetName val="1.11"/>
      <sheetName val="1.12"/>
      <sheetName val="1.125"/>
      <sheetName val="1.13"/>
      <sheetName val="1.14"/>
      <sheetName val="1.15"/>
      <sheetName val="1.16"/>
      <sheetName val="1.17"/>
      <sheetName val="1.18"/>
      <sheetName val="1.2"/>
      <sheetName val="1.3"/>
      <sheetName val="1.4"/>
      <sheetName val="1.5"/>
      <sheetName val="1.6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3.1"/>
      <sheetName val="3.12"/>
      <sheetName val="3.14"/>
      <sheetName val="3.16"/>
      <sheetName val="3.17"/>
      <sheetName val="3.2"/>
      <sheetName val="3.3"/>
      <sheetName val="3.4"/>
      <sheetName val="3.45"/>
      <sheetName val="3.5"/>
      <sheetName val="3.54"/>
      <sheetName val="3.56"/>
      <sheetName val="3.58"/>
      <sheetName val="3.9"/>
      <sheetName val="4.1"/>
      <sheetName val="4.15"/>
      <sheetName val="4.2"/>
      <sheetName val="4.22"/>
      <sheetName val="4.24"/>
      <sheetName val="4.241"/>
      <sheetName val="4.242"/>
      <sheetName val="4.26"/>
      <sheetName val="4.27"/>
      <sheetName val="4.3"/>
      <sheetName val="4.301"/>
      <sheetName val="4.311"/>
      <sheetName val="4.4"/>
      <sheetName val="4.5"/>
      <sheetName val="4.501"/>
      <sheetName val="4.511"/>
      <sheetName val="4.55"/>
      <sheetName val="4.551"/>
      <sheetName val="4.552"/>
      <sheetName val="4.553"/>
      <sheetName val="4.554"/>
      <sheetName val="4.561"/>
      <sheetName val="4.562"/>
      <sheetName val="4.563"/>
      <sheetName val="4.564"/>
      <sheetName val="4.6"/>
      <sheetName val="4.601"/>
      <sheetName val="4.602"/>
      <sheetName val="4.611"/>
      <sheetName val="4.612"/>
      <sheetName val="4.64"/>
      <sheetName val="4.66"/>
      <sheetName val="4.68"/>
      <sheetName val="4.7"/>
      <sheetName val="4.701"/>
      <sheetName val="4.711"/>
      <sheetName val="4.8"/>
      <sheetName val="4.84"/>
      <sheetName val="4.841"/>
      <sheetName val="4.851"/>
      <sheetName val="4.88"/>
      <sheetName val="Test &amp; Commissioning"/>
      <sheetName val="Holidays"/>
      <sheetName val="SiteCosts"/>
      <sheetName val="Resource Plan"/>
      <sheetName val="CAWorkingDays"/>
      <sheetName val="Resource Plan Var."/>
      <sheetName val="FeeTable"/>
      <sheetName val="SheetList"/>
      <sheetName val="LineCosts"/>
      <sheetName val="SFTab"/>
      <sheetName val="SheetSummary"/>
    </sheetNames>
    <sheetDataSet>
      <sheetData sheetId="0" refreshError="1">
        <row r="6">
          <cell r="B6" t="str">
            <v>31758</v>
          </cell>
        </row>
        <row r="7">
          <cell r="B7" t="str">
            <v>Offerton SGT2 33kV MIND Cable Replacement</v>
          </cell>
        </row>
      </sheetData>
      <sheetData sheetId="1" refreshError="1">
        <row r="11">
          <cell r="B11">
            <v>4.4999999999999998E-2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4">
          <cell r="A14">
            <v>1</v>
          </cell>
          <cell r="B14" t="str">
            <v>COA001</v>
          </cell>
          <cell r="C14" t="str">
            <v>Project</v>
          </cell>
          <cell r="D14" t="str">
            <v>Operations Delivery Manager (GM)</v>
          </cell>
          <cell r="E14">
            <v>65.503643835616444</v>
          </cell>
          <cell r="F14">
            <v>478.17660000000006</v>
          </cell>
          <cell r="G14">
            <v>525.99426000000017</v>
          </cell>
          <cell r="H14">
            <v>612.06604800000002</v>
          </cell>
          <cell r="I14">
            <v>693.35607000000005</v>
          </cell>
          <cell r="J14">
            <v>2390.8830000000003</v>
          </cell>
          <cell r="K14">
            <v>70.96228082191783</v>
          </cell>
          <cell r="L14">
            <v>518.02465000000007</v>
          </cell>
          <cell r="M14">
            <v>569.82711500000016</v>
          </cell>
          <cell r="N14">
            <v>663.071552</v>
          </cell>
          <cell r="O14">
            <v>751.13574250000011</v>
          </cell>
          <cell r="P14">
            <v>2590.1232500000006</v>
          </cell>
          <cell r="Q14">
            <v>79.540138943248536</v>
          </cell>
          <cell r="R14">
            <v>580.64301428571434</v>
          </cell>
          <cell r="S14">
            <v>638.70731571428587</v>
          </cell>
          <cell r="T14">
            <v>743.22305828571427</v>
          </cell>
          <cell r="U14">
            <v>841.93237071428575</v>
          </cell>
          <cell r="V14">
            <v>2903.2150714285717</v>
          </cell>
          <cell r="W14">
            <v>0.1346</v>
          </cell>
          <cell r="X14">
            <v>1</v>
          </cell>
          <cell r="Y14" t="b">
            <v>0</v>
          </cell>
          <cell r="Z14" t="str">
            <v>S</v>
          </cell>
        </row>
        <row r="15">
          <cell r="A15">
            <v>2</v>
          </cell>
          <cell r="B15" t="str">
            <v>COA001a</v>
          </cell>
          <cell r="C15" t="str">
            <v>Project</v>
          </cell>
          <cell r="D15" t="str">
            <v>Operations Strategy (Contract)</v>
          </cell>
          <cell r="E15">
            <v>70.424657534246577</v>
          </cell>
          <cell r="F15">
            <v>514.1</v>
          </cell>
          <cell r="G15">
            <v>565.5100000000001</v>
          </cell>
          <cell r="H15">
            <v>658.04799999999989</v>
          </cell>
          <cell r="I15">
            <v>745.44500000000005</v>
          </cell>
          <cell r="J15">
            <v>2570.5</v>
          </cell>
          <cell r="K15">
            <v>76.293378995433798</v>
          </cell>
          <cell r="L15">
            <v>556.94166666666672</v>
          </cell>
          <cell r="M15">
            <v>612.63583333333349</v>
          </cell>
          <cell r="N15">
            <v>712.88533333333328</v>
          </cell>
          <cell r="O15">
            <v>807.56541666666669</v>
          </cell>
          <cell r="P15">
            <v>2784.7083333333335</v>
          </cell>
          <cell r="Q15">
            <v>85.515655577299412</v>
          </cell>
          <cell r="R15">
            <v>624.26428571428573</v>
          </cell>
          <cell r="S15">
            <v>686.69071428571431</v>
          </cell>
          <cell r="T15">
            <v>799.0582857142856</v>
          </cell>
          <cell r="U15">
            <v>905.18321428571426</v>
          </cell>
          <cell r="V15">
            <v>3121.3214285714284</v>
          </cell>
          <cell r="W15">
            <v>0.6</v>
          </cell>
          <cell r="X15">
            <v>1</v>
          </cell>
          <cell r="Y15" t="b">
            <v>0</v>
          </cell>
          <cell r="Z15" t="str">
            <v>S</v>
          </cell>
        </row>
        <row r="16">
          <cell r="A16">
            <v>3</v>
          </cell>
          <cell r="B16" t="str">
            <v>COA002</v>
          </cell>
          <cell r="C16" t="str">
            <v>NG</v>
          </cell>
          <cell r="D16" t="str">
            <v>Lead Project Manager - NG (SS,AL,GJ,BB,)</v>
          </cell>
          <cell r="E16">
            <v>52.55276712328768</v>
          </cell>
          <cell r="F16">
            <v>383.63520000000005</v>
          </cell>
          <cell r="G16">
            <v>421.99872000000011</v>
          </cell>
          <cell r="H16">
            <v>491.05305599999997</v>
          </cell>
          <cell r="I16">
            <v>556.27104000000008</v>
          </cell>
          <cell r="J16">
            <v>1918.1760000000004</v>
          </cell>
          <cell r="K16">
            <v>56.932164383561656</v>
          </cell>
          <cell r="L16">
            <v>415.60480000000007</v>
          </cell>
          <cell r="M16">
            <v>457.16528000000011</v>
          </cell>
          <cell r="N16">
            <v>531.97414400000002</v>
          </cell>
          <cell r="O16">
            <v>602.62696000000005</v>
          </cell>
          <cell r="P16">
            <v>2078.0240000000003</v>
          </cell>
          <cell r="Q16">
            <v>63.814074363992191</v>
          </cell>
          <cell r="R16">
            <v>465.84274285714298</v>
          </cell>
          <cell r="S16">
            <v>512.42701714285727</v>
          </cell>
          <cell r="T16">
            <v>596.27871085714287</v>
          </cell>
          <cell r="U16">
            <v>675.47197714285733</v>
          </cell>
          <cell r="V16">
            <v>2329.213714285715</v>
          </cell>
          <cell r="W16">
            <v>0.1115</v>
          </cell>
          <cell r="X16">
            <v>1</v>
          </cell>
          <cell r="Y16" t="b">
            <v>0</v>
          </cell>
          <cell r="Z16" t="str">
            <v>S</v>
          </cell>
        </row>
        <row r="17">
          <cell r="A17">
            <v>4</v>
          </cell>
          <cell r="B17" t="str">
            <v>CPE001</v>
          </cell>
          <cell r="C17" t="str">
            <v>NG</v>
          </cell>
          <cell r="D17" t="str">
            <v>Project Engineer - NG (RM,RB,SB,KK,SF,PMc)</v>
          </cell>
          <cell r="E17">
            <v>36.728273972602736</v>
          </cell>
          <cell r="F17">
            <v>268.1164</v>
          </cell>
          <cell r="G17">
            <v>294.92804000000001</v>
          </cell>
          <cell r="H17">
            <v>343.18899199999993</v>
          </cell>
          <cell r="I17">
            <v>388.76877999999999</v>
          </cell>
          <cell r="J17">
            <v>1340.5819999999999</v>
          </cell>
          <cell r="K17">
            <v>39.788963470319636</v>
          </cell>
          <cell r="L17">
            <v>290.45943333333332</v>
          </cell>
          <cell r="M17">
            <v>319.50537666666668</v>
          </cell>
          <cell r="N17">
            <v>371.7880746666666</v>
          </cell>
          <cell r="O17">
            <v>421.16617833333328</v>
          </cell>
          <cell r="P17">
            <v>1452.2971666666667</v>
          </cell>
          <cell r="Q17">
            <v>44.598618395303326</v>
          </cell>
          <cell r="R17">
            <v>325.56991428571428</v>
          </cell>
          <cell r="S17">
            <v>358.12690571428573</v>
          </cell>
          <cell r="T17">
            <v>416.72949028571423</v>
          </cell>
          <cell r="U17">
            <v>472.07637571428569</v>
          </cell>
          <cell r="V17">
            <v>1627.8495714285714</v>
          </cell>
          <cell r="W17">
            <v>0.16919999999999999</v>
          </cell>
          <cell r="X17">
            <v>1</v>
          </cell>
          <cell r="Y17" t="b">
            <v>0</v>
          </cell>
          <cell r="Z17" t="str">
            <v>S</v>
          </cell>
        </row>
        <row r="18">
          <cell r="A18">
            <v>5</v>
          </cell>
          <cell r="B18" t="str">
            <v>COA006</v>
          </cell>
          <cell r="C18" t="str">
            <v>Delivery</v>
          </cell>
          <cell r="D18" t="str">
            <v>Senior Delivery Manager (PR,PT,BD)</v>
          </cell>
          <cell r="E18">
            <v>65.05350684931507</v>
          </cell>
          <cell r="F18">
            <v>474.89060000000001</v>
          </cell>
          <cell r="G18">
            <v>522.37966000000006</v>
          </cell>
          <cell r="H18">
            <v>607.85996799999987</v>
          </cell>
          <cell r="I18">
            <v>688.59136999999998</v>
          </cell>
          <cell r="J18">
            <v>2374.453</v>
          </cell>
          <cell r="K18">
            <v>70.474632420091325</v>
          </cell>
          <cell r="L18">
            <v>514.46481666666671</v>
          </cell>
          <cell r="M18">
            <v>565.91129833333343</v>
          </cell>
          <cell r="N18">
            <v>658.51496533333329</v>
          </cell>
          <cell r="O18">
            <v>745.9739841666667</v>
          </cell>
          <cell r="P18">
            <v>2572.3240833333334</v>
          </cell>
          <cell r="Q18">
            <v>78.99354403131116</v>
          </cell>
          <cell r="R18">
            <v>576.65287142857142</v>
          </cell>
          <cell r="S18">
            <v>634.31815857142863</v>
          </cell>
          <cell r="T18">
            <v>738.11567542857131</v>
          </cell>
          <cell r="U18">
            <v>836.14666357142858</v>
          </cell>
          <cell r="V18">
            <v>2883.2643571428571</v>
          </cell>
          <cell r="W18">
            <v>0.2</v>
          </cell>
          <cell r="X18">
            <v>1</v>
          </cell>
          <cell r="Y18" t="b">
            <v>0</v>
          </cell>
          <cell r="Z18" t="str">
            <v>S</v>
          </cell>
        </row>
        <row r="19">
          <cell r="A19">
            <v>6</v>
          </cell>
          <cell r="B19" t="str">
            <v>COA004</v>
          </cell>
          <cell r="C19" t="str">
            <v>Delivery</v>
          </cell>
          <cell r="D19" t="str">
            <v>Scheme Delivery Manager (PO,GF,JB,JM,CH,NK,DR,IE)</v>
          </cell>
          <cell r="E19">
            <v>58.552657534246578</v>
          </cell>
          <cell r="F19">
            <v>427.43440000000004</v>
          </cell>
          <cell r="G19">
            <v>470.17784000000006</v>
          </cell>
          <cell r="H19">
            <v>547.11603200000002</v>
          </cell>
          <cell r="I19">
            <v>619.77988000000005</v>
          </cell>
          <cell r="J19">
            <v>2137.172</v>
          </cell>
          <cell r="K19">
            <v>63.432045662100464</v>
          </cell>
          <cell r="L19">
            <v>463.05393333333336</v>
          </cell>
          <cell r="M19">
            <v>509.35932666666673</v>
          </cell>
          <cell r="N19">
            <v>592.70903466666664</v>
          </cell>
          <cell r="O19">
            <v>671.42820333333339</v>
          </cell>
          <cell r="P19">
            <v>2315.269666666667</v>
          </cell>
          <cell r="Q19">
            <v>71.099655577299416</v>
          </cell>
          <cell r="R19">
            <v>519.02748571428572</v>
          </cell>
          <cell r="S19">
            <v>570.93023428571439</v>
          </cell>
          <cell r="T19">
            <v>664.35518171428566</v>
          </cell>
          <cell r="U19">
            <v>752.5898542857143</v>
          </cell>
          <cell r="V19">
            <v>2595.1374285714287</v>
          </cell>
          <cell r="W19">
            <v>1</v>
          </cell>
          <cell r="X19">
            <v>1</v>
          </cell>
          <cell r="Y19" t="b">
            <v>0</v>
          </cell>
          <cell r="Z19" t="str">
            <v>S</v>
          </cell>
        </row>
        <row r="20">
          <cell r="A20">
            <v>7</v>
          </cell>
          <cell r="B20" t="str">
            <v>COA003</v>
          </cell>
          <cell r="C20" t="str">
            <v>Delivery</v>
          </cell>
          <cell r="D20" t="str">
            <v>Assistant Scheme Delivery Manager</v>
          </cell>
          <cell r="E20">
            <v>44.49095890410959</v>
          </cell>
          <cell r="F20">
            <v>324.78399999999999</v>
          </cell>
          <cell r="G20">
            <v>357.26240000000001</v>
          </cell>
          <cell r="H20">
            <v>415.72351999999995</v>
          </cell>
          <cell r="I20">
            <v>470.93679999999995</v>
          </cell>
          <cell r="J20">
            <v>1623.92</v>
          </cell>
          <cell r="K20">
            <v>48.198538812785387</v>
          </cell>
          <cell r="L20">
            <v>351.84933333333333</v>
          </cell>
          <cell r="M20">
            <v>387.03426666666672</v>
          </cell>
          <cell r="N20">
            <v>450.3671466666666</v>
          </cell>
          <cell r="O20">
            <v>510.18153333333333</v>
          </cell>
          <cell r="P20">
            <v>1759.2466666666667</v>
          </cell>
          <cell r="Q20">
            <v>54.024735812133066</v>
          </cell>
          <cell r="R20">
            <v>394.38057142857139</v>
          </cell>
          <cell r="S20">
            <v>433.81862857142858</v>
          </cell>
          <cell r="T20">
            <v>504.80713142857132</v>
          </cell>
          <cell r="U20">
            <v>571.85182857142854</v>
          </cell>
          <cell r="V20">
            <v>1971.9028571428569</v>
          </cell>
          <cell r="W20">
            <v>6.9199999999999998E-2</v>
          </cell>
          <cell r="X20">
            <v>1</v>
          </cell>
          <cell r="Y20" t="b">
            <v>0</v>
          </cell>
          <cell r="Z20" t="str">
            <v>S</v>
          </cell>
        </row>
        <row r="21">
          <cell r="A21">
            <v>8</v>
          </cell>
          <cell r="B21" t="str">
            <v>COA003a</v>
          </cell>
          <cell r="C21" t="str">
            <v>Delivery</v>
          </cell>
          <cell r="D21" t="str">
            <v>Scheme Delivery Engineer</v>
          </cell>
          <cell r="E21">
            <v>44.49095890410959</v>
          </cell>
          <cell r="F21">
            <v>324.78399999999999</v>
          </cell>
          <cell r="G21">
            <v>357.26240000000001</v>
          </cell>
          <cell r="H21">
            <v>415.72351999999995</v>
          </cell>
          <cell r="I21">
            <v>470.93679999999995</v>
          </cell>
          <cell r="J21">
            <v>1623.92</v>
          </cell>
          <cell r="K21">
            <v>48.198538812785387</v>
          </cell>
          <cell r="L21">
            <v>351.84933333333333</v>
          </cell>
          <cell r="M21">
            <v>387.03426666666672</v>
          </cell>
          <cell r="N21">
            <v>450.3671466666666</v>
          </cell>
          <cell r="O21">
            <v>510.18153333333333</v>
          </cell>
          <cell r="P21">
            <v>1759.2466666666667</v>
          </cell>
          <cell r="Q21">
            <v>54.024735812133066</v>
          </cell>
          <cell r="R21">
            <v>394.38057142857139</v>
          </cell>
          <cell r="S21">
            <v>433.81862857142858</v>
          </cell>
          <cell r="T21">
            <v>504.80713142857132</v>
          </cell>
          <cell r="U21">
            <v>571.85182857142854</v>
          </cell>
          <cell r="V21">
            <v>1971.9028571428569</v>
          </cell>
          <cell r="W21">
            <v>1</v>
          </cell>
          <cell r="X21">
            <v>1</v>
          </cell>
          <cell r="Y21" t="b">
            <v>0</v>
          </cell>
          <cell r="Z21" t="str">
            <v>S</v>
          </cell>
        </row>
        <row r="22">
          <cell r="A22">
            <v>9</v>
          </cell>
          <cell r="B22" t="str">
            <v>COA003b</v>
          </cell>
          <cell r="C22" t="str">
            <v>Delivery</v>
          </cell>
          <cell r="D22" t="str">
            <v>Innovations Engineer</v>
          </cell>
          <cell r="E22">
            <v>75.506849315068493</v>
          </cell>
          <cell r="F22">
            <v>551.20000000000005</v>
          </cell>
          <cell r="G22">
            <v>606.32000000000005</v>
          </cell>
          <cell r="H22">
            <v>705.53599999999994</v>
          </cell>
          <cell r="I22">
            <v>799.24</v>
          </cell>
          <cell r="J22">
            <v>2756</v>
          </cell>
          <cell r="K22">
            <v>81.799086757990864</v>
          </cell>
          <cell r="L22">
            <v>597.13333333333333</v>
          </cell>
          <cell r="M22">
            <v>656.84666666666669</v>
          </cell>
          <cell r="N22">
            <v>764.3306666666665</v>
          </cell>
          <cell r="O22">
            <v>865.84333333333325</v>
          </cell>
          <cell r="P22">
            <v>2985.6666666666665</v>
          </cell>
          <cell r="Q22">
            <v>91.686888454011751</v>
          </cell>
          <cell r="R22">
            <v>669.3142857142858</v>
          </cell>
          <cell r="S22">
            <v>736.24571428571448</v>
          </cell>
          <cell r="T22">
            <v>856.7222857142857</v>
          </cell>
          <cell r="U22">
            <v>970.50571428571436</v>
          </cell>
          <cell r="V22">
            <v>3346.5714285714289</v>
          </cell>
          <cell r="W22">
            <v>6.9199999999999998E-2</v>
          </cell>
          <cell r="X22">
            <v>1</v>
          </cell>
          <cell r="Y22" t="b">
            <v>0</v>
          </cell>
          <cell r="Z22" t="str">
            <v>S</v>
          </cell>
        </row>
        <row r="23">
          <cell r="A23">
            <v>10</v>
          </cell>
          <cell r="B23" t="str">
            <v>CPM001</v>
          </cell>
          <cell r="C23" t="str">
            <v>ExCore</v>
          </cell>
          <cell r="D23" t="str">
            <v>Project Manager (PT,KK)</v>
          </cell>
          <cell r="E23">
            <v>51.709123287671233</v>
          </cell>
          <cell r="F23">
            <v>377.47660000000002</v>
          </cell>
          <cell r="G23">
            <v>415.22426000000007</v>
          </cell>
          <cell r="H23">
            <v>483.17004799999995</v>
          </cell>
          <cell r="I23">
            <v>547.34107000000006</v>
          </cell>
          <cell r="J23">
            <v>1887.383</v>
          </cell>
          <cell r="K23">
            <v>56.018216894977172</v>
          </cell>
          <cell r="L23">
            <v>408.93298333333337</v>
          </cell>
          <cell r="M23">
            <v>449.82628166666672</v>
          </cell>
          <cell r="N23">
            <v>523.43421866666665</v>
          </cell>
          <cell r="O23">
            <v>592.95282583333335</v>
          </cell>
          <cell r="P23">
            <v>2044.6649166666668</v>
          </cell>
          <cell r="Q23">
            <v>62.789649706457929</v>
          </cell>
          <cell r="R23">
            <v>458.36444285714288</v>
          </cell>
          <cell r="S23">
            <v>504.2008871428572</v>
          </cell>
          <cell r="T23">
            <v>586.70648685714275</v>
          </cell>
          <cell r="U23">
            <v>664.62844214285712</v>
          </cell>
          <cell r="V23">
            <v>2291.8222142857144</v>
          </cell>
          <cell r="X23">
            <v>1</v>
          </cell>
          <cell r="Y23" t="b">
            <v>0</v>
          </cell>
          <cell r="Z23" t="str">
            <v>S</v>
          </cell>
        </row>
        <row r="24">
          <cell r="A24">
            <v>11</v>
          </cell>
          <cell r="B24" t="str">
            <v>CPE002</v>
          </cell>
          <cell r="C24" t="str">
            <v>Prelims</v>
          </cell>
          <cell r="D24" t="str">
            <v>Development Engineer (EAE - DG,MF,RP,IA,JP,CN,MR)</v>
          </cell>
          <cell r="E24">
            <v>60.813506849315075</v>
          </cell>
          <cell r="F24">
            <v>443.93860000000001</v>
          </cell>
          <cell r="G24">
            <v>488.33246000000003</v>
          </cell>
          <cell r="H24">
            <v>568.24140799999998</v>
          </cell>
          <cell r="I24">
            <v>643.71096999999997</v>
          </cell>
          <cell r="J24">
            <v>2219.6930000000002</v>
          </cell>
          <cell r="K24">
            <v>65.881299086758006</v>
          </cell>
          <cell r="L24">
            <v>480.93348333333341</v>
          </cell>
          <cell r="M24">
            <v>529.02683166666679</v>
          </cell>
          <cell r="N24">
            <v>615.59485866666671</v>
          </cell>
          <cell r="O24">
            <v>697.35355083333343</v>
          </cell>
          <cell r="P24">
            <v>2404.6674166666671</v>
          </cell>
          <cell r="Q24">
            <v>73.84497260273973</v>
          </cell>
          <cell r="R24">
            <v>539.06830000000002</v>
          </cell>
          <cell r="S24">
            <v>592.97513000000004</v>
          </cell>
          <cell r="T24">
            <v>690.0074239999999</v>
          </cell>
          <cell r="U24">
            <v>781.64903500000003</v>
          </cell>
          <cell r="V24">
            <v>2695.3415</v>
          </cell>
          <cell r="W24">
            <v>1</v>
          </cell>
          <cell r="X24">
            <v>1</v>
          </cell>
          <cell r="Y24" t="b">
            <v>0</v>
          </cell>
          <cell r="Z24" t="str">
            <v>S</v>
          </cell>
        </row>
        <row r="25">
          <cell r="A25">
            <v>12</v>
          </cell>
          <cell r="B25" t="str">
            <v>CSP012</v>
          </cell>
          <cell r="C25" t="str">
            <v>Project</v>
          </cell>
          <cell r="D25" t="str">
            <v>Temporary Works Manager</v>
          </cell>
          <cell r="E25">
            <v>50.326767123287674</v>
          </cell>
          <cell r="F25">
            <v>367.3854</v>
          </cell>
          <cell r="G25">
            <v>404.12394000000006</v>
          </cell>
          <cell r="H25">
            <v>470.25331199999994</v>
          </cell>
          <cell r="I25">
            <v>532.70883000000003</v>
          </cell>
          <cell r="J25">
            <v>1836.9270000000001</v>
          </cell>
          <cell r="K25">
            <v>54.520664383561652</v>
          </cell>
          <cell r="L25">
            <v>398.00085000000007</v>
          </cell>
          <cell r="M25">
            <v>437.80093500000009</v>
          </cell>
          <cell r="N25">
            <v>509.44108800000004</v>
          </cell>
          <cell r="O25">
            <v>577.10123250000004</v>
          </cell>
          <cell r="P25">
            <v>1990.0042500000004</v>
          </cell>
          <cell r="Q25">
            <v>61.111074363992188</v>
          </cell>
          <cell r="R25">
            <v>446.11084285714293</v>
          </cell>
          <cell r="S25">
            <v>490.72192714285728</v>
          </cell>
          <cell r="T25">
            <v>571.02187885714284</v>
          </cell>
          <cell r="U25">
            <v>646.86072214285718</v>
          </cell>
          <cell r="V25">
            <v>2230.5542142857148</v>
          </cell>
          <cell r="W25">
            <v>0.2</v>
          </cell>
          <cell r="X25">
            <v>1</v>
          </cell>
          <cell r="Y25" t="b">
            <v>0</v>
          </cell>
          <cell r="Z25" t="str">
            <v>S</v>
          </cell>
        </row>
        <row r="26">
          <cell r="A26">
            <v>13</v>
          </cell>
          <cell r="B26" t="str">
            <v>CSP014</v>
          </cell>
          <cell r="C26" t="str">
            <v>Delivery</v>
          </cell>
          <cell r="D26" t="str">
            <v>Temporary Works Supervisor</v>
          </cell>
          <cell r="E26">
            <v>28.692602739726034</v>
          </cell>
          <cell r="F26">
            <v>209.45600000000002</v>
          </cell>
          <cell r="G26">
            <v>230.40160000000003</v>
          </cell>
          <cell r="H26">
            <v>268.10368</v>
          </cell>
          <cell r="I26">
            <v>303.71120000000002</v>
          </cell>
          <cell r="J26">
            <v>1047.2800000000002</v>
          </cell>
          <cell r="K26">
            <v>31.083652968036535</v>
          </cell>
          <cell r="L26">
            <v>226.91066666666669</v>
          </cell>
          <cell r="M26">
            <v>249.60173333333339</v>
          </cell>
          <cell r="N26">
            <v>290.44565333333333</v>
          </cell>
          <cell r="O26">
            <v>329.02046666666666</v>
          </cell>
          <cell r="P26">
            <v>1134.5533333333335</v>
          </cell>
          <cell r="Q26">
            <v>34.841017612524467</v>
          </cell>
          <cell r="R26">
            <v>254.33942857142861</v>
          </cell>
          <cell r="S26">
            <v>279.77337142857152</v>
          </cell>
          <cell r="T26">
            <v>325.55446857142857</v>
          </cell>
          <cell r="U26">
            <v>368.79217142857146</v>
          </cell>
          <cell r="V26">
            <v>1271.697142857143</v>
          </cell>
          <cell r="W26">
            <v>1</v>
          </cell>
          <cell r="X26">
            <v>1</v>
          </cell>
          <cell r="Y26" t="b">
            <v>0</v>
          </cell>
          <cell r="Z26" t="str">
            <v>S</v>
          </cell>
        </row>
        <row r="27">
          <cell r="A27">
            <v>14</v>
          </cell>
          <cell r="B27" t="str">
            <v>CSE006</v>
          </cell>
          <cell r="C27" t="str">
            <v>Delivery</v>
          </cell>
          <cell r="D27" t="str">
            <v>Temporary Works Coordinator</v>
          </cell>
          <cell r="E27">
            <v>33.47712328767124</v>
          </cell>
          <cell r="F27">
            <v>244.38300000000004</v>
          </cell>
          <cell r="G27">
            <v>268.82130000000006</v>
          </cell>
          <cell r="H27">
            <v>312.81024000000002</v>
          </cell>
          <cell r="I27">
            <v>354.35535000000004</v>
          </cell>
          <cell r="J27">
            <v>1221.9150000000002</v>
          </cell>
          <cell r="K27">
            <v>36.266883561643844</v>
          </cell>
          <cell r="L27">
            <v>264.74825000000004</v>
          </cell>
          <cell r="M27">
            <v>291.22307500000005</v>
          </cell>
          <cell r="N27">
            <v>338.87776000000002</v>
          </cell>
          <cell r="O27">
            <v>383.88496250000003</v>
          </cell>
          <cell r="P27">
            <v>1323.7412500000003</v>
          </cell>
          <cell r="Q27">
            <v>40.650792563600788</v>
          </cell>
          <cell r="R27">
            <v>296.75078571428577</v>
          </cell>
          <cell r="S27">
            <v>326.4258642857144</v>
          </cell>
          <cell r="T27">
            <v>379.8410057142857</v>
          </cell>
          <cell r="U27">
            <v>430.28863928571434</v>
          </cell>
          <cell r="V27">
            <v>1483.7539285714288</v>
          </cell>
          <cell r="W27">
            <v>1</v>
          </cell>
          <cell r="X27">
            <v>1</v>
          </cell>
          <cell r="Y27" t="b">
            <v>0</v>
          </cell>
          <cell r="Z27" t="str">
            <v>S</v>
          </cell>
        </row>
        <row r="28">
          <cell r="A28">
            <v>15</v>
          </cell>
          <cell r="B28" t="str">
            <v>PS049</v>
          </cell>
          <cell r="C28" t="str">
            <v>Project</v>
          </cell>
          <cell r="D28" t="str">
            <v>Environmental Coordinator</v>
          </cell>
          <cell r="E28">
            <v>24.512136986301371</v>
          </cell>
          <cell r="F28">
            <v>178.93860000000001</v>
          </cell>
          <cell r="G28">
            <v>196.83246000000003</v>
          </cell>
          <cell r="H28">
            <v>229.04140799999996</v>
          </cell>
          <cell r="I28">
            <v>259.46097000000003</v>
          </cell>
          <cell r="J28">
            <v>894.69299999999998</v>
          </cell>
          <cell r="K28">
            <v>26.554815068493149</v>
          </cell>
          <cell r="L28">
            <v>193.85014999999999</v>
          </cell>
          <cell r="M28">
            <v>213.23516499999999</v>
          </cell>
          <cell r="N28">
            <v>248.12819199999996</v>
          </cell>
          <cell r="O28">
            <v>281.08271749999994</v>
          </cell>
          <cell r="P28">
            <v>969.25074999999993</v>
          </cell>
          <cell r="Q28">
            <v>29.764737769080231</v>
          </cell>
          <cell r="R28">
            <v>217.28258571428569</v>
          </cell>
          <cell r="S28">
            <v>239.01084428571428</v>
          </cell>
          <cell r="T28">
            <v>278.12170971428566</v>
          </cell>
          <cell r="U28">
            <v>315.05974928571425</v>
          </cell>
          <cell r="V28">
            <v>1086.4129285714284</v>
          </cell>
          <cell r="W28">
            <v>5.7700000000000001E-2</v>
          </cell>
          <cell r="X28">
            <v>1</v>
          </cell>
          <cell r="Y28" t="b">
            <v>0</v>
          </cell>
          <cell r="Z28" t="str">
            <v>S</v>
          </cell>
        </row>
        <row r="29">
          <cell r="A29">
            <v>16</v>
          </cell>
          <cell r="B29" t="str">
            <v>CPA050</v>
          </cell>
          <cell r="C29" t="str">
            <v>Project</v>
          </cell>
          <cell r="D29" t="str">
            <v>Programmer</v>
          </cell>
          <cell r="E29">
            <v>46.294410958904109</v>
          </cell>
          <cell r="F29">
            <v>337.94920000000002</v>
          </cell>
          <cell r="G29">
            <v>371.74412000000007</v>
          </cell>
          <cell r="H29">
            <v>432.57497599999994</v>
          </cell>
          <cell r="I29">
            <v>490.02634</v>
          </cell>
          <cell r="J29">
            <v>1689.7460000000001</v>
          </cell>
          <cell r="K29">
            <v>50.152278538812794</v>
          </cell>
          <cell r="L29">
            <v>366.11163333333337</v>
          </cell>
          <cell r="M29">
            <v>402.72279666666674</v>
          </cell>
          <cell r="N29">
            <v>468.62289066666665</v>
          </cell>
          <cell r="O29">
            <v>530.8618683333334</v>
          </cell>
          <cell r="P29">
            <v>1830.5581666666669</v>
          </cell>
          <cell r="Q29">
            <v>56.214641878669283</v>
          </cell>
          <cell r="R29">
            <v>410.36688571428573</v>
          </cell>
          <cell r="S29">
            <v>451.40357428571434</v>
          </cell>
          <cell r="T29">
            <v>525.2696137142857</v>
          </cell>
          <cell r="U29">
            <v>595.03198428571432</v>
          </cell>
          <cell r="V29">
            <v>2051.8344285714288</v>
          </cell>
          <cell r="W29">
            <v>1</v>
          </cell>
          <cell r="X29">
            <v>1</v>
          </cell>
          <cell r="Y29" t="b">
            <v>0</v>
          </cell>
          <cell r="Z29" t="str">
            <v>S</v>
          </cell>
        </row>
        <row r="30">
          <cell r="A30">
            <v>17</v>
          </cell>
          <cell r="B30" t="str">
            <v>CPA050</v>
          </cell>
          <cell r="C30" t="str">
            <v>Project</v>
          </cell>
          <cell r="D30" t="str">
            <v>Site Planner</v>
          </cell>
          <cell r="E30">
            <v>46.294410958904109</v>
          </cell>
          <cell r="F30">
            <v>337.94920000000002</v>
          </cell>
          <cell r="G30">
            <v>371.74412000000007</v>
          </cell>
          <cell r="H30">
            <v>432.57497599999994</v>
          </cell>
          <cell r="I30">
            <v>490.02634</v>
          </cell>
          <cell r="J30">
            <v>1689.7460000000001</v>
          </cell>
          <cell r="K30">
            <v>50.152278538812794</v>
          </cell>
          <cell r="L30">
            <v>366.11163333333337</v>
          </cell>
          <cell r="M30">
            <v>402.72279666666674</v>
          </cell>
          <cell r="N30">
            <v>468.62289066666665</v>
          </cell>
          <cell r="O30">
            <v>530.8618683333334</v>
          </cell>
          <cell r="P30">
            <v>1830.5581666666669</v>
          </cell>
          <cell r="Q30">
            <v>56.214641878669283</v>
          </cell>
          <cell r="R30">
            <v>410.36688571428573</v>
          </cell>
          <cell r="S30">
            <v>451.40357428571434</v>
          </cell>
          <cell r="T30">
            <v>525.2696137142857</v>
          </cell>
          <cell r="U30">
            <v>595.03198428571432</v>
          </cell>
          <cell r="V30">
            <v>2051.8344285714288</v>
          </cell>
          <cell r="W30">
            <v>1</v>
          </cell>
          <cell r="X30">
            <v>1</v>
          </cell>
          <cell r="Y30" t="b">
            <v>0</v>
          </cell>
          <cell r="Z30" t="str">
            <v>S</v>
          </cell>
        </row>
        <row r="31">
          <cell r="A31">
            <v>18</v>
          </cell>
          <cell r="B31" t="str">
            <v>CSP020</v>
          </cell>
          <cell r="C31" t="str">
            <v>Delivery</v>
          </cell>
          <cell r="D31" t="str">
            <v>Site Office Administrator (EAE)</v>
          </cell>
          <cell r="E31">
            <v>15.827397260273974</v>
          </cell>
          <cell r="F31">
            <v>115.54</v>
          </cell>
          <cell r="G31">
            <v>127.09400000000002</v>
          </cell>
          <cell r="H31">
            <v>147.8912</v>
          </cell>
          <cell r="I31">
            <v>167.53300000000002</v>
          </cell>
          <cell r="J31">
            <v>577.70000000000005</v>
          </cell>
          <cell r="K31">
            <v>17.146347031963472</v>
          </cell>
          <cell r="L31">
            <v>125.16833333333334</v>
          </cell>
          <cell r="M31">
            <v>137.68516666666667</v>
          </cell>
          <cell r="N31">
            <v>160.21546666666666</v>
          </cell>
          <cell r="O31">
            <v>181.49408333333332</v>
          </cell>
          <cell r="P31">
            <v>625.8416666666667</v>
          </cell>
          <cell r="Q31">
            <v>19.218982387475538</v>
          </cell>
          <cell r="R31">
            <v>140.29857142857142</v>
          </cell>
          <cell r="S31">
            <v>154.32842857142859</v>
          </cell>
          <cell r="T31">
            <v>179.5821714285714</v>
          </cell>
          <cell r="U31">
            <v>203.43292857142856</v>
          </cell>
          <cell r="V31">
            <v>701.49285714285713</v>
          </cell>
          <cell r="W31">
            <v>1</v>
          </cell>
          <cell r="X31">
            <v>1</v>
          </cell>
          <cell r="Y31" t="b">
            <v>0</v>
          </cell>
          <cell r="Z31" t="str">
            <v>S</v>
          </cell>
        </row>
        <row r="32">
          <cell r="A32">
            <v>19</v>
          </cell>
          <cell r="B32" t="str">
            <v>A</v>
          </cell>
          <cell r="C32" t="str">
            <v>Prelims</v>
          </cell>
          <cell r="D32" t="str">
            <v>Topside Team</v>
          </cell>
          <cell r="E32">
            <v>261.73723287671231</v>
          </cell>
          <cell r="F32">
            <v>1910.6818000000001</v>
          </cell>
          <cell r="G32">
            <v>2101.7499800000001</v>
          </cell>
          <cell r="H32">
            <v>2445.6727039999996</v>
          </cell>
          <cell r="I32">
            <v>2770.4886099999999</v>
          </cell>
          <cell r="J32">
            <v>9553.4089999999997</v>
          </cell>
          <cell r="K32">
            <v>283.54866894977164</v>
          </cell>
          <cell r="L32">
            <v>2069.905283333333</v>
          </cell>
          <cell r="M32">
            <v>2276.8958116666668</v>
          </cell>
          <cell r="N32">
            <v>2649.4787626666657</v>
          </cell>
          <cell r="O32">
            <v>3001.3626608333329</v>
          </cell>
          <cell r="P32">
            <v>10349.526416666666</v>
          </cell>
          <cell r="Q32">
            <v>317.823782778865</v>
          </cell>
          <cell r="R32">
            <v>2320.1136142857144</v>
          </cell>
          <cell r="S32">
            <v>2552.1249757142859</v>
          </cell>
          <cell r="T32">
            <v>2969.7454262857141</v>
          </cell>
          <cell r="U32">
            <v>3364.1647407142859</v>
          </cell>
          <cell r="V32">
            <v>11600.568071428572</v>
          </cell>
          <cell r="W32">
            <v>1</v>
          </cell>
          <cell r="X32">
            <v>7</v>
          </cell>
          <cell r="Y32" t="b">
            <v>0</v>
          </cell>
          <cell r="Z32" t="str">
            <v>O</v>
          </cell>
        </row>
        <row r="33">
          <cell r="A33">
            <v>20</v>
          </cell>
          <cell r="B33" t="str">
            <v>A1</v>
          </cell>
          <cell r="C33" t="str">
            <v>Project</v>
          </cell>
          <cell r="D33" t="str">
            <v>Yard Team</v>
          </cell>
          <cell r="E33">
            <v>210.41165534246576</v>
          </cell>
          <cell r="F33">
            <v>1536.0050840000001</v>
          </cell>
          <cell r="G33">
            <v>1689.6055924000002</v>
          </cell>
          <cell r="H33">
            <v>1966.0865075199999</v>
          </cell>
          <cell r="I33">
            <v>2227.2073718000001</v>
          </cell>
          <cell r="J33">
            <v>7680.0254200000008</v>
          </cell>
          <cell r="K33">
            <v>227.94595995433792</v>
          </cell>
          <cell r="L33">
            <v>1664.0055076666667</v>
          </cell>
          <cell r="M33">
            <v>1830.4060584333336</v>
          </cell>
          <cell r="N33">
            <v>2129.9270498133333</v>
          </cell>
          <cell r="O33">
            <v>2412.8079861166666</v>
          </cell>
          <cell r="P33">
            <v>8320.0275383333337</v>
          </cell>
          <cell r="Q33">
            <v>255.49986720156559</v>
          </cell>
          <cell r="R33">
            <v>1865.1490305714287</v>
          </cell>
          <cell r="S33">
            <v>2051.6639336285716</v>
          </cell>
          <cell r="T33">
            <v>2387.3907591314282</v>
          </cell>
          <cell r="U33">
            <v>2704.4660943285717</v>
          </cell>
          <cell r="V33">
            <v>9325.7451528571437</v>
          </cell>
          <cell r="W33">
            <v>1</v>
          </cell>
          <cell r="X33">
            <v>1</v>
          </cell>
          <cell r="Y33" t="b">
            <v>0</v>
          </cell>
          <cell r="Z33" t="str">
            <v>O</v>
          </cell>
        </row>
        <row r="34">
          <cell r="A34">
            <v>21</v>
          </cell>
          <cell r="B34" t="str">
            <v>A2</v>
          </cell>
          <cell r="C34" t="str">
            <v>Delivery</v>
          </cell>
          <cell r="D34" t="str">
            <v>Shaft/Tunnel Team</v>
          </cell>
          <cell r="E34">
            <v>202.56164383561645</v>
          </cell>
          <cell r="F34">
            <v>1478.7</v>
          </cell>
          <cell r="G34">
            <v>1626.5700000000002</v>
          </cell>
          <cell r="H34">
            <v>1892.7359999999999</v>
          </cell>
          <cell r="I34">
            <v>2144.1149999999998</v>
          </cell>
          <cell r="J34">
            <v>7393.5</v>
          </cell>
          <cell r="K34">
            <v>219.4417808219178</v>
          </cell>
          <cell r="L34">
            <v>1601.925</v>
          </cell>
          <cell r="M34">
            <v>1762.1175000000001</v>
          </cell>
          <cell r="N34">
            <v>2050.4639999999995</v>
          </cell>
          <cell r="O34">
            <v>2322.7912499999998</v>
          </cell>
          <cell r="P34">
            <v>8009.625</v>
          </cell>
          <cell r="Q34">
            <v>245.96771037181992</v>
          </cell>
          <cell r="R34">
            <v>1795.5642857142855</v>
          </cell>
          <cell r="S34">
            <v>1975.1207142857143</v>
          </cell>
          <cell r="T34">
            <v>2298.322285714285</v>
          </cell>
          <cell r="U34">
            <v>2603.568214285714</v>
          </cell>
          <cell r="V34">
            <v>8977.8214285714275</v>
          </cell>
          <cell r="W34">
            <v>1</v>
          </cell>
          <cell r="X34">
            <v>1</v>
          </cell>
          <cell r="Y34" t="b">
            <v>0</v>
          </cell>
          <cell r="Z34" t="str">
            <v>O</v>
          </cell>
        </row>
        <row r="35">
          <cell r="A35">
            <v>22</v>
          </cell>
          <cell r="B35" t="str">
            <v>K</v>
          </cell>
          <cell r="C35" t="str">
            <v>Delivery</v>
          </cell>
          <cell r="D35" t="str">
            <v>Surface Support Team</v>
          </cell>
          <cell r="E35">
            <v>154.11694301369863</v>
          </cell>
          <cell r="F35">
            <v>1125.053684</v>
          </cell>
          <cell r="G35">
            <v>1237.5590524000002</v>
          </cell>
          <cell r="H35">
            <v>1440.0687155199998</v>
          </cell>
          <cell r="I35">
            <v>1631.3278418</v>
          </cell>
          <cell r="J35">
            <v>5625.2684200000003</v>
          </cell>
          <cell r="K35">
            <v>166.96002159817351</v>
          </cell>
          <cell r="L35">
            <v>1218.8081576666666</v>
          </cell>
          <cell r="M35">
            <v>1340.6889734333333</v>
          </cell>
          <cell r="N35">
            <v>1560.0744418133331</v>
          </cell>
          <cell r="O35">
            <v>1767.2718286166664</v>
          </cell>
          <cell r="P35">
            <v>6094.0407883333328</v>
          </cell>
          <cell r="Q35">
            <v>187.14200223091973</v>
          </cell>
          <cell r="R35">
            <v>1366.1366162857141</v>
          </cell>
          <cell r="S35">
            <v>1502.7502779142856</v>
          </cell>
          <cell r="T35">
            <v>1748.6548688457137</v>
          </cell>
          <cell r="U35">
            <v>1980.8980936142855</v>
          </cell>
          <cell r="V35">
            <v>6830.6830814285704</v>
          </cell>
          <cell r="W35">
            <v>1</v>
          </cell>
          <cell r="X35">
            <v>1</v>
          </cell>
          <cell r="Y35" t="b">
            <v>0</v>
          </cell>
          <cell r="Z35" t="str">
            <v>O</v>
          </cell>
        </row>
        <row r="36">
          <cell r="A36">
            <v>23</v>
          </cell>
          <cell r="B36" t="str">
            <v>CPA030</v>
          </cell>
          <cell r="C36" t="str">
            <v>Core</v>
          </cell>
          <cell r="D36" t="str">
            <v>Administration Clerk (EAE)</v>
          </cell>
          <cell r="E36">
            <v>17.03260273972603</v>
          </cell>
          <cell r="F36">
            <v>124.33800000000001</v>
          </cell>
          <cell r="G36">
            <v>136.77180000000001</v>
          </cell>
          <cell r="H36">
            <v>159.15263999999999</v>
          </cell>
          <cell r="I36">
            <v>180.2901</v>
          </cell>
          <cell r="J36">
            <v>621.69000000000005</v>
          </cell>
          <cell r="K36">
            <v>24.586575342465753</v>
          </cell>
          <cell r="L36">
            <v>134.69950000000003</v>
          </cell>
          <cell r="M36">
            <v>148.16945000000004</v>
          </cell>
          <cell r="N36">
            <v>172.41536000000002</v>
          </cell>
          <cell r="O36">
            <v>195.31427500000004</v>
          </cell>
          <cell r="P36">
            <v>897.41</v>
          </cell>
          <cell r="Q36">
            <v>24.586575342465753</v>
          </cell>
          <cell r="R36">
            <v>150.98185714285714</v>
          </cell>
          <cell r="S36">
            <v>166.08004285714287</v>
          </cell>
          <cell r="T36">
            <v>193.25677714285712</v>
          </cell>
          <cell r="U36">
            <v>218.92369285714284</v>
          </cell>
          <cell r="V36">
            <v>897.41</v>
          </cell>
          <cell r="W36">
            <v>0</v>
          </cell>
          <cell r="X36">
            <v>1</v>
          </cell>
          <cell r="Y36" t="b">
            <v>0</v>
          </cell>
          <cell r="Z36" t="str">
            <v>S</v>
          </cell>
        </row>
        <row r="37">
          <cell r="A37">
            <v>24</v>
          </cell>
          <cell r="B37" t="str">
            <v>CDE001</v>
          </cell>
          <cell r="C37" t="str">
            <v>Design</v>
          </cell>
          <cell r="D37" t="str">
            <v>Lead Design Assurance Engineer- NG (PB,CCI,EL)</v>
          </cell>
          <cell r="E37">
            <v>101.76</v>
          </cell>
          <cell r="F37">
            <v>976.89599999999996</v>
          </cell>
          <cell r="G37">
            <v>1074.5856000000001</v>
          </cell>
          <cell r="H37">
            <v>1250.4268799999998</v>
          </cell>
          <cell r="I37">
            <v>1416.4992</v>
          </cell>
          <cell r="J37">
            <v>4884.4799999999996</v>
          </cell>
          <cell r="K37">
            <v>144.97315068493148</v>
          </cell>
          <cell r="L37">
            <v>1058.3039999999999</v>
          </cell>
          <cell r="M37">
            <v>1164.1343999999999</v>
          </cell>
          <cell r="N37">
            <v>1354.6291199999996</v>
          </cell>
          <cell r="O37">
            <v>1534.5407999999998</v>
          </cell>
          <cell r="P37">
            <v>5291.5199999999995</v>
          </cell>
          <cell r="Q37">
            <v>162.49737769080232</v>
          </cell>
          <cell r="R37">
            <v>1186.2308571428571</v>
          </cell>
          <cell r="S37">
            <v>1304.8539428571428</v>
          </cell>
          <cell r="T37">
            <v>1518.3754971428568</v>
          </cell>
          <cell r="U37">
            <v>1720.0347428571426</v>
          </cell>
          <cell r="V37">
            <v>5931.1542857142849</v>
          </cell>
          <cell r="W37">
            <v>2</v>
          </cell>
          <cell r="X37">
            <v>1</v>
          </cell>
          <cell r="Y37" t="b">
            <v>0</v>
          </cell>
          <cell r="Z37" t="str">
            <v>S</v>
          </cell>
        </row>
        <row r="38">
          <cell r="A38">
            <v>25</v>
          </cell>
          <cell r="B38" t="str">
            <v>CDE002</v>
          </cell>
          <cell r="C38" t="str">
            <v>Design</v>
          </cell>
          <cell r="D38" t="str">
            <v>Civil Design Assurance Engineer- NG (PB,CCI,EL)</v>
          </cell>
          <cell r="E38">
            <v>101.76</v>
          </cell>
          <cell r="F38">
            <v>976.89599999999996</v>
          </cell>
          <cell r="G38">
            <v>1074.5856000000001</v>
          </cell>
          <cell r="H38">
            <v>1250.4268799999998</v>
          </cell>
          <cell r="I38">
            <v>1416.4992</v>
          </cell>
          <cell r="J38">
            <v>4884.4799999999996</v>
          </cell>
          <cell r="K38">
            <v>144.97315068493148</v>
          </cell>
          <cell r="L38">
            <v>1058.3039999999999</v>
          </cell>
          <cell r="M38">
            <v>1164.1343999999999</v>
          </cell>
          <cell r="N38">
            <v>1354.6291199999996</v>
          </cell>
          <cell r="O38">
            <v>1534.5407999999998</v>
          </cell>
          <cell r="P38">
            <v>5291.5199999999995</v>
          </cell>
          <cell r="Q38">
            <v>162.49737769080232</v>
          </cell>
          <cell r="R38">
            <v>1186.2308571428571</v>
          </cell>
          <cell r="S38">
            <v>1304.8539428571428</v>
          </cell>
          <cell r="T38">
            <v>1518.3754971428568</v>
          </cell>
          <cell r="U38">
            <v>1720.0347428571426</v>
          </cell>
          <cell r="V38">
            <v>5931.1542857142849</v>
          </cell>
          <cell r="X38">
            <v>1</v>
          </cell>
          <cell r="Y38" t="b">
            <v>0</v>
          </cell>
          <cell r="Z38" t="str">
            <v>S</v>
          </cell>
        </row>
        <row r="39">
          <cell r="A39">
            <v>26</v>
          </cell>
          <cell r="B39" t="str">
            <v>CDE003</v>
          </cell>
          <cell r="C39" t="str">
            <v>Design</v>
          </cell>
          <cell r="D39" t="str">
            <v>Lead Design Verification Engineer(CSED - DC)</v>
          </cell>
          <cell r="E39">
            <v>72.08</v>
          </cell>
          <cell r="F39">
            <v>691.96799999999996</v>
          </cell>
          <cell r="G39">
            <v>761.16480000000001</v>
          </cell>
          <cell r="H39">
            <v>885.71903999999984</v>
          </cell>
          <cell r="I39">
            <v>1003.3535999999999</v>
          </cell>
          <cell r="J39">
            <v>3459.8399999999997</v>
          </cell>
          <cell r="K39">
            <v>102.68931506849314</v>
          </cell>
          <cell r="L39">
            <v>749.63199999999995</v>
          </cell>
          <cell r="M39">
            <v>824.59519999999998</v>
          </cell>
          <cell r="N39">
            <v>959.52895999999976</v>
          </cell>
          <cell r="O39">
            <v>1086.9663999999998</v>
          </cell>
          <cell r="P39">
            <v>3748.16</v>
          </cell>
          <cell r="Q39">
            <v>115.10230919765164</v>
          </cell>
          <cell r="R39">
            <v>840.24685714285704</v>
          </cell>
          <cell r="S39">
            <v>924.27154285714278</v>
          </cell>
          <cell r="T39">
            <v>1075.5159771428569</v>
          </cell>
          <cell r="U39">
            <v>1218.3579428571427</v>
          </cell>
          <cell r="V39">
            <v>4201.2342857142849</v>
          </cell>
          <cell r="X39">
            <v>1</v>
          </cell>
          <cell r="Y39" t="b">
            <v>0</v>
          </cell>
          <cell r="Z39" t="str">
            <v>S</v>
          </cell>
        </row>
        <row r="40">
          <cell r="A40">
            <v>27</v>
          </cell>
          <cell r="B40" t="str">
            <v>CDE004</v>
          </cell>
          <cell r="C40" t="str">
            <v>Design</v>
          </cell>
          <cell r="D40" t="str">
            <v>Lead Design Verification Engineer(Ext - EL)</v>
          </cell>
          <cell r="E40">
            <v>101.76</v>
          </cell>
          <cell r="F40">
            <v>976.89599999999996</v>
          </cell>
          <cell r="G40">
            <v>1074.5856000000001</v>
          </cell>
          <cell r="H40">
            <v>1250.4268799999998</v>
          </cell>
          <cell r="I40">
            <v>1416.4992</v>
          </cell>
          <cell r="J40">
            <v>4884.4799999999996</v>
          </cell>
          <cell r="K40">
            <v>144.97315068493148</v>
          </cell>
          <cell r="L40">
            <v>1058.3039999999999</v>
          </cell>
          <cell r="M40">
            <v>1164.1343999999999</v>
          </cell>
          <cell r="N40">
            <v>1354.6291199999996</v>
          </cell>
          <cell r="O40">
            <v>1534.5407999999998</v>
          </cell>
          <cell r="P40">
            <v>5291.5199999999995</v>
          </cell>
          <cell r="Q40">
            <v>162.49737769080232</v>
          </cell>
          <cell r="R40">
            <v>1186.2308571428571</v>
          </cell>
          <cell r="S40">
            <v>1304.8539428571428</v>
          </cell>
          <cell r="T40">
            <v>1518.3754971428568</v>
          </cell>
          <cell r="U40">
            <v>1720.0347428571426</v>
          </cell>
          <cell r="V40">
            <v>5931.1542857142849</v>
          </cell>
          <cell r="X40">
            <v>1</v>
          </cell>
          <cell r="Y40" t="b">
            <v>0</v>
          </cell>
          <cell r="Z40" t="str">
            <v>S</v>
          </cell>
        </row>
        <row r="41">
          <cell r="A41">
            <v>28</v>
          </cell>
          <cell r="B41" t="str">
            <v>CDE004</v>
          </cell>
          <cell r="C41" t="str">
            <v>Design</v>
          </cell>
          <cell r="D41" t="str">
            <v>Civil Design Verification Engineer(CSED - DC)</v>
          </cell>
          <cell r="E41">
            <v>72.08</v>
          </cell>
          <cell r="F41">
            <v>691.96799999999996</v>
          </cell>
          <cell r="G41">
            <v>761.16480000000001</v>
          </cell>
          <cell r="H41">
            <v>885.71903999999984</v>
          </cell>
          <cell r="I41">
            <v>1003.3535999999999</v>
          </cell>
          <cell r="J41">
            <v>3459.8399999999997</v>
          </cell>
          <cell r="K41">
            <v>102.68931506849314</v>
          </cell>
          <cell r="L41">
            <v>749.63199999999995</v>
          </cell>
          <cell r="M41">
            <v>824.59519999999998</v>
          </cell>
          <cell r="N41">
            <v>959.52895999999976</v>
          </cell>
          <cell r="O41">
            <v>1086.9663999999998</v>
          </cell>
          <cell r="P41">
            <v>3748.16</v>
          </cell>
          <cell r="Q41">
            <v>115.10230919765164</v>
          </cell>
          <cell r="R41">
            <v>840.24685714285704</v>
          </cell>
          <cell r="S41">
            <v>924.27154285714278</v>
          </cell>
          <cell r="T41">
            <v>1075.5159771428569</v>
          </cell>
          <cell r="U41">
            <v>1218.3579428571427</v>
          </cell>
          <cell r="V41">
            <v>4201.2342857142849</v>
          </cell>
          <cell r="X41">
            <v>1</v>
          </cell>
          <cell r="Y41" t="b">
            <v>0</v>
          </cell>
          <cell r="Z41" t="str">
            <v>S</v>
          </cell>
        </row>
        <row r="42">
          <cell r="A42">
            <v>29</v>
          </cell>
          <cell r="B42" t="str">
            <v>CSP060</v>
          </cell>
          <cell r="C42" t="str">
            <v>Project</v>
          </cell>
          <cell r="D42" t="str">
            <v>Commissioning Panel Chairman (PB)</v>
          </cell>
          <cell r="E42">
            <v>96.693200000000004</v>
          </cell>
          <cell r="F42">
            <v>928.25472000000002</v>
          </cell>
          <cell r="G42">
            <v>1021.0801920000001</v>
          </cell>
          <cell r="H42">
            <v>1188.1660415999997</v>
          </cell>
          <cell r="I42">
            <v>1345.9693440000001</v>
          </cell>
          <cell r="J42">
            <v>4641.2736000000004</v>
          </cell>
          <cell r="K42">
            <v>106.43835616438356</v>
          </cell>
          <cell r="L42">
            <v>1005.6092800000001</v>
          </cell>
          <cell r="M42">
            <v>1106.1702080000002</v>
          </cell>
          <cell r="N42">
            <v>1287.1798784</v>
          </cell>
          <cell r="O42">
            <v>1458.1334560000003</v>
          </cell>
          <cell r="P42">
            <v>3885</v>
          </cell>
          <cell r="Q42">
            <v>106.43835616438356</v>
          </cell>
          <cell r="R42">
            <v>1127.1664457142858</v>
          </cell>
          <cell r="S42">
            <v>1239.8830902857146</v>
          </cell>
          <cell r="T42">
            <v>1442.7730505142856</v>
          </cell>
          <cell r="U42">
            <v>1634.3913462857145</v>
          </cell>
          <cell r="V42">
            <v>3885</v>
          </cell>
          <cell r="X42">
            <v>1</v>
          </cell>
          <cell r="Y42" t="b">
            <v>0</v>
          </cell>
          <cell r="Z42" t="str">
            <v>S</v>
          </cell>
        </row>
        <row r="43">
          <cell r="A43">
            <v>30</v>
          </cell>
          <cell r="B43" t="str">
            <v>CSP061</v>
          </cell>
          <cell r="C43" t="str">
            <v>Project</v>
          </cell>
          <cell r="D43" t="str">
            <v>Commissioning Officer/Engineer (PB)</v>
          </cell>
          <cell r="E43">
            <v>75.599199999999996</v>
          </cell>
          <cell r="F43">
            <v>725.75231999999994</v>
          </cell>
          <cell r="G43">
            <v>798.32755199999997</v>
          </cell>
          <cell r="H43">
            <v>928.96296959999984</v>
          </cell>
          <cell r="I43">
            <v>1052.3408639999998</v>
          </cell>
          <cell r="J43">
            <v>3628.7615999999998</v>
          </cell>
          <cell r="K43">
            <v>106.43835616438356</v>
          </cell>
          <cell r="L43">
            <v>786.23167999999987</v>
          </cell>
          <cell r="M43">
            <v>864.85484799999995</v>
          </cell>
          <cell r="N43">
            <v>1006.3765503999997</v>
          </cell>
          <cell r="O43">
            <v>1140.0359359999998</v>
          </cell>
          <cell r="P43">
            <v>3885</v>
          </cell>
          <cell r="Q43">
            <v>106.43835616438356</v>
          </cell>
          <cell r="R43">
            <v>881.27067428571422</v>
          </cell>
          <cell r="S43">
            <v>969.39774171428576</v>
          </cell>
          <cell r="T43">
            <v>1128.0264630857141</v>
          </cell>
          <cell r="U43">
            <v>1277.8424777142857</v>
          </cell>
          <cell r="V43">
            <v>3885</v>
          </cell>
          <cell r="W43">
            <v>1</v>
          </cell>
          <cell r="X43">
            <v>1</v>
          </cell>
          <cell r="Y43" t="b">
            <v>0</v>
          </cell>
          <cell r="Z43" t="str">
            <v>S</v>
          </cell>
        </row>
        <row r="44">
          <cell r="A44">
            <v>31</v>
          </cell>
          <cell r="B44" t="str">
            <v>CDE005</v>
          </cell>
          <cell r="C44" t="str">
            <v>Design</v>
          </cell>
          <cell r="D44" t="str">
            <v>External Design Resource - (MJ)</v>
          </cell>
          <cell r="E44">
            <v>78.44</v>
          </cell>
          <cell r="F44">
            <v>753.024</v>
          </cell>
          <cell r="G44">
            <v>828.32640000000004</v>
          </cell>
          <cell r="H44">
            <v>963.87071999999989</v>
          </cell>
          <cell r="I44">
            <v>1091.8848</v>
          </cell>
          <cell r="J44">
            <v>3765.12</v>
          </cell>
          <cell r="K44">
            <v>18.06309589041096</v>
          </cell>
          <cell r="L44">
            <v>815.77599999999995</v>
          </cell>
          <cell r="M44">
            <v>897.35360000000003</v>
          </cell>
          <cell r="N44">
            <v>1044.1932799999997</v>
          </cell>
          <cell r="O44">
            <v>1182.8751999999999</v>
          </cell>
          <cell r="P44">
            <v>659.303</v>
          </cell>
          <cell r="Q44">
            <v>18.06309589041096</v>
          </cell>
          <cell r="R44">
            <v>914.38628571428569</v>
          </cell>
          <cell r="S44">
            <v>1005.8249142857144</v>
          </cell>
          <cell r="T44">
            <v>1170.4144457142854</v>
          </cell>
          <cell r="U44">
            <v>1325.8601142857142</v>
          </cell>
          <cell r="V44">
            <v>659.303</v>
          </cell>
          <cell r="X44">
            <v>1</v>
          </cell>
          <cell r="Y44" t="b">
            <v>1</v>
          </cell>
          <cell r="Z44" t="str">
            <v>S</v>
          </cell>
        </row>
        <row r="45">
          <cell r="A45">
            <v>32</v>
          </cell>
          <cell r="B45" t="str">
            <v>CDE006</v>
          </cell>
          <cell r="C45" t="str">
            <v>Design</v>
          </cell>
          <cell r="D45" t="str">
            <v>Cable System Design Manager (CSED - AS)</v>
          </cell>
          <cell r="E45">
            <v>72.08</v>
          </cell>
          <cell r="F45">
            <v>691.96799999999996</v>
          </cell>
          <cell r="G45">
            <v>761.16480000000001</v>
          </cell>
          <cell r="H45">
            <v>885.71903999999984</v>
          </cell>
          <cell r="I45">
            <v>1003.3535999999999</v>
          </cell>
          <cell r="J45">
            <v>3459.8399999999997</v>
          </cell>
          <cell r="K45">
            <v>102.68931506849314</v>
          </cell>
          <cell r="L45">
            <v>749.63199999999995</v>
          </cell>
          <cell r="M45">
            <v>824.59519999999998</v>
          </cell>
          <cell r="N45">
            <v>959.52895999999976</v>
          </cell>
          <cell r="O45">
            <v>1086.9663999999998</v>
          </cell>
          <cell r="P45">
            <v>3748.16</v>
          </cell>
          <cell r="Q45">
            <v>115.10230919765164</v>
          </cell>
          <cell r="R45">
            <v>840.24685714285704</v>
          </cell>
          <cell r="S45">
            <v>924.27154285714278</v>
          </cell>
          <cell r="T45">
            <v>1075.5159771428569</v>
          </cell>
          <cell r="U45">
            <v>1218.3579428571427</v>
          </cell>
          <cell r="V45">
            <v>4201.2342857142849</v>
          </cell>
          <cell r="W45">
            <v>0.2</v>
          </cell>
          <cell r="X45">
            <v>1</v>
          </cell>
          <cell r="Y45" t="b">
            <v>0</v>
          </cell>
          <cell r="Z45" t="str">
            <v>S</v>
          </cell>
        </row>
        <row r="46">
          <cell r="A46">
            <v>33</v>
          </cell>
          <cell r="B46" t="str">
            <v>CDE007</v>
          </cell>
          <cell r="C46" t="str">
            <v>Design</v>
          </cell>
          <cell r="D46" t="str">
            <v>Cable System Design Engineer Senior (CSED - DC,RH)</v>
          </cell>
          <cell r="E46">
            <v>72.08</v>
          </cell>
          <cell r="F46">
            <v>691.96799999999996</v>
          </cell>
          <cell r="G46">
            <v>761.16480000000001</v>
          </cell>
          <cell r="H46">
            <v>885.71903999999984</v>
          </cell>
          <cell r="I46">
            <v>1003.3535999999999</v>
          </cell>
          <cell r="J46">
            <v>3459.8399999999997</v>
          </cell>
          <cell r="K46">
            <v>102.68931506849314</v>
          </cell>
          <cell r="L46">
            <v>749.63199999999995</v>
          </cell>
          <cell r="M46">
            <v>824.59519999999998</v>
          </cell>
          <cell r="N46">
            <v>959.52895999999976</v>
          </cell>
          <cell r="O46">
            <v>1086.9663999999998</v>
          </cell>
          <cell r="P46">
            <v>3748.16</v>
          </cell>
          <cell r="Q46">
            <v>115.10230919765164</v>
          </cell>
          <cell r="R46">
            <v>840.24685714285704</v>
          </cell>
          <cell r="S46">
            <v>924.27154285714278</v>
          </cell>
          <cell r="T46">
            <v>1075.5159771428569</v>
          </cell>
          <cell r="U46">
            <v>1218.3579428571427</v>
          </cell>
          <cell r="V46">
            <v>4201.2342857142849</v>
          </cell>
          <cell r="W46">
            <v>0.2</v>
          </cell>
          <cell r="X46">
            <v>1</v>
          </cell>
          <cell r="Y46" t="b">
            <v>0</v>
          </cell>
          <cell r="Z46" t="str">
            <v>S</v>
          </cell>
        </row>
        <row r="47">
          <cell r="A47">
            <v>34</v>
          </cell>
          <cell r="B47" t="str">
            <v>CDE008</v>
          </cell>
          <cell r="C47" t="str">
            <v>Design</v>
          </cell>
          <cell r="D47" t="str">
            <v>Cable System Design Engineer (CSED - VC,RM,AH,CK)</v>
          </cell>
          <cell r="E47">
            <v>72.08</v>
          </cell>
          <cell r="F47">
            <v>691.96799999999996</v>
          </cell>
          <cell r="G47">
            <v>761.16480000000001</v>
          </cell>
          <cell r="H47">
            <v>885.71903999999984</v>
          </cell>
          <cell r="I47">
            <v>1003.3535999999999</v>
          </cell>
          <cell r="J47">
            <v>3459.8399999999997</v>
          </cell>
          <cell r="K47">
            <v>102.68931506849314</v>
          </cell>
          <cell r="L47">
            <v>749.63199999999995</v>
          </cell>
          <cell r="M47">
            <v>824.59519999999998</v>
          </cell>
          <cell r="N47">
            <v>959.52895999999976</v>
          </cell>
          <cell r="O47">
            <v>1086.9663999999998</v>
          </cell>
          <cell r="P47">
            <v>3748.16</v>
          </cell>
          <cell r="Q47">
            <v>115.10230919765164</v>
          </cell>
          <cell r="R47">
            <v>840.24685714285704</v>
          </cell>
          <cell r="S47">
            <v>924.27154285714278</v>
          </cell>
          <cell r="T47">
            <v>1075.5159771428569</v>
          </cell>
          <cell r="U47">
            <v>1218.3579428571427</v>
          </cell>
          <cell r="V47">
            <v>4201.2342857142849</v>
          </cell>
          <cell r="W47">
            <v>0.2</v>
          </cell>
          <cell r="X47">
            <v>1</v>
          </cell>
          <cell r="Y47" t="b">
            <v>0</v>
          </cell>
          <cell r="Z47" t="str">
            <v>S</v>
          </cell>
        </row>
        <row r="48">
          <cell r="A48">
            <v>35</v>
          </cell>
          <cell r="B48" t="str">
            <v>CDE009</v>
          </cell>
          <cell r="C48" t="str">
            <v>Design</v>
          </cell>
          <cell r="D48" t="str">
            <v>Civils/Structural Design Engineer (CSED - MS)</v>
          </cell>
          <cell r="E48">
            <v>72.08</v>
          </cell>
          <cell r="F48">
            <v>691.96799999999996</v>
          </cell>
          <cell r="G48">
            <v>761.16480000000001</v>
          </cell>
          <cell r="H48">
            <v>885.71903999999984</v>
          </cell>
          <cell r="I48">
            <v>1003.3535999999999</v>
          </cell>
          <cell r="J48">
            <v>3459.8399999999997</v>
          </cell>
          <cell r="K48">
            <v>102.68931506849314</v>
          </cell>
          <cell r="L48">
            <v>749.63199999999995</v>
          </cell>
          <cell r="M48">
            <v>824.59519999999998</v>
          </cell>
          <cell r="N48">
            <v>959.52895999999976</v>
          </cell>
          <cell r="O48">
            <v>1086.9663999999998</v>
          </cell>
          <cell r="P48">
            <v>3748.16</v>
          </cell>
          <cell r="Q48">
            <v>115.10230919765164</v>
          </cell>
          <cell r="R48">
            <v>840.24685714285704</v>
          </cell>
          <cell r="S48">
            <v>924.27154285714278</v>
          </cell>
          <cell r="T48">
            <v>1075.5159771428569</v>
          </cell>
          <cell r="U48">
            <v>1218.3579428571427</v>
          </cell>
          <cell r="V48">
            <v>4201.2342857142849</v>
          </cell>
          <cell r="W48">
            <v>0.1154</v>
          </cell>
          <cell r="X48">
            <v>1</v>
          </cell>
          <cell r="Y48" t="b">
            <v>0</v>
          </cell>
          <cell r="Z48" t="str">
            <v>S</v>
          </cell>
        </row>
        <row r="49">
          <cell r="A49">
            <v>36</v>
          </cell>
          <cell r="B49" t="str">
            <v>CDE010</v>
          </cell>
          <cell r="C49" t="str">
            <v>Design</v>
          </cell>
          <cell r="D49" t="str">
            <v>Cable Joint Fluid Eng Senior (CSED)</v>
          </cell>
          <cell r="E49">
            <v>72.08</v>
          </cell>
          <cell r="F49">
            <v>691.96799999999996</v>
          </cell>
          <cell r="G49">
            <v>761.16480000000001</v>
          </cell>
          <cell r="H49">
            <v>885.71903999999984</v>
          </cell>
          <cell r="I49">
            <v>1003.3535999999999</v>
          </cell>
          <cell r="J49">
            <v>3459.8399999999997</v>
          </cell>
          <cell r="K49">
            <v>102.68931506849314</v>
          </cell>
          <cell r="L49">
            <v>749.63199999999995</v>
          </cell>
          <cell r="M49">
            <v>824.59519999999998</v>
          </cell>
          <cell r="N49">
            <v>959.52895999999976</v>
          </cell>
          <cell r="O49">
            <v>1086.9663999999998</v>
          </cell>
          <cell r="P49">
            <v>3748.16</v>
          </cell>
          <cell r="Q49">
            <v>115.10230919765164</v>
          </cell>
          <cell r="R49">
            <v>840.24685714285704</v>
          </cell>
          <cell r="S49">
            <v>924.27154285714278</v>
          </cell>
          <cell r="T49">
            <v>1075.5159771428569</v>
          </cell>
          <cell r="U49">
            <v>1218.3579428571427</v>
          </cell>
          <cell r="V49">
            <v>4201.2342857142849</v>
          </cell>
          <cell r="W49">
            <v>1</v>
          </cell>
          <cell r="X49">
            <v>1</v>
          </cell>
          <cell r="Y49" t="b">
            <v>0</v>
          </cell>
          <cell r="Z49" t="str">
            <v>S</v>
          </cell>
        </row>
        <row r="50">
          <cell r="A50">
            <v>37</v>
          </cell>
          <cell r="B50" t="str">
            <v>CDE011</v>
          </cell>
          <cell r="C50" t="str">
            <v>Design</v>
          </cell>
          <cell r="D50" t="str">
            <v>Cable Joint Fluid Eng (CSED)</v>
          </cell>
          <cell r="E50">
            <v>72.08</v>
          </cell>
          <cell r="F50">
            <v>691.96799999999996</v>
          </cell>
          <cell r="G50">
            <v>761.16480000000001</v>
          </cell>
          <cell r="H50">
            <v>885.71903999999984</v>
          </cell>
          <cell r="I50">
            <v>1003.3535999999999</v>
          </cell>
          <cell r="J50">
            <v>3459.8399999999997</v>
          </cell>
          <cell r="K50">
            <v>102.68931506849314</v>
          </cell>
          <cell r="L50">
            <v>749.63199999999995</v>
          </cell>
          <cell r="M50">
            <v>824.59519999999998</v>
          </cell>
          <cell r="N50">
            <v>959.52895999999976</v>
          </cell>
          <cell r="O50">
            <v>1086.9663999999998</v>
          </cell>
          <cell r="P50">
            <v>3748.16</v>
          </cell>
          <cell r="Q50">
            <v>115.10230919765164</v>
          </cell>
          <cell r="R50">
            <v>840.24685714285704</v>
          </cell>
          <cell r="S50">
            <v>924.27154285714278</v>
          </cell>
          <cell r="T50">
            <v>1075.5159771428569</v>
          </cell>
          <cell r="U50">
            <v>1218.3579428571427</v>
          </cell>
          <cell r="V50">
            <v>4201.2342857142849</v>
          </cell>
          <cell r="W50">
            <v>1</v>
          </cell>
          <cell r="X50">
            <v>1</v>
          </cell>
          <cell r="Y50" t="b">
            <v>0</v>
          </cell>
          <cell r="Z50" t="str">
            <v>S</v>
          </cell>
        </row>
        <row r="51">
          <cell r="A51">
            <v>38</v>
          </cell>
          <cell r="B51" t="str">
            <v>CDE012</v>
          </cell>
          <cell r="C51" t="str">
            <v>Design</v>
          </cell>
          <cell r="D51" t="str">
            <v>Cable Joint Fluid Eng Assistant (CSED)</v>
          </cell>
          <cell r="E51">
            <v>36.04</v>
          </cell>
          <cell r="F51">
            <v>345.98399999999998</v>
          </cell>
          <cell r="G51">
            <v>380.58240000000001</v>
          </cell>
          <cell r="H51">
            <v>442.85951999999992</v>
          </cell>
          <cell r="I51">
            <v>501.67679999999996</v>
          </cell>
          <cell r="J51">
            <v>1729.9199999999998</v>
          </cell>
          <cell r="K51">
            <v>33.452054794520549</v>
          </cell>
          <cell r="L51">
            <v>374.81599999999997</v>
          </cell>
          <cell r="M51">
            <v>412.29759999999999</v>
          </cell>
          <cell r="N51">
            <v>479.76447999999988</v>
          </cell>
          <cell r="O51">
            <v>543.4831999999999</v>
          </cell>
          <cell r="P51">
            <v>1221</v>
          </cell>
          <cell r="Q51">
            <v>33.452054794520549</v>
          </cell>
          <cell r="R51">
            <v>420.12342857142852</v>
          </cell>
          <cell r="S51">
            <v>462.13577142857139</v>
          </cell>
          <cell r="T51">
            <v>537.75798857142843</v>
          </cell>
          <cell r="U51">
            <v>609.17897142857134</v>
          </cell>
          <cell r="V51">
            <v>1221</v>
          </cell>
          <cell r="W51">
            <v>1</v>
          </cell>
          <cell r="X51">
            <v>1</v>
          </cell>
          <cell r="Y51" t="b">
            <v>0</v>
          </cell>
          <cell r="Z51" t="str">
            <v>S</v>
          </cell>
        </row>
        <row r="52">
          <cell r="A52">
            <v>39</v>
          </cell>
          <cell r="B52" t="str">
            <v>CDE013</v>
          </cell>
          <cell r="C52" t="str">
            <v>Design</v>
          </cell>
          <cell r="D52" t="str">
            <v>Draughtsman (CSED)</v>
          </cell>
          <cell r="E52">
            <v>51.940000000000005</v>
          </cell>
          <cell r="F52">
            <v>498.62400000000002</v>
          </cell>
          <cell r="G52">
            <v>548.48640000000012</v>
          </cell>
          <cell r="H52">
            <v>638.23871999999994</v>
          </cell>
          <cell r="I52">
            <v>723.00480000000005</v>
          </cell>
          <cell r="J52">
            <v>2493.12</v>
          </cell>
          <cell r="K52">
            <v>73.996712328767131</v>
          </cell>
          <cell r="L52">
            <v>540.17600000000004</v>
          </cell>
          <cell r="M52">
            <v>594.19360000000006</v>
          </cell>
          <cell r="N52">
            <v>691.42527999999993</v>
          </cell>
          <cell r="O52">
            <v>783.25520000000006</v>
          </cell>
          <cell r="P52">
            <v>2700.88</v>
          </cell>
          <cell r="Q52">
            <v>82.941369863013691</v>
          </cell>
          <cell r="R52">
            <v>605.47199999999998</v>
          </cell>
          <cell r="S52">
            <v>666.01920000000007</v>
          </cell>
          <cell r="T52">
            <v>775.00415999999984</v>
          </cell>
          <cell r="U52">
            <v>877.93439999999998</v>
          </cell>
          <cell r="V52">
            <v>3027.3599999999997</v>
          </cell>
          <cell r="W52">
            <v>0.32690000000000002</v>
          </cell>
          <cell r="X52">
            <v>1</v>
          </cell>
          <cell r="Y52" t="b">
            <v>0</v>
          </cell>
          <cell r="Z52" t="str">
            <v>S</v>
          </cell>
        </row>
        <row r="53">
          <cell r="A53">
            <v>40</v>
          </cell>
          <cell r="B53" t="str">
            <v>CDE014</v>
          </cell>
          <cell r="C53" t="str">
            <v>Design</v>
          </cell>
          <cell r="D53" t="str">
            <v>Technical Clerk - CSED</v>
          </cell>
          <cell r="E53">
            <v>33.92</v>
          </cell>
          <cell r="F53">
            <v>325.63200000000001</v>
          </cell>
          <cell r="G53">
            <v>358.19520000000006</v>
          </cell>
          <cell r="H53">
            <v>416.80895999999996</v>
          </cell>
          <cell r="I53">
            <v>472.16640000000001</v>
          </cell>
          <cell r="J53">
            <v>1628.16</v>
          </cell>
          <cell r="K53">
            <v>48.324383561643842</v>
          </cell>
          <cell r="L53">
            <v>352.76800000000003</v>
          </cell>
          <cell r="M53">
            <v>388.04480000000007</v>
          </cell>
          <cell r="N53">
            <v>451.54303999999996</v>
          </cell>
          <cell r="O53">
            <v>511.51360000000005</v>
          </cell>
          <cell r="P53">
            <v>1763.8400000000001</v>
          </cell>
          <cell r="Q53">
            <v>54.165792563600789</v>
          </cell>
          <cell r="R53">
            <v>395.41028571428575</v>
          </cell>
          <cell r="S53">
            <v>434.95131428571437</v>
          </cell>
          <cell r="T53">
            <v>506.12516571428569</v>
          </cell>
          <cell r="U53">
            <v>573.34491428571437</v>
          </cell>
          <cell r="V53">
            <v>1977.0514285714287</v>
          </cell>
          <cell r="W53">
            <v>5.7700000000000001E-2</v>
          </cell>
          <cell r="X53">
            <v>1</v>
          </cell>
          <cell r="Y53" t="b">
            <v>0</v>
          </cell>
          <cell r="Z53" t="str">
            <v>S</v>
          </cell>
        </row>
        <row r="54">
          <cell r="A54">
            <v>41</v>
          </cell>
          <cell r="B54" t="str">
            <v>CDE015</v>
          </cell>
          <cell r="C54" t="str">
            <v>Design</v>
          </cell>
          <cell r="D54" t="str">
            <v>Cable Detail Design Manager (EAE - OO)</v>
          </cell>
          <cell r="E54">
            <v>72.08</v>
          </cell>
          <cell r="F54">
            <v>691.96799999999996</v>
          </cell>
          <cell r="G54">
            <v>761.16480000000001</v>
          </cell>
          <cell r="H54">
            <v>885.71903999999984</v>
          </cell>
          <cell r="I54">
            <v>1003.3535999999999</v>
          </cell>
          <cell r="J54">
            <v>3459.8399999999997</v>
          </cell>
          <cell r="K54">
            <v>43.589041095890408</v>
          </cell>
          <cell r="L54">
            <v>749.63199999999995</v>
          </cell>
          <cell r="M54">
            <v>824.59519999999998</v>
          </cell>
          <cell r="N54">
            <v>959.52895999999976</v>
          </cell>
          <cell r="O54">
            <v>1086.9663999999998</v>
          </cell>
          <cell r="P54">
            <v>1591</v>
          </cell>
          <cell r="Q54">
            <v>43.589041095890408</v>
          </cell>
          <cell r="R54">
            <v>840.24685714285704</v>
          </cell>
          <cell r="S54">
            <v>924.27154285714278</v>
          </cell>
          <cell r="T54">
            <v>1075.5159771428569</v>
          </cell>
          <cell r="U54">
            <v>1218.3579428571427</v>
          </cell>
          <cell r="V54">
            <v>1591</v>
          </cell>
          <cell r="W54">
            <v>0.1</v>
          </cell>
          <cell r="X54">
            <v>1</v>
          </cell>
          <cell r="Y54" t="b">
            <v>0</v>
          </cell>
          <cell r="Z54" t="str">
            <v>S</v>
          </cell>
        </row>
        <row r="55">
          <cell r="A55">
            <v>42</v>
          </cell>
          <cell r="B55" t="str">
            <v>CDE016</v>
          </cell>
          <cell r="C55" t="str">
            <v>Design</v>
          </cell>
          <cell r="D55" t="str">
            <v>Cable Project Design Engineer (EAE - MHM)</v>
          </cell>
          <cell r="E55">
            <v>72.08</v>
          </cell>
          <cell r="F55">
            <v>691.96799999999996</v>
          </cell>
          <cell r="G55">
            <v>761.16480000000001</v>
          </cell>
          <cell r="H55">
            <v>885.71903999999984</v>
          </cell>
          <cell r="I55">
            <v>1003.3535999999999</v>
          </cell>
          <cell r="J55">
            <v>3459.8399999999997</v>
          </cell>
          <cell r="K55">
            <v>102.68931506849314</v>
          </cell>
          <cell r="L55">
            <v>749.63199999999995</v>
          </cell>
          <cell r="M55">
            <v>824.59519999999998</v>
          </cell>
          <cell r="N55">
            <v>959.52895999999976</v>
          </cell>
          <cell r="O55">
            <v>1086.9663999999998</v>
          </cell>
          <cell r="P55">
            <v>3748.16</v>
          </cell>
          <cell r="Q55">
            <v>115.10230919765164</v>
          </cell>
          <cell r="R55">
            <v>840.24685714285704</v>
          </cell>
          <cell r="S55">
            <v>924.27154285714278</v>
          </cell>
          <cell r="T55">
            <v>1075.5159771428569</v>
          </cell>
          <cell r="U55">
            <v>1218.3579428571427</v>
          </cell>
          <cell r="V55">
            <v>4201.2342857142849</v>
          </cell>
          <cell r="W55">
            <v>0.1</v>
          </cell>
          <cell r="X55">
            <v>1</v>
          </cell>
          <cell r="Y55" t="b">
            <v>0</v>
          </cell>
          <cell r="Z55" t="str">
            <v>S</v>
          </cell>
        </row>
        <row r="56">
          <cell r="A56">
            <v>43</v>
          </cell>
          <cell r="B56" t="str">
            <v>CPA020</v>
          </cell>
          <cell r="C56" t="str">
            <v>Project</v>
          </cell>
          <cell r="D56" t="str">
            <v>QC Chief Inspector(CSED - MM)</v>
          </cell>
          <cell r="E56">
            <v>72.08</v>
          </cell>
          <cell r="F56">
            <v>691.96799999999996</v>
          </cell>
          <cell r="G56">
            <v>761.16480000000001</v>
          </cell>
          <cell r="H56">
            <v>885.71903999999984</v>
          </cell>
          <cell r="I56">
            <v>1003.3535999999999</v>
          </cell>
          <cell r="J56">
            <v>3459.8399999999997</v>
          </cell>
          <cell r="K56">
            <v>37.064383561643837</v>
          </cell>
          <cell r="L56">
            <v>749.63199999999995</v>
          </cell>
          <cell r="M56">
            <v>824.59519999999998</v>
          </cell>
          <cell r="N56">
            <v>959.52895999999976</v>
          </cell>
          <cell r="O56">
            <v>1086.9663999999998</v>
          </cell>
          <cell r="P56">
            <v>1352.85</v>
          </cell>
          <cell r="Q56">
            <v>37.064383561643837</v>
          </cell>
          <cell r="R56">
            <v>840.24685714285704</v>
          </cell>
          <cell r="S56">
            <v>924.27154285714278</v>
          </cell>
          <cell r="T56">
            <v>1075.5159771428569</v>
          </cell>
          <cell r="U56">
            <v>1218.3579428571427</v>
          </cell>
          <cell r="V56">
            <v>1352.85</v>
          </cell>
          <cell r="X56">
            <v>1</v>
          </cell>
          <cell r="Y56" t="b">
            <v>0</v>
          </cell>
          <cell r="Z56" t="str">
            <v>S</v>
          </cell>
        </row>
        <row r="57">
          <cell r="A57">
            <v>44</v>
          </cell>
          <cell r="B57" t="str">
            <v>CPA020</v>
          </cell>
          <cell r="C57" t="str">
            <v>Project</v>
          </cell>
          <cell r="D57" t="str">
            <v>QC Inspector</v>
          </cell>
          <cell r="E57">
            <v>39.288246575342463</v>
          </cell>
          <cell r="F57">
            <v>286.80419999999998</v>
          </cell>
          <cell r="G57">
            <v>315.48462000000001</v>
          </cell>
          <cell r="H57">
            <v>367.10937599999994</v>
          </cell>
          <cell r="I57">
            <v>415.86608999999999</v>
          </cell>
          <cell r="J57">
            <v>1434.021</v>
          </cell>
          <cell r="K57">
            <v>42.562267123287668</v>
          </cell>
          <cell r="L57">
            <v>310.70454999999998</v>
          </cell>
          <cell r="M57">
            <v>341.77500500000002</v>
          </cell>
          <cell r="N57">
            <v>397.70182399999993</v>
          </cell>
          <cell r="O57">
            <v>450.52159749999998</v>
          </cell>
          <cell r="P57">
            <v>1553.5227499999999</v>
          </cell>
          <cell r="Q57">
            <v>47.707156555772997</v>
          </cell>
          <cell r="R57">
            <v>348.26224285714289</v>
          </cell>
          <cell r="S57">
            <v>383.08846714285721</v>
          </cell>
          <cell r="T57">
            <v>445.77567085714281</v>
          </cell>
          <cell r="U57">
            <v>504.98025214285718</v>
          </cell>
          <cell r="V57">
            <v>1741.3112142857144</v>
          </cell>
          <cell r="W57">
            <v>1</v>
          </cell>
          <cell r="X57">
            <v>1</v>
          </cell>
          <cell r="Y57" t="b">
            <v>0</v>
          </cell>
          <cell r="Z57" t="str">
            <v>S</v>
          </cell>
        </row>
        <row r="58">
          <cell r="A58">
            <v>45</v>
          </cell>
          <cell r="B58" t="str">
            <v>CTE001</v>
          </cell>
          <cell r="C58" t="str">
            <v>Project</v>
          </cell>
          <cell r="D58" t="str">
            <v xml:space="preserve">Test Engineer (CSED - AB) </v>
          </cell>
          <cell r="E58">
            <v>43.171041095890416</v>
          </cell>
          <cell r="F58">
            <v>315.14860000000004</v>
          </cell>
          <cell r="G58">
            <v>346.6634600000001</v>
          </cell>
          <cell r="H58">
            <v>403.39020799999997</v>
          </cell>
          <cell r="I58">
            <v>456.96547000000004</v>
          </cell>
          <cell r="J58">
            <v>1575.7430000000002</v>
          </cell>
          <cell r="K58">
            <v>46.768627853881284</v>
          </cell>
          <cell r="L58">
            <v>341.41098333333338</v>
          </cell>
          <cell r="M58">
            <v>375.55208166666677</v>
          </cell>
          <cell r="N58">
            <v>437.00605866666666</v>
          </cell>
          <cell r="O58">
            <v>495.0459258333334</v>
          </cell>
          <cell r="P58">
            <v>1707.0549166666669</v>
          </cell>
          <cell r="Q58">
            <v>52.421978473581213</v>
          </cell>
          <cell r="R58">
            <v>382.68044285714285</v>
          </cell>
          <cell r="S58">
            <v>420.94848714285718</v>
          </cell>
          <cell r="T58">
            <v>489.83096685714276</v>
          </cell>
          <cell r="U58">
            <v>554.88664214285711</v>
          </cell>
          <cell r="V58">
            <v>1913.4022142857143</v>
          </cell>
          <cell r="W58">
            <v>1</v>
          </cell>
          <cell r="X58">
            <v>1</v>
          </cell>
          <cell r="Y58" t="b">
            <v>0</v>
          </cell>
          <cell r="Z58" t="str">
            <v>S</v>
          </cell>
        </row>
        <row r="59">
          <cell r="A59">
            <v>46</v>
          </cell>
          <cell r="B59" t="str">
            <v>CSP030</v>
          </cell>
          <cell r="C59" t="str">
            <v>Project</v>
          </cell>
          <cell r="D59" t="str">
            <v>Type Registration Engineer</v>
          </cell>
          <cell r="E59">
            <v>34.830438356164386</v>
          </cell>
          <cell r="F59">
            <v>254.26220000000001</v>
          </cell>
          <cell r="G59">
            <v>279.68842000000001</v>
          </cell>
          <cell r="H59">
            <v>325.45561599999996</v>
          </cell>
          <cell r="I59">
            <v>368.68018999999998</v>
          </cell>
          <cell r="J59">
            <v>1271.3110000000001</v>
          </cell>
          <cell r="K59">
            <v>23.315068493150687</v>
          </cell>
          <cell r="L59">
            <v>275.45071666666666</v>
          </cell>
          <cell r="M59">
            <v>302.99578833333334</v>
          </cell>
          <cell r="N59">
            <v>352.57691733333326</v>
          </cell>
          <cell r="O59">
            <v>399.40353916666663</v>
          </cell>
          <cell r="P59">
            <v>851</v>
          </cell>
          <cell r="Q59">
            <v>23.315068493150687</v>
          </cell>
          <cell r="R59">
            <v>308.74695714285718</v>
          </cell>
          <cell r="S59">
            <v>339.62165285714292</v>
          </cell>
          <cell r="T59">
            <v>395.19610514285711</v>
          </cell>
          <cell r="U59">
            <v>447.68308785714288</v>
          </cell>
          <cell r="V59">
            <v>851</v>
          </cell>
          <cell r="W59">
            <v>6.54E-2</v>
          </cell>
          <cell r="X59">
            <v>1</v>
          </cell>
          <cell r="Y59" t="b">
            <v>0</v>
          </cell>
          <cell r="Z59" t="str">
            <v>S</v>
          </cell>
        </row>
        <row r="60">
          <cell r="A60">
            <v>47</v>
          </cell>
          <cell r="B60" t="str">
            <v>CSP031</v>
          </cell>
          <cell r="C60" t="str">
            <v>Project</v>
          </cell>
          <cell r="D60" t="str">
            <v>Assistant Type Registration Engineer</v>
          </cell>
          <cell r="E60">
            <v>22.84372602739726</v>
          </cell>
          <cell r="F60">
            <v>166.75919999999999</v>
          </cell>
          <cell r="G60">
            <v>183.43512000000001</v>
          </cell>
          <cell r="H60">
            <v>213.45177599999997</v>
          </cell>
          <cell r="I60">
            <v>241.80083999999999</v>
          </cell>
          <cell r="J60">
            <v>833.79599999999994</v>
          </cell>
          <cell r="K60">
            <v>51.698630136986303</v>
          </cell>
          <cell r="L60">
            <v>180.6558</v>
          </cell>
          <cell r="M60">
            <v>198.72138000000001</v>
          </cell>
          <cell r="N60">
            <v>231.23942399999996</v>
          </cell>
          <cell r="O60">
            <v>261.95090999999996</v>
          </cell>
          <cell r="P60">
            <v>1887</v>
          </cell>
          <cell r="Q60">
            <v>51.698630136986303</v>
          </cell>
          <cell r="R60">
            <v>202.49331428571426</v>
          </cell>
          <cell r="S60">
            <v>222.74264571428571</v>
          </cell>
          <cell r="T60">
            <v>259.19144228571423</v>
          </cell>
          <cell r="U60">
            <v>293.61530571428568</v>
          </cell>
          <cell r="V60">
            <v>1887</v>
          </cell>
          <cell r="W60">
            <v>8.4599999999999995E-2</v>
          </cell>
          <cell r="X60">
            <v>1</v>
          </cell>
          <cell r="Y60" t="b">
            <v>0</v>
          </cell>
          <cell r="Z60" t="str">
            <v>S</v>
          </cell>
        </row>
        <row r="61">
          <cell r="A61">
            <v>48</v>
          </cell>
          <cell r="B61" t="str">
            <v>CSE007</v>
          </cell>
          <cell r="C61" t="str">
            <v>Project</v>
          </cell>
          <cell r="D61" t="str">
            <v>Cabling Engineer - Project (EAE)</v>
          </cell>
          <cell r="E61">
            <v>41.803205479452053</v>
          </cell>
          <cell r="F61">
            <v>305.16340000000002</v>
          </cell>
          <cell r="G61">
            <v>335.67974000000004</v>
          </cell>
          <cell r="H61">
            <v>390.60915199999999</v>
          </cell>
          <cell r="I61">
            <v>442.48693000000003</v>
          </cell>
          <cell r="J61">
            <v>1525.817</v>
          </cell>
          <cell r="K61">
            <v>45.286805936073058</v>
          </cell>
          <cell r="L61">
            <v>330.59368333333333</v>
          </cell>
          <cell r="M61">
            <v>363.65305166666667</v>
          </cell>
          <cell r="N61">
            <v>423.15991466666662</v>
          </cell>
          <cell r="O61">
            <v>479.36084083333333</v>
          </cell>
          <cell r="P61">
            <v>1652.9684166666666</v>
          </cell>
          <cell r="Q61">
            <v>50.761035225048921</v>
          </cell>
          <cell r="R61">
            <v>370.55555714285714</v>
          </cell>
          <cell r="S61">
            <v>407.61111285714287</v>
          </cell>
          <cell r="T61">
            <v>474.31111314285704</v>
          </cell>
          <cell r="U61">
            <v>537.30555785714284</v>
          </cell>
          <cell r="V61">
            <v>1852.7777857142858</v>
          </cell>
          <cell r="W61">
            <v>1</v>
          </cell>
          <cell r="X61">
            <v>1</v>
          </cell>
          <cell r="Y61" t="b">
            <v>0</v>
          </cell>
          <cell r="Z61" t="str">
            <v>S</v>
          </cell>
        </row>
        <row r="62">
          <cell r="A62">
            <v>49</v>
          </cell>
          <cell r="B62" t="str">
            <v>CSE007</v>
          </cell>
          <cell r="C62" t="str">
            <v>Delivery</v>
          </cell>
          <cell r="D62" t="str">
            <v>Cabling Engineer - Project (Contract)</v>
          </cell>
          <cell r="E62">
            <v>94.38356164383562</v>
          </cell>
          <cell r="F62">
            <v>689</v>
          </cell>
          <cell r="G62">
            <v>757.90000000000009</v>
          </cell>
          <cell r="H62">
            <v>881.91999999999985</v>
          </cell>
          <cell r="I62">
            <v>999.05</v>
          </cell>
          <cell r="J62">
            <v>3445</v>
          </cell>
          <cell r="K62">
            <v>102.24885844748857</v>
          </cell>
          <cell r="L62">
            <v>746.41666666666663</v>
          </cell>
          <cell r="M62">
            <v>821.05833333333339</v>
          </cell>
          <cell r="N62">
            <v>955.41333333333318</v>
          </cell>
          <cell r="O62">
            <v>1082.3041666666666</v>
          </cell>
          <cell r="P62">
            <v>3732.083333333333</v>
          </cell>
          <cell r="Q62">
            <v>114.60861056751466</v>
          </cell>
          <cell r="R62">
            <v>836.64285714285711</v>
          </cell>
          <cell r="S62">
            <v>920.30714285714294</v>
          </cell>
          <cell r="T62">
            <v>1070.9028571428569</v>
          </cell>
          <cell r="U62">
            <v>1213.1321428571428</v>
          </cell>
          <cell r="V62">
            <v>4183.2142857142853</v>
          </cell>
          <cell r="W62">
            <v>1</v>
          </cell>
          <cell r="X62">
            <v>1</v>
          </cell>
          <cell r="Y62" t="b">
            <v>0</v>
          </cell>
          <cell r="Z62" t="str">
            <v>S</v>
          </cell>
        </row>
        <row r="63">
          <cell r="A63">
            <v>50</v>
          </cell>
          <cell r="B63" t="str">
            <v>CPE003</v>
          </cell>
          <cell r="C63" t="str">
            <v>Delivery</v>
          </cell>
          <cell r="D63" t="str">
            <v>Designer - Project (EAE)</v>
          </cell>
          <cell r="E63">
            <v>30.609315068493157</v>
          </cell>
          <cell r="F63">
            <v>223.44800000000004</v>
          </cell>
          <cell r="G63">
            <v>245.79280000000006</v>
          </cell>
          <cell r="H63">
            <v>286.01344</v>
          </cell>
          <cell r="I63">
            <v>323.99960000000004</v>
          </cell>
          <cell r="J63">
            <v>1117.2400000000002</v>
          </cell>
          <cell r="K63">
            <v>33.16009132420092</v>
          </cell>
          <cell r="L63">
            <v>242.0686666666667</v>
          </cell>
          <cell r="M63">
            <v>266.27553333333339</v>
          </cell>
          <cell r="N63">
            <v>309.84789333333333</v>
          </cell>
          <cell r="O63">
            <v>350.99956666666668</v>
          </cell>
          <cell r="P63">
            <v>1210.3433333333335</v>
          </cell>
          <cell r="Q63">
            <v>37.168454011741694</v>
          </cell>
          <cell r="R63">
            <v>271.32971428571437</v>
          </cell>
          <cell r="S63">
            <v>298.46268571428584</v>
          </cell>
          <cell r="T63">
            <v>347.30203428571434</v>
          </cell>
          <cell r="U63">
            <v>393.42808571428583</v>
          </cell>
          <cell r="V63">
            <v>1356.6485714285718</v>
          </cell>
          <cell r="W63">
            <v>0.22689999999999999</v>
          </cell>
          <cell r="X63">
            <v>1</v>
          </cell>
          <cell r="Y63" t="b">
            <v>0</v>
          </cell>
          <cell r="Z63" t="str">
            <v>S</v>
          </cell>
        </row>
        <row r="64">
          <cell r="A64">
            <v>51</v>
          </cell>
          <cell r="B64" t="str">
            <v>CSE001</v>
          </cell>
          <cell r="C64" t="str">
            <v>Delivery</v>
          </cell>
          <cell r="D64" t="str">
            <v>Site Engineer - General Site Support</v>
          </cell>
          <cell r="E64">
            <v>36.235039999999998</v>
          </cell>
          <cell r="F64">
            <v>362.35039999999998</v>
          </cell>
          <cell r="G64">
            <v>398.58544000000001</v>
          </cell>
          <cell r="H64">
            <v>463.80851199999989</v>
          </cell>
          <cell r="I64">
            <v>525.40807999999993</v>
          </cell>
          <cell r="J64">
            <v>1811.752</v>
          </cell>
          <cell r="K64">
            <v>53.773461187214615</v>
          </cell>
          <cell r="L64">
            <v>392.54626666666667</v>
          </cell>
          <cell r="M64">
            <v>431.80089333333336</v>
          </cell>
          <cell r="N64">
            <v>502.45922133333323</v>
          </cell>
          <cell r="O64">
            <v>569.19208666666668</v>
          </cell>
          <cell r="P64">
            <v>1962.7313333333334</v>
          </cell>
          <cell r="Q64">
            <v>60.273549902152645</v>
          </cell>
          <cell r="R64">
            <v>439.9969142857143</v>
          </cell>
          <cell r="S64">
            <v>483.99660571428575</v>
          </cell>
          <cell r="T64">
            <v>563.19605028571425</v>
          </cell>
          <cell r="U64">
            <v>637.99552571428569</v>
          </cell>
          <cell r="V64">
            <v>2199.9845714285716</v>
          </cell>
          <cell r="W64">
            <v>1</v>
          </cell>
          <cell r="X64">
            <v>1</v>
          </cell>
          <cell r="Y64" t="b">
            <v>0</v>
          </cell>
          <cell r="Z64" t="str">
            <v>S</v>
          </cell>
        </row>
        <row r="65">
          <cell r="A65">
            <v>52</v>
          </cell>
          <cell r="B65" t="str">
            <v>CSE002</v>
          </cell>
          <cell r="C65" t="str">
            <v>Delivery</v>
          </cell>
          <cell r="D65" t="str">
            <v>Site Engineer - Tunnel / Topside</v>
          </cell>
          <cell r="E65">
            <v>36.235039999999998</v>
          </cell>
          <cell r="F65">
            <v>362.35039999999998</v>
          </cell>
          <cell r="G65">
            <v>398.58544000000001</v>
          </cell>
          <cell r="H65">
            <v>463.80851199999989</v>
          </cell>
          <cell r="I65">
            <v>525.40807999999993</v>
          </cell>
          <cell r="J65">
            <v>1811.752</v>
          </cell>
          <cell r="K65">
            <v>53.773461187214615</v>
          </cell>
          <cell r="L65">
            <v>392.54626666666667</v>
          </cell>
          <cell r="M65">
            <v>431.80089333333336</v>
          </cell>
          <cell r="N65">
            <v>502.45922133333323</v>
          </cell>
          <cell r="O65">
            <v>569.19208666666668</v>
          </cell>
          <cell r="P65">
            <v>1962.7313333333334</v>
          </cell>
          <cell r="Q65">
            <v>60.273549902152645</v>
          </cell>
          <cell r="R65">
            <v>439.9969142857143</v>
          </cell>
          <cell r="S65">
            <v>483.99660571428575</v>
          </cell>
          <cell r="T65">
            <v>563.19605028571425</v>
          </cell>
          <cell r="U65">
            <v>637.99552571428569</v>
          </cell>
          <cell r="V65">
            <v>2199.9845714285716</v>
          </cell>
          <cell r="W65">
            <v>1</v>
          </cell>
          <cell r="X65">
            <v>1</v>
          </cell>
          <cell r="Y65" t="b">
            <v>0</v>
          </cell>
          <cell r="Z65" t="str">
            <v>S</v>
          </cell>
        </row>
        <row r="66">
          <cell r="A66">
            <v>53</v>
          </cell>
          <cell r="B66" t="str">
            <v>CSE003</v>
          </cell>
          <cell r="C66" t="str">
            <v>Delivery</v>
          </cell>
          <cell r="D66" t="str">
            <v>Site Engineer - Tunnel Shaft / Closing Ends</v>
          </cell>
          <cell r="E66">
            <v>36.235039999999998</v>
          </cell>
          <cell r="F66">
            <v>362.35039999999998</v>
          </cell>
          <cell r="G66">
            <v>398.58544000000001</v>
          </cell>
          <cell r="H66">
            <v>463.80851199999989</v>
          </cell>
          <cell r="I66">
            <v>525.40807999999993</v>
          </cell>
          <cell r="J66">
            <v>1811.752</v>
          </cell>
          <cell r="K66">
            <v>53.773461187214615</v>
          </cell>
          <cell r="L66">
            <v>392.54626666666667</v>
          </cell>
          <cell r="M66">
            <v>431.80089333333336</v>
          </cell>
          <cell r="N66">
            <v>502.45922133333323</v>
          </cell>
          <cell r="O66">
            <v>569.19208666666668</v>
          </cell>
          <cell r="P66">
            <v>1962.7313333333334</v>
          </cell>
          <cell r="Q66">
            <v>60.273549902152645</v>
          </cell>
          <cell r="R66">
            <v>439.9969142857143</v>
          </cell>
          <cell r="S66">
            <v>483.99660571428575</v>
          </cell>
          <cell r="T66">
            <v>563.19605028571425</v>
          </cell>
          <cell r="U66">
            <v>637.99552571428569</v>
          </cell>
          <cell r="V66">
            <v>2199.9845714285716</v>
          </cell>
          <cell r="W66">
            <v>1</v>
          </cell>
          <cell r="X66">
            <v>1</v>
          </cell>
          <cell r="Y66" t="b">
            <v>0</v>
          </cell>
          <cell r="Z66" t="str">
            <v>S</v>
          </cell>
        </row>
        <row r="67">
          <cell r="A67">
            <v>54</v>
          </cell>
          <cell r="B67" t="str">
            <v>CSE002</v>
          </cell>
          <cell r="C67" t="str">
            <v>Delivery</v>
          </cell>
          <cell r="D67" t="str">
            <v>Site Engineer - Cable Installation</v>
          </cell>
          <cell r="E67">
            <v>36.235039999999998</v>
          </cell>
          <cell r="F67">
            <v>362.35039999999998</v>
          </cell>
          <cell r="G67">
            <v>398.58544000000001</v>
          </cell>
          <cell r="H67">
            <v>463.80851199999989</v>
          </cell>
          <cell r="I67">
            <v>525.40807999999993</v>
          </cell>
          <cell r="J67">
            <v>1811.752</v>
          </cell>
          <cell r="K67">
            <v>53.773461187214615</v>
          </cell>
          <cell r="L67">
            <v>392.54626666666667</v>
          </cell>
          <cell r="M67">
            <v>431.80089333333336</v>
          </cell>
          <cell r="N67">
            <v>502.45922133333323</v>
          </cell>
          <cell r="O67">
            <v>569.19208666666668</v>
          </cell>
          <cell r="P67">
            <v>1962.7313333333334</v>
          </cell>
          <cell r="Q67">
            <v>60.273549902152645</v>
          </cell>
          <cell r="R67">
            <v>439.9969142857143</v>
          </cell>
          <cell r="S67">
            <v>483.99660571428575</v>
          </cell>
          <cell r="T67">
            <v>563.19605028571425</v>
          </cell>
          <cell r="U67">
            <v>637.99552571428569</v>
          </cell>
          <cell r="V67">
            <v>2199.9845714285716</v>
          </cell>
          <cell r="W67">
            <v>1</v>
          </cell>
          <cell r="X67">
            <v>1</v>
          </cell>
          <cell r="Y67" t="b">
            <v>0</v>
          </cell>
          <cell r="Z67" t="str">
            <v>S</v>
          </cell>
        </row>
        <row r="68">
          <cell r="A68">
            <v>55</v>
          </cell>
          <cell r="B68" t="str">
            <v>CSE003</v>
          </cell>
          <cell r="C68" t="str">
            <v>Delivery</v>
          </cell>
          <cell r="D68" t="str">
            <v>Site Engineer - Construction</v>
          </cell>
          <cell r="E68">
            <v>36.235039999999998</v>
          </cell>
          <cell r="F68">
            <v>362.35039999999998</v>
          </cell>
          <cell r="G68">
            <v>398.58544000000001</v>
          </cell>
          <cell r="H68">
            <v>463.80851199999989</v>
          </cell>
          <cell r="I68">
            <v>525.40807999999993</v>
          </cell>
          <cell r="J68">
            <v>1811.752</v>
          </cell>
          <cell r="K68">
            <v>53.773461187214615</v>
          </cell>
          <cell r="L68">
            <v>392.54626666666667</v>
          </cell>
          <cell r="M68">
            <v>431.80089333333336</v>
          </cell>
          <cell r="N68">
            <v>502.45922133333323</v>
          </cell>
          <cell r="O68">
            <v>569.19208666666668</v>
          </cell>
          <cell r="P68">
            <v>1962.7313333333334</v>
          </cell>
          <cell r="Q68">
            <v>60.273549902152645</v>
          </cell>
          <cell r="R68">
            <v>439.9969142857143</v>
          </cell>
          <cell r="S68">
            <v>483.99660571428575</v>
          </cell>
          <cell r="T68">
            <v>563.19605028571425</v>
          </cell>
          <cell r="U68">
            <v>637.99552571428569</v>
          </cell>
          <cell r="V68">
            <v>2199.9845714285716</v>
          </cell>
          <cell r="W68">
            <v>1</v>
          </cell>
          <cell r="X68">
            <v>1</v>
          </cell>
          <cell r="Y68" t="b">
            <v>0</v>
          </cell>
          <cell r="Z68" t="str">
            <v>S</v>
          </cell>
        </row>
        <row r="69">
          <cell r="A69">
            <v>56</v>
          </cell>
          <cell r="B69" t="str">
            <v>CSE004</v>
          </cell>
          <cell r="C69" t="str">
            <v>Delivery</v>
          </cell>
          <cell r="D69" t="str">
            <v>Site Engineer - Excavation</v>
          </cell>
          <cell r="E69">
            <v>36.235039999999998</v>
          </cell>
          <cell r="F69">
            <v>362.35039999999998</v>
          </cell>
          <cell r="G69">
            <v>398.58544000000001</v>
          </cell>
          <cell r="H69">
            <v>463.80851199999989</v>
          </cell>
          <cell r="I69">
            <v>525.40807999999993</v>
          </cell>
          <cell r="J69">
            <v>1811.752</v>
          </cell>
          <cell r="K69">
            <v>53.773461187214615</v>
          </cell>
          <cell r="L69">
            <v>392.54626666666667</v>
          </cell>
          <cell r="M69">
            <v>431.80089333333336</v>
          </cell>
          <cell r="N69">
            <v>502.45922133333323</v>
          </cell>
          <cell r="O69">
            <v>569.19208666666668</v>
          </cell>
          <cell r="P69">
            <v>1962.7313333333334</v>
          </cell>
          <cell r="Q69">
            <v>60.273549902152645</v>
          </cell>
          <cell r="R69">
            <v>439.9969142857143</v>
          </cell>
          <cell r="S69">
            <v>483.99660571428575</v>
          </cell>
          <cell r="T69">
            <v>563.19605028571425</v>
          </cell>
          <cell r="U69">
            <v>637.99552571428569</v>
          </cell>
          <cell r="V69">
            <v>2199.9845714285716</v>
          </cell>
          <cell r="W69">
            <v>1</v>
          </cell>
          <cell r="X69">
            <v>1</v>
          </cell>
          <cell r="Y69" t="b">
            <v>0</v>
          </cell>
          <cell r="Z69" t="str">
            <v>S</v>
          </cell>
        </row>
        <row r="70">
          <cell r="A70">
            <v>57</v>
          </cell>
          <cell r="B70" t="str">
            <v>CSE005</v>
          </cell>
          <cell r="C70" t="str">
            <v>Delivery</v>
          </cell>
          <cell r="D70" t="str">
            <v>Site Engineer - Joints &amp; Terminations</v>
          </cell>
          <cell r="E70">
            <v>36.235039999999998</v>
          </cell>
          <cell r="F70">
            <v>362.35039999999998</v>
          </cell>
          <cell r="G70">
            <v>398.58544000000001</v>
          </cell>
          <cell r="H70">
            <v>463.80851199999989</v>
          </cell>
          <cell r="I70">
            <v>525.40807999999993</v>
          </cell>
          <cell r="J70">
            <v>1811.752</v>
          </cell>
          <cell r="K70">
            <v>53.773461187214615</v>
          </cell>
          <cell r="L70">
            <v>392.54626666666667</v>
          </cell>
          <cell r="M70">
            <v>431.80089333333336</v>
          </cell>
          <cell r="N70">
            <v>502.45922133333323</v>
          </cell>
          <cell r="O70">
            <v>569.19208666666668</v>
          </cell>
          <cell r="P70">
            <v>1962.7313333333334</v>
          </cell>
          <cell r="Q70">
            <v>60.273549902152645</v>
          </cell>
          <cell r="R70">
            <v>439.9969142857143</v>
          </cell>
          <cell r="S70">
            <v>483.99660571428575</v>
          </cell>
          <cell r="T70">
            <v>563.19605028571425</v>
          </cell>
          <cell r="U70">
            <v>637.99552571428569</v>
          </cell>
          <cell r="V70">
            <v>2199.9845714285716</v>
          </cell>
          <cell r="W70">
            <v>1</v>
          </cell>
          <cell r="X70">
            <v>1</v>
          </cell>
          <cell r="Y70" t="b">
            <v>0</v>
          </cell>
          <cell r="Z70" t="str">
            <v>S</v>
          </cell>
        </row>
        <row r="71">
          <cell r="A71">
            <v>58</v>
          </cell>
          <cell r="B71" t="str">
            <v>CSE006</v>
          </cell>
          <cell r="C71" t="str">
            <v>Delivery</v>
          </cell>
          <cell r="D71" t="str">
            <v>Site Engineer - Assistant</v>
          </cell>
          <cell r="E71">
            <v>32.351199999999999</v>
          </cell>
          <cell r="F71">
            <v>323.512</v>
          </cell>
          <cell r="G71">
            <v>355.86320000000001</v>
          </cell>
          <cell r="H71">
            <v>414.09535999999991</v>
          </cell>
          <cell r="I71">
            <v>469.0924</v>
          </cell>
          <cell r="J71">
            <v>1617.56</v>
          </cell>
          <cell r="K71">
            <v>48.009771689497718</v>
          </cell>
          <cell r="L71">
            <v>350.47133333333335</v>
          </cell>
          <cell r="M71">
            <v>385.51846666666671</v>
          </cell>
          <cell r="N71">
            <v>448.60330666666664</v>
          </cell>
          <cell r="O71">
            <v>508.18343333333331</v>
          </cell>
          <cell r="P71">
            <v>1752.3566666666668</v>
          </cell>
          <cell r="Q71">
            <v>53.8131506849315</v>
          </cell>
          <cell r="R71">
            <v>392.83599999999996</v>
          </cell>
          <cell r="S71">
            <v>432.11959999999999</v>
          </cell>
          <cell r="T71">
            <v>502.83007999999984</v>
          </cell>
          <cell r="U71">
            <v>569.61219999999992</v>
          </cell>
          <cell r="V71">
            <v>1964.1799999999998</v>
          </cell>
          <cell r="W71">
            <v>1</v>
          </cell>
          <cell r="X71">
            <v>1</v>
          </cell>
          <cell r="Y71" t="b">
            <v>0</v>
          </cell>
          <cell r="Z71" t="str">
            <v>S</v>
          </cell>
        </row>
        <row r="72">
          <cell r="A72">
            <v>59</v>
          </cell>
          <cell r="B72" t="str">
            <v>CSD001</v>
          </cell>
          <cell r="C72" t="str">
            <v>Delivery</v>
          </cell>
          <cell r="D72" t="str">
            <v>Senior Foreman</v>
          </cell>
          <cell r="E72">
            <v>91.938301369862998</v>
          </cell>
          <cell r="F72">
            <v>671.14959999999996</v>
          </cell>
          <cell r="G72">
            <v>738.26456000000007</v>
          </cell>
          <cell r="H72">
            <v>859.07148799999982</v>
          </cell>
          <cell r="I72">
            <v>973.16691999999989</v>
          </cell>
          <cell r="J72">
            <v>3355.7479999999996</v>
          </cell>
          <cell r="K72">
            <v>99.599826484018251</v>
          </cell>
          <cell r="L72">
            <v>727.07873333333328</v>
          </cell>
          <cell r="M72">
            <v>799.78660666666667</v>
          </cell>
          <cell r="N72">
            <v>930.66077866666649</v>
          </cell>
          <cell r="O72">
            <v>1054.2641633333333</v>
          </cell>
          <cell r="P72">
            <v>3635.3936666666664</v>
          </cell>
          <cell r="Q72">
            <v>111.63936594911938</v>
          </cell>
          <cell r="R72">
            <v>814.96737142857148</v>
          </cell>
          <cell r="S72">
            <v>896.46410857142871</v>
          </cell>
          <cell r="T72">
            <v>1043.1582354285713</v>
          </cell>
          <cell r="U72">
            <v>1181.7026885714286</v>
          </cell>
          <cell r="V72">
            <v>4074.8368571428573</v>
          </cell>
          <cell r="W72">
            <v>1</v>
          </cell>
          <cell r="X72">
            <v>1</v>
          </cell>
          <cell r="Y72" t="b">
            <v>0</v>
          </cell>
          <cell r="Z72" t="str">
            <v>O</v>
          </cell>
        </row>
        <row r="73">
          <cell r="A73">
            <v>60</v>
          </cell>
          <cell r="B73" t="str">
            <v>CSD002</v>
          </cell>
          <cell r="C73" t="str">
            <v>Delivery</v>
          </cell>
          <cell r="D73" t="str">
            <v>General Foreman (EAE)</v>
          </cell>
          <cell r="E73">
            <v>63.245698630136985</v>
          </cell>
          <cell r="F73">
            <v>461.6936</v>
          </cell>
          <cell r="G73">
            <v>507.86296000000004</v>
          </cell>
          <cell r="H73">
            <v>590.96780799999988</v>
          </cell>
          <cell r="I73">
            <v>669.45571999999993</v>
          </cell>
          <cell r="J73">
            <v>2308.4679999999998</v>
          </cell>
          <cell r="K73">
            <v>68.516173515981734</v>
          </cell>
          <cell r="L73">
            <v>500.16806666666662</v>
          </cell>
          <cell r="M73">
            <v>550.18487333333337</v>
          </cell>
          <cell r="N73">
            <v>640.21512533333316</v>
          </cell>
          <cell r="O73">
            <v>725.24369666666655</v>
          </cell>
          <cell r="P73">
            <v>2500.8403333333331</v>
          </cell>
          <cell r="Q73">
            <v>76.798348336594898</v>
          </cell>
          <cell r="R73">
            <v>560.62794285714278</v>
          </cell>
          <cell r="S73">
            <v>616.69073714285707</v>
          </cell>
          <cell r="T73">
            <v>717.60376685714266</v>
          </cell>
          <cell r="U73">
            <v>812.91051714285697</v>
          </cell>
          <cell r="V73">
            <v>2803.139714285714</v>
          </cell>
          <cell r="W73">
            <v>1</v>
          </cell>
          <cell r="X73">
            <v>1</v>
          </cell>
          <cell r="Y73" t="b">
            <v>0</v>
          </cell>
          <cell r="Z73" t="str">
            <v>O</v>
          </cell>
        </row>
        <row r="74">
          <cell r="A74">
            <v>61</v>
          </cell>
          <cell r="B74" t="str">
            <v>CSD003</v>
          </cell>
          <cell r="C74" t="str">
            <v>Delivery</v>
          </cell>
          <cell r="D74" t="str">
            <v>Foundation Foreman</v>
          </cell>
          <cell r="E74">
            <v>63.245698630136985</v>
          </cell>
          <cell r="F74">
            <v>461.6936</v>
          </cell>
          <cell r="G74">
            <v>507.86296000000004</v>
          </cell>
          <cell r="H74">
            <v>590.96780799999988</v>
          </cell>
          <cell r="I74">
            <v>669.45571999999993</v>
          </cell>
          <cell r="J74">
            <v>2308.4679999999998</v>
          </cell>
          <cell r="K74">
            <v>35.380547945205485</v>
          </cell>
          <cell r="L74">
            <v>500.16806666666662</v>
          </cell>
          <cell r="M74">
            <v>550.18487333333337</v>
          </cell>
          <cell r="N74">
            <v>640.21512533333316</v>
          </cell>
          <cell r="O74">
            <v>725.24369666666655</v>
          </cell>
          <cell r="P74">
            <v>1291.3900000000001</v>
          </cell>
          <cell r="Q74">
            <v>35.380547945205485</v>
          </cell>
          <cell r="R74">
            <v>560.62794285714278</v>
          </cell>
          <cell r="S74">
            <v>616.69073714285707</v>
          </cell>
          <cell r="T74">
            <v>717.60376685714266</v>
          </cell>
          <cell r="U74">
            <v>812.91051714285697</v>
          </cell>
          <cell r="V74">
            <v>1291.3900000000001</v>
          </cell>
          <cell r="W74">
            <v>1</v>
          </cell>
          <cell r="X74">
            <v>1</v>
          </cell>
          <cell r="Y74" t="b">
            <v>0</v>
          </cell>
          <cell r="Z74" t="str">
            <v>O</v>
          </cell>
        </row>
        <row r="75">
          <cell r="A75">
            <v>62</v>
          </cell>
          <cell r="B75" t="str">
            <v>CSD004</v>
          </cell>
          <cell r="C75" t="str">
            <v>Delivery</v>
          </cell>
          <cell r="D75" t="str">
            <v>Foreman (S/C)</v>
          </cell>
          <cell r="E75">
            <v>43.449400000000004</v>
          </cell>
          <cell r="F75">
            <v>434.49400000000009</v>
          </cell>
          <cell r="G75">
            <v>477.94340000000011</v>
          </cell>
          <cell r="H75">
            <v>556.15232000000003</v>
          </cell>
          <cell r="I75">
            <v>630.01630000000011</v>
          </cell>
          <cell r="J75">
            <v>2172.4700000000003</v>
          </cell>
          <cell r="K75">
            <v>49.671232876712331</v>
          </cell>
          <cell r="L75">
            <v>470.70183333333335</v>
          </cell>
          <cell r="M75">
            <v>517.77201666666679</v>
          </cell>
          <cell r="N75">
            <v>602.49834666666663</v>
          </cell>
          <cell r="O75">
            <v>682.51765833333332</v>
          </cell>
          <cell r="P75">
            <v>1813</v>
          </cell>
          <cell r="Q75">
            <v>49.671232876712331</v>
          </cell>
          <cell r="R75">
            <v>527.59985714285722</v>
          </cell>
          <cell r="S75">
            <v>580.35984285714301</v>
          </cell>
          <cell r="T75">
            <v>675.32781714285716</v>
          </cell>
          <cell r="U75">
            <v>765.01979285714299</v>
          </cell>
          <cell r="V75">
            <v>1813</v>
          </cell>
          <cell r="W75">
            <v>1</v>
          </cell>
          <cell r="X75">
            <v>1</v>
          </cell>
          <cell r="Y75" t="b">
            <v>0</v>
          </cell>
          <cell r="Z75" t="str">
            <v>O</v>
          </cell>
        </row>
        <row r="76">
          <cell r="A76">
            <v>63</v>
          </cell>
          <cell r="B76" t="str">
            <v>BBFM1</v>
          </cell>
          <cell r="C76" t="str">
            <v>Delivery</v>
          </cell>
          <cell r="D76" t="str">
            <v>Foreman (BBUSL)</v>
          </cell>
          <cell r="E76">
            <v>50.821917808219176</v>
          </cell>
          <cell r="F76">
            <v>371</v>
          </cell>
          <cell r="G76">
            <v>408.1</v>
          </cell>
          <cell r="H76">
            <v>474.87999999999994</v>
          </cell>
          <cell r="I76">
            <v>537.94999999999993</v>
          </cell>
          <cell r="J76">
            <v>1855</v>
          </cell>
          <cell r="K76">
            <v>55.057077625570777</v>
          </cell>
          <cell r="L76">
            <v>401.91666666666669</v>
          </cell>
          <cell r="M76">
            <v>442.10833333333341</v>
          </cell>
          <cell r="N76">
            <v>514.45333333333326</v>
          </cell>
          <cell r="O76">
            <v>582.7791666666667</v>
          </cell>
          <cell r="P76">
            <v>2009.5833333333335</v>
          </cell>
          <cell r="Q76">
            <v>61.712328767123289</v>
          </cell>
          <cell r="R76">
            <v>450.5</v>
          </cell>
          <cell r="S76">
            <v>495.55000000000007</v>
          </cell>
          <cell r="T76">
            <v>576.63999999999987</v>
          </cell>
          <cell r="U76">
            <v>653.22500000000002</v>
          </cell>
          <cell r="V76">
            <v>2252.5</v>
          </cell>
          <cell r="W76">
            <v>1</v>
          </cell>
          <cell r="X76">
            <v>1</v>
          </cell>
          <cell r="Y76" t="b">
            <v>0</v>
          </cell>
          <cell r="Z76" t="str">
            <v>O</v>
          </cell>
        </row>
        <row r="77">
          <cell r="A77">
            <v>64</v>
          </cell>
          <cell r="B77" t="str">
            <v>CSD005</v>
          </cell>
          <cell r="C77" t="str">
            <v>Delivery</v>
          </cell>
          <cell r="D77" t="str">
            <v>Ganger (S/C)</v>
          </cell>
          <cell r="E77">
            <v>37.027397260273972</v>
          </cell>
          <cell r="F77">
            <v>270.3</v>
          </cell>
          <cell r="G77">
            <v>297.33000000000004</v>
          </cell>
          <cell r="H77">
            <v>345.98399999999998</v>
          </cell>
          <cell r="I77">
            <v>391.935</v>
          </cell>
          <cell r="J77">
            <v>1351.5</v>
          </cell>
          <cell r="K77">
            <v>40.113013698630134</v>
          </cell>
          <cell r="L77">
            <v>292.82499999999999</v>
          </cell>
          <cell r="M77">
            <v>322.10750000000002</v>
          </cell>
          <cell r="N77">
            <v>374.81599999999992</v>
          </cell>
          <cell r="O77">
            <v>424.59625</v>
          </cell>
          <cell r="P77">
            <v>1464.125</v>
          </cell>
          <cell r="Q77">
            <v>44.961839530332682</v>
          </cell>
          <cell r="R77">
            <v>328.22142857142859</v>
          </cell>
          <cell r="S77">
            <v>361.04357142857145</v>
          </cell>
          <cell r="T77">
            <v>420.12342857142852</v>
          </cell>
          <cell r="U77">
            <v>475.92107142857145</v>
          </cell>
          <cell r="V77">
            <v>1641.1071428571429</v>
          </cell>
          <cell r="W77">
            <v>1</v>
          </cell>
          <cell r="X77">
            <v>1</v>
          </cell>
          <cell r="Y77" t="b">
            <v>0</v>
          </cell>
          <cell r="Z77" t="str">
            <v>O</v>
          </cell>
        </row>
        <row r="78">
          <cell r="A78">
            <v>65</v>
          </cell>
          <cell r="B78" t="str">
            <v>BBSS1</v>
          </cell>
          <cell r="C78" t="str">
            <v>Delivery</v>
          </cell>
          <cell r="D78" t="str">
            <v>Supervisor (BBUSL)</v>
          </cell>
          <cell r="E78">
            <v>33.978082191780821</v>
          </cell>
          <cell r="F78">
            <v>248.04000000000002</v>
          </cell>
          <cell r="G78">
            <v>272.84400000000005</v>
          </cell>
          <cell r="H78">
            <v>317.49119999999999</v>
          </cell>
          <cell r="I78">
            <v>359.65800000000002</v>
          </cell>
          <cell r="J78">
            <v>1240.2</v>
          </cell>
          <cell r="K78">
            <v>36.809589041095897</v>
          </cell>
          <cell r="L78">
            <v>268.71000000000004</v>
          </cell>
          <cell r="M78">
            <v>295.58100000000007</v>
          </cell>
          <cell r="N78">
            <v>343.94880000000001</v>
          </cell>
          <cell r="O78">
            <v>389.62950000000006</v>
          </cell>
          <cell r="P78">
            <v>1343.5500000000002</v>
          </cell>
          <cell r="Q78">
            <v>41.259099804305286</v>
          </cell>
          <cell r="R78">
            <v>301.19142857142862</v>
          </cell>
          <cell r="S78">
            <v>331.31057142857151</v>
          </cell>
          <cell r="T78">
            <v>385.52502857142855</v>
          </cell>
          <cell r="U78">
            <v>436.72757142857148</v>
          </cell>
          <cell r="V78">
            <v>1505.957142857143</v>
          </cell>
          <cell r="W78">
            <v>1</v>
          </cell>
          <cell r="X78">
            <v>1</v>
          </cell>
          <cell r="Y78" t="b">
            <v>0</v>
          </cell>
          <cell r="Z78" t="str">
            <v>O</v>
          </cell>
        </row>
        <row r="79">
          <cell r="A79">
            <v>66</v>
          </cell>
          <cell r="B79" t="str">
            <v>CSD006</v>
          </cell>
          <cell r="C79" t="str">
            <v>Delivery</v>
          </cell>
          <cell r="D79" t="str">
            <v>Cable Installer (S/C)</v>
          </cell>
          <cell r="E79">
            <v>33.106849315068494</v>
          </cell>
          <cell r="F79">
            <v>241.68</v>
          </cell>
          <cell r="G79">
            <v>265.84800000000001</v>
          </cell>
          <cell r="H79">
            <v>309.35039999999998</v>
          </cell>
          <cell r="I79">
            <v>350.43599999999998</v>
          </cell>
          <cell r="J79">
            <v>1208.4000000000001</v>
          </cell>
          <cell r="K79">
            <v>35.865753424657534</v>
          </cell>
          <cell r="L79">
            <v>261.82</v>
          </cell>
          <cell r="M79">
            <v>288.00200000000001</v>
          </cell>
          <cell r="N79">
            <v>335.12959999999993</v>
          </cell>
          <cell r="O79">
            <v>379.63899999999995</v>
          </cell>
          <cell r="P79">
            <v>1309.0999999999999</v>
          </cell>
          <cell r="Q79">
            <v>40.201174168297463</v>
          </cell>
          <cell r="R79">
            <v>293.46857142857147</v>
          </cell>
          <cell r="S79">
            <v>322.81542857142864</v>
          </cell>
          <cell r="T79">
            <v>375.63977142857141</v>
          </cell>
          <cell r="U79">
            <v>425.52942857142864</v>
          </cell>
          <cell r="V79">
            <v>1467.3428571428574</v>
          </cell>
          <cell r="W79">
            <v>1</v>
          </cell>
          <cell r="X79">
            <v>1</v>
          </cell>
          <cell r="Y79" t="b">
            <v>0</v>
          </cell>
          <cell r="Z79" t="str">
            <v>O</v>
          </cell>
        </row>
        <row r="80">
          <cell r="A80">
            <v>67</v>
          </cell>
          <cell r="B80" t="str">
            <v>BBCF1</v>
          </cell>
          <cell r="C80" t="str">
            <v>Delivery</v>
          </cell>
          <cell r="D80" t="str">
            <v>Cable Installer (BBUSL)</v>
          </cell>
          <cell r="E80">
            <v>27.208602739726029</v>
          </cell>
          <cell r="F80">
            <v>198.62280000000001</v>
          </cell>
          <cell r="G80">
            <v>218.48508000000004</v>
          </cell>
          <cell r="H80">
            <v>254.23718399999998</v>
          </cell>
          <cell r="I80">
            <v>288.00306</v>
          </cell>
          <cell r="J80">
            <v>993.11400000000003</v>
          </cell>
          <cell r="K80">
            <v>29.475986301369868</v>
          </cell>
          <cell r="L80">
            <v>215.17470000000003</v>
          </cell>
          <cell r="M80">
            <v>236.69217000000006</v>
          </cell>
          <cell r="N80">
            <v>275.42361599999998</v>
          </cell>
          <cell r="O80">
            <v>312.00331500000004</v>
          </cell>
          <cell r="P80">
            <v>1075.8735000000001</v>
          </cell>
          <cell r="Q80">
            <v>33.039017612524461</v>
          </cell>
          <cell r="R80">
            <v>241.1848285714286</v>
          </cell>
          <cell r="S80">
            <v>265.30331142857148</v>
          </cell>
          <cell r="T80">
            <v>308.71658057142855</v>
          </cell>
          <cell r="U80">
            <v>349.71800142857143</v>
          </cell>
          <cell r="V80">
            <v>1205.9241428571429</v>
          </cell>
          <cell r="W80">
            <v>1</v>
          </cell>
          <cell r="X80">
            <v>1</v>
          </cell>
          <cell r="Y80" t="b">
            <v>0</v>
          </cell>
          <cell r="Z80" t="str">
            <v>O</v>
          </cell>
        </row>
        <row r="81">
          <cell r="A81">
            <v>68</v>
          </cell>
          <cell r="B81" t="str">
            <v>B</v>
          </cell>
          <cell r="C81" t="str">
            <v>Delivery</v>
          </cell>
          <cell r="D81" t="str">
            <v>MI Team Install</v>
          </cell>
          <cell r="E81">
            <v>336.62260273972606</v>
          </cell>
          <cell r="F81">
            <v>2457.3450000000003</v>
          </cell>
          <cell r="G81">
            <v>2703.0795000000003</v>
          </cell>
          <cell r="H81">
            <v>3145.4015999999997</v>
          </cell>
          <cell r="I81">
            <v>3563.1502500000001</v>
          </cell>
          <cell r="J81">
            <v>12286.725000000002</v>
          </cell>
          <cell r="K81">
            <v>364.67448630136988</v>
          </cell>
          <cell r="L81">
            <v>2662.1237500000002</v>
          </cell>
          <cell r="M81">
            <v>2928.3361250000003</v>
          </cell>
          <cell r="N81">
            <v>3407.5183999999999</v>
          </cell>
          <cell r="O81">
            <v>3860.0794375</v>
          </cell>
          <cell r="P81">
            <v>13310.618750000001</v>
          </cell>
          <cell r="Q81">
            <v>408.75601761252449</v>
          </cell>
          <cell r="R81">
            <v>2983.9189285714288</v>
          </cell>
          <cell r="S81">
            <v>3282.3108214285717</v>
          </cell>
          <cell r="T81">
            <v>3819.4162285714283</v>
          </cell>
          <cell r="U81">
            <v>4326.6824464285719</v>
          </cell>
          <cell r="V81">
            <v>14919.594642857144</v>
          </cell>
          <cell r="W81">
            <v>1</v>
          </cell>
          <cell r="X81">
            <v>9</v>
          </cell>
          <cell r="Y81" t="b">
            <v>0</v>
          </cell>
          <cell r="Z81" t="str">
            <v>O</v>
          </cell>
        </row>
        <row r="82">
          <cell r="A82">
            <v>69</v>
          </cell>
          <cell r="B82" t="str">
            <v>C</v>
          </cell>
          <cell r="C82" t="str">
            <v>Delivery</v>
          </cell>
          <cell r="D82" t="str">
            <v>Closing End Team</v>
          </cell>
          <cell r="E82">
            <v>402.83630136986301</v>
          </cell>
          <cell r="F82">
            <v>2940.7049999999999</v>
          </cell>
          <cell r="G82">
            <v>3234.7755000000002</v>
          </cell>
          <cell r="H82">
            <v>3764.1023999999993</v>
          </cell>
          <cell r="I82">
            <v>4264.02225</v>
          </cell>
          <cell r="J82">
            <v>14703.525</v>
          </cell>
          <cell r="K82">
            <v>436.40599315068494</v>
          </cell>
          <cell r="L82">
            <v>3185.7637500000001</v>
          </cell>
          <cell r="M82">
            <v>3504.3401250000002</v>
          </cell>
          <cell r="N82">
            <v>4077.7775999999994</v>
          </cell>
          <cell r="O82">
            <v>4619.3574374999998</v>
          </cell>
          <cell r="P82">
            <v>15928.81875</v>
          </cell>
          <cell r="Q82">
            <v>489.15836594911934</v>
          </cell>
          <cell r="R82">
            <v>3570.8560714285713</v>
          </cell>
          <cell r="S82">
            <v>3927.9416785714288</v>
          </cell>
          <cell r="T82">
            <v>4570.6957714285709</v>
          </cell>
          <cell r="U82">
            <v>5177.741303571428</v>
          </cell>
          <cell r="V82">
            <v>17854.280357142856</v>
          </cell>
          <cell r="W82">
            <v>1</v>
          </cell>
          <cell r="X82">
            <v>11</v>
          </cell>
          <cell r="Y82" t="b">
            <v>0</v>
          </cell>
          <cell r="Z82" t="str">
            <v>O</v>
          </cell>
        </row>
        <row r="83">
          <cell r="A83">
            <v>70</v>
          </cell>
          <cell r="B83" t="str">
            <v>D</v>
          </cell>
          <cell r="C83" t="str">
            <v>Delivery</v>
          </cell>
          <cell r="D83" t="str">
            <v>Surface Install WISD</v>
          </cell>
          <cell r="E83">
            <v>767.0116438356165</v>
          </cell>
          <cell r="F83">
            <v>5599.1850000000004</v>
          </cell>
          <cell r="G83">
            <v>6159.1035000000011</v>
          </cell>
          <cell r="H83">
            <v>7166.956799999999</v>
          </cell>
          <cell r="I83">
            <v>8118.8182500000003</v>
          </cell>
          <cell r="J83">
            <v>27995.925000000003</v>
          </cell>
          <cell r="K83">
            <v>830.9292808219177</v>
          </cell>
          <cell r="L83">
            <v>6065.7837499999996</v>
          </cell>
          <cell r="M83">
            <v>6672.3621249999997</v>
          </cell>
          <cell r="N83">
            <v>7764.2031999999981</v>
          </cell>
          <cell r="O83">
            <v>8795.3864374999994</v>
          </cell>
          <cell r="P83">
            <v>30328.918749999997</v>
          </cell>
          <cell r="Q83">
            <v>931.37128180039133</v>
          </cell>
          <cell r="R83">
            <v>6799.0103571428572</v>
          </cell>
          <cell r="S83">
            <v>7478.9113928571433</v>
          </cell>
          <cell r="T83">
            <v>8702.733257142856</v>
          </cell>
          <cell r="U83">
            <v>9858.5650178571432</v>
          </cell>
          <cell r="V83">
            <v>33995.051785714284</v>
          </cell>
          <cell r="W83">
            <v>1</v>
          </cell>
          <cell r="X83">
            <v>22</v>
          </cell>
          <cell r="Y83" t="b">
            <v>0</v>
          </cell>
          <cell r="Z83" t="str">
            <v>O</v>
          </cell>
        </row>
        <row r="84">
          <cell r="A84">
            <v>71</v>
          </cell>
          <cell r="B84" t="str">
            <v>G</v>
          </cell>
          <cell r="C84" t="str">
            <v>Delivery</v>
          </cell>
          <cell r="D84" t="str">
            <v>FO Team</v>
          </cell>
          <cell r="E84">
            <v>185.57260273972605</v>
          </cell>
          <cell r="F84">
            <v>1354.68</v>
          </cell>
          <cell r="G84">
            <v>1490.1480000000001</v>
          </cell>
          <cell r="H84">
            <v>1733.9903999999999</v>
          </cell>
          <cell r="I84">
            <v>1964.2860000000001</v>
          </cell>
          <cell r="J84">
            <v>6773.4000000000005</v>
          </cell>
          <cell r="K84">
            <v>201.03698630136984</v>
          </cell>
          <cell r="L84">
            <v>1467.57</v>
          </cell>
          <cell r="M84">
            <v>1614.327</v>
          </cell>
          <cell r="N84">
            <v>1878.4895999999997</v>
          </cell>
          <cell r="O84">
            <v>2127.9764999999998</v>
          </cell>
          <cell r="P84">
            <v>7337.8499999999995</v>
          </cell>
          <cell r="Q84">
            <v>225.33816046966734</v>
          </cell>
          <cell r="R84">
            <v>1644.9685714285715</v>
          </cell>
          <cell r="S84">
            <v>1809.4654285714289</v>
          </cell>
          <cell r="T84">
            <v>2105.5597714285714</v>
          </cell>
          <cell r="U84">
            <v>2385.2044285714287</v>
          </cell>
          <cell r="V84">
            <v>8224.8428571428576</v>
          </cell>
          <cell r="W84">
            <v>1</v>
          </cell>
          <cell r="X84">
            <v>4</v>
          </cell>
          <cell r="Y84" t="b">
            <v>0</v>
          </cell>
          <cell r="Z84" t="str">
            <v>O</v>
          </cell>
        </row>
        <row r="85">
          <cell r="A85">
            <v>72</v>
          </cell>
          <cell r="B85" t="str">
            <v>CSD009</v>
          </cell>
          <cell r="C85" t="str">
            <v>Delivery</v>
          </cell>
          <cell r="D85" t="str">
            <v>Banksman (S/C)</v>
          </cell>
          <cell r="E85">
            <v>33.106849315068494</v>
          </cell>
          <cell r="F85">
            <v>241.68</v>
          </cell>
          <cell r="G85">
            <v>265.84800000000001</v>
          </cell>
          <cell r="H85">
            <v>309.35039999999998</v>
          </cell>
          <cell r="I85">
            <v>350.43599999999998</v>
          </cell>
          <cell r="J85">
            <v>1208.4000000000001</v>
          </cell>
          <cell r="K85">
            <v>35.865753424657534</v>
          </cell>
          <cell r="L85">
            <v>261.82</v>
          </cell>
          <cell r="M85">
            <v>288.00200000000001</v>
          </cell>
          <cell r="N85">
            <v>335.12959999999993</v>
          </cell>
          <cell r="O85">
            <v>379.63899999999995</v>
          </cell>
          <cell r="P85">
            <v>1309.0999999999999</v>
          </cell>
          <cell r="Q85">
            <v>40.201174168297463</v>
          </cell>
          <cell r="R85">
            <v>293.46857142857147</v>
          </cell>
          <cell r="S85">
            <v>322.81542857142864</v>
          </cell>
          <cell r="T85">
            <v>375.63977142857141</v>
          </cell>
          <cell r="U85">
            <v>425.52942857142864</v>
          </cell>
          <cell r="V85">
            <v>1467.3428571428574</v>
          </cell>
          <cell r="W85">
            <v>0.5</v>
          </cell>
          <cell r="X85">
            <v>1</v>
          </cell>
          <cell r="Y85" t="b">
            <v>0</v>
          </cell>
          <cell r="Z85" t="str">
            <v>O</v>
          </cell>
        </row>
        <row r="86">
          <cell r="A86">
            <v>73</v>
          </cell>
          <cell r="B86" t="str">
            <v>CSD010</v>
          </cell>
          <cell r="C86" t="str">
            <v>Delivery</v>
          </cell>
          <cell r="D86" t="str">
            <v>Storeman (S/C)</v>
          </cell>
          <cell r="E86">
            <v>33.106849315068494</v>
          </cell>
          <cell r="F86">
            <v>241.68</v>
          </cell>
          <cell r="G86">
            <v>265.84800000000001</v>
          </cell>
          <cell r="H86">
            <v>309.35039999999998</v>
          </cell>
          <cell r="I86">
            <v>350.43599999999998</v>
          </cell>
          <cell r="J86">
            <v>1208.4000000000001</v>
          </cell>
          <cell r="K86">
            <v>35.865753424657534</v>
          </cell>
          <cell r="L86">
            <v>261.82</v>
          </cell>
          <cell r="M86">
            <v>288.00200000000001</v>
          </cell>
          <cell r="N86">
            <v>335.12959999999993</v>
          </cell>
          <cell r="O86">
            <v>379.63899999999995</v>
          </cell>
          <cell r="P86">
            <v>1309.0999999999999</v>
          </cell>
          <cell r="Q86">
            <v>40.201174168297463</v>
          </cell>
          <cell r="R86">
            <v>293.46857142857147</v>
          </cell>
          <cell r="S86">
            <v>322.81542857142864</v>
          </cell>
          <cell r="T86">
            <v>375.63977142857141</v>
          </cell>
          <cell r="U86">
            <v>425.52942857142864</v>
          </cell>
          <cell r="V86">
            <v>1467.3428571428574</v>
          </cell>
          <cell r="W86">
            <v>0.5</v>
          </cell>
          <cell r="X86">
            <v>1</v>
          </cell>
          <cell r="Y86" t="b">
            <v>0</v>
          </cell>
          <cell r="Z86" t="str">
            <v>O</v>
          </cell>
        </row>
        <row r="87">
          <cell r="A87">
            <v>74</v>
          </cell>
          <cell r="B87" t="str">
            <v>CSD025</v>
          </cell>
          <cell r="C87" t="str">
            <v>Delivery</v>
          </cell>
          <cell r="D87" t="str">
            <v>Fitter</v>
          </cell>
          <cell r="E87">
            <v>38.068520547945212</v>
          </cell>
          <cell r="F87">
            <v>277.90020000000004</v>
          </cell>
          <cell r="G87">
            <v>305.69022000000007</v>
          </cell>
          <cell r="H87">
            <v>355.71225600000002</v>
          </cell>
          <cell r="I87">
            <v>402.95529000000005</v>
          </cell>
          <cell r="J87">
            <v>1389.5010000000002</v>
          </cell>
          <cell r="K87">
            <v>41.240897260273975</v>
          </cell>
          <cell r="L87">
            <v>301.05855000000003</v>
          </cell>
          <cell r="M87">
            <v>331.16440500000004</v>
          </cell>
          <cell r="N87">
            <v>385.35494399999999</v>
          </cell>
          <cell r="O87">
            <v>436.5348975</v>
          </cell>
          <cell r="P87">
            <v>1505.2927500000001</v>
          </cell>
          <cell r="Q87">
            <v>46.226060665362041</v>
          </cell>
          <cell r="R87">
            <v>337.45024285714288</v>
          </cell>
          <cell r="S87">
            <v>371.19526714285718</v>
          </cell>
          <cell r="T87">
            <v>431.93631085714281</v>
          </cell>
          <cell r="U87">
            <v>489.30285214285715</v>
          </cell>
          <cell r="V87">
            <v>1687.2512142857145</v>
          </cell>
          <cell r="W87">
            <v>1</v>
          </cell>
          <cell r="X87">
            <v>1</v>
          </cell>
          <cell r="Y87" t="b">
            <v>0</v>
          </cell>
          <cell r="Z87" t="str">
            <v>O</v>
          </cell>
        </row>
        <row r="88">
          <cell r="A88">
            <v>75</v>
          </cell>
          <cell r="B88" t="str">
            <v>L</v>
          </cell>
          <cell r="C88" t="str">
            <v>Delivery</v>
          </cell>
          <cell r="D88" t="str">
            <v>Surface Cleat Install Team</v>
          </cell>
          <cell r="E88">
            <v>136.34794520547945</v>
          </cell>
          <cell r="F88">
            <v>995.34</v>
          </cell>
          <cell r="G88">
            <v>1094.874</v>
          </cell>
          <cell r="H88">
            <v>1274.0351999999998</v>
          </cell>
          <cell r="I88">
            <v>1443.2429999999999</v>
          </cell>
          <cell r="J88">
            <v>4976.7</v>
          </cell>
          <cell r="K88">
            <v>147.71027397260275</v>
          </cell>
          <cell r="L88">
            <v>1078.2850000000001</v>
          </cell>
          <cell r="M88">
            <v>1186.1135000000002</v>
          </cell>
          <cell r="N88">
            <v>1380.2048</v>
          </cell>
          <cell r="O88">
            <v>1563.51325</v>
          </cell>
          <cell r="P88">
            <v>5391.4250000000002</v>
          </cell>
          <cell r="Q88">
            <v>165.56536203522504</v>
          </cell>
          <cell r="R88">
            <v>1208.6271428571429</v>
          </cell>
          <cell r="S88">
            <v>1329.4898571428573</v>
          </cell>
          <cell r="T88">
            <v>1547.0427428571427</v>
          </cell>
          <cell r="U88">
            <v>1752.5093571428572</v>
          </cell>
          <cell r="V88">
            <v>6043.1357142857141</v>
          </cell>
          <cell r="W88">
            <v>1</v>
          </cell>
          <cell r="X88">
            <v>4</v>
          </cell>
          <cell r="Y88" t="b">
            <v>0</v>
          </cell>
          <cell r="Z88" t="str">
            <v>O</v>
          </cell>
        </row>
        <row r="89">
          <cell r="A89">
            <v>76</v>
          </cell>
          <cell r="B89" t="str">
            <v>CSD026</v>
          </cell>
          <cell r="C89" t="str">
            <v>Delivery</v>
          </cell>
          <cell r="D89" t="str">
            <v>General Operative</v>
          </cell>
          <cell r="E89">
            <v>33.106849315068494</v>
          </cell>
          <cell r="F89">
            <v>241.68</v>
          </cell>
          <cell r="G89">
            <v>265.84800000000001</v>
          </cell>
          <cell r="H89">
            <v>309.35039999999998</v>
          </cell>
          <cell r="I89">
            <v>350.43599999999998</v>
          </cell>
          <cell r="J89">
            <v>1208.4000000000001</v>
          </cell>
          <cell r="K89">
            <v>35.865753424657534</v>
          </cell>
          <cell r="L89">
            <v>261.82</v>
          </cell>
          <cell r="M89">
            <v>288.00200000000001</v>
          </cell>
          <cell r="N89">
            <v>335.12959999999993</v>
          </cell>
          <cell r="O89">
            <v>379.63899999999995</v>
          </cell>
          <cell r="P89">
            <v>1309.0999999999999</v>
          </cell>
          <cell r="Q89">
            <v>40.201174168297463</v>
          </cell>
          <cell r="R89">
            <v>293.46857142857147</v>
          </cell>
          <cell r="S89">
            <v>322.81542857142864</v>
          </cell>
          <cell r="T89">
            <v>375.63977142857141</v>
          </cell>
          <cell r="U89">
            <v>425.52942857142864</v>
          </cell>
          <cell r="V89">
            <v>1467.3428571428574</v>
          </cell>
          <cell r="W89">
            <v>1</v>
          </cell>
          <cell r="X89">
            <v>1</v>
          </cell>
          <cell r="Y89" t="b">
            <v>0</v>
          </cell>
          <cell r="Z89" t="str">
            <v>O</v>
          </cell>
        </row>
        <row r="90">
          <cell r="A90">
            <v>77</v>
          </cell>
          <cell r="B90" t="str">
            <v>CSD008</v>
          </cell>
          <cell r="C90" t="str">
            <v>Delivery</v>
          </cell>
          <cell r="D90" t="str">
            <v>Labourer (S/C)</v>
          </cell>
          <cell r="E90">
            <v>33.106849315068494</v>
          </cell>
          <cell r="F90">
            <v>241.68</v>
          </cell>
          <cell r="G90">
            <v>265.84800000000001</v>
          </cell>
          <cell r="H90">
            <v>309.35039999999998</v>
          </cell>
          <cell r="I90">
            <v>350.43599999999998</v>
          </cell>
          <cell r="J90">
            <v>1208.4000000000001</v>
          </cell>
          <cell r="K90">
            <v>35.865753424657534</v>
          </cell>
          <cell r="L90">
            <v>261.82</v>
          </cell>
          <cell r="M90">
            <v>288.00200000000001</v>
          </cell>
          <cell r="N90">
            <v>335.12959999999993</v>
          </cell>
          <cell r="O90">
            <v>379.63899999999995</v>
          </cell>
          <cell r="P90">
            <v>1309.0999999999999</v>
          </cell>
          <cell r="Q90">
            <v>40.201174168297463</v>
          </cell>
          <cell r="R90">
            <v>293.46857142857147</v>
          </cell>
          <cell r="S90">
            <v>322.81542857142864</v>
          </cell>
          <cell r="T90">
            <v>375.63977142857141</v>
          </cell>
          <cell r="U90">
            <v>425.52942857142864</v>
          </cell>
          <cell r="V90">
            <v>1467.3428571428574</v>
          </cell>
          <cell r="W90">
            <v>1</v>
          </cell>
          <cell r="X90">
            <v>1</v>
          </cell>
          <cell r="Y90" t="b">
            <v>0</v>
          </cell>
          <cell r="Z90" t="str">
            <v>O</v>
          </cell>
        </row>
        <row r="91">
          <cell r="A91">
            <v>78</v>
          </cell>
          <cell r="B91" t="str">
            <v>BBSL1</v>
          </cell>
          <cell r="C91" t="str">
            <v>Delivery</v>
          </cell>
          <cell r="D91" t="str">
            <v>Labourer (BBUSL)</v>
          </cell>
          <cell r="E91">
            <v>27.208602739726029</v>
          </cell>
          <cell r="F91">
            <v>198.62280000000001</v>
          </cell>
          <cell r="G91">
            <v>218.48508000000004</v>
          </cell>
          <cell r="H91">
            <v>254.23718399999998</v>
          </cell>
          <cell r="I91">
            <v>288.00306</v>
          </cell>
          <cell r="J91">
            <v>993.11400000000003</v>
          </cell>
          <cell r="K91">
            <v>29.475986301369868</v>
          </cell>
          <cell r="L91">
            <v>215.17470000000003</v>
          </cell>
          <cell r="M91">
            <v>236.69217000000006</v>
          </cell>
          <cell r="N91">
            <v>275.42361599999998</v>
          </cell>
          <cell r="O91">
            <v>312.00331500000004</v>
          </cell>
          <cell r="P91">
            <v>1075.8735000000001</v>
          </cell>
          <cell r="Q91">
            <v>33.039017612524461</v>
          </cell>
          <cell r="R91">
            <v>241.1848285714286</v>
          </cell>
          <cell r="S91">
            <v>265.30331142857148</v>
          </cell>
          <cell r="T91">
            <v>308.71658057142855</v>
          </cell>
          <cell r="U91">
            <v>349.71800142857143</v>
          </cell>
          <cell r="V91">
            <v>1205.9241428571429</v>
          </cell>
          <cell r="W91">
            <v>1</v>
          </cell>
          <cell r="X91">
            <v>1</v>
          </cell>
          <cell r="Y91" t="b">
            <v>0</v>
          </cell>
          <cell r="Z91" t="str">
            <v>O</v>
          </cell>
        </row>
        <row r="92">
          <cell r="A92">
            <v>79</v>
          </cell>
          <cell r="B92" t="str">
            <v>CSD012</v>
          </cell>
          <cell r="C92" t="str">
            <v>Civils</v>
          </cell>
          <cell r="D92" t="str">
            <v>Shuttering Carpenter (S/C)</v>
          </cell>
          <cell r="E92">
            <v>43.271232876712332</v>
          </cell>
          <cell r="F92">
            <v>315.88</v>
          </cell>
          <cell r="G92">
            <v>347.46800000000002</v>
          </cell>
          <cell r="H92">
            <v>404.32639999999992</v>
          </cell>
          <cell r="I92">
            <v>458.02599999999995</v>
          </cell>
          <cell r="J92">
            <v>1579.4</v>
          </cell>
          <cell r="K92">
            <v>46.877168949771693</v>
          </cell>
          <cell r="L92">
            <v>342.20333333333338</v>
          </cell>
          <cell r="M92">
            <v>376.42366666666675</v>
          </cell>
          <cell r="N92">
            <v>438.02026666666666</v>
          </cell>
          <cell r="O92">
            <v>496.19483333333341</v>
          </cell>
          <cell r="P92">
            <v>1711.0166666666669</v>
          </cell>
          <cell r="Q92">
            <v>52.543639921722118</v>
          </cell>
          <cell r="R92">
            <v>383.56857142857149</v>
          </cell>
          <cell r="S92">
            <v>421.92542857142865</v>
          </cell>
          <cell r="T92">
            <v>490.96777142857144</v>
          </cell>
          <cell r="U92">
            <v>556.17442857142862</v>
          </cell>
          <cell r="V92">
            <v>1917.8428571428574</v>
          </cell>
          <cell r="W92">
            <v>1</v>
          </cell>
          <cell r="X92">
            <v>1</v>
          </cell>
          <cell r="Y92" t="b">
            <v>0</v>
          </cell>
          <cell r="Z92" t="str">
            <v>O</v>
          </cell>
        </row>
        <row r="93">
          <cell r="A93">
            <v>80</v>
          </cell>
          <cell r="B93" t="str">
            <v>CSD013</v>
          </cell>
          <cell r="C93" t="str">
            <v>Civils</v>
          </cell>
          <cell r="D93" t="str">
            <v>Steelworker (S/C)</v>
          </cell>
          <cell r="E93">
            <v>43.416438356164385</v>
          </cell>
          <cell r="F93">
            <v>316.94</v>
          </cell>
          <cell r="G93">
            <v>348.63400000000001</v>
          </cell>
          <cell r="H93">
            <v>405.68319999999994</v>
          </cell>
          <cell r="I93">
            <v>459.56299999999999</v>
          </cell>
          <cell r="J93">
            <v>1584.7</v>
          </cell>
          <cell r="K93">
            <v>47.034474885844752</v>
          </cell>
          <cell r="L93">
            <v>343.35166666666669</v>
          </cell>
          <cell r="M93">
            <v>377.68683333333337</v>
          </cell>
          <cell r="N93">
            <v>439.49013333333329</v>
          </cell>
          <cell r="O93">
            <v>497.85991666666666</v>
          </cell>
          <cell r="P93">
            <v>1716.7583333333334</v>
          </cell>
          <cell r="Q93">
            <v>52.719960861056762</v>
          </cell>
          <cell r="R93">
            <v>384.85571428571433</v>
          </cell>
          <cell r="S93">
            <v>423.34128571428579</v>
          </cell>
          <cell r="T93">
            <v>492.61531428571425</v>
          </cell>
          <cell r="U93">
            <v>558.04078571428579</v>
          </cell>
          <cell r="V93">
            <v>1924.2785714285717</v>
          </cell>
          <cell r="W93">
            <v>1</v>
          </cell>
          <cell r="X93">
            <v>1</v>
          </cell>
          <cell r="Y93" t="b">
            <v>0</v>
          </cell>
          <cell r="Z93" t="str">
            <v>O</v>
          </cell>
        </row>
        <row r="94">
          <cell r="A94">
            <v>81</v>
          </cell>
          <cell r="B94" t="str">
            <v>CSD014</v>
          </cell>
          <cell r="C94" t="str">
            <v>Civils</v>
          </cell>
          <cell r="D94" t="str">
            <v>Bricklayer (S/C))</v>
          </cell>
          <cell r="E94">
            <v>43.271232876712332</v>
          </cell>
          <cell r="F94">
            <v>315.88</v>
          </cell>
          <cell r="G94">
            <v>347.46800000000002</v>
          </cell>
          <cell r="H94">
            <v>404.32639999999992</v>
          </cell>
          <cell r="I94">
            <v>458.02599999999995</v>
          </cell>
          <cell r="J94">
            <v>1579.4</v>
          </cell>
          <cell r="K94">
            <v>46.877168949771693</v>
          </cell>
          <cell r="L94">
            <v>342.20333333333338</v>
          </cell>
          <cell r="M94">
            <v>376.42366666666675</v>
          </cell>
          <cell r="N94">
            <v>438.02026666666666</v>
          </cell>
          <cell r="O94">
            <v>496.19483333333341</v>
          </cell>
          <cell r="P94">
            <v>1711.0166666666669</v>
          </cell>
          <cell r="Q94">
            <v>52.543639921722118</v>
          </cell>
          <cell r="R94">
            <v>383.56857142857149</v>
          </cell>
          <cell r="S94">
            <v>421.92542857142865</v>
          </cell>
          <cell r="T94">
            <v>490.96777142857144</v>
          </cell>
          <cell r="U94">
            <v>556.17442857142862</v>
          </cell>
          <cell r="V94">
            <v>1917.8428571428574</v>
          </cell>
          <cell r="W94">
            <v>1</v>
          </cell>
          <cell r="X94">
            <v>1</v>
          </cell>
          <cell r="Y94" t="b">
            <v>0</v>
          </cell>
          <cell r="Z94" t="str">
            <v>O</v>
          </cell>
        </row>
        <row r="95">
          <cell r="A95">
            <v>82</v>
          </cell>
          <cell r="B95" t="str">
            <v>CSD015</v>
          </cell>
          <cell r="C95" t="str">
            <v>Civils</v>
          </cell>
          <cell r="D95" t="str">
            <v>Labourer - Re-instatement (S/C)</v>
          </cell>
          <cell r="E95">
            <v>33.106849315068494</v>
          </cell>
          <cell r="F95">
            <v>241.68</v>
          </cell>
          <cell r="G95">
            <v>265.84800000000001</v>
          </cell>
          <cell r="H95">
            <v>309.35039999999998</v>
          </cell>
          <cell r="I95">
            <v>350.43599999999998</v>
          </cell>
          <cell r="J95">
            <v>1208.4000000000001</v>
          </cell>
          <cell r="K95">
            <v>35.865753424657534</v>
          </cell>
          <cell r="L95">
            <v>261.82</v>
          </cell>
          <cell r="M95">
            <v>288.00200000000001</v>
          </cell>
          <cell r="N95">
            <v>335.12959999999993</v>
          </cell>
          <cell r="O95">
            <v>379.63899999999995</v>
          </cell>
          <cell r="P95">
            <v>1309.0999999999999</v>
          </cell>
          <cell r="Q95">
            <v>40.201174168297463</v>
          </cell>
          <cell r="R95">
            <v>293.46857142857147</v>
          </cell>
          <cell r="S95">
            <v>322.81542857142864</v>
          </cell>
          <cell r="T95">
            <v>375.63977142857141</v>
          </cell>
          <cell r="U95">
            <v>425.52942857142864</v>
          </cell>
          <cell r="V95">
            <v>1467.3428571428574</v>
          </cell>
          <cell r="W95">
            <v>1</v>
          </cell>
          <cell r="X95">
            <v>1</v>
          </cell>
          <cell r="Y95" t="b">
            <v>0</v>
          </cell>
          <cell r="Z95" t="str">
            <v>O</v>
          </cell>
        </row>
        <row r="96">
          <cell r="A96">
            <v>83</v>
          </cell>
          <cell r="B96" t="str">
            <v>CSD011</v>
          </cell>
          <cell r="C96" t="str">
            <v>Delivery</v>
          </cell>
          <cell r="D96" t="str">
            <v>Tallyman (S/C)</v>
          </cell>
          <cell r="E96">
            <v>33.106849315068494</v>
          </cell>
          <cell r="F96">
            <v>241.68</v>
          </cell>
          <cell r="G96">
            <v>265.84800000000001</v>
          </cell>
          <cell r="H96">
            <v>309.35039999999998</v>
          </cell>
          <cell r="I96">
            <v>350.43599999999998</v>
          </cell>
          <cell r="J96">
            <v>1208.4000000000001</v>
          </cell>
          <cell r="K96">
            <v>35.865753424657534</v>
          </cell>
          <cell r="L96">
            <v>261.82</v>
          </cell>
          <cell r="M96">
            <v>288.00200000000001</v>
          </cell>
          <cell r="N96">
            <v>335.12959999999993</v>
          </cell>
          <cell r="O96">
            <v>379.63899999999995</v>
          </cell>
          <cell r="P96">
            <v>1309.0999999999999</v>
          </cell>
          <cell r="Q96">
            <v>40.201174168297463</v>
          </cell>
          <cell r="R96">
            <v>293.46857142857147</v>
          </cell>
          <cell r="S96">
            <v>322.81542857142864</v>
          </cell>
          <cell r="T96">
            <v>375.63977142857141</v>
          </cell>
          <cell r="U96">
            <v>425.52942857142864</v>
          </cell>
          <cell r="V96">
            <v>1467.3428571428574</v>
          </cell>
          <cell r="W96">
            <v>1</v>
          </cell>
          <cell r="X96">
            <v>1</v>
          </cell>
          <cell r="Y96" t="b">
            <v>0</v>
          </cell>
          <cell r="Z96" t="str">
            <v>O</v>
          </cell>
        </row>
        <row r="97">
          <cell r="A97">
            <v>84</v>
          </cell>
          <cell r="B97" t="str">
            <v>CSD016</v>
          </cell>
          <cell r="C97" t="str">
            <v>Tunnel Del</v>
          </cell>
          <cell r="D97" t="str">
            <v>Foreman Topside</v>
          </cell>
          <cell r="E97">
            <v>54.238602739726026</v>
          </cell>
          <cell r="F97">
            <v>395.9418</v>
          </cell>
          <cell r="G97">
            <v>435.53598000000005</v>
          </cell>
          <cell r="H97">
            <v>506.80550399999993</v>
          </cell>
          <cell r="I97">
            <v>574.11560999999995</v>
          </cell>
          <cell r="J97">
            <v>1979.7090000000001</v>
          </cell>
          <cell r="K97">
            <v>58.758486301369871</v>
          </cell>
          <cell r="L97">
            <v>428.93695000000002</v>
          </cell>
          <cell r="M97">
            <v>471.83064500000006</v>
          </cell>
          <cell r="N97">
            <v>549.03929599999992</v>
          </cell>
          <cell r="O97">
            <v>621.95857750000005</v>
          </cell>
          <cell r="P97">
            <v>2144.6847500000003</v>
          </cell>
          <cell r="Q97">
            <v>65.861160469667325</v>
          </cell>
          <cell r="R97">
            <v>480.78647142857147</v>
          </cell>
          <cell r="S97">
            <v>528.86511857142864</v>
          </cell>
          <cell r="T97">
            <v>615.40668342857134</v>
          </cell>
          <cell r="U97">
            <v>697.14038357142863</v>
          </cell>
          <cell r="V97">
            <v>2403.9323571428572</v>
          </cell>
          <cell r="W97">
            <v>1</v>
          </cell>
          <cell r="X97">
            <v>1</v>
          </cell>
          <cell r="Y97" t="b">
            <v>0</v>
          </cell>
          <cell r="Z97" t="str">
            <v>O</v>
          </cell>
        </row>
        <row r="98">
          <cell r="A98">
            <v>85</v>
          </cell>
          <cell r="B98" t="str">
            <v>CSD017</v>
          </cell>
          <cell r="C98" t="str">
            <v>Tunnel Del</v>
          </cell>
          <cell r="D98" t="str">
            <v>Foreman Tunnel</v>
          </cell>
          <cell r="E98">
            <v>54.238602739726026</v>
          </cell>
          <cell r="F98">
            <v>395.9418</v>
          </cell>
          <cell r="G98">
            <v>435.53598000000005</v>
          </cell>
          <cell r="H98">
            <v>506.80550399999993</v>
          </cell>
          <cell r="I98">
            <v>574.11560999999995</v>
          </cell>
          <cell r="J98">
            <v>1979.7090000000001</v>
          </cell>
          <cell r="K98">
            <v>35.380547945205485</v>
          </cell>
          <cell r="L98">
            <v>428.93695000000002</v>
          </cell>
          <cell r="M98">
            <v>471.83064500000006</v>
          </cell>
          <cell r="N98">
            <v>549.03929599999992</v>
          </cell>
          <cell r="O98">
            <v>621.95857750000005</v>
          </cell>
          <cell r="P98">
            <v>1291.3900000000001</v>
          </cell>
          <cell r="Q98">
            <v>35.380547945205485</v>
          </cell>
          <cell r="R98">
            <v>480.78647142857147</v>
          </cell>
          <cell r="S98">
            <v>528.86511857142864</v>
          </cell>
          <cell r="T98">
            <v>615.40668342857134</v>
          </cell>
          <cell r="U98">
            <v>697.14038357142863</v>
          </cell>
          <cell r="V98">
            <v>1291.3900000000001</v>
          </cell>
          <cell r="W98">
            <v>1</v>
          </cell>
          <cell r="X98">
            <v>1</v>
          </cell>
          <cell r="Y98" t="b">
            <v>0</v>
          </cell>
          <cell r="Z98" t="str">
            <v>O</v>
          </cell>
        </row>
        <row r="99">
          <cell r="A99">
            <v>86</v>
          </cell>
          <cell r="B99" t="str">
            <v>CSD018</v>
          </cell>
          <cell r="C99" t="str">
            <v>Tunnel Del</v>
          </cell>
          <cell r="D99" t="str">
            <v>Foreman Jointing</v>
          </cell>
          <cell r="E99">
            <v>54.238602739726026</v>
          </cell>
          <cell r="F99">
            <v>395.9418</v>
          </cell>
          <cell r="G99">
            <v>435.53598000000005</v>
          </cell>
          <cell r="H99">
            <v>506.80550399999993</v>
          </cell>
          <cell r="I99">
            <v>574.11560999999995</v>
          </cell>
          <cell r="J99">
            <v>1979.7090000000001</v>
          </cell>
          <cell r="K99">
            <v>49.671232876712331</v>
          </cell>
          <cell r="L99">
            <v>428.93695000000002</v>
          </cell>
          <cell r="M99">
            <v>471.83064500000006</v>
          </cell>
          <cell r="N99">
            <v>549.03929599999992</v>
          </cell>
          <cell r="O99">
            <v>621.95857750000005</v>
          </cell>
          <cell r="P99">
            <v>1813</v>
          </cell>
          <cell r="Q99">
            <v>49.671232876712331</v>
          </cell>
          <cell r="R99">
            <v>480.78647142857147</v>
          </cell>
          <cell r="S99">
            <v>528.86511857142864</v>
          </cell>
          <cell r="T99">
            <v>615.40668342857134</v>
          </cell>
          <cell r="U99">
            <v>697.14038357142863</v>
          </cell>
          <cell r="V99">
            <v>1813</v>
          </cell>
          <cell r="W99">
            <v>1</v>
          </cell>
          <cell r="X99">
            <v>1</v>
          </cell>
          <cell r="Y99" t="b">
            <v>0</v>
          </cell>
          <cell r="Z99" t="str">
            <v>O</v>
          </cell>
        </row>
        <row r="100">
          <cell r="A100">
            <v>87</v>
          </cell>
          <cell r="B100" t="str">
            <v>CSD019</v>
          </cell>
          <cell r="C100" t="str">
            <v>Tunnel Del</v>
          </cell>
          <cell r="D100" t="str">
            <v>Caterpillar Driver</v>
          </cell>
          <cell r="E100">
            <v>33.106849315068494</v>
          </cell>
          <cell r="F100">
            <v>241.68</v>
          </cell>
          <cell r="G100">
            <v>265.84800000000001</v>
          </cell>
          <cell r="H100">
            <v>309.35039999999998</v>
          </cell>
          <cell r="I100">
            <v>350.43599999999998</v>
          </cell>
          <cell r="J100">
            <v>1208.4000000000001</v>
          </cell>
          <cell r="K100">
            <v>35.865753424657534</v>
          </cell>
          <cell r="L100">
            <v>261.82</v>
          </cell>
          <cell r="M100">
            <v>288.00200000000001</v>
          </cell>
          <cell r="N100">
            <v>335.12959999999993</v>
          </cell>
          <cell r="O100">
            <v>379.63899999999995</v>
          </cell>
          <cell r="P100">
            <v>1309.0999999999999</v>
          </cell>
          <cell r="Q100">
            <v>40.201174168297463</v>
          </cell>
          <cell r="R100">
            <v>293.46857142857147</v>
          </cell>
          <cell r="S100">
            <v>322.81542857142864</v>
          </cell>
          <cell r="T100">
            <v>375.63977142857141</v>
          </cell>
          <cell r="U100">
            <v>425.52942857142864</v>
          </cell>
          <cell r="V100">
            <v>1467.3428571428574</v>
          </cell>
          <cell r="W100">
            <v>0.5</v>
          </cell>
          <cell r="X100">
            <v>1</v>
          </cell>
          <cell r="Y100" t="b">
            <v>0</v>
          </cell>
          <cell r="Z100" t="str">
            <v>O</v>
          </cell>
        </row>
        <row r="101">
          <cell r="A101">
            <v>88</v>
          </cell>
          <cell r="B101" t="str">
            <v>CSD020</v>
          </cell>
          <cell r="C101" t="str">
            <v>Tunnel Del</v>
          </cell>
          <cell r="D101" t="str">
            <v>Trailer Driver</v>
          </cell>
          <cell r="E101">
            <v>38.043835616438358</v>
          </cell>
          <cell r="F101">
            <v>277.72000000000003</v>
          </cell>
          <cell r="G101">
            <v>305.49200000000008</v>
          </cell>
          <cell r="H101">
            <v>355.48159999999996</v>
          </cell>
          <cell r="I101">
            <v>402.69400000000002</v>
          </cell>
          <cell r="J101">
            <v>1388.6000000000001</v>
          </cell>
          <cell r="K101">
            <v>41.214155251141563</v>
          </cell>
          <cell r="L101">
            <v>300.8633333333334</v>
          </cell>
          <cell r="M101">
            <v>330.94966666666676</v>
          </cell>
          <cell r="N101">
            <v>385.10506666666669</v>
          </cell>
          <cell r="O101">
            <v>436.25183333333342</v>
          </cell>
          <cell r="P101">
            <v>1504.3166666666671</v>
          </cell>
          <cell r="Q101">
            <v>46.196086105675157</v>
          </cell>
          <cell r="R101">
            <v>337.23142857142864</v>
          </cell>
          <cell r="S101">
            <v>370.95457142857151</v>
          </cell>
          <cell r="T101">
            <v>431.65622857142858</v>
          </cell>
          <cell r="U101">
            <v>488.98557142857152</v>
          </cell>
          <cell r="V101">
            <v>1686.1571428571433</v>
          </cell>
          <cell r="W101">
            <v>0.5</v>
          </cell>
          <cell r="X101">
            <v>1</v>
          </cell>
          <cell r="Y101" t="b">
            <v>0</v>
          </cell>
          <cell r="Z101" t="str">
            <v>O</v>
          </cell>
        </row>
        <row r="102">
          <cell r="A102">
            <v>89</v>
          </cell>
          <cell r="B102" t="str">
            <v>CSD021</v>
          </cell>
          <cell r="C102" t="str">
            <v>Tunnel Del</v>
          </cell>
          <cell r="D102" t="str">
            <v>Manrider Operator</v>
          </cell>
          <cell r="E102">
            <v>33.106849315068494</v>
          </cell>
          <cell r="F102">
            <v>241.68</v>
          </cell>
          <cell r="G102">
            <v>265.84800000000001</v>
          </cell>
          <cell r="H102">
            <v>309.35039999999998</v>
          </cell>
          <cell r="I102">
            <v>350.43599999999998</v>
          </cell>
          <cell r="J102">
            <v>1208.4000000000001</v>
          </cell>
          <cell r="K102">
            <v>35.865753424657534</v>
          </cell>
          <cell r="L102">
            <v>261.82</v>
          </cell>
          <cell r="M102">
            <v>288.00200000000001</v>
          </cell>
          <cell r="N102">
            <v>335.12959999999993</v>
          </cell>
          <cell r="O102">
            <v>379.63899999999995</v>
          </cell>
          <cell r="P102">
            <v>1309.0999999999999</v>
          </cell>
          <cell r="Q102">
            <v>40.201174168297463</v>
          </cell>
          <cell r="R102">
            <v>293.46857142857147</v>
          </cell>
          <cell r="S102">
            <v>322.81542857142864</v>
          </cell>
          <cell r="T102">
            <v>375.63977142857141</v>
          </cell>
          <cell r="U102">
            <v>425.52942857142864</v>
          </cell>
          <cell r="V102">
            <v>1467.3428571428574</v>
          </cell>
          <cell r="W102">
            <v>1</v>
          </cell>
          <cell r="X102">
            <v>1</v>
          </cell>
          <cell r="Y102" t="b">
            <v>0</v>
          </cell>
          <cell r="Z102" t="str">
            <v>O</v>
          </cell>
        </row>
        <row r="103">
          <cell r="A103">
            <v>90</v>
          </cell>
          <cell r="B103" t="str">
            <v>CSD022</v>
          </cell>
          <cell r="C103" t="str">
            <v>Tunnel Del</v>
          </cell>
          <cell r="D103" t="str">
            <v>HSLM Operator</v>
          </cell>
          <cell r="E103">
            <v>39.911178082191782</v>
          </cell>
          <cell r="F103">
            <v>291.35160000000002</v>
          </cell>
          <cell r="G103">
            <v>320.48676000000006</v>
          </cell>
          <cell r="H103">
            <v>372.93004799999994</v>
          </cell>
          <cell r="I103">
            <v>422.45982000000004</v>
          </cell>
          <cell r="J103">
            <v>1456.758</v>
          </cell>
          <cell r="K103">
            <v>43.237109589041104</v>
          </cell>
          <cell r="L103">
            <v>315.63090000000005</v>
          </cell>
          <cell r="M103">
            <v>347.1939900000001</v>
          </cell>
          <cell r="N103">
            <v>404.00755200000003</v>
          </cell>
          <cell r="O103">
            <v>457.66480500000006</v>
          </cell>
          <cell r="P103">
            <v>1578.1545000000003</v>
          </cell>
          <cell r="Q103">
            <v>48.463573385518593</v>
          </cell>
          <cell r="R103">
            <v>353.78408571428571</v>
          </cell>
          <cell r="S103">
            <v>389.16249428571433</v>
          </cell>
          <cell r="T103">
            <v>452.84362971428561</v>
          </cell>
          <cell r="U103">
            <v>512.98692428571428</v>
          </cell>
          <cell r="V103">
            <v>1768.9204285714286</v>
          </cell>
          <cell r="W103">
            <v>1</v>
          </cell>
          <cell r="X103">
            <v>1</v>
          </cell>
          <cell r="Y103" t="b">
            <v>0</v>
          </cell>
          <cell r="Z103" t="str">
            <v>O</v>
          </cell>
        </row>
        <row r="104">
          <cell r="A104">
            <v>91</v>
          </cell>
          <cell r="B104" t="str">
            <v>CSD023</v>
          </cell>
          <cell r="C104" t="str">
            <v>Tunnel Del</v>
          </cell>
          <cell r="D104" t="str">
            <v>W &amp; B Operator</v>
          </cell>
          <cell r="E104">
            <v>39.911178082191782</v>
          </cell>
          <cell r="F104">
            <v>291.35160000000002</v>
          </cell>
          <cell r="G104">
            <v>320.48676000000006</v>
          </cell>
          <cell r="H104">
            <v>372.93004799999994</v>
          </cell>
          <cell r="I104">
            <v>422.45982000000004</v>
          </cell>
          <cell r="J104">
            <v>1456.758</v>
          </cell>
          <cell r="K104">
            <v>43.237109589041104</v>
          </cell>
          <cell r="L104">
            <v>315.63090000000005</v>
          </cell>
          <cell r="M104">
            <v>347.1939900000001</v>
          </cell>
          <cell r="N104">
            <v>404.00755200000003</v>
          </cell>
          <cell r="O104">
            <v>457.66480500000006</v>
          </cell>
          <cell r="P104">
            <v>1578.1545000000003</v>
          </cell>
          <cell r="Q104">
            <v>48.463573385518593</v>
          </cell>
          <cell r="R104">
            <v>353.78408571428571</v>
          </cell>
          <cell r="S104">
            <v>389.16249428571433</v>
          </cell>
          <cell r="T104">
            <v>452.84362971428561</v>
          </cell>
          <cell r="U104">
            <v>512.98692428571428</v>
          </cell>
          <cell r="V104">
            <v>1768.9204285714286</v>
          </cell>
          <cell r="W104">
            <v>1</v>
          </cell>
          <cell r="X104">
            <v>1</v>
          </cell>
          <cell r="Y104" t="b">
            <v>0</v>
          </cell>
          <cell r="Z104" t="str">
            <v>O</v>
          </cell>
        </row>
        <row r="105">
          <cell r="A105">
            <v>92</v>
          </cell>
          <cell r="B105" t="str">
            <v>CSD024</v>
          </cell>
          <cell r="C105" t="str">
            <v>Tunnel Del</v>
          </cell>
          <cell r="D105" t="str">
            <v>Electrician</v>
          </cell>
          <cell r="E105">
            <v>38.068520547945212</v>
          </cell>
          <cell r="F105">
            <v>277.90020000000004</v>
          </cell>
          <cell r="G105">
            <v>305.69022000000007</v>
          </cell>
          <cell r="H105">
            <v>355.71225600000002</v>
          </cell>
          <cell r="I105">
            <v>402.95529000000005</v>
          </cell>
          <cell r="J105">
            <v>1389.5010000000002</v>
          </cell>
          <cell r="K105">
            <v>41.240897260273975</v>
          </cell>
          <cell r="L105">
            <v>301.05855000000003</v>
          </cell>
          <cell r="M105">
            <v>331.16440500000004</v>
          </cell>
          <cell r="N105">
            <v>385.35494399999999</v>
          </cell>
          <cell r="O105">
            <v>436.5348975</v>
          </cell>
          <cell r="P105">
            <v>1505.2927500000001</v>
          </cell>
          <cell r="Q105">
            <v>46.226060665362041</v>
          </cell>
          <cell r="R105">
            <v>337.45024285714288</v>
          </cell>
          <cell r="S105">
            <v>371.19526714285718</v>
          </cell>
          <cell r="T105">
            <v>431.93631085714281</v>
          </cell>
          <cell r="U105">
            <v>489.30285214285715</v>
          </cell>
          <cell r="V105">
            <v>1687.2512142857145</v>
          </cell>
          <cell r="W105">
            <v>1</v>
          </cell>
          <cell r="X105">
            <v>1</v>
          </cell>
          <cell r="Y105" t="b">
            <v>0</v>
          </cell>
          <cell r="Z105" t="str">
            <v>O</v>
          </cell>
        </row>
        <row r="106">
          <cell r="A106">
            <v>93</v>
          </cell>
          <cell r="B106" t="str">
            <v>E</v>
          </cell>
          <cell r="C106" t="str">
            <v>Tunnel Del</v>
          </cell>
          <cell r="D106" t="str">
            <v>Joint Bay Kit Team</v>
          </cell>
          <cell r="E106">
            <v>163.46724657534247</v>
          </cell>
          <cell r="F106">
            <v>1193.3108999999999</v>
          </cell>
          <cell r="G106">
            <v>1312.6419900000001</v>
          </cell>
          <cell r="H106">
            <v>1527.4379519999998</v>
          </cell>
          <cell r="I106">
            <v>1730.3008049999999</v>
          </cell>
          <cell r="J106">
            <v>5966.5545000000002</v>
          </cell>
          <cell r="K106">
            <v>177.08951712328766</v>
          </cell>
          <cell r="L106">
            <v>1292.753475</v>
          </cell>
          <cell r="M106">
            <v>1422.0288225000002</v>
          </cell>
          <cell r="N106">
            <v>1654.7244479999997</v>
          </cell>
          <cell r="O106">
            <v>1874.49253875</v>
          </cell>
          <cell r="P106">
            <v>6463.7673749999994</v>
          </cell>
          <cell r="Q106">
            <v>198.49594227005872</v>
          </cell>
          <cell r="R106">
            <v>1449.0203785714286</v>
          </cell>
          <cell r="S106">
            <v>1593.9224164285715</v>
          </cell>
          <cell r="T106">
            <v>1854.7460845714284</v>
          </cell>
          <cell r="U106">
            <v>2101.0795489285715</v>
          </cell>
          <cell r="V106">
            <v>7245.101892857143</v>
          </cell>
          <cell r="W106">
            <v>0.5</v>
          </cell>
          <cell r="X106">
            <v>4.5</v>
          </cell>
          <cell r="Y106" t="b">
            <v>0</v>
          </cell>
          <cell r="Z106" t="str">
            <v>O</v>
          </cell>
        </row>
        <row r="107">
          <cell r="A107">
            <v>94</v>
          </cell>
          <cell r="B107" t="str">
            <v>F</v>
          </cell>
          <cell r="C107" t="str">
            <v>Tunnel Del</v>
          </cell>
          <cell r="D107" t="str">
            <v>Joint Bay Finish Team</v>
          </cell>
          <cell r="E107">
            <v>103.24109589041096</v>
          </cell>
          <cell r="F107">
            <v>753.66000000000008</v>
          </cell>
          <cell r="G107">
            <v>829.02600000000018</v>
          </cell>
          <cell r="H107">
            <v>964.6848</v>
          </cell>
          <cell r="I107">
            <v>1092.807</v>
          </cell>
          <cell r="J107">
            <v>3768.3</v>
          </cell>
          <cell r="K107">
            <v>111.84452054794522</v>
          </cell>
          <cell r="L107">
            <v>816.46500000000015</v>
          </cell>
          <cell r="M107">
            <v>898.11150000000021</v>
          </cell>
          <cell r="N107">
            <v>1045.0752</v>
          </cell>
          <cell r="O107">
            <v>1183.8742500000001</v>
          </cell>
          <cell r="P107">
            <v>4082.3250000000007</v>
          </cell>
          <cell r="Q107">
            <v>125.36418786692759</v>
          </cell>
          <cell r="R107">
            <v>915.15857142857146</v>
          </cell>
          <cell r="S107">
            <v>1006.6744285714287</v>
          </cell>
          <cell r="T107">
            <v>1171.4029714285714</v>
          </cell>
          <cell r="U107">
            <v>1326.9799285714287</v>
          </cell>
          <cell r="V107">
            <v>4575.7928571428574</v>
          </cell>
          <cell r="W107">
            <v>0.5</v>
          </cell>
          <cell r="X107">
            <v>3</v>
          </cell>
          <cell r="Y107" t="b">
            <v>0</v>
          </cell>
          <cell r="Z107" t="str">
            <v>O</v>
          </cell>
        </row>
        <row r="108">
          <cell r="A108">
            <v>95</v>
          </cell>
          <cell r="B108" t="str">
            <v>H</v>
          </cell>
          <cell r="C108" t="str">
            <v>Tunnel Del</v>
          </cell>
          <cell r="D108" t="str">
            <v>Scaffolding Team</v>
          </cell>
          <cell r="E108">
            <v>290.12054794520554</v>
          </cell>
          <cell r="F108">
            <v>2117.88</v>
          </cell>
          <cell r="G108">
            <v>2329.6680000000001</v>
          </cell>
          <cell r="H108">
            <v>2710.8863999999999</v>
          </cell>
          <cell r="I108">
            <v>3070.9259999999999</v>
          </cell>
          <cell r="J108">
            <v>10589.400000000001</v>
          </cell>
          <cell r="K108">
            <v>314.29726027397265</v>
          </cell>
          <cell r="L108">
            <v>2294.3700000000003</v>
          </cell>
          <cell r="M108">
            <v>2523.8070000000007</v>
          </cell>
          <cell r="N108">
            <v>2936.7936</v>
          </cell>
          <cell r="O108">
            <v>3326.8365000000003</v>
          </cell>
          <cell r="P108">
            <v>11471.850000000002</v>
          </cell>
          <cell r="Q108">
            <v>352.28923679060671</v>
          </cell>
          <cell r="R108">
            <v>2571.7114285714292</v>
          </cell>
          <cell r="S108">
            <v>2828.8825714285722</v>
          </cell>
          <cell r="T108">
            <v>3291.7906285714289</v>
          </cell>
          <cell r="U108">
            <v>3728.9815714285724</v>
          </cell>
          <cell r="V108">
            <v>12858.557142857146</v>
          </cell>
          <cell r="W108">
            <v>1</v>
          </cell>
          <cell r="X108">
            <v>10</v>
          </cell>
          <cell r="Y108" t="b">
            <v>0</v>
          </cell>
          <cell r="Z108" t="str">
            <v>O</v>
          </cell>
        </row>
        <row r="109">
          <cell r="A109">
            <v>96</v>
          </cell>
          <cell r="B109" t="str">
            <v>I</v>
          </cell>
          <cell r="C109" t="str">
            <v>Tunnel Del</v>
          </cell>
          <cell r="D109" t="str">
            <v>Bay Steel Install</v>
          </cell>
          <cell r="E109">
            <v>212.4849863013699</v>
          </cell>
          <cell r="F109">
            <v>1551.1404000000002</v>
          </cell>
          <cell r="G109">
            <v>1706.2544400000004</v>
          </cell>
          <cell r="H109">
            <v>1985.4597120000001</v>
          </cell>
          <cell r="I109">
            <v>2249.1535800000001</v>
          </cell>
          <cell r="J109">
            <v>7755.7020000000011</v>
          </cell>
          <cell r="K109">
            <v>230.19206849315069</v>
          </cell>
          <cell r="L109">
            <v>1680.4021000000002</v>
          </cell>
          <cell r="M109">
            <v>1848.4423100000004</v>
          </cell>
          <cell r="N109">
            <v>2150.9146879999998</v>
          </cell>
          <cell r="O109">
            <v>2436.5830450000003</v>
          </cell>
          <cell r="P109">
            <v>8402.0105000000003</v>
          </cell>
          <cell r="Q109">
            <v>258.01748336594915</v>
          </cell>
          <cell r="R109">
            <v>1883.5276285714287</v>
          </cell>
          <cell r="S109">
            <v>2071.8803914285718</v>
          </cell>
          <cell r="T109">
            <v>2410.9153645714287</v>
          </cell>
          <cell r="U109">
            <v>2731.1150614285716</v>
          </cell>
          <cell r="V109">
            <v>9417.638142857144</v>
          </cell>
          <cell r="W109">
            <v>1</v>
          </cell>
          <cell r="X109">
            <v>6</v>
          </cell>
          <cell r="Y109" t="b">
            <v>0</v>
          </cell>
          <cell r="Z109" t="str">
            <v>O</v>
          </cell>
        </row>
        <row r="110">
          <cell r="A110">
            <v>97</v>
          </cell>
          <cell r="B110" t="str">
            <v>J</v>
          </cell>
          <cell r="C110" t="str">
            <v>Tunnel Del</v>
          </cell>
          <cell r="D110" t="str">
            <v>Shaft/GIS Steel Install</v>
          </cell>
          <cell r="E110">
            <v>212.4849863013699</v>
          </cell>
          <cell r="F110">
            <v>1551.1404000000002</v>
          </cell>
          <cell r="G110">
            <v>1706.2544400000004</v>
          </cell>
          <cell r="H110">
            <v>1985.4597120000001</v>
          </cell>
          <cell r="I110">
            <v>2249.1535800000001</v>
          </cell>
          <cell r="J110">
            <v>7755.7020000000011</v>
          </cell>
          <cell r="K110">
            <v>230.19206849315069</v>
          </cell>
          <cell r="L110">
            <v>1680.4021000000002</v>
          </cell>
          <cell r="M110">
            <v>1848.4423100000004</v>
          </cell>
          <cell r="N110">
            <v>2150.9146879999998</v>
          </cell>
          <cell r="O110">
            <v>2436.5830450000003</v>
          </cell>
          <cell r="P110">
            <v>8402.0105000000003</v>
          </cell>
          <cell r="Q110">
            <v>258.01748336594915</v>
          </cell>
          <cell r="R110">
            <v>1883.5276285714287</v>
          </cell>
          <cell r="S110">
            <v>2071.8803914285718</v>
          </cell>
          <cell r="T110">
            <v>2410.9153645714287</v>
          </cell>
          <cell r="U110">
            <v>2731.1150614285716</v>
          </cell>
          <cell r="V110">
            <v>9417.638142857144</v>
          </cell>
          <cell r="W110">
            <v>1</v>
          </cell>
          <cell r="X110">
            <v>6</v>
          </cell>
          <cell r="Y110" t="b">
            <v>0</v>
          </cell>
          <cell r="Z110" t="str">
            <v>O</v>
          </cell>
        </row>
        <row r="111">
          <cell r="A111">
            <v>98</v>
          </cell>
          <cell r="B111" t="str">
            <v>M</v>
          </cell>
          <cell r="C111" t="str">
            <v>Tunnel Del</v>
          </cell>
          <cell r="D111" t="str">
            <v>Tunnel Cleat Install Team</v>
          </cell>
          <cell r="E111">
            <v>169.45479452054795</v>
          </cell>
          <cell r="F111">
            <v>1237.02</v>
          </cell>
          <cell r="G111">
            <v>1360.722</v>
          </cell>
          <cell r="H111">
            <v>1583.3855999999998</v>
          </cell>
          <cell r="I111">
            <v>1793.6789999999999</v>
          </cell>
          <cell r="J111">
            <v>6185.1</v>
          </cell>
          <cell r="K111">
            <v>183.57602739726028</v>
          </cell>
          <cell r="L111">
            <v>1340.105</v>
          </cell>
          <cell r="M111">
            <v>1474.1155000000001</v>
          </cell>
          <cell r="N111">
            <v>1715.3343999999997</v>
          </cell>
          <cell r="O111">
            <v>1943.1522499999999</v>
          </cell>
          <cell r="P111">
            <v>6700.5249999999996</v>
          </cell>
          <cell r="Q111">
            <v>205.76653620352252</v>
          </cell>
          <cell r="R111">
            <v>1502.0957142857144</v>
          </cell>
          <cell r="S111">
            <v>1652.3052857142859</v>
          </cell>
          <cell r="T111">
            <v>1922.6825142857142</v>
          </cell>
          <cell r="U111">
            <v>2178.038785714286</v>
          </cell>
          <cell r="V111">
            <v>7510.4785714285717</v>
          </cell>
          <cell r="W111">
            <v>1</v>
          </cell>
          <cell r="X111">
            <v>5</v>
          </cell>
          <cell r="Y111" t="b">
            <v>0</v>
          </cell>
          <cell r="Z111" t="str">
            <v>O</v>
          </cell>
        </row>
        <row r="112">
          <cell r="A112">
            <v>99</v>
          </cell>
          <cell r="B112" t="str">
            <v>CSD027</v>
          </cell>
          <cell r="C112" t="str">
            <v>Tunnel Del</v>
          </cell>
          <cell r="D112" t="str">
            <v>PD Install 1</v>
          </cell>
          <cell r="E112">
            <v>50.821917808219176</v>
          </cell>
          <cell r="F112">
            <v>371</v>
          </cell>
          <cell r="G112">
            <v>408.1</v>
          </cell>
          <cell r="H112">
            <v>474.87999999999994</v>
          </cell>
          <cell r="I112">
            <v>537.94999999999993</v>
          </cell>
          <cell r="J112">
            <v>1855</v>
          </cell>
          <cell r="K112">
            <v>55.057077625570777</v>
          </cell>
          <cell r="L112">
            <v>401.91666666666669</v>
          </cell>
          <cell r="M112">
            <v>442.10833333333341</v>
          </cell>
          <cell r="N112">
            <v>514.45333333333326</v>
          </cell>
          <cell r="O112">
            <v>582.7791666666667</v>
          </cell>
          <cell r="P112">
            <v>2009.5833333333335</v>
          </cell>
          <cell r="Q112">
            <v>61.712328767123289</v>
          </cell>
          <cell r="R112">
            <v>450.5</v>
          </cell>
          <cell r="S112">
            <v>495.55000000000007</v>
          </cell>
          <cell r="T112">
            <v>576.63999999999987</v>
          </cell>
          <cell r="U112">
            <v>653.22500000000002</v>
          </cell>
          <cell r="V112">
            <v>2252.5</v>
          </cell>
          <cell r="W112">
            <v>1</v>
          </cell>
          <cell r="X112">
            <v>1</v>
          </cell>
          <cell r="Y112" t="b">
            <v>0</v>
          </cell>
          <cell r="Z112" t="str">
            <v>O</v>
          </cell>
        </row>
        <row r="113">
          <cell r="A113">
            <v>100</v>
          </cell>
          <cell r="B113" t="str">
            <v>CSD028</v>
          </cell>
          <cell r="C113" t="str">
            <v>Delivery</v>
          </cell>
          <cell r="D113" t="str">
            <v>Scaffolder</v>
          </cell>
          <cell r="E113">
            <v>45.739726027397268</v>
          </cell>
          <cell r="F113">
            <v>333.90000000000003</v>
          </cell>
          <cell r="G113">
            <v>367.29000000000008</v>
          </cell>
          <cell r="H113">
            <v>427.392</v>
          </cell>
          <cell r="I113">
            <v>484.15500000000003</v>
          </cell>
          <cell r="J113">
            <v>1669.5000000000002</v>
          </cell>
          <cell r="K113">
            <v>49.551369863013711</v>
          </cell>
          <cell r="L113">
            <v>361.72500000000008</v>
          </cell>
          <cell r="M113">
            <v>397.89750000000009</v>
          </cell>
          <cell r="N113">
            <v>463.00800000000004</v>
          </cell>
          <cell r="O113">
            <v>524.50125000000014</v>
          </cell>
          <cell r="P113">
            <v>1808.6250000000005</v>
          </cell>
          <cell r="Q113">
            <v>55.541095890410972</v>
          </cell>
          <cell r="R113">
            <v>405.4500000000001</v>
          </cell>
          <cell r="S113">
            <v>445.99500000000018</v>
          </cell>
          <cell r="T113">
            <v>518.976</v>
          </cell>
          <cell r="U113">
            <v>587.90250000000015</v>
          </cell>
          <cell r="V113">
            <v>2027.2500000000005</v>
          </cell>
          <cell r="W113">
            <v>1</v>
          </cell>
          <cell r="X113">
            <v>1</v>
          </cell>
          <cell r="Y113" t="b">
            <v>0</v>
          </cell>
          <cell r="Z113" t="str">
            <v>O</v>
          </cell>
        </row>
        <row r="114">
          <cell r="A114">
            <v>101</v>
          </cell>
          <cell r="B114" t="str">
            <v>CSD031</v>
          </cell>
          <cell r="C114" t="str">
            <v>Delivery</v>
          </cell>
          <cell r="D114" t="str">
            <v>Grab Driver</v>
          </cell>
          <cell r="E114">
            <v>32.977616438356172</v>
          </cell>
          <cell r="F114">
            <v>240.73660000000004</v>
          </cell>
          <cell r="G114">
            <v>264.81026000000008</v>
          </cell>
          <cell r="H114">
            <v>308.14284800000001</v>
          </cell>
          <cell r="I114">
            <v>349.06807000000003</v>
          </cell>
          <cell r="J114">
            <v>1203.6830000000002</v>
          </cell>
          <cell r="K114">
            <v>35.725751141552514</v>
          </cell>
          <cell r="L114">
            <v>260.79798333333338</v>
          </cell>
          <cell r="M114">
            <v>286.87778166666675</v>
          </cell>
          <cell r="N114">
            <v>333.82141866666666</v>
          </cell>
          <cell r="O114">
            <v>378.15707583333341</v>
          </cell>
          <cell r="P114">
            <v>1303.9899166666669</v>
          </cell>
          <cell r="Q114">
            <v>40.044248532289636</v>
          </cell>
          <cell r="R114">
            <v>292.32301428571435</v>
          </cell>
          <cell r="S114">
            <v>321.55531571428583</v>
          </cell>
          <cell r="T114">
            <v>374.17345828571433</v>
          </cell>
          <cell r="U114">
            <v>423.86837071428579</v>
          </cell>
          <cell r="V114">
            <v>1461.6150714285718</v>
          </cell>
          <cell r="W114">
            <v>1</v>
          </cell>
          <cell r="X114">
            <v>1</v>
          </cell>
          <cell r="Y114" t="b">
            <v>0</v>
          </cell>
          <cell r="Z114" t="str">
            <v>O</v>
          </cell>
        </row>
        <row r="115">
          <cell r="A115">
            <v>102</v>
          </cell>
          <cell r="B115" t="str">
            <v>CSD032</v>
          </cell>
          <cell r="C115" t="str">
            <v>Delivery</v>
          </cell>
          <cell r="D115" t="str">
            <v>HGV Driver</v>
          </cell>
          <cell r="E115">
            <v>40.83178082191781</v>
          </cell>
          <cell r="F115">
            <v>298.072</v>
          </cell>
          <cell r="G115">
            <v>327.87920000000003</v>
          </cell>
          <cell r="H115">
            <v>381.53215999999992</v>
          </cell>
          <cell r="I115">
            <v>432.20439999999996</v>
          </cell>
          <cell r="J115">
            <v>1490.3600000000001</v>
          </cell>
          <cell r="K115">
            <v>38.520547945205479</v>
          </cell>
          <cell r="L115">
            <v>322.91133333333335</v>
          </cell>
          <cell r="M115">
            <v>355.20246666666674</v>
          </cell>
          <cell r="N115">
            <v>413.3265066666666</v>
          </cell>
          <cell r="O115">
            <v>468.22143333333332</v>
          </cell>
          <cell r="P115">
            <v>1406</v>
          </cell>
          <cell r="Q115">
            <v>38.520547945205479</v>
          </cell>
          <cell r="R115">
            <v>361.94457142857146</v>
          </cell>
          <cell r="S115">
            <v>398.13902857142864</v>
          </cell>
          <cell r="T115">
            <v>463.28905142857138</v>
          </cell>
          <cell r="U115">
            <v>524.81962857142855</v>
          </cell>
          <cell r="V115">
            <v>1406</v>
          </cell>
          <cell r="W115">
            <v>1</v>
          </cell>
          <cell r="X115">
            <v>1</v>
          </cell>
          <cell r="Y115" t="b">
            <v>0</v>
          </cell>
          <cell r="Z115" t="str">
            <v>O</v>
          </cell>
        </row>
        <row r="116">
          <cell r="A116">
            <v>103</v>
          </cell>
          <cell r="B116" t="str">
            <v>CSD007</v>
          </cell>
          <cell r="C116" t="str">
            <v>Delivery</v>
          </cell>
          <cell r="D116" t="str">
            <v>Plant Operator (S/C)</v>
          </cell>
          <cell r="E116">
            <v>38.072876712328771</v>
          </cell>
          <cell r="F116">
            <v>277.93200000000002</v>
          </cell>
          <cell r="G116">
            <v>305.72520000000003</v>
          </cell>
          <cell r="H116">
            <v>355.75295999999997</v>
          </cell>
          <cell r="I116">
            <v>403.00139999999999</v>
          </cell>
          <cell r="J116">
            <v>1389.66</v>
          </cell>
          <cell r="K116">
            <v>41.245616438356166</v>
          </cell>
          <cell r="L116">
            <v>301.09300000000002</v>
          </cell>
          <cell r="M116">
            <v>331.20230000000004</v>
          </cell>
          <cell r="N116">
            <v>385.39903999999996</v>
          </cell>
          <cell r="O116">
            <v>436.58485000000002</v>
          </cell>
          <cell r="P116">
            <v>1505.4650000000001</v>
          </cell>
          <cell r="Q116">
            <v>46.231350293542079</v>
          </cell>
          <cell r="R116">
            <v>337.48885714285717</v>
          </cell>
          <cell r="S116">
            <v>371.2377428571429</v>
          </cell>
          <cell r="T116">
            <v>431.98573714285709</v>
          </cell>
          <cell r="U116">
            <v>489.35884285714286</v>
          </cell>
          <cell r="V116">
            <v>1687.4442857142858</v>
          </cell>
          <cell r="W116">
            <v>1</v>
          </cell>
          <cell r="X116">
            <v>1</v>
          </cell>
          <cell r="Y116" t="b">
            <v>0</v>
          </cell>
          <cell r="Z116" t="str">
            <v>O</v>
          </cell>
        </row>
        <row r="117">
          <cell r="A117">
            <v>104</v>
          </cell>
          <cell r="B117" t="str">
            <v>CSD029</v>
          </cell>
          <cell r="C117" t="str">
            <v>Civils</v>
          </cell>
          <cell r="D117" t="str">
            <v>Plant Operator - 360Deg</v>
          </cell>
          <cell r="E117">
            <v>39.862824657534247</v>
          </cell>
          <cell r="F117">
            <v>290.99862000000002</v>
          </cell>
          <cell r="G117">
            <v>320.09848200000005</v>
          </cell>
          <cell r="H117">
            <v>372.47823359999995</v>
          </cell>
          <cell r="I117">
            <v>421.94799900000004</v>
          </cell>
          <cell r="J117">
            <v>1454.9931000000001</v>
          </cell>
          <cell r="K117">
            <v>43.184726712328768</v>
          </cell>
          <cell r="L117">
            <v>315.24850500000002</v>
          </cell>
          <cell r="M117">
            <v>346.77335550000004</v>
          </cell>
          <cell r="N117">
            <v>403.51808639999996</v>
          </cell>
          <cell r="O117">
            <v>457.11033225</v>
          </cell>
          <cell r="P117">
            <v>1576.2425250000001</v>
          </cell>
          <cell r="Q117">
            <v>48.40485851272016</v>
          </cell>
          <cell r="R117">
            <v>353.35546714285721</v>
          </cell>
          <cell r="S117">
            <v>388.69101385714293</v>
          </cell>
          <cell r="T117">
            <v>452.29499794285715</v>
          </cell>
          <cell r="U117">
            <v>512.36542735714295</v>
          </cell>
          <cell r="V117">
            <v>1766.777335714286</v>
          </cell>
          <cell r="W117">
            <v>1</v>
          </cell>
          <cell r="X117">
            <v>1</v>
          </cell>
          <cell r="Y117" t="b">
            <v>0</v>
          </cell>
          <cell r="Z117" t="str">
            <v>O</v>
          </cell>
        </row>
        <row r="118">
          <cell r="A118">
            <v>105</v>
          </cell>
          <cell r="B118" t="str">
            <v>CSD030</v>
          </cell>
          <cell r="C118" t="str">
            <v>Civils</v>
          </cell>
          <cell r="D118" t="str">
            <v>Special Plant Operator - Tele</v>
          </cell>
          <cell r="E118">
            <v>39.911381369863015</v>
          </cell>
          <cell r="F118">
            <v>291.35308400000002</v>
          </cell>
          <cell r="G118">
            <v>320.48839240000007</v>
          </cell>
          <cell r="H118">
            <v>372.93194751999999</v>
          </cell>
          <cell r="I118">
            <v>422.46197180000001</v>
          </cell>
          <cell r="J118">
            <v>1456.7654200000002</v>
          </cell>
          <cell r="K118">
            <v>34.22931506849315</v>
          </cell>
          <cell r="L118">
            <v>315.6325076666667</v>
          </cell>
          <cell r="M118">
            <v>347.19575843333337</v>
          </cell>
          <cell r="N118">
            <v>404.00960981333333</v>
          </cell>
          <cell r="O118">
            <v>457.66713611666671</v>
          </cell>
          <cell r="P118">
            <v>1249.3699999999999</v>
          </cell>
          <cell r="Q118">
            <v>34.22931506849315</v>
          </cell>
          <cell r="R118">
            <v>353.78588771428576</v>
          </cell>
          <cell r="S118">
            <v>389.16447648571437</v>
          </cell>
          <cell r="T118">
            <v>452.84593627428569</v>
          </cell>
          <cell r="U118">
            <v>512.98953718571431</v>
          </cell>
          <cell r="V118">
            <v>1249.3699999999999</v>
          </cell>
          <cell r="W118">
            <v>1</v>
          </cell>
          <cell r="X118">
            <v>1</v>
          </cell>
          <cell r="Y118" t="b">
            <v>0</v>
          </cell>
          <cell r="Z118" t="str">
            <v>O</v>
          </cell>
        </row>
        <row r="119">
          <cell r="A119">
            <v>106</v>
          </cell>
          <cell r="B119" t="str">
            <v>CSP010</v>
          </cell>
          <cell r="C119" t="str">
            <v>Project</v>
          </cell>
          <cell r="D119" t="str">
            <v>Plant Manager</v>
          </cell>
          <cell r="E119">
            <v>54.800547945205473</v>
          </cell>
          <cell r="F119">
            <v>400.04399999999998</v>
          </cell>
          <cell r="G119">
            <v>440.04840000000002</v>
          </cell>
          <cell r="H119">
            <v>512.05631999999991</v>
          </cell>
          <cell r="I119">
            <v>580.0637999999999</v>
          </cell>
          <cell r="J119">
            <v>2000.2199999999998</v>
          </cell>
          <cell r="K119">
            <v>59.367260273972612</v>
          </cell>
          <cell r="L119">
            <v>433.38100000000003</v>
          </cell>
          <cell r="M119">
            <v>476.71910000000008</v>
          </cell>
          <cell r="N119">
            <v>554.72767999999996</v>
          </cell>
          <cell r="O119">
            <v>628.40245000000004</v>
          </cell>
          <cell r="P119">
            <v>2166.9050000000002</v>
          </cell>
          <cell r="Q119">
            <v>66.543522504892366</v>
          </cell>
          <cell r="R119">
            <v>485.76771428571425</v>
          </cell>
          <cell r="S119">
            <v>534.34448571428572</v>
          </cell>
          <cell r="T119">
            <v>621.78267428571417</v>
          </cell>
          <cell r="U119">
            <v>704.36318571428569</v>
          </cell>
          <cell r="V119">
            <v>2428.8385714285714</v>
          </cell>
          <cell r="X119">
            <v>1</v>
          </cell>
          <cell r="Y119" t="b">
            <v>0</v>
          </cell>
          <cell r="Z119" t="str">
            <v>S</v>
          </cell>
        </row>
        <row r="120">
          <cell r="A120">
            <v>107</v>
          </cell>
          <cell r="B120" t="str">
            <v>CSP011</v>
          </cell>
          <cell r="C120" t="str">
            <v>Project</v>
          </cell>
          <cell r="D120" t="str">
            <v>Plant Engineer</v>
          </cell>
          <cell r="E120">
            <v>34.384657534246578</v>
          </cell>
          <cell r="F120">
            <v>251.00800000000004</v>
          </cell>
          <cell r="G120">
            <v>276.10880000000009</v>
          </cell>
          <cell r="H120">
            <v>321.29023999999998</v>
          </cell>
          <cell r="I120">
            <v>363.96160000000003</v>
          </cell>
          <cell r="J120">
            <v>1255.0400000000002</v>
          </cell>
          <cell r="K120">
            <v>37.250045662100462</v>
          </cell>
          <cell r="L120">
            <v>271.92533333333336</v>
          </cell>
          <cell r="M120">
            <v>299.11786666666671</v>
          </cell>
          <cell r="N120">
            <v>348.06442666666663</v>
          </cell>
          <cell r="O120">
            <v>394.29173333333335</v>
          </cell>
          <cell r="P120">
            <v>1359.6266666666668</v>
          </cell>
          <cell r="Q120">
            <v>41.752798434442276</v>
          </cell>
          <cell r="R120">
            <v>304.7954285714286</v>
          </cell>
          <cell r="S120">
            <v>335.27497142857146</v>
          </cell>
          <cell r="T120">
            <v>390.13814857142853</v>
          </cell>
          <cell r="U120">
            <v>441.95337142857147</v>
          </cell>
          <cell r="V120">
            <v>1523.977142857143</v>
          </cell>
          <cell r="X120">
            <v>1</v>
          </cell>
          <cell r="Y120" t="b">
            <v>0</v>
          </cell>
          <cell r="Z120" t="str">
            <v>S</v>
          </cell>
        </row>
        <row r="121">
          <cell r="A121">
            <v>108</v>
          </cell>
          <cell r="B121" t="str">
            <v>BBCJ1</v>
          </cell>
          <cell r="C121" t="str">
            <v>MVJoint</v>
          </cell>
          <cell r="D121" t="str">
            <v>Resource G Jointing - (132kV) BBUSL</v>
          </cell>
          <cell r="E121">
            <v>116.31585523835621</v>
          </cell>
          <cell r="F121">
            <v>849.10574324000027</v>
          </cell>
          <cell r="G121">
            <v>934.01631756400036</v>
          </cell>
          <cell r="H121">
            <v>1086.8553513472002</v>
          </cell>
          <cell r="I121">
            <v>1231.2033276980003</v>
          </cell>
          <cell r="J121">
            <v>4245.5287162000013</v>
          </cell>
          <cell r="K121">
            <v>126.0088431748859</v>
          </cell>
          <cell r="L121">
            <v>919.86455517666707</v>
          </cell>
          <cell r="M121">
            <v>1011.8510106943338</v>
          </cell>
          <cell r="N121">
            <v>1177.4266306261336</v>
          </cell>
          <cell r="O121">
            <v>1333.8036050061671</v>
          </cell>
          <cell r="P121">
            <v>4599.3227758833355</v>
          </cell>
          <cell r="Q121">
            <v>141.24068136086112</v>
          </cell>
          <cell r="R121">
            <v>1031.0569739342861</v>
          </cell>
          <cell r="S121">
            <v>1134.1626713277149</v>
          </cell>
          <cell r="T121">
            <v>1319.7529266358861</v>
          </cell>
          <cell r="U121">
            <v>1495.032612204715</v>
          </cell>
          <cell r="V121">
            <v>5155.2848696714309</v>
          </cell>
          <cell r="W121">
            <v>1</v>
          </cell>
          <cell r="X121">
            <v>1</v>
          </cell>
          <cell r="Y121" t="b">
            <v>0</v>
          </cell>
          <cell r="Z121" t="str">
            <v>O</v>
          </cell>
        </row>
        <row r="122">
          <cell r="A122">
            <v>109</v>
          </cell>
          <cell r="B122" t="str">
            <v>BBCJ2</v>
          </cell>
          <cell r="C122" t="str">
            <v>MVJoint</v>
          </cell>
          <cell r="D122" t="str">
            <v>Cable Jointer 1 (132kV)</v>
          </cell>
          <cell r="E122">
            <v>44.771113564383569</v>
          </cell>
          <cell r="F122">
            <v>326.82912902000004</v>
          </cell>
          <cell r="G122">
            <v>359.51204192200009</v>
          </cell>
          <cell r="H122">
            <v>418.34128514560001</v>
          </cell>
          <cell r="I122">
            <v>473.90223707900003</v>
          </cell>
          <cell r="J122">
            <v>1634.1456451000001</v>
          </cell>
          <cell r="K122">
            <v>48.502039694748859</v>
          </cell>
          <cell r="L122">
            <v>354.06488977166669</v>
          </cell>
          <cell r="M122">
            <v>389.47137874883339</v>
          </cell>
          <cell r="N122">
            <v>453.20305890773329</v>
          </cell>
          <cell r="O122">
            <v>513.3940901689167</v>
          </cell>
          <cell r="P122">
            <v>1770.3244488583334</v>
          </cell>
          <cell r="Q122">
            <v>54.364923613894327</v>
          </cell>
          <cell r="R122">
            <v>396.86394238142856</v>
          </cell>
          <cell r="S122">
            <v>436.55033661957145</v>
          </cell>
          <cell r="T122">
            <v>507.98584624822848</v>
          </cell>
          <cell r="U122">
            <v>575.45271645307139</v>
          </cell>
          <cell r="V122">
            <v>1984.3197119071428</v>
          </cell>
          <cell r="W122">
            <v>1</v>
          </cell>
          <cell r="X122">
            <v>1</v>
          </cell>
          <cell r="Y122" t="b">
            <v>0</v>
          </cell>
          <cell r="Z122" t="str">
            <v>O</v>
          </cell>
        </row>
        <row r="123">
          <cell r="A123">
            <v>110</v>
          </cell>
          <cell r="B123" t="str">
            <v>BBCJ3</v>
          </cell>
          <cell r="C123" t="str">
            <v>MVJoint</v>
          </cell>
          <cell r="D123" t="str">
            <v>Cable Jointer 2 (132kV)</v>
          </cell>
          <cell r="E123">
            <v>43.210602328767138</v>
          </cell>
          <cell r="F123">
            <v>315.43739700000009</v>
          </cell>
          <cell r="G123">
            <v>346.98113670000015</v>
          </cell>
          <cell r="H123">
            <v>403.75986816000005</v>
          </cell>
          <cell r="I123">
            <v>457.38422565000013</v>
          </cell>
          <cell r="J123">
            <v>1577.1869850000005</v>
          </cell>
          <cell r="K123">
            <v>46.811485856164403</v>
          </cell>
          <cell r="L123">
            <v>341.72384675000012</v>
          </cell>
          <cell r="M123">
            <v>375.89623142500017</v>
          </cell>
          <cell r="N123">
            <v>437.40652384000009</v>
          </cell>
          <cell r="O123">
            <v>495.49957778750019</v>
          </cell>
          <cell r="P123">
            <v>1708.6192337500006</v>
          </cell>
          <cell r="Q123">
            <v>52.470017113502948</v>
          </cell>
          <cell r="R123">
            <v>383.03112492857156</v>
          </cell>
          <cell r="S123">
            <v>421.33423742142872</v>
          </cell>
          <cell r="T123">
            <v>490.27983990857155</v>
          </cell>
          <cell r="U123">
            <v>555.39513114642875</v>
          </cell>
          <cell r="V123">
            <v>1915.1556246428577</v>
          </cell>
          <cell r="W123">
            <v>1</v>
          </cell>
          <cell r="X123">
            <v>1</v>
          </cell>
          <cell r="Y123" t="b">
            <v>0</v>
          </cell>
          <cell r="Z123" t="str">
            <v>O</v>
          </cell>
        </row>
        <row r="124">
          <cell r="A124">
            <v>111</v>
          </cell>
          <cell r="B124" t="str">
            <v>BBCJ4</v>
          </cell>
          <cell r="C124" t="str">
            <v>MVJoint</v>
          </cell>
          <cell r="D124" t="str">
            <v>Cable Jointer Mate (132kV)</v>
          </cell>
          <cell r="E124">
            <v>28.334139345205486</v>
          </cell>
          <cell r="F124">
            <v>206.83921722000002</v>
          </cell>
          <cell r="G124">
            <v>227.52313894200003</v>
          </cell>
          <cell r="H124">
            <v>264.75419804159998</v>
          </cell>
          <cell r="I124">
            <v>299.91686496900002</v>
          </cell>
          <cell r="J124">
            <v>1034.1960861000002</v>
          </cell>
          <cell r="K124">
            <v>30.69531762397261</v>
          </cell>
          <cell r="L124">
            <v>224.07581865500003</v>
          </cell>
          <cell r="M124">
            <v>246.48340052050006</v>
          </cell>
          <cell r="N124">
            <v>286.81704787839999</v>
          </cell>
          <cell r="O124">
            <v>324.90993704975006</v>
          </cell>
          <cell r="P124">
            <v>1120.3790932750003</v>
          </cell>
          <cell r="Q124">
            <v>34.4057406334638</v>
          </cell>
          <cell r="R124">
            <v>251.16190662428576</v>
          </cell>
          <cell r="S124">
            <v>276.27809728671434</v>
          </cell>
          <cell r="T124">
            <v>321.4872404790857</v>
          </cell>
          <cell r="U124">
            <v>364.18476460521435</v>
          </cell>
          <cell r="V124">
            <v>1255.8095331214288</v>
          </cell>
          <cell r="W124">
            <v>1</v>
          </cell>
          <cell r="X124">
            <v>1</v>
          </cell>
          <cell r="Y124" t="b">
            <v>0</v>
          </cell>
          <cell r="Z124" t="str">
            <v>O</v>
          </cell>
        </row>
        <row r="125">
          <cell r="A125">
            <v>112</v>
          </cell>
          <cell r="B125" t="str">
            <v>BBCJ2</v>
          </cell>
          <cell r="C125" t="str">
            <v>MVJoint</v>
          </cell>
          <cell r="D125" t="str">
            <v>132kV Cable Jointer</v>
          </cell>
          <cell r="E125">
            <v>47.917808219178085</v>
          </cell>
          <cell r="F125">
            <v>349.8</v>
          </cell>
          <cell r="G125">
            <v>384.78000000000003</v>
          </cell>
          <cell r="H125">
            <v>447.74399999999997</v>
          </cell>
          <cell r="I125">
            <v>507.21</v>
          </cell>
          <cell r="J125">
            <v>1749</v>
          </cell>
          <cell r="K125">
            <v>51.910958904109592</v>
          </cell>
          <cell r="L125">
            <v>378.95</v>
          </cell>
          <cell r="M125">
            <v>416.84500000000003</v>
          </cell>
          <cell r="N125">
            <v>485.05599999999993</v>
          </cell>
          <cell r="O125">
            <v>549.47749999999996</v>
          </cell>
          <cell r="P125">
            <v>1894.75</v>
          </cell>
          <cell r="Q125">
            <v>58.185909980430523</v>
          </cell>
          <cell r="R125">
            <v>424.75714285714281</v>
          </cell>
          <cell r="S125">
            <v>467.23285714285714</v>
          </cell>
          <cell r="T125">
            <v>543.68914285714277</v>
          </cell>
          <cell r="U125">
            <v>615.89785714285711</v>
          </cell>
          <cell r="V125">
            <v>2123.7857142857142</v>
          </cell>
          <cell r="W125">
            <v>1</v>
          </cell>
          <cell r="X125">
            <v>1</v>
          </cell>
          <cell r="Y125" t="b">
            <v>0</v>
          </cell>
          <cell r="Z125" t="str">
            <v>O</v>
          </cell>
        </row>
        <row r="126">
          <cell r="A126">
            <v>113</v>
          </cell>
          <cell r="B126" t="str">
            <v>BBCJ2</v>
          </cell>
          <cell r="C126" t="str">
            <v>HVJoint</v>
          </cell>
          <cell r="D126" t="str">
            <v>275kV Cable Jointer</v>
          </cell>
          <cell r="E126">
            <v>52.273972602739725</v>
          </cell>
          <cell r="F126">
            <v>381.6</v>
          </cell>
          <cell r="G126">
            <v>419.76000000000005</v>
          </cell>
          <cell r="H126">
            <v>488.44799999999998</v>
          </cell>
          <cell r="I126">
            <v>553.32000000000005</v>
          </cell>
          <cell r="J126">
            <v>1908</v>
          </cell>
          <cell r="K126">
            <v>56.630136986301373</v>
          </cell>
          <cell r="L126">
            <v>413.40000000000003</v>
          </cell>
          <cell r="M126">
            <v>454.74000000000007</v>
          </cell>
          <cell r="N126">
            <v>529.15199999999993</v>
          </cell>
          <cell r="O126">
            <v>599.43000000000006</v>
          </cell>
          <cell r="P126">
            <v>2067</v>
          </cell>
          <cell r="Q126">
            <v>63.475538160469675</v>
          </cell>
          <cell r="R126">
            <v>463.37142857142862</v>
          </cell>
          <cell r="S126">
            <v>509.70857142857153</v>
          </cell>
          <cell r="T126">
            <v>593.11542857142854</v>
          </cell>
          <cell r="U126">
            <v>671.88857142857148</v>
          </cell>
          <cell r="V126">
            <v>2316.8571428571431</v>
          </cell>
          <cell r="W126">
            <v>1</v>
          </cell>
          <cell r="X126">
            <v>1</v>
          </cell>
          <cell r="Y126" t="b">
            <v>0</v>
          </cell>
          <cell r="Z126" t="str">
            <v>O</v>
          </cell>
        </row>
        <row r="127">
          <cell r="A127">
            <v>114</v>
          </cell>
          <cell r="B127" t="str">
            <v>BBCJ2</v>
          </cell>
          <cell r="C127" t="str">
            <v>HVJoint</v>
          </cell>
          <cell r="D127" t="str">
            <v>400kV Cable Jointer</v>
          </cell>
          <cell r="E127">
            <v>181.50684931506851</v>
          </cell>
          <cell r="F127">
            <v>1325</v>
          </cell>
          <cell r="G127">
            <v>1457.5000000000002</v>
          </cell>
          <cell r="H127">
            <v>1695.9999999999998</v>
          </cell>
          <cell r="I127">
            <v>1921.25</v>
          </cell>
          <cell r="J127">
            <v>6625</v>
          </cell>
          <cell r="K127">
            <v>196.63242009132421</v>
          </cell>
          <cell r="L127">
            <v>1435.4166666666667</v>
          </cell>
          <cell r="M127">
            <v>1578.9583333333335</v>
          </cell>
          <cell r="N127">
            <v>1837.3333333333333</v>
          </cell>
          <cell r="O127">
            <v>2081.3541666666665</v>
          </cell>
          <cell r="P127">
            <v>7177.0833333333339</v>
          </cell>
          <cell r="Q127">
            <v>220.40117416829744</v>
          </cell>
          <cell r="R127">
            <v>1608.9285714285713</v>
          </cell>
          <cell r="S127">
            <v>1769.8214285714287</v>
          </cell>
          <cell r="T127">
            <v>2059.4285714285711</v>
          </cell>
          <cell r="U127">
            <v>2332.9464285714284</v>
          </cell>
          <cell r="V127">
            <v>8044.6428571428569</v>
          </cell>
          <cell r="W127">
            <v>1</v>
          </cell>
          <cell r="X127">
            <v>1</v>
          </cell>
          <cell r="Y127" t="b">
            <v>0</v>
          </cell>
          <cell r="Z127" t="str">
            <v>O</v>
          </cell>
        </row>
        <row r="128">
          <cell r="A128">
            <v>115</v>
          </cell>
          <cell r="B128" t="str">
            <v>BBOM1</v>
          </cell>
          <cell r="C128" t="str">
            <v>OilJoint</v>
          </cell>
          <cell r="D128" t="str">
            <v>Resource H - Oil Mechanics(2) &amp; MOP</v>
          </cell>
          <cell r="E128">
            <v>293.49221917808222</v>
          </cell>
          <cell r="F128">
            <v>2142.4932000000003</v>
          </cell>
          <cell r="G128">
            <v>2356.7425200000007</v>
          </cell>
          <cell r="H128">
            <v>2742.3912960000002</v>
          </cell>
          <cell r="I128">
            <v>3106.6151400000003</v>
          </cell>
          <cell r="J128">
            <v>10712.466000000002</v>
          </cell>
          <cell r="K128">
            <v>317.94990410958917</v>
          </cell>
          <cell r="L128">
            <v>2321.0343000000007</v>
          </cell>
          <cell r="M128">
            <v>2553.1377300000008</v>
          </cell>
          <cell r="N128">
            <v>2970.9239040000007</v>
          </cell>
          <cell r="O128">
            <v>3365.4997350000008</v>
          </cell>
          <cell r="P128">
            <v>11605.171500000004</v>
          </cell>
          <cell r="Q128">
            <v>356.38340900195709</v>
          </cell>
          <cell r="R128">
            <v>2601.5988857142866</v>
          </cell>
          <cell r="S128">
            <v>2861.7587742857154</v>
          </cell>
          <cell r="T128">
            <v>3330.0465737142863</v>
          </cell>
          <cell r="U128">
            <v>3772.3183842857152</v>
          </cell>
          <cell r="V128">
            <v>13007.994428571434</v>
          </cell>
          <cell r="W128">
            <v>1</v>
          </cell>
          <cell r="X128">
            <v>2</v>
          </cell>
          <cell r="Y128" t="b">
            <v>0</v>
          </cell>
          <cell r="Z128" t="str">
            <v>O</v>
          </cell>
        </row>
        <row r="129">
          <cell r="A129">
            <v>116</v>
          </cell>
          <cell r="B129" t="str">
            <v>N</v>
          </cell>
          <cell r="C129" t="str">
            <v>OilJoint</v>
          </cell>
          <cell r="D129" t="str">
            <v>Oil Team</v>
          </cell>
          <cell r="E129">
            <v>182.37808219178086</v>
          </cell>
          <cell r="F129">
            <v>1331.3600000000001</v>
          </cell>
          <cell r="G129">
            <v>1464.4960000000003</v>
          </cell>
          <cell r="H129">
            <v>1704.1407999999999</v>
          </cell>
          <cell r="I129">
            <v>1930.4720000000002</v>
          </cell>
          <cell r="J129">
            <v>6656.8000000000011</v>
          </cell>
          <cell r="K129">
            <v>197.57625570776261</v>
          </cell>
          <cell r="L129">
            <v>1442.3066666666671</v>
          </cell>
          <cell r="M129">
            <v>1586.5373333333339</v>
          </cell>
          <cell r="N129">
            <v>1846.1525333333336</v>
          </cell>
          <cell r="O129">
            <v>2091.3446666666673</v>
          </cell>
          <cell r="P129">
            <v>7211.5333333333356</v>
          </cell>
          <cell r="Q129">
            <v>221.45909980430534</v>
          </cell>
          <cell r="R129">
            <v>1616.6514285714288</v>
          </cell>
          <cell r="S129">
            <v>1778.3165714285719</v>
          </cell>
          <cell r="T129">
            <v>2069.3138285714285</v>
          </cell>
          <cell r="U129">
            <v>2344.1445714285719</v>
          </cell>
          <cell r="V129">
            <v>8083.2571428571446</v>
          </cell>
          <cell r="W129">
            <v>1</v>
          </cell>
          <cell r="X129">
            <v>3</v>
          </cell>
          <cell r="Y129" t="b">
            <v>0</v>
          </cell>
          <cell r="Z129" t="str">
            <v>O</v>
          </cell>
        </row>
        <row r="130">
          <cell r="A130">
            <v>117</v>
          </cell>
          <cell r="B130" t="str">
            <v>BBOM2</v>
          </cell>
          <cell r="C130" t="str">
            <v>OilJoint</v>
          </cell>
          <cell r="D130" t="str">
            <v>Oil Engineer</v>
          </cell>
          <cell r="E130">
            <v>79.863013698630141</v>
          </cell>
          <cell r="F130">
            <v>583</v>
          </cell>
          <cell r="G130">
            <v>641.30000000000007</v>
          </cell>
          <cell r="H130">
            <v>746.2399999999999</v>
          </cell>
          <cell r="I130">
            <v>845.35</v>
          </cell>
          <cell r="J130">
            <v>2915</v>
          </cell>
          <cell r="K130">
            <v>86.518264840182653</v>
          </cell>
          <cell r="L130">
            <v>631.58333333333337</v>
          </cell>
          <cell r="M130">
            <v>694.74166666666679</v>
          </cell>
          <cell r="N130">
            <v>808.42666666666662</v>
          </cell>
          <cell r="O130">
            <v>915.79583333333335</v>
          </cell>
          <cell r="P130">
            <v>3157.916666666667</v>
          </cell>
          <cell r="Q130">
            <v>96.976516634050881</v>
          </cell>
          <cell r="R130">
            <v>707.92857142857144</v>
          </cell>
          <cell r="S130">
            <v>778.72142857142865</v>
          </cell>
          <cell r="T130">
            <v>906.14857142857136</v>
          </cell>
          <cell r="U130">
            <v>1026.4964285714286</v>
          </cell>
          <cell r="V130">
            <v>3539.6428571428573</v>
          </cell>
          <cell r="W130">
            <v>1</v>
          </cell>
          <cell r="X130">
            <v>1</v>
          </cell>
          <cell r="Y130" t="b">
            <v>0</v>
          </cell>
          <cell r="Z130" t="str">
            <v>O</v>
          </cell>
        </row>
        <row r="131">
          <cell r="A131">
            <v>118</v>
          </cell>
          <cell r="B131" t="str">
            <v>BBOM2</v>
          </cell>
          <cell r="C131" t="str">
            <v>OilJoint</v>
          </cell>
          <cell r="D131" t="str">
            <v>Oil Mechanic</v>
          </cell>
          <cell r="E131">
            <v>51.257534246575347</v>
          </cell>
          <cell r="F131">
            <v>374.18</v>
          </cell>
          <cell r="G131">
            <v>411.59800000000001</v>
          </cell>
          <cell r="H131">
            <v>478.95039999999995</v>
          </cell>
          <cell r="I131">
            <v>542.56100000000004</v>
          </cell>
          <cell r="J131">
            <v>1870.9</v>
          </cell>
          <cell r="K131">
            <v>55.528995433789959</v>
          </cell>
          <cell r="L131">
            <v>405.36166666666668</v>
          </cell>
          <cell r="M131">
            <v>445.89783333333338</v>
          </cell>
          <cell r="N131">
            <v>518.86293333333322</v>
          </cell>
          <cell r="O131">
            <v>587.77441666666664</v>
          </cell>
          <cell r="P131">
            <v>2026.8083333333334</v>
          </cell>
          <cell r="Q131">
            <v>62.2412915851272</v>
          </cell>
          <cell r="R131">
            <v>454.36142857142858</v>
          </cell>
          <cell r="S131">
            <v>499.79757142857147</v>
          </cell>
          <cell r="T131">
            <v>581.58262857142847</v>
          </cell>
          <cell r="U131">
            <v>658.82407142857141</v>
          </cell>
          <cell r="V131">
            <v>2271.8071428571429</v>
          </cell>
          <cell r="W131">
            <v>1</v>
          </cell>
          <cell r="X131">
            <v>1</v>
          </cell>
          <cell r="Y131" t="b">
            <v>0</v>
          </cell>
          <cell r="Z131" t="str">
            <v>O</v>
          </cell>
        </row>
        <row r="132">
          <cell r="A132">
            <v>119</v>
          </cell>
          <cell r="B132" t="str">
            <v>CPA001</v>
          </cell>
          <cell r="C132" t="str">
            <v>Core</v>
          </cell>
          <cell r="D132" t="str">
            <v>Senior Buyer</v>
          </cell>
          <cell r="E132">
            <v>39.78194520547946</v>
          </cell>
          <cell r="F132">
            <v>290.40820000000002</v>
          </cell>
          <cell r="G132">
            <v>319.44902000000008</v>
          </cell>
          <cell r="H132">
            <v>371.72249599999998</v>
          </cell>
          <cell r="I132">
            <v>421.09189000000003</v>
          </cell>
          <cell r="J132">
            <v>1452.0410000000002</v>
          </cell>
          <cell r="K132">
            <v>43.097107305936078</v>
          </cell>
          <cell r="L132">
            <v>314.60888333333338</v>
          </cell>
          <cell r="M132">
            <v>346.06977166666672</v>
          </cell>
          <cell r="N132">
            <v>402.69937066666665</v>
          </cell>
          <cell r="O132">
            <v>456.1828808333334</v>
          </cell>
          <cell r="P132">
            <v>1573.0444166666668</v>
          </cell>
          <cell r="Q132">
            <v>48.306647749510766</v>
          </cell>
          <cell r="R132">
            <v>352.63852857142859</v>
          </cell>
          <cell r="S132">
            <v>387.90238142857146</v>
          </cell>
          <cell r="T132">
            <v>451.37731657142854</v>
          </cell>
          <cell r="U132">
            <v>511.32586642857143</v>
          </cell>
          <cell r="V132">
            <v>1763.192642857143</v>
          </cell>
          <cell r="W132">
            <v>4.2299999999999997E-2</v>
          </cell>
          <cell r="X132">
            <v>1</v>
          </cell>
          <cell r="Y132" t="b">
            <v>0</v>
          </cell>
          <cell r="Z132" t="str">
            <v>S</v>
          </cell>
        </row>
        <row r="133">
          <cell r="A133">
            <v>120</v>
          </cell>
          <cell r="B133" t="str">
            <v>CPA002</v>
          </cell>
          <cell r="C133" t="str">
            <v>Core</v>
          </cell>
          <cell r="D133" t="str">
            <v>Buyer</v>
          </cell>
          <cell r="E133">
            <v>25.293342465753426</v>
          </cell>
          <cell r="F133">
            <v>184.6414</v>
          </cell>
          <cell r="G133">
            <v>203.10554000000002</v>
          </cell>
          <cell r="H133">
            <v>236.34099199999997</v>
          </cell>
          <cell r="I133">
            <v>267.73003</v>
          </cell>
          <cell r="J133">
            <v>923.20699999999999</v>
          </cell>
          <cell r="K133">
            <v>27.40112100456621</v>
          </cell>
          <cell r="L133">
            <v>200.02818333333335</v>
          </cell>
          <cell r="M133">
            <v>220.0310016666667</v>
          </cell>
          <cell r="N133">
            <v>256.03607466666665</v>
          </cell>
          <cell r="O133">
            <v>290.04086583333333</v>
          </cell>
          <cell r="P133">
            <v>1000.1409166666667</v>
          </cell>
          <cell r="Q133">
            <v>30.713344422700587</v>
          </cell>
          <cell r="R133">
            <v>224.20741428571429</v>
          </cell>
          <cell r="S133">
            <v>246.62815571428575</v>
          </cell>
          <cell r="T133">
            <v>286.98549028571426</v>
          </cell>
          <cell r="U133">
            <v>325.10075071428571</v>
          </cell>
          <cell r="V133">
            <v>1121.0370714285714</v>
          </cell>
          <cell r="W133">
            <v>0.15770000000000001</v>
          </cell>
          <cell r="X133">
            <v>1</v>
          </cell>
          <cell r="Y133" t="b">
            <v>0</v>
          </cell>
          <cell r="Z133" t="str">
            <v>S</v>
          </cell>
        </row>
        <row r="134">
          <cell r="A134">
            <v>121</v>
          </cell>
          <cell r="B134" t="str">
            <v>CPA003</v>
          </cell>
          <cell r="C134" t="str">
            <v>Core</v>
          </cell>
          <cell r="D134" t="str">
            <v>Procurement Administrator</v>
          </cell>
          <cell r="E134">
            <v>13.329863013698631</v>
          </cell>
          <cell r="F134">
            <v>97.308000000000007</v>
          </cell>
          <cell r="G134">
            <v>107.03880000000002</v>
          </cell>
          <cell r="H134">
            <v>124.55423999999999</v>
          </cell>
          <cell r="I134">
            <v>141.0966</v>
          </cell>
          <cell r="J134">
            <v>486.54</v>
          </cell>
          <cell r="K134">
            <v>14.44068493150685</v>
          </cell>
          <cell r="L134">
            <v>105.41700000000002</v>
          </cell>
          <cell r="M134">
            <v>115.95870000000002</v>
          </cell>
          <cell r="N134">
            <v>134.93376000000001</v>
          </cell>
          <cell r="O134">
            <v>152.85465000000002</v>
          </cell>
          <cell r="P134">
            <v>527.08500000000004</v>
          </cell>
          <cell r="Q134">
            <v>16.186262230919766</v>
          </cell>
          <cell r="R134">
            <v>118.15971428571429</v>
          </cell>
          <cell r="S134">
            <v>129.97568571428573</v>
          </cell>
          <cell r="T134">
            <v>151.24443428571428</v>
          </cell>
          <cell r="U134">
            <v>171.33158571428572</v>
          </cell>
          <cell r="V134">
            <v>590.79857142857145</v>
          </cell>
          <cell r="W134">
            <v>8.0799999999999997E-2</v>
          </cell>
          <cell r="X134">
            <v>1</v>
          </cell>
          <cell r="Y134" t="b">
            <v>0</v>
          </cell>
          <cell r="Z134" t="str">
            <v>S</v>
          </cell>
        </row>
        <row r="135">
          <cell r="A135">
            <v>122</v>
          </cell>
          <cell r="B135" t="str">
            <v>CPA035</v>
          </cell>
          <cell r="C135" t="str">
            <v>Core</v>
          </cell>
          <cell r="D135" t="str">
            <v>Outage Co-Ordinator - NG</v>
          </cell>
          <cell r="E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2.69E-2</v>
          </cell>
          <cell r="X135">
            <v>1</v>
          </cell>
          <cell r="Y135" t="b">
            <v>0</v>
          </cell>
          <cell r="Z135" t="str">
            <v>S</v>
          </cell>
        </row>
        <row r="136">
          <cell r="A136">
            <v>123</v>
          </cell>
          <cell r="B136" t="str">
            <v>CPA040</v>
          </cell>
          <cell r="C136" t="str">
            <v>Core</v>
          </cell>
          <cell r="D136" t="str">
            <v>Risk Co-Ordinator</v>
          </cell>
          <cell r="E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3.0800000000000001E-2</v>
          </cell>
          <cell r="X136">
            <v>1</v>
          </cell>
          <cell r="Y136" t="b">
            <v>0</v>
          </cell>
          <cell r="Z136" t="str">
            <v>S</v>
          </cell>
        </row>
        <row r="137">
          <cell r="A137">
            <v>124</v>
          </cell>
          <cell r="B137" t="str">
            <v>CPA055</v>
          </cell>
          <cell r="C137" t="str">
            <v>Core</v>
          </cell>
          <cell r="D137" t="str">
            <v>Estimating Manager</v>
          </cell>
          <cell r="E137">
            <v>48.456520547945203</v>
          </cell>
          <cell r="F137">
            <v>353.73259999999999</v>
          </cell>
          <cell r="G137">
            <v>389.10586000000001</v>
          </cell>
          <cell r="H137">
            <v>452.77772799999991</v>
          </cell>
          <cell r="I137">
            <v>512.91226999999992</v>
          </cell>
          <cell r="J137">
            <v>1768.663</v>
          </cell>
          <cell r="K137">
            <v>52.494563926940636</v>
          </cell>
          <cell r="L137">
            <v>383.21031666666664</v>
          </cell>
          <cell r="M137">
            <v>421.53134833333331</v>
          </cell>
          <cell r="N137">
            <v>490.50920533333323</v>
          </cell>
          <cell r="O137">
            <v>555.65495916666657</v>
          </cell>
          <cell r="P137">
            <v>1916.0515833333332</v>
          </cell>
          <cell r="Q137">
            <v>58.840060665362039</v>
          </cell>
          <cell r="R137">
            <v>429.53244285714288</v>
          </cell>
          <cell r="S137">
            <v>472.48568714285722</v>
          </cell>
          <cell r="T137">
            <v>549.80152685714279</v>
          </cell>
          <cell r="U137">
            <v>622.82204214285719</v>
          </cell>
          <cell r="V137">
            <v>2147.6622142857145</v>
          </cell>
          <cell r="W137">
            <v>0.1</v>
          </cell>
          <cell r="X137">
            <v>1</v>
          </cell>
          <cell r="Y137" t="b">
            <v>0</v>
          </cell>
          <cell r="Z137" t="str">
            <v>S</v>
          </cell>
        </row>
        <row r="138">
          <cell r="A138">
            <v>125</v>
          </cell>
          <cell r="B138" t="str">
            <v>CPA060</v>
          </cell>
          <cell r="C138" t="str">
            <v>Core</v>
          </cell>
          <cell r="D138" t="str">
            <v>Estimator</v>
          </cell>
          <cell r="E138">
            <v>24.150575342465757</v>
          </cell>
          <cell r="F138">
            <v>176.29920000000001</v>
          </cell>
          <cell r="G138">
            <v>193.92912000000004</v>
          </cell>
          <cell r="H138">
            <v>225.66297599999999</v>
          </cell>
          <cell r="I138">
            <v>255.63384000000002</v>
          </cell>
          <cell r="J138">
            <v>881.49600000000009</v>
          </cell>
          <cell r="K138">
            <v>26.163123287671237</v>
          </cell>
          <cell r="L138">
            <v>190.99080000000004</v>
          </cell>
          <cell r="M138">
            <v>210.08988000000005</v>
          </cell>
          <cell r="N138">
            <v>244.46822400000002</v>
          </cell>
          <cell r="O138">
            <v>276.93666000000002</v>
          </cell>
          <cell r="P138">
            <v>954.95400000000018</v>
          </cell>
          <cell r="Q138">
            <v>29.325698630136991</v>
          </cell>
          <cell r="R138">
            <v>214.07760000000005</v>
          </cell>
          <cell r="S138">
            <v>235.48536000000007</v>
          </cell>
          <cell r="T138">
            <v>274.01932800000003</v>
          </cell>
          <cell r="U138">
            <v>310.41252000000009</v>
          </cell>
          <cell r="V138">
            <v>1070.3880000000001</v>
          </cell>
          <cell r="W138">
            <v>0.1</v>
          </cell>
          <cell r="X138">
            <v>1</v>
          </cell>
          <cell r="Y138" t="b">
            <v>0</v>
          </cell>
          <cell r="Z138" t="str">
            <v>S</v>
          </cell>
        </row>
        <row r="139">
          <cell r="A139">
            <v>126</v>
          </cell>
          <cell r="B139" t="str">
            <v>CPA065</v>
          </cell>
          <cell r="C139" t="str">
            <v>Core</v>
          </cell>
          <cell r="D139" t="str">
            <v>Trainee Estimator</v>
          </cell>
          <cell r="E139">
            <v>12.349726027397262</v>
          </cell>
          <cell r="F139">
            <v>90.153000000000006</v>
          </cell>
          <cell r="G139">
            <v>99.168300000000016</v>
          </cell>
          <cell r="H139">
            <v>115.39583999999999</v>
          </cell>
          <cell r="I139">
            <v>130.72185000000002</v>
          </cell>
          <cell r="J139">
            <v>450.76500000000004</v>
          </cell>
          <cell r="K139">
            <v>13.3788698630137</v>
          </cell>
          <cell r="L139">
            <v>97.665750000000003</v>
          </cell>
          <cell r="M139">
            <v>107.43232500000001</v>
          </cell>
          <cell r="N139">
            <v>125.01215999999998</v>
          </cell>
          <cell r="O139">
            <v>141.61533750000001</v>
          </cell>
          <cell r="P139">
            <v>488.32875000000001</v>
          </cell>
          <cell r="Q139">
            <v>14.996095890410961</v>
          </cell>
          <cell r="R139">
            <v>109.47150000000001</v>
          </cell>
          <cell r="S139">
            <v>120.41865000000001</v>
          </cell>
          <cell r="T139">
            <v>140.12351999999998</v>
          </cell>
          <cell r="U139">
            <v>158.73367500000001</v>
          </cell>
          <cell r="V139">
            <v>547.35750000000007</v>
          </cell>
          <cell r="W139">
            <v>0.2</v>
          </cell>
          <cell r="X139">
            <v>1</v>
          </cell>
          <cell r="Y139" t="b">
            <v>0</v>
          </cell>
          <cell r="Z139" t="str">
            <v>S</v>
          </cell>
        </row>
        <row r="140">
          <cell r="A140">
            <v>127</v>
          </cell>
          <cell r="B140" t="str">
            <v>CPA010</v>
          </cell>
          <cell r="C140" t="str">
            <v>Project</v>
          </cell>
          <cell r="D140" t="str">
            <v>Quantity Surveyor</v>
          </cell>
          <cell r="E140">
            <v>36.575808219178086</v>
          </cell>
          <cell r="F140">
            <v>267.0034</v>
          </cell>
          <cell r="G140">
            <v>293.70374000000004</v>
          </cell>
          <cell r="H140">
            <v>341.76435199999997</v>
          </cell>
          <cell r="I140">
            <v>387.15492999999998</v>
          </cell>
          <cell r="J140">
            <v>1335.0170000000001</v>
          </cell>
          <cell r="K140">
            <v>39.623792237442927</v>
          </cell>
          <cell r="L140">
            <v>289.25368333333336</v>
          </cell>
          <cell r="M140">
            <v>318.17905166666674</v>
          </cell>
          <cell r="N140">
            <v>370.24471466666665</v>
          </cell>
          <cell r="O140">
            <v>419.41784083333334</v>
          </cell>
          <cell r="P140">
            <v>1446.2684166666668</v>
          </cell>
          <cell r="Q140">
            <v>44.41348140900196</v>
          </cell>
          <cell r="R140">
            <v>324.21841428571435</v>
          </cell>
          <cell r="S140">
            <v>356.64025571428579</v>
          </cell>
          <cell r="T140">
            <v>414.9995702857143</v>
          </cell>
          <cell r="U140">
            <v>470.1167007142858</v>
          </cell>
          <cell r="V140">
            <v>1621.0920714285717</v>
          </cell>
          <cell r="W140">
            <v>0.75380000000000003</v>
          </cell>
          <cell r="X140">
            <v>1</v>
          </cell>
          <cell r="Y140" t="b">
            <v>0</v>
          </cell>
          <cell r="Z140" t="str">
            <v>S</v>
          </cell>
        </row>
        <row r="141">
          <cell r="A141">
            <v>128</v>
          </cell>
          <cell r="B141" t="str">
            <v>CSP041</v>
          </cell>
          <cell r="C141" t="str">
            <v>Project</v>
          </cell>
          <cell r="D141" t="str">
            <v>Commercial Coordinator Site Based</v>
          </cell>
          <cell r="E141">
            <v>26.863013698630141</v>
          </cell>
          <cell r="F141">
            <v>196.10000000000002</v>
          </cell>
          <cell r="G141">
            <v>215.71000000000004</v>
          </cell>
          <cell r="H141">
            <v>251.00799999999998</v>
          </cell>
          <cell r="I141">
            <v>284.34500000000003</v>
          </cell>
          <cell r="J141">
            <v>980.50000000000011</v>
          </cell>
          <cell r="K141">
            <v>32.438356164383563</v>
          </cell>
          <cell r="L141">
            <v>212.44166666666669</v>
          </cell>
          <cell r="M141">
            <v>233.68583333333339</v>
          </cell>
          <cell r="N141">
            <v>271.9253333333333</v>
          </cell>
          <cell r="O141">
            <v>308.04041666666672</v>
          </cell>
          <cell r="P141">
            <v>1184</v>
          </cell>
          <cell r="Q141">
            <v>32.438356164383563</v>
          </cell>
          <cell r="R141">
            <v>238.12142857142859</v>
          </cell>
          <cell r="S141">
            <v>261.9335714285715</v>
          </cell>
          <cell r="T141">
            <v>304.79542857142854</v>
          </cell>
          <cell r="U141">
            <v>345.27607142857147</v>
          </cell>
          <cell r="V141">
            <v>1184</v>
          </cell>
          <cell r="W141">
            <v>0</v>
          </cell>
          <cell r="X141">
            <v>1</v>
          </cell>
          <cell r="Y141" t="b">
            <v>0</v>
          </cell>
          <cell r="Z141" t="str">
            <v>S</v>
          </cell>
        </row>
        <row r="142">
          <cell r="A142">
            <v>129</v>
          </cell>
          <cell r="B142" t="str">
            <v>CSP003</v>
          </cell>
          <cell r="C142" t="str">
            <v>Project</v>
          </cell>
          <cell r="D142" t="str">
            <v>Site Surveyor (Contract Co-ordinator - EAE)</v>
          </cell>
          <cell r="E142">
            <v>37.288767123287677</v>
          </cell>
          <cell r="F142">
            <v>272.20800000000003</v>
          </cell>
          <cell r="G142">
            <v>299.42880000000008</v>
          </cell>
          <cell r="H142">
            <v>348.42624000000001</v>
          </cell>
          <cell r="I142">
            <v>394.70160000000004</v>
          </cell>
          <cell r="J142">
            <v>1361.0400000000002</v>
          </cell>
          <cell r="K142">
            <v>40.396164383561654</v>
          </cell>
          <cell r="L142">
            <v>294.89200000000005</v>
          </cell>
          <cell r="M142">
            <v>324.38120000000009</v>
          </cell>
          <cell r="N142">
            <v>377.46176000000003</v>
          </cell>
          <cell r="O142">
            <v>427.59340000000009</v>
          </cell>
          <cell r="P142">
            <v>1474.4600000000003</v>
          </cell>
          <cell r="Q142">
            <v>45.279217221135042</v>
          </cell>
          <cell r="R142">
            <v>330.53828571428579</v>
          </cell>
          <cell r="S142">
            <v>363.59211428571439</v>
          </cell>
          <cell r="T142">
            <v>423.08900571428575</v>
          </cell>
          <cell r="U142">
            <v>479.28051428571439</v>
          </cell>
          <cell r="V142">
            <v>1652.691428571429</v>
          </cell>
          <cell r="X142">
            <v>1</v>
          </cell>
          <cell r="Y142" t="b">
            <v>0</v>
          </cell>
          <cell r="Z142" t="str">
            <v>S</v>
          </cell>
        </row>
        <row r="143">
          <cell r="A143">
            <v>130</v>
          </cell>
          <cell r="B143" t="str">
            <v>CSP004</v>
          </cell>
          <cell r="C143" t="str">
            <v>Project</v>
          </cell>
          <cell r="D143" t="str">
            <v>Materials Management Coordinator (EAE)</v>
          </cell>
          <cell r="E143">
            <v>27.501917808219179</v>
          </cell>
          <cell r="F143">
            <v>200.76400000000001</v>
          </cell>
          <cell r="G143">
            <v>220.84040000000002</v>
          </cell>
          <cell r="H143">
            <v>256.97791999999998</v>
          </cell>
          <cell r="I143">
            <v>291.1078</v>
          </cell>
          <cell r="J143">
            <v>1003.82</v>
          </cell>
          <cell r="K143">
            <v>29.793744292237445</v>
          </cell>
          <cell r="L143">
            <v>217.49433333333334</v>
          </cell>
          <cell r="M143">
            <v>239.24376666666669</v>
          </cell>
          <cell r="N143">
            <v>278.39274666666665</v>
          </cell>
          <cell r="O143">
            <v>315.36678333333333</v>
          </cell>
          <cell r="P143">
            <v>1087.4716666666668</v>
          </cell>
          <cell r="Q143">
            <v>33.395185909980434</v>
          </cell>
          <cell r="R143">
            <v>243.78485714285716</v>
          </cell>
          <cell r="S143">
            <v>268.16334285714288</v>
          </cell>
          <cell r="T143">
            <v>312.04461714285713</v>
          </cell>
          <cell r="U143">
            <v>353.48804285714289</v>
          </cell>
          <cell r="V143">
            <v>1218.9242857142858</v>
          </cell>
          <cell r="X143">
            <v>1</v>
          </cell>
          <cell r="Y143" t="b">
            <v>0</v>
          </cell>
          <cell r="Z143" t="str">
            <v>S</v>
          </cell>
        </row>
        <row r="144">
          <cell r="A144">
            <v>131</v>
          </cell>
          <cell r="B144" t="str">
            <v>CPA005</v>
          </cell>
          <cell r="C144" t="str">
            <v>Project</v>
          </cell>
          <cell r="D144" t="str">
            <v>Project SHESQ Advisors (Site Compliance Engineer)</v>
          </cell>
          <cell r="E144">
            <v>43.567452054794529</v>
          </cell>
          <cell r="F144">
            <v>318.04240000000004</v>
          </cell>
          <cell r="G144">
            <v>349.84664000000009</v>
          </cell>
          <cell r="H144">
            <v>407.09427199999999</v>
          </cell>
          <cell r="I144">
            <v>461.16148000000004</v>
          </cell>
          <cell r="J144">
            <v>1590.2120000000002</v>
          </cell>
          <cell r="K144">
            <v>47.198073059360738</v>
          </cell>
          <cell r="L144">
            <v>344.54593333333338</v>
          </cell>
          <cell r="M144">
            <v>379.00052666666676</v>
          </cell>
          <cell r="N144">
            <v>441.01879466666668</v>
          </cell>
          <cell r="O144">
            <v>499.59160333333341</v>
          </cell>
          <cell r="P144">
            <v>1722.7296666666668</v>
          </cell>
          <cell r="Q144">
            <v>52.90333463796479</v>
          </cell>
          <cell r="R144">
            <v>386.19434285714294</v>
          </cell>
          <cell r="S144">
            <v>424.81377714285725</v>
          </cell>
          <cell r="T144">
            <v>494.32875885714287</v>
          </cell>
          <cell r="U144">
            <v>559.9817971428572</v>
          </cell>
          <cell r="V144">
            <v>1930.9717142857148</v>
          </cell>
          <cell r="W144">
            <v>1</v>
          </cell>
          <cell r="X144">
            <v>1</v>
          </cell>
          <cell r="Y144" t="b">
            <v>0</v>
          </cell>
          <cell r="Z144" t="str">
            <v>S</v>
          </cell>
        </row>
        <row r="145">
          <cell r="A145">
            <v>132</v>
          </cell>
          <cell r="B145" t="str">
            <v>CPA006</v>
          </cell>
          <cell r="C145" t="str">
            <v>Core</v>
          </cell>
          <cell r="D145" t="str">
            <v>SHESQ Assurance Auditor (Site Safety Advisor)</v>
          </cell>
          <cell r="E145">
            <v>41.552000000000007</v>
          </cell>
          <cell r="F145">
            <v>303.32960000000003</v>
          </cell>
          <cell r="G145">
            <v>333.66256000000004</v>
          </cell>
          <cell r="H145">
            <v>388.261888</v>
          </cell>
          <cell r="I145">
            <v>439.82792000000001</v>
          </cell>
          <cell r="J145">
            <v>1516.6480000000001</v>
          </cell>
          <cell r="K145">
            <v>45.01466666666667</v>
          </cell>
          <cell r="L145">
            <v>328.6070666666667</v>
          </cell>
          <cell r="M145">
            <v>361.46777333333341</v>
          </cell>
          <cell r="N145">
            <v>420.61704533333329</v>
          </cell>
          <cell r="O145">
            <v>476.48024666666669</v>
          </cell>
          <cell r="P145">
            <v>1643.0353333333335</v>
          </cell>
          <cell r="Q145">
            <v>50.456000000000003</v>
          </cell>
          <cell r="R145">
            <v>368.32880000000006</v>
          </cell>
          <cell r="S145">
            <v>405.1616800000001</v>
          </cell>
          <cell r="T145">
            <v>471.46086400000002</v>
          </cell>
          <cell r="U145">
            <v>534.07676000000004</v>
          </cell>
          <cell r="V145">
            <v>1841.6440000000002</v>
          </cell>
          <cell r="W145">
            <v>0.25</v>
          </cell>
          <cell r="X145">
            <v>1</v>
          </cell>
          <cell r="Y145" t="b">
            <v>0</v>
          </cell>
          <cell r="Z145" t="str">
            <v>S</v>
          </cell>
        </row>
        <row r="146">
          <cell r="A146">
            <v>133</v>
          </cell>
          <cell r="B146" t="str">
            <v>CPA045</v>
          </cell>
          <cell r="C146" t="str">
            <v>Project</v>
          </cell>
          <cell r="D146" t="str">
            <v>PPE Controller</v>
          </cell>
          <cell r="E146">
            <v>22.232410958904111</v>
          </cell>
          <cell r="F146">
            <v>162.29660000000001</v>
          </cell>
          <cell r="G146">
            <v>178.52626000000004</v>
          </cell>
          <cell r="H146">
            <v>207.73964799999999</v>
          </cell>
          <cell r="I146">
            <v>235.33007000000001</v>
          </cell>
          <cell r="J146">
            <v>811.48300000000006</v>
          </cell>
          <cell r="K146">
            <v>24.085111872146122</v>
          </cell>
          <cell r="L146">
            <v>175.82131666666669</v>
          </cell>
          <cell r="M146">
            <v>193.40344833333339</v>
          </cell>
          <cell r="N146">
            <v>225.05128533333334</v>
          </cell>
          <cell r="O146">
            <v>254.9409091666667</v>
          </cell>
          <cell r="P146">
            <v>879.10658333333345</v>
          </cell>
          <cell r="Q146">
            <v>26.996499021526422</v>
          </cell>
          <cell r="R146">
            <v>197.07444285714288</v>
          </cell>
          <cell r="S146">
            <v>216.78188714285719</v>
          </cell>
          <cell r="T146">
            <v>252.25528685714286</v>
          </cell>
          <cell r="U146">
            <v>285.75794214285719</v>
          </cell>
          <cell r="V146">
            <v>985.37221428571445</v>
          </cell>
          <cell r="W146">
            <v>5.7700000000000001E-2</v>
          </cell>
          <cell r="X146">
            <v>1</v>
          </cell>
          <cell r="Y146" t="b">
            <v>0</v>
          </cell>
          <cell r="Z146" t="str">
            <v>S</v>
          </cell>
        </row>
        <row r="147">
          <cell r="A147">
            <v>134</v>
          </cell>
          <cell r="B147" t="str">
            <v>CSP070</v>
          </cell>
          <cell r="C147" t="str">
            <v>Project</v>
          </cell>
          <cell r="D147" t="str">
            <v>Line Warden (EAE)</v>
          </cell>
          <cell r="E147">
            <v>50.872739726027405</v>
          </cell>
          <cell r="F147">
            <v>371.37100000000004</v>
          </cell>
          <cell r="G147">
            <v>408.50810000000007</v>
          </cell>
          <cell r="H147">
            <v>475.35487999999998</v>
          </cell>
          <cell r="I147">
            <v>538.48795000000007</v>
          </cell>
          <cell r="J147">
            <v>1856.8550000000002</v>
          </cell>
          <cell r="K147">
            <v>55.112134703196354</v>
          </cell>
          <cell r="L147">
            <v>402.31858333333338</v>
          </cell>
          <cell r="M147">
            <v>442.55044166666676</v>
          </cell>
          <cell r="N147">
            <v>514.9677866666666</v>
          </cell>
          <cell r="O147">
            <v>583.36194583333338</v>
          </cell>
          <cell r="P147">
            <v>2011.592916666667</v>
          </cell>
          <cell r="Q147">
            <v>61.774041095890411</v>
          </cell>
          <cell r="R147">
            <v>450.95050000000003</v>
          </cell>
          <cell r="S147">
            <v>496.04555000000011</v>
          </cell>
          <cell r="T147">
            <v>577.21663999999998</v>
          </cell>
          <cell r="U147">
            <v>653.87822500000004</v>
          </cell>
          <cell r="V147">
            <v>2254.7525000000001</v>
          </cell>
          <cell r="W147">
            <v>0.16919999999999999</v>
          </cell>
          <cell r="X147">
            <v>1</v>
          </cell>
          <cell r="Y147" t="b">
            <v>0</v>
          </cell>
          <cell r="Z147" t="str">
            <v>S</v>
          </cell>
        </row>
        <row r="148">
          <cell r="A148">
            <v>135</v>
          </cell>
          <cell r="B148" t="str">
            <v>CSP090</v>
          </cell>
          <cell r="C148" t="str">
            <v>Project</v>
          </cell>
          <cell r="D148" t="str">
            <v>NRSWA Manager</v>
          </cell>
          <cell r="E148">
            <v>55.875068493150685</v>
          </cell>
          <cell r="F148">
            <v>407.88800000000003</v>
          </cell>
          <cell r="G148">
            <v>448.67680000000007</v>
          </cell>
          <cell r="H148">
            <v>522.09663999999998</v>
          </cell>
          <cell r="I148">
            <v>591.43759999999997</v>
          </cell>
          <cell r="J148">
            <v>2039.44</v>
          </cell>
          <cell r="K148">
            <v>60.531324200913247</v>
          </cell>
          <cell r="L148">
            <v>441.87866666666667</v>
          </cell>
          <cell r="M148">
            <v>486.06653333333338</v>
          </cell>
          <cell r="N148">
            <v>565.60469333333322</v>
          </cell>
          <cell r="O148">
            <v>640.72406666666666</v>
          </cell>
          <cell r="P148">
            <v>2209.3933333333334</v>
          </cell>
          <cell r="Q148">
            <v>67.848297455968691</v>
          </cell>
          <cell r="R148">
            <v>495.29257142857142</v>
          </cell>
          <cell r="S148">
            <v>544.82182857142857</v>
          </cell>
          <cell r="T148">
            <v>633.97449142857135</v>
          </cell>
          <cell r="U148">
            <v>718.17422857142856</v>
          </cell>
          <cell r="V148">
            <v>2476.462857142857</v>
          </cell>
          <cell r="X148">
            <v>1</v>
          </cell>
          <cell r="Y148" t="b">
            <v>0</v>
          </cell>
          <cell r="Z148" t="str">
            <v>S</v>
          </cell>
        </row>
        <row r="149">
          <cell r="A149">
            <v>136</v>
          </cell>
          <cell r="B149" t="str">
            <v>CSM001</v>
          </cell>
          <cell r="C149" t="str">
            <v>Delivery</v>
          </cell>
          <cell r="D149" t="str">
            <v>Security</v>
          </cell>
          <cell r="E149">
            <v>13.780000000000001</v>
          </cell>
          <cell r="F149">
            <v>330.72</v>
          </cell>
          <cell r="G149">
            <v>363.79200000000009</v>
          </cell>
          <cell r="H149">
            <v>423.32159999999999</v>
          </cell>
          <cell r="I149">
            <v>479.54400000000004</v>
          </cell>
          <cell r="J149">
            <v>1653.6000000000001</v>
          </cell>
          <cell r="K149">
            <v>13</v>
          </cell>
          <cell r="L149">
            <v>312</v>
          </cell>
          <cell r="M149">
            <v>343.20000000000005</v>
          </cell>
          <cell r="N149">
            <v>399.35999999999996</v>
          </cell>
          <cell r="O149">
            <v>452.4</v>
          </cell>
          <cell r="P149">
            <v>2184</v>
          </cell>
          <cell r="Q149">
            <v>13</v>
          </cell>
          <cell r="R149">
            <v>312</v>
          </cell>
          <cell r="S149">
            <v>343.20000000000005</v>
          </cell>
          <cell r="T149">
            <v>399.35999999999996</v>
          </cell>
          <cell r="U149">
            <v>452.4</v>
          </cell>
          <cell r="V149">
            <v>2184</v>
          </cell>
          <cell r="X149">
            <v>1</v>
          </cell>
          <cell r="Y149" t="b">
            <v>0</v>
          </cell>
          <cell r="Z149" t="str">
            <v>O</v>
          </cell>
        </row>
        <row r="150">
          <cell r="A150">
            <v>137</v>
          </cell>
          <cell r="B150" t="str">
            <v>CSM001</v>
          </cell>
          <cell r="C150" t="str">
            <v>Delivery</v>
          </cell>
          <cell r="D150" t="str">
            <v>Security - Weekday - Daytime 10hrs</v>
          </cell>
          <cell r="E150">
            <v>13.780000000000001</v>
          </cell>
          <cell r="F150">
            <v>137.80000000000001</v>
          </cell>
          <cell r="G150">
            <v>151.58000000000001</v>
          </cell>
          <cell r="H150">
            <v>176.38399999999999</v>
          </cell>
          <cell r="I150">
            <v>199.81</v>
          </cell>
          <cell r="J150">
            <v>689</v>
          </cell>
          <cell r="K150">
            <v>13</v>
          </cell>
          <cell r="L150">
            <v>130</v>
          </cell>
          <cell r="M150">
            <v>143</v>
          </cell>
          <cell r="N150">
            <v>166.39999999999998</v>
          </cell>
          <cell r="O150">
            <v>188.5</v>
          </cell>
          <cell r="P150">
            <v>650</v>
          </cell>
          <cell r="Q150">
            <v>13</v>
          </cell>
          <cell r="R150">
            <v>130</v>
          </cell>
          <cell r="S150">
            <v>143</v>
          </cell>
          <cell r="T150">
            <v>166.39999999999998</v>
          </cell>
          <cell r="U150">
            <v>188.5</v>
          </cell>
          <cell r="V150">
            <v>650</v>
          </cell>
          <cell r="X150">
            <v>1</v>
          </cell>
          <cell r="Y150" t="b">
            <v>0</v>
          </cell>
          <cell r="Z150" t="str">
            <v>O</v>
          </cell>
        </row>
        <row r="151">
          <cell r="A151">
            <v>138</v>
          </cell>
          <cell r="B151" t="str">
            <v>CSM001</v>
          </cell>
          <cell r="C151" t="str">
            <v>Delivery</v>
          </cell>
          <cell r="D151" t="str">
            <v>Security - Weekday - Night 14hrs</v>
          </cell>
          <cell r="E151">
            <v>13.780000000000001</v>
          </cell>
          <cell r="F151">
            <v>192.92000000000002</v>
          </cell>
          <cell r="G151">
            <v>212.21200000000005</v>
          </cell>
          <cell r="H151">
            <v>246.93759999999997</v>
          </cell>
          <cell r="I151">
            <v>279.73400000000004</v>
          </cell>
          <cell r="J151">
            <v>964.60000000000014</v>
          </cell>
          <cell r="K151">
            <v>13</v>
          </cell>
          <cell r="L151">
            <v>182</v>
          </cell>
          <cell r="M151">
            <v>200.20000000000002</v>
          </cell>
          <cell r="N151">
            <v>232.95999999999995</v>
          </cell>
          <cell r="O151">
            <v>263.89999999999998</v>
          </cell>
          <cell r="P151">
            <v>910</v>
          </cell>
          <cell r="Q151">
            <v>13</v>
          </cell>
          <cell r="R151">
            <v>182</v>
          </cell>
          <cell r="S151">
            <v>200.20000000000002</v>
          </cell>
          <cell r="T151">
            <v>232.95999999999995</v>
          </cell>
          <cell r="U151">
            <v>263.89999999999998</v>
          </cell>
          <cell r="V151">
            <v>910</v>
          </cell>
          <cell r="X151">
            <v>1</v>
          </cell>
          <cell r="Y151" t="b">
            <v>0</v>
          </cell>
          <cell r="Z151" t="str">
            <v>O</v>
          </cell>
        </row>
        <row r="152">
          <cell r="A152">
            <v>139</v>
          </cell>
          <cell r="B152" t="str">
            <v>CSM001</v>
          </cell>
          <cell r="C152" t="str">
            <v>Delivery</v>
          </cell>
          <cell r="D152" t="str">
            <v>Security - Weekend 24hrs</v>
          </cell>
          <cell r="E152">
            <v>13.780000000000001</v>
          </cell>
          <cell r="F152">
            <v>330.72</v>
          </cell>
          <cell r="G152">
            <v>363.79200000000009</v>
          </cell>
          <cell r="H152">
            <v>423.32159999999999</v>
          </cell>
          <cell r="I152">
            <v>479.54400000000004</v>
          </cell>
          <cell r="J152">
            <v>1653.6000000000001</v>
          </cell>
          <cell r="K152">
            <v>13</v>
          </cell>
          <cell r="L152">
            <v>312</v>
          </cell>
          <cell r="M152">
            <v>343.20000000000005</v>
          </cell>
          <cell r="N152">
            <v>399.35999999999996</v>
          </cell>
          <cell r="O152">
            <v>452.4</v>
          </cell>
          <cell r="P152">
            <v>624</v>
          </cell>
          <cell r="Q152">
            <v>13</v>
          </cell>
          <cell r="R152">
            <v>312</v>
          </cell>
          <cell r="S152">
            <v>343.20000000000005</v>
          </cell>
          <cell r="T152">
            <v>399.35999999999996</v>
          </cell>
          <cell r="U152">
            <v>452.4</v>
          </cell>
          <cell r="V152">
            <v>624</v>
          </cell>
          <cell r="X152">
            <v>1</v>
          </cell>
          <cell r="Y152" t="b">
            <v>0</v>
          </cell>
          <cell r="Z152" t="str">
            <v>O</v>
          </cell>
        </row>
        <row r="153">
          <cell r="A153">
            <v>140</v>
          </cell>
          <cell r="B153" t="str">
            <v>PS001</v>
          </cell>
          <cell r="C153" t="str">
            <v>Project Specific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X153">
            <v>1</v>
          </cell>
          <cell r="Y153" t="b">
            <v>0</v>
          </cell>
          <cell r="Z153" t="str">
            <v>O</v>
          </cell>
        </row>
        <row r="154">
          <cell r="A154">
            <v>141</v>
          </cell>
          <cell r="B154" t="str">
            <v>PS002</v>
          </cell>
          <cell r="C154" t="str">
            <v>Project Specific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X154">
            <v>1</v>
          </cell>
          <cell r="Y154" t="b">
            <v>0</v>
          </cell>
          <cell r="Z154" t="str">
            <v>O</v>
          </cell>
        </row>
        <row r="155">
          <cell r="A155">
            <v>142</v>
          </cell>
          <cell r="B155" t="str">
            <v>PS003</v>
          </cell>
          <cell r="C155" t="str">
            <v>Project Specific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X155">
            <v>1</v>
          </cell>
          <cell r="Y155" t="b">
            <v>0</v>
          </cell>
          <cell r="Z155" t="str">
            <v>O</v>
          </cell>
        </row>
        <row r="156">
          <cell r="A156">
            <v>143</v>
          </cell>
          <cell r="B156" t="str">
            <v>PS004</v>
          </cell>
          <cell r="C156" t="str">
            <v>Project Specific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X156">
            <v>1</v>
          </cell>
          <cell r="Y156" t="b">
            <v>0</v>
          </cell>
          <cell r="Z156" t="str">
            <v>O</v>
          </cell>
        </row>
        <row r="157">
          <cell r="A157">
            <v>144</v>
          </cell>
          <cell r="B157" t="str">
            <v>PS005</v>
          </cell>
          <cell r="C157" t="str">
            <v>Project Specific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X157">
            <v>1</v>
          </cell>
          <cell r="Y157" t="b">
            <v>0</v>
          </cell>
          <cell r="Z157" t="str">
            <v>O</v>
          </cell>
        </row>
        <row r="158">
          <cell r="A158">
            <v>145</v>
          </cell>
          <cell r="B158" t="str">
            <v>PS006</v>
          </cell>
          <cell r="C158" t="str">
            <v>Project Specific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X158">
            <v>1</v>
          </cell>
          <cell r="Y158" t="b">
            <v>0</v>
          </cell>
          <cell r="Z158" t="str">
            <v>O</v>
          </cell>
        </row>
        <row r="159">
          <cell r="A159">
            <v>146</v>
          </cell>
          <cell r="B159" t="str">
            <v>PS007</v>
          </cell>
          <cell r="C159" t="str">
            <v>Project Specific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X159">
            <v>1</v>
          </cell>
          <cell r="Y159" t="b">
            <v>0</v>
          </cell>
          <cell r="Z159" t="str">
            <v>O</v>
          </cell>
        </row>
        <row r="160">
          <cell r="A160">
            <v>147</v>
          </cell>
          <cell r="B160" t="str">
            <v>PS008</v>
          </cell>
          <cell r="C160" t="str">
            <v>Project Specific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X160">
            <v>1</v>
          </cell>
          <cell r="Y160" t="b">
            <v>0</v>
          </cell>
          <cell r="Z160" t="str">
            <v>O</v>
          </cell>
        </row>
        <row r="161">
          <cell r="A161">
            <v>148</v>
          </cell>
          <cell r="B161" t="str">
            <v>PS009</v>
          </cell>
          <cell r="C161" t="str">
            <v>Project Specific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X161">
            <v>1</v>
          </cell>
          <cell r="Y161" t="b">
            <v>0</v>
          </cell>
          <cell r="Z161" t="str">
            <v>O</v>
          </cell>
        </row>
        <row r="162">
          <cell r="A162">
            <v>149</v>
          </cell>
          <cell r="B162" t="str">
            <v>PS010</v>
          </cell>
          <cell r="C162" t="str">
            <v>Project Specific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X162">
            <v>1</v>
          </cell>
          <cell r="Y162" t="b">
            <v>0</v>
          </cell>
          <cell r="Z162" t="str">
            <v>O</v>
          </cell>
        </row>
        <row r="163">
          <cell r="A163">
            <v>150</v>
          </cell>
          <cell r="B163" t="str">
            <v>PS011</v>
          </cell>
          <cell r="C163" t="str">
            <v>Project Specific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X163">
            <v>1</v>
          </cell>
          <cell r="Y163" t="b">
            <v>0</v>
          </cell>
          <cell r="Z163" t="str">
            <v>O</v>
          </cell>
        </row>
        <row r="164">
          <cell r="A164">
            <v>151</v>
          </cell>
          <cell r="B164" t="str">
            <v>PS012</v>
          </cell>
          <cell r="C164" t="str">
            <v>Project Specific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X164">
            <v>1</v>
          </cell>
          <cell r="Y164" t="b">
            <v>0</v>
          </cell>
          <cell r="Z164" t="str">
            <v>O</v>
          </cell>
        </row>
        <row r="165">
          <cell r="A165">
            <v>152</v>
          </cell>
          <cell r="B165" t="str">
            <v>PS013</v>
          </cell>
          <cell r="C165" t="str">
            <v>Project Specific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X165">
            <v>1</v>
          </cell>
          <cell r="Y165" t="b">
            <v>0</v>
          </cell>
          <cell r="Z165" t="str">
            <v>O</v>
          </cell>
        </row>
        <row r="166">
          <cell r="A166">
            <v>153</v>
          </cell>
          <cell r="B166" t="str">
            <v>PS014</v>
          </cell>
          <cell r="C166" t="str">
            <v>Project Specific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X166">
            <v>1</v>
          </cell>
          <cell r="Y166" t="b">
            <v>0</v>
          </cell>
          <cell r="Z166" t="str">
            <v>O</v>
          </cell>
        </row>
        <row r="167">
          <cell r="A167">
            <v>154</v>
          </cell>
          <cell r="B167" t="str">
            <v>PS015</v>
          </cell>
          <cell r="C167" t="str">
            <v>Project Specific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X167">
            <v>1</v>
          </cell>
          <cell r="Y167" t="b">
            <v>0</v>
          </cell>
          <cell r="Z167" t="str">
            <v>O</v>
          </cell>
        </row>
        <row r="168">
          <cell r="A168">
            <v>155</v>
          </cell>
          <cell r="B168" t="str">
            <v>PS016</v>
          </cell>
          <cell r="C168" t="str">
            <v>Project Specific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X168">
            <v>1</v>
          </cell>
          <cell r="Y168" t="b">
            <v>0</v>
          </cell>
          <cell r="Z168" t="str">
            <v>O</v>
          </cell>
        </row>
        <row r="169">
          <cell r="A169">
            <v>156</v>
          </cell>
          <cell r="B169" t="str">
            <v>PS017</v>
          </cell>
          <cell r="C169" t="str">
            <v>Project Specific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X169">
            <v>1</v>
          </cell>
          <cell r="Y169" t="b">
            <v>0</v>
          </cell>
          <cell r="Z169" t="str">
            <v>O</v>
          </cell>
        </row>
        <row r="170">
          <cell r="A170">
            <v>157</v>
          </cell>
          <cell r="B170" t="str">
            <v>PS018</v>
          </cell>
          <cell r="C170" t="str">
            <v>Project Specific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X170">
            <v>1</v>
          </cell>
          <cell r="Y170" t="b">
            <v>0</v>
          </cell>
          <cell r="Z170" t="str">
            <v>O</v>
          </cell>
        </row>
        <row r="171">
          <cell r="A171">
            <v>158</v>
          </cell>
          <cell r="B171" t="str">
            <v>PS019</v>
          </cell>
          <cell r="C171" t="str">
            <v>Project Specific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X171">
            <v>1</v>
          </cell>
          <cell r="Y171" t="b">
            <v>0</v>
          </cell>
          <cell r="Z171" t="str">
            <v>O</v>
          </cell>
        </row>
        <row r="172">
          <cell r="A172">
            <v>159</v>
          </cell>
          <cell r="B172" t="str">
            <v>PS020</v>
          </cell>
          <cell r="C172" t="str">
            <v>Project Specific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X172">
            <v>1</v>
          </cell>
          <cell r="Y172" t="b">
            <v>0</v>
          </cell>
          <cell r="Z172" t="str">
            <v>O</v>
          </cell>
        </row>
        <row r="173">
          <cell r="A173">
            <v>160</v>
          </cell>
          <cell r="B173" t="str">
            <v>PS021</v>
          </cell>
          <cell r="C173" t="str">
            <v>Project Specific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X173">
            <v>1</v>
          </cell>
          <cell r="Y173" t="b">
            <v>0</v>
          </cell>
          <cell r="Z173" t="str">
            <v>O</v>
          </cell>
        </row>
        <row r="174">
          <cell r="A174">
            <v>161</v>
          </cell>
          <cell r="B174" t="str">
            <v>PS022</v>
          </cell>
          <cell r="C174" t="str">
            <v>Project Specific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X174">
            <v>1</v>
          </cell>
          <cell r="Y174" t="b">
            <v>0</v>
          </cell>
          <cell r="Z174" t="str">
            <v>O</v>
          </cell>
        </row>
        <row r="175">
          <cell r="A175">
            <v>162</v>
          </cell>
          <cell r="B175" t="str">
            <v>PS023</v>
          </cell>
          <cell r="C175" t="str">
            <v>Project Specific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X175">
            <v>1</v>
          </cell>
          <cell r="Y175" t="b">
            <v>0</v>
          </cell>
          <cell r="Z175" t="str">
            <v>O</v>
          </cell>
        </row>
        <row r="176">
          <cell r="A176">
            <v>163</v>
          </cell>
          <cell r="B176" t="str">
            <v>PS024</v>
          </cell>
          <cell r="C176" t="str">
            <v>Project Specific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X176">
            <v>1</v>
          </cell>
          <cell r="Y176" t="b">
            <v>0</v>
          </cell>
          <cell r="Z176" t="str">
            <v>O</v>
          </cell>
        </row>
        <row r="177">
          <cell r="A177">
            <v>164</v>
          </cell>
          <cell r="B177" t="str">
            <v>PS025</v>
          </cell>
          <cell r="C177" t="str">
            <v>Project Specific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X177">
            <v>1</v>
          </cell>
          <cell r="Y177" t="b">
            <v>0</v>
          </cell>
          <cell r="Z177" t="str">
            <v>O</v>
          </cell>
        </row>
        <row r="178">
          <cell r="A178">
            <v>165</v>
          </cell>
          <cell r="B178" t="str">
            <v>PS026</v>
          </cell>
          <cell r="C178" t="str">
            <v>Project Specific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X178">
            <v>1</v>
          </cell>
          <cell r="Y178" t="b">
            <v>0</v>
          </cell>
          <cell r="Z178" t="str">
            <v>O</v>
          </cell>
        </row>
        <row r="179">
          <cell r="A179">
            <v>166</v>
          </cell>
          <cell r="B179" t="str">
            <v>PS027</v>
          </cell>
          <cell r="C179" t="str">
            <v>Project Specific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X179">
            <v>1</v>
          </cell>
          <cell r="Y179" t="b">
            <v>0</v>
          </cell>
          <cell r="Z179" t="str">
            <v>O</v>
          </cell>
        </row>
        <row r="180">
          <cell r="A180">
            <v>167</v>
          </cell>
          <cell r="B180" t="str">
            <v>PS028</v>
          </cell>
          <cell r="C180" t="str">
            <v>Project Specific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X180">
            <v>1</v>
          </cell>
          <cell r="Y180" t="b">
            <v>0</v>
          </cell>
          <cell r="Z180" t="str">
            <v>O</v>
          </cell>
        </row>
        <row r="181">
          <cell r="A181">
            <v>168</v>
          </cell>
          <cell r="B181" t="str">
            <v>PS029</v>
          </cell>
          <cell r="C181" t="str">
            <v>Project Specific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X181">
            <v>1</v>
          </cell>
          <cell r="Y181" t="b">
            <v>0</v>
          </cell>
          <cell r="Z181" t="str">
            <v>O</v>
          </cell>
        </row>
        <row r="182">
          <cell r="A182">
            <v>169</v>
          </cell>
          <cell r="B182" t="str">
            <v>PS030</v>
          </cell>
          <cell r="C182" t="str">
            <v>Project Specific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X182">
            <v>1</v>
          </cell>
          <cell r="Y182" t="b">
            <v>0</v>
          </cell>
          <cell r="Z182" t="str">
            <v>O</v>
          </cell>
        </row>
        <row r="183">
          <cell r="A183">
            <v>170</v>
          </cell>
          <cell r="B183" t="str">
            <v>PS031</v>
          </cell>
          <cell r="C183" t="str">
            <v>Project Specific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X183">
            <v>1</v>
          </cell>
          <cell r="Y183" t="b">
            <v>0</v>
          </cell>
          <cell r="Z183" t="str">
            <v>O</v>
          </cell>
        </row>
        <row r="184">
          <cell r="A184">
            <v>171</v>
          </cell>
          <cell r="B184" t="str">
            <v>PS032</v>
          </cell>
          <cell r="C184" t="str">
            <v>Project Specific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X184">
            <v>1</v>
          </cell>
          <cell r="Y184" t="b">
            <v>0</v>
          </cell>
          <cell r="Z184" t="str">
            <v>O</v>
          </cell>
        </row>
        <row r="185">
          <cell r="A185">
            <v>172</v>
          </cell>
          <cell r="B185" t="str">
            <v>PS033</v>
          </cell>
          <cell r="C185" t="str">
            <v>Project Specific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X185">
            <v>1</v>
          </cell>
          <cell r="Y185" t="b">
            <v>0</v>
          </cell>
          <cell r="Z185" t="str">
            <v>O</v>
          </cell>
        </row>
        <row r="186">
          <cell r="A186">
            <v>173</v>
          </cell>
          <cell r="B186" t="str">
            <v>PS034</v>
          </cell>
          <cell r="C186" t="str">
            <v>Project Specific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X186">
            <v>1</v>
          </cell>
          <cell r="Y186" t="b">
            <v>0</v>
          </cell>
          <cell r="Z186" t="str">
            <v>O</v>
          </cell>
        </row>
        <row r="187">
          <cell r="A187">
            <v>174</v>
          </cell>
          <cell r="B187" t="str">
            <v>PS035</v>
          </cell>
          <cell r="C187" t="str">
            <v>Project Specific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X187">
            <v>1</v>
          </cell>
          <cell r="Y187" t="b">
            <v>0</v>
          </cell>
          <cell r="Z187" t="str">
            <v>O</v>
          </cell>
        </row>
        <row r="188">
          <cell r="A188">
            <v>175</v>
          </cell>
          <cell r="B188" t="str">
            <v>PS036</v>
          </cell>
          <cell r="C188" t="str">
            <v>Project Specific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X188">
            <v>1</v>
          </cell>
          <cell r="Y188" t="b">
            <v>0</v>
          </cell>
          <cell r="Z188" t="str">
            <v>O</v>
          </cell>
        </row>
        <row r="189">
          <cell r="A189">
            <v>176</v>
          </cell>
          <cell r="B189" t="str">
            <v>PS037</v>
          </cell>
          <cell r="C189" t="str">
            <v>Project Specific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X189">
            <v>1</v>
          </cell>
          <cell r="Y189" t="b">
            <v>0</v>
          </cell>
          <cell r="Z189" t="str">
            <v>O</v>
          </cell>
        </row>
        <row r="190">
          <cell r="A190">
            <v>177</v>
          </cell>
          <cell r="B190" t="str">
            <v>PS038</v>
          </cell>
          <cell r="C190" t="str">
            <v>Project Specific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X190">
            <v>1</v>
          </cell>
          <cell r="Y190" t="b">
            <v>0</v>
          </cell>
          <cell r="Z190" t="str">
            <v>O</v>
          </cell>
        </row>
        <row r="191">
          <cell r="A191">
            <v>178</v>
          </cell>
          <cell r="B191" t="str">
            <v>PS039</v>
          </cell>
          <cell r="C191" t="str">
            <v>Project Specific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X191">
            <v>1</v>
          </cell>
          <cell r="Y191" t="b">
            <v>0</v>
          </cell>
          <cell r="Z191" t="str">
            <v>O</v>
          </cell>
        </row>
        <row r="192">
          <cell r="A192">
            <v>179</v>
          </cell>
          <cell r="B192" t="str">
            <v>PS040</v>
          </cell>
          <cell r="C192" t="str">
            <v>Project Specific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X192">
            <v>1</v>
          </cell>
          <cell r="Y192" t="b">
            <v>0</v>
          </cell>
          <cell r="Z192" t="str">
            <v>O</v>
          </cell>
        </row>
        <row r="193">
          <cell r="A193">
            <v>180</v>
          </cell>
          <cell r="B193" t="str">
            <v>PS041</v>
          </cell>
          <cell r="C193" t="str">
            <v>Project Specific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X193">
            <v>1</v>
          </cell>
          <cell r="Y193" t="b">
            <v>0</v>
          </cell>
          <cell r="Z193" t="str">
            <v>O</v>
          </cell>
        </row>
        <row r="194">
          <cell r="A194">
            <v>181</v>
          </cell>
          <cell r="B194" t="str">
            <v>PS042</v>
          </cell>
          <cell r="C194" t="str">
            <v>Project Specific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X194">
            <v>1</v>
          </cell>
          <cell r="Y194" t="b">
            <v>0</v>
          </cell>
          <cell r="Z194" t="str">
            <v>O</v>
          </cell>
        </row>
        <row r="195">
          <cell r="A195">
            <v>182</v>
          </cell>
          <cell r="B195" t="str">
            <v>PS043</v>
          </cell>
          <cell r="C195" t="str">
            <v>Project Specific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X195">
            <v>1</v>
          </cell>
          <cell r="Y195" t="b">
            <v>0</v>
          </cell>
          <cell r="Z195" t="str">
            <v>O</v>
          </cell>
        </row>
        <row r="196">
          <cell r="A196">
            <v>183</v>
          </cell>
          <cell r="B196" t="str">
            <v>PS044</v>
          </cell>
          <cell r="C196" t="str">
            <v>Project Specific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X196">
            <v>1</v>
          </cell>
          <cell r="Y196" t="b">
            <v>0</v>
          </cell>
          <cell r="Z196" t="str">
            <v>O</v>
          </cell>
        </row>
        <row r="197">
          <cell r="A197">
            <v>184</v>
          </cell>
          <cell r="B197" t="str">
            <v>PS045</v>
          </cell>
          <cell r="C197" t="str">
            <v>Project Specific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X197">
            <v>1</v>
          </cell>
          <cell r="Y197" t="b">
            <v>0</v>
          </cell>
          <cell r="Z197" t="str">
            <v>O</v>
          </cell>
        </row>
        <row r="198">
          <cell r="A198">
            <v>185</v>
          </cell>
          <cell r="B198" t="str">
            <v>PS046</v>
          </cell>
          <cell r="C198" t="str">
            <v>Project Specific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X198">
            <v>1</v>
          </cell>
          <cell r="Y198" t="b">
            <v>0</v>
          </cell>
          <cell r="Z198" t="str">
            <v>O</v>
          </cell>
        </row>
        <row r="199">
          <cell r="A199">
            <v>186</v>
          </cell>
          <cell r="B199" t="str">
            <v>PS047</v>
          </cell>
          <cell r="C199" t="str">
            <v>Project Specific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X199">
            <v>1</v>
          </cell>
          <cell r="Y199" t="b">
            <v>0</v>
          </cell>
          <cell r="Z199" t="str">
            <v>O</v>
          </cell>
        </row>
        <row r="200">
          <cell r="A200">
            <v>187</v>
          </cell>
          <cell r="B200" t="str">
            <v>PS048</v>
          </cell>
          <cell r="C200" t="str">
            <v>Project Specific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X200">
            <v>1</v>
          </cell>
          <cell r="Y200" t="b">
            <v>0</v>
          </cell>
          <cell r="Z200" t="str">
            <v>O</v>
          </cell>
        </row>
      </sheetData>
      <sheetData sheetId="9" refreshError="1"/>
      <sheetData sheetId="10" refreshError="1">
        <row r="10">
          <cell r="B10">
            <v>1</v>
          </cell>
          <cell r="C10" t="str">
            <v>Project Management</v>
          </cell>
        </row>
        <row r="11">
          <cell r="B11">
            <v>1.1000000000000001</v>
          </cell>
          <cell r="C11" t="str">
            <v>Project Management And Preliminaries - General</v>
          </cell>
        </row>
        <row r="12">
          <cell r="B12">
            <v>1.1100000000000001</v>
          </cell>
          <cell r="C12" t="str">
            <v>Project Management And Preliminaries - General - Accommodation</v>
          </cell>
        </row>
        <row r="13">
          <cell r="B13">
            <v>1.1200000000000001</v>
          </cell>
          <cell r="C13" t="str">
            <v>Project Management And Preliminaries - General - Plant</v>
          </cell>
        </row>
        <row r="14">
          <cell r="B14">
            <v>1.125</v>
          </cell>
          <cell r="C14" t="str">
            <v>Project Management And Preliminaries - General - Site Vehicles</v>
          </cell>
        </row>
        <row r="15">
          <cell r="B15">
            <v>1.1299999999999999</v>
          </cell>
          <cell r="C15" t="str">
            <v>Project Management And Preliminaries - General - COSHH</v>
          </cell>
        </row>
        <row r="16">
          <cell r="B16">
            <v>1.1399999999999999</v>
          </cell>
          <cell r="C16" t="str">
            <v>Project Management And Preliminaries - General - Security</v>
          </cell>
        </row>
        <row r="17">
          <cell r="B17">
            <v>1.1499999999999999</v>
          </cell>
          <cell r="C17" t="str">
            <v>Project Management - Ex-core Programme Management</v>
          </cell>
        </row>
        <row r="18">
          <cell r="B18">
            <v>1.1599999999999999</v>
          </cell>
          <cell r="C18" t="str">
            <v>Project Management - Ex-core Operations Management</v>
          </cell>
        </row>
        <row r="19">
          <cell r="B19">
            <v>1.17</v>
          </cell>
          <cell r="C19" t="str">
            <v>Project Management - Ex-core Commercial Management</v>
          </cell>
        </row>
        <row r="20">
          <cell r="B20">
            <v>1.18</v>
          </cell>
          <cell r="C20" t="str">
            <v>Project Management - Ex-core Design Management</v>
          </cell>
        </row>
        <row r="21">
          <cell r="B21">
            <v>1.2</v>
          </cell>
          <cell r="C21" t="str">
            <v>Consents And Wayleaves - General</v>
          </cell>
        </row>
        <row r="22">
          <cell r="B22">
            <v>1.3</v>
          </cell>
          <cell r="C22" t="str">
            <v>3rd Party Liaison (Non-Contractual) - General</v>
          </cell>
        </row>
        <row r="23">
          <cell r="B23">
            <v>1.4</v>
          </cell>
          <cell r="C23" t="str">
            <v>3rd Party Liaison (Contractual) - General</v>
          </cell>
        </row>
        <row r="24">
          <cell r="B24">
            <v>1.5</v>
          </cell>
          <cell r="C24" t="str">
            <v>SHESQ And Environmental - General</v>
          </cell>
        </row>
        <row r="25">
          <cell r="B25">
            <v>1.6</v>
          </cell>
          <cell r="C25" t="str">
            <v>Surveys And Investigations - General</v>
          </cell>
        </row>
        <row r="26">
          <cell r="B26">
            <v>2</v>
          </cell>
          <cell r="C26" t="str">
            <v>Engineering Design</v>
          </cell>
        </row>
        <row r="27">
          <cell r="B27">
            <v>2.1</v>
          </cell>
          <cell r="C27" t="str">
            <v>Engineering Design - General</v>
          </cell>
        </row>
        <row r="28">
          <cell r="B28">
            <v>2.2000000000000002</v>
          </cell>
          <cell r="C28" t="str">
            <v>Technical Consultancy</v>
          </cell>
        </row>
        <row r="29">
          <cell r="B29">
            <v>2.2999999999999998</v>
          </cell>
          <cell r="C29" t="str">
            <v>Type Registration</v>
          </cell>
        </row>
        <row r="30">
          <cell r="B30">
            <v>2.4</v>
          </cell>
          <cell r="C30" t="str">
            <v>Development And Prototyping</v>
          </cell>
        </row>
        <row r="31">
          <cell r="B31">
            <v>2.5</v>
          </cell>
          <cell r="C31" t="str">
            <v>Design - Cable Containment</v>
          </cell>
        </row>
        <row r="32">
          <cell r="B32">
            <v>2.6</v>
          </cell>
          <cell r="C32" t="str">
            <v>Design - Cable</v>
          </cell>
        </row>
        <row r="33">
          <cell r="B33">
            <v>2.7</v>
          </cell>
          <cell r="C33" t="str">
            <v>Design - Accessories</v>
          </cell>
        </row>
        <row r="34">
          <cell r="B34">
            <v>2.8</v>
          </cell>
          <cell r="C34" t="str">
            <v>Design - Joints And Sealing Ends</v>
          </cell>
        </row>
        <row r="35">
          <cell r="B35">
            <v>2.9</v>
          </cell>
          <cell r="C35" t="str">
            <v>Design - Scaffolding / Access/ Diversions</v>
          </cell>
        </row>
        <row r="36">
          <cell r="B36">
            <v>3</v>
          </cell>
          <cell r="C36" t="str">
            <v>Procurement, Plant &amp; Materials Manufacture &amp; Test</v>
          </cell>
        </row>
        <row r="37">
          <cell r="B37">
            <v>3.1</v>
          </cell>
          <cell r="C37" t="str">
            <v>Procurement - Cable Containment - Direct Buried</v>
          </cell>
        </row>
        <row r="38">
          <cell r="B38">
            <v>3.12</v>
          </cell>
          <cell r="C38" t="str">
            <v>Procurement - Cable Containment - Troughs</v>
          </cell>
        </row>
        <row r="39">
          <cell r="B39">
            <v>3.14</v>
          </cell>
          <cell r="C39" t="str">
            <v>Procurement - Cable Containment - Ducts</v>
          </cell>
        </row>
        <row r="40">
          <cell r="B40">
            <v>3.16</v>
          </cell>
          <cell r="C40" t="str">
            <v>Procurement - Cable Containment - Cable Carrying Strucutures / Above Ground</v>
          </cell>
        </row>
        <row r="41">
          <cell r="B41">
            <v>3.17</v>
          </cell>
          <cell r="C41" t="str">
            <v>Procurement - Cable Containment - Tunneling</v>
          </cell>
        </row>
        <row r="42">
          <cell r="B42">
            <v>3.2</v>
          </cell>
          <cell r="C42" t="str">
            <v>Procurement - Cable</v>
          </cell>
        </row>
        <row r="43">
          <cell r="B43">
            <v>3.3</v>
          </cell>
          <cell r="C43" t="str">
            <v>Procurement - Accessories</v>
          </cell>
        </row>
        <row r="44">
          <cell r="B44">
            <v>3.4</v>
          </cell>
          <cell r="C44" t="str">
            <v>Procurement - Joints And Sealing Ends</v>
          </cell>
        </row>
        <row r="45">
          <cell r="B45">
            <v>3.45</v>
          </cell>
          <cell r="C45" t="str">
            <v>Procurement - Joint Bays &amp; Sealing End Structures, Cable Sealing End Compounds</v>
          </cell>
        </row>
        <row r="46">
          <cell r="B46">
            <v>3.5</v>
          </cell>
          <cell r="C46" t="str">
            <v>Procurement - Scaffolding</v>
          </cell>
        </row>
        <row r="47">
          <cell r="B47">
            <v>3.54</v>
          </cell>
          <cell r="C47" t="str">
            <v>Procurement - Access - Stone Roads</v>
          </cell>
        </row>
        <row r="48">
          <cell r="B48">
            <v>3.56</v>
          </cell>
          <cell r="C48" t="str">
            <v>Procurement - Access - Trakway</v>
          </cell>
        </row>
        <row r="49">
          <cell r="B49">
            <v>3.58</v>
          </cell>
          <cell r="C49" t="str">
            <v>Procurement - Diversions</v>
          </cell>
        </row>
        <row r="50">
          <cell r="B50">
            <v>3.9</v>
          </cell>
          <cell r="C50" t="str">
            <v>Procurement - Spares</v>
          </cell>
        </row>
        <row r="51">
          <cell r="B51">
            <v>4</v>
          </cell>
          <cell r="C51" t="str">
            <v>Site Installation</v>
          </cell>
        </row>
        <row r="52">
          <cell r="B52">
            <v>4.0999999999999996</v>
          </cell>
          <cell r="C52" t="str">
            <v>Mobilisation - Pre-Installation</v>
          </cell>
        </row>
        <row r="53">
          <cell r="B53">
            <v>4.1500000000000004</v>
          </cell>
          <cell r="C53" t="str">
            <v>Mobilisation - Enabling</v>
          </cell>
        </row>
        <row r="54">
          <cell r="B54">
            <v>4.2</v>
          </cell>
          <cell r="C54" t="str">
            <v>Installation - Cable Containment - Direct Buried</v>
          </cell>
        </row>
        <row r="55">
          <cell r="B55">
            <v>4.22</v>
          </cell>
          <cell r="C55" t="str">
            <v>Installation - Cable Containment - Troughs</v>
          </cell>
        </row>
        <row r="56">
          <cell r="B56">
            <v>4.24</v>
          </cell>
          <cell r="C56" t="str">
            <v>Installation - Cable Containment - Ducts - Unmade Land</v>
          </cell>
        </row>
        <row r="57">
          <cell r="B57">
            <v>4.2409999999999997</v>
          </cell>
          <cell r="C57" t="str">
            <v>Installation - Cable Containment - Ducts - Road SGT1 - NOT IN SCOPE (NIS)</v>
          </cell>
        </row>
        <row r="58">
          <cell r="B58">
            <v>4.242</v>
          </cell>
          <cell r="C58" t="str">
            <v>Installation - Cable Containment - Ducts - Finish Unmde Land SGT2</v>
          </cell>
        </row>
        <row r="59">
          <cell r="B59">
            <v>4.26</v>
          </cell>
          <cell r="C59" t="str">
            <v>Installation - Cable Containment - Cable Carrying Strucutures / Above Ground - NIS</v>
          </cell>
        </row>
        <row r="60">
          <cell r="B60">
            <v>4.2699999999999996</v>
          </cell>
          <cell r="C60" t="str">
            <v>Installation - Cable Containment - Tunneling - NIS</v>
          </cell>
        </row>
        <row r="61">
          <cell r="B61">
            <v>4.3</v>
          </cell>
          <cell r="C61" t="str">
            <v>Installation - Cable</v>
          </cell>
        </row>
        <row r="62">
          <cell r="B62">
            <v>4.3010000000000002</v>
          </cell>
          <cell r="C62" t="str">
            <v>Installation - Cable Install - SGT1- NIS</v>
          </cell>
        </row>
        <row r="63">
          <cell r="B63">
            <v>4.3109999999999999</v>
          </cell>
          <cell r="C63" t="str">
            <v>Installation - Cable Install - SGT2</v>
          </cell>
        </row>
        <row r="64">
          <cell r="B64">
            <v>4.4000000000000004</v>
          </cell>
          <cell r="C64" t="str">
            <v>Installation - Accessories</v>
          </cell>
        </row>
        <row r="65">
          <cell r="B65">
            <v>4.5</v>
          </cell>
          <cell r="C65" t="str">
            <v>Installation - Jointing &amp; Terminating</v>
          </cell>
        </row>
        <row r="66">
          <cell r="B66">
            <v>4.5010000000000003</v>
          </cell>
          <cell r="C66" t="str">
            <v>Installation - Jointing &amp; Terminating - SGT1- NIS</v>
          </cell>
        </row>
        <row r="67">
          <cell r="B67">
            <v>4.5110000000000001</v>
          </cell>
          <cell r="C67" t="str">
            <v>Installation - Jointing &amp; Terminating - SGT2</v>
          </cell>
        </row>
        <row r="68">
          <cell r="B68">
            <v>4.55</v>
          </cell>
          <cell r="C68" t="str">
            <v>Installation - Joint Bays, Sealing End Structures, Cable Sealing End Compounds</v>
          </cell>
        </row>
        <row r="69">
          <cell r="B69">
            <v>4.5510000000000002</v>
          </cell>
          <cell r="C69" t="str">
            <v>Installation - Sealing End Structures - Remove Existing Steelwork - SGT1- NIS</v>
          </cell>
        </row>
        <row r="70">
          <cell r="B70">
            <v>4.5519999999999996</v>
          </cell>
          <cell r="C70" t="str">
            <v>Installation - Sealing End Structures - New Sealing End Bases - SGT1 - NIS</v>
          </cell>
        </row>
        <row r="71">
          <cell r="B71">
            <v>4.5529999999999999</v>
          </cell>
          <cell r="C71" t="str">
            <v>Installation - Sealing End Structures - New Sealing End Steelwork - SGT1- NIS</v>
          </cell>
        </row>
        <row r="72">
          <cell r="B72">
            <v>4.5540000000000003</v>
          </cell>
          <cell r="C72" t="str">
            <v>Installation - Substation Equipment - Install Busbars - SGT1- NIS</v>
          </cell>
        </row>
        <row r="73">
          <cell r="B73">
            <v>4.5609999999999999</v>
          </cell>
          <cell r="C73" t="str">
            <v>Installation - Sealing End Structures - Remove Existing Steelwork - SGT2</v>
          </cell>
        </row>
        <row r="74">
          <cell r="B74">
            <v>4.5620000000000003</v>
          </cell>
          <cell r="C74" t="str">
            <v>Installation - Sealing End Structures - New Sealing End Bases - SGT2</v>
          </cell>
        </row>
        <row r="75">
          <cell r="B75">
            <v>4.5629999999999997</v>
          </cell>
          <cell r="C75" t="str">
            <v>Installation - Sealing End Structures - New Sealing End Steelwork - SGT2</v>
          </cell>
        </row>
        <row r="76">
          <cell r="B76">
            <v>4.5640000000000001</v>
          </cell>
          <cell r="C76" t="str">
            <v>Installation - Substation Equipment - Install Busbars - SGT2</v>
          </cell>
        </row>
        <row r="77">
          <cell r="B77">
            <v>4.5999999999999996</v>
          </cell>
          <cell r="C77" t="str">
            <v>Installation - Scaffold</v>
          </cell>
        </row>
        <row r="78">
          <cell r="B78">
            <v>4.601</v>
          </cell>
          <cell r="C78" t="str">
            <v>Installation - Scaffold - SGT1 - NIS</v>
          </cell>
        </row>
        <row r="79">
          <cell r="B79">
            <v>4.6020000000000003</v>
          </cell>
          <cell r="C79" t="str">
            <v>Installation - Scaffold Dismantle - SGT1- NIS</v>
          </cell>
        </row>
        <row r="80">
          <cell r="B80">
            <v>4.6109999999999998</v>
          </cell>
          <cell r="C80" t="str">
            <v>Installation - Scaffold - SGT2</v>
          </cell>
        </row>
        <row r="81">
          <cell r="B81">
            <v>4.6120000000000001</v>
          </cell>
          <cell r="C81" t="str">
            <v>Installation - Scaffold Dismantle - SGT2</v>
          </cell>
        </row>
        <row r="82">
          <cell r="B82">
            <v>4.6399999999999997</v>
          </cell>
          <cell r="C82" t="str">
            <v>Installation - Access - Trakway</v>
          </cell>
        </row>
        <row r="83">
          <cell r="B83">
            <v>4.66</v>
          </cell>
          <cell r="C83" t="str">
            <v>Installation - Access - Stone Road</v>
          </cell>
        </row>
        <row r="84">
          <cell r="B84">
            <v>4.68</v>
          </cell>
          <cell r="C84" t="str">
            <v>Installation - Diversions</v>
          </cell>
        </row>
        <row r="85">
          <cell r="B85">
            <v>4.7</v>
          </cell>
          <cell r="C85" t="str">
            <v>Installation - Commissioning And Testing</v>
          </cell>
        </row>
        <row r="86">
          <cell r="B86">
            <v>4.7009999999999996</v>
          </cell>
          <cell r="C86" t="str">
            <v>Installation - Commissioning And Testing - SGT1 - NIS</v>
          </cell>
        </row>
        <row r="87">
          <cell r="B87">
            <v>4.7110000000000003</v>
          </cell>
          <cell r="C87" t="str">
            <v>Installation - Commissioning And Testing - SGT2</v>
          </cell>
        </row>
        <row r="88">
          <cell r="B88">
            <v>4.8</v>
          </cell>
          <cell r="C88" t="str">
            <v>Installation - Demobilisation</v>
          </cell>
        </row>
        <row r="89">
          <cell r="B89">
            <v>4.84</v>
          </cell>
          <cell r="C89" t="str">
            <v>Installation - Decommissioning</v>
          </cell>
        </row>
        <row r="90">
          <cell r="B90">
            <v>4.8410000000000002</v>
          </cell>
          <cell r="C90" t="str">
            <v>Installation - Cut &amp; Remove Existing Cable at SE's - SGT1- NIS</v>
          </cell>
        </row>
        <row r="91">
          <cell r="B91">
            <v>4.851</v>
          </cell>
          <cell r="C91" t="str">
            <v>Installation - Cut &amp; Remove Existing Cable at SE's - SGT2</v>
          </cell>
        </row>
        <row r="92">
          <cell r="B92">
            <v>4.88</v>
          </cell>
          <cell r="C92" t="str">
            <v>Installation - Other</v>
          </cell>
        </row>
        <row r="93">
          <cell r="B93">
            <v>5</v>
          </cell>
          <cell r="C93" t="str">
            <v>Risk Register</v>
          </cell>
        </row>
        <row r="94">
          <cell r="B94">
            <v>6</v>
          </cell>
          <cell r="C94" t="str">
            <v>NG Costs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L3" t="str">
            <v>3.1</v>
          </cell>
          <cell r="M3" t="str">
            <v>Civils</v>
          </cell>
        </row>
        <row r="4">
          <cell r="L4" t="str">
            <v>3.10</v>
          </cell>
          <cell r="M4" t="str">
            <v>Civils</v>
          </cell>
        </row>
        <row r="5">
          <cell r="L5" t="str">
            <v>3.2</v>
          </cell>
          <cell r="M5" t="str">
            <v>Plant</v>
          </cell>
        </row>
        <row r="6">
          <cell r="L6" t="str">
            <v>3.20</v>
          </cell>
          <cell r="M6" t="str">
            <v>Plant</v>
          </cell>
        </row>
        <row r="7">
          <cell r="L7" t="str">
            <v>3.3</v>
          </cell>
          <cell r="M7" t="str">
            <v>Plant</v>
          </cell>
          <cell r="O7" t="str">
            <v>4.10</v>
          </cell>
        </row>
        <row r="8">
          <cell r="L8" t="str">
            <v>3.30</v>
          </cell>
          <cell r="M8" t="str">
            <v>Plant</v>
          </cell>
          <cell r="O8" t="str">
            <v>4.11</v>
          </cell>
        </row>
        <row r="9">
          <cell r="L9" t="str">
            <v>3.4</v>
          </cell>
          <cell r="M9" t="str">
            <v>Plant</v>
          </cell>
          <cell r="O9" t="str">
            <v>4.12</v>
          </cell>
        </row>
        <row r="10">
          <cell r="L10" t="str">
            <v>3.4</v>
          </cell>
          <cell r="M10" t="str">
            <v>Plant</v>
          </cell>
          <cell r="O10" t="str">
            <v>4.13</v>
          </cell>
        </row>
        <row r="11">
          <cell r="L11" t="str">
            <v>3.41</v>
          </cell>
          <cell r="M11" t="str">
            <v>Plant</v>
          </cell>
          <cell r="O11" t="str">
            <v>4.14</v>
          </cell>
        </row>
        <row r="12">
          <cell r="L12" t="str">
            <v>3.42</v>
          </cell>
          <cell r="M12" t="str">
            <v>Plant</v>
          </cell>
          <cell r="O12" t="str">
            <v>4.15</v>
          </cell>
        </row>
        <row r="13">
          <cell r="L13" t="str">
            <v>3.43</v>
          </cell>
          <cell r="M13" t="str">
            <v>Plant</v>
          </cell>
          <cell r="O13" t="str">
            <v>4.16</v>
          </cell>
        </row>
        <row r="14">
          <cell r="L14" t="str">
            <v>3.44</v>
          </cell>
          <cell r="M14" t="str">
            <v>Plant</v>
          </cell>
          <cell r="O14" t="str">
            <v>4.17</v>
          </cell>
        </row>
        <row r="15">
          <cell r="L15" t="str">
            <v>3.45</v>
          </cell>
          <cell r="M15" t="str">
            <v>Civils</v>
          </cell>
          <cell r="O15" t="str">
            <v>4.18</v>
          </cell>
        </row>
        <row r="16">
          <cell r="L16" t="str">
            <v>3.46</v>
          </cell>
          <cell r="M16" t="str">
            <v>Civils</v>
          </cell>
          <cell r="O16" t="str">
            <v>4.19</v>
          </cell>
        </row>
        <row r="17">
          <cell r="L17" t="str">
            <v>3.47</v>
          </cell>
          <cell r="M17" t="str">
            <v>Civils</v>
          </cell>
          <cell r="O17" t="str">
            <v>4.80</v>
          </cell>
        </row>
        <row r="18">
          <cell r="L18" t="str">
            <v>3.48</v>
          </cell>
          <cell r="M18" t="str">
            <v>Civils</v>
          </cell>
          <cell r="O18" t="str">
            <v>4.81</v>
          </cell>
        </row>
        <row r="19">
          <cell r="L19" t="str">
            <v>3.49</v>
          </cell>
          <cell r="M19" t="str">
            <v>Civils</v>
          </cell>
          <cell r="O19" t="str">
            <v>4.82</v>
          </cell>
        </row>
        <row r="20">
          <cell r="L20" t="str">
            <v>4.2</v>
          </cell>
          <cell r="M20" t="str">
            <v>Civils</v>
          </cell>
          <cell r="O20" t="str">
            <v>4.83</v>
          </cell>
        </row>
        <row r="21">
          <cell r="L21" t="str">
            <v>4.20</v>
          </cell>
          <cell r="M21" t="str">
            <v>Civils</v>
          </cell>
        </row>
        <row r="22">
          <cell r="L22" t="str">
            <v>4.21</v>
          </cell>
          <cell r="M22" t="str">
            <v>Civils</v>
          </cell>
        </row>
        <row r="23">
          <cell r="L23" t="str">
            <v>4.22</v>
          </cell>
          <cell r="M23" t="str">
            <v>Civils</v>
          </cell>
        </row>
        <row r="24">
          <cell r="L24" t="str">
            <v>4.23</v>
          </cell>
          <cell r="M24" t="str">
            <v>Civils</v>
          </cell>
        </row>
        <row r="25">
          <cell r="L25" t="str">
            <v>4.24</v>
          </cell>
          <cell r="M25" t="str">
            <v>Civils</v>
          </cell>
        </row>
        <row r="26">
          <cell r="L26" t="str">
            <v>4.25</v>
          </cell>
          <cell r="M26" t="str">
            <v>Civils</v>
          </cell>
        </row>
        <row r="27">
          <cell r="L27" t="str">
            <v>4.26</v>
          </cell>
          <cell r="M27" t="str">
            <v>Civils</v>
          </cell>
        </row>
        <row r="28">
          <cell r="L28" t="str">
            <v>4.27</v>
          </cell>
          <cell r="M28" t="str">
            <v>Civils</v>
          </cell>
        </row>
        <row r="29">
          <cell r="L29" t="str">
            <v>4.28</v>
          </cell>
          <cell r="M29" t="str">
            <v>Civils</v>
          </cell>
        </row>
        <row r="30">
          <cell r="L30" t="str">
            <v>4.29</v>
          </cell>
          <cell r="M30" t="str">
            <v>Civils</v>
          </cell>
        </row>
        <row r="31">
          <cell r="L31" t="str">
            <v>4.3</v>
          </cell>
          <cell r="M31" t="str">
            <v>Plant</v>
          </cell>
        </row>
        <row r="32">
          <cell r="L32" t="str">
            <v>4.30</v>
          </cell>
          <cell r="M32" t="str">
            <v>Plant</v>
          </cell>
        </row>
        <row r="33">
          <cell r="L33" t="str">
            <v>4.31</v>
          </cell>
          <cell r="M33" t="str">
            <v>Plant</v>
          </cell>
        </row>
        <row r="34">
          <cell r="L34" t="str">
            <v>4.32</v>
          </cell>
          <cell r="M34" t="str">
            <v>Plant</v>
          </cell>
        </row>
        <row r="35">
          <cell r="L35" t="str">
            <v>4.33</v>
          </cell>
          <cell r="M35" t="str">
            <v>Plant</v>
          </cell>
        </row>
        <row r="36">
          <cell r="L36" t="str">
            <v>4.34</v>
          </cell>
          <cell r="M36" t="str">
            <v>Plant</v>
          </cell>
        </row>
        <row r="37">
          <cell r="L37" t="str">
            <v>4.35</v>
          </cell>
          <cell r="M37" t="str">
            <v>Plant</v>
          </cell>
        </row>
        <row r="38">
          <cell r="L38" t="str">
            <v>4.36</v>
          </cell>
          <cell r="M38" t="str">
            <v>Plant</v>
          </cell>
        </row>
        <row r="39">
          <cell r="L39" t="str">
            <v>4.37</v>
          </cell>
          <cell r="M39" t="str">
            <v>Plant</v>
          </cell>
        </row>
        <row r="40">
          <cell r="L40" t="str">
            <v>4.38</v>
          </cell>
          <cell r="M40" t="str">
            <v>Plant</v>
          </cell>
        </row>
        <row r="41">
          <cell r="L41" t="str">
            <v>4.39</v>
          </cell>
          <cell r="M41" t="str">
            <v>Plant</v>
          </cell>
        </row>
        <row r="42">
          <cell r="L42" t="str">
            <v>4.4</v>
          </cell>
          <cell r="M42" t="str">
            <v>Plant</v>
          </cell>
        </row>
        <row r="43">
          <cell r="L43" t="str">
            <v>4.40</v>
          </cell>
          <cell r="M43" t="str">
            <v>Plant</v>
          </cell>
        </row>
        <row r="44">
          <cell r="L44" t="str">
            <v>4.41</v>
          </cell>
          <cell r="M44" t="str">
            <v>Plant</v>
          </cell>
        </row>
        <row r="45">
          <cell r="L45" t="str">
            <v>4.42</v>
          </cell>
          <cell r="M45" t="str">
            <v>Plant</v>
          </cell>
        </row>
        <row r="46">
          <cell r="L46" t="str">
            <v>4.43</v>
          </cell>
          <cell r="M46" t="str">
            <v>Plant</v>
          </cell>
        </row>
        <row r="47">
          <cell r="L47" t="str">
            <v>4.44</v>
          </cell>
          <cell r="M47" t="str">
            <v>Plant</v>
          </cell>
        </row>
        <row r="48">
          <cell r="L48" t="str">
            <v>4.45</v>
          </cell>
          <cell r="M48" t="str">
            <v>Plant</v>
          </cell>
        </row>
        <row r="49">
          <cell r="L49" t="str">
            <v>4.46</v>
          </cell>
          <cell r="M49" t="str">
            <v>Plant</v>
          </cell>
        </row>
        <row r="50">
          <cell r="L50" t="str">
            <v>4.47</v>
          </cell>
          <cell r="M50" t="str">
            <v>Plant</v>
          </cell>
        </row>
        <row r="51">
          <cell r="L51" t="str">
            <v>4.48</v>
          </cell>
          <cell r="M51" t="str">
            <v>Plant</v>
          </cell>
        </row>
        <row r="52">
          <cell r="L52" t="str">
            <v>4.49</v>
          </cell>
          <cell r="M52" t="str">
            <v>Plant</v>
          </cell>
        </row>
        <row r="53">
          <cell r="L53" t="str">
            <v>4.5</v>
          </cell>
          <cell r="M53" t="str">
            <v>Plant</v>
          </cell>
        </row>
        <row r="54">
          <cell r="L54" t="str">
            <v>4.50</v>
          </cell>
          <cell r="M54" t="str">
            <v>Plant</v>
          </cell>
        </row>
        <row r="55">
          <cell r="L55" t="str">
            <v>4.51</v>
          </cell>
          <cell r="M55" t="str">
            <v>Plant</v>
          </cell>
        </row>
        <row r="56">
          <cell r="L56" t="str">
            <v>4.52</v>
          </cell>
          <cell r="M56" t="str">
            <v>Plant</v>
          </cell>
        </row>
        <row r="57">
          <cell r="L57" t="str">
            <v>4.53</v>
          </cell>
          <cell r="M57" t="str">
            <v>Plant</v>
          </cell>
        </row>
        <row r="58">
          <cell r="L58" t="str">
            <v>4.54</v>
          </cell>
          <cell r="M58" t="str">
            <v>Plant</v>
          </cell>
        </row>
        <row r="59">
          <cell r="L59" t="str">
            <v>4.55</v>
          </cell>
          <cell r="M59" t="str">
            <v>Civils</v>
          </cell>
        </row>
        <row r="60">
          <cell r="L60" t="str">
            <v>4.56</v>
          </cell>
          <cell r="M60" t="str">
            <v>Civils</v>
          </cell>
        </row>
        <row r="61">
          <cell r="L61" t="str">
            <v>4.57</v>
          </cell>
          <cell r="M61" t="str">
            <v>Civils</v>
          </cell>
        </row>
        <row r="62">
          <cell r="L62" t="str">
            <v>4.58</v>
          </cell>
          <cell r="M62" t="str">
            <v>Civils</v>
          </cell>
        </row>
        <row r="63">
          <cell r="L63" t="str">
            <v>4.59</v>
          </cell>
          <cell r="M63" t="str">
            <v>Civils</v>
          </cell>
        </row>
        <row r="64">
          <cell r="L64" t="str">
            <v>4.6</v>
          </cell>
          <cell r="M64" t="str">
            <v>Plant</v>
          </cell>
        </row>
        <row r="65">
          <cell r="L65" t="str">
            <v>4.7</v>
          </cell>
          <cell r="M65" t="str">
            <v>Plant</v>
          </cell>
        </row>
        <row r="66">
          <cell r="L66" t="str">
            <v>4.84</v>
          </cell>
          <cell r="M66" t="str">
            <v>Plant</v>
          </cell>
        </row>
        <row r="67">
          <cell r="L67" t="str">
            <v>4.85</v>
          </cell>
          <cell r="M67" t="str">
            <v>Plant</v>
          </cell>
        </row>
        <row r="68">
          <cell r="L68" t="str">
            <v>4.86</v>
          </cell>
          <cell r="M68" t="str">
            <v>Plant</v>
          </cell>
        </row>
        <row r="69">
          <cell r="L69" t="str">
            <v>4.87</v>
          </cell>
          <cell r="M69" t="str">
            <v>Plant</v>
          </cell>
        </row>
        <row r="70">
          <cell r="L70" t="str">
            <v>4.88</v>
          </cell>
          <cell r="M70" t="str">
            <v>Plant</v>
          </cell>
        </row>
        <row r="71">
          <cell r="L71" t="str">
            <v>4.89</v>
          </cell>
          <cell r="M71" t="str">
            <v>Plant</v>
          </cell>
        </row>
        <row r="72">
          <cell r="L72" t="str">
            <v>3.5</v>
          </cell>
          <cell r="M72" t="str">
            <v>Plant</v>
          </cell>
        </row>
        <row r="73">
          <cell r="L73" t="str">
            <v>3.9</v>
          </cell>
          <cell r="M73" t="str">
            <v>Plant</v>
          </cell>
        </row>
      </sheetData>
      <sheetData sheetId="16" refreshError="1"/>
      <sheetData sheetId="17" refreshError="1"/>
      <sheetData sheetId="18" refreshError="1"/>
      <sheetData sheetId="19" refreshError="1">
        <row r="1">
          <cell r="B1" t="str">
            <v>CA Code</v>
          </cell>
          <cell r="C1" t="str">
            <v>Activity</v>
          </cell>
        </row>
        <row r="2">
          <cell r="B2" t="str">
            <v>Cables.01.01</v>
          </cell>
          <cell r="C2" t="str">
            <v>1.1</v>
          </cell>
        </row>
        <row r="3">
          <cell r="B3" t="str">
            <v>Cables.01.01</v>
          </cell>
          <cell r="C3" t="str">
            <v>1.10</v>
          </cell>
        </row>
        <row r="4">
          <cell r="B4" t="str">
            <v>Cables.01.01</v>
          </cell>
          <cell r="C4" t="str">
            <v>1.15</v>
          </cell>
        </row>
        <row r="5">
          <cell r="B5" t="str">
            <v>Cables.01.01</v>
          </cell>
          <cell r="C5" t="str">
            <v>1.16</v>
          </cell>
        </row>
        <row r="6">
          <cell r="B6" t="str">
            <v>Cables.01.01</v>
          </cell>
          <cell r="C6" t="str">
            <v>1.17</v>
          </cell>
        </row>
        <row r="7">
          <cell r="B7" t="str">
            <v>Cables.01.01</v>
          </cell>
          <cell r="C7" t="str">
            <v>1.18</v>
          </cell>
        </row>
        <row r="8">
          <cell r="B8" t="str">
            <v>Cables.01.02</v>
          </cell>
          <cell r="C8" t="str">
            <v>1.11</v>
          </cell>
        </row>
        <row r="9">
          <cell r="B9" t="str">
            <v>Cables.01.03</v>
          </cell>
          <cell r="C9" t="str">
            <v>1.6</v>
          </cell>
        </row>
        <row r="10">
          <cell r="B10" t="str">
            <v>Cables.01.04</v>
          </cell>
          <cell r="C10" t="str">
            <v>1.5</v>
          </cell>
        </row>
        <row r="11">
          <cell r="B11" t="str">
            <v>Cables.01.04</v>
          </cell>
          <cell r="C11" t="str">
            <v>1.13</v>
          </cell>
        </row>
        <row r="12">
          <cell r="B12" t="str">
            <v>Cables.01.06</v>
          </cell>
          <cell r="C12" t="str">
            <v>1.14</v>
          </cell>
        </row>
        <row r="13">
          <cell r="B13" t="str">
            <v>Cables.01.07</v>
          </cell>
          <cell r="C13" t="str">
            <v>1.12</v>
          </cell>
        </row>
        <row r="14">
          <cell r="B14" t="str">
            <v>Cables.01.08</v>
          </cell>
        </row>
        <row r="15">
          <cell r="B15" t="str">
            <v>Cables.02.01</v>
          </cell>
          <cell r="C15" t="str">
            <v>2.1</v>
          </cell>
        </row>
        <row r="16">
          <cell r="B16" t="str">
            <v>Cables.02.01</v>
          </cell>
          <cell r="C16" t="str">
            <v>2.10</v>
          </cell>
        </row>
        <row r="17">
          <cell r="B17" t="str">
            <v>Cables.02.01</v>
          </cell>
          <cell r="C17" t="str">
            <v>2.5</v>
          </cell>
        </row>
        <row r="18">
          <cell r="B18" t="str">
            <v>Cables.02.01</v>
          </cell>
          <cell r="C18" t="str">
            <v>2.50</v>
          </cell>
        </row>
        <row r="19">
          <cell r="B19" t="str">
            <v>Cables.02.01</v>
          </cell>
          <cell r="C19" t="str">
            <v>2.6</v>
          </cell>
        </row>
        <row r="20">
          <cell r="B20" t="str">
            <v>Cables.02.01</v>
          </cell>
          <cell r="C20" t="str">
            <v>2.60</v>
          </cell>
        </row>
        <row r="21">
          <cell r="B21" t="str">
            <v>Cables.02.01</v>
          </cell>
          <cell r="C21" t="str">
            <v>2.7</v>
          </cell>
        </row>
        <row r="22">
          <cell r="B22" t="str">
            <v>Cables.02.01</v>
          </cell>
          <cell r="C22" t="str">
            <v>2.70</v>
          </cell>
        </row>
        <row r="23">
          <cell r="B23" t="str">
            <v>Cables.02.01</v>
          </cell>
          <cell r="C23" t="str">
            <v>2.8</v>
          </cell>
        </row>
        <row r="24">
          <cell r="B24" t="str">
            <v>Cables.02.01</v>
          </cell>
          <cell r="C24" t="str">
            <v>2.80</v>
          </cell>
        </row>
        <row r="25">
          <cell r="B25" t="str">
            <v>Cables.02.01</v>
          </cell>
          <cell r="C25" t="str">
            <v>2.9</v>
          </cell>
        </row>
        <row r="26">
          <cell r="B26" t="str">
            <v>Cables.02.01</v>
          </cell>
          <cell r="C26" t="str">
            <v>2.90</v>
          </cell>
        </row>
        <row r="27">
          <cell r="B27" t="str">
            <v>Cables.02.02</v>
          </cell>
          <cell r="C27" t="str">
            <v>2.3</v>
          </cell>
        </row>
        <row r="28">
          <cell r="B28" t="str">
            <v>Cables.02.02</v>
          </cell>
          <cell r="C28" t="str">
            <v>2.30</v>
          </cell>
        </row>
        <row r="29">
          <cell r="B29" t="str">
            <v>Cables.02.03</v>
          </cell>
          <cell r="C29" t="str">
            <v>2.2</v>
          </cell>
        </row>
        <row r="30">
          <cell r="B30" t="str">
            <v>Cables.02.03</v>
          </cell>
          <cell r="C30" t="str">
            <v>2.20</v>
          </cell>
        </row>
        <row r="31">
          <cell r="B31" t="str">
            <v>Cables.02.04</v>
          </cell>
        </row>
        <row r="32">
          <cell r="B32" t="str">
            <v>Cables.02.05</v>
          </cell>
          <cell r="C32" t="str">
            <v>2.4</v>
          </cell>
        </row>
        <row r="33">
          <cell r="B33" t="str">
            <v>Cables.02.05</v>
          </cell>
          <cell r="C33" t="str">
            <v>2.40</v>
          </cell>
        </row>
        <row r="34">
          <cell r="B34" t="str">
            <v>Cables.03.01</v>
          </cell>
          <cell r="C34" t="str">
            <v>3.1</v>
          </cell>
        </row>
        <row r="35">
          <cell r="B35" t="str">
            <v>Cables.03.01</v>
          </cell>
          <cell r="C35" t="str">
            <v>3.10</v>
          </cell>
        </row>
        <row r="36">
          <cell r="B36" t="str">
            <v>Cables.03.02</v>
          </cell>
          <cell r="C36" t="str">
            <v>3.2</v>
          </cell>
        </row>
        <row r="37">
          <cell r="B37" t="str">
            <v>Cables.03.02</v>
          </cell>
          <cell r="C37" t="str">
            <v>3.20</v>
          </cell>
        </row>
        <row r="38">
          <cell r="B38" t="str">
            <v>Cables.03.03</v>
          </cell>
          <cell r="C38" t="str">
            <v>3.3</v>
          </cell>
        </row>
        <row r="39">
          <cell r="B39" t="str">
            <v>Cables.03.03</v>
          </cell>
          <cell r="C39" t="str">
            <v>3.30</v>
          </cell>
        </row>
        <row r="40">
          <cell r="B40" t="str">
            <v>Cables.03.04</v>
          </cell>
          <cell r="C40" t="str">
            <v>3.4</v>
          </cell>
        </row>
        <row r="41">
          <cell r="B41" t="str">
            <v>Cables.03.04</v>
          </cell>
          <cell r="C41" t="str">
            <v>3.40</v>
          </cell>
        </row>
        <row r="42">
          <cell r="B42" t="str">
            <v>Cables.03.04</v>
          </cell>
          <cell r="C42" t="str">
            <v>3.41</v>
          </cell>
        </row>
        <row r="43">
          <cell r="B43" t="str">
            <v>Cables.03.04</v>
          </cell>
          <cell r="C43" t="str">
            <v>3.42</v>
          </cell>
        </row>
        <row r="44">
          <cell r="B44" t="str">
            <v>Cables.03.04</v>
          </cell>
          <cell r="C44" t="str">
            <v>3.43</v>
          </cell>
        </row>
        <row r="45">
          <cell r="B45" t="str">
            <v>Cables.03.04</v>
          </cell>
          <cell r="C45" t="str">
            <v>3.44</v>
          </cell>
        </row>
        <row r="46">
          <cell r="B46" t="str">
            <v>Cables.03.04</v>
          </cell>
          <cell r="C46" t="str">
            <v>3.45</v>
          </cell>
        </row>
        <row r="47">
          <cell r="B47" t="str">
            <v>Cables.03.04</v>
          </cell>
          <cell r="C47" t="str">
            <v>3.46</v>
          </cell>
        </row>
        <row r="48">
          <cell r="B48" t="str">
            <v>Cables.03.04</v>
          </cell>
          <cell r="C48" t="str">
            <v>3.47</v>
          </cell>
        </row>
        <row r="49">
          <cell r="B49" t="str">
            <v>Cables.03.04</v>
          </cell>
          <cell r="C49" t="str">
            <v>3.48</v>
          </cell>
        </row>
        <row r="50">
          <cell r="B50" t="str">
            <v>Cables.03.04</v>
          </cell>
          <cell r="C50" t="str">
            <v>3.49</v>
          </cell>
        </row>
        <row r="51">
          <cell r="B51" t="str">
            <v>Cables.03.05</v>
          </cell>
          <cell r="C51" t="str">
            <v>3.9</v>
          </cell>
        </row>
        <row r="52">
          <cell r="B52" t="str">
            <v>Cables.03.05</v>
          </cell>
          <cell r="C52" t="str">
            <v>3.90</v>
          </cell>
        </row>
        <row r="53">
          <cell r="B53" t="str">
            <v>Cables.03.06</v>
          </cell>
        </row>
        <row r="54">
          <cell r="B54" t="str">
            <v>Cables.04.01</v>
          </cell>
          <cell r="C54" t="str">
            <v>4.1</v>
          </cell>
        </row>
        <row r="55">
          <cell r="B55" t="str">
            <v>Cables.04.01</v>
          </cell>
          <cell r="C55" t="str">
            <v>4.10</v>
          </cell>
        </row>
        <row r="56">
          <cell r="B56" t="str">
            <v>Cables.04.01</v>
          </cell>
          <cell r="C56" t="str">
            <v>4.11</v>
          </cell>
        </row>
        <row r="57">
          <cell r="B57" t="str">
            <v>Cables.04.01</v>
          </cell>
          <cell r="C57" t="str">
            <v>4.12</v>
          </cell>
        </row>
        <row r="58">
          <cell r="B58" t="str">
            <v>Cables.04.01</v>
          </cell>
          <cell r="C58" t="str">
            <v>4.13</v>
          </cell>
        </row>
        <row r="59">
          <cell r="B59" t="str">
            <v>Cables.04.01</v>
          </cell>
          <cell r="C59" t="str">
            <v>4.14</v>
          </cell>
        </row>
        <row r="60">
          <cell r="B60" t="str">
            <v>Cables.04.01</v>
          </cell>
          <cell r="C60" t="str">
            <v>4.15</v>
          </cell>
        </row>
        <row r="61">
          <cell r="B61" t="str">
            <v>Cables.04.01</v>
          </cell>
          <cell r="C61" t="str">
            <v>4.16</v>
          </cell>
        </row>
        <row r="62">
          <cell r="B62" t="str">
            <v>Cables.04.01</v>
          </cell>
          <cell r="C62" t="str">
            <v>4.17</v>
          </cell>
        </row>
        <row r="63">
          <cell r="B63" t="str">
            <v>Cables.04.01</v>
          </cell>
          <cell r="C63" t="str">
            <v>4.18</v>
          </cell>
        </row>
        <row r="64">
          <cell r="B64" t="str">
            <v>Cables.04.01</v>
          </cell>
          <cell r="C64" t="str">
            <v>4.19</v>
          </cell>
        </row>
        <row r="65">
          <cell r="B65" t="str">
            <v>Cables.04.01</v>
          </cell>
          <cell r="C65" t="str">
            <v>4.8</v>
          </cell>
        </row>
        <row r="66">
          <cell r="B66" t="str">
            <v>Cables.04.01</v>
          </cell>
          <cell r="C66" t="str">
            <v>4.80</v>
          </cell>
        </row>
        <row r="67">
          <cell r="B67" t="str">
            <v>Cables.04.01</v>
          </cell>
          <cell r="C67" t="str">
            <v>4.81</v>
          </cell>
        </row>
        <row r="68">
          <cell r="B68" t="str">
            <v>Cables.04.01</v>
          </cell>
          <cell r="C68" t="str">
            <v>4.82</v>
          </cell>
        </row>
        <row r="69">
          <cell r="B69" t="str">
            <v>Cables.04.01</v>
          </cell>
          <cell r="C69" t="str">
            <v>4.83</v>
          </cell>
        </row>
        <row r="70">
          <cell r="B70" t="str">
            <v>Cables.04.01</v>
          </cell>
          <cell r="C70" t="str">
            <v>4.84</v>
          </cell>
        </row>
        <row r="71">
          <cell r="B71" t="str">
            <v>Cables.04.01</v>
          </cell>
          <cell r="C71" t="str">
            <v>4.85</v>
          </cell>
        </row>
        <row r="72">
          <cell r="B72" t="str">
            <v>Cables.04.01</v>
          </cell>
          <cell r="C72" t="str">
            <v>4.86</v>
          </cell>
        </row>
        <row r="73">
          <cell r="B73" t="str">
            <v>Cables.04.01</v>
          </cell>
          <cell r="C73" t="str">
            <v>4.87</v>
          </cell>
        </row>
        <row r="74">
          <cell r="B74" t="str">
            <v>Cables.04.02</v>
          </cell>
          <cell r="C74" t="str">
            <v>4.2</v>
          </cell>
        </row>
        <row r="75">
          <cell r="B75" t="str">
            <v>Cables.04.02</v>
          </cell>
          <cell r="C75" t="str">
            <v>4.20</v>
          </cell>
        </row>
        <row r="76">
          <cell r="B76" t="str">
            <v>Cables.04.02</v>
          </cell>
          <cell r="C76" t="str">
            <v>4.21</v>
          </cell>
        </row>
        <row r="77">
          <cell r="B77" t="str">
            <v>Cables.04.03</v>
          </cell>
          <cell r="C77" t="str">
            <v>4.22</v>
          </cell>
        </row>
        <row r="78">
          <cell r="B78" t="str">
            <v>Cables.04.03</v>
          </cell>
          <cell r="C78" t="str">
            <v>4.23</v>
          </cell>
        </row>
        <row r="79">
          <cell r="B79" t="str">
            <v>Cables.04.04</v>
          </cell>
          <cell r="C79" t="str">
            <v>4.24</v>
          </cell>
        </row>
        <row r="80">
          <cell r="B80" t="str">
            <v>Cables.04.04</v>
          </cell>
          <cell r="C80" t="str">
            <v>4.25</v>
          </cell>
        </row>
        <row r="81">
          <cell r="B81" t="str">
            <v>Cables.04.05</v>
          </cell>
          <cell r="C81" t="str">
            <v>4.26</v>
          </cell>
        </row>
        <row r="82">
          <cell r="B82" t="str">
            <v>Cables.04.06</v>
          </cell>
          <cell r="C82" t="str">
            <v>4.27</v>
          </cell>
        </row>
        <row r="83">
          <cell r="B83" t="str">
            <v>Cables.04.06</v>
          </cell>
          <cell r="C83" t="str">
            <v>4.28</v>
          </cell>
        </row>
        <row r="84">
          <cell r="B84" t="str">
            <v>Cables.04.06</v>
          </cell>
          <cell r="C84" t="str">
            <v>4.29</v>
          </cell>
        </row>
        <row r="85">
          <cell r="B85" t="str">
            <v>Cables.04.07</v>
          </cell>
          <cell r="C85" t="str">
            <v>4.3</v>
          </cell>
        </row>
        <row r="86">
          <cell r="B86" t="str">
            <v>Cables.04.07</v>
          </cell>
          <cell r="C86" t="str">
            <v>4.30</v>
          </cell>
        </row>
        <row r="87">
          <cell r="B87" t="str">
            <v>Cables.04.07</v>
          </cell>
          <cell r="C87" t="str">
            <v>4.31</v>
          </cell>
        </row>
        <row r="88">
          <cell r="B88" t="str">
            <v>Cables.04.07</v>
          </cell>
          <cell r="C88" t="str">
            <v>4.32</v>
          </cell>
        </row>
        <row r="89">
          <cell r="B89" t="str">
            <v>Cables.04.07</v>
          </cell>
          <cell r="C89" t="str">
            <v>4.33</v>
          </cell>
        </row>
        <row r="90">
          <cell r="B90" t="str">
            <v>Cables.04.07</v>
          </cell>
          <cell r="C90" t="str">
            <v>4.34</v>
          </cell>
        </row>
        <row r="91">
          <cell r="B91" t="str">
            <v>Cables.04.07</v>
          </cell>
          <cell r="C91" t="str">
            <v>4.35</v>
          </cell>
        </row>
        <row r="92">
          <cell r="B92" t="str">
            <v>Cables.04.07</v>
          </cell>
          <cell r="C92" t="str">
            <v>4.36</v>
          </cell>
        </row>
        <row r="93">
          <cell r="B93" t="str">
            <v>Cables.04.07</v>
          </cell>
          <cell r="C93" t="str">
            <v>4.37</v>
          </cell>
        </row>
        <row r="94">
          <cell r="B94" t="str">
            <v>Cables.04.07</v>
          </cell>
          <cell r="C94" t="str">
            <v>4.38</v>
          </cell>
        </row>
        <row r="95">
          <cell r="B95" t="str">
            <v>Cables.04.07</v>
          </cell>
          <cell r="C95" t="str">
            <v>4.39</v>
          </cell>
        </row>
        <row r="96">
          <cell r="B96" t="str">
            <v>Cables.04.07</v>
          </cell>
          <cell r="C96" t="str">
            <v>4.4</v>
          </cell>
        </row>
        <row r="97">
          <cell r="B97" t="str">
            <v>Cables.04.07</v>
          </cell>
          <cell r="C97" t="str">
            <v>4.40</v>
          </cell>
        </row>
        <row r="98">
          <cell r="B98" t="str">
            <v>Cables.04.07</v>
          </cell>
          <cell r="C98" t="str">
            <v>4.41</v>
          </cell>
        </row>
        <row r="99">
          <cell r="B99" t="str">
            <v>Cables.04.07</v>
          </cell>
          <cell r="C99" t="str">
            <v>4.42</v>
          </cell>
        </row>
        <row r="100">
          <cell r="B100" t="str">
            <v>Cables.04.07</v>
          </cell>
          <cell r="C100" t="str">
            <v>4.43</v>
          </cell>
        </row>
        <row r="101">
          <cell r="B101" t="str">
            <v>Cables.04.07</v>
          </cell>
          <cell r="C101" t="str">
            <v>4.44</v>
          </cell>
        </row>
        <row r="102">
          <cell r="B102" t="str">
            <v>Cables.04.07</v>
          </cell>
          <cell r="C102" t="str">
            <v>4.45</v>
          </cell>
        </row>
        <row r="103">
          <cell r="B103" t="str">
            <v>Cables.04.07</v>
          </cell>
          <cell r="C103" t="str">
            <v>4.46</v>
          </cell>
        </row>
        <row r="104">
          <cell r="B104" t="str">
            <v>Cables.04.07</v>
          </cell>
          <cell r="C104" t="str">
            <v>4.47</v>
          </cell>
        </row>
        <row r="105">
          <cell r="B105" t="str">
            <v>Cables.04.07</v>
          </cell>
          <cell r="C105" t="str">
            <v>4.48</v>
          </cell>
        </row>
        <row r="106">
          <cell r="B106" t="str">
            <v>Cables.04.07</v>
          </cell>
          <cell r="C106" t="str">
            <v>4.49</v>
          </cell>
        </row>
        <row r="107">
          <cell r="B107" t="str">
            <v>Cables.04.08</v>
          </cell>
          <cell r="C107" t="str">
            <v>4.5</v>
          </cell>
        </row>
        <row r="108">
          <cell r="B108" t="str">
            <v>Cables.04.08</v>
          </cell>
          <cell r="C108" t="str">
            <v>4.50</v>
          </cell>
        </row>
        <row r="109">
          <cell r="B109" t="str">
            <v>Cables.04.08</v>
          </cell>
          <cell r="C109" t="str">
            <v>4.51</v>
          </cell>
        </row>
        <row r="110">
          <cell r="B110" t="str">
            <v>Cables.04.08</v>
          </cell>
          <cell r="C110" t="str">
            <v>4.52</v>
          </cell>
        </row>
        <row r="111">
          <cell r="B111" t="str">
            <v>Cables.04.08</v>
          </cell>
          <cell r="C111" t="str">
            <v>4.53</v>
          </cell>
        </row>
        <row r="112">
          <cell r="B112" t="str">
            <v>Cables.04.08</v>
          </cell>
          <cell r="C112" t="str">
            <v>4.54</v>
          </cell>
        </row>
        <row r="113">
          <cell r="B113" t="str">
            <v>Cables.04.09</v>
          </cell>
          <cell r="C113" t="str">
            <v>4.55</v>
          </cell>
        </row>
        <row r="114">
          <cell r="B114" t="str">
            <v>Cables.04.09</v>
          </cell>
          <cell r="C114" t="str">
            <v>4.56</v>
          </cell>
        </row>
        <row r="115">
          <cell r="B115" t="str">
            <v>Cables.04.09</v>
          </cell>
          <cell r="C115" t="str">
            <v>4.57</v>
          </cell>
        </row>
        <row r="116">
          <cell r="B116" t="str">
            <v>Cables.04.09</v>
          </cell>
          <cell r="C116" t="str">
            <v>4.58</v>
          </cell>
        </row>
        <row r="117">
          <cell r="B117" t="str">
            <v>Cables.04.09</v>
          </cell>
          <cell r="C117" t="str">
            <v>4.59</v>
          </cell>
        </row>
        <row r="118">
          <cell r="B118" t="str">
            <v>Cables.04.10</v>
          </cell>
          <cell r="C118" t="str">
            <v>3.54</v>
          </cell>
        </row>
        <row r="119">
          <cell r="B119" t="str">
            <v>Cables.04.10</v>
          </cell>
          <cell r="C119" t="str">
            <v>3.55</v>
          </cell>
        </row>
        <row r="120">
          <cell r="B120" t="str">
            <v>Cables.04.10</v>
          </cell>
          <cell r="C120" t="str">
            <v>4.64</v>
          </cell>
        </row>
        <row r="121">
          <cell r="B121" t="str">
            <v>Cables.04.10</v>
          </cell>
          <cell r="C121" t="str">
            <v>4.65</v>
          </cell>
        </row>
        <row r="122">
          <cell r="B122" t="str">
            <v>Cables.04.11</v>
          </cell>
          <cell r="C122" t="str">
            <v>3.56</v>
          </cell>
        </row>
        <row r="123">
          <cell r="B123" t="str">
            <v>Cables.04.11</v>
          </cell>
          <cell r="C123" t="str">
            <v>3.57</v>
          </cell>
        </row>
        <row r="124">
          <cell r="B124" t="str">
            <v>Cables.04.11</v>
          </cell>
          <cell r="C124" t="str">
            <v>4.66</v>
          </cell>
        </row>
        <row r="125">
          <cell r="B125" t="str">
            <v>Cables.04.11</v>
          </cell>
          <cell r="C125" t="str">
            <v>4.67</v>
          </cell>
        </row>
        <row r="126">
          <cell r="B126" t="str">
            <v>Cables.04.12</v>
          </cell>
          <cell r="C126" t="str">
            <v>3.5</v>
          </cell>
        </row>
        <row r="127">
          <cell r="B127" t="str">
            <v>Cables.04.12</v>
          </cell>
          <cell r="C127" t="str">
            <v>3.50</v>
          </cell>
        </row>
        <row r="128">
          <cell r="B128" t="str">
            <v>Cables.04.12</v>
          </cell>
          <cell r="C128" t="str">
            <v>3.51</v>
          </cell>
        </row>
        <row r="129">
          <cell r="B129" t="str">
            <v>Cables.04.12</v>
          </cell>
          <cell r="C129" t="str">
            <v>3.52</v>
          </cell>
        </row>
        <row r="130">
          <cell r="B130" t="str">
            <v>Cables.04.12</v>
          </cell>
          <cell r="C130" t="str">
            <v>3.53</v>
          </cell>
        </row>
        <row r="131">
          <cell r="B131" t="str">
            <v>Cables.04.12</v>
          </cell>
          <cell r="C131" t="str">
            <v>4.6</v>
          </cell>
        </row>
        <row r="132">
          <cell r="B132" t="str">
            <v>Cables.04.12</v>
          </cell>
          <cell r="C132" t="str">
            <v>4.60</v>
          </cell>
        </row>
        <row r="133">
          <cell r="B133" t="str">
            <v>Cables.04.12</v>
          </cell>
          <cell r="C133" t="str">
            <v>4.61</v>
          </cell>
        </row>
        <row r="134">
          <cell r="B134" t="str">
            <v>Cables.04.12</v>
          </cell>
          <cell r="C134" t="str">
            <v>4.62</v>
          </cell>
        </row>
        <row r="135">
          <cell r="B135" t="str">
            <v>Cables.04.12</v>
          </cell>
          <cell r="C135" t="str">
            <v>4.63</v>
          </cell>
        </row>
        <row r="136">
          <cell r="B136" t="str">
            <v>Cables.04.13</v>
          </cell>
          <cell r="C136" t="str">
            <v>1.3</v>
          </cell>
        </row>
        <row r="137">
          <cell r="B137" t="str">
            <v>Cables.04.13</v>
          </cell>
          <cell r="C137" t="str">
            <v>1.30</v>
          </cell>
        </row>
        <row r="138">
          <cell r="B138" t="str">
            <v>Cables.04.13</v>
          </cell>
          <cell r="C138" t="str">
            <v>1.31</v>
          </cell>
        </row>
        <row r="139">
          <cell r="B139" t="str">
            <v>Cables.04.13</v>
          </cell>
          <cell r="C139" t="str">
            <v>1.32</v>
          </cell>
        </row>
        <row r="140">
          <cell r="B140" t="str">
            <v>Cables.04.13</v>
          </cell>
          <cell r="C140" t="str">
            <v>1.33</v>
          </cell>
        </row>
        <row r="141">
          <cell r="B141" t="str">
            <v>Cables.04.13</v>
          </cell>
          <cell r="C141" t="str">
            <v>1.34</v>
          </cell>
        </row>
        <row r="142">
          <cell r="B142" t="str">
            <v>Cables.04.13</v>
          </cell>
          <cell r="C142" t="str">
            <v>1.35</v>
          </cell>
        </row>
        <row r="143">
          <cell r="B143" t="str">
            <v>Cables.04.13</v>
          </cell>
          <cell r="C143" t="str">
            <v>1.36</v>
          </cell>
        </row>
        <row r="144">
          <cell r="B144" t="str">
            <v>Cables.04.13</v>
          </cell>
          <cell r="C144" t="str">
            <v>1.37</v>
          </cell>
        </row>
        <row r="145">
          <cell r="B145" t="str">
            <v>Cables.04.13</v>
          </cell>
          <cell r="C145" t="str">
            <v>1.38</v>
          </cell>
        </row>
        <row r="146">
          <cell r="B146" t="str">
            <v>Cables.04.13</v>
          </cell>
          <cell r="C146" t="str">
            <v>1.39</v>
          </cell>
        </row>
        <row r="147">
          <cell r="B147" t="str">
            <v>Cables.04.14</v>
          </cell>
        </row>
        <row r="148">
          <cell r="B148" t="str">
            <v>Cables.04.15</v>
          </cell>
        </row>
        <row r="149">
          <cell r="B149" t="str">
            <v>Cables.04.16</v>
          </cell>
        </row>
        <row r="150">
          <cell r="B150" t="str">
            <v>Cables.04.17</v>
          </cell>
          <cell r="C150" t="str">
            <v>4.68</v>
          </cell>
        </row>
        <row r="151">
          <cell r="B151" t="str">
            <v>Cables.04.17</v>
          </cell>
          <cell r="C151" t="str">
            <v>4.69</v>
          </cell>
        </row>
        <row r="152">
          <cell r="B152" t="str">
            <v>Cables.04.17</v>
          </cell>
          <cell r="C152" t="str">
            <v>3.58</v>
          </cell>
        </row>
        <row r="153">
          <cell r="B153" t="str">
            <v>Cables.04.17</v>
          </cell>
          <cell r="C153" t="str">
            <v>3.59</v>
          </cell>
        </row>
        <row r="154">
          <cell r="B154" t="str">
            <v>Cables.04.17</v>
          </cell>
          <cell r="C154" t="str">
            <v>4.88</v>
          </cell>
        </row>
        <row r="155">
          <cell r="B155" t="str">
            <v>Cables.04.17</v>
          </cell>
          <cell r="C155" t="str">
            <v>4.89</v>
          </cell>
        </row>
        <row r="156">
          <cell r="B156" t="str">
            <v>Cables.05.01</v>
          </cell>
        </row>
        <row r="157">
          <cell r="B157" t="str">
            <v>Cables.05.02</v>
          </cell>
        </row>
        <row r="158">
          <cell r="B158" t="str">
            <v>Cables.05.03</v>
          </cell>
        </row>
        <row r="159">
          <cell r="B159" t="str">
            <v>Cables.06.01</v>
          </cell>
          <cell r="C159" t="str">
            <v>4.7</v>
          </cell>
        </row>
        <row r="160">
          <cell r="B160" t="str">
            <v>Cables.06.01</v>
          </cell>
          <cell r="C160" t="str">
            <v>4.70</v>
          </cell>
        </row>
        <row r="161">
          <cell r="B161" t="str">
            <v>Other NG Costs</v>
          </cell>
          <cell r="C161" t="str">
            <v>1.4</v>
          </cell>
        </row>
        <row r="162">
          <cell r="B162" t="str">
            <v>Other NG Costs</v>
          </cell>
          <cell r="C162" t="str">
            <v>6.0</v>
          </cell>
        </row>
        <row r="163">
          <cell r="B163" t="str">
            <v>Other NG Costs</v>
          </cell>
          <cell r="C163" t="str">
            <v>1.2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>
        <row r="113">
          <cell r="A113" t="str">
            <v>CA Code</v>
          </cell>
          <cell r="F113" t="str">
            <v>Act Sht</v>
          </cell>
          <cell r="G113" t="str">
            <v>Project Identifier</v>
          </cell>
          <cell r="H113" t="str">
            <v>HEADCOUNT</v>
          </cell>
          <cell r="I113" t="str">
            <v>Qty</v>
          </cell>
          <cell r="M113" t="str">
            <v>Days</v>
          </cell>
        </row>
        <row r="115">
          <cell r="H115" t="str">
            <v>Project</v>
          </cell>
          <cell r="N115">
            <v>5</v>
          </cell>
        </row>
        <row r="116">
          <cell r="I116">
            <v>1</v>
          </cell>
          <cell r="M116">
            <v>33</v>
          </cell>
          <cell r="N116">
            <v>5</v>
          </cell>
        </row>
        <row r="117">
          <cell r="A117">
            <v>0</v>
          </cell>
          <cell r="F117" t="str">
            <v>NG Cost</v>
          </cell>
          <cell r="H117" t="str">
            <v>Lead Project Manager - NG (SS,AL,GJ,BB,)</v>
          </cell>
          <cell r="I117">
            <v>1</v>
          </cell>
          <cell r="J117" t="str">
            <v>Base</v>
          </cell>
          <cell r="M117">
            <v>4</v>
          </cell>
          <cell r="N117">
            <v>5</v>
          </cell>
        </row>
        <row r="118">
          <cell r="A118">
            <v>0</v>
          </cell>
          <cell r="F118" t="str">
            <v>NG Cost</v>
          </cell>
          <cell r="H118" t="str">
            <v>Project Engineer - NG (RM,RB,SB,KK,SF,PMc)</v>
          </cell>
          <cell r="I118">
            <v>1</v>
          </cell>
          <cell r="J118" t="str">
            <v>Base</v>
          </cell>
          <cell r="M118">
            <v>6</v>
          </cell>
          <cell r="N118">
            <v>5</v>
          </cell>
        </row>
        <row r="119">
          <cell r="A119" t="str">
            <v>Cables.01.01</v>
          </cell>
          <cell r="F119">
            <v>1.1000000000000001</v>
          </cell>
          <cell r="H119" t="str">
            <v>Project Manager (PT,KK)</v>
          </cell>
          <cell r="I119">
            <v>0</v>
          </cell>
          <cell r="J119" t="str">
            <v>Base</v>
          </cell>
          <cell r="M119">
            <v>0</v>
          </cell>
          <cell r="N119">
            <v>5</v>
          </cell>
        </row>
        <row r="120">
          <cell r="A120" t="str">
            <v>Cables.01.01</v>
          </cell>
          <cell r="F120">
            <v>1.1599999999999999</v>
          </cell>
          <cell r="G120" t="str">
            <v>Main</v>
          </cell>
          <cell r="H120" t="str">
            <v>Operations Delivery Manager (GM)</v>
          </cell>
          <cell r="I120">
            <v>0</v>
          </cell>
          <cell r="J120" t="str">
            <v>Base</v>
          </cell>
          <cell r="M120">
            <v>4</v>
          </cell>
          <cell r="N120">
            <v>5</v>
          </cell>
        </row>
        <row r="121">
          <cell r="A121" t="str">
            <v>Cables.01.01</v>
          </cell>
          <cell r="F121">
            <v>1.1599999999999999</v>
          </cell>
          <cell r="H121" t="str">
            <v>Operations Strategy (Contract)</v>
          </cell>
          <cell r="I121">
            <v>0</v>
          </cell>
          <cell r="J121" t="str">
            <v>Base</v>
          </cell>
          <cell r="M121">
            <v>0</v>
          </cell>
          <cell r="N121">
            <v>5</v>
          </cell>
        </row>
        <row r="122">
          <cell r="A122" t="str">
            <v>Cables.01.01</v>
          </cell>
          <cell r="F122">
            <v>1.1000000000000001</v>
          </cell>
          <cell r="G122" t="str">
            <v>Main</v>
          </cell>
          <cell r="H122" t="str">
            <v>Senior Delivery Manager (PR,PT,BD)</v>
          </cell>
          <cell r="I122">
            <v>1</v>
          </cell>
          <cell r="J122" t="str">
            <v>Base</v>
          </cell>
          <cell r="M122">
            <v>24</v>
          </cell>
          <cell r="N122">
            <v>5</v>
          </cell>
        </row>
        <row r="123">
          <cell r="A123" t="str">
            <v>Cables.01.01</v>
          </cell>
          <cell r="F123">
            <v>1.1000000000000001</v>
          </cell>
          <cell r="G123" t="str">
            <v>Main</v>
          </cell>
          <cell r="H123" t="str">
            <v>Scheme Delivery Manager (PO,GF,JB,JM,CH,NK,DR,IE)</v>
          </cell>
          <cell r="I123">
            <v>1</v>
          </cell>
          <cell r="J123" t="str">
            <v>Base</v>
          </cell>
          <cell r="M123">
            <v>47</v>
          </cell>
          <cell r="N123">
            <v>5</v>
          </cell>
        </row>
        <row r="124">
          <cell r="A124" t="str">
            <v>Cables.01.01</v>
          </cell>
          <cell r="F124">
            <v>1.1000000000000001</v>
          </cell>
          <cell r="H124" t="str">
            <v>Assistant Scheme Delivery Manager</v>
          </cell>
          <cell r="I124">
            <v>0</v>
          </cell>
          <cell r="J124" t="str">
            <v>Base</v>
          </cell>
          <cell r="M124">
            <v>0</v>
          </cell>
          <cell r="N124">
            <v>5</v>
          </cell>
        </row>
        <row r="125">
          <cell r="A125" t="str">
            <v>Cables.01.01</v>
          </cell>
          <cell r="F125">
            <v>1.1000000000000001</v>
          </cell>
          <cell r="H125" t="str">
            <v>Scheme Delivery Engineer</v>
          </cell>
          <cell r="I125">
            <v>0</v>
          </cell>
          <cell r="J125" t="str">
            <v>Base</v>
          </cell>
          <cell r="M125">
            <v>0</v>
          </cell>
          <cell r="N125">
            <v>5</v>
          </cell>
        </row>
        <row r="126">
          <cell r="A126" t="str">
            <v>Cables.01.01</v>
          </cell>
          <cell r="F126">
            <v>1.1000000000000001</v>
          </cell>
          <cell r="H126" t="str">
            <v>Innovations Engineer</v>
          </cell>
          <cell r="I126">
            <v>0</v>
          </cell>
          <cell r="J126" t="str">
            <v>Base</v>
          </cell>
          <cell r="M126">
            <v>0</v>
          </cell>
          <cell r="N126">
            <v>5</v>
          </cell>
        </row>
        <row r="127">
          <cell r="A127" t="str">
            <v>Cables.01.01</v>
          </cell>
          <cell r="F127">
            <v>1.1000000000000001</v>
          </cell>
          <cell r="G127" t="str">
            <v>Main</v>
          </cell>
          <cell r="H127" t="str">
            <v>Site Engineer - General Site Support</v>
          </cell>
          <cell r="I127">
            <v>1</v>
          </cell>
          <cell r="J127" t="str">
            <v>Base</v>
          </cell>
          <cell r="M127">
            <v>24</v>
          </cell>
          <cell r="N127">
            <v>5</v>
          </cell>
        </row>
        <row r="128">
          <cell r="A128">
            <v>0</v>
          </cell>
          <cell r="H128" t="str">
            <v>Site Engineer - Cable Installation</v>
          </cell>
          <cell r="I128">
            <v>0</v>
          </cell>
          <cell r="J128" t="str">
            <v>Base</v>
          </cell>
          <cell r="M128">
            <v>0</v>
          </cell>
          <cell r="N128">
            <v>5</v>
          </cell>
        </row>
        <row r="129">
          <cell r="H129" t="str">
            <v>Site Engineer - Construction</v>
          </cell>
          <cell r="I129">
            <v>0</v>
          </cell>
          <cell r="J129" t="str">
            <v>Base</v>
          </cell>
          <cell r="M129">
            <v>0</v>
          </cell>
          <cell r="N129">
            <v>5</v>
          </cell>
        </row>
        <row r="130">
          <cell r="A130">
            <v>0</v>
          </cell>
          <cell r="H130" t="str">
            <v>Site Engineer - Excavation</v>
          </cell>
          <cell r="I130">
            <v>0</v>
          </cell>
          <cell r="J130" t="str">
            <v>Base</v>
          </cell>
          <cell r="M130">
            <v>0</v>
          </cell>
          <cell r="N130">
            <v>5</v>
          </cell>
        </row>
        <row r="131">
          <cell r="A131">
            <v>0</v>
          </cell>
          <cell r="H131" t="str">
            <v>Site Engineer - Joints &amp; Terminations</v>
          </cell>
          <cell r="I131">
            <v>0</v>
          </cell>
          <cell r="J131" t="str">
            <v>Base</v>
          </cell>
          <cell r="M131">
            <v>0</v>
          </cell>
          <cell r="N131">
            <v>5</v>
          </cell>
        </row>
        <row r="132">
          <cell r="A132" t="str">
            <v>Cables.01.01</v>
          </cell>
          <cell r="F132">
            <v>1.1000000000000001</v>
          </cell>
          <cell r="H132" t="str">
            <v>Site Engineer - Assistant</v>
          </cell>
          <cell r="I132">
            <v>0</v>
          </cell>
          <cell r="J132" t="str">
            <v>Base</v>
          </cell>
          <cell r="M132">
            <v>0</v>
          </cell>
          <cell r="N132">
            <v>5</v>
          </cell>
        </row>
        <row r="133">
          <cell r="A133">
            <v>0</v>
          </cell>
          <cell r="H133" t="str">
            <v>Development Engineer (EAE - DG,MF,RP,IA,JP,CN,MR)</v>
          </cell>
          <cell r="I133">
            <v>0</v>
          </cell>
          <cell r="J133" t="str">
            <v>Base</v>
          </cell>
          <cell r="M133">
            <v>0</v>
          </cell>
          <cell r="N133">
            <v>5</v>
          </cell>
        </row>
        <row r="134">
          <cell r="A134" t="str">
            <v>Cables.02.01</v>
          </cell>
          <cell r="F134">
            <v>2.1</v>
          </cell>
          <cell r="G134" t="str">
            <v>Main</v>
          </cell>
          <cell r="H134" t="str">
            <v>Cable System Design Engineer Senior (CSED - DC,RH)</v>
          </cell>
          <cell r="I134">
            <v>1</v>
          </cell>
          <cell r="J134" t="str">
            <v>Base</v>
          </cell>
          <cell r="M134">
            <v>11</v>
          </cell>
          <cell r="N134">
            <v>5</v>
          </cell>
        </row>
        <row r="135">
          <cell r="A135" t="str">
            <v>Cables.02.01</v>
          </cell>
          <cell r="F135">
            <v>2.1</v>
          </cell>
          <cell r="G135" t="str">
            <v>Main</v>
          </cell>
          <cell r="H135" t="str">
            <v>Civils/Structural Design Engineer (CSED - MS)</v>
          </cell>
          <cell r="I135">
            <v>1</v>
          </cell>
          <cell r="J135" t="str">
            <v>Base</v>
          </cell>
          <cell r="M135">
            <v>17</v>
          </cell>
          <cell r="N135">
            <v>5</v>
          </cell>
        </row>
        <row r="136">
          <cell r="A136" t="str">
            <v>Cables.02.01</v>
          </cell>
          <cell r="F136">
            <v>2.1</v>
          </cell>
          <cell r="G136" t="str">
            <v>Main</v>
          </cell>
          <cell r="H136" t="str">
            <v>Lead Design Verification Engineer(CSED - DC)</v>
          </cell>
          <cell r="I136">
            <v>1</v>
          </cell>
          <cell r="J136" t="str">
            <v>Base</v>
          </cell>
          <cell r="M136">
            <v>8</v>
          </cell>
          <cell r="N136">
            <v>5</v>
          </cell>
        </row>
        <row r="137">
          <cell r="A137" t="str">
            <v>Cables.02.01</v>
          </cell>
          <cell r="F137">
            <v>2.1</v>
          </cell>
          <cell r="G137" t="str">
            <v>Main</v>
          </cell>
          <cell r="H137" t="str">
            <v>Draughtsman (CSED)</v>
          </cell>
          <cell r="I137">
            <v>1</v>
          </cell>
          <cell r="J137" t="str">
            <v>Base</v>
          </cell>
          <cell r="M137">
            <v>41</v>
          </cell>
          <cell r="N137">
            <v>5</v>
          </cell>
        </row>
        <row r="138">
          <cell r="A138" t="str">
            <v>Cables.02.01</v>
          </cell>
          <cell r="F138">
            <v>2.1</v>
          </cell>
          <cell r="G138" t="str">
            <v>Main</v>
          </cell>
          <cell r="H138" t="str">
            <v>Technical Clerk - CSED</v>
          </cell>
          <cell r="I138">
            <v>1</v>
          </cell>
          <cell r="J138" t="str">
            <v>Base</v>
          </cell>
          <cell r="M138">
            <v>31</v>
          </cell>
          <cell r="N138">
            <v>5</v>
          </cell>
        </row>
        <row r="139">
          <cell r="A139" t="str">
            <v>Cables.02.01</v>
          </cell>
          <cell r="F139">
            <v>2.1</v>
          </cell>
          <cell r="H139" t="str">
            <v>Cable Project Design Engineer (EAE - MHM)</v>
          </cell>
          <cell r="I139">
            <v>0</v>
          </cell>
          <cell r="J139" t="str">
            <v>Base</v>
          </cell>
          <cell r="M139">
            <v>0</v>
          </cell>
          <cell r="N139">
            <v>5</v>
          </cell>
        </row>
        <row r="140">
          <cell r="A140" t="str">
            <v>Cables.02.01</v>
          </cell>
          <cell r="F140">
            <v>2.1</v>
          </cell>
          <cell r="G140" t="str">
            <v>Main</v>
          </cell>
          <cell r="H140" t="str">
            <v>External Design Resource - (MJ)</v>
          </cell>
          <cell r="I140">
            <v>1</v>
          </cell>
          <cell r="J140" t="str">
            <v>Base</v>
          </cell>
          <cell r="M140">
            <v>4</v>
          </cell>
          <cell r="N140">
            <v>5</v>
          </cell>
        </row>
        <row r="141">
          <cell r="A141" t="str">
            <v>Cables.02.01</v>
          </cell>
          <cell r="F141">
            <v>2.1</v>
          </cell>
          <cell r="G141" t="str">
            <v>Main</v>
          </cell>
          <cell r="H141" t="str">
            <v>Cable Detail Design Manager (EAE - OO)</v>
          </cell>
          <cell r="I141">
            <v>1</v>
          </cell>
          <cell r="J141" t="str">
            <v>Base</v>
          </cell>
          <cell r="M141">
            <v>6</v>
          </cell>
          <cell r="N141">
            <v>5</v>
          </cell>
        </row>
        <row r="142">
          <cell r="A142" t="str">
            <v>Cables.02.01</v>
          </cell>
          <cell r="F142">
            <v>2.1</v>
          </cell>
          <cell r="G142" t="str">
            <v>Main</v>
          </cell>
          <cell r="H142" t="str">
            <v>Cable Project Design Engineer (EAE - MHM)</v>
          </cell>
          <cell r="I142">
            <v>1</v>
          </cell>
          <cell r="J142" t="str">
            <v>Base</v>
          </cell>
          <cell r="M142">
            <v>17</v>
          </cell>
          <cell r="N142">
            <v>5</v>
          </cell>
        </row>
        <row r="143">
          <cell r="A143" t="str">
            <v>Cables.02.01</v>
          </cell>
          <cell r="F143">
            <v>2.1</v>
          </cell>
          <cell r="H143" t="str">
            <v>Commissioning Officer/Engineer (PB)</v>
          </cell>
          <cell r="I143">
            <v>0</v>
          </cell>
          <cell r="J143" t="str">
            <v>Base</v>
          </cell>
          <cell r="M143">
            <v>0</v>
          </cell>
          <cell r="N143">
            <v>5</v>
          </cell>
        </row>
        <row r="144">
          <cell r="A144" t="str">
            <v>Cables.02.01</v>
          </cell>
          <cell r="F144">
            <v>2.1</v>
          </cell>
          <cell r="G144" t="str">
            <v>Main</v>
          </cell>
          <cell r="H144" t="str">
            <v xml:space="preserve">Test Engineer (CSED - AB) </v>
          </cell>
          <cell r="I144">
            <v>1</v>
          </cell>
          <cell r="J144" t="str">
            <v>Base</v>
          </cell>
          <cell r="M144">
            <v>4</v>
          </cell>
          <cell r="N144">
            <v>5</v>
          </cell>
        </row>
        <row r="145">
          <cell r="A145">
            <v>0</v>
          </cell>
          <cell r="H145" t="str">
            <v>Electrician</v>
          </cell>
          <cell r="I145">
            <v>0</v>
          </cell>
          <cell r="J145" t="str">
            <v>Base</v>
          </cell>
          <cell r="M145">
            <v>0</v>
          </cell>
          <cell r="N145">
            <v>5</v>
          </cell>
        </row>
        <row r="146">
          <cell r="A146">
            <v>0</v>
          </cell>
          <cell r="H146" t="str">
            <v>Fitter</v>
          </cell>
          <cell r="I146">
            <v>0</v>
          </cell>
          <cell r="J146" t="str">
            <v>Base</v>
          </cell>
          <cell r="M146">
            <v>0</v>
          </cell>
          <cell r="N146">
            <v>5</v>
          </cell>
        </row>
        <row r="147">
          <cell r="A147" t="str">
            <v>Cables.01.01</v>
          </cell>
          <cell r="F147">
            <v>1.1000000000000001</v>
          </cell>
          <cell r="G147" t="str">
            <v>Main</v>
          </cell>
          <cell r="H147" t="str">
            <v>Temporary Works Manager</v>
          </cell>
          <cell r="I147">
            <v>1</v>
          </cell>
          <cell r="J147" t="str">
            <v>Base</v>
          </cell>
          <cell r="M147">
            <v>4</v>
          </cell>
          <cell r="N147">
            <v>5</v>
          </cell>
        </row>
        <row r="148">
          <cell r="A148" t="str">
            <v>Cables.01.01</v>
          </cell>
          <cell r="F148">
            <v>1.1000000000000001</v>
          </cell>
          <cell r="H148" t="str">
            <v>Temporary Works Supervisor</v>
          </cell>
          <cell r="I148">
            <v>0</v>
          </cell>
          <cell r="J148" t="str">
            <v>Base</v>
          </cell>
          <cell r="M148">
            <v>0</v>
          </cell>
          <cell r="N148">
            <v>5</v>
          </cell>
        </row>
        <row r="149">
          <cell r="A149" t="str">
            <v>Cables.01.01</v>
          </cell>
          <cell r="F149">
            <v>1.1000000000000001</v>
          </cell>
          <cell r="G149" t="str">
            <v>Main</v>
          </cell>
          <cell r="H149" t="str">
            <v>Temporary Works Coordinator</v>
          </cell>
          <cell r="I149">
            <v>1</v>
          </cell>
          <cell r="J149" t="str">
            <v>Base</v>
          </cell>
          <cell r="M149">
            <v>14</v>
          </cell>
          <cell r="N149">
            <v>5</v>
          </cell>
        </row>
        <row r="150">
          <cell r="A150" t="str">
            <v>Cables.01.01</v>
          </cell>
          <cell r="F150">
            <v>1.1000000000000001</v>
          </cell>
          <cell r="H150" t="str">
            <v>Site Office Administrator (EAE)</v>
          </cell>
          <cell r="I150">
            <v>0</v>
          </cell>
          <cell r="J150" t="str">
            <v>Base</v>
          </cell>
          <cell r="M150">
            <v>0</v>
          </cell>
          <cell r="N150">
            <v>5</v>
          </cell>
        </row>
        <row r="151">
          <cell r="A151" t="str">
            <v>Cables.02.01</v>
          </cell>
          <cell r="F151">
            <v>2.1</v>
          </cell>
          <cell r="H151" t="str">
            <v>Designer - Project (EAE)</v>
          </cell>
          <cell r="I151">
            <v>0</v>
          </cell>
          <cell r="J151" t="str">
            <v>Base</v>
          </cell>
          <cell r="M151">
            <v>0</v>
          </cell>
          <cell r="N151">
            <v>5</v>
          </cell>
        </row>
        <row r="152">
          <cell r="A152" t="str">
            <v>Cables.02.01</v>
          </cell>
          <cell r="F152">
            <v>2.1</v>
          </cell>
          <cell r="H152" t="str">
            <v>Cabling Engineer - Project (EAE)</v>
          </cell>
          <cell r="I152">
            <v>0</v>
          </cell>
          <cell r="J152" t="str">
            <v>Base</v>
          </cell>
          <cell r="M152">
            <v>0</v>
          </cell>
          <cell r="N152">
            <v>5</v>
          </cell>
        </row>
        <row r="153">
          <cell r="A153" t="str">
            <v>Cables.02.01</v>
          </cell>
          <cell r="F153">
            <v>2.1</v>
          </cell>
          <cell r="H153" t="str">
            <v>Cabling Engineer - Project (Contract)</v>
          </cell>
          <cell r="I153">
            <v>0</v>
          </cell>
          <cell r="J153" t="str">
            <v>Base</v>
          </cell>
          <cell r="M153">
            <v>0</v>
          </cell>
          <cell r="N153">
            <v>5</v>
          </cell>
        </row>
        <row r="154">
          <cell r="A154" t="str">
            <v>Cables.01.01</v>
          </cell>
          <cell r="F154">
            <v>1.1000000000000001</v>
          </cell>
          <cell r="H154" t="str">
            <v>Senior Foreman</v>
          </cell>
          <cell r="I154">
            <v>0</v>
          </cell>
          <cell r="J154" t="str">
            <v>Base</v>
          </cell>
          <cell r="M154">
            <v>0</v>
          </cell>
          <cell r="N154">
            <v>5</v>
          </cell>
        </row>
        <row r="155">
          <cell r="A155" t="str">
            <v>Cables.01.01</v>
          </cell>
          <cell r="F155">
            <v>1.1000000000000001</v>
          </cell>
          <cell r="G155" t="str">
            <v>Main</v>
          </cell>
          <cell r="H155" t="str">
            <v>General Foreman (EAE)</v>
          </cell>
          <cell r="I155">
            <v>1</v>
          </cell>
          <cell r="J155" t="str">
            <v>Base</v>
          </cell>
          <cell r="M155">
            <v>33</v>
          </cell>
          <cell r="N155">
            <v>5</v>
          </cell>
        </row>
        <row r="156">
          <cell r="A156">
            <v>0</v>
          </cell>
          <cell r="H156" t="str">
            <v>Foundation Foreman</v>
          </cell>
          <cell r="I156">
            <v>0</v>
          </cell>
          <cell r="J156" t="str">
            <v>Base</v>
          </cell>
          <cell r="M156">
            <v>0</v>
          </cell>
          <cell r="N156">
            <v>5</v>
          </cell>
        </row>
        <row r="157">
          <cell r="A157" t="str">
            <v>Cables.01.01</v>
          </cell>
          <cell r="F157">
            <v>1.1000000000000001</v>
          </cell>
          <cell r="H157" t="str">
            <v>Banksman (S/C)</v>
          </cell>
          <cell r="I157">
            <v>0</v>
          </cell>
          <cell r="J157" t="str">
            <v>Base</v>
          </cell>
          <cell r="M157">
            <v>0</v>
          </cell>
          <cell r="N157">
            <v>5</v>
          </cell>
        </row>
        <row r="158">
          <cell r="A158" t="str">
            <v>Cables.01.01</v>
          </cell>
          <cell r="F158">
            <v>1.1000000000000001</v>
          </cell>
          <cell r="H158" t="str">
            <v>Storeman (S/C)</v>
          </cell>
          <cell r="I158">
            <v>0</v>
          </cell>
          <cell r="J158" t="str">
            <v>Base</v>
          </cell>
          <cell r="M158">
            <v>0</v>
          </cell>
          <cell r="N158">
            <v>5</v>
          </cell>
        </row>
        <row r="159">
          <cell r="A159">
            <v>0</v>
          </cell>
          <cell r="H159" t="str">
            <v>Tallyman (S/C)</v>
          </cell>
          <cell r="I159">
            <v>0</v>
          </cell>
          <cell r="J159" t="str">
            <v>Base</v>
          </cell>
          <cell r="M159">
            <v>0</v>
          </cell>
          <cell r="N159">
            <v>5</v>
          </cell>
        </row>
        <row r="160">
          <cell r="A160" t="str">
            <v>Cables.01.04</v>
          </cell>
          <cell r="F160">
            <v>1.5</v>
          </cell>
          <cell r="G160" t="str">
            <v>Main</v>
          </cell>
          <cell r="H160" t="str">
            <v>Project SHESQ Advisors (Site Compliance Engineer)</v>
          </cell>
          <cell r="I160">
            <v>1</v>
          </cell>
          <cell r="J160" t="str">
            <v>Base</v>
          </cell>
          <cell r="M160">
            <v>33</v>
          </cell>
          <cell r="N160">
            <v>5</v>
          </cell>
        </row>
        <row r="161">
          <cell r="A161" t="str">
            <v>Cables.01.04</v>
          </cell>
          <cell r="F161">
            <v>1.5</v>
          </cell>
          <cell r="H161" t="str">
            <v>SHESQ Assurance Auditor (Site Safety Advisor)</v>
          </cell>
          <cell r="I161">
            <v>0</v>
          </cell>
          <cell r="J161" t="str">
            <v>Base</v>
          </cell>
          <cell r="M161">
            <v>0</v>
          </cell>
          <cell r="N161">
            <v>5</v>
          </cell>
        </row>
        <row r="162">
          <cell r="A162" t="str">
            <v>Cables.01.01</v>
          </cell>
          <cell r="F162">
            <v>1.1599999999999999</v>
          </cell>
          <cell r="H162" t="str">
            <v>PPE Controller</v>
          </cell>
          <cell r="I162">
            <v>0</v>
          </cell>
          <cell r="J162" t="str">
            <v>Base</v>
          </cell>
          <cell r="M162">
            <v>0</v>
          </cell>
          <cell r="N162">
            <v>5</v>
          </cell>
        </row>
        <row r="163">
          <cell r="A163" t="str">
            <v>Cables.01.01</v>
          </cell>
          <cell r="F163">
            <v>1.1499999999999999</v>
          </cell>
          <cell r="G163" t="str">
            <v>Main</v>
          </cell>
          <cell r="H163" t="str">
            <v>Site Planner</v>
          </cell>
          <cell r="I163">
            <v>1</v>
          </cell>
          <cell r="J163" t="str">
            <v>Base</v>
          </cell>
          <cell r="M163">
            <v>31</v>
          </cell>
          <cell r="N163">
            <v>5</v>
          </cell>
        </row>
        <row r="164">
          <cell r="A164" t="str">
            <v>Cables.01.01</v>
          </cell>
          <cell r="F164">
            <v>1.1000000000000001</v>
          </cell>
          <cell r="G164" t="str">
            <v>Main</v>
          </cell>
          <cell r="H164" t="str">
            <v>Quantity Surveyor</v>
          </cell>
          <cell r="I164">
            <v>1</v>
          </cell>
          <cell r="J164" t="str">
            <v>Base</v>
          </cell>
          <cell r="M164">
            <v>0</v>
          </cell>
          <cell r="N164">
            <v>5</v>
          </cell>
        </row>
        <row r="165">
          <cell r="A165" t="str">
            <v>Cables.01.01</v>
          </cell>
          <cell r="F165">
            <v>1.17</v>
          </cell>
          <cell r="G165" t="str">
            <v>Main</v>
          </cell>
          <cell r="H165" t="str">
            <v>QC Inspector</v>
          </cell>
          <cell r="I165">
            <v>1</v>
          </cell>
          <cell r="J165" t="str">
            <v>Base</v>
          </cell>
          <cell r="M165">
            <v>25</v>
          </cell>
          <cell r="N165">
            <v>5</v>
          </cell>
        </row>
        <row r="166">
          <cell r="A166">
            <v>0</v>
          </cell>
          <cell r="H166" t="str">
            <v>Administration Clerk (EAE)</v>
          </cell>
          <cell r="I166">
            <v>0</v>
          </cell>
          <cell r="J166" t="str">
            <v>Base</v>
          </cell>
          <cell r="M166">
            <v>0</v>
          </cell>
          <cell r="N166">
            <v>5</v>
          </cell>
        </row>
        <row r="167">
          <cell r="A167" t="str">
            <v>Cables.02.02</v>
          </cell>
          <cell r="F167">
            <v>2.2999999999999998</v>
          </cell>
          <cell r="H167" t="str">
            <v>Type Registration Engineer</v>
          </cell>
          <cell r="I167">
            <v>0</v>
          </cell>
          <cell r="J167" t="str">
            <v>Base</v>
          </cell>
          <cell r="M167">
            <v>0</v>
          </cell>
          <cell r="N167">
            <v>5</v>
          </cell>
        </row>
        <row r="168">
          <cell r="A168" t="str">
            <v>Cables.02.02</v>
          </cell>
          <cell r="F168">
            <v>2.2999999999999998</v>
          </cell>
          <cell r="H168" t="str">
            <v>Assistant Type Registration Engineer</v>
          </cell>
          <cell r="I168">
            <v>0</v>
          </cell>
          <cell r="J168" t="str">
            <v>Base</v>
          </cell>
          <cell r="M168">
            <v>0</v>
          </cell>
          <cell r="N168">
            <v>5</v>
          </cell>
        </row>
        <row r="169">
          <cell r="A169" t="str">
            <v>Cables.01.01</v>
          </cell>
          <cell r="F169">
            <v>1.17</v>
          </cell>
          <cell r="H169" t="str">
            <v>Senior Buyer</v>
          </cell>
          <cell r="I169">
            <v>0</v>
          </cell>
          <cell r="J169" t="str">
            <v>Base</v>
          </cell>
          <cell r="M169">
            <v>0</v>
          </cell>
          <cell r="N169">
            <v>5</v>
          </cell>
        </row>
        <row r="170">
          <cell r="A170" t="str">
            <v>Cables.01.01</v>
          </cell>
          <cell r="F170">
            <v>1.17</v>
          </cell>
          <cell r="H170" t="str">
            <v>Buyer</v>
          </cell>
          <cell r="I170">
            <v>0</v>
          </cell>
          <cell r="J170" t="str">
            <v>Base</v>
          </cell>
          <cell r="M170">
            <v>0</v>
          </cell>
          <cell r="N170">
            <v>5</v>
          </cell>
        </row>
        <row r="171">
          <cell r="A171" t="str">
            <v>Cables.01.01</v>
          </cell>
          <cell r="F171">
            <v>1.17</v>
          </cell>
          <cell r="H171" t="str">
            <v>Procurement Administrator</v>
          </cell>
          <cell r="I171">
            <v>0</v>
          </cell>
          <cell r="J171" t="str">
            <v>Base</v>
          </cell>
          <cell r="M171">
            <v>0</v>
          </cell>
          <cell r="N171">
            <v>5</v>
          </cell>
        </row>
        <row r="172">
          <cell r="A172" t="str">
            <v>Cables.01.01</v>
          </cell>
          <cell r="F172">
            <v>1.1499999999999999</v>
          </cell>
          <cell r="H172" t="str">
            <v>Programmer</v>
          </cell>
          <cell r="I172">
            <v>0</v>
          </cell>
          <cell r="J172" t="str">
            <v>Base</v>
          </cell>
          <cell r="M172">
            <v>0</v>
          </cell>
          <cell r="N172">
            <v>5</v>
          </cell>
        </row>
        <row r="173">
          <cell r="A173" t="str">
            <v>Cables.01.01</v>
          </cell>
          <cell r="F173">
            <v>1.17</v>
          </cell>
          <cell r="H173" t="str">
            <v>Estimating Manager</v>
          </cell>
          <cell r="I173">
            <v>0</v>
          </cell>
          <cell r="J173" t="str">
            <v>Base</v>
          </cell>
          <cell r="M173">
            <v>0</v>
          </cell>
          <cell r="N173">
            <v>5</v>
          </cell>
        </row>
        <row r="174">
          <cell r="A174" t="str">
            <v>Cables.01.01</v>
          </cell>
          <cell r="F174">
            <v>1.17</v>
          </cell>
          <cell r="H174" t="str">
            <v>Estimator</v>
          </cell>
          <cell r="I174">
            <v>0</v>
          </cell>
          <cell r="J174" t="str">
            <v>Base</v>
          </cell>
          <cell r="M174">
            <v>0</v>
          </cell>
          <cell r="N174">
            <v>5</v>
          </cell>
        </row>
        <row r="175">
          <cell r="A175" t="str">
            <v>Cables.01.01</v>
          </cell>
          <cell r="F175">
            <v>1.17</v>
          </cell>
          <cell r="H175" t="str">
            <v>Trainee Estimator</v>
          </cell>
          <cell r="I175">
            <v>0</v>
          </cell>
          <cell r="J175" t="str">
            <v>Base</v>
          </cell>
          <cell r="M175">
            <v>0</v>
          </cell>
          <cell r="N175">
            <v>5</v>
          </cell>
        </row>
        <row r="176">
          <cell r="A176" t="str">
            <v>Cables.01.01</v>
          </cell>
          <cell r="F176">
            <v>1.1499999999999999</v>
          </cell>
          <cell r="G176" t="str">
            <v>Main</v>
          </cell>
          <cell r="H176" t="str">
            <v>Outage Co-Ordinator - NG</v>
          </cell>
          <cell r="I176">
            <v>1</v>
          </cell>
          <cell r="J176" t="str">
            <v>Base</v>
          </cell>
          <cell r="M176">
            <v>1</v>
          </cell>
          <cell r="N176">
            <v>5</v>
          </cell>
        </row>
        <row r="177">
          <cell r="A177" t="str">
            <v>Cables.01.01</v>
          </cell>
          <cell r="F177">
            <v>1.1499999999999999</v>
          </cell>
          <cell r="G177" t="str">
            <v>Main</v>
          </cell>
          <cell r="H177" t="str">
            <v>Risk Co-Ordinator</v>
          </cell>
          <cell r="I177">
            <v>1</v>
          </cell>
          <cell r="J177" t="str">
            <v>Base</v>
          </cell>
          <cell r="M177">
            <v>2</v>
          </cell>
          <cell r="N177">
            <v>5</v>
          </cell>
        </row>
        <row r="179">
          <cell r="H179">
            <v>59851.326581335379</v>
          </cell>
        </row>
        <row r="180">
          <cell r="A180" t="str">
            <v>CA Code</v>
          </cell>
          <cell r="F180" t="str">
            <v>Act Sheet</v>
          </cell>
          <cell r="G180" t="str">
            <v>Project Identifier</v>
          </cell>
          <cell r="H180" t="str">
            <v>Description</v>
          </cell>
        </row>
        <row r="181">
          <cell r="A181" t="str">
            <v>Cables.04.01</v>
          </cell>
          <cell r="F181">
            <v>4.0999999999999996</v>
          </cell>
          <cell r="H181" t="str">
            <v>Mobilisation</v>
          </cell>
          <cell r="I181" t="str">
            <v>Qty</v>
          </cell>
          <cell r="J181" t="str">
            <v>Shift</v>
          </cell>
          <cell r="M181" t="str">
            <v>Days</v>
          </cell>
          <cell r="N181">
            <v>5</v>
          </cell>
        </row>
        <row r="182">
          <cell r="A182" t="str">
            <v>Cables.04.01</v>
          </cell>
          <cell r="F182">
            <v>4.0999999999999996</v>
          </cell>
          <cell r="I182">
            <v>0</v>
          </cell>
          <cell r="J182" t="str">
            <v>Base</v>
          </cell>
          <cell r="M182">
            <v>9</v>
          </cell>
          <cell r="N182">
            <v>5</v>
          </cell>
        </row>
        <row r="183">
          <cell r="A183" t="str">
            <v>Cables.04.01</v>
          </cell>
          <cell r="F183">
            <v>4.0999999999999996</v>
          </cell>
          <cell r="I183">
            <v>0</v>
          </cell>
          <cell r="J183" t="str">
            <v>Base</v>
          </cell>
          <cell r="M183">
            <v>9</v>
          </cell>
          <cell r="N183">
            <v>5</v>
          </cell>
        </row>
        <row r="184">
          <cell r="A184" t="str">
            <v>Cables.04.01</v>
          </cell>
          <cell r="F184">
            <v>4.0999999999999996</v>
          </cell>
          <cell r="I184">
            <v>0</v>
          </cell>
          <cell r="J184" t="str">
            <v>Base</v>
          </cell>
          <cell r="M184">
            <v>9</v>
          </cell>
          <cell r="N184">
            <v>5</v>
          </cell>
        </row>
        <row r="185">
          <cell r="A185" t="str">
            <v>Cables.04.01</v>
          </cell>
          <cell r="F185">
            <v>4.0999999999999996</v>
          </cell>
          <cell r="H185" t="str">
            <v>People Total</v>
          </cell>
          <cell r="I185">
            <v>0</v>
          </cell>
        </row>
        <row r="186">
          <cell r="A186" t="str">
            <v>Cables.04.01</v>
          </cell>
          <cell r="F186">
            <v>4.0999999999999996</v>
          </cell>
          <cell r="H186" t="str">
            <v>Mobilisation</v>
          </cell>
          <cell r="I186" t="str">
            <v>Qty</v>
          </cell>
          <cell r="M186" t="str">
            <v>Days</v>
          </cell>
          <cell r="N186">
            <v>5</v>
          </cell>
        </row>
        <row r="187">
          <cell r="A187" t="str">
            <v>Cables.04.01</v>
          </cell>
          <cell r="F187">
            <v>4.0999999999999996</v>
          </cell>
          <cell r="I187">
            <v>0</v>
          </cell>
          <cell r="M187">
            <v>9</v>
          </cell>
          <cell r="N187">
            <v>5</v>
          </cell>
        </row>
        <row r="188">
          <cell r="A188" t="str">
            <v>Cables.04.01</v>
          </cell>
          <cell r="F188">
            <v>4.0999999999999996</v>
          </cell>
          <cell r="I188">
            <v>0</v>
          </cell>
          <cell r="M188">
            <v>9</v>
          </cell>
          <cell r="N188">
            <v>5</v>
          </cell>
        </row>
        <row r="189">
          <cell r="A189" t="str">
            <v>Cables.04.01</v>
          </cell>
          <cell r="F189">
            <v>4.0999999999999996</v>
          </cell>
          <cell r="I189">
            <v>0</v>
          </cell>
          <cell r="M189">
            <v>9</v>
          </cell>
          <cell r="N189">
            <v>5</v>
          </cell>
        </row>
        <row r="190">
          <cell r="A190" t="str">
            <v>Cables.04.01</v>
          </cell>
          <cell r="F190">
            <v>4.0999999999999996</v>
          </cell>
          <cell r="H190" t="str">
            <v>Equipment Total</v>
          </cell>
          <cell r="I190">
            <v>0</v>
          </cell>
        </row>
        <row r="191">
          <cell r="A191" t="str">
            <v>Cables.04.01</v>
          </cell>
          <cell r="F191">
            <v>4.1500000000000004</v>
          </cell>
          <cell r="H191" t="str">
            <v>Removal of Vegetation</v>
          </cell>
          <cell r="I191" t="str">
            <v>Qty</v>
          </cell>
          <cell r="J191" t="str">
            <v>Shift</v>
          </cell>
          <cell r="M191" t="str">
            <v>Days</v>
          </cell>
          <cell r="N191">
            <v>5</v>
          </cell>
        </row>
        <row r="192">
          <cell r="A192" t="str">
            <v>Cables.04.01</v>
          </cell>
          <cell r="F192">
            <v>4.1500000000000004</v>
          </cell>
          <cell r="I192">
            <v>0</v>
          </cell>
          <cell r="J192" t="str">
            <v>Base</v>
          </cell>
          <cell r="M192">
            <v>5</v>
          </cell>
          <cell r="N192">
            <v>5</v>
          </cell>
        </row>
        <row r="193">
          <cell r="A193" t="str">
            <v>Cables.04.01</v>
          </cell>
          <cell r="F193">
            <v>4.1500000000000004</v>
          </cell>
          <cell r="I193">
            <v>0</v>
          </cell>
          <cell r="J193" t="str">
            <v>Base</v>
          </cell>
          <cell r="M193">
            <v>5</v>
          </cell>
          <cell r="N193">
            <v>5</v>
          </cell>
        </row>
        <row r="194">
          <cell r="A194" t="str">
            <v>Cables.04.01</v>
          </cell>
          <cell r="F194">
            <v>4.1500000000000004</v>
          </cell>
          <cell r="I194">
            <v>0</v>
          </cell>
          <cell r="J194" t="str">
            <v>Base</v>
          </cell>
          <cell r="M194">
            <v>5</v>
          </cell>
          <cell r="N194">
            <v>5</v>
          </cell>
        </row>
        <row r="195">
          <cell r="A195" t="str">
            <v>Cables.04.01</v>
          </cell>
          <cell r="F195">
            <v>4.1500000000000004</v>
          </cell>
          <cell r="H195" t="str">
            <v>People Total</v>
          </cell>
          <cell r="I195">
            <v>0</v>
          </cell>
        </row>
        <row r="196">
          <cell r="A196" t="str">
            <v>Cables.04.01</v>
          </cell>
          <cell r="F196">
            <v>4.1500000000000004</v>
          </cell>
          <cell r="H196" t="str">
            <v>Removal of Vegetation</v>
          </cell>
          <cell r="I196" t="str">
            <v>Qty</v>
          </cell>
          <cell r="M196" t="str">
            <v>Days</v>
          </cell>
          <cell r="N196">
            <v>5</v>
          </cell>
        </row>
        <row r="197">
          <cell r="A197" t="str">
            <v>Cables.04.01</v>
          </cell>
          <cell r="F197">
            <v>4.1500000000000004</v>
          </cell>
          <cell r="I197">
            <v>0</v>
          </cell>
          <cell r="M197">
            <v>5</v>
          </cell>
          <cell r="N197">
            <v>5</v>
          </cell>
        </row>
        <row r="198">
          <cell r="A198" t="str">
            <v>Cables.04.01</v>
          </cell>
          <cell r="F198">
            <v>4.1500000000000004</v>
          </cell>
          <cell r="I198">
            <v>0</v>
          </cell>
          <cell r="M198">
            <v>5</v>
          </cell>
          <cell r="N198">
            <v>5</v>
          </cell>
        </row>
        <row r="199">
          <cell r="A199" t="str">
            <v>Cables.04.01</v>
          </cell>
          <cell r="F199">
            <v>4.1500000000000004</v>
          </cell>
          <cell r="I199">
            <v>0</v>
          </cell>
          <cell r="M199">
            <v>5</v>
          </cell>
          <cell r="N199">
            <v>5</v>
          </cell>
        </row>
        <row r="200">
          <cell r="A200" t="str">
            <v>Cables.04.01</v>
          </cell>
          <cell r="F200">
            <v>4.1500000000000004</v>
          </cell>
          <cell r="H200" t="str">
            <v>Equipment Total</v>
          </cell>
          <cell r="I200">
            <v>0</v>
          </cell>
        </row>
        <row r="201">
          <cell r="A201" t="str">
            <v>Cables.04.01</v>
          </cell>
          <cell r="F201">
            <v>4.1509999999999998</v>
          </cell>
          <cell r="H201" t="str">
            <v>Route Proving</v>
          </cell>
          <cell r="I201" t="str">
            <v>Qty</v>
          </cell>
          <cell r="J201" t="str">
            <v>Shift</v>
          </cell>
          <cell r="M201" t="str">
            <v>Days</v>
          </cell>
          <cell r="N201">
            <v>5</v>
          </cell>
        </row>
        <row r="202">
          <cell r="A202" t="str">
            <v>Cables.04.01</v>
          </cell>
          <cell r="F202">
            <v>4.1509999999999998</v>
          </cell>
          <cell r="I202">
            <v>0</v>
          </cell>
          <cell r="J202" t="str">
            <v>Base</v>
          </cell>
          <cell r="M202">
            <v>0</v>
          </cell>
          <cell r="N202">
            <v>5</v>
          </cell>
        </row>
        <row r="203">
          <cell r="A203" t="str">
            <v>Cables.04.01</v>
          </cell>
          <cell r="F203">
            <v>4.1509999999999998</v>
          </cell>
          <cell r="I203">
            <v>0</v>
          </cell>
          <cell r="J203" t="str">
            <v>Base</v>
          </cell>
          <cell r="M203">
            <v>0</v>
          </cell>
          <cell r="N203">
            <v>5</v>
          </cell>
        </row>
        <row r="204">
          <cell r="A204" t="str">
            <v>Cables.04.01</v>
          </cell>
          <cell r="F204">
            <v>4.1509999999999998</v>
          </cell>
          <cell r="I204">
            <v>0</v>
          </cell>
          <cell r="J204" t="str">
            <v>Base</v>
          </cell>
          <cell r="M204">
            <v>0</v>
          </cell>
          <cell r="N204">
            <v>5</v>
          </cell>
        </row>
        <row r="205">
          <cell r="A205" t="str">
            <v>Cables.04.01</v>
          </cell>
          <cell r="F205">
            <v>4.1509999999999998</v>
          </cell>
          <cell r="H205" t="str">
            <v>People Total</v>
          </cell>
          <cell r="I205">
            <v>0</v>
          </cell>
        </row>
        <row r="206">
          <cell r="A206" t="str">
            <v>Cables.04.01</v>
          </cell>
          <cell r="F206">
            <v>4.1509999999999998</v>
          </cell>
          <cell r="H206" t="str">
            <v>Route Proving</v>
          </cell>
          <cell r="I206" t="str">
            <v>Qty</v>
          </cell>
          <cell r="M206" t="str">
            <v>Days</v>
          </cell>
          <cell r="N206">
            <v>5</v>
          </cell>
        </row>
        <row r="207">
          <cell r="A207" t="str">
            <v>Cables.04.01</v>
          </cell>
          <cell r="F207">
            <v>4.1509999999999998</v>
          </cell>
          <cell r="I207">
            <v>0</v>
          </cell>
          <cell r="M207">
            <v>0</v>
          </cell>
          <cell r="N207">
            <v>5</v>
          </cell>
        </row>
        <row r="208">
          <cell r="A208" t="str">
            <v>Cables.04.01</v>
          </cell>
          <cell r="F208">
            <v>4.1509999999999998</v>
          </cell>
          <cell r="I208">
            <v>0</v>
          </cell>
          <cell r="M208">
            <v>0</v>
          </cell>
          <cell r="N208">
            <v>5</v>
          </cell>
        </row>
        <row r="209">
          <cell r="A209" t="str">
            <v>Cables.04.01</v>
          </cell>
          <cell r="F209">
            <v>4.1509999999999998</v>
          </cell>
          <cell r="I209">
            <v>0</v>
          </cell>
          <cell r="M209">
            <v>0</v>
          </cell>
          <cell r="N209">
            <v>5</v>
          </cell>
        </row>
        <row r="210">
          <cell r="A210" t="str">
            <v>Cables.04.01</v>
          </cell>
          <cell r="F210">
            <v>4.1509999999999998</v>
          </cell>
          <cell r="H210" t="str">
            <v>Equipment Total</v>
          </cell>
          <cell r="I210">
            <v>0</v>
          </cell>
        </row>
        <row r="211">
          <cell r="A211" t="str">
            <v>Cables.04.04</v>
          </cell>
          <cell r="F211">
            <v>4.24</v>
          </cell>
          <cell r="H211" t="str">
            <v>Commence Excavation on SGT 1&amp;2</v>
          </cell>
          <cell r="I211" t="str">
            <v>Qty</v>
          </cell>
          <cell r="J211" t="str">
            <v>Shift</v>
          </cell>
          <cell r="M211" t="str">
            <v>Days</v>
          </cell>
          <cell r="N211">
            <v>5</v>
          </cell>
        </row>
        <row r="212">
          <cell r="A212" t="str">
            <v>Cables.04.04</v>
          </cell>
          <cell r="F212">
            <v>4.24</v>
          </cell>
          <cell r="I212">
            <v>0</v>
          </cell>
          <cell r="J212" t="str">
            <v>Base</v>
          </cell>
          <cell r="M212">
            <v>15</v>
          </cell>
          <cell r="N212">
            <v>5</v>
          </cell>
        </row>
        <row r="213">
          <cell r="A213" t="str">
            <v>Cables.04.04</v>
          </cell>
          <cell r="F213">
            <v>4.24</v>
          </cell>
          <cell r="I213">
            <v>0</v>
          </cell>
          <cell r="J213" t="str">
            <v>Base</v>
          </cell>
          <cell r="M213">
            <v>15</v>
          </cell>
          <cell r="N213">
            <v>5</v>
          </cell>
        </row>
        <row r="214">
          <cell r="A214" t="str">
            <v>Cables.04.04</v>
          </cell>
          <cell r="F214">
            <v>4.24</v>
          </cell>
          <cell r="I214">
            <v>0</v>
          </cell>
          <cell r="J214" t="str">
            <v>Base</v>
          </cell>
          <cell r="M214">
            <v>15</v>
          </cell>
          <cell r="N214">
            <v>5</v>
          </cell>
        </row>
        <row r="215">
          <cell r="A215" t="str">
            <v>Cables.04.04</v>
          </cell>
          <cell r="F215">
            <v>4.24</v>
          </cell>
          <cell r="H215" t="str">
            <v>People Total</v>
          </cell>
          <cell r="I215">
            <v>0</v>
          </cell>
        </row>
        <row r="216">
          <cell r="A216" t="str">
            <v>Cables.04.04</v>
          </cell>
          <cell r="F216">
            <v>4.24</v>
          </cell>
          <cell r="H216" t="str">
            <v>Commence Excavation on SGT 1&amp;2</v>
          </cell>
          <cell r="I216" t="str">
            <v>Qty</v>
          </cell>
          <cell r="M216" t="str">
            <v>Days</v>
          </cell>
          <cell r="N216">
            <v>5</v>
          </cell>
        </row>
        <row r="217">
          <cell r="A217" t="str">
            <v>Cables.04.04</v>
          </cell>
          <cell r="F217">
            <v>4.24</v>
          </cell>
          <cell r="I217">
            <v>0</v>
          </cell>
          <cell r="M217">
            <v>15</v>
          </cell>
          <cell r="N217">
            <v>5</v>
          </cell>
        </row>
        <row r="218">
          <cell r="A218" t="str">
            <v>Cables.04.04</v>
          </cell>
          <cell r="F218">
            <v>4.24</v>
          </cell>
          <cell r="I218">
            <v>0</v>
          </cell>
          <cell r="M218">
            <v>15</v>
          </cell>
          <cell r="N218">
            <v>5</v>
          </cell>
        </row>
        <row r="219">
          <cell r="A219" t="str">
            <v>Cables.04.04</v>
          </cell>
          <cell r="F219">
            <v>4.24</v>
          </cell>
          <cell r="I219">
            <v>0</v>
          </cell>
          <cell r="M219">
            <v>15</v>
          </cell>
          <cell r="N219">
            <v>5</v>
          </cell>
        </row>
        <row r="220">
          <cell r="A220" t="str">
            <v>Cables.04.04</v>
          </cell>
          <cell r="F220">
            <v>4.24</v>
          </cell>
          <cell r="H220" t="str">
            <v>Equipment Total</v>
          </cell>
          <cell r="I220">
            <v>0</v>
          </cell>
        </row>
        <row r="221">
          <cell r="A221" t="str">
            <v>Cables.04.04</v>
          </cell>
          <cell r="F221">
            <v>4.242</v>
          </cell>
          <cell r="H221" t="str">
            <v>SGT2 - Finish Excavation</v>
          </cell>
          <cell r="I221" t="str">
            <v>Qty</v>
          </cell>
          <cell r="J221" t="str">
            <v>Shift</v>
          </cell>
          <cell r="M221" t="str">
            <v>Days</v>
          </cell>
          <cell r="N221">
            <v>6</v>
          </cell>
        </row>
        <row r="222">
          <cell r="A222" t="str">
            <v>Cables.04.04</v>
          </cell>
          <cell r="F222">
            <v>4.242</v>
          </cell>
          <cell r="I222">
            <v>0</v>
          </cell>
          <cell r="J222" t="str">
            <v>Base</v>
          </cell>
          <cell r="M222">
            <v>0</v>
          </cell>
          <cell r="N222">
            <v>6</v>
          </cell>
        </row>
        <row r="223">
          <cell r="A223" t="str">
            <v>Cables.04.04</v>
          </cell>
          <cell r="F223">
            <v>4.242</v>
          </cell>
          <cell r="I223">
            <v>0</v>
          </cell>
          <cell r="J223" t="str">
            <v>Base</v>
          </cell>
          <cell r="M223">
            <v>0</v>
          </cell>
          <cell r="N223">
            <v>6</v>
          </cell>
        </row>
        <row r="224">
          <cell r="A224" t="str">
            <v>Cables.04.04</v>
          </cell>
          <cell r="F224">
            <v>4.242</v>
          </cell>
          <cell r="I224">
            <v>0</v>
          </cell>
          <cell r="J224" t="str">
            <v>Base</v>
          </cell>
          <cell r="M224">
            <v>0</v>
          </cell>
          <cell r="N224">
            <v>6</v>
          </cell>
        </row>
        <row r="225">
          <cell r="A225" t="str">
            <v>Cables.04.04</v>
          </cell>
          <cell r="F225">
            <v>4.242</v>
          </cell>
          <cell r="I225">
            <v>0</v>
          </cell>
          <cell r="J225" t="str">
            <v>Base</v>
          </cell>
          <cell r="M225">
            <v>0</v>
          </cell>
          <cell r="N225">
            <v>6</v>
          </cell>
        </row>
        <row r="226">
          <cell r="A226" t="str">
            <v>Cables.04.04</v>
          </cell>
          <cell r="F226">
            <v>4.242</v>
          </cell>
          <cell r="H226" t="str">
            <v>People Total</v>
          </cell>
          <cell r="I226">
            <v>0</v>
          </cell>
        </row>
        <row r="227">
          <cell r="A227" t="str">
            <v>Cables.04.04</v>
          </cell>
          <cell r="F227">
            <v>4.242</v>
          </cell>
          <cell r="H227" t="str">
            <v>SGT2 - Finish Excavation</v>
          </cell>
          <cell r="I227" t="str">
            <v>Qty</v>
          </cell>
          <cell r="M227" t="str">
            <v>Days</v>
          </cell>
          <cell r="N227">
            <v>6</v>
          </cell>
        </row>
        <row r="228">
          <cell r="A228" t="str">
            <v>Cables.04.04</v>
          </cell>
          <cell r="F228">
            <v>4.242</v>
          </cell>
          <cell r="I228">
            <v>0</v>
          </cell>
          <cell r="M228">
            <v>0</v>
          </cell>
          <cell r="N228">
            <v>6</v>
          </cell>
        </row>
        <row r="229">
          <cell r="A229" t="str">
            <v>Cables.04.04</v>
          </cell>
          <cell r="F229">
            <v>4.242</v>
          </cell>
          <cell r="I229">
            <v>0</v>
          </cell>
          <cell r="M229">
            <v>0</v>
          </cell>
          <cell r="N229">
            <v>6</v>
          </cell>
        </row>
        <row r="230">
          <cell r="A230" t="str">
            <v>Cables.04.04</v>
          </cell>
          <cell r="F230">
            <v>4.242</v>
          </cell>
          <cell r="I230">
            <v>0</v>
          </cell>
          <cell r="M230">
            <v>0</v>
          </cell>
          <cell r="N230">
            <v>6</v>
          </cell>
        </row>
        <row r="231">
          <cell r="A231" t="str">
            <v>Cables.04.04</v>
          </cell>
          <cell r="F231">
            <v>4.242</v>
          </cell>
          <cell r="I231">
            <v>0</v>
          </cell>
          <cell r="M231">
            <v>0</v>
          </cell>
          <cell r="N231">
            <v>6</v>
          </cell>
        </row>
        <row r="232">
          <cell r="A232" t="str">
            <v>Cables.04.04</v>
          </cell>
          <cell r="F232">
            <v>4.242</v>
          </cell>
          <cell r="I232">
            <v>0</v>
          </cell>
          <cell r="M232">
            <v>0</v>
          </cell>
          <cell r="N232">
            <v>6</v>
          </cell>
        </row>
        <row r="233">
          <cell r="A233" t="str">
            <v>Cables.04.04</v>
          </cell>
          <cell r="F233">
            <v>4.242</v>
          </cell>
          <cell r="I233">
            <v>0</v>
          </cell>
          <cell r="M233">
            <v>0</v>
          </cell>
          <cell r="N233">
            <v>6</v>
          </cell>
        </row>
        <row r="234">
          <cell r="A234" t="str">
            <v>Cables.04.04</v>
          </cell>
          <cell r="F234">
            <v>4.242</v>
          </cell>
          <cell r="H234" t="str">
            <v>Equipment Total</v>
          </cell>
          <cell r="I234">
            <v>0</v>
          </cell>
        </row>
        <row r="235">
          <cell r="A235" t="str">
            <v>Cables.04.01</v>
          </cell>
          <cell r="F235">
            <v>4.8410000000000002</v>
          </cell>
          <cell r="H235" t="str">
            <v>SGT1 - Cut &amp; Remove Existing Cable at Sealing Ends</v>
          </cell>
          <cell r="I235" t="str">
            <v>Qty</v>
          </cell>
          <cell r="J235" t="str">
            <v>Shift</v>
          </cell>
          <cell r="M235" t="str">
            <v>Days</v>
          </cell>
          <cell r="N235">
            <v>6</v>
          </cell>
        </row>
        <row r="236">
          <cell r="A236" t="str">
            <v>Cables.04.01</v>
          </cell>
          <cell r="F236">
            <v>4.8410000000000002</v>
          </cell>
          <cell r="G236" t="str">
            <v>Main</v>
          </cell>
          <cell r="H236" t="str">
            <v>Supervisor (BBUSL)</v>
          </cell>
          <cell r="I236">
            <v>1</v>
          </cell>
          <cell r="J236" t="str">
            <v>Base</v>
          </cell>
          <cell r="M236">
            <v>0</v>
          </cell>
          <cell r="N236">
            <v>6</v>
          </cell>
        </row>
        <row r="237">
          <cell r="A237" t="str">
            <v>Cables.04.01</v>
          </cell>
          <cell r="F237">
            <v>4.8410000000000002</v>
          </cell>
          <cell r="G237" t="str">
            <v>Main</v>
          </cell>
          <cell r="H237" t="str">
            <v>Plant Operator - 360Deg</v>
          </cell>
          <cell r="I237">
            <v>2</v>
          </cell>
          <cell r="J237" t="str">
            <v>Base</v>
          </cell>
          <cell r="M237">
            <v>0</v>
          </cell>
          <cell r="N237">
            <v>6</v>
          </cell>
        </row>
        <row r="238">
          <cell r="A238" t="str">
            <v>Cables.04.01</v>
          </cell>
          <cell r="F238">
            <v>4.8410000000000002</v>
          </cell>
          <cell r="G238" t="str">
            <v>Main</v>
          </cell>
          <cell r="H238" t="str">
            <v>Banksman (S/C)</v>
          </cell>
          <cell r="I238">
            <v>1</v>
          </cell>
          <cell r="J238" t="str">
            <v>Base</v>
          </cell>
          <cell r="M238">
            <v>0</v>
          </cell>
          <cell r="N238">
            <v>6</v>
          </cell>
        </row>
        <row r="239">
          <cell r="A239" t="str">
            <v>Cables.04.01</v>
          </cell>
          <cell r="F239">
            <v>4.8410000000000002</v>
          </cell>
          <cell r="G239" t="str">
            <v>Main</v>
          </cell>
          <cell r="H239" t="str">
            <v>General Operative</v>
          </cell>
          <cell r="I239">
            <v>1</v>
          </cell>
          <cell r="J239" t="str">
            <v>Base</v>
          </cell>
          <cell r="M239">
            <v>0</v>
          </cell>
          <cell r="N239">
            <v>6</v>
          </cell>
        </row>
        <row r="240">
          <cell r="A240" t="str">
            <v>Cables.04.01</v>
          </cell>
          <cell r="F240">
            <v>4.8410000000000002</v>
          </cell>
          <cell r="G240" t="str">
            <v>Main</v>
          </cell>
          <cell r="H240" t="str">
            <v>Cable Jointer 1 (132kV)</v>
          </cell>
          <cell r="I240">
            <v>1</v>
          </cell>
          <cell r="J240" t="str">
            <v>Base</v>
          </cell>
          <cell r="M240">
            <v>0</v>
          </cell>
          <cell r="N240">
            <v>6</v>
          </cell>
        </row>
        <row r="241">
          <cell r="A241" t="str">
            <v>Cables.04.01</v>
          </cell>
          <cell r="F241">
            <v>4.8410000000000002</v>
          </cell>
          <cell r="G241" t="str">
            <v>Main</v>
          </cell>
          <cell r="H241" t="str">
            <v>Cable Jointer 2 (132kV)</v>
          </cell>
          <cell r="I241">
            <v>1</v>
          </cell>
          <cell r="J241" t="str">
            <v>Base</v>
          </cell>
          <cell r="M241">
            <v>0</v>
          </cell>
          <cell r="N241">
            <v>6</v>
          </cell>
        </row>
        <row r="242">
          <cell r="A242" t="str">
            <v>Cables.04.01</v>
          </cell>
          <cell r="F242">
            <v>4.8410000000000002</v>
          </cell>
          <cell r="I242">
            <v>0</v>
          </cell>
          <cell r="J242" t="str">
            <v>Base</v>
          </cell>
          <cell r="M242">
            <v>0</v>
          </cell>
          <cell r="N242">
            <v>6</v>
          </cell>
        </row>
        <row r="243">
          <cell r="A243" t="str">
            <v>Cables.04.01</v>
          </cell>
          <cell r="F243">
            <v>4.8410000000000002</v>
          </cell>
          <cell r="H243" t="str">
            <v>People Total</v>
          </cell>
          <cell r="I243">
            <v>7</v>
          </cell>
        </row>
        <row r="244">
          <cell r="A244" t="str">
            <v>Cables.04.01</v>
          </cell>
          <cell r="F244">
            <v>4.8410000000000002</v>
          </cell>
          <cell r="H244" t="str">
            <v>SGT1 - Cut &amp; Remove Existing Cable at Sealing Ends</v>
          </cell>
          <cell r="I244" t="str">
            <v>Qty</v>
          </cell>
          <cell r="M244" t="str">
            <v>Days</v>
          </cell>
          <cell r="N244">
            <v>6</v>
          </cell>
        </row>
        <row r="245">
          <cell r="A245" t="str">
            <v>Cables.04.01</v>
          </cell>
          <cell r="F245">
            <v>4.8410000000000002</v>
          </cell>
          <cell r="G245" t="str">
            <v>Main</v>
          </cell>
          <cell r="H245" t="str">
            <v>5T Wheeled Excavator Site Master</v>
          </cell>
          <cell r="I245">
            <v>1</v>
          </cell>
          <cell r="M245">
            <v>0</v>
          </cell>
          <cell r="N245">
            <v>6</v>
          </cell>
        </row>
        <row r="246">
          <cell r="A246" t="str">
            <v>Cables.04.01</v>
          </cell>
          <cell r="F246">
            <v>4.8410000000000002</v>
          </cell>
          <cell r="G246" t="str">
            <v>Main</v>
          </cell>
          <cell r="H246" t="str">
            <v>9T 4W/D Dumper</v>
          </cell>
          <cell r="I246">
            <v>1</v>
          </cell>
          <cell r="M246">
            <v>0</v>
          </cell>
          <cell r="N246">
            <v>6</v>
          </cell>
        </row>
        <row r="247">
          <cell r="A247" t="str">
            <v>Cables.04.01</v>
          </cell>
          <cell r="F247">
            <v>4.8410000000000002</v>
          </cell>
          <cell r="G247" t="str">
            <v>Main</v>
          </cell>
          <cell r="H247" t="str">
            <v>Sprinter 313 MWB H Roof 2.2CDTi 129PS HV Jointers Van</v>
          </cell>
          <cell r="I247">
            <v>1</v>
          </cell>
          <cell r="M247">
            <v>0</v>
          </cell>
          <cell r="N247">
            <v>6</v>
          </cell>
        </row>
        <row r="248">
          <cell r="A248" t="str">
            <v>Cables.04.01</v>
          </cell>
          <cell r="F248">
            <v>4.8410000000000002</v>
          </cell>
          <cell r="G248" t="str">
            <v>Main</v>
          </cell>
          <cell r="H248" t="str">
            <v>Hyd. Breaker 4-6T</v>
          </cell>
          <cell r="I248">
            <v>1</v>
          </cell>
          <cell r="M248">
            <v>0</v>
          </cell>
          <cell r="N248">
            <v>6</v>
          </cell>
        </row>
        <row r="249">
          <cell r="A249" t="str">
            <v>Cables.04.01</v>
          </cell>
          <cell r="F249">
            <v>4.8410000000000002</v>
          </cell>
          <cell r="I249">
            <v>0</v>
          </cell>
          <cell r="M249">
            <v>0</v>
          </cell>
          <cell r="N249">
            <v>6</v>
          </cell>
        </row>
        <row r="250">
          <cell r="A250" t="str">
            <v>Cables.04.01</v>
          </cell>
          <cell r="F250">
            <v>4.8410000000000002</v>
          </cell>
          <cell r="H250" t="str">
            <v>Equipment Total</v>
          </cell>
          <cell r="I250">
            <v>4</v>
          </cell>
        </row>
        <row r="251">
          <cell r="A251" t="str">
            <v>Cables.04.04</v>
          </cell>
          <cell r="F251">
            <v>4.2409999999999997</v>
          </cell>
          <cell r="H251" t="str">
            <v>SGT1 - Road Excavation - 10m</v>
          </cell>
          <cell r="I251" t="str">
            <v>Qty</v>
          </cell>
          <cell r="J251" t="str">
            <v>Shift</v>
          </cell>
          <cell r="M251" t="str">
            <v>Days</v>
          </cell>
          <cell r="N251">
            <v>6</v>
          </cell>
        </row>
        <row r="252">
          <cell r="A252" t="str">
            <v>Cables.04.04</v>
          </cell>
          <cell r="F252">
            <v>4.2409999999999997</v>
          </cell>
          <cell r="G252" t="str">
            <v>Main</v>
          </cell>
          <cell r="H252" t="str">
            <v>Supervisor (BBUSL)</v>
          </cell>
          <cell r="I252">
            <v>1</v>
          </cell>
          <cell r="J252" t="str">
            <v>Base</v>
          </cell>
          <cell r="M252">
            <v>0</v>
          </cell>
          <cell r="N252">
            <v>6</v>
          </cell>
        </row>
        <row r="253">
          <cell r="A253" t="str">
            <v>Cables.04.04</v>
          </cell>
          <cell r="F253">
            <v>4.2409999999999997</v>
          </cell>
          <cell r="G253" t="str">
            <v>Main</v>
          </cell>
          <cell r="H253" t="str">
            <v>Plant Operator - 360Deg</v>
          </cell>
          <cell r="I253">
            <v>2</v>
          </cell>
          <cell r="J253" t="str">
            <v>Base</v>
          </cell>
          <cell r="M253">
            <v>0</v>
          </cell>
          <cell r="N253">
            <v>6</v>
          </cell>
        </row>
        <row r="254">
          <cell r="A254" t="str">
            <v>Cables.04.04</v>
          </cell>
          <cell r="F254">
            <v>4.2409999999999997</v>
          </cell>
          <cell r="G254" t="str">
            <v>Main</v>
          </cell>
          <cell r="H254" t="str">
            <v>Banksman (S/C)</v>
          </cell>
          <cell r="I254">
            <v>1</v>
          </cell>
          <cell r="J254" t="str">
            <v>Base</v>
          </cell>
          <cell r="M254">
            <v>0</v>
          </cell>
          <cell r="N254">
            <v>6</v>
          </cell>
        </row>
        <row r="255">
          <cell r="A255" t="str">
            <v>Cables.04.04</v>
          </cell>
          <cell r="F255">
            <v>4.2409999999999997</v>
          </cell>
          <cell r="G255" t="str">
            <v>Main</v>
          </cell>
          <cell r="H255" t="str">
            <v>General Operative</v>
          </cell>
          <cell r="I255">
            <v>3</v>
          </cell>
          <cell r="J255" t="str">
            <v>Base</v>
          </cell>
          <cell r="M255">
            <v>0</v>
          </cell>
          <cell r="N255">
            <v>6</v>
          </cell>
        </row>
        <row r="256">
          <cell r="A256" t="str">
            <v>Cables.04.04</v>
          </cell>
          <cell r="F256">
            <v>4.2409999999999997</v>
          </cell>
          <cell r="I256">
            <v>0</v>
          </cell>
          <cell r="J256" t="str">
            <v>Base</v>
          </cell>
          <cell r="M256">
            <v>0</v>
          </cell>
          <cell r="N256">
            <v>6</v>
          </cell>
        </row>
        <row r="257">
          <cell r="A257" t="str">
            <v>Cables.04.04</v>
          </cell>
          <cell r="F257">
            <v>4.2409999999999997</v>
          </cell>
          <cell r="H257" t="str">
            <v>People Total</v>
          </cell>
          <cell r="I257">
            <v>7</v>
          </cell>
        </row>
        <row r="258">
          <cell r="A258" t="str">
            <v>Cables.04.04</v>
          </cell>
          <cell r="F258">
            <v>4.2409999999999997</v>
          </cell>
          <cell r="H258" t="str">
            <v>SGT1 - Road Excavation - 10m</v>
          </cell>
          <cell r="I258" t="str">
            <v>Qty</v>
          </cell>
          <cell r="M258" t="str">
            <v>Days</v>
          </cell>
          <cell r="N258">
            <v>6</v>
          </cell>
        </row>
        <row r="259">
          <cell r="A259" t="str">
            <v>Cables.04.04</v>
          </cell>
          <cell r="F259">
            <v>4.2409999999999997</v>
          </cell>
          <cell r="G259" t="str">
            <v>Main</v>
          </cell>
          <cell r="H259" t="str">
            <v>5T Wheeled Excavator Site Master</v>
          </cell>
          <cell r="I259">
            <v>1</v>
          </cell>
          <cell r="M259">
            <v>0</v>
          </cell>
          <cell r="N259">
            <v>6</v>
          </cell>
        </row>
        <row r="260">
          <cell r="A260" t="str">
            <v>Cables.04.04</v>
          </cell>
          <cell r="F260">
            <v>4.2409999999999997</v>
          </cell>
          <cell r="G260" t="str">
            <v>Main</v>
          </cell>
          <cell r="H260" t="str">
            <v>9T 4W/D Dumper</v>
          </cell>
          <cell r="I260">
            <v>1</v>
          </cell>
          <cell r="M260">
            <v>0</v>
          </cell>
          <cell r="N260">
            <v>6</v>
          </cell>
        </row>
        <row r="261">
          <cell r="A261" t="str">
            <v>Cables.04.04</v>
          </cell>
          <cell r="F261">
            <v>4.2409999999999997</v>
          </cell>
          <cell r="G261" t="str">
            <v>Main</v>
          </cell>
          <cell r="H261" t="str">
            <v>Hyd. Breaker 4-6T</v>
          </cell>
          <cell r="I261">
            <v>1</v>
          </cell>
          <cell r="M261">
            <v>0</v>
          </cell>
          <cell r="N261">
            <v>6</v>
          </cell>
        </row>
        <row r="262">
          <cell r="A262" t="str">
            <v>Cables.04.04</v>
          </cell>
          <cell r="F262">
            <v>4.2409999999999997</v>
          </cell>
          <cell r="I262">
            <v>0</v>
          </cell>
          <cell r="M262">
            <v>0</v>
          </cell>
          <cell r="N262">
            <v>6</v>
          </cell>
        </row>
        <row r="263">
          <cell r="A263" t="str">
            <v>Cables.04.04</v>
          </cell>
          <cell r="F263">
            <v>4.2409999999999997</v>
          </cell>
          <cell r="H263" t="str">
            <v>Equipment Total</v>
          </cell>
          <cell r="I263">
            <v>3</v>
          </cell>
        </row>
        <row r="264">
          <cell r="A264" t="str">
            <v>Cables.04.09</v>
          </cell>
          <cell r="F264">
            <v>4.5510000000000002</v>
          </cell>
          <cell r="H264" t="str">
            <v>SGT1 - Remove Existing SE Steelwork</v>
          </cell>
          <cell r="I264" t="str">
            <v>Qty</v>
          </cell>
          <cell r="J264" t="str">
            <v>Shift</v>
          </cell>
          <cell r="M264" t="str">
            <v>Days</v>
          </cell>
          <cell r="N264">
            <v>6</v>
          </cell>
        </row>
        <row r="265">
          <cell r="A265" t="str">
            <v>Cables.04.09</v>
          </cell>
          <cell r="F265">
            <v>4.5510000000000002</v>
          </cell>
          <cell r="G265" t="str">
            <v>Main</v>
          </cell>
          <cell r="H265" t="str">
            <v>Supervisor (BBUSL)</v>
          </cell>
          <cell r="I265">
            <v>1</v>
          </cell>
          <cell r="J265" t="str">
            <v>Base</v>
          </cell>
          <cell r="M265">
            <v>0</v>
          </cell>
          <cell r="N265">
            <v>6</v>
          </cell>
        </row>
        <row r="266">
          <cell r="A266" t="str">
            <v>Cables.04.09</v>
          </cell>
          <cell r="F266">
            <v>4.5510000000000002</v>
          </cell>
          <cell r="G266" t="str">
            <v>Main</v>
          </cell>
          <cell r="H266" t="str">
            <v>Plant Operator (S/C)</v>
          </cell>
          <cell r="I266">
            <v>2</v>
          </cell>
          <cell r="J266" t="str">
            <v>Base</v>
          </cell>
          <cell r="M266">
            <v>0</v>
          </cell>
          <cell r="N266">
            <v>6</v>
          </cell>
        </row>
        <row r="267">
          <cell r="A267" t="str">
            <v>Cables.04.09</v>
          </cell>
          <cell r="F267">
            <v>4.5510000000000002</v>
          </cell>
          <cell r="G267" t="str">
            <v>Main</v>
          </cell>
          <cell r="H267" t="str">
            <v>Banksman (S/C)</v>
          </cell>
          <cell r="I267">
            <v>1</v>
          </cell>
          <cell r="J267" t="str">
            <v>Base</v>
          </cell>
          <cell r="M267">
            <v>0</v>
          </cell>
          <cell r="N267">
            <v>6</v>
          </cell>
        </row>
        <row r="268">
          <cell r="A268" t="str">
            <v>Cables.04.09</v>
          </cell>
          <cell r="F268">
            <v>4.5510000000000002</v>
          </cell>
          <cell r="G268" t="str">
            <v>Main</v>
          </cell>
          <cell r="H268" t="str">
            <v>General Operative</v>
          </cell>
          <cell r="I268">
            <v>3</v>
          </cell>
          <cell r="J268" t="str">
            <v>Base</v>
          </cell>
          <cell r="M268">
            <v>0</v>
          </cell>
          <cell r="N268">
            <v>6</v>
          </cell>
        </row>
        <row r="269">
          <cell r="A269" t="str">
            <v>Cables.04.09</v>
          </cell>
          <cell r="F269">
            <v>4.5510000000000002</v>
          </cell>
          <cell r="I269">
            <v>0</v>
          </cell>
          <cell r="J269" t="str">
            <v>Base</v>
          </cell>
          <cell r="M269">
            <v>0</v>
          </cell>
          <cell r="N269">
            <v>6</v>
          </cell>
        </row>
        <row r="270">
          <cell r="A270" t="str">
            <v>Cables.04.09</v>
          </cell>
          <cell r="F270">
            <v>4.5510000000000002</v>
          </cell>
          <cell r="H270" t="str">
            <v>People Total</v>
          </cell>
          <cell r="I270">
            <v>7</v>
          </cell>
        </row>
        <row r="271">
          <cell r="A271" t="str">
            <v>Cables.04.09</v>
          </cell>
          <cell r="F271">
            <v>4.5510000000000002</v>
          </cell>
          <cell r="H271" t="str">
            <v>SGT1 - Remove Existing SE Steelwork</v>
          </cell>
          <cell r="I271" t="str">
            <v>Qty</v>
          </cell>
          <cell r="M271" t="str">
            <v>Days</v>
          </cell>
          <cell r="N271">
            <v>6</v>
          </cell>
        </row>
        <row r="272">
          <cell r="A272" t="str">
            <v>Cables.04.09</v>
          </cell>
          <cell r="F272">
            <v>4.5510000000000002</v>
          </cell>
          <cell r="I272">
            <v>0</v>
          </cell>
          <cell r="M272">
            <v>0</v>
          </cell>
          <cell r="N272">
            <v>6</v>
          </cell>
        </row>
        <row r="273">
          <cell r="A273" t="str">
            <v>Cables.04.09</v>
          </cell>
          <cell r="F273">
            <v>4.5510000000000002</v>
          </cell>
          <cell r="I273">
            <v>0</v>
          </cell>
          <cell r="M273">
            <v>0</v>
          </cell>
          <cell r="N273">
            <v>6</v>
          </cell>
        </row>
        <row r="274">
          <cell r="A274" t="str">
            <v>Cables.04.09</v>
          </cell>
          <cell r="F274">
            <v>4.5510000000000002</v>
          </cell>
          <cell r="I274">
            <v>0</v>
          </cell>
          <cell r="M274">
            <v>0</v>
          </cell>
          <cell r="N274">
            <v>6</v>
          </cell>
        </row>
        <row r="275">
          <cell r="A275" t="str">
            <v>Cables.04.09</v>
          </cell>
          <cell r="F275">
            <v>4.5510000000000002</v>
          </cell>
          <cell r="H275" t="str">
            <v>Equipment Total</v>
          </cell>
          <cell r="I275">
            <v>0</v>
          </cell>
        </row>
        <row r="276">
          <cell r="A276" t="str">
            <v>Cables.04.09</v>
          </cell>
          <cell r="F276">
            <v>4.5519999999999996</v>
          </cell>
          <cell r="H276" t="str">
            <v>SGT1 - Install New Sealing End Structures</v>
          </cell>
          <cell r="I276" t="str">
            <v>Qty</v>
          </cell>
          <cell r="J276" t="str">
            <v>Shift</v>
          </cell>
          <cell r="M276" t="str">
            <v>Days</v>
          </cell>
          <cell r="N276">
            <v>6</v>
          </cell>
        </row>
        <row r="277">
          <cell r="A277" t="str">
            <v>Cables.04.09</v>
          </cell>
          <cell r="F277">
            <v>4.5519999999999996</v>
          </cell>
          <cell r="G277" t="str">
            <v>Main</v>
          </cell>
          <cell r="H277" t="str">
            <v>Supervisor (BBUSL)</v>
          </cell>
          <cell r="I277">
            <v>1</v>
          </cell>
          <cell r="J277" t="str">
            <v>Base</v>
          </cell>
          <cell r="M277">
            <v>0</v>
          </cell>
          <cell r="N277">
            <v>6</v>
          </cell>
        </row>
        <row r="278">
          <cell r="A278" t="str">
            <v>Cables.04.09</v>
          </cell>
          <cell r="F278">
            <v>4.5519999999999996</v>
          </cell>
          <cell r="I278">
            <v>0</v>
          </cell>
          <cell r="J278" t="str">
            <v>Base</v>
          </cell>
          <cell r="M278">
            <v>0</v>
          </cell>
          <cell r="N278">
            <v>6</v>
          </cell>
        </row>
        <row r="279">
          <cell r="A279" t="str">
            <v>Cables.04.09</v>
          </cell>
          <cell r="F279">
            <v>4.5519999999999996</v>
          </cell>
          <cell r="I279">
            <v>0</v>
          </cell>
          <cell r="J279" t="str">
            <v>Base</v>
          </cell>
          <cell r="M279">
            <v>0</v>
          </cell>
          <cell r="N279">
            <v>6</v>
          </cell>
        </row>
        <row r="280">
          <cell r="A280" t="str">
            <v>Cables.04.09</v>
          </cell>
          <cell r="F280">
            <v>4.5519999999999996</v>
          </cell>
          <cell r="H280" t="str">
            <v>People Total</v>
          </cell>
          <cell r="I280">
            <v>1</v>
          </cell>
        </row>
        <row r="281">
          <cell r="A281" t="str">
            <v>Cables.04.09</v>
          </cell>
          <cell r="F281">
            <v>4.5519999999999996</v>
          </cell>
          <cell r="H281" t="str">
            <v>SGT1 - Install New Sealing End Structures</v>
          </cell>
          <cell r="I281" t="str">
            <v>Qty</v>
          </cell>
          <cell r="M281" t="str">
            <v>Days</v>
          </cell>
          <cell r="N281">
            <v>6</v>
          </cell>
        </row>
        <row r="282">
          <cell r="A282" t="str">
            <v>Cables.04.09</v>
          </cell>
          <cell r="F282">
            <v>4.5519999999999996</v>
          </cell>
          <cell r="I282">
            <v>0</v>
          </cell>
          <cell r="M282">
            <v>0</v>
          </cell>
          <cell r="N282">
            <v>6</v>
          </cell>
        </row>
        <row r="283">
          <cell r="A283" t="str">
            <v>Cables.04.09</v>
          </cell>
          <cell r="F283">
            <v>4.5519999999999996</v>
          </cell>
          <cell r="I283">
            <v>0</v>
          </cell>
          <cell r="M283">
            <v>0</v>
          </cell>
          <cell r="N283">
            <v>6</v>
          </cell>
        </row>
        <row r="284">
          <cell r="A284" t="str">
            <v>Cables.04.09</v>
          </cell>
          <cell r="F284">
            <v>4.5519999999999996</v>
          </cell>
          <cell r="I284">
            <v>0</v>
          </cell>
          <cell r="M284">
            <v>0</v>
          </cell>
          <cell r="N284">
            <v>6</v>
          </cell>
        </row>
        <row r="285">
          <cell r="A285" t="str">
            <v>Cables.04.09</v>
          </cell>
          <cell r="F285">
            <v>4.5519999999999996</v>
          </cell>
          <cell r="H285" t="str">
            <v>Equipment Total</v>
          </cell>
          <cell r="I285">
            <v>0</v>
          </cell>
        </row>
        <row r="286">
          <cell r="A286" t="str">
            <v>Cables.04.09</v>
          </cell>
          <cell r="F286">
            <v>4.5529999999999999</v>
          </cell>
          <cell r="H286" t="str">
            <v>SGT1 - Installation of Sealing End Steelwork</v>
          </cell>
          <cell r="I286" t="str">
            <v>Qty</v>
          </cell>
          <cell r="J286" t="str">
            <v>Shift</v>
          </cell>
          <cell r="M286" t="str">
            <v>Days</v>
          </cell>
          <cell r="N286">
            <v>7</v>
          </cell>
        </row>
        <row r="287">
          <cell r="A287" t="str">
            <v>Cables.04.09</v>
          </cell>
          <cell r="F287">
            <v>4.5529999999999999</v>
          </cell>
          <cell r="G287" t="str">
            <v>Main</v>
          </cell>
          <cell r="H287" t="str">
            <v>Supervisor (BBUSL)</v>
          </cell>
          <cell r="I287">
            <v>1</v>
          </cell>
          <cell r="J287" t="str">
            <v>Base</v>
          </cell>
          <cell r="M287">
            <v>0</v>
          </cell>
          <cell r="N287">
            <v>7</v>
          </cell>
        </row>
        <row r="288">
          <cell r="A288" t="str">
            <v>Cables.04.09</v>
          </cell>
          <cell r="F288">
            <v>4.5529999999999999</v>
          </cell>
          <cell r="G288" t="str">
            <v>Main</v>
          </cell>
          <cell r="H288" t="str">
            <v>Plant Operator (S/C)</v>
          </cell>
          <cell r="I288">
            <v>1</v>
          </cell>
          <cell r="J288" t="str">
            <v>Base</v>
          </cell>
          <cell r="M288">
            <v>0</v>
          </cell>
          <cell r="N288">
            <v>7</v>
          </cell>
        </row>
        <row r="289">
          <cell r="A289" t="str">
            <v>Cables.04.09</v>
          </cell>
          <cell r="F289">
            <v>4.5529999999999999</v>
          </cell>
          <cell r="G289" t="str">
            <v>Main</v>
          </cell>
          <cell r="H289" t="str">
            <v>Banksman (S/C)</v>
          </cell>
          <cell r="I289">
            <v>1</v>
          </cell>
          <cell r="J289" t="str">
            <v>Base</v>
          </cell>
          <cell r="M289">
            <v>0</v>
          </cell>
          <cell r="N289">
            <v>7</v>
          </cell>
        </row>
        <row r="290">
          <cell r="A290" t="str">
            <v>Cables.04.09</v>
          </cell>
          <cell r="F290">
            <v>4.5529999999999999</v>
          </cell>
          <cell r="G290" t="str">
            <v>Main</v>
          </cell>
          <cell r="H290" t="str">
            <v>General Operative</v>
          </cell>
          <cell r="I290">
            <v>1</v>
          </cell>
          <cell r="J290" t="str">
            <v>Base</v>
          </cell>
          <cell r="M290">
            <v>0</v>
          </cell>
          <cell r="N290">
            <v>7</v>
          </cell>
        </row>
        <row r="291">
          <cell r="A291" t="str">
            <v>Cables.04.09</v>
          </cell>
          <cell r="F291">
            <v>4.5529999999999999</v>
          </cell>
          <cell r="G291" t="str">
            <v>Main</v>
          </cell>
          <cell r="H291" t="str">
            <v>Cable Jointer 1 (132kV)</v>
          </cell>
          <cell r="I291">
            <v>1</v>
          </cell>
          <cell r="J291" t="str">
            <v>Base</v>
          </cell>
          <cell r="M291">
            <v>0</v>
          </cell>
          <cell r="N291">
            <v>7</v>
          </cell>
        </row>
        <row r="292">
          <cell r="A292" t="str">
            <v>Cables.04.09</v>
          </cell>
          <cell r="F292">
            <v>4.5529999999999999</v>
          </cell>
          <cell r="G292" t="str">
            <v>Main</v>
          </cell>
          <cell r="H292" t="str">
            <v>Cable Jointer 2 (132kV)</v>
          </cell>
          <cell r="I292">
            <v>1</v>
          </cell>
          <cell r="J292" t="str">
            <v>Base</v>
          </cell>
          <cell r="M292">
            <v>0</v>
          </cell>
          <cell r="N292">
            <v>7</v>
          </cell>
        </row>
        <row r="293">
          <cell r="A293" t="str">
            <v>Cables.04.09</v>
          </cell>
          <cell r="F293">
            <v>4.5529999999999999</v>
          </cell>
          <cell r="I293">
            <v>0</v>
          </cell>
          <cell r="J293" t="str">
            <v>Base</v>
          </cell>
          <cell r="M293">
            <v>0</v>
          </cell>
          <cell r="N293">
            <v>7</v>
          </cell>
        </row>
        <row r="294">
          <cell r="A294" t="str">
            <v>Cables.04.09</v>
          </cell>
          <cell r="F294">
            <v>4.5529999999999999</v>
          </cell>
          <cell r="H294" t="str">
            <v>People Total</v>
          </cell>
          <cell r="I294">
            <v>6</v>
          </cell>
        </row>
        <row r="295">
          <cell r="A295" t="str">
            <v>Cables.04.09</v>
          </cell>
          <cell r="F295">
            <v>4.5529999999999999</v>
          </cell>
          <cell r="H295" t="str">
            <v>SGT1 - Installation of Sealing End Steelwork</v>
          </cell>
          <cell r="I295" t="str">
            <v>Qty</v>
          </cell>
          <cell r="M295" t="str">
            <v>Days</v>
          </cell>
          <cell r="N295">
            <v>7</v>
          </cell>
        </row>
        <row r="296">
          <cell r="A296" t="str">
            <v>Cables.04.09</v>
          </cell>
          <cell r="F296">
            <v>4.5529999999999999</v>
          </cell>
          <cell r="G296" t="str">
            <v>Main</v>
          </cell>
          <cell r="H296" t="str">
            <v>Sprinter 313 MWB H Roof 2.2CDTi 129PS HV Jointers Van</v>
          </cell>
          <cell r="I296">
            <v>1</v>
          </cell>
          <cell r="M296">
            <v>0</v>
          </cell>
          <cell r="N296">
            <v>7</v>
          </cell>
        </row>
        <row r="297">
          <cell r="A297" t="str">
            <v>Cables.04.09</v>
          </cell>
          <cell r="F297">
            <v>4.5529999999999999</v>
          </cell>
          <cell r="I297">
            <v>0</v>
          </cell>
          <cell r="M297">
            <v>0</v>
          </cell>
          <cell r="N297">
            <v>7</v>
          </cell>
        </row>
        <row r="298">
          <cell r="A298" t="str">
            <v>Cables.04.09</v>
          </cell>
          <cell r="F298">
            <v>4.5529999999999999</v>
          </cell>
          <cell r="I298">
            <v>0</v>
          </cell>
          <cell r="M298">
            <v>0</v>
          </cell>
          <cell r="N298">
            <v>7</v>
          </cell>
        </row>
        <row r="299">
          <cell r="A299" t="str">
            <v>Cables.04.09</v>
          </cell>
          <cell r="F299">
            <v>4.5529999999999999</v>
          </cell>
          <cell r="H299" t="str">
            <v>Equipment Total</v>
          </cell>
          <cell r="I299">
            <v>1</v>
          </cell>
        </row>
        <row r="300">
          <cell r="A300" t="str">
            <v>Cables.04.12</v>
          </cell>
          <cell r="F300">
            <v>4.601</v>
          </cell>
          <cell r="H300" t="str">
            <v>SGT1 - Install Scaffold</v>
          </cell>
          <cell r="I300" t="str">
            <v>Qty</v>
          </cell>
          <cell r="J300" t="str">
            <v>Shift</v>
          </cell>
          <cell r="M300" t="str">
            <v>Days</v>
          </cell>
          <cell r="N300">
            <v>7</v>
          </cell>
        </row>
        <row r="301">
          <cell r="A301" t="str">
            <v>Cables.04.12</v>
          </cell>
          <cell r="F301">
            <v>4.601</v>
          </cell>
          <cell r="G301" t="str">
            <v>Main</v>
          </cell>
          <cell r="H301" t="str">
            <v>Supervisor (BBUSL)</v>
          </cell>
          <cell r="I301">
            <v>1</v>
          </cell>
          <cell r="J301" t="str">
            <v>Base</v>
          </cell>
          <cell r="M301">
            <v>0</v>
          </cell>
          <cell r="N301">
            <v>7</v>
          </cell>
        </row>
        <row r="302">
          <cell r="A302" t="str">
            <v>Cables.04.12</v>
          </cell>
          <cell r="F302">
            <v>4.601</v>
          </cell>
          <cell r="I302">
            <v>0</v>
          </cell>
          <cell r="J302" t="str">
            <v>Base</v>
          </cell>
          <cell r="M302">
            <v>0</v>
          </cell>
          <cell r="N302">
            <v>7</v>
          </cell>
        </row>
        <row r="303">
          <cell r="A303" t="str">
            <v>Cables.04.12</v>
          </cell>
          <cell r="F303">
            <v>4.601</v>
          </cell>
          <cell r="I303">
            <v>0</v>
          </cell>
          <cell r="J303" t="str">
            <v>Base</v>
          </cell>
          <cell r="M303">
            <v>0</v>
          </cell>
          <cell r="N303">
            <v>7</v>
          </cell>
        </row>
        <row r="304">
          <cell r="A304" t="str">
            <v>Cables.04.12</v>
          </cell>
          <cell r="F304">
            <v>4.601</v>
          </cell>
          <cell r="H304" t="str">
            <v>People Total</v>
          </cell>
          <cell r="I304">
            <v>1</v>
          </cell>
        </row>
        <row r="305">
          <cell r="A305" t="str">
            <v>Cables.04.12</v>
          </cell>
          <cell r="F305">
            <v>4.601</v>
          </cell>
          <cell r="H305" t="str">
            <v>SGT1 - Install Scaffold</v>
          </cell>
          <cell r="I305" t="str">
            <v>Qty</v>
          </cell>
          <cell r="M305" t="str">
            <v>Days</v>
          </cell>
          <cell r="N305">
            <v>7</v>
          </cell>
        </row>
        <row r="306">
          <cell r="A306" t="str">
            <v>Cables.04.12</v>
          </cell>
          <cell r="F306">
            <v>4.601</v>
          </cell>
          <cell r="I306">
            <v>0</v>
          </cell>
          <cell r="M306">
            <v>0</v>
          </cell>
          <cell r="N306">
            <v>7</v>
          </cell>
        </row>
        <row r="307">
          <cell r="A307" t="str">
            <v>Cables.04.12</v>
          </cell>
          <cell r="F307">
            <v>4.601</v>
          </cell>
          <cell r="I307">
            <v>0</v>
          </cell>
          <cell r="M307">
            <v>0</v>
          </cell>
          <cell r="N307">
            <v>7</v>
          </cell>
        </row>
        <row r="308">
          <cell r="A308" t="str">
            <v>Cables.04.12</v>
          </cell>
          <cell r="F308">
            <v>4.601</v>
          </cell>
          <cell r="I308">
            <v>0</v>
          </cell>
          <cell r="M308">
            <v>0</v>
          </cell>
          <cell r="N308">
            <v>7</v>
          </cell>
        </row>
        <row r="309">
          <cell r="A309" t="str">
            <v>Cables.04.12</v>
          </cell>
          <cell r="F309">
            <v>4.601</v>
          </cell>
          <cell r="H309" t="str">
            <v>Equipment Total</v>
          </cell>
          <cell r="I309">
            <v>0</v>
          </cell>
        </row>
        <row r="310">
          <cell r="A310" t="str">
            <v>Cables.04.07</v>
          </cell>
          <cell r="F310">
            <v>4.3010000000000002</v>
          </cell>
          <cell r="H310" t="str">
            <v>SGT1 - Cable Installation</v>
          </cell>
          <cell r="I310" t="str">
            <v>Qty</v>
          </cell>
          <cell r="J310" t="str">
            <v>Shift</v>
          </cell>
          <cell r="M310" t="str">
            <v>Days</v>
          </cell>
          <cell r="N310">
            <v>7</v>
          </cell>
        </row>
        <row r="311">
          <cell r="A311" t="str">
            <v>Cables.04.07</v>
          </cell>
          <cell r="F311">
            <v>4.3010000000000002</v>
          </cell>
          <cell r="G311" t="str">
            <v>Main</v>
          </cell>
          <cell r="H311" t="str">
            <v>Supervisor (BBUSL)</v>
          </cell>
          <cell r="I311">
            <v>1</v>
          </cell>
          <cell r="J311" t="str">
            <v>Base</v>
          </cell>
          <cell r="M311">
            <v>0</v>
          </cell>
          <cell r="N311">
            <v>7</v>
          </cell>
        </row>
        <row r="312">
          <cell r="A312" t="str">
            <v>Cables.04.07</v>
          </cell>
          <cell r="F312">
            <v>4.3010000000000002</v>
          </cell>
          <cell r="G312" t="str">
            <v>Main</v>
          </cell>
          <cell r="H312" t="str">
            <v>Plant Operator - 360Deg</v>
          </cell>
          <cell r="I312">
            <v>3</v>
          </cell>
          <cell r="J312" t="str">
            <v>Base</v>
          </cell>
          <cell r="M312">
            <v>0</v>
          </cell>
          <cell r="N312">
            <v>7</v>
          </cell>
        </row>
        <row r="313">
          <cell r="A313" t="str">
            <v>Cables.04.07</v>
          </cell>
          <cell r="F313">
            <v>4.3010000000000002</v>
          </cell>
          <cell r="G313" t="str">
            <v>Main</v>
          </cell>
          <cell r="H313" t="str">
            <v>Cable Jointer 1 (132kV)</v>
          </cell>
          <cell r="I313">
            <v>1</v>
          </cell>
          <cell r="J313" t="str">
            <v>Base</v>
          </cell>
          <cell r="M313">
            <v>0</v>
          </cell>
          <cell r="N313">
            <v>7</v>
          </cell>
        </row>
        <row r="314">
          <cell r="A314" t="str">
            <v>Cables.04.07</v>
          </cell>
          <cell r="F314">
            <v>4.3010000000000002</v>
          </cell>
          <cell r="G314" t="str">
            <v>Main</v>
          </cell>
          <cell r="H314" t="str">
            <v>Cable Jointer 2 (132kV)</v>
          </cell>
          <cell r="I314">
            <v>2</v>
          </cell>
          <cell r="J314" t="str">
            <v>Base</v>
          </cell>
          <cell r="M314">
            <v>0</v>
          </cell>
          <cell r="N314">
            <v>7</v>
          </cell>
        </row>
        <row r="315">
          <cell r="A315" t="str">
            <v>Cables.04.07</v>
          </cell>
          <cell r="F315">
            <v>4.3010000000000002</v>
          </cell>
          <cell r="I315">
            <v>0</v>
          </cell>
          <cell r="J315" t="str">
            <v>Base</v>
          </cell>
          <cell r="M315">
            <v>0</v>
          </cell>
          <cell r="N315">
            <v>7</v>
          </cell>
        </row>
        <row r="316">
          <cell r="A316" t="str">
            <v>Cables.04.07</v>
          </cell>
          <cell r="F316">
            <v>4.3010000000000002</v>
          </cell>
          <cell r="H316" t="str">
            <v>People Total</v>
          </cell>
          <cell r="I316">
            <v>7</v>
          </cell>
        </row>
        <row r="317">
          <cell r="A317" t="str">
            <v>Cables.04.07</v>
          </cell>
          <cell r="F317">
            <v>4.3010000000000002</v>
          </cell>
          <cell r="H317" t="str">
            <v>SGT1 - Cable Installation</v>
          </cell>
          <cell r="I317" t="str">
            <v>Qty</v>
          </cell>
          <cell r="M317" t="str">
            <v>Days</v>
          </cell>
          <cell r="N317">
            <v>7</v>
          </cell>
        </row>
        <row r="318">
          <cell r="A318" t="str">
            <v>Cables.04.07</v>
          </cell>
          <cell r="F318">
            <v>4.3010000000000002</v>
          </cell>
          <cell r="G318" t="str">
            <v>Main</v>
          </cell>
          <cell r="H318" t="str">
            <v>Cable Drum Trailer</v>
          </cell>
          <cell r="I318">
            <v>1</v>
          </cell>
          <cell r="M318">
            <v>0</v>
          </cell>
          <cell r="N318">
            <v>7</v>
          </cell>
        </row>
        <row r="319">
          <cell r="A319" t="str">
            <v>Cables.04.07</v>
          </cell>
          <cell r="F319">
            <v>4.3010000000000002</v>
          </cell>
          <cell r="G319" t="str">
            <v>Main</v>
          </cell>
          <cell r="H319" t="str">
            <v>Cable Drum Winch</v>
          </cell>
          <cell r="I319">
            <v>2</v>
          </cell>
          <cell r="M319">
            <v>0</v>
          </cell>
          <cell r="N319">
            <v>7</v>
          </cell>
        </row>
        <row r="320">
          <cell r="A320" t="str">
            <v>Cables.04.07</v>
          </cell>
          <cell r="F320">
            <v>4.3010000000000002</v>
          </cell>
          <cell r="G320" t="str">
            <v>Main</v>
          </cell>
          <cell r="H320" t="str">
            <v>Cable Rollers</v>
          </cell>
          <cell r="I320">
            <v>16</v>
          </cell>
          <cell r="M320">
            <v>0</v>
          </cell>
          <cell r="N320">
            <v>7</v>
          </cell>
        </row>
        <row r="321">
          <cell r="A321" t="str">
            <v>Cables.04.07</v>
          </cell>
          <cell r="F321">
            <v>4.3010000000000002</v>
          </cell>
          <cell r="G321" t="str">
            <v>Main</v>
          </cell>
          <cell r="H321" t="str">
            <v>Tractor - Cable Install</v>
          </cell>
          <cell r="I321">
            <v>1</v>
          </cell>
          <cell r="M321">
            <v>0</v>
          </cell>
          <cell r="N321">
            <v>7</v>
          </cell>
        </row>
        <row r="322">
          <cell r="A322" t="str">
            <v>Cables.04.07</v>
          </cell>
          <cell r="F322">
            <v>4.3010000000000002</v>
          </cell>
          <cell r="G322" t="str">
            <v>Main</v>
          </cell>
          <cell r="H322" t="str">
            <v>Sprinter 313 MWB H Roof 2.2CDTi 129PS HV Jointers Van</v>
          </cell>
          <cell r="I322">
            <v>1</v>
          </cell>
          <cell r="M322">
            <v>0</v>
          </cell>
          <cell r="N322">
            <v>7</v>
          </cell>
        </row>
        <row r="323">
          <cell r="A323" t="str">
            <v>Cables.04.07</v>
          </cell>
          <cell r="F323">
            <v>4.3010000000000002</v>
          </cell>
          <cell r="I323">
            <v>0</v>
          </cell>
          <cell r="M323">
            <v>0</v>
          </cell>
          <cell r="N323">
            <v>7</v>
          </cell>
        </row>
        <row r="324">
          <cell r="A324" t="str">
            <v>Cables.04.07</v>
          </cell>
          <cell r="F324">
            <v>4.3010000000000002</v>
          </cell>
          <cell r="H324" t="str">
            <v>Equipment Total</v>
          </cell>
          <cell r="I324">
            <v>21</v>
          </cell>
        </row>
        <row r="325">
          <cell r="A325" t="str">
            <v>Cables.04.08</v>
          </cell>
          <cell r="F325">
            <v>4.5010000000000003</v>
          </cell>
          <cell r="H325" t="str">
            <v>SGT1 - Jointing Sealing Ends</v>
          </cell>
          <cell r="I325" t="str">
            <v>Qty</v>
          </cell>
          <cell r="J325" t="str">
            <v>Shift</v>
          </cell>
          <cell r="M325" t="str">
            <v>Days</v>
          </cell>
          <cell r="N325">
            <v>7</v>
          </cell>
        </row>
        <row r="326">
          <cell r="A326" t="str">
            <v>Cables.04.08</v>
          </cell>
          <cell r="F326">
            <v>4.5010000000000003</v>
          </cell>
          <cell r="G326" t="str">
            <v>Main</v>
          </cell>
          <cell r="H326" t="str">
            <v>Supervisor (BBUSL)</v>
          </cell>
          <cell r="I326">
            <v>1</v>
          </cell>
          <cell r="J326" t="str">
            <v>Base</v>
          </cell>
          <cell r="M326">
            <v>0</v>
          </cell>
          <cell r="N326">
            <v>7</v>
          </cell>
        </row>
        <row r="327">
          <cell r="A327" t="str">
            <v>Cables.04.08</v>
          </cell>
          <cell r="F327">
            <v>4.5010000000000003</v>
          </cell>
          <cell r="G327" t="str">
            <v>Main</v>
          </cell>
          <cell r="H327" t="str">
            <v>Cable Jointer 1 (132kV)</v>
          </cell>
          <cell r="I327">
            <v>1</v>
          </cell>
          <cell r="J327" t="str">
            <v>Base</v>
          </cell>
          <cell r="M327">
            <v>0</v>
          </cell>
          <cell r="N327">
            <v>7</v>
          </cell>
        </row>
        <row r="328">
          <cell r="A328" t="str">
            <v>Cables.04.08</v>
          </cell>
          <cell r="F328">
            <v>4.5010000000000003</v>
          </cell>
          <cell r="G328" t="str">
            <v>Main</v>
          </cell>
          <cell r="H328" t="str">
            <v>Cable Jointer 2 (132kV)</v>
          </cell>
          <cell r="I328">
            <v>4</v>
          </cell>
          <cell r="J328" t="str">
            <v>Base</v>
          </cell>
          <cell r="M328">
            <v>0</v>
          </cell>
          <cell r="N328">
            <v>7</v>
          </cell>
        </row>
        <row r="329">
          <cell r="A329" t="str">
            <v>Cables.04.08</v>
          </cell>
          <cell r="F329">
            <v>4.5010000000000003</v>
          </cell>
          <cell r="I329">
            <v>0</v>
          </cell>
          <cell r="J329" t="str">
            <v>Base</v>
          </cell>
          <cell r="M329">
            <v>0</v>
          </cell>
          <cell r="N329">
            <v>7</v>
          </cell>
        </row>
        <row r="330">
          <cell r="A330" t="str">
            <v>Cables.04.08</v>
          </cell>
          <cell r="F330">
            <v>4.5010000000000003</v>
          </cell>
          <cell r="H330" t="str">
            <v>People Total</v>
          </cell>
          <cell r="I330">
            <v>6</v>
          </cell>
        </row>
        <row r="331">
          <cell r="A331" t="str">
            <v>Cables.04.08</v>
          </cell>
          <cell r="F331">
            <v>4.5010000000000003</v>
          </cell>
          <cell r="H331" t="str">
            <v>SGT1 - Jointing Sealing Ends</v>
          </cell>
          <cell r="I331" t="str">
            <v>Qty</v>
          </cell>
          <cell r="M331" t="str">
            <v>Days</v>
          </cell>
          <cell r="N331">
            <v>7</v>
          </cell>
        </row>
        <row r="332">
          <cell r="A332" t="str">
            <v>Cables.04.08</v>
          </cell>
          <cell r="F332">
            <v>4.5010000000000003</v>
          </cell>
          <cell r="G332" t="str">
            <v>Main</v>
          </cell>
          <cell r="H332" t="str">
            <v>Sprinter 313 MWB H Roof 2.2CDTi 129PS HV Jointers Van</v>
          </cell>
          <cell r="I332">
            <v>2</v>
          </cell>
          <cell r="M332">
            <v>0</v>
          </cell>
          <cell r="N332">
            <v>7</v>
          </cell>
        </row>
        <row r="333">
          <cell r="A333" t="str">
            <v>Cables.04.08</v>
          </cell>
          <cell r="F333">
            <v>4.5010000000000003</v>
          </cell>
          <cell r="G333" t="str">
            <v>Main</v>
          </cell>
          <cell r="H333" t="str">
            <v>Pfisterer Kits</v>
          </cell>
          <cell r="I333">
            <v>2</v>
          </cell>
          <cell r="M333">
            <v>0</v>
          </cell>
          <cell r="N333">
            <v>7</v>
          </cell>
        </row>
        <row r="334">
          <cell r="A334" t="str">
            <v>Cables.04.08</v>
          </cell>
          <cell r="F334">
            <v>4.5010000000000003</v>
          </cell>
          <cell r="G334" t="str">
            <v>Main</v>
          </cell>
          <cell r="H334" t="str">
            <v>Moulding Tool</v>
          </cell>
          <cell r="I334">
            <v>2</v>
          </cell>
          <cell r="M334">
            <v>0</v>
          </cell>
          <cell r="N334">
            <v>7</v>
          </cell>
        </row>
        <row r="335">
          <cell r="A335" t="str">
            <v>Cables.04.08</v>
          </cell>
          <cell r="F335">
            <v>4.5010000000000003</v>
          </cell>
          <cell r="G335" t="str">
            <v>Main</v>
          </cell>
          <cell r="H335" t="str">
            <v>Stripping Tool - XLPE</v>
          </cell>
          <cell r="I335">
            <v>2</v>
          </cell>
          <cell r="M335">
            <v>0</v>
          </cell>
          <cell r="N335">
            <v>7</v>
          </cell>
        </row>
        <row r="336">
          <cell r="A336" t="str">
            <v>Cables.04.08</v>
          </cell>
          <cell r="F336">
            <v>4.5010000000000003</v>
          </cell>
          <cell r="G336" t="str">
            <v>Main</v>
          </cell>
          <cell r="H336" t="str">
            <v>Stress Cone Tool</v>
          </cell>
          <cell r="I336">
            <v>2</v>
          </cell>
          <cell r="M336">
            <v>0</v>
          </cell>
          <cell r="N336">
            <v>7</v>
          </cell>
        </row>
        <row r="337">
          <cell r="A337" t="str">
            <v>Cables.04.08</v>
          </cell>
          <cell r="F337">
            <v>4.5010000000000003</v>
          </cell>
          <cell r="I337">
            <v>0</v>
          </cell>
          <cell r="M337">
            <v>0</v>
          </cell>
          <cell r="N337">
            <v>7</v>
          </cell>
        </row>
        <row r="338">
          <cell r="A338" t="str">
            <v>Cables.04.08</v>
          </cell>
          <cell r="F338">
            <v>4.5010000000000003</v>
          </cell>
          <cell r="H338" t="str">
            <v>Equipment Total</v>
          </cell>
          <cell r="I338">
            <v>10</v>
          </cell>
        </row>
        <row r="339">
          <cell r="A339" t="str">
            <v>Cables.04.12</v>
          </cell>
          <cell r="F339">
            <v>4.6020000000000003</v>
          </cell>
          <cell r="H339" t="str">
            <v>SGT1 - Dismantle Scaffold</v>
          </cell>
          <cell r="I339" t="str">
            <v>Qty</v>
          </cell>
          <cell r="J339" t="str">
            <v>Shift</v>
          </cell>
          <cell r="M339" t="str">
            <v>Days</v>
          </cell>
          <cell r="N339">
            <v>7</v>
          </cell>
        </row>
        <row r="340">
          <cell r="A340" t="str">
            <v>Cables.04.12</v>
          </cell>
          <cell r="F340">
            <v>4.6020000000000003</v>
          </cell>
          <cell r="G340" t="str">
            <v>Main</v>
          </cell>
          <cell r="H340" t="str">
            <v>Supervisor (BBUSL)</v>
          </cell>
          <cell r="I340">
            <v>1</v>
          </cell>
          <cell r="J340" t="str">
            <v>Base</v>
          </cell>
          <cell r="M340">
            <v>2</v>
          </cell>
          <cell r="N340">
            <v>7</v>
          </cell>
        </row>
        <row r="341">
          <cell r="A341" t="str">
            <v>Cables.04.12</v>
          </cell>
          <cell r="F341">
            <v>4.6020000000000003</v>
          </cell>
          <cell r="I341">
            <v>0</v>
          </cell>
          <cell r="J341" t="str">
            <v>Base</v>
          </cell>
          <cell r="M341">
            <v>0</v>
          </cell>
          <cell r="N341">
            <v>7</v>
          </cell>
        </row>
        <row r="342">
          <cell r="A342" t="str">
            <v>Cables.04.12</v>
          </cell>
          <cell r="F342">
            <v>4.6020000000000003</v>
          </cell>
          <cell r="I342">
            <v>0</v>
          </cell>
          <cell r="J342" t="str">
            <v>Base</v>
          </cell>
          <cell r="M342">
            <v>0</v>
          </cell>
          <cell r="N342">
            <v>7</v>
          </cell>
        </row>
        <row r="343">
          <cell r="A343" t="str">
            <v>Cables.04.12</v>
          </cell>
          <cell r="F343">
            <v>4.6020000000000003</v>
          </cell>
          <cell r="H343" t="str">
            <v>People Total</v>
          </cell>
          <cell r="I343">
            <v>1</v>
          </cell>
        </row>
        <row r="344">
          <cell r="A344" t="str">
            <v>Cables.04.12</v>
          </cell>
          <cell r="F344">
            <v>4.6020000000000003</v>
          </cell>
          <cell r="H344" t="str">
            <v>SGT1 - Dismantle Scaffold</v>
          </cell>
          <cell r="I344" t="str">
            <v>Qty</v>
          </cell>
          <cell r="M344" t="str">
            <v>Days</v>
          </cell>
          <cell r="N344">
            <v>7</v>
          </cell>
        </row>
        <row r="345">
          <cell r="A345" t="str">
            <v>Cables.04.12</v>
          </cell>
          <cell r="F345">
            <v>4.6020000000000003</v>
          </cell>
          <cell r="I345">
            <v>0</v>
          </cell>
          <cell r="M345">
            <v>0</v>
          </cell>
          <cell r="N345">
            <v>7</v>
          </cell>
        </row>
        <row r="346">
          <cell r="A346" t="str">
            <v>Cables.04.12</v>
          </cell>
          <cell r="F346">
            <v>4.6020000000000003</v>
          </cell>
          <cell r="I346">
            <v>0</v>
          </cell>
          <cell r="M346">
            <v>0</v>
          </cell>
          <cell r="N346">
            <v>7</v>
          </cell>
        </row>
        <row r="347">
          <cell r="A347" t="str">
            <v>Cables.04.12</v>
          </cell>
          <cell r="F347">
            <v>4.6020000000000003</v>
          </cell>
          <cell r="I347">
            <v>0</v>
          </cell>
          <cell r="M347">
            <v>0</v>
          </cell>
          <cell r="N347">
            <v>7</v>
          </cell>
        </row>
        <row r="348">
          <cell r="A348" t="str">
            <v>Cables.04.12</v>
          </cell>
          <cell r="F348">
            <v>4.6020000000000003</v>
          </cell>
          <cell r="H348" t="str">
            <v>Equipment Total</v>
          </cell>
          <cell r="I348">
            <v>0</v>
          </cell>
        </row>
        <row r="349">
          <cell r="A349" t="str">
            <v>Cables.06.01</v>
          </cell>
          <cell r="F349">
            <v>4.7009999999999996</v>
          </cell>
          <cell r="H349" t="str">
            <v>SGT1 - Testing</v>
          </cell>
          <cell r="I349" t="str">
            <v>Qty</v>
          </cell>
          <cell r="J349" t="str">
            <v>Shift</v>
          </cell>
          <cell r="M349" t="str">
            <v>Days</v>
          </cell>
          <cell r="N349">
            <v>7</v>
          </cell>
        </row>
        <row r="350">
          <cell r="A350" t="str">
            <v>Cables.06.01</v>
          </cell>
          <cell r="F350">
            <v>4.7009999999999996</v>
          </cell>
          <cell r="G350" t="str">
            <v>Main</v>
          </cell>
          <cell r="H350" t="str">
            <v xml:space="preserve">Test Engineer (CSED - AB) </v>
          </cell>
          <cell r="I350">
            <v>1</v>
          </cell>
          <cell r="J350" t="str">
            <v>Base</v>
          </cell>
          <cell r="M350">
            <v>0</v>
          </cell>
          <cell r="N350">
            <v>7</v>
          </cell>
        </row>
        <row r="351">
          <cell r="A351" t="str">
            <v>Cables.06.01</v>
          </cell>
          <cell r="F351">
            <v>4.7009999999999996</v>
          </cell>
          <cell r="G351" t="str">
            <v>Main</v>
          </cell>
          <cell r="H351" t="str">
            <v>General Operative</v>
          </cell>
          <cell r="I351">
            <v>2</v>
          </cell>
          <cell r="J351" t="str">
            <v>Base</v>
          </cell>
          <cell r="M351">
            <v>0</v>
          </cell>
          <cell r="N351">
            <v>7</v>
          </cell>
        </row>
        <row r="352">
          <cell r="A352" t="str">
            <v>Cables.06.01</v>
          </cell>
          <cell r="F352">
            <v>4.7009999999999996</v>
          </cell>
          <cell r="I352">
            <v>0</v>
          </cell>
          <cell r="J352" t="str">
            <v>Base</v>
          </cell>
          <cell r="M352">
            <v>0</v>
          </cell>
          <cell r="N352">
            <v>7</v>
          </cell>
        </row>
        <row r="353">
          <cell r="A353" t="str">
            <v>Cables.06.01</v>
          </cell>
          <cell r="F353">
            <v>4.7009999999999996</v>
          </cell>
          <cell r="H353" t="str">
            <v>People Total</v>
          </cell>
          <cell r="I353">
            <v>3</v>
          </cell>
        </row>
        <row r="354">
          <cell r="A354" t="str">
            <v>Cables.06.01</v>
          </cell>
          <cell r="F354">
            <v>4.7009999999999996</v>
          </cell>
          <cell r="H354" t="str">
            <v>SGT1 - Testing</v>
          </cell>
          <cell r="I354" t="str">
            <v>Qty</v>
          </cell>
          <cell r="M354" t="str">
            <v>Days</v>
          </cell>
          <cell r="N354">
            <v>7</v>
          </cell>
        </row>
        <row r="355">
          <cell r="A355" t="str">
            <v>Cables.06.01</v>
          </cell>
          <cell r="F355">
            <v>4.7009999999999996</v>
          </cell>
          <cell r="G355" t="str">
            <v>Main</v>
          </cell>
          <cell r="H355" t="str">
            <v>Test Kit</v>
          </cell>
          <cell r="I355">
            <v>1</v>
          </cell>
          <cell r="M355">
            <v>0</v>
          </cell>
          <cell r="N355">
            <v>7</v>
          </cell>
        </row>
        <row r="356">
          <cell r="A356" t="str">
            <v>Cables.06.01</v>
          </cell>
          <cell r="F356">
            <v>4.7009999999999996</v>
          </cell>
          <cell r="I356">
            <v>0</v>
          </cell>
          <cell r="M356">
            <v>0</v>
          </cell>
          <cell r="N356">
            <v>7</v>
          </cell>
        </row>
        <row r="357">
          <cell r="A357" t="str">
            <v>Cables.06.01</v>
          </cell>
          <cell r="F357">
            <v>4.7009999999999996</v>
          </cell>
          <cell r="I357">
            <v>0</v>
          </cell>
          <cell r="M357">
            <v>0</v>
          </cell>
          <cell r="N357">
            <v>7</v>
          </cell>
        </row>
        <row r="358">
          <cell r="A358" t="str">
            <v>Cables.06.01</v>
          </cell>
          <cell r="F358">
            <v>4.7009999999999996</v>
          </cell>
          <cell r="H358" t="str">
            <v>Equipment Total</v>
          </cell>
          <cell r="I358">
            <v>1</v>
          </cell>
        </row>
        <row r="359">
          <cell r="A359" t="str">
            <v>Cables.04.09</v>
          </cell>
          <cell r="F359">
            <v>4.5540000000000003</v>
          </cell>
          <cell r="H359" t="str">
            <v>SGT1 - Install Busbars</v>
          </cell>
          <cell r="I359" t="str">
            <v>Qty</v>
          </cell>
          <cell r="J359" t="str">
            <v>Shift</v>
          </cell>
          <cell r="M359" t="str">
            <v>Days</v>
          </cell>
          <cell r="N359">
            <v>7</v>
          </cell>
        </row>
        <row r="360">
          <cell r="A360" t="str">
            <v>Cables.04.09</v>
          </cell>
          <cell r="F360">
            <v>4.5540000000000003</v>
          </cell>
          <cell r="G360" t="str">
            <v>Main</v>
          </cell>
          <cell r="H360" t="str">
            <v>Supervisor (BBUSL)</v>
          </cell>
          <cell r="I360">
            <v>1</v>
          </cell>
          <cell r="J360" t="str">
            <v>Base</v>
          </cell>
          <cell r="M360">
            <v>0</v>
          </cell>
          <cell r="N360">
            <v>7</v>
          </cell>
        </row>
        <row r="361">
          <cell r="A361" t="str">
            <v>Cables.04.09</v>
          </cell>
          <cell r="F361">
            <v>4.5540000000000003</v>
          </cell>
          <cell r="G361" t="str">
            <v>Main</v>
          </cell>
          <cell r="H361" t="str">
            <v>Cable Jointer 1 (132kV)</v>
          </cell>
          <cell r="I361">
            <v>1</v>
          </cell>
          <cell r="J361" t="str">
            <v>Base</v>
          </cell>
          <cell r="M361">
            <v>0</v>
          </cell>
          <cell r="N361">
            <v>7</v>
          </cell>
        </row>
        <row r="362">
          <cell r="A362" t="str">
            <v>Cables.04.09</v>
          </cell>
          <cell r="F362">
            <v>4.5540000000000003</v>
          </cell>
          <cell r="G362" t="str">
            <v>Main</v>
          </cell>
          <cell r="H362" t="str">
            <v>Cable Jointer 2 (132kV)</v>
          </cell>
          <cell r="I362">
            <v>2</v>
          </cell>
          <cell r="J362" t="str">
            <v>Base</v>
          </cell>
          <cell r="M362">
            <v>0</v>
          </cell>
          <cell r="N362">
            <v>7</v>
          </cell>
        </row>
        <row r="363">
          <cell r="A363" t="str">
            <v>Cables.04.09</v>
          </cell>
          <cell r="F363">
            <v>4.5540000000000003</v>
          </cell>
          <cell r="I363">
            <v>0</v>
          </cell>
          <cell r="J363" t="str">
            <v>Base</v>
          </cell>
          <cell r="M363">
            <v>0</v>
          </cell>
          <cell r="N363">
            <v>7</v>
          </cell>
        </row>
        <row r="364">
          <cell r="A364" t="str">
            <v>Cables.04.09</v>
          </cell>
          <cell r="F364">
            <v>4.5540000000000003</v>
          </cell>
          <cell r="H364" t="str">
            <v>People Total</v>
          </cell>
          <cell r="I364">
            <v>4</v>
          </cell>
        </row>
        <row r="365">
          <cell r="A365" t="str">
            <v>Cables.04.09</v>
          </cell>
          <cell r="F365">
            <v>4.5540000000000003</v>
          </cell>
          <cell r="H365" t="str">
            <v>SGT1 - Install Busbars</v>
          </cell>
          <cell r="I365" t="str">
            <v>Qty</v>
          </cell>
          <cell r="M365" t="str">
            <v>Days</v>
          </cell>
          <cell r="N365">
            <v>7</v>
          </cell>
        </row>
        <row r="366">
          <cell r="A366" t="str">
            <v>Cables.04.09</v>
          </cell>
          <cell r="F366">
            <v>4.5540000000000003</v>
          </cell>
          <cell r="G366" t="str">
            <v>Main</v>
          </cell>
          <cell r="H366" t="str">
            <v>Sprinter 313 MWB H Roof 2.2CDTi 129PS HV Jointers Van</v>
          </cell>
          <cell r="I366">
            <v>2</v>
          </cell>
          <cell r="M366">
            <v>0</v>
          </cell>
          <cell r="N366">
            <v>7</v>
          </cell>
        </row>
        <row r="367">
          <cell r="A367" t="str">
            <v>Cables.04.09</v>
          </cell>
          <cell r="F367">
            <v>4.5540000000000003</v>
          </cell>
          <cell r="I367">
            <v>0</v>
          </cell>
          <cell r="M367">
            <v>0</v>
          </cell>
          <cell r="N367">
            <v>7</v>
          </cell>
        </row>
        <row r="368">
          <cell r="A368" t="str">
            <v>Cables.04.09</v>
          </cell>
          <cell r="F368">
            <v>4.5540000000000003</v>
          </cell>
          <cell r="I368">
            <v>0</v>
          </cell>
          <cell r="M368">
            <v>0</v>
          </cell>
          <cell r="N368">
            <v>7</v>
          </cell>
        </row>
        <row r="369">
          <cell r="A369" t="str">
            <v>Cables.04.09</v>
          </cell>
          <cell r="F369">
            <v>4.5540000000000003</v>
          </cell>
          <cell r="H369" t="str">
            <v>Equipment Total</v>
          </cell>
          <cell r="I369">
            <v>2</v>
          </cell>
        </row>
        <row r="370">
          <cell r="A370" t="str">
            <v>Cables.04.01</v>
          </cell>
          <cell r="F370">
            <v>4.851</v>
          </cell>
          <cell r="H370" t="str">
            <v>SGT2 - Cut &amp; Remove Existing Cable at Sealing Ends</v>
          </cell>
          <cell r="I370" t="str">
            <v>Qty</v>
          </cell>
          <cell r="J370" t="str">
            <v>Shift</v>
          </cell>
          <cell r="M370" t="str">
            <v>Days</v>
          </cell>
          <cell r="N370">
            <v>7</v>
          </cell>
        </row>
        <row r="371">
          <cell r="A371" t="str">
            <v>Cables.04.01</v>
          </cell>
          <cell r="F371">
            <v>4.851</v>
          </cell>
          <cell r="G371" t="str">
            <v>Main</v>
          </cell>
          <cell r="H371" t="str">
            <v>Supervisor (BBUSL)</v>
          </cell>
          <cell r="I371">
            <v>1</v>
          </cell>
          <cell r="J371" t="str">
            <v>Base</v>
          </cell>
          <cell r="M371">
            <v>0</v>
          </cell>
          <cell r="N371">
            <v>7</v>
          </cell>
        </row>
        <row r="372">
          <cell r="A372" t="str">
            <v>Cables.04.01</v>
          </cell>
          <cell r="F372">
            <v>4.851</v>
          </cell>
          <cell r="G372" t="str">
            <v>Main</v>
          </cell>
          <cell r="H372" t="str">
            <v>Plant Operator - 360Deg</v>
          </cell>
          <cell r="I372">
            <v>2</v>
          </cell>
          <cell r="J372" t="str">
            <v>Base</v>
          </cell>
          <cell r="M372">
            <v>0</v>
          </cell>
          <cell r="N372">
            <v>7</v>
          </cell>
        </row>
        <row r="373">
          <cell r="A373" t="str">
            <v>Cables.04.01</v>
          </cell>
          <cell r="F373">
            <v>4.851</v>
          </cell>
          <cell r="G373" t="str">
            <v>Main</v>
          </cell>
          <cell r="H373" t="str">
            <v>Banksman (S/C)</v>
          </cell>
          <cell r="I373">
            <v>1</v>
          </cell>
          <cell r="J373" t="str">
            <v>Base</v>
          </cell>
          <cell r="M373">
            <v>0</v>
          </cell>
          <cell r="N373">
            <v>7</v>
          </cell>
        </row>
        <row r="374">
          <cell r="A374" t="str">
            <v>Cables.04.01</v>
          </cell>
          <cell r="F374">
            <v>4.851</v>
          </cell>
          <cell r="G374" t="str">
            <v>Main</v>
          </cell>
          <cell r="H374" t="str">
            <v>General Operative</v>
          </cell>
          <cell r="I374">
            <v>1</v>
          </cell>
          <cell r="J374" t="str">
            <v>Base</v>
          </cell>
          <cell r="M374">
            <v>0</v>
          </cell>
          <cell r="N374">
            <v>7</v>
          </cell>
        </row>
        <row r="375">
          <cell r="A375" t="str">
            <v>Cables.04.01</v>
          </cell>
          <cell r="F375">
            <v>4.851</v>
          </cell>
          <cell r="G375" t="str">
            <v>Main</v>
          </cell>
          <cell r="H375" t="str">
            <v>Cable Jointer 1 (132kV)</v>
          </cell>
          <cell r="I375">
            <v>1</v>
          </cell>
          <cell r="J375" t="str">
            <v>Base</v>
          </cell>
          <cell r="M375">
            <v>0</v>
          </cell>
          <cell r="N375">
            <v>7</v>
          </cell>
        </row>
        <row r="376">
          <cell r="A376" t="str">
            <v>Cables.04.01</v>
          </cell>
          <cell r="F376">
            <v>4.851</v>
          </cell>
          <cell r="G376" t="str">
            <v>Main</v>
          </cell>
          <cell r="H376" t="str">
            <v>Cable Jointer 2 (132kV)</v>
          </cell>
          <cell r="I376">
            <v>1</v>
          </cell>
          <cell r="J376" t="str">
            <v>Base</v>
          </cell>
          <cell r="M376">
            <v>0</v>
          </cell>
          <cell r="N376">
            <v>7</v>
          </cell>
        </row>
        <row r="377">
          <cell r="A377" t="str">
            <v>Cables.04.01</v>
          </cell>
          <cell r="F377">
            <v>4.851</v>
          </cell>
          <cell r="I377">
            <v>0</v>
          </cell>
          <cell r="J377" t="str">
            <v>Base</v>
          </cell>
          <cell r="M377">
            <v>0</v>
          </cell>
          <cell r="N377">
            <v>7</v>
          </cell>
        </row>
        <row r="378">
          <cell r="A378" t="str">
            <v>Cables.04.01</v>
          </cell>
          <cell r="F378">
            <v>4.851</v>
          </cell>
          <cell r="H378" t="str">
            <v>People Total</v>
          </cell>
          <cell r="I378">
            <v>7</v>
          </cell>
        </row>
        <row r="379">
          <cell r="A379" t="str">
            <v>Cables.04.01</v>
          </cell>
          <cell r="F379">
            <v>4.851</v>
          </cell>
          <cell r="H379" t="str">
            <v>SGT2 - Cut &amp; Remove Existing Cable at Sealing Ends</v>
          </cell>
          <cell r="I379" t="str">
            <v>Qty</v>
          </cell>
          <cell r="M379" t="str">
            <v>Days</v>
          </cell>
          <cell r="N379">
            <v>7</v>
          </cell>
        </row>
        <row r="380">
          <cell r="A380" t="str">
            <v>Cables.04.01</v>
          </cell>
          <cell r="F380">
            <v>4.851</v>
          </cell>
          <cell r="G380" t="str">
            <v>Main</v>
          </cell>
          <cell r="H380" t="str">
            <v>5T Wheeled Excavator Site Master</v>
          </cell>
          <cell r="I380">
            <v>1</v>
          </cell>
          <cell r="M380">
            <v>0</v>
          </cell>
          <cell r="N380">
            <v>7</v>
          </cell>
        </row>
        <row r="381">
          <cell r="A381" t="str">
            <v>Cables.04.01</v>
          </cell>
          <cell r="F381">
            <v>4.851</v>
          </cell>
          <cell r="G381" t="str">
            <v>Main</v>
          </cell>
          <cell r="H381" t="str">
            <v>9T 4W/D Dumper</v>
          </cell>
          <cell r="I381">
            <v>1</v>
          </cell>
          <cell r="M381">
            <v>0</v>
          </cell>
          <cell r="N381">
            <v>7</v>
          </cell>
        </row>
        <row r="382">
          <cell r="A382" t="str">
            <v>Cables.04.01</v>
          </cell>
          <cell r="F382">
            <v>4.851</v>
          </cell>
          <cell r="G382" t="str">
            <v>Main</v>
          </cell>
          <cell r="H382" t="str">
            <v>Sprinter 313 MWB H Roof 2.2CDTi 129PS HV Jointers Van</v>
          </cell>
          <cell r="I382">
            <v>1</v>
          </cell>
          <cell r="M382">
            <v>0</v>
          </cell>
          <cell r="N382">
            <v>7</v>
          </cell>
        </row>
        <row r="383">
          <cell r="A383" t="str">
            <v>Cables.04.01</v>
          </cell>
          <cell r="F383">
            <v>4.851</v>
          </cell>
          <cell r="G383" t="str">
            <v>Main</v>
          </cell>
          <cell r="H383" t="str">
            <v>Hyd. Breaker 4-6T</v>
          </cell>
          <cell r="I383">
            <v>1</v>
          </cell>
          <cell r="M383">
            <v>0</v>
          </cell>
          <cell r="N383">
            <v>7</v>
          </cell>
        </row>
        <row r="384">
          <cell r="A384" t="str">
            <v>Cables.04.01</v>
          </cell>
          <cell r="F384">
            <v>4.851</v>
          </cell>
          <cell r="I384">
            <v>0</v>
          </cell>
          <cell r="M384">
            <v>0</v>
          </cell>
          <cell r="N384">
            <v>7</v>
          </cell>
        </row>
        <row r="385">
          <cell r="A385" t="str">
            <v>Cables.04.01</v>
          </cell>
          <cell r="F385">
            <v>4.851</v>
          </cell>
          <cell r="H385" t="str">
            <v>Equipment Total</v>
          </cell>
          <cell r="I385">
            <v>4</v>
          </cell>
        </row>
        <row r="386">
          <cell r="A386" t="str">
            <v>Cables.04.09</v>
          </cell>
          <cell r="F386">
            <v>4.5609999999999999</v>
          </cell>
          <cell r="H386" t="str">
            <v>SGT2 - Remove Existing Steelwork</v>
          </cell>
          <cell r="I386" t="str">
            <v>Qty</v>
          </cell>
          <cell r="J386" t="str">
            <v>Shift</v>
          </cell>
          <cell r="M386" t="str">
            <v>Days</v>
          </cell>
          <cell r="N386">
            <v>7</v>
          </cell>
        </row>
        <row r="387">
          <cell r="A387" t="str">
            <v>Cables.04.09</v>
          </cell>
          <cell r="F387">
            <v>4.5609999999999999</v>
          </cell>
          <cell r="G387" t="str">
            <v>Main</v>
          </cell>
          <cell r="H387" t="str">
            <v>Supervisor (BBUSL)</v>
          </cell>
          <cell r="I387">
            <v>1</v>
          </cell>
          <cell r="J387" t="str">
            <v>Base</v>
          </cell>
          <cell r="M387">
            <v>0</v>
          </cell>
          <cell r="N387">
            <v>7</v>
          </cell>
        </row>
        <row r="388">
          <cell r="A388" t="str">
            <v>Cables.04.09</v>
          </cell>
          <cell r="F388">
            <v>4.5609999999999999</v>
          </cell>
          <cell r="G388" t="str">
            <v>Main</v>
          </cell>
          <cell r="H388" t="str">
            <v>Plant Operator (S/C)</v>
          </cell>
          <cell r="I388">
            <v>2</v>
          </cell>
          <cell r="J388" t="str">
            <v>Base</v>
          </cell>
          <cell r="M388">
            <v>0</v>
          </cell>
          <cell r="N388">
            <v>7</v>
          </cell>
        </row>
        <row r="389">
          <cell r="A389" t="str">
            <v>Cables.04.09</v>
          </cell>
          <cell r="F389">
            <v>4.5609999999999999</v>
          </cell>
          <cell r="G389" t="str">
            <v>Main</v>
          </cell>
          <cell r="H389" t="str">
            <v>Banksman (S/C)</v>
          </cell>
          <cell r="I389">
            <v>1</v>
          </cell>
          <cell r="J389" t="str">
            <v>Base</v>
          </cell>
          <cell r="M389">
            <v>0</v>
          </cell>
          <cell r="N389">
            <v>7</v>
          </cell>
        </row>
        <row r="390">
          <cell r="A390" t="str">
            <v>Cables.04.09</v>
          </cell>
          <cell r="F390">
            <v>4.5609999999999999</v>
          </cell>
          <cell r="G390" t="str">
            <v>Main</v>
          </cell>
          <cell r="H390" t="str">
            <v>General Operative</v>
          </cell>
          <cell r="I390">
            <v>3</v>
          </cell>
          <cell r="J390" t="str">
            <v>Base</v>
          </cell>
          <cell r="M390">
            <v>0</v>
          </cell>
          <cell r="N390">
            <v>7</v>
          </cell>
        </row>
        <row r="391">
          <cell r="A391" t="str">
            <v>Cables.04.09</v>
          </cell>
          <cell r="F391">
            <v>4.5609999999999999</v>
          </cell>
          <cell r="I391">
            <v>0</v>
          </cell>
          <cell r="J391" t="str">
            <v>Base</v>
          </cell>
          <cell r="M391">
            <v>0</v>
          </cell>
          <cell r="N391">
            <v>7</v>
          </cell>
        </row>
        <row r="392">
          <cell r="A392" t="str">
            <v>Cables.04.09</v>
          </cell>
          <cell r="F392">
            <v>4.5609999999999999</v>
          </cell>
          <cell r="H392" t="str">
            <v>People Total</v>
          </cell>
          <cell r="I392">
            <v>7</v>
          </cell>
        </row>
        <row r="393">
          <cell r="A393" t="str">
            <v>Cables.04.09</v>
          </cell>
          <cell r="F393">
            <v>4.5609999999999999</v>
          </cell>
          <cell r="H393" t="str">
            <v>SGT2 - Remove Existing Steelwork</v>
          </cell>
          <cell r="I393" t="str">
            <v>Qty</v>
          </cell>
          <cell r="M393" t="str">
            <v>Days</v>
          </cell>
          <cell r="N393">
            <v>7</v>
          </cell>
        </row>
        <row r="394">
          <cell r="A394" t="str">
            <v>Cables.04.09</v>
          </cell>
          <cell r="F394">
            <v>4.5609999999999999</v>
          </cell>
          <cell r="I394">
            <v>0</v>
          </cell>
          <cell r="M394">
            <v>0</v>
          </cell>
          <cell r="N394">
            <v>7</v>
          </cell>
        </row>
        <row r="395">
          <cell r="A395" t="str">
            <v>Cables.04.09</v>
          </cell>
          <cell r="F395">
            <v>4.5609999999999999</v>
          </cell>
          <cell r="I395">
            <v>0</v>
          </cell>
          <cell r="M395">
            <v>0</v>
          </cell>
          <cell r="N395">
            <v>7</v>
          </cell>
        </row>
        <row r="396">
          <cell r="A396" t="str">
            <v>Cables.04.09</v>
          </cell>
          <cell r="F396">
            <v>4.5609999999999999</v>
          </cell>
          <cell r="I396">
            <v>0</v>
          </cell>
          <cell r="M396">
            <v>0</v>
          </cell>
          <cell r="N396">
            <v>7</v>
          </cell>
        </row>
        <row r="397">
          <cell r="A397" t="str">
            <v>Cables.04.09</v>
          </cell>
          <cell r="F397">
            <v>4.5609999999999999</v>
          </cell>
          <cell r="H397" t="str">
            <v>Equipment Total</v>
          </cell>
          <cell r="I397">
            <v>0</v>
          </cell>
        </row>
        <row r="398">
          <cell r="A398" t="str">
            <v>Cables.04.09</v>
          </cell>
          <cell r="F398">
            <v>4.5620000000000003</v>
          </cell>
          <cell r="H398" t="str">
            <v>SGT2 - Install New Sealing End Structure</v>
          </cell>
          <cell r="I398" t="str">
            <v>Qty</v>
          </cell>
          <cell r="J398" t="str">
            <v>Shift</v>
          </cell>
          <cell r="M398" t="str">
            <v>Days</v>
          </cell>
          <cell r="N398">
            <v>7</v>
          </cell>
        </row>
        <row r="399">
          <cell r="A399" t="str">
            <v>Cables.04.09</v>
          </cell>
          <cell r="F399">
            <v>4.5620000000000003</v>
          </cell>
          <cell r="G399" t="str">
            <v>Main</v>
          </cell>
          <cell r="H399" t="str">
            <v>Supervisor (BBUSL)</v>
          </cell>
          <cell r="I399">
            <v>1</v>
          </cell>
          <cell r="J399" t="str">
            <v>Base</v>
          </cell>
          <cell r="M399">
            <v>0</v>
          </cell>
          <cell r="N399">
            <v>7</v>
          </cell>
        </row>
        <row r="400">
          <cell r="A400" t="str">
            <v>Cables.04.09</v>
          </cell>
          <cell r="F400">
            <v>4.5620000000000003</v>
          </cell>
          <cell r="I400">
            <v>0</v>
          </cell>
          <cell r="J400" t="str">
            <v>Base</v>
          </cell>
          <cell r="M400">
            <v>0</v>
          </cell>
          <cell r="N400">
            <v>7</v>
          </cell>
        </row>
        <row r="401">
          <cell r="A401" t="str">
            <v>Cables.04.09</v>
          </cell>
          <cell r="F401">
            <v>4.5620000000000003</v>
          </cell>
          <cell r="I401">
            <v>0</v>
          </cell>
          <cell r="J401" t="str">
            <v>Base</v>
          </cell>
          <cell r="M401">
            <v>0</v>
          </cell>
          <cell r="N401">
            <v>7</v>
          </cell>
        </row>
        <row r="402">
          <cell r="A402" t="str">
            <v>Cables.04.09</v>
          </cell>
          <cell r="F402">
            <v>4.5620000000000003</v>
          </cell>
          <cell r="H402" t="str">
            <v>People Total</v>
          </cell>
          <cell r="I402">
            <v>1</v>
          </cell>
        </row>
        <row r="403">
          <cell r="A403" t="str">
            <v>Cables.04.09</v>
          </cell>
          <cell r="F403">
            <v>4.5620000000000003</v>
          </cell>
          <cell r="H403" t="str">
            <v>SGT2 - Install New Sealing End Structure</v>
          </cell>
          <cell r="I403" t="str">
            <v>Qty</v>
          </cell>
          <cell r="M403" t="str">
            <v>Days</v>
          </cell>
          <cell r="N403">
            <v>7</v>
          </cell>
        </row>
        <row r="404">
          <cell r="A404" t="str">
            <v>Cables.04.09</v>
          </cell>
          <cell r="F404">
            <v>4.5620000000000003</v>
          </cell>
          <cell r="I404">
            <v>0</v>
          </cell>
          <cell r="M404">
            <v>0</v>
          </cell>
          <cell r="N404">
            <v>7</v>
          </cell>
        </row>
        <row r="405">
          <cell r="A405" t="str">
            <v>Cables.04.09</v>
          </cell>
          <cell r="F405">
            <v>4.5620000000000003</v>
          </cell>
          <cell r="I405">
            <v>0</v>
          </cell>
          <cell r="M405">
            <v>0</v>
          </cell>
          <cell r="N405">
            <v>7</v>
          </cell>
        </row>
        <row r="406">
          <cell r="A406" t="str">
            <v>Cables.04.09</v>
          </cell>
          <cell r="F406">
            <v>4.5620000000000003</v>
          </cell>
          <cell r="I406">
            <v>0</v>
          </cell>
          <cell r="M406">
            <v>0</v>
          </cell>
          <cell r="N406">
            <v>7</v>
          </cell>
        </row>
        <row r="407">
          <cell r="A407" t="str">
            <v>Cables.04.09</v>
          </cell>
          <cell r="F407">
            <v>4.5620000000000003</v>
          </cell>
          <cell r="H407" t="str">
            <v>Equipment Total</v>
          </cell>
          <cell r="I407">
            <v>0</v>
          </cell>
        </row>
        <row r="408">
          <cell r="A408" t="str">
            <v>Cables.04.09</v>
          </cell>
          <cell r="F408">
            <v>4.5629999999999997</v>
          </cell>
          <cell r="H408" t="str">
            <v>SGT2 - Installation of Sealing End Steelwork</v>
          </cell>
          <cell r="I408" t="str">
            <v>Qty</v>
          </cell>
          <cell r="J408" t="str">
            <v>Shift</v>
          </cell>
          <cell r="M408" t="str">
            <v>Days</v>
          </cell>
          <cell r="N408">
            <v>7</v>
          </cell>
        </row>
        <row r="409">
          <cell r="A409" t="str">
            <v>Cables.04.09</v>
          </cell>
          <cell r="F409">
            <v>4.5629999999999997</v>
          </cell>
          <cell r="G409" t="str">
            <v>Main</v>
          </cell>
          <cell r="H409" t="str">
            <v>Supervisor (BBUSL)</v>
          </cell>
          <cell r="I409">
            <v>1</v>
          </cell>
          <cell r="J409" t="str">
            <v>Base</v>
          </cell>
          <cell r="M409">
            <v>0</v>
          </cell>
          <cell r="N409">
            <v>7</v>
          </cell>
        </row>
        <row r="410">
          <cell r="A410" t="str">
            <v>Cables.04.09</v>
          </cell>
          <cell r="F410">
            <v>4.5629999999999997</v>
          </cell>
          <cell r="G410" t="str">
            <v>Main</v>
          </cell>
          <cell r="H410" t="str">
            <v>Plant Operator (S/C)</v>
          </cell>
          <cell r="I410">
            <v>1</v>
          </cell>
          <cell r="J410" t="str">
            <v>Base</v>
          </cell>
          <cell r="M410">
            <v>0</v>
          </cell>
          <cell r="N410">
            <v>7</v>
          </cell>
        </row>
        <row r="411">
          <cell r="A411" t="str">
            <v>Cables.04.09</v>
          </cell>
          <cell r="F411">
            <v>4.5629999999999997</v>
          </cell>
          <cell r="G411" t="str">
            <v>Main</v>
          </cell>
          <cell r="H411" t="str">
            <v>Banksman (S/C)</v>
          </cell>
          <cell r="I411">
            <v>1</v>
          </cell>
          <cell r="J411" t="str">
            <v>Base</v>
          </cell>
          <cell r="M411">
            <v>0</v>
          </cell>
          <cell r="N411">
            <v>7</v>
          </cell>
        </row>
        <row r="412">
          <cell r="A412" t="str">
            <v>Cables.04.09</v>
          </cell>
          <cell r="F412">
            <v>4.5629999999999997</v>
          </cell>
          <cell r="G412" t="str">
            <v>Main</v>
          </cell>
          <cell r="H412" t="str">
            <v>General Operative</v>
          </cell>
          <cell r="I412">
            <v>1</v>
          </cell>
          <cell r="J412" t="str">
            <v>Base</v>
          </cell>
          <cell r="M412">
            <v>0</v>
          </cell>
          <cell r="N412">
            <v>7</v>
          </cell>
        </row>
        <row r="413">
          <cell r="A413" t="str">
            <v>Cables.04.09</v>
          </cell>
          <cell r="F413">
            <v>4.5629999999999997</v>
          </cell>
          <cell r="G413" t="str">
            <v>Main</v>
          </cell>
          <cell r="H413" t="str">
            <v>Cable Jointer 1 (132kV)</v>
          </cell>
          <cell r="I413">
            <v>1</v>
          </cell>
          <cell r="J413" t="str">
            <v>Base</v>
          </cell>
          <cell r="M413">
            <v>0</v>
          </cell>
          <cell r="N413">
            <v>7</v>
          </cell>
        </row>
        <row r="414">
          <cell r="A414" t="str">
            <v>Cables.04.09</v>
          </cell>
          <cell r="F414">
            <v>4.5629999999999997</v>
          </cell>
          <cell r="G414" t="str">
            <v>Main</v>
          </cell>
          <cell r="H414" t="str">
            <v>Cable Jointer 2 (132kV)</v>
          </cell>
          <cell r="I414">
            <v>1</v>
          </cell>
          <cell r="J414" t="str">
            <v>Base</v>
          </cell>
          <cell r="M414">
            <v>0</v>
          </cell>
          <cell r="N414">
            <v>7</v>
          </cell>
        </row>
        <row r="415">
          <cell r="A415" t="str">
            <v>Cables.04.09</v>
          </cell>
          <cell r="F415">
            <v>4.5629999999999997</v>
          </cell>
          <cell r="I415">
            <v>0</v>
          </cell>
          <cell r="J415" t="str">
            <v>Base</v>
          </cell>
          <cell r="M415">
            <v>0</v>
          </cell>
          <cell r="N415">
            <v>7</v>
          </cell>
        </row>
        <row r="416">
          <cell r="A416" t="str">
            <v>Cables.04.09</v>
          </cell>
          <cell r="F416">
            <v>4.5629999999999997</v>
          </cell>
          <cell r="H416" t="str">
            <v>People Total</v>
          </cell>
          <cell r="I416">
            <v>6</v>
          </cell>
        </row>
        <row r="417">
          <cell r="A417" t="str">
            <v>Cables.04.09</v>
          </cell>
          <cell r="F417">
            <v>4.5629999999999997</v>
          </cell>
          <cell r="H417" t="str">
            <v>SGT2 - Installation of Sealing End Steelwork</v>
          </cell>
          <cell r="I417" t="str">
            <v>Qty</v>
          </cell>
          <cell r="M417" t="str">
            <v>Days</v>
          </cell>
          <cell r="N417">
            <v>7</v>
          </cell>
        </row>
        <row r="418">
          <cell r="A418" t="str">
            <v>Cables.04.09</v>
          </cell>
          <cell r="F418">
            <v>4.5629999999999997</v>
          </cell>
          <cell r="G418" t="str">
            <v>Main</v>
          </cell>
          <cell r="H418" t="str">
            <v>Sprinter 313 MWB H Roof 2.2CDTi 129PS HV Jointers Van</v>
          </cell>
          <cell r="I418">
            <v>1</v>
          </cell>
          <cell r="M418">
            <v>0</v>
          </cell>
          <cell r="N418">
            <v>7</v>
          </cell>
        </row>
        <row r="419">
          <cell r="A419" t="str">
            <v>Cables.04.09</v>
          </cell>
          <cell r="F419">
            <v>4.5629999999999997</v>
          </cell>
          <cell r="I419">
            <v>0</v>
          </cell>
          <cell r="M419">
            <v>0</v>
          </cell>
          <cell r="N419">
            <v>7</v>
          </cell>
        </row>
        <row r="420">
          <cell r="A420" t="str">
            <v>Cables.04.09</v>
          </cell>
          <cell r="F420">
            <v>4.5629999999999997</v>
          </cell>
          <cell r="I420">
            <v>0</v>
          </cell>
          <cell r="M420">
            <v>0</v>
          </cell>
          <cell r="N420">
            <v>7</v>
          </cell>
        </row>
        <row r="421">
          <cell r="A421" t="str">
            <v>Cables.04.09</v>
          </cell>
          <cell r="F421">
            <v>4.5629999999999997</v>
          </cell>
          <cell r="H421" t="str">
            <v>Equipment Total</v>
          </cell>
          <cell r="I421">
            <v>1</v>
          </cell>
        </row>
        <row r="422">
          <cell r="A422" t="str">
            <v>Cables.04.12</v>
          </cell>
          <cell r="F422">
            <v>4.6109999999999998</v>
          </cell>
          <cell r="H422" t="str">
            <v>SGT2 - Install Scaffold</v>
          </cell>
          <cell r="I422" t="str">
            <v>Qty</v>
          </cell>
          <cell r="J422" t="str">
            <v>Shift</v>
          </cell>
          <cell r="M422" t="str">
            <v>Days</v>
          </cell>
          <cell r="N422">
            <v>7</v>
          </cell>
        </row>
        <row r="423">
          <cell r="A423" t="str">
            <v>Cables.04.12</v>
          </cell>
          <cell r="F423">
            <v>4.6109999999999998</v>
          </cell>
          <cell r="G423" t="str">
            <v>Main</v>
          </cell>
          <cell r="H423" t="str">
            <v>Supervisor (BBUSL)</v>
          </cell>
          <cell r="I423">
            <v>1</v>
          </cell>
          <cell r="J423" t="str">
            <v>Base</v>
          </cell>
          <cell r="M423">
            <v>0</v>
          </cell>
          <cell r="N423">
            <v>7</v>
          </cell>
        </row>
        <row r="424">
          <cell r="A424" t="str">
            <v>Cables.04.12</v>
          </cell>
          <cell r="F424">
            <v>4.6109999999999998</v>
          </cell>
          <cell r="I424">
            <v>0</v>
          </cell>
          <cell r="J424" t="str">
            <v>Base</v>
          </cell>
          <cell r="M424">
            <v>0</v>
          </cell>
          <cell r="N424">
            <v>7</v>
          </cell>
        </row>
        <row r="425">
          <cell r="A425" t="str">
            <v>Cables.04.12</v>
          </cell>
          <cell r="F425">
            <v>4.6109999999999998</v>
          </cell>
          <cell r="I425">
            <v>0</v>
          </cell>
          <cell r="J425" t="str">
            <v>Base</v>
          </cell>
          <cell r="M425">
            <v>0</v>
          </cell>
          <cell r="N425">
            <v>7</v>
          </cell>
        </row>
        <row r="426">
          <cell r="A426" t="str">
            <v>Cables.04.12</v>
          </cell>
          <cell r="F426">
            <v>4.6109999999999998</v>
          </cell>
          <cell r="H426" t="str">
            <v>People Total</v>
          </cell>
          <cell r="I426">
            <v>1</v>
          </cell>
        </row>
        <row r="427">
          <cell r="A427" t="str">
            <v>Cables.04.12</v>
          </cell>
          <cell r="F427">
            <v>4.6109999999999998</v>
          </cell>
          <cell r="H427" t="str">
            <v>SGT2 - Install Scaffold</v>
          </cell>
          <cell r="I427" t="str">
            <v>Qty</v>
          </cell>
          <cell r="M427" t="str">
            <v>Days</v>
          </cell>
          <cell r="N427">
            <v>7</v>
          </cell>
        </row>
        <row r="428">
          <cell r="A428" t="str">
            <v>Cables.04.12</v>
          </cell>
          <cell r="F428">
            <v>4.6109999999999998</v>
          </cell>
          <cell r="I428">
            <v>0</v>
          </cell>
          <cell r="M428">
            <v>0</v>
          </cell>
          <cell r="N428">
            <v>7</v>
          </cell>
        </row>
        <row r="429">
          <cell r="A429" t="str">
            <v>Cables.04.12</v>
          </cell>
          <cell r="F429">
            <v>4.6109999999999998</v>
          </cell>
          <cell r="I429">
            <v>0</v>
          </cell>
          <cell r="M429">
            <v>0</v>
          </cell>
          <cell r="N429">
            <v>7</v>
          </cell>
        </row>
        <row r="430">
          <cell r="A430" t="str">
            <v>Cables.04.12</v>
          </cell>
          <cell r="F430">
            <v>4.6109999999999998</v>
          </cell>
          <cell r="I430">
            <v>0</v>
          </cell>
          <cell r="M430">
            <v>0</v>
          </cell>
          <cell r="N430">
            <v>7</v>
          </cell>
        </row>
        <row r="431">
          <cell r="A431" t="str">
            <v>Cables.04.12</v>
          </cell>
          <cell r="F431">
            <v>4.6109999999999998</v>
          </cell>
          <cell r="H431" t="str">
            <v>Equipment Total</v>
          </cell>
          <cell r="I431">
            <v>0</v>
          </cell>
        </row>
        <row r="432">
          <cell r="A432" t="str">
            <v>Cables.04.07</v>
          </cell>
          <cell r="F432">
            <v>4.3109999999999999</v>
          </cell>
          <cell r="H432" t="str">
            <v>SGT2 - Cable Installation</v>
          </cell>
          <cell r="I432" t="str">
            <v>Qty</v>
          </cell>
          <cell r="J432" t="str">
            <v>Shift</v>
          </cell>
          <cell r="M432" t="str">
            <v>Days</v>
          </cell>
          <cell r="N432">
            <v>7</v>
          </cell>
        </row>
        <row r="433">
          <cell r="A433" t="str">
            <v>Cables.04.07</v>
          </cell>
          <cell r="F433">
            <v>4.3109999999999999</v>
          </cell>
          <cell r="G433" t="str">
            <v>Main</v>
          </cell>
          <cell r="H433" t="str">
            <v>Supervisor (BBUSL)</v>
          </cell>
          <cell r="I433">
            <v>1</v>
          </cell>
          <cell r="J433" t="str">
            <v>Base</v>
          </cell>
          <cell r="M433">
            <v>0</v>
          </cell>
          <cell r="N433">
            <v>7</v>
          </cell>
        </row>
        <row r="434">
          <cell r="A434" t="str">
            <v>Cables.04.07</v>
          </cell>
          <cell r="F434">
            <v>4.3109999999999999</v>
          </cell>
          <cell r="G434" t="str">
            <v>Main</v>
          </cell>
          <cell r="H434" t="str">
            <v>Plant Operator - 360Deg</v>
          </cell>
          <cell r="I434">
            <v>3</v>
          </cell>
          <cell r="J434" t="str">
            <v>Base</v>
          </cell>
          <cell r="M434">
            <v>0</v>
          </cell>
          <cell r="N434">
            <v>7</v>
          </cell>
        </row>
        <row r="435">
          <cell r="A435" t="str">
            <v>Cables.04.07</v>
          </cell>
          <cell r="F435">
            <v>4.3109999999999999</v>
          </cell>
          <cell r="G435" t="str">
            <v>Main</v>
          </cell>
          <cell r="H435" t="str">
            <v>Cable Jointer 1 (132kV)</v>
          </cell>
          <cell r="I435">
            <v>1</v>
          </cell>
          <cell r="J435" t="str">
            <v>Base</v>
          </cell>
          <cell r="M435">
            <v>0</v>
          </cell>
          <cell r="N435">
            <v>7</v>
          </cell>
        </row>
        <row r="436">
          <cell r="A436" t="str">
            <v>Cables.04.07</v>
          </cell>
          <cell r="F436">
            <v>4.3109999999999999</v>
          </cell>
          <cell r="G436" t="str">
            <v>Main</v>
          </cell>
          <cell r="H436" t="str">
            <v>Cable Jointer 2 (132kV)</v>
          </cell>
          <cell r="I436">
            <v>2</v>
          </cell>
          <cell r="J436" t="str">
            <v>Base</v>
          </cell>
          <cell r="M436">
            <v>0</v>
          </cell>
          <cell r="N436">
            <v>7</v>
          </cell>
        </row>
        <row r="437">
          <cell r="A437" t="str">
            <v>Cables.04.07</v>
          </cell>
          <cell r="F437">
            <v>4.3109999999999999</v>
          </cell>
          <cell r="I437">
            <v>0</v>
          </cell>
          <cell r="J437" t="str">
            <v>Base</v>
          </cell>
          <cell r="M437">
            <v>0</v>
          </cell>
          <cell r="N437">
            <v>7</v>
          </cell>
        </row>
        <row r="438">
          <cell r="A438" t="str">
            <v>Cables.04.07</v>
          </cell>
          <cell r="F438">
            <v>4.3109999999999999</v>
          </cell>
          <cell r="H438" t="str">
            <v>People Total</v>
          </cell>
          <cell r="I438">
            <v>7</v>
          </cell>
        </row>
        <row r="439">
          <cell r="A439" t="str">
            <v>Cables.04.07</v>
          </cell>
          <cell r="F439">
            <v>4.3109999999999999</v>
          </cell>
          <cell r="H439" t="str">
            <v>SGT2 - Cable Installation</v>
          </cell>
          <cell r="I439" t="str">
            <v>Qty</v>
          </cell>
          <cell r="M439" t="str">
            <v>Days</v>
          </cell>
          <cell r="N439">
            <v>7</v>
          </cell>
        </row>
        <row r="440">
          <cell r="A440" t="str">
            <v>Cables.04.07</v>
          </cell>
          <cell r="F440">
            <v>4.3109999999999999</v>
          </cell>
          <cell r="G440" t="str">
            <v>Main</v>
          </cell>
          <cell r="H440" t="str">
            <v>Cable Drum Trailer</v>
          </cell>
          <cell r="I440">
            <v>1</v>
          </cell>
          <cell r="M440">
            <v>0</v>
          </cell>
          <cell r="N440">
            <v>7</v>
          </cell>
        </row>
        <row r="441">
          <cell r="A441" t="str">
            <v>Cables.04.07</v>
          </cell>
          <cell r="F441">
            <v>4.3109999999999999</v>
          </cell>
          <cell r="G441" t="str">
            <v>Main</v>
          </cell>
          <cell r="H441" t="str">
            <v>Cable Drum Winch</v>
          </cell>
          <cell r="I441">
            <v>2</v>
          </cell>
          <cell r="M441">
            <v>0</v>
          </cell>
          <cell r="N441">
            <v>7</v>
          </cell>
        </row>
        <row r="442">
          <cell r="A442" t="str">
            <v>Cables.04.07</v>
          </cell>
          <cell r="F442">
            <v>4.3109999999999999</v>
          </cell>
          <cell r="G442" t="str">
            <v>Main</v>
          </cell>
          <cell r="H442" t="str">
            <v>Cable Rollers</v>
          </cell>
          <cell r="I442">
            <v>16</v>
          </cell>
          <cell r="M442">
            <v>0</v>
          </cell>
          <cell r="N442">
            <v>7</v>
          </cell>
        </row>
        <row r="443">
          <cell r="A443" t="str">
            <v>Cables.04.07</v>
          </cell>
          <cell r="F443">
            <v>4.3109999999999999</v>
          </cell>
          <cell r="G443" t="str">
            <v>Main</v>
          </cell>
          <cell r="H443" t="str">
            <v>Tractor - Cable Install</v>
          </cell>
          <cell r="I443">
            <v>1</v>
          </cell>
          <cell r="M443">
            <v>0</v>
          </cell>
          <cell r="N443">
            <v>7</v>
          </cell>
        </row>
        <row r="444">
          <cell r="A444" t="str">
            <v>Cables.04.07</v>
          </cell>
          <cell r="F444">
            <v>4.3109999999999999</v>
          </cell>
          <cell r="G444" t="str">
            <v>Main</v>
          </cell>
          <cell r="H444" t="str">
            <v>Sprinter 313 MWB H Roof 2.2CDTi 129PS HV Jointers Van</v>
          </cell>
          <cell r="I444">
            <v>1</v>
          </cell>
          <cell r="M444">
            <v>0</v>
          </cell>
          <cell r="N444">
            <v>7</v>
          </cell>
        </row>
        <row r="445">
          <cell r="A445" t="str">
            <v>Cables.04.07</v>
          </cell>
          <cell r="F445">
            <v>4.3109999999999999</v>
          </cell>
          <cell r="I445">
            <v>0</v>
          </cell>
          <cell r="M445">
            <v>0</v>
          </cell>
          <cell r="N445">
            <v>7</v>
          </cell>
        </row>
        <row r="446">
          <cell r="A446" t="str">
            <v>Cables.04.07</v>
          </cell>
          <cell r="F446">
            <v>4.3109999999999999</v>
          </cell>
          <cell r="H446" t="str">
            <v>Equipment Total</v>
          </cell>
          <cell r="I446">
            <v>21</v>
          </cell>
        </row>
        <row r="447">
          <cell r="A447" t="str">
            <v>Cables.04.08</v>
          </cell>
          <cell r="F447">
            <v>4.5110000000000001</v>
          </cell>
          <cell r="H447" t="str">
            <v>SGT2 - Jointing Sealing Ends</v>
          </cell>
          <cell r="I447" t="str">
            <v>Qty</v>
          </cell>
          <cell r="J447" t="str">
            <v>Shift</v>
          </cell>
          <cell r="M447" t="str">
            <v>Days</v>
          </cell>
          <cell r="N447">
            <v>7</v>
          </cell>
        </row>
        <row r="448">
          <cell r="A448" t="str">
            <v>Cables.04.08</v>
          </cell>
          <cell r="F448">
            <v>4.5110000000000001</v>
          </cell>
          <cell r="G448" t="str">
            <v>Main</v>
          </cell>
          <cell r="H448" t="str">
            <v>Supervisor (BBUSL)</v>
          </cell>
          <cell r="I448">
            <v>1</v>
          </cell>
          <cell r="J448" t="str">
            <v>Base</v>
          </cell>
          <cell r="M448">
            <v>0</v>
          </cell>
          <cell r="N448">
            <v>7</v>
          </cell>
        </row>
        <row r="449">
          <cell r="A449" t="str">
            <v>Cables.04.08</v>
          </cell>
          <cell r="F449">
            <v>4.5110000000000001</v>
          </cell>
          <cell r="G449" t="str">
            <v>Main</v>
          </cell>
          <cell r="H449" t="str">
            <v>Cable Jointer 1 (132kV)</v>
          </cell>
          <cell r="I449">
            <v>1</v>
          </cell>
          <cell r="J449" t="str">
            <v>Base</v>
          </cell>
          <cell r="M449">
            <v>0</v>
          </cell>
          <cell r="N449">
            <v>7</v>
          </cell>
        </row>
        <row r="450">
          <cell r="A450" t="str">
            <v>Cables.04.08</v>
          </cell>
          <cell r="F450">
            <v>4.5110000000000001</v>
          </cell>
          <cell r="G450" t="str">
            <v>Main</v>
          </cell>
          <cell r="H450" t="str">
            <v>Cable Jointer 2 (132kV)</v>
          </cell>
          <cell r="I450">
            <v>4</v>
          </cell>
          <cell r="J450" t="str">
            <v>Base</v>
          </cell>
          <cell r="M450">
            <v>0</v>
          </cell>
          <cell r="N450">
            <v>7</v>
          </cell>
        </row>
        <row r="451">
          <cell r="A451" t="str">
            <v>Cables.04.08</v>
          </cell>
          <cell r="F451">
            <v>4.5110000000000001</v>
          </cell>
          <cell r="I451">
            <v>0</v>
          </cell>
          <cell r="J451" t="str">
            <v>Base</v>
          </cell>
          <cell r="M451">
            <v>0</v>
          </cell>
          <cell r="N451">
            <v>7</v>
          </cell>
        </row>
        <row r="452">
          <cell r="A452" t="str">
            <v>Cables.04.08</v>
          </cell>
          <cell r="F452">
            <v>4.5110000000000001</v>
          </cell>
          <cell r="H452" t="str">
            <v>People Total</v>
          </cell>
          <cell r="I452">
            <v>6</v>
          </cell>
        </row>
        <row r="453">
          <cell r="A453" t="str">
            <v>Cables.04.08</v>
          </cell>
          <cell r="F453">
            <v>4.5110000000000001</v>
          </cell>
          <cell r="H453" t="str">
            <v>SGT2 - Jointing Sealing Ends</v>
          </cell>
          <cell r="I453" t="str">
            <v>Qty</v>
          </cell>
          <cell r="M453" t="str">
            <v>Days</v>
          </cell>
          <cell r="N453">
            <v>7</v>
          </cell>
        </row>
        <row r="454">
          <cell r="A454" t="str">
            <v>Cables.04.08</v>
          </cell>
          <cell r="F454">
            <v>4.5110000000000001</v>
          </cell>
          <cell r="G454" t="str">
            <v>Main</v>
          </cell>
          <cell r="H454" t="str">
            <v>Sprinter 313 MWB H Roof 2.2CDTi 129PS HV Jointers Van</v>
          </cell>
          <cell r="I454">
            <v>2</v>
          </cell>
          <cell r="M454">
            <v>0</v>
          </cell>
          <cell r="N454">
            <v>7</v>
          </cell>
        </row>
        <row r="455">
          <cell r="A455" t="str">
            <v>Cables.04.08</v>
          </cell>
          <cell r="F455">
            <v>4.5110000000000001</v>
          </cell>
          <cell r="G455" t="str">
            <v>Main</v>
          </cell>
          <cell r="H455" t="str">
            <v>Pfisterer Kits</v>
          </cell>
          <cell r="I455">
            <v>2</v>
          </cell>
          <cell r="M455">
            <v>0</v>
          </cell>
          <cell r="N455">
            <v>7</v>
          </cell>
        </row>
        <row r="456">
          <cell r="A456" t="str">
            <v>Cables.04.08</v>
          </cell>
          <cell r="F456">
            <v>4.5110000000000001</v>
          </cell>
          <cell r="G456" t="str">
            <v>Main</v>
          </cell>
          <cell r="H456" t="str">
            <v>Moulding Tool</v>
          </cell>
          <cell r="I456">
            <v>2</v>
          </cell>
          <cell r="M456">
            <v>0</v>
          </cell>
          <cell r="N456">
            <v>7</v>
          </cell>
        </row>
        <row r="457">
          <cell r="A457" t="str">
            <v>Cables.04.08</v>
          </cell>
          <cell r="F457">
            <v>4.5110000000000001</v>
          </cell>
          <cell r="G457" t="str">
            <v>Main</v>
          </cell>
          <cell r="H457" t="str">
            <v>Stripping Tool - XLPE</v>
          </cell>
          <cell r="I457">
            <v>2</v>
          </cell>
          <cell r="M457">
            <v>0</v>
          </cell>
          <cell r="N457">
            <v>7</v>
          </cell>
        </row>
        <row r="458">
          <cell r="A458" t="str">
            <v>Cables.04.08</v>
          </cell>
          <cell r="F458">
            <v>4.5110000000000001</v>
          </cell>
          <cell r="G458" t="str">
            <v>Main</v>
          </cell>
          <cell r="H458" t="str">
            <v>Stress Cone Tool</v>
          </cell>
          <cell r="I458">
            <v>2</v>
          </cell>
          <cell r="M458">
            <v>0</v>
          </cell>
          <cell r="N458">
            <v>7</v>
          </cell>
        </row>
        <row r="459">
          <cell r="A459" t="str">
            <v>Cables.04.08</v>
          </cell>
          <cell r="F459">
            <v>4.5110000000000001</v>
          </cell>
          <cell r="I459">
            <v>0</v>
          </cell>
          <cell r="M459">
            <v>0</v>
          </cell>
          <cell r="N459">
            <v>7</v>
          </cell>
        </row>
        <row r="460">
          <cell r="A460" t="str">
            <v>Cables.04.08</v>
          </cell>
          <cell r="F460">
            <v>4.5110000000000001</v>
          </cell>
          <cell r="H460" t="str">
            <v>Equipment Total</v>
          </cell>
          <cell r="I460">
            <v>10</v>
          </cell>
        </row>
        <row r="461">
          <cell r="A461" t="str">
            <v>Cables.04.12</v>
          </cell>
          <cell r="F461">
            <v>4.6120000000000001</v>
          </cell>
          <cell r="H461" t="str">
            <v>SGT2 - Dismantle Scaffold</v>
          </cell>
          <cell r="I461" t="str">
            <v>Qty</v>
          </cell>
          <cell r="J461" t="str">
            <v>Shift</v>
          </cell>
          <cell r="M461" t="str">
            <v>Days</v>
          </cell>
          <cell r="N461">
            <v>7</v>
          </cell>
        </row>
        <row r="462">
          <cell r="A462" t="str">
            <v>Cables.04.12</v>
          </cell>
          <cell r="F462">
            <v>4.6120000000000001</v>
          </cell>
          <cell r="G462" t="str">
            <v>Main</v>
          </cell>
          <cell r="H462" t="str">
            <v>Supervisor (BBUSL)</v>
          </cell>
          <cell r="I462">
            <v>1</v>
          </cell>
          <cell r="J462" t="str">
            <v>Base</v>
          </cell>
          <cell r="M462">
            <v>0</v>
          </cell>
          <cell r="N462">
            <v>7</v>
          </cell>
        </row>
        <row r="463">
          <cell r="A463" t="str">
            <v>Cables.04.12</v>
          </cell>
          <cell r="F463">
            <v>4.6120000000000001</v>
          </cell>
          <cell r="I463">
            <v>0</v>
          </cell>
          <cell r="J463" t="str">
            <v>Base</v>
          </cell>
          <cell r="M463">
            <v>0</v>
          </cell>
          <cell r="N463">
            <v>7</v>
          </cell>
        </row>
        <row r="464">
          <cell r="A464" t="str">
            <v>Cables.04.12</v>
          </cell>
          <cell r="F464">
            <v>4.6120000000000001</v>
          </cell>
          <cell r="I464">
            <v>0</v>
          </cell>
          <cell r="J464" t="str">
            <v>Base</v>
          </cell>
          <cell r="M464">
            <v>0</v>
          </cell>
          <cell r="N464">
            <v>7</v>
          </cell>
        </row>
        <row r="465">
          <cell r="A465" t="str">
            <v>Cables.04.12</v>
          </cell>
          <cell r="F465">
            <v>4.6120000000000001</v>
          </cell>
          <cell r="H465" t="str">
            <v>People Total</v>
          </cell>
          <cell r="I465">
            <v>1</v>
          </cell>
        </row>
        <row r="466">
          <cell r="A466" t="str">
            <v>Cables.04.12</v>
          </cell>
          <cell r="F466">
            <v>4.6120000000000001</v>
          </cell>
          <cell r="H466" t="str">
            <v>SGT2 - Dismantle Scaffold</v>
          </cell>
          <cell r="I466" t="str">
            <v>Qty</v>
          </cell>
          <cell r="M466" t="str">
            <v>Days</v>
          </cell>
          <cell r="N466">
            <v>7</v>
          </cell>
        </row>
        <row r="467">
          <cell r="A467" t="str">
            <v>Cables.04.12</v>
          </cell>
          <cell r="F467">
            <v>4.6120000000000001</v>
          </cell>
          <cell r="I467">
            <v>0</v>
          </cell>
          <cell r="M467">
            <v>0</v>
          </cell>
          <cell r="N467">
            <v>7</v>
          </cell>
        </row>
        <row r="468">
          <cell r="A468" t="str">
            <v>Cables.04.12</v>
          </cell>
          <cell r="F468">
            <v>4.6120000000000001</v>
          </cell>
          <cell r="I468">
            <v>0</v>
          </cell>
          <cell r="M468">
            <v>0</v>
          </cell>
          <cell r="N468">
            <v>7</v>
          </cell>
        </row>
        <row r="469">
          <cell r="A469" t="str">
            <v>Cables.04.12</v>
          </cell>
          <cell r="F469">
            <v>4.6120000000000001</v>
          </cell>
          <cell r="I469">
            <v>0</v>
          </cell>
          <cell r="M469">
            <v>0</v>
          </cell>
          <cell r="N469">
            <v>7</v>
          </cell>
        </row>
        <row r="470">
          <cell r="A470" t="str">
            <v>Cables.04.12</v>
          </cell>
          <cell r="F470">
            <v>4.6120000000000001</v>
          </cell>
          <cell r="H470" t="str">
            <v>Equipment Total</v>
          </cell>
          <cell r="I470">
            <v>0</v>
          </cell>
        </row>
        <row r="471">
          <cell r="A471" t="str">
            <v>Cables.06.01</v>
          </cell>
          <cell r="F471">
            <v>4.7110000000000003</v>
          </cell>
          <cell r="H471" t="str">
            <v>SGT2 - Testing</v>
          </cell>
          <cell r="I471" t="str">
            <v>Qty</v>
          </cell>
          <cell r="J471" t="str">
            <v>Shift</v>
          </cell>
          <cell r="M471" t="str">
            <v>Days</v>
          </cell>
          <cell r="N471">
            <v>7</v>
          </cell>
        </row>
        <row r="472">
          <cell r="A472" t="str">
            <v>Cables.06.01</v>
          </cell>
          <cell r="F472">
            <v>4.7110000000000003</v>
          </cell>
          <cell r="G472" t="str">
            <v>Main</v>
          </cell>
          <cell r="H472" t="str">
            <v xml:space="preserve">Test Engineer (CSED - AB) </v>
          </cell>
          <cell r="I472">
            <v>1</v>
          </cell>
          <cell r="J472" t="str">
            <v>Base</v>
          </cell>
          <cell r="M472">
            <v>0</v>
          </cell>
          <cell r="N472">
            <v>7</v>
          </cell>
        </row>
        <row r="473">
          <cell r="A473" t="str">
            <v>Cables.06.01</v>
          </cell>
          <cell r="F473">
            <v>4.7110000000000003</v>
          </cell>
          <cell r="G473" t="str">
            <v>Main</v>
          </cell>
          <cell r="H473" t="str">
            <v>General Operative</v>
          </cell>
          <cell r="I473">
            <v>2</v>
          </cell>
          <cell r="J473" t="str">
            <v>Base</v>
          </cell>
          <cell r="M473">
            <v>0</v>
          </cell>
          <cell r="N473">
            <v>7</v>
          </cell>
        </row>
        <row r="474">
          <cell r="A474" t="str">
            <v>Cables.06.01</v>
          </cell>
          <cell r="F474">
            <v>4.7110000000000003</v>
          </cell>
          <cell r="I474">
            <v>0</v>
          </cell>
          <cell r="J474" t="str">
            <v>Base</v>
          </cell>
          <cell r="M474">
            <v>0</v>
          </cell>
          <cell r="N474">
            <v>7</v>
          </cell>
        </row>
        <row r="475">
          <cell r="A475" t="str">
            <v>Cables.06.01</v>
          </cell>
          <cell r="F475">
            <v>4.7110000000000003</v>
          </cell>
          <cell r="H475" t="str">
            <v>People Total</v>
          </cell>
          <cell r="I475">
            <v>3</v>
          </cell>
        </row>
        <row r="476">
          <cell r="A476" t="str">
            <v>Cables.06.01</v>
          </cell>
          <cell r="F476">
            <v>4.7110000000000003</v>
          </cell>
          <cell r="H476" t="str">
            <v>SGT2 - Testing</v>
          </cell>
          <cell r="I476" t="str">
            <v>Qty</v>
          </cell>
          <cell r="M476" t="str">
            <v>Days</v>
          </cell>
          <cell r="N476">
            <v>7</v>
          </cell>
        </row>
        <row r="477">
          <cell r="A477" t="str">
            <v>Cables.06.01</v>
          </cell>
          <cell r="F477">
            <v>4.7110000000000003</v>
          </cell>
          <cell r="G477" t="str">
            <v>Main</v>
          </cell>
          <cell r="H477" t="str">
            <v>Test Kit</v>
          </cell>
          <cell r="I477">
            <v>1</v>
          </cell>
          <cell r="M477">
            <v>0</v>
          </cell>
          <cell r="N477">
            <v>7</v>
          </cell>
        </row>
        <row r="478">
          <cell r="A478" t="str">
            <v>Cables.06.01</v>
          </cell>
          <cell r="F478">
            <v>4.7110000000000003</v>
          </cell>
          <cell r="I478">
            <v>0</v>
          </cell>
          <cell r="M478">
            <v>0</v>
          </cell>
          <cell r="N478">
            <v>7</v>
          </cell>
        </row>
        <row r="479">
          <cell r="A479" t="str">
            <v>Cables.06.01</v>
          </cell>
          <cell r="F479">
            <v>4.7110000000000003</v>
          </cell>
          <cell r="I479">
            <v>0</v>
          </cell>
          <cell r="M479">
            <v>0</v>
          </cell>
          <cell r="N479">
            <v>7</v>
          </cell>
        </row>
        <row r="480">
          <cell r="A480" t="str">
            <v>Cables.06.01</v>
          </cell>
          <cell r="F480">
            <v>4.7110000000000003</v>
          </cell>
          <cell r="H480" t="str">
            <v>Equipment Total</v>
          </cell>
          <cell r="I480">
            <v>1</v>
          </cell>
        </row>
        <row r="481">
          <cell r="A481" t="str">
            <v>Cables.04.09</v>
          </cell>
          <cell r="F481">
            <v>4.5640000000000001</v>
          </cell>
          <cell r="H481" t="str">
            <v>SGT2 - Install Busbars</v>
          </cell>
          <cell r="I481" t="str">
            <v>Qty</v>
          </cell>
          <cell r="J481" t="str">
            <v>Shift</v>
          </cell>
          <cell r="M481" t="str">
            <v>Days</v>
          </cell>
          <cell r="N481">
            <v>7</v>
          </cell>
        </row>
        <row r="482">
          <cell r="A482" t="str">
            <v>Cables.04.09</v>
          </cell>
          <cell r="F482">
            <v>4.5640000000000001</v>
          </cell>
          <cell r="G482" t="str">
            <v>Main</v>
          </cell>
          <cell r="H482" t="str">
            <v>Supervisor (BBUSL)</v>
          </cell>
          <cell r="I482">
            <v>1</v>
          </cell>
          <cell r="J482" t="str">
            <v>Base</v>
          </cell>
          <cell r="M482">
            <v>0</v>
          </cell>
          <cell r="N482">
            <v>7</v>
          </cell>
        </row>
        <row r="483">
          <cell r="A483" t="str">
            <v>Cables.04.09</v>
          </cell>
          <cell r="F483">
            <v>4.5640000000000001</v>
          </cell>
          <cell r="G483" t="str">
            <v>Main</v>
          </cell>
          <cell r="H483" t="str">
            <v>Cable Jointer 1 (132kV)</v>
          </cell>
          <cell r="I483">
            <v>1</v>
          </cell>
          <cell r="J483" t="str">
            <v>Base</v>
          </cell>
          <cell r="M483">
            <v>0</v>
          </cell>
          <cell r="N483">
            <v>7</v>
          </cell>
        </row>
        <row r="484">
          <cell r="A484" t="str">
            <v>Cables.04.09</v>
          </cell>
          <cell r="F484">
            <v>4.5640000000000001</v>
          </cell>
          <cell r="G484" t="str">
            <v>Main</v>
          </cell>
          <cell r="H484" t="str">
            <v>Cable Jointer 2 (132kV)</v>
          </cell>
          <cell r="I484">
            <v>2</v>
          </cell>
          <cell r="J484" t="str">
            <v>Base</v>
          </cell>
          <cell r="M484">
            <v>0</v>
          </cell>
          <cell r="N484">
            <v>7</v>
          </cell>
        </row>
        <row r="485">
          <cell r="A485" t="str">
            <v>Cables.04.09</v>
          </cell>
          <cell r="F485">
            <v>4.5640000000000001</v>
          </cell>
          <cell r="I485">
            <v>0</v>
          </cell>
          <cell r="J485" t="str">
            <v>Base</v>
          </cell>
          <cell r="M485">
            <v>0</v>
          </cell>
          <cell r="N485">
            <v>7</v>
          </cell>
        </row>
        <row r="486">
          <cell r="A486" t="str">
            <v>Cables.04.09</v>
          </cell>
          <cell r="F486">
            <v>4.5640000000000001</v>
          </cell>
          <cell r="I486">
            <v>0</v>
          </cell>
          <cell r="J486" t="str">
            <v>Base</v>
          </cell>
          <cell r="M486">
            <v>0</v>
          </cell>
          <cell r="N486">
            <v>7</v>
          </cell>
        </row>
        <row r="487">
          <cell r="A487" t="str">
            <v>Cables.04.09</v>
          </cell>
          <cell r="F487">
            <v>4.5640000000000001</v>
          </cell>
          <cell r="H487" t="str">
            <v>People Total</v>
          </cell>
          <cell r="I487">
            <v>4</v>
          </cell>
        </row>
        <row r="488">
          <cell r="A488" t="str">
            <v>Cables.04.09</v>
          </cell>
          <cell r="F488">
            <v>4.5640000000000001</v>
          </cell>
          <cell r="H488" t="str">
            <v>SGT2 - Install Busbars</v>
          </cell>
          <cell r="I488" t="str">
            <v>Qty</v>
          </cell>
          <cell r="M488" t="str">
            <v>Days</v>
          </cell>
          <cell r="N488">
            <v>7</v>
          </cell>
        </row>
        <row r="489">
          <cell r="A489" t="str">
            <v>Cables.04.09</v>
          </cell>
          <cell r="F489">
            <v>4.5640000000000001</v>
          </cell>
          <cell r="G489" t="str">
            <v>Main</v>
          </cell>
          <cell r="H489" t="str">
            <v>Sprinter 313 MWB H Roof 2.2CDTi 129PS HV Jointers Van</v>
          </cell>
          <cell r="I489">
            <v>2</v>
          </cell>
          <cell r="M489">
            <v>0</v>
          </cell>
          <cell r="N489">
            <v>7</v>
          </cell>
        </row>
        <row r="490">
          <cell r="A490" t="str">
            <v>Cables.04.09</v>
          </cell>
          <cell r="F490">
            <v>4.5640000000000001</v>
          </cell>
          <cell r="I490">
            <v>0</v>
          </cell>
          <cell r="M490">
            <v>0</v>
          </cell>
          <cell r="N490">
            <v>7</v>
          </cell>
        </row>
        <row r="491">
          <cell r="A491" t="str">
            <v>Cables.04.09</v>
          </cell>
          <cell r="F491">
            <v>4.5640000000000001</v>
          </cell>
          <cell r="I491">
            <v>0</v>
          </cell>
          <cell r="M491">
            <v>0</v>
          </cell>
          <cell r="N491">
            <v>7</v>
          </cell>
        </row>
        <row r="492">
          <cell r="A492" t="str">
            <v>Cables.04.09</v>
          </cell>
          <cell r="F492">
            <v>4.5640000000000001</v>
          </cell>
          <cell r="H492" t="str">
            <v>Equipment Total</v>
          </cell>
          <cell r="I492">
            <v>2</v>
          </cell>
        </row>
        <row r="493">
          <cell r="A493" t="str">
            <v>Cables.04.01</v>
          </cell>
          <cell r="F493">
            <v>4.8</v>
          </cell>
          <cell r="H493" t="str">
            <v>Demobilise</v>
          </cell>
          <cell r="I493" t="str">
            <v>Qty</v>
          </cell>
          <cell r="J493" t="str">
            <v>Shift</v>
          </cell>
          <cell r="M493" t="str">
            <v>Days</v>
          </cell>
          <cell r="N493">
            <v>5</v>
          </cell>
        </row>
        <row r="494">
          <cell r="A494" t="str">
            <v>Cables.04.01</v>
          </cell>
          <cell r="F494">
            <v>4.8</v>
          </cell>
          <cell r="G494" t="str">
            <v>Main</v>
          </cell>
          <cell r="H494" t="str">
            <v>Supervisor (BBUSL)</v>
          </cell>
          <cell r="I494">
            <v>1</v>
          </cell>
          <cell r="J494" t="str">
            <v>Base</v>
          </cell>
          <cell r="M494">
            <v>0</v>
          </cell>
          <cell r="N494">
            <v>5</v>
          </cell>
        </row>
        <row r="495">
          <cell r="A495" t="str">
            <v>Cables.04.01</v>
          </cell>
          <cell r="F495">
            <v>4.8</v>
          </cell>
          <cell r="G495" t="str">
            <v>Main</v>
          </cell>
          <cell r="H495" t="str">
            <v>General Operative</v>
          </cell>
          <cell r="I495">
            <v>5</v>
          </cell>
          <cell r="J495" t="str">
            <v>Base</v>
          </cell>
          <cell r="M495">
            <v>0</v>
          </cell>
          <cell r="N495">
            <v>5</v>
          </cell>
        </row>
        <row r="496">
          <cell r="A496" t="str">
            <v>Cables.04.01</v>
          </cell>
          <cell r="F496">
            <v>4.8</v>
          </cell>
          <cell r="I496">
            <v>0</v>
          </cell>
          <cell r="J496" t="str">
            <v>Base</v>
          </cell>
          <cell r="M496">
            <v>0</v>
          </cell>
          <cell r="N496">
            <v>5</v>
          </cell>
        </row>
        <row r="497">
          <cell r="A497" t="str">
            <v>Cables.04.01</v>
          </cell>
          <cell r="F497">
            <v>4.8</v>
          </cell>
          <cell r="H497" t="str">
            <v>People Total</v>
          </cell>
          <cell r="I497">
            <v>6</v>
          </cell>
        </row>
        <row r="498">
          <cell r="A498" t="str">
            <v>Cables.04.01</v>
          </cell>
          <cell r="F498">
            <v>4.8</v>
          </cell>
          <cell r="H498" t="str">
            <v>Demobilise</v>
          </cell>
          <cell r="I498" t="str">
            <v>Qty</v>
          </cell>
          <cell r="M498" t="str">
            <v>Days</v>
          </cell>
          <cell r="N498">
            <v>5</v>
          </cell>
        </row>
        <row r="499">
          <cell r="A499" t="str">
            <v>Cables.04.01</v>
          </cell>
          <cell r="F499">
            <v>4.8</v>
          </cell>
          <cell r="I499">
            <v>0</v>
          </cell>
          <cell r="M499">
            <v>0</v>
          </cell>
          <cell r="N499">
            <v>5</v>
          </cell>
        </row>
        <row r="500">
          <cell r="A500" t="str">
            <v>Cables.04.01</v>
          </cell>
          <cell r="F500">
            <v>4.8</v>
          </cell>
          <cell r="I500">
            <v>0</v>
          </cell>
          <cell r="M500">
            <v>0</v>
          </cell>
          <cell r="N500">
            <v>5</v>
          </cell>
        </row>
        <row r="501">
          <cell r="A501" t="str">
            <v>Cables.04.01</v>
          </cell>
          <cell r="F501">
            <v>4.8</v>
          </cell>
          <cell r="I501">
            <v>0</v>
          </cell>
          <cell r="M501">
            <v>0</v>
          </cell>
          <cell r="N501">
            <v>5</v>
          </cell>
        </row>
        <row r="502">
          <cell r="A502" t="str">
            <v>Cables.04.01</v>
          </cell>
          <cell r="F502">
            <v>4.8</v>
          </cell>
          <cell r="H502" t="str">
            <v>Equipment Total</v>
          </cell>
          <cell r="I502">
            <v>0</v>
          </cell>
        </row>
        <row r="504">
          <cell r="H504">
            <v>602.38285714285723</v>
          </cell>
        </row>
        <row r="505">
          <cell r="H505">
            <v>0</v>
          </cell>
        </row>
        <row r="506">
          <cell r="H506">
            <v>60453.709438478239</v>
          </cell>
          <cell r="M506" t="str">
            <v>Site Staff</v>
          </cell>
        </row>
        <row r="507">
          <cell r="M507" t="str">
            <v>Site Operatives</v>
          </cell>
        </row>
        <row r="509">
          <cell r="A509" t="str">
            <v>CA Code</v>
          </cell>
          <cell r="F509" t="str">
            <v>Act Sheet</v>
          </cell>
          <cell r="G509" t="str">
            <v>Project Identifier</v>
          </cell>
          <cell r="H509" t="str">
            <v>Description</v>
          </cell>
        </row>
        <row r="510">
          <cell r="A510" t="str">
            <v>Cables.01.02</v>
          </cell>
          <cell r="F510">
            <v>1.1100000000000001</v>
          </cell>
          <cell r="H510" t="str">
            <v>Accommodation</v>
          </cell>
          <cell r="I510" t="str">
            <v>Qty</v>
          </cell>
          <cell r="M510" t="str">
            <v>Days</v>
          </cell>
          <cell r="N510">
            <v>5</v>
          </cell>
        </row>
        <row r="511">
          <cell r="A511" t="str">
            <v>Cables.01.02</v>
          </cell>
          <cell r="F511">
            <v>1.1100000000000001</v>
          </cell>
          <cell r="G511" t="str">
            <v>Main</v>
          </cell>
          <cell r="H511" t="str">
            <v>Office Open Plan - 32' x 10' inc. Furniture (Green)</v>
          </cell>
          <cell r="I511">
            <v>1</v>
          </cell>
          <cell r="M511">
            <v>33</v>
          </cell>
          <cell r="N511">
            <v>5</v>
          </cell>
        </row>
        <row r="512">
          <cell r="A512" t="str">
            <v>Cables.01.02</v>
          </cell>
          <cell r="F512">
            <v>1.1100000000000001</v>
          </cell>
          <cell r="G512" t="str">
            <v>Main</v>
          </cell>
          <cell r="H512" t="str">
            <v>Welfare Drying Room - 32' x 10' inc. Furniture (Green)</v>
          </cell>
          <cell r="I512">
            <v>1</v>
          </cell>
          <cell r="M512">
            <v>33</v>
          </cell>
          <cell r="N512">
            <v>5</v>
          </cell>
        </row>
        <row r="513">
          <cell r="A513" t="str">
            <v>Cables.01.02</v>
          </cell>
          <cell r="F513">
            <v>1.1100000000000001</v>
          </cell>
          <cell r="G513" t="str">
            <v>Main</v>
          </cell>
          <cell r="H513" t="str">
            <v>Welfare Mess Room - 32' x 10' inc. Furniture (Green)</v>
          </cell>
          <cell r="I513">
            <v>1</v>
          </cell>
          <cell r="M513">
            <v>33</v>
          </cell>
          <cell r="N513">
            <v>5</v>
          </cell>
        </row>
        <row r="514">
          <cell r="A514" t="str">
            <v>Cables.01.02</v>
          </cell>
          <cell r="F514">
            <v>1.1100000000000001</v>
          </cell>
          <cell r="G514" t="str">
            <v>Main</v>
          </cell>
          <cell r="H514" t="str">
            <v>Toilet Unit</v>
          </cell>
          <cell r="I514">
            <v>1</v>
          </cell>
          <cell r="M514">
            <v>33</v>
          </cell>
          <cell r="N514">
            <v>5</v>
          </cell>
        </row>
        <row r="515">
          <cell r="A515" t="str">
            <v>Cables.01.02</v>
          </cell>
          <cell r="F515">
            <v>1.1100000000000001</v>
          </cell>
          <cell r="G515" t="str">
            <v>Main</v>
          </cell>
          <cell r="H515" t="str">
            <v>Storage Shipping Container - 24' x 9'</v>
          </cell>
          <cell r="I515">
            <v>1</v>
          </cell>
          <cell r="M515">
            <v>33</v>
          </cell>
          <cell r="N515">
            <v>5</v>
          </cell>
        </row>
        <row r="516">
          <cell r="A516" t="str">
            <v>Cables.01.02</v>
          </cell>
          <cell r="F516">
            <v>1.1100000000000001</v>
          </cell>
          <cell r="G516" t="str">
            <v>Main</v>
          </cell>
          <cell r="H516" t="str">
            <v>Welfare Unit 10' Mobile C/W Generator</v>
          </cell>
          <cell r="I516">
            <v>2</v>
          </cell>
          <cell r="M516">
            <v>33</v>
          </cell>
          <cell r="N516">
            <v>5</v>
          </cell>
        </row>
        <row r="517">
          <cell r="A517" t="str">
            <v>Cables.01.02</v>
          </cell>
          <cell r="F517">
            <v>1.1100000000000001</v>
          </cell>
          <cell r="G517" t="str">
            <v>Main</v>
          </cell>
          <cell r="H517" t="str">
            <v>1000G D Bunded Bowser Site Tow</v>
          </cell>
          <cell r="I517">
            <v>1</v>
          </cell>
          <cell r="M517">
            <v>33</v>
          </cell>
          <cell r="N517">
            <v>5</v>
          </cell>
        </row>
        <row r="518">
          <cell r="A518" t="str">
            <v>Cables.01.02</v>
          </cell>
          <cell r="F518">
            <v>1.1100000000000001</v>
          </cell>
          <cell r="I518">
            <v>0</v>
          </cell>
          <cell r="M518">
            <v>33</v>
          </cell>
          <cell r="N518">
            <v>5</v>
          </cell>
        </row>
        <row r="519">
          <cell r="A519" t="str">
            <v>Cables.01.02</v>
          </cell>
          <cell r="F519">
            <v>1.1100000000000001</v>
          </cell>
          <cell r="I519">
            <v>0</v>
          </cell>
          <cell r="M519">
            <v>33</v>
          </cell>
          <cell r="N519">
            <v>5</v>
          </cell>
        </row>
        <row r="520">
          <cell r="A520" t="str">
            <v>Cables.01.02</v>
          </cell>
          <cell r="F520">
            <v>1.1100000000000001</v>
          </cell>
          <cell r="I520">
            <v>0</v>
          </cell>
          <cell r="M520">
            <v>33</v>
          </cell>
          <cell r="N520">
            <v>5</v>
          </cell>
        </row>
        <row r="521">
          <cell r="A521" t="str">
            <v>Cables.01.02</v>
          </cell>
          <cell r="F521">
            <v>1.1100000000000001</v>
          </cell>
          <cell r="I521">
            <v>0</v>
          </cell>
          <cell r="M521">
            <v>33</v>
          </cell>
          <cell r="N521">
            <v>5</v>
          </cell>
        </row>
        <row r="522">
          <cell r="A522" t="str">
            <v>Cables.01.02</v>
          </cell>
          <cell r="F522">
            <v>1.1100000000000001</v>
          </cell>
          <cell r="I522">
            <v>0</v>
          </cell>
          <cell r="M522">
            <v>33</v>
          </cell>
          <cell r="N522">
            <v>5</v>
          </cell>
        </row>
        <row r="523">
          <cell r="A523" t="str">
            <v>Cables.01.02</v>
          </cell>
          <cell r="F523">
            <v>1.1100000000000001</v>
          </cell>
          <cell r="I523">
            <v>0</v>
          </cell>
          <cell r="M523">
            <v>33</v>
          </cell>
          <cell r="N523">
            <v>5</v>
          </cell>
        </row>
        <row r="524">
          <cell r="A524" t="str">
            <v>Cables.01.02</v>
          </cell>
          <cell r="F524">
            <v>1.1100000000000001</v>
          </cell>
          <cell r="I524">
            <v>0</v>
          </cell>
          <cell r="M524">
            <v>33</v>
          </cell>
          <cell r="N524">
            <v>5</v>
          </cell>
        </row>
        <row r="525">
          <cell r="A525" t="str">
            <v>Cables.01.02</v>
          </cell>
          <cell r="F525">
            <v>1.1100000000000001</v>
          </cell>
          <cell r="H525" t="str">
            <v>Equipment Total</v>
          </cell>
          <cell r="I525">
            <v>8</v>
          </cell>
        </row>
        <row r="526">
          <cell r="H526">
            <v>10384.510697088001</v>
          </cell>
        </row>
        <row r="527">
          <cell r="A527" t="str">
            <v>CA Code</v>
          </cell>
          <cell r="F527" t="str">
            <v>Act Sheet</v>
          </cell>
          <cell r="G527" t="str">
            <v>Project Identifier</v>
          </cell>
          <cell r="H527" t="str">
            <v>Description</v>
          </cell>
        </row>
        <row r="528">
          <cell r="A528" t="str">
            <v>Cables.01.07</v>
          </cell>
          <cell r="F528">
            <v>1.1200000000000001</v>
          </cell>
          <cell r="H528" t="str">
            <v>Plant</v>
          </cell>
          <cell r="I528" t="str">
            <v>Qty</v>
          </cell>
          <cell r="M528" t="str">
            <v>Days</v>
          </cell>
          <cell r="N528">
            <v>5</v>
          </cell>
        </row>
        <row r="529">
          <cell r="A529" t="str">
            <v>Cables.01.07</v>
          </cell>
          <cell r="F529">
            <v>1.1200000000000001</v>
          </cell>
          <cell r="G529" t="str">
            <v>Main</v>
          </cell>
          <cell r="H529" t="str">
            <v>17M Telehandler 4W/D</v>
          </cell>
          <cell r="I529">
            <v>1</v>
          </cell>
          <cell r="M529">
            <v>33</v>
          </cell>
          <cell r="N529">
            <v>5</v>
          </cell>
        </row>
        <row r="530">
          <cell r="A530" t="str">
            <v>Cables.01.07</v>
          </cell>
          <cell r="F530">
            <v>1.1200000000000001</v>
          </cell>
          <cell r="G530" t="str">
            <v>Main</v>
          </cell>
          <cell r="H530" t="str">
            <v>850Mm Trench Pad Roller Manual / Remote</v>
          </cell>
          <cell r="I530">
            <v>1</v>
          </cell>
          <cell r="M530">
            <v>33</v>
          </cell>
          <cell r="N530">
            <v>5</v>
          </cell>
        </row>
        <row r="531">
          <cell r="A531" t="str">
            <v>Cables.01.07</v>
          </cell>
          <cell r="F531">
            <v>1.1200000000000001</v>
          </cell>
          <cell r="I531">
            <v>0</v>
          </cell>
          <cell r="M531">
            <v>33</v>
          </cell>
          <cell r="N531">
            <v>5</v>
          </cell>
        </row>
        <row r="532">
          <cell r="A532" t="str">
            <v>Cables.01.07</v>
          </cell>
          <cell r="F532">
            <v>1.1200000000000001</v>
          </cell>
          <cell r="I532">
            <v>0</v>
          </cell>
          <cell r="M532">
            <v>33</v>
          </cell>
          <cell r="N532">
            <v>5</v>
          </cell>
        </row>
        <row r="533">
          <cell r="A533" t="str">
            <v>Cables.01.07</v>
          </cell>
          <cell r="F533">
            <v>1.1200000000000001</v>
          </cell>
          <cell r="H533" t="str">
            <v>Equipment Total</v>
          </cell>
        </row>
        <row r="534">
          <cell r="H534">
            <v>5254.6543499999998</v>
          </cell>
        </row>
        <row r="535">
          <cell r="A535" t="str">
            <v>CA Code</v>
          </cell>
          <cell r="F535" t="str">
            <v>Act Sheet</v>
          </cell>
          <cell r="G535" t="str">
            <v>Project Identifier</v>
          </cell>
          <cell r="H535" t="str">
            <v>Description</v>
          </cell>
        </row>
        <row r="536">
          <cell r="A536" t="str">
            <v>Cables.01.07</v>
          </cell>
          <cell r="F536">
            <v>1.125</v>
          </cell>
          <cell r="H536" t="str">
            <v>Site Vehicles</v>
          </cell>
          <cell r="I536" t="str">
            <v>Qty</v>
          </cell>
          <cell r="M536" t="str">
            <v>Days</v>
          </cell>
          <cell r="N536">
            <v>5</v>
          </cell>
        </row>
        <row r="537">
          <cell r="A537" t="str">
            <v>Cables.01.07</v>
          </cell>
          <cell r="F537">
            <v>1.125</v>
          </cell>
          <cell r="H537" t="str">
            <v>Minibus 12 Seater</v>
          </cell>
          <cell r="I537">
            <v>1</v>
          </cell>
          <cell r="M537">
            <v>40</v>
          </cell>
          <cell r="N537">
            <v>5</v>
          </cell>
        </row>
        <row r="538">
          <cell r="A538" t="str">
            <v>Cables.01.07</v>
          </cell>
          <cell r="F538">
            <v>1.125</v>
          </cell>
          <cell r="H538" t="str">
            <v>Minibus 12 Seater</v>
          </cell>
          <cell r="I538">
            <v>2</v>
          </cell>
          <cell r="M538">
            <v>0</v>
          </cell>
          <cell r="N538">
            <v>5</v>
          </cell>
        </row>
        <row r="539">
          <cell r="A539" t="str">
            <v>Cables.01.07</v>
          </cell>
          <cell r="F539">
            <v>1.125</v>
          </cell>
          <cell r="H539" t="str">
            <v>Minibus 12 Seater</v>
          </cell>
          <cell r="I539">
            <v>3</v>
          </cell>
          <cell r="M539">
            <v>0</v>
          </cell>
          <cell r="N539">
            <v>5</v>
          </cell>
        </row>
        <row r="540">
          <cell r="A540" t="str">
            <v>Cables.01.07</v>
          </cell>
          <cell r="F540">
            <v>1.125</v>
          </cell>
          <cell r="H540" t="str">
            <v>Minibus 12 Seater</v>
          </cell>
          <cell r="I540">
            <v>4</v>
          </cell>
          <cell r="M540">
            <v>0</v>
          </cell>
          <cell r="N540">
            <v>5</v>
          </cell>
        </row>
        <row r="541">
          <cell r="A541" t="str">
            <v>Cables.01.07</v>
          </cell>
          <cell r="F541">
            <v>1.125</v>
          </cell>
          <cell r="H541" t="str">
            <v>Minibus 12 Seater</v>
          </cell>
          <cell r="I541">
            <v>5</v>
          </cell>
          <cell r="M541">
            <v>0</v>
          </cell>
          <cell r="N541">
            <v>5</v>
          </cell>
        </row>
        <row r="542">
          <cell r="A542" t="str">
            <v>Cables.01.07</v>
          </cell>
          <cell r="F542">
            <v>1.125</v>
          </cell>
          <cell r="H542" t="str">
            <v>Minibus 12 Seater</v>
          </cell>
          <cell r="I542">
            <v>6</v>
          </cell>
          <cell r="M542">
            <v>0</v>
          </cell>
          <cell r="N542">
            <v>5</v>
          </cell>
        </row>
        <row r="543">
          <cell r="A543" t="str">
            <v>Cables.01.07</v>
          </cell>
          <cell r="F543">
            <v>1.125</v>
          </cell>
          <cell r="H543" t="str">
            <v>Minibus 12 Seater</v>
          </cell>
          <cell r="I543">
            <v>7</v>
          </cell>
          <cell r="M543">
            <v>0</v>
          </cell>
          <cell r="N543">
            <v>5</v>
          </cell>
        </row>
        <row r="544">
          <cell r="A544" t="str">
            <v>Cables.01.07</v>
          </cell>
          <cell r="F544">
            <v>1.125</v>
          </cell>
          <cell r="H544" t="str">
            <v>Minibus 12 Seater</v>
          </cell>
          <cell r="I544">
            <v>8</v>
          </cell>
          <cell r="M544">
            <v>0</v>
          </cell>
          <cell r="N544">
            <v>5</v>
          </cell>
        </row>
        <row r="545">
          <cell r="A545" t="str">
            <v>Cables.01.07</v>
          </cell>
          <cell r="F545">
            <v>1.125</v>
          </cell>
          <cell r="H545" t="str">
            <v>Minibus 12 Seater</v>
          </cell>
          <cell r="I545">
            <v>9</v>
          </cell>
          <cell r="M545">
            <v>0</v>
          </cell>
          <cell r="N545">
            <v>5</v>
          </cell>
        </row>
        <row r="546">
          <cell r="A546" t="str">
            <v>Cables.01.07</v>
          </cell>
          <cell r="F546">
            <v>1.125</v>
          </cell>
          <cell r="H546" t="str">
            <v>Minibus 12 Seater</v>
          </cell>
          <cell r="I546">
            <v>10</v>
          </cell>
          <cell r="M546">
            <v>0</v>
          </cell>
          <cell r="N546">
            <v>5</v>
          </cell>
        </row>
        <row r="547">
          <cell r="A547" t="str">
            <v>Cables.01.07</v>
          </cell>
          <cell r="F547">
            <v>1.125</v>
          </cell>
          <cell r="I547">
            <v>0</v>
          </cell>
          <cell r="M547">
            <v>33</v>
          </cell>
          <cell r="N547">
            <v>5</v>
          </cell>
        </row>
        <row r="548">
          <cell r="A548" t="str">
            <v>Cables.01.07</v>
          </cell>
          <cell r="F548">
            <v>1.125</v>
          </cell>
          <cell r="G548" t="str">
            <v>Main</v>
          </cell>
          <cell r="H548" t="str">
            <v>Sprinter 313 MWB H Roof 2.2CDTi 129PS 6 Seat Crew Van</v>
          </cell>
          <cell r="I548">
            <v>2</v>
          </cell>
          <cell r="M548">
            <v>33</v>
          </cell>
          <cell r="N548">
            <v>5</v>
          </cell>
        </row>
        <row r="549">
          <cell r="A549" t="str">
            <v>Cables.01.07</v>
          </cell>
          <cell r="F549">
            <v>1.125</v>
          </cell>
          <cell r="G549" t="str">
            <v>Main</v>
          </cell>
          <cell r="H549" t="str">
            <v>Hilux D/Cab 2.5 CDTi 120PS</v>
          </cell>
          <cell r="I549">
            <v>1</v>
          </cell>
          <cell r="M549">
            <v>33</v>
          </cell>
          <cell r="N549">
            <v>5</v>
          </cell>
        </row>
        <row r="550">
          <cell r="A550" t="str">
            <v>Cables.01.07</v>
          </cell>
          <cell r="F550">
            <v>1.125</v>
          </cell>
          <cell r="G550" t="str">
            <v>Main</v>
          </cell>
          <cell r="H550" t="str">
            <v>Sprinter 313 MWB Chassis Cab 2.2CDTi 129PS Tipper</v>
          </cell>
          <cell r="I550">
            <v>1</v>
          </cell>
          <cell r="M550">
            <v>33</v>
          </cell>
          <cell r="N550">
            <v>5</v>
          </cell>
        </row>
        <row r="551">
          <cell r="A551" t="str">
            <v>Cables.01.07</v>
          </cell>
          <cell r="F551">
            <v>1.125</v>
          </cell>
          <cell r="I551">
            <v>0</v>
          </cell>
          <cell r="M551">
            <v>33</v>
          </cell>
          <cell r="N551">
            <v>5</v>
          </cell>
        </row>
        <row r="552">
          <cell r="A552" t="str">
            <v>Cables.01.07</v>
          </cell>
          <cell r="F552">
            <v>1.125</v>
          </cell>
          <cell r="H552" t="str">
            <v>Equipment Total</v>
          </cell>
        </row>
        <row r="553">
          <cell r="H553">
            <v>12872.060000000001</v>
          </cell>
        </row>
        <row r="554">
          <cell r="A554" t="str">
            <v>CA Code</v>
          </cell>
          <cell r="F554" t="str">
            <v>Act Sheet</v>
          </cell>
          <cell r="G554" t="str">
            <v>Project Identifier</v>
          </cell>
          <cell r="H554" t="str">
            <v>Description</v>
          </cell>
        </row>
        <row r="555">
          <cell r="A555" t="str">
            <v>Cables.01.04</v>
          </cell>
          <cell r="F555">
            <v>1.1299999999999999</v>
          </cell>
          <cell r="H555" t="str">
            <v>Safety</v>
          </cell>
          <cell r="I555" t="str">
            <v>Qty</v>
          </cell>
          <cell r="M555" t="str">
            <v>Days</v>
          </cell>
          <cell r="N555">
            <v>5</v>
          </cell>
        </row>
        <row r="556">
          <cell r="A556" t="str">
            <v>Cables.01.04</v>
          </cell>
          <cell r="F556">
            <v>1.1299999999999999</v>
          </cell>
          <cell r="G556" t="str">
            <v>Main</v>
          </cell>
          <cell r="H556" t="str">
            <v>Standard Fence Panel 3.5M X 2M</v>
          </cell>
          <cell r="I556">
            <v>120</v>
          </cell>
          <cell r="M556">
            <v>33</v>
          </cell>
          <cell r="N556">
            <v>5</v>
          </cell>
        </row>
        <row r="557">
          <cell r="A557" t="str">
            <v>Cables.01.04</v>
          </cell>
          <cell r="F557">
            <v>1.1299999999999999</v>
          </cell>
          <cell r="G557" t="str">
            <v>Main</v>
          </cell>
          <cell r="H557" t="str">
            <v>Chapter 8 Barrier</v>
          </cell>
          <cell r="I557">
            <v>140</v>
          </cell>
          <cell r="M557">
            <v>33</v>
          </cell>
          <cell r="N557">
            <v>5</v>
          </cell>
        </row>
        <row r="558">
          <cell r="A558" t="str">
            <v>Cables.01.04</v>
          </cell>
          <cell r="F558">
            <v>1.1299999999999999</v>
          </cell>
          <cell r="I558">
            <v>0</v>
          </cell>
          <cell r="M558">
            <v>33</v>
          </cell>
          <cell r="N558">
            <v>5</v>
          </cell>
        </row>
        <row r="559">
          <cell r="A559" t="str">
            <v>Cables.01.04</v>
          </cell>
          <cell r="F559">
            <v>1.1299999999999999</v>
          </cell>
          <cell r="H559" t="str">
            <v>Equipment Total</v>
          </cell>
          <cell r="I559">
            <v>260</v>
          </cell>
        </row>
        <row r="560">
          <cell r="A560" t="str">
            <v>Cables.01.04</v>
          </cell>
          <cell r="F560">
            <v>1.1299999999999999</v>
          </cell>
          <cell r="H560" t="str">
            <v>Safety</v>
          </cell>
          <cell r="I560" t="str">
            <v>Qty</v>
          </cell>
          <cell r="N560">
            <v>5</v>
          </cell>
        </row>
        <row r="561">
          <cell r="A561" t="str">
            <v>Cables.01.04</v>
          </cell>
          <cell r="F561">
            <v>1.1299999999999999</v>
          </cell>
          <cell r="H561" t="str">
            <v>PPE</v>
          </cell>
          <cell r="I561">
            <v>0</v>
          </cell>
          <cell r="M561">
            <v>33</v>
          </cell>
          <cell r="N561">
            <v>5</v>
          </cell>
        </row>
        <row r="562">
          <cell r="A562" t="str">
            <v>Cables.01.04</v>
          </cell>
          <cell r="F562">
            <v>1.1299999999999999</v>
          </cell>
          <cell r="H562" t="str">
            <v>Self Rescuers, Harnesses, Respirators, Head Torch, Defibs etc</v>
          </cell>
          <cell r="I562">
            <v>0</v>
          </cell>
          <cell r="M562">
            <v>33</v>
          </cell>
          <cell r="N562">
            <v>5</v>
          </cell>
        </row>
        <row r="563">
          <cell r="A563" t="str">
            <v>Cables.01.04</v>
          </cell>
          <cell r="F563">
            <v>1.1299999999999999</v>
          </cell>
          <cell r="H563" t="str">
            <v>Fire Extinguishers</v>
          </cell>
          <cell r="I563">
            <v>0</v>
          </cell>
          <cell r="M563">
            <v>33</v>
          </cell>
          <cell r="N563">
            <v>5</v>
          </cell>
        </row>
        <row r="564">
          <cell r="A564" t="str">
            <v>Cables.01.04</v>
          </cell>
          <cell r="F564">
            <v>1.1299999999999999</v>
          </cell>
          <cell r="H564" t="str">
            <v>COSHH Setup</v>
          </cell>
          <cell r="I564">
            <v>0</v>
          </cell>
          <cell r="M564">
            <v>33</v>
          </cell>
          <cell r="N564">
            <v>5</v>
          </cell>
        </row>
        <row r="565">
          <cell r="A565" t="str">
            <v>Cables.01.04</v>
          </cell>
          <cell r="F565">
            <v>1.1299999999999999</v>
          </cell>
          <cell r="H565" t="str">
            <v>Equipment Total</v>
          </cell>
        </row>
        <row r="566">
          <cell r="H566">
            <v>1604.1448499999999</v>
          </cell>
        </row>
        <row r="567">
          <cell r="A567" t="str">
            <v>CA Code</v>
          </cell>
          <cell r="F567" t="str">
            <v>Act Sheet</v>
          </cell>
          <cell r="G567" t="str">
            <v>Project Identifier</v>
          </cell>
          <cell r="H567" t="str">
            <v>Description</v>
          </cell>
        </row>
        <row r="568">
          <cell r="A568" t="str">
            <v>Cables.01.06</v>
          </cell>
          <cell r="F568">
            <v>1.1399999999999999</v>
          </cell>
          <cell r="H568" t="str">
            <v>Security</v>
          </cell>
          <cell r="I568" t="str">
            <v>Qty</v>
          </cell>
          <cell r="M568" t="str">
            <v>Days</v>
          </cell>
          <cell r="N568">
            <v>5</v>
          </cell>
        </row>
        <row r="569">
          <cell r="A569" t="str">
            <v>Cables.01.06</v>
          </cell>
          <cell r="F569">
            <v>1.1399999999999999</v>
          </cell>
          <cell r="G569" t="str">
            <v>Main</v>
          </cell>
          <cell r="H569" t="str">
            <v>Security - Weekday - Daytime 10hrs</v>
          </cell>
          <cell r="I569">
            <v>4</v>
          </cell>
          <cell r="J569" t="str">
            <v>Base</v>
          </cell>
          <cell r="M569">
            <v>48</v>
          </cell>
          <cell r="N569">
            <v>7</v>
          </cell>
        </row>
        <row r="570">
          <cell r="A570" t="str">
            <v>Cables.01.06</v>
          </cell>
          <cell r="F570">
            <v>1.1399999999999999</v>
          </cell>
          <cell r="G570" t="str">
            <v>Main</v>
          </cell>
          <cell r="H570" t="str">
            <v>Security - Weekday - Night 14hrs</v>
          </cell>
          <cell r="I570">
            <v>5</v>
          </cell>
          <cell r="J570" t="str">
            <v>Base</v>
          </cell>
          <cell r="M570">
            <v>48</v>
          </cell>
          <cell r="N570">
            <v>7</v>
          </cell>
        </row>
        <row r="571">
          <cell r="A571" t="str">
            <v>Cables.01.06</v>
          </cell>
          <cell r="F571">
            <v>1.1399999999999999</v>
          </cell>
          <cell r="G571" t="str">
            <v>Main</v>
          </cell>
          <cell r="I571">
            <v>0</v>
          </cell>
          <cell r="J571" t="str">
            <v>Base</v>
          </cell>
          <cell r="M571">
            <v>12</v>
          </cell>
          <cell r="N571">
            <v>5</v>
          </cell>
        </row>
        <row r="572">
          <cell r="A572" t="str">
            <v>Cables.01.06</v>
          </cell>
          <cell r="F572">
            <v>1.1399999999999999</v>
          </cell>
          <cell r="H572" t="str">
            <v>People Total</v>
          </cell>
          <cell r="I572">
            <v>9</v>
          </cell>
        </row>
        <row r="573">
          <cell r="A573" t="str">
            <v>Cables.01.06</v>
          </cell>
          <cell r="F573">
            <v>1.1399999999999999</v>
          </cell>
          <cell r="H573" t="str">
            <v>Security</v>
          </cell>
          <cell r="I573" t="str">
            <v>Qty</v>
          </cell>
          <cell r="M573" t="str">
            <v>Days</v>
          </cell>
          <cell r="N573">
            <v>7</v>
          </cell>
        </row>
        <row r="574">
          <cell r="A574" t="str">
            <v>Cables.01.06</v>
          </cell>
          <cell r="F574">
            <v>1.1399999999999999</v>
          </cell>
          <cell r="H574" t="str">
            <v>Security Cctv System</v>
          </cell>
          <cell r="I574">
            <v>0</v>
          </cell>
          <cell r="M574">
            <v>48</v>
          </cell>
          <cell r="N574">
            <v>7</v>
          </cell>
        </row>
        <row r="575">
          <cell r="A575" t="str">
            <v>Cables.01.06</v>
          </cell>
          <cell r="F575">
            <v>1.1399999999999999</v>
          </cell>
          <cell r="G575" t="str">
            <v>Main</v>
          </cell>
          <cell r="H575" t="str">
            <v>Office 12' Security</v>
          </cell>
          <cell r="I575">
            <v>0</v>
          </cell>
          <cell r="M575">
            <v>48</v>
          </cell>
          <cell r="N575">
            <v>7</v>
          </cell>
        </row>
        <row r="576">
          <cell r="A576" t="str">
            <v>Cables.01.06</v>
          </cell>
          <cell r="F576">
            <v>1.1399999999999999</v>
          </cell>
          <cell r="G576" t="str">
            <v>Main</v>
          </cell>
          <cell r="H576" t="str">
            <v>6.0Kva Hush Baby Generator</v>
          </cell>
          <cell r="I576">
            <v>0</v>
          </cell>
          <cell r="M576">
            <v>48</v>
          </cell>
          <cell r="N576">
            <v>7</v>
          </cell>
        </row>
        <row r="577">
          <cell r="A577" t="str">
            <v>Cables.01.06</v>
          </cell>
          <cell r="F577">
            <v>1.1399999999999999</v>
          </cell>
          <cell r="H577" t="str">
            <v>Equipment Total</v>
          </cell>
          <cell r="I577">
            <v>0</v>
          </cell>
        </row>
      </sheetData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kV Structure No. Revisions "/>
      <sheetName val="ARs &amp; Baseline Flows"/>
      <sheetName val="132kV Picklist"/>
      <sheetName val="OH Picklist"/>
      <sheetName val="CS Picklist"/>
      <sheetName val="GSP &amp; SR Picklist"/>
      <sheetName val="CS Holidays"/>
      <sheetName val="132kV Prgm"/>
      <sheetName val="OH Prgm"/>
      <sheetName val="SV Prgm"/>
      <sheetName val="DV Prgm"/>
      <sheetName val="GSP &amp; SR Prgm"/>
      <sheetName val="Overall Prgm"/>
      <sheetName val="132kV Vehs"/>
      <sheetName val="OH Vehs"/>
      <sheetName val="SV Vehs"/>
      <sheetName val="DV Vehs"/>
      <sheetName val="GSP &amp; SR Vehs"/>
      <sheetName val="SV Sites"/>
      <sheetName val="DV Sites"/>
      <sheetName val="Weekly Flows All Sites"/>
      <sheetName val="Weekly Flows All ARs"/>
      <sheetName val="Daily AR Flow Chart "/>
      <sheetName val="Forecast Traffic Table ARs"/>
      <sheetName val="Forecast Traffic Table APs"/>
      <sheetName val="Forecast Traffic Table (Drg)"/>
      <sheetName val="Forecast AADTs"/>
    </sheetNames>
    <sheetDataSet>
      <sheetData sheetId="0"/>
      <sheetData sheetId="1"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</row>
        <row r="4">
          <cell r="A4">
            <v>0</v>
          </cell>
          <cell r="B4" t="str">
            <v>LV</v>
          </cell>
          <cell r="C4" t="str">
            <v>OGV1</v>
          </cell>
          <cell r="D4" t="str">
            <v>OGV2</v>
          </cell>
          <cell r="E4" t="str">
            <v>LV</v>
          </cell>
          <cell r="F4" t="str">
            <v>OGV1</v>
          </cell>
          <cell r="G4" t="str">
            <v>OGV2</v>
          </cell>
          <cell r="H4" t="str">
            <v>LV</v>
          </cell>
          <cell r="I4" t="str">
            <v>OGV1</v>
          </cell>
          <cell r="J4" t="str">
            <v>OGV2</v>
          </cell>
          <cell r="K4" t="str">
            <v>LV</v>
          </cell>
          <cell r="L4" t="str">
            <v>OGV1</v>
          </cell>
          <cell r="M4" t="str">
            <v>OGV2</v>
          </cell>
        </row>
        <row r="5">
          <cell r="A5" t="str">
            <v>AP1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A6" t="str">
            <v>AP2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A7" t="str">
            <v>AP3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AP4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AP5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AP6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 t="str">
            <v>AP7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AP8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AP9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AP10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AP11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AP12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AP13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AP14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AP15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 t="str">
            <v>AP16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 t="str">
            <v>AP17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 t="str">
            <v>AP18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AP19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 t="str">
            <v>AP20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 t="str">
            <v>AP21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AP22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AP23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AP24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 t="str">
            <v>C02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 t="str">
            <v>C03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 t="str">
            <v>C04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 t="str">
            <v>C05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C06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AP25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 t="str">
            <v>AP26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AP27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 t="str">
            <v>AP28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AP29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 t="str">
            <v>AP30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AP31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 t="str">
            <v>AP32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 t="str">
            <v>AP33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 t="str">
            <v>AP34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C08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 t="str">
            <v>C09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C10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C11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 t="str">
            <v>AP36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AP37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 t="str">
            <v>AP38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AP39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 t="str">
            <v>AP40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AP D1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 t="str">
            <v>AP D2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AP D3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AP D4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 t="str">
            <v>AP D5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 t="str">
            <v>AP D6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 t="str">
            <v>AP D7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 t="str">
            <v>AP D8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AP D9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AP D10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 t="str">
            <v>AP D11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AP D12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AP D13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 t="str">
            <v>AP D14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 t="str">
            <v>AP D15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AP D16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 t="str">
            <v>AP D17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AP D18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AP D19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A72" t="str">
            <v>AP D20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AP D21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 t="str">
            <v>AP D22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 t="str">
            <v>AP D23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 t="str">
            <v>AP D24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 t="str">
            <v>AP D25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AP D26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AP D27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 t="str">
            <v>AP D28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A81" t="str">
            <v>AP D29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 t="str">
            <v>AP D30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 t="str">
            <v>AP D31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A84" t="str">
            <v>AP D32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AP D33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AP D34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A87" t="str">
            <v>AP D35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A88" t="str">
            <v>AP D36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A89" t="str">
            <v>AP D37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A90" t="str">
            <v>AP D38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AP D39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 t="str">
            <v>AP D40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AP D41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 t="str">
            <v>AP D42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AP D43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AP D44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AP D45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AP D46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AP D47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AP D48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A101" t="str">
            <v>AP D49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 t="str">
            <v>AR 1</v>
          </cell>
          <cell r="B102">
            <v>686</v>
          </cell>
          <cell r="C102">
            <v>20</v>
          </cell>
          <cell r="D102">
            <v>11</v>
          </cell>
          <cell r="E102">
            <v>584</v>
          </cell>
          <cell r="F102">
            <v>56</v>
          </cell>
          <cell r="G102">
            <v>3</v>
          </cell>
          <cell r="H102">
            <v>584</v>
          </cell>
          <cell r="I102">
            <v>56</v>
          </cell>
          <cell r="J102">
            <v>3</v>
          </cell>
          <cell r="K102">
            <v>584</v>
          </cell>
          <cell r="L102">
            <v>56</v>
          </cell>
          <cell r="M102">
            <v>3</v>
          </cell>
        </row>
        <row r="103">
          <cell r="A103" t="str">
            <v>AR 2</v>
          </cell>
          <cell r="B103">
            <v>819</v>
          </cell>
          <cell r="C103">
            <v>58</v>
          </cell>
          <cell r="D103">
            <v>9</v>
          </cell>
          <cell r="E103">
            <v>0</v>
          </cell>
          <cell r="F103">
            <v>0</v>
          </cell>
          <cell r="G103">
            <v>0</v>
          </cell>
          <cell r="H103">
            <v>819</v>
          </cell>
          <cell r="I103">
            <v>58</v>
          </cell>
          <cell r="J103">
            <v>9</v>
          </cell>
          <cell r="K103">
            <v>819</v>
          </cell>
          <cell r="L103">
            <v>58</v>
          </cell>
          <cell r="M103">
            <v>9</v>
          </cell>
        </row>
        <row r="104">
          <cell r="A104" t="str">
            <v>AR 3</v>
          </cell>
          <cell r="B104">
            <v>452</v>
          </cell>
          <cell r="C104">
            <v>18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452</v>
          </cell>
          <cell r="I104">
            <v>18</v>
          </cell>
          <cell r="J104">
            <v>0</v>
          </cell>
          <cell r="K104">
            <v>452</v>
          </cell>
          <cell r="L104">
            <v>18</v>
          </cell>
          <cell r="M104">
            <v>0</v>
          </cell>
        </row>
        <row r="105">
          <cell r="A105" t="str">
            <v>AR 3a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A106" t="str">
            <v>AR 4</v>
          </cell>
          <cell r="B106">
            <v>7984</v>
          </cell>
          <cell r="C106">
            <v>212</v>
          </cell>
          <cell r="D106">
            <v>8</v>
          </cell>
          <cell r="E106">
            <v>0</v>
          </cell>
          <cell r="F106">
            <v>0</v>
          </cell>
          <cell r="G106">
            <v>0</v>
          </cell>
          <cell r="H106">
            <v>7984</v>
          </cell>
          <cell r="I106">
            <v>212</v>
          </cell>
          <cell r="J106">
            <v>8</v>
          </cell>
          <cell r="K106">
            <v>7984</v>
          </cell>
          <cell r="L106">
            <v>212</v>
          </cell>
          <cell r="M106">
            <v>8</v>
          </cell>
        </row>
        <row r="107">
          <cell r="A107" t="str">
            <v>AR 5</v>
          </cell>
          <cell r="B107">
            <v>438</v>
          </cell>
          <cell r="C107">
            <v>35</v>
          </cell>
          <cell r="D107">
            <v>6</v>
          </cell>
          <cell r="E107">
            <v>313</v>
          </cell>
          <cell r="F107">
            <v>50</v>
          </cell>
          <cell r="G107">
            <v>1</v>
          </cell>
          <cell r="H107">
            <v>313</v>
          </cell>
          <cell r="I107">
            <v>50</v>
          </cell>
          <cell r="J107">
            <v>1</v>
          </cell>
          <cell r="K107">
            <v>313</v>
          </cell>
          <cell r="L107">
            <v>50</v>
          </cell>
          <cell r="M107">
            <v>1</v>
          </cell>
        </row>
        <row r="108">
          <cell r="A108" t="str">
            <v>AR 6</v>
          </cell>
          <cell r="B108">
            <v>154</v>
          </cell>
          <cell r="C108">
            <v>44</v>
          </cell>
          <cell r="D108">
            <v>2</v>
          </cell>
          <cell r="E108">
            <v>1473</v>
          </cell>
          <cell r="F108">
            <v>116</v>
          </cell>
          <cell r="G108">
            <v>4</v>
          </cell>
          <cell r="H108">
            <v>1473</v>
          </cell>
          <cell r="I108">
            <v>116</v>
          </cell>
          <cell r="J108">
            <v>4</v>
          </cell>
          <cell r="K108">
            <v>1473</v>
          </cell>
          <cell r="L108">
            <v>116</v>
          </cell>
          <cell r="M108">
            <v>4</v>
          </cell>
        </row>
        <row r="109">
          <cell r="A109" t="str">
            <v>AR 7</v>
          </cell>
          <cell r="B109">
            <v>473</v>
          </cell>
          <cell r="C109">
            <v>20</v>
          </cell>
          <cell r="D109">
            <v>5</v>
          </cell>
          <cell r="E109">
            <v>530</v>
          </cell>
          <cell r="F109">
            <v>54</v>
          </cell>
          <cell r="G109">
            <v>2</v>
          </cell>
          <cell r="H109">
            <v>530</v>
          </cell>
          <cell r="I109">
            <v>54</v>
          </cell>
          <cell r="J109">
            <v>2</v>
          </cell>
          <cell r="K109">
            <v>530</v>
          </cell>
          <cell r="L109">
            <v>54</v>
          </cell>
          <cell r="M109">
            <v>2</v>
          </cell>
        </row>
        <row r="110">
          <cell r="A110" t="str">
            <v>AR 8</v>
          </cell>
          <cell r="B110">
            <v>332</v>
          </cell>
          <cell r="C110">
            <v>16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332</v>
          </cell>
          <cell r="I110">
            <v>16</v>
          </cell>
          <cell r="J110">
            <v>0</v>
          </cell>
          <cell r="K110">
            <v>332</v>
          </cell>
          <cell r="L110">
            <v>16</v>
          </cell>
          <cell r="M110">
            <v>0</v>
          </cell>
        </row>
        <row r="111">
          <cell r="A111" t="str">
            <v>AR 9</v>
          </cell>
          <cell r="B111">
            <v>392</v>
          </cell>
          <cell r="C111">
            <v>18</v>
          </cell>
          <cell r="D111">
            <v>1</v>
          </cell>
          <cell r="E111">
            <v>346</v>
          </cell>
          <cell r="F111">
            <v>41</v>
          </cell>
          <cell r="G111">
            <v>2</v>
          </cell>
          <cell r="H111">
            <v>346</v>
          </cell>
          <cell r="I111">
            <v>41</v>
          </cell>
          <cell r="J111">
            <v>2</v>
          </cell>
          <cell r="K111">
            <v>346</v>
          </cell>
          <cell r="L111">
            <v>41</v>
          </cell>
          <cell r="M111">
            <v>2</v>
          </cell>
        </row>
        <row r="112">
          <cell r="A112" t="str">
            <v>AR 10</v>
          </cell>
          <cell r="B112">
            <v>156</v>
          </cell>
          <cell r="C112">
            <v>7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156</v>
          </cell>
          <cell r="I112">
            <v>7</v>
          </cell>
          <cell r="J112">
            <v>0</v>
          </cell>
          <cell r="K112">
            <v>156</v>
          </cell>
          <cell r="L112">
            <v>7</v>
          </cell>
          <cell r="M112">
            <v>0</v>
          </cell>
        </row>
        <row r="113">
          <cell r="A113" t="str">
            <v>AR 11</v>
          </cell>
          <cell r="B113">
            <v>169</v>
          </cell>
          <cell r="C113">
            <v>29</v>
          </cell>
          <cell r="D113">
            <v>41</v>
          </cell>
          <cell r="E113">
            <v>223</v>
          </cell>
          <cell r="F113">
            <v>78</v>
          </cell>
          <cell r="G113">
            <v>80</v>
          </cell>
          <cell r="H113">
            <v>223</v>
          </cell>
          <cell r="I113">
            <v>78</v>
          </cell>
          <cell r="J113">
            <v>80</v>
          </cell>
          <cell r="K113">
            <v>223</v>
          </cell>
          <cell r="L113">
            <v>78</v>
          </cell>
          <cell r="M113">
            <v>80</v>
          </cell>
        </row>
        <row r="114">
          <cell r="A114" t="str">
            <v>AR 12</v>
          </cell>
          <cell r="B114">
            <v>0</v>
          </cell>
          <cell r="C114">
            <v>0</v>
          </cell>
          <cell r="D114">
            <v>0</v>
          </cell>
          <cell r="E114">
            <v>63</v>
          </cell>
          <cell r="F114">
            <v>4</v>
          </cell>
          <cell r="G114">
            <v>0</v>
          </cell>
          <cell r="H114">
            <v>63</v>
          </cell>
          <cell r="I114">
            <v>4</v>
          </cell>
          <cell r="J114">
            <v>0</v>
          </cell>
          <cell r="K114">
            <v>63</v>
          </cell>
          <cell r="L114">
            <v>4</v>
          </cell>
          <cell r="M114">
            <v>0</v>
          </cell>
        </row>
        <row r="115">
          <cell r="A115" t="str">
            <v>AR 13</v>
          </cell>
          <cell r="B115">
            <v>63</v>
          </cell>
          <cell r="C115">
            <v>4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63</v>
          </cell>
          <cell r="I115">
            <v>4</v>
          </cell>
          <cell r="J115">
            <v>0</v>
          </cell>
          <cell r="K115">
            <v>63</v>
          </cell>
          <cell r="L115">
            <v>4</v>
          </cell>
          <cell r="M115">
            <v>0</v>
          </cell>
        </row>
        <row r="116">
          <cell r="A116" t="str">
            <v>AR 14</v>
          </cell>
          <cell r="B116">
            <v>0</v>
          </cell>
          <cell r="C116">
            <v>0</v>
          </cell>
          <cell r="D116">
            <v>0</v>
          </cell>
          <cell r="E116">
            <v>523</v>
          </cell>
          <cell r="F116">
            <v>43</v>
          </cell>
          <cell r="G116">
            <v>4</v>
          </cell>
          <cell r="H116">
            <v>523</v>
          </cell>
          <cell r="I116">
            <v>43</v>
          </cell>
          <cell r="J116">
            <v>4</v>
          </cell>
          <cell r="K116">
            <v>523</v>
          </cell>
          <cell r="L116">
            <v>43</v>
          </cell>
          <cell r="M116">
            <v>4</v>
          </cell>
        </row>
        <row r="117">
          <cell r="A117" t="str">
            <v>AR 15</v>
          </cell>
          <cell r="B117">
            <v>2920</v>
          </cell>
          <cell r="C117">
            <v>121</v>
          </cell>
          <cell r="D117">
            <v>8</v>
          </cell>
          <cell r="E117">
            <v>2867</v>
          </cell>
          <cell r="F117">
            <v>218</v>
          </cell>
          <cell r="G117">
            <v>10</v>
          </cell>
          <cell r="H117">
            <v>2867</v>
          </cell>
          <cell r="I117">
            <v>218</v>
          </cell>
          <cell r="J117">
            <v>10</v>
          </cell>
          <cell r="K117">
            <v>2867</v>
          </cell>
          <cell r="L117">
            <v>218</v>
          </cell>
          <cell r="M117">
            <v>10</v>
          </cell>
        </row>
        <row r="118">
          <cell r="A118" t="str">
            <v>AR 16</v>
          </cell>
          <cell r="B118">
            <v>3282</v>
          </cell>
          <cell r="C118">
            <v>93</v>
          </cell>
          <cell r="D118">
            <v>11</v>
          </cell>
          <cell r="E118">
            <v>0</v>
          </cell>
          <cell r="F118">
            <v>0</v>
          </cell>
          <cell r="G118">
            <v>0</v>
          </cell>
          <cell r="H118">
            <v>3282</v>
          </cell>
          <cell r="I118">
            <v>93</v>
          </cell>
          <cell r="J118">
            <v>11</v>
          </cell>
          <cell r="K118">
            <v>3282</v>
          </cell>
          <cell r="L118">
            <v>93</v>
          </cell>
          <cell r="M118">
            <v>11</v>
          </cell>
        </row>
        <row r="119">
          <cell r="A119" t="str">
            <v>AR 17</v>
          </cell>
          <cell r="B119">
            <v>2043</v>
          </cell>
          <cell r="C119">
            <v>70</v>
          </cell>
          <cell r="D119">
            <v>17</v>
          </cell>
          <cell r="E119">
            <v>0</v>
          </cell>
          <cell r="F119">
            <v>0</v>
          </cell>
          <cell r="G119">
            <v>0</v>
          </cell>
          <cell r="H119">
            <v>2043</v>
          </cell>
          <cell r="I119">
            <v>70</v>
          </cell>
          <cell r="J119">
            <v>17</v>
          </cell>
          <cell r="K119">
            <v>2043</v>
          </cell>
          <cell r="L119">
            <v>70</v>
          </cell>
          <cell r="M119">
            <v>17</v>
          </cell>
        </row>
        <row r="120">
          <cell r="A120" t="str">
            <v>AR 18</v>
          </cell>
          <cell r="B120">
            <v>307</v>
          </cell>
          <cell r="C120">
            <v>17</v>
          </cell>
          <cell r="D120">
            <v>3</v>
          </cell>
          <cell r="E120">
            <v>0</v>
          </cell>
          <cell r="F120">
            <v>0</v>
          </cell>
          <cell r="G120">
            <v>0</v>
          </cell>
          <cell r="H120">
            <v>307</v>
          </cell>
          <cell r="I120">
            <v>17</v>
          </cell>
          <cell r="J120">
            <v>3</v>
          </cell>
          <cell r="K120">
            <v>307</v>
          </cell>
          <cell r="L120">
            <v>17</v>
          </cell>
          <cell r="M120">
            <v>3</v>
          </cell>
        </row>
        <row r="121">
          <cell r="A121" t="str">
            <v>AR 19</v>
          </cell>
          <cell r="B121">
            <v>1801</v>
          </cell>
          <cell r="C121">
            <v>57</v>
          </cell>
          <cell r="D121">
            <v>14</v>
          </cell>
          <cell r="E121">
            <v>0</v>
          </cell>
          <cell r="F121">
            <v>0</v>
          </cell>
          <cell r="G121">
            <v>0</v>
          </cell>
          <cell r="H121">
            <v>1801</v>
          </cell>
          <cell r="I121">
            <v>57</v>
          </cell>
          <cell r="J121">
            <v>14</v>
          </cell>
          <cell r="K121">
            <v>1801</v>
          </cell>
          <cell r="L121">
            <v>57</v>
          </cell>
          <cell r="M121">
            <v>14</v>
          </cell>
        </row>
        <row r="122">
          <cell r="A122" t="str">
            <v>AR 20</v>
          </cell>
          <cell r="B122">
            <v>1985</v>
          </cell>
          <cell r="C122">
            <v>75</v>
          </cell>
          <cell r="D122">
            <v>23</v>
          </cell>
          <cell r="E122">
            <v>2261</v>
          </cell>
          <cell r="F122">
            <v>157</v>
          </cell>
          <cell r="G122">
            <v>20</v>
          </cell>
          <cell r="H122">
            <v>2261</v>
          </cell>
          <cell r="I122">
            <v>157</v>
          </cell>
          <cell r="J122">
            <v>20</v>
          </cell>
          <cell r="K122">
            <v>2261</v>
          </cell>
          <cell r="L122">
            <v>157</v>
          </cell>
          <cell r="M122">
            <v>20</v>
          </cell>
        </row>
        <row r="123">
          <cell r="A123" t="str">
            <v>AR 21</v>
          </cell>
          <cell r="B123">
            <v>1436</v>
          </cell>
          <cell r="C123">
            <v>48</v>
          </cell>
          <cell r="D123">
            <v>2</v>
          </cell>
          <cell r="E123">
            <v>1377</v>
          </cell>
          <cell r="F123">
            <v>90</v>
          </cell>
          <cell r="G123">
            <v>5</v>
          </cell>
          <cell r="H123">
            <v>1377</v>
          </cell>
          <cell r="I123">
            <v>90</v>
          </cell>
          <cell r="J123">
            <v>5</v>
          </cell>
          <cell r="K123">
            <v>1377</v>
          </cell>
          <cell r="L123">
            <v>90</v>
          </cell>
          <cell r="M123">
            <v>5</v>
          </cell>
        </row>
        <row r="124">
          <cell r="A124" t="str">
            <v>AR 22</v>
          </cell>
          <cell r="B124">
            <v>482</v>
          </cell>
          <cell r="C124">
            <v>18</v>
          </cell>
          <cell r="D124">
            <v>1</v>
          </cell>
          <cell r="E124">
            <v>481</v>
          </cell>
          <cell r="F124">
            <v>39</v>
          </cell>
          <cell r="G124">
            <v>2</v>
          </cell>
          <cell r="H124">
            <v>481</v>
          </cell>
          <cell r="I124">
            <v>39</v>
          </cell>
          <cell r="J124">
            <v>2</v>
          </cell>
          <cell r="K124">
            <v>481</v>
          </cell>
          <cell r="L124">
            <v>39</v>
          </cell>
          <cell r="M124">
            <v>2</v>
          </cell>
        </row>
        <row r="125">
          <cell r="A125" t="str">
            <v>AR 23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AR A1017/1</v>
          </cell>
          <cell r="B126">
            <v>0</v>
          </cell>
          <cell r="C126">
            <v>0</v>
          </cell>
          <cell r="D126">
            <v>0</v>
          </cell>
          <cell r="E126">
            <v>6224</v>
          </cell>
          <cell r="F126">
            <v>651</v>
          </cell>
          <cell r="G126">
            <v>77</v>
          </cell>
          <cell r="H126">
            <v>6224</v>
          </cell>
          <cell r="I126">
            <v>651</v>
          </cell>
          <cell r="J126">
            <v>77</v>
          </cell>
          <cell r="K126">
            <v>6224</v>
          </cell>
          <cell r="L126">
            <v>651</v>
          </cell>
          <cell r="M126">
            <v>77</v>
          </cell>
        </row>
        <row r="127">
          <cell r="A127" t="str">
            <v>AR A1017/2</v>
          </cell>
          <cell r="B127">
            <v>0</v>
          </cell>
          <cell r="C127">
            <v>0</v>
          </cell>
          <cell r="D127">
            <v>0</v>
          </cell>
          <cell r="E127">
            <v>6366</v>
          </cell>
          <cell r="F127">
            <v>616</v>
          </cell>
          <cell r="G127">
            <v>77</v>
          </cell>
          <cell r="H127">
            <v>6366</v>
          </cell>
          <cell r="I127">
            <v>616</v>
          </cell>
          <cell r="J127">
            <v>77</v>
          </cell>
          <cell r="K127">
            <v>6366</v>
          </cell>
          <cell r="L127">
            <v>616</v>
          </cell>
          <cell r="M127">
            <v>77</v>
          </cell>
        </row>
        <row r="128">
          <cell r="A128" t="str">
            <v>AR A1017/3</v>
          </cell>
          <cell r="B128">
            <v>0</v>
          </cell>
          <cell r="C128">
            <v>0</v>
          </cell>
          <cell r="D128">
            <v>0</v>
          </cell>
          <cell r="E128">
            <v>2307</v>
          </cell>
          <cell r="F128">
            <v>180</v>
          </cell>
          <cell r="G128">
            <v>12</v>
          </cell>
          <cell r="H128">
            <v>2307</v>
          </cell>
          <cell r="I128">
            <v>180</v>
          </cell>
          <cell r="J128">
            <v>12</v>
          </cell>
          <cell r="K128">
            <v>2307</v>
          </cell>
          <cell r="L128">
            <v>180</v>
          </cell>
          <cell r="M128">
            <v>12</v>
          </cell>
        </row>
        <row r="129">
          <cell r="A129" t="str">
            <v>AR A1071/1</v>
          </cell>
          <cell r="B129">
            <v>4987</v>
          </cell>
          <cell r="C129">
            <v>412</v>
          </cell>
          <cell r="D129">
            <v>78</v>
          </cell>
          <cell r="E129">
            <v>0</v>
          </cell>
          <cell r="F129">
            <v>0</v>
          </cell>
          <cell r="G129">
            <v>0</v>
          </cell>
          <cell r="H129">
            <v>4987</v>
          </cell>
          <cell r="I129">
            <v>412</v>
          </cell>
          <cell r="J129">
            <v>78</v>
          </cell>
          <cell r="K129">
            <v>4987</v>
          </cell>
          <cell r="L129">
            <v>412</v>
          </cell>
          <cell r="M129">
            <v>78</v>
          </cell>
        </row>
        <row r="130">
          <cell r="A130" t="str">
            <v>AR A1071/2</v>
          </cell>
          <cell r="B130">
            <v>5199</v>
          </cell>
          <cell r="C130">
            <v>414</v>
          </cell>
          <cell r="D130">
            <v>80</v>
          </cell>
          <cell r="E130">
            <v>5244</v>
          </cell>
          <cell r="F130">
            <v>596</v>
          </cell>
          <cell r="G130">
            <v>95</v>
          </cell>
          <cell r="H130">
            <v>5244</v>
          </cell>
          <cell r="I130">
            <v>596</v>
          </cell>
          <cell r="J130">
            <v>95</v>
          </cell>
          <cell r="K130">
            <v>5244</v>
          </cell>
          <cell r="L130">
            <v>596</v>
          </cell>
          <cell r="M130">
            <v>95</v>
          </cell>
        </row>
        <row r="131">
          <cell r="A131" t="str">
            <v>AR A1071/3</v>
          </cell>
          <cell r="B131">
            <v>5674</v>
          </cell>
          <cell r="C131">
            <v>417</v>
          </cell>
          <cell r="D131">
            <v>97</v>
          </cell>
          <cell r="E131">
            <v>0</v>
          </cell>
          <cell r="F131">
            <v>0</v>
          </cell>
          <cell r="G131">
            <v>0</v>
          </cell>
          <cell r="H131">
            <v>5674</v>
          </cell>
          <cell r="I131">
            <v>417</v>
          </cell>
          <cell r="J131">
            <v>97</v>
          </cell>
          <cell r="K131">
            <v>5674</v>
          </cell>
          <cell r="L131">
            <v>417</v>
          </cell>
          <cell r="M131">
            <v>97</v>
          </cell>
        </row>
        <row r="132">
          <cell r="A132" t="str">
            <v>AR A1071/4</v>
          </cell>
          <cell r="B132">
            <v>5205</v>
          </cell>
          <cell r="C132">
            <v>409</v>
          </cell>
          <cell r="D132">
            <v>183</v>
          </cell>
          <cell r="E132">
            <v>0</v>
          </cell>
          <cell r="F132">
            <v>0</v>
          </cell>
          <cell r="G132">
            <v>0</v>
          </cell>
          <cell r="H132">
            <v>5205</v>
          </cell>
          <cell r="I132">
            <v>409</v>
          </cell>
          <cell r="J132">
            <v>183</v>
          </cell>
          <cell r="K132">
            <v>5205</v>
          </cell>
          <cell r="L132">
            <v>409</v>
          </cell>
          <cell r="M132">
            <v>183</v>
          </cell>
        </row>
        <row r="133">
          <cell r="A133" t="str">
            <v>AR A1071/5</v>
          </cell>
          <cell r="B133">
            <v>6205</v>
          </cell>
          <cell r="C133">
            <v>422</v>
          </cell>
          <cell r="D133">
            <v>210</v>
          </cell>
          <cell r="E133">
            <v>0</v>
          </cell>
          <cell r="F133">
            <v>0</v>
          </cell>
          <cell r="G133">
            <v>0</v>
          </cell>
          <cell r="H133">
            <v>6205</v>
          </cell>
          <cell r="I133">
            <v>422</v>
          </cell>
          <cell r="J133">
            <v>210</v>
          </cell>
          <cell r="K133">
            <v>6205</v>
          </cell>
          <cell r="L133">
            <v>422</v>
          </cell>
          <cell r="M133">
            <v>210</v>
          </cell>
        </row>
        <row r="134">
          <cell r="A134" t="str">
            <v>AR A1071/6</v>
          </cell>
          <cell r="B134">
            <v>0</v>
          </cell>
          <cell r="C134">
            <v>0</v>
          </cell>
          <cell r="D134">
            <v>0</v>
          </cell>
          <cell r="E134">
            <v>7417</v>
          </cell>
          <cell r="F134">
            <v>589</v>
          </cell>
          <cell r="G134">
            <v>172</v>
          </cell>
          <cell r="H134">
            <v>7417</v>
          </cell>
          <cell r="I134">
            <v>589</v>
          </cell>
          <cell r="J134">
            <v>172</v>
          </cell>
          <cell r="K134">
            <v>7417</v>
          </cell>
          <cell r="L134">
            <v>589</v>
          </cell>
          <cell r="M134">
            <v>172</v>
          </cell>
        </row>
        <row r="135">
          <cell r="A135" t="str">
            <v>AR A1071/7</v>
          </cell>
          <cell r="B135">
            <v>0</v>
          </cell>
          <cell r="C135">
            <v>0</v>
          </cell>
          <cell r="D135">
            <v>0</v>
          </cell>
          <cell r="E135">
            <v>7417</v>
          </cell>
          <cell r="F135">
            <v>589</v>
          </cell>
          <cell r="G135">
            <v>172</v>
          </cell>
          <cell r="H135">
            <v>7417</v>
          </cell>
          <cell r="I135">
            <v>589</v>
          </cell>
          <cell r="J135">
            <v>172</v>
          </cell>
          <cell r="K135">
            <v>7417</v>
          </cell>
          <cell r="L135">
            <v>589</v>
          </cell>
          <cell r="M135">
            <v>172</v>
          </cell>
        </row>
        <row r="136">
          <cell r="A136" t="str">
            <v>AR A1071/8</v>
          </cell>
          <cell r="B136">
            <v>6803</v>
          </cell>
          <cell r="C136">
            <v>475</v>
          </cell>
          <cell r="D136">
            <v>300</v>
          </cell>
          <cell r="E136">
            <v>7417</v>
          </cell>
          <cell r="F136">
            <v>589</v>
          </cell>
          <cell r="G136">
            <v>172</v>
          </cell>
          <cell r="H136">
            <v>7417</v>
          </cell>
          <cell r="I136">
            <v>589</v>
          </cell>
          <cell r="J136">
            <v>172</v>
          </cell>
          <cell r="K136">
            <v>7417</v>
          </cell>
          <cell r="L136">
            <v>589</v>
          </cell>
          <cell r="M136">
            <v>172</v>
          </cell>
        </row>
        <row r="137">
          <cell r="A137" t="str">
            <v>AR A1071/9</v>
          </cell>
          <cell r="B137">
            <v>8933</v>
          </cell>
          <cell r="C137">
            <v>538</v>
          </cell>
          <cell r="D137">
            <v>317</v>
          </cell>
          <cell r="E137">
            <v>6865</v>
          </cell>
          <cell r="F137">
            <v>658</v>
          </cell>
          <cell r="G137">
            <v>235</v>
          </cell>
          <cell r="H137">
            <v>6865</v>
          </cell>
          <cell r="I137">
            <v>658</v>
          </cell>
          <cell r="J137">
            <v>235</v>
          </cell>
          <cell r="K137">
            <v>6865</v>
          </cell>
          <cell r="L137">
            <v>658</v>
          </cell>
          <cell r="M137">
            <v>235</v>
          </cell>
        </row>
        <row r="138">
          <cell r="A138" t="str">
            <v>AR A1071/10</v>
          </cell>
          <cell r="B138">
            <v>8744</v>
          </cell>
          <cell r="C138">
            <v>863</v>
          </cell>
          <cell r="D138">
            <v>324</v>
          </cell>
          <cell r="E138">
            <v>0</v>
          </cell>
          <cell r="F138">
            <v>0</v>
          </cell>
          <cell r="G138">
            <v>0</v>
          </cell>
          <cell r="H138">
            <v>8744</v>
          </cell>
          <cell r="I138">
            <v>863</v>
          </cell>
          <cell r="J138">
            <v>324</v>
          </cell>
          <cell r="K138">
            <v>8744</v>
          </cell>
          <cell r="L138">
            <v>863</v>
          </cell>
          <cell r="M138">
            <v>324</v>
          </cell>
        </row>
        <row r="139">
          <cell r="A139" t="str">
            <v>AR A1124/1</v>
          </cell>
          <cell r="B139">
            <v>7973</v>
          </cell>
          <cell r="C139">
            <v>444</v>
          </cell>
          <cell r="D139">
            <v>63</v>
          </cell>
          <cell r="E139">
            <v>0</v>
          </cell>
          <cell r="F139">
            <v>0</v>
          </cell>
          <cell r="G139">
            <v>0</v>
          </cell>
          <cell r="H139">
            <v>7973</v>
          </cell>
          <cell r="I139">
            <v>444</v>
          </cell>
          <cell r="J139">
            <v>63</v>
          </cell>
          <cell r="K139">
            <v>7973</v>
          </cell>
          <cell r="L139">
            <v>444</v>
          </cell>
          <cell r="M139">
            <v>63</v>
          </cell>
        </row>
        <row r="140">
          <cell r="A140" t="str">
            <v>AR A12/1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AR A12/2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AR A12/3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 t="str">
            <v>AR A120/1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AR A120/2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 t="str">
            <v>AR A120/3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 t="str">
            <v>AR A1214</v>
          </cell>
          <cell r="B146">
            <v>13740</v>
          </cell>
          <cell r="C146">
            <v>2140</v>
          </cell>
          <cell r="D146">
            <v>543</v>
          </cell>
          <cell r="E146">
            <v>0</v>
          </cell>
          <cell r="F146">
            <v>0</v>
          </cell>
          <cell r="G146">
            <v>0</v>
          </cell>
          <cell r="H146">
            <v>13740</v>
          </cell>
          <cell r="I146">
            <v>2140</v>
          </cell>
          <cell r="J146">
            <v>543</v>
          </cell>
          <cell r="K146">
            <v>13740</v>
          </cell>
          <cell r="L146">
            <v>2140</v>
          </cell>
          <cell r="M146">
            <v>543</v>
          </cell>
        </row>
        <row r="147">
          <cell r="A147" t="str">
            <v>AR A131</v>
          </cell>
          <cell r="B147">
            <v>0</v>
          </cell>
          <cell r="C147">
            <v>0</v>
          </cell>
          <cell r="D147">
            <v>0</v>
          </cell>
          <cell r="E147">
            <v>16107</v>
          </cell>
          <cell r="F147">
            <v>1229</v>
          </cell>
          <cell r="G147">
            <v>225</v>
          </cell>
          <cell r="H147">
            <v>16107</v>
          </cell>
          <cell r="I147">
            <v>1229</v>
          </cell>
          <cell r="J147">
            <v>225</v>
          </cell>
          <cell r="K147">
            <v>16107</v>
          </cell>
          <cell r="L147">
            <v>1229</v>
          </cell>
          <cell r="M147">
            <v>225</v>
          </cell>
        </row>
        <row r="148">
          <cell r="A148" t="str">
            <v>AR A131/0</v>
          </cell>
          <cell r="B148">
            <v>14459</v>
          </cell>
          <cell r="C148">
            <v>850</v>
          </cell>
          <cell r="D148">
            <v>184</v>
          </cell>
          <cell r="E148">
            <v>0</v>
          </cell>
          <cell r="F148">
            <v>0</v>
          </cell>
          <cell r="G148">
            <v>0</v>
          </cell>
          <cell r="H148">
            <v>14459</v>
          </cell>
          <cell r="I148">
            <v>850</v>
          </cell>
          <cell r="J148">
            <v>184</v>
          </cell>
          <cell r="K148">
            <v>14459</v>
          </cell>
          <cell r="L148">
            <v>850</v>
          </cell>
          <cell r="M148">
            <v>184</v>
          </cell>
        </row>
        <row r="149">
          <cell r="A149" t="str">
            <v>AR A131/1</v>
          </cell>
          <cell r="B149">
            <v>7313</v>
          </cell>
          <cell r="C149">
            <v>391</v>
          </cell>
          <cell r="D149">
            <v>158</v>
          </cell>
          <cell r="E149">
            <v>8415</v>
          </cell>
          <cell r="F149">
            <v>812</v>
          </cell>
          <cell r="G149">
            <v>110</v>
          </cell>
          <cell r="H149">
            <v>8415</v>
          </cell>
          <cell r="I149">
            <v>812</v>
          </cell>
          <cell r="J149">
            <v>110</v>
          </cell>
          <cell r="K149">
            <v>8415</v>
          </cell>
          <cell r="L149">
            <v>812</v>
          </cell>
          <cell r="M149">
            <v>110</v>
          </cell>
        </row>
        <row r="150">
          <cell r="A150" t="str">
            <v>AR A131/2</v>
          </cell>
          <cell r="B150">
            <v>5265</v>
          </cell>
          <cell r="C150">
            <v>292</v>
          </cell>
          <cell r="D150">
            <v>155</v>
          </cell>
          <cell r="E150">
            <v>0</v>
          </cell>
          <cell r="F150">
            <v>0</v>
          </cell>
          <cell r="G150">
            <v>0</v>
          </cell>
          <cell r="H150">
            <v>5265</v>
          </cell>
          <cell r="I150">
            <v>292</v>
          </cell>
          <cell r="J150">
            <v>155</v>
          </cell>
          <cell r="K150">
            <v>5265</v>
          </cell>
          <cell r="L150">
            <v>292</v>
          </cell>
          <cell r="M150">
            <v>155</v>
          </cell>
        </row>
        <row r="151">
          <cell r="A151" t="str">
            <v>AR A131/3</v>
          </cell>
          <cell r="B151">
            <v>5618</v>
          </cell>
          <cell r="C151">
            <v>336</v>
          </cell>
          <cell r="D151">
            <v>149</v>
          </cell>
          <cell r="E151">
            <v>0</v>
          </cell>
          <cell r="F151">
            <v>0</v>
          </cell>
          <cell r="G151">
            <v>0</v>
          </cell>
          <cell r="H151">
            <v>5618</v>
          </cell>
          <cell r="I151">
            <v>336</v>
          </cell>
          <cell r="J151">
            <v>149</v>
          </cell>
          <cell r="K151">
            <v>5618</v>
          </cell>
          <cell r="L151">
            <v>336</v>
          </cell>
          <cell r="M151">
            <v>149</v>
          </cell>
        </row>
        <row r="152">
          <cell r="A152" t="str">
            <v>AR A131/4</v>
          </cell>
          <cell r="B152">
            <v>5618</v>
          </cell>
          <cell r="C152">
            <v>336</v>
          </cell>
          <cell r="D152">
            <v>149</v>
          </cell>
          <cell r="E152">
            <v>0</v>
          </cell>
          <cell r="F152">
            <v>0</v>
          </cell>
          <cell r="G152">
            <v>0</v>
          </cell>
          <cell r="H152">
            <v>5618</v>
          </cell>
          <cell r="I152">
            <v>336</v>
          </cell>
          <cell r="J152">
            <v>149</v>
          </cell>
          <cell r="K152">
            <v>5618</v>
          </cell>
          <cell r="L152">
            <v>336</v>
          </cell>
          <cell r="M152">
            <v>149</v>
          </cell>
        </row>
        <row r="153">
          <cell r="A153" t="str">
            <v>AR A131/5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AR A131/6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 t="str">
            <v>AR A131/7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AR A131/7a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 t="str">
            <v>AR A131/8</v>
          </cell>
          <cell r="B157">
            <v>9340</v>
          </cell>
          <cell r="C157">
            <v>409</v>
          </cell>
          <cell r="D157">
            <v>77</v>
          </cell>
          <cell r="E157">
            <v>0</v>
          </cell>
          <cell r="F157">
            <v>0</v>
          </cell>
          <cell r="G157">
            <v>0</v>
          </cell>
          <cell r="H157">
            <v>9340</v>
          </cell>
          <cell r="I157">
            <v>409</v>
          </cell>
          <cell r="J157">
            <v>77</v>
          </cell>
          <cell r="K157">
            <v>9340</v>
          </cell>
          <cell r="L157">
            <v>409</v>
          </cell>
          <cell r="M157">
            <v>77</v>
          </cell>
        </row>
        <row r="158">
          <cell r="A158" t="str">
            <v>AR A131/9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 t="str">
            <v>AR A134/1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AR A134/2</v>
          </cell>
          <cell r="B160">
            <v>13781</v>
          </cell>
          <cell r="C160">
            <v>654</v>
          </cell>
          <cell r="D160">
            <v>206</v>
          </cell>
          <cell r="E160">
            <v>0</v>
          </cell>
          <cell r="F160">
            <v>0</v>
          </cell>
          <cell r="G160">
            <v>0</v>
          </cell>
          <cell r="H160">
            <v>13781</v>
          </cell>
          <cell r="I160">
            <v>654</v>
          </cell>
          <cell r="J160">
            <v>206</v>
          </cell>
          <cell r="K160">
            <v>13781</v>
          </cell>
          <cell r="L160">
            <v>654</v>
          </cell>
          <cell r="M160">
            <v>206</v>
          </cell>
        </row>
        <row r="161">
          <cell r="A161" t="str">
            <v>AR A134/3</v>
          </cell>
          <cell r="B161">
            <v>10402</v>
          </cell>
          <cell r="C161">
            <v>603</v>
          </cell>
          <cell r="D161">
            <v>174</v>
          </cell>
          <cell r="E161">
            <v>8867</v>
          </cell>
          <cell r="F161">
            <v>679</v>
          </cell>
          <cell r="G161">
            <v>121</v>
          </cell>
          <cell r="H161">
            <v>8867</v>
          </cell>
          <cell r="I161">
            <v>679</v>
          </cell>
          <cell r="J161">
            <v>121</v>
          </cell>
          <cell r="K161">
            <v>8867</v>
          </cell>
          <cell r="L161">
            <v>679</v>
          </cell>
          <cell r="M161">
            <v>121</v>
          </cell>
        </row>
        <row r="162">
          <cell r="A162" t="str">
            <v>AR A134/4</v>
          </cell>
          <cell r="B162">
            <v>7025</v>
          </cell>
          <cell r="C162">
            <v>360</v>
          </cell>
          <cell r="D162">
            <v>120</v>
          </cell>
          <cell r="E162">
            <v>0</v>
          </cell>
          <cell r="F162">
            <v>0</v>
          </cell>
          <cell r="G162">
            <v>0</v>
          </cell>
          <cell r="H162">
            <v>7025</v>
          </cell>
          <cell r="I162">
            <v>360</v>
          </cell>
          <cell r="J162">
            <v>120</v>
          </cell>
          <cell r="K162">
            <v>7025</v>
          </cell>
          <cell r="L162">
            <v>360</v>
          </cell>
          <cell r="M162">
            <v>120</v>
          </cell>
        </row>
        <row r="163">
          <cell r="A163" t="str">
            <v>AR A134/5</v>
          </cell>
          <cell r="B163">
            <v>6918</v>
          </cell>
          <cell r="C163">
            <v>336</v>
          </cell>
          <cell r="D163">
            <v>123</v>
          </cell>
          <cell r="E163">
            <v>6508</v>
          </cell>
          <cell r="F163">
            <v>653</v>
          </cell>
          <cell r="G163">
            <v>109</v>
          </cell>
          <cell r="H163">
            <v>6508</v>
          </cell>
          <cell r="I163">
            <v>653</v>
          </cell>
          <cell r="J163">
            <v>109</v>
          </cell>
          <cell r="K163">
            <v>6508</v>
          </cell>
          <cell r="L163">
            <v>653</v>
          </cell>
          <cell r="M163">
            <v>109</v>
          </cell>
        </row>
        <row r="164">
          <cell r="A164" t="str">
            <v>AR A134/6</v>
          </cell>
          <cell r="B164">
            <v>6400</v>
          </cell>
          <cell r="C164">
            <v>279</v>
          </cell>
          <cell r="D164">
            <v>85</v>
          </cell>
          <cell r="E164">
            <v>0</v>
          </cell>
          <cell r="F164">
            <v>0</v>
          </cell>
          <cell r="G164">
            <v>0</v>
          </cell>
          <cell r="H164">
            <v>6400</v>
          </cell>
          <cell r="I164">
            <v>279</v>
          </cell>
          <cell r="J164">
            <v>85</v>
          </cell>
          <cell r="K164">
            <v>6400</v>
          </cell>
          <cell r="L164">
            <v>279</v>
          </cell>
          <cell r="M164">
            <v>85</v>
          </cell>
        </row>
        <row r="165">
          <cell r="A165" t="str">
            <v>AR A14/1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 t="str">
            <v>AR A14/2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 t="str">
            <v>AR A14/3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A168" t="str">
            <v>AR A14/4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AR A14/5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A170" t="str">
            <v>AR B1018</v>
          </cell>
          <cell r="B170">
            <v>0</v>
          </cell>
          <cell r="C170">
            <v>0</v>
          </cell>
          <cell r="D170">
            <v>0</v>
          </cell>
          <cell r="E170">
            <v>11589</v>
          </cell>
          <cell r="F170">
            <v>1091</v>
          </cell>
          <cell r="G170">
            <v>201</v>
          </cell>
          <cell r="H170">
            <v>11589</v>
          </cell>
          <cell r="I170">
            <v>1091</v>
          </cell>
          <cell r="J170">
            <v>201</v>
          </cell>
          <cell r="K170">
            <v>11589</v>
          </cell>
          <cell r="L170">
            <v>1091</v>
          </cell>
          <cell r="M170">
            <v>201</v>
          </cell>
        </row>
        <row r="171">
          <cell r="A171" t="str">
            <v>AR B1068/1</v>
          </cell>
          <cell r="B171">
            <v>2799</v>
          </cell>
          <cell r="C171">
            <v>94</v>
          </cell>
          <cell r="D171">
            <v>42</v>
          </cell>
          <cell r="E171">
            <v>2725</v>
          </cell>
          <cell r="F171">
            <v>180</v>
          </cell>
          <cell r="G171">
            <v>14</v>
          </cell>
          <cell r="H171">
            <v>2725</v>
          </cell>
          <cell r="I171">
            <v>180</v>
          </cell>
          <cell r="J171">
            <v>14</v>
          </cell>
          <cell r="K171">
            <v>2725</v>
          </cell>
          <cell r="L171">
            <v>180</v>
          </cell>
          <cell r="M171">
            <v>14</v>
          </cell>
        </row>
        <row r="172">
          <cell r="A172" t="str">
            <v>AR B1070/1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 t="str">
            <v>AR B1070/2</v>
          </cell>
          <cell r="B173">
            <v>4440</v>
          </cell>
          <cell r="C173">
            <v>115</v>
          </cell>
          <cell r="D173">
            <v>13</v>
          </cell>
          <cell r="E173">
            <v>0</v>
          </cell>
          <cell r="F173">
            <v>0</v>
          </cell>
          <cell r="G173">
            <v>0</v>
          </cell>
          <cell r="H173">
            <v>4440</v>
          </cell>
          <cell r="I173">
            <v>115</v>
          </cell>
          <cell r="J173">
            <v>13</v>
          </cell>
          <cell r="K173">
            <v>4440</v>
          </cell>
          <cell r="L173">
            <v>115</v>
          </cell>
          <cell r="M173">
            <v>13</v>
          </cell>
        </row>
        <row r="174">
          <cell r="A174" t="str">
            <v>AR B1070/3</v>
          </cell>
          <cell r="B174">
            <v>4440</v>
          </cell>
          <cell r="C174">
            <v>115</v>
          </cell>
          <cell r="D174">
            <v>13</v>
          </cell>
          <cell r="E174">
            <v>0</v>
          </cell>
          <cell r="F174">
            <v>0</v>
          </cell>
          <cell r="G174">
            <v>0</v>
          </cell>
          <cell r="H174">
            <v>4440</v>
          </cell>
          <cell r="I174">
            <v>115</v>
          </cell>
          <cell r="J174">
            <v>13</v>
          </cell>
          <cell r="K174">
            <v>4440</v>
          </cell>
          <cell r="L174">
            <v>115</v>
          </cell>
          <cell r="M174">
            <v>13</v>
          </cell>
        </row>
        <row r="175">
          <cell r="A175" t="str">
            <v>AR B1070/4</v>
          </cell>
          <cell r="B175">
            <v>3505</v>
          </cell>
          <cell r="C175">
            <v>101</v>
          </cell>
          <cell r="D175">
            <v>4</v>
          </cell>
          <cell r="E175">
            <v>2923</v>
          </cell>
          <cell r="F175">
            <v>234</v>
          </cell>
          <cell r="G175">
            <v>6</v>
          </cell>
          <cell r="H175">
            <v>2923</v>
          </cell>
          <cell r="I175">
            <v>234</v>
          </cell>
          <cell r="J175">
            <v>6</v>
          </cell>
          <cell r="K175">
            <v>2923</v>
          </cell>
          <cell r="L175">
            <v>234</v>
          </cell>
          <cell r="M175">
            <v>6</v>
          </cell>
        </row>
        <row r="176">
          <cell r="A176" t="str">
            <v>AR B1070/5</v>
          </cell>
          <cell r="B176">
            <v>3118</v>
          </cell>
          <cell r="C176">
            <v>89</v>
          </cell>
          <cell r="D176">
            <v>4</v>
          </cell>
          <cell r="E176">
            <v>0</v>
          </cell>
          <cell r="F176">
            <v>0</v>
          </cell>
          <cell r="G176">
            <v>0</v>
          </cell>
          <cell r="H176">
            <v>3118</v>
          </cell>
          <cell r="I176">
            <v>89</v>
          </cell>
          <cell r="J176">
            <v>4</v>
          </cell>
          <cell r="K176">
            <v>3118</v>
          </cell>
          <cell r="L176">
            <v>89</v>
          </cell>
          <cell r="M176">
            <v>4</v>
          </cell>
        </row>
        <row r="177">
          <cell r="A177" t="str">
            <v>AR B1113/1</v>
          </cell>
          <cell r="B177">
            <v>0</v>
          </cell>
          <cell r="C177">
            <v>0</v>
          </cell>
          <cell r="D177">
            <v>0</v>
          </cell>
          <cell r="E177">
            <v>4463</v>
          </cell>
          <cell r="F177">
            <v>393</v>
          </cell>
          <cell r="G177">
            <v>40</v>
          </cell>
          <cell r="H177">
            <v>4463</v>
          </cell>
          <cell r="I177">
            <v>393</v>
          </cell>
          <cell r="J177">
            <v>40</v>
          </cell>
          <cell r="K177">
            <v>4463</v>
          </cell>
          <cell r="L177">
            <v>393</v>
          </cell>
          <cell r="M177">
            <v>40</v>
          </cell>
        </row>
        <row r="178">
          <cell r="A178" t="str">
            <v>AR B1113/2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A179" t="str">
            <v>AR B1508/1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A180" t="str">
            <v>AR B1508/2</v>
          </cell>
          <cell r="B180">
            <v>3030</v>
          </cell>
          <cell r="C180">
            <v>117</v>
          </cell>
          <cell r="D180">
            <v>14</v>
          </cell>
          <cell r="E180">
            <v>3102</v>
          </cell>
          <cell r="F180">
            <v>245</v>
          </cell>
          <cell r="G180">
            <v>18</v>
          </cell>
          <cell r="H180">
            <v>3102</v>
          </cell>
          <cell r="I180">
            <v>245</v>
          </cell>
          <cell r="J180">
            <v>18</v>
          </cell>
          <cell r="K180">
            <v>3102</v>
          </cell>
          <cell r="L180">
            <v>245</v>
          </cell>
          <cell r="M180">
            <v>18</v>
          </cell>
        </row>
      </sheetData>
      <sheetData sheetId="2">
        <row r="2">
          <cell r="A2" t="str">
            <v>Sites</v>
          </cell>
          <cell r="B2">
            <v>5</v>
          </cell>
          <cell r="C2">
            <v>6</v>
          </cell>
          <cell r="D2">
            <v>7</v>
          </cell>
          <cell r="E2">
            <v>8</v>
          </cell>
          <cell r="F2">
            <v>9</v>
          </cell>
          <cell r="G2">
            <v>10</v>
          </cell>
          <cell r="H2">
            <v>11</v>
          </cell>
          <cell r="I2">
            <v>12</v>
          </cell>
          <cell r="J2">
            <v>13</v>
          </cell>
          <cell r="K2">
            <v>14</v>
          </cell>
          <cell r="L2">
            <v>15</v>
          </cell>
          <cell r="M2">
            <v>16</v>
          </cell>
          <cell r="N2">
            <v>17</v>
          </cell>
          <cell r="O2">
            <v>18</v>
          </cell>
          <cell r="P2">
            <v>19</v>
          </cell>
          <cell r="Q2">
            <v>20</v>
          </cell>
          <cell r="R2">
            <v>21</v>
          </cell>
          <cell r="S2">
            <v>22</v>
          </cell>
          <cell r="T2">
            <v>23</v>
          </cell>
          <cell r="U2">
            <v>24</v>
          </cell>
          <cell r="V2">
            <v>25</v>
          </cell>
          <cell r="W2">
            <v>26</v>
          </cell>
          <cell r="X2">
            <v>27</v>
          </cell>
          <cell r="Y2">
            <v>28</v>
          </cell>
          <cell r="Z2">
            <v>29</v>
          </cell>
          <cell r="AA2">
            <v>30</v>
          </cell>
          <cell r="AB2">
            <v>31</v>
          </cell>
          <cell r="AC2">
            <v>32</v>
          </cell>
          <cell r="AD2">
            <v>33</v>
          </cell>
          <cell r="AE2">
            <v>34</v>
          </cell>
          <cell r="AF2">
            <v>35</v>
          </cell>
          <cell r="AG2">
            <v>36</v>
          </cell>
          <cell r="AH2">
            <v>37</v>
          </cell>
          <cell r="AI2">
            <v>38</v>
          </cell>
          <cell r="AJ2">
            <v>39</v>
          </cell>
          <cell r="AK2">
            <v>40</v>
          </cell>
          <cell r="AL2">
            <v>41</v>
          </cell>
          <cell r="AM2">
            <v>42</v>
          </cell>
          <cell r="AN2">
            <v>43</v>
          </cell>
          <cell r="AO2">
            <v>44</v>
          </cell>
          <cell r="AP2">
            <v>45</v>
          </cell>
          <cell r="AQ2">
            <v>46</v>
          </cell>
          <cell r="AR2">
            <v>47</v>
          </cell>
          <cell r="AS2">
            <v>48</v>
          </cell>
          <cell r="AT2">
            <v>49</v>
          </cell>
          <cell r="AU2">
            <v>50</v>
          </cell>
          <cell r="AV2">
            <v>51</v>
          </cell>
          <cell r="AW2">
            <v>52</v>
          </cell>
          <cell r="AX2">
            <v>53</v>
          </cell>
          <cell r="AY2">
            <v>54</v>
          </cell>
          <cell r="AZ2">
            <v>55</v>
          </cell>
          <cell r="BA2">
            <v>56</v>
          </cell>
          <cell r="BB2">
            <v>57</v>
          </cell>
          <cell r="BC2">
            <v>58</v>
          </cell>
          <cell r="BD2">
            <v>59</v>
          </cell>
          <cell r="BE2">
            <v>60</v>
          </cell>
          <cell r="BF2">
            <v>61</v>
          </cell>
          <cell r="BG2">
            <v>62</v>
          </cell>
          <cell r="BH2">
            <v>63</v>
          </cell>
          <cell r="BI2">
            <v>64</v>
          </cell>
          <cell r="BJ2">
            <v>65</v>
          </cell>
          <cell r="BK2">
            <v>66</v>
          </cell>
          <cell r="BL2">
            <v>67</v>
          </cell>
          <cell r="BM2">
            <v>68</v>
          </cell>
          <cell r="BN2">
            <v>69</v>
          </cell>
          <cell r="BO2">
            <v>70</v>
          </cell>
          <cell r="BP2">
            <v>71</v>
          </cell>
          <cell r="BQ2">
            <v>72</v>
          </cell>
          <cell r="BR2">
            <v>73</v>
          </cell>
          <cell r="BS2">
            <v>74</v>
          </cell>
          <cell r="BT2">
            <v>75</v>
          </cell>
          <cell r="BU2">
            <v>76</v>
          </cell>
          <cell r="BV2">
            <v>77</v>
          </cell>
          <cell r="BW2">
            <v>78</v>
          </cell>
          <cell r="BX2">
            <v>79</v>
          </cell>
          <cell r="BY2">
            <v>80</v>
          </cell>
          <cell r="BZ2">
            <v>81</v>
          </cell>
          <cell r="CA2">
            <v>82</v>
          </cell>
          <cell r="CB2">
            <v>83</v>
          </cell>
          <cell r="CC2">
            <v>84</v>
          </cell>
          <cell r="CD2">
            <v>85</v>
          </cell>
          <cell r="CE2">
            <v>86</v>
          </cell>
          <cell r="CF2">
            <v>87</v>
          </cell>
          <cell r="CG2">
            <v>88</v>
          </cell>
          <cell r="CH2" t="str">
            <v>88A</v>
          </cell>
          <cell r="CI2" t="str">
            <v>88B</v>
          </cell>
          <cell r="CJ2">
            <v>89</v>
          </cell>
          <cell r="CK2">
            <v>0</v>
          </cell>
          <cell r="CL2">
            <v>0</v>
          </cell>
          <cell r="CM2">
            <v>0</v>
          </cell>
          <cell r="CN2">
            <v>0</v>
          </cell>
        </row>
        <row r="3">
          <cell r="A3">
            <v>1</v>
          </cell>
          <cell r="B3" t="str">
            <v>AR A1214</v>
          </cell>
          <cell r="C3" t="str">
            <v>AR A1214</v>
          </cell>
          <cell r="D3" t="str">
            <v>AR A1214</v>
          </cell>
          <cell r="E3" t="str">
            <v>AR A1214</v>
          </cell>
          <cell r="F3" t="str">
            <v>AR A1214</v>
          </cell>
          <cell r="G3" t="str">
            <v>AR A1214</v>
          </cell>
          <cell r="H3" t="str">
            <v>AR A1214</v>
          </cell>
          <cell r="I3" t="str">
            <v>AR A1214</v>
          </cell>
          <cell r="J3" t="str">
            <v>AR A1214</v>
          </cell>
          <cell r="K3" t="str">
            <v>AR A1214</v>
          </cell>
          <cell r="L3" t="str">
            <v>AR A1214</v>
          </cell>
          <cell r="M3" t="str">
            <v>AR A1214</v>
          </cell>
          <cell r="N3" t="str">
            <v>AR A1214</v>
          </cell>
          <cell r="O3" t="str">
            <v>AR A1214</v>
          </cell>
          <cell r="P3" t="str">
            <v>AR A1214</v>
          </cell>
          <cell r="Q3" t="str">
            <v>AR A1214</v>
          </cell>
          <cell r="R3" t="str">
            <v>AR A1214</v>
          </cell>
          <cell r="S3" t="str">
            <v>AR A1214</v>
          </cell>
          <cell r="T3" t="str">
            <v>AR A1214</v>
          </cell>
          <cell r="U3" t="str">
            <v>AR A1214</v>
          </cell>
          <cell r="V3" t="str">
            <v>AR A1214</v>
          </cell>
          <cell r="W3" t="str">
            <v>AR A1214</v>
          </cell>
          <cell r="X3" t="str">
            <v>AR A1214</v>
          </cell>
          <cell r="Y3" t="str">
            <v>AR A1214</v>
          </cell>
          <cell r="Z3" t="str">
            <v>AR A1214</v>
          </cell>
          <cell r="AA3" t="str">
            <v>AR A1214</v>
          </cell>
          <cell r="AB3" t="str">
            <v>AR A1214</v>
          </cell>
          <cell r="AC3" t="str">
            <v>AR A1214</v>
          </cell>
          <cell r="AD3" t="str">
            <v>AR A1214</v>
          </cell>
          <cell r="AE3" t="str">
            <v>AR A1214</v>
          </cell>
          <cell r="AF3" t="str">
            <v>AR A1214</v>
          </cell>
          <cell r="AG3" t="str">
            <v>AR A1214</v>
          </cell>
          <cell r="AH3" t="str">
            <v>AR A1214</v>
          </cell>
          <cell r="AI3" t="str">
            <v>AR A1214</v>
          </cell>
          <cell r="AJ3" t="str">
            <v>AR A1214</v>
          </cell>
          <cell r="AK3" t="str">
            <v>AR A1214</v>
          </cell>
          <cell r="AL3" t="str">
            <v>AR A1214</v>
          </cell>
          <cell r="AM3" t="str">
            <v>AR A1214</v>
          </cell>
          <cell r="AN3" t="str">
            <v>AR A1214</v>
          </cell>
          <cell r="AO3" t="str">
            <v>AR A1214</v>
          </cell>
          <cell r="AP3" t="str">
            <v>AR A1214</v>
          </cell>
          <cell r="AQ3" t="str">
            <v>AR A1214</v>
          </cell>
          <cell r="AR3" t="str">
            <v>AR A1214</v>
          </cell>
          <cell r="AS3" t="str">
            <v>AR A1214</v>
          </cell>
          <cell r="AT3" t="str">
            <v>AR A1214</v>
          </cell>
          <cell r="AU3" t="str">
            <v>AR A1214</v>
          </cell>
          <cell r="AV3" t="str">
            <v>AR A1214</v>
          </cell>
          <cell r="AW3" t="str">
            <v>AR A1214</v>
          </cell>
          <cell r="AX3" t="str">
            <v>AR A1214</v>
          </cell>
          <cell r="AY3" t="str">
            <v>AR A1214</v>
          </cell>
          <cell r="AZ3" t="str">
            <v>AR A1214</v>
          </cell>
          <cell r="BA3" t="str">
            <v>AR A1214</v>
          </cell>
          <cell r="BB3" t="str">
            <v>AR A1214</v>
          </cell>
          <cell r="BC3" t="str">
            <v>AR A1214</v>
          </cell>
          <cell r="BD3" t="str">
            <v>AR A1214</v>
          </cell>
          <cell r="BE3" t="str">
            <v>AR A1214</v>
          </cell>
          <cell r="BF3" t="str">
            <v>AR A1214</v>
          </cell>
          <cell r="BG3" t="str">
            <v>AR A1214</v>
          </cell>
          <cell r="BH3" t="str">
            <v>AR A1214</v>
          </cell>
          <cell r="BI3" t="str">
            <v>AR A1214</v>
          </cell>
          <cell r="BJ3" t="str">
            <v>AR A1214</v>
          </cell>
          <cell r="BK3" t="str">
            <v>AR A1214</v>
          </cell>
          <cell r="BL3" t="str">
            <v>AR A1214</v>
          </cell>
          <cell r="BM3" t="str">
            <v>AR A1214</v>
          </cell>
          <cell r="BN3" t="str">
            <v>AR A1214</v>
          </cell>
          <cell r="BO3" t="str">
            <v>AR A1214</v>
          </cell>
          <cell r="BP3" t="str">
            <v>AR A1214</v>
          </cell>
          <cell r="BQ3" t="str">
            <v>AR A1214</v>
          </cell>
          <cell r="BR3" t="str">
            <v>AR A1214</v>
          </cell>
          <cell r="BS3" t="str">
            <v>AR A1214</v>
          </cell>
          <cell r="BT3" t="str">
            <v>AR A1214</v>
          </cell>
          <cell r="BU3" t="str">
            <v>AR A1214</v>
          </cell>
          <cell r="BV3" t="str">
            <v>AR A1214</v>
          </cell>
          <cell r="BW3" t="str">
            <v>AR A1214</v>
          </cell>
          <cell r="BX3" t="str">
            <v>AR A1214</v>
          </cell>
          <cell r="BY3" t="str">
            <v>AR A12/1</v>
          </cell>
          <cell r="BZ3" t="str">
            <v>AR A12/1</v>
          </cell>
          <cell r="CA3" t="str">
            <v>AR A12/1</v>
          </cell>
          <cell r="CB3" t="str">
            <v>AR A12/1</v>
          </cell>
          <cell r="CC3" t="str">
            <v>AR A12/1</v>
          </cell>
          <cell r="CD3" t="str">
            <v>AR A12/1</v>
          </cell>
          <cell r="CE3" t="str">
            <v>AR A12/1</v>
          </cell>
          <cell r="CF3" t="str">
            <v>AR A12/1</v>
          </cell>
          <cell r="CG3" t="str">
            <v>AR A12/1</v>
          </cell>
          <cell r="CH3" t="str">
            <v>AR A12/1</v>
          </cell>
          <cell r="CI3" t="str">
            <v>AR A12/1</v>
          </cell>
          <cell r="CJ3" t="str">
            <v>AR A12/1</v>
          </cell>
          <cell r="CK3">
            <v>0</v>
          </cell>
          <cell r="CL3">
            <v>0</v>
          </cell>
          <cell r="CM3">
            <v>0</v>
          </cell>
          <cell r="CN3">
            <v>0</v>
          </cell>
        </row>
        <row r="4">
          <cell r="A4">
            <v>2</v>
          </cell>
          <cell r="B4" t="str">
            <v>AR A1071/10</v>
          </cell>
          <cell r="C4" t="str">
            <v>AR A1071/10</v>
          </cell>
          <cell r="D4" t="str">
            <v>AR A1071/10</v>
          </cell>
          <cell r="E4" t="str">
            <v>AR A1071/10</v>
          </cell>
          <cell r="F4" t="str">
            <v>AR A1071/10</v>
          </cell>
          <cell r="G4" t="str">
            <v>AR A1071/10</v>
          </cell>
          <cell r="H4" t="str">
            <v>AR A1071/10</v>
          </cell>
          <cell r="I4" t="str">
            <v>AR A1071/10</v>
          </cell>
          <cell r="J4" t="str">
            <v>AR A1071/10</v>
          </cell>
          <cell r="K4" t="str">
            <v>AR A1071/10</v>
          </cell>
          <cell r="L4" t="str">
            <v>AR A1071/10</v>
          </cell>
          <cell r="M4" t="str">
            <v>AR A1071/10</v>
          </cell>
          <cell r="N4" t="str">
            <v>AR A1071/10</v>
          </cell>
          <cell r="O4" t="str">
            <v>AR A1071/10</v>
          </cell>
          <cell r="P4" t="str">
            <v>AR A1071/10</v>
          </cell>
          <cell r="Q4" t="str">
            <v>AR A1071/10</v>
          </cell>
          <cell r="R4" t="str">
            <v>AR A1071/10</v>
          </cell>
          <cell r="S4" t="str">
            <v>AR A1071/10</v>
          </cell>
          <cell r="T4" t="str">
            <v>AR A1071/10</v>
          </cell>
          <cell r="U4" t="str">
            <v>AR A1071/10</v>
          </cell>
          <cell r="V4" t="str">
            <v>AR A1071/10</v>
          </cell>
          <cell r="W4" t="str">
            <v>AR A1071/10</v>
          </cell>
          <cell r="X4" t="str">
            <v>AR A1071/10</v>
          </cell>
          <cell r="Y4" t="str">
            <v>AR A1071/10</v>
          </cell>
          <cell r="Z4" t="str">
            <v>AR A1071/10</v>
          </cell>
          <cell r="AA4" t="str">
            <v>AR A1071/10</v>
          </cell>
          <cell r="AB4" t="str">
            <v>AR A1071/10</v>
          </cell>
          <cell r="AC4" t="str">
            <v>AR A1071/10</v>
          </cell>
          <cell r="AD4" t="str">
            <v>AR A1071/10</v>
          </cell>
          <cell r="AE4" t="str">
            <v>AR A1071/10</v>
          </cell>
          <cell r="AF4" t="str">
            <v>AR A1071/10</v>
          </cell>
          <cell r="AG4" t="str">
            <v>AR A1071/10</v>
          </cell>
          <cell r="AH4" t="str">
            <v>AR A1071/10</v>
          </cell>
          <cell r="AI4" t="str">
            <v>AR A1071/10</v>
          </cell>
          <cell r="AJ4" t="str">
            <v>AR A1071/10</v>
          </cell>
          <cell r="AK4" t="str">
            <v>AR A1071/10</v>
          </cell>
          <cell r="AL4" t="str">
            <v>AR A1071/10</v>
          </cell>
          <cell r="AM4" t="str">
            <v>AR A1071/10</v>
          </cell>
          <cell r="AN4" t="str">
            <v>AR A1071/10</v>
          </cell>
          <cell r="AO4" t="str">
            <v>AR A1071/10</v>
          </cell>
          <cell r="AP4" t="str">
            <v>AR A1071/10</v>
          </cell>
          <cell r="AQ4" t="str">
            <v>AR A1071/10</v>
          </cell>
          <cell r="AR4" t="str">
            <v>AR A1071/10</v>
          </cell>
          <cell r="AS4" t="str">
            <v>AR A1071/10</v>
          </cell>
          <cell r="AT4" t="str">
            <v>AR A1071/10</v>
          </cell>
          <cell r="AU4" t="str">
            <v>AR A1071/10</v>
          </cell>
          <cell r="AV4" t="str">
            <v>AR A1071/10</v>
          </cell>
          <cell r="AW4" t="str">
            <v>AR A1071/10</v>
          </cell>
          <cell r="AX4" t="str">
            <v>AR A1071/10</v>
          </cell>
          <cell r="AY4" t="str">
            <v>AR A1071/10</v>
          </cell>
          <cell r="AZ4" t="str">
            <v>AR A1071/10</v>
          </cell>
          <cell r="BA4" t="str">
            <v>AR A1071/10</v>
          </cell>
          <cell r="BB4" t="str">
            <v>AR A1071/10</v>
          </cell>
          <cell r="BC4" t="str">
            <v>AR A1071/10</v>
          </cell>
          <cell r="BD4" t="str">
            <v>AR A1071/10</v>
          </cell>
          <cell r="BE4" t="str">
            <v>AR A1071/10</v>
          </cell>
          <cell r="BF4" t="str">
            <v>AR A1071/10</v>
          </cell>
          <cell r="BG4" t="str">
            <v>AR A1071/10</v>
          </cell>
          <cell r="BH4" t="str">
            <v>AR A1071/10</v>
          </cell>
          <cell r="BI4" t="str">
            <v>AR A1071/10</v>
          </cell>
          <cell r="BJ4" t="str">
            <v>AR A1071/10</v>
          </cell>
          <cell r="BK4" t="str">
            <v>AR A1071/10</v>
          </cell>
          <cell r="BL4" t="str">
            <v>AR A1071/10</v>
          </cell>
          <cell r="BM4" t="str">
            <v>AR A1071/10</v>
          </cell>
          <cell r="BN4" t="str">
            <v>AR A1071/10</v>
          </cell>
          <cell r="BO4" t="str">
            <v>AR A1071/10</v>
          </cell>
          <cell r="BP4" t="str">
            <v>AR A1071/10</v>
          </cell>
          <cell r="BQ4" t="str">
            <v>AR A1071/10</v>
          </cell>
          <cell r="BR4" t="str">
            <v>AR A1071/10</v>
          </cell>
          <cell r="BS4" t="str">
            <v>AR A1071/10</v>
          </cell>
          <cell r="BT4" t="str">
            <v>AR A1071/10</v>
          </cell>
          <cell r="BU4" t="str">
            <v>AR A1071/10</v>
          </cell>
          <cell r="BV4" t="str">
            <v>AR A1071/10</v>
          </cell>
          <cell r="BW4" t="str">
            <v>AR A1071/10</v>
          </cell>
          <cell r="BX4" t="str">
            <v>AR A1071/10</v>
          </cell>
          <cell r="BY4" t="str">
            <v>AR A12/2</v>
          </cell>
          <cell r="BZ4" t="str">
            <v>AR A12/2</v>
          </cell>
          <cell r="CA4" t="str">
            <v>AR A12/2</v>
          </cell>
          <cell r="CB4" t="str">
            <v>AR A12/2</v>
          </cell>
          <cell r="CC4" t="str">
            <v>AR A12/2</v>
          </cell>
          <cell r="CD4" t="str">
            <v>AR A12/2</v>
          </cell>
          <cell r="CE4" t="str">
            <v>AR A12/2</v>
          </cell>
          <cell r="CF4" t="str">
            <v>AR A12/2</v>
          </cell>
          <cell r="CG4" t="str">
            <v>AR A12/2</v>
          </cell>
          <cell r="CH4" t="str">
            <v>AR A12/2</v>
          </cell>
          <cell r="CI4" t="str">
            <v>AR A12/2</v>
          </cell>
          <cell r="CJ4" t="str">
            <v>AR A12/2</v>
          </cell>
          <cell r="CK4">
            <v>0</v>
          </cell>
          <cell r="CL4">
            <v>0</v>
          </cell>
          <cell r="CM4">
            <v>0</v>
          </cell>
          <cell r="CN4">
            <v>0</v>
          </cell>
        </row>
        <row r="5">
          <cell r="A5">
            <v>3</v>
          </cell>
          <cell r="B5" t="str">
            <v>AR A1071/9</v>
          </cell>
          <cell r="C5" t="str">
            <v>AR A1071/9</v>
          </cell>
          <cell r="D5" t="str">
            <v>AR A1071/9</v>
          </cell>
          <cell r="E5" t="str">
            <v>AR A1071/9</v>
          </cell>
          <cell r="F5" t="str">
            <v>AR A1071/9</v>
          </cell>
          <cell r="G5" t="str">
            <v>AR A1071/9</v>
          </cell>
          <cell r="H5" t="str">
            <v>AR A1071/9</v>
          </cell>
          <cell r="I5" t="str">
            <v>AR A1071/9</v>
          </cell>
          <cell r="J5" t="str">
            <v>AR A1071/9</v>
          </cell>
          <cell r="K5" t="str">
            <v>AR A1071/9</v>
          </cell>
          <cell r="L5" t="str">
            <v>AR A1071/9</v>
          </cell>
          <cell r="M5" t="str">
            <v>AR A1071/9</v>
          </cell>
          <cell r="N5" t="str">
            <v>AR A1071/9</v>
          </cell>
          <cell r="O5" t="str">
            <v>AR A1071/9</v>
          </cell>
          <cell r="P5" t="str">
            <v>AR A1071/9</v>
          </cell>
          <cell r="Q5" t="str">
            <v>AR A1071/9</v>
          </cell>
          <cell r="R5" t="str">
            <v>AR A1071/9</v>
          </cell>
          <cell r="S5" t="str">
            <v>AR A1071/9</v>
          </cell>
          <cell r="T5" t="str">
            <v>AR A1071/9</v>
          </cell>
          <cell r="U5" t="str">
            <v>AR A1071/9</v>
          </cell>
          <cell r="V5" t="str">
            <v>AR A1071/9</v>
          </cell>
          <cell r="W5" t="str">
            <v>AR A1071/9</v>
          </cell>
          <cell r="X5" t="str">
            <v>AR A1071/9</v>
          </cell>
          <cell r="Y5" t="str">
            <v>AR A1071/9</v>
          </cell>
          <cell r="Z5" t="str">
            <v>AR A1071/9</v>
          </cell>
          <cell r="AA5" t="str">
            <v>AR A1071/9</v>
          </cell>
          <cell r="AB5" t="str">
            <v>AR A1071/9</v>
          </cell>
          <cell r="AC5" t="str">
            <v>AR A1071/9</v>
          </cell>
          <cell r="AD5" t="str">
            <v>AR A1071/9</v>
          </cell>
          <cell r="AE5" t="str">
            <v>AR A1071/9</v>
          </cell>
          <cell r="AF5" t="str">
            <v>AR A1071/9</v>
          </cell>
          <cell r="AG5" t="str">
            <v>AR A1071/9</v>
          </cell>
          <cell r="AH5" t="str">
            <v>AR A1071/9</v>
          </cell>
          <cell r="AI5" t="str">
            <v>AR A1071/9</v>
          </cell>
          <cell r="AJ5" t="str">
            <v>AR A1071/9</v>
          </cell>
          <cell r="AK5" t="str">
            <v>AR A1071/9</v>
          </cell>
          <cell r="AL5" t="str">
            <v>AR A1071/9</v>
          </cell>
          <cell r="AM5" t="str">
            <v>AR A1071/9</v>
          </cell>
          <cell r="AN5" t="str">
            <v>AR A1071/9</v>
          </cell>
          <cell r="AO5" t="str">
            <v>AR A1071/9</v>
          </cell>
          <cell r="AP5" t="str">
            <v>AR A1071/9</v>
          </cell>
          <cell r="AQ5" t="str">
            <v>AR A1071/9</v>
          </cell>
          <cell r="AR5" t="str">
            <v>AR A1071/9</v>
          </cell>
          <cell r="AS5" t="str">
            <v>AR A1071/9</v>
          </cell>
          <cell r="AT5" t="str">
            <v>AR A1071/9</v>
          </cell>
          <cell r="AU5" t="str">
            <v>AR A1071/9</v>
          </cell>
          <cell r="AV5" t="str">
            <v>AR A1071/9</v>
          </cell>
          <cell r="AW5" t="str">
            <v>AR A1071/9</v>
          </cell>
          <cell r="AX5" t="str">
            <v>AR A1071/9</v>
          </cell>
          <cell r="AY5" t="str">
            <v>AR A1071/9</v>
          </cell>
          <cell r="AZ5" t="str">
            <v>AR A1071/9</v>
          </cell>
          <cell r="BA5" t="str">
            <v>AR A1071/9</v>
          </cell>
          <cell r="BB5" t="str">
            <v>AR A1071/9</v>
          </cell>
          <cell r="BC5" t="str">
            <v>AR A1071/9</v>
          </cell>
          <cell r="BD5" t="str">
            <v>AR A1071/9</v>
          </cell>
          <cell r="BE5" t="str">
            <v>AR A1071/9</v>
          </cell>
          <cell r="BF5" t="str">
            <v>AR A1071/9</v>
          </cell>
          <cell r="BG5" t="str">
            <v>AR A1071/9</v>
          </cell>
          <cell r="BH5" t="str">
            <v>AR A1071/9</v>
          </cell>
          <cell r="BI5" t="str">
            <v>AR A1071/9</v>
          </cell>
          <cell r="BJ5" t="str">
            <v>AR A1071/9</v>
          </cell>
          <cell r="BK5" t="str">
            <v>AR A1071/9</v>
          </cell>
          <cell r="BL5" t="str">
            <v>AR A1071/9</v>
          </cell>
          <cell r="BM5" t="str">
            <v>AR A1071/9</v>
          </cell>
          <cell r="BN5" t="str">
            <v>AR A1071/9</v>
          </cell>
          <cell r="BO5" t="str">
            <v>AR A1071/9</v>
          </cell>
          <cell r="BP5" t="str">
            <v>AR A1071/9</v>
          </cell>
          <cell r="BQ5" t="str">
            <v>AR A1071/9</v>
          </cell>
          <cell r="BR5" t="str">
            <v>AR A1071/9</v>
          </cell>
          <cell r="BS5" t="str">
            <v>AR A1071/9</v>
          </cell>
          <cell r="BT5" t="str">
            <v>AR A1071/9</v>
          </cell>
          <cell r="BU5" t="str">
            <v>AR A1071/9</v>
          </cell>
          <cell r="BV5" t="str">
            <v>AR A1071/9</v>
          </cell>
          <cell r="BW5" t="str">
            <v>AR A1071/9</v>
          </cell>
          <cell r="BX5" t="str">
            <v>AR A1071/9</v>
          </cell>
          <cell r="BY5" t="str">
            <v>AR A12/3</v>
          </cell>
          <cell r="BZ5" t="str">
            <v>AR A12/3</v>
          </cell>
          <cell r="CA5" t="str">
            <v>AR A12/3</v>
          </cell>
          <cell r="CB5" t="str">
            <v>AR A12/3</v>
          </cell>
          <cell r="CC5" t="str">
            <v>AR A12/3</v>
          </cell>
          <cell r="CD5" t="str">
            <v>AR A12/3</v>
          </cell>
          <cell r="CE5" t="str">
            <v>AR A12/3</v>
          </cell>
          <cell r="CF5" t="str">
            <v>AR A12/3</v>
          </cell>
          <cell r="CG5" t="str">
            <v>AR A12/3</v>
          </cell>
          <cell r="CH5" t="str">
            <v>AR A12/3</v>
          </cell>
          <cell r="CI5" t="str">
            <v>AR A12/3</v>
          </cell>
          <cell r="CJ5" t="str">
            <v>AR A12/3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</row>
        <row r="6">
          <cell r="A6">
            <v>4</v>
          </cell>
          <cell r="B6" t="str">
            <v>AP D1</v>
          </cell>
          <cell r="C6" t="str">
            <v>AP D2</v>
          </cell>
          <cell r="D6" t="str">
            <v>AP D3</v>
          </cell>
          <cell r="E6" t="str">
            <v>AP D4</v>
          </cell>
          <cell r="F6" t="str">
            <v>AP D4</v>
          </cell>
          <cell r="G6" t="str">
            <v>AP D4</v>
          </cell>
          <cell r="H6" t="str">
            <v>AP D5</v>
          </cell>
          <cell r="I6" t="str">
            <v>AP D5</v>
          </cell>
          <cell r="J6" t="str">
            <v>AR 20</v>
          </cell>
          <cell r="K6" t="str">
            <v>AR 20</v>
          </cell>
          <cell r="L6" t="str">
            <v>AR 20</v>
          </cell>
          <cell r="M6" t="str">
            <v>AR 20</v>
          </cell>
          <cell r="N6" t="str">
            <v>AR 20</v>
          </cell>
          <cell r="O6" t="str">
            <v>AR 20</v>
          </cell>
          <cell r="P6" t="str">
            <v>AR 20</v>
          </cell>
          <cell r="Q6" t="str">
            <v>AR 20</v>
          </cell>
          <cell r="R6" t="str">
            <v>AR 20</v>
          </cell>
          <cell r="S6" t="str">
            <v>AR 20</v>
          </cell>
          <cell r="T6" t="str">
            <v>AR 20</v>
          </cell>
          <cell r="U6" t="str">
            <v>AR 20</v>
          </cell>
          <cell r="V6" t="str">
            <v>AR 20</v>
          </cell>
          <cell r="W6" t="str">
            <v>AR 20</v>
          </cell>
          <cell r="X6" t="str">
            <v>AR 20</v>
          </cell>
          <cell r="Y6" t="str">
            <v>AR 20</v>
          </cell>
          <cell r="Z6" t="str">
            <v>AR A1071/8</v>
          </cell>
          <cell r="AA6" t="str">
            <v>AR A1071/8</v>
          </cell>
          <cell r="AB6" t="str">
            <v>AR A1071/8</v>
          </cell>
          <cell r="AC6" t="str">
            <v>AR A1071/8</v>
          </cell>
          <cell r="AD6" t="str">
            <v>AR A1071/8</v>
          </cell>
          <cell r="AE6" t="str">
            <v>AR A1071/8</v>
          </cell>
          <cell r="AF6" t="str">
            <v>AR A1071/8</v>
          </cell>
          <cell r="AG6" t="str">
            <v>AR A1071/8</v>
          </cell>
          <cell r="AH6" t="str">
            <v>AR A1071/8</v>
          </cell>
          <cell r="AI6" t="str">
            <v>AR A1071/8</v>
          </cell>
          <cell r="AJ6" t="str">
            <v>AR A1071/8</v>
          </cell>
          <cell r="AK6" t="str">
            <v>AR A1071/8</v>
          </cell>
          <cell r="AL6" t="str">
            <v>AR A1071/8</v>
          </cell>
          <cell r="AM6" t="str">
            <v>AR A1071/8</v>
          </cell>
          <cell r="AN6" t="str">
            <v>AR A1071/8</v>
          </cell>
          <cell r="AO6" t="str">
            <v>AR A1071/8</v>
          </cell>
          <cell r="AP6" t="str">
            <v>AR A1071/8</v>
          </cell>
          <cell r="AQ6" t="str">
            <v>AR A1071/8</v>
          </cell>
          <cell r="AR6" t="str">
            <v>AR A1071/8</v>
          </cell>
          <cell r="AS6" t="str">
            <v>AR A1071/8</v>
          </cell>
          <cell r="AT6" t="str">
            <v>AR A1071/8</v>
          </cell>
          <cell r="AU6" t="str">
            <v>AR A1071/8</v>
          </cell>
          <cell r="AV6" t="str">
            <v>AR A1071/8</v>
          </cell>
          <cell r="AW6" t="str">
            <v>AR A1071/8</v>
          </cell>
          <cell r="AX6" t="str">
            <v>AR A1071/8</v>
          </cell>
          <cell r="AY6" t="str">
            <v>AR A1071/8</v>
          </cell>
          <cell r="AZ6" t="str">
            <v>AR A1071/8</v>
          </cell>
          <cell r="BA6" t="str">
            <v>AR A1071/8</v>
          </cell>
          <cell r="BB6" t="str">
            <v>AR A1071/8</v>
          </cell>
          <cell r="BC6" t="str">
            <v>AR A1071/8</v>
          </cell>
          <cell r="BD6" t="str">
            <v>AR A1071/8</v>
          </cell>
          <cell r="BE6" t="str">
            <v>AR A1071/8</v>
          </cell>
          <cell r="BF6" t="str">
            <v>AR A1071/8</v>
          </cell>
          <cell r="BG6" t="str">
            <v>AR A1071/8</v>
          </cell>
          <cell r="BH6" t="str">
            <v>AR A1071/8</v>
          </cell>
          <cell r="BI6" t="str">
            <v>AR A1071/8</v>
          </cell>
          <cell r="BJ6" t="str">
            <v>AR A1071/8</v>
          </cell>
          <cell r="BK6" t="str">
            <v>AR A1071/8</v>
          </cell>
          <cell r="BL6" t="str">
            <v>AR A1071/8</v>
          </cell>
          <cell r="BM6" t="str">
            <v>AR A1071/8</v>
          </cell>
          <cell r="BN6" t="str">
            <v>AR A1071/8</v>
          </cell>
          <cell r="BO6" t="str">
            <v>AR A1071/8</v>
          </cell>
          <cell r="BP6" t="str">
            <v>AR A1071/8</v>
          </cell>
          <cell r="BQ6" t="str">
            <v>AR A1071/8</v>
          </cell>
          <cell r="BR6" t="str">
            <v>AR A1071/8</v>
          </cell>
          <cell r="BS6" t="str">
            <v>AR A1071/8</v>
          </cell>
          <cell r="BT6" t="str">
            <v>AR A1071/8</v>
          </cell>
          <cell r="BU6" t="str">
            <v>AR A1071/8</v>
          </cell>
          <cell r="BV6" t="str">
            <v>AR A1071/8</v>
          </cell>
          <cell r="BW6" t="str">
            <v>AR A1071/8</v>
          </cell>
          <cell r="BX6" t="str">
            <v>AR A1071/8</v>
          </cell>
          <cell r="BY6" t="str">
            <v>AR A120/3</v>
          </cell>
          <cell r="BZ6" t="str">
            <v>AR A120/3</v>
          </cell>
          <cell r="CA6" t="str">
            <v>AR A120/3</v>
          </cell>
          <cell r="CB6" t="str">
            <v>AR A120/3</v>
          </cell>
          <cell r="CC6" t="str">
            <v>AR A120/3</v>
          </cell>
          <cell r="CD6" t="str">
            <v>AR A120/3</v>
          </cell>
          <cell r="CE6" t="str">
            <v>AR A120/3</v>
          </cell>
          <cell r="CF6" t="str">
            <v>AR A120/3</v>
          </cell>
          <cell r="CG6" t="str">
            <v>AR A120/3</v>
          </cell>
          <cell r="CH6" t="str">
            <v>AR A120/3</v>
          </cell>
          <cell r="CI6" t="str">
            <v>AR A120/3</v>
          </cell>
          <cell r="CJ6" t="str">
            <v>AR A120/3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</row>
        <row r="7">
          <cell r="A7">
            <v>5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 t="str">
            <v>AP D7</v>
          </cell>
          <cell r="K7" t="str">
            <v>AP D9</v>
          </cell>
          <cell r="L7" t="str">
            <v>AP D9</v>
          </cell>
          <cell r="M7" t="str">
            <v>AP D9</v>
          </cell>
          <cell r="N7" t="str">
            <v>AP D11</v>
          </cell>
          <cell r="O7" t="str">
            <v>AP D11</v>
          </cell>
          <cell r="P7" t="str">
            <v>AP D11</v>
          </cell>
          <cell r="Q7" t="str">
            <v>AR 19</v>
          </cell>
          <cell r="R7" t="str">
            <v>AR 19</v>
          </cell>
          <cell r="S7" t="str">
            <v>AR 19</v>
          </cell>
          <cell r="T7" t="str">
            <v>AR 19</v>
          </cell>
          <cell r="U7" t="str">
            <v>AR 19</v>
          </cell>
          <cell r="V7" t="str">
            <v>AR 19</v>
          </cell>
          <cell r="W7" t="str">
            <v>AR 19</v>
          </cell>
          <cell r="X7" t="str">
            <v>AR 19</v>
          </cell>
          <cell r="Y7" t="str">
            <v>AR 19</v>
          </cell>
          <cell r="Z7" t="str">
            <v>AR A1071/7</v>
          </cell>
          <cell r="AA7" t="str">
            <v>AR A1071/7</v>
          </cell>
          <cell r="AB7" t="str">
            <v>AR A1071/7</v>
          </cell>
          <cell r="AC7" t="str">
            <v>AR A1071/7</v>
          </cell>
          <cell r="AD7" t="str">
            <v>AR A1071/7</v>
          </cell>
          <cell r="AE7" t="str">
            <v>AR A1071/7</v>
          </cell>
          <cell r="AF7" t="str">
            <v>AR A1071/7</v>
          </cell>
          <cell r="AG7" t="str">
            <v>AR A1071/7</v>
          </cell>
          <cell r="AH7" t="str">
            <v>AR A1071/7</v>
          </cell>
          <cell r="AI7" t="str">
            <v>AR A1071/7</v>
          </cell>
          <cell r="AJ7" t="str">
            <v>AR A1071/7</v>
          </cell>
          <cell r="AK7" t="str">
            <v>AR A1071/7</v>
          </cell>
          <cell r="AL7" t="str">
            <v>AR A1071/7</v>
          </cell>
          <cell r="AM7" t="str">
            <v>AR A1071/7</v>
          </cell>
          <cell r="AN7" t="str">
            <v>AR A1071/7</v>
          </cell>
          <cell r="AO7" t="str">
            <v>AR A1071/7</v>
          </cell>
          <cell r="AP7" t="str">
            <v>AR A1071/7</v>
          </cell>
          <cell r="AQ7" t="str">
            <v>AR A1071/7</v>
          </cell>
          <cell r="AR7" t="str">
            <v>AR A1071/7</v>
          </cell>
          <cell r="AS7" t="str">
            <v>AR A1071/7</v>
          </cell>
          <cell r="AT7" t="str">
            <v>AR A1071/7</v>
          </cell>
          <cell r="AU7" t="str">
            <v>AR A1071/7</v>
          </cell>
          <cell r="AV7" t="str">
            <v>AR A1071/7</v>
          </cell>
          <cell r="AW7" t="str">
            <v>AR A1071/7</v>
          </cell>
          <cell r="AX7" t="str">
            <v>AR A1071/7</v>
          </cell>
          <cell r="AY7" t="str">
            <v>AR A1071/7</v>
          </cell>
          <cell r="AZ7" t="str">
            <v>AR A1071/7</v>
          </cell>
          <cell r="BA7" t="str">
            <v>AR A1071/7</v>
          </cell>
          <cell r="BB7" t="str">
            <v>AR A1071/7</v>
          </cell>
          <cell r="BC7" t="str">
            <v>AR A1071/7</v>
          </cell>
          <cell r="BD7" t="str">
            <v>AR A1071/7</v>
          </cell>
          <cell r="BE7" t="str">
            <v>AR A1071/7</v>
          </cell>
          <cell r="BF7" t="str">
            <v>AR A1071/7</v>
          </cell>
          <cell r="BG7" t="str">
            <v>AR A1071/7</v>
          </cell>
          <cell r="BH7" t="str">
            <v>AR A1071/7</v>
          </cell>
          <cell r="BI7" t="str">
            <v>AR A1071/7</v>
          </cell>
          <cell r="BJ7" t="str">
            <v>AR A1071/7</v>
          </cell>
          <cell r="BK7" t="str">
            <v>AR A1071/7</v>
          </cell>
          <cell r="BL7" t="str">
            <v>AR A1071/7</v>
          </cell>
          <cell r="BM7" t="str">
            <v>AR A1071/7</v>
          </cell>
          <cell r="BN7" t="str">
            <v>AR A1071/7</v>
          </cell>
          <cell r="BO7" t="str">
            <v>AR A1071/7</v>
          </cell>
          <cell r="BP7" t="str">
            <v>AR A1071/7</v>
          </cell>
          <cell r="BQ7" t="str">
            <v>AR A1071/7</v>
          </cell>
          <cell r="BR7" t="str">
            <v>AR A1071/7</v>
          </cell>
          <cell r="BS7" t="str">
            <v>AR A1071/7</v>
          </cell>
          <cell r="BT7" t="str">
            <v>AR A1071/7</v>
          </cell>
          <cell r="BU7" t="str">
            <v>AR A1071/7</v>
          </cell>
          <cell r="BV7" t="str">
            <v>AR A1071/7</v>
          </cell>
          <cell r="BW7" t="str">
            <v>AR A1071/7</v>
          </cell>
          <cell r="BX7" t="str">
            <v>AR A1071/7</v>
          </cell>
          <cell r="BY7" t="str">
            <v>AR A131</v>
          </cell>
          <cell r="BZ7" t="str">
            <v>AR A131</v>
          </cell>
          <cell r="CA7" t="str">
            <v>AR A131</v>
          </cell>
          <cell r="CB7" t="str">
            <v>AR A131</v>
          </cell>
          <cell r="CC7" t="str">
            <v>AR A131</v>
          </cell>
          <cell r="CD7" t="str">
            <v>AR A131</v>
          </cell>
          <cell r="CE7" t="str">
            <v>AR A131</v>
          </cell>
          <cell r="CF7" t="str">
            <v>AR A131</v>
          </cell>
          <cell r="CG7" t="str">
            <v>AR A131</v>
          </cell>
          <cell r="CH7" t="str">
            <v>AR A131</v>
          </cell>
          <cell r="CI7" t="str">
            <v>AR A131</v>
          </cell>
          <cell r="CJ7" t="str">
            <v>AR A131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</row>
        <row r="8">
          <cell r="A8">
            <v>6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 t="str">
            <v>AP D13</v>
          </cell>
          <cell r="R8" t="str">
            <v>AP D13</v>
          </cell>
          <cell r="S8" t="str">
            <v>AR 18</v>
          </cell>
          <cell r="T8" t="str">
            <v>AR 18</v>
          </cell>
          <cell r="U8" t="str">
            <v>AR 18</v>
          </cell>
          <cell r="V8" t="str">
            <v>AR 18</v>
          </cell>
          <cell r="W8" t="str">
            <v>AR 18</v>
          </cell>
          <cell r="X8" t="str">
            <v>AR 17</v>
          </cell>
          <cell r="Y8" t="str">
            <v>AR 17</v>
          </cell>
          <cell r="Z8" t="str">
            <v>AR A1071/6</v>
          </cell>
          <cell r="AA8" t="str">
            <v>AR A1071/6</v>
          </cell>
          <cell r="AB8" t="str">
            <v>AR A1071/6</v>
          </cell>
          <cell r="AC8" t="str">
            <v>AR A1071/6</v>
          </cell>
          <cell r="AD8" t="str">
            <v>AR A1071/6</v>
          </cell>
          <cell r="AE8" t="str">
            <v>AR A1071/6</v>
          </cell>
          <cell r="AF8" t="str">
            <v>AR A1071/6</v>
          </cell>
          <cell r="AG8" t="str">
            <v>AR A1071/6</v>
          </cell>
          <cell r="AH8" t="str">
            <v>AR A1071/6</v>
          </cell>
          <cell r="AI8" t="str">
            <v>AR A1071/6</v>
          </cell>
          <cell r="AJ8" t="str">
            <v>AR A1071/6</v>
          </cell>
          <cell r="AK8" t="str">
            <v>AR A1071/6</v>
          </cell>
          <cell r="AL8" t="str">
            <v>AR A1071/6</v>
          </cell>
          <cell r="AM8" t="str">
            <v>AR A1071/6</v>
          </cell>
          <cell r="AN8" t="str">
            <v>AR A1071/6</v>
          </cell>
          <cell r="AO8" t="str">
            <v>AR A1071/6</v>
          </cell>
          <cell r="AP8" t="str">
            <v>AR A1071/6</v>
          </cell>
          <cell r="AQ8" t="str">
            <v>AR A1071/6</v>
          </cell>
          <cell r="AR8" t="str">
            <v>AR A1071/6</v>
          </cell>
          <cell r="AS8" t="str">
            <v>AR A1071/6</v>
          </cell>
          <cell r="AT8" t="str">
            <v>AR A1071/6</v>
          </cell>
          <cell r="AU8" t="str">
            <v>AR A1071/6</v>
          </cell>
          <cell r="AV8" t="str">
            <v>AR A1071/6</v>
          </cell>
          <cell r="AW8" t="str">
            <v>AR A1071/6</v>
          </cell>
          <cell r="AX8" t="str">
            <v>AR A1071/6</v>
          </cell>
          <cell r="AY8" t="str">
            <v>AR A1071/6</v>
          </cell>
          <cell r="AZ8" t="str">
            <v>AR A1071/6</v>
          </cell>
          <cell r="BA8" t="str">
            <v>AR A1071/6</v>
          </cell>
          <cell r="BB8" t="str">
            <v>AR A1071/6</v>
          </cell>
          <cell r="BC8" t="str">
            <v>AR A1071/6</v>
          </cell>
          <cell r="BD8" t="str">
            <v>AR A1071/6</v>
          </cell>
          <cell r="BE8" t="str">
            <v>AR A1071/6</v>
          </cell>
          <cell r="BF8" t="str">
            <v>AR A1071/6</v>
          </cell>
          <cell r="BG8" t="str">
            <v>AR A1071/6</v>
          </cell>
          <cell r="BH8" t="str">
            <v>AR A1071/6</v>
          </cell>
          <cell r="BI8" t="str">
            <v>AR A1071/6</v>
          </cell>
          <cell r="BJ8" t="str">
            <v>AR A1071/6</v>
          </cell>
          <cell r="BK8" t="str">
            <v>AR A1071/6</v>
          </cell>
          <cell r="BL8" t="str">
            <v>AR A1071/6</v>
          </cell>
          <cell r="BM8" t="str">
            <v>AR A1071/6</v>
          </cell>
          <cell r="BN8" t="str">
            <v>AR A1071/6</v>
          </cell>
          <cell r="BO8" t="str">
            <v>AR A1071/6</v>
          </cell>
          <cell r="BP8" t="str">
            <v>AR A1071/6</v>
          </cell>
          <cell r="BQ8" t="str">
            <v>AR A1071/6</v>
          </cell>
          <cell r="BR8" t="str">
            <v>AR A1071/6</v>
          </cell>
          <cell r="BS8" t="str">
            <v>AR A1071/6</v>
          </cell>
          <cell r="BT8" t="str">
            <v>AR A1071/6</v>
          </cell>
          <cell r="BU8" t="str">
            <v>AR A1071/6</v>
          </cell>
          <cell r="BV8" t="str">
            <v>AR A1071/6</v>
          </cell>
          <cell r="BW8" t="str">
            <v>AR A1071/6</v>
          </cell>
          <cell r="BX8" t="str">
            <v>AR A1071/6</v>
          </cell>
          <cell r="BY8" t="str">
            <v>AR A131/0</v>
          </cell>
          <cell r="BZ8" t="str">
            <v>AR A131/0</v>
          </cell>
          <cell r="CA8" t="str">
            <v>AR A131/0</v>
          </cell>
          <cell r="CB8" t="str">
            <v>AR A131/0</v>
          </cell>
          <cell r="CC8" t="str">
            <v>AR A131/0</v>
          </cell>
          <cell r="CD8" t="str">
            <v>AR A131/0</v>
          </cell>
          <cell r="CE8" t="str">
            <v>AR A131/0</v>
          </cell>
          <cell r="CF8" t="str">
            <v>AR A131/0</v>
          </cell>
          <cell r="CG8" t="str">
            <v>AR A131/0</v>
          </cell>
          <cell r="CH8" t="str">
            <v>AR A131/0</v>
          </cell>
          <cell r="CI8" t="str">
            <v>AR A131/0</v>
          </cell>
          <cell r="CJ8" t="str">
            <v>AR A131/0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</row>
        <row r="9">
          <cell r="A9">
            <v>7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 t="str">
            <v>AP D15</v>
          </cell>
          <cell r="T9" t="str">
            <v>AP12</v>
          </cell>
          <cell r="U9" t="str">
            <v>AP12</v>
          </cell>
          <cell r="V9" t="str">
            <v>AP12</v>
          </cell>
          <cell r="W9" t="str">
            <v>AP12</v>
          </cell>
          <cell r="X9" t="str">
            <v>AP15</v>
          </cell>
          <cell r="Y9" t="str">
            <v>AP15</v>
          </cell>
          <cell r="Z9" t="str">
            <v>AR A1071/5</v>
          </cell>
          <cell r="AA9" t="str">
            <v>AR A1071/5</v>
          </cell>
          <cell r="AB9" t="str">
            <v>AR A1071/5</v>
          </cell>
          <cell r="AC9" t="str">
            <v>AR A1071/5</v>
          </cell>
          <cell r="AD9" t="str">
            <v>AR A1071/5</v>
          </cell>
          <cell r="AE9" t="str">
            <v>AR A1071/5</v>
          </cell>
          <cell r="AF9" t="str">
            <v>AR A1071/5</v>
          </cell>
          <cell r="AG9" t="str">
            <v>AR A1071/5</v>
          </cell>
          <cell r="AH9" t="str">
            <v>AR A1071/5</v>
          </cell>
          <cell r="AI9" t="str">
            <v>AR A1071/5</v>
          </cell>
          <cell r="AJ9" t="str">
            <v>AR A1071/5</v>
          </cell>
          <cell r="AK9" t="str">
            <v>AR A1071/5</v>
          </cell>
          <cell r="AL9" t="str">
            <v>AR A1071/5</v>
          </cell>
          <cell r="AM9" t="str">
            <v>AR A1071/5</v>
          </cell>
          <cell r="AN9" t="str">
            <v>AR A1071/5</v>
          </cell>
          <cell r="AO9" t="str">
            <v>AR A1071/5</v>
          </cell>
          <cell r="AP9" t="str">
            <v>AR A1071/5</v>
          </cell>
          <cell r="AQ9" t="str">
            <v>AR A1071/5</v>
          </cell>
          <cell r="AR9" t="str">
            <v>AR A1071/5</v>
          </cell>
          <cell r="AS9" t="str">
            <v>AR A1071/5</v>
          </cell>
          <cell r="AT9" t="str">
            <v>AR A1071/5</v>
          </cell>
          <cell r="AU9" t="str">
            <v>AR A1071/5</v>
          </cell>
          <cell r="AV9" t="str">
            <v>AR A1071/5</v>
          </cell>
          <cell r="AW9" t="str">
            <v>AR A1071/5</v>
          </cell>
          <cell r="AX9" t="str">
            <v>AR A1071/5</v>
          </cell>
          <cell r="AY9" t="str">
            <v>AR A1071/5</v>
          </cell>
          <cell r="AZ9" t="str">
            <v>AR A1071/5</v>
          </cell>
          <cell r="BA9" t="str">
            <v>AR A1071/5</v>
          </cell>
          <cell r="BB9" t="str">
            <v>AR A1071/5</v>
          </cell>
          <cell r="BC9" t="str">
            <v>AR A1071/5</v>
          </cell>
          <cell r="BD9" t="str">
            <v>AR A1071/5</v>
          </cell>
          <cell r="BE9" t="str">
            <v>AR A1071/5</v>
          </cell>
          <cell r="BF9" t="str">
            <v>AR A1071/5</v>
          </cell>
          <cell r="BG9" t="str">
            <v>AR A1071/5</v>
          </cell>
          <cell r="BH9" t="str">
            <v>AR A1071/5</v>
          </cell>
          <cell r="BI9" t="str">
            <v>AR A1071/5</v>
          </cell>
          <cell r="BJ9" t="str">
            <v>AR A1071/5</v>
          </cell>
          <cell r="BK9" t="str">
            <v>AR A1071/5</v>
          </cell>
          <cell r="BL9" t="str">
            <v>AR A1071/5</v>
          </cell>
          <cell r="BM9" t="str">
            <v>AR A1071/5</v>
          </cell>
          <cell r="BN9" t="str">
            <v>AR A1071/5</v>
          </cell>
          <cell r="BO9" t="str">
            <v>AR A1071/5</v>
          </cell>
          <cell r="BP9" t="str">
            <v>AR A1071/5</v>
          </cell>
          <cell r="BQ9" t="str">
            <v>AR A1071/5</v>
          </cell>
          <cell r="BR9" t="str">
            <v>AR A1071/5</v>
          </cell>
          <cell r="BS9" t="str">
            <v>AR A1071/5</v>
          </cell>
          <cell r="BT9" t="str">
            <v>AR A1071/5</v>
          </cell>
          <cell r="BU9" t="str">
            <v>AR A1071/5</v>
          </cell>
          <cell r="BV9" t="str">
            <v>AR A1071/5</v>
          </cell>
          <cell r="BW9" t="str">
            <v>AR A1071/5</v>
          </cell>
          <cell r="BX9" t="str">
            <v>AR A1071/5</v>
          </cell>
          <cell r="BY9" t="str">
            <v>AR A131/1</v>
          </cell>
          <cell r="BZ9" t="str">
            <v>AR A131/1</v>
          </cell>
          <cell r="CA9" t="str">
            <v>AR A131/1</v>
          </cell>
          <cell r="CB9" t="str">
            <v>AR A131/1</v>
          </cell>
          <cell r="CC9" t="str">
            <v>AR A131/1</v>
          </cell>
          <cell r="CD9" t="str">
            <v>AR A131/1</v>
          </cell>
          <cell r="CE9" t="str">
            <v>AR A131/1</v>
          </cell>
          <cell r="CF9" t="str">
            <v>AR A131/1</v>
          </cell>
          <cell r="CG9" t="str">
            <v>AR A131/1</v>
          </cell>
          <cell r="CH9" t="str">
            <v>AR A131/1</v>
          </cell>
          <cell r="CI9" t="str">
            <v>AR A131/1</v>
          </cell>
          <cell r="CJ9" t="str">
            <v>AR A131/1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</row>
        <row r="10">
          <cell r="A10">
            <v>8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 t="str">
            <v>AR 15</v>
          </cell>
          <cell r="AA10" t="str">
            <v>AR 15</v>
          </cell>
          <cell r="AB10" t="str">
            <v>AR 15</v>
          </cell>
          <cell r="AC10" t="str">
            <v>AR 15</v>
          </cell>
          <cell r="AD10" t="str">
            <v>AR 15</v>
          </cell>
          <cell r="AE10" t="str">
            <v>AR 15</v>
          </cell>
          <cell r="AF10" t="str">
            <v>AR 15</v>
          </cell>
          <cell r="AG10" t="str">
            <v>AR 15</v>
          </cell>
          <cell r="AH10" t="str">
            <v>AR A1071/4</v>
          </cell>
          <cell r="AI10" t="str">
            <v>AR A1071/4</v>
          </cell>
          <cell r="AJ10" t="str">
            <v>AR A1071/4</v>
          </cell>
          <cell r="AK10" t="str">
            <v>AR A1071/4</v>
          </cell>
          <cell r="AL10" t="str">
            <v>AR A1071/4</v>
          </cell>
          <cell r="AM10" t="str">
            <v>AR A1071/4</v>
          </cell>
          <cell r="AN10" t="str">
            <v>AR A1071/4</v>
          </cell>
          <cell r="AO10" t="str">
            <v>AR A1071/4</v>
          </cell>
          <cell r="AP10" t="str">
            <v>AR A1071/4</v>
          </cell>
          <cell r="AQ10" t="str">
            <v>AR A1071/4</v>
          </cell>
          <cell r="AR10" t="str">
            <v>AR A1071/4</v>
          </cell>
          <cell r="AS10" t="str">
            <v>AR A1071/4</v>
          </cell>
          <cell r="AT10" t="str">
            <v>AR A1071/4</v>
          </cell>
          <cell r="AU10" t="str">
            <v>AR A1071/4</v>
          </cell>
          <cell r="AV10" t="str">
            <v>AR A1071/4</v>
          </cell>
          <cell r="AW10" t="str">
            <v>AR A1071/4</v>
          </cell>
          <cell r="AX10" t="str">
            <v>AR A1071/4</v>
          </cell>
          <cell r="AY10" t="str">
            <v>AR A1071/4</v>
          </cell>
          <cell r="AZ10" t="str">
            <v>AR A1071/4</v>
          </cell>
          <cell r="BA10" t="str">
            <v>AR A1071/4</v>
          </cell>
          <cell r="BB10" t="str">
            <v>AR A1071/4</v>
          </cell>
          <cell r="BC10" t="str">
            <v>AR A1071/4</v>
          </cell>
          <cell r="BD10" t="str">
            <v>AR A1071/4</v>
          </cell>
          <cell r="BE10" t="str">
            <v>AR A1071/4</v>
          </cell>
          <cell r="BF10" t="str">
            <v>AR A1071/4</v>
          </cell>
          <cell r="BG10" t="str">
            <v>AR A1071/4</v>
          </cell>
          <cell r="BH10" t="str">
            <v>AR A1071/4</v>
          </cell>
          <cell r="BI10" t="str">
            <v>AR A1071/4</v>
          </cell>
          <cell r="BJ10" t="str">
            <v>AR A1071/4</v>
          </cell>
          <cell r="BK10" t="str">
            <v>AR A1071/4</v>
          </cell>
          <cell r="BL10" t="str">
            <v>AR A1071/4</v>
          </cell>
          <cell r="BM10" t="str">
            <v>AR A1071/4</v>
          </cell>
          <cell r="BN10" t="str">
            <v>AR A1071/4</v>
          </cell>
          <cell r="BO10" t="str">
            <v>AR A1071/4</v>
          </cell>
          <cell r="BP10" t="str">
            <v>AR A1071/4</v>
          </cell>
          <cell r="BQ10" t="str">
            <v>AR A1071/4</v>
          </cell>
          <cell r="BR10" t="str">
            <v>AR A1071/4</v>
          </cell>
          <cell r="BS10" t="str">
            <v>AR A1071/4</v>
          </cell>
          <cell r="BT10" t="str">
            <v>AR A1071/4</v>
          </cell>
          <cell r="BU10" t="str">
            <v>AR A1071/4</v>
          </cell>
          <cell r="BV10" t="str">
            <v>AR A1071/4</v>
          </cell>
          <cell r="BW10" t="str">
            <v>AR A1071/4</v>
          </cell>
          <cell r="BX10" t="str">
            <v>AR A1071/4</v>
          </cell>
          <cell r="BY10" t="str">
            <v>AR A131/2</v>
          </cell>
          <cell r="BZ10" t="str">
            <v>AR A131/2</v>
          </cell>
          <cell r="CA10" t="str">
            <v>AR A131/2</v>
          </cell>
          <cell r="CB10" t="str">
            <v>AR A131/2</v>
          </cell>
          <cell r="CC10" t="str">
            <v>AR A131/2</v>
          </cell>
          <cell r="CD10" t="str">
            <v>AR A131/2</v>
          </cell>
          <cell r="CE10" t="str">
            <v>AR A131/2</v>
          </cell>
          <cell r="CF10" t="str">
            <v>AR A131/2</v>
          </cell>
          <cell r="CG10" t="str">
            <v>AR A131/2</v>
          </cell>
          <cell r="CH10" t="str">
            <v>AR A131/2</v>
          </cell>
          <cell r="CI10" t="str">
            <v>AR A131/2</v>
          </cell>
          <cell r="CJ10" t="str">
            <v>AR A131/2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</row>
        <row r="11">
          <cell r="A11">
            <v>9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 t="str">
            <v>AR B1070/2</v>
          </cell>
          <cell r="AA11" t="str">
            <v>AR B1070/2</v>
          </cell>
          <cell r="AB11" t="str">
            <v>AR B1070/2</v>
          </cell>
          <cell r="AC11" t="str">
            <v>AR B1070/2</v>
          </cell>
          <cell r="AD11" t="str">
            <v>AR B1070/2</v>
          </cell>
          <cell r="AE11" t="str">
            <v>AR B1070/2</v>
          </cell>
          <cell r="AF11" t="str">
            <v>AR B1070/2</v>
          </cell>
          <cell r="AG11" t="str">
            <v>AR B1070/2</v>
          </cell>
          <cell r="AH11" t="str">
            <v>AR 11</v>
          </cell>
          <cell r="AI11" t="str">
            <v>AR 11</v>
          </cell>
          <cell r="AJ11" t="str">
            <v>AR 11</v>
          </cell>
          <cell r="AK11" t="str">
            <v>AR 11</v>
          </cell>
          <cell r="AL11" t="str">
            <v>AR 11</v>
          </cell>
          <cell r="AM11" t="str">
            <v>AR 10</v>
          </cell>
          <cell r="AN11" t="str">
            <v>AR 10</v>
          </cell>
          <cell r="AO11" t="str">
            <v>AR 10</v>
          </cell>
          <cell r="AP11" t="str">
            <v>AR 8</v>
          </cell>
          <cell r="AQ11" t="str">
            <v>AR 8</v>
          </cell>
          <cell r="AR11" t="str">
            <v>AR 8</v>
          </cell>
          <cell r="AS11" t="str">
            <v>AR 8</v>
          </cell>
          <cell r="AT11" t="str">
            <v>AR A1071/3</v>
          </cell>
          <cell r="AU11" t="str">
            <v>AR A1071/3</v>
          </cell>
          <cell r="AV11" t="str">
            <v>AR A1071/3</v>
          </cell>
          <cell r="AW11" t="str">
            <v>AR A1071/3</v>
          </cell>
          <cell r="AX11" t="str">
            <v>AR A1071/3</v>
          </cell>
          <cell r="AY11" t="str">
            <v>AR A1071/3</v>
          </cell>
          <cell r="AZ11" t="str">
            <v>AR A1071/3</v>
          </cell>
          <cell r="BA11" t="str">
            <v>AR A1071/3</v>
          </cell>
          <cell r="BB11" t="str">
            <v>AR A1071/3</v>
          </cell>
          <cell r="BC11" t="str">
            <v>AR A1071/3</v>
          </cell>
          <cell r="BD11" t="str">
            <v>AR A1071/3</v>
          </cell>
          <cell r="BE11" t="str">
            <v>AR A1071/3</v>
          </cell>
          <cell r="BF11" t="str">
            <v>AR A1071/3</v>
          </cell>
          <cell r="BG11" t="str">
            <v>AR A1071/3</v>
          </cell>
          <cell r="BH11" t="str">
            <v>AR A1071/3</v>
          </cell>
          <cell r="BI11" t="str">
            <v>AR A1071/3</v>
          </cell>
          <cell r="BJ11" t="str">
            <v>AR A1071/3</v>
          </cell>
          <cell r="BK11" t="str">
            <v>AR A1071/3</v>
          </cell>
          <cell r="BL11" t="str">
            <v>AR A1071/3</v>
          </cell>
          <cell r="BM11" t="str">
            <v>AR A1071/3</v>
          </cell>
          <cell r="BN11" t="str">
            <v>AR A1071/3</v>
          </cell>
          <cell r="BO11" t="str">
            <v>AR A1071/3</v>
          </cell>
          <cell r="BP11" t="str">
            <v>AR A1071/3</v>
          </cell>
          <cell r="BQ11" t="str">
            <v>AR A1071/3</v>
          </cell>
          <cell r="BR11" t="str">
            <v>AR A1071/3</v>
          </cell>
          <cell r="BS11" t="str">
            <v>AR A1071/3</v>
          </cell>
          <cell r="BT11" t="str">
            <v>AR A1071/3</v>
          </cell>
          <cell r="BU11" t="str">
            <v>AR A1071/3</v>
          </cell>
          <cell r="BV11" t="str">
            <v>AR A1071/3</v>
          </cell>
          <cell r="BW11" t="str">
            <v>AR A1071/3</v>
          </cell>
          <cell r="BX11" t="str">
            <v>AR A1071/3</v>
          </cell>
          <cell r="BY11" t="str">
            <v>AR A131/3</v>
          </cell>
          <cell r="BZ11" t="str">
            <v>AR A131/3</v>
          </cell>
          <cell r="CA11" t="str">
            <v>AR A131/3</v>
          </cell>
          <cell r="CB11" t="str">
            <v>AR A131/3</v>
          </cell>
          <cell r="CC11" t="str">
            <v>AR A131/3</v>
          </cell>
          <cell r="CD11" t="str">
            <v>AR A131/3</v>
          </cell>
          <cell r="CE11" t="str">
            <v>AR A131/3</v>
          </cell>
          <cell r="CF11" t="str">
            <v>AR A131/3</v>
          </cell>
          <cell r="CG11" t="str">
            <v>AR A131/3</v>
          </cell>
          <cell r="CH11" t="str">
            <v>AR A131/3</v>
          </cell>
          <cell r="CI11" t="str">
            <v>AR A131/3</v>
          </cell>
          <cell r="CJ11" t="str">
            <v>AR A131/3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</row>
        <row r="12">
          <cell r="A12">
            <v>10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 t="str">
            <v>AR B1070/3</v>
          </cell>
          <cell r="AA12" t="str">
            <v>AR B1070/3</v>
          </cell>
          <cell r="AB12" t="str">
            <v>AR B1070/3</v>
          </cell>
          <cell r="AC12" t="str">
            <v>AR B1070/3</v>
          </cell>
          <cell r="AD12" t="str">
            <v>AR 14</v>
          </cell>
          <cell r="AE12" t="str">
            <v>AR 14</v>
          </cell>
          <cell r="AF12" t="str">
            <v>AR 14</v>
          </cell>
          <cell r="AG12" t="str">
            <v>AR 14</v>
          </cell>
          <cell r="AH12" t="str">
            <v>AP D23</v>
          </cell>
          <cell r="AI12" t="str">
            <v>AP D23</v>
          </cell>
          <cell r="AJ12" t="str">
            <v>AP21</v>
          </cell>
          <cell r="AK12" t="str">
            <v>AP21</v>
          </cell>
          <cell r="AL12" t="str">
            <v>AP21</v>
          </cell>
          <cell r="AM12" t="str">
            <v>AR 9</v>
          </cell>
          <cell r="AN12" t="str">
            <v>AR 9</v>
          </cell>
          <cell r="AO12" t="str">
            <v>AR 9</v>
          </cell>
          <cell r="AP12" t="str">
            <v>AR 9</v>
          </cell>
          <cell r="AQ12" t="str">
            <v>AR 9</v>
          </cell>
          <cell r="AR12" t="str">
            <v>AR 9</v>
          </cell>
          <cell r="AS12" t="str">
            <v>AR 9</v>
          </cell>
          <cell r="AT12" t="str">
            <v>AR A1071/2</v>
          </cell>
          <cell r="AU12" t="str">
            <v>AR A1071/2</v>
          </cell>
          <cell r="AV12" t="str">
            <v>AR A1071/2</v>
          </cell>
          <cell r="AW12" t="str">
            <v>AR A1071/2</v>
          </cell>
          <cell r="AX12" t="str">
            <v>AR A1071/2</v>
          </cell>
          <cell r="AY12" t="str">
            <v>AR A1071/2</v>
          </cell>
          <cell r="AZ12" t="str">
            <v>AR A1071/2</v>
          </cell>
          <cell r="BA12" t="str">
            <v>AR A1071/2</v>
          </cell>
          <cell r="BB12" t="str">
            <v>AR A1071/2</v>
          </cell>
          <cell r="BC12" t="str">
            <v>AR A1071/2</v>
          </cell>
          <cell r="BD12" t="str">
            <v>AR A1071/2</v>
          </cell>
          <cell r="BE12" t="str">
            <v>AR A1071/2</v>
          </cell>
          <cell r="BF12" t="str">
            <v>AR A1071/2</v>
          </cell>
          <cell r="BG12" t="str">
            <v>AR A1071/2</v>
          </cell>
          <cell r="BH12" t="str">
            <v>AR A1071/2</v>
          </cell>
          <cell r="BI12" t="str">
            <v>AR A1071/2</v>
          </cell>
          <cell r="BJ12" t="str">
            <v>AR A1071/2</v>
          </cell>
          <cell r="BK12" t="str">
            <v>AR A1071/2</v>
          </cell>
          <cell r="BL12" t="str">
            <v>AR A1071/2</v>
          </cell>
          <cell r="BM12" t="str">
            <v>AR A1071/2</v>
          </cell>
          <cell r="BN12" t="str">
            <v>AR A1071/2</v>
          </cell>
          <cell r="BO12" t="str">
            <v>AR A1071/2</v>
          </cell>
          <cell r="BP12" t="str">
            <v>AR A1071/2</v>
          </cell>
          <cell r="BQ12" t="str">
            <v>AR A1071/2</v>
          </cell>
          <cell r="BR12" t="str">
            <v>AR A1071/2</v>
          </cell>
          <cell r="BS12" t="str">
            <v>AR A1071/2</v>
          </cell>
          <cell r="BT12" t="str">
            <v>AR A1071/2</v>
          </cell>
          <cell r="BU12" t="str">
            <v>AR A1071/2</v>
          </cell>
          <cell r="BV12" t="str">
            <v>AR A1071/2</v>
          </cell>
          <cell r="BW12" t="str">
            <v>AR A1071/2</v>
          </cell>
          <cell r="BX12" t="str">
            <v>AR A1071/2</v>
          </cell>
          <cell r="BY12" t="str">
            <v>AR A131/4</v>
          </cell>
          <cell r="BZ12" t="str">
            <v>AR A131/4</v>
          </cell>
          <cell r="CA12" t="str">
            <v>AR A131/4</v>
          </cell>
          <cell r="CB12" t="str">
            <v>AR A131/4</v>
          </cell>
          <cell r="CC12" t="str">
            <v>AR A131/4</v>
          </cell>
          <cell r="CD12" t="str">
            <v>AR A131/4</v>
          </cell>
          <cell r="CE12" t="str">
            <v>AR A131/4</v>
          </cell>
          <cell r="CF12" t="str">
            <v>AR A131/4</v>
          </cell>
          <cell r="CG12" t="str">
            <v>AR A131/4</v>
          </cell>
          <cell r="CH12" t="str">
            <v>AR A131/4</v>
          </cell>
          <cell r="CI12" t="str">
            <v>AR A131/4</v>
          </cell>
          <cell r="CJ12" t="str">
            <v>AR A131/4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</row>
        <row r="13">
          <cell r="A13">
            <v>11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 t="str">
            <v>AR B1070/4</v>
          </cell>
          <cell r="AA13" t="str">
            <v>AR B1070/4</v>
          </cell>
          <cell r="AB13" t="str">
            <v>AR B1070/4</v>
          </cell>
          <cell r="AC13" t="str">
            <v>AR B1070/4</v>
          </cell>
          <cell r="AD13" t="str">
            <v>AR 13</v>
          </cell>
          <cell r="AE13" t="str">
            <v>AR 13</v>
          </cell>
          <cell r="AF13" t="str">
            <v>AR 12</v>
          </cell>
          <cell r="AG13" t="str">
            <v>AR 13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 t="str">
            <v>AP D24</v>
          </cell>
          <cell r="AN13" t="str">
            <v>AP22</v>
          </cell>
          <cell r="AO13" t="str">
            <v>AP23</v>
          </cell>
          <cell r="AP13" t="str">
            <v>AP D26</v>
          </cell>
          <cell r="AQ13" t="str">
            <v>AP25</v>
          </cell>
          <cell r="AR13" t="str">
            <v>AP25</v>
          </cell>
          <cell r="AS13" t="str">
            <v>AP25</v>
          </cell>
          <cell r="AT13" t="str">
            <v>AR 7</v>
          </cell>
          <cell r="AU13" t="str">
            <v>AR 7</v>
          </cell>
          <cell r="AV13" t="str">
            <v>AR 7</v>
          </cell>
          <cell r="AW13" t="str">
            <v>AR A1071/1</v>
          </cell>
          <cell r="AX13" t="str">
            <v>AR A1071/1</v>
          </cell>
          <cell r="AY13" t="str">
            <v>AR A1071/1</v>
          </cell>
          <cell r="AZ13" t="str">
            <v>AR A1071/1</v>
          </cell>
          <cell r="BA13" t="str">
            <v>AR A1071/1</v>
          </cell>
          <cell r="BB13" t="str">
            <v>AR A1071/1</v>
          </cell>
          <cell r="BC13" t="str">
            <v>AR A1071/1</v>
          </cell>
          <cell r="BD13" t="str">
            <v>AR A1071/1</v>
          </cell>
          <cell r="BE13" t="str">
            <v>AR A1071/1</v>
          </cell>
          <cell r="BF13" t="str">
            <v>AR A1071/1</v>
          </cell>
          <cell r="BG13" t="str">
            <v>AR A1071/1</v>
          </cell>
          <cell r="BH13" t="str">
            <v>AR A1071/1</v>
          </cell>
          <cell r="BI13" t="str">
            <v>AR A1071/1</v>
          </cell>
          <cell r="BJ13" t="str">
            <v>AR A1071/1</v>
          </cell>
          <cell r="BK13" t="str">
            <v>AR A1071/1</v>
          </cell>
          <cell r="BL13" t="str">
            <v>AR A1071/1</v>
          </cell>
          <cell r="BM13" t="str">
            <v>AR A1071/1</v>
          </cell>
          <cell r="BN13" t="str">
            <v>AR A1071/1</v>
          </cell>
          <cell r="BO13" t="str">
            <v>AR A1071/1</v>
          </cell>
          <cell r="BP13" t="str">
            <v>AR A1071/1</v>
          </cell>
          <cell r="BQ13" t="str">
            <v>AR A1071/1</v>
          </cell>
          <cell r="BR13" t="str">
            <v>AR A1071/1</v>
          </cell>
          <cell r="BS13" t="str">
            <v>AR A1071/1</v>
          </cell>
          <cell r="BT13" t="str">
            <v>AR A1071/1</v>
          </cell>
          <cell r="BU13" t="str">
            <v>AR A1071/1</v>
          </cell>
          <cell r="BV13" t="str">
            <v>AR A1071/1</v>
          </cell>
          <cell r="BW13" t="str">
            <v>AR A1071/1</v>
          </cell>
          <cell r="BX13" t="str">
            <v>AR A1071/1</v>
          </cell>
          <cell r="BY13" t="str">
            <v>AR 3</v>
          </cell>
          <cell r="BZ13" t="str">
            <v>AR 3</v>
          </cell>
          <cell r="CA13" t="str">
            <v>AR 3</v>
          </cell>
          <cell r="CB13" t="str">
            <v>AR 3</v>
          </cell>
          <cell r="CC13" t="str">
            <v>AR 3</v>
          </cell>
          <cell r="CD13" t="str">
            <v>AR 3</v>
          </cell>
          <cell r="CE13" t="str">
            <v>AR 3</v>
          </cell>
          <cell r="CF13" t="str">
            <v>AR 3</v>
          </cell>
          <cell r="CG13" t="str">
            <v>AR 3</v>
          </cell>
          <cell r="CH13" t="str">
            <v>AR 3</v>
          </cell>
          <cell r="CI13" t="str">
            <v>AR 3</v>
          </cell>
          <cell r="CJ13" t="str">
            <v>AR 3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</row>
        <row r="14">
          <cell r="A14">
            <v>12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 t="str">
            <v>AP D19</v>
          </cell>
          <cell r="AA14" t="str">
            <v>AP D19</v>
          </cell>
          <cell r="AB14" t="str">
            <v>AP D19</v>
          </cell>
          <cell r="AC14" t="str">
            <v>AP17</v>
          </cell>
          <cell r="AD14" t="str">
            <v>AP18</v>
          </cell>
          <cell r="AE14" t="str">
            <v>AP D21</v>
          </cell>
          <cell r="AF14" t="str">
            <v>AP D22</v>
          </cell>
          <cell r="AG14" t="str">
            <v>AP D22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 t="str">
            <v>AP D30</v>
          </cell>
          <cell r="AU14" t="str">
            <v>AP D31</v>
          </cell>
          <cell r="AV14" t="str">
            <v>AP D31</v>
          </cell>
          <cell r="AW14" t="str">
            <v>AP D31</v>
          </cell>
          <cell r="AX14" t="str">
            <v>AR A134/4</v>
          </cell>
          <cell r="AY14" t="str">
            <v>AR A134/4</v>
          </cell>
          <cell r="AZ14" t="str">
            <v>AR A134/4</v>
          </cell>
          <cell r="BA14" t="str">
            <v>AR A134/4</v>
          </cell>
          <cell r="BB14" t="str">
            <v>AR A134/4</v>
          </cell>
          <cell r="BC14" t="str">
            <v>AR A134/4</v>
          </cell>
          <cell r="BD14" t="str">
            <v>AR A134/4</v>
          </cell>
          <cell r="BE14" t="str">
            <v>AR A134/4</v>
          </cell>
          <cell r="BF14" t="str">
            <v>AR A134/4</v>
          </cell>
          <cell r="BG14" t="str">
            <v>AR A134/4</v>
          </cell>
          <cell r="BH14" t="str">
            <v>AR A134/4</v>
          </cell>
          <cell r="BI14" t="str">
            <v>AR A134/4</v>
          </cell>
          <cell r="BJ14" t="str">
            <v>AR A134/4</v>
          </cell>
          <cell r="BK14" t="str">
            <v>AR A134/4</v>
          </cell>
          <cell r="BL14" t="str">
            <v>AR A134/4</v>
          </cell>
          <cell r="BM14" t="str">
            <v>AR A134/4</v>
          </cell>
          <cell r="BN14" t="str">
            <v>AR A134/4</v>
          </cell>
          <cell r="BO14" t="str">
            <v>AR A134/4</v>
          </cell>
          <cell r="BP14" t="str">
            <v>AR A134/4</v>
          </cell>
          <cell r="BQ14" t="str">
            <v>AR A134/4</v>
          </cell>
          <cell r="BR14" t="str">
            <v>AR A134/4</v>
          </cell>
          <cell r="BS14" t="str">
            <v>AR A134/4</v>
          </cell>
          <cell r="BT14" t="str">
            <v>AR A134/4</v>
          </cell>
          <cell r="BU14" t="str">
            <v>AR A134/3</v>
          </cell>
          <cell r="BV14" t="str">
            <v>AR A134/3</v>
          </cell>
          <cell r="BW14" t="str">
            <v>AR A134/3</v>
          </cell>
          <cell r="BX14" t="str">
            <v>AR A134/3</v>
          </cell>
          <cell r="BY14" t="str">
            <v>AP D43</v>
          </cell>
          <cell r="BZ14" t="str">
            <v>AP D43</v>
          </cell>
          <cell r="CA14" t="str">
            <v>AP D45</v>
          </cell>
          <cell r="CB14" t="str">
            <v>AP D45</v>
          </cell>
          <cell r="CC14" t="str">
            <v>AP D46</v>
          </cell>
          <cell r="CD14" t="str">
            <v>AP D46</v>
          </cell>
          <cell r="CE14" t="str">
            <v>AP D47</v>
          </cell>
          <cell r="CF14" t="str">
            <v>AP D48</v>
          </cell>
          <cell r="CG14" t="str">
            <v>AP D49</v>
          </cell>
          <cell r="CH14" t="str">
            <v>AP D49</v>
          </cell>
          <cell r="CI14" t="str">
            <v>AP D49</v>
          </cell>
          <cell r="CJ14" t="str">
            <v>AP D49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</row>
        <row r="15">
          <cell r="A15">
            <v>13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 t="str">
            <v>AR A134/5</v>
          </cell>
          <cell r="AY15" t="str">
            <v>AR A134/5</v>
          </cell>
          <cell r="AZ15" t="str">
            <v>AR A134/5</v>
          </cell>
          <cell r="BA15" t="str">
            <v>AR A134/5</v>
          </cell>
          <cell r="BB15" t="str">
            <v>AR A134/5</v>
          </cell>
          <cell r="BC15" t="str">
            <v>AR A134/5</v>
          </cell>
          <cell r="BD15" t="str">
            <v>AR A134/5</v>
          </cell>
          <cell r="BE15" t="str">
            <v>AR A134/5</v>
          </cell>
          <cell r="BF15" t="str">
            <v>AR A134/5</v>
          </cell>
          <cell r="BG15" t="str">
            <v>AR A134/5</v>
          </cell>
          <cell r="BH15" t="str">
            <v>AR A134/5</v>
          </cell>
          <cell r="BI15" t="str">
            <v>AR A134/5</v>
          </cell>
          <cell r="BJ15" t="str">
            <v>AR A134/5</v>
          </cell>
          <cell r="BK15" t="str">
            <v>AR A134/5</v>
          </cell>
          <cell r="BL15" t="str">
            <v>AR A134/5</v>
          </cell>
          <cell r="BM15" t="str">
            <v>AR A134/5</v>
          </cell>
          <cell r="BN15" t="str">
            <v>AR A134/5</v>
          </cell>
          <cell r="BO15" t="str">
            <v>AR A134/5</v>
          </cell>
          <cell r="BP15" t="str">
            <v>AR A134/5</v>
          </cell>
          <cell r="BQ15" t="str">
            <v>AR A134/5</v>
          </cell>
          <cell r="BR15" t="str">
            <v>AR A134/5</v>
          </cell>
          <cell r="BS15" t="str">
            <v>AR A134/5</v>
          </cell>
          <cell r="BT15" t="str">
            <v>AR A134/5</v>
          </cell>
          <cell r="BU15" t="str">
            <v>AR B1508/2</v>
          </cell>
          <cell r="BV15" t="str">
            <v>AR B1508/2</v>
          </cell>
          <cell r="BW15" t="str">
            <v>AR B1508/2</v>
          </cell>
          <cell r="BX15" t="str">
            <v>AR B1508/2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</row>
        <row r="16">
          <cell r="A16">
            <v>14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 t="str">
            <v>AR B1068/1</v>
          </cell>
          <cell r="AY16" t="str">
            <v>AR B1068/1</v>
          </cell>
          <cell r="AZ16" t="str">
            <v>AR B1068/1</v>
          </cell>
          <cell r="BA16" t="str">
            <v>AR B1068/1</v>
          </cell>
          <cell r="BB16" t="str">
            <v>AR B1068/1</v>
          </cell>
          <cell r="BC16" t="str">
            <v>AR B1068/1</v>
          </cell>
          <cell r="BD16" t="str">
            <v>AR B1068/1</v>
          </cell>
          <cell r="BE16" t="str">
            <v>AP D35</v>
          </cell>
          <cell r="BF16" t="str">
            <v>AP27</v>
          </cell>
          <cell r="BG16" t="str">
            <v>AR A134/6</v>
          </cell>
          <cell r="BH16" t="str">
            <v>AR A134/6</v>
          </cell>
          <cell r="BI16" t="str">
            <v>AR A134/6</v>
          </cell>
          <cell r="BJ16" t="str">
            <v>AR A134/6</v>
          </cell>
          <cell r="BK16" t="str">
            <v>AR A134/6</v>
          </cell>
          <cell r="BL16" t="str">
            <v>AR A134/6</v>
          </cell>
          <cell r="BM16" t="str">
            <v>AR A134/6</v>
          </cell>
          <cell r="BN16" t="str">
            <v>AR A134/6</v>
          </cell>
          <cell r="BO16" t="str">
            <v>AR A134/6</v>
          </cell>
          <cell r="BP16" t="str">
            <v>AR A134/6</v>
          </cell>
          <cell r="BQ16" t="str">
            <v>AR A134/6</v>
          </cell>
          <cell r="BR16" t="str">
            <v>AR A134/6</v>
          </cell>
          <cell r="BS16" t="str">
            <v>AR A134/6</v>
          </cell>
          <cell r="BT16" t="str">
            <v>AR A134/6</v>
          </cell>
          <cell r="BU16" t="str">
            <v>AR 4</v>
          </cell>
          <cell r="BV16" t="str">
            <v>AR 4</v>
          </cell>
          <cell r="BW16" t="str">
            <v>AR 4</v>
          </cell>
          <cell r="BX16" t="str">
            <v>AR 4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</row>
        <row r="17">
          <cell r="A17">
            <v>15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 t="str">
            <v>AP D32</v>
          </cell>
          <cell r="AY17" t="str">
            <v>AP D32</v>
          </cell>
          <cell r="AZ17" t="str">
            <v>AP D32</v>
          </cell>
          <cell r="BA17" t="str">
            <v>AP D32</v>
          </cell>
          <cell r="BB17" t="str">
            <v>AP D32</v>
          </cell>
          <cell r="BC17" t="str">
            <v>AP D33</v>
          </cell>
          <cell r="BD17" t="str">
            <v>AP D34</v>
          </cell>
          <cell r="BE17">
            <v>0</v>
          </cell>
          <cell r="BF17">
            <v>0</v>
          </cell>
          <cell r="BG17" t="str">
            <v>AR 6</v>
          </cell>
          <cell r="BH17" t="str">
            <v>AR 6</v>
          </cell>
          <cell r="BI17" t="str">
            <v>AR 6</v>
          </cell>
          <cell r="BJ17" t="str">
            <v>AR 6</v>
          </cell>
          <cell r="BK17" t="str">
            <v>AR 6</v>
          </cell>
          <cell r="BL17" t="str">
            <v>AR 6</v>
          </cell>
          <cell r="BM17" t="str">
            <v>AR 6</v>
          </cell>
          <cell r="BN17" t="str">
            <v>AR 6</v>
          </cell>
          <cell r="BO17" t="str">
            <v>AR 6</v>
          </cell>
          <cell r="BP17" t="str">
            <v>AR 6</v>
          </cell>
          <cell r="BQ17" t="str">
            <v>AR 6</v>
          </cell>
          <cell r="BR17" t="str">
            <v>AR 6</v>
          </cell>
          <cell r="BS17" t="str">
            <v>AR 6</v>
          </cell>
          <cell r="BT17" t="str">
            <v>AR 6</v>
          </cell>
          <cell r="BU17" t="str">
            <v>AP D39</v>
          </cell>
          <cell r="BV17" t="str">
            <v>AP D39</v>
          </cell>
          <cell r="BW17" t="str">
            <v>AP D39</v>
          </cell>
          <cell r="BX17" t="str">
            <v>AP D40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</row>
        <row r="18">
          <cell r="A18">
            <v>16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 t="str">
            <v>AP28</v>
          </cell>
          <cell r="BH18" t="str">
            <v>AP28</v>
          </cell>
          <cell r="BI18" t="str">
            <v>AP28</v>
          </cell>
          <cell r="BJ18" t="str">
            <v>AP29</v>
          </cell>
          <cell r="BK18" t="str">
            <v>AR 5</v>
          </cell>
          <cell r="BL18" t="str">
            <v>AR 5</v>
          </cell>
          <cell r="BM18" t="str">
            <v>AR 5</v>
          </cell>
          <cell r="BN18" t="str">
            <v>AR 5</v>
          </cell>
          <cell r="BO18" t="str">
            <v>AR 5</v>
          </cell>
          <cell r="BP18" t="str">
            <v>AR 5</v>
          </cell>
          <cell r="BQ18" t="str">
            <v>AR 5</v>
          </cell>
          <cell r="BR18" t="str">
            <v>AR 5</v>
          </cell>
          <cell r="BS18" t="str">
            <v>AR 5</v>
          </cell>
          <cell r="BT18" t="str">
            <v>AR 5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</row>
        <row r="19">
          <cell r="A19">
            <v>17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 t="str">
            <v>AP D35</v>
          </cell>
          <cell r="BL19" t="str">
            <v>AP30</v>
          </cell>
          <cell r="BM19" t="str">
            <v>AP D36</v>
          </cell>
          <cell r="BN19" t="str">
            <v>AP D37</v>
          </cell>
          <cell r="BO19" t="str">
            <v>AP33</v>
          </cell>
          <cell r="BP19" t="str">
            <v>AP34</v>
          </cell>
          <cell r="BQ19" t="str">
            <v>AP34</v>
          </cell>
          <cell r="BR19" t="str">
            <v>AP38</v>
          </cell>
          <cell r="BS19" t="str">
            <v>AP38</v>
          </cell>
          <cell r="BT19" t="str">
            <v>AP38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</row>
        <row r="20">
          <cell r="A20">
            <v>18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</row>
        <row r="21">
          <cell r="A21">
            <v>19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</row>
        <row r="22">
          <cell r="A22">
            <v>20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</row>
        <row r="28">
          <cell r="A28" t="str">
            <v>Route Ref.</v>
          </cell>
          <cell r="B28" t="str">
            <v>AP1</v>
          </cell>
          <cell r="C28" t="str">
            <v>AP2</v>
          </cell>
          <cell r="D28" t="str">
            <v>AP3</v>
          </cell>
          <cell r="E28" t="str">
            <v>AP4</v>
          </cell>
          <cell r="F28" t="str">
            <v>AP5</v>
          </cell>
          <cell r="G28" t="str">
            <v>AP6</v>
          </cell>
          <cell r="H28" t="str">
            <v>AP7</v>
          </cell>
          <cell r="I28" t="str">
            <v>AP8</v>
          </cell>
          <cell r="J28" t="str">
            <v>AP9</v>
          </cell>
          <cell r="K28" t="str">
            <v>AP10</v>
          </cell>
          <cell r="L28" t="str">
            <v>AP11</v>
          </cell>
          <cell r="M28" t="str">
            <v>AP12</v>
          </cell>
          <cell r="N28" t="str">
            <v>AP13</v>
          </cell>
          <cell r="O28" t="str">
            <v>AP14</v>
          </cell>
          <cell r="P28" t="str">
            <v>AP15</v>
          </cell>
          <cell r="Q28" t="str">
            <v>AP16</v>
          </cell>
          <cell r="R28" t="str">
            <v>AP17</v>
          </cell>
          <cell r="S28" t="str">
            <v>AP18</v>
          </cell>
          <cell r="T28" t="str">
            <v>AP19</v>
          </cell>
          <cell r="U28" t="str">
            <v>AP20</v>
          </cell>
          <cell r="V28" t="str">
            <v>AP21</v>
          </cell>
          <cell r="W28" t="str">
            <v>AP22</v>
          </cell>
          <cell r="X28" t="str">
            <v>AP23</v>
          </cell>
          <cell r="Y28" t="str">
            <v>AP24</v>
          </cell>
          <cell r="Z28" t="str">
            <v>C02</v>
          </cell>
          <cell r="AA28" t="str">
            <v>C03</v>
          </cell>
          <cell r="AB28" t="str">
            <v>C04</v>
          </cell>
          <cell r="AC28" t="str">
            <v>C05</v>
          </cell>
          <cell r="AD28" t="str">
            <v>C06</v>
          </cell>
          <cell r="AE28" t="str">
            <v>AP25</v>
          </cell>
          <cell r="AF28" t="str">
            <v>AP26</v>
          </cell>
          <cell r="AG28" t="str">
            <v>AP27</v>
          </cell>
          <cell r="AH28" t="str">
            <v>AP28</v>
          </cell>
          <cell r="AI28" t="str">
            <v>AP29</v>
          </cell>
          <cell r="AJ28" t="str">
            <v>AP30</v>
          </cell>
          <cell r="AK28" t="str">
            <v>AP31</v>
          </cell>
          <cell r="AL28" t="str">
            <v>AP32</v>
          </cell>
          <cell r="AM28" t="str">
            <v>AP33</v>
          </cell>
          <cell r="AN28" t="str">
            <v>AP34</v>
          </cell>
          <cell r="AO28" t="str">
            <v>C08</v>
          </cell>
          <cell r="AP28" t="str">
            <v>C09</v>
          </cell>
          <cell r="AQ28" t="str">
            <v>C10</v>
          </cell>
          <cell r="AR28" t="str">
            <v>C11</v>
          </cell>
          <cell r="AS28" t="str">
            <v>AP36</v>
          </cell>
          <cell r="AT28" t="str">
            <v>AP37</v>
          </cell>
          <cell r="AU28" t="str">
            <v>AP38</v>
          </cell>
          <cell r="AV28" t="str">
            <v>AP39</v>
          </cell>
          <cell r="AW28" t="str">
            <v>AP40</v>
          </cell>
          <cell r="AX28" t="str">
            <v>AP D1</v>
          </cell>
          <cell r="AY28" t="str">
            <v>AP D2</v>
          </cell>
          <cell r="AZ28" t="str">
            <v>AP D3</v>
          </cell>
          <cell r="BA28" t="str">
            <v>AP D4</v>
          </cell>
          <cell r="BB28" t="str">
            <v>AP D5</v>
          </cell>
          <cell r="BC28" t="str">
            <v>AP D6</v>
          </cell>
          <cell r="BD28" t="str">
            <v>AP D7</v>
          </cell>
          <cell r="BE28" t="str">
            <v>AP D8</v>
          </cell>
          <cell r="BF28" t="str">
            <v>AP D9</v>
          </cell>
          <cell r="BG28" t="str">
            <v>AP D10</v>
          </cell>
          <cell r="BH28" t="str">
            <v>AP D11</v>
          </cell>
          <cell r="BI28" t="str">
            <v>AP D12</v>
          </cell>
          <cell r="BJ28" t="str">
            <v>AP D13</v>
          </cell>
          <cell r="BK28" t="str">
            <v>AP D14</v>
          </cell>
          <cell r="BL28" t="str">
            <v>AP D15</v>
          </cell>
          <cell r="BM28" t="str">
            <v>AP D16</v>
          </cell>
          <cell r="BN28" t="str">
            <v>AP D17</v>
          </cell>
          <cell r="BO28" t="str">
            <v>AP D18</v>
          </cell>
          <cell r="BP28" t="str">
            <v>AP D19</v>
          </cell>
          <cell r="BQ28" t="str">
            <v>AP D20</v>
          </cell>
          <cell r="BR28" t="str">
            <v>AP D21</v>
          </cell>
          <cell r="BS28" t="str">
            <v>AP D22</v>
          </cell>
          <cell r="BT28" t="str">
            <v>AP D23</v>
          </cell>
          <cell r="BU28" t="str">
            <v>AP D24</v>
          </cell>
          <cell r="BV28" t="str">
            <v>AP D25</v>
          </cell>
          <cell r="BW28" t="str">
            <v>AP D26</v>
          </cell>
          <cell r="BX28" t="str">
            <v>AP D27</v>
          </cell>
          <cell r="BY28" t="str">
            <v>AP D28</v>
          </cell>
          <cell r="BZ28" t="str">
            <v>AP D29</v>
          </cell>
          <cell r="CA28" t="str">
            <v>AP D30</v>
          </cell>
          <cell r="CB28" t="str">
            <v>AP D31</v>
          </cell>
          <cell r="CC28" t="str">
            <v>AP D32</v>
          </cell>
          <cell r="CD28" t="str">
            <v>AP D33</v>
          </cell>
          <cell r="CE28" t="str">
            <v>AP D34</v>
          </cell>
          <cell r="CF28" t="str">
            <v>AP D35</v>
          </cell>
          <cell r="CG28" t="str">
            <v>AP D36</v>
          </cell>
          <cell r="CH28" t="str">
            <v>AP D37</v>
          </cell>
          <cell r="CI28" t="str">
            <v>AP D38</v>
          </cell>
          <cell r="CJ28" t="str">
            <v>AP D39</v>
          </cell>
          <cell r="CK28" t="str">
            <v>AP D40</v>
          </cell>
          <cell r="CL28" t="str">
            <v>AP D41</v>
          </cell>
          <cell r="CM28" t="str">
            <v>AP D42</v>
          </cell>
          <cell r="CN28" t="str">
            <v>AP D43</v>
          </cell>
          <cell r="CO28" t="str">
            <v>AP D44</v>
          </cell>
          <cell r="CP28" t="str">
            <v>AP D45</v>
          </cell>
          <cell r="CQ28" t="str">
            <v>AP D46</v>
          </cell>
          <cell r="CR28" t="str">
            <v>AP D47</v>
          </cell>
          <cell r="CS28" t="str">
            <v>AP D48</v>
          </cell>
          <cell r="CT28" t="str">
            <v>AP D49</v>
          </cell>
          <cell r="CU28" t="str">
            <v>AR 1</v>
          </cell>
          <cell r="CV28" t="str">
            <v>AR 2</v>
          </cell>
          <cell r="CW28" t="str">
            <v>AR 3</v>
          </cell>
          <cell r="CX28" t="str">
            <v>AR 3a</v>
          </cell>
          <cell r="CY28" t="str">
            <v>AR 4</v>
          </cell>
          <cell r="CZ28" t="str">
            <v>AR 5</v>
          </cell>
          <cell r="DA28" t="str">
            <v>AR 6</v>
          </cell>
          <cell r="DB28" t="str">
            <v>AR 7</v>
          </cell>
          <cell r="DC28" t="str">
            <v>AR 8</v>
          </cell>
          <cell r="DD28" t="str">
            <v>AR 9</v>
          </cell>
          <cell r="DE28" t="str">
            <v>AR 10</v>
          </cell>
          <cell r="DF28" t="str">
            <v>AR 11</v>
          </cell>
          <cell r="DG28" t="str">
            <v>AR 12</v>
          </cell>
          <cell r="DH28" t="str">
            <v>AR 13</v>
          </cell>
          <cell r="DI28" t="str">
            <v>AR 14</v>
          </cell>
          <cell r="DJ28" t="str">
            <v>AR 15</v>
          </cell>
          <cell r="DK28" t="str">
            <v>AR 16</v>
          </cell>
          <cell r="DL28" t="str">
            <v>AR 17</v>
          </cell>
          <cell r="DM28" t="str">
            <v>AR 18</v>
          </cell>
          <cell r="DN28" t="str">
            <v>AR 19</v>
          </cell>
          <cell r="DO28" t="str">
            <v>AR 20</v>
          </cell>
          <cell r="DP28" t="str">
            <v>AR 21</v>
          </cell>
          <cell r="DQ28" t="str">
            <v>AR 22</v>
          </cell>
          <cell r="DR28" t="str">
            <v>AR 23</v>
          </cell>
          <cell r="DS28" t="str">
            <v>AR A1017/1</v>
          </cell>
          <cell r="DT28" t="str">
            <v>AR A1017/2</v>
          </cell>
          <cell r="DU28" t="str">
            <v>AR A1017/3</v>
          </cell>
          <cell r="DV28" t="str">
            <v>AR A1071/1</v>
          </cell>
          <cell r="DW28" t="str">
            <v>AR A1071/2</v>
          </cell>
          <cell r="DX28" t="str">
            <v>AR A1071/3</v>
          </cell>
          <cell r="DY28" t="str">
            <v>AR A1071/4</v>
          </cell>
          <cell r="DZ28" t="str">
            <v>AR A1071/5</v>
          </cell>
          <cell r="EA28" t="str">
            <v>AR A1071/6</v>
          </cell>
          <cell r="EB28" t="str">
            <v>AR A1071/7</v>
          </cell>
          <cell r="EC28" t="str">
            <v>AR A1071/8</v>
          </cell>
          <cell r="ED28" t="str">
            <v>AR A1071/9</v>
          </cell>
          <cell r="EE28" t="str">
            <v>AR A1071/10</v>
          </cell>
          <cell r="EF28" t="str">
            <v>AR A1124/1</v>
          </cell>
          <cell r="EG28" t="str">
            <v>AR A12/1</v>
          </cell>
          <cell r="EH28" t="str">
            <v>AR A12/2</v>
          </cell>
          <cell r="EI28" t="str">
            <v>AR A12/3</v>
          </cell>
          <cell r="EJ28" t="str">
            <v>AR A120/1</v>
          </cell>
          <cell r="EK28" t="str">
            <v>AR A120/2</v>
          </cell>
          <cell r="EL28" t="str">
            <v>AR A120/3</v>
          </cell>
          <cell r="EM28" t="str">
            <v>AR A1214</v>
          </cell>
          <cell r="EN28" t="str">
            <v>AR A131</v>
          </cell>
          <cell r="EO28" t="str">
            <v>AR A131/0</v>
          </cell>
          <cell r="EP28" t="str">
            <v>AR A131/1</v>
          </cell>
          <cell r="EQ28" t="str">
            <v>AR A131/2</v>
          </cell>
          <cell r="ER28" t="str">
            <v>AR A131/3</v>
          </cell>
          <cell r="ES28" t="str">
            <v>AR A131/4</v>
          </cell>
          <cell r="ET28" t="str">
            <v>AR A131/5</v>
          </cell>
          <cell r="EU28" t="str">
            <v>AR A131/6</v>
          </cell>
          <cell r="EV28" t="str">
            <v>AR A131/7</v>
          </cell>
          <cell r="EW28" t="str">
            <v>AR A131/7a</v>
          </cell>
          <cell r="EX28" t="str">
            <v>AR A131/8</v>
          </cell>
          <cell r="EY28" t="str">
            <v>AR A131/9</v>
          </cell>
          <cell r="EZ28" t="str">
            <v>AR A134/1</v>
          </cell>
          <cell r="FA28" t="str">
            <v>AR A134/2</v>
          </cell>
          <cell r="FB28" t="str">
            <v>AR A134/3</v>
          </cell>
          <cell r="FC28" t="str">
            <v>AR A134/4</v>
          </cell>
          <cell r="FD28" t="str">
            <v>AR A134/5</v>
          </cell>
          <cell r="FE28" t="str">
            <v>AR A134/6</v>
          </cell>
          <cell r="FF28" t="str">
            <v>AR A14/1</v>
          </cell>
          <cell r="FG28" t="str">
            <v>AR A14/2</v>
          </cell>
          <cell r="FH28" t="str">
            <v>AR A14/3</v>
          </cell>
          <cell r="FI28" t="str">
            <v>AR A14/4</v>
          </cell>
          <cell r="FJ28" t="str">
            <v>AR A14/5</v>
          </cell>
          <cell r="FK28" t="str">
            <v>AR B1018</v>
          </cell>
          <cell r="FL28" t="str">
            <v>AR B1068/1</v>
          </cell>
          <cell r="FM28" t="str">
            <v>AR B1070/1</v>
          </cell>
          <cell r="FN28" t="str">
            <v>AR B1070/2</v>
          </cell>
          <cell r="FO28" t="str">
            <v>AR B1070/3</v>
          </cell>
          <cell r="FP28" t="str">
            <v>AR B1070/4</v>
          </cell>
          <cell r="FQ28" t="str">
            <v>AR B1070/5</v>
          </cell>
          <cell r="FR28" t="str">
            <v>AR B1113/1</v>
          </cell>
          <cell r="FS28" t="str">
            <v>AR B1113/2</v>
          </cell>
          <cell r="FT28" t="str">
            <v>AR B1508/1</v>
          </cell>
          <cell r="FU28" t="str">
            <v>AR B1508/2</v>
          </cell>
        </row>
        <row r="29">
          <cell r="A29" t="str">
            <v>Site 1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23</v>
          </cell>
          <cell r="N29">
            <v>0</v>
          </cell>
          <cell r="O29">
            <v>0</v>
          </cell>
          <cell r="P29">
            <v>27</v>
          </cell>
          <cell r="Q29">
            <v>0</v>
          </cell>
          <cell r="R29">
            <v>32</v>
          </cell>
          <cell r="S29">
            <v>33</v>
          </cell>
          <cell r="T29">
            <v>0</v>
          </cell>
          <cell r="U29">
            <v>0</v>
          </cell>
          <cell r="V29">
            <v>39</v>
          </cell>
          <cell r="W29">
            <v>43</v>
          </cell>
          <cell r="X29">
            <v>44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46</v>
          </cell>
          <cell r="AF29">
            <v>0</v>
          </cell>
          <cell r="AG29">
            <v>61</v>
          </cell>
          <cell r="AH29">
            <v>62</v>
          </cell>
          <cell r="AI29">
            <v>65</v>
          </cell>
          <cell r="AJ29">
            <v>67</v>
          </cell>
          <cell r="AK29">
            <v>0</v>
          </cell>
          <cell r="AL29">
            <v>0</v>
          </cell>
          <cell r="AM29">
            <v>70</v>
          </cell>
          <cell r="AN29">
            <v>71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73</v>
          </cell>
          <cell r="AV29">
            <v>0</v>
          </cell>
          <cell r="AW29">
            <v>0</v>
          </cell>
          <cell r="AX29">
            <v>5</v>
          </cell>
          <cell r="AY29">
            <v>6</v>
          </cell>
          <cell r="AZ29">
            <v>7</v>
          </cell>
          <cell r="BA29">
            <v>8</v>
          </cell>
          <cell r="BB29">
            <v>11</v>
          </cell>
          <cell r="BC29">
            <v>0</v>
          </cell>
          <cell r="BD29">
            <v>13</v>
          </cell>
          <cell r="BE29">
            <v>0</v>
          </cell>
          <cell r="BF29">
            <v>14</v>
          </cell>
          <cell r="BG29">
            <v>0</v>
          </cell>
          <cell r="BH29">
            <v>17</v>
          </cell>
          <cell r="BI29">
            <v>0</v>
          </cell>
          <cell r="BJ29">
            <v>20</v>
          </cell>
          <cell r="BK29">
            <v>0</v>
          </cell>
          <cell r="BL29">
            <v>22</v>
          </cell>
          <cell r="BM29">
            <v>0</v>
          </cell>
          <cell r="BN29">
            <v>0</v>
          </cell>
          <cell r="BO29">
            <v>0</v>
          </cell>
          <cell r="BP29">
            <v>29</v>
          </cell>
          <cell r="BQ29">
            <v>0</v>
          </cell>
          <cell r="BR29">
            <v>34</v>
          </cell>
          <cell r="BS29">
            <v>35</v>
          </cell>
          <cell r="BT29">
            <v>37</v>
          </cell>
          <cell r="BU29">
            <v>42</v>
          </cell>
          <cell r="BV29">
            <v>0</v>
          </cell>
          <cell r="BW29">
            <v>45</v>
          </cell>
          <cell r="BX29">
            <v>0</v>
          </cell>
          <cell r="BY29">
            <v>0</v>
          </cell>
          <cell r="BZ29">
            <v>0</v>
          </cell>
          <cell r="CA29">
            <v>49</v>
          </cell>
          <cell r="CB29">
            <v>50</v>
          </cell>
          <cell r="CC29">
            <v>53</v>
          </cell>
          <cell r="CD29">
            <v>58</v>
          </cell>
          <cell r="CE29">
            <v>59</v>
          </cell>
          <cell r="CF29">
            <v>60</v>
          </cell>
          <cell r="CG29">
            <v>68</v>
          </cell>
          <cell r="CH29">
            <v>69</v>
          </cell>
          <cell r="CI29">
            <v>0</v>
          </cell>
          <cell r="CJ29">
            <v>76</v>
          </cell>
          <cell r="CK29">
            <v>79</v>
          </cell>
          <cell r="CL29">
            <v>0</v>
          </cell>
          <cell r="CM29">
            <v>0</v>
          </cell>
          <cell r="CN29">
            <v>80</v>
          </cell>
          <cell r="CO29">
            <v>0</v>
          </cell>
          <cell r="CP29">
            <v>82</v>
          </cell>
          <cell r="CQ29">
            <v>84</v>
          </cell>
          <cell r="CR29">
            <v>86</v>
          </cell>
          <cell r="CS29">
            <v>87</v>
          </cell>
          <cell r="CT29">
            <v>88</v>
          </cell>
          <cell r="CU29">
            <v>0</v>
          </cell>
          <cell r="CV29">
            <v>0</v>
          </cell>
          <cell r="CW29">
            <v>80</v>
          </cell>
          <cell r="CX29">
            <v>0</v>
          </cell>
          <cell r="CY29">
            <v>76</v>
          </cell>
          <cell r="CZ29">
            <v>66</v>
          </cell>
          <cell r="DA29">
            <v>62</v>
          </cell>
          <cell r="DB29">
            <v>49</v>
          </cell>
          <cell r="DC29">
            <v>45</v>
          </cell>
          <cell r="DD29">
            <v>42</v>
          </cell>
          <cell r="DE29">
            <v>42</v>
          </cell>
          <cell r="DF29">
            <v>37</v>
          </cell>
          <cell r="DG29">
            <v>35</v>
          </cell>
          <cell r="DH29">
            <v>33</v>
          </cell>
          <cell r="DI29">
            <v>33</v>
          </cell>
          <cell r="DJ29">
            <v>29</v>
          </cell>
          <cell r="DK29">
            <v>0</v>
          </cell>
          <cell r="DL29">
            <v>27</v>
          </cell>
          <cell r="DM29">
            <v>22</v>
          </cell>
          <cell r="DN29">
            <v>20</v>
          </cell>
          <cell r="DO29">
            <v>13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52</v>
          </cell>
          <cell r="DW29">
            <v>49</v>
          </cell>
          <cell r="DX29">
            <v>49</v>
          </cell>
          <cell r="DY29">
            <v>37</v>
          </cell>
          <cell r="DZ29">
            <v>29</v>
          </cell>
          <cell r="EA29">
            <v>29</v>
          </cell>
          <cell r="EB29">
            <v>29</v>
          </cell>
          <cell r="EC29">
            <v>29</v>
          </cell>
          <cell r="ED29">
            <v>5</v>
          </cell>
          <cell r="EE29">
            <v>5</v>
          </cell>
          <cell r="EF29">
            <v>0</v>
          </cell>
          <cell r="EG29">
            <v>80</v>
          </cell>
          <cell r="EH29">
            <v>80</v>
          </cell>
          <cell r="EI29">
            <v>80</v>
          </cell>
          <cell r="EJ29">
            <v>0</v>
          </cell>
          <cell r="EK29">
            <v>0</v>
          </cell>
          <cell r="EL29">
            <v>80</v>
          </cell>
          <cell r="EM29">
            <v>5</v>
          </cell>
          <cell r="EN29">
            <v>80</v>
          </cell>
          <cell r="EO29">
            <v>80</v>
          </cell>
          <cell r="EP29">
            <v>80</v>
          </cell>
          <cell r="EQ29">
            <v>80</v>
          </cell>
          <cell r="ER29">
            <v>80</v>
          </cell>
          <cell r="ES29">
            <v>80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76</v>
          </cell>
          <cell r="FC29">
            <v>53</v>
          </cell>
          <cell r="FD29">
            <v>53</v>
          </cell>
          <cell r="FE29">
            <v>62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53</v>
          </cell>
          <cell r="FM29">
            <v>0</v>
          </cell>
          <cell r="FN29">
            <v>29</v>
          </cell>
          <cell r="FO29">
            <v>29</v>
          </cell>
          <cell r="FP29">
            <v>29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76</v>
          </cell>
        </row>
        <row r="30">
          <cell r="A30" t="str">
            <v>Site 2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24</v>
          </cell>
          <cell r="N30">
            <v>0</v>
          </cell>
          <cell r="O30">
            <v>0</v>
          </cell>
          <cell r="P30">
            <v>28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47</v>
          </cell>
          <cell r="AF30">
            <v>0</v>
          </cell>
          <cell r="AG30">
            <v>0</v>
          </cell>
          <cell r="AH30">
            <v>63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72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74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9</v>
          </cell>
          <cell r="BB30">
            <v>12</v>
          </cell>
          <cell r="BC30">
            <v>0</v>
          </cell>
          <cell r="BD30">
            <v>0</v>
          </cell>
          <cell r="BE30">
            <v>0</v>
          </cell>
          <cell r="BF30">
            <v>15</v>
          </cell>
          <cell r="BG30">
            <v>0</v>
          </cell>
          <cell r="BH30">
            <v>18</v>
          </cell>
          <cell r="BI30">
            <v>0</v>
          </cell>
          <cell r="BJ30">
            <v>21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30</v>
          </cell>
          <cell r="BQ30">
            <v>0</v>
          </cell>
          <cell r="BR30">
            <v>0</v>
          </cell>
          <cell r="BS30">
            <v>36</v>
          </cell>
          <cell r="BT30">
            <v>38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51</v>
          </cell>
          <cell r="CC30">
            <v>54</v>
          </cell>
          <cell r="CD30">
            <v>0</v>
          </cell>
          <cell r="CE30">
            <v>0</v>
          </cell>
          <cell r="CF30">
            <v>66</v>
          </cell>
          <cell r="CG30">
            <v>0</v>
          </cell>
          <cell r="CH30">
            <v>0</v>
          </cell>
          <cell r="CI30">
            <v>0</v>
          </cell>
          <cell r="CJ30">
            <v>77</v>
          </cell>
          <cell r="CK30">
            <v>0</v>
          </cell>
          <cell r="CL30">
            <v>0</v>
          </cell>
          <cell r="CM30">
            <v>0</v>
          </cell>
          <cell r="CN30">
            <v>81</v>
          </cell>
          <cell r="CO30">
            <v>0</v>
          </cell>
          <cell r="CP30">
            <v>83</v>
          </cell>
          <cell r="CQ30">
            <v>85</v>
          </cell>
          <cell r="CR30">
            <v>0</v>
          </cell>
          <cell r="CS30">
            <v>0</v>
          </cell>
          <cell r="CT30" t="str">
            <v>88A</v>
          </cell>
          <cell r="CU30">
            <v>0</v>
          </cell>
          <cell r="CV30">
            <v>0</v>
          </cell>
          <cell r="CW30">
            <v>81</v>
          </cell>
          <cell r="CX30">
            <v>0</v>
          </cell>
          <cell r="CY30">
            <v>77</v>
          </cell>
          <cell r="CZ30">
            <v>67</v>
          </cell>
          <cell r="DA30">
            <v>63</v>
          </cell>
          <cell r="DB30">
            <v>50</v>
          </cell>
          <cell r="DC30">
            <v>46</v>
          </cell>
          <cell r="DD30">
            <v>43</v>
          </cell>
          <cell r="DE30">
            <v>43</v>
          </cell>
          <cell r="DF30">
            <v>38</v>
          </cell>
          <cell r="DG30">
            <v>0</v>
          </cell>
          <cell r="DH30">
            <v>34</v>
          </cell>
          <cell r="DI30">
            <v>34</v>
          </cell>
          <cell r="DJ30">
            <v>30</v>
          </cell>
          <cell r="DK30">
            <v>0</v>
          </cell>
          <cell r="DL30">
            <v>28</v>
          </cell>
          <cell r="DM30">
            <v>23</v>
          </cell>
          <cell r="DN30">
            <v>21</v>
          </cell>
          <cell r="DO30">
            <v>14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53</v>
          </cell>
          <cell r="DW30">
            <v>50</v>
          </cell>
          <cell r="DX30">
            <v>50</v>
          </cell>
          <cell r="DY30">
            <v>38</v>
          </cell>
          <cell r="DZ30">
            <v>30</v>
          </cell>
          <cell r="EA30">
            <v>30</v>
          </cell>
          <cell r="EB30">
            <v>30</v>
          </cell>
          <cell r="EC30">
            <v>30</v>
          </cell>
          <cell r="ED30">
            <v>6</v>
          </cell>
          <cell r="EE30">
            <v>6</v>
          </cell>
          <cell r="EF30">
            <v>0</v>
          </cell>
          <cell r="EG30">
            <v>81</v>
          </cell>
          <cell r="EH30">
            <v>81</v>
          </cell>
          <cell r="EI30">
            <v>81</v>
          </cell>
          <cell r="EJ30">
            <v>0</v>
          </cell>
          <cell r="EK30">
            <v>0</v>
          </cell>
          <cell r="EL30">
            <v>81</v>
          </cell>
          <cell r="EM30">
            <v>6</v>
          </cell>
          <cell r="EN30">
            <v>81</v>
          </cell>
          <cell r="EO30">
            <v>81</v>
          </cell>
          <cell r="EP30">
            <v>81</v>
          </cell>
          <cell r="EQ30">
            <v>81</v>
          </cell>
          <cell r="ER30">
            <v>81</v>
          </cell>
          <cell r="ES30">
            <v>81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77</v>
          </cell>
          <cell r="FC30">
            <v>54</v>
          </cell>
          <cell r="FD30">
            <v>54</v>
          </cell>
          <cell r="FE30">
            <v>63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54</v>
          </cell>
          <cell r="FM30">
            <v>0</v>
          </cell>
          <cell r="FN30">
            <v>30</v>
          </cell>
          <cell r="FO30">
            <v>30</v>
          </cell>
          <cell r="FP30">
            <v>30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77</v>
          </cell>
        </row>
        <row r="31">
          <cell r="A31" t="str">
            <v>Site 3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25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41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48</v>
          </cell>
          <cell r="AF31">
            <v>0</v>
          </cell>
          <cell r="AG31">
            <v>0</v>
          </cell>
          <cell r="AH31">
            <v>64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75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10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16</v>
          </cell>
          <cell r="BG31">
            <v>0</v>
          </cell>
          <cell r="BH31">
            <v>19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31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52</v>
          </cell>
          <cell r="CC31">
            <v>55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78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 t="str">
            <v>88B</v>
          </cell>
          <cell r="CU31">
            <v>0</v>
          </cell>
          <cell r="CV31">
            <v>0</v>
          </cell>
          <cell r="CW31">
            <v>82</v>
          </cell>
          <cell r="CX31">
            <v>0</v>
          </cell>
          <cell r="CY31">
            <v>78</v>
          </cell>
          <cell r="CZ31">
            <v>68</v>
          </cell>
          <cell r="DA31">
            <v>64</v>
          </cell>
          <cell r="DB31">
            <v>51</v>
          </cell>
          <cell r="DC31">
            <v>47</v>
          </cell>
          <cell r="DD31">
            <v>44</v>
          </cell>
          <cell r="DE31">
            <v>44</v>
          </cell>
          <cell r="DF31">
            <v>39</v>
          </cell>
          <cell r="DG31">
            <v>0</v>
          </cell>
          <cell r="DH31">
            <v>36</v>
          </cell>
          <cell r="DI31">
            <v>35</v>
          </cell>
          <cell r="DJ31">
            <v>31</v>
          </cell>
          <cell r="DK31">
            <v>0</v>
          </cell>
          <cell r="DL31">
            <v>0</v>
          </cell>
          <cell r="DM31">
            <v>24</v>
          </cell>
          <cell r="DN31">
            <v>22</v>
          </cell>
          <cell r="DO31">
            <v>15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54</v>
          </cell>
          <cell r="DW31">
            <v>51</v>
          </cell>
          <cell r="DX31">
            <v>51</v>
          </cell>
          <cell r="DY31">
            <v>39</v>
          </cell>
          <cell r="DZ31">
            <v>31</v>
          </cell>
          <cell r="EA31">
            <v>31</v>
          </cell>
          <cell r="EB31">
            <v>31</v>
          </cell>
          <cell r="EC31">
            <v>31</v>
          </cell>
          <cell r="ED31">
            <v>7</v>
          </cell>
          <cell r="EE31">
            <v>7</v>
          </cell>
          <cell r="EF31">
            <v>0</v>
          </cell>
          <cell r="EG31">
            <v>82</v>
          </cell>
          <cell r="EH31">
            <v>82</v>
          </cell>
          <cell r="EI31">
            <v>82</v>
          </cell>
          <cell r="EJ31">
            <v>0</v>
          </cell>
          <cell r="EK31">
            <v>0</v>
          </cell>
          <cell r="EL31">
            <v>82</v>
          </cell>
          <cell r="EM31">
            <v>7</v>
          </cell>
          <cell r="EN31">
            <v>82</v>
          </cell>
          <cell r="EO31">
            <v>82</v>
          </cell>
          <cell r="EP31">
            <v>82</v>
          </cell>
          <cell r="EQ31">
            <v>82</v>
          </cell>
          <cell r="ER31">
            <v>82</v>
          </cell>
          <cell r="ES31">
            <v>82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78</v>
          </cell>
          <cell r="FC31">
            <v>55</v>
          </cell>
          <cell r="FD31">
            <v>55</v>
          </cell>
          <cell r="FE31">
            <v>64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55</v>
          </cell>
          <cell r="FM31">
            <v>0</v>
          </cell>
          <cell r="FN31">
            <v>31</v>
          </cell>
          <cell r="FO31">
            <v>31</v>
          </cell>
          <cell r="FP31">
            <v>31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78</v>
          </cell>
        </row>
        <row r="32">
          <cell r="A32" t="str">
            <v>Site 4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26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56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89</v>
          </cell>
          <cell r="CU32">
            <v>0</v>
          </cell>
          <cell r="CV32">
            <v>0</v>
          </cell>
          <cell r="CW32">
            <v>83</v>
          </cell>
          <cell r="CX32">
            <v>0</v>
          </cell>
          <cell r="CY32">
            <v>79</v>
          </cell>
          <cell r="CZ32">
            <v>69</v>
          </cell>
          <cell r="DA32">
            <v>65</v>
          </cell>
          <cell r="DB32">
            <v>0</v>
          </cell>
          <cell r="DC32">
            <v>48</v>
          </cell>
          <cell r="DD32">
            <v>45</v>
          </cell>
          <cell r="DE32">
            <v>0</v>
          </cell>
          <cell r="DF32">
            <v>40</v>
          </cell>
          <cell r="DG32">
            <v>0</v>
          </cell>
          <cell r="DH32">
            <v>0</v>
          </cell>
          <cell r="DI32">
            <v>36</v>
          </cell>
          <cell r="DJ32">
            <v>32</v>
          </cell>
          <cell r="DK32">
            <v>0</v>
          </cell>
          <cell r="DL32">
            <v>0</v>
          </cell>
          <cell r="DM32">
            <v>25</v>
          </cell>
          <cell r="DN32">
            <v>23</v>
          </cell>
          <cell r="DO32">
            <v>16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55</v>
          </cell>
          <cell r="DW32">
            <v>52</v>
          </cell>
          <cell r="DX32">
            <v>52</v>
          </cell>
          <cell r="DY32">
            <v>40</v>
          </cell>
          <cell r="DZ32">
            <v>32</v>
          </cell>
          <cell r="EA32">
            <v>32</v>
          </cell>
          <cell r="EB32">
            <v>32</v>
          </cell>
          <cell r="EC32">
            <v>32</v>
          </cell>
          <cell r="ED32">
            <v>8</v>
          </cell>
          <cell r="EE32">
            <v>8</v>
          </cell>
          <cell r="EF32">
            <v>0</v>
          </cell>
          <cell r="EG32">
            <v>83</v>
          </cell>
          <cell r="EH32">
            <v>83</v>
          </cell>
          <cell r="EI32">
            <v>83</v>
          </cell>
          <cell r="EJ32">
            <v>0</v>
          </cell>
          <cell r="EK32">
            <v>0</v>
          </cell>
          <cell r="EL32">
            <v>83</v>
          </cell>
          <cell r="EM32">
            <v>8</v>
          </cell>
          <cell r="EN32">
            <v>83</v>
          </cell>
          <cell r="EO32">
            <v>83</v>
          </cell>
          <cell r="EP32">
            <v>83</v>
          </cell>
          <cell r="EQ32">
            <v>83</v>
          </cell>
          <cell r="ER32">
            <v>83</v>
          </cell>
          <cell r="ES32">
            <v>83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79</v>
          </cell>
          <cell r="FC32">
            <v>56</v>
          </cell>
          <cell r="FD32">
            <v>56</v>
          </cell>
          <cell r="FE32">
            <v>65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56</v>
          </cell>
          <cell r="FM32">
            <v>0</v>
          </cell>
          <cell r="FN32">
            <v>32</v>
          </cell>
          <cell r="FO32">
            <v>32</v>
          </cell>
          <cell r="FP32">
            <v>32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79</v>
          </cell>
        </row>
        <row r="33">
          <cell r="A33" t="str">
            <v>Site 5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57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84</v>
          </cell>
          <cell r="CX33">
            <v>0</v>
          </cell>
          <cell r="CY33">
            <v>0</v>
          </cell>
          <cell r="CZ33">
            <v>70</v>
          </cell>
          <cell r="DA33">
            <v>66</v>
          </cell>
          <cell r="DB33">
            <v>0</v>
          </cell>
          <cell r="DC33">
            <v>0</v>
          </cell>
          <cell r="DD33">
            <v>46</v>
          </cell>
          <cell r="DE33">
            <v>0</v>
          </cell>
          <cell r="DF33">
            <v>41</v>
          </cell>
          <cell r="DG33">
            <v>0</v>
          </cell>
          <cell r="DH33">
            <v>0</v>
          </cell>
          <cell r="DI33">
            <v>0</v>
          </cell>
          <cell r="DJ33">
            <v>33</v>
          </cell>
          <cell r="DK33">
            <v>0</v>
          </cell>
          <cell r="DL33">
            <v>0</v>
          </cell>
          <cell r="DM33">
            <v>26</v>
          </cell>
          <cell r="DN33">
            <v>24</v>
          </cell>
          <cell r="DO33">
            <v>17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56</v>
          </cell>
          <cell r="DW33">
            <v>53</v>
          </cell>
          <cell r="DX33">
            <v>53</v>
          </cell>
          <cell r="DY33">
            <v>41</v>
          </cell>
          <cell r="DZ33">
            <v>33</v>
          </cell>
          <cell r="EA33">
            <v>33</v>
          </cell>
          <cell r="EB33">
            <v>33</v>
          </cell>
          <cell r="EC33">
            <v>33</v>
          </cell>
          <cell r="ED33">
            <v>9</v>
          </cell>
          <cell r="EE33">
            <v>9</v>
          </cell>
          <cell r="EF33">
            <v>0</v>
          </cell>
          <cell r="EG33">
            <v>84</v>
          </cell>
          <cell r="EH33">
            <v>84</v>
          </cell>
          <cell r="EI33">
            <v>84</v>
          </cell>
          <cell r="EJ33">
            <v>0</v>
          </cell>
          <cell r="EK33">
            <v>0</v>
          </cell>
          <cell r="EL33">
            <v>84</v>
          </cell>
          <cell r="EM33">
            <v>9</v>
          </cell>
          <cell r="EN33">
            <v>84</v>
          </cell>
          <cell r="EO33">
            <v>84</v>
          </cell>
          <cell r="EP33">
            <v>84</v>
          </cell>
          <cell r="EQ33">
            <v>84</v>
          </cell>
          <cell r="ER33">
            <v>84</v>
          </cell>
          <cell r="ES33">
            <v>84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57</v>
          </cell>
          <cell r="FD33">
            <v>57</v>
          </cell>
          <cell r="FE33">
            <v>66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57</v>
          </cell>
          <cell r="FM33">
            <v>0</v>
          </cell>
          <cell r="FN33">
            <v>33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</row>
        <row r="34">
          <cell r="A34" t="str">
            <v>Site 6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85</v>
          </cell>
          <cell r="CX34">
            <v>0</v>
          </cell>
          <cell r="CY34">
            <v>0</v>
          </cell>
          <cell r="CZ34">
            <v>71</v>
          </cell>
          <cell r="DA34">
            <v>67</v>
          </cell>
          <cell r="DB34">
            <v>0</v>
          </cell>
          <cell r="DC34">
            <v>0</v>
          </cell>
          <cell r="DD34">
            <v>47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34</v>
          </cell>
          <cell r="DK34">
            <v>0</v>
          </cell>
          <cell r="DL34">
            <v>0</v>
          </cell>
          <cell r="DM34">
            <v>0</v>
          </cell>
          <cell r="DN34">
            <v>25</v>
          </cell>
          <cell r="DO34">
            <v>18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57</v>
          </cell>
          <cell r="DW34">
            <v>54</v>
          </cell>
          <cell r="DX34">
            <v>54</v>
          </cell>
          <cell r="DY34">
            <v>42</v>
          </cell>
          <cell r="DZ34">
            <v>34</v>
          </cell>
          <cell r="EA34">
            <v>34</v>
          </cell>
          <cell r="EB34">
            <v>34</v>
          </cell>
          <cell r="EC34">
            <v>34</v>
          </cell>
          <cell r="ED34">
            <v>10</v>
          </cell>
          <cell r="EE34">
            <v>10</v>
          </cell>
          <cell r="EF34">
            <v>0</v>
          </cell>
          <cell r="EG34">
            <v>85</v>
          </cell>
          <cell r="EH34">
            <v>85</v>
          </cell>
          <cell r="EI34">
            <v>85</v>
          </cell>
          <cell r="EJ34">
            <v>0</v>
          </cell>
          <cell r="EK34">
            <v>0</v>
          </cell>
          <cell r="EL34">
            <v>85</v>
          </cell>
          <cell r="EM34">
            <v>10</v>
          </cell>
          <cell r="EN34">
            <v>85</v>
          </cell>
          <cell r="EO34">
            <v>85</v>
          </cell>
          <cell r="EP34">
            <v>85</v>
          </cell>
          <cell r="EQ34">
            <v>85</v>
          </cell>
          <cell r="ER34">
            <v>85</v>
          </cell>
          <cell r="ES34">
            <v>85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58</v>
          </cell>
          <cell r="FD34">
            <v>58</v>
          </cell>
          <cell r="FE34">
            <v>67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58</v>
          </cell>
          <cell r="FM34">
            <v>0</v>
          </cell>
          <cell r="FN34">
            <v>34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</row>
        <row r="35">
          <cell r="A35" t="str">
            <v>Site 7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86</v>
          </cell>
          <cell r="CX35">
            <v>0</v>
          </cell>
          <cell r="CY35">
            <v>0</v>
          </cell>
          <cell r="CZ35">
            <v>72</v>
          </cell>
          <cell r="DA35">
            <v>68</v>
          </cell>
          <cell r="DB35">
            <v>0</v>
          </cell>
          <cell r="DC35">
            <v>0</v>
          </cell>
          <cell r="DD35">
            <v>48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35</v>
          </cell>
          <cell r="DK35">
            <v>0</v>
          </cell>
          <cell r="DL35">
            <v>0</v>
          </cell>
          <cell r="DM35">
            <v>0</v>
          </cell>
          <cell r="DN35">
            <v>26</v>
          </cell>
          <cell r="DO35">
            <v>19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58</v>
          </cell>
          <cell r="DW35">
            <v>55</v>
          </cell>
          <cell r="DX35">
            <v>55</v>
          </cell>
          <cell r="DY35">
            <v>43</v>
          </cell>
          <cell r="DZ35">
            <v>35</v>
          </cell>
          <cell r="EA35">
            <v>35</v>
          </cell>
          <cell r="EB35">
            <v>35</v>
          </cell>
          <cell r="EC35">
            <v>35</v>
          </cell>
          <cell r="ED35">
            <v>11</v>
          </cell>
          <cell r="EE35">
            <v>11</v>
          </cell>
          <cell r="EF35">
            <v>0</v>
          </cell>
          <cell r="EG35">
            <v>86</v>
          </cell>
          <cell r="EH35">
            <v>86</v>
          </cell>
          <cell r="EI35">
            <v>86</v>
          </cell>
          <cell r="EJ35">
            <v>0</v>
          </cell>
          <cell r="EK35">
            <v>0</v>
          </cell>
          <cell r="EL35">
            <v>86</v>
          </cell>
          <cell r="EM35">
            <v>11</v>
          </cell>
          <cell r="EN35">
            <v>86</v>
          </cell>
          <cell r="EO35">
            <v>86</v>
          </cell>
          <cell r="EP35">
            <v>86</v>
          </cell>
          <cell r="EQ35">
            <v>86</v>
          </cell>
          <cell r="ER35">
            <v>86</v>
          </cell>
          <cell r="ES35">
            <v>86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59</v>
          </cell>
          <cell r="FD35">
            <v>59</v>
          </cell>
          <cell r="FE35">
            <v>68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59</v>
          </cell>
          <cell r="FM35">
            <v>0</v>
          </cell>
          <cell r="FN35">
            <v>35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</row>
        <row r="36">
          <cell r="A36" t="str">
            <v>Site 8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87</v>
          </cell>
          <cell r="CX36">
            <v>0</v>
          </cell>
          <cell r="CY36">
            <v>0</v>
          </cell>
          <cell r="CZ36">
            <v>73</v>
          </cell>
          <cell r="DA36">
            <v>69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36</v>
          </cell>
          <cell r="DK36">
            <v>0</v>
          </cell>
          <cell r="DL36">
            <v>0</v>
          </cell>
          <cell r="DM36">
            <v>0</v>
          </cell>
          <cell r="DN36">
            <v>27</v>
          </cell>
          <cell r="DO36">
            <v>20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59</v>
          </cell>
          <cell r="DW36">
            <v>56</v>
          </cell>
          <cell r="DX36">
            <v>56</v>
          </cell>
          <cell r="DY36">
            <v>44</v>
          </cell>
          <cell r="DZ36">
            <v>36</v>
          </cell>
          <cell r="EA36">
            <v>36</v>
          </cell>
          <cell r="EB36">
            <v>36</v>
          </cell>
          <cell r="EC36">
            <v>36</v>
          </cell>
          <cell r="ED36">
            <v>12</v>
          </cell>
          <cell r="EE36">
            <v>12</v>
          </cell>
          <cell r="EF36">
            <v>0</v>
          </cell>
          <cell r="EG36">
            <v>87</v>
          </cell>
          <cell r="EH36">
            <v>87</v>
          </cell>
          <cell r="EI36">
            <v>87</v>
          </cell>
          <cell r="EJ36">
            <v>0</v>
          </cell>
          <cell r="EK36">
            <v>0</v>
          </cell>
          <cell r="EL36">
            <v>87</v>
          </cell>
          <cell r="EM36">
            <v>12</v>
          </cell>
          <cell r="EN36">
            <v>87</v>
          </cell>
          <cell r="EO36">
            <v>87</v>
          </cell>
          <cell r="EP36">
            <v>87</v>
          </cell>
          <cell r="EQ36">
            <v>87</v>
          </cell>
          <cell r="ER36">
            <v>87</v>
          </cell>
          <cell r="ES36">
            <v>87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60</v>
          </cell>
          <cell r="FD36">
            <v>60</v>
          </cell>
          <cell r="FE36">
            <v>69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36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</row>
        <row r="37">
          <cell r="A37" t="str">
            <v>Site 9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88</v>
          </cell>
          <cell r="CX37">
            <v>0</v>
          </cell>
          <cell r="CY37">
            <v>0</v>
          </cell>
          <cell r="CZ37">
            <v>74</v>
          </cell>
          <cell r="DA37">
            <v>70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28</v>
          </cell>
          <cell r="DO37">
            <v>21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60</v>
          </cell>
          <cell r="DW37">
            <v>57</v>
          </cell>
          <cell r="DX37">
            <v>57</v>
          </cell>
          <cell r="DY37">
            <v>45</v>
          </cell>
          <cell r="DZ37">
            <v>37</v>
          </cell>
          <cell r="EA37">
            <v>37</v>
          </cell>
          <cell r="EB37">
            <v>37</v>
          </cell>
          <cell r="EC37">
            <v>37</v>
          </cell>
          <cell r="ED37">
            <v>13</v>
          </cell>
          <cell r="EE37">
            <v>13</v>
          </cell>
          <cell r="EF37">
            <v>0</v>
          </cell>
          <cell r="EG37">
            <v>88</v>
          </cell>
          <cell r="EH37">
            <v>88</v>
          </cell>
          <cell r="EI37">
            <v>88</v>
          </cell>
          <cell r="EJ37">
            <v>0</v>
          </cell>
          <cell r="EK37">
            <v>0</v>
          </cell>
          <cell r="EL37">
            <v>88</v>
          </cell>
          <cell r="EM37">
            <v>13</v>
          </cell>
          <cell r="EN37">
            <v>88</v>
          </cell>
          <cell r="EO37">
            <v>88</v>
          </cell>
          <cell r="EP37">
            <v>88</v>
          </cell>
          <cell r="EQ37">
            <v>88</v>
          </cell>
          <cell r="ER37">
            <v>88</v>
          </cell>
          <cell r="ES37">
            <v>88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61</v>
          </cell>
          <cell r="FD37">
            <v>61</v>
          </cell>
          <cell r="FE37">
            <v>70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</row>
        <row r="38">
          <cell r="A38" t="str">
            <v>Site 10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 t="str">
            <v>88A</v>
          </cell>
          <cell r="CX38">
            <v>0</v>
          </cell>
          <cell r="CY38">
            <v>0</v>
          </cell>
          <cell r="CZ38">
            <v>75</v>
          </cell>
          <cell r="DA38">
            <v>71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22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61</v>
          </cell>
          <cell r="DW38">
            <v>58</v>
          </cell>
          <cell r="DX38">
            <v>58</v>
          </cell>
          <cell r="DY38">
            <v>46</v>
          </cell>
          <cell r="DZ38">
            <v>38</v>
          </cell>
          <cell r="EA38">
            <v>38</v>
          </cell>
          <cell r="EB38">
            <v>38</v>
          </cell>
          <cell r="EC38">
            <v>38</v>
          </cell>
          <cell r="ED38">
            <v>14</v>
          </cell>
          <cell r="EE38">
            <v>14</v>
          </cell>
          <cell r="EF38">
            <v>0</v>
          </cell>
          <cell r="EG38" t="str">
            <v>88A</v>
          </cell>
          <cell r="EH38" t="str">
            <v>88A</v>
          </cell>
          <cell r="EI38" t="str">
            <v>88A</v>
          </cell>
          <cell r="EJ38">
            <v>0</v>
          </cell>
          <cell r="EK38">
            <v>0</v>
          </cell>
          <cell r="EL38" t="str">
            <v>88A</v>
          </cell>
          <cell r="EM38">
            <v>14</v>
          </cell>
          <cell r="EN38" t="str">
            <v>88A</v>
          </cell>
          <cell r="EO38" t="str">
            <v>88A</v>
          </cell>
          <cell r="EP38" t="str">
            <v>88A</v>
          </cell>
          <cell r="EQ38" t="str">
            <v>88A</v>
          </cell>
          <cell r="ER38" t="str">
            <v>88A</v>
          </cell>
          <cell r="ES38" t="str">
            <v>88A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62</v>
          </cell>
          <cell r="FD38">
            <v>62</v>
          </cell>
          <cell r="FE38">
            <v>71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</row>
        <row r="39">
          <cell r="A39" t="str">
            <v>Site 11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 t="str">
            <v>88B</v>
          </cell>
          <cell r="CX39">
            <v>0</v>
          </cell>
          <cell r="CY39">
            <v>0</v>
          </cell>
          <cell r="CZ39">
            <v>0</v>
          </cell>
          <cell r="DA39">
            <v>72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23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62</v>
          </cell>
          <cell r="DW39">
            <v>59</v>
          </cell>
          <cell r="DX39">
            <v>59</v>
          </cell>
          <cell r="DY39">
            <v>47</v>
          </cell>
          <cell r="DZ39">
            <v>39</v>
          </cell>
          <cell r="EA39">
            <v>39</v>
          </cell>
          <cell r="EB39">
            <v>39</v>
          </cell>
          <cell r="EC39">
            <v>39</v>
          </cell>
          <cell r="ED39">
            <v>15</v>
          </cell>
          <cell r="EE39">
            <v>15</v>
          </cell>
          <cell r="EF39">
            <v>0</v>
          </cell>
          <cell r="EG39" t="str">
            <v>88B</v>
          </cell>
          <cell r="EH39" t="str">
            <v>88B</v>
          </cell>
          <cell r="EI39" t="str">
            <v>88B</v>
          </cell>
          <cell r="EJ39">
            <v>0</v>
          </cell>
          <cell r="EK39">
            <v>0</v>
          </cell>
          <cell r="EL39" t="str">
            <v>88B</v>
          </cell>
          <cell r="EM39">
            <v>15</v>
          </cell>
          <cell r="EN39" t="str">
            <v>88B</v>
          </cell>
          <cell r="EO39" t="str">
            <v>88B</v>
          </cell>
          <cell r="EP39" t="str">
            <v>88B</v>
          </cell>
          <cell r="EQ39" t="str">
            <v>88B</v>
          </cell>
          <cell r="ER39" t="str">
            <v>88B</v>
          </cell>
          <cell r="ES39" t="str">
            <v>88B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63</v>
          </cell>
          <cell r="FD39">
            <v>63</v>
          </cell>
          <cell r="FE39">
            <v>72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</row>
        <row r="40">
          <cell r="A40" t="str">
            <v>Site 12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89</v>
          </cell>
          <cell r="CX40">
            <v>0</v>
          </cell>
          <cell r="CY40">
            <v>0</v>
          </cell>
          <cell r="CZ40">
            <v>0</v>
          </cell>
          <cell r="DA40">
            <v>73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24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63</v>
          </cell>
          <cell r="DW40">
            <v>60</v>
          </cell>
          <cell r="DX40">
            <v>60</v>
          </cell>
          <cell r="DY40">
            <v>48</v>
          </cell>
          <cell r="DZ40">
            <v>40</v>
          </cell>
          <cell r="EA40">
            <v>40</v>
          </cell>
          <cell r="EB40">
            <v>40</v>
          </cell>
          <cell r="EC40">
            <v>40</v>
          </cell>
          <cell r="ED40">
            <v>16</v>
          </cell>
          <cell r="EE40">
            <v>16</v>
          </cell>
          <cell r="EF40">
            <v>0</v>
          </cell>
          <cell r="EG40">
            <v>89</v>
          </cell>
          <cell r="EH40">
            <v>89</v>
          </cell>
          <cell r="EI40">
            <v>89</v>
          </cell>
          <cell r="EJ40">
            <v>0</v>
          </cell>
          <cell r="EK40">
            <v>0</v>
          </cell>
          <cell r="EL40">
            <v>89</v>
          </cell>
          <cell r="EM40">
            <v>16</v>
          </cell>
          <cell r="EN40">
            <v>89</v>
          </cell>
          <cell r="EO40">
            <v>89</v>
          </cell>
          <cell r="EP40">
            <v>89</v>
          </cell>
          <cell r="EQ40">
            <v>89</v>
          </cell>
          <cell r="ER40">
            <v>89</v>
          </cell>
          <cell r="ES40">
            <v>89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64</v>
          </cell>
          <cell r="FD40">
            <v>64</v>
          </cell>
          <cell r="FE40">
            <v>73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</row>
        <row r="41">
          <cell r="A41" t="str">
            <v>Site 13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74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25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64</v>
          </cell>
          <cell r="DW41">
            <v>61</v>
          </cell>
          <cell r="DX41">
            <v>61</v>
          </cell>
          <cell r="DY41">
            <v>49</v>
          </cell>
          <cell r="DZ41">
            <v>41</v>
          </cell>
          <cell r="EA41">
            <v>41</v>
          </cell>
          <cell r="EB41">
            <v>41</v>
          </cell>
          <cell r="EC41">
            <v>41</v>
          </cell>
          <cell r="ED41">
            <v>17</v>
          </cell>
          <cell r="EE41">
            <v>17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17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65</v>
          </cell>
          <cell r="FD41">
            <v>65</v>
          </cell>
          <cell r="FE41">
            <v>74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</row>
        <row r="42">
          <cell r="A42" t="str">
            <v>Site 14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75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26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65</v>
          </cell>
          <cell r="DW42">
            <v>62</v>
          </cell>
          <cell r="DX42">
            <v>62</v>
          </cell>
          <cell r="DY42">
            <v>50</v>
          </cell>
          <cell r="DZ42">
            <v>42</v>
          </cell>
          <cell r="EA42">
            <v>42</v>
          </cell>
          <cell r="EB42">
            <v>42</v>
          </cell>
          <cell r="EC42">
            <v>42</v>
          </cell>
          <cell r="ED42">
            <v>18</v>
          </cell>
          <cell r="EE42">
            <v>18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18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66</v>
          </cell>
          <cell r="FD42">
            <v>66</v>
          </cell>
          <cell r="FE42">
            <v>75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</row>
        <row r="43">
          <cell r="A43" t="str">
            <v>Site 15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27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66</v>
          </cell>
          <cell r="DW43">
            <v>63</v>
          </cell>
          <cell r="DX43">
            <v>63</v>
          </cell>
          <cell r="DY43">
            <v>51</v>
          </cell>
          <cell r="DZ43">
            <v>43</v>
          </cell>
          <cell r="EA43">
            <v>43</v>
          </cell>
          <cell r="EB43">
            <v>43</v>
          </cell>
          <cell r="EC43">
            <v>43</v>
          </cell>
          <cell r="ED43">
            <v>19</v>
          </cell>
          <cell r="EE43">
            <v>19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19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67</v>
          </cell>
          <cell r="FD43">
            <v>67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</row>
        <row r="44">
          <cell r="A44" t="str">
            <v>Site 16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28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67</v>
          </cell>
          <cell r="DW44">
            <v>64</v>
          </cell>
          <cell r="DX44">
            <v>64</v>
          </cell>
          <cell r="DY44">
            <v>52</v>
          </cell>
          <cell r="DZ44">
            <v>44</v>
          </cell>
          <cell r="EA44">
            <v>44</v>
          </cell>
          <cell r="EB44">
            <v>44</v>
          </cell>
          <cell r="EC44">
            <v>44</v>
          </cell>
          <cell r="ED44">
            <v>20</v>
          </cell>
          <cell r="EE44">
            <v>20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20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68</v>
          </cell>
          <cell r="FD44">
            <v>68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</row>
        <row r="45">
          <cell r="A45" t="str">
            <v>Site 17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68</v>
          </cell>
          <cell r="DW45">
            <v>65</v>
          </cell>
          <cell r="DX45">
            <v>65</v>
          </cell>
          <cell r="DY45">
            <v>53</v>
          </cell>
          <cell r="DZ45">
            <v>45</v>
          </cell>
          <cell r="EA45">
            <v>45</v>
          </cell>
          <cell r="EB45">
            <v>45</v>
          </cell>
          <cell r="EC45">
            <v>45</v>
          </cell>
          <cell r="ED45">
            <v>21</v>
          </cell>
          <cell r="EE45">
            <v>21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21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69</v>
          </cell>
          <cell r="FD45">
            <v>69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</row>
        <row r="46">
          <cell r="A46" t="str">
            <v>Site 18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69</v>
          </cell>
          <cell r="DW46">
            <v>66</v>
          </cell>
          <cell r="DX46">
            <v>66</v>
          </cell>
          <cell r="DY46">
            <v>54</v>
          </cell>
          <cell r="DZ46">
            <v>46</v>
          </cell>
          <cell r="EA46">
            <v>46</v>
          </cell>
          <cell r="EB46">
            <v>46</v>
          </cell>
          <cell r="EC46">
            <v>46</v>
          </cell>
          <cell r="ED46">
            <v>22</v>
          </cell>
          <cell r="EE46">
            <v>22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22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70</v>
          </cell>
          <cell r="FD46">
            <v>70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</row>
        <row r="47">
          <cell r="A47" t="str">
            <v>Site 19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70</v>
          </cell>
          <cell r="DW47">
            <v>67</v>
          </cell>
          <cell r="DX47">
            <v>67</v>
          </cell>
          <cell r="DY47">
            <v>55</v>
          </cell>
          <cell r="DZ47">
            <v>47</v>
          </cell>
          <cell r="EA47">
            <v>47</v>
          </cell>
          <cell r="EB47">
            <v>47</v>
          </cell>
          <cell r="EC47">
            <v>47</v>
          </cell>
          <cell r="ED47">
            <v>23</v>
          </cell>
          <cell r="EE47">
            <v>23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23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71</v>
          </cell>
          <cell r="FD47">
            <v>71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</row>
        <row r="48">
          <cell r="A48" t="str">
            <v>Site 20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71</v>
          </cell>
          <cell r="DW48">
            <v>68</v>
          </cell>
          <cell r="DX48">
            <v>68</v>
          </cell>
          <cell r="DY48">
            <v>56</v>
          </cell>
          <cell r="DZ48">
            <v>48</v>
          </cell>
          <cell r="EA48">
            <v>48</v>
          </cell>
          <cell r="EB48">
            <v>48</v>
          </cell>
          <cell r="EC48">
            <v>48</v>
          </cell>
          <cell r="ED48">
            <v>24</v>
          </cell>
          <cell r="EE48">
            <v>24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24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72</v>
          </cell>
          <cell r="FD48">
            <v>72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</row>
        <row r="49">
          <cell r="A49" t="str">
            <v>Site 21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72</v>
          </cell>
          <cell r="DW49">
            <v>69</v>
          </cell>
          <cell r="DX49">
            <v>69</v>
          </cell>
          <cell r="DY49">
            <v>57</v>
          </cell>
          <cell r="DZ49">
            <v>49</v>
          </cell>
          <cell r="EA49">
            <v>49</v>
          </cell>
          <cell r="EB49">
            <v>49</v>
          </cell>
          <cell r="EC49">
            <v>49</v>
          </cell>
          <cell r="ED49">
            <v>25</v>
          </cell>
          <cell r="EE49">
            <v>25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25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73</v>
          </cell>
          <cell r="FD49">
            <v>73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</row>
        <row r="50">
          <cell r="A50" t="str">
            <v>Site 22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73</v>
          </cell>
          <cell r="DW50">
            <v>70</v>
          </cell>
          <cell r="DX50">
            <v>70</v>
          </cell>
          <cell r="DY50">
            <v>58</v>
          </cell>
          <cell r="DZ50">
            <v>50</v>
          </cell>
          <cell r="EA50">
            <v>50</v>
          </cell>
          <cell r="EB50">
            <v>50</v>
          </cell>
          <cell r="EC50">
            <v>50</v>
          </cell>
          <cell r="ED50">
            <v>26</v>
          </cell>
          <cell r="EE50">
            <v>26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26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74</v>
          </cell>
          <cell r="FD50">
            <v>74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</row>
        <row r="51">
          <cell r="A51" t="str">
            <v>Site 23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74</v>
          </cell>
          <cell r="DW51">
            <v>71</v>
          </cell>
          <cell r="DX51">
            <v>71</v>
          </cell>
          <cell r="DY51">
            <v>59</v>
          </cell>
          <cell r="DZ51">
            <v>51</v>
          </cell>
          <cell r="EA51">
            <v>51</v>
          </cell>
          <cell r="EB51">
            <v>51</v>
          </cell>
          <cell r="EC51">
            <v>51</v>
          </cell>
          <cell r="ED51">
            <v>27</v>
          </cell>
          <cell r="EE51">
            <v>27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27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75</v>
          </cell>
          <cell r="FD51">
            <v>75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</row>
        <row r="52">
          <cell r="A52" t="str">
            <v>Site 24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75</v>
          </cell>
          <cell r="DW52">
            <v>72</v>
          </cell>
          <cell r="DX52">
            <v>72</v>
          </cell>
          <cell r="DY52">
            <v>60</v>
          </cell>
          <cell r="DZ52">
            <v>52</v>
          </cell>
          <cell r="EA52">
            <v>52</v>
          </cell>
          <cell r="EB52">
            <v>52</v>
          </cell>
          <cell r="EC52">
            <v>52</v>
          </cell>
          <cell r="ED52">
            <v>28</v>
          </cell>
          <cell r="EE52">
            <v>28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28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</row>
        <row r="53">
          <cell r="A53" t="str">
            <v>Site 25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76</v>
          </cell>
          <cell r="DW53">
            <v>73</v>
          </cell>
          <cell r="DX53">
            <v>73</v>
          </cell>
          <cell r="DY53">
            <v>61</v>
          </cell>
          <cell r="DZ53">
            <v>53</v>
          </cell>
          <cell r="EA53">
            <v>53</v>
          </cell>
          <cell r="EB53">
            <v>53</v>
          </cell>
          <cell r="EC53">
            <v>53</v>
          </cell>
          <cell r="ED53">
            <v>29</v>
          </cell>
          <cell r="EE53">
            <v>29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29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</row>
        <row r="54">
          <cell r="A54" t="str">
            <v>Site 26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77</v>
          </cell>
          <cell r="DW54">
            <v>74</v>
          </cell>
          <cell r="DX54">
            <v>74</v>
          </cell>
          <cell r="DY54">
            <v>62</v>
          </cell>
          <cell r="DZ54">
            <v>54</v>
          </cell>
          <cell r="EA54">
            <v>54</v>
          </cell>
          <cell r="EB54">
            <v>54</v>
          </cell>
          <cell r="EC54">
            <v>54</v>
          </cell>
          <cell r="ED54">
            <v>30</v>
          </cell>
          <cell r="EE54">
            <v>30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30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</row>
        <row r="55">
          <cell r="A55" t="str">
            <v>Site 27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78</v>
          </cell>
          <cell r="DW55">
            <v>75</v>
          </cell>
          <cell r="DX55">
            <v>75</v>
          </cell>
          <cell r="DY55">
            <v>63</v>
          </cell>
          <cell r="DZ55">
            <v>55</v>
          </cell>
          <cell r="EA55">
            <v>55</v>
          </cell>
          <cell r="EB55">
            <v>55</v>
          </cell>
          <cell r="EC55">
            <v>55</v>
          </cell>
          <cell r="ED55">
            <v>31</v>
          </cell>
          <cell r="EE55">
            <v>31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31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</row>
        <row r="56">
          <cell r="A56" t="str">
            <v>Site 28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79</v>
          </cell>
          <cell r="DW56">
            <v>76</v>
          </cell>
          <cell r="DX56">
            <v>76</v>
          </cell>
          <cell r="DY56">
            <v>64</v>
          </cell>
          <cell r="DZ56">
            <v>56</v>
          </cell>
          <cell r="EA56">
            <v>56</v>
          </cell>
          <cell r="EB56">
            <v>56</v>
          </cell>
          <cell r="EC56">
            <v>56</v>
          </cell>
          <cell r="ED56">
            <v>32</v>
          </cell>
          <cell r="EE56">
            <v>32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32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</row>
        <row r="57">
          <cell r="A57" t="str">
            <v>Site 29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77</v>
          </cell>
          <cell r="DX57">
            <v>77</v>
          </cell>
          <cell r="DY57">
            <v>65</v>
          </cell>
          <cell r="DZ57">
            <v>57</v>
          </cell>
          <cell r="EA57">
            <v>57</v>
          </cell>
          <cell r="EB57">
            <v>57</v>
          </cell>
          <cell r="EC57">
            <v>57</v>
          </cell>
          <cell r="ED57">
            <v>33</v>
          </cell>
          <cell r="EE57">
            <v>33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33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</row>
        <row r="58">
          <cell r="A58" t="str">
            <v>Site 30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78</v>
          </cell>
          <cell r="DX58">
            <v>78</v>
          </cell>
          <cell r="DY58">
            <v>66</v>
          </cell>
          <cell r="DZ58">
            <v>58</v>
          </cell>
          <cell r="EA58">
            <v>58</v>
          </cell>
          <cell r="EB58">
            <v>58</v>
          </cell>
          <cell r="EC58">
            <v>58</v>
          </cell>
          <cell r="ED58">
            <v>34</v>
          </cell>
          <cell r="EE58">
            <v>34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34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</row>
        <row r="59">
          <cell r="A59" t="str">
            <v>Site 31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79</v>
          </cell>
          <cell r="DX59">
            <v>79</v>
          </cell>
          <cell r="DY59">
            <v>67</v>
          </cell>
          <cell r="DZ59">
            <v>59</v>
          </cell>
          <cell r="EA59">
            <v>59</v>
          </cell>
          <cell r="EB59">
            <v>59</v>
          </cell>
          <cell r="EC59">
            <v>59</v>
          </cell>
          <cell r="ED59">
            <v>35</v>
          </cell>
          <cell r="EE59">
            <v>35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35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</row>
        <row r="60">
          <cell r="A60" t="str">
            <v>Site 32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68</v>
          </cell>
          <cell r="DZ60">
            <v>60</v>
          </cell>
          <cell r="EA60">
            <v>60</v>
          </cell>
          <cell r="EB60">
            <v>60</v>
          </cell>
          <cell r="EC60">
            <v>60</v>
          </cell>
          <cell r="ED60">
            <v>36</v>
          </cell>
          <cell r="EE60">
            <v>36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36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</row>
        <row r="61">
          <cell r="A61" t="str">
            <v>Site 33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69</v>
          </cell>
          <cell r="DZ61">
            <v>61</v>
          </cell>
          <cell r="EA61">
            <v>61</v>
          </cell>
          <cell r="EB61">
            <v>61</v>
          </cell>
          <cell r="EC61">
            <v>61</v>
          </cell>
          <cell r="ED61">
            <v>37</v>
          </cell>
          <cell r="EE61">
            <v>37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37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</row>
        <row r="62">
          <cell r="A62" t="str">
            <v>Site 34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70</v>
          </cell>
          <cell r="DZ62">
            <v>62</v>
          </cell>
          <cell r="EA62">
            <v>62</v>
          </cell>
          <cell r="EB62">
            <v>62</v>
          </cell>
          <cell r="EC62">
            <v>62</v>
          </cell>
          <cell r="ED62">
            <v>38</v>
          </cell>
          <cell r="EE62">
            <v>38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38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</row>
        <row r="63">
          <cell r="A63" t="str">
            <v>Site 35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71</v>
          </cell>
          <cell r="DZ63">
            <v>63</v>
          </cell>
          <cell r="EA63">
            <v>63</v>
          </cell>
          <cell r="EB63">
            <v>63</v>
          </cell>
          <cell r="EC63">
            <v>63</v>
          </cell>
          <cell r="ED63">
            <v>39</v>
          </cell>
          <cell r="EE63">
            <v>39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39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</row>
        <row r="64">
          <cell r="A64" t="str">
            <v>Site 36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72</v>
          </cell>
          <cell r="DZ64">
            <v>64</v>
          </cell>
          <cell r="EA64">
            <v>64</v>
          </cell>
          <cell r="EB64">
            <v>64</v>
          </cell>
          <cell r="EC64">
            <v>64</v>
          </cell>
          <cell r="ED64">
            <v>40</v>
          </cell>
          <cell r="EE64">
            <v>40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40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</row>
        <row r="65">
          <cell r="A65" t="str">
            <v>Site 37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73</v>
          </cell>
          <cell r="DZ65">
            <v>65</v>
          </cell>
          <cell r="EA65">
            <v>65</v>
          </cell>
          <cell r="EB65">
            <v>65</v>
          </cell>
          <cell r="EC65">
            <v>65</v>
          </cell>
          <cell r="ED65">
            <v>41</v>
          </cell>
          <cell r="EE65">
            <v>41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41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</row>
        <row r="66">
          <cell r="A66" t="str">
            <v>Site 38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74</v>
          </cell>
          <cell r="DZ66">
            <v>66</v>
          </cell>
          <cell r="EA66">
            <v>66</v>
          </cell>
          <cell r="EB66">
            <v>66</v>
          </cell>
          <cell r="EC66">
            <v>66</v>
          </cell>
          <cell r="ED66">
            <v>42</v>
          </cell>
          <cell r="EE66">
            <v>42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42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</row>
        <row r="67">
          <cell r="A67" t="str">
            <v>Site 39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75</v>
          </cell>
          <cell r="DZ67">
            <v>67</v>
          </cell>
          <cell r="EA67">
            <v>67</v>
          </cell>
          <cell r="EB67">
            <v>67</v>
          </cell>
          <cell r="EC67">
            <v>67</v>
          </cell>
          <cell r="ED67">
            <v>43</v>
          </cell>
          <cell r="EE67">
            <v>43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43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</row>
        <row r="68">
          <cell r="A68" t="str">
            <v>Site 40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76</v>
          </cell>
          <cell r="DZ68">
            <v>68</v>
          </cell>
          <cell r="EA68">
            <v>68</v>
          </cell>
          <cell r="EB68">
            <v>68</v>
          </cell>
          <cell r="EC68">
            <v>68</v>
          </cell>
          <cell r="ED68">
            <v>44</v>
          </cell>
          <cell r="EE68">
            <v>44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44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</row>
        <row r="69">
          <cell r="A69" t="str">
            <v>Site 41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77</v>
          </cell>
          <cell r="DZ69">
            <v>69</v>
          </cell>
          <cell r="EA69">
            <v>69</v>
          </cell>
          <cell r="EB69">
            <v>69</v>
          </cell>
          <cell r="EC69">
            <v>69</v>
          </cell>
          <cell r="ED69">
            <v>45</v>
          </cell>
          <cell r="EE69">
            <v>45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45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</row>
        <row r="70">
          <cell r="A70" t="str">
            <v>Site 42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78</v>
          </cell>
          <cell r="DZ70">
            <v>70</v>
          </cell>
          <cell r="EA70">
            <v>70</v>
          </cell>
          <cell r="EB70">
            <v>70</v>
          </cell>
          <cell r="EC70">
            <v>70</v>
          </cell>
          <cell r="ED70">
            <v>46</v>
          </cell>
          <cell r="EE70">
            <v>46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46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</row>
        <row r="71">
          <cell r="A71" t="str">
            <v>Site 43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79</v>
          </cell>
          <cell r="DZ71">
            <v>71</v>
          </cell>
          <cell r="EA71">
            <v>71</v>
          </cell>
          <cell r="EB71">
            <v>71</v>
          </cell>
          <cell r="EC71">
            <v>71</v>
          </cell>
          <cell r="ED71">
            <v>47</v>
          </cell>
          <cell r="EE71">
            <v>47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47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</row>
        <row r="72">
          <cell r="A72" t="str">
            <v>Site 44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72</v>
          </cell>
          <cell r="EA72">
            <v>72</v>
          </cell>
          <cell r="EB72">
            <v>72</v>
          </cell>
          <cell r="EC72">
            <v>72</v>
          </cell>
          <cell r="ED72">
            <v>48</v>
          </cell>
          <cell r="EE72">
            <v>48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48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</row>
        <row r="73">
          <cell r="A73" t="str">
            <v>Site 45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73</v>
          </cell>
          <cell r="EA73">
            <v>73</v>
          </cell>
          <cell r="EB73">
            <v>73</v>
          </cell>
          <cell r="EC73">
            <v>73</v>
          </cell>
          <cell r="ED73">
            <v>49</v>
          </cell>
          <cell r="EE73">
            <v>49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  <cell r="EK73">
            <v>0</v>
          </cell>
          <cell r="EL73">
            <v>0</v>
          </cell>
          <cell r="EM73">
            <v>49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</row>
        <row r="74">
          <cell r="A74" t="str">
            <v>Site 46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74</v>
          </cell>
          <cell r="EA74">
            <v>74</v>
          </cell>
          <cell r="EB74">
            <v>74</v>
          </cell>
          <cell r="EC74">
            <v>74</v>
          </cell>
          <cell r="ED74">
            <v>50</v>
          </cell>
          <cell r="EE74">
            <v>50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50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</row>
        <row r="75">
          <cell r="A75" t="str">
            <v>Site 47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75</v>
          </cell>
          <cell r="EA75">
            <v>75</v>
          </cell>
          <cell r="EB75">
            <v>75</v>
          </cell>
          <cell r="EC75">
            <v>75</v>
          </cell>
          <cell r="ED75">
            <v>51</v>
          </cell>
          <cell r="EE75">
            <v>51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51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</row>
        <row r="76">
          <cell r="A76" t="str">
            <v>Site 48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76</v>
          </cell>
          <cell r="EA76">
            <v>76</v>
          </cell>
          <cell r="EB76">
            <v>76</v>
          </cell>
          <cell r="EC76">
            <v>76</v>
          </cell>
          <cell r="ED76">
            <v>52</v>
          </cell>
          <cell r="EE76">
            <v>52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52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</row>
        <row r="77">
          <cell r="A77" t="str">
            <v>Site 49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77</v>
          </cell>
          <cell r="EA77">
            <v>77</v>
          </cell>
          <cell r="EB77">
            <v>77</v>
          </cell>
          <cell r="EC77">
            <v>77</v>
          </cell>
          <cell r="ED77">
            <v>53</v>
          </cell>
          <cell r="EE77">
            <v>53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53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</row>
        <row r="78">
          <cell r="A78" t="str">
            <v>Site 50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78</v>
          </cell>
          <cell r="EA78">
            <v>78</v>
          </cell>
          <cell r="EB78">
            <v>78</v>
          </cell>
          <cell r="EC78">
            <v>78</v>
          </cell>
          <cell r="ED78">
            <v>54</v>
          </cell>
          <cell r="EE78">
            <v>54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54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</row>
        <row r="79">
          <cell r="A79" t="str">
            <v>Site 51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79</v>
          </cell>
          <cell r="EA79">
            <v>79</v>
          </cell>
          <cell r="EB79">
            <v>79</v>
          </cell>
          <cell r="EC79">
            <v>79</v>
          </cell>
          <cell r="ED79">
            <v>55</v>
          </cell>
          <cell r="EE79">
            <v>55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55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</row>
        <row r="80">
          <cell r="A80" t="str">
            <v>Site 52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56</v>
          </cell>
          <cell r="EE80">
            <v>56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  <cell r="EK80">
            <v>0</v>
          </cell>
          <cell r="EL80">
            <v>0</v>
          </cell>
          <cell r="EM80">
            <v>56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</row>
        <row r="81">
          <cell r="A81" t="str">
            <v>Site 53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57</v>
          </cell>
          <cell r="EE81">
            <v>57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57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</row>
        <row r="82">
          <cell r="A82" t="str">
            <v>Site 54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58</v>
          </cell>
          <cell r="EE82">
            <v>58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58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</row>
        <row r="83">
          <cell r="A83" t="str">
            <v>Site 55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59</v>
          </cell>
          <cell r="EE83">
            <v>59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59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</row>
        <row r="84">
          <cell r="A84" t="str">
            <v>Site 56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60</v>
          </cell>
          <cell r="EE84">
            <v>60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60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</row>
        <row r="85">
          <cell r="A85" t="str">
            <v>Site 57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61</v>
          </cell>
          <cell r="EE85">
            <v>61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61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</row>
        <row r="86">
          <cell r="A86" t="str">
            <v>Site 58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62</v>
          </cell>
          <cell r="EE86">
            <v>62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  <cell r="EK86">
            <v>0</v>
          </cell>
          <cell r="EL86">
            <v>0</v>
          </cell>
          <cell r="EM86">
            <v>62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</row>
        <row r="87">
          <cell r="A87" t="str">
            <v>Site 59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63</v>
          </cell>
          <cell r="EE87">
            <v>63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63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</row>
        <row r="88">
          <cell r="A88" t="str">
            <v>Site 60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64</v>
          </cell>
          <cell r="EE88">
            <v>64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64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</row>
        <row r="89">
          <cell r="A89" t="str">
            <v>Site 61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65</v>
          </cell>
          <cell r="EE89">
            <v>65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65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</row>
        <row r="90">
          <cell r="A90" t="str">
            <v>Site 62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66</v>
          </cell>
          <cell r="EE90">
            <v>66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66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</row>
        <row r="91">
          <cell r="A91" t="str">
            <v>Site 63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67</v>
          </cell>
          <cell r="EE91">
            <v>67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67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</row>
        <row r="92">
          <cell r="A92" t="str">
            <v>Site 64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68</v>
          </cell>
          <cell r="EE92">
            <v>68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68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</row>
        <row r="93">
          <cell r="A93" t="str">
            <v>Site 65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69</v>
          </cell>
          <cell r="EE93">
            <v>69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69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</row>
        <row r="94">
          <cell r="A94" t="str">
            <v>Site 66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70</v>
          </cell>
          <cell r="EE94">
            <v>70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70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</row>
        <row r="95">
          <cell r="A95" t="str">
            <v>Site 67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71</v>
          </cell>
          <cell r="EE95">
            <v>71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  <cell r="EK95">
            <v>0</v>
          </cell>
          <cell r="EL95">
            <v>0</v>
          </cell>
          <cell r="EM95">
            <v>71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</row>
        <row r="96">
          <cell r="A96" t="str">
            <v>Site 68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72</v>
          </cell>
          <cell r="EE96">
            <v>72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72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</row>
        <row r="97">
          <cell r="A97" t="str">
            <v>Site 69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73</v>
          </cell>
          <cell r="EE97">
            <v>73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0</v>
          </cell>
          <cell r="EL97">
            <v>0</v>
          </cell>
          <cell r="EM97">
            <v>73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</row>
        <row r="98">
          <cell r="A98" t="str">
            <v>Site 70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74</v>
          </cell>
          <cell r="EE98">
            <v>74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74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</row>
        <row r="99">
          <cell r="A99" t="str">
            <v>Site 71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75</v>
          </cell>
          <cell r="EE99">
            <v>75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75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</row>
        <row r="100">
          <cell r="A100" t="str">
            <v>Site 72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76</v>
          </cell>
          <cell r="EE100">
            <v>76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76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</row>
        <row r="101">
          <cell r="A101" t="str">
            <v>Site 73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77</v>
          </cell>
          <cell r="EE101">
            <v>77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77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</row>
        <row r="102">
          <cell r="A102" t="str">
            <v>Site 74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78</v>
          </cell>
          <cell r="EE102">
            <v>78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  <cell r="EK102">
            <v>0</v>
          </cell>
          <cell r="EL102">
            <v>0</v>
          </cell>
          <cell r="EM102">
            <v>78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</row>
        <row r="103">
          <cell r="A103" t="str">
            <v>Site 75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79</v>
          </cell>
          <cell r="EE103">
            <v>79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79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</row>
        <row r="104">
          <cell r="A104" t="str">
            <v>Site 76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</row>
        <row r="105">
          <cell r="A105" t="str">
            <v>Site 77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</row>
        <row r="106">
          <cell r="A106" t="str">
            <v>Site 78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0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</row>
        <row r="107">
          <cell r="A107" t="str">
            <v>Site 79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</row>
        <row r="108">
          <cell r="A108" t="str">
            <v>Site 80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</row>
        <row r="109">
          <cell r="A109" t="str">
            <v>Site 81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</row>
        <row r="110">
          <cell r="A110" t="str">
            <v>Site 82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</row>
        <row r="111">
          <cell r="A111" t="str">
            <v>Site 83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</row>
        <row r="112">
          <cell r="A112" t="str">
            <v>Site 84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</row>
        <row r="113">
          <cell r="A113" t="str">
            <v>Site 85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</row>
        <row r="114">
          <cell r="A114" t="str">
            <v>Site 86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</row>
        <row r="115">
          <cell r="A115" t="str">
            <v>Site 87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</row>
        <row r="116">
          <cell r="A116" t="str">
            <v>Site 88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</row>
        <row r="117">
          <cell r="A117" t="str">
            <v>Site 89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</row>
        <row r="118">
          <cell r="A118" t="str">
            <v>Site 90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</row>
        <row r="119">
          <cell r="A119" t="str">
            <v>Site 91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</row>
        <row r="120">
          <cell r="A120" t="str">
            <v>Site 92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</row>
        <row r="121">
          <cell r="A121" t="str">
            <v>Site 93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</row>
        <row r="122">
          <cell r="A122" t="str">
            <v>Site 94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</row>
        <row r="123">
          <cell r="A123" t="str">
            <v>Site 95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</row>
        <row r="124">
          <cell r="A124" t="str">
            <v>Site 96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0</v>
          </cell>
          <cell r="FI124">
            <v>0</v>
          </cell>
          <cell r="FJ124">
            <v>0</v>
          </cell>
          <cell r="FK124">
            <v>0</v>
          </cell>
          <cell r="FL124">
            <v>0</v>
          </cell>
          <cell r="FM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</row>
        <row r="125">
          <cell r="A125" t="str">
            <v>Site 97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</row>
        <row r="126">
          <cell r="A126" t="str">
            <v>Site 98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0</v>
          </cell>
          <cell r="FJ126">
            <v>0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</row>
        <row r="127">
          <cell r="A127" t="str">
            <v>Site 99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0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</row>
        <row r="128">
          <cell r="A128" t="str">
            <v>Site 100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</row>
        <row r="129">
          <cell r="A129">
            <v>0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4</v>
          </cell>
          <cell r="N129">
            <v>0</v>
          </cell>
          <cell r="O129">
            <v>0</v>
          </cell>
          <cell r="P129">
            <v>2</v>
          </cell>
          <cell r="Q129">
            <v>0</v>
          </cell>
          <cell r="R129">
            <v>1</v>
          </cell>
          <cell r="S129">
            <v>1</v>
          </cell>
          <cell r="T129">
            <v>0</v>
          </cell>
          <cell r="U129">
            <v>0</v>
          </cell>
          <cell r="V129">
            <v>3</v>
          </cell>
          <cell r="W129">
            <v>1</v>
          </cell>
          <cell r="X129">
            <v>1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3</v>
          </cell>
          <cell r="AF129">
            <v>0</v>
          </cell>
          <cell r="AG129">
            <v>1</v>
          </cell>
          <cell r="AH129">
            <v>3</v>
          </cell>
          <cell r="AI129">
            <v>1</v>
          </cell>
          <cell r="AJ129">
            <v>1</v>
          </cell>
          <cell r="AK129">
            <v>0</v>
          </cell>
          <cell r="AL129">
            <v>0</v>
          </cell>
          <cell r="AM129">
            <v>1</v>
          </cell>
          <cell r="AN129">
            <v>2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3</v>
          </cell>
          <cell r="AV129">
            <v>0</v>
          </cell>
          <cell r="AW129">
            <v>0</v>
          </cell>
          <cell r="AX129">
            <v>1</v>
          </cell>
          <cell r="AY129">
            <v>1</v>
          </cell>
          <cell r="AZ129">
            <v>1</v>
          </cell>
          <cell r="BA129">
            <v>3</v>
          </cell>
          <cell r="BB129">
            <v>2</v>
          </cell>
          <cell r="BC129">
            <v>0</v>
          </cell>
          <cell r="BD129">
            <v>1</v>
          </cell>
          <cell r="BE129">
            <v>0</v>
          </cell>
          <cell r="BF129">
            <v>3</v>
          </cell>
          <cell r="BG129">
            <v>0</v>
          </cell>
          <cell r="BH129">
            <v>3</v>
          </cell>
          <cell r="BI129">
            <v>0</v>
          </cell>
          <cell r="BJ129">
            <v>2</v>
          </cell>
          <cell r="BK129">
            <v>0</v>
          </cell>
          <cell r="BL129">
            <v>1</v>
          </cell>
          <cell r="BM129">
            <v>0</v>
          </cell>
          <cell r="BN129">
            <v>0</v>
          </cell>
          <cell r="BO129">
            <v>0</v>
          </cell>
          <cell r="BP129">
            <v>3</v>
          </cell>
          <cell r="BQ129">
            <v>0</v>
          </cell>
          <cell r="BR129">
            <v>1</v>
          </cell>
          <cell r="BS129">
            <v>2</v>
          </cell>
          <cell r="BT129">
            <v>2</v>
          </cell>
          <cell r="BU129">
            <v>1</v>
          </cell>
          <cell r="BV129">
            <v>0</v>
          </cell>
          <cell r="BW129">
            <v>1</v>
          </cell>
          <cell r="BX129">
            <v>0</v>
          </cell>
          <cell r="BY129">
            <v>0</v>
          </cell>
          <cell r="BZ129">
            <v>0</v>
          </cell>
          <cell r="CA129">
            <v>1</v>
          </cell>
          <cell r="CB129">
            <v>3</v>
          </cell>
          <cell r="CC129">
            <v>5</v>
          </cell>
          <cell r="CD129">
            <v>1</v>
          </cell>
          <cell r="CE129">
            <v>1</v>
          </cell>
          <cell r="CF129">
            <v>2</v>
          </cell>
          <cell r="CG129">
            <v>1</v>
          </cell>
          <cell r="CH129">
            <v>1</v>
          </cell>
          <cell r="CI129">
            <v>0</v>
          </cell>
          <cell r="CJ129">
            <v>3</v>
          </cell>
          <cell r="CK129">
            <v>1</v>
          </cell>
          <cell r="CL129">
            <v>0</v>
          </cell>
          <cell r="CM129">
            <v>0</v>
          </cell>
          <cell r="CN129">
            <v>2</v>
          </cell>
          <cell r="CO129">
            <v>0</v>
          </cell>
          <cell r="CP129">
            <v>2</v>
          </cell>
          <cell r="CQ129">
            <v>2</v>
          </cell>
          <cell r="CR129">
            <v>1</v>
          </cell>
          <cell r="CS129">
            <v>1</v>
          </cell>
          <cell r="CT129">
            <v>4</v>
          </cell>
          <cell r="CU129">
            <v>0</v>
          </cell>
          <cell r="CV129">
            <v>0</v>
          </cell>
          <cell r="CW129">
            <v>12</v>
          </cell>
          <cell r="CX129">
            <v>0</v>
          </cell>
          <cell r="CY129">
            <v>4</v>
          </cell>
          <cell r="CZ129">
            <v>10</v>
          </cell>
          <cell r="DA129">
            <v>14</v>
          </cell>
          <cell r="DB129">
            <v>3</v>
          </cell>
          <cell r="DC129">
            <v>4</v>
          </cell>
          <cell r="DD129">
            <v>7</v>
          </cell>
          <cell r="DE129">
            <v>3</v>
          </cell>
          <cell r="DF129">
            <v>5</v>
          </cell>
          <cell r="DG129">
            <v>1</v>
          </cell>
          <cell r="DH129">
            <v>3</v>
          </cell>
          <cell r="DI129">
            <v>4</v>
          </cell>
          <cell r="DJ129">
            <v>8</v>
          </cell>
          <cell r="DK129">
            <v>0</v>
          </cell>
          <cell r="DL129">
            <v>2</v>
          </cell>
          <cell r="DM129">
            <v>5</v>
          </cell>
          <cell r="DN129">
            <v>9</v>
          </cell>
          <cell r="DO129">
            <v>16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28</v>
          </cell>
          <cell r="DW129">
            <v>31</v>
          </cell>
          <cell r="DX129">
            <v>31</v>
          </cell>
          <cell r="DY129">
            <v>43</v>
          </cell>
          <cell r="DZ129">
            <v>51</v>
          </cell>
          <cell r="EA129">
            <v>51</v>
          </cell>
          <cell r="EB129">
            <v>51</v>
          </cell>
          <cell r="EC129">
            <v>51</v>
          </cell>
          <cell r="ED129">
            <v>75</v>
          </cell>
          <cell r="EE129">
            <v>75</v>
          </cell>
          <cell r="EF129">
            <v>0</v>
          </cell>
          <cell r="EG129">
            <v>12</v>
          </cell>
          <cell r="EH129">
            <v>12</v>
          </cell>
          <cell r="EI129">
            <v>12</v>
          </cell>
          <cell r="EJ129">
            <v>0</v>
          </cell>
          <cell r="EK129">
            <v>0</v>
          </cell>
          <cell r="EL129">
            <v>12</v>
          </cell>
          <cell r="EM129">
            <v>75</v>
          </cell>
          <cell r="EN129">
            <v>12</v>
          </cell>
          <cell r="EO129">
            <v>12</v>
          </cell>
          <cell r="EP129">
            <v>12</v>
          </cell>
          <cell r="EQ129">
            <v>12</v>
          </cell>
          <cell r="ER129">
            <v>12</v>
          </cell>
          <cell r="ES129">
            <v>12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4</v>
          </cell>
          <cell r="FC129">
            <v>23</v>
          </cell>
          <cell r="FD129">
            <v>23</v>
          </cell>
          <cell r="FE129">
            <v>14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7</v>
          </cell>
          <cell r="FM129">
            <v>0</v>
          </cell>
          <cell r="FN129">
            <v>8</v>
          </cell>
          <cell r="FO129">
            <v>4</v>
          </cell>
          <cell r="FP129">
            <v>4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4</v>
          </cell>
        </row>
      </sheetData>
      <sheetData sheetId="3">
        <row r="2">
          <cell r="A2" t="str">
            <v>Sites</v>
          </cell>
          <cell r="B2" t="str">
            <v>B2T1</v>
          </cell>
          <cell r="C2" t="str">
            <v>B2T2</v>
          </cell>
          <cell r="D2" t="str">
            <v>B2T3</v>
          </cell>
          <cell r="E2" t="str">
            <v>B2T4</v>
          </cell>
          <cell r="F2" t="str">
            <v>B2T5</v>
          </cell>
          <cell r="G2" t="str">
            <v>B2T6</v>
          </cell>
          <cell r="H2" t="str">
            <v>B2T7</v>
          </cell>
          <cell r="I2" t="str">
            <v>B2T8</v>
          </cell>
          <cell r="J2" t="str">
            <v>B2T9</v>
          </cell>
          <cell r="K2" t="str">
            <v>B2T10</v>
          </cell>
          <cell r="L2" t="str">
            <v>B2T11</v>
          </cell>
          <cell r="M2" t="str">
            <v>B2T12</v>
          </cell>
          <cell r="N2" t="str">
            <v>4YL12R</v>
          </cell>
          <cell r="O2" t="str">
            <v>4YL12BR</v>
          </cell>
          <cell r="P2" t="str">
            <v>4YL13R</v>
          </cell>
          <cell r="Q2" t="str">
            <v>4YL14R</v>
          </cell>
          <cell r="R2" t="str">
            <v>4YL15R</v>
          </cell>
          <cell r="S2" t="str">
            <v>4YL16R</v>
          </cell>
          <cell r="T2" t="str">
            <v>4YL17R</v>
          </cell>
          <cell r="U2" t="str">
            <v>4YL18R</v>
          </cell>
          <cell r="V2" t="str">
            <v>4YL019</v>
          </cell>
          <cell r="W2" t="str">
            <v>B2T17</v>
          </cell>
          <cell r="X2" t="str">
            <v>B2T18</v>
          </cell>
          <cell r="Y2" t="str">
            <v>B2T19</v>
          </cell>
          <cell r="Z2" t="str">
            <v>B2T20</v>
          </cell>
          <cell r="AA2" t="str">
            <v>B2T21</v>
          </cell>
          <cell r="AB2" t="str">
            <v>B2T22</v>
          </cell>
          <cell r="AC2" t="str">
            <v>B2T23</v>
          </cell>
          <cell r="AD2" t="str">
            <v>B2T24</v>
          </cell>
          <cell r="AE2" t="str">
            <v>B2T25</v>
          </cell>
          <cell r="AF2" t="str">
            <v>B2T26</v>
          </cell>
          <cell r="AG2" t="str">
            <v>B2T27</v>
          </cell>
          <cell r="AH2" t="str">
            <v>B2T28</v>
          </cell>
          <cell r="AI2" t="str">
            <v>B2T29</v>
          </cell>
          <cell r="AJ2" t="str">
            <v>B2T30</v>
          </cell>
          <cell r="AK2" t="str">
            <v>B2T31*</v>
          </cell>
          <cell r="AL2" t="str">
            <v>B2T32*</v>
          </cell>
          <cell r="AM2" t="str">
            <v>B2T33*</v>
          </cell>
          <cell r="AN2" t="str">
            <v>B2T34</v>
          </cell>
          <cell r="AO2" t="str">
            <v>B2T35</v>
          </cell>
          <cell r="AP2" t="str">
            <v>B2T36</v>
          </cell>
          <cell r="AQ2" t="str">
            <v>B2T37</v>
          </cell>
          <cell r="AR2" t="str">
            <v>B2T39</v>
          </cell>
          <cell r="AS2" t="str">
            <v>B2T40</v>
          </cell>
          <cell r="AT2" t="str">
            <v>B2T41</v>
          </cell>
          <cell r="AU2" t="str">
            <v>B2T42</v>
          </cell>
          <cell r="AV2" t="str">
            <v>B2T43</v>
          </cell>
          <cell r="AW2" t="str">
            <v>B2T44</v>
          </cell>
          <cell r="AX2" t="str">
            <v>B2T45</v>
          </cell>
          <cell r="AY2" t="str">
            <v>B2T46</v>
          </cell>
          <cell r="AZ2" t="str">
            <v>B2T47</v>
          </cell>
          <cell r="BA2" t="str">
            <v>B2T48</v>
          </cell>
          <cell r="BB2" t="str">
            <v>B2T49</v>
          </cell>
          <cell r="BC2" t="str">
            <v>B2T50</v>
          </cell>
          <cell r="BD2" t="str">
            <v>B2T51</v>
          </cell>
          <cell r="BE2" t="str">
            <v>B2T53</v>
          </cell>
          <cell r="BF2" t="str">
            <v>B2T54</v>
          </cell>
          <cell r="BG2" t="str">
            <v>B2T55</v>
          </cell>
          <cell r="BH2" t="str">
            <v>4YLA001</v>
          </cell>
          <cell r="BI2" t="str">
            <v>4YLA002</v>
          </cell>
          <cell r="BJ2" t="str">
            <v>4YLA003</v>
          </cell>
          <cell r="BK2" t="str">
            <v>4YLA004</v>
          </cell>
          <cell r="BL2" t="str">
            <v>4YL04R</v>
          </cell>
          <cell r="BM2" t="str">
            <v>4YLA005</v>
          </cell>
          <cell r="BN2" t="str">
            <v>400kV GSP Tower (4YL080)</v>
          </cell>
          <cell r="BO2" t="str">
            <v>132kV Platform Tower at GSP</v>
          </cell>
          <cell r="BP2" t="str">
            <v>132kV cable from GSP</v>
          </cell>
          <cell r="BQ2" t="str">
            <v>400kV Tower Wks (B'tree GSP)</v>
          </cell>
          <cell r="BR2">
            <v>0</v>
          </cell>
          <cell r="BS2">
            <v>0</v>
          </cell>
          <cell r="BT2">
            <v>0</v>
          </cell>
          <cell r="BU2">
            <v>0</v>
          </cell>
        </row>
        <row r="3">
          <cell r="A3">
            <v>1</v>
          </cell>
          <cell r="B3" t="str">
            <v>AP1</v>
          </cell>
          <cell r="C3" t="str">
            <v>AP1</v>
          </cell>
          <cell r="D3" t="str">
            <v>AP1</v>
          </cell>
          <cell r="E3" t="str">
            <v>AP2</v>
          </cell>
          <cell r="F3" t="str">
            <v>AP2</v>
          </cell>
          <cell r="G3" t="str">
            <v>AP3</v>
          </cell>
          <cell r="H3" t="str">
            <v>AP3</v>
          </cell>
          <cell r="I3" t="str">
            <v>AP3</v>
          </cell>
          <cell r="J3" t="str">
            <v>AP3</v>
          </cell>
          <cell r="K3" t="str">
            <v>AP4</v>
          </cell>
          <cell r="L3" t="str">
            <v>AP4</v>
          </cell>
          <cell r="M3" t="str">
            <v>AP4</v>
          </cell>
          <cell r="N3" t="str">
            <v>AP4</v>
          </cell>
          <cell r="O3" t="str">
            <v>AP5</v>
          </cell>
          <cell r="P3" t="str">
            <v>AP5</v>
          </cell>
          <cell r="Q3" t="str">
            <v>AP5</v>
          </cell>
          <cell r="R3" t="str">
            <v>AP7</v>
          </cell>
          <cell r="S3" t="str">
            <v>AP7</v>
          </cell>
          <cell r="T3" t="str">
            <v>AP8</v>
          </cell>
          <cell r="U3" t="str">
            <v>AP11</v>
          </cell>
          <cell r="V3" t="str">
            <v>AP11</v>
          </cell>
          <cell r="W3" t="str">
            <v>AP9</v>
          </cell>
          <cell r="X3" t="str">
            <v>AP11</v>
          </cell>
          <cell r="Y3" t="str">
            <v>AP10</v>
          </cell>
          <cell r="Z3" t="str">
            <v>AP10</v>
          </cell>
          <cell r="AA3" t="str">
            <v>AP10</v>
          </cell>
          <cell r="AB3" t="str">
            <v>AP12</v>
          </cell>
          <cell r="AC3" t="str">
            <v>AP12</v>
          </cell>
          <cell r="AD3" t="str">
            <v>AP13</v>
          </cell>
          <cell r="AE3" t="str">
            <v>AP13</v>
          </cell>
          <cell r="AF3" t="str">
            <v>AP14</v>
          </cell>
          <cell r="AG3" t="str">
            <v>AP14</v>
          </cell>
          <cell r="AH3" t="str">
            <v>AP14</v>
          </cell>
          <cell r="AI3" t="str">
            <v>AP14</v>
          </cell>
          <cell r="AJ3" t="str">
            <v>AP14</v>
          </cell>
          <cell r="AK3" t="str">
            <v>AP19</v>
          </cell>
          <cell r="AL3" t="str">
            <v>AP19</v>
          </cell>
          <cell r="AM3" t="str">
            <v>AP19</v>
          </cell>
          <cell r="AN3" t="str">
            <v>AP20</v>
          </cell>
          <cell r="AO3" t="str">
            <v>AP21</v>
          </cell>
          <cell r="AP3" t="str">
            <v>AP22</v>
          </cell>
          <cell r="AQ3" t="str">
            <v>AP23</v>
          </cell>
          <cell r="AR3" t="str">
            <v>AP24</v>
          </cell>
          <cell r="AS3" t="str">
            <v>AP25</v>
          </cell>
          <cell r="AT3" t="str">
            <v>AP25</v>
          </cell>
          <cell r="AU3" t="str">
            <v>AP26</v>
          </cell>
          <cell r="AV3" t="str">
            <v>AP26</v>
          </cell>
          <cell r="AW3" t="str">
            <v>AP26</v>
          </cell>
          <cell r="AX3" t="str">
            <v>AP27</v>
          </cell>
          <cell r="AY3" t="str">
            <v>AP28</v>
          </cell>
          <cell r="AZ3" t="str">
            <v>AP29</v>
          </cell>
          <cell r="BA3" t="str">
            <v>AP29</v>
          </cell>
          <cell r="BB3" t="str">
            <v>AP30</v>
          </cell>
          <cell r="BC3" t="str">
            <v>AP31</v>
          </cell>
          <cell r="BD3" t="str">
            <v>AP32</v>
          </cell>
          <cell r="BE3" t="str">
            <v>AP33</v>
          </cell>
          <cell r="BF3" t="str">
            <v>AP33</v>
          </cell>
          <cell r="BG3" t="str">
            <v>AP33</v>
          </cell>
          <cell r="BH3" t="str">
            <v>AP34</v>
          </cell>
          <cell r="BI3" t="str">
            <v>AP34</v>
          </cell>
          <cell r="BJ3" t="str">
            <v>AP36</v>
          </cell>
          <cell r="BK3" t="str">
            <v>AP3</v>
          </cell>
          <cell r="BL3" t="str">
            <v>AP36</v>
          </cell>
          <cell r="BM3" t="str">
            <v>AP36</v>
          </cell>
          <cell r="BN3" t="str">
            <v>AP38</v>
          </cell>
          <cell r="BO3" t="str">
            <v>AP40</v>
          </cell>
          <cell r="BP3" t="str">
            <v>AP39</v>
          </cell>
          <cell r="BQ3" t="str">
            <v>AR B1018</v>
          </cell>
          <cell r="BR3">
            <v>0</v>
          </cell>
          <cell r="BS3">
            <v>0</v>
          </cell>
          <cell r="BT3">
            <v>0</v>
          </cell>
          <cell r="BU3">
            <v>0</v>
          </cell>
        </row>
        <row r="4">
          <cell r="A4">
            <v>2</v>
          </cell>
          <cell r="B4" t="str">
            <v>AR 21</v>
          </cell>
          <cell r="C4" t="str">
            <v>AR 21</v>
          </cell>
          <cell r="D4" t="str">
            <v>AR 21</v>
          </cell>
          <cell r="E4" t="str">
            <v>AR 21</v>
          </cell>
          <cell r="F4" t="str">
            <v>AR 21</v>
          </cell>
          <cell r="G4" t="str">
            <v>AR A1071/8</v>
          </cell>
          <cell r="H4" t="str">
            <v>AR A1071/8</v>
          </cell>
          <cell r="I4" t="str">
            <v>AR A1071/8</v>
          </cell>
          <cell r="J4" t="str">
            <v>AR A1071/8</v>
          </cell>
          <cell r="K4" t="str">
            <v>AR A1071/8</v>
          </cell>
          <cell r="L4" t="str">
            <v>AR A1071/8</v>
          </cell>
          <cell r="M4" t="str">
            <v>AR A1071/8</v>
          </cell>
          <cell r="N4" t="str">
            <v>AR A1071/8</v>
          </cell>
          <cell r="O4" t="str">
            <v>AR A1071/8</v>
          </cell>
          <cell r="P4" t="str">
            <v>AR A1071/8</v>
          </cell>
          <cell r="Q4" t="str">
            <v>AR A1071/8</v>
          </cell>
          <cell r="R4" t="str">
            <v>AR 19</v>
          </cell>
          <cell r="S4" t="str">
            <v>AR 19</v>
          </cell>
          <cell r="T4" t="str">
            <v>AR 19</v>
          </cell>
          <cell r="U4" t="str">
            <v>AR 19</v>
          </cell>
          <cell r="V4" t="str">
            <v>AR 19</v>
          </cell>
          <cell r="W4" t="str">
            <v>AR 19</v>
          </cell>
          <cell r="X4" t="str">
            <v>AR 19</v>
          </cell>
          <cell r="Y4" t="str">
            <v>AR 19</v>
          </cell>
          <cell r="Z4" t="str">
            <v>AR 18</v>
          </cell>
          <cell r="AA4" t="str">
            <v>AR 19</v>
          </cell>
          <cell r="AB4" t="str">
            <v>AR 17</v>
          </cell>
          <cell r="AC4" t="str">
            <v>AR 17</v>
          </cell>
          <cell r="AD4" t="str">
            <v>AR B1070/5</v>
          </cell>
          <cell r="AE4" t="str">
            <v>AR B1070/5</v>
          </cell>
          <cell r="AF4" t="str">
            <v>AR B1070/5</v>
          </cell>
          <cell r="AG4" t="str">
            <v>AR B1070/5</v>
          </cell>
          <cell r="AH4" t="str">
            <v>AR B1070/5</v>
          </cell>
          <cell r="AI4" t="str">
            <v>AR B1070/5</v>
          </cell>
          <cell r="AJ4" t="str">
            <v>AR B1070/5</v>
          </cell>
          <cell r="AK4" t="str">
            <v>AR 11</v>
          </cell>
          <cell r="AL4" t="str">
            <v>AR 11</v>
          </cell>
          <cell r="AM4" t="str">
            <v>AR 11</v>
          </cell>
          <cell r="AN4" t="str">
            <v>AR 10</v>
          </cell>
          <cell r="AO4" t="str">
            <v>AR 10</v>
          </cell>
          <cell r="AP4" t="str">
            <v>AR 10</v>
          </cell>
          <cell r="AQ4" t="str">
            <v>AR 8</v>
          </cell>
          <cell r="AR4" t="str">
            <v>AR 8</v>
          </cell>
          <cell r="AS4" t="str">
            <v>AR B1068/1</v>
          </cell>
          <cell r="AT4" t="str">
            <v>AR B1068/1</v>
          </cell>
          <cell r="AU4" t="str">
            <v>AR A134/5</v>
          </cell>
          <cell r="AV4" t="str">
            <v>AR A134/5</v>
          </cell>
          <cell r="AW4" t="str">
            <v>AR 6</v>
          </cell>
          <cell r="AX4" t="str">
            <v>AR 6</v>
          </cell>
          <cell r="AY4" t="str">
            <v>AR 6</v>
          </cell>
          <cell r="AZ4" t="str">
            <v>AR 5</v>
          </cell>
          <cell r="BA4" t="str">
            <v>AR 5</v>
          </cell>
          <cell r="BB4" t="str">
            <v>AR 5</v>
          </cell>
          <cell r="BC4" t="str">
            <v>AR 5</v>
          </cell>
          <cell r="BD4" t="str">
            <v>AR 5</v>
          </cell>
          <cell r="BE4" t="str">
            <v>AR 5</v>
          </cell>
          <cell r="BF4" t="str">
            <v>AR 5</v>
          </cell>
          <cell r="BG4" t="str">
            <v>AR 5</v>
          </cell>
          <cell r="BH4" t="str">
            <v>AR 3a</v>
          </cell>
          <cell r="BI4" t="str">
            <v>AR 3a</v>
          </cell>
          <cell r="BJ4" t="str">
            <v>AR 2</v>
          </cell>
          <cell r="BK4" t="str">
            <v>AR 2</v>
          </cell>
          <cell r="BL4" t="str">
            <v>AR 2</v>
          </cell>
          <cell r="BM4" t="str">
            <v>AR 2</v>
          </cell>
          <cell r="BN4" t="str">
            <v>AR A131/3</v>
          </cell>
          <cell r="BO4" t="str">
            <v>AR A131/3</v>
          </cell>
          <cell r="BP4" t="str">
            <v>AR A131/3</v>
          </cell>
          <cell r="BQ4" t="str">
            <v>AR A120/2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</row>
        <row r="5">
          <cell r="A5">
            <v>3</v>
          </cell>
          <cell r="B5" t="str">
            <v>AR A1071/10</v>
          </cell>
          <cell r="C5" t="str">
            <v>AR A1071/10</v>
          </cell>
          <cell r="D5" t="str">
            <v>AR A1071/10</v>
          </cell>
          <cell r="E5" t="str">
            <v>AR A1071/10</v>
          </cell>
          <cell r="F5" t="str">
            <v>AR A1071/10</v>
          </cell>
          <cell r="G5" t="str">
            <v>AR A1071/9</v>
          </cell>
          <cell r="H5" t="str">
            <v>AR A1071/9</v>
          </cell>
          <cell r="I5" t="str">
            <v>AR A1071/9</v>
          </cell>
          <cell r="J5" t="str">
            <v>AR A1071/9</v>
          </cell>
          <cell r="K5" t="str">
            <v>AR A1071/9</v>
          </cell>
          <cell r="L5" t="str">
            <v>AR A1071/9</v>
          </cell>
          <cell r="M5" t="str">
            <v>AR A1071/9</v>
          </cell>
          <cell r="N5" t="str">
            <v>AR A1071/9</v>
          </cell>
          <cell r="O5" t="str">
            <v>AR A1071/9</v>
          </cell>
          <cell r="P5" t="str">
            <v>AR A1071/9</v>
          </cell>
          <cell r="Q5" t="str">
            <v>AR A1071/9</v>
          </cell>
          <cell r="R5" t="str">
            <v>AR 20</v>
          </cell>
          <cell r="S5" t="str">
            <v>AR 20</v>
          </cell>
          <cell r="T5" t="str">
            <v>AR 20</v>
          </cell>
          <cell r="U5" t="str">
            <v>AR 20</v>
          </cell>
          <cell r="V5" t="str">
            <v>AR 20</v>
          </cell>
          <cell r="W5" t="str">
            <v>AR 20</v>
          </cell>
          <cell r="X5" t="str">
            <v>AR 20</v>
          </cell>
          <cell r="Y5" t="str">
            <v>AR 20</v>
          </cell>
          <cell r="Z5" t="str">
            <v>AR 19</v>
          </cell>
          <cell r="AA5" t="str">
            <v>AR 20</v>
          </cell>
          <cell r="AB5" t="str">
            <v>AR 19</v>
          </cell>
          <cell r="AC5" t="str">
            <v>AR 19</v>
          </cell>
          <cell r="AD5" t="str">
            <v>AR A12/3</v>
          </cell>
          <cell r="AE5" t="str">
            <v>AR A12/3</v>
          </cell>
          <cell r="AF5" t="str">
            <v>AR A12/3</v>
          </cell>
          <cell r="AG5" t="str">
            <v>AR A12/3</v>
          </cell>
          <cell r="AH5" t="str">
            <v>AR A12/3</v>
          </cell>
          <cell r="AI5" t="str">
            <v>AR A12/3</v>
          </cell>
          <cell r="AJ5" t="str">
            <v>AR A12/3</v>
          </cell>
          <cell r="AK5" t="str">
            <v>AR A1071/4</v>
          </cell>
          <cell r="AL5" t="str">
            <v>AR A1071/4</v>
          </cell>
          <cell r="AM5" t="str">
            <v>AR A1071/4</v>
          </cell>
          <cell r="AN5" t="str">
            <v>AR 9</v>
          </cell>
          <cell r="AO5" t="str">
            <v>AR 9</v>
          </cell>
          <cell r="AP5" t="str">
            <v>AR 9</v>
          </cell>
          <cell r="AQ5" t="str">
            <v>AR 9</v>
          </cell>
          <cell r="AR5" t="str">
            <v>AR 9</v>
          </cell>
          <cell r="AS5" t="str">
            <v>AR A134/5</v>
          </cell>
          <cell r="AT5" t="str">
            <v>AR A134/5</v>
          </cell>
          <cell r="AU5" t="str">
            <v>AR A134/4</v>
          </cell>
          <cell r="AV5" t="str">
            <v>AR A134/4</v>
          </cell>
          <cell r="AW5" t="str">
            <v>AR A134/6</v>
          </cell>
          <cell r="AX5" t="str">
            <v>AR A134/6</v>
          </cell>
          <cell r="AY5" t="str">
            <v>AR A134/6</v>
          </cell>
          <cell r="AZ5" t="str">
            <v>AR 6</v>
          </cell>
          <cell r="BA5" t="str">
            <v>AR 6</v>
          </cell>
          <cell r="BB5" t="str">
            <v>AR 6</v>
          </cell>
          <cell r="BC5" t="str">
            <v>AR 6</v>
          </cell>
          <cell r="BD5" t="str">
            <v>AR 6</v>
          </cell>
          <cell r="BE5" t="str">
            <v>AR 6</v>
          </cell>
          <cell r="BF5" t="str">
            <v>AR 6</v>
          </cell>
          <cell r="BG5" t="str">
            <v>AR 6</v>
          </cell>
          <cell r="BH5" t="str">
            <v>AR 3</v>
          </cell>
          <cell r="BI5" t="str">
            <v>AR 3</v>
          </cell>
          <cell r="BJ5" t="str">
            <v>AR A131/2</v>
          </cell>
          <cell r="BK5" t="str">
            <v>AR A131/2</v>
          </cell>
          <cell r="BL5" t="str">
            <v>AR A131/2</v>
          </cell>
          <cell r="BM5" t="str">
            <v>AR A131/2</v>
          </cell>
          <cell r="BN5" t="str">
            <v>AR A131/2</v>
          </cell>
          <cell r="BO5" t="str">
            <v>AR A131/2</v>
          </cell>
          <cell r="BP5" t="str">
            <v>AR A131/2</v>
          </cell>
          <cell r="BQ5" t="str">
            <v>AR A120/3</v>
          </cell>
          <cell r="BR5">
            <v>0</v>
          </cell>
          <cell r="BS5">
            <v>0</v>
          </cell>
          <cell r="BT5">
            <v>0</v>
          </cell>
          <cell r="BU5">
            <v>0</v>
          </cell>
        </row>
        <row r="6">
          <cell r="A6">
            <v>4</v>
          </cell>
          <cell r="B6" t="str">
            <v>AR A1214</v>
          </cell>
          <cell r="C6" t="str">
            <v>AR A1214</v>
          </cell>
          <cell r="D6" t="str">
            <v>AR A1214</v>
          </cell>
          <cell r="E6" t="str">
            <v>AR A1214</v>
          </cell>
          <cell r="F6" t="str">
            <v>AR A1214</v>
          </cell>
          <cell r="G6" t="str">
            <v>AR A1071/10</v>
          </cell>
          <cell r="H6" t="str">
            <v>AR A1071/10</v>
          </cell>
          <cell r="I6" t="str">
            <v>AR A1071/10</v>
          </cell>
          <cell r="J6" t="str">
            <v>AR A1071/10</v>
          </cell>
          <cell r="K6" t="str">
            <v>AR A1071/10</v>
          </cell>
          <cell r="L6" t="str">
            <v>AR A1071/10</v>
          </cell>
          <cell r="M6" t="str">
            <v>AR A1071/10</v>
          </cell>
          <cell r="N6" t="str">
            <v>AR A1071/10</v>
          </cell>
          <cell r="O6" t="str">
            <v>AR A1071/10</v>
          </cell>
          <cell r="P6" t="str">
            <v>AR A1071/10</v>
          </cell>
          <cell r="Q6" t="str">
            <v>AR A1071/10</v>
          </cell>
          <cell r="R6" t="str">
            <v>AR A1071/9</v>
          </cell>
          <cell r="S6" t="str">
            <v>AR A1071/9</v>
          </cell>
          <cell r="T6" t="str">
            <v>AR A1071/9</v>
          </cell>
          <cell r="U6" t="str">
            <v>AR A1071/9</v>
          </cell>
          <cell r="V6" t="str">
            <v>AR A1071/9</v>
          </cell>
          <cell r="W6" t="str">
            <v>AR A1071/9</v>
          </cell>
          <cell r="X6" t="str">
            <v>AR A1071/9</v>
          </cell>
          <cell r="Y6" t="str">
            <v>AR A1071/9</v>
          </cell>
          <cell r="Z6" t="str">
            <v>AR 20</v>
          </cell>
          <cell r="AA6" t="str">
            <v>AR A1071/9</v>
          </cell>
          <cell r="AB6" t="str">
            <v>AR 20</v>
          </cell>
          <cell r="AC6" t="str">
            <v>AR 20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 t="str">
            <v>AR A1071/5</v>
          </cell>
          <cell r="AL6" t="str">
            <v>AR A1071/5</v>
          </cell>
          <cell r="AM6" t="str">
            <v>AR A1071/5</v>
          </cell>
          <cell r="AN6" t="str">
            <v>AR A1071/3</v>
          </cell>
          <cell r="AO6" t="str">
            <v>AR A1071/3</v>
          </cell>
          <cell r="AP6" t="str">
            <v>AR A1071/3</v>
          </cell>
          <cell r="AQ6" t="str">
            <v>AR A1071/3</v>
          </cell>
          <cell r="AR6" t="str">
            <v>AR A1071/3</v>
          </cell>
          <cell r="AS6" t="str">
            <v>AR A134/4</v>
          </cell>
          <cell r="AT6" t="str">
            <v>AR A134/4</v>
          </cell>
          <cell r="AU6" t="str">
            <v>AR A1071/1</v>
          </cell>
          <cell r="AV6" t="str">
            <v>AR A1071/1</v>
          </cell>
          <cell r="AW6" t="str">
            <v>AR A134/5</v>
          </cell>
          <cell r="AX6" t="str">
            <v>AR A134/5</v>
          </cell>
          <cell r="AY6" t="str">
            <v>AR A134/5</v>
          </cell>
          <cell r="AZ6" t="str">
            <v>AR A134/6</v>
          </cell>
          <cell r="BA6" t="str">
            <v>AR A134/6</v>
          </cell>
          <cell r="BB6" t="str">
            <v>AR A134/6</v>
          </cell>
          <cell r="BC6" t="str">
            <v>AR A134/6</v>
          </cell>
          <cell r="BD6" t="str">
            <v>AR A134/6</v>
          </cell>
          <cell r="BE6" t="str">
            <v>AR A134/6</v>
          </cell>
          <cell r="BF6" t="str">
            <v>AR A134/6</v>
          </cell>
          <cell r="BG6" t="str">
            <v>AR A134/6</v>
          </cell>
          <cell r="BH6" t="str">
            <v>AR A131/4</v>
          </cell>
          <cell r="BI6" t="str">
            <v>AR A131/4</v>
          </cell>
          <cell r="BJ6" t="str">
            <v>AR A131/1</v>
          </cell>
          <cell r="BK6" t="str">
            <v>AR A131/1</v>
          </cell>
          <cell r="BL6" t="str">
            <v>AR A131/1</v>
          </cell>
          <cell r="BM6" t="str">
            <v>AR A131/1</v>
          </cell>
          <cell r="BN6" t="str">
            <v>AR A131/1</v>
          </cell>
          <cell r="BO6" t="str">
            <v>AR A131/1</v>
          </cell>
          <cell r="BP6" t="str">
            <v>AR A131/1</v>
          </cell>
          <cell r="BQ6" t="str">
            <v>AR A12/3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</row>
        <row r="7">
          <cell r="A7">
            <v>5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 t="str">
            <v>AR A1214</v>
          </cell>
          <cell r="H7" t="str">
            <v>AR A1214</v>
          </cell>
          <cell r="I7" t="str">
            <v>AR A1214</v>
          </cell>
          <cell r="J7" t="str">
            <v>AR A1214</v>
          </cell>
          <cell r="K7" t="str">
            <v>AR A1214</v>
          </cell>
          <cell r="L7" t="str">
            <v>AR A1214</v>
          </cell>
          <cell r="M7" t="str">
            <v>AR A1214</v>
          </cell>
          <cell r="N7" t="str">
            <v>AR A1214</v>
          </cell>
          <cell r="O7" t="str">
            <v>AR A1214</v>
          </cell>
          <cell r="P7" t="str">
            <v>AR A1214</v>
          </cell>
          <cell r="Q7" t="str">
            <v>AR A1214</v>
          </cell>
          <cell r="R7" t="str">
            <v>AR A1071/10</v>
          </cell>
          <cell r="S7" t="str">
            <v>AR A1071/10</v>
          </cell>
          <cell r="T7" t="str">
            <v>AR A1071/10</v>
          </cell>
          <cell r="U7" t="str">
            <v>AR A1071/10</v>
          </cell>
          <cell r="V7" t="str">
            <v>AR A1071/10</v>
          </cell>
          <cell r="W7" t="str">
            <v>AR A1071/10</v>
          </cell>
          <cell r="X7" t="str">
            <v>AR A1071/10</v>
          </cell>
          <cell r="Y7" t="str">
            <v>AR A1071/10</v>
          </cell>
          <cell r="Z7" t="str">
            <v>AR A1071/9</v>
          </cell>
          <cell r="AA7" t="str">
            <v>AR A1071/10</v>
          </cell>
          <cell r="AB7" t="str">
            <v>AR A1071/9</v>
          </cell>
          <cell r="AC7" t="str">
            <v>AR A1071/9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 t="str">
            <v>AR A1071/6</v>
          </cell>
          <cell r="AL7" t="str">
            <v>AR A1071/6</v>
          </cell>
          <cell r="AM7" t="str">
            <v>AR A1071/6</v>
          </cell>
          <cell r="AN7" t="str">
            <v>AR A1071/4</v>
          </cell>
          <cell r="AO7" t="str">
            <v>AR A1071/4</v>
          </cell>
          <cell r="AP7" t="str">
            <v>AR A1071/4</v>
          </cell>
          <cell r="AQ7" t="str">
            <v>AR A1071/4</v>
          </cell>
          <cell r="AR7" t="str">
            <v>AR A1071/4</v>
          </cell>
          <cell r="AS7" t="str">
            <v>AR A1071/1</v>
          </cell>
          <cell r="AT7" t="str">
            <v>AR A1071/1</v>
          </cell>
          <cell r="AU7" t="str">
            <v>AR A1071/2</v>
          </cell>
          <cell r="AV7" t="str">
            <v>AR A1071/2</v>
          </cell>
          <cell r="AW7" t="str">
            <v>AR A134/4</v>
          </cell>
          <cell r="AX7" t="str">
            <v>AR A134/4</v>
          </cell>
          <cell r="AY7" t="str">
            <v>AR A134/4</v>
          </cell>
          <cell r="AZ7" t="str">
            <v>AR A134/5</v>
          </cell>
          <cell r="BA7" t="str">
            <v>AR A134/5</v>
          </cell>
          <cell r="BB7" t="str">
            <v>AR A134/5</v>
          </cell>
          <cell r="BC7" t="str">
            <v>AR A134/5</v>
          </cell>
          <cell r="BD7" t="str">
            <v>AR A134/5</v>
          </cell>
          <cell r="BE7" t="str">
            <v>AR A134/5</v>
          </cell>
          <cell r="BF7" t="str">
            <v>AR A134/5</v>
          </cell>
          <cell r="BG7" t="str">
            <v>AR A134/5</v>
          </cell>
          <cell r="BH7" t="str">
            <v>AR A131/3</v>
          </cell>
          <cell r="BI7" t="str">
            <v>AR A131/3</v>
          </cell>
          <cell r="BJ7" t="str">
            <v>AR A131/0</v>
          </cell>
          <cell r="BK7" t="str">
            <v>AR A131/0</v>
          </cell>
          <cell r="BL7" t="str">
            <v>AR A131/0</v>
          </cell>
          <cell r="BM7" t="str">
            <v>AR A131/0</v>
          </cell>
          <cell r="BN7" t="str">
            <v>AR A131/0</v>
          </cell>
          <cell r="BO7" t="str">
            <v>AR A131/0</v>
          </cell>
          <cell r="BP7" t="str">
            <v>AR A131/0</v>
          </cell>
          <cell r="BQ7" t="str">
            <v>AR A12/2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</row>
        <row r="8">
          <cell r="A8">
            <v>6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 t="str">
            <v>AR A1214</v>
          </cell>
          <cell r="S8" t="str">
            <v>AR A1214</v>
          </cell>
          <cell r="T8" t="str">
            <v>AR A1214</v>
          </cell>
          <cell r="U8" t="str">
            <v>AR A1214</v>
          </cell>
          <cell r="V8" t="str">
            <v>AR A1214</v>
          </cell>
          <cell r="W8" t="str">
            <v>AR A1214</v>
          </cell>
          <cell r="X8" t="str">
            <v>AR A1214</v>
          </cell>
          <cell r="Y8" t="str">
            <v>AR A1214</v>
          </cell>
          <cell r="Z8" t="str">
            <v>AR A1071/10</v>
          </cell>
          <cell r="AA8" t="str">
            <v>AR A1214</v>
          </cell>
          <cell r="AB8" t="str">
            <v>AR A1071/10</v>
          </cell>
          <cell r="AC8" t="str">
            <v>AR A1071/10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 t="str">
            <v>AR A1071/7</v>
          </cell>
          <cell r="AL8" t="str">
            <v>AR A1071/7</v>
          </cell>
          <cell r="AM8" t="str">
            <v>AR A1071/7</v>
          </cell>
          <cell r="AN8" t="str">
            <v>AR A1071/5</v>
          </cell>
          <cell r="AO8" t="str">
            <v>AR A1071/5</v>
          </cell>
          <cell r="AP8" t="str">
            <v>AR A1071/5</v>
          </cell>
          <cell r="AQ8" t="str">
            <v>AR A1071/5</v>
          </cell>
          <cell r="AR8" t="str">
            <v>AR A1071/5</v>
          </cell>
          <cell r="AS8" t="str">
            <v>AR A1071/2</v>
          </cell>
          <cell r="AT8" t="str">
            <v>AR A1071/2</v>
          </cell>
          <cell r="AU8" t="str">
            <v>AR A1071/3</v>
          </cell>
          <cell r="AV8" t="str">
            <v>AR A1071/3</v>
          </cell>
          <cell r="AW8" t="str">
            <v>AR A1071/1</v>
          </cell>
          <cell r="AX8" t="str">
            <v>AR A1071/1</v>
          </cell>
          <cell r="AY8" t="str">
            <v>AR A1071/1</v>
          </cell>
          <cell r="AZ8" t="str">
            <v>AR A134/4</v>
          </cell>
          <cell r="BA8" t="str">
            <v>AR A134/4</v>
          </cell>
          <cell r="BB8" t="str">
            <v>AR A134/4</v>
          </cell>
          <cell r="BC8" t="str">
            <v>AR A134/4</v>
          </cell>
          <cell r="BD8" t="str">
            <v>AR A134/4</v>
          </cell>
          <cell r="BE8" t="str">
            <v>AR A134/4</v>
          </cell>
          <cell r="BF8" t="str">
            <v>AR A134/4</v>
          </cell>
          <cell r="BG8" t="str">
            <v>AR A134/4</v>
          </cell>
          <cell r="BH8" t="str">
            <v>AR A131/2</v>
          </cell>
          <cell r="BI8" t="str">
            <v>AR A131/2</v>
          </cell>
          <cell r="BJ8" t="str">
            <v>AR A131</v>
          </cell>
          <cell r="BK8" t="str">
            <v>AR A131</v>
          </cell>
          <cell r="BL8" t="str">
            <v>AR A131</v>
          </cell>
          <cell r="BM8" t="str">
            <v>AR A131</v>
          </cell>
          <cell r="BN8" t="str">
            <v>AR A131</v>
          </cell>
          <cell r="BO8" t="str">
            <v>AR A131</v>
          </cell>
          <cell r="BP8" t="str">
            <v>AR A131</v>
          </cell>
          <cell r="BQ8" t="str">
            <v>AR A12/1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</row>
        <row r="9">
          <cell r="A9">
            <v>7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 t="str">
            <v>AR A1214</v>
          </cell>
          <cell r="AA9">
            <v>0</v>
          </cell>
          <cell r="AB9" t="str">
            <v>AR A1214</v>
          </cell>
          <cell r="AC9" t="str">
            <v>AR A1214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 t="str">
            <v>AR A1071/8</v>
          </cell>
          <cell r="AL9" t="str">
            <v>AR A1071/8</v>
          </cell>
          <cell r="AM9" t="str">
            <v>AR A1071/8</v>
          </cell>
          <cell r="AN9" t="str">
            <v>AR A1071/6</v>
          </cell>
          <cell r="AO9" t="str">
            <v>AR A1071/6</v>
          </cell>
          <cell r="AP9" t="str">
            <v>AR A1071/6</v>
          </cell>
          <cell r="AQ9" t="str">
            <v>AR A1071/6</v>
          </cell>
          <cell r="AR9" t="str">
            <v>AR A1071/6</v>
          </cell>
          <cell r="AS9" t="str">
            <v>AR A1071/3</v>
          </cell>
          <cell r="AT9" t="str">
            <v>AR A1071/3</v>
          </cell>
          <cell r="AU9" t="str">
            <v>AR A1071/4</v>
          </cell>
          <cell r="AV9" t="str">
            <v>AR A1071/4</v>
          </cell>
          <cell r="AW9" t="str">
            <v>AR A1071/2</v>
          </cell>
          <cell r="AX9" t="str">
            <v>AR A1071/2</v>
          </cell>
          <cell r="AY9" t="str">
            <v>AR A1071/2</v>
          </cell>
          <cell r="AZ9" t="str">
            <v>AR A1071/1</v>
          </cell>
          <cell r="BA9" t="str">
            <v>AR A1071/1</v>
          </cell>
          <cell r="BB9" t="str">
            <v>AR A1071/1</v>
          </cell>
          <cell r="BC9" t="str">
            <v>AR A1071/1</v>
          </cell>
          <cell r="BD9" t="str">
            <v>AR A1071/1</v>
          </cell>
          <cell r="BE9" t="str">
            <v>AR A1071/1</v>
          </cell>
          <cell r="BF9" t="str">
            <v>AR A1071/1</v>
          </cell>
          <cell r="BG9" t="str">
            <v>AR A1071/1</v>
          </cell>
          <cell r="BH9" t="str">
            <v>AR A131/1</v>
          </cell>
          <cell r="BI9" t="str">
            <v>AR A131/1</v>
          </cell>
          <cell r="BJ9" t="str">
            <v>AR A120/3</v>
          </cell>
          <cell r="BK9" t="str">
            <v>AR A120/3</v>
          </cell>
          <cell r="BL9" t="str">
            <v>AR A120/3</v>
          </cell>
          <cell r="BM9" t="str">
            <v>AR A120/3</v>
          </cell>
          <cell r="BN9" t="str">
            <v>AR A120/3</v>
          </cell>
          <cell r="BO9" t="str">
            <v>AR A120/3</v>
          </cell>
          <cell r="BP9" t="str">
            <v>AR A120/3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</row>
        <row r="10">
          <cell r="A10">
            <v>8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 t="str">
            <v>AR A1071/9</v>
          </cell>
          <cell r="AL10" t="str">
            <v>AR A1071/9</v>
          </cell>
          <cell r="AM10" t="str">
            <v>AR A1071/9</v>
          </cell>
          <cell r="AN10" t="str">
            <v>AR A1071/7</v>
          </cell>
          <cell r="AO10" t="str">
            <v>AR A1071/7</v>
          </cell>
          <cell r="AP10" t="str">
            <v>AR A1071/7</v>
          </cell>
          <cell r="AQ10" t="str">
            <v>AR A1071/7</v>
          </cell>
          <cell r="AR10" t="str">
            <v>AR A1071/7</v>
          </cell>
          <cell r="AS10" t="str">
            <v>AR A1071/4</v>
          </cell>
          <cell r="AT10" t="str">
            <v>AR A1071/4</v>
          </cell>
          <cell r="AU10" t="str">
            <v>AR A1071/5</v>
          </cell>
          <cell r="AV10" t="str">
            <v>AR A1071/5</v>
          </cell>
          <cell r="AW10" t="str">
            <v>AR A1071/3</v>
          </cell>
          <cell r="AX10" t="str">
            <v>AR A1071/3</v>
          </cell>
          <cell r="AY10" t="str">
            <v>AR A1071/3</v>
          </cell>
          <cell r="AZ10" t="str">
            <v>AR A1071/2</v>
          </cell>
          <cell r="BA10" t="str">
            <v>AR A1071/2</v>
          </cell>
          <cell r="BB10" t="str">
            <v>AR A1071/2</v>
          </cell>
          <cell r="BC10" t="str">
            <v>AR A1071/2</v>
          </cell>
          <cell r="BD10" t="str">
            <v>AR A1071/2</v>
          </cell>
          <cell r="BE10" t="str">
            <v>AR A1071/2</v>
          </cell>
          <cell r="BF10" t="str">
            <v>AR A1071/2</v>
          </cell>
          <cell r="BG10" t="str">
            <v>AR A1071/2</v>
          </cell>
          <cell r="BH10" t="str">
            <v>AR A131/0</v>
          </cell>
          <cell r="BI10" t="str">
            <v>AR A131/0</v>
          </cell>
          <cell r="BJ10" t="str">
            <v>AR A12/3</v>
          </cell>
          <cell r="BK10" t="str">
            <v>AR A12/3</v>
          </cell>
          <cell r="BL10" t="str">
            <v>AR A12/3</v>
          </cell>
          <cell r="BM10" t="str">
            <v>AR A12/3</v>
          </cell>
          <cell r="BN10" t="str">
            <v>AR A12/3</v>
          </cell>
          <cell r="BO10" t="str">
            <v>AR A12/3</v>
          </cell>
          <cell r="BP10" t="str">
            <v>AR A12/3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</row>
        <row r="11">
          <cell r="A11">
            <v>9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 t="str">
            <v>AR A1071/10</v>
          </cell>
          <cell r="AL11" t="str">
            <v>AR A1071/10</v>
          </cell>
          <cell r="AM11" t="str">
            <v>AR A1071/10</v>
          </cell>
          <cell r="AN11" t="str">
            <v>AR A1071/8</v>
          </cell>
          <cell r="AO11" t="str">
            <v>AR A1071/8</v>
          </cell>
          <cell r="AP11" t="str">
            <v>AR A1071/8</v>
          </cell>
          <cell r="AQ11" t="str">
            <v>AR A1071/8</v>
          </cell>
          <cell r="AR11" t="str">
            <v>AR A1071/8</v>
          </cell>
          <cell r="AS11" t="str">
            <v>AR A1071/5</v>
          </cell>
          <cell r="AT11" t="str">
            <v>AR A1071/5</v>
          </cell>
          <cell r="AU11" t="str">
            <v>AR A1071/6</v>
          </cell>
          <cell r="AV11" t="str">
            <v>AR A1071/6</v>
          </cell>
          <cell r="AW11" t="str">
            <v>AR A1071/4</v>
          </cell>
          <cell r="AX11" t="str">
            <v>AR A1071/4</v>
          </cell>
          <cell r="AY11" t="str">
            <v>AR A1071/4</v>
          </cell>
          <cell r="AZ11" t="str">
            <v>AR A1071/3</v>
          </cell>
          <cell r="BA11" t="str">
            <v>AR A1071/3</v>
          </cell>
          <cell r="BB11" t="str">
            <v>AR A1071/3</v>
          </cell>
          <cell r="BC11" t="str">
            <v>AR A1071/3</v>
          </cell>
          <cell r="BD11" t="str">
            <v>AR A1071/3</v>
          </cell>
          <cell r="BE11" t="str">
            <v>AR A1071/3</v>
          </cell>
          <cell r="BF11" t="str">
            <v>AR A1071/3</v>
          </cell>
          <cell r="BG11" t="str">
            <v>AR A1071/3</v>
          </cell>
          <cell r="BH11" t="str">
            <v>AR A131</v>
          </cell>
          <cell r="BI11" t="str">
            <v>AR A131</v>
          </cell>
          <cell r="BJ11" t="str">
            <v>AR A12/2</v>
          </cell>
          <cell r="BK11" t="str">
            <v>AR A12/2</v>
          </cell>
          <cell r="BL11" t="str">
            <v>AR A12/2</v>
          </cell>
          <cell r="BM11" t="str">
            <v>AR A12/2</v>
          </cell>
          <cell r="BN11" t="str">
            <v>AR A12/2</v>
          </cell>
          <cell r="BO11" t="str">
            <v>AR A12/2</v>
          </cell>
          <cell r="BP11" t="str">
            <v>AR A12/2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</row>
        <row r="12">
          <cell r="A12">
            <v>10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 t="str">
            <v>AR A1214</v>
          </cell>
          <cell r="AL12" t="str">
            <v>AR A1214</v>
          </cell>
          <cell r="AM12" t="str">
            <v>AR A1214</v>
          </cell>
          <cell r="AN12" t="str">
            <v>AR A1071/9</v>
          </cell>
          <cell r="AO12" t="str">
            <v>AR A1071/9</v>
          </cell>
          <cell r="AP12" t="str">
            <v>AR A1071/9</v>
          </cell>
          <cell r="AQ12" t="str">
            <v>AR A1071/9</v>
          </cell>
          <cell r="AR12" t="str">
            <v>AR A1071/9</v>
          </cell>
          <cell r="AS12" t="str">
            <v>AR A1071/6</v>
          </cell>
          <cell r="AT12" t="str">
            <v>AR A1071/6</v>
          </cell>
          <cell r="AU12" t="str">
            <v>AR A1071/7</v>
          </cell>
          <cell r="AV12" t="str">
            <v>AR A1071/7</v>
          </cell>
          <cell r="AW12" t="str">
            <v>AR A1071/5</v>
          </cell>
          <cell r="AX12" t="str">
            <v>AR A1071/5</v>
          </cell>
          <cell r="AY12" t="str">
            <v>AR A1071/5</v>
          </cell>
          <cell r="AZ12" t="str">
            <v>AR A1071/4</v>
          </cell>
          <cell r="BA12" t="str">
            <v>AR A1071/4</v>
          </cell>
          <cell r="BB12" t="str">
            <v>AR A1071/4</v>
          </cell>
          <cell r="BC12" t="str">
            <v>AR A1071/4</v>
          </cell>
          <cell r="BD12" t="str">
            <v>AR A1071/4</v>
          </cell>
          <cell r="BE12" t="str">
            <v>AR A1071/4</v>
          </cell>
          <cell r="BF12" t="str">
            <v>AR A1071/4</v>
          </cell>
          <cell r="BG12" t="str">
            <v>AR A1071/4</v>
          </cell>
          <cell r="BH12" t="str">
            <v>AR A120/3</v>
          </cell>
          <cell r="BI12" t="str">
            <v>AR A120/3</v>
          </cell>
          <cell r="BJ12" t="str">
            <v>AR A12/1</v>
          </cell>
          <cell r="BK12" t="str">
            <v>AR A12/1</v>
          </cell>
          <cell r="BL12" t="str">
            <v>AR A12/1</v>
          </cell>
          <cell r="BM12" t="str">
            <v>AR A12/1</v>
          </cell>
          <cell r="BN12" t="str">
            <v>AR A12/1</v>
          </cell>
          <cell r="BO12" t="str">
            <v>AR A12/1</v>
          </cell>
          <cell r="BP12" t="str">
            <v>AR A12/1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</row>
        <row r="13">
          <cell r="A13">
            <v>11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 t="str">
            <v>AR A1071/10</v>
          </cell>
          <cell r="AO13" t="str">
            <v>AR A1071/10</v>
          </cell>
          <cell r="AP13" t="str">
            <v>AR A1071/10</v>
          </cell>
          <cell r="AQ13" t="str">
            <v>AR A1071/10</v>
          </cell>
          <cell r="AR13" t="str">
            <v>AR A1071/10</v>
          </cell>
          <cell r="AS13" t="str">
            <v>AR A1071/7</v>
          </cell>
          <cell r="AT13" t="str">
            <v>AR A1071/7</v>
          </cell>
          <cell r="AU13" t="str">
            <v>AR A1071/8</v>
          </cell>
          <cell r="AV13" t="str">
            <v>AR A1071/8</v>
          </cell>
          <cell r="AW13" t="str">
            <v>AR A1071/6</v>
          </cell>
          <cell r="AX13" t="str">
            <v>AR A1071/6</v>
          </cell>
          <cell r="AY13" t="str">
            <v>AR A1071/6</v>
          </cell>
          <cell r="AZ13" t="str">
            <v>AR A1071/5</v>
          </cell>
          <cell r="BA13" t="str">
            <v>AR A1071/5</v>
          </cell>
          <cell r="BB13" t="str">
            <v>AR A1071/5</v>
          </cell>
          <cell r="BC13" t="str">
            <v>AR A1071/5</v>
          </cell>
          <cell r="BD13" t="str">
            <v>AR A1071/5</v>
          </cell>
          <cell r="BE13" t="str">
            <v>AR A1071/5</v>
          </cell>
          <cell r="BF13" t="str">
            <v>AR A1071/5</v>
          </cell>
          <cell r="BG13" t="str">
            <v>AR A1071/5</v>
          </cell>
          <cell r="BH13" t="str">
            <v>AR A12/3</v>
          </cell>
          <cell r="BI13" t="str">
            <v>AR A12/3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</row>
        <row r="14">
          <cell r="A14">
            <v>12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 t="str">
            <v>AR A1214</v>
          </cell>
          <cell r="AO14" t="str">
            <v>AR A1214</v>
          </cell>
          <cell r="AP14" t="str">
            <v>AR A1214</v>
          </cell>
          <cell r="AQ14" t="str">
            <v>AR A1214</v>
          </cell>
          <cell r="AR14" t="str">
            <v>AR A1214</v>
          </cell>
          <cell r="AS14" t="str">
            <v>AR A1071/8</v>
          </cell>
          <cell r="AT14" t="str">
            <v>AR A1071/8</v>
          </cell>
          <cell r="AU14" t="str">
            <v>AR A1071/9</v>
          </cell>
          <cell r="AV14" t="str">
            <v>AR A1071/9</v>
          </cell>
          <cell r="AW14" t="str">
            <v>AR A1071/7</v>
          </cell>
          <cell r="AX14" t="str">
            <v>AR A1071/7</v>
          </cell>
          <cell r="AY14" t="str">
            <v>AR A1071/7</v>
          </cell>
          <cell r="AZ14" t="str">
            <v>AR A1071/6</v>
          </cell>
          <cell r="BA14" t="str">
            <v>AR A1071/6</v>
          </cell>
          <cell r="BB14" t="str">
            <v>AR A1071/6</v>
          </cell>
          <cell r="BC14" t="str">
            <v>AR A1071/6</v>
          </cell>
          <cell r="BD14" t="str">
            <v>AR A1071/6</v>
          </cell>
          <cell r="BE14" t="str">
            <v>AR A1071/6</v>
          </cell>
          <cell r="BF14" t="str">
            <v>AR A1071/6</v>
          </cell>
          <cell r="BG14" t="str">
            <v>AR A1071/6</v>
          </cell>
          <cell r="BH14" t="str">
            <v>AR A12/2</v>
          </cell>
          <cell r="BI14" t="str">
            <v>AR A12/2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</row>
        <row r="15">
          <cell r="A15">
            <v>13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 t="str">
            <v>AR A1071/9</v>
          </cell>
          <cell r="AT15" t="str">
            <v>AR A1071/9</v>
          </cell>
          <cell r="AU15" t="str">
            <v>AR A1071/10</v>
          </cell>
          <cell r="AV15" t="str">
            <v>AR A1071/10</v>
          </cell>
          <cell r="AW15" t="str">
            <v>AR A1071/8</v>
          </cell>
          <cell r="AX15" t="str">
            <v>AR A1071/8</v>
          </cell>
          <cell r="AY15" t="str">
            <v>AR A1071/8</v>
          </cell>
          <cell r="AZ15" t="str">
            <v>AR A1071/7</v>
          </cell>
          <cell r="BA15" t="str">
            <v>AR A1071/7</v>
          </cell>
          <cell r="BB15" t="str">
            <v>AR A1071/7</v>
          </cell>
          <cell r="BC15" t="str">
            <v>AR A1071/7</v>
          </cell>
          <cell r="BD15" t="str">
            <v>AR A1071/7</v>
          </cell>
          <cell r="BE15" t="str">
            <v>AR A1071/7</v>
          </cell>
          <cell r="BF15" t="str">
            <v>AR A1071/7</v>
          </cell>
          <cell r="BG15" t="str">
            <v>AR A1071/7</v>
          </cell>
          <cell r="BH15" t="str">
            <v>AR A12/1</v>
          </cell>
          <cell r="BI15" t="str">
            <v>AR A12/1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</row>
        <row r="16">
          <cell r="A16">
            <v>14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 t="str">
            <v>AR A1071/10</v>
          </cell>
          <cell r="AT16" t="str">
            <v>AR A1071/10</v>
          </cell>
          <cell r="AU16" t="str">
            <v>AR A1214</v>
          </cell>
          <cell r="AV16" t="str">
            <v>AR A1214</v>
          </cell>
          <cell r="AW16" t="str">
            <v>AR A1071/9</v>
          </cell>
          <cell r="AX16" t="str">
            <v>AR A1071/9</v>
          </cell>
          <cell r="AY16" t="str">
            <v>AR A1071/9</v>
          </cell>
          <cell r="AZ16" t="str">
            <v>AR A1071/8</v>
          </cell>
          <cell r="BA16" t="str">
            <v>AR A1071/8</v>
          </cell>
          <cell r="BB16" t="str">
            <v>AR A1071/8</v>
          </cell>
          <cell r="BC16" t="str">
            <v>AR A1071/8</v>
          </cell>
          <cell r="BD16" t="str">
            <v>AR A1071/8</v>
          </cell>
          <cell r="BE16" t="str">
            <v>AR A1071/8</v>
          </cell>
          <cell r="BF16" t="str">
            <v>AR A1071/8</v>
          </cell>
          <cell r="BG16" t="str">
            <v>AR A1071/8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</row>
        <row r="17">
          <cell r="A17">
            <v>15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 t="str">
            <v>AR A1214</v>
          </cell>
          <cell r="AT17" t="str">
            <v>AR A1214</v>
          </cell>
          <cell r="AU17">
            <v>0</v>
          </cell>
          <cell r="AV17">
            <v>0</v>
          </cell>
          <cell r="AW17" t="str">
            <v>AR A1071/10</v>
          </cell>
          <cell r="AX17" t="str">
            <v>AR A1071/10</v>
          </cell>
          <cell r="AY17" t="str">
            <v>AR A1071/10</v>
          </cell>
          <cell r="AZ17" t="str">
            <v>AR A1071/9</v>
          </cell>
          <cell r="BA17" t="str">
            <v>AR A1071/9</v>
          </cell>
          <cell r="BB17" t="str">
            <v>AR A1071/9</v>
          </cell>
          <cell r="BC17" t="str">
            <v>AR A1071/9</v>
          </cell>
          <cell r="BD17" t="str">
            <v>AR A1071/9</v>
          </cell>
          <cell r="BE17" t="str">
            <v>AR A1071/9</v>
          </cell>
          <cell r="BF17" t="str">
            <v>AR A1071/9</v>
          </cell>
          <cell r="BG17" t="str">
            <v>AR A1071/9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</row>
        <row r="18">
          <cell r="A18">
            <v>16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 t="str">
            <v>AR A1214</v>
          </cell>
          <cell r="AX18" t="str">
            <v>AR A1214</v>
          </cell>
          <cell r="AY18" t="str">
            <v>AR A1214</v>
          </cell>
          <cell r="AZ18" t="str">
            <v>AR A1071/10</v>
          </cell>
          <cell r="BA18" t="str">
            <v>AR A1071/10</v>
          </cell>
          <cell r="BB18" t="str">
            <v>AR A1071/10</v>
          </cell>
          <cell r="BC18" t="str">
            <v>AR A1071/10</v>
          </cell>
          <cell r="BD18" t="str">
            <v>AR A1071/10</v>
          </cell>
          <cell r="BE18" t="str">
            <v>AR A1071/10</v>
          </cell>
          <cell r="BF18" t="str">
            <v>AR A1071/10</v>
          </cell>
          <cell r="BG18" t="str">
            <v>AR A1071/10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</row>
        <row r="19">
          <cell r="A19">
            <v>17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 t="str">
            <v>AR A1214</v>
          </cell>
          <cell r="BA19" t="str">
            <v>AR A1214</v>
          </cell>
          <cell r="BB19" t="str">
            <v>AR A1214</v>
          </cell>
          <cell r="BC19" t="str">
            <v>AR A1214</v>
          </cell>
          <cell r="BD19" t="str">
            <v>AR A1214</v>
          </cell>
          <cell r="BE19" t="str">
            <v>AR A1214</v>
          </cell>
          <cell r="BF19" t="str">
            <v>AR A1214</v>
          </cell>
          <cell r="BG19" t="str">
            <v>AR A1214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</row>
        <row r="20">
          <cell r="A20">
            <v>18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</row>
        <row r="21">
          <cell r="A21">
            <v>19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</row>
        <row r="22">
          <cell r="A22">
            <v>20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</row>
        <row r="28">
          <cell r="A28" t="str">
            <v>Route Ref.</v>
          </cell>
          <cell r="B28" t="str">
            <v>AP1</v>
          </cell>
          <cell r="C28" t="str">
            <v>AP2</v>
          </cell>
          <cell r="D28" t="str">
            <v>AP3</v>
          </cell>
          <cell r="E28" t="str">
            <v>AP4</v>
          </cell>
          <cell r="F28" t="str">
            <v>AP5</v>
          </cell>
          <cell r="G28" t="str">
            <v>AP6</v>
          </cell>
          <cell r="H28" t="str">
            <v>AP7</v>
          </cell>
          <cell r="I28" t="str">
            <v>AP8</v>
          </cell>
          <cell r="J28" t="str">
            <v>AP9</v>
          </cell>
          <cell r="K28" t="str">
            <v>AP10</v>
          </cell>
          <cell r="L28" t="str">
            <v>AP11</v>
          </cell>
          <cell r="M28" t="str">
            <v>AP12</v>
          </cell>
          <cell r="N28" t="str">
            <v>AP13</v>
          </cell>
          <cell r="O28" t="str">
            <v>AP14</v>
          </cell>
          <cell r="P28" t="str">
            <v>AP15</v>
          </cell>
          <cell r="Q28" t="str">
            <v>AP16</v>
          </cell>
          <cell r="R28" t="str">
            <v>AP17</v>
          </cell>
          <cell r="S28" t="str">
            <v>AP18</v>
          </cell>
          <cell r="T28" t="str">
            <v>AP19</v>
          </cell>
          <cell r="U28" t="str">
            <v>AP20</v>
          </cell>
          <cell r="V28" t="str">
            <v>AP21</v>
          </cell>
          <cell r="W28" t="str">
            <v>AP22</v>
          </cell>
          <cell r="X28" t="str">
            <v>AP23</v>
          </cell>
          <cell r="Y28" t="str">
            <v>AP24</v>
          </cell>
          <cell r="Z28" t="str">
            <v>C02</v>
          </cell>
          <cell r="AA28" t="str">
            <v>C03</v>
          </cell>
          <cell r="AB28" t="str">
            <v>C04</v>
          </cell>
          <cell r="AC28" t="str">
            <v>C05</v>
          </cell>
          <cell r="AD28" t="str">
            <v>C06</v>
          </cell>
          <cell r="AE28" t="str">
            <v>AP25</v>
          </cell>
          <cell r="AF28" t="str">
            <v>AP26</v>
          </cell>
          <cell r="AG28" t="str">
            <v>AP27</v>
          </cell>
          <cell r="AH28" t="str">
            <v>AP28</v>
          </cell>
          <cell r="AI28" t="str">
            <v>AP29</v>
          </cell>
          <cell r="AJ28" t="str">
            <v>AP30</v>
          </cell>
          <cell r="AK28" t="str">
            <v>AP31</v>
          </cell>
          <cell r="AL28" t="str">
            <v>AP32</v>
          </cell>
          <cell r="AM28" t="str">
            <v>AP33</v>
          </cell>
          <cell r="AN28" t="str">
            <v>AP34</v>
          </cell>
          <cell r="AO28" t="str">
            <v>C08</v>
          </cell>
          <cell r="AP28" t="str">
            <v>C09</v>
          </cell>
          <cell r="AQ28" t="str">
            <v>C10</v>
          </cell>
          <cell r="AR28" t="str">
            <v>C11</v>
          </cell>
          <cell r="AS28" t="str">
            <v>AP36</v>
          </cell>
          <cell r="AT28" t="str">
            <v>AP37</v>
          </cell>
          <cell r="AU28" t="str">
            <v>AP38</v>
          </cell>
          <cell r="AV28" t="str">
            <v>AP39</v>
          </cell>
          <cell r="AW28" t="str">
            <v>AP40</v>
          </cell>
          <cell r="AX28" t="str">
            <v>AP D1</v>
          </cell>
          <cell r="AY28" t="str">
            <v>AP D2</v>
          </cell>
          <cell r="AZ28" t="str">
            <v>AP D3</v>
          </cell>
          <cell r="BA28" t="str">
            <v>AP D4</v>
          </cell>
          <cell r="BB28" t="str">
            <v>AP D5</v>
          </cell>
          <cell r="BC28" t="str">
            <v>AP D6</v>
          </cell>
          <cell r="BD28" t="str">
            <v>AP D7</v>
          </cell>
          <cell r="BE28" t="str">
            <v>AP D8</v>
          </cell>
          <cell r="BF28" t="str">
            <v>AP D9</v>
          </cell>
          <cell r="BG28" t="str">
            <v>AP D10</v>
          </cell>
          <cell r="BH28" t="str">
            <v>AP D11</v>
          </cell>
          <cell r="BI28" t="str">
            <v>AP D12</v>
          </cell>
          <cell r="BJ28" t="str">
            <v>AP D13</v>
          </cell>
          <cell r="BK28" t="str">
            <v>AP D14</v>
          </cell>
          <cell r="BL28" t="str">
            <v>AP D15</v>
          </cell>
          <cell r="BM28" t="str">
            <v>AP D16</v>
          </cell>
          <cell r="BN28" t="str">
            <v>AP D17</v>
          </cell>
          <cell r="BO28" t="str">
            <v>AP D18</v>
          </cell>
          <cell r="BP28" t="str">
            <v>AP D19</v>
          </cell>
          <cell r="BQ28" t="str">
            <v>AP D20</v>
          </cell>
          <cell r="BR28" t="str">
            <v>AP D21</v>
          </cell>
          <cell r="BS28" t="str">
            <v>AP D22</v>
          </cell>
          <cell r="BT28" t="str">
            <v>AP D23</v>
          </cell>
          <cell r="BU28" t="str">
            <v>AP D24</v>
          </cell>
          <cell r="BV28" t="str">
            <v>AP D25</v>
          </cell>
          <cell r="BW28" t="str">
            <v>AP D26</v>
          </cell>
          <cell r="BX28" t="str">
            <v>AP D27</v>
          </cell>
          <cell r="BY28" t="str">
            <v>AP D28</v>
          </cell>
          <cell r="BZ28" t="str">
            <v>AP D29</v>
          </cell>
          <cell r="CA28" t="str">
            <v>AP D30</v>
          </cell>
          <cell r="CB28" t="str">
            <v>AP D31</v>
          </cell>
          <cell r="CC28" t="str">
            <v>AP D32</v>
          </cell>
          <cell r="CD28" t="str">
            <v>AP D33</v>
          </cell>
          <cell r="CE28" t="str">
            <v>AP D34</v>
          </cell>
          <cell r="CF28" t="str">
            <v>AP D35</v>
          </cell>
          <cell r="CG28" t="str">
            <v>AP D36</v>
          </cell>
          <cell r="CH28" t="str">
            <v>AP D37</v>
          </cell>
          <cell r="CI28" t="str">
            <v>AP D38</v>
          </cell>
          <cell r="CJ28" t="str">
            <v>AP D39</v>
          </cell>
          <cell r="CK28" t="str">
            <v>AP D40</v>
          </cell>
          <cell r="CL28" t="str">
            <v>AP D41</v>
          </cell>
          <cell r="CM28" t="str">
            <v>AP D42</v>
          </cell>
          <cell r="CN28" t="str">
            <v>AP D43</v>
          </cell>
          <cell r="CO28" t="str">
            <v>AP D44</v>
          </cell>
          <cell r="CP28" t="str">
            <v>AP D45</v>
          </cell>
          <cell r="CQ28" t="str">
            <v>AP D46</v>
          </cell>
          <cell r="CR28" t="str">
            <v>AP D47</v>
          </cell>
          <cell r="CS28" t="str">
            <v>AP D48</v>
          </cell>
          <cell r="CT28" t="str">
            <v>AP D49</v>
          </cell>
          <cell r="CU28" t="str">
            <v>AR 1</v>
          </cell>
          <cell r="CV28" t="str">
            <v>AR 2</v>
          </cell>
          <cell r="CW28" t="str">
            <v>AR 3</v>
          </cell>
          <cell r="CX28" t="str">
            <v>AR 3a</v>
          </cell>
          <cell r="CY28" t="str">
            <v>AR 4</v>
          </cell>
          <cell r="CZ28" t="str">
            <v>AR 5</v>
          </cell>
          <cell r="DA28" t="str">
            <v>AR 6</v>
          </cell>
          <cell r="DB28" t="str">
            <v>AR 7</v>
          </cell>
          <cell r="DC28" t="str">
            <v>AR 8</v>
          </cell>
          <cell r="DD28" t="str">
            <v>AR 9</v>
          </cell>
          <cell r="DE28" t="str">
            <v>AR 10</v>
          </cell>
          <cell r="DF28" t="str">
            <v>AR 11</v>
          </cell>
          <cell r="DG28" t="str">
            <v>AR 12</v>
          </cell>
          <cell r="DH28" t="str">
            <v>AR 13</v>
          </cell>
          <cell r="DI28" t="str">
            <v>AR 14</v>
          </cell>
          <cell r="DJ28" t="str">
            <v>AR 15</v>
          </cell>
          <cell r="DK28" t="str">
            <v>AR 16</v>
          </cell>
          <cell r="DL28" t="str">
            <v>AR 17</v>
          </cell>
          <cell r="DM28" t="str">
            <v>AR 18</v>
          </cell>
          <cell r="DN28" t="str">
            <v>AR 19</v>
          </cell>
          <cell r="DO28" t="str">
            <v>AR 20</v>
          </cell>
          <cell r="DP28" t="str">
            <v>AR 21</v>
          </cell>
          <cell r="DQ28" t="str">
            <v>AR 22</v>
          </cell>
          <cell r="DR28" t="str">
            <v>AR 23</v>
          </cell>
          <cell r="DS28" t="str">
            <v>AR A1017/1</v>
          </cell>
          <cell r="DT28" t="str">
            <v>AR A1017/2</v>
          </cell>
          <cell r="DU28" t="str">
            <v>AR A1017/3</v>
          </cell>
          <cell r="DV28" t="str">
            <v>AR A1071/1</v>
          </cell>
          <cell r="DW28" t="str">
            <v>AR A1071/2</v>
          </cell>
          <cell r="DX28" t="str">
            <v>AR A1071/3</v>
          </cell>
          <cell r="DY28" t="str">
            <v>AR A1071/4</v>
          </cell>
          <cell r="DZ28" t="str">
            <v>AR A1071/5</v>
          </cell>
          <cell r="EA28" t="str">
            <v>AR A1071/6</v>
          </cell>
          <cell r="EB28" t="str">
            <v>AR A1071/7</v>
          </cell>
          <cell r="EC28" t="str">
            <v>AR A1071/8</v>
          </cell>
          <cell r="ED28" t="str">
            <v>AR A1071/9</v>
          </cell>
          <cell r="EE28" t="str">
            <v>AR A1071/10</v>
          </cell>
          <cell r="EF28" t="str">
            <v>AR A1124/1</v>
          </cell>
          <cell r="EG28" t="str">
            <v>AR A12/1</v>
          </cell>
          <cell r="EH28" t="str">
            <v>AR A12/2</v>
          </cell>
          <cell r="EI28" t="str">
            <v>AR A12/3</v>
          </cell>
          <cell r="EJ28" t="str">
            <v>AR A120/1</v>
          </cell>
          <cell r="EK28" t="str">
            <v>AR A120/2</v>
          </cell>
          <cell r="EL28" t="str">
            <v>AR A120/3</v>
          </cell>
          <cell r="EM28" t="str">
            <v>AR A1214</v>
          </cell>
          <cell r="EN28" t="str">
            <v>AR A131</v>
          </cell>
          <cell r="EO28" t="str">
            <v>AR A131/0</v>
          </cell>
          <cell r="EP28" t="str">
            <v>AR A131/1</v>
          </cell>
          <cell r="EQ28" t="str">
            <v>AR A131/2</v>
          </cell>
          <cell r="ER28" t="str">
            <v>AR A131/3</v>
          </cell>
          <cell r="ES28" t="str">
            <v>AR A131/4</v>
          </cell>
          <cell r="ET28" t="str">
            <v>AR A131/5</v>
          </cell>
          <cell r="EU28" t="str">
            <v>AR A131/6</v>
          </cell>
          <cell r="EV28" t="str">
            <v>AR A131/7</v>
          </cell>
          <cell r="EW28" t="str">
            <v>AR A131/7a</v>
          </cell>
          <cell r="EX28" t="str">
            <v>AR A131/8</v>
          </cell>
          <cell r="EY28" t="str">
            <v>AR A131/9</v>
          </cell>
          <cell r="EZ28" t="str">
            <v>AR A134/1</v>
          </cell>
          <cell r="FA28" t="str">
            <v>AR A134/2</v>
          </cell>
          <cell r="FB28" t="str">
            <v>AR A134/3</v>
          </cell>
          <cell r="FC28" t="str">
            <v>AR A134/4</v>
          </cell>
          <cell r="FD28" t="str">
            <v>AR A134/5</v>
          </cell>
          <cell r="FE28" t="str">
            <v>AR A134/6</v>
          </cell>
          <cell r="FF28" t="str">
            <v>AR A14/1</v>
          </cell>
          <cell r="FG28" t="str">
            <v>AR A14/2</v>
          </cell>
          <cell r="FH28" t="str">
            <v>AR A14/3</v>
          </cell>
          <cell r="FI28" t="str">
            <v>AR A14/4</v>
          </cell>
          <cell r="FJ28" t="str">
            <v>AR A14/5</v>
          </cell>
          <cell r="FK28" t="str">
            <v>AR B1018</v>
          </cell>
          <cell r="FL28" t="str">
            <v>AR B1068/1</v>
          </cell>
          <cell r="FM28" t="str">
            <v>AR B1070/1</v>
          </cell>
          <cell r="FN28" t="str">
            <v>AR B1070/2</v>
          </cell>
          <cell r="FO28" t="str">
            <v>AR B1070/3</v>
          </cell>
          <cell r="FP28" t="str">
            <v>AR B1070/4</v>
          </cell>
          <cell r="FQ28" t="str">
            <v>AR B1070/5</v>
          </cell>
          <cell r="FR28" t="str">
            <v>AR B1113/1</v>
          </cell>
          <cell r="FS28" t="str">
            <v>AR B1113/2</v>
          </cell>
          <cell r="FT28" t="str">
            <v>AR B1508/1</v>
          </cell>
          <cell r="FU28" t="str">
            <v>AR B1508/2</v>
          </cell>
        </row>
        <row r="29">
          <cell r="A29" t="str">
            <v>Site 1</v>
          </cell>
          <cell r="B29" t="str">
            <v>B2T1</v>
          </cell>
          <cell r="C29" t="str">
            <v>B2T4</v>
          </cell>
          <cell r="D29" t="str">
            <v>B2T6</v>
          </cell>
          <cell r="E29" t="str">
            <v>B2T10</v>
          </cell>
          <cell r="F29" t="str">
            <v>4YL12BR</v>
          </cell>
          <cell r="G29">
            <v>0</v>
          </cell>
          <cell r="H29" t="str">
            <v>4YL15R</v>
          </cell>
          <cell r="I29" t="str">
            <v>4YL17R</v>
          </cell>
          <cell r="J29" t="str">
            <v>B2T17</v>
          </cell>
          <cell r="K29" t="str">
            <v>B2T19</v>
          </cell>
          <cell r="L29" t="str">
            <v>4YL18R</v>
          </cell>
          <cell r="M29" t="str">
            <v>B2T22</v>
          </cell>
          <cell r="N29" t="str">
            <v>B2T24</v>
          </cell>
          <cell r="O29" t="str">
            <v>B2T26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>B2T31*</v>
          </cell>
          <cell r="U29" t="str">
            <v>B2T34</v>
          </cell>
          <cell r="V29" t="str">
            <v>B2T35</v>
          </cell>
          <cell r="W29" t="str">
            <v>B2T36</v>
          </cell>
          <cell r="X29" t="str">
            <v>B2T37</v>
          </cell>
          <cell r="Y29" t="str">
            <v>B2T39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 t="str">
            <v>B2T40</v>
          </cell>
          <cell r="AF29" t="str">
            <v>B2T42</v>
          </cell>
          <cell r="AG29" t="str">
            <v>B2T45</v>
          </cell>
          <cell r="AH29" t="str">
            <v>B2T46</v>
          </cell>
          <cell r="AI29" t="str">
            <v>B2T47</v>
          </cell>
          <cell r="AJ29" t="str">
            <v>B2T49</v>
          </cell>
          <cell r="AK29" t="str">
            <v>B2T50</v>
          </cell>
          <cell r="AL29" t="str">
            <v>B2T51</v>
          </cell>
          <cell r="AM29" t="str">
            <v>B2T53</v>
          </cell>
          <cell r="AN29" t="str">
            <v>4YLA001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 t="str">
            <v>4YLA003</v>
          </cell>
          <cell r="AT29">
            <v>0</v>
          </cell>
          <cell r="AU29" t="str">
            <v>400kV GSP Tower (4YL080)</v>
          </cell>
          <cell r="AV29" t="str">
            <v>132kV cable from GSP</v>
          </cell>
          <cell r="AW29" t="str">
            <v>132kV Platform Tower at GSP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 t="str">
            <v>4YLA003</v>
          </cell>
          <cell r="CW29" t="str">
            <v>4YLA001</v>
          </cell>
          <cell r="CX29" t="str">
            <v>4YLA001</v>
          </cell>
          <cell r="CY29">
            <v>0</v>
          </cell>
          <cell r="CZ29" t="str">
            <v>B2T47</v>
          </cell>
          <cell r="DA29" t="str">
            <v>B2T44</v>
          </cell>
          <cell r="DB29">
            <v>0</v>
          </cell>
          <cell r="DC29" t="str">
            <v>B2T37</v>
          </cell>
          <cell r="DD29" t="str">
            <v>B2T34</v>
          </cell>
          <cell r="DE29" t="str">
            <v>B2T34</v>
          </cell>
          <cell r="DF29" t="str">
            <v>B2T31*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 t="str">
            <v>B2T22</v>
          </cell>
          <cell r="DM29" t="str">
            <v>B2T20</v>
          </cell>
          <cell r="DN29" t="str">
            <v>4YL15R</v>
          </cell>
          <cell r="DO29" t="str">
            <v>4YL15R</v>
          </cell>
          <cell r="DP29" t="str">
            <v>B2T1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 t="str">
            <v>B2T40</v>
          </cell>
          <cell r="DW29" t="str">
            <v>B2T40</v>
          </cell>
          <cell r="DX29" t="str">
            <v>B2T34</v>
          </cell>
          <cell r="DY29" t="str">
            <v>B2T31*</v>
          </cell>
          <cell r="DZ29" t="str">
            <v>B2T31*</v>
          </cell>
          <cell r="EA29" t="str">
            <v>B2T31*</v>
          </cell>
          <cell r="EB29" t="str">
            <v>B2T31*</v>
          </cell>
          <cell r="EC29" t="str">
            <v>B2T6</v>
          </cell>
          <cell r="ED29" t="str">
            <v>B2T6</v>
          </cell>
          <cell r="EE29" t="str">
            <v>B2T1</v>
          </cell>
          <cell r="EF29">
            <v>0</v>
          </cell>
          <cell r="EG29" t="str">
            <v>4YLA001</v>
          </cell>
          <cell r="EH29" t="str">
            <v>4YLA001</v>
          </cell>
          <cell r="EI29" t="str">
            <v>B2T24</v>
          </cell>
          <cell r="EJ29">
            <v>0</v>
          </cell>
          <cell r="EK29" t="str">
            <v>400kV Tower Wks (B'tree GSP)</v>
          </cell>
          <cell r="EL29" t="str">
            <v>4YLA001</v>
          </cell>
          <cell r="EM29" t="str">
            <v>B2T1</v>
          </cell>
          <cell r="EN29" t="str">
            <v>4YLA001</v>
          </cell>
          <cell r="EO29" t="str">
            <v>4YLA001</v>
          </cell>
          <cell r="EP29" t="str">
            <v>4YLA001</v>
          </cell>
          <cell r="EQ29" t="str">
            <v>4YLA001</v>
          </cell>
          <cell r="ER29" t="str">
            <v>4YLA001</v>
          </cell>
          <cell r="ES29" t="str">
            <v>4YLA001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 t="str">
            <v>B2T40</v>
          </cell>
          <cell r="FD29" t="str">
            <v>B2T40</v>
          </cell>
          <cell r="FE29" t="str">
            <v>B2T44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 t="str">
            <v>400kV Tower Wks (B'tree GSP)</v>
          </cell>
          <cell r="FL29" t="str">
            <v>B2T40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 t="str">
            <v>B2T24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</row>
        <row r="30">
          <cell r="A30" t="str">
            <v>Site 2</v>
          </cell>
          <cell r="B30" t="str">
            <v>B2T2</v>
          </cell>
          <cell r="C30" t="str">
            <v>B2T5</v>
          </cell>
          <cell r="D30" t="str">
            <v>B2T7</v>
          </cell>
          <cell r="E30" t="str">
            <v>B2T11</v>
          </cell>
          <cell r="F30" t="str">
            <v>4YL13R</v>
          </cell>
          <cell r="G30">
            <v>0</v>
          </cell>
          <cell r="H30" t="str">
            <v>4YL16R</v>
          </cell>
          <cell r="I30">
            <v>0</v>
          </cell>
          <cell r="J30">
            <v>0</v>
          </cell>
          <cell r="K30" t="str">
            <v>B2T20</v>
          </cell>
          <cell r="L30" t="str">
            <v>4YL019</v>
          </cell>
          <cell r="M30" t="str">
            <v>B2T23</v>
          </cell>
          <cell r="N30" t="str">
            <v>B2T25</v>
          </cell>
          <cell r="O30" t="str">
            <v>B2T27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>B2T32*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 t="str">
            <v>B2T41</v>
          </cell>
          <cell r="AF30" t="str">
            <v>B2T43</v>
          </cell>
          <cell r="AG30">
            <v>0</v>
          </cell>
          <cell r="AH30">
            <v>0</v>
          </cell>
          <cell r="AI30" t="str">
            <v>B2T48</v>
          </cell>
          <cell r="AJ30">
            <v>0</v>
          </cell>
          <cell r="AK30">
            <v>0</v>
          </cell>
          <cell r="AL30">
            <v>0</v>
          </cell>
          <cell r="AM30" t="str">
            <v>B2T54</v>
          </cell>
          <cell r="AN30" t="str">
            <v>4YLA002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 t="str">
            <v>4YL04R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 t="str">
            <v>4YLA004</v>
          </cell>
          <cell r="CW30" t="str">
            <v>4YLA002</v>
          </cell>
          <cell r="CX30" t="str">
            <v>4YLA002</v>
          </cell>
          <cell r="CY30">
            <v>0</v>
          </cell>
          <cell r="CZ30" t="str">
            <v>B2T48</v>
          </cell>
          <cell r="DA30" t="str">
            <v>B2T45</v>
          </cell>
          <cell r="DB30">
            <v>0</v>
          </cell>
          <cell r="DC30" t="str">
            <v>B2T39</v>
          </cell>
          <cell r="DD30" t="str">
            <v>B2T35</v>
          </cell>
          <cell r="DE30" t="str">
            <v>B2T35</v>
          </cell>
          <cell r="DF30" t="str">
            <v>B2T32*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 t="str">
            <v>B2T23</v>
          </cell>
          <cell r="DM30">
            <v>0</v>
          </cell>
          <cell r="DN30" t="str">
            <v>4YL16R</v>
          </cell>
          <cell r="DO30" t="str">
            <v>4YL16R</v>
          </cell>
          <cell r="DP30" t="str">
            <v>B2T2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 t="str">
            <v>B2T41</v>
          </cell>
          <cell r="DW30" t="str">
            <v>B2T41</v>
          </cell>
          <cell r="DX30" t="str">
            <v>B2T35</v>
          </cell>
          <cell r="DY30" t="str">
            <v>B2T32*</v>
          </cell>
          <cell r="DZ30" t="str">
            <v>B2T32*</v>
          </cell>
          <cell r="EA30" t="str">
            <v>B2T32*</v>
          </cell>
          <cell r="EB30" t="str">
            <v>B2T32*</v>
          </cell>
          <cell r="EC30" t="str">
            <v>B2T7</v>
          </cell>
          <cell r="ED30" t="str">
            <v>B2T7</v>
          </cell>
          <cell r="EE30" t="str">
            <v>B2T2</v>
          </cell>
          <cell r="EF30">
            <v>0</v>
          </cell>
          <cell r="EG30" t="str">
            <v>4YLA002</v>
          </cell>
          <cell r="EH30" t="str">
            <v>4YLA002</v>
          </cell>
          <cell r="EI30" t="str">
            <v>B2T25</v>
          </cell>
          <cell r="EJ30">
            <v>0</v>
          </cell>
          <cell r="EK30">
            <v>0</v>
          </cell>
          <cell r="EL30" t="str">
            <v>4YLA002</v>
          </cell>
          <cell r="EM30" t="str">
            <v>B2T2</v>
          </cell>
          <cell r="EN30" t="str">
            <v>4YLA002</v>
          </cell>
          <cell r="EO30" t="str">
            <v>4YLA002</v>
          </cell>
          <cell r="EP30" t="str">
            <v>4YLA002</v>
          </cell>
          <cell r="EQ30" t="str">
            <v>4YLA002</v>
          </cell>
          <cell r="ER30" t="str">
            <v>4YLA002</v>
          </cell>
          <cell r="ES30" t="str">
            <v>4YLA002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 t="str">
            <v>B2T41</v>
          </cell>
          <cell r="FD30" t="str">
            <v>B2T41</v>
          </cell>
          <cell r="FE30" t="str">
            <v>B2T45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 t="str">
            <v>B2T41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 t="str">
            <v>B2T25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</row>
        <row r="31">
          <cell r="A31" t="str">
            <v>Site 3</v>
          </cell>
          <cell r="B31" t="str">
            <v>B2T3</v>
          </cell>
          <cell r="C31">
            <v>0</v>
          </cell>
          <cell r="D31" t="str">
            <v>B2T8</v>
          </cell>
          <cell r="E31" t="str">
            <v>B2T12</v>
          </cell>
          <cell r="F31" t="str">
            <v>4YL14R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B2T21</v>
          </cell>
          <cell r="L31" t="str">
            <v>B2T18</v>
          </cell>
          <cell r="M31">
            <v>0</v>
          </cell>
          <cell r="N31">
            <v>0</v>
          </cell>
          <cell r="O31" t="str">
            <v>B2T28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>B2T33*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 t="str">
            <v>B2T44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 t="str">
            <v>B2T55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 t="str">
            <v>4YLA005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 t="str">
            <v>4YL04R</v>
          </cell>
          <cell r="CW31">
            <v>0</v>
          </cell>
          <cell r="CX31">
            <v>0</v>
          </cell>
          <cell r="CY31">
            <v>0</v>
          </cell>
          <cell r="CZ31" t="str">
            <v>B2T49</v>
          </cell>
          <cell r="DA31" t="str">
            <v>B2T46</v>
          </cell>
          <cell r="DB31">
            <v>0</v>
          </cell>
          <cell r="DC31">
            <v>0</v>
          </cell>
          <cell r="DD31" t="str">
            <v>B2T36</v>
          </cell>
          <cell r="DE31" t="str">
            <v>B2T36</v>
          </cell>
          <cell r="DF31" t="str">
            <v>B2T33*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 t="str">
            <v>4YL17R</v>
          </cell>
          <cell r="DO31" t="str">
            <v>4YL17R</v>
          </cell>
          <cell r="DP31" t="str">
            <v>B2T3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 t="str">
            <v>B2T42</v>
          </cell>
          <cell r="DW31" t="str">
            <v>B2T42</v>
          </cell>
          <cell r="DX31" t="str">
            <v>B2T36</v>
          </cell>
          <cell r="DY31" t="str">
            <v>B2T33*</v>
          </cell>
          <cell r="DZ31" t="str">
            <v>B2T33*</v>
          </cell>
          <cell r="EA31" t="str">
            <v>B2T33*</v>
          </cell>
          <cell r="EB31" t="str">
            <v>B2T33*</v>
          </cell>
          <cell r="EC31" t="str">
            <v>B2T8</v>
          </cell>
          <cell r="ED31" t="str">
            <v>B2T8</v>
          </cell>
          <cell r="EE31" t="str">
            <v>B2T3</v>
          </cell>
          <cell r="EF31">
            <v>0</v>
          </cell>
          <cell r="EG31" t="str">
            <v>4YLA003</v>
          </cell>
          <cell r="EH31" t="str">
            <v>4YLA003</v>
          </cell>
          <cell r="EI31" t="str">
            <v>B2T26</v>
          </cell>
          <cell r="EJ31">
            <v>0</v>
          </cell>
          <cell r="EK31">
            <v>0</v>
          </cell>
          <cell r="EL31" t="str">
            <v>4YLA003</v>
          </cell>
          <cell r="EM31" t="str">
            <v>B2T3</v>
          </cell>
          <cell r="EN31" t="str">
            <v>4YLA003</v>
          </cell>
          <cell r="EO31" t="str">
            <v>4YLA003</v>
          </cell>
          <cell r="EP31" t="str">
            <v>4YLA003</v>
          </cell>
          <cell r="EQ31" t="str">
            <v>4YLA003</v>
          </cell>
          <cell r="ER31" t="str">
            <v>400kV GSP Tower (4YL080)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 t="str">
            <v>B2T42</v>
          </cell>
          <cell r="FD31" t="str">
            <v>B2T42</v>
          </cell>
          <cell r="FE31" t="str">
            <v>B2T46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 t="str">
            <v>B2T26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</row>
        <row r="32">
          <cell r="A32" t="str">
            <v>Site 4</v>
          </cell>
          <cell r="B32">
            <v>0</v>
          </cell>
          <cell r="C32">
            <v>0</v>
          </cell>
          <cell r="D32" t="str">
            <v>B2T9</v>
          </cell>
          <cell r="E32" t="str">
            <v>4YL12R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 t="str">
            <v>B2T29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 t="str">
            <v>4YLA005</v>
          </cell>
          <cell r="CW32">
            <v>0</v>
          </cell>
          <cell r="CX32">
            <v>0</v>
          </cell>
          <cell r="CY32">
            <v>0</v>
          </cell>
          <cell r="CZ32" t="str">
            <v>B2T50</v>
          </cell>
          <cell r="DA32" t="str">
            <v>B2T47</v>
          </cell>
          <cell r="DB32">
            <v>0</v>
          </cell>
          <cell r="DC32">
            <v>0</v>
          </cell>
          <cell r="DD32" t="str">
            <v>B2T37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 t="str">
            <v>4YL18R</v>
          </cell>
          <cell r="DO32" t="str">
            <v>4YL18R</v>
          </cell>
          <cell r="DP32" t="str">
            <v>B2T4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 t="str">
            <v>B2T43</v>
          </cell>
          <cell r="DW32" t="str">
            <v>B2T43</v>
          </cell>
          <cell r="DX32" t="str">
            <v>B2T37</v>
          </cell>
          <cell r="DY32" t="str">
            <v>B2T34</v>
          </cell>
          <cell r="DZ32" t="str">
            <v>B2T34</v>
          </cell>
          <cell r="EA32" t="str">
            <v>B2T34</v>
          </cell>
          <cell r="EB32" t="str">
            <v>B2T34</v>
          </cell>
          <cell r="EC32" t="str">
            <v>B2T9</v>
          </cell>
          <cell r="ED32" t="str">
            <v>B2T9</v>
          </cell>
          <cell r="EE32" t="str">
            <v>B2T4</v>
          </cell>
          <cell r="EF32">
            <v>0</v>
          </cell>
          <cell r="EG32" t="str">
            <v>4YLA004</v>
          </cell>
          <cell r="EH32" t="str">
            <v>4YLA004</v>
          </cell>
          <cell r="EI32" t="str">
            <v>B2T27</v>
          </cell>
          <cell r="EJ32">
            <v>0</v>
          </cell>
          <cell r="EK32">
            <v>0</v>
          </cell>
          <cell r="EL32" t="str">
            <v>4YLA004</v>
          </cell>
          <cell r="EM32" t="str">
            <v>B2T4</v>
          </cell>
          <cell r="EN32" t="str">
            <v>4YLA004</v>
          </cell>
          <cell r="EO32" t="str">
            <v>4YLA004</v>
          </cell>
          <cell r="EP32" t="str">
            <v>4YLA004</v>
          </cell>
          <cell r="EQ32" t="str">
            <v>4YLA004</v>
          </cell>
          <cell r="ER32" t="str">
            <v>132kV Platform Tower at GSP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 t="str">
            <v>B2T43</v>
          </cell>
          <cell r="FD32" t="str">
            <v>B2T43</v>
          </cell>
          <cell r="FE32" t="str">
            <v>B2T47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 t="str">
            <v>B2T27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</row>
        <row r="33">
          <cell r="A33" t="str">
            <v>Site 5</v>
          </cell>
          <cell r="B33">
            <v>0</v>
          </cell>
          <cell r="C33">
            <v>0</v>
          </cell>
          <cell r="D33" t="str">
            <v>4YLA004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 t="str">
            <v>B2T30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 t="str">
            <v>B2T51</v>
          </cell>
          <cell r="DA33" t="str">
            <v>B2T48</v>
          </cell>
          <cell r="DB33">
            <v>0</v>
          </cell>
          <cell r="DC33">
            <v>0</v>
          </cell>
          <cell r="DD33" t="str">
            <v>B2T39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 t="str">
            <v>4YL019</v>
          </cell>
          <cell r="DO33" t="str">
            <v>4YL019</v>
          </cell>
          <cell r="DP33" t="str">
            <v>B2T5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 t="str">
            <v>B2T44</v>
          </cell>
          <cell r="DW33" t="str">
            <v>B2T44</v>
          </cell>
          <cell r="DX33" t="str">
            <v>B2T39</v>
          </cell>
          <cell r="DY33" t="str">
            <v>B2T35</v>
          </cell>
          <cell r="DZ33" t="str">
            <v>B2T35</v>
          </cell>
          <cell r="EA33" t="str">
            <v>B2T35</v>
          </cell>
          <cell r="EB33" t="str">
            <v>B2T35</v>
          </cell>
          <cell r="EC33" t="str">
            <v>B2T10</v>
          </cell>
          <cell r="ED33" t="str">
            <v>B2T10</v>
          </cell>
          <cell r="EE33" t="str">
            <v>B2T5</v>
          </cell>
          <cell r="EF33">
            <v>0</v>
          </cell>
          <cell r="EG33" t="str">
            <v>4YL04R</v>
          </cell>
          <cell r="EH33" t="str">
            <v>4YL04R</v>
          </cell>
          <cell r="EI33" t="str">
            <v>B2T28</v>
          </cell>
          <cell r="EJ33">
            <v>0</v>
          </cell>
          <cell r="EK33">
            <v>0</v>
          </cell>
          <cell r="EL33" t="str">
            <v>4YL04R</v>
          </cell>
          <cell r="EM33" t="str">
            <v>B2T5</v>
          </cell>
          <cell r="EN33" t="str">
            <v>4YL04R</v>
          </cell>
          <cell r="EO33" t="str">
            <v>4YL04R</v>
          </cell>
          <cell r="EP33" t="str">
            <v>4YL04R</v>
          </cell>
          <cell r="EQ33" t="str">
            <v>4YL04R</v>
          </cell>
          <cell r="ER33" t="str">
            <v>132kV cable from GSP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 t="str">
            <v>B2T44</v>
          </cell>
          <cell r="FD33" t="str">
            <v>B2T44</v>
          </cell>
          <cell r="FE33" t="str">
            <v>B2T48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 t="str">
            <v>B2T28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</row>
        <row r="34">
          <cell r="A34" t="str">
            <v>Site 6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 t="str">
            <v>B2T53</v>
          </cell>
          <cell r="DA34" t="str">
            <v>B2T49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 t="str">
            <v>B2T17</v>
          </cell>
          <cell r="DO34" t="str">
            <v>B2T17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 t="str">
            <v>B2T45</v>
          </cell>
          <cell r="DW34" t="str">
            <v>B2T45</v>
          </cell>
          <cell r="DX34" t="str">
            <v>B2T40</v>
          </cell>
          <cell r="DY34" t="str">
            <v>B2T36</v>
          </cell>
          <cell r="DZ34" t="str">
            <v>B2T36</v>
          </cell>
          <cell r="EA34" t="str">
            <v>B2T36</v>
          </cell>
          <cell r="EB34" t="str">
            <v>B2T36</v>
          </cell>
          <cell r="EC34" t="str">
            <v>B2T11</v>
          </cell>
          <cell r="ED34" t="str">
            <v>B2T11</v>
          </cell>
          <cell r="EE34" t="str">
            <v>B2T6</v>
          </cell>
          <cell r="EF34">
            <v>0</v>
          </cell>
          <cell r="EG34" t="str">
            <v>4YLA005</v>
          </cell>
          <cell r="EH34" t="str">
            <v>4YLA005</v>
          </cell>
          <cell r="EI34" t="str">
            <v>B2T29</v>
          </cell>
          <cell r="EJ34">
            <v>0</v>
          </cell>
          <cell r="EK34">
            <v>0</v>
          </cell>
          <cell r="EL34" t="str">
            <v>4YLA005</v>
          </cell>
          <cell r="EM34" t="str">
            <v>B2T6</v>
          </cell>
          <cell r="EN34" t="str">
            <v>4YLA005</v>
          </cell>
          <cell r="EO34" t="str">
            <v>4YLA005</v>
          </cell>
          <cell r="EP34" t="str">
            <v>4YLA005</v>
          </cell>
          <cell r="EQ34" t="str">
            <v>4YLA005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 t="str">
            <v>B2T45</v>
          </cell>
          <cell r="FD34" t="str">
            <v>B2T45</v>
          </cell>
          <cell r="FE34" t="str">
            <v>B2T49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 t="str">
            <v>B2T29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</row>
        <row r="35">
          <cell r="A35" t="str">
            <v>Site 7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 t="str">
            <v>B2T54</v>
          </cell>
          <cell r="DA35" t="str">
            <v>B2T50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 t="str">
            <v>B2T18</v>
          </cell>
          <cell r="DO35" t="str">
            <v>B2T18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 t="str">
            <v>B2T46</v>
          </cell>
          <cell r="DW35" t="str">
            <v>B2T46</v>
          </cell>
          <cell r="DX35" t="str">
            <v>B2T41</v>
          </cell>
          <cell r="DY35" t="str">
            <v>B2T37</v>
          </cell>
          <cell r="DZ35" t="str">
            <v>B2T37</v>
          </cell>
          <cell r="EA35" t="str">
            <v>B2T37</v>
          </cell>
          <cell r="EB35" t="str">
            <v>B2T37</v>
          </cell>
          <cell r="EC35" t="str">
            <v>B2T12</v>
          </cell>
          <cell r="ED35" t="str">
            <v>B2T12</v>
          </cell>
          <cell r="EE35" t="str">
            <v>B2T7</v>
          </cell>
          <cell r="EF35">
            <v>0</v>
          </cell>
          <cell r="EG35" t="str">
            <v>400kV GSP Tower (4YL080)</v>
          </cell>
          <cell r="EH35" t="str">
            <v>400kV GSP Tower (4YL080)</v>
          </cell>
          <cell r="EI35" t="str">
            <v>B2T30</v>
          </cell>
          <cell r="EJ35">
            <v>0</v>
          </cell>
          <cell r="EK35">
            <v>0</v>
          </cell>
          <cell r="EL35" t="str">
            <v>400kV GSP Tower (4YL080)</v>
          </cell>
          <cell r="EM35" t="str">
            <v>B2T7</v>
          </cell>
          <cell r="EN35" t="str">
            <v>400kV GSP Tower (4YL080)</v>
          </cell>
          <cell r="EO35" t="str">
            <v>400kV GSP Tower (4YL080)</v>
          </cell>
          <cell r="EP35" t="str">
            <v>400kV GSP Tower (4YL080)</v>
          </cell>
          <cell r="EQ35" t="str">
            <v>400kV GSP Tower (4YL080)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 t="str">
            <v>B2T46</v>
          </cell>
          <cell r="FD35" t="str">
            <v>B2T46</v>
          </cell>
          <cell r="FE35" t="str">
            <v>B2T50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 t="str">
            <v>B2T30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</row>
        <row r="36">
          <cell r="A36" t="str">
            <v>Site 8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 t="str">
            <v>B2T55</v>
          </cell>
          <cell r="DA36" t="str">
            <v>B2T51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 t="str">
            <v>B2T19</v>
          </cell>
          <cell r="DO36" t="str">
            <v>B2T19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 t="str">
            <v>B2T47</v>
          </cell>
          <cell r="DW36" t="str">
            <v>B2T47</v>
          </cell>
          <cell r="DX36" t="str">
            <v>B2T42</v>
          </cell>
          <cell r="DY36" t="str">
            <v>B2T39</v>
          </cell>
          <cell r="DZ36" t="str">
            <v>B2T39</v>
          </cell>
          <cell r="EA36" t="str">
            <v>B2T39</v>
          </cell>
          <cell r="EB36" t="str">
            <v>B2T39</v>
          </cell>
          <cell r="EC36" t="str">
            <v>4YL12R</v>
          </cell>
          <cell r="ED36" t="str">
            <v>4YL12R</v>
          </cell>
          <cell r="EE36" t="str">
            <v>B2T8</v>
          </cell>
          <cell r="EF36">
            <v>0</v>
          </cell>
          <cell r="EG36" t="str">
            <v>132kV Platform Tower at GSP</v>
          </cell>
          <cell r="EH36" t="str">
            <v>132kV Platform Tower at GSP</v>
          </cell>
          <cell r="EI36" t="str">
            <v>4YLA001</v>
          </cell>
          <cell r="EJ36">
            <v>0</v>
          </cell>
          <cell r="EK36">
            <v>0</v>
          </cell>
          <cell r="EL36" t="str">
            <v>132kV Platform Tower at GSP</v>
          </cell>
          <cell r="EM36" t="str">
            <v>B2T8</v>
          </cell>
          <cell r="EN36" t="str">
            <v>132kV Platform Tower at GSP</v>
          </cell>
          <cell r="EO36" t="str">
            <v>132kV Platform Tower at GSP</v>
          </cell>
          <cell r="EP36" t="str">
            <v>132kV Platform Tower at GSP</v>
          </cell>
          <cell r="EQ36" t="str">
            <v>132kV Platform Tower at GSP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 t="str">
            <v>B2T47</v>
          </cell>
          <cell r="FD36" t="str">
            <v>B2T47</v>
          </cell>
          <cell r="FE36" t="str">
            <v>B2T51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</row>
        <row r="37">
          <cell r="A37" t="str">
            <v>Site 9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 t="str">
            <v>B2T53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 t="str">
            <v>B2T20</v>
          </cell>
          <cell r="DO37" t="str">
            <v>B2T20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 t="str">
            <v>B2T48</v>
          </cell>
          <cell r="DW37" t="str">
            <v>B2T48</v>
          </cell>
          <cell r="DX37" t="str">
            <v>B2T43</v>
          </cell>
          <cell r="DY37" t="str">
            <v>B2T40</v>
          </cell>
          <cell r="DZ37" t="str">
            <v>B2T40</v>
          </cell>
          <cell r="EA37" t="str">
            <v>B2T40</v>
          </cell>
          <cell r="EB37" t="str">
            <v>B2T40</v>
          </cell>
          <cell r="EC37" t="str">
            <v>4YL12BR</v>
          </cell>
          <cell r="ED37" t="str">
            <v>4YL12BR</v>
          </cell>
          <cell r="EE37" t="str">
            <v>B2T9</v>
          </cell>
          <cell r="EF37">
            <v>0</v>
          </cell>
          <cell r="EG37" t="str">
            <v>132kV cable from GSP</v>
          </cell>
          <cell r="EH37" t="str">
            <v>132kV cable from GSP</v>
          </cell>
          <cell r="EI37" t="str">
            <v>4YLA002</v>
          </cell>
          <cell r="EJ37">
            <v>0</v>
          </cell>
          <cell r="EK37">
            <v>0</v>
          </cell>
          <cell r="EL37" t="str">
            <v>132kV cable from GSP</v>
          </cell>
          <cell r="EM37" t="str">
            <v>B2T9</v>
          </cell>
          <cell r="EN37" t="str">
            <v>132kV cable from GSP</v>
          </cell>
          <cell r="EO37" t="str">
            <v>132kV cable from GSP</v>
          </cell>
          <cell r="EP37" t="str">
            <v>132kV cable from GSP</v>
          </cell>
          <cell r="EQ37" t="str">
            <v>132kV cable from GSP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 t="str">
            <v>B2T48</v>
          </cell>
          <cell r="FD37" t="str">
            <v>B2T48</v>
          </cell>
          <cell r="FE37" t="str">
            <v>B2T53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</row>
        <row r="38">
          <cell r="A38" t="str">
            <v>Site 10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 t="str">
            <v>B2T54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 t="str">
            <v>B2T21</v>
          </cell>
          <cell r="DO38" t="str">
            <v>B2T21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 t="str">
            <v>B2T49</v>
          </cell>
          <cell r="DW38" t="str">
            <v>B2T49</v>
          </cell>
          <cell r="DX38" t="str">
            <v>B2T44</v>
          </cell>
          <cell r="DY38" t="str">
            <v>B2T41</v>
          </cell>
          <cell r="DZ38" t="str">
            <v>B2T41</v>
          </cell>
          <cell r="EA38" t="str">
            <v>B2T41</v>
          </cell>
          <cell r="EB38" t="str">
            <v>B2T41</v>
          </cell>
          <cell r="EC38" t="str">
            <v>4YL13R</v>
          </cell>
          <cell r="ED38" t="str">
            <v>4YL13R</v>
          </cell>
          <cell r="EE38" t="str">
            <v>B2T10</v>
          </cell>
          <cell r="EF38">
            <v>0</v>
          </cell>
          <cell r="EG38" t="str">
            <v>400kV Tower Wks (B'tree GSP)</v>
          </cell>
          <cell r="EH38" t="str">
            <v>400kV Tower Wks (B'tree GSP)</v>
          </cell>
          <cell r="EI38" t="str">
            <v>4YLA003</v>
          </cell>
          <cell r="EJ38">
            <v>0</v>
          </cell>
          <cell r="EK38">
            <v>0</v>
          </cell>
          <cell r="EL38" t="str">
            <v>400kV Tower Wks (B'tree GSP)</v>
          </cell>
          <cell r="EM38" t="str">
            <v>B2T10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 t="str">
            <v>B2T49</v>
          </cell>
          <cell r="FD38" t="str">
            <v>B2T49</v>
          </cell>
          <cell r="FE38" t="str">
            <v>B2T54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</row>
        <row r="39">
          <cell r="A39" t="str">
            <v>Site 11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 t="str">
            <v>B2T55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 t="str">
            <v>B2T22</v>
          </cell>
          <cell r="DO39" t="str">
            <v>B2T22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 t="str">
            <v>B2T50</v>
          </cell>
          <cell r="DW39" t="str">
            <v>B2T50</v>
          </cell>
          <cell r="DX39" t="str">
            <v>B2T45</v>
          </cell>
          <cell r="DY39" t="str">
            <v>B2T42</v>
          </cell>
          <cell r="DZ39" t="str">
            <v>B2T42</v>
          </cell>
          <cell r="EA39" t="str">
            <v>B2T42</v>
          </cell>
          <cell r="EB39" t="str">
            <v>B2T42</v>
          </cell>
          <cell r="EC39" t="str">
            <v>4YL14R</v>
          </cell>
          <cell r="ED39" t="str">
            <v>4YL14R</v>
          </cell>
          <cell r="EE39" t="str">
            <v>B2T11</v>
          </cell>
          <cell r="EF39">
            <v>0</v>
          </cell>
          <cell r="EG39">
            <v>0</v>
          </cell>
          <cell r="EH39">
            <v>0</v>
          </cell>
          <cell r="EI39" t="str">
            <v>4YLA004</v>
          </cell>
          <cell r="EJ39">
            <v>0</v>
          </cell>
          <cell r="EK39">
            <v>0</v>
          </cell>
          <cell r="EL39">
            <v>0</v>
          </cell>
          <cell r="EM39" t="str">
            <v>B2T11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 t="str">
            <v>B2T50</v>
          </cell>
          <cell r="FD39" t="str">
            <v>B2T50</v>
          </cell>
          <cell r="FE39" t="str">
            <v>B2T55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</row>
        <row r="40">
          <cell r="A40" t="str">
            <v>Site 12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 t="str">
            <v>B2T23</v>
          </cell>
          <cell r="DO40" t="str">
            <v>B2T23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 t="str">
            <v>B2T51</v>
          </cell>
          <cell r="DW40" t="str">
            <v>B2T51</v>
          </cell>
          <cell r="DX40" t="str">
            <v>B2T46</v>
          </cell>
          <cell r="DY40" t="str">
            <v>B2T43</v>
          </cell>
          <cell r="DZ40" t="str">
            <v>B2T43</v>
          </cell>
          <cell r="EA40" t="str">
            <v>B2T43</v>
          </cell>
          <cell r="EB40" t="str">
            <v>B2T43</v>
          </cell>
          <cell r="EC40" t="str">
            <v>B2T31*</v>
          </cell>
          <cell r="ED40" t="str">
            <v>4YL15R</v>
          </cell>
          <cell r="EE40" t="str">
            <v>B2T12</v>
          </cell>
          <cell r="EF40">
            <v>0</v>
          </cell>
          <cell r="EG40">
            <v>0</v>
          </cell>
          <cell r="EH40">
            <v>0</v>
          </cell>
          <cell r="EI40" t="str">
            <v>4YL04R</v>
          </cell>
          <cell r="EJ40">
            <v>0</v>
          </cell>
          <cell r="EK40">
            <v>0</v>
          </cell>
          <cell r="EL40">
            <v>0</v>
          </cell>
          <cell r="EM40" t="str">
            <v>B2T12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 t="str">
            <v>B2T51</v>
          </cell>
          <cell r="FD40" t="str">
            <v>B2T51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</row>
        <row r="41">
          <cell r="A41" t="str">
            <v>Site 13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 t="str">
            <v>B2T53</v>
          </cell>
          <cell r="DW41" t="str">
            <v>B2T53</v>
          </cell>
          <cell r="DX41" t="str">
            <v>B2T47</v>
          </cell>
          <cell r="DY41" t="str">
            <v>B2T44</v>
          </cell>
          <cell r="DZ41" t="str">
            <v>B2T44</v>
          </cell>
          <cell r="EA41" t="str">
            <v>B2T44</v>
          </cell>
          <cell r="EB41" t="str">
            <v>B2T44</v>
          </cell>
          <cell r="EC41" t="str">
            <v>B2T32*</v>
          </cell>
          <cell r="ED41" t="str">
            <v>4YL16R</v>
          </cell>
          <cell r="EE41" t="str">
            <v>4YL12R</v>
          </cell>
          <cell r="EF41">
            <v>0</v>
          </cell>
          <cell r="EG41">
            <v>0</v>
          </cell>
          <cell r="EH41">
            <v>0</v>
          </cell>
          <cell r="EI41" t="str">
            <v>4YLA005</v>
          </cell>
          <cell r="EJ41">
            <v>0</v>
          </cell>
          <cell r="EK41">
            <v>0</v>
          </cell>
          <cell r="EL41">
            <v>0</v>
          </cell>
          <cell r="EM41" t="str">
            <v>4YL12R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 t="str">
            <v>B2T53</v>
          </cell>
          <cell r="FD41" t="str">
            <v>B2T53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</row>
        <row r="42">
          <cell r="A42" t="str">
            <v>Site 14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 t="str">
            <v>B2T54</v>
          </cell>
          <cell r="DW42" t="str">
            <v>B2T54</v>
          </cell>
          <cell r="DX42" t="str">
            <v>B2T48</v>
          </cell>
          <cell r="DY42" t="str">
            <v>B2T45</v>
          </cell>
          <cell r="DZ42" t="str">
            <v>B2T45</v>
          </cell>
          <cell r="EA42" t="str">
            <v>B2T45</v>
          </cell>
          <cell r="EB42" t="str">
            <v>B2T45</v>
          </cell>
          <cell r="EC42" t="str">
            <v>B2T33*</v>
          </cell>
          <cell r="ED42" t="str">
            <v>4YL17R</v>
          </cell>
          <cell r="EE42" t="str">
            <v>4YL12BR</v>
          </cell>
          <cell r="EF42">
            <v>0</v>
          </cell>
          <cell r="EG42">
            <v>0</v>
          </cell>
          <cell r="EH42">
            <v>0</v>
          </cell>
          <cell r="EI42" t="str">
            <v>400kV GSP Tower (4YL080)</v>
          </cell>
          <cell r="EJ42">
            <v>0</v>
          </cell>
          <cell r="EK42">
            <v>0</v>
          </cell>
          <cell r="EL42">
            <v>0</v>
          </cell>
          <cell r="EM42" t="str">
            <v>4YL12BR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 t="str">
            <v>B2T54</v>
          </cell>
          <cell r="FD42" t="str">
            <v>B2T54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</row>
        <row r="43">
          <cell r="A43" t="str">
            <v>Site 15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 t="str">
            <v>B2T55</v>
          </cell>
          <cell r="DW43" t="str">
            <v>B2T55</v>
          </cell>
          <cell r="DX43" t="str">
            <v>B2T49</v>
          </cell>
          <cell r="DY43" t="str">
            <v>B2T46</v>
          </cell>
          <cell r="DZ43" t="str">
            <v>B2T46</v>
          </cell>
          <cell r="EA43" t="str">
            <v>B2T46</v>
          </cell>
          <cell r="EB43" t="str">
            <v>B2T46</v>
          </cell>
          <cell r="EC43" t="str">
            <v>B2T34</v>
          </cell>
          <cell r="ED43" t="str">
            <v>4YL18R</v>
          </cell>
          <cell r="EE43" t="str">
            <v>4YL13R</v>
          </cell>
          <cell r="EF43">
            <v>0</v>
          </cell>
          <cell r="EG43">
            <v>0</v>
          </cell>
          <cell r="EH43">
            <v>0</v>
          </cell>
          <cell r="EI43" t="str">
            <v>132kV Platform Tower at GSP</v>
          </cell>
          <cell r="EJ43">
            <v>0</v>
          </cell>
          <cell r="EK43">
            <v>0</v>
          </cell>
          <cell r="EL43">
            <v>0</v>
          </cell>
          <cell r="EM43" t="str">
            <v>4YL13R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 t="str">
            <v>B2T55</v>
          </cell>
          <cell r="FD43" t="str">
            <v>B2T55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</row>
        <row r="44">
          <cell r="A44" t="str">
            <v>Site 16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>B2T50</v>
          </cell>
          <cell r="DY44" t="str">
            <v>B2T47</v>
          </cell>
          <cell r="DZ44" t="str">
            <v>B2T47</v>
          </cell>
          <cell r="EA44" t="str">
            <v>B2T47</v>
          </cell>
          <cell r="EB44" t="str">
            <v>B2T47</v>
          </cell>
          <cell r="EC44" t="str">
            <v>B2T35</v>
          </cell>
          <cell r="ED44" t="str">
            <v>4YL019</v>
          </cell>
          <cell r="EE44" t="str">
            <v>4YL14R</v>
          </cell>
          <cell r="EF44">
            <v>0</v>
          </cell>
          <cell r="EG44">
            <v>0</v>
          </cell>
          <cell r="EH44">
            <v>0</v>
          </cell>
          <cell r="EI44" t="str">
            <v>132kV cable from GSP</v>
          </cell>
          <cell r="EJ44">
            <v>0</v>
          </cell>
          <cell r="EK44">
            <v>0</v>
          </cell>
          <cell r="EL44">
            <v>0</v>
          </cell>
          <cell r="EM44" t="str">
            <v>4YL14R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</row>
        <row r="45">
          <cell r="A45" t="str">
            <v>Site 17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>B2T51</v>
          </cell>
          <cell r="DY45" t="str">
            <v>B2T48</v>
          </cell>
          <cell r="DZ45" t="str">
            <v>B2T48</v>
          </cell>
          <cell r="EA45" t="str">
            <v>B2T48</v>
          </cell>
          <cell r="EB45" t="str">
            <v>B2T48</v>
          </cell>
          <cell r="EC45" t="str">
            <v>B2T36</v>
          </cell>
          <cell r="ED45" t="str">
            <v>B2T17</v>
          </cell>
          <cell r="EE45" t="str">
            <v>4YL15R</v>
          </cell>
          <cell r="EF45">
            <v>0</v>
          </cell>
          <cell r="EG45">
            <v>0</v>
          </cell>
          <cell r="EH45">
            <v>0</v>
          </cell>
          <cell r="EI45" t="str">
            <v>400kV Tower Wks (B'tree GSP)</v>
          </cell>
          <cell r="EJ45">
            <v>0</v>
          </cell>
          <cell r="EK45">
            <v>0</v>
          </cell>
          <cell r="EL45">
            <v>0</v>
          </cell>
          <cell r="EM45" t="str">
            <v>4YL15R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</row>
        <row r="46">
          <cell r="A46" t="str">
            <v>Site 18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>B2T53</v>
          </cell>
          <cell r="DY46" t="str">
            <v>B2T49</v>
          </cell>
          <cell r="DZ46" t="str">
            <v>B2T49</v>
          </cell>
          <cell r="EA46" t="str">
            <v>B2T49</v>
          </cell>
          <cell r="EB46" t="str">
            <v>B2T49</v>
          </cell>
          <cell r="EC46" t="str">
            <v>B2T37</v>
          </cell>
          <cell r="ED46" t="str">
            <v>B2T18</v>
          </cell>
          <cell r="EE46" t="str">
            <v>4YL16R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 t="str">
            <v>4YL16R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</row>
        <row r="47">
          <cell r="A47" t="str">
            <v>Site 19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>B2T54</v>
          </cell>
          <cell r="DY47" t="str">
            <v>B2T50</v>
          </cell>
          <cell r="DZ47" t="str">
            <v>B2T50</v>
          </cell>
          <cell r="EA47" t="str">
            <v>B2T50</v>
          </cell>
          <cell r="EB47" t="str">
            <v>B2T50</v>
          </cell>
          <cell r="EC47" t="str">
            <v>B2T39</v>
          </cell>
          <cell r="ED47" t="str">
            <v>B2T19</v>
          </cell>
          <cell r="EE47" t="str">
            <v>4YL17R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 t="str">
            <v>4YL17R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</row>
        <row r="48">
          <cell r="A48" t="str">
            <v>Site 20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>B2T55</v>
          </cell>
          <cell r="DY48" t="str">
            <v>B2T51</v>
          </cell>
          <cell r="DZ48" t="str">
            <v>B2T51</v>
          </cell>
          <cell r="EA48" t="str">
            <v>B2T51</v>
          </cell>
          <cell r="EB48" t="str">
            <v>B2T51</v>
          </cell>
          <cell r="EC48" t="str">
            <v>B2T40</v>
          </cell>
          <cell r="ED48" t="str">
            <v>B2T20</v>
          </cell>
          <cell r="EE48" t="str">
            <v>4YL18R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 t="str">
            <v>4YL18R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</row>
        <row r="49">
          <cell r="A49" t="str">
            <v>Site 21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 t="str">
            <v>B2T53</v>
          </cell>
          <cell r="DZ49" t="str">
            <v>B2T53</v>
          </cell>
          <cell r="EA49" t="str">
            <v>B2T53</v>
          </cell>
          <cell r="EB49" t="str">
            <v>B2T53</v>
          </cell>
          <cell r="EC49" t="str">
            <v>B2T41</v>
          </cell>
          <cell r="ED49" t="str">
            <v>B2T21</v>
          </cell>
          <cell r="EE49" t="str">
            <v>4YL019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 t="str">
            <v>4YL019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</row>
        <row r="50">
          <cell r="A50" t="str">
            <v>Site 22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 t="str">
            <v>B2T54</v>
          </cell>
          <cell r="DZ50" t="str">
            <v>B2T54</v>
          </cell>
          <cell r="EA50" t="str">
            <v>B2T54</v>
          </cell>
          <cell r="EB50" t="str">
            <v>B2T54</v>
          </cell>
          <cell r="EC50" t="str">
            <v>B2T42</v>
          </cell>
          <cell r="ED50" t="str">
            <v>B2T22</v>
          </cell>
          <cell r="EE50" t="str">
            <v>B2T17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 t="str">
            <v>B2T17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</row>
        <row r="51">
          <cell r="A51" t="str">
            <v>Site 23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 t="str">
            <v>B2T55</v>
          </cell>
          <cell r="DZ51" t="str">
            <v>B2T55</v>
          </cell>
          <cell r="EA51" t="str">
            <v>B2T55</v>
          </cell>
          <cell r="EB51" t="str">
            <v>B2T55</v>
          </cell>
          <cell r="EC51" t="str">
            <v>B2T43</v>
          </cell>
          <cell r="ED51" t="str">
            <v>B2T23</v>
          </cell>
          <cell r="EE51" t="str">
            <v>B2T18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 t="str">
            <v>B2T18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</row>
        <row r="52">
          <cell r="A52" t="str">
            <v>Site 24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 t="str">
            <v>B2T44</v>
          </cell>
          <cell r="ED52" t="str">
            <v>B2T31*</v>
          </cell>
          <cell r="EE52" t="str">
            <v>B2T19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 t="str">
            <v>B2T19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</row>
        <row r="53">
          <cell r="A53" t="str">
            <v>Site 25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 t="str">
            <v>B2T45</v>
          </cell>
          <cell r="ED53" t="str">
            <v>B2T32*</v>
          </cell>
          <cell r="EE53" t="str">
            <v>B2T20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 t="str">
            <v>B2T20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</row>
        <row r="54">
          <cell r="A54" t="str">
            <v>Site 26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 t="str">
            <v>B2T46</v>
          </cell>
          <cell r="ED54" t="str">
            <v>B2T33*</v>
          </cell>
          <cell r="EE54" t="str">
            <v>B2T21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 t="str">
            <v>B2T21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</row>
        <row r="55">
          <cell r="A55" t="str">
            <v>Site 27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 t="str">
            <v>B2T47</v>
          </cell>
          <cell r="ED55" t="str">
            <v>B2T34</v>
          </cell>
          <cell r="EE55" t="str">
            <v>B2T22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 t="str">
            <v>B2T22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</row>
        <row r="56">
          <cell r="A56" t="str">
            <v>Site 28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 t="str">
            <v>B2T48</v>
          </cell>
          <cell r="ED56" t="str">
            <v>B2T35</v>
          </cell>
          <cell r="EE56" t="str">
            <v>B2T23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 t="str">
            <v>B2T23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</row>
        <row r="57">
          <cell r="A57" t="str">
            <v>Site 29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 t="str">
            <v>B2T49</v>
          </cell>
          <cell r="ED57" t="str">
            <v>B2T36</v>
          </cell>
          <cell r="EE57" t="str">
            <v>B2T31*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 t="str">
            <v>B2T31*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</row>
        <row r="58">
          <cell r="A58" t="str">
            <v>Site 30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 t="str">
            <v>B2T50</v>
          </cell>
          <cell r="ED58" t="str">
            <v>B2T37</v>
          </cell>
          <cell r="EE58" t="str">
            <v>B2T32*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 t="str">
            <v>B2T32*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</row>
        <row r="59">
          <cell r="A59" t="str">
            <v>Site 31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 t="str">
            <v>B2T51</v>
          </cell>
          <cell r="ED59" t="str">
            <v>B2T39</v>
          </cell>
          <cell r="EE59" t="str">
            <v>B2T33*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 t="str">
            <v>B2T33*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</row>
        <row r="60">
          <cell r="A60" t="str">
            <v>Site 32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 t="str">
            <v>B2T53</v>
          </cell>
          <cell r="ED60" t="str">
            <v>B2T40</v>
          </cell>
          <cell r="EE60" t="str">
            <v>B2T34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 t="str">
            <v>B2T34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</row>
        <row r="61">
          <cell r="A61" t="str">
            <v>Site 33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 t="str">
            <v>B2T54</v>
          </cell>
          <cell r="ED61" t="str">
            <v>B2T41</v>
          </cell>
          <cell r="EE61" t="str">
            <v>B2T35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 t="str">
            <v>B2T35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</row>
        <row r="62">
          <cell r="A62" t="str">
            <v>Site 34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 t="str">
            <v>B2T55</v>
          </cell>
          <cell r="ED62" t="str">
            <v>B2T42</v>
          </cell>
          <cell r="EE62" t="str">
            <v>B2T36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 t="str">
            <v>B2T36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</row>
        <row r="63">
          <cell r="A63" t="str">
            <v>Site 35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 t="str">
            <v>B2T43</v>
          </cell>
          <cell r="EE63" t="str">
            <v>B2T37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 t="str">
            <v>B2T37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</row>
        <row r="64">
          <cell r="A64" t="str">
            <v>Site 36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 t="str">
            <v>B2T44</v>
          </cell>
          <cell r="EE64" t="str">
            <v>B2T39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 t="str">
            <v>B2T39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</row>
        <row r="65">
          <cell r="A65" t="str">
            <v>Site 37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 t="str">
            <v>B2T45</v>
          </cell>
          <cell r="EE65" t="str">
            <v>B2T40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 t="str">
            <v>B2T40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</row>
        <row r="66">
          <cell r="A66" t="str">
            <v>Site 38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 t="str">
            <v>B2T46</v>
          </cell>
          <cell r="EE66" t="str">
            <v>B2T41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 t="str">
            <v>B2T41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</row>
        <row r="67">
          <cell r="A67" t="str">
            <v>Site 39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 t="str">
            <v>B2T47</v>
          </cell>
          <cell r="EE67" t="str">
            <v>B2T42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 t="str">
            <v>B2T42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</row>
        <row r="68">
          <cell r="A68" t="str">
            <v>Site 40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 t="str">
            <v>B2T48</v>
          </cell>
          <cell r="EE68" t="str">
            <v>B2T43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 t="str">
            <v>B2T43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</row>
        <row r="69">
          <cell r="A69" t="str">
            <v>Site 41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 t="str">
            <v>B2T49</v>
          </cell>
          <cell r="EE69" t="str">
            <v>B2T44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 t="str">
            <v>B2T44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</row>
        <row r="70">
          <cell r="A70" t="str">
            <v>Site 42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 t="str">
            <v>B2T50</v>
          </cell>
          <cell r="EE70" t="str">
            <v>B2T45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 t="str">
            <v>B2T45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</row>
        <row r="71">
          <cell r="A71" t="str">
            <v>Site 43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 t="str">
            <v>B2T51</v>
          </cell>
          <cell r="EE71" t="str">
            <v>B2T46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 t="str">
            <v>B2T46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</row>
        <row r="72">
          <cell r="A72" t="str">
            <v>Site 44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 t="str">
            <v>B2T53</v>
          </cell>
          <cell r="EE72" t="str">
            <v>B2T47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 t="str">
            <v>B2T47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</row>
        <row r="73">
          <cell r="A73" t="str">
            <v>Site 45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 t="str">
            <v>B2T54</v>
          </cell>
          <cell r="EE73" t="str">
            <v>B2T48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  <cell r="EK73">
            <v>0</v>
          </cell>
          <cell r="EL73">
            <v>0</v>
          </cell>
          <cell r="EM73" t="str">
            <v>B2T48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</row>
        <row r="74">
          <cell r="A74" t="str">
            <v>Site 46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 t="str">
            <v>B2T55</v>
          </cell>
          <cell r="EE74" t="str">
            <v>B2T49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 t="str">
            <v>B2T49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</row>
        <row r="75">
          <cell r="A75" t="str">
            <v>Site 47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 t="str">
            <v>B2T50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 t="str">
            <v>B2T50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</row>
        <row r="76">
          <cell r="A76" t="str">
            <v>Site 48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 t="str">
            <v>B2T51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 t="str">
            <v>B2T51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</row>
        <row r="77">
          <cell r="A77" t="str">
            <v>Site 49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 t="str">
            <v>B2T53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 t="str">
            <v>B2T53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</row>
        <row r="78">
          <cell r="A78" t="str">
            <v>Site 50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 t="str">
            <v>B2T54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 t="str">
            <v>B2T54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</row>
        <row r="79">
          <cell r="A79" t="str">
            <v>Site 51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 t="str">
            <v>B2T55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 t="str">
            <v>B2T55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</row>
        <row r="80">
          <cell r="A80" t="str">
            <v>Site 52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</row>
        <row r="81">
          <cell r="A81" t="str">
            <v>Site 53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</row>
        <row r="82">
          <cell r="A82" t="str">
            <v>Site 54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</row>
        <row r="83">
          <cell r="A83" t="str">
            <v>Site 55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</row>
        <row r="84">
          <cell r="A84" t="str">
            <v>Site 56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</row>
        <row r="85">
          <cell r="A85" t="str">
            <v>Site 57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</row>
        <row r="86">
          <cell r="A86" t="str">
            <v>Site 58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</row>
        <row r="87">
          <cell r="A87" t="str">
            <v>Site 59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</row>
        <row r="88">
          <cell r="A88" t="str">
            <v>Site 60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</row>
        <row r="89">
          <cell r="A89" t="str">
            <v>Site 61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</row>
        <row r="90">
          <cell r="A90" t="str">
            <v>Site 62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</row>
        <row r="91">
          <cell r="A91" t="str">
            <v>Site 63</v>
          </cell>
          <cell r="B91">
            <v>0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</row>
        <row r="92">
          <cell r="A92" t="str">
            <v>Site 64</v>
          </cell>
          <cell r="B92">
            <v>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</row>
        <row r="93">
          <cell r="A93" t="str">
            <v>Site 65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</row>
        <row r="94">
          <cell r="A94" t="str">
            <v>Site 66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</row>
        <row r="95">
          <cell r="A95" t="str">
            <v>Site 67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</row>
        <row r="96">
          <cell r="A96" t="str">
            <v>Site 68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</row>
        <row r="97">
          <cell r="A97" t="str">
            <v>Site 69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</row>
        <row r="98">
          <cell r="A98" t="str">
            <v>Site 70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</row>
        <row r="99">
          <cell r="A99" t="str">
            <v>Site 71</v>
          </cell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</row>
        <row r="100">
          <cell r="A100" t="str">
            <v>Site 72</v>
          </cell>
          <cell r="B100">
            <v>0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</row>
        <row r="101">
          <cell r="A101" t="str">
            <v>Site 73</v>
          </cell>
          <cell r="B101">
            <v>0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</row>
        <row r="102">
          <cell r="A102" t="str">
            <v>Site 74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</row>
        <row r="103">
          <cell r="A103" t="str">
            <v>Site 75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</row>
        <row r="104">
          <cell r="A104" t="str">
            <v>Site 76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</row>
        <row r="105">
          <cell r="A105" t="str">
            <v>Site 77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</row>
        <row r="106">
          <cell r="A106" t="str">
            <v>Site 78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0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</row>
        <row r="107">
          <cell r="A107" t="str">
            <v>Site 79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</row>
        <row r="108">
          <cell r="A108" t="str">
            <v>Site 80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</row>
        <row r="109">
          <cell r="A109">
            <v>0</v>
          </cell>
          <cell r="B109">
            <v>3</v>
          </cell>
          <cell r="C109">
            <v>2</v>
          </cell>
          <cell r="D109">
            <v>5</v>
          </cell>
          <cell r="E109">
            <v>4</v>
          </cell>
          <cell r="F109">
            <v>3</v>
          </cell>
          <cell r="G109">
            <v>0</v>
          </cell>
          <cell r="H109">
            <v>2</v>
          </cell>
          <cell r="I109">
            <v>1</v>
          </cell>
          <cell r="J109">
            <v>1</v>
          </cell>
          <cell r="K109">
            <v>3</v>
          </cell>
          <cell r="L109">
            <v>3</v>
          </cell>
          <cell r="M109">
            <v>2</v>
          </cell>
          <cell r="N109">
            <v>2</v>
          </cell>
          <cell r="O109">
            <v>5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3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2</v>
          </cell>
          <cell r="AF109">
            <v>3</v>
          </cell>
          <cell r="AG109">
            <v>1</v>
          </cell>
          <cell r="AH109">
            <v>1</v>
          </cell>
          <cell r="AI109">
            <v>2</v>
          </cell>
          <cell r="AJ109">
            <v>1</v>
          </cell>
          <cell r="AK109">
            <v>1</v>
          </cell>
          <cell r="AL109">
            <v>1</v>
          </cell>
          <cell r="AM109">
            <v>3</v>
          </cell>
          <cell r="AN109">
            <v>2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3</v>
          </cell>
          <cell r="AT109">
            <v>0</v>
          </cell>
          <cell r="AU109">
            <v>1</v>
          </cell>
          <cell r="AV109">
            <v>1</v>
          </cell>
          <cell r="AW109">
            <v>1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</v>
          </cell>
          <cell r="CW109">
            <v>2</v>
          </cell>
          <cell r="CX109">
            <v>2</v>
          </cell>
          <cell r="CY109">
            <v>0</v>
          </cell>
          <cell r="CZ109">
            <v>8</v>
          </cell>
          <cell r="DA109">
            <v>11</v>
          </cell>
          <cell r="DB109">
            <v>0</v>
          </cell>
          <cell r="DC109">
            <v>2</v>
          </cell>
          <cell r="DD109">
            <v>5</v>
          </cell>
          <cell r="DE109">
            <v>3</v>
          </cell>
          <cell r="DF109">
            <v>3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2</v>
          </cell>
          <cell r="DM109">
            <v>1</v>
          </cell>
          <cell r="DN109">
            <v>12</v>
          </cell>
          <cell r="DO109">
            <v>12</v>
          </cell>
          <cell r="DP109">
            <v>5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15</v>
          </cell>
          <cell r="DW109">
            <v>15</v>
          </cell>
          <cell r="DX109">
            <v>20</v>
          </cell>
          <cell r="DY109">
            <v>23</v>
          </cell>
          <cell r="DZ109">
            <v>23</v>
          </cell>
          <cell r="EA109">
            <v>23</v>
          </cell>
          <cell r="EB109">
            <v>23</v>
          </cell>
          <cell r="EC109">
            <v>34</v>
          </cell>
          <cell r="ED109">
            <v>46</v>
          </cell>
          <cell r="EE109">
            <v>51</v>
          </cell>
          <cell r="EF109">
            <v>0</v>
          </cell>
          <cell r="EG109">
            <v>10</v>
          </cell>
          <cell r="EH109">
            <v>10</v>
          </cell>
          <cell r="EI109">
            <v>17</v>
          </cell>
          <cell r="EJ109">
            <v>0</v>
          </cell>
          <cell r="EK109">
            <v>1</v>
          </cell>
          <cell r="EL109">
            <v>10</v>
          </cell>
          <cell r="EM109">
            <v>51</v>
          </cell>
          <cell r="EN109">
            <v>9</v>
          </cell>
          <cell r="EO109">
            <v>9</v>
          </cell>
          <cell r="EP109">
            <v>9</v>
          </cell>
          <cell r="EQ109">
            <v>9</v>
          </cell>
          <cell r="ER109">
            <v>5</v>
          </cell>
          <cell r="ES109">
            <v>2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15</v>
          </cell>
          <cell r="FD109">
            <v>15</v>
          </cell>
          <cell r="FE109">
            <v>11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1</v>
          </cell>
          <cell r="FL109">
            <v>2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7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</row>
      </sheetData>
      <sheetData sheetId="4">
        <row r="3">
          <cell r="A3">
            <v>0</v>
          </cell>
          <cell r="B3" t="str">
            <v>A</v>
          </cell>
          <cell r="C3" t="str">
            <v>B</v>
          </cell>
          <cell r="D3" t="str">
            <v>C</v>
          </cell>
          <cell r="E3" t="str">
            <v>D</v>
          </cell>
          <cell r="F3" t="str">
            <v>E</v>
          </cell>
          <cell r="G3" t="str">
            <v>F</v>
          </cell>
          <cell r="H3" t="str">
            <v>G</v>
          </cell>
          <cell r="I3" t="str">
            <v>H</v>
          </cell>
          <cell r="J3" t="str">
            <v>I</v>
          </cell>
          <cell r="K3" t="str">
            <v>J</v>
          </cell>
          <cell r="L3" t="str">
            <v>K</v>
          </cell>
          <cell r="M3" t="str">
            <v>L</v>
          </cell>
        </row>
        <row r="4">
          <cell r="A4">
            <v>1</v>
          </cell>
          <cell r="B4" t="str">
            <v>AP36</v>
          </cell>
          <cell r="C4" t="str">
            <v>C11</v>
          </cell>
          <cell r="D4" t="str">
            <v>C09</v>
          </cell>
          <cell r="E4" t="str">
            <v>C09</v>
          </cell>
          <cell r="F4" t="str">
            <v>C09</v>
          </cell>
          <cell r="G4" t="str">
            <v>AP33</v>
          </cell>
          <cell r="H4" t="str">
            <v>AP25</v>
          </cell>
          <cell r="I4" t="str">
            <v>C06</v>
          </cell>
          <cell r="J4" t="str">
            <v>C04</v>
          </cell>
          <cell r="K4" t="str">
            <v>C03</v>
          </cell>
          <cell r="L4" t="str">
            <v>C02</v>
          </cell>
          <cell r="M4" t="str">
            <v>AP24</v>
          </cell>
        </row>
        <row r="5">
          <cell r="A5">
            <v>2</v>
          </cell>
          <cell r="B5" t="str">
            <v>AR 2</v>
          </cell>
          <cell r="C5" t="str">
            <v>C10</v>
          </cell>
          <cell r="D5" t="str">
            <v>C08</v>
          </cell>
          <cell r="E5" t="str">
            <v>C08</v>
          </cell>
          <cell r="F5" t="str">
            <v>C08</v>
          </cell>
          <cell r="G5" t="str">
            <v>AR 5</v>
          </cell>
          <cell r="H5" t="str">
            <v>AR B1068/1</v>
          </cell>
          <cell r="I5" t="str">
            <v>AR B1068/1</v>
          </cell>
          <cell r="J5" t="str">
            <v>C05</v>
          </cell>
          <cell r="K5" t="str">
            <v>AR 7</v>
          </cell>
          <cell r="L5" t="str">
            <v>AR 7</v>
          </cell>
          <cell r="M5" t="str">
            <v>AR 8</v>
          </cell>
        </row>
        <row r="6">
          <cell r="A6">
            <v>3</v>
          </cell>
          <cell r="B6" t="str">
            <v>AR A131/2</v>
          </cell>
          <cell r="C6" t="str">
            <v>C09</v>
          </cell>
          <cell r="D6" t="str">
            <v>AP33</v>
          </cell>
          <cell r="E6" t="str">
            <v>AP33</v>
          </cell>
          <cell r="F6" t="str">
            <v>AP33</v>
          </cell>
          <cell r="G6" t="str">
            <v>AR 6</v>
          </cell>
          <cell r="H6" t="str">
            <v>AR A134/5</v>
          </cell>
          <cell r="I6" t="str">
            <v>AR A134/5</v>
          </cell>
          <cell r="J6" t="str">
            <v>C06</v>
          </cell>
          <cell r="K6" t="str">
            <v>AR A1071/2</v>
          </cell>
          <cell r="L6" t="str">
            <v>AR A1071/2</v>
          </cell>
          <cell r="M6" t="str">
            <v>AR 9</v>
          </cell>
        </row>
        <row r="7">
          <cell r="A7">
            <v>4</v>
          </cell>
          <cell r="B7" t="str">
            <v>AR A131/1</v>
          </cell>
          <cell r="C7" t="str">
            <v>C08</v>
          </cell>
          <cell r="D7" t="str">
            <v>AR 5</v>
          </cell>
          <cell r="E7" t="str">
            <v>AR 5</v>
          </cell>
          <cell r="F7" t="str">
            <v>AR 5</v>
          </cell>
          <cell r="G7" t="str">
            <v>AR A134/6</v>
          </cell>
          <cell r="H7" t="str">
            <v>AR A134/4</v>
          </cell>
          <cell r="I7" t="str">
            <v>AR A134/4</v>
          </cell>
          <cell r="J7" t="str">
            <v>AR B1068/1</v>
          </cell>
          <cell r="K7" t="str">
            <v>AR A1071/3</v>
          </cell>
          <cell r="L7" t="str">
            <v>AR A1071/3</v>
          </cell>
          <cell r="M7" t="str">
            <v>AR A1071/3</v>
          </cell>
        </row>
        <row r="8">
          <cell r="A8">
            <v>5</v>
          </cell>
          <cell r="B8" t="str">
            <v>AR A131/0</v>
          </cell>
          <cell r="C8" t="str">
            <v>AP33</v>
          </cell>
          <cell r="D8" t="str">
            <v>AR 6</v>
          </cell>
          <cell r="E8" t="str">
            <v>AR 6</v>
          </cell>
          <cell r="F8" t="str">
            <v>AR 6</v>
          </cell>
          <cell r="G8" t="str">
            <v>AR A134/5</v>
          </cell>
          <cell r="H8" t="str">
            <v>AR A1071/1</v>
          </cell>
          <cell r="I8" t="str">
            <v>AR A1071/1</v>
          </cell>
          <cell r="J8" t="str">
            <v>AR A134/5</v>
          </cell>
          <cell r="K8" t="str">
            <v>AR A1071/4</v>
          </cell>
          <cell r="L8" t="str">
            <v>AR A1071/4</v>
          </cell>
          <cell r="M8" t="str">
            <v>AR A1071/4</v>
          </cell>
        </row>
        <row r="9">
          <cell r="A9">
            <v>6</v>
          </cell>
          <cell r="B9" t="str">
            <v>AR A131</v>
          </cell>
          <cell r="C9" t="str">
            <v>AR 5</v>
          </cell>
          <cell r="D9" t="str">
            <v>AR A134/6</v>
          </cell>
          <cell r="E9" t="str">
            <v>AR A134/6</v>
          </cell>
          <cell r="F9" t="str">
            <v>AR A134/6</v>
          </cell>
          <cell r="G9" t="str">
            <v>AR A134/4</v>
          </cell>
          <cell r="H9" t="str">
            <v>AR A1071/2</v>
          </cell>
          <cell r="I9" t="str">
            <v>AR A1071/2</v>
          </cell>
          <cell r="J9" t="str">
            <v>AR A134/4</v>
          </cell>
          <cell r="K9" t="str">
            <v>AR A1071/5</v>
          </cell>
          <cell r="L9" t="str">
            <v>AR A1071/5</v>
          </cell>
          <cell r="M9" t="str">
            <v>AR A1071/5</v>
          </cell>
        </row>
        <row r="10">
          <cell r="A10">
            <v>7</v>
          </cell>
          <cell r="B10" t="str">
            <v>AR A120/3</v>
          </cell>
          <cell r="C10" t="str">
            <v>AR 6</v>
          </cell>
          <cell r="D10" t="str">
            <v>AR A134/5</v>
          </cell>
          <cell r="E10" t="str">
            <v>AR A134/5</v>
          </cell>
          <cell r="F10" t="str">
            <v>AR A134/5</v>
          </cell>
          <cell r="G10" t="str">
            <v>AR A1071/1</v>
          </cell>
          <cell r="H10" t="str">
            <v>AR A1071/3</v>
          </cell>
          <cell r="I10" t="str">
            <v>AR A1071/3</v>
          </cell>
          <cell r="J10" t="str">
            <v>AR A1071/1</v>
          </cell>
          <cell r="K10" t="str">
            <v>AR A1071/6</v>
          </cell>
          <cell r="L10" t="str">
            <v>AR A1071/6</v>
          </cell>
          <cell r="M10" t="str">
            <v>AR A1071/6</v>
          </cell>
        </row>
        <row r="11">
          <cell r="A11">
            <v>8</v>
          </cell>
          <cell r="B11" t="str">
            <v>AR A12/1</v>
          </cell>
          <cell r="C11" t="str">
            <v>AR A134/6</v>
          </cell>
          <cell r="D11" t="str">
            <v>AR A134/4</v>
          </cell>
          <cell r="E11" t="str">
            <v>AR A134/4</v>
          </cell>
          <cell r="F11" t="str">
            <v>AR A134/4</v>
          </cell>
          <cell r="G11" t="str">
            <v>AR A1071/2</v>
          </cell>
          <cell r="H11" t="str">
            <v>AR A1071/4</v>
          </cell>
          <cell r="I11" t="str">
            <v>AR A1071/4</v>
          </cell>
          <cell r="J11" t="str">
            <v>AR A1071/2</v>
          </cell>
          <cell r="K11" t="str">
            <v>AR A1071/7</v>
          </cell>
          <cell r="L11" t="str">
            <v>AR A1071/7</v>
          </cell>
          <cell r="M11" t="str">
            <v>AR A1071/7</v>
          </cell>
        </row>
        <row r="12">
          <cell r="A12">
            <v>9</v>
          </cell>
          <cell r="B12" t="str">
            <v>AR A12/2</v>
          </cell>
          <cell r="C12" t="str">
            <v>AR A134/5</v>
          </cell>
          <cell r="D12" t="str">
            <v>AR A1071/1</v>
          </cell>
          <cell r="E12" t="str">
            <v>AR A1071/1</v>
          </cell>
          <cell r="F12" t="str">
            <v>AR A1071/1</v>
          </cell>
          <cell r="G12" t="str">
            <v>AR A1071/3</v>
          </cell>
          <cell r="H12" t="str">
            <v>AR A1071/5</v>
          </cell>
          <cell r="I12" t="str">
            <v>AR A1071/5</v>
          </cell>
          <cell r="J12" t="str">
            <v>AR A1071/3</v>
          </cell>
          <cell r="K12" t="str">
            <v>AR A1071/8</v>
          </cell>
          <cell r="L12" t="str">
            <v>AR A1071/8</v>
          </cell>
          <cell r="M12" t="str">
            <v>AR A1071/8</v>
          </cell>
        </row>
        <row r="13">
          <cell r="A13">
            <v>10</v>
          </cell>
          <cell r="B13" t="str">
            <v>AR A12/3</v>
          </cell>
          <cell r="C13" t="str">
            <v>AR A134/4</v>
          </cell>
          <cell r="D13" t="str">
            <v>AR A1071/2</v>
          </cell>
          <cell r="E13" t="str">
            <v>AR A1071/2</v>
          </cell>
          <cell r="F13" t="str">
            <v>AR A1071/2</v>
          </cell>
          <cell r="G13" t="str">
            <v>AR A1071/4</v>
          </cell>
          <cell r="H13" t="str">
            <v>AR A1071/6</v>
          </cell>
          <cell r="I13" t="str">
            <v>AR A1071/6</v>
          </cell>
          <cell r="J13" t="str">
            <v>AR A1071/4</v>
          </cell>
          <cell r="K13" t="str">
            <v>AR A1071/9</v>
          </cell>
          <cell r="L13" t="str">
            <v>AR A1071/9</v>
          </cell>
          <cell r="M13" t="str">
            <v>AR A1071/9</v>
          </cell>
        </row>
        <row r="14">
          <cell r="A14">
            <v>11</v>
          </cell>
          <cell r="B14">
            <v>0</v>
          </cell>
          <cell r="C14" t="str">
            <v>AR A1071/1</v>
          </cell>
          <cell r="D14" t="str">
            <v>AR A1071/3</v>
          </cell>
          <cell r="E14" t="str">
            <v>AR A1071/3</v>
          </cell>
          <cell r="F14" t="str">
            <v>AR A1071/3</v>
          </cell>
          <cell r="G14" t="str">
            <v>AR A1071/5</v>
          </cell>
          <cell r="H14" t="str">
            <v>AR A1071/7</v>
          </cell>
          <cell r="I14" t="str">
            <v>AR A1071/7</v>
          </cell>
          <cell r="J14" t="str">
            <v>AR A1071/5</v>
          </cell>
          <cell r="K14" t="str">
            <v>AR A1071/10</v>
          </cell>
          <cell r="L14" t="str">
            <v>AR A1071/10</v>
          </cell>
          <cell r="M14" t="str">
            <v>AR A1071/10</v>
          </cell>
        </row>
        <row r="15">
          <cell r="A15">
            <v>12</v>
          </cell>
          <cell r="B15">
            <v>0</v>
          </cell>
          <cell r="C15" t="str">
            <v>AR A1071/2</v>
          </cell>
          <cell r="D15" t="str">
            <v>AR A1071/4</v>
          </cell>
          <cell r="E15" t="str">
            <v>AR A1071/4</v>
          </cell>
          <cell r="F15" t="str">
            <v>AR A1071/4</v>
          </cell>
          <cell r="G15" t="str">
            <v>AR A1071/6</v>
          </cell>
          <cell r="H15" t="str">
            <v>AR A1071/8</v>
          </cell>
          <cell r="I15" t="str">
            <v>AR A1071/8</v>
          </cell>
          <cell r="J15" t="str">
            <v>AR A1071/6</v>
          </cell>
          <cell r="K15" t="str">
            <v>AR A1214</v>
          </cell>
          <cell r="L15" t="str">
            <v>AR A1214</v>
          </cell>
          <cell r="M15" t="str">
            <v>AR A1214</v>
          </cell>
        </row>
        <row r="16">
          <cell r="A16">
            <v>13</v>
          </cell>
          <cell r="B16">
            <v>0</v>
          </cell>
          <cell r="C16" t="str">
            <v>AR A1071/3</v>
          </cell>
          <cell r="D16" t="str">
            <v>AR A1071/5</v>
          </cell>
          <cell r="E16" t="str">
            <v>AR A1071/5</v>
          </cell>
          <cell r="F16" t="str">
            <v>AR A1071/5</v>
          </cell>
          <cell r="G16" t="str">
            <v>AR A1071/7</v>
          </cell>
          <cell r="H16" t="str">
            <v>AR A1071/9</v>
          </cell>
          <cell r="I16" t="str">
            <v>AR A1071/9</v>
          </cell>
          <cell r="J16" t="str">
            <v>AR A1071/7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14</v>
          </cell>
          <cell r="B17">
            <v>0</v>
          </cell>
          <cell r="C17" t="str">
            <v>AR A1071/4</v>
          </cell>
          <cell r="D17" t="str">
            <v>AR A1071/6</v>
          </cell>
          <cell r="E17" t="str">
            <v>AR A1071/6</v>
          </cell>
          <cell r="F17" t="str">
            <v>AR A1071/6</v>
          </cell>
          <cell r="G17" t="str">
            <v>AR A1071/8</v>
          </cell>
          <cell r="H17" t="str">
            <v>AR A1071/10</v>
          </cell>
          <cell r="I17" t="str">
            <v>AR A1071/10</v>
          </cell>
          <cell r="J17" t="str">
            <v>AR A1071/8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15</v>
          </cell>
          <cell r="B18">
            <v>0</v>
          </cell>
          <cell r="C18" t="str">
            <v>AR A1071/5</v>
          </cell>
          <cell r="D18" t="str">
            <v>AR A1071/7</v>
          </cell>
          <cell r="E18" t="str">
            <v>AR A1071/7</v>
          </cell>
          <cell r="F18" t="str">
            <v>AR A1071/7</v>
          </cell>
          <cell r="G18" t="str">
            <v>AR A1071/9</v>
          </cell>
          <cell r="H18" t="str">
            <v>AR A1214</v>
          </cell>
          <cell r="I18" t="str">
            <v>AR A1214</v>
          </cell>
          <cell r="J18" t="str">
            <v>AR A1071/9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16</v>
          </cell>
          <cell r="B19">
            <v>0</v>
          </cell>
          <cell r="C19" t="str">
            <v>AR A1071/6</v>
          </cell>
          <cell r="D19" t="str">
            <v>AR A1071/8</v>
          </cell>
          <cell r="E19" t="str">
            <v>AR A1071/8</v>
          </cell>
          <cell r="F19" t="str">
            <v>AR A1071/8</v>
          </cell>
          <cell r="G19" t="str">
            <v>AR A1071/10</v>
          </cell>
          <cell r="H19">
            <v>0</v>
          </cell>
          <cell r="I19">
            <v>0</v>
          </cell>
          <cell r="J19" t="str">
            <v>AR A1071/10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17</v>
          </cell>
          <cell r="B20">
            <v>0</v>
          </cell>
          <cell r="C20" t="str">
            <v>AR A1071/7</v>
          </cell>
          <cell r="D20" t="str">
            <v>AR A1071/9</v>
          </cell>
          <cell r="E20" t="str">
            <v>AR A1071/9</v>
          </cell>
          <cell r="F20" t="str">
            <v>AR A1071/9</v>
          </cell>
          <cell r="G20" t="str">
            <v>AR A1214</v>
          </cell>
          <cell r="H20">
            <v>0</v>
          </cell>
          <cell r="I20">
            <v>0</v>
          </cell>
          <cell r="J20" t="str">
            <v>AR A1214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18</v>
          </cell>
          <cell r="B21">
            <v>0</v>
          </cell>
          <cell r="C21" t="str">
            <v>AR A1071/8</v>
          </cell>
          <cell r="D21" t="str">
            <v>AR A1071/10</v>
          </cell>
          <cell r="E21" t="str">
            <v>AR A1071/10</v>
          </cell>
          <cell r="F21" t="str">
            <v>AR A1071/10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19</v>
          </cell>
          <cell r="B22">
            <v>0</v>
          </cell>
          <cell r="C22" t="str">
            <v>AR A1071/9</v>
          </cell>
          <cell r="D22" t="str">
            <v>AR A1214</v>
          </cell>
          <cell r="E22" t="str">
            <v>AR A1214</v>
          </cell>
          <cell r="F22" t="str">
            <v>AR A1214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20</v>
          </cell>
          <cell r="B23">
            <v>0</v>
          </cell>
          <cell r="C23" t="str">
            <v>AR A1071/10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21</v>
          </cell>
          <cell r="B24">
            <v>0</v>
          </cell>
          <cell r="C24" t="str">
            <v>AR A1214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22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23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24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25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26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27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28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29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30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8">
          <cell r="A38" t="str">
            <v>Route Ref.</v>
          </cell>
          <cell r="B38" t="str">
            <v>AP1</v>
          </cell>
          <cell r="C38" t="str">
            <v>AP2</v>
          </cell>
          <cell r="D38" t="str">
            <v>AP3</v>
          </cell>
          <cell r="E38" t="str">
            <v>AP4</v>
          </cell>
          <cell r="F38" t="str">
            <v>AP5</v>
          </cell>
          <cell r="G38" t="str">
            <v>AP6</v>
          </cell>
          <cell r="H38" t="str">
            <v>AP7</v>
          </cell>
          <cell r="I38" t="str">
            <v>AP8</v>
          </cell>
          <cell r="J38" t="str">
            <v>AP9</v>
          </cell>
          <cell r="K38" t="str">
            <v>AP10</v>
          </cell>
          <cell r="L38" t="str">
            <v>AP11</v>
          </cell>
          <cell r="M38" t="str">
            <v>AP12</v>
          </cell>
          <cell r="N38" t="str">
            <v>AP13</v>
          </cell>
          <cell r="O38" t="str">
            <v>AP14</v>
          </cell>
          <cell r="P38" t="str">
            <v>AP15</v>
          </cell>
          <cell r="Q38" t="str">
            <v>AP16</v>
          </cell>
          <cell r="R38" t="str">
            <v>AP17</v>
          </cell>
          <cell r="S38" t="str">
            <v>AP18</v>
          </cell>
          <cell r="T38" t="str">
            <v>AP19</v>
          </cell>
          <cell r="U38" t="str">
            <v>AP20</v>
          </cell>
          <cell r="V38" t="str">
            <v>AP21</v>
          </cell>
          <cell r="W38" t="str">
            <v>AP22</v>
          </cell>
          <cell r="X38" t="str">
            <v>AP23</v>
          </cell>
          <cell r="Y38" t="str">
            <v>AP24</v>
          </cell>
          <cell r="Z38" t="str">
            <v>C02</v>
          </cell>
          <cell r="AA38" t="str">
            <v>C03</v>
          </cell>
          <cell r="AB38" t="str">
            <v>C04</v>
          </cell>
          <cell r="AC38" t="str">
            <v>C05</v>
          </cell>
          <cell r="AD38" t="str">
            <v>C06</v>
          </cell>
          <cell r="AE38" t="str">
            <v>AP25</v>
          </cell>
          <cell r="AF38" t="str">
            <v>AP26</v>
          </cell>
          <cell r="AG38" t="str">
            <v>AP27</v>
          </cell>
          <cell r="AH38" t="str">
            <v>AP28</v>
          </cell>
          <cell r="AI38" t="str">
            <v>AP29</v>
          </cell>
          <cell r="AJ38" t="str">
            <v>AP30</v>
          </cell>
          <cell r="AK38" t="str">
            <v>AP31</v>
          </cell>
          <cell r="AL38" t="str">
            <v>AP32</v>
          </cell>
          <cell r="AM38" t="str">
            <v>AP33</v>
          </cell>
          <cell r="AN38" t="str">
            <v>AP34</v>
          </cell>
          <cell r="AO38" t="str">
            <v>C08</v>
          </cell>
          <cell r="AP38" t="str">
            <v>C09</v>
          </cell>
          <cell r="AQ38" t="str">
            <v>C10</v>
          </cell>
          <cell r="AR38" t="str">
            <v>C11</v>
          </cell>
          <cell r="AS38" t="str">
            <v>AP36</v>
          </cell>
          <cell r="AT38" t="str">
            <v>AP37</v>
          </cell>
          <cell r="AU38" t="str">
            <v>AP38</v>
          </cell>
          <cell r="AV38" t="str">
            <v>AP39</v>
          </cell>
          <cell r="AW38" t="str">
            <v>AP40</v>
          </cell>
          <cell r="AX38" t="str">
            <v>AP D1</v>
          </cell>
          <cell r="AY38" t="str">
            <v>AP D2</v>
          </cell>
          <cell r="AZ38" t="str">
            <v>AP D3</v>
          </cell>
          <cell r="BA38" t="str">
            <v>AP D4</v>
          </cell>
          <cell r="BB38" t="str">
            <v>AP D5</v>
          </cell>
          <cell r="BC38" t="str">
            <v>AP D6</v>
          </cell>
          <cell r="BD38" t="str">
            <v>AP D7</v>
          </cell>
          <cell r="BE38" t="str">
            <v>AP D8</v>
          </cell>
          <cell r="BF38" t="str">
            <v>AP D9</v>
          </cell>
          <cell r="BG38" t="str">
            <v>AP D10</v>
          </cell>
          <cell r="BH38" t="str">
            <v>AP D11</v>
          </cell>
          <cell r="BI38" t="str">
            <v>AP D12</v>
          </cell>
          <cell r="BJ38" t="str">
            <v>AP D13</v>
          </cell>
          <cell r="BK38" t="str">
            <v>AP D14</v>
          </cell>
          <cell r="BL38" t="str">
            <v>AP D15</v>
          </cell>
          <cell r="BM38" t="str">
            <v>AP D16</v>
          </cell>
          <cell r="BN38" t="str">
            <v>AP D17</v>
          </cell>
          <cell r="BO38" t="str">
            <v>AP D18</v>
          </cell>
          <cell r="BP38" t="str">
            <v>AP D19</v>
          </cell>
          <cell r="BQ38" t="str">
            <v>AP D20</v>
          </cell>
          <cell r="BR38" t="str">
            <v>AP D21</v>
          </cell>
          <cell r="BS38" t="str">
            <v>AP D22</v>
          </cell>
          <cell r="BT38" t="str">
            <v>AP D23</v>
          </cell>
          <cell r="BU38" t="str">
            <v>AP D24</v>
          </cell>
          <cell r="BV38" t="str">
            <v>AP D25</v>
          </cell>
          <cell r="BW38" t="str">
            <v>AP D26</v>
          </cell>
          <cell r="BX38" t="str">
            <v>AP D27</v>
          </cell>
          <cell r="BY38" t="str">
            <v>AP D28</v>
          </cell>
          <cell r="BZ38" t="str">
            <v>AP D29</v>
          </cell>
          <cell r="CA38" t="str">
            <v>AP D30</v>
          </cell>
          <cell r="CB38" t="str">
            <v>AP D31</v>
          </cell>
          <cell r="CC38" t="str">
            <v>AP D32</v>
          </cell>
          <cell r="CD38" t="str">
            <v>AP D33</v>
          </cell>
          <cell r="CE38" t="str">
            <v>AP D34</v>
          </cell>
          <cell r="CF38" t="str">
            <v>AP D35</v>
          </cell>
          <cell r="CG38" t="str">
            <v>AP D36</v>
          </cell>
          <cell r="CH38" t="str">
            <v>AP D37</v>
          </cell>
          <cell r="CI38" t="str">
            <v>AP D38</v>
          </cell>
          <cell r="CJ38" t="str">
            <v>AP D39</v>
          </cell>
          <cell r="CK38" t="str">
            <v>AP D40</v>
          </cell>
          <cell r="CL38" t="str">
            <v>AP D41</v>
          </cell>
          <cell r="CM38" t="str">
            <v>AP D42</v>
          </cell>
          <cell r="CN38" t="str">
            <v>AP D43</v>
          </cell>
          <cell r="CO38" t="str">
            <v>AP D44</v>
          </cell>
          <cell r="CP38" t="str">
            <v>AP D45</v>
          </cell>
          <cell r="CQ38" t="str">
            <v>AP D46</v>
          </cell>
          <cell r="CR38" t="str">
            <v>AP D47</v>
          </cell>
          <cell r="CS38" t="str">
            <v>AP D48</v>
          </cell>
          <cell r="CT38" t="str">
            <v>AP D49</v>
          </cell>
          <cell r="CU38" t="str">
            <v>AR 1</v>
          </cell>
          <cell r="CV38" t="str">
            <v>AR 2</v>
          </cell>
          <cell r="CW38" t="str">
            <v>AR 3</v>
          </cell>
          <cell r="CX38" t="str">
            <v>AR 3a</v>
          </cell>
          <cell r="CY38" t="str">
            <v>AR 4</v>
          </cell>
          <cell r="CZ38" t="str">
            <v>AR 5</v>
          </cell>
          <cell r="DA38" t="str">
            <v>AR 6</v>
          </cell>
          <cell r="DB38" t="str">
            <v>AR 7</v>
          </cell>
          <cell r="DC38" t="str">
            <v>AR 8</v>
          </cell>
          <cell r="DD38" t="str">
            <v>AR 9</v>
          </cell>
          <cell r="DE38" t="str">
            <v>AR 10</v>
          </cell>
          <cell r="DF38" t="str">
            <v>AR 11</v>
          </cell>
          <cell r="DG38" t="str">
            <v>AR 12</v>
          </cell>
          <cell r="DH38" t="str">
            <v>AR 13</v>
          </cell>
          <cell r="DI38" t="str">
            <v>AR 14</v>
          </cell>
          <cell r="DJ38" t="str">
            <v>AR 15</v>
          </cell>
          <cell r="DK38" t="str">
            <v>AR 16</v>
          </cell>
          <cell r="DL38" t="str">
            <v>AR 17</v>
          </cell>
          <cell r="DM38" t="str">
            <v>AR 18</v>
          </cell>
          <cell r="DN38" t="str">
            <v>AR 19</v>
          </cell>
          <cell r="DO38" t="str">
            <v>AR 20</v>
          </cell>
          <cell r="DP38" t="str">
            <v>AR 21</v>
          </cell>
          <cell r="DQ38" t="str">
            <v>AR 22</v>
          </cell>
          <cell r="DR38" t="str">
            <v>AR 23</v>
          </cell>
          <cell r="DS38" t="str">
            <v>AR A1017/1</v>
          </cell>
          <cell r="DT38" t="str">
            <v>AR A1017/2</v>
          </cell>
          <cell r="DU38" t="str">
            <v>AR A1017/3</v>
          </cell>
          <cell r="DV38" t="str">
            <v>AR A1071/1</v>
          </cell>
          <cell r="DW38" t="str">
            <v>AR A1071/2</v>
          </cell>
          <cell r="DX38" t="str">
            <v>AR A1071/3</v>
          </cell>
          <cell r="DY38" t="str">
            <v>AR A1071/4</v>
          </cell>
          <cell r="DZ38" t="str">
            <v>AR A1071/5</v>
          </cell>
          <cell r="EA38" t="str">
            <v>AR A1071/6</v>
          </cell>
          <cell r="EB38" t="str">
            <v>AR A1071/7</v>
          </cell>
          <cell r="EC38" t="str">
            <v>AR A1071/8</v>
          </cell>
          <cell r="ED38" t="str">
            <v>AR A1071/9</v>
          </cell>
          <cell r="EE38" t="str">
            <v>AR A1071/10</v>
          </cell>
          <cell r="EF38" t="str">
            <v>AR A1124/1</v>
          </cell>
          <cell r="EG38" t="str">
            <v>AR A12/1</v>
          </cell>
          <cell r="EH38" t="str">
            <v>AR A12/2</v>
          </cell>
          <cell r="EI38" t="str">
            <v>AR A12/3</v>
          </cell>
          <cell r="EJ38" t="str">
            <v>AR A120/1</v>
          </cell>
          <cell r="EK38" t="str">
            <v>AR A120/2</v>
          </cell>
          <cell r="EL38" t="str">
            <v>AR A120/3</v>
          </cell>
          <cell r="EM38" t="str">
            <v>AR A1214</v>
          </cell>
          <cell r="EN38" t="str">
            <v>AR A131</v>
          </cell>
          <cell r="EO38" t="str">
            <v>AR A131/0</v>
          </cell>
          <cell r="EP38" t="str">
            <v>AR A131/1</v>
          </cell>
          <cell r="EQ38" t="str">
            <v>AR A131/2</v>
          </cell>
          <cell r="ER38" t="str">
            <v>AR A131/3</v>
          </cell>
          <cell r="ES38" t="str">
            <v>AR A131/4</v>
          </cell>
          <cell r="ET38" t="str">
            <v>AR A131/5</v>
          </cell>
          <cell r="EU38" t="str">
            <v>AR A131/6</v>
          </cell>
          <cell r="EV38" t="str">
            <v>AR A131/7</v>
          </cell>
          <cell r="EW38" t="str">
            <v>AR A131/7a</v>
          </cell>
          <cell r="EX38" t="str">
            <v>AR A131/8</v>
          </cell>
          <cell r="EY38" t="str">
            <v>AR A131/9</v>
          </cell>
          <cell r="EZ38" t="str">
            <v>AR A134/1</v>
          </cell>
          <cell r="FA38" t="str">
            <v>AR A134/2</v>
          </cell>
          <cell r="FB38" t="str">
            <v>AR A134/3</v>
          </cell>
          <cell r="FC38" t="str">
            <v>AR A134/4</v>
          </cell>
          <cell r="FD38" t="str">
            <v>AR A134/5</v>
          </cell>
          <cell r="FE38" t="str">
            <v>AR A134/6</v>
          </cell>
          <cell r="FF38" t="str">
            <v>AR A14/1</v>
          </cell>
          <cell r="FG38" t="str">
            <v>AR A14/2</v>
          </cell>
          <cell r="FH38" t="str">
            <v>AR A14/3</v>
          </cell>
          <cell r="FI38" t="str">
            <v>AR A14/4</v>
          </cell>
          <cell r="FJ38" t="str">
            <v>AR A14/5</v>
          </cell>
          <cell r="FK38" t="str">
            <v>AR B1018</v>
          </cell>
          <cell r="FL38" t="str">
            <v>AR B1068/1</v>
          </cell>
          <cell r="FM38" t="str">
            <v>AR B1070/1</v>
          </cell>
          <cell r="FN38" t="str">
            <v>AR B1070/2</v>
          </cell>
          <cell r="FO38" t="str">
            <v>AR B1070/3</v>
          </cell>
          <cell r="FP38" t="str">
            <v>AR B1070/4</v>
          </cell>
          <cell r="FQ38" t="str">
            <v>AR B1070/5</v>
          </cell>
          <cell r="FR38" t="str">
            <v>AR B1113/1</v>
          </cell>
          <cell r="FS38" t="str">
            <v>AR B1113/2</v>
          </cell>
          <cell r="FT38" t="str">
            <v>AR B1508/1</v>
          </cell>
          <cell r="FU38" t="str">
            <v>AR B1508/2</v>
          </cell>
        </row>
        <row r="39">
          <cell r="A39" t="str">
            <v>Site 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 t="str">
            <v>L</v>
          </cell>
          <cell r="Z39" t="str">
            <v>K</v>
          </cell>
          <cell r="AA39" t="str">
            <v>J</v>
          </cell>
          <cell r="AB39" t="str">
            <v>I</v>
          </cell>
          <cell r="AC39" t="str">
            <v>I</v>
          </cell>
          <cell r="AD39" t="str">
            <v>H</v>
          </cell>
          <cell r="AE39" t="str">
            <v>G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 t="str">
            <v>B</v>
          </cell>
          <cell r="AN39">
            <v>0</v>
          </cell>
          <cell r="AO39" t="str">
            <v>B</v>
          </cell>
          <cell r="AP39" t="str">
            <v>B</v>
          </cell>
          <cell r="AQ39" t="str">
            <v>B</v>
          </cell>
          <cell r="AR39" t="str">
            <v>B</v>
          </cell>
          <cell r="AS39" t="str">
            <v>A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 t="str">
            <v>A</v>
          </cell>
          <cell r="CW39">
            <v>0</v>
          </cell>
          <cell r="CX39">
            <v>0</v>
          </cell>
          <cell r="CY39">
            <v>0</v>
          </cell>
          <cell r="CZ39" t="str">
            <v>B</v>
          </cell>
          <cell r="DA39" t="str">
            <v>B</v>
          </cell>
          <cell r="DB39" t="str">
            <v>J</v>
          </cell>
          <cell r="DC39" t="str">
            <v>L</v>
          </cell>
          <cell r="DD39" t="str">
            <v>L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 t="str">
            <v>B</v>
          </cell>
          <cell r="DW39" t="str">
            <v>B</v>
          </cell>
          <cell r="DX39" t="str">
            <v>B</v>
          </cell>
          <cell r="DY39" t="str">
            <v>B</v>
          </cell>
          <cell r="DZ39" t="str">
            <v>B</v>
          </cell>
          <cell r="EA39" t="str">
            <v>B</v>
          </cell>
          <cell r="EB39" t="str">
            <v>B</v>
          </cell>
          <cell r="EC39" t="str">
            <v>B</v>
          </cell>
          <cell r="ED39" t="str">
            <v>B</v>
          </cell>
          <cell r="EE39" t="str">
            <v>B</v>
          </cell>
          <cell r="EF39">
            <v>0</v>
          </cell>
          <cell r="EG39" t="str">
            <v>A</v>
          </cell>
          <cell r="EH39" t="str">
            <v>A</v>
          </cell>
          <cell r="EI39" t="str">
            <v>A</v>
          </cell>
          <cell r="EJ39">
            <v>0</v>
          </cell>
          <cell r="EK39">
            <v>0</v>
          </cell>
          <cell r="EL39" t="str">
            <v>A</v>
          </cell>
          <cell r="EM39" t="str">
            <v>B</v>
          </cell>
          <cell r="EN39" t="str">
            <v>A</v>
          </cell>
          <cell r="EO39" t="str">
            <v>A</v>
          </cell>
          <cell r="EP39" t="str">
            <v>A</v>
          </cell>
          <cell r="EQ39" t="str">
            <v>A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 t="str">
            <v>B</v>
          </cell>
          <cell r="FD39" t="str">
            <v>B</v>
          </cell>
          <cell r="FE39" t="str">
            <v>B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 t="str">
            <v>G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</row>
        <row r="40">
          <cell r="A40" t="str">
            <v>Site 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 t="str">
            <v>I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 t="str">
            <v>C</v>
          </cell>
          <cell r="AN40">
            <v>0</v>
          </cell>
          <cell r="AO40" t="str">
            <v>C</v>
          </cell>
          <cell r="AP40" t="str">
            <v>C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 t="str">
            <v>C</v>
          </cell>
          <cell r="DA40" t="str">
            <v>C</v>
          </cell>
          <cell r="DB40" t="str">
            <v>K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 t="str">
            <v>C</v>
          </cell>
          <cell r="DW40" t="str">
            <v>C</v>
          </cell>
          <cell r="DX40" t="str">
            <v>C</v>
          </cell>
          <cell r="DY40" t="str">
            <v>C</v>
          </cell>
          <cell r="DZ40" t="str">
            <v>C</v>
          </cell>
          <cell r="EA40" t="str">
            <v>C</v>
          </cell>
          <cell r="EB40" t="str">
            <v>C</v>
          </cell>
          <cell r="EC40" t="str">
            <v>C</v>
          </cell>
          <cell r="ED40" t="str">
            <v>C</v>
          </cell>
          <cell r="EE40" t="str">
            <v>C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 t="str">
            <v>C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 t="str">
            <v>C</v>
          </cell>
          <cell r="FD40" t="str">
            <v>C</v>
          </cell>
          <cell r="FE40" t="str">
            <v>C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 t="str">
            <v>H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</row>
        <row r="41">
          <cell r="A41" t="str">
            <v>Site 3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 t="str">
            <v>D</v>
          </cell>
          <cell r="AN41">
            <v>0</v>
          </cell>
          <cell r="AO41" t="str">
            <v>D</v>
          </cell>
          <cell r="AP41" t="str">
            <v>D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 t="str">
            <v>D</v>
          </cell>
          <cell r="DA41" t="str">
            <v>D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 t="str">
            <v>D</v>
          </cell>
          <cell r="DW41" t="str">
            <v>D</v>
          </cell>
          <cell r="DX41" t="str">
            <v>D</v>
          </cell>
          <cell r="DY41" t="str">
            <v>D</v>
          </cell>
          <cell r="DZ41" t="str">
            <v>D</v>
          </cell>
          <cell r="EA41" t="str">
            <v>D</v>
          </cell>
          <cell r="EB41" t="str">
            <v>D</v>
          </cell>
          <cell r="EC41" t="str">
            <v>D</v>
          </cell>
          <cell r="ED41" t="str">
            <v>D</v>
          </cell>
          <cell r="EE41" t="str">
            <v>D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 t="str">
            <v>D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 t="str">
            <v>D</v>
          </cell>
          <cell r="FD41" t="str">
            <v>D</v>
          </cell>
          <cell r="FE41" t="str">
            <v>D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 t="str">
            <v>I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</row>
        <row r="42">
          <cell r="A42" t="str">
            <v>Site 4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E</v>
          </cell>
          <cell r="AN42">
            <v>0</v>
          </cell>
          <cell r="AO42" t="str">
            <v>E</v>
          </cell>
          <cell r="AP42" t="str">
            <v>E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 t="str">
            <v>E</v>
          </cell>
          <cell r="DA42" t="str">
            <v>E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 t="str">
            <v>E</v>
          </cell>
          <cell r="DW42" t="str">
            <v>E</v>
          </cell>
          <cell r="DX42" t="str">
            <v>E</v>
          </cell>
          <cell r="DY42" t="str">
            <v>E</v>
          </cell>
          <cell r="DZ42" t="str">
            <v>E</v>
          </cell>
          <cell r="EA42" t="str">
            <v>E</v>
          </cell>
          <cell r="EB42" t="str">
            <v>E</v>
          </cell>
          <cell r="EC42" t="str">
            <v>E</v>
          </cell>
          <cell r="ED42" t="str">
            <v>E</v>
          </cell>
          <cell r="EE42" t="str">
            <v>E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 t="str">
            <v>E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 t="str">
            <v>E</v>
          </cell>
          <cell r="FD42" t="str">
            <v>E</v>
          </cell>
          <cell r="FE42" t="str">
            <v>E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</row>
        <row r="43">
          <cell r="A43" t="str">
            <v>Site 5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F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 t="str">
            <v>F</v>
          </cell>
          <cell r="DA43" t="str">
            <v>F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 t="str">
            <v>F</v>
          </cell>
          <cell r="DW43" t="str">
            <v>F</v>
          </cell>
          <cell r="DX43" t="str">
            <v>F</v>
          </cell>
          <cell r="DY43" t="str">
            <v>F</v>
          </cell>
          <cell r="DZ43" t="str">
            <v>F</v>
          </cell>
          <cell r="EA43" t="str">
            <v>F</v>
          </cell>
          <cell r="EB43" t="str">
            <v>F</v>
          </cell>
          <cell r="EC43" t="str">
            <v>F</v>
          </cell>
          <cell r="ED43" t="str">
            <v>F</v>
          </cell>
          <cell r="EE43" t="str">
            <v>F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 t="str">
            <v>F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 t="str">
            <v>F</v>
          </cell>
          <cell r="FD43" t="str">
            <v>F</v>
          </cell>
          <cell r="FE43" t="str">
            <v>F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</row>
        <row r="44">
          <cell r="A44" t="str">
            <v>Site 6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 t="str">
            <v>G</v>
          </cell>
          <cell r="DW44" t="str">
            <v>G</v>
          </cell>
          <cell r="DX44" t="str">
            <v>G</v>
          </cell>
          <cell r="DY44" t="str">
            <v>G</v>
          </cell>
          <cell r="DZ44" t="str">
            <v>G</v>
          </cell>
          <cell r="EA44" t="str">
            <v>G</v>
          </cell>
          <cell r="EB44" t="str">
            <v>G</v>
          </cell>
          <cell r="EC44" t="str">
            <v>G</v>
          </cell>
          <cell r="ED44" t="str">
            <v>G</v>
          </cell>
          <cell r="EE44" t="str">
            <v>G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 t="str">
            <v>G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 t="str">
            <v>G</v>
          </cell>
          <cell r="FD44" t="str">
            <v>G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</row>
        <row r="45">
          <cell r="A45" t="str">
            <v>Site 7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 t="str">
            <v>H</v>
          </cell>
          <cell r="DW45" t="str">
            <v>H</v>
          </cell>
          <cell r="DX45" t="str">
            <v>H</v>
          </cell>
          <cell r="DY45" t="str">
            <v>H</v>
          </cell>
          <cell r="DZ45" t="str">
            <v>H</v>
          </cell>
          <cell r="EA45" t="str">
            <v>H</v>
          </cell>
          <cell r="EB45" t="str">
            <v>H</v>
          </cell>
          <cell r="EC45" t="str">
            <v>H</v>
          </cell>
          <cell r="ED45" t="str">
            <v>H</v>
          </cell>
          <cell r="EE45" t="str">
            <v>H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 t="str">
            <v>H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 t="str">
            <v>H</v>
          </cell>
          <cell r="FD45" t="str">
            <v>H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</row>
        <row r="46">
          <cell r="A46" t="str">
            <v>Site 8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 t="str">
            <v>I</v>
          </cell>
          <cell r="DW46" t="str">
            <v>I</v>
          </cell>
          <cell r="DX46" t="str">
            <v>I</v>
          </cell>
          <cell r="DY46" t="str">
            <v>I</v>
          </cell>
          <cell r="DZ46" t="str">
            <v>I</v>
          </cell>
          <cell r="EA46" t="str">
            <v>I</v>
          </cell>
          <cell r="EB46" t="str">
            <v>I</v>
          </cell>
          <cell r="EC46" t="str">
            <v>I</v>
          </cell>
          <cell r="ED46" t="str">
            <v>I</v>
          </cell>
          <cell r="EE46" t="str">
            <v>I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 t="str">
            <v>I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 t="str">
            <v>I</v>
          </cell>
          <cell r="FD46" t="str">
            <v>I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</row>
        <row r="47">
          <cell r="A47" t="str">
            <v>Site 9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 t="str">
            <v>J</v>
          </cell>
          <cell r="DX47" t="str">
            <v>J</v>
          </cell>
          <cell r="DY47" t="str">
            <v>J</v>
          </cell>
          <cell r="DZ47" t="str">
            <v>J</v>
          </cell>
          <cell r="EA47" t="str">
            <v>J</v>
          </cell>
          <cell r="EB47" t="str">
            <v>J</v>
          </cell>
          <cell r="EC47" t="str">
            <v>J</v>
          </cell>
          <cell r="ED47" t="str">
            <v>J</v>
          </cell>
          <cell r="EE47" t="str">
            <v>J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 t="str">
            <v>J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</row>
        <row r="48">
          <cell r="A48" t="str">
            <v>Site 10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 t="str">
            <v>K</v>
          </cell>
          <cell r="DX48" t="str">
            <v>K</v>
          </cell>
          <cell r="DY48" t="str">
            <v>K</v>
          </cell>
          <cell r="DZ48" t="str">
            <v>K</v>
          </cell>
          <cell r="EA48" t="str">
            <v>K</v>
          </cell>
          <cell r="EB48" t="str">
            <v>K</v>
          </cell>
          <cell r="EC48" t="str">
            <v>K</v>
          </cell>
          <cell r="ED48" t="str">
            <v>K</v>
          </cell>
          <cell r="EE48" t="str">
            <v>K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 t="str">
            <v>K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</row>
        <row r="49">
          <cell r="A49" t="str">
            <v>Site 11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>L</v>
          </cell>
          <cell r="DY49" t="str">
            <v>L</v>
          </cell>
          <cell r="DZ49" t="str">
            <v>L</v>
          </cell>
          <cell r="EA49" t="str">
            <v>L</v>
          </cell>
          <cell r="EB49" t="str">
            <v>L</v>
          </cell>
          <cell r="EC49" t="str">
            <v>L</v>
          </cell>
          <cell r="ED49" t="str">
            <v>L</v>
          </cell>
          <cell r="EE49" t="str">
            <v>L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 t="str">
            <v>L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</row>
        <row r="50">
          <cell r="A50" t="str">
            <v>Site 12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</row>
        <row r="51">
          <cell r="A51" t="str">
            <v>Site 13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</row>
        <row r="52">
          <cell r="A52" t="str">
            <v>Site 14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</row>
        <row r="53">
          <cell r="A53" t="str">
            <v>Site 15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</row>
        <row r="54">
          <cell r="A54" t="str">
            <v>Site 16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</row>
        <row r="55">
          <cell r="A55" t="str">
            <v>Site 17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</row>
        <row r="56">
          <cell r="A56" t="str">
            <v>Site 18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</row>
        <row r="57">
          <cell r="A57" t="str">
            <v>Site 19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</row>
        <row r="58">
          <cell r="A58" t="str">
            <v>Site 20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1</v>
          </cell>
          <cell r="Z59">
            <v>1</v>
          </cell>
          <cell r="AA59">
            <v>1</v>
          </cell>
          <cell r="AB59">
            <v>1</v>
          </cell>
          <cell r="AC59">
            <v>1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5</v>
          </cell>
          <cell r="AN59">
            <v>0</v>
          </cell>
          <cell r="AO59">
            <v>4</v>
          </cell>
          <cell r="AP59">
            <v>4</v>
          </cell>
          <cell r="AQ59">
            <v>1</v>
          </cell>
          <cell r="AR59">
            <v>1</v>
          </cell>
          <cell r="AS59">
            <v>1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1</v>
          </cell>
          <cell r="CW59">
            <v>0</v>
          </cell>
          <cell r="CX59">
            <v>0</v>
          </cell>
          <cell r="CY59">
            <v>0</v>
          </cell>
          <cell r="CZ59">
            <v>5</v>
          </cell>
          <cell r="DA59">
            <v>5</v>
          </cell>
          <cell r="DB59">
            <v>2</v>
          </cell>
          <cell r="DC59">
            <v>1</v>
          </cell>
          <cell r="DD59">
            <v>1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8</v>
          </cell>
          <cell r="DW59">
            <v>10</v>
          </cell>
          <cell r="DX59">
            <v>11</v>
          </cell>
          <cell r="DY59">
            <v>11</v>
          </cell>
          <cell r="DZ59">
            <v>11</v>
          </cell>
          <cell r="EA59">
            <v>11</v>
          </cell>
          <cell r="EB59">
            <v>11</v>
          </cell>
          <cell r="EC59">
            <v>11</v>
          </cell>
          <cell r="ED59">
            <v>11</v>
          </cell>
          <cell r="EE59">
            <v>11</v>
          </cell>
          <cell r="EF59">
            <v>0</v>
          </cell>
          <cell r="EG59">
            <v>1</v>
          </cell>
          <cell r="EH59">
            <v>1</v>
          </cell>
          <cell r="EI59">
            <v>1</v>
          </cell>
          <cell r="EJ59">
            <v>0</v>
          </cell>
          <cell r="EK59">
            <v>0</v>
          </cell>
          <cell r="EL59">
            <v>1</v>
          </cell>
          <cell r="EM59">
            <v>11</v>
          </cell>
          <cell r="EN59">
            <v>1</v>
          </cell>
          <cell r="EO59">
            <v>1</v>
          </cell>
          <cell r="EP59">
            <v>1</v>
          </cell>
          <cell r="EQ59">
            <v>1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8</v>
          </cell>
          <cell r="FD59">
            <v>8</v>
          </cell>
          <cell r="FE59">
            <v>5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3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</row>
      </sheetData>
      <sheetData sheetId="5">
        <row r="2">
          <cell r="A2" t="str">
            <v>Sites</v>
          </cell>
          <cell r="B2" t="str">
            <v>GSP</v>
          </cell>
          <cell r="C2" t="str">
            <v>Bramford SR</v>
          </cell>
          <cell r="D2" t="str">
            <v>Braintree SR</v>
          </cell>
        </row>
        <row r="3">
          <cell r="A3">
            <v>1</v>
          </cell>
          <cell r="B3" t="str">
            <v>AP37</v>
          </cell>
          <cell r="C3" t="str">
            <v>AR B1113/2</v>
          </cell>
          <cell r="D3" t="str">
            <v>AR B1018</v>
          </cell>
        </row>
        <row r="4">
          <cell r="A4">
            <v>2</v>
          </cell>
          <cell r="B4" t="str">
            <v>AR A131/3</v>
          </cell>
          <cell r="C4" t="str">
            <v>AR B1113/1</v>
          </cell>
          <cell r="D4" t="str">
            <v>AR A120/2</v>
          </cell>
        </row>
        <row r="5">
          <cell r="A5">
            <v>3</v>
          </cell>
          <cell r="B5" t="str">
            <v>AR A131/2</v>
          </cell>
          <cell r="C5" t="str">
            <v>AR A14/2</v>
          </cell>
          <cell r="D5" t="str">
            <v>AR A120/3</v>
          </cell>
        </row>
        <row r="6">
          <cell r="A6">
            <v>4</v>
          </cell>
          <cell r="B6" t="str">
            <v>AR A131/1</v>
          </cell>
          <cell r="C6" t="str">
            <v>AR A14/3</v>
          </cell>
          <cell r="D6" t="str">
            <v>AR A12/3</v>
          </cell>
        </row>
        <row r="7">
          <cell r="A7">
            <v>5</v>
          </cell>
          <cell r="B7" t="str">
            <v>AR A131/0</v>
          </cell>
          <cell r="C7" t="str">
            <v>AR A14/4</v>
          </cell>
          <cell r="D7" t="str">
            <v>AR A12/2</v>
          </cell>
        </row>
        <row r="8">
          <cell r="A8">
            <v>6</v>
          </cell>
          <cell r="B8" t="str">
            <v>AR A131</v>
          </cell>
          <cell r="C8">
            <v>0</v>
          </cell>
          <cell r="D8" t="str">
            <v>AR A12/1</v>
          </cell>
        </row>
        <row r="9">
          <cell r="A9">
            <v>7</v>
          </cell>
          <cell r="B9" t="str">
            <v>AR A120/3</v>
          </cell>
          <cell r="C9">
            <v>0</v>
          </cell>
          <cell r="D9">
            <v>0</v>
          </cell>
        </row>
        <row r="10">
          <cell r="A10">
            <v>8</v>
          </cell>
          <cell r="B10" t="str">
            <v>AR A12/3</v>
          </cell>
          <cell r="C10">
            <v>0</v>
          </cell>
          <cell r="D10">
            <v>0</v>
          </cell>
        </row>
        <row r="11">
          <cell r="A11">
            <v>9</v>
          </cell>
          <cell r="B11" t="str">
            <v>AR A12/2</v>
          </cell>
          <cell r="C11">
            <v>0</v>
          </cell>
          <cell r="D11">
            <v>0</v>
          </cell>
        </row>
        <row r="12">
          <cell r="A12">
            <v>10</v>
          </cell>
          <cell r="B12" t="str">
            <v>AR A12/1</v>
          </cell>
          <cell r="C12">
            <v>0</v>
          </cell>
          <cell r="D12">
            <v>0</v>
          </cell>
        </row>
        <row r="13">
          <cell r="A13">
            <v>11</v>
          </cell>
          <cell r="B13">
            <v>0</v>
          </cell>
          <cell r="C13">
            <v>0</v>
          </cell>
          <cell r="D13">
            <v>0</v>
          </cell>
        </row>
        <row r="14">
          <cell r="A14">
            <v>12</v>
          </cell>
          <cell r="B14">
            <v>0</v>
          </cell>
          <cell r="C14">
            <v>0</v>
          </cell>
          <cell r="D14">
            <v>0</v>
          </cell>
        </row>
        <row r="15">
          <cell r="A15">
            <v>13</v>
          </cell>
          <cell r="B15">
            <v>0</v>
          </cell>
          <cell r="C15">
            <v>0</v>
          </cell>
          <cell r="D15">
            <v>0</v>
          </cell>
        </row>
        <row r="16">
          <cell r="A16">
            <v>14</v>
          </cell>
          <cell r="B16">
            <v>0</v>
          </cell>
          <cell r="C16">
            <v>0</v>
          </cell>
          <cell r="D16">
            <v>0</v>
          </cell>
        </row>
        <row r="17">
          <cell r="A17">
            <v>15</v>
          </cell>
          <cell r="B17">
            <v>0</v>
          </cell>
          <cell r="C17">
            <v>0</v>
          </cell>
          <cell r="D17">
            <v>0</v>
          </cell>
        </row>
        <row r="18">
          <cell r="A18">
            <v>16</v>
          </cell>
          <cell r="B18">
            <v>0</v>
          </cell>
          <cell r="C18">
            <v>0</v>
          </cell>
          <cell r="D18">
            <v>0</v>
          </cell>
        </row>
        <row r="19">
          <cell r="A19">
            <v>17</v>
          </cell>
          <cell r="B19">
            <v>0</v>
          </cell>
          <cell r="C19">
            <v>0</v>
          </cell>
          <cell r="D19">
            <v>0</v>
          </cell>
        </row>
        <row r="20">
          <cell r="A20">
            <v>18</v>
          </cell>
          <cell r="B20">
            <v>0</v>
          </cell>
          <cell r="C20">
            <v>0</v>
          </cell>
          <cell r="D20">
            <v>0</v>
          </cell>
        </row>
        <row r="21">
          <cell r="A21">
            <v>19</v>
          </cell>
          <cell r="B21">
            <v>0</v>
          </cell>
          <cell r="C21">
            <v>0</v>
          </cell>
          <cell r="D21">
            <v>0</v>
          </cell>
        </row>
        <row r="22">
          <cell r="A22">
            <v>20</v>
          </cell>
          <cell r="B22">
            <v>0</v>
          </cell>
          <cell r="C22">
            <v>0</v>
          </cell>
          <cell r="D22">
            <v>0</v>
          </cell>
        </row>
        <row r="27">
          <cell r="A27" t="str">
            <v>Route Ref.</v>
          </cell>
          <cell r="B27" t="str">
            <v>AP1</v>
          </cell>
          <cell r="C27" t="str">
            <v>AP2</v>
          </cell>
          <cell r="D27" t="str">
            <v>AP3</v>
          </cell>
          <cell r="E27" t="str">
            <v>AP4</v>
          </cell>
          <cell r="F27" t="str">
            <v>AP5</v>
          </cell>
          <cell r="G27" t="str">
            <v>AP6</v>
          </cell>
          <cell r="H27" t="str">
            <v>AP7</v>
          </cell>
          <cell r="I27" t="str">
            <v>AP8</v>
          </cell>
          <cell r="J27" t="str">
            <v>AP9</v>
          </cell>
          <cell r="K27" t="str">
            <v>AP10</v>
          </cell>
          <cell r="L27" t="str">
            <v>AP11</v>
          </cell>
          <cell r="M27" t="str">
            <v>AP12</v>
          </cell>
          <cell r="N27" t="str">
            <v>AP13</v>
          </cell>
          <cell r="O27" t="str">
            <v>AP14</v>
          </cell>
          <cell r="P27" t="str">
            <v>AP15</v>
          </cell>
          <cell r="Q27" t="str">
            <v>AP16</v>
          </cell>
          <cell r="R27" t="str">
            <v>AP17</v>
          </cell>
          <cell r="S27" t="str">
            <v>AP18</v>
          </cell>
          <cell r="T27" t="str">
            <v>AP19</v>
          </cell>
          <cell r="U27" t="str">
            <v>AP20</v>
          </cell>
          <cell r="V27" t="str">
            <v>AP21</v>
          </cell>
          <cell r="W27" t="str">
            <v>AP22</v>
          </cell>
          <cell r="X27" t="str">
            <v>AP23</v>
          </cell>
          <cell r="Y27" t="str">
            <v>AP24</v>
          </cell>
          <cell r="Z27" t="str">
            <v>C02</v>
          </cell>
          <cell r="AA27" t="str">
            <v>C03</v>
          </cell>
          <cell r="AB27" t="str">
            <v>C04</v>
          </cell>
          <cell r="AC27" t="str">
            <v>C05</v>
          </cell>
          <cell r="AD27" t="str">
            <v>C06</v>
          </cell>
          <cell r="AE27" t="str">
            <v>AP25</v>
          </cell>
          <cell r="AF27" t="str">
            <v>AP26</v>
          </cell>
          <cell r="AG27" t="str">
            <v>AP27</v>
          </cell>
          <cell r="AH27" t="str">
            <v>AP28</v>
          </cell>
          <cell r="AI27" t="str">
            <v>AP29</v>
          </cell>
          <cell r="AJ27" t="str">
            <v>AP30</v>
          </cell>
          <cell r="AK27" t="str">
            <v>AP31</v>
          </cell>
          <cell r="AL27" t="str">
            <v>AP32</v>
          </cell>
          <cell r="AM27" t="str">
            <v>AP33</v>
          </cell>
          <cell r="AN27" t="str">
            <v>AP34</v>
          </cell>
          <cell r="AO27" t="str">
            <v>C08</v>
          </cell>
          <cell r="AP27" t="str">
            <v>C09</v>
          </cell>
          <cell r="AQ27" t="str">
            <v>C10</v>
          </cell>
          <cell r="AR27" t="str">
            <v>C11</v>
          </cell>
          <cell r="AS27" t="str">
            <v>AP36</v>
          </cell>
          <cell r="AT27" t="str">
            <v>AP37</v>
          </cell>
          <cell r="AU27" t="str">
            <v>AP38</v>
          </cell>
          <cell r="AV27" t="str">
            <v>AP39</v>
          </cell>
          <cell r="AW27" t="str">
            <v>AP40</v>
          </cell>
          <cell r="AX27" t="str">
            <v>AP D1</v>
          </cell>
          <cell r="AY27" t="str">
            <v>AP D2</v>
          </cell>
          <cell r="AZ27" t="str">
            <v>AP D3</v>
          </cell>
          <cell r="BA27" t="str">
            <v>AP D4</v>
          </cell>
          <cell r="BB27" t="str">
            <v>AP D5</v>
          </cell>
          <cell r="BC27" t="str">
            <v>AP D6</v>
          </cell>
          <cell r="BD27" t="str">
            <v>AP D7</v>
          </cell>
          <cell r="BE27" t="str">
            <v>AP D8</v>
          </cell>
          <cell r="BF27" t="str">
            <v>AP D9</v>
          </cell>
          <cell r="BG27" t="str">
            <v>AP D10</v>
          </cell>
          <cell r="BH27" t="str">
            <v>AP D11</v>
          </cell>
          <cell r="BI27" t="str">
            <v>AP D12</v>
          </cell>
          <cell r="BJ27" t="str">
            <v>AP D13</v>
          </cell>
          <cell r="BK27" t="str">
            <v>AP D14</v>
          </cell>
          <cell r="BL27" t="str">
            <v>AP D15</v>
          </cell>
          <cell r="BM27" t="str">
            <v>AP D16</v>
          </cell>
          <cell r="BN27" t="str">
            <v>AP D17</v>
          </cell>
          <cell r="BO27" t="str">
            <v>AP D18</v>
          </cell>
          <cell r="BP27" t="str">
            <v>AP D19</v>
          </cell>
          <cell r="BQ27" t="str">
            <v>AP D20</v>
          </cell>
          <cell r="BR27" t="str">
            <v>AP D21</v>
          </cell>
          <cell r="BS27" t="str">
            <v>AP D22</v>
          </cell>
          <cell r="BT27" t="str">
            <v>AP D23</v>
          </cell>
          <cell r="BU27" t="str">
            <v>AP D24</v>
          </cell>
          <cell r="BV27" t="str">
            <v>AP D25</v>
          </cell>
          <cell r="BW27" t="str">
            <v>AP D26</v>
          </cell>
          <cell r="BX27" t="str">
            <v>AP D27</v>
          </cell>
          <cell r="BY27" t="str">
            <v>AP D28</v>
          </cell>
          <cell r="BZ27" t="str">
            <v>AP D29</v>
          </cell>
          <cell r="CA27" t="str">
            <v>AP D30</v>
          </cell>
          <cell r="CB27" t="str">
            <v>AP D31</v>
          </cell>
          <cell r="CC27" t="str">
            <v>AP D32</v>
          </cell>
          <cell r="CD27" t="str">
            <v>AP D33</v>
          </cell>
          <cell r="CE27" t="str">
            <v>AP D34</v>
          </cell>
          <cell r="CF27" t="str">
            <v>AP D35</v>
          </cell>
          <cell r="CG27" t="str">
            <v>AP D36</v>
          </cell>
          <cell r="CH27" t="str">
            <v>AP D37</v>
          </cell>
          <cell r="CI27" t="str">
            <v>AP D38</v>
          </cell>
          <cell r="CJ27" t="str">
            <v>AP D39</v>
          </cell>
          <cell r="CK27" t="str">
            <v>AP D40</v>
          </cell>
          <cell r="CL27" t="str">
            <v>AP D41</v>
          </cell>
          <cell r="CM27" t="str">
            <v>AP D42</v>
          </cell>
          <cell r="CN27" t="str">
            <v>AP D43</v>
          </cell>
          <cell r="CO27" t="str">
            <v>AP D44</v>
          </cell>
          <cell r="CP27" t="str">
            <v>AP D45</v>
          </cell>
          <cell r="CQ27" t="str">
            <v>AP D46</v>
          </cell>
          <cell r="CR27" t="str">
            <v>AP D47</v>
          </cell>
          <cell r="CS27" t="str">
            <v>AP D48</v>
          </cell>
          <cell r="CT27" t="str">
            <v>AP D49</v>
          </cell>
          <cell r="CU27" t="str">
            <v>AR 1</v>
          </cell>
          <cell r="CV27" t="str">
            <v>AR 2</v>
          </cell>
          <cell r="CW27" t="str">
            <v>AR 3</v>
          </cell>
          <cell r="CX27" t="str">
            <v>AR 3a</v>
          </cell>
          <cell r="CY27" t="str">
            <v>AR 4</v>
          </cell>
          <cell r="CZ27" t="str">
            <v>AR 5</v>
          </cell>
          <cell r="DA27" t="str">
            <v>AR 6</v>
          </cell>
          <cell r="DB27" t="str">
            <v>AR 7</v>
          </cell>
          <cell r="DC27" t="str">
            <v>AR 8</v>
          </cell>
          <cell r="DD27" t="str">
            <v>AR 9</v>
          </cell>
          <cell r="DE27" t="str">
            <v>AR 10</v>
          </cell>
          <cell r="DF27" t="str">
            <v>AR 11</v>
          </cell>
          <cell r="DG27" t="str">
            <v>AR 12</v>
          </cell>
          <cell r="DH27" t="str">
            <v>AR 13</v>
          </cell>
          <cell r="DI27" t="str">
            <v>AR 14</v>
          </cell>
          <cell r="DJ27" t="str">
            <v>AR 15</v>
          </cell>
          <cell r="DK27" t="str">
            <v>AR 16</v>
          </cell>
          <cell r="DL27" t="str">
            <v>AR 17</v>
          </cell>
          <cell r="DM27" t="str">
            <v>AR 18</v>
          </cell>
          <cell r="DN27" t="str">
            <v>AR 19</v>
          </cell>
          <cell r="DO27" t="str">
            <v>AR 20</v>
          </cell>
          <cell r="DP27" t="str">
            <v>AR 21</v>
          </cell>
          <cell r="DQ27" t="str">
            <v>AR 22</v>
          </cell>
          <cell r="DR27" t="str">
            <v>AR 23</v>
          </cell>
          <cell r="DS27" t="str">
            <v>AR A1017/1</v>
          </cell>
          <cell r="DT27" t="str">
            <v>AR A1017/2</v>
          </cell>
          <cell r="DU27" t="str">
            <v>AR A1017/3</v>
          </cell>
          <cell r="DV27" t="str">
            <v>AR A1071/1</v>
          </cell>
          <cell r="DW27" t="str">
            <v>AR A1071/2</v>
          </cell>
          <cell r="DX27" t="str">
            <v>AR A1071/3</v>
          </cell>
          <cell r="DY27" t="str">
            <v>AR A1071/4</v>
          </cell>
          <cell r="DZ27" t="str">
            <v>AR A1071/5</v>
          </cell>
          <cell r="EA27" t="str">
            <v>AR A1071/6</v>
          </cell>
          <cell r="EB27" t="str">
            <v>AR A1071/7</v>
          </cell>
          <cell r="EC27" t="str">
            <v>AR A1071/8</v>
          </cell>
          <cell r="ED27" t="str">
            <v>AR A1071/9</v>
          </cell>
          <cell r="EE27" t="str">
            <v>AR A1071/10</v>
          </cell>
          <cell r="EF27" t="str">
            <v>AR A1124/1</v>
          </cell>
          <cell r="EG27" t="str">
            <v>AR A12/1</v>
          </cell>
          <cell r="EH27" t="str">
            <v>AR A12/2</v>
          </cell>
          <cell r="EI27" t="str">
            <v>AR A12/3</v>
          </cell>
          <cell r="EJ27" t="str">
            <v>AR A120/1</v>
          </cell>
          <cell r="EK27" t="str">
            <v>AR A120/2</v>
          </cell>
          <cell r="EL27" t="str">
            <v>AR A120/3</v>
          </cell>
          <cell r="EM27" t="str">
            <v>AR A1214</v>
          </cell>
          <cell r="EN27" t="str">
            <v>AR A131</v>
          </cell>
          <cell r="EO27" t="str">
            <v>AR A131/0</v>
          </cell>
          <cell r="EP27" t="str">
            <v>AR A131/1</v>
          </cell>
          <cell r="EQ27" t="str">
            <v>AR A131/2</v>
          </cell>
          <cell r="ER27" t="str">
            <v>AR A131/3</v>
          </cell>
          <cell r="ES27" t="str">
            <v>AR A131/4</v>
          </cell>
          <cell r="ET27" t="str">
            <v>AR A131/5</v>
          </cell>
          <cell r="EU27" t="str">
            <v>AR A131/6</v>
          </cell>
          <cell r="EV27" t="str">
            <v>AR A131/7</v>
          </cell>
          <cell r="EW27" t="str">
            <v>AR A131/7a</v>
          </cell>
          <cell r="EX27" t="str">
            <v>AR A131/8</v>
          </cell>
          <cell r="EY27" t="str">
            <v>AR A131/9</v>
          </cell>
          <cell r="EZ27" t="str">
            <v>AR A134/1</v>
          </cell>
          <cell r="FA27" t="str">
            <v>AR A134/2</v>
          </cell>
          <cell r="FB27" t="str">
            <v>AR A134/3</v>
          </cell>
          <cell r="FC27" t="str">
            <v>AR A134/4</v>
          </cell>
          <cell r="FD27" t="str">
            <v>AR A134/5</v>
          </cell>
          <cell r="FE27" t="str">
            <v>AR A134/6</v>
          </cell>
          <cell r="FF27" t="str">
            <v>AR A14/1</v>
          </cell>
          <cell r="FG27" t="str">
            <v>AR A14/2</v>
          </cell>
          <cell r="FH27" t="str">
            <v>AR A14/3</v>
          </cell>
          <cell r="FI27" t="str">
            <v>AR A14/4</v>
          </cell>
          <cell r="FJ27" t="str">
            <v>AR A14/5</v>
          </cell>
          <cell r="FK27" t="str">
            <v>AR B1018</v>
          </cell>
          <cell r="FL27" t="str">
            <v>AR B1068/1</v>
          </cell>
          <cell r="FM27" t="str">
            <v>AR B1070/1</v>
          </cell>
          <cell r="FN27" t="str">
            <v>AR B1070/2</v>
          </cell>
          <cell r="FO27" t="str">
            <v>AR B1070/3</v>
          </cell>
          <cell r="FP27" t="str">
            <v>AR B1070/4</v>
          </cell>
          <cell r="FQ27" t="str">
            <v>AR B1070/5</v>
          </cell>
          <cell r="FR27" t="str">
            <v>AR B1113/1</v>
          </cell>
          <cell r="FS27" t="str">
            <v>AR B1113/2</v>
          </cell>
          <cell r="FT27" t="str">
            <v>AR B1508/1</v>
          </cell>
          <cell r="FU27" t="str">
            <v>AR B1508/2</v>
          </cell>
        </row>
        <row r="28">
          <cell r="A28" t="str">
            <v>Site 1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 t="str">
            <v>GSP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 t="str">
            <v>GSP</v>
          </cell>
          <cell r="EH28" t="str">
            <v>GSP</v>
          </cell>
          <cell r="EI28" t="str">
            <v>GSP</v>
          </cell>
          <cell r="EJ28">
            <v>0</v>
          </cell>
          <cell r="EK28" t="str">
            <v>Braintree SR</v>
          </cell>
          <cell r="EL28" t="str">
            <v>GSP</v>
          </cell>
          <cell r="EM28">
            <v>0</v>
          </cell>
          <cell r="EN28" t="str">
            <v>GSP</v>
          </cell>
          <cell r="EO28" t="str">
            <v>GSP</v>
          </cell>
          <cell r="EP28" t="str">
            <v>GSP</v>
          </cell>
          <cell r="EQ28" t="str">
            <v>GSP</v>
          </cell>
          <cell r="ER28" t="str">
            <v>GSP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 t="str">
            <v>Bramford SR</v>
          </cell>
          <cell r="FH28" t="str">
            <v>Bramford SR</v>
          </cell>
          <cell r="FI28" t="str">
            <v>Bramford SR</v>
          </cell>
          <cell r="FJ28">
            <v>0</v>
          </cell>
          <cell r="FK28" t="str">
            <v>Braintree SR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 t="str">
            <v>Bramford SR</v>
          </cell>
          <cell r="FS28" t="str">
            <v>Bramford SR</v>
          </cell>
          <cell r="FT28">
            <v>0</v>
          </cell>
          <cell r="FU28">
            <v>0</v>
          </cell>
        </row>
        <row r="29">
          <cell r="A29" t="str">
            <v>Site 2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 t="str">
            <v>Braintree SR</v>
          </cell>
          <cell r="EH29" t="str">
            <v>Braintree SR</v>
          </cell>
          <cell r="EI29" t="str">
            <v>Braintree SR</v>
          </cell>
          <cell r="EJ29">
            <v>0</v>
          </cell>
          <cell r="EK29">
            <v>0</v>
          </cell>
          <cell r="EL29" t="str">
            <v>Braintree SR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</row>
        <row r="30">
          <cell r="A30" t="str">
            <v>Site 3</v>
          </cell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</row>
        <row r="31">
          <cell r="A31" t="str">
            <v>Site 4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</row>
        <row r="32">
          <cell r="A32" t="str">
            <v>Site 5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</row>
        <row r="33">
          <cell r="A33" t="str">
            <v>Site 6</v>
          </cell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</row>
        <row r="34">
          <cell r="A34" t="str">
            <v>Site 7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</row>
        <row r="35">
          <cell r="A35" t="str">
            <v>Site 8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</row>
        <row r="36">
          <cell r="A36" t="str">
            <v>Site 9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</row>
        <row r="37">
          <cell r="A37" t="str">
            <v>Site 10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</row>
        <row r="38">
          <cell r="A38" t="str">
            <v>Site 11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</row>
        <row r="39">
          <cell r="A39" t="str">
            <v>Site 12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</row>
        <row r="40">
          <cell r="A40" t="str">
            <v>Site 13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</row>
        <row r="41">
          <cell r="A41" t="str">
            <v>Site 14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</row>
        <row r="42">
          <cell r="A42" t="str">
            <v>Site 15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</row>
        <row r="43">
          <cell r="A43" t="str">
            <v>Site 16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</row>
        <row r="44">
          <cell r="A44" t="str">
            <v>Site 17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</row>
        <row r="45">
          <cell r="A45" t="str">
            <v>Site 18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</row>
        <row r="46">
          <cell r="A46" t="str">
            <v>Site 19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</row>
        <row r="47">
          <cell r="A47" t="str">
            <v>Site 20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1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2</v>
          </cell>
          <cell r="EH48">
            <v>2</v>
          </cell>
          <cell r="EI48">
            <v>2</v>
          </cell>
          <cell r="EJ48">
            <v>0</v>
          </cell>
          <cell r="EK48">
            <v>1</v>
          </cell>
          <cell r="EL48">
            <v>2</v>
          </cell>
          <cell r="EM48">
            <v>0</v>
          </cell>
          <cell r="EN48">
            <v>1</v>
          </cell>
          <cell r="EO48">
            <v>1</v>
          </cell>
          <cell r="EP48">
            <v>1</v>
          </cell>
          <cell r="EQ48">
            <v>1</v>
          </cell>
          <cell r="ER48">
            <v>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1</v>
          </cell>
          <cell r="FH48">
            <v>1</v>
          </cell>
          <cell r="FI48">
            <v>1</v>
          </cell>
          <cell r="FJ48">
            <v>0</v>
          </cell>
          <cell r="FK48">
            <v>1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1</v>
          </cell>
          <cell r="FS48">
            <v>1</v>
          </cell>
          <cell r="FT48">
            <v>0</v>
          </cell>
          <cell r="FU48">
            <v>0</v>
          </cell>
        </row>
      </sheetData>
      <sheetData sheetId="6">
        <row r="3">
          <cell r="B3">
            <v>42454</v>
          </cell>
        </row>
        <row r="4">
          <cell r="B4">
            <v>42457</v>
          </cell>
        </row>
        <row r="5">
          <cell r="B5">
            <v>42492</v>
          </cell>
        </row>
        <row r="6">
          <cell r="B6">
            <v>42520</v>
          </cell>
        </row>
        <row r="7">
          <cell r="B7">
            <v>42611</v>
          </cell>
        </row>
        <row r="8">
          <cell r="B8">
            <v>42730</v>
          </cell>
        </row>
        <row r="9">
          <cell r="B9">
            <v>42731</v>
          </cell>
        </row>
        <row r="10">
          <cell r="B10">
            <v>42732</v>
          </cell>
        </row>
        <row r="11">
          <cell r="B11">
            <v>42733</v>
          </cell>
        </row>
        <row r="12">
          <cell r="B12">
            <v>42734</v>
          </cell>
        </row>
        <row r="13">
          <cell r="B13">
            <v>42737</v>
          </cell>
        </row>
        <row r="14">
          <cell r="B14">
            <v>42738</v>
          </cell>
        </row>
        <row r="15">
          <cell r="B15">
            <v>42739</v>
          </cell>
        </row>
        <row r="16">
          <cell r="B16">
            <v>42740</v>
          </cell>
        </row>
        <row r="17">
          <cell r="B17">
            <v>42741</v>
          </cell>
        </row>
        <row r="18">
          <cell r="B18">
            <v>42839</v>
          </cell>
        </row>
        <row r="19">
          <cell r="B19">
            <v>42842</v>
          </cell>
        </row>
        <row r="20">
          <cell r="B20">
            <v>42856</v>
          </cell>
        </row>
        <row r="21">
          <cell r="B21">
            <v>42884</v>
          </cell>
        </row>
        <row r="22">
          <cell r="B22">
            <v>42975</v>
          </cell>
        </row>
        <row r="23">
          <cell r="B23">
            <v>43094</v>
          </cell>
        </row>
        <row r="24">
          <cell r="B24">
            <v>43095</v>
          </cell>
        </row>
        <row r="25">
          <cell r="B25">
            <v>43096</v>
          </cell>
        </row>
        <row r="26">
          <cell r="B26">
            <v>43097</v>
          </cell>
        </row>
        <row r="27">
          <cell r="B27">
            <v>43098</v>
          </cell>
        </row>
        <row r="28">
          <cell r="B28">
            <v>43101</v>
          </cell>
        </row>
        <row r="29">
          <cell r="B29">
            <v>43102</v>
          </cell>
        </row>
        <row r="30">
          <cell r="B30">
            <v>43103</v>
          </cell>
        </row>
        <row r="31">
          <cell r="B31">
            <v>43104</v>
          </cell>
        </row>
        <row r="32">
          <cell r="B32">
            <v>43105</v>
          </cell>
        </row>
        <row r="33">
          <cell r="B33">
            <v>43189</v>
          </cell>
        </row>
        <row r="34">
          <cell r="B34">
            <v>43192</v>
          </cell>
        </row>
        <row r="35">
          <cell r="B35">
            <v>43227</v>
          </cell>
        </row>
        <row r="36">
          <cell r="B36">
            <v>43248</v>
          </cell>
        </row>
        <row r="37">
          <cell r="B37">
            <v>43339</v>
          </cell>
        </row>
        <row r="38">
          <cell r="B38">
            <v>43459</v>
          </cell>
        </row>
        <row r="39">
          <cell r="B39">
            <v>43460</v>
          </cell>
        </row>
        <row r="40">
          <cell r="B40">
            <v>43461</v>
          </cell>
        </row>
        <row r="41">
          <cell r="B41">
            <v>43462</v>
          </cell>
        </row>
        <row r="42">
          <cell r="B42">
            <v>43465</v>
          </cell>
        </row>
        <row r="43">
          <cell r="B43">
            <v>43466</v>
          </cell>
        </row>
        <row r="44">
          <cell r="B44">
            <v>43467</v>
          </cell>
        </row>
        <row r="45">
          <cell r="B45">
            <v>43468</v>
          </cell>
        </row>
        <row r="46">
          <cell r="B46">
            <v>43469</v>
          </cell>
        </row>
        <row r="47">
          <cell r="B47">
            <v>43574</v>
          </cell>
        </row>
        <row r="48">
          <cell r="B48">
            <v>43577</v>
          </cell>
        </row>
        <row r="49">
          <cell r="B49">
            <v>43591</v>
          </cell>
        </row>
        <row r="50">
          <cell r="B50">
            <v>43612</v>
          </cell>
        </row>
        <row r="51">
          <cell r="B51">
            <v>43703</v>
          </cell>
        </row>
        <row r="52">
          <cell r="B52">
            <v>43824</v>
          </cell>
        </row>
        <row r="53">
          <cell r="B53">
            <v>43825</v>
          </cell>
        </row>
        <row r="54">
          <cell r="B54">
            <v>43826</v>
          </cell>
        </row>
        <row r="55">
          <cell r="B55">
            <v>43829</v>
          </cell>
        </row>
        <row r="56">
          <cell r="B56">
            <v>43830</v>
          </cell>
        </row>
        <row r="57">
          <cell r="B57">
            <v>43831</v>
          </cell>
        </row>
        <row r="58">
          <cell r="B58">
            <v>43832</v>
          </cell>
        </row>
        <row r="59">
          <cell r="B59">
            <v>43833</v>
          </cell>
        </row>
        <row r="60">
          <cell r="B60">
            <v>43931</v>
          </cell>
        </row>
        <row r="61">
          <cell r="B61">
            <v>43934</v>
          </cell>
        </row>
        <row r="62">
          <cell r="B62">
            <v>43955</v>
          </cell>
        </row>
        <row r="63">
          <cell r="B63">
            <v>43976</v>
          </cell>
        </row>
        <row r="64">
          <cell r="B64">
            <v>44074</v>
          </cell>
        </row>
        <row r="65">
          <cell r="B65">
            <v>44190</v>
          </cell>
        </row>
        <row r="66">
          <cell r="B66">
            <v>44193</v>
          </cell>
        </row>
        <row r="67">
          <cell r="B67">
            <v>44194</v>
          </cell>
        </row>
        <row r="68">
          <cell r="B68">
            <v>44195</v>
          </cell>
        </row>
        <row r="69">
          <cell r="B69">
            <v>44196</v>
          </cell>
        </row>
        <row r="70">
          <cell r="B70">
            <v>44197</v>
          </cell>
        </row>
        <row r="71">
          <cell r="B71">
            <v>44200</v>
          </cell>
        </row>
        <row r="72">
          <cell r="B72">
            <v>44201</v>
          </cell>
        </row>
        <row r="73">
          <cell r="B73">
            <v>44202</v>
          </cell>
        </row>
        <row r="74">
          <cell r="B74">
            <v>44203</v>
          </cell>
        </row>
        <row r="75">
          <cell r="B75">
            <v>44204</v>
          </cell>
        </row>
        <row r="76">
          <cell r="B76">
            <v>44288</v>
          </cell>
        </row>
        <row r="77">
          <cell r="B77">
            <v>44291</v>
          </cell>
        </row>
        <row r="78">
          <cell r="B78">
            <v>44319</v>
          </cell>
        </row>
        <row r="79">
          <cell r="B79">
            <v>44347</v>
          </cell>
        </row>
        <row r="80">
          <cell r="B80">
            <v>44438</v>
          </cell>
        </row>
        <row r="81">
          <cell r="B81">
            <v>44557</v>
          </cell>
        </row>
        <row r="82">
          <cell r="B82">
            <v>44558</v>
          </cell>
        </row>
        <row r="83">
          <cell r="B83">
            <v>44559</v>
          </cell>
        </row>
        <row r="84">
          <cell r="B84">
            <v>44560</v>
          </cell>
        </row>
        <row r="85">
          <cell r="B85">
            <v>44561</v>
          </cell>
        </row>
        <row r="86">
          <cell r="B86">
            <v>44564</v>
          </cell>
        </row>
        <row r="87">
          <cell r="B87">
            <v>44565</v>
          </cell>
        </row>
        <row r="88">
          <cell r="B88">
            <v>44566</v>
          </cell>
        </row>
        <row r="89">
          <cell r="B89">
            <v>44567</v>
          </cell>
        </row>
        <row r="90">
          <cell r="B90">
            <v>44568</v>
          </cell>
        </row>
        <row r="91">
          <cell r="B91">
            <v>44666</v>
          </cell>
        </row>
        <row r="92">
          <cell r="B92">
            <v>44669</v>
          </cell>
        </row>
        <row r="93">
          <cell r="B93">
            <v>44683</v>
          </cell>
        </row>
        <row r="94">
          <cell r="B94">
            <v>44711</v>
          </cell>
        </row>
        <row r="95">
          <cell r="B95">
            <v>44802</v>
          </cell>
        </row>
        <row r="96">
          <cell r="B96">
            <v>44921</v>
          </cell>
        </row>
        <row r="97">
          <cell r="B97">
            <v>44922</v>
          </cell>
        </row>
        <row r="98">
          <cell r="B98">
            <v>44923</v>
          </cell>
        </row>
        <row r="99">
          <cell r="B99">
            <v>44924</v>
          </cell>
        </row>
        <row r="100">
          <cell r="B100">
            <v>44925</v>
          </cell>
        </row>
        <row r="101">
          <cell r="B101">
            <v>44928</v>
          </cell>
        </row>
        <row r="102">
          <cell r="B102">
            <v>44929</v>
          </cell>
        </row>
        <row r="103">
          <cell r="B103">
            <v>44930</v>
          </cell>
        </row>
        <row r="104">
          <cell r="B104">
            <v>44931</v>
          </cell>
        </row>
        <row r="105">
          <cell r="B105">
            <v>44932</v>
          </cell>
        </row>
        <row r="106">
          <cell r="B106">
            <v>45023</v>
          </cell>
        </row>
        <row r="107">
          <cell r="B107">
            <v>45026</v>
          </cell>
        </row>
        <row r="108">
          <cell r="B108">
            <v>45047</v>
          </cell>
        </row>
        <row r="109">
          <cell r="B109">
            <v>45075</v>
          </cell>
        </row>
        <row r="110">
          <cell r="B110">
            <v>45166</v>
          </cell>
        </row>
        <row r="111">
          <cell r="B111">
            <v>45285</v>
          </cell>
        </row>
        <row r="112">
          <cell r="B112">
            <v>45286</v>
          </cell>
        </row>
        <row r="113">
          <cell r="B113">
            <v>45287</v>
          </cell>
        </row>
        <row r="114">
          <cell r="B114">
            <v>45288</v>
          </cell>
        </row>
        <row r="115">
          <cell r="B115">
            <v>45289</v>
          </cell>
        </row>
        <row r="116">
          <cell r="B116">
            <v>45292</v>
          </cell>
        </row>
        <row r="117">
          <cell r="B117">
            <v>45293</v>
          </cell>
        </row>
        <row r="118">
          <cell r="B118">
            <v>45294</v>
          </cell>
        </row>
        <row r="119">
          <cell r="B119">
            <v>45295</v>
          </cell>
        </row>
        <row r="120">
          <cell r="B120">
            <v>45296</v>
          </cell>
        </row>
      </sheetData>
      <sheetData sheetId="7">
        <row r="2">
          <cell r="A2" t="str">
            <v>Towers, Including Works Between Spans</v>
          </cell>
          <cell r="B2" t="str">
            <v>Mobilisation</v>
          </cell>
          <cell r="C2">
            <v>0</v>
          </cell>
          <cell r="D2">
            <v>0</v>
          </cell>
          <cell r="E2" t="str">
            <v>Demolition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 t="str">
            <v>De-mobilisation</v>
          </cell>
          <cell r="R2">
            <v>0</v>
          </cell>
          <cell r="S2">
            <v>0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 t="str">
            <v>Remove Conductor</v>
          </cell>
          <cell r="F3">
            <v>0</v>
          </cell>
          <cell r="G3">
            <v>0</v>
          </cell>
          <cell r="H3" t="str">
            <v>Steelwork</v>
          </cell>
          <cell r="I3">
            <v>0</v>
          </cell>
          <cell r="J3">
            <v>0</v>
          </cell>
          <cell r="K3" t="str">
            <v>Foundations</v>
          </cell>
          <cell r="L3">
            <v>0</v>
          </cell>
          <cell r="M3">
            <v>0</v>
          </cell>
          <cell r="N3" t="str">
            <v>General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</row>
        <row r="4">
          <cell r="A4">
            <v>0</v>
          </cell>
          <cell r="B4" t="str">
            <v>Start</v>
          </cell>
          <cell r="C4" t="str">
            <v xml:space="preserve">Finish </v>
          </cell>
          <cell r="D4" t="str">
            <v>Duration</v>
          </cell>
          <cell r="E4" t="str">
            <v>Start</v>
          </cell>
          <cell r="F4" t="str">
            <v xml:space="preserve">Finish </v>
          </cell>
          <cell r="G4" t="str">
            <v>Duration</v>
          </cell>
          <cell r="H4" t="str">
            <v>Start</v>
          </cell>
          <cell r="I4" t="str">
            <v xml:space="preserve">Finish </v>
          </cell>
          <cell r="J4" t="str">
            <v>Duration</v>
          </cell>
          <cell r="K4" t="str">
            <v>Start</v>
          </cell>
          <cell r="L4" t="str">
            <v xml:space="preserve">Finish </v>
          </cell>
          <cell r="M4" t="str">
            <v>Duration</v>
          </cell>
          <cell r="N4" t="str">
            <v>Start</v>
          </cell>
          <cell r="O4" t="str">
            <v xml:space="preserve">Finish </v>
          </cell>
          <cell r="P4" t="str">
            <v>Duration</v>
          </cell>
          <cell r="Q4" t="str">
            <v>Start</v>
          </cell>
          <cell r="R4" t="str">
            <v xml:space="preserve">Finish </v>
          </cell>
          <cell r="S4" t="str">
            <v>Duration</v>
          </cell>
        </row>
        <row r="5">
          <cell r="A5">
            <v>5</v>
          </cell>
          <cell r="B5">
            <v>44244</v>
          </cell>
          <cell r="C5">
            <v>44249</v>
          </cell>
          <cell r="D5">
            <v>4</v>
          </cell>
          <cell r="E5">
            <v>44180</v>
          </cell>
          <cell r="F5">
            <v>44235</v>
          </cell>
          <cell r="G5">
            <v>40</v>
          </cell>
          <cell r="H5">
            <v>44249</v>
          </cell>
          <cell r="I5">
            <v>44252</v>
          </cell>
          <cell r="J5">
            <v>4</v>
          </cell>
          <cell r="K5">
            <v>44263</v>
          </cell>
          <cell r="L5">
            <v>44266</v>
          </cell>
          <cell r="M5">
            <v>4</v>
          </cell>
          <cell r="N5">
            <v>44249</v>
          </cell>
          <cell r="O5">
            <v>44266</v>
          </cell>
          <cell r="P5">
            <v>14</v>
          </cell>
          <cell r="Q5">
            <v>44266</v>
          </cell>
          <cell r="R5">
            <v>44270</v>
          </cell>
          <cell r="S5">
            <v>3</v>
          </cell>
        </row>
        <row r="6">
          <cell r="A6">
            <v>6</v>
          </cell>
          <cell r="B6">
            <v>44249</v>
          </cell>
          <cell r="C6">
            <v>44252</v>
          </cell>
          <cell r="D6">
            <v>4</v>
          </cell>
          <cell r="E6">
            <v>44180</v>
          </cell>
          <cell r="F6">
            <v>44235</v>
          </cell>
          <cell r="G6">
            <v>40</v>
          </cell>
          <cell r="H6">
            <v>44252</v>
          </cell>
          <cell r="I6">
            <v>44257</v>
          </cell>
          <cell r="J6">
            <v>4</v>
          </cell>
          <cell r="K6">
            <v>44266</v>
          </cell>
          <cell r="L6">
            <v>44271</v>
          </cell>
          <cell r="M6">
            <v>4</v>
          </cell>
          <cell r="N6">
            <v>44252</v>
          </cell>
          <cell r="O6">
            <v>44271</v>
          </cell>
          <cell r="P6">
            <v>14</v>
          </cell>
          <cell r="Q6">
            <v>44271</v>
          </cell>
          <cell r="R6">
            <v>44273</v>
          </cell>
          <cell r="S6">
            <v>3</v>
          </cell>
        </row>
        <row r="7">
          <cell r="A7">
            <v>7</v>
          </cell>
          <cell r="B7">
            <v>44252</v>
          </cell>
          <cell r="C7">
            <v>44257</v>
          </cell>
          <cell r="D7">
            <v>4</v>
          </cell>
          <cell r="E7">
            <v>44180</v>
          </cell>
          <cell r="F7">
            <v>44235</v>
          </cell>
          <cell r="G7">
            <v>40</v>
          </cell>
          <cell r="H7">
            <v>44257</v>
          </cell>
          <cell r="I7">
            <v>44260</v>
          </cell>
          <cell r="J7">
            <v>4</v>
          </cell>
          <cell r="K7">
            <v>44271</v>
          </cell>
          <cell r="L7">
            <v>44274</v>
          </cell>
          <cell r="M7">
            <v>4</v>
          </cell>
          <cell r="N7">
            <v>44257</v>
          </cell>
          <cell r="O7">
            <v>44274</v>
          </cell>
          <cell r="P7">
            <v>14</v>
          </cell>
          <cell r="Q7">
            <v>44274</v>
          </cell>
          <cell r="R7">
            <v>44278</v>
          </cell>
          <cell r="S7">
            <v>3</v>
          </cell>
        </row>
        <row r="8">
          <cell r="A8">
            <v>8</v>
          </cell>
          <cell r="B8">
            <v>44257</v>
          </cell>
          <cell r="C8">
            <v>44260</v>
          </cell>
          <cell r="D8">
            <v>4</v>
          </cell>
          <cell r="E8">
            <v>44180</v>
          </cell>
          <cell r="F8">
            <v>44235</v>
          </cell>
          <cell r="G8">
            <v>40</v>
          </cell>
          <cell r="H8">
            <v>44260</v>
          </cell>
          <cell r="I8">
            <v>44265</v>
          </cell>
          <cell r="J8">
            <v>4</v>
          </cell>
          <cell r="K8">
            <v>44274</v>
          </cell>
          <cell r="L8">
            <v>44279</v>
          </cell>
          <cell r="M8">
            <v>4</v>
          </cell>
          <cell r="N8">
            <v>44260</v>
          </cell>
          <cell r="O8">
            <v>44279</v>
          </cell>
          <cell r="P8">
            <v>14</v>
          </cell>
          <cell r="Q8">
            <v>44279</v>
          </cell>
          <cell r="R8">
            <v>44281</v>
          </cell>
          <cell r="S8">
            <v>3</v>
          </cell>
        </row>
        <row r="9">
          <cell r="A9">
            <v>9</v>
          </cell>
          <cell r="B9">
            <v>44260</v>
          </cell>
          <cell r="C9">
            <v>44265</v>
          </cell>
          <cell r="D9">
            <v>4</v>
          </cell>
          <cell r="E9">
            <v>44180</v>
          </cell>
          <cell r="F9">
            <v>44235</v>
          </cell>
          <cell r="G9">
            <v>40</v>
          </cell>
          <cell r="H9">
            <v>44265</v>
          </cell>
          <cell r="I9">
            <v>44270</v>
          </cell>
          <cell r="J9">
            <v>4</v>
          </cell>
          <cell r="K9">
            <v>44279</v>
          </cell>
          <cell r="L9">
            <v>44284</v>
          </cell>
          <cell r="M9">
            <v>4</v>
          </cell>
          <cell r="N9">
            <v>44265</v>
          </cell>
          <cell r="O9">
            <v>44284</v>
          </cell>
          <cell r="P9">
            <v>14</v>
          </cell>
          <cell r="Q9">
            <v>44284</v>
          </cell>
          <cell r="R9">
            <v>44286</v>
          </cell>
          <cell r="S9">
            <v>3</v>
          </cell>
        </row>
        <row r="10">
          <cell r="A10">
            <v>10</v>
          </cell>
          <cell r="B10">
            <v>44265</v>
          </cell>
          <cell r="C10">
            <v>44270</v>
          </cell>
          <cell r="D10">
            <v>4</v>
          </cell>
          <cell r="E10">
            <v>44180</v>
          </cell>
          <cell r="F10">
            <v>44235</v>
          </cell>
          <cell r="G10">
            <v>40</v>
          </cell>
          <cell r="H10">
            <v>44270</v>
          </cell>
          <cell r="I10">
            <v>44273</v>
          </cell>
          <cell r="J10">
            <v>4</v>
          </cell>
          <cell r="K10">
            <v>44284</v>
          </cell>
          <cell r="L10">
            <v>44287</v>
          </cell>
          <cell r="M10">
            <v>4</v>
          </cell>
          <cell r="N10">
            <v>44270</v>
          </cell>
          <cell r="O10">
            <v>44287</v>
          </cell>
          <cell r="P10">
            <v>14</v>
          </cell>
          <cell r="Q10">
            <v>44287</v>
          </cell>
          <cell r="R10">
            <v>44291</v>
          </cell>
          <cell r="S10">
            <v>3</v>
          </cell>
        </row>
        <row r="11">
          <cell r="A11">
            <v>11</v>
          </cell>
          <cell r="B11">
            <v>44270</v>
          </cell>
          <cell r="C11">
            <v>44273</v>
          </cell>
          <cell r="D11">
            <v>4</v>
          </cell>
          <cell r="E11">
            <v>44180</v>
          </cell>
          <cell r="F11">
            <v>44235</v>
          </cell>
          <cell r="G11">
            <v>40</v>
          </cell>
          <cell r="H11">
            <v>44273</v>
          </cell>
          <cell r="I11">
            <v>44278</v>
          </cell>
          <cell r="J11">
            <v>4</v>
          </cell>
          <cell r="K11">
            <v>44287</v>
          </cell>
          <cell r="L11">
            <v>44292</v>
          </cell>
          <cell r="M11">
            <v>4</v>
          </cell>
          <cell r="N11">
            <v>44273</v>
          </cell>
          <cell r="O11">
            <v>44292</v>
          </cell>
          <cell r="P11">
            <v>14</v>
          </cell>
          <cell r="Q11">
            <v>44292</v>
          </cell>
          <cell r="R11">
            <v>44294</v>
          </cell>
          <cell r="S11">
            <v>3</v>
          </cell>
        </row>
        <row r="12">
          <cell r="A12">
            <v>12</v>
          </cell>
          <cell r="B12">
            <v>44273</v>
          </cell>
          <cell r="C12">
            <v>44278</v>
          </cell>
          <cell r="D12">
            <v>4</v>
          </cell>
          <cell r="E12">
            <v>44180</v>
          </cell>
          <cell r="F12">
            <v>44235</v>
          </cell>
          <cell r="G12">
            <v>40</v>
          </cell>
          <cell r="H12">
            <v>44278</v>
          </cell>
          <cell r="I12">
            <v>44281</v>
          </cell>
          <cell r="J12">
            <v>4</v>
          </cell>
          <cell r="K12">
            <v>44292</v>
          </cell>
          <cell r="L12">
            <v>44295</v>
          </cell>
          <cell r="M12">
            <v>4</v>
          </cell>
          <cell r="N12">
            <v>44278</v>
          </cell>
          <cell r="O12">
            <v>44295</v>
          </cell>
          <cell r="P12">
            <v>14</v>
          </cell>
          <cell r="Q12">
            <v>44295</v>
          </cell>
          <cell r="R12">
            <v>44299</v>
          </cell>
          <cell r="S12">
            <v>3</v>
          </cell>
        </row>
        <row r="13">
          <cell r="A13">
            <v>13</v>
          </cell>
          <cell r="B13">
            <v>44278</v>
          </cell>
          <cell r="C13">
            <v>44281</v>
          </cell>
          <cell r="D13">
            <v>4</v>
          </cell>
          <cell r="E13">
            <v>44180</v>
          </cell>
          <cell r="F13">
            <v>44235</v>
          </cell>
          <cell r="G13">
            <v>40</v>
          </cell>
          <cell r="H13">
            <v>44281</v>
          </cell>
          <cell r="I13">
            <v>44286</v>
          </cell>
          <cell r="J13">
            <v>4</v>
          </cell>
          <cell r="K13">
            <v>44295</v>
          </cell>
          <cell r="L13">
            <v>44300</v>
          </cell>
          <cell r="M13">
            <v>4</v>
          </cell>
          <cell r="N13">
            <v>44281</v>
          </cell>
          <cell r="O13">
            <v>44300</v>
          </cell>
          <cell r="P13">
            <v>14</v>
          </cell>
          <cell r="Q13">
            <v>44300</v>
          </cell>
          <cell r="R13">
            <v>44302</v>
          </cell>
          <cell r="S13">
            <v>3</v>
          </cell>
        </row>
        <row r="14">
          <cell r="A14">
            <v>14</v>
          </cell>
          <cell r="B14">
            <v>44281</v>
          </cell>
          <cell r="C14">
            <v>44286</v>
          </cell>
          <cell r="D14">
            <v>4</v>
          </cell>
          <cell r="E14">
            <v>44180</v>
          </cell>
          <cell r="F14">
            <v>44235</v>
          </cell>
          <cell r="G14">
            <v>40</v>
          </cell>
          <cell r="H14">
            <v>44286</v>
          </cell>
          <cell r="I14">
            <v>44291</v>
          </cell>
          <cell r="J14">
            <v>4</v>
          </cell>
          <cell r="K14">
            <v>44300</v>
          </cell>
          <cell r="L14">
            <v>44305</v>
          </cell>
          <cell r="M14">
            <v>4</v>
          </cell>
          <cell r="N14">
            <v>44286</v>
          </cell>
          <cell r="O14">
            <v>44305</v>
          </cell>
          <cell r="P14">
            <v>14</v>
          </cell>
          <cell r="Q14">
            <v>44305</v>
          </cell>
          <cell r="R14">
            <v>44307</v>
          </cell>
          <cell r="S14">
            <v>3</v>
          </cell>
        </row>
        <row r="15">
          <cell r="A15">
            <v>15</v>
          </cell>
          <cell r="B15">
            <v>44286</v>
          </cell>
          <cell r="C15">
            <v>44291</v>
          </cell>
          <cell r="D15">
            <v>4</v>
          </cell>
          <cell r="E15">
            <v>44180</v>
          </cell>
          <cell r="F15">
            <v>44235</v>
          </cell>
          <cell r="G15">
            <v>40</v>
          </cell>
          <cell r="H15">
            <v>44291</v>
          </cell>
          <cell r="I15">
            <v>44294</v>
          </cell>
          <cell r="J15">
            <v>4</v>
          </cell>
          <cell r="K15">
            <v>44305</v>
          </cell>
          <cell r="L15">
            <v>44308</v>
          </cell>
          <cell r="M15">
            <v>4</v>
          </cell>
          <cell r="N15">
            <v>44291</v>
          </cell>
          <cell r="O15">
            <v>44308</v>
          </cell>
          <cell r="P15">
            <v>14</v>
          </cell>
          <cell r="Q15">
            <v>44308</v>
          </cell>
          <cell r="R15">
            <v>44312</v>
          </cell>
          <cell r="S15">
            <v>3</v>
          </cell>
        </row>
        <row r="16">
          <cell r="A16">
            <v>16</v>
          </cell>
          <cell r="B16">
            <v>44291</v>
          </cell>
          <cell r="C16">
            <v>44294</v>
          </cell>
          <cell r="D16">
            <v>4</v>
          </cell>
          <cell r="E16">
            <v>44180</v>
          </cell>
          <cell r="F16">
            <v>44235</v>
          </cell>
          <cell r="G16">
            <v>40</v>
          </cell>
          <cell r="H16">
            <v>44294</v>
          </cell>
          <cell r="I16">
            <v>44299</v>
          </cell>
          <cell r="J16">
            <v>4</v>
          </cell>
          <cell r="K16">
            <v>44308</v>
          </cell>
          <cell r="L16">
            <v>44313</v>
          </cell>
          <cell r="M16">
            <v>4</v>
          </cell>
          <cell r="N16">
            <v>44294</v>
          </cell>
          <cell r="O16">
            <v>44313</v>
          </cell>
          <cell r="P16">
            <v>14</v>
          </cell>
          <cell r="Q16">
            <v>44313</v>
          </cell>
          <cell r="R16">
            <v>44315</v>
          </cell>
          <cell r="S16">
            <v>3</v>
          </cell>
        </row>
        <row r="17">
          <cell r="A17">
            <v>17</v>
          </cell>
          <cell r="B17">
            <v>44294</v>
          </cell>
          <cell r="C17">
            <v>44299</v>
          </cell>
          <cell r="D17">
            <v>4</v>
          </cell>
          <cell r="E17">
            <v>44180</v>
          </cell>
          <cell r="F17">
            <v>44235</v>
          </cell>
          <cell r="G17">
            <v>40</v>
          </cell>
          <cell r="H17">
            <v>44299</v>
          </cell>
          <cell r="I17">
            <v>44302</v>
          </cell>
          <cell r="J17">
            <v>4</v>
          </cell>
          <cell r="K17">
            <v>44313</v>
          </cell>
          <cell r="L17">
            <v>44316</v>
          </cell>
          <cell r="M17">
            <v>4</v>
          </cell>
          <cell r="N17">
            <v>44299</v>
          </cell>
          <cell r="O17">
            <v>44316</v>
          </cell>
          <cell r="P17">
            <v>14</v>
          </cell>
          <cell r="Q17">
            <v>44316</v>
          </cell>
          <cell r="R17">
            <v>44320</v>
          </cell>
          <cell r="S17">
            <v>3</v>
          </cell>
        </row>
        <row r="18">
          <cell r="A18">
            <v>18</v>
          </cell>
          <cell r="B18">
            <v>44299</v>
          </cell>
          <cell r="C18">
            <v>44302</v>
          </cell>
          <cell r="D18">
            <v>4</v>
          </cell>
          <cell r="E18">
            <v>44180</v>
          </cell>
          <cell r="F18">
            <v>44235</v>
          </cell>
          <cell r="G18">
            <v>40</v>
          </cell>
          <cell r="H18">
            <v>44302</v>
          </cell>
          <cell r="I18">
            <v>44307</v>
          </cell>
          <cell r="J18">
            <v>4</v>
          </cell>
          <cell r="K18">
            <v>44316</v>
          </cell>
          <cell r="L18">
            <v>44321</v>
          </cell>
          <cell r="M18">
            <v>4</v>
          </cell>
          <cell r="N18">
            <v>44302</v>
          </cell>
          <cell r="O18">
            <v>44321</v>
          </cell>
          <cell r="P18">
            <v>14</v>
          </cell>
          <cell r="Q18">
            <v>44321</v>
          </cell>
          <cell r="R18">
            <v>44323</v>
          </cell>
          <cell r="S18">
            <v>3</v>
          </cell>
        </row>
        <row r="19">
          <cell r="A19">
            <v>19</v>
          </cell>
          <cell r="B19">
            <v>44302</v>
          </cell>
          <cell r="C19">
            <v>44307</v>
          </cell>
          <cell r="D19">
            <v>4</v>
          </cell>
          <cell r="E19">
            <v>44180</v>
          </cell>
          <cell r="F19">
            <v>44235</v>
          </cell>
          <cell r="G19">
            <v>40</v>
          </cell>
          <cell r="H19">
            <v>44307</v>
          </cell>
          <cell r="I19">
            <v>44312</v>
          </cell>
          <cell r="J19">
            <v>4</v>
          </cell>
          <cell r="K19">
            <v>44321</v>
          </cell>
          <cell r="L19">
            <v>44326</v>
          </cell>
          <cell r="M19">
            <v>4</v>
          </cell>
          <cell r="N19">
            <v>44307</v>
          </cell>
          <cell r="O19">
            <v>44326</v>
          </cell>
          <cell r="P19">
            <v>14</v>
          </cell>
          <cell r="Q19">
            <v>44326</v>
          </cell>
          <cell r="R19">
            <v>44328</v>
          </cell>
          <cell r="S19">
            <v>3</v>
          </cell>
        </row>
        <row r="20">
          <cell r="A20">
            <v>20</v>
          </cell>
          <cell r="B20">
            <v>44307</v>
          </cell>
          <cell r="C20">
            <v>44312</v>
          </cell>
          <cell r="D20">
            <v>4</v>
          </cell>
          <cell r="E20">
            <v>44180</v>
          </cell>
          <cell r="F20">
            <v>44235</v>
          </cell>
          <cell r="G20">
            <v>40</v>
          </cell>
          <cell r="H20">
            <v>44312</v>
          </cell>
          <cell r="I20">
            <v>44315</v>
          </cell>
          <cell r="J20">
            <v>4</v>
          </cell>
          <cell r="K20">
            <v>44326</v>
          </cell>
          <cell r="L20">
            <v>44329</v>
          </cell>
          <cell r="M20">
            <v>4</v>
          </cell>
          <cell r="N20">
            <v>44312</v>
          </cell>
          <cell r="O20">
            <v>44329</v>
          </cell>
          <cell r="P20">
            <v>14</v>
          </cell>
          <cell r="Q20">
            <v>44329</v>
          </cell>
          <cell r="R20">
            <v>44333</v>
          </cell>
          <cell r="S20">
            <v>3</v>
          </cell>
        </row>
        <row r="21">
          <cell r="A21">
            <v>21</v>
          </cell>
          <cell r="B21">
            <v>44312</v>
          </cell>
          <cell r="C21">
            <v>44315</v>
          </cell>
          <cell r="D21">
            <v>4</v>
          </cell>
          <cell r="E21">
            <v>44180</v>
          </cell>
          <cell r="F21">
            <v>44235</v>
          </cell>
          <cell r="G21">
            <v>40</v>
          </cell>
          <cell r="H21">
            <v>44315</v>
          </cell>
          <cell r="I21">
            <v>44320</v>
          </cell>
          <cell r="J21">
            <v>4</v>
          </cell>
          <cell r="K21">
            <v>44329</v>
          </cell>
          <cell r="L21">
            <v>44334</v>
          </cell>
          <cell r="M21">
            <v>4</v>
          </cell>
          <cell r="N21">
            <v>44315</v>
          </cell>
          <cell r="O21">
            <v>44334</v>
          </cell>
          <cell r="P21">
            <v>14</v>
          </cell>
          <cell r="Q21">
            <v>44334</v>
          </cell>
          <cell r="R21">
            <v>44336</v>
          </cell>
          <cell r="S21">
            <v>3</v>
          </cell>
        </row>
        <row r="22">
          <cell r="A22">
            <v>22</v>
          </cell>
          <cell r="B22">
            <v>44315</v>
          </cell>
          <cell r="C22">
            <v>44320</v>
          </cell>
          <cell r="D22">
            <v>4</v>
          </cell>
          <cell r="E22">
            <v>44180</v>
          </cell>
          <cell r="F22">
            <v>44235</v>
          </cell>
          <cell r="G22">
            <v>40</v>
          </cell>
          <cell r="H22">
            <v>44320</v>
          </cell>
          <cell r="I22">
            <v>44323</v>
          </cell>
          <cell r="J22">
            <v>4</v>
          </cell>
          <cell r="K22">
            <v>44334</v>
          </cell>
          <cell r="L22">
            <v>44337</v>
          </cell>
          <cell r="M22">
            <v>4</v>
          </cell>
          <cell r="N22">
            <v>44320</v>
          </cell>
          <cell r="O22">
            <v>44337</v>
          </cell>
          <cell r="P22">
            <v>14</v>
          </cell>
          <cell r="Q22">
            <v>44337</v>
          </cell>
          <cell r="R22">
            <v>44341</v>
          </cell>
          <cell r="S22">
            <v>3</v>
          </cell>
        </row>
        <row r="23">
          <cell r="A23">
            <v>23</v>
          </cell>
          <cell r="B23">
            <v>44320</v>
          </cell>
          <cell r="C23">
            <v>44323</v>
          </cell>
          <cell r="D23">
            <v>4</v>
          </cell>
          <cell r="E23">
            <v>44180</v>
          </cell>
          <cell r="F23">
            <v>44235</v>
          </cell>
          <cell r="G23">
            <v>40</v>
          </cell>
          <cell r="H23">
            <v>44323</v>
          </cell>
          <cell r="I23">
            <v>44328</v>
          </cell>
          <cell r="J23">
            <v>4</v>
          </cell>
          <cell r="K23">
            <v>44337</v>
          </cell>
          <cell r="L23">
            <v>44342</v>
          </cell>
          <cell r="M23">
            <v>4</v>
          </cell>
          <cell r="N23">
            <v>44323</v>
          </cell>
          <cell r="O23">
            <v>44342</v>
          </cell>
          <cell r="P23">
            <v>14</v>
          </cell>
          <cell r="Q23">
            <v>44342</v>
          </cell>
          <cell r="R23">
            <v>44344</v>
          </cell>
          <cell r="S23">
            <v>3</v>
          </cell>
        </row>
        <row r="24">
          <cell r="A24">
            <v>24</v>
          </cell>
          <cell r="B24">
            <v>44323</v>
          </cell>
          <cell r="C24">
            <v>44328</v>
          </cell>
          <cell r="D24">
            <v>4</v>
          </cell>
          <cell r="E24">
            <v>44180</v>
          </cell>
          <cell r="F24">
            <v>44235</v>
          </cell>
          <cell r="G24">
            <v>40</v>
          </cell>
          <cell r="H24">
            <v>44328</v>
          </cell>
          <cell r="I24">
            <v>44333</v>
          </cell>
          <cell r="J24">
            <v>4</v>
          </cell>
          <cell r="K24">
            <v>44342</v>
          </cell>
          <cell r="L24">
            <v>44347</v>
          </cell>
          <cell r="M24">
            <v>4</v>
          </cell>
          <cell r="N24">
            <v>44328</v>
          </cell>
          <cell r="O24">
            <v>44347</v>
          </cell>
          <cell r="P24">
            <v>14</v>
          </cell>
          <cell r="Q24">
            <v>44347</v>
          </cell>
          <cell r="R24">
            <v>44349</v>
          </cell>
          <cell r="S24">
            <v>3</v>
          </cell>
        </row>
        <row r="25">
          <cell r="A25">
            <v>25</v>
          </cell>
          <cell r="B25">
            <v>44328</v>
          </cell>
          <cell r="C25">
            <v>44333</v>
          </cell>
          <cell r="D25">
            <v>4</v>
          </cell>
          <cell r="E25">
            <v>44180</v>
          </cell>
          <cell r="F25">
            <v>44235</v>
          </cell>
          <cell r="G25">
            <v>40</v>
          </cell>
          <cell r="H25">
            <v>44333</v>
          </cell>
          <cell r="I25">
            <v>44336</v>
          </cell>
          <cell r="J25">
            <v>4</v>
          </cell>
          <cell r="K25">
            <v>44347</v>
          </cell>
          <cell r="L25">
            <v>44350</v>
          </cell>
          <cell r="M25">
            <v>4</v>
          </cell>
          <cell r="N25">
            <v>44333</v>
          </cell>
          <cell r="O25">
            <v>44350</v>
          </cell>
          <cell r="P25">
            <v>14</v>
          </cell>
          <cell r="Q25">
            <v>44350</v>
          </cell>
          <cell r="R25">
            <v>44354</v>
          </cell>
          <cell r="S25">
            <v>3</v>
          </cell>
        </row>
        <row r="26">
          <cell r="A26">
            <v>26</v>
          </cell>
          <cell r="B26">
            <v>44333</v>
          </cell>
          <cell r="C26">
            <v>44336</v>
          </cell>
          <cell r="D26">
            <v>4</v>
          </cell>
          <cell r="E26">
            <v>44180</v>
          </cell>
          <cell r="F26">
            <v>44235</v>
          </cell>
          <cell r="G26">
            <v>40</v>
          </cell>
          <cell r="H26">
            <v>44336</v>
          </cell>
          <cell r="I26">
            <v>44341</v>
          </cell>
          <cell r="J26">
            <v>4</v>
          </cell>
          <cell r="K26">
            <v>44350</v>
          </cell>
          <cell r="L26">
            <v>44355</v>
          </cell>
          <cell r="M26">
            <v>4</v>
          </cell>
          <cell r="N26">
            <v>44336</v>
          </cell>
          <cell r="O26">
            <v>44355</v>
          </cell>
          <cell r="P26">
            <v>14</v>
          </cell>
          <cell r="Q26">
            <v>44355</v>
          </cell>
          <cell r="R26">
            <v>44357</v>
          </cell>
          <cell r="S26">
            <v>3</v>
          </cell>
        </row>
        <row r="27">
          <cell r="A27">
            <v>27</v>
          </cell>
          <cell r="B27">
            <v>44336</v>
          </cell>
          <cell r="C27">
            <v>44341</v>
          </cell>
          <cell r="D27">
            <v>4</v>
          </cell>
          <cell r="E27">
            <v>44180</v>
          </cell>
          <cell r="F27">
            <v>44235</v>
          </cell>
          <cell r="G27">
            <v>40</v>
          </cell>
          <cell r="H27">
            <v>44341</v>
          </cell>
          <cell r="I27">
            <v>44344</v>
          </cell>
          <cell r="J27">
            <v>4</v>
          </cell>
          <cell r="K27">
            <v>44355</v>
          </cell>
          <cell r="L27">
            <v>44358</v>
          </cell>
          <cell r="M27">
            <v>4</v>
          </cell>
          <cell r="N27">
            <v>44341</v>
          </cell>
          <cell r="O27">
            <v>44358</v>
          </cell>
          <cell r="P27">
            <v>14</v>
          </cell>
          <cell r="Q27">
            <v>44358</v>
          </cell>
          <cell r="R27">
            <v>44362</v>
          </cell>
          <cell r="S27">
            <v>3</v>
          </cell>
        </row>
        <row r="28">
          <cell r="A28">
            <v>28</v>
          </cell>
          <cell r="B28">
            <v>44341</v>
          </cell>
          <cell r="C28">
            <v>44344</v>
          </cell>
          <cell r="D28">
            <v>4</v>
          </cell>
          <cell r="E28">
            <v>44180</v>
          </cell>
          <cell r="F28">
            <v>44235</v>
          </cell>
          <cell r="G28">
            <v>40</v>
          </cell>
          <cell r="H28">
            <v>44344</v>
          </cell>
          <cell r="I28">
            <v>44349</v>
          </cell>
          <cell r="J28">
            <v>4</v>
          </cell>
          <cell r="K28">
            <v>44358</v>
          </cell>
          <cell r="L28">
            <v>44363</v>
          </cell>
          <cell r="M28">
            <v>4</v>
          </cell>
          <cell r="N28">
            <v>44344</v>
          </cell>
          <cell r="O28">
            <v>44363</v>
          </cell>
          <cell r="P28">
            <v>14</v>
          </cell>
          <cell r="Q28">
            <v>44363</v>
          </cell>
          <cell r="R28">
            <v>44365</v>
          </cell>
          <cell r="S28">
            <v>3</v>
          </cell>
        </row>
        <row r="29">
          <cell r="A29">
            <v>29</v>
          </cell>
          <cell r="B29">
            <v>44344</v>
          </cell>
          <cell r="C29">
            <v>44349</v>
          </cell>
          <cell r="D29">
            <v>4</v>
          </cell>
          <cell r="E29">
            <v>44180</v>
          </cell>
          <cell r="F29">
            <v>44235</v>
          </cell>
          <cell r="G29">
            <v>40</v>
          </cell>
          <cell r="H29">
            <v>44349</v>
          </cell>
          <cell r="I29">
            <v>44354</v>
          </cell>
          <cell r="J29">
            <v>4</v>
          </cell>
          <cell r="K29">
            <v>44363</v>
          </cell>
          <cell r="L29">
            <v>44368</v>
          </cell>
          <cell r="M29">
            <v>4</v>
          </cell>
          <cell r="N29">
            <v>44349</v>
          </cell>
          <cell r="O29">
            <v>44368</v>
          </cell>
          <cell r="P29">
            <v>14</v>
          </cell>
          <cell r="Q29">
            <v>44368</v>
          </cell>
          <cell r="R29">
            <v>44370</v>
          </cell>
          <cell r="S29">
            <v>3</v>
          </cell>
        </row>
        <row r="30">
          <cell r="A30">
            <v>30</v>
          </cell>
          <cell r="B30">
            <v>44349</v>
          </cell>
          <cell r="C30">
            <v>44354</v>
          </cell>
          <cell r="D30">
            <v>4</v>
          </cell>
          <cell r="E30">
            <v>44180</v>
          </cell>
          <cell r="F30">
            <v>44235</v>
          </cell>
          <cell r="G30">
            <v>40</v>
          </cell>
          <cell r="H30">
            <v>44354</v>
          </cell>
          <cell r="I30">
            <v>44357</v>
          </cell>
          <cell r="J30">
            <v>4</v>
          </cell>
          <cell r="K30">
            <v>44368</v>
          </cell>
          <cell r="L30">
            <v>44371</v>
          </cell>
          <cell r="M30">
            <v>4</v>
          </cell>
          <cell r="N30">
            <v>44354</v>
          </cell>
          <cell r="O30">
            <v>44371</v>
          </cell>
          <cell r="P30">
            <v>14</v>
          </cell>
          <cell r="Q30">
            <v>44371</v>
          </cell>
          <cell r="R30">
            <v>44375</v>
          </cell>
          <cell r="S30">
            <v>3</v>
          </cell>
        </row>
        <row r="31">
          <cell r="A31">
            <v>31</v>
          </cell>
          <cell r="B31">
            <v>44194</v>
          </cell>
          <cell r="C31">
            <v>44197</v>
          </cell>
          <cell r="D31">
            <v>4</v>
          </cell>
          <cell r="E31">
            <v>44180</v>
          </cell>
          <cell r="F31">
            <v>44235</v>
          </cell>
          <cell r="G31">
            <v>40</v>
          </cell>
          <cell r="H31">
            <v>44197</v>
          </cell>
          <cell r="I31">
            <v>44202</v>
          </cell>
          <cell r="J31">
            <v>4</v>
          </cell>
          <cell r="K31">
            <v>44211</v>
          </cell>
          <cell r="L31">
            <v>44216</v>
          </cell>
          <cell r="M31">
            <v>4</v>
          </cell>
          <cell r="N31">
            <v>44197</v>
          </cell>
          <cell r="O31">
            <v>44216</v>
          </cell>
          <cell r="P31">
            <v>14</v>
          </cell>
          <cell r="Q31">
            <v>44216</v>
          </cell>
          <cell r="R31">
            <v>44218</v>
          </cell>
          <cell r="S31">
            <v>3</v>
          </cell>
        </row>
        <row r="32">
          <cell r="A32">
            <v>32</v>
          </cell>
          <cell r="B32">
            <v>44197</v>
          </cell>
          <cell r="C32">
            <v>44202</v>
          </cell>
          <cell r="D32">
            <v>4</v>
          </cell>
          <cell r="E32">
            <v>44180</v>
          </cell>
          <cell r="F32">
            <v>44235</v>
          </cell>
          <cell r="G32">
            <v>40</v>
          </cell>
          <cell r="H32">
            <v>44202</v>
          </cell>
          <cell r="I32">
            <v>44207</v>
          </cell>
          <cell r="J32">
            <v>4</v>
          </cell>
          <cell r="K32">
            <v>44216</v>
          </cell>
          <cell r="L32">
            <v>44221</v>
          </cell>
          <cell r="M32">
            <v>4</v>
          </cell>
          <cell r="N32">
            <v>44202</v>
          </cell>
          <cell r="O32">
            <v>44221</v>
          </cell>
          <cell r="P32">
            <v>14</v>
          </cell>
          <cell r="Q32">
            <v>44221</v>
          </cell>
          <cell r="R32">
            <v>44223</v>
          </cell>
          <cell r="S32">
            <v>3</v>
          </cell>
        </row>
        <row r="33">
          <cell r="A33">
            <v>33</v>
          </cell>
          <cell r="B33">
            <v>44202</v>
          </cell>
          <cell r="C33">
            <v>44207</v>
          </cell>
          <cell r="D33">
            <v>4</v>
          </cell>
          <cell r="E33">
            <v>44180</v>
          </cell>
          <cell r="F33">
            <v>44235</v>
          </cell>
          <cell r="G33">
            <v>40</v>
          </cell>
          <cell r="H33">
            <v>44207</v>
          </cell>
          <cell r="I33">
            <v>44210</v>
          </cell>
          <cell r="J33">
            <v>4</v>
          </cell>
          <cell r="K33">
            <v>44221</v>
          </cell>
          <cell r="L33">
            <v>44224</v>
          </cell>
          <cell r="M33">
            <v>4</v>
          </cell>
          <cell r="N33">
            <v>44207</v>
          </cell>
          <cell r="O33">
            <v>44224</v>
          </cell>
          <cell r="P33">
            <v>14</v>
          </cell>
          <cell r="Q33">
            <v>44224</v>
          </cell>
          <cell r="R33">
            <v>44228</v>
          </cell>
          <cell r="S33">
            <v>3</v>
          </cell>
        </row>
        <row r="34">
          <cell r="A34">
            <v>34</v>
          </cell>
          <cell r="B34">
            <v>44207</v>
          </cell>
          <cell r="C34">
            <v>44210</v>
          </cell>
          <cell r="D34">
            <v>4</v>
          </cell>
          <cell r="E34">
            <v>44180</v>
          </cell>
          <cell r="F34">
            <v>44235</v>
          </cell>
          <cell r="G34">
            <v>40</v>
          </cell>
          <cell r="H34">
            <v>44210</v>
          </cell>
          <cell r="I34">
            <v>44215</v>
          </cell>
          <cell r="J34">
            <v>4</v>
          </cell>
          <cell r="K34">
            <v>44224</v>
          </cell>
          <cell r="L34">
            <v>44229</v>
          </cell>
          <cell r="M34">
            <v>4</v>
          </cell>
          <cell r="N34">
            <v>44210</v>
          </cell>
          <cell r="O34">
            <v>44229</v>
          </cell>
          <cell r="P34">
            <v>14</v>
          </cell>
          <cell r="Q34">
            <v>44229</v>
          </cell>
          <cell r="R34">
            <v>44231</v>
          </cell>
          <cell r="S34">
            <v>3</v>
          </cell>
        </row>
        <row r="35">
          <cell r="A35">
            <v>35</v>
          </cell>
          <cell r="B35">
            <v>44210</v>
          </cell>
          <cell r="C35">
            <v>44215</v>
          </cell>
          <cell r="D35">
            <v>4</v>
          </cell>
          <cell r="E35">
            <v>44180</v>
          </cell>
          <cell r="F35">
            <v>44235</v>
          </cell>
          <cell r="G35">
            <v>40</v>
          </cell>
          <cell r="H35">
            <v>44215</v>
          </cell>
          <cell r="I35">
            <v>44218</v>
          </cell>
          <cell r="J35">
            <v>4</v>
          </cell>
          <cell r="K35">
            <v>44229</v>
          </cell>
          <cell r="L35">
            <v>44232</v>
          </cell>
          <cell r="M35">
            <v>4</v>
          </cell>
          <cell r="N35">
            <v>44215</v>
          </cell>
          <cell r="O35">
            <v>44232</v>
          </cell>
          <cell r="P35">
            <v>14</v>
          </cell>
          <cell r="Q35">
            <v>44232</v>
          </cell>
          <cell r="R35">
            <v>44236</v>
          </cell>
          <cell r="S35">
            <v>3</v>
          </cell>
        </row>
        <row r="36">
          <cell r="A36">
            <v>36</v>
          </cell>
          <cell r="B36">
            <v>44215</v>
          </cell>
          <cell r="C36">
            <v>44218</v>
          </cell>
          <cell r="D36">
            <v>4</v>
          </cell>
          <cell r="E36">
            <v>44180</v>
          </cell>
          <cell r="F36">
            <v>44235</v>
          </cell>
          <cell r="G36">
            <v>40</v>
          </cell>
          <cell r="H36">
            <v>44218</v>
          </cell>
          <cell r="I36">
            <v>44223</v>
          </cell>
          <cell r="J36">
            <v>4</v>
          </cell>
          <cell r="K36">
            <v>44232</v>
          </cell>
          <cell r="L36">
            <v>44237</v>
          </cell>
          <cell r="M36">
            <v>4</v>
          </cell>
          <cell r="N36">
            <v>44218</v>
          </cell>
          <cell r="O36">
            <v>44237</v>
          </cell>
          <cell r="P36">
            <v>14</v>
          </cell>
          <cell r="Q36">
            <v>44237</v>
          </cell>
          <cell r="R36">
            <v>44239</v>
          </cell>
          <cell r="S36">
            <v>3</v>
          </cell>
        </row>
        <row r="37">
          <cell r="A37">
            <v>37</v>
          </cell>
          <cell r="B37">
            <v>44218</v>
          </cell>
          <cell r="C37">
            <v>44223</v>
          </cell>
          <cell r="D37">
            <v>4</v>
          </cell>
          <cell r="E37">
            <v>44180</v>
          </cell>
          <cell r="F37">
            <v>44235</v>
          </cell>
          <cell r="G37">
            <v>40</v>
          </cell>
          <cell r="H37">
            <v>44223</v>
          </cell>
          <cell r="I37">
            <v>44228</v>
          </cell>
          <cell r="J37">
            <v>4</v>
          </cell>
          <cell r="K37">
            <v>44237</v>
          </cell>
          <cell r="L37">
            <v>44242</v>
          </cell>
          <cell r="M37">
            <v>4</v>
          </cell>
          <cell r="N37">
            <v>44223</v>
          </cell>
          <cell r="O37">
            <v>44242</v>
          </cell>
          <cell r="P37">
            <v>14</v>
          </cell>
          <cell r="Q37">
            <v>44242</v>
          </cell>
          <cell r="R37">
            <v>44244</v>
          </cell>
          <cell r="S37">
            <v>3</v>
          </cell>
        </row>
        <row r="38">
          <cell r="A38">
            <v>38</v>
          </cell>
          <cell r="B38">
            <v>44223</v>
          </cell>
          <cell r="C38">
            <v>44228</v>
          </cell>
          <cell r="D38">
            <v>4</v>
          </cell>
          <cell r="E38">
            <v>44180</v>
          </cell>
          <cell r="F38">
            <v>44235</v>
          </cell>
          <cell r="G38">
            <v>40</v>
          </cell>
          <cell r="H38">
            <v>44228</v>
          </cell>
          <cell r="I38">
            <v>44231</v>
          </cell>
          <cell r="J38">
            <v>4</v>
          </cell>
          <cell r="K38">
            <v>44242</v>
          </cell>
          <cell r="L38">
            <v>44245</v>
          </cell>
          <cell r="M38">
            <v>4</v>
          </cell>
          <cell r="N38">
            <v>44228</v>
          </cell>
          <cell r="O38">
            <v>44245</v>
          </cell>
          <cell r="P38">
            <v>14</v>
          </cell>
          <cell r="Q38">
            <v>44245</v>
          </cell>
          <cell r="R38">
            <v>44249</v>
          </cell>
          <cell r="S38">
            <v>3</v>
          </cell>
        </row>
        <row r="39">
          <cell r="A39">
            <v>39</v>
          </cell>
          <cell r="B39">
            <v>44228</v>
          </cell>
          <cell r="C39">
            <v>44231</v>
          </cell>
          <cell r="D39">
            <v>4</v>
          </cell>
          <cell r="E39">
            <v>44180</v>
          </cell>
          <cell r="F39">
            <v>44235</v>
          </cell>
          <cell r="G39">
            <v>40</v>
          </cell>
          <cell r="H39">
            <v>44231</v>
          </cell>
          <cell r="I39">
            <v>44236</v>
          </cell>
          <cell r="J39">
            <v>4</v>
          </cell>
          <cell r="K39">
            <v>44245</v>
          </cell>
          <cell r="L39">
            <v>44250</v>
          </cell>
          <cell r="M39">
            <v>4</v>
          </cell>
          <cell r="N39">
            <v>44231</v>
          </cell>
          <cell r="O39">
            <v>44250</v>
          </cell>
          <cell r="P39">
            <v>14</v>
          </cell>
          <cell r="Q39">
            <v>44250</v>
          </cell>
          <cell r="R39">
            <v>44252</v>
          </cell>
          <cell r="S39">
            <v>3</v>
          </cell>
        </row>
        <row r="40">
          <cell r="A40">
            <v>40</v>
          </cell>
          <cell r="B40">
            <v>44231</v>
          </cell>
          <cell r="C40">
            <v>44236</v>
          </cell>
          <cell r="D40">
            <v>4</v>
          </cell>
          <cell r="E40">
            <v>44180</v>
          </cell>
          <cell r="F40">
            <v>44235</v>
          </cell>
          <cell r="G40">
            <v>40</v>
          </cell>
          <cell r="H40">
            <v>44236</v>
          </cell>
          <cell r="I40">
            <v>44239</v>
          </cell>
          <cell r="J40">
            <v>4</v>
          </cell>
          <cell r="K40">
            <v>44250</v>
          </cell>
          <cell r="L40">
            <v>44253</v>
          </cell>
          <cell r="M40">
            <v>4</v>
          </cell>
          <cell r="N40">
            <v>44236</v>
          </cell>
          <cell r="O40">
            <v>44253</v>
          </cell>
          <cell r="P40">
            <v>14</v>
          </cell>
          <cell r="Q40">
            <v>44253</v>
          </cell>
          <cell r="R40">
            <v>44257</v>
          </cell>
          <cell r="S40">
            <v>3</v>
          </cell>
        </row>
        <row r="41">
          <cell r="A41">
            <v>41</v>
          </cell>
          <cell r="B41">
            <v>44236</v>
          </cell>
          <cell r="C41">
            <v>44239</v>
          </cell>
          <cell r="D41">
            <v>4</v>
          </cell>
          <cell r="E41">
            <v>44180</v>
          </cell>
          <cell r="F41">
            <v>44235</v>
          </cell>
          <cell r="G41">
            <v>40</v>
          </cell>
          <cell r="H41">
            <v>44239</v>
          </cell>
          <cell r="I41">
            <v>44244</v>
          </cell>
          <cell r="J41">
            <v>4</v>
          </cell>
          <cell r="K41">
            <v>44253</v>
          </cell>
          <cell r="L41">
            <v>44258</v>
          </cell>
          <cell r="M41">
            <v>4</v>
          </cell>
          <cell r="N41">
            <v>44239</v>
          </cell>
          <cell r="O41">
            <v>44258</v>
          </cell>
          <cell r="P41">
            <v>14</v>
          </cell>
          <cell r="Q41">
            <v>44258</v>
          </cell>
          <cell r="R41">
            <v>44260</v>
          </cell>
          <cell r="S41">
            <v>3</v>
          </cell>
        </row>
        <row r="42">
          <cell r="A42">
            <v>42</v>
          </cell>
          <cell r="B42">
            <v>44239</v>
          </cell>
          <cell r="C42">
            <v>44244</v>
          </cell>
          <cell r="D42">
            <v>4</v>
          </cell>
          <cell r="E42">
            <v>44180</v>
          </cell>
          <cell r="F42">
            <v>44235</v>
          </cell>
          <cell r="G42">
            <v>40</v>
          </cell>
          <cell r="H42">
            <v>44244</v>
          </cell>
          <cell r="I42">
            <v>44249</v>
          </cell>
          <cell r="J42">
            <v>4</v>
          </cell>
          <cell r="K42">
            <v>44258</v>
          </cell>
          <cell r="L42">
            <v>44263</v>
          </cell>
          <cell r="M42">
            <v>4</v>
          </cell>
          <cell r="N42">
            <v>44244</v>
          </cell>
          <cell r="O42">
            <v>44263</v>
          </cell>
          <cell r="P42">
            <v>14</v>
          </cell>
          <cell r="Q42">
            <v>44263</v>
          </cell>
          <cell r="R42">
            <v>44265</v>
          </cell>
          <cell r="S42">
            <v>3</v>
          </cell>
        </row>
        <row r="43">
          <cell r="A43">
            <v>43</v>
          </cell>
          <cell r="B43">
            <v>44244</v>
          </cell>
          <cell r="C43">
            <v>44249</v>
          </cell>
          <cell r="D43">
            <v>4</v>
          </cell>
          <cell r="E43">
            <v>44180</v>
          </cell>
          <cell r="F43">
            <v>44235</v>
          </cell>
          <cell r="G43">
            <v>40</v>
          </cell>
          <cell r="H43">
            <v>44249</v>
          </cell>
          <cell r="I43">
            <v>44252</v>
          </cell>
          <cell r="J43">
            <v>4</v>
          </cell>
          <cell r="K43">
            <v>44263</v>
          </cell>
          <cell r="L43">
            <v>44266</v>
          </cell>
          <cell r="M43">
            <v>4</v>
          </cell>
          <cell r="N43">
            <v>44249</v>
          </cell>
          <cell r="O43">
            <v>44266</v>
          </cell>
          <cell r="P43">
            <v>14</v>
          </cell>
          <cell r="Q43">
            <v>44266</v>
          </cell>
          <cell r="R43">
            <v>44270</v>
          </cell>
          <cell r="S43">
            <v>3</v>
          </cell>
        </row>
        <row r="44">
          <cell r="A44">
            <v>44</v>
          </cell>
          <cell r="B44">
            <v>44249</v>
          </cell>
          <cell r="C44">
            <v>44252</v>
          </cell>
          <cell r="D44">
            <v>4</v>
          </cell>
          <cell r="E44">
            <v>44180</v>
          </cell>
          <cell r="F44">
            <v>44235</v>
          </cell>
          <cell r="G44">
            <v>40</v>
          </cell>
          <cell r="H44">
            <v>44252</v>
          </cell>
          <cell r="I44">
            <v>44257</v>
          </cell>
          <cell r="J44">
            <v>4</v>
          </cell>
          <cell r="K44">
            <v>44266</v>
          </cell>
          <cell r="L44">
            <v>44271</v>
          </cell>
          <cell r="M44">
            <v>4</v>
          </cell>
          <cell r="N44">
            <v>44252</v>
          </cell>
          <cell r="O44">
            <v>44271</v>
          </cell>
          <cell r="P44">
            <v>14</v>
          </cell>
          <cell r="Q44">
            <v>44271</v>
          </cell>
          <cell r="R44">
            <v>44273</v>
          </cell>
          <cell r="S44">
            <v>3</v>
          </cell>
        </row>
        <row r="45">
          <cell r="A45">
            <v>45</v>
          </cell>
          <cell r="B45">
            <v>44252</v>
          </cell>
          <cell r="C45">
            <v>44257</v>
          </cell>
          <cell r="D45">
            <v>4</v>
          </cell>
          <cell r="E45">
            <v>44180</v>
          </cell>
          <cell r="F45">
            <v>44235</v>
          </cell>
          <cell r="G45">
            <v>40</v>
          </cell>
          <cell r="H45">
            <v>44257</v>
          </cell>
          <cell r="I45">
            <v>44260</v>
          </cell>
          <cell r="J45">
            <v>4</v>
          </cell>
          <cell r="K45">
            <v>44271</v>
          </cell>
          <cell r="L45">
            <v>44274</v>
          </cell>
          <cell r="M45">
            <v>4</v>
          </cell>
          <cell r="N45">
            <v>44257</v>
          </cell>
          <cell r="O45">
            <v>44274</v>
          </cell>
          <cell r="P45">
            <v>14</v>
          </cell>
          <cell r="Q45">
            <v>44274</v>
          </cell>
          <cell r="R45">
            <v>44278</v>
          </cell>
          <cell r="S45">
            <v>3</v>
          </cell>
        </row>
        <row r="46">
          <cell r="A46">
            <v>46</v>
          </cell>
          <cell r="B46">
            <v>44257</v>
          </cell>
          <cell r="C46">
            <v>44260</v>
          </cell>
          <cell r="D46">
            <v>4</v>
          </cell>
          <cell r="E46">
            <v>44180</v>
          </cell>
          <cell r="F46">
            <v>44235</v>
          </cell>
          <cell r="G46">
            <v>40</v>
          </cell>
          <cell r="H46">
            <v>44260</v>
          </cell>
          <cell r="I46">
            <v>44265</v>
          </cell>
          <cell r="J46">
            <v>4</v>
          </cell>
          <cell r="K46">
            <v>44274</v>
          </cell>
          <cell r="L46">
            <v>44279</v>
          </cell>
          <cell r="M46">
            <v>4</v>
          </cell>
          <cell r="N46">
            <v>44260</v>
          </cell>
          <cell r="O46">
            <v>44279</v>
          </cell>
          <cell r="P46">
            <v>14</v>
          </cell>
          <cell r="Q46">
            <v>44279</v>
          </cell>
          <cell r="R46">
            <v>44281</v>
          </cell>
          <cell r="S46">
            <v>3</v>
          </cell>
        </row>
        <row r="47">
          <cell r="A47">
            <v>47</v>
          </cell>
          <cell r="B47">
            <v>44194</v>
          </cell>
          <cell r="C47">
            <v>44197</v>
          </cell>
          <cell r="D47">
            <v>4</v>
          </cell>
          <cell r="E47">
            <v>44180</v>
          </cell>
          <cell r="F47">
            <v>44235</v>
          </cell>
          <cell r="G47">
            <v>40</v>
          </cell>
          <cell r="H47">
            <v>44197</v>
          </cell>
          <cell r="I47">
            <v>44202</v>
          </cell>
          <cell r="J47">
            <v>4</v>
          </cell>
          <cell r="K47">
            <v>44211</v>
          </cell>
          <cell r="L47">
            <v>44216</v>
          </cell>
          <cell r="M47">
            <v>4</v>
          </cell>
          <cell r="N47">
            <v>44197</v>
          </cell>
          <cell r="O47">
            <v>44216</v>
          </cell>
          <cell r="P47">
            <v>14</v>
          </cell>
          <cell r="Q47">
            <v>44216</v>
          </cell>
          <cell r="R47">
            <v>44218</v>
          </cell>
          <cell r="S47">
            <v>3</v>
          </cell>
        </row>
        <row r="48">
          <cell r="A48">
            <v>48</v>
          </cell>
          <cell r="B48">
            <v>44197</v>
          </cell>
          <cell r="C48">
            <v>44202</v>
          </cell>
          <cell r="D48">
            <v>4</v>
          </cell>
          <cell r="E48">
            <v>44180</v>
          </cell>
          <cell r="F48">
            <v>44235</v>
          </cell>
          <cell r="G48">
            <v>40</v>
          </cell>
          <cell r="H48">
            <v>44202</v>
          </cell>
          <cell r="I48">
            <v>44207</v>
          </cell>
          <cell r="J48">
            <v>4</v>
          </cell>
          <cell r="K48">
            <v>44216</v>
          </cell>
          <cell r="L48">
            <v>44221</v>
          </cell>
          <cell r="M48">
            <v>4</v>
          </cell>
          <cell r="N48">
            <v>44202</v>
          </cell>
          <cell r="O48">
            <v>44221</v>
          </cell>
          <cell r="P48">
            <v>14</v>
          </cell>
          <cell r="Q48">
            <v>44221</v>
          </cell>
          <cell r="R48">
            <v>44223</v>
          </cell>
          <cell r="S48">
            <v>3</v>
          </cell>
        </row>
        <row r="49">
          <cell r="A49">
            <v>49</v>
          </cell>
          <cell r="B49">
            <v>44202</v>
          </cell>
          <cell r="C49">
            <v>44207</v>
          </cell>
          <cell r="D49">
            <v>4</v>
          </cell>
          <cell r="E49">
            <v>44180</v>
          </cell>
          <cell r="F49">
            <v>44235</v>
          </cell>
          <cell r="G49">
            <v>40</v>
          </cell>
          <cell r="H49">
            <v>44207</v>
          </cell>
          <cell r="I49">
            <v>44210</v>
          </cell>
          <cell r="J49">
            <v>4</v>
          </cell>
          <cell r="K49">
            <v>44221</v>
          </cell>
          <cell r="L49">
            <v>44224</v>
          </cell>
          <cell r="M49">
            <v>4</v>
          </cell>
          <cell r="N49">
            <v>44207</v>
          </cell>
          <cell r="O49">
            <v>44224</v>
          </cell>
          <cell r="P49">
            <v>14</v>
          </cell>
          <cell r="Q49">
            <v>44224</v>
          </cell>
          <cell r="R49">
            <v>44228</v>
          </cell>
          <cell r="S49">
            <v>3</v>
          </cell>
        </row>
        <row r="50">
          <cell r="A50">
            <v>50</v>
          </cell>
          <cell r="B50">
            <v>44207</v>
          </cell>
          <cell r="C50">
            <v>44210</v>
          </cell>
          <cell r="D50">
            <v>4</v>
          </cell>
          <cell r="E50">
            <v>44180</v>
          </cell>
          <cell r="F50">
            <v>44235</v>
          </cell>
          <cell r="G50">
            <v>40</v>
          </cell>
          <cell r="H50">
            <v>44210</v>
          </cell>
          <cell r="I50">
            <v>44215</v>
          </cell>
          <cell r="J50">
            <v>4</v>
          </cell>
          <cell r="K50">
            <v>44224</v>
          </cell>
          <cell r="L50">
            <v>44229</v>
          </cell>
          <cell r="M50">
            <v>4</v>
          </cell>
          <cell r="N50">
            <v>44210</v>
          </cell>
          <cell r="O50">
            <v>44229</v>
          </cell>
          <cell r="P50">
            <v>14</v>
          </cell>
          <cell r="Q50">
            <v>44229</v>
          </cell>
          <cell r="R50">
            <v>44231</v>
          </cell>
          <cell r="S50">
            <v>3</v>
          </cell>
        </row>
        <row r="51">
          <cell r="A51">
            <v>51</v>
          </cell>
          <cell r="B51">
            <v>44210</v>
          </cell>
          <cell r="C51">
            <v>44215</v>
          </cell>
          <cell r="D51">
            <v>4</v>
          </cell>
          <cell r="E51">
            <v>44180</v>
          </cell>
          <cell r="F51">
            <v>44235</v>
          </cell>
          <cell r="G51">
            <v>40</v>
          </cell>
          <cell r="H51">
            <v>44215</v>
          </cell>
          <cell r="I51">
            <v>44218</v>
          </cell>
          <cell r="J51">
            <v>4</v>
          </cell>
          <cell r="K51">
            <v>44229</v>
          </cell>
          <cell r="L51">
            <v>44232</v>
          </cell>
          <cell r="M51">
            <v>4</v>
          </cell>
          <cell r="N51">
            <v>44215</v>
          </cell>
          <cell r="O51">
            <v>44232</v>
          </cell>
          <cell r="P51">
            <v>14</v>
          </cell>
          <cell r="Q51">
            <v>44232</v>
          </cell>
          <cell r="R51">
            <v>44236</v>
          </cell>
          <cell r="S51">
            <v>3</v>
          </cell>
        </row>
        <row r="52">
          <cell r="A52">
            <v>52</v>
          </cell>
          <cell r="B52">
            <v>44215</v>
          </cell>
          <cell r="C52">
            <v>44218</v>
          </cell>
          <cell r="D52">
            <v>4</v>
          </cell>
          <cell r="E52">
            <v>44180</v>
          </cell>
          <cell r="F52">
            <v>44235</v>
          </cell>
          <cell r="G52">
            <v>40</v>
          </cell>
          <cell r="H52">
            <v>44218</v>
          </cell>
          <cell r="I52">
            <v>44223</v>
          </cell>
          <cell r="J52">
            <v>4</v>
          </cell>
          <cell r="K52">
            <v>44232</v>
          </cell>
          <cell r="L52">
            <v>44237</v>
          </cell>
          <cell r="M52">
            <v>4</v>
          </cell>
          <cell r="N52">
            <v>44218</v>
          </cell>
          <cell r="O52">
            <v>44237</v>
          </cell>
          <cell r="P52">
            <v>14</v>
          </cell>
          <cell r="Q52">
            <v>44237</v>
          </cell>
          <cell r="R52">
            <v>44239</v>
          </cell>
          <cell r="S52">
            <v>3</v>
          </cell>
        </row>
        <row r="53">
          <cell r="A53">
            <v>53</v>
          </cell>
          <cell r="B53">
            <v>44218</v>
          </cell>
          <cell r="C53">
            <v>44223</v>
          </cell>
          <cell r="D53">
            <v>4</v>
          </cell>
          <cell r="E53">
            <v>44180</v>
          </cell>
          <cell r="F53">
            <v>44235</v>
          </cell>
          <cell r="G53">
            <v>40</v>
          </cell>
          <cell r="H53">
            <v>44223</v>
          </cell>
          <cell r="I53">
            <v>44228</v>
          </cell>
          <cell r="J53">
            <v>4</v>
          </cell>
          <cell r="K53">
            <v>44237</v>
          </cell>
          <cell r="L53">
            <v>44242</v>
          </cell>
          <cell r="M53">
            <v>4</v>
          </cell>
          <cell r="N53">
            <v>44223</v>
          </cell>
          <cell r="O53">
            <v>44242</v>
          </cell>
          <cell r="P53">
            <v>14</v>
          </cell>
          <cell r="Q53">
            <v>44242</v>
          </cell>
          <cell r="R53">
            <v>44244</v>
          </cell>
          <cell r="S53">
            <v>3</v>
          </cell>
        </row>
        <row r="54">
          <cell r="A54">
            <v>54</v>
          </cell>
          <cell r="B54">
            <v>44223</v>
          </cell>
          <cell r="C54">
            <v>44228</v>
          </cell>
          <cell r="D54">
            <v>4</v>
          </cell>
          <cell r="E54">
            <v>44180</v>
          </cell>
          <cell r="F54">
            <v>44235</v>
          </cell>
          <cell r="G54">
            <v>40</v>
          </cell>
          <cell r="H54">
            <v>44228</v>
          </cell>
          <cell r="I54">
            <v>44231</v>
          </cell>
          <cell r="J54">
            <v>4</v>
          </cell>
          <cell r="K54">
            <v>44242</v>
          </cell>
          <cell r="L54">
            <v>44245</v>
          </cell>
          <cell r="M54">
            <v>4</v>
          </cell>
          <cell r="N54">
            <v>44228</v>
          </cell>
          <cell r="O54">
            <v>44245</v>
          </cell>
          <cell r="P54">
            <v>14</v>
          </cell>
          <cell r="Q54">
            <v>44245</v>
          </cell>
          <cell r="R54">
            <v>44249</v>
          </cell>
          <cell r="S54">
            <v>3</v>
          </cell>
        </row>
        <row r="55">
          <cell r="A55">
            <v>55</v>
          </cell>
          <cell r="B55">
            <v>44228</v>
          </cell>
          <cell r="C55">
            <v>44231</v>
          </cell>
          <cell r="D55">
            <v>4</v>
          </cell>
          <cell r="E55">
            <v>44180</v>
          </cell>
          <cell r="F55">
            <v>44235</v>
          </cell>
          <cell r="G55">
            <v>40</v>
          </cell>
          <cell r="H55">
            <v>44231</v>
          </cell>
          <cell r="I55">
            <v>44236</v>
          </cell>
          <cell r="J55">
            <v>4</v>
          </cell>
          <cell r="K55">
            <v>44245</v>
          </cell>
          <cell r="L55">
            <v>44250</v>
          </cell>
          <cell r="M55">
            <v>4</v>
          </cell>
          <cell r="N55">
            <v>44231</v>
          </cell>
          <cell r="O55">
            <v>44250</v>
          </cell>
          <cell r="P55">
            <v>14</v>
          </cell>
          <cell r="Q55">
            <v>44250</v>
          </cell>
          <cell r="R55">
            <v>44252</v>
          </cell>
          <cell r="S55">
            <v>3</v>
          </cell>
        </row>
        <row r="56">
          <cell r="A56">
            <v>56</v>
          </cell>
          <cell r="B56">
            <v>44231</v>
          </cell>
          <cell r="C56">
            <v>44236</v>
          </cell>
          <cell r="D56">
            <v>4</v>
          </cell>
          <cell r="E56">
            <v>44180</v>
          </cell>
          <cell r="F56">
            <v>44235</v>
          </cell>
          <cell r="G56">
            <v>40</v>
          </cell>
          <cell r="H56">
            <v>44236</v>
          </cell>
          <cell r="I56">
            <v>44239</v>
          </cell>
          <cell r="J56">
            <v>4</v>
          </cell>
          <cell r="K56">
            <v>44250</v>
          </cell>
          <cell r="L56">
            <v>44253</v>
          </cell>
          <cell r="M56">
            <v>4</v>
          </cell>
          <cell r="N56">
            <v>44236</v>
          </cell>
          <cell r="O56">
            <v>44253</v>
          </cell>
          <cell r="P56">
            <v>14</v>
          </cell>
          <cell r="Q56">
            <v>44253</v>
          </cell>
          <cell r="R56">
            <v>44257</v>
          </cell>
          <cell r="S56">
            <v>3</v>
          </cell>
        </row>
        <row r="57">
          <cell r="A57">
            <v>57</v>
          </cell>
          <cell r="B57">
            <v>44236</v>
          </cell>
          <cell r="C57">
            <v>44239</v>
          </cell>
          <cell r="D57">
            <v>4</v>
          </cell>
          <cell r="E57">
            <v>44180</v>
          </cell>
          <cell r="F57">
            <v>44235</v>
          </cell>
          <cell r="G57">
            <v>40</v>
          </cell>
          <cell r="H57">
            <v>44239</v>
          </cell>
          <cell r="I57">
            <v>44244</v>
          </cell>
          <cell r="J57">
            <v>4</v>
          </cell>
          <cell r="K57">
            <v>44253</v>
          </cell>
          <cell r="L57">
            <v>44258</v>
          </cell>
          <cell r="M57">
            <v>4</v>
          </cell>
          <cell r="N57">
            <v>44239</v>
          </cell>
          <cell r="O57">
            <v>44258</v>
          </cell>
          <cell r="P57">
            <v>14</v>
          </cell>
          <cell r="Q57">
            <v>44258</v>
          </cell>
          <cell r="R57">
            <v>44260</v>
          </cell>
          <cell r="S57">
            <v>3</v>
          </cell>
        </row>
        <row r="58">
          <cell r="A58">
            <v>58</v>
          </cell>
          <cell r="B58">
            <v>44239</v>
          </cell>
          <cell r="C58">
            <v>44244</v>
          </cell>
          <cell r="D58">
            <v>4</v>
          </cell>
          <cell r="E58">
            <v>44180</v>
          </cell>
          <cell r="F58">
            <v>44235</v>
          </cell>
          <cell r="G58">
            <v>40</v>
          </cell>
          <cell r="H58">
            <v>44244</v>
          </cell>
          <cell r="I58">
            <v>44249</v>
          </cell>
          <cell r="J58">
            <v>4</v>
          </cell>
          <cell r="K58">
            <v>44258</v>
          </cell>
          <cell r="L58">
            <v>44263</v>
          </cell>
          <cell r="M58">
            <v>4</v>
          </cell>
          <cell r="N58">
            <v>44244</v>
          </cell>
          <cell r="O58">
            <v>44263</v>
          </cell>
          <cell r="P58">
            <v>14</v>
          </cell>
          <cell r="Q58">
            <v>44263</v>
          </cell>
          <cell r="R58">
            <v>44265</v>
          </cell>
          <cell r="S58">
            <v>3</v>
          </cell>
        </row>
        <row r="59">
          <cell r="A59">
            <v>59</v>
          </cell>
          <cell r="B59">
            <v>44260</v>
          </cell>
          <cell r="C59">
            <v>44265</v>
          </cell>
          <cell r="D59">
            <v>4</v>
          </cell>
          <cell r="E59">
            <v>44180</v>
          </cell>
          <cell r="F59">
            <v>44235</v>
          </cell>
          <cell r="G59">
            <v>40</v>
          </cell>
          <cell r="H59">
            <v>44265</v>
          </cell>
          <cell r="I59">
            <v>44270</v>
          </cell>
          <cell r="J59">
            <v>4</v>
          </cell>
          <cell r="K59">
            <v>44279</v>
          </cell>
          <cell r="L59">
            <v>44284</v>
          </cell>
          <cell r="M59">
            <v>4</v>
          </cell>
          <cell r="N59">
            <v>44265</v>
          </cell>
          <cell r="O59">
            <v>44284</v>
          </cell>
          <cell r="P59">
            <v>14</v>
          </cell>
          <cell r="Q59">
            <v>44284</v>
          </cell>
          <cell r="R59">
            <v>44286</v>
          </cell>
          <cell r="S59">
            <v>3</v>
          </cell>
        </row>
        <row r="60">
          <cell r="A60">
            <v>60</v>
          </cell>
          <cell r="B60">
            <v>44265</v>
          </cell>
          <cell r="C60">
            <v>44270</v>
          </cell>
          <cell r="D60">
            <v>4</v>
          </cell>
          <cell r="E60">
            <v>44180</v>
          </cell>
          <cell r="F60">
            <v>44235</v>
          </cell>
          <cell r="G60">
            <v>40</v>
          </cell>
          <cell r="H60">
            <v>44270</v>
          </cell>
          <cell r="I60">
            <v>44273</v>
          </cell>
          <cell r="J60">
            <v>4</v>
          </cell>
          <cell r="K60">
            <v>44284</v>
          </cell>
          <cell r="L60">
            <v>44287</v>
          </cell>
          <cell r="M60">
            <v>4</v>
          </cell>
          <cell r="N60">
            <v>44270</v>
          </cell>
          <cell r="O60">
            <v>44287</v>
          </cell>
          <cell r="P60">
            <v>14</v>
          </cell>
          <cell r="Q60">
            <v>44287</v>
          </cell>
          <cell r="R60">
            <v>44291</v>
          </cell>
          <cell r="S60">
            <v>3</v>
          </cell>
        </row>
        <row r="61">
          <cell r="A61">
            <v>61</v>
          </cell>
          <cell r="B61">
            <v>44270</v>
          </cell>
          <cell r="C61">
            <v>44273</v>
          </cell>
          <cell r="D61">
            <v>4</v>
          </cell>
          <cell r="E61">
            <v>44180</v>
          </cell>
          <cell r="F61">
            <v>44235</v>
          </cell>
          <cell r="G61">
            <v>40</v>
          </cell>
          <cell r="H61">
            <v>44273</v>
          </cell>
          <cell r="I61">
            <v>44278</v>
          </cell>
          <cell r="J61">
            <v>4</v>
          </cell>
          <cell r="K61">
            <v>44287</v>
          </cell>
          <cell r="L61">
            <v>44292</v>
          </cell>
          <cell r="M61">
            <v>4</v>
          </cell>
          <cell r="N61">
            <v>44273</v>
          </cell>
          <cell r="O61">
            <v>44292</v>
          </cell>
          <cell r="P61">
            <v>14</v>
          </cell>
          <cell r="Q61">
            <v>44292</v>
          </cell>
          <cell r="R61">
            <v>44294</v>
          </cell>
          <cell r="S61">
            <v>3</v>
          </cell>
        </row>
        <row r="62">
          <cell r="A62">
            <v>62</v>
          </cell>
          <cell r="B62">
            <v>44273</v>
          </cell>
          <cell r="C62">
            <v>44278</v>
          </cell>
          <cell r="D62">
            <v>4</v>
          </cell>
          <cell r="E62">
            <v>44180</v>
          </cell>
          <cell r="F62">
            <v>44235</v>
          </cell>
          <cell r="G62">
            <v>40</v>
          </cell>
          <cell r="H62">
            <v>44278</v>
          </cell>
          <cell r="I62">
            <v>44281</v>
          </cell>
          <cell r="J62">
            <v>4</v>
          </cell>
          <cell r="K62">
            <v>44292</v>
          </cell>
          <cell r="L62">
            <v>44295</v>
          </cell>
          <cell r="M62">
            <v>4</v>
          </cell>
          <cell r="N62">
            <v>44278</v>
          </cell>
          <cell r="O62">
            <v>44295</v>
          </cell>
          <cell r="P62">
            <v>14</v>
          </cell>
          <cell r="Q62">
            <v>44295</v>
          </cell>
          <cell r="R62">
            <v>44299</v>
          </cell>
          <cell r="S62">
            <v>3</v>
          </cell>
        </row>
        <row r="63">
          <cell r="A63">
            <v>63</v>
          </cell>
          <cell r="B63">
            <v>44278</v>
          </cell>
          <cell r="C63">
            <v>44281</v>
          </cell>
          <cell r="D63">
            <v>4</v>
          </cell>
          <cell r="E63">
            <v>44180</v>
          </cell>
          <cell r="F63">
            <v>44235</v>
          </cell>
          <cell r="G63">
            <v>40</v>
          </cell>
          <cell r="H63">
            <v>44281</v>
          </cell>
          <cell r="I63">
            <v>44286</v>
          </cell>
          <cell r="J63">
            <v>4</v>
          </cell>
          <cell r="K63">
            <v>44295</v>
          </cell>
          <cell r="L63">
            <v>44300</v>
          </cell>
          <cell r="M63">
            <v>4</v>
          </cell>
          <cell r="N63">
            <v>44281</v>
          </cell>
          <cell r="O63">
            <v>44300</v>
          </cell>
          <cell r="P63">
            <v>14</v>
          </cell>
          <cell r="Q63">
            <v>44300</v>
          </cell>
          <cell r="R63">
            <v>44302</v>
          </cell>
          <cell r="S63">
            <v>3</v>
          </cell>
        </row>
        <row r="64">
          <cell r="A64">
            <v>64</v>
          </cell>
          <cell r="B64">
            <v>44281</v>
          </cell>
          <cell r="C64">
            <v>44286</v>
          </cell>
          <cell r="D64">
            <v>4</v>
          </cell>
          <cell r="E64">
            <v>44180</v>
          </cell>
          <cell r="F64">
            <v>44235</v>
          </cell>
          <cell r="G64">
            <v>40</v>
          </cell>
          <cell r="H64">
            <v>44286</v>
          </cell>
          <cell r="I64">
            <v>44291</v>
          </cell>
          <cell r="J64">
            <v>4</v>
          </cell>
          <cell r="K64">
            <v>44300</v>
          </cell>
          <cell r="L64">
            <v>44305</v>
          </cell>
          <cell r="M64">
            <v>4</v>
          </cell>
          <cell r="N64">
            <v>44286</v>
          </cell>
          <cell r="O64">
            <v>44305</v>
          </cell>
          <cell r="P64">
            <v>14</v>
          </cell>
          <cell r="Q64">
            <v>44305</v>
          </cell>
          <cell r="R64">
            <v>44307</v>
          </cell>
          <cell r="S64">
            <v>3</v>
          </cell>
        </row>
        <row r="65">
          <cell r="A65">
            <v>65</v>
          </cell>
          <cell r="B65">
            <v>44286</v>
          </cell>
          <cell r="C65">
            <v>44291</v>
          </cell>
          <cell r="D65">
            <v>4</v>
          </cell>
          <cell r="E65">
            <v>44180</v>
          </cell>
          <cell r="F65">
            <v>44235</v>
          </cell>
          <cell r="G65">
            <v>40</v>
          </cell>
          <cell r="H65">
            <v>44291</v>
          </cell>
          <cell r="I65">
            <v>44294</v>
          </cell>
          <cell r="J65">
            <v>4</v>
          </cell>
          <cell r="K65">
            <v>44305</v>
          </cell>
          <cell r="L65">
            <v>44308</v>
          </cell>
          <cell r="M65">
            <v>4</v>
          </cell>
          <cell r="N65">
            <v>44291</v>
          </cell>
          <cell r="O65">
            <v>44308</v>
          </cell>
          <cell r="P65">
            <v>14</v>
          </cell>
          <cell r="Q65">
            <v>44308</v>
          </cell>
          <cell r="R65">
            <v>44312</v>
          </cell>
          <cell r="S65">
            <v>3</v>
          </cell>
        </row>
        <row r="66">
          <cell r="A66">
            <v>66</v>
          </cell>
          <cell r="B66">
            <v>44291</v>
          </cell>
          <cell r="C66">
            <v>44294</v>
          </cell>
          <cell r="D66">
            <v>4</v>
          </cell>
          <cell r="E66">
            <v>44180</v>
          </cell>
          <cell r="F66">
            <v>44235</v>
          </cell>
          <cell r="G66">
            <v>40</v>
          </cell>
          <cell r="H66">
            <v>44294</v>
          </cell>
          <cell r="I66">
            <v>44299</v>
          </cell>
          <cell r="J66">
            <v>4</v>
          </cell>
          <cell r="K66">
            <v>44308</v>
          </cell>
          <cell r="L66">
            <v>44313</v>
          </cell>
          <cell r="M66">
            <v>4</v>
          </cell>
          <cell r="N66">
            <v>44294</v>
          </cell>
          <cell r="O66">
            <v>44313</v>
          </cell>
          <cell r="P66">
            <v>14</v>
          </cell>
          <cell r="Q66">
            <v>44313</v>
          </cell>
          <cell r="R66">
            <v>44315</v>
          </cell>
          <cell r="S66">
            <v>3</v>
          </cell>
        </row>
        <row r="67">
          <cell r="A67">
            <v>67</v>
          </cell>
          <cell r="B67">
            <v>44294</v>
          </cell>
          <cell r="C67">
            <v>44299</v>
          </cell>
          <cell r="D67">
            <v>4</v>
          </cell>
          <cell r="E67">
            <v>44180</v>
          </cell>
          <cell r="F67">
            <v>44235</v>
          </cell>
          <cell r="G67">
            <v>40</v>
          </cell>
          <cell r="H67">
            <v>44299</v>
          </cell>
          <cell r="I67">
            <v>44302</v>
          </cell>
          <cell r="J67">
            <v>4</v>
          </cell>
          <cell r="K67">
            <v>44313</v>
          </cell>
          <cell r="L67">
            <v>44316</v>
          </cell>
          <cell r="M67">
            <v>4</v>
          </cell>
          <cell r="N67">
            <v>44299</v>
          </cell>
          <cell r="O67">
            <v>44316</v>
          </cell>
          <cell r="P67">
            <v>14</v>
          </cell>
          <cell r="Q67">
            <v>44316</v>
          </cell>
          <cell r="R67">
            <v>44320</v>
          </cell>
          <cell r="S67">
            <v>3</v>
          </cell>
        </row>
        <row r="68">
          <cell r="A68">
            <v>68</v>
          </cell>
          <cell r="B68">
            <v>44299</v>
          </cell>
          <cell r="C68">
            <v>44302</v>
          </cell>
          <cell r="D68">
            <v>4</v>
          </cell>
          <cell r="E68">
            <v>44180</v>
          </cell>
          <cell r="F68">
            <v>44235</v>
          </cell>
          <cell r="G68">
            <v>40</v>
          </cell>
          <cell r="H68">
            <v>44302</v>
          </cell>
          <cell r="I68">
            <v>44307</v>
          </cell>
          <cell r="J68">
            <v>4</v>
          </cell>
          <cell r="K68">
            <v>44316</v>
          </cell>
          <cell r="L68">
            <v>44321</v>
          </cell>
          <cell r="M68">
            <v>4</v>
          </cell>
          <cell r="N68">
            <v>44302</v>
          </cell>
          <cell r="O68">
            <v>44321</v>
          </cell>
          <cell r="P68">
            <v>14</v>
          </cell>
          <cell r="Q68">
            <v>44321</v>
          </cell>
          <cell r="R68">
            <v>44323</v>
          </cell>
          <cell r="S68">
            <v>3</v>
          </cell>
        </row>
        <row r="69">
          <cell r="A69">
            <v>69</v>
          </cell>
          <cell r="B69">
            <v>44302</v>
          </cell>
          <cell r="C69">
            <v>44307</v>
          </cell>
          <cell r="D69">
            <v>4</v>
          </cell>
          <cell r="E69">
            <v>44180</v>
          </cell>
          <cell r="F69">
            <v>44235</v>
          </cell>
          <cell r="G69">
            <v>40</v>
          </cell>
          <cell r="H69">
            <v>44307</v>
          </cell>
          <cell r="I69">
            <v>44312</v>
          </cell>
          <cell r="J69">
            <v>4</v>
          </cell>
          <cell r="K69">
            <v>44321</v>
          </cell>
          <cell r="L69">
            <v>44326</v>
          </cell>
          <cell r="M69">
            <v>4</v>
          </cell>
          <cell r="N69">
            <v>44307</v>
          </cell>
          <cell r="O69">
            <v>44326</v>
          </cell>
          <cell r="P69">
            <v>14</v>
          </cell>
          <cell r="Q69">
            <v>44326</v>
          </cell>
          <cell r="R69">
            <v>44328</v>
          </cell>
          <cell r="S69">
            <v>3</v>
          </cell>
        </row>
        <row r="70">
          <cell r="A70">
            <v>70</v>
          </cell>
          <cell r="B70">
            <v>44307</v>
          </cell>
          <cell r="C70">
            <v>44312</v>
          </cell>
          <cell r="D70">
            <v>4</v>
          </cell>
          <cell r="E70">
            <v>44180</v>
          </cell>
          <cell r="F70">
            <v>44235</v>
          </cell>
          <cell r="G70">
            <v>40</v>
          </cell>
          <cell r="H70">
            <v>44312</v>
          </cell>
          <cell r="I70">
            <v>44315</v>
          </cell>
          <cell r="J70">
            <v>4</v>
          </cell>
          <cell r="K70">
            <v>44326</v>
          </cell>
          <cell r="L70">
            <v>44329</v>
          </cell>
          <cell r="M70">
            <v>4</v>
          </cell>
          <cell r="N70">
            <v>44312</v>
          </cell>
          <cell r="O70">
            <v>44329</v>
          </cell>
          <cell r="P70">
            <v>14</v>
          </cell>
          <cell r="Q70">
            <v>44329</v>
          </cell>
          <cell r="R70">
            <v>44333</v>
          </cell>
          <cell r="S70">
            <v>3</v>
          </cell>
        </row>
        <row r="71">
          <cell r="A71">
            <v>71</v>
          </cell>
          <cell r="B71">
            <v>44312</v>
          </cell>
          <cell r="C71">
            <v>44315</v>
          </cell>
          <cell r="D71">
            <v>4</v>
          </cell>
          <cell r="E71">
            <v>44180</v>
          </cell>
          <cell r="F71">
            <v>44235</v>
          </cell>
          <cell r="G71">
            <v>40</v>
          </cell>
          <cell r="H71">
            <v>44315</v>
          </cell>
          <cell r="I71">
            <v>44320</v>
          </cell>
          <cell r="J71">
            <v>4</v>
          </cell>
          <cell r="K71">
            <v>44329</v>
          </cell>
          <cell r="L71">
            <v>44334</v>
          </cell>
          <cell r="M71">
            <v>4</v>
          </cell>
          <cell r="N71">
            <v>44315</v>
          </cell>
          <cell r="O71">
            <v>44334</v>
          </cell>
          <cell r="P71">
            <v>14</v>
          </cell>
          <cell r="Q71">
            <v>44334</v>
          </cell>
          <cell r="R71">
            <v>44336</v>
          </cell>
          <cell r="S71">
            <v>3</v>
          </cell>
        </row>
        <row r="72">
          <cell r="A72">
            <v>72</v>
          </cell>
          <cell r="B72">
            <v>44315</v>
          </cell>
          <cell r="C72">
            <v>44320</v>
          </cell>
          <cell r="D72">
            <v>4</v>
          </cell>
          <cell r="E72">
            <v>44180</v>
          </cell>
          <cell r="F72">
            <v>44235</v>
          </cell>
          <cell r="G72">
            <v>40</v>
          </cell>
          <cell r="H72">
            <v>44320</v>
          </cell>
          <cell r="I72">
            <v>44323</v>
          </cell>
          <cell r="J72">
            <v>4</v>
          </cell>
          <cell r="K72">
            <v>44334</v>
          </cell>
          <cell r="L72">
            <v>44337</v>
          </cell>
          <cell r="M72">
            <v>4</v>
          </cell>
          <cell r="N72">
            <v>44320</v>
          </cell>
          <cell r="O72">
            <v>44337</v>
          </cell>
          <cell r="P72">
            <v>14</v>
          </cell>
          <cell r="Q72">
            <v>44337</v>
          </cell>
          <cell r="R72">
            <v>44341</v>
          </cell>
          <cell r="S72">
            <v>3</v>
          </cell>
        </row>
        <row r="73">
          <cell r="A73">
            <v>73</v>
          </cell>
          <cell r="B73">
            <v>44320</v>
          </cell>
          <cell r="C73">
            <v>44323</v>
          </cell>
          <cell r="D73">
            <v>4</v>
          </cell>
          <cell r="E73">
            <v>44180</v>
          </cell>
          <cell r="F73">
            <v>44235</v>
          </cell>
          <cell r="G73">
            <v>40</v>
          </cell>
          <cell r="H73">
            <v>44323</v>
          </cell>
          <cell r="I73">
            <v>44328</v>
          </cell>
          <cell r="J73">
            <v>4</v>
          </cell>
          <cell r="K73">
            <v>44337</v>
          </cell>
          <cell r="L73">
            <v>44342</v>
          </cell>
          <cell r="M73">
            <v>4</v>
          </cell>
          <cell r="N73">
            <v>44323</v>
          </cell>
          <cell r="O73">
            <v>44342</v>
          </cell>
          <cell r="P73">
            <v>14</v>
          </cell>
          <cell r="Q73">
            <v>44342</v>
          </cell>
          <cell r="R73">
            <v>44344</v>
          </cell>
          <cell r="S73">
            <v>3</v>
          </cell>
        </row>
        <row r="74">
          <cell r="A74">
            <v>74</v>
          </cell>
          <cell r="B74">
            <v>44323</v>
          </cell>
          <cell r="C74">
            <v>44328</v>
          </cell>
          <cell r="D74">
            <v>4</v>
          </cell>
          <cell r="E74">
            <v>44180</v>
          </cell>
          <cell r="F74">
            <v>44235</v>
          </cell>
          <cell r="G74">
            <v>40</v>
          </cell>
          <cell r="H74">
            <v>44328</v>
          </cell>
          <cell r="I74">
            <v>44333</v>
          </cell>
          <cell r="J74">
            <v>4</v>
          </cell>
          <cell r="K74">
            <v>44342</v>
          </cell>
          <cell r="L74">
            <v>44347</v>
          </cell>
          <cell r="M74">
            <v>4</v>
          </cell>
          <cell r="N74">
            <v>44328</v>
          </cell>
          <cell r="O74">
            <v>44347</v>
          </cell>
          <cell r="P74">
            <v>14</v>
          </cell>
          <cell r="Q74">
            <v>44347</v>
          </cell>
          <cell r="R74">
            <v>44349</v>
          </cell>
          <cell r="S74">
            <v>3</v>
          </cell>
        </row>
        <row r="75">
          <cell r="A75">
            <v>75</v>
          </cell>
          <cell r="B75">
            <v>44328</v>
          </cell>
          <cell r="C75">
            <v>44333</v>
          </cell>
          <cell r="D75">
            <v>4</v>
          </cell>
          <cell r="E75">
            <v>44180</v>
          </cell>
          <cell r="F75">
            <v>44235</v>
          </cell>
          <cell r="G75">
            <v>40</v>
          </cell>
          <cell r="H75">
            <v>44333</v>
          </cell>
          <cell r="I75">
            <v>44336</v>
          </cell>
          <cell r="J75">
            <v>4</v>
          </cell>
          <cell r="K75">
            <v>44347</v>
          </cell>
          <cell r="L75">
            <v>44350</v>
          </cell>
          <cell r="M75">
            <v>4</v>
          </cell>
          <cell r="N75">
            <v>44333</v>
          </cell>
          <cell r="O75">
            <v>44350</v>
          </cell>
          <cell r="P75">
            <v>14</v>
          </cell>
          <cell r="Q75">
            <v>44350</v>
          </cell>
          <cell r="R75">
            <v>44354</v>
          </cell>
          <cell r="S75">
            <v>3</v>
          </cell>
        </row>
        <row r="76">
          <cell r="A76">
            <v>76</v>
          </cell>
          <cell r="B76">
            <v>44333</v>
          </cell>
          <cell r="C76">
            <v>44336</v>
          </cell>
          <cell r="D76">
            <v>4</v>
          </cell>
          <cell r="E76">
            <v>44180</v>
          </cell>
          <cell r="F76">
            <v>44235</v>
          </cell>
          <cell r="G76">
            <v>40</v>
          </cell>
          <cell r="H76">
            <v>44336</v>
          </cell>
          <cell r="I76">
            <v>44341</v>
          </cell>
          <cell r="J76">
            <v>4</v>
          </cell>
          <cell r="K76">
            <v>44350</v>
          </cell>
          <cell r="L76">
            <v>44355</v>
          </cell>
          <cell r="M76">
            <v>4</v>
          </cell>
          <cell r="N76">
            <v>44336</v>
          </cell>
          <cell r="O76">
            <v>44355</v>
          </cell>
          <cell r="P76">
            <v>14</v>
          </cell>
          <cell r="Q76">
            <v>44355</v>
          </cell>
          <cell r="R76">
            <v>44357</v>
          </cell>
          <cell r="S76">
            <v>3</v>
          </cell>
        </row>
        <row r="77">
          <cell r="A77">
            <v>77</v>
          </cell>
          <cell r="B77">
            <v>44336</v>
          </cell>
          <cell r="C77">
            <v>44341</v>
          </cell>
          <cell r="D77">
            <v>4</v>
          </cell>
          <cell r="E77">
            <v>44180</v>
          </cell>
          <cell r="F77">
            <v>44235</v>
          </cell>
          <cell r="G77">
            <v>40</v>
          </cell>
          <cell r="H77">
            <v>44341</v>
          </cell>
          <cell r="I77">
            <v>44344</v>
          </cell>
          <cell r="J77">
            <v>4</v>
          </cell>
          <cell r="K77">
            <v>44355</v>
          </cell>
          <cell r="L77">
            <v>44358</v>
          </cell>
          <cell r="M77">
            <v>4</v>
          </cell>
          <cell r="N77">
            <v>44341</v>
          </cell>
          <cell r="O77">
            <v>44358</v>
          </cell>
          <cell r="P77">
            <v>14</v>
          </cell>
          <cell r="Q77">
            <v>44358</v>
          </cell>
          <cell r="R77">
            <v>44362</v>
          </cell>
          <cell r="S77">
            <v>3</v>
          </cell>
        </row>
        <row r="78">
          <cell r="A78">
            <v>78</v>
          </cell>
          <cell r="B78">
            <v>44341</v>
          </cell>
          <cell r="C78">
            <v>44344</v>
          </cell>
          <cell r="D78">
            <v>4</v>
          </cell>
          <cell r="E78">
            <v>44180</v>
          </cell>
          <cell r="F78">
            <v>44235</v>
          </cell>
          <cell r="G78">
            <v>40</v>
          </cell>
          <cell r="H78">
            <v>44344</v>
          </cell>
          <cell r="I78">
            <v>44349</v>
          </cell>
          <cell r="J78">
            <v>4</v>
          </cell>
          <cell r="K78">
            <v>44358</v>
          </cell>
          <cell r="L78">
            <v>44363</v>
          </cell>
          <cell r="M78">
            <v>4</v>
          </cell>
          <cell r="N78">
            <v>44344</v>
          </cell>
          <cell r="O78">
            <v>44363</v>
          </cell>
          <cell r="P78">
            <v>14</v>
          </cell>
          <cell r="Q78">
            <v>44363</v>
          </cell>
          <cell r="R78">
            <v>44365</v>
          </cell>
          <cell r="S78">
            <v>3</v>
          </cell>
        </row>
        <row r="79">
          <cell r="A79">
            <v>79</v>
          </cell>
          <cell r="B79">
            <v>44344</v>
          </cell>
          <cell r="C79">
            <v>44349</v>
          </cell>
          <cell r="D79">
            <v>4</v>
          </cell>
          <cell r="E79">
            <v>44180</v>
          </cell>
          <cell r="F79">
            <v>44235</v>
          </cell>
          <cell r="G79">
            <v>40</v>
          </cell>
          <cell r="H79">
            <v>44349</v>
          </cell>
          <cell r="I79">
            <v>44354</v>
          </cell>
          <cell r="J79">
            <v>4</v>
          </cell>
          <cell r="K79">
            <v>44363</v>
          </cell>
          <cell r="L79">
            <v>44368</v>
          </cell>
          <cell r="M79">
            <v>4</v>
          </cell>
          <cell r="N79">
            <v>44349</v>
          </cell>
          <cell r="O79">
            <v>44368</v>
          </cell>
          <cell r="P79">
            <v>14</v>
          </cell>
          <cell r="Q79">
            <v>44368</v>
          </cell>
          <cell r="R79">
            <v>44370</v>
          </cell>
          <cell r="S79">
            <v>3</v>
          </cell>
        </row>
        <row r="80">
          <cell r="A80">
            <v>80</v>
          </cell>
          <cell r="B80">
            <v>44349</v>
          </cell>
          <cell r="C80">
            <v>44354</v>
          </cell>
          <cell r="D80">
            <v>4</v>
          </cell>
          <cell r="E80">
            <v>44180</v>
          </cell>
          <cell r="F80">
            <v>44235</v>
          </cell>
          <cell r="G80">
            <v>40</v>
          </cell>
          <cell r="H80">
            <v>44354</v>
          </cell>
          <cell r="I80">
            <v>44357</v>
          </cell>
          <cell r="J80">
            <v>4</v>
          </cell>
          <cell r="K80">
            <v>44368</v>
          </cell>
          <cell r="L80">
            <v>44371</v>
          </cell>
          <cell r="M80">
            <v>4</v>
          </cell>
          <cell r="N80">
            <v>44354</v>
          </cell>
          <cell r="O80">
            <v>44371</v>
          </cell>
          <cell r="P80">
            <v>14</v>
          </cell>
          <cell r="Q80">
            <v>44371</v>
          </cell>
          <cell r="R80">
            <v>44375</v>
          </cell>
          <cell r="S80">
            <v>3</v>
          </cell>
        </row>
        <row r="81">
          <cell r="A81">
            <v>81</v>
          </cell>
          <cell r="B81">
            <v>44354</v>
          </cell>
          <cell r="C81">
            <v>44357</v>
          </cell>
          <cell r="D81">
            <v>4</v>
          </cell>
          <cell r="E81">
            <v>44180</v>
          </cell>
          <cell r="F81">
            <v>44235</v>
          </cell>
          <cell r="G81">
            <v>40</v>
          </cell>
          <cell r="H81">
            <v>44357</v>
          </cell>
          <cell r="I81">
            <v>44362</v>
          </cell>
          <cell r="J81">
            <v>4</v>
          </cell>
          <cell r="K81">
            <v>44371</v>
          </cell>
          <cell r="L81">
            <v>44376</v>
          </cell>
          <cell r="M81">
            <v>4</v>
          </cell>
          <cell r="N81">
            <v>44357</v>
          </cell>
          <cell r="O81">
            <v>44376</v>
          </cell>
          <cell r="P81">
            <v>14</v>
          </cell>
          <cell r="Q81">
            <v>44376</v>
          </cell>
          <cell r="R81">
            <v>44378</v>
          </cell>
          <cell r="S81">
            <v>3</v>
          </cell>
        </row>
        <row r="82">
          <cell r="A82">
            <v>82</v>
          </cell>
          <cell r="B82">
            <v>44357</v>
          </cell>
          <cell r="C82">
            <v>44362</v>
          </cell>
          <cell r="D82">
            <v>4</v>
          </cell>
          <cell r="E82">
            <v>44180</v>
          </cell>
          <cell r="F82">
            <v>44235</v>
          </cell>
          <cell r="G82">
            <v>40</v>
          </cell>
          <cell r="H82">
            <v>44362</v>
          </cell>
          <cell r="I82">
            <v>44365</v>
          </cell>
          <cell r="J82">
            <v>4</v>
          </cell>
          <cell r="K82">
            <v>44376</v>
          </cell>
          <cell r="L82">
            <v>44379</v>
          </cell>
          <cell r="M82">
            <v>4</v>
          </cell>
          <cell r="N82">
            <v>44362</v>
          </cell>
          <cell r="O82">
            <v>44379</v>
          </cell>
          <cell r="P82">
            <v>14</v>
          </cell>
          <cell r="Q82">
            <v>44379</v>
          </cell>
          <cell r="R82">
            <v>44383</v>
          </cell>
          <cell r="S82">
            <v>3</v>
          </cell>
        </row>
        <row r="83">
          <cell r="A83">
            <v>83</v>
          </cell>
          <cell r="B83">
            <v>44362</v>
          </cell>
          <cell r="C83">
            <v>44365</v>
          </cell>
          <cell r="D83">
            <v>4</v>
          </cell>
          <cell r="E83">
            <v>44180</v>
          </cell>
          <cell r="F83">
            <v>44235</v>
          </cell>
          <cell r="G83">
            <v>40</v>
          </cell>
          <cell r="H83">
            <v>44365</v>
          </cell>
          <cell r="I83">
            <v>44370</v>
          </cell>
          <cell r="J83">
            <v>4</v>
          </cell>
          <cell r="K83">
            <v>44379</v>
          </cell>
          <cell r="L83">
            <v>44384</v>
          </cell>
          <cell r="M83">
            <v>4</v>
          </cell>
          <cell r="N83">
            <v>44365</v>
          </cell>
          <cell r="O83">
            <v>44384</v>
          </cell>
          <cell r="P83">
            <v>14</v>
          </cell>
          <cell r="Q83">
            <v>44384</v>
          </cell>
          <cell r="R83">
            <v>44386</v>
          </cell>
          <cell r="S83">
            <v>3</v>
          </cell>
        </row>
        <row r="84">
          <cell r="A84">
            <v>84</v>
          </cell>
          <cell r="B84">
            <v>44354</v>
          </cell>
          <cell r="C84">
            <v>44357</v>
          </cell>
          <cell r="D84">
            <v>4</v>
          </cell>
          <cell r="E84">
            <v>44180</v>
          </cell>
          <cell r="F84">
            <v>44235</v>
          </cell>
          <cell r="G84">
            <v>40</v>
          </cell>
          <cell r="H84">
            <v>44357</v>
          </cell>
          <cell r="I84">
            <v>44362</v>
          </cell>
          <cell r="J84">
            <v>4</v>
          </cell>
          <cell r="K84">
            <v>44371</v>
          </cell>
          <cell r="L84">
            <v>44376</v>
          </cell>
          <cell r="M84">
            <v>4</v>
          </cell>
          <cell r="N84">
            <v>44357</v>
          </cell>
          <cell r="O84">
            <v>44376</v>
          </cell>
          <cell r="P84">
            <v>14</v>
          </cell>
          <cell r="Q84">
            <v>44376</v>
          </cell>
          <cell r="R84">
            <v>44378</v>
          </cell>
          <cell r="S84">
            <v>3</v>
          </cell>
        </row>
        <row r="85">
          <cell r="A85">
            <v>85</v>
          </cell>
          <cell r="B85">
            <v>44357</v>
          </cell>
          <cell r="C85">
            <v>44362</v>
          </cell>
          <cell r="D85">
            <v>4</v>
          </cell>
          <cell r="E85">
            <v>44180</v>
          </cell>
          <cell r="F85">
            <v>44235</v>
          </cell>
          <cell r="G85">
            <v>40</v>
          </cell>
          <cell r="H85">
            <v>44362</v>
          </cell>
          <cell r="I85">
            <v>44365</v>
          </cell>
          <cell r="J85">
            <v>4</v>
          </cell>
          <cell r="K85">
            <v>44376</v>
          </cell>
          <cell r="L85">
            <v>44379</v>
          </cell>
          <cell r="M85">
            <v>4</v>
          </cell>
          <cell r="N85">
            <v>44362</v>
          </cell>
          <cell r="O85">
            <v>44379</v>
          </cell>
          <cell r="P85">
            <v>14</v>
          </cell>
          <cell r="Q85">
            <v>44379</v>
          </cell>
          <cell r="R85">
            <v>44383</v>
          </cell>
          <cell r="S85">
            <v>3</v>
          </cell>
        </row>
        <row r="86">
          <cell r="A86">
            <v>86</v>
          </cell>
          <cell r="B86">
            <v>44362</v>
          </cell>
          <cell r="C86">
            <v>44365</v>
          </cell>
          <cell r="D86">
            <v>4</v>
          </cell>
          <cell r="E86">
            <v>44180</v>
          </cell>
          <cell r="F86">
            <v>44235</v>
          </cell>
          <cell r="G86">
            <v>40</v>
          </cell>
          <cell r="H86">
            <v>44365</v>
          </cell>
          <cell r="I86">
            <v>44370</v>
          </cell>
          <cell r="J86">
            <v>4</v>
          </cell>
          <cell r="K86">
            <v>44379</v>
          </cell>
          <cell r="L86">
            <v>44384</v>
          </cell>
          <cell r="M86">
            <v>4</v>
          </cell>
          <cell r="N86">
            <v>44365</v>
          </cell>
          <cell r="O86">
            <v>44384</v>
          </cell>
          <cell r="P86">
            <v>14</v>
          </cell>
          <cell r="Q86">
            <v>44384</v>
          </cell>
          <cell r="R86">
            <v>44386</v>
          </cell>
          <cell r="S86">
            <v>3</v>
          </cell>
        </row>
        <row r="87">
          <cell r="A87">
            <v>87</v>
          </cell>
          <cell r="B87">
            <v>44365</v>
          </cell>
          <cell r="C87">
            <v>44370</v>
          </cell>
          <cell r="D87">
            <v>4</v>
          </cell>
          <cell r="E87">
            <v>44180</v>
          </cell>
          <cell r="F87">
            <v>44235</v>
          </cell>
          <cell r="G87">
            <v>40</v>
          </cell>
          <cell r="H87">
            <v>44370</v>
          </cell>
          <cell r="I87">
            <v>44375</v>
          </cell>
          <cell r="J87">
            <v>4</v>
          </cell>
          <cell r="K87">
            <v>44384</v>
          </cell>
          <cell r="L87">
            <v>44389</v>
          </cell>
          <cell r="M87">
            <v>4</v>
          </cell>
          <cell r="N87">
            <v>44370</v>
          </cell>
          <cell r="O87">
            <v>44389</v>
          </cell>
          <cell r="P87">
            <v>14</v>
          </cell>
          <cell r="Q87">
            <v>44389</v>
          </cell>
          <cell r="R87">
            <v>44391</v>
          </cell>
          <cell r="S87">
            <v>3</v>
          </cell>
        </row>
        <row r="88">
          <cell r="A88">
            <v>88</v>
          </cell>
          <cell r="B88">
            <v>44370</v>
          </cell>
          <cell r="C88">
            <v>44375</v>
          </cell>
          <cell r="D88">
            <v>4</v>
          </cell>
          <cell r="E88">
            <v>44180</v>
          </cell>
          <cell r="F88">
            <v>44235</v>
          </cell>
          <cell r="G88">
            <v>40</v>
          </cell>
          <cell r="H88">
            <v>44375</v>
          </cell>
          <cell r="I88">
            <v>44378</v>
          </cell>
          <cell r="J88">
            <v>4</v>
          </cell>
          <cell r="K88">
            <v>44389</v>
          </cell>
          <cell r="L88">
            <v>44392</v>
          </cell>
          <cell r="M88">
            <v>4</v>
          </cell>
          <cell r="N88">
            <v>44375</v>
          </cell>
          <cell r="O88">
            <v>44392</v>
          </cell>
          <cell r="P88">
            <v>14</v>
          </cell>
          <cell r="Q88">
            <v>44392</v>
          </cell>
          <cell r="R88">
            <v>44396</v>
          </cell>
          <cell r="S88">
            <v>3</v>
          </cell>
        </row>
        <row r="89">
          <cell r="A89" t="str">
            <v>88A</v>
          </cell>
          <cell r="B89">
            <v>44375</v>
          </cell>
          <cell r="C89">
            <v>44378</v>
          </cell>
          <cell r="D89">
            <v>4</v>
          </cell>
          <cell r="E89">
            <v>44180</v>
          </cell>
          <cell r="F89">
            <v>44235</v>
          </cell>
          <cell r="G89">
            <v>40</v>
          </cell>
          <cell r="H89">
            <v>44378</v>
          </cell>
          <cell r="I89">
            <v>44383</v>
          </cell>
          <cell r="J89">
            <v>4</v>
          </cell>
          <cell r="K89">
            <v>44392</v>
          </cell>
          <cell r="L89">
            <v>44397</v>
          </cell>
          <cell r="M89">
            <v>4</v>
          </cell>
          <cell r="N89">
            <v>44378</v>
          </cell>
          <cell r="O89">
            <v>44397</v>
          </cell>
          <cell r="P89">
            <v>14</v>
          </cell>
          <cell r="Q89">
            <v>44397</v>
          </cell>
          <cell r="R89">
            <v>44399</v>
          </cell>
          <cell r="S89">
            <v>3</v>
          </cell>
        </row>
        <row r="90">
          <cell r="A90" t="str">
            <v>88B</v>
          </cell>
          <cell r="B90">
            <v>44378</v>
          </cell>
          <cell r="C90">
            <v>44383</v>
          </cell>
          <cell r="D90">
            <v>4</v>
          </cell>
          <cell r="E90">
            <v>44180</v>
          </cell>
          <cell r="F90">
            <v>44235</v>
          </cell>
          <cell r="G90">
            <v>40</v>
          </cell>
          <cell r="H90">
            <v>44383</v>
          </cell>
          <cell r="I90">
            <v>44386</v>
          </cell>
          <cell r="J90">
            <v>4</v>
          </cell>
          <cell r="K90">
            <v>44397</v>
          </cell>
          <cell r="L90">
            <v>44400</v>
          </cell>
          <cell r="M90">
            <v>4</v>
          </cell>
          <cell r="N90">
            <v>44383</v>
          </cell>
          <cell r="O90">
            <v>44400</v>
          </cell>
          <cell r="P90">
            <v>14</v>
          </cell>
          <cell r="Q90">
            <v>44400</v>
          </cell>
          <cell r="R90">
            <v>44404</v>
          </cell>
          <cell r="S90">
            <v>3</v>
          </cell>
        </row>
        <row r="91">
          <cell r="A91">
            <v>89</v>
          </cell>
          <cell r="B91">
            <v>44383</v>
          </cell>
          <cell r="C91">
            <v>44386</v>
          </cell>
          <cell r="D91">
            <v>4</v>
          </cell>
          <cell r="E91">
            <v>44180</v>
          </cell>
          <cell r="F91">
            <v>44235</v>
          </cell>
          <cell r="G91">
            <v>40</v>
          </cell>
          <cell r="H91">
            <v>44386</v>
          </cell>
          <cell r="I91">
            <v>44391</v>
          </cell>
          <cell r="J91">
            <v>4</v>
          </cell>
          <cell r="K91">
            <v>44400</v>
          </cell>
          <cell r="L91">
            <v>44405</v>
          </cell>
          <cell r="M91">
            <v>4</v>
          </cell>
          <cell r="N91">
            <v>44386</v>
          </cell>
          <cell r="O91">
            <v>44405</v>
          </cell>
          <cell r="P91">
            <v>14</v>
          </cell>
          <cell r="Q91">
            <v>44405</v>
          </cell>
          <cell r="R91">
            <v>44407</v>
          </cell>
          <cell r="S91">
            <v>3</v>
          </cell>
        </row>
      </sheetData>
      <sheetData sheetId="8">
        <row r="2">
          <cell r="A2" t="str">
            <v>Column1</v>
          </cell>
          <cell r="B2" t="str">
            <v>Mobilisation</v>
          </cell>
          <cell r="C2">
            <v>0</v>
          </cell>
          <cell r="D2">
            <v>0</v>
          </cell>
          <cell r="E2" t="str">
            <v>Stone Road</v>
          </cell>
          <cell r="F2">
            <v>0</v>
          </cell>
          <cell r="G2">
            <v>0</v>
          </cell>
          <cell r="H2" t="str">
            <v>Foundations</v>
          </cell>
          <cell r="I2">
            <v>0</v>
          </cell>
          <cell r="J2">
            <v>0</v>
          </cell>
          <cell r="K2" t="str">
            <v>Tower Assembly/Demolition</v>
          </cell>
          <cell r="L2">
            <v>0</v>
          </cell>
          <cell r="M2">
            <v>0</v>
          </cell>
          <cell r="N2" t="str">
            <v>Conductoring</v>
          </cell>
          <cell r="O2">
            <v>0</v>
          </cell>
          <cell r="P2">
            <v>0</v>
          </cell>
          <cell r="Q2" t="str">
            <v>General Build</v>
          </cell>
          <cell r="R2">
            <v>0</v>
          </cell>
          <cell r="S2">
            <v>0</v>
          </cell>
          <cell r="T2" t="str">
            <v>General De-mobilisation</v>
          </cell>
          <cell r="U2">
            <v>0</v>
          </cell>
          <cell r="V2">
            <v>0</v>
          </cell>
          <cell r="W2" t="str">
            <v>Stone Road Removal</v>
          </cell>
          <cell r="X2">
            <v>0</v>
          </cell>
          <cell r="Y2">
            <v>0</v>
          </cell>
        </row>
        <row r="3">
          <cell r="A3" t="str">
            <v>Site</v>
          </cell>
          <cell r="B3" t="str">
            <v>Start</v>
          </cell>
          <cell r="C3" t="str">
            <v>Finish</v>
          </cell>
          <cell r="D3" t="str">
            <v>Duration</v>
          </cell>
          <cell r="E3" t="str">
            <v>Start</v>
          </cell>
          <cell r="F3" t="str">
            <v>Finish</v>
          </cell>
          <cell r="G3" t="str">
            <v>Duration</v>
          </cell>
          <cell r="H3" t="str">
            <v>Start</v>
          </cell>
          <cell r="I3" t="str">
            <v>Finish</v>
          </cell>
          <cell r="J3" t="str">
            <v>Duration</v>
          </cell>
          <cell r="K3" t="str">
            <v>Start</v>
          </cell>
          <cell r="L3" t="str">
            <v>Finish</v>
          </cell>
          <cell r="M3" t="str">
            <v>Duration</v>
          </cell>
          <cell r="N3" t="str">
            <v>Start</v>
          </cell>
          <cell r="O3" t="str">
            <v>Finish</v>
          </cell>
          <cell r="P3" t="str">
            <v>Duration</v>
          </cell>
          <cell r="Q3" t="str">
            <v>Start</v>
          </cell>
          <cell r="R3" t="str">
            <v>Finish</v>
          </cell>
          <cell r="S3" t="str">
            <v>Duration</v>
          </cell>
          <cell r="T3" t="str">
            <v>Start</v>
          </cell>
          <cell r="U3" t="str">
            <v>Finish</v>
          </cell>
          <cell r="V3" t="str">
            <v>Duration</v>
          </cell>
          <cell r="W3" t="str">
            <v>Start</v>
          </cell>
          <cell r="X3" t="str">
            <v>Finish</v>
          </cell>
          <cell r="Y3" t="str">
            <v>Duration</v>
          </cell>
        </row>
        <row r="4">
          <cell r="A4" t="str">
            <v>B2T1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</row>
        <row r="5">
          <cell r="A5" t="str">
            <v>B2T2</v>
          </cell>
          <cell r="B5">
            <v>43811</v>
          </cell>
          <cell r="C5">
            <v>43817</v>
          </cell>
          <cell r="D5">
            <v>5</v>
          </cell>
          <cell r="E5">
            <v>43817</v>
          </cell>
          <cell r="F5">
            <v>43823</v>
          </cell>
          <cell r="G5">
            <v>5</v>
          </cell>
          <cell r="H5">
            <v>43824</v>
          </cell>
          <cell r="I5">
            <v>43844</v>
          </cell>
          <cell r="J5">
            <v>15</v>
          </cell>
          <cell r="K5">
            <v>43845</v>
          </cell>
          <cell r="L5">
            <v>43865</v>
          </cell>
          <cell r="M5">
            <v>15</v>
          </cell>
          <cell r="N5">
            <v>43900</v>
          </cell>
          <cell r="O5">
            <v>43913</v>
          </cell>
          <cell r="P5">
            <v>10</v>
          </cell>
          <cell r="Q5">
            <v>43824</v>
          </cell>
          <cell r="R5">
            <v>43865</v>
          </cell>
          <cell r="S5">
            <v>30</v>
          </cell>
          <cell r="T5">
            <v>44629</v>
          </cell>
          <cell r="U5">
            <v>44635</v>
          </cell>
          <cell r="V5">
            <v>5</v>
          </cell>
          <cell r="W5">
            <v>44635</v>
          </cell>
          <cell r="X5">
            <v>44638</v>
          </cell>
          <cell r="Y5">
            <v>4</v>
          </cell>
        </row>
        <row r="6">
          <cell r="A6" t="str">
            <v>B2T3</v>
          </cell>
          <cell r="B6">
            <v>43797</v>
          </cell>
          <cell r="C6">
            <v>43803</v>
          </cell>
          <cell r="D6">
            <v>5</v>
          </cell>
          <cell r="E6">
            <v>43817</v>
          </cell>
          <cell r="F6">
            <v>43817</v>
          </cell>
          <cell r="G6">
            <v>1</v>
          </cell>
          <cell r="H6">
            <v>43818</v>
          </cell>
          <cell r="I6">
            <v>43831</v>
          </cell>
          <cell r="J6">
            <v>10</v>
          </cell>
          <cell r="K6">
            <v>43832</v>
          </cell>
          <cell r="L6">
            <v>43845</v>
          </cell>
          <cell r="M6">
            <v>10</v>
          </cell>
          <cell r="N6">
            <v>43900</v>
          </cell>
          <cell r="O6">
            <v>43913</v>
          </cell>
          <cell r="P6">
            <v>10</v>
          </cell>
          <cell r="Q6">
            <v>43818</v>
          </cell>
          <cell r="R6">
            <v>43845</v>
          </cell>
          <cell r="S6">
            <v>20</v>
          </cell>
          <cell r="T6">
            <v>44629</v>
          </cell>
          <cell r="U6">
            <v>44635</v>
          </cell>
          <cell r="V6">
            <v>5</v>
          </cell>
          <cell r="W6">
            <v>44635</v>
          </cell>
          <cell r="X6">
            <v>44635</v>
          </cell>
          <cell r="Y6">
            <v>1</v>
          </cell>
        </row>
        <row r="7">
          <cell r="A7" t="str">
            <v>B2T4</v>
          </cell>
          <cell r="B7">
            <v>43797</v>
          </cell>
          <cell r="C7">
            <v>43803</v>
          </cell>
          <cell r="D7">
            <v>5</v>
          </cell>
          <cell r="E7">
            <v>43817</v>
          </cell>
          <cell r="F7">
            <v>43822</v>
          </cell>
          <cell r="G7">
            <v>4</v>
          </cell>
          <cell r="H7">
            <v>43823</v>
          </cell>
          <cell r="I7">
            <v>43843</v>
          </cell>
          <cell r="J7">
            <v>15</v>
          </cell>
          <cell r="K7">
            <v>43844</v>
          </cell>
          <cell r="L7">
            <v>43864</v>
          </cell>
          <cell r="M7">
            <v>15</v>
          </cell>
          <cell r="N7">
            <v>43900</v>
          </cell>
          <cell r="O7">
            <v>43913</v>
          </cell>
          <cell r="P7">
            <v>10</v>
          </cell>
          <cell r="Q7">
            <v>43823</v>
          </cell>
          <cell r="R7">
            <v>43864</v>
          </cell>
          <cell r="S7">
            <v>30</v>
          </cell>
          <cell r="T7">
            <v>44629</v>
          </cell>
          <cell r="U7">
            <v>44635</v>
          </cell>
          <cell r="V7">
            <v>5</v>
          </cell>
          <cell r="W7">
            <v>44635</v>
          </cell>
          <cell r="X7">
            <v>44637</v>
          </cell>
          <cell r="Y7">
            <v>3</v>
          </cell>
        </row>
        <row r="8">
          <cell r="A8" t="str">
            <v>B2T5</v>
          </cell>
          <cell r="B8">
            <v>43804</v>
          </cell>
          <cell r="C8">
            <v>43810</v>
          </cell>
          <cell r="D8">
            <v>5</v>
          </cell>
          <cell r="E8">
            <v>43824</v>
          </cell>
          <cell r="F8">
            <v>43824</v>
          </cell>
          <cell r="G8">
            <v>1</v>
          </cell>
          <cell r="H8">
            <v>43845</v>
          </cell>
          <cell r="I8">
            <v>43858</v>
          </cell>
          <cell r="J8">
            <v>10</v>
          </cell>
          <cell r="K8">
            <v>43866</v>
          </cell>
          <cell r="L8">
            <v>43879</v>
          </cell>
          <cell r="M8">
            <v>10</v>
          </cell>
          <cell r="N8">
            <v>43900</v>
          </cell>
          <cell r="O8">
            <v>43913</v>
          </cell>
          <cell r="P8">
            <v>10</v>
          </cell>
          <cell r="Q8">
            <v>43845</v>
          </cell>
          <cell r="R8">
            <v>43879</v>
          </cell>
          <cell r="S8">
            <v>25</v>
          </cell>
          <cell r="T8">
            <v>44635</v>
          </cell>
          <cell r="U8">
            <v>44641</v>
          </cell>
          <cell r="V8">
            <v>5</v>
          </cell>
          <cell r="W8">
            <v>44641</v>
          </cell>
          <cell r="X8">
            <v>44641</v>
          </cell>
          <cell r="Y8">
            <v>1</v>
          </cell>
        </row>
        <row r="9">
          <cell r="A9" t="str">
            <v>B2T6</v>
          </cell>
          <cell r="B9">
            <v>43798</v>
          </cell>
          <cell r="C9">
            <v>43804</v>
          </cell>
          <cell r="D9">
            <v>5</v>
          </cell>
          <cell r="E9">
            <v>43818</v>
          </cell>
          <cell r="F9">
            <v>43838</v>
          </cell>
          <cell r="G9">
            <v>15</v>
          </cell>
          <cell r="H9">
            <v>43839</v>
          </cell>
          <cell r="I9">
            <v>43859</v>
          </cell>
          <cell r="J9">
            <v>15</v>
          </cell>
          <cell r="K9">
            <v>43860</v>
          </cell>
          <cell r="L9">
            <v>43880</v>
          </cell>
          <cell r="M9">
            <v>15</v>
          </cell>
          <cell r="N9">
            <v>43900</v>
          </cell>
          <cell r="O9">
            <v>43913</v>
          </cell>
          <cell r="P9">
            <v>10</v>
          </cell>
          <cell r="Q9">
            <v>43839</v>
          </cell>
          <cell r="R9">
            <v>43880</v>
          </cell>
          <cell r="S9">
            <v>30</v>
          </cell>
          <cell r="T9">
            <v>44630</v>
          </cell>
          <cell r="U9">
            <v>44636</v>
          </cell>
          <cell r="V9">
            <v>5</v>
          </cell>
          <cell r="W9">
            <v>44636</v>
          </cell>
          <cell r="X9">
            <v>44636</v>
          </cell>
          <cell r="Y9">
            <v>1</v>
          </cell>
        </row>
        <row r="10">
          <cell r="A10" t="str">
            <v>B2T7</v>
          </cell>
          <cell r="B10">
            <v>43803</v>
          </cell>
          <cell r="C10">
            <v>43809</v>
          </cell>
          <cell r="D10">
            <v>5</v>
          </cell>
          <cell r="E10">
            <v>43823</v>
          </cell>
          <cell r="F10">
            <v>43823</v>
          </cell>
          <cell r="G10">
            <v>1</v>
          </cell>
          <cell r="H10">
            <v>43844</v>
          </cell>
          <cell r="I10">
            <v>43857</v>
          </cell>
          <cell r="J10">
            <v>10</v>
          </cell>
          <cell r="K10">
            <v>43865</v>
          </cell>
          <cell r="L10">
            <v>43878</v>
          </cell>
          <cell r="M10">
            <v>10</v>
          </cell>
          <cell r="N10">
            <v>43900</v>
          </cell>
          <cell r="O10">
            <v>43913</v>
          </cell>
          <cell r="P10">
            <v>10</v>
          </cell>
          <cell r="Q10">
            <v>43844</v>
          </cell>
          <cell r="R10">
            <v>43878</v>
          </cell>
          <cell r="S10">
            <v>25</v>
          </cell>
          <cell r="T10">
            <v>44634</v>
          </cell>
          <cell r="U10">
            <v>44638</v>
          </cell>
          <cell r="V10">
            <v>5</v>
          </cell>
          <cell r="W10">
            <v>44638</v>
          </cell>
          <cell r="X10">
            <v>44641</v>
          </cell>
          <cell r="Y10">
            <v>2</v>
          </cell>
        </row>
        <row r="11">
          <cell r="A11" t="str">
            <v>B2T8</v>
          </cell>
          <cell r="B11">
            <v>43805</v>
          </cell>
          <cell r="C11">
            <v>43811</v>
          </cell>
          <cell r="D11">
            <v>5</v>
          </cell>
          <cell r="E11">
            <v>43825</v>
          </cell>
          <cell r="F11">
            <v>43825</v>
          </cell>
          <cell r="G11">
            <v>1</v>
          </cell>
          <cell r="H11">
            <v>43859</v>
          </cell>
          <cell r="I11">
            <v>43872</v>
          </cell>
          <cell r="J11">
            <v>10</v>
          </cell>
          <cell r="K11">
            <v>43880</v>
          </cell>
          <cell r="L11">
            <v>43893</v>
          </cell>
          <cell r="M11">
            <v>10</v>
          </cell>
          <cell r="N11">
            <v>43900</v>
          </cell>
          <cell r="O11">
            <v>43913</v>
          </cell>
          <cell r="P11">
            <v>10</v>
          </cell>
          <cell r="Q11">
            <v>43859</v>
          </cell>
          <cell r="R11">
            <v>43893</v>
          </cell>
          <cell r="S11">
            <v>25</v>
          </cell>
          <cell r="T11">
            <v>44636</v>
          </cell>
          <cell r="U11">
            <v>44642</v>
          </cell>
          <cell r="V11">
            <v>5</v>
          </cell>
          <cell r="W11">
            <v>44642</v>
          </cell>
          <cell r="X11">
            <v>44648</v>
          </cell>
          <cell r="Y11">
            <v>5</v>
          </cell>
        </row>
        <row r="12">
          <cell r="A12" t="str">
            <v>B2T9</v>
          </cell>
          <cell r="B12">
            <v>43819</v>
          </cell>
          <cell r="C12">
            <v>43825</v>
          </cell>
          <cell r="D12">
            <v>5</v>
          </cell>
          <cell r="E12">
            <v>43839</v>
          </cell>
          <cell r="F12">
            <v>43840</v>
          </cell>
          <cell r="G12">
            <v>2</v>
          </cell>
          <cell r="H12">
            <v>43860</v>
          </cell>
          <cell r="I12">
            <v>43873</v>
          </cell>
          <cell r="J12">
            <v>10</v>
          </cell>
          <cell r="K12">
            <v>43881</v>
          </cell>
          <cell r="L12">
            <v>43894</v>
          </cell>
          <cell r="M12">
            <v>10</v>
          </cell>
          <cell r="N12">
            <v>43900</v>
          </cell>
          <cell r="O12">
            <v>43913</v>
          </cell>
          <cell r="P12">
            <v>10</v>
          </cell>
          <cell r="Q12">
            <v>43860</v>
          </cell>
          <cell r="R12">
            <v>43894</v>
          </cell>
          <cell r="S12">
            <v>25</v>
          </cell>
          <cell r="T12">
            <v>44631</v>
          </cell>
          <cell r="U12">
            <v>44637</v>
          </cell>
          <cell r="V12">
            <v>5</v>
          </cell>
          <cell r="W12">
            <v>44637</v>
          </cell>
          <cell r="X12">
            <v>44641</v>
          </cell>
          <cell r="Y12">
            <v>3</v>
          </cell>
        </row>
        <row r="13">
          <cell r="A13" t="str">
            <v>B2T10</v>
          </cell>
          <cell r="B13">
            <v>43804</v>
          </cell>
          <cell r="C13">
            <v>43810</v>
          </cell>
          <cell r="D13">
            <v>5</v>
          </cell>
          <cell r="E13">
            <v>43824</v>
          </cell>
          <cell r="F13">
            <v>43825</v>
          </cell>
          <cell r="G13">
            <v>2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43900</v>
          </cell>
          <cell r="O13">
            <v>43913</v>
          </cell>
          <cell r="P13">
            <v>10</v>
          </cell>
          <cell r="Q13">
            <v>0</v>
          </cell>
          <cell r="R13">
            <v>0</v>
          </cell>
          <cell r="S13">
            <v>0</v>
          </cell>
          <cell r="T13">
            <v>44636</v>
          </cell>
          <cell r="U13">
            <v>44642</v>
          </cell>
          <cell r="V13">
            <v>5</v>
          </cell>
          <cell r="W13">
            <v>44642</v>
          </cell>
          <cell r="X13">
            <v>44642</v>
          </cell>
          <cell r="Y13">
            <v>1</v>
          </cell>
        </row>
        <row r="14">
          <cell r="A14" t="str">
            <v>B2T11</v>
          </cell>
          <cell r="B14">
            <v>43808</v>
          </cell>
          <cell r="C14">
            <v>43812</v>
          </cell>
          <cell r="D14">
            <v>5</v>
          </cell>
          <cell r="E14">
            <v>43826</v>
          </cell>
          <cell r="F14">
            <v>43831</v>
          </cell>
          <cell r="G14">
            <v>4</v>
          </cell>
          <cell r="H14">
            <v>43858</v>
          </cell>
          <cell r="I14">
            <v>43878</v>
          </cell>
          <cell r="J14">
            <v>15</v>
          </cell>
          <cell r="K14">
            <v>43879</v>
          </cell>
          <cell r="L14">
            <v>43899</v>
          </cell>
          <cell r="M14">
            <v>15</v>
          </cell>
          <cell r="N14">
            <v>43900</v>
          </cell>
          <cell r="O14">
            <v>43913</v>
          </cell>
          <cell r="P14">
            <v>10</v>
          </cell>
          <cell r="Q14">
            <v>43858</v>
          </cell>
          <cell r="R14">
            <v>43899</v>
          </cell>
          <cell r="S14">
            <v>30</v>
          </cell>
          <cell r="T14">
            <v>44643</v>
          </cell>
          <cell r="U14">
            <v>44649</v>
          </cell>
          <cell r="V14">
            <v>5</v>
          </cell>
          <cell r="W14">
            <v>44649</v>
          </cell>
          <cell r="X14">
            <v>44657</v>
          </cell>
          <cell r="Y14">
            <v>7</v>
          </cell>
        </row>
        <row r="15">
          <cell r="A15" t="str">
            <v>B2T12</v>
          </cell>
          <cell r="B15">
            <v>43823</v>
          </cell>
          <cell r="C15">
            <v>43829</v>
          </cell>
          <cell r="D15">
            <v>5</v>
          </cell>
          <cell r="E15">
            <v>43843</v>
          </cell>
          <cell r="F15">
            <v>43843</v>
          </cell>
          <cell r="G15">
            <v>1</v>
          </cell>
          <cell r="H15">
            <v>43873</v>
          </cell>
          <cell r="I15">
            <v>43893</v>
          </cell>
          <cell r="J15">
            <v>15</v>
          </cell>
          <cell r="K15">
            <v>43894</v>
          </cell>
          <cell r="L15">
            <v>43914</v>
          </cell>
          <cell r="M15">
            <v>15</v>
          </cell>
          <cell r="N15">
            <v>0</v>
          </cell>
          <cell r="O15">
            <v>0</v>
          </cell>
          <cell r="P15">
            <v>0</v>
          </cell>
          <cell r="Q15">
            <v>43873</v>
          </cell>
          <cell r="R15">
            <v>43914</v>
          </cell>
          <cell r="S15">
            <v>30</v>
          </cell>
          <cell r="T15">
            <v>44652</v>
          </cell>
          <cell r="U15">
            <v>44658</v>
          </cell>
          <cell r="V15">
            <v>5</v>
          </cell>
          <cell r="W15">
            <v>44658</v>
          </cell>
          <cell r="X15">
            <v>44658</v>
          </cell>
          <cell r="Y15">
            <v>1</v>
          </cell>
        </row>
        <row r="16">
          <cell r="A16" t="str">
            <v>4YL12R</v>
          </cell>
          <cell r="B16">
            <v>43824</v>
          </cell>
          <cell r="C16">
            <v>43830</v>
          </cell>
          <cell r="D16">
            <v>5</v>
          </cell>
          <cell r="E16">
            <v>43844</v>
          </cell>
          <cell r="F16">
            <v>43844</v>
          </cell>
          <cell r="G16">
            <v>1</v>
          </cell>
          <cell r="H16">
            <v>43874</v>
          </cell>
          <cell r="I16">
            <v>43894</v>
          </cell>
          <cell r="J16">
            <v>15</v>
          </cell>
          <cell r="K16">
            <v>0</v>
          </cell>
          <cell r="L16">
            <v>0</v>
          </cell>
          <cell r="M16">
            <v>0</v>
          </cell>
          <cell r="N16">
            <v>43964</v>
          </cell>
          <cell r="O16">
            <v>43977</v>
          </cell>
          <cell r="P16">
            <v>10</v>
          </cell>
          <cell r="Q16">
            <v>43874</v>
          </cell>
          <cell r="R16">
            <v>43894</v>
          </cell>
          <cell r="S16">
            <v>15</v>
          </cell>
          <cell r="T16">
            <v>44566</v>
          </cell>
          <cell r="U16">
            <v>44572</v>
          </cell>
          <cell r="V16">
            <v>5</v>
          </cell>
          <cell r="W16">
            <v>44572</v>
          </cell>
          <cell r="X16">
            <v>44572</v>
          </cell>
          <cell r="Y16">
            <v>1</v>
          </cell>
        </row>
        <row r="17">
          <cell r="A17" t="str">
            <v>4YL12BR</v>
          </cell>
          <cell r="B17">
            <v>43811</v>
          </cell>
          <cell r="C17">
            <v>43817</v>
          </cell>
          <cell r="D17">
            <v>5</v>
          </cell>
          <cell r="E17">
            <v>43831</v>
          </cell>
          <cell r="F17">
            <v>43832</v>
          </cell>
          <cell r="G17">
            <v>2</v>
          </cell>
          <cell r="H17">
            <v>43895</v>
          </cell>
          <cell r="I17">
            <v>43915</v>
          </cell>
          <cell r="J17">
            <v>15</v>
          </cell>
          <cell r="K17">
            <v>43916</v>
          </cell>
          <cell r="L17">
            <v>43936</v>
          </cell>
          <cell r="M17">
            <v>15</v>
          </cell>
          <cell r="N17">
            <v>43964</v>
          </cell>
          <cell r="O17">
            <v>43977</v>
          </cell>
          <cell r="P17">
            <v>10</v>
          </cell>
          <cell r="Q17">
            <v>43895</v>
          </cell>
          <cell r="R17">
            <v>43936</v>
          </cell>
          <cell r="S17">
            <v>30</v>
          </cell>
          <cell r="T17">
            <v>44566</v>
          </cell>
          <cell r="U17">
            <v>44572</v>
          </cell>
          <cell r="V17">
            <v>5</v>
          </cell>
          <cell r="W17">
            <v>44572</v>
          </cell>
          <cell r="X17">
            <v>44575</v>
          </cell>
          <cell r="Y17">
            <v>4</v>
          </cell>
        </row>
        <row r="18">
          <cell r="A18" t="str">
            <v>4YL13R</v>
          </cell>
          <cell r="B18">
            <v>43815</v>
          </cell>
          <cell r="C18">
            <v>43819</v>
          </cell>
          <cell r="D18">
            <v>5</v>
          </cell>
          <cell r="E18">
            <v>43833</v>
          </cell>
          <cell r="F18">
            <v>43839</v>
          </cell>
          <cell r="G18">
            <v>5</v>
          </cell>
          <cell r="H18">
            <v>43900</v>
          </cell>
          <cell r="I18">
            <v>43913</v>
          </cell>
          <cell r="J18">
            <v>10</v>
          </cell>
          <cell r="K18">
            <v>43915</v>
          </cell>
          <cell r="L18">
            <v>43928</v>
          </cell>
          <cell r="M18">
            <v>10</v>
          </cell>
          <cell r="N18">
            <v>43964</v>
          </cell>
          <cell r="O18">
            <v>43977</v>
          </cell>
          <cell r="P18">
            <v>10</v>
          </cell>
          <cell r="Q18">
            <v>43900</v>
          </cell>
          <cell r="R18">
            <v>43928</v>
          </cell>
          <cell r="S18">
            <v>21</v>
          </cell>
          <cell r="T18">
            <v>44573</v>
          </cell>
          <cell r="U18">
            <v>44579</v>
          </cell>
          <cell r="V18">
            <v>5</v>
          </cell>
          <cell r="W18">
            <v>44579</v>
          </cell>
          <cell r="X18">
            <v>44579</v>
          </cell>
          <cell r="Y18">
            <v>1</v>
          </cell>
        </row>
        <row r="19">
          <cell r="A19" t="str">
            <v>4YL14R</v>
          </cell>
          <cell r="B19">
            <v>43825</v>
          </cell>
          <cell r="C19">
            <v>43831</v>
          </cell>
          <cell r="D19">
            <v>5</v>
          </cell>
          <cell r="E19">
            <v>43845</v>
          </cell>
          <cell r="F19">
            <v>43847</v>
          </cell>
          <cell r="G19">
            <v>3</v>
          </cell>
          <cell r="H19">
            <v>43908</v>
          </cell>
          <cell r="I19">
            <v>43928</v>
          </cell>
          <cell r="J19">
            <v>15</v>
          </cell>
          <cell r="K19">
            <v>43929</v>
          </cell>
          <cell r="L19">
            <v>43949</v>
          </cell>
          <cell r="M19">
            <v>15</v>
          </cell>
          <cell r="N19">
            <v>43964</v>
          </cell>
          <cell r="O19">
            <v>43977</v>
          </cell>
          <cell r="P19">
            <v>10</v>
          </cell>
          <cell r="Q19">
            <v>43908</v>
          </cell>
          <cell r="R19">
            <v>43949</v>
          </cell>
          <cell r="S19">
            <v>30</v>
          </cell>
          <cell r="T19">
            <v>44567</v>
          </cell>
          <cell r="U19">
            <v>44573</v>
          </cell>
          <cell r="V19">
            <v>5</v>
          </cell>
          <cell r="W19">
            <v>44573</v>
          </cell>
          <cell r="X19">
            <v>44593</v>
          </cell>
          <cell r="Y19">
            <v>15</v>
          </cell>
        </row>
        <row r="20">
          <cell r="A20" t="str">
            <v>4YL15R</v>
          </cell>
          <cell r="B20">
            <v>43815</v>
          </cell>
          <cell r="C20">
            <v>43819</v>
          </cell>
          <cell r="D20">
            <v>5</v>
          </cell>
          <cell r="E20">
            <v>43833</v>
          </cell>
          <cell r="F20">
            <v>43833</v>
          </cell>
          <cell r="G20">
            <v>1</v>
          </cell>
          <cell r="H20">
            <v>43916</v>
          </cell>
          <cell r="I20">
            <v>43929</v>
          </cell>
          <cell r="J20">
            <v>10</v>
          </cell>
          <cell r="K20">
            <v>43937</v>
          </cell>
          <cell r="L20">
            <v>43950</v>
          </cell>
          <cell r="M20">
            <v>10</v>
          </cell>
          <cell r="N20">
            <v>43964</v>
          </cell>
          <cell r="O20">
            <v>43977</v>
          </cell>
          <cell r="P20">
            <v>10</v>
          </cell>
          <cell r="Q20">
            <v>43916</v>
          </cell>
          <cell r="R20">
            <v>43950</v>
          </cell>
          <cell r="S20">
            <v>25</v>
          </cell>
          <cell r="T20">
            <v>44572</v>
          </cell>
          <cell r="U20">
            <v>44578</v>
          </cell>
          <cell r="V20">
            <v>5</v>
          </cell>
          <cell r="W20">
            <v>44578</v>
          </cell>
          <cell r="X20">
            <v>44578</v>
          </cell>
          <cell r="Y20">
            <v>1</v>
          </cell>
        </row>
        <row r="21">
          <cell r="A21" t="str">
            <v>4YL16R</v>
          </cell>
          <cell r="B21">
            <v>43822</v>
          </cell>
          <cell r="C21">
            <v>43826</v>
          </cell>
          <cell r="D21">
            <v>5</v>
          </cell>
          <cell r="E21">
            <v>43840</v>
          </cell>
          <cell r="F21">
            <v>43850</v>
          </cell>
          <cell r="G21">
            <v>7</v>
          </cell>
          <cell r="H21">
            <v>43914</v>
          </cell>
          <cell r="I21">
            <v>43927</v>
          </cell>
          <cell r="J21">
            <v>10</v>
          </cell>
          <cell r="K21">
            <v>43929</v>
          </cell>
          <cell r="L21">
            <v>43942</v>
          </cell>
          <cell r="M21">
            <v>10</v>
          </cell>
          <cell r="N21">
            <v>43964</v>
          </cell>
          <cell r="O21">
            <v>43977</v>
          </cell>
          <cell r="P21">
            <v>10</v>
          </cell>
          <cell r="Q21">
            <v>43914</v>
          </cell>
          <cell r="R21">
            <v>43942</v>
          </cell>
          <cell r="S21">
            <v>21</v>
          </cell>
          <cell r="T21">
            <v>44574</v>
          </cell>
          <cell r="U21">
            <v>44580</v>
          </cell>
          <cell r="V21">
            <v>5</v>
          </cell>
          <cell r="W21">
            <v>44580</v>
          </cell>
          <cell r="X21">
            <v>44580</v>
          </cell>
          <cell r="Y21">
            <v>1</v>
          </cell>
        </row>
        <row r="22">
          <cell r="A22" t="str">
            <v>4YL17R</v>
          </cell>
          <cell r="B22">
            <v>43830</v>
          </cell>
          <cell r="C22">
            <v>43836</v>
          </cell>
          <cell r="D22">
            <v>5</v>
          </cell>
          <cell r="E22">
            <v>43850</v>
          </cell>
          <cell r="F22">
            <v>43850</v>
          </cell>
          <cell r="G22">
            <v>1</v>
          </cell>
          <cell r="H22">
            <v>43929</v>
          </cell>
          <cell r="I22">
            <v>43942</v>
          </cell>
          <cell r="J22">
            <v>10</v>
          </cell>
          <cell r="K22">
            <v>43950</v>
          </cell>
          <cell r="L22">
            <v>43963</v>
          </cell>
          <cell r="M22">
            <v>10</v>
          </cell>
          <cell r="N22">
            <v>43964</v>
          </cell>
          <cell r="O22">
            <v>43977</v>
          </cell>
          <cell r="P22">
            <v>10</v>
          </cell>
          <cell r="Q22">
            <v>43929</v>
          </cell>
          <cell r="R22">
            <v>43963</v>
          </cell>
          <cell r="S22">
            <v>25</v>
          </cell>
          <cell r="T22">
            <v>44588</v>
          </cell>
          <cell r="U22">
            <v>44594</v>
          </cell>
          <cell r="V22">
            <v>5</v>
          </cell>
          <cell r="W22">
            <v>44594</v>
          </cell>
          <cell r="X22">
            <v>44595</v>
          </cell>
          <cell r="Y22">
            <v>2</v>
          </cell>
        </row>
        <row r="23">
          <cell r="A23" t="str">
            <v>4YL18R</v>
          </cell>
          <cell r="B23">
            <v>43816</v>
          </cell>
          <cell r="C23">
            <v>43822</v>
          </cell>
          <cell r="D23">
            <v>5</v>
          </cell>
          <cell r="E23">
            <v>43836</v>
          </cell>
          <cell r="F23">
            <v>43838</v>
          </cell>
          <cell r="G23">
            <v>3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44573</v>
          </cell>
          <cell r="U23">
            <v>44579</v>
          </cell>
          <cell r="V23">
            <v>5</v>
          </cell>
          <cell r="W23">
            <v>44579</v>
          </cell>
          <cell r="X23">
            <v>44580</v>
          </cell>
          <cell r="Y23">
            <v>2</v>
          </cell>
        </row>
        <row r="24">
          <cell r="A24" t="str">
            <v>4YL019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B2T17</v>
          </cell>
          <cell r="B25">
            <v>43831</v>
          </cell>
          <cell r="C25">
            <v>43837</v>
          </cell>
          <cell r="D25">
            <v>5</v>
          </cell>
          <cell r="E25">
            <v>43851</v>
          </cell>
          <cell r="F25">
            <v>43853</v>
          </cell>
          <cell r="G25">
            <v>3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44642</v>
          </cell>
          <cell r="U25">
            <v>44648</v>
          </cell>
          <cell r="V25">
            <v>5</v>
          </cell>
          <cell r="W25">
            <v>44648</v>
          </cell>
          <cell r="X25">
            <v>44650</v>
          </cell>
          <cell r="Y25">
            <v>3</v>
          </cell>
        </row>
        <row r="26">
          <cell r="A26" t="str">
            <v>B2T18</v>
          </cell>
          <cell r="B26">
            <v>43819</v>
          </cell>
          <cell r="C26">
            <v>43825</v>
          </cell>
          <cell r="D26">
            <v>5</v>
          </cell>
          <cell r="E26">
            <v>43839</v>
          </cell>
          <cell r="F26">
            <v>43839</v>
          </cell>
          <cell r="G26">
            <v>1</v>
          </cell>
          <cell r="H26">
            <v>43930</v>
          </cell>
          <cell r="I26">
            <v>43950</v>
          </cell>
          <cell r="J26">
            <v>15</v>
          </cell>
          <cell r="K26">
            <v>43951</v>
          </cell>
          <cell r="L26">
            <v>43971</v>
          </cell>
          <cell r="M26">
            <v>15</v>
          </cell>
          <cell r="N26">
            <v>44264</v>
          </cell>
          <cell r="O26">
            <v>44277</v>
          </cell>
          <cell r="P26">
            <v>10</v>
          </cell>
          <cell r="Q26">
            <v>43930</v>
          </cell>
          <cell r="R26">
            <v>43971</v>
          </cell>
          <cell r="S26">
            <v>30</v>
          </cell>
          <cell r="T26">
            <v>44655</v>
          </cell>
          <cell r="U26">
            <v>44659</v>
          </cell>
          <cell r="V26">
            <v>5</v>
          </cell>
          <cell r="W26">
            <v>44659</v>
          </cell>
          <cell r="X26">
            <v>44659</v>
          </cell>
          <cell r="Y26">
            <v>1</v>
          </cell>
        </row>
        <row r="27">
          <cell r="A27" t="str">
            <v>B2T19</v>
          </cell>
          <cell r="B27">
            <v>43837</v>
          </cell>
          <cell r="C27">
            <v>43843</v>
          </cell>
          <cell r="D27">
            <v>5</v>
          </cell>
          <cell r="E27">
            <v>43857</v>
          </cell>
          <cell r="F27">
            <v>43858</v>
          </cell>
          <cell r="G27">
            <v>2</v>
          </cell>
          <cell r="H27">
            <v>44033</v>
          </cell>
          <cell r="I27">
            <v>44046</v>
          </cell>
          <cell r="J27">
            <v>10</v>
          </cell>
          <cell r="K27">
            <v>44208</v>
          </cell>
          <cell r="L27">
            <v>44221</v>
          </cell>
          <cell r="M27">
            <v>10</v>
          </cell>
          <cell r="N27">
            <v>44264</v>
          </cell>
          <cell r="O27">
            <v>44277</v>
          </cell>
          <cell r="P27">
            <v>10</v>
          </cell>
          <cell r="Q27">
            <v>44033</v>
          </cell>
          <cell r="R27">
            <v>44221</v>
          </cell>
          <cell r="S27">
            <v>135</v>
          </cell>
          <cell r="T27">
            <v>44642</v>
          </cell>
          <cell r="U27">
            <v>44648</v>
          </cell>
          <cell r="V27">
            <v>5</v>
          </cell>
          <cell r="W27">
            <v>44648</v>
          </cell>
          <cell r="X27">
            <v>44649</v>
          </cell>
          <cell r="Y27">
            <v>2</v>
          </cell>
        </row>
        <row r="28">
          <cell r="A28" t="str">
            <v>B2T20</v>
          </cell>
          <cell r="B28">
            <v>43836</v>
          </cell>
          <cell r="C28">
            <v>43840</v>
          </cell>
          <cell r="D28">
            <v>5</v>
          </cell>
          <cell r="E28">
            <v>43854</v>
          </cell>
          <cell r="F28">
            <v>43858</v>
          </cell>
          <cell r="G28">
            <v>3</v>
          </cell>
          <cell r="H28">
            <v>44041</v>
          </cell>
          <cell r="I28">
            <v>44054</v>
          </cell>
          <cell r="J28">
            <v>10</v>
          </cell>
          <cell r="K28">
            <v>44208</v>
          </cell>
          <cell r="L28">
            <v>44221</v>
          </cell>
          <cell r="M28">
            <v>10</v>
          </cell>
          <cell r="N28">
            <v>44264</v>
          </cell>
          <cell r="O28">
            <v>44277</v>
          </cell>
          <cell r="P28">
            <v>10</v>
          </cell>
          <cell r="Q28">
            <v>44041</v>
          </cell>
          <cell r="R28">
            <v>44221</v>
          </cell>
          <cell r="S28">
            <v>129</v>
          </cell>
          <cell r="T28">
            <v>44645</v>
          </cell>
          <cell r="U28">
            <v>44651</v>
          </cell>
          <cell r="V28">
            <v>5</v>
          </cell>
          <cell r="W28">
            <v>44651</v>
          </cell>
          <cell r="X28">
            <v>44655</v>
          </cell>
          <cell r="Y28">
            <v>3</v>
          </cell>
        </row>
        <row r="29">
          <cell r="A29" t="str">
            <v>B2T21</v>
          </cell>
          <cell r="B29">
            <v>43822</v>
          </cell>
          <cell r="C29">
            <v>43826</v>
          </cell>
          <cell r="D29">
            <v>5</v>
          </cell>
          <cell r="E29">
            <v>43840</v>
          </cell>
          <cell r="F29">
            <v>43845</v>
          </cell>
          <cell r="G29">
            <v>4</v>
          </cell>
          <cell r="H29">
            <v>44042</v>
          </cell>
          <cell r="I29">
            <v>44062</v>
          </cell>
          <cell r="J29">
            <v>15</v>
          </cell>
          <cell r="K29">
            <v>44208</v>
          </cell>
          <cell r="L29">
            <v>44228</v>
          </cell>
          <cell r="M29">
            <v>15</v>
          </cell>
          <cell r="N29">
            <v>44264</v>
          </cell>
          <cell r="O29">
            <v>44277</v>
          </cell>
          <cell r="P29">
            <v>10</v>
          </cell>
          <cell r="Q29">
            <v>44042</v>
          </cell>
          <cell r="R29">
            <v>44228</v>
          </cell>
          <cell r="S29">
            <v>133</v>
          </cell>
          <cell r="T29">
            <v>44656</v>
          </cell>
          <cell r="U29">
            <v>44662</v>
          </cell>
          <cell r="V29">
            <v>5</v>
          </cell>
          <cell r="W29">
            <v>44662</v>
          </cell>
          <cell r="X29">
            <v>44665</v>
          </cell>
          <cell r="Y29">
            <v>4</v>
          </cell>
        </row>
        <row r="30">
          <cell r="A30" t="str">
            <v>B2T22</v>
          </cell>
          <cell r="B30">
            <v>43839</v>
          </cell>
          <cell r="C30">
            <v>43845</v>
          </cell>
          <cell r="D30">
            <v>5</v>
          </cell>
          <cell r="E30">
            <v>43859</v>
          </cell>
          <cell r="F30">
            <v>43868</v>
          </cell>
          <cell r="G30">
            <v>8</v>
          </cell>
          <cell r="H30">
            <v>44047</v>
          </cell>
          <cell r="I30">
            <v>44060</v>
          </cell>
          <cell r="J30">
            <v>10</v>
          </cell>
          <cell r="K30">
            <v>44222</v>
          </cell>
          <cell r="L30">
            <v>44235</v>
          </cell>
          <cell r="M30">
            <v>10</v>
          </cell>
          <cell r="N30">
            <v>44264</v>
          </cell>
          <cell r="O30">
            <v>44277</v>
          </cell>
          <cell r="P30">
            <v>10</v>
          </cell>
          <cell r="Q30">
            <v>44047</v>
          </cell>
          <cell r="R30">
            <v>44235</v>
          </cell>
          <cell r="S30">
            <v>135</v>
          </cell>
          <cell r="T30">
            <v>44644</v>
          </cell>
          <cell r="U30">
            <v>44650</v>
          </cell>
          <cell r="V30">
            <v>5</v>
          </cell>
          <cell r="W30">
            <v>44650</v>
          </cell>
          <cell r="X30">
            <v>44659</v>
          </cell>
          <cell r="Y30">
            <v>8</v>
          </cell>
        </row>
        <row r="31">
          <cell r="A31" t="str">
            <v>B2T23</v>
          </cell>
          <cell r="B31">
            <v>43839</v>
          </cell>
          <cell r="C31">
            <v>43845</v>
          </cell>
          <cell r="D31">
            <v>5</v>
          </cell>
          <cell r="E31">
            <v>43859</v>
          </cell>
          <cell r="F31">
            <v>43859</v>
          </cell>
          <cell r="G31">
            <v>1</v>
          </cell>
          <cell r="H31">
            <v>44055</v>
          </cell>
          <cell r="I31">
            <v>44068</v>
          </cell>
          <cell r="J31">
            <v>10</v>
          </cell>
          <cell r="K31">
            <v>44222</v>
          </cell>
          <cell r="L31">
            <v>44235</v>
          </cell>
          <cell r="M31">
            <v>10</v>
          </cell>
          <cell r="N31">
            <v>44264</v>
          </cell>
          <cell r="O31">
            <v>44277</v>
          </cell>
          <cell r="P31">
            <v>10</v>
          </cell>
          <cell r="Q31">
            <v>44055</v>
          </cell>
          <cell r="R31">
            <v>44235</v>
          </cell>
          <cell r="S31">
            <v>129</v>
          </cell>
          <cell r="T31">
            <v>44650</v>
          </cell>
          <cell r="U31">
            <v>44656</v>
          </cell>
          <cell r="V31">
            <v>5</v>
          </cell>
          <cell r="W31">
            <v>44656</v>
          </cell>
          <cell r="X31">
            <v>44656</v>
          </cell>
          <cell r="Y31">
            <v>1</v>
          </cell>
        </row>
        <row r="32">
          <cell r="A32" t="str">
            <v>B2T24</v>
          </cell>
          <cell r="B32">
            <v>43826</v>
          </cell>
          <cell r="C32">
            <v>43832</v>
          </cell>
          <cell r="D32">
            <v>5</v>
          </cell>
          <cell r="E32">
            <v>43846</v>
          </cell>
          <cell r="F32">
            <v>43852</v>
          </cell>
          <cell r="G32">
            <v>5</v>
          </cell>
          <cell r="H32">
            <v>44063</v>
          </cell>
          <cell r="I32">
            <v>44076</v>
          </cell>
          <cell r="J32">
            <v>10</v>
          </cell>
          <cell r="K32">
            <v>44229</v>
          </cell>
          <cell r="L32">
            <v>44242</v>
          </cell>
          <cell r="M32">
            <v>10</v>
          </cell>
          <cell r="N32">
            <v>44264</v>
          </cell>
          <cell r="O32">
            <v>44277</v>
          </cell>
          <cell r="P32">
            <v>10</v>
          </cell>
          <cell r="Q32">
            <v>44063</v>
          </cell>
          <cell r="R32">
            <v>44242</v>
          </cell>
          <cell r="S32">
            <v>128</v>
          </cell>
          <cell r="T32">
            <v>44656</v>
          </cell>
          <cell r="U32">
            <v>44662</v>
          </cell>
          <cell r="V32">
            <v>5</v>
          </cell>
          <cell r="W32">
            <v>44662</v>
          </cell>
          <cell r="X32">
            <v>44666</v>
          </cell>
          <cell r="Y32">
            <v>5</v>
          </cell>
        </row>
        <row r="33">
          <cell r="A33" t="str">
            <v>B2T25</v>
          </cell>
          <cell r="B33">
            <v>43851</v>
          </cell>
          <cell r="C33">
            <v>43857</v>
          </cell>
          <cell r="D33">
            <v>5</v>
          </cell>
          <cell r="E33">
            <v>43871</v>
          </cell>
          <cell r="F33">
            <v>43871</v>
          </cell>
          <cell r="G33">
            <v>1</v>
          </cell>
          <cell r="H33">
            <v>44061</v>
          </cell>
          <cell r="I33">
            <v>44074</v>
          </cell>
          <cell r="J33">
            <v>10</v>
          </cell>
          <cell r="K33">
            <v>44236</v>
          </cell>
          <cell r="L33">
            <v>44249</v>
          </cell>
          <cell r="M33">
            <v>10</v>
          </cell>
          <cell r="N33">
            <v>44264</v>
          </cell>
          <cell r="O33">
            <v>44277</v>
          </cell>
          <cell r="P33">
            <v>10</v>
          </cell>
          <cell r="Q33">
            <v>44061</v>
          </cell>
          <cell r="R33">
            <v>44249</v>
          </cell>
          <cell r="S33">
            <v>135</v>
          </cell>
          <cell r="T33">
            <v>44662</v>
          </cell>
          <cell r="U33">
            <v>44666</v>
          </cell>
          <cell r="V33">
            <v>5</v>
          </cell>
          <cell r="W33">
            <v>44666</v>
          </cell>
          <cell r="X33">
            <v>44666</v>
          </cell>
          <cell r="Y33">
            <v>1</v>
          </cell>
        </row>
        <row r="34">
          <cell r="A34" t="str">
            <v>B2T26</v>
          </cell>
          <cell r="B34">
            <v>43840</v>
          </cell>
          <cell r="C34">
            <v>43846</v>
          </cell>
          <cell r="D34">
            <v>5</v>
          </cell>
          <cell r="E34">
            <v>43860</v>
          </cell>
          <cell r="F34">
            <v>43861</v>
          </cell>
          <cell r="G34">
            <v>2</v>
          </cell>
          <cell r="H34">
            <v>44069</v>
          </cell>
          <cell r="I34">
            <v>44089</v>
          </cell>
          <cell r="J34">
            <v>15</v>
          </cell>
          <cell r="K34">
            <v>44236</v>
          </cell>
          <cell r="L34">
            <v>44256</v>
          </cell>
          <cell r="M34">
            <v>15</v>
          </cell>
          <cell r="N34">
            <v>44264</v>
          </cell>
          <cell r="O34">
            <v>44277</v>
          </cell>
          <cell r="P34">
            <v>10</v>
          </cell>
          <cell r="Q34">
            <v>44069</v>
          </cell>
          <cell r="R34">
            <v>44256</v>
          </cell>
          <cell r="S34">
            <v>134</v>
          </cell>
          <cell r="T34">
            <v>44651</v>
          </cell>
          <cell r="U34">
            <v>44657</v>
          </cell>
          <cell r="V34">
            <v>5</v>
          </cell>
          <cell r="W34">
            <v>44657</v>
          </cell>
          <cell r="X34">
            <v>44658</v>
          </cell>
          <cell r="Y34">
            <v>2</v>
          </cell>
        </row>
        <row r="35">
          <cell r="A35" t="str">
            <v>B2T27</v>
          </cell>
          <cell r="B35">
            <v>43833</v>
          </cell>
          <cell r="C35">
            <v>43839</v>
          </cell>
          <cell r="D35">
            <v>5</v>
          </cell>
          <cell r="E35">
            <v>43853</v>
          </cell>
          <cell r="F35">
            <v>43854</v>
          </cell>
          <cell r="G35">
            <v>2</v>
          </cell>
          <cell r="H35">
            <v>44077</v>
          </cell>
          <cell r="I35">
            <v>44097</v>
          </cell>
          <cell r="J35">
            <v>15</v>
          </cell>
          <cell r="K35">
            <v>44243</v>
          </cell>
          <cell r="L35">
            <v>44263</v>
          </cell>
          <cell r="M35">
            <v>15</v>
          </cell>
          <cell r="N35">
            <v>44264</v>
          </cell>
          <cell r="O35">
            <v>44277</v>
          </cell>
          <cell r="P35">
            <v>10</v>
          </cell>
          <cell r="Q35">
            <v>44077</v>
          </cell>
          <cell r="R35">
            <v>44263</v>
          </cell>
          <cell r="S35">
            <v>133</v>
          </cell>
          <cell r="T35">
            <v>44663</v>
          </cell>
          <cell r="U35">
            <v>44669</v>
          </cell>
          <cell r="V35">
            <v>5</v>
          </cell>
          <cell r="W35">
            <v>44669</v>
          </cell>
          <cell r="X35">
            <v>44670</v>
          </cell>
          <cell r="Y35">
            <v>2</v>
          </cell>
        </row>
        <row r="36">
          <cell r="A36" t="str">
            <v>B2T28</v>
          </cell>
          <cell r="B36">
            <v>43852</v>
          </cell>
          <cell r="C36">
            <v>43858</v>
          </cell>
          <cell r="D36">
            <v>5</v>
          </cell>
          <cell r="E36">
            <v>43872</v>
          </cell>
          <cell r="F36">
            <v>43875</v>
          </cell>
          <cell r="G36">
            <v>4</v>
          </cell>
          <cell r="H36">
            <v>44075</v>
          </cell>
          <cell r="I36">
            <v>44088</v>
          </cell>
          <cell r="J36">
            <v>10</v>
          </cell>
          <cell r="K36">
            <v>44250</v>
          </cell>
          <cell r="L36">
            <v>44263</v>
          </cell>
          <cell r="M36">
            <v>10</v>
          </cell>
          <cell r="N36">
            <v>44264</v>
          </cell>
          <cell r="O36">
            <v>44277</v>
          </cell>
          <cell r="P36">
            <v>10</v>
          </cell>
          <cell r="Q36">
            <v>44075</v>
          </cell>
          <cell r="R36">
            <v>44263</v>
          </cell>
          <cell r="S36">
            <v>135</v>
          </cell>
          <cell r="T36">
            <v>44663</v>
          </cell>
          <cell r="U36">
            <v>44669</v>
          </cell>
          <cell r="V36">
            <v>5</v>
          </cell>
          <cell r="W36">
            <v>44669</v>
          </cell>
          <cell r="X36">
            <v>44672</v>
          </cell>
          <cell r="Y36">
            <v>4</v>
          </cell>
        </row>
        <row r="37">
          <cell r="A37" t="str">
            <v>B2T29</v>
          </cell>
          <cell r="B37">
            <v>43844</v>
          </cell>
          <cell r="C37">
            <v>43850</v>
          </cell>
          <cell r="D37">
            <v>5</v>
          </cell>
          <cell r="E37">
            <v>43864</v>
          </cell>
          <cell r="F37">
            <v>43864</v>
          </cell>
          <cell r="G37">
            <v>1</v>
          </cell>
          <cell r="H37">
            <v>44090</v>
          </cell>
          <cell r="I37">
            <v>44103</v>
          </cell>
          <cell r="J37">
            <v>10</v>
          </cell>
          <cell r="K37">
            <v>44257</v>
          </cell>
          <cell r="L37">
            <v>44270</v>
          </cell>
          <cell r="M37">
            <v>10</v>
          </cell>
          <cell r="N37">
            <v>44320</v>
          </cell>
          <cell r="O37">
            <v>44333</v>
          </cell>
          <cell r="P37">
            <v>10</v>
          </cell>
          <cell r="Q37">
            <v>44090</v>
          </cell>
          <cell r="R37">
            <v>44270</v>
          </cell>
          <cell r="S37">
            <v>129</v>
          </cell>
          <cell r="T37">
            <v>44655</v>
          </cell>
          <cell r="U37">
            <v>44659</v>
          </cell>
          <cell r="V37">
            <v>5</v>
          </cell>
          <cell r="W37">
            <v>44659</v>
          </cell>
          <cell r="X37">
            <v>44659</v>
          </cell>
          <cell r="Y37">
            <v>1</v>
          </cell>
        </row>
        <row r="38">
          <cell r="A38" t="str">
            <v>B2T30</v>
          </cell>
          <cell r="B38">
            <v>43837</v>
          </cell>
          <cell r="C38">
            <v>43843</v>
          </cell>
          <cell r="D38">
            <v>5</v>
          </cell>
          <cell r="E38">
            <v>43857</v>
          </cell>
          <cell r="F38">
            <v>43859</v>
          </cell>
          <cell r="G38">
            <v>3</v>
          </cell>
          <cell r="H38">
            <v>44098</v>
          </cell>
          <cell r="I38">
            <v>44118</v>
          </cell>
          <cell r="J38">
            <v>15</v>
          </cell>
          <cell r="K38">
            <v>44264</v>
          </cell>
          <cell r="L38">
            <v>44284</v>
          </cell>
          <cell r="M38">
            <v>15</v>
          </cell>
          <cell r="N38">
            <v>44320</v>
          </cell>
          <cell r="O38">
            <v>44333</v>
          </cell>
          <cell r="P38">
            <v>10</v>
          </cell>
          <cell r="Q38">
            <v>44098</v>
          </cell>
          <cell r="R38">
            <v>44284</v>
          </cell>
          <cell r="S38">
            <v>133</v>
          </cell>
          <cell r="T38">
            <v>44665</v>
          </cell>
          <cell r="U38">
            <v>44671</v>
          </cell>
          <cell r="V38">
            <v>5</v>
          </cell>
          <cell r="W38">
            <v>44671</v>
          </cell>
          <cell r="X38">
            <v>44673</v>
          </cell>
          <cell r="Y38">
            <v>3</v>
          </cell>
        </row>
        <row r="39">
          <cell r="A39" t="str">
            <v>B2T31*</v>
          </cell>
          <cell r="B39">
            <v>43858</v>
          </cell>
          <cell r="C39">
            <v>43864</v>
          </cell>
          <cell r="D39">
            <v>5</v>
          </cell>
          <cell r="E39">
            <v>43878</v>
          </cell>
          <cell r="F39">
            <v>43882</v>
          </cell>
          <cell r="G39">
            <v>5</v>
          </cell>
          <cell r="H39">
            <v>44089</v>
          </cell>
          <cell r="I39">
            <v>44109</v>
          </cell>
          <cell r="J39">
            <v>15</v>
          </cell>
          <cell r="K39">
            <v>44264</v>
          </cell>
          <cell r="L39">
            <v>44284</v>
          </cell>
          <cell r="M39">
            <v>15</v>
          </cell>
          <cell r="N39">
            <v>44320</v>
          </cell>
          <cell r="O39">
            <v>44333</v>
          </cell>
          <cell r="P39">
            <v>10</v>
          </cell>
          <cell r="Q39">
            <v>44089</v>
          </cell>
          <cell r="R39">
            <v>44284</v>
          </cell>
          <cell r="S39">
            <v>140</v>
          </cell>
          <cell r="T39">
            <v>44656</v>
          </cell>
          <cell r="U39">
            <v>44662</v>
          </cell>
          <cell r="V39">
            <v>5</v>
          </cell>
          <cell r="W39">
            <v>44662</v>
          </cell>
          <cell r="X39">
            <v>44666</v>
          </cell>
          <cell r="Y39">
            <v>5</v>
          </cell>
        </row>
        <row r="40">
          <cell r="A40" t="str">
            <v>B2T32*</v>
          </cell>
          <cell r="B40">
            <v>43845</v>
          </cell>
          <cell r="C40">
            <v>43851</v>
          </cell>
          <cell r="D40">
            <v>5</v>
          </cell>
          <cell r="E40">
            <v>43865</v>
          </cell>
          <cell r="F40">
            <v>43865</v>
          </cell>
          <cell r="G40">
            <v>1</v>
          </cell>
          <cell r="H40">
            <v>44104</v>
          </cell>
          <cell r="I40">
            <v>44117</v>
          </cell>
          <cell r="J40">
            <v>10</v>
          </cell>
          <cell r="K40">
            <v>44271</v>
          </cell>
          <cell r="L40">
            <v>44284</v>
          </cell>
          <cell r="M40">
            <v>10</v>
          </cell>
          <cell r="N40">
            <v>44320</v>
          </cell>
          <cell r="O40">
            <v>44333</v>
          </cell>
          <cell r="P40">
            <v>10</v>
          </cell>
          <cell r="Q40">
            <v>44104</v>
          </cell>
          <cell r="R40">
            <v>44284</v>
          </cell>
          <cell r="S40">
            <v>129</v>
          </cell>
          <cell r="T40">
            <v>44669</v>
          </cell>
          <cell r="U40">
            <v>44673</v>
          </cell>
          <cell r="V40">
            <v>5</v>
          </cell>
          <cell r="W40">
            <v>44673</v>
          </cell>
          <cell r="X40">
            <v>44673</v>
          </cell>
          <cell r="Y40">
            <v>1</v>
          </cell>
        </row>
        <row r="41">
          <cell r="A41" t="str">
            <v>B2T33*</v>
          </cell>
          <cell r="B41">
            <v>43840</v>
          </cell>
          <cell r="C41">
            <v>43846</v>
          </cell>
          <cell r="D41">
            <v>5</v>
          </cell>
          <cell r="E41">
            <v>43860</v>
          </cell>
          <cell r="F41">
            <v>43860</v>
          </cell>
          <cell r="G41">
            <v>1</v>
          </cell>
          <cell r="H41">
            <v>44119</v>
          </cell>
          <cell r="I41">
            <v>44132</v>
          </cell>
          <cell r="J41">
            <v>10</v>
          </cell>
          <cell r="K41">
            <v>44285</v>
          </cell>
          <cell r="L41">
            <v>44298</v>
          </cell>
          <cell r="M41">
            <v>10</v>
          </cell>
          <cell r="N41">
            <v>44320</v>
          </cell>
          <cell r="O41">
            <v>44333</v>
          </cell>
          <cell r="P41">
            <v>10</v>
          </cell>
          <cell r="Q41">
            <v>44119</v>
          </cell>
          <cell r="R41">
            <v>44298</v>
          </cell>
          <cell r="S41">
            <v>128</v>
          </cell>
          <cell r="T41">
            <v>44670</v>
          </cell>
          <cell r="U41">
            <v>44676</v>
          </cell>
          <cell r="V41">
            <v>5</v>
          </cell>
          <cell r="W41">
            <v>44676</v>
          </cell>
          <cell r="X41">
            <v>44676</v>
          </cell>
          <cell r="Y41">
            <v>1</v>
          </cell>
        </row>
        <row r="42">
          <cell r="A42" t="str">
            <v>B2T34</v>
          </cell>
          <cell r="B42">
            <v>43865</v>
          </cell>
          <cell r="C42">
            <v>43871</v>
          </cell>
          <cell r="D42">
            <v>5</v>
          </cell>
          <cell r="E42">
            <v>43885</v>
          </cell>
          <cell r="F42">
            <v>43889</v>
          </cell>
          <cell r="G42">
            <v>5</v>
          </cell>
          <cell r="H42">
            <v>44110</v>
          </cell>
          <cell r="I42">
            <v>44123</v>
          </cell>
          <cell r="J42">
            <v>10</v>
          </cell>
          <cell r="K42">
            <v>44285</v>
          </cell>
          <cell r="L42">
            <v>44298</v>
          </cell>
          <cell r="M42">
            <v>10</v>
          </cell>
          <cell r="N42">
            <v>44320</v>
          </cell>
          <cell r="O42">
            <v>44333</v>
          </cell>
          <cell r="P42">
            <v>10</v>
          </cell>
          <cell r="Q42">
            <v>44110</v>
          </cell>
          <cell r="R42">
            <v>44298</v>
          </cell>
          <cell r="S42">
            <v>135</v>
          </cell>
          <cell r="T42">
            <v>44663</v>
          </cell>
          <cell r="U42">
            <v>44669</v>
          </cell>
          <cell r="V42">
            <v>5</v>
          </cell>
          <cell r="W42">
            <v>44669</v>
          </cell>
          <cell r="X42">
            <v>44673</v>
          </cell>
          <cell r="Y42">
            <v>5</v>
          </cell>
        </row>
        <row r="43">
          <cell r="A43" t="str">
            <v>B2T35</v>
          </cell>
          <cell r="B43">
            <v>43846</v>
          </cell>
          <cell r="C43">
            <v>43852</v>
          </cell>
          <cell r="D43">
            <v>5</v>
          </cell>
          <cell r="E43">
            <v>43866</v>
          </cell>
          <cell r="F43">
            <v>43866</v>
          </cell>
          <cell r="G43">
            <v>1</v>
          </cell>
          <cell r="H43">
            <v>44118</v>
          </cell>
          <cell r="I43">
            <v>44131</v>
          </cell>
          <cell r="J43">
            <v>10</v>
          </cell>
          <cell r="K43">
            <v>44285</v>
          </cell>
          <cell r="L43">
            <v>44298</v>
          </cell>
          <cell r="M43">
            <v>10</v>
          </cell>
          <cell r="N43">
            <v>44320</v>
          </cell>
          <cell r="O43">
            <v>44333</v>
          </cell>
          <cell r="P43">
            <v>10</v>
          </cell>
          <cell r="Q43">
            <v>44118</v>
          </cell>
          <cell r="R43">
            <v>44298</v>
          </cell>
          <cell r="S43">
            <v>129</v>
          </cell>
          <cell r="T43">
            <v>44670</v>
          </cell>
          <cell r="U43">
            <v>44676</v>
          </cell>
          <cell r="V43">
            <v>5</v>
          </cell>
          <cell r="W43">
            <v>44676</v>
          </cell>
          <cell r="X43">
            <v>44676</v>
          </cell>
          <cell r="Y43">
            <v>1</v>
          </cell>
        </row>
        <row r="44">
          <cell r="A44" t="str">
            <v>B2T36</v>
          </cell>
          <cell r="B44">
            <v>43843</v>
          </cell>
          <cell r="C44">
            <v>43847</v>
          </cell>
          <cell r="D44">
            <v>5</v>
          </cell>
          <cell r="E44">
            <v>43861</v>
          </cell>
          <cell r="F44">
            <v>43864</v>
          </cell>
          <cell r="G44">
            <v>2</v>
          </cell>
          <cell r="H44">
            <v>44133</v>
          </cell>
          <cell r="I44">
            <v>44153</v>
          </cell>
          <cell r="J44">
            <v>15</v>
          </cell>
          <cell r="K44">
            <v>44299</v>
          </cell>
          <cell r="L44">
            <v>44319</v>
          </cell>
          <cell r="M44">
            <v>15</v>
          </cell>
          <cell r="N44">
            <v>44320</v>
          </cell>
          <cell r="O44">
            <v>44333</v>
          </cell>
          <cell r="P44">
            <v>10</v>
          </cell>
          <cell r="Q44">
            <v>44133</v>
          </cell>
          <cell r="R44">
            <v>44319</v>
          </cell>
          <cell r="S44">
            <v>133</v>
          </cell>
          <cell r="T44">
            <v>44671</v>
          </cell>
          <cell r="U44">
            <v>44677</v>
          </cell>
          <cell r="V44">
            <v>5</v>
          </cell>
          <cell r="W44">
            <v>44677</v>
          </cell>
          <cell r="X44">
            <v>44678</v>
          </cell>
          <cell r="Y44">
            <v>2</v>
          </cell>
        </row>
        <row r="45">
          <cell r="A45" t="str">
            <v>B2T37</v>
          </cell>
          <cell r="B45">
            <v>43872</v>
          </cell>
          <cell r="C45">
            <v>43878</v>
          </cell>
          <cell r="D45">
            <v>5</v>
          </cell>
          <cell r="E45">
            <v>43892</v>
          </cell>
          <cell r="F45">
            <v>43893</v>
          </cell>
          <cell r="G45">
            <v>2</v>
          </cell>
          <cell r="H45">
            <v>44124</v>
          </cell>
          <cell r="I45">
            <v>44137</v>
          </cell>
          <cell r="J45">
            <v>10</v>
          </cell>
          <cell r="K45">
            <v>44299</v>
          </cell>
          <cell r="L45">
            <v>44312</v>
          </cell>
          <cell r="M45">
            <v>10</v>
          </cell>
          <cell r="N45">
            <v>44320</v>
          </cell>
          <cell r="O45">
            <v>44333</v>
          </cell>
          <cell r="P45">
            <v>10</v>
          </cell>
          <cell r="Q45">
            <v>44124</v>
          </cell>
          <cell r="R45">
            <v>44312</v>
          </cell>
          <cell r="S45">
            <v>135</v>
          </cell>
          <cell r="T45">
            <v>44670</v>
          </cell>
          <cell r="U45">
            <v>44676</v>
          </cell>
          <cell r="V45">
            <v>5</v>
          </cell>
          <cell r="W45">
            <v>44676</v>
          </cell>
          <cell r="X45">
            <v>44677</v>
          </cell>
          <cell r="Y45">
            <v>2</v>
          </cell>
        </row>
        <row r="46">
          <cell r="A46" t="str">
            <v>B2T39</v>
          </cell>
          <cell r="B46">
            <v>43847</v>
          </cell>
          <cell r="C46">
            <v>43853</v>
          </cell>
          <cell r="D46">
            <v>5</v>
          </cell>
          <cell r="E46">
            <v>43867</v>
          </cell>
          <cell r="F46">
            <v>43872</v>
          </cell>
          <cell r="G46">
            <v>4</v>
          </cell>
          <cell r="H46">
            <v>43943</v>
          </cell>
          <cell r="I46">
            <v>43956</v>
          </cell>
          <cell r="J46">
            <v>10</v>
          </cell>
          <cell r="K46">
            <v>43964</v>
          </cell>
          <cell r="L46">
            <v>43977</v>
          </cell>
          <cell r="M46">
            <v>10</v>
          </cell>
          <cell r="N46">
            <v>44320</v>
          </cell>
          <cell r="O46">
            <v>44333</v>
          </cell>
          <cell r="P46">
            <v>10</v>
          </cell>
          <cell r="Q46">
            <v>43943</v>
          </cell>
          <cell r="R46">
            <v>43977</v>
          </cell>
          <cell r="S46">
            <v>25</v>
          </cell>
          <cell r="T46">
            <v>44673</v>
          </cell>
          <cell r="U46">
            <v>44679</v>
          </cell>
          <cell r="V46">
            <v>5</v>
          </cell>
          <cell r="W46">
            <v>44679</v>
          </cell>
          <cell r="X46">
            <v>44679</v>
          </cell>
          <cell r="Y46">
            <v>1</v>
          </cell>
        </row>
        <row r="47">
          <cell r="A47" t="str">
            <v>B2T40</v>
          </cell>
          <cell r="B47">
            <v>43845</v>
          </cell>
          <cell r="C47">
            <v>43851</v>
          </cell>
          <cell r="D47">
            <v>5</v>
          </cell>
          <cell r="E47">
            <v>43865</v>
          </cell>
          <cell r="F47">
            <v>43865</v>
          </cell>
          <cell r="G47">
            <v>1</v>
          </cell>
          <cell r="H47">
            <v>0</v>
          </cell>
          <cell r="I47">
            <v>0</v>
          </cell>
          <cell r="J47">
            <v>0</v>
          </cell>
          <cell r="K47">
            <v>44299</v>
          </cell>
          <cell r="L47">
            <v>44312</v>
          </cell>
          <cell r="M47">
            <v>10</v>
          </cell>
          <cell r="N47">
            <v>44382</v>
          </cell>
          <cell r="O47">
            <v>44393</v>
          </cell>
          <cell r="P47">
            <v>10</v>
          </cell>
          <cell r="Q47">
            <v>44300</v>
          </cell>
          <cell r="R47">
            <v>44312</v>
          </cell>
          <cell r="S47">
            <v>9</v>
          </cell>
          <cell r="T47">
            <v>44672</v>
          </cell>
          <cell r="U47">
            <v>44678</v>
          </cell>
          <cell r="V47">
            <v>5</v>
          </cell>
          <cell r="W47">
            <v>44678</v>
          </cell>
          <cell r="X47">
            <v>44684</v>
          </cell>
          <cell r="Y47">
            <v>5</v>
          </cell>
        </row>
        <row r="48">
          <cell r="A48" t="str">
            <v>B2T41</v>
          </cell>
          <cell r="B48">
            <v>43874</v>
          </cell>
          <cell r="C48">
            <v>43880</v>
          </cell>
          <cell r="D48">
            <v>5</v>
          </cell>
          <cell r="E48">
            <v>43894</v>
          </cell>
          <cell r="F48">
            <v>43900</v>
          </cell>
          <cell r="G48">
            <v>5</v>
          </cell>
          <cell r="H48">
            <v>44154</v>
          </cell>
          <cell r="I48">
            <v>44167</v>
          </cell>
          <cell r="J48">
            <v>10</v>
          </cell>
          <cell r="K48">
            <v>44320</v>
          </cell>
          <cell r="L48">
            <v>44333</v>
          </cell>
          <cell r="M48">
            <v>10</v>
          </cell>
          <cell r="N48">
            <v>44382</v>
          </cell>
          <cell r="O48">
            <v>44393</v>
          </cell>
          <cell r="P48">
            <v>10</v>
          </cell>
          <cell r="Q48">
            <v>44154</v>
          </cell>
          <cell r="R48">
            <v>44333</v>
          </cell>
          <cell r="S48">
            <v>128</v>
          </cell>
          <cell r="T48">
            <v>44677</v>
          </cell>
          <cell r="U48">
            <v>44683</v>
          </cell>
          <cell r="V48">
            <v>5</v>
          </cell>
          <cell r="W48">
            <v>44683</v>
          </cell>
          <cell r="X48">
            <v>44683</v>
          </cell>
          <cell r="Y48">
            <v>1</v>
          </cell>
        </row>
        <row r="49">
          <cell r="A49" t="str">
            <v>B2T42</v>
          </cell>
          <cell r="B49">
            <v>43853</v>
          </cell>
          <cell r="C49">
            <v>43859</v>
          </cell>
          <cell r="D49">
            <v>5</v>
          </cell>
          <cell r="E49">
            <v>43873</v>
          </cell>
          <cell r="F49">
            <v>43873</v>
          </cell>
          <cell r="G49">
            <v>1</v>
          </cell>
          <cell r="H49">
            <v>44138</v>
          </cell>
          <cell r="I49">
            <v>44158</v>
          </cell>
          <cell r="J49">
            <v>15</v>
          </cell>
          <cell r="K49">
            <v>44313</v>
          </cell>
          <cell r="L49">
            <v>44333</v>
          </cell>
          <cell r="M49">
            <v>15</v>
          </cell>
          <cell r="N49">
            <v>44382</v>
          </cell>
          <cell r="O49">
            <v>44393</v>
          </cell>
          <cell r="P49">
            <v>10</v>
          </cell>
          <cell r="Q49">
            <v>44138</v>
          </cell>
          <cell r="R49">
            <v>44333</v>
          </cell>
          <cell r="S49">
            <v>140</v>
          </cell>
          <cell r="T49">
            <v>44676</v>
          </cell>
          <cell r="U49">
            <v>44680</v>
          </cell>
          <cell r="V49">
            <v>5</v>
          </cell>
          <cell r="W49">
            <v>44680</v>
          </cell>
          <cell r="X49">
            <v>44690</v>
          </cell>
          <cell r="Y49">
            <v>7</v>
          </cell>
        </row>
        <row r="50">
          <cell r="A50" t="str">
            <v>B2T43</v>
          </cell>
          <cell r="B50">
            <v>43846</v>
          </cell>
          <cell r="C50">
            <v>43852</v>
          </cell>
          <cell r="D50">
            <v>5</v>
          </cell>
          <cell r="E50">
            <v>43866</v>
          </cell>
          <cell r="F50">
            <v>43874</v>
          </cell>
          <cell r="G50">
            <v>7</v>
          </cell>
          <cell r="H50">
            <v>43951</v>
          </cell>
          <cell r="I50">
            <v>43964</v>
          </cell>
          <cell r="J50">
            <v>10</v>
          </cell>
          <cell r="K50">
            <v>43972</v>
          </cell>
          <cell r="L50">
            <v>43985</v>
          </cell>
          <cell r="M50">
            <v>10</v>
          </cell>
          <cell r="N50">
            <v>44382</v>
          </cell>
          <cell r="O50">
            <v>44393</v>
          </cell>
          <cell r="P50">
            <v>10</v>
          </cell>
          <cell r="Q50">
            <v>43951</v>
          </cell>
          <cell r="R50">
            <v>43985</v>
          </cell>
          <cell r="S50">
            <v>25</v>
          </cell>
          <cell r="T50">
            <v>44679</v>
          </cell>
          <cell r="U50">
            <v>44685</v>
          </cell>
          <cell r="V50">
            <v>5</v>
          </cell>
          <cell r="W50">
            <v>44685</v>
          </cell>
          <cell r="X50">
            <v>44685</v>
          </cell>
          <cell r="Y50">
            <v>1</v>
          </cell>
        </row>
        <row r="51">
          <cell r="A51" t="str">
            <v>B2T44</v>
          </cell>
          <cell r="B51">
            <v>43881</v>
          </cell>
          <cell r="C51">
            <v>43887</v>
          </cell>
          <cell r="D51">
            <v>5</v>
          </cell>
          <cell r="E51">
            <v>43901</v>
          </cell>
          <cell r="F51">
            <v>43901</v>
          </cell>
          <cell r="G51">
            <v>1</v>
          </cell>
          <cell r="H51">
            <v>43949</v>
          </cell>
          <cell r="I51">
            <v>43962</v>
          </cell>
          <cell r="J51">
            <v>10</v>
          </cell>
          <cell r="K51">
            <v>43970</v>
          </cell>
          <cell r="L51">
            <v>43983</v>
          </cell>
          <cell r="M51">
            <v>10</v>
          </cell>
          <cell r="N51">
            <v>44382</v>
          </cell>
          <cell r="O51">
            <v>44393</v>
          </cell>
          <cell r="P51">
            <v>10</v>
          </cell>
          <cell r="Q51">
            <v>43949</v>
          </cell>
          <cell r="R51">
            <v>43983</v>
          </cell>
          <cell r="S51">
            <v>25</v>
          </cell>
          <cell r="T51">
            <v>44678</v>
          </cell>
          <cell r="U51">
            <v>44684</v>
          </cell>
          <cell r="V51">
            <v>5</v>
          </cell>
          <cell r="W51">
            <v>44684</v>
          </cell>
          <cell r="X51">
            <v>44684</v>
          </cell>
          <cell r="Y51">
            <v>1</v>
          </cell>
        </row>
        <row r="52">
          <cell r="A52" t="str">
            <v>B2T45</v>
          </cell>
          <cell r="B52">
            <v>43854</v>
          </cell>
          <cell r="C52">
            <v>43860</v>
          </cell>
          <cell r="D52">
            <v>5</v>
          </cell>
          <cell r="E52">
            <v>43874</v>
          </cell>
          <cell r="F52">
            <v>43874</v>
          </cell>
          <cell r="G52">
            <v>1</v>
          </cell>
          <cell r="H52">
            <v>43957</v>
          </cell>
          <cell r="I52">
            <v>43977</v>
          </cell>
          <cell r="J52">
            <v>15</v>
          </cell>
          <cell r="K52">
            <v>43978</v>
          </cell>
          <cell r="L52">
            <v>43998</v>
          </cell>
          <cell r="M52">
            <v>15</v>
          </cell>
          <cell r="N52">
            <v>44382</v>
          </cell>
          <cell r="O52">
            <v>44393</v>
          </cell>
          <cell r="P52">
            <v>10</v>
          </cell>
          <cell r="Q52">
            <v>43957</v>
          </cell>
          <cell r="R52">
            <v>43998</v>
          </cell>
          <cell r="S52">
            <v>30</v>
          </cell>
          <cell r="T52">
            <v>44685</v>
          </cell>
          <cell r="U52">
            <v>44691</v>
          </cell>
          <cell r="V52">
            <v>5</v>
          </cell>
          <cell r="W52">
            <v>44691</v>
          </cell>
          <cell r="X52">
            <v>44693</v>
          </cell>
          <cell r="Y52">
            <v>3</v>
          </cell>
        </row>
        <row r="53">
          <cell r="A53" t="str">
            <v>B2T46</v>
          </cell>
          <cell r="B53">
            <v>43857</v>
          </cell>
          <cell r="C53">
            <v>43861</v>
          </cell>
          <cell r="D53">
            <v>5</v>
          </cell>
          <cell r="E53">
            <v>43875</v>
          </cell>
          <cell r="F53">
            <v>43879</v>
          </cell>
          <cell r="G53">
            <v>3</v>
          </cell>
          <cell r="H53">
            <v>43965</v>
          </cell>
          <cell r="I53">
            <v>43978</v>
          </cell>
          <cell r="J53">
            <v>10</v>
          </cell>
          <cell r="K53">
            <v>43986</v>
          </cell>
          <cell r="L53">
            <v>43999</v>
          </cell>
          <cell r="M53">
            <v>10</v>
          </cell>
          <cell r="N53">
            <v>44382</v>
          </cell>
          <cell r="O53">
            <v>44393</v>
          </cell>
          <cell r="P53">
            <v>10</v>
          </cell>
          <cell r="Q53">
            <v>43965</v>
          </cell>
          <cell r="R53">
            <v>43999</v>
          </cell>
          <cell r="S53">
            <v>25</v>
          </cell>
          <cell r="T53">
            <v>44680</v>
          </cell>
          <cell r="U53">
            <v>44686</v>
          </cell>
          <cell r="V53">
            <v>5</v>
          </cell>
          <cell r="W53">
            <v>44686</v>
          </cell>
          <cell r="X53">
            <v>44687</v>
          </cell>
          <cell r="Y53">
            <v>2</v>
          </cell>
        </row>
        <row r="54">
          <cell r="A54" t="str">
            <v>B2T47</v>
          </cell>
          <cell r="B54">
            <v>43882</v>
          </cell>
          <cell r="C54">
            <v>43888</v>
          </cell>
          <cell r="D54">
            <v>5</v>
          </cell>
          <cell r="E54">
            <v>43902</v>
          </cell>
          <cell r="F54">
            <v>43903</v>
          </cell>
          <cell r="G54">
            <v>2</v>
          </cell>
          <cell r="H54">
            <v>43963</v>
          </cell>
          <cell r="I54">
            <v>43976</v>
          </cell>
          <cell r="J54">
            <v>10</v>
          </cell>
          <cell r="K54">
            <v>43984</v>
          </cell>
          <cell r="L54">
            <v>43997</v>
          </cell>
          <cell r="M54">
            <v>10</v>
          </cell>
          <cell r="N54">
            <v>44382</v>
          </cell>
          <cell r="O54">
            <v>44393</v>
          </cell>
          <cell r="P54">
            <v>10</v>
          </cell>
          <cell r="Q54">
            <v>43963</v>
          </cell>
          <cell r="R54">
            <v>43997</v>
          </cell>
          <cell r="S54">
            <v>25</v>
          </cell>
          <cell r="T54">
            <v>44679</v>
          </cell>
          <cell r="U54">
            <v>44685</v>
          </cell>
          <cell r="V54">
            <v>5</v>
          </cell>
          <cell r="W54">
            <v>44685</v>
          </cell>
          <cell r="X54">
            <v>44690</v>
          </cell>
          <cell r="Y54">
            <v>4</v>
          </cell>
        </row>
        <row r="55">
          <cell r="A55" t="str">
            <v>B2T48</v>
          </cell>
          <cell r="B55">
            <v>43857</v>
          </cell>
          <cell r="C55">
            <v>43861</v>
          </cell>
          <cell r="D55">
            <v>5</v>
          </cell>
          <cell r="E55">
            <v>43875</v>
          </cell>
          <cell r="F55">
            <v>43880</v>
          </cell>
          <cell r="G55">
            <v>4</v>
          </cell>
          <cell r="H55">
            <v>43978</v>
          </cell>
          <cell r="I55">
            <v>43991</v>
          </cell>
          <cell r="J55">
            <v>10</v>
          </cell>
          <cell r="K55">
            <v>43999</v>
          </cell>
          <cell r="L55">
            <v>44012</v>
          </cell>
          <cell r="M55">
            <v>10</v>
          </cell>
          <cell r="N55">
            <v>44382</v>
          </cell>
          <cell r="O55">
            <v>44393</v>
          </cell>
          <cell r="P55">
            <v>10</v>
          </cell>
          <cell r="Q55">
            <v>43978</v>
          </cell>
          <cell r="R55">
            <v>44012</v>
          </cell>
          <cell r="S55">
            <v>25</v>
          </cell>
          <cell r="T55">
            <v>44690</v>
          </cell>
          <cell r="U55">
            <v>44694</v>
          </cell>
          <cell r="V55">
            <v>5</v>
          </cell>
          <cell r="W55">
            <v>44694</v>
          </cell>
          <cell r="X55">
            <v>44698</v>
          </cell>
          <cell r="Y55">
            <v>3</v>
          </cell>
        </row>
        <row r="56">
          <cell r="A56" t="str">
            <v>B2T49</v>
          </cell>
          <cell r="B56">
            <v>43860</v>
          </cell>
          <cell r="C56">
            <v>43866</v>
          </cell>
          <cell r="D56">
            <v>5</v>
          </cell>
          <cell r="E56">
            <v>43880</v>
          </cell>
          <cell r="F56">
            <v>43882</v>
          </cell>
          <cell r="G56">
            <v>3</v>
          </cell>
          <cell r="H56">
            <v>43979</v>
          </cell>
          <cell r="I56">
            <v>43992</v>
          </cell>
          <cell r="J56">
            <v>10</v>
          </cell>
          <cell r="K56">
            <v>44000</v>
          </cell>
          <cell r="L56">
            <v>44013</v>
          </cell>
          <cell r="M56">
            <v>10</v>
          </cell>
          <cell r="N56">
            <v>44382</v>
          </cell>
          <cell r="O56">
            <v>44393</v>
          </cell>
          <cell r="P56">
            <v>10</v>
          </cell>
          <cell r="Q56">
            <v>43979</v>
          </cell>
          <cell r="R56">
            <v>44013</v>
          </cell>
          <cell r="S56">
            <v>25</v>
          </cell>
          <cell r="T56">
            <v>44684</v>
          </cell>
          <cell r="U56">
            <v>44690</v>
          </cell>
          <cell r="V56">
            <v>5</v>
          </cell>
          <cell r="W56">
            <v>44690</v>
          </cell>
          <cell r="X56">
            <v>44691</v>
          </cell>
          <cell r="Y56">
            <v>2</v>
          </cell>
        </row>
        <row r="57">
          <cell r="A57" t="str">
            <v>B2T50</v>
          </cell>
          <cell r="B57">
            <v>43880</v>
          </cell>
          <cell r="C57">
            <v>43886</v>
          </cell>
          <cell r="D57">
            <v>5</v>
          </cell>
          <cell r="E57">
            <v>43900</v>
          </cell>
          <cell r="F57">
            <v>43901</v>
          </cell>
          <cell r="G57">
            <v>2</v>
          </cell>
          <cell r="H57">
            <v>43977</v>
          </cell>
          <cell r="I57">
            <v>43990</v>
          </cell>
          <cell r="J57">
            <v>10</v>
          </cell>
          <cell r="K57">
            <v>43998</v>
          </cell>
          <cell r="L57">
            <v>44011</v>
          </cell>
          <cell r="M57">
            <v>10</v>
          </cell>
          <cell r="N57">
            <v>44382</v>
          </cell>
          <cell r="O57">
            <v>44393</v>
          </cell>
          <cell r="P57">
            <v>10</v>
          </cell>
          <cell r="Q57">
            <v>43977</v>
          </cell>
          <cell r="R57">
            <v>44011</v>
          </cell>
          <cell r="S57">
            <v>25</v>
          </cell>
          <cell r="T57">
            <v>44685</v>
          </cell>
          <cell r="U57">
            <v>44691</v>
          </cell>
          <cell r="V57">
            <v>5</v>
          </cell>
          <cell r="W57">
            <v>44691</v>
          </cell>
          <cell r="X57">
            <v>44693</v>
          </cell>
          <cell r="Y57">
            <v>3</v>
          </cell>
        </row>
        <row r="58">
          <cell r="A58" t="str">
            <v>B2T51</v>
          </cell>
          <cell r="B58">
            <v>43861</v>
          </cell>
          <cell r="C58">
            <v>43867</v>
          </cell>
          <cell r="D58">
            <v>5</v>
          </cell>
          <cell r="E58">
            <v>43881</v>
          </cell>
          <cell r="F58">
            <v>43885</v>
          </cell>
          <cell r="G58">
            <v>3</v>
          </cell>
          <cell r="H58">
            <v>43992</v>
          </cell>
          <cell r="I58">
            <v>44005</v>
          </cell>
          <cell r="J58">
            <v>10</v>
          </cell>
          <cell r="K58">
            <v>44013</v>
          </cell>
          <cell r="L58">
            <v>44026</v>
          </cell>
          <cell r="M58">
            <v>10</v>
          </cell>
          <cell r="N58">
            <v>44382</v>
          </cell>
          <cell r="O58">
            <v>44393</v>
          </cell>
          <cell r="P58">
            <v>10</v>
          </cell>
          <cell r="Q58">
            <v>43992</v>
          </cell>
          <cell r="R58">
            <v>44026</v>
          </cell>
          <cell r="S58">
            <v>25</v>
          </cell>
          <cell r="T58">
            <v>44693</v>
          </cell>
          <cell r="U58">
            <v>44699</v>
          </cell>
          <cell r="V58">
            <v>5</v>
          </cell>
          <cell r="W58">
            <v>44699</v>
          </cell>
          <cell r="X58">
            <v>44704</v>
          </cell>
          <cell r="Y58">
            <v>4</v>
          </cell>
        </row>
        <row r="59">
          <cell r="A59" t="str">
            <v>B2T53</v>
          </cell>
          <cell r="B59">
            <v>43866</v>
          </cell>
          <cell r="C59">
            <v>43872</v>
          </cell>
          <cell r="D59">
            <v>5</v>
          </cell>
          <cell r="E59">
            <v>43886</v>
          </cell>
          <cell r="F59">
            <v>43896</v>
          </cell>
          <cell r="G59">
            <v>9</v>
          </cell>
          <cell r="H59">
            <v>43991</v>
          </cell>
          <cell r="I59">
            <v>44004</v>
          </cell>
          <cell r="J59">
            <v>10</v>
          </cell>
          <cell r="K59">
            <v>44012</v>
          </cell>
          <cell r="L59">
            <v>44025</v>
          </cell>
          <cell r="M59">
            <v>10</v>
          </cell>
          <cell r="N59">
            <v>44382</v>
          </cell>
          <cell r="O59">
            <v>44393</v>
          </cell>
          <cell r="P59">
            <v>10</v>
          </cell>
          <cell r="Q59">
            <v>43991</v>
          </cell>
          <cell r="R59">
            <v>44025</v>
          </cell>
          <cell r="S59">
            <v>25</v>
          </cell>
          <cell r="T59">
            <v>44690</v>
          </cell>
          <cell r="U59">
            <v>44694</v>
          </cell>
          <cell r="V59">
            <v>5</v>
          </cell>
          <cell r="W59">
            <v>44694</v>
          </cell>
          <cell r="X59">
            <v>44706</v>
          </cell>
          <cell r="Y59">
            <v>9</v>
          </cell>
        </row>
        <row r="60">
          <cell r="A60" t="str">
            <v>B2T54</v>
          </cell>
          <cell r="B60">
            <v>43871</v>
          </cell>
          <cell r="C60">
            <v>43875</v>
          </cell>
          <cell r="D60">
            <v>5</v>
          </cell>
          <cell r="E60">
            <v>43889</v>
          </cell>
          <cell r="F60">
            <v>43889</v>
          </cell>
          <cell r="G60">
            <v>1</v>
          </cell>
          <cell r="H60">
            <v>44006</v>
          </cell>
          <cell r="I60">
            <v>44019</v>
          </cell>
          <cell r="J60">
            <v>10</v>
          </cell>
          <cell r="K60">
            <v>44027</v>
          </cell>
          <cell r="L60">
            <v>44040</v>
          </cell>
          <cell r="M60">
            <v>10</v>
          </cell>
          <cell r="N60">
            <v>44382</v>
          </cell>
          <cell r="O60">
            <v>44393</v>
          </cell>
          <cell r="P60">
            <v>10</v>
          </cell>
          <cell r="Q60">
            <v>44006</v>
          </cell>
          <cell r="R60">
            <v>44040</v>
          </cell>
          <cell r="S60">
            <v>25</v>
          </cell>
          <cell r="T60">
            <v>44690</v>
          </cell>
          <cell r="U60">
            <v>44694</v>
          </cell>
          <cell r="V60">
            <v>5</v>
          </cell>
          <cell r="W60">
            <v>44694</v>
          </cell>
          <cell r="X60">
            <v>44706</v>
          </cell>
          <cell r="Y60">
            <v>9</v>
          </cell>
        </row>
        <row r="61">
          <cell r="A61" t="str">
            <v>B2T55</v>
          </cell>
          <cell r="B61">
            <v>43872</v>
          </cell>
          <cell r="C61">
            <v>43878</v>
          </cell>
          <cell r="D61">
            <v>5</v>
          </cell>
          <cell r="E61">
            <v>43892</v>
          </cell>
          <cell r="F61">
            <v>43892</v>
          </cell>
          <cell r="G61">
            <v>1</v>
          </cell>
          <cell r="H61">
            <v>44007</v>
          </cell>
          <cell r="I61">
            <v>44020</v>
          </cell>
          <cell r="J61">
            <v>10</v>
          </cell>
          <cell r="K61">
            <v>44028</v>
          </cell>
          <cell r="L61">
            <v>44041</v>
          </cell>
          <cell r="M61">
            <v>10</v>
          </cell>
          <cell r="N61">
            <v>44382</v>
          </cell>
          <cell r="O61">
            <v>44393</v>
          </cell>
          <cell r="P61">
            <v>10</v>
          </cell>
          <cell r="Q61">
            <v>44007</v>
          </cell>
          <cell r="R61">
            <v>44041</v>
          </cell>
          <cell r="S61">
            <v>25</v>
          </cell>
          <cell r="T61">
            <v>44687</v>
          </cell>
          <cell r="U61">
            <v>44693</v>
          </cell>
          <cell r="V61">
            <v>5</v>
          </cell>
          <cell r="W61">
            <v>44693</v>
          </cell>
          <cell r="X61">
            <v>44693</v>
          </cell>
          <cell r="Y61">
            <v>1</v>
          </cell>
        </row>
        <row r="62">
          <cell r="A62" t="str">
            <v>4YLA001</v>
          </cell>
          <cell r="B62">
            <v>43872</v>
          </cell>
          <cell r="C62">
            <v>43878</v>
          </cell>
          <cell r="D62">
            <v>5</v>
          </cell>
          <cell r="E62">
            <v>43892</v>
          </cell>
          <cell r="F62">
            <v>43899</v>
          </cell>
          <cell r="G62">
            <v>6</v>
          </cell>
          <cell r="H62">
            <v>44635</v>
          </cell>
          <cell r="I62">
            <v>44648</v>
          </cell>
          <cell r="J62">
            <v>10</v>
          </cell>
          <cell r="K62">
            <v>44607</v>
          </cell>
          <cell r="L62">
            <v>44634</v>
          </cell>
          <cell r="M62">
            <v>20</v>
          </cell>
          <cell r="N62">
            <v>0</v>
          </cell>
          <cell r="O62">
            <v>0</v>
          </cell>
          <cell r="P62">
            <v>0</v>
          </cell>
          <cell r="Q62">
            <v>44607</v>
          </cell>
          <cell r="R62">
            <v>44634</v>
          </cell>
          <cell r="S62">
            <v>20</v>
          </cell>
          <cell r="T62">
            <v>44687</v>
          </cell>
          <cell r="U62">
            <v>44693</v>
          </cell>
          <cell r="V62">
            <v>5</v>
          </cell>
          <cell r="W62">
            <v>44693</v>
          </cell>
          <cell r="X62">
            <v>44700</v>
          </cell>
          <cell r="Y62">
            <v>6</v>
          </cell>
        </row>
        <row r="63">
          <cell r="A63" t="str">
            <v>4YLA002</v>
          </cell>
          <cell r="B63">
            <v>43879</v>
          </cell>
          <cell r="C63">
            <v>43885</v>
          </cell>
          <cell r="D63">
            <v>5</v>
          </cell>
          <cell r="E63">
            <v>43899</v>
          </cell>
          <cell r="F63">
            <v>43900</v>
          </cell>
          <cell r="G63">
            <v>2</v>
          </cell>
          <cell r="H63">
            <v>44635</v>
          </cell>
          <cell r="I63">
            <v>44648</v>
          </cell>
          <cell r="J63">
            <v>10</v>
          </cell>
          <cell r="K63">
            <v>44607</v>
          </cell>
          <cell r="L63">
            <v>44634</v>
          </cell>
          <cell r="M63">
            <v>20</v>
          </cell>
          <cell r="N63">
            <v>0</v>
          </cell>
          <cell r="O63">
            <v>0</v>
          </cell>
          <cell r="P63">
            <v>0</v>
          </cell>
          <cell r="Q63">
            <v>44607</v>
          </cell>
          <cell r="R63">
            <v>44634</v>
          </cell>
          <cell r="S63">
            <v>20</v>
          </cell>
          <cell r="T63">
            <v>44694</v>
          </cell>
          <cell r="U63">
            <v>44700</v>
          </cell>
          <cell r="V63">
            <v>5</v>
          </cell>
          <cell r="W63">
            <v>44700</v>
          </cell>
          <cell r="X63">
            <v>44701</v>
          </cell>
          <cell r="Y63">
            <v>2</v>
          </cell>
        </row>
        <row r="64">
          <cell r="A64" t="str">
            <v>4YLA003</v>
          </cell>
          <cell r="B64">
            <v>43880</v>
          </cell>
          <cell r="C64">
            <v>43886</v>
          </cell>
          <cell r="D64">
            <v>5</v>
          </cell>
          <cell r="E64">
            <v>43900</v>
          </cell>
          <cell r="F64">
            <v>43910</v>
          </cell>
          <cell r="G64">
            <v>9</v>
          </cell>
          <cell r="H64">
            <v>44635</v>
          </cell>
          <cell r="I64">
            <v>44648</v>
          </cell>
          <cell r="J64">
            <v>10</v>
          </cell>
          <cell r="K64">
            <v>44607</v>
          </cell>
          <cell r="L64">
            <v>44634</v>
          </cell>
          <cell r="M64">
            <v>20</v>
          </cell>
          <cell r="N64">
            <v>0</v>
          </cell>
          <cell r="O64">
            <v>0</v>
          </cell>
          <cell r="P64">
            <v>0</v>
          </cell>
          <cell r="Q64">
            <v>44607</v>
          </cell>
          <cell r="R64">
            <v>44634</v>
          </cell>
          <cell r="S64">
            <v>20</v>
          </cell>
          <cell r="T64">
            <v>44697</v>
          </cell>
          <cell r="U64">
            <v>44701</v>
          </cell>
          <cell r="V64">
            <v>5</v>
          </cell>
          <cell r="W64">
            <v>44701</v>
          </cell>
          <cell r="X64">
            <v>44713</v>
          </cell>
          <cell r="Y64">
            <v>9</v>
          </cell>
        </row>
        <row r="65">
          <cell r="A65" t="str">
            <v>4YLA004</v>
          </cell>
          <cell r="B65">
            <v>43892</v>
          </cell>
          <cell r="C65">
            <v>43896</v>
          </cell>
          <cell r="D65">
            <v>5</v>
          </cell>
          <cell r="E65">
            <v>43910</v>
          </cell>
          <cell r="F65">
            <v>43913</v>
          </cell>
          <cell r="G65">
            <v>2</v>
          </cell>
          <cell r="H65">
            <v>44649</v>
          </cell>
          <cell r="I65">
            <v>44662</v>
          </cell>
          <cell r="J65">
            <v>10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 t="str">
            <v xml:space="preserve"> </v>
          </cell>
          <cell r="S65" t="str">
            <v xml:space="preserve"> </v>
          </cell>
          <cell r="T65">
            <v>44707</v>
          </cell>
          <cell r="U65">
            <v>44713</v>
          </cell>
          <cell r="V65">
            <v>5</v>
          </cell>
          <cell r="W65">
            <v>44713</v>
          </cell>
          <cell r="X65">
            <v>44714</v>
          </cell>
          <cell r="Y65">
            <v>2</v>
          </cell>
        </row>
        <row r="66">
          <cell r="A66" t="str">
            <v>4YL04R</v>
          </cell>
          <cell r="B66">
            <v>43893</v>
          </cell>
          <cell r="C66">
            <v>43899</v>
          </cell>
          <cell r="D66">
            <v>5</v>
          </cell>
          <cell r="E66">
            <v>43913</v>
          </cell>
          <cell r="F66">
            <v>43914</v>
          </cell>
          <cell r="G66">
            <v>2</v>
          </cell>
          <cell r="H66">
            <v>44005</v>
          </cell>
          <cell r="I66">
            <v>44032</v>
          </cell>
          <cell r="J66">
            <v>20</v>
          </cell>
          <cell r="K66">
            <v>44033</v>
          </cell>
          <cell r="L66">
            <v>44060</v>
          </cell>
          <cell r="M66">
            <v>20</v>
          </cell>
          <cell r="N66">
            <v>0</v>
          </cell>
          <cell r="O66">
            <v>0</v>
          </cell>
          <cell r="P66">
            <v>0</v>
          </cell>
          <cell r="Q66">
            <v>44033</v>
          </cell>
          <cell r="R66">
            <v>44060</v>
          </cell>
          <cell r="S66">
            <v>20</v>
          </cell>
          <cell r="T66">
            <v>44708</v>
          </cell>
          <cell r="U66">
            <v>44714</v>
          </cell>
          <cell r="V66">
            <v>5</v>
          </cell>
          <cell r="W66">
            <v>44714</v>
          </cell>
          <cell r="X66">
            <v>44715</v>
          </cell>
          <cell r="Y66">
            <v>2</v>
          </cell>
        </row>
        <row r="67">
          <cell r="A67" t="str">
            <v>4YLA005</v>
          </cell>
          <cell r="B67">
            <v>43894</v>
          </cell>
          <cell r="C67">
            <v>43900</v>
          </cell>
          <cell r="D67">
            <v>5</v>
          </cell>
          <cell r="E67">
            <v>43914</v>
          </cell>
          <cell r="F67">
            <v>43915</v>
          </cell>
          <cell r="G67">
            <v>2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44711</v>
          </cell>
          <cell r="U67">
            <v>44715</v>
          </cell>
          <cell r="V67">
            <v>5</v>
          </cell>
          <cell r="W67">
            <v>44715</v>
          </cell>
          <cell r="X67">
            <v>44718</v>
          </cell>
          <cell r="Y67">
            <v>2</v>
          </cell>
        </row>
        <row r="68">
          <cell r="A68" t="str">
            <v>400kV GSP Tower (4YL080)</v>
          </cell>
          <cell r="B68">
            <v>44132</v>
          </cell>
          <cell r="C68">
            <v>44145</v>
          </cell>
          <cell r="D68">
            <v>10</v>
          </cell>
          <cell r="E68">
            <v>44146</v>
          </cell>
          <cell r="F68">
            <v>44146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44147</v>
          </cell>
          <cell r="R68">
            <v>44160</v>
          </cell>
          <cell r="S68">
            <v>10</v>
          </cell>
          <cell r="T68">
            <v>44161</v>
          </cell>
          <cell r="U68">
            <v>44167</v>
          </cell>
          <cell r="V68">
            <v>5</v>
          </cell>
          <cell r="W68">
            <v>44161</v>
          </cell>
          <cell r="X68">
            <v>44161</v>
          </cell>
          <cell r="Y68">
            <v>1</v>
          </cell>
        </row>
        <row r="69">
          <cell r="A69" t="str">
            <v>132kV Platform Tower at GSP</v>
          </cell>
          <cell r="B69">
            <v>44005</v>
          </cell>
          <cell r="C69">
            <v>44018</v>
          </cell>
          <cell r="D69">
            <v>10</v>
          </cell>
          <cell r="E69">
            <v>44019</v>
          </cell>
          <cell r="F69">
            <v>44020</v>
          </cell>
          <cell r="G69">
            <v>2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44021</v>
          </cell>
          <cell r="R69">
            <v>44069</v>
          </cell>
          <cell r="S69">
            <v>35</v>
          </cell>
          <cell r="T69">
            <v>44070</v>
          </cell>
          <cell r="U69">
            <v>44076</v>
          </cell>
          <cell r="V69">
            <v>5</v>
          </cell>
          <cell r="W69">
            <v>44070</v>
          </cell>
          <cell r="X69">
            <v>44071</v>
          </cell>
          <cell r="Y69">
            <v>2</v>
          </cell>
        </row>
        <row r="70">
          <cell r="A70" t="str">
            <v>132kV cable from GSP</v>
          </cell>
          <cell r="B70">
            <v>43948</v>
          </cell>
          <cell r="C70">
            <v>43965</v>
          </cell>
          <cell r="D70">
            <v>14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43966</v>
          </cell>
          <cell r="R70">
            <v>44042</v>
          </cell>
          <cell r="S70">
            <v>55</v>
          </cell>
          <cell r="T70">
            <v>44043</v>
          </cell>
          <cell r="U70">
            <v>44049</v>
          </cell>
          <cell r="V70">
            <v>5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>400kV Tower Wks (B'tree GSP)</v>
          </cell>
          <cell r="B71">
            <v>44651</v>
          </cell>
          <cell r="C71">
            <v>44664</v>
          </cell>
          <cell r="D71">
            <v>10</v>
          </cell>
          <cell r="E71">
            <v>44665</v>
          </cell>
          <cell r="F71">
            <v>44665</v>
          </cell>
          <cell r="G71">
            <v>1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44666</v>
          </cell>
          <cell r="R71">
            <v>44679</v>
          </cell>
          <cell r="S71">
            <v>10</v>
          </cell>
          <cell r="T71">
            <v>44680</v>
          </cell>
          <cell r="U71">
            <v>44686</v>
          </cell>
          <cell r="V71">
            <v>5</v>
          </cell>
          <cell r="W71">
            <v>44680</v>
          </cell>
          <cell r="X71">
            <v>44680</v>
          </cell>
          <cell r="Y71">
            <v>1</v>
          </cell>
        </row>
      </sheetData>
      <sheetData sheetId="9">
        <row r="2">
          <cell r="A2" t="str">
            <v>ID</v>
          </cell>
          <cell r="B2" t="str">
            <v>Task Name</v>
          </cell>
          <cell r="C2" t="str">
            <v>Setup</v>
          </cell>
          <cell r="D2">
            <v>0</v>
          </cell>
          <cell r="E2">
            <v>0</v>
          </cell>
          <cell r="F2" t="str">
            <v>Works</v>
          </cell>
          <cell r="G2">
            <v>0</v>
          </cell>
          <cell r="H2">
            <v>0</v>
          </cell>
          <cell r="I2" t="str">
            <v>Demobilisation</v>
          </cell>
          <cell r="J2">
            <v>0</v>
          </cell>
          <cell r="K2">
            <v>0</v>
          </cell>
        </row>
        <row r="3">
          <cell r="A3">
            <v>0</v>
          </cell>
          <cell r="B3">
            <v>0</v>
          </cell>
          <cell r="C3" t="str">
            <v>Start</v>
          </cell>
          <cell r="D3" t="str">
            <v>Finish</v>
          </cell>
          <cell r="E3" t="str">
            <v>Duration</v>
          </cell>
          <cell r="F3" t="str">
            <v>Start</v>
          </cell>
          <cell r="G3" t="str">
            <v>Finish</v>
          </cell>
          <cell r="H3" t="str">
            <v>Duration</v>
          </cell>
          <cell r="I3" t="str">
            <v>Start</v>
          </cell>
          <cell r="J3" t="str">
            <v>Finish</v>
          </cell>
          <cell r="K3" t="str">
            <v>Duration</v>
          </cell>
        </row>
        <row r="4">
          <cell r="A4" t="str">
            <v>16</v>
          </cell>
          <cell r="B4" t="str">
            <v>Stour Valley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A5" t="str">
            <v>17</v>
          </cell>
          <cell r="B5" t="str">
            <v>Site Enabling works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A6" t="str">
            <v>18</v>
          </cell>
          <cell r="B6" t="str">
            <v>Surveys</v>
          </cell>
          <cell r="C6">
            <v>0</v>
          </cell>
          <cell r="D6">
            <v>0</v>
          </cell>
          <cell r="E6">
            <v>0</v>
          </cell>
          <cell r="F6">
            <v>43739</v>
          </cell>
          <cell r="G6">
            <v>43766</v>
          </cell>
          <cell r="H6">
            <v>20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19</v>
          </cell>
          <cell r="B7" t="str">
            <v>Road access points</v>
          </cell>
          <cell r="C7">
            <v>0</v>
          </cell>
          <cell r="D7">
            <v>0</v>
          </cell>
          <cell r="E7">
            <v>0</v>
          </cell>
          <cell r="F7">
            <v>43746</v>
          </cell>
          <cell r="G7">
            <v>43839</v>
          </cell>
          <cell r="H7">
            <v>60</v>
          </cell>
          <cell r="I7">
            <v>0</v>
          </cell>
          <cell r="J7">
            <v>0</v>
          </cell>
          <cell r="K7">
            <v>0</v>
          </cell>
        </row>
        <row r="8">
          <cell r="A8" t="str">
            <v>20</v>
          </cell>
          <cell r="B8" t="str">
            <v>Strip topsoil for compound and office area</v>
          </cell>
          <cell r="C8">
            <v>0</v>
          </cell>
          <cell r="D8">
            <v>0</v>
          </cell>
          <cell r="E8">
            <v>0</v>
          </cell>
          <cell r="F8">
            <v>43753</v>
          </cell>
          <cell r="G8">
            <v>43759</v>
          </cell>
          <cell r="H8">
            <v>5</v>
          </cell>
          <cell r="I8">
            <v>0</v>
          </cell>
          <cell r="J8">
            <v>0</v>
          </cell>
          <cell r="K8">
            <v>0</v>
          </cell>
        </row>
        <row r="9">
          <cell r="A9" t="str">
            <v>21</v>
          </cell>
          <cell r="B9" t="str">
            <v>Site Compound and office Setup</v>
          </cell>
          <cell r="C9">
            <v>0</v>
          </cell>
          <cell r="D9">
            <v>0</v>
          </cell>
          <cell r="E9">
            <v>0</v>
          </cell>
          <cell r="F9">
            <v>43760</v>
          </cell>
          <cell r="G9">
            <v>43801</v>
          </cell>
          <cell r="H9">
            <v>30</v>
          </cell>
          <cell r="I9">
            <v>0</v>
          </cell>
          <cell r="J9">
            <v>0</v>
          </cell>
          <cell r="K9">
            <v>0</v>
          </cell>
        </row>
        <row r="10">
          <cell r="A10">
            <v>22</v>
          </cell>
          <cell r="B10" t="str">
            <v>Site Clearance - Trees, hedgerows</v>
          </cell>
          <cell r="C10">
            <v>0</v>
          </cell>
          <cell r="D10">
            <v>0</v>
          </cell>
          <cell r="E10">
            <v>0</v>
          </cell>
          <cell r="F10">
            <v>43781</v>
          </cell>
          <cell r="G10">
            <v>43846</v>
          </cell>
          <cell r="H10">
            <v>40</v>
          </cell>
          <cell r="I10">
            <v>0</v>
          </cell>
          <cell r="J10">
            <v>0</v>
          </cell>
          <cell r="K10">
            <v>0</v>
          </cell>
        </row>
        <row r="11">
          <cell r="A11">
            <v>23</v>
          </cell>
          <cell r="B11" t="str">
            <v>Install  Post &amp; Wire Fencing [ + post and rail where required]</v>
          </cell>
          <cell r="C11">
            <v>0</v>
          </cell>
          <cell r="D11">
            <v>0</v>
          </cell>
          <cell r="E11">
            <v>0</v>
          </cell>
          <cell r="F11">
            <v>43781</v>
          </cell>
          <cell r="G11">
            <v>43916</v>
          </cell>
          <cell r="H11">
            <v>90</v>
          </cell>
          <cell r="I11">
            <v>0</v>
          </cell>
          <cell r="J11">
            <v>0</v>
          </cell>
          <cell r="K11">
            <v>0</v>
          </cell>
        </row>
        <row r="12">
          <cell r="A12">
            <v>24</v>
          </cell>
          <cell r="B12" t="str">
            <v>Pre-Construction Drainage</v>
          </cell>
          <cell r="C12">
            <v>0</v>
          </cell>
          <cell r="D12">
            <v>0</v>
          </cell>
          <cell r="E12">
            <v>0</v>
          </cell>
          <cell r="F12">
            <v>43781</v>
          </cell>
          <cell r="G12">
            <v>43846</v>
          </cell>
          <cell r="H12">
            <v>40</v>
          </cell>
          <cell r="I12">
            <v>0</v>
          </cell>
          <cell r="J12">
            <v>0</v>
          </cell>
          <cell r="K12">
            <v>0</v>
          </cell>
        </row>
        <row r="13">
          <cell r="A13">
            <v>25</v>
          </cell>
          <cell r="B13" t="str">
            <v>Site Drainage inc Lagoons &amp; Soakaways</v>
          </cell>
          <cell r="C13">
            <v>0</v>
          </cell>
          <cell r="D13">
            <v>0</v>
          </cell>
          <cell r="E13">
            <v>0</v>
          </cell>
          <cell r="F13">
            <v>43823</v>
          </cell>
          <cell r="G13">
            <v>43902</v>
          </cell>
          <cell r="H13">
            <v>50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26</v>
          </cell>
          <cell r="B14" t="str">
            <v>Strip Topsoil - from Henny Rd to Woodland Area</v>
          </cell>
          <cell r="C14">
            <v>0</v>
          </cell>
          <cell r="D14">
            <v>0</v>
          </cell>
          <cell r="E14">
            <v>0</v>
          </cell>
          <cell r="F14">
            <v>43802</v>
          </cell>
          <cell r="G14">
            <v>43857</v>
          </cell>
          <cell r="H14">
            <v>32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27</v>
          </cell>
          <cell r="B15" t="str">
            <v>Construct Haul Road</v>
          </cell>
          <cell r="C15">
            <v>0</v>
          </cell>
          <cell r="D15">
            <v>0</v>
          </cell>
          <cell r="E15">
            <v>0</v>
          </cell>
          <cell r="F15">
            <v>43816</v>
          </cell>
          <cell r="G15">
            <v>43867</v>
          </cell>
          <cell r="H15">
            <v>30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28</v>
          </cell>
          <cell r="B16" t="str">
            <v>Strip Topsoil - from Henny Road to River Stour</v>
          </cell>
          <cell r="C16">
            <v>0</v>
          </cell>
          <cell r="D16">
            <v>0</v>
          </cell>
          <cell r="E16">
            <v>0</v>
          </cell>
          <cell r="F16">
            <v>43802</v>
          </cell>
          <cell r="G16">
            <v>43853</v>
          </cell>
          <cell r="H16">
            <v>30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29</v>
          </cell>
          <cell r="B17" t="str">
            <v>Construct Haul Road</v>
          </cell>
          <cell r="C17">
            <v>0</v>
          </cell>
          <cell r="D17">
            <v>0</v>
          </cell>
          <cell r="E17">
            <v>0</v>
          </cell>
          <cell r="F17">
            <v>43816</v>
          </cell>
          <cell r="G17">
            <v>43865</v>
          </cell>
          <cell r="H17">
            <v>28</v>
          </cell>
          <cell r="I17">
            <v>0</v>
          </cell>
          <cell r="J17">
            <v>0</v>
          </cell>
          <cell r="K17">
            <v>0</v>
          </cell>
        </row>
        <row r="18">
          <cell r="A18" t="str">
            <v>30</v>
          </cell>
          <cell r="B18" t="str">
            <v>Strip topsoil - River Stour to Bures Road</v>
          </cell>
          <cell r="C18">
            <v>0</v>
          </cell>
          <cell r="D18">
            <v>0</v>
          </cell>
          <cell r="E18">
            <v>0</v>
          </cell>
          <cell r="F18">
            <v>43854</v>
          </cell>
          <cell r="G18">
            <v>43864</v>
          </cell>
          <cell r="H18">
            <v>7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>31</v>
          </cell>
          <cell r="B19" t="str">
            <v>Construct Haul Road</v>
          </cell>
          <cell r="C19">
            <v>0</v>
          </cell>
          <cell r="D19">
            <v>0</v>
          </cell>
          <cell r="E19">
            <v>0</v>
          </cell>
          <cell r="F19">
            <v>43861</v>
          </cell>
          <cell r="G19">
            <v>43868</v>
          </cell>
          <cell r="H19">
            <v>6</v>
          </cell>
          <cell r="I19">
            <v>0</v>
          </cell>
          <cell r="J19">
            <v>0</v>
          </cell>
          <cell r="K19">
            <v>0</v>
          </cell>
        </row>
        <row r="20">
          <cell r="A20" t="str">
            <v>32</v>
          </cell>
          <cell r="B20" t="str">
            <v>Top soil strip from Western SEC to Woodland Area</v>
          </cell>
          <cell r="C20">
            <v>0</v>
          </cell>
          <cell r="D20">
            <v>0</v>
          </cell>
          <cell r="E20">
            <v>0</v>
          </cell>
          <cell r="F20">
            <v>43802</v>
          </cell>
          <cell r="G20">
            <v>43811</v>
          </cell>
          <cell r="H20">
            <v>8</v>
          </cell>
          <cell r="I20">
            <v>0</v>
          </cell>
          <cell r="J20">
            <v>0</v>
          </cell>
          <cell r="K20">
            <v>0</v>
          </cell>
        </row>
        <row r="21">
          <cell r="A21" t="str">
            <v>33</v>
          </cell>
          <cell r="B21" t="str">
            <v>Construct Haul Road</v>
          </cell>
          <cell r="C21">
            <v>0</v>
          </cell>
          <cell r="D21">
            <v>0</v>
          </cell>
          <cell r="E21">
            <v>0</v>
          </cell>
          <cell r="F21">
            <v>43809</v>
          </cell>
          <cell r="G21">
            <v>43817</v>
          </cell>
          <cell r="H21">
            <v>7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34</v>
          </cell>
          <cell r="B22" t="str">
            <v>Top soil strip from Bures Road to Eastern SEC</v>
          </cell>
          <cell r="C22">
            <v>0</v>
          </cell>
          <cell r="D22">
            <v>0</v>
          </cell>
          <cell r="E22">
            <v>0</v>
          </cell>
          <cell r="F22">
            <v>43812</v>
          </cell>
          <cell r="G22">
            <v>43844</v>
          </cell>
          <cell r="H22">
            <v>15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35</v>
          </cell>
          <cell r="B23" t="str">
            <v>Construct Haul Road</v>
          </cell>
          <cell r="C23">
            <v>0</v>
          </cell>
          <cell r="D23">
            <v>0</v>
          </cell>
          <cell r="E23">
            <v>0</v>
          </cell>
          <cell r="F23">
            <v>43819</v>
          </cell>
          <cell r="G23">
            <v>43850</v>
          </cell>
          <cell r="H23">
            <v>14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36</v>
          </cell>
          <cell r="B24" t="str">
            <v>Top soil strip for access road to Western SEC</v>
          </cell>
          <cell r="C24">
            <v>0</v>
          </cell>
          <cell r="D24">
            <v>0</v>
          </cell>
          <cell r="E24">
            <v>0</v>
          </cell>
          <cell r="F24">
            <v>43851</v>
          </cell>
          <cell r="G24">
            <v>43864</v>
          </cell>
          <cell r="H24">
            <v>10</v>
          </cell>
          <cell r="I24">
            <v>0</v>
          </cell>
          <cell r="J24">
            <v>0</v>
          </cell>
          <cell r="K24">
            <v>0</v>
          </cell>
        </row>
        <row r="25">
          <cell r="A25" t="str">
            <v>37</v>
          </cell>
          <cell r="B25" t="str">
            <v>Construct haul road</v>
          </cell>
          <cell r="C25">
            <v>0</v>
          </cell>
          <cell r="D25">
            <v>0</v>
          </cell>
          <cell r="E25">
            <v>0</v>
          </cell>
          <cell r="F25">
            <v>43851</v>
          </cell>
          <cell r="G25">
            <v>43861</v>
          </cell>
          <cell r="H25">
            <v>9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>38</v>
          </cell>
          <cell r="B26" t="str">
            <v>Topsoil strip for access to Eastern SEC</v>
          </cell>
          <cell r="C26">
            <v>0</v>
          </cell>
          <cell r="D26">
            <v>0</v>
          </cell>
          <cell r="E26">
            <v>0</v>
          </cell>
          <cell r="F26">
            <v>43865</v>
          </cell>
          <cell r="G26">
            <v>43885</v>
          </cell>
          <cell r="H26">
            <v>15</v>
          </cell>
          <cell r="I26">
            <v>0</v>
          </cell>
          <cell r="J26">
            <v>0</v>
          </cell>
          <cell r="K26">
            <v>0</v>
          </cell>
        </row>
        <row r="27">
          <cell r="A27" t="str">
            <v>39</v>
          </cell>
          <cell r="B27" t="str">
            <v>Construct haul road</v>
          </cell>
          <cell r="C27">
            <v>0</v>
          </cell>
          <cell r="D27">
            <v>0</v>
          </cell>
          <cell r="E27">
            <v>0</v>
          </cell>
          <cell r="F27">
            <v>43874</v>
          </cell>
          <cell r="G27">
            <v>43893</v>
          </cell>
          <cell r="H27">
            <v>14</v>
          </cell>
          <cell r="I27">
            <v>0</v>
          </cell>
          <cell r="J27">
            <v>0</v>
          </cell>
          <cell r="K27">
            <v>0</v>
          </cell>
        </row>
        <row r="28">
          <cell r="A28" t="str">
            <v>40</v>
          </cell>
          <cell r="B28" t="str">
            <v>Cable Sealing End Compound Construction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A29" t="str">
            <v>41</v>
          </cell>
          <cell r="B29" t="str">
            <v>Western Compound - Section 1 cable</v>
          </cell>
          <cell r="C29">
            <v>43864</v>
          </cell>
          <cell r="D29">
            <v>43869</v>
          </cell>
          <cell r="E29">
            <v>5</v>
          </cell>
          <cell r="F29">
            <v>43870</v>
          </cell>
          <cell r="G29">
            <v>44028</v>
          </cell>
          <cell r="H29">
            <v>110</v>
          </cell>
          <cell r="I29">
            <v>44029</v>
          </cell>
          <cell r="J29">
            <v>44035</v>
          </cell>
          <cell r="K29">
            <v>5</v>
          </cell>
        </row>
        <row r="30">
          <cell r="A30" t="str">
            <v>41a</v>
          </cell>
          <cell r="B30" t="str">
            <v>Eastern Compound - Section 7 cable (Concrete lorry visits)</v>
          </cell>
          <cell r="C30">
            <v>0</v>
          </cell>
          <cell r="D30">
            <v>0</v>
          </cell>
          <cell r="E30">
            <v>0</v>
          </cell>
          <cell r="F30">
            <v>43944</v>
          </cell>
          <cell r="G30">
            <v>43950</v>
          </cell>
          <cell r="H30">
            <v>5</v>
          </cell>
          <cell r="I30">
            <v>0</v>
          </cell>
          <cell r="J30">
            <v>0</v>
          </cell>
          <cell r="K30">
            <v>0</v>
          </cell>
        </row>
        <row r="31">
          <cell r="A31" t="str">
            <v>41b</v>
          </cell>
          <cell r="B31" t="str">
            <v>Western Compound - Section 1 cable (Crane visits)</v>
          </cell>
          <cell r="C31">
            <v>0</v>
          </cell>
          <cell r="D31">
            <v>0</v>
          </cell>
          <cell r="E31">
            <v>0</v>
          </cell>
          <cell r="F31">
            <v>43971</v>
          </cell>
          <cell r="G31">
            <v>43985</v>
          </cell>
          <cell r="H31">
            <v>10</v>
          </cell>
          <cell r="I31">
            <v>0</v>
          </cell>
          <cell r="J31">
            <v>0</v>
          </cell>
          <cell r="K31">
            <v>0</v>
          </cell>
        </row>
        <row r="32">
          <cell r="A32" t="str">
            <v>42</v>
          </cell>
          <cell r="B32" t="str">
            <v>Eastern Compound - Section 7 cable</v>
          </cell>
          <cell r="C32">
            <v>43818</v>
          </cell>
          <cell r="D32">
            <v>43836</v>
          </cell>
          <cell r="E32">
            <v>5</v>
          </cell>
          <cell r="F32">
            <v>43837</v>
          </cell>
          <cell r="G32">
            <v>43995</v>
          </cell>
          <cell r="H32">
            <v>110</v>
          </cell>
          <cell r="I32">
            <v>43996</v>
          </cell>
          <cell r="J32">
            <v>44001</v>
          </cell>
          <cell r="K32">
            <v>5</v>
          </cell>
        </row>
        <row r="33">
          <cell r="A33" t="str">
            <v>42a</v>
          </cell>
          <cell r="B33" t="str">
            <v>Eastern Compound - Section 7 cable (Concrete lorry visits)</v>
          </cell>
          <cell r="C33">
            <v>0</v>
          </cell>
          <cell r="D33">
            <v>0</v>
          </cell>
          <cell r="E33">
            <v>0</v>
          </cell>
          <cell r="F33">
            <v>43909</v>
          </cell>
          <cell r="G33">
            <v>43915</v>
          </cell>
          <cell r="H33">
            <v>5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42b</v>
          </cell>
          <cell r="B34" t="str">
            <v>Western Compound - Section 1 cable (Crane visits)</v>
          </cell>
          <cell r="C34">
            <v>0</v>
          </cell>
          <cell r="D34">
            <v>0</v>
          </cell>
          <cell r="E34">
            <v>0</v>
          </cell>
          <cell r="F34">
            <v>43937</v>
          </cell>
          <cell r="G34">
            <v>43950</v>
          </cell>
          <cell r="H34">
            <v>10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43</v>
          </cell>
          <cell r="B35" t="str">
            <v>HDD of Woodland Area, Railway and River Stour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44</v>
          </cell>
          <cell r="B36" t="str">
            <v>Design and Preparation for 19 duct crossings of the Woodland Area</v>
          </cell>
          <cell r="C36">
            <v>0</v>
          </cell>
          <cell r="D36">
            <v>0</v>
          </cell>
          <cell r="E36" t="str">
            <v>n/a</v>
          </cell>
          <cell r="F36">
            <v>0</v>
          </cell>
          <cell r="G36">
            <v>0</v>
          </cell>
          <cell r="H36" t="str">
            <v>n/a</v>
          </cell>
          <cell r="I36">
            <v>0</v>
          </cell>
          <cell r="J36">
            <v>0</v>
          </cell>
          <cell r="K36" t="str">
            <v>n/a</v>
          </cell>
        </row>
        <row r="37">
          <cell r="A37" t="str">
            <v>45</v>
          </cell>
          <cell r="B37" t="str">
            <v>Design and Preparation for 19 duct crossings of the Rail Crossing</v>
          </cell>
          <cell r="C37">
            <v>0</v>
          </cell>
          <cell r="D37">
            <v>0</v>
          </cell>
          <cell r="E37" t="str">
            <v>n/a</v>
          </cell>
          <cell r="F37">
            <v>0</v>
          </cell>
          <cell r="G37">
            <v>0</v>
          </cell>
          <cell r="H37" t="str">
            <v>n/a</v>
          </cell>
          <cell r="I37">
            <v>0</v>
          </cell>
          <cell r="J37">
            <v>0</v>
          </cell>
          <cell r="K37" t="str">
            <v>n/a</v>
          </cell>
        </row>
        <row r="38">
          <cell r="A38" t="str">
            <v>46</v>
          </cell>
          <cell r="B38" t="str">
            <v>Design and Preparation for 19 duct crossings of River Stour</v>
          </cell>
          <cell r="C38">
            <v>0</v>
          </cell>
          <cell r="D38">
            <v>0</v>
          </cell>
          <cell r="E38" t="str">
            <v>n/a</v>
          </cell>
          <cell r="F38">
            <v>0</v>
          </cell>
          <cell r="G38">
            <v>0</v>
          </cell>
          <cell r="H38" t="str">
            <v>n/a</v>
          </cell>
          <cell r="I38">
            <v>0</v>
          </cell>
          <cell r="J38">
            <v>0</v>
          </cell>
          <cell r="K38" t="str">
            <v>n/a</v>
          </cell>
        </row>
        <row r="39">
          <cell r="A39" t="str">
            <v>47</v>
          </cell>
          <cell r="B39" t="str">
            <v>Site works for Woodland Area installing 19 ducts</v>
          </cell>
          <cell r="C39">
            <v>43847</v>
          </cell>
          <cell r="D39">
            <v>43850</v>
          </cell>
          <cell r="E39">
            <v>2</v>
          </cell>
          <cell r="F39">
            <v>43851</v>
          </cell>
          <cell r="G39">
            <v>43973</v>
          </cell>
          <cell r="H39">
            <v>86</v>
          </cell>
          <cell r="I39">
            <v>43974</v>
          </cell>
          <cell r="J39">
            <v>43978</v>
          </cell>
          <cell r="K39">
            <v>2</v>
          </cell>
        </row>
        <row r="40">
          <cell r="A40" t="str">
            <v>48</v>
          </cell>
          <cell r="B40" t="str">
            <v>Site works for Rail Crossing installing 19 ducts</v>
          </cell>
          <cell r="C40">
            <v>43845</v>
          </cell>
          <cell r="D40">
            <v>43846</v>
          </cell>
          <cell r="E40">
            <v>2</v>
          </cell>
          <cell r="F40">
            <v>43847</v>
          </cell>
          <cell r="G40">
            <v>43924</v>
          </cell>
          <cell r="H40">
            <v>56</v>
          </cell>
          <cell r="I40">
            <v>43925</v>
          </cell>
          <cell r="J40">
            <v>43928</v>
          </cell>
          <cell r="K40">
            <v>2</v>
          </cell>
        </row>
        <row r="41">
          <cell r="A41" t="str">
            <v>49</v>
          </cell>
          <cell r="B41" t="str">
            <v>Site works for River Stour installing 19 ducts (Main Drill Site)</v>
          </cell>
          <cell r="C41">
            <v>43929</v>
          </cell>
          <cell r="D41">
            <v>43934</v>
          </cell>
          <cell r="E41">
            <v>2</v>
          </cell>
          <cell r="F41">
            <v>43935</v>
          </cell>
          <cell r="G41">
            <v>44014</v>
          </cell>
          <cell r="H41">
            <v>56</v>
          </cell>
          <cell r="I41">
            <v>44015</v>
          </cell>
          <cell r="J41">
            <v>44018</v>
          </cell>
          <cell r="K41">
            <v>2</v>
          </cell>
        </row>
        <row r="42">
          <cell r="A42" t="str">
            <v>50</v>
          </cell>
          <cell r="B42" t="str">
            <v>Cable Trench Works, Cable Installation + Fibre optic duct, CBS and Backfill - 7 Cable Sections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>
            <v>51</v>
          </cell>
          <cell r="B43" t="str">
            <v>Excavation+ CBS bed- Section 2 - A (Twinstead)</v>
          </cell>
          <cell r="C43">
            <v>0</v>
          </cell>
          <cell r="D43">
            <v>0</v>
          </cell>
          <cell r="E43">
            <v>0</v>
          </cell>
          <cell r="F43">
            <v>43901</v>
          </cell>
          <cell r="G43">
            <v>43914</v>
          </cell>
          <cell r="H43">
            <v>10</v>
          </cell>
          <cell r="I43">
            <v>0</v>
          </cell>
          <cell r="J43">
            <v>0</v>
          </cell>
          <cell r="K43">
            <v>0</v>
          </cell>
        </row>
        <row r="44">
          <cell r="A44">
            <v>52</v>
          </cell>
          <cell r="B44" t="str">
            <v>Install cables</v>
          </cell>
          <cell r="C44">
            <v>0</v>
          </cell>
          <cell r="D44">
            <v>0</v>
          </cell>
          <cell r="E44">
            <v>0</v>
          </cell>
          <cell r="F44">
            <v>43915</v>
          </cell>
          <cell r="G44">
            <v>43921</v>
          </cell>
          <cell r="H44">
            <v>5</v>
          </cell>
          <cell r="I44">
            <v>0</v>
          </cell>
          <cell r="J44">
            <v>0</v>
          </cell>
          <cell r="K44">
            <v>0</v>
          </cell>
        </row>
        <row r="45">
          <cell r="A45">
            <v>53</v>
          </cell>
          <cell r="B45" t="str">
            <v>CBS backfill, Marker tiles &amp; backfill</v>
          </cell>
          <cell r="C45">
            <v>0</v>
          </cell>
          <cell r="D45">
            <v>0</v>
          </cell>
          <cell r="E45">
            <v>0</v>
          </cell>
          <cell r="F45">
            <v>43922</v>
          </cell>
          <cell r="G45">
            <v>43937</v>
          </cell>
          <cell r="H45">
            <v>10</v>
          </cell>
          <cell r="I45">
            <v>0</v>
          </cell>
          <cell r="J45">
            <v>0</v>
          </cell>
          <cell r="K45">
            <v>0</v>
          </cell>
        </row>
        <row r="46">
          <cell r="A46">
            <v>54</v>
          </cell>
          <cell r="B46" t="str">
            <v>Section 2 - B</v>
          </cell>
          <cell r="C46">
            <v>0</v>
          </cell>
          <cell r="D46">
            <v>0</v>
          </cell>
          <cell r="E46">
            <v>0</v>
          </cell>
          <cell r="F46">
            <v>43922</v>
          </cell>
          <cell r="G46">
            <v>43937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</row>
        <row r="47">
          <cell r="A47">
            <v>55</v>
          </cell>
          <cell r="B47" t="str">
            <v>Install cables</v>
          </cell>
          <cell r="C47">
            <v>0</v>
          </cell>
          <cell r="D47">
            <v>0</v>
          </cell>
          <cell r="E47">
            <v>0</v>
          </cell>
          <cell r="F47">
            <v>43938</v>
          </cell>
          <cell r="G47">
            <v>43944</v>
          </cell>
          <cell r="H47">
            <v>5</v>
          </cell>
          <cell r="I47">
            <v>0</v>
          </cell>
          <cell r="J47">
            <v>0</v>
          </cell>
          <cell r="K47">
            <v>0</v>
          </cell>
        </row>
        <row r="48">
          <cell r="A48">
            <v>56</v>
          </cell>
          <cell r="B48" t="str">
            <v>CBS backfill, Marker tiles &amp; backfill</v>
          </cell>
          <cell r="C48">
            <v>0</v>
          </cell>
          <cell r="D48">
            <v>0</v>
          </cell>
          <cell r="E48">
            <v>0</v>
          </cell>
          <cell r="F48">
            <v>43945</v>
          </cell>
          <cell r="G48">
            <v>43959</v>
          </cell>
          <cell r="H48">
            <v>10</v>
          </cell>
          <cell r="I48">
            <v>0</v>
          </cell>
          <cell r="J48">
            <v>0</v>
          </cell>
          <cell r="K48">
            <v>0</v>
          </cell>
        </row>
        <row r="49">
          <cell r="A49" t="str">
            <v>57</v>
          </cell>
          <cell r="B49" t="str">
            <v>Section 1 - A into Western CSE</v>
          </cell>
          <cell r="C49">
            <v>0</v>
          </cell>
          <cell r="D49">
            <v>0</v>
          </cell>
          <cell r="E49">
            <v>0</v>
          </cell>
          <cell r="F49">
            <v>44005</v>
          </cell>
          <cell r="G49">
            <v>44018</v>
          </cell>
          <cell r="H49">
            <v>10</v>
          </cell>
          <cell r="I49">
            <v>0</v>
          </cell>
          <cell r="J49">
            <v>0</v>
          </cell>
          <cell r="K49">
            <v>0</v>
          </cell>
        </row>
        <row r="50">
          <cell r="A50" t="str">
            <v>58</v>
          </cell>
          <cell r="B50" t="str">
            <v>Install cables</v>
          </cell>
          <cell r="C50">
            <v>0</v>
          </cell>
          <cell r="D50">
            <v>0</v>
          </cell>
          <cell r="E50">
            <v>0</v>
          </cell>
          <cell r="F50">
            <v>44019</v>
          </cell>
          <cell r="G50">
            <v>44025</v>
          </cell>
          <cell r="H50">
            <v>5</v>
          </cell>
          <cell r="I50">
            <v>0</v>
          </cell>
          <cell r="J50">
            <v>0</v>
          </cell>
          <cell r="K50">
            <v>0</v>
          </cell>
        </row>
        <row r="51">
          <cell r="A51" t="str">
            <v>59</v>
          </cell>
          <cell r="B51" t="str">
            <v>CBS backfill, Marker tiles &amp; backfill</v>
          </cell>
          <cell r="C51">
            <v>0</v>
          </cell>
          <cell r="D51">
            <v>0</v>
          </cell>
          <cell r="E51">
            <v>0</v>
          </cell>
          <cell r="F51">
            <v>44026</v>
          </cell>
          <cell r="G51">
            <v>44039</v>
          </cell>
          <cell r="H51">
            <v>10</v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>60</v>
          </cell>
          <cell r="B52" t="str">
            <v>Section 1 - B into Western CSE</v>
          </cell>
          <cell r="C52">
            <v>0</v>
          </cell>
          <cell r="D52">
            <v>0</v>
          </cell>
          <cell r="E52">
            <v>0</v>
          </cell>
          <cell r="F52">
            <v>44026</v>
          </cell>
          <cell r="G52">
            <v>44039</v>
          </cell>
          <cell r="H52">
            <v>10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61</v>
          </cell>
          <cell r="B53" t="str">
            <v>Install cables</v>
          </cell>
          <cell r="C53">
            <v>0</v>
          </cell>
          <cell r="D53">
            <v>0</v>
          </cell>
          <cell r="E53">
            <v>0</v>
          </cell>
          <cell r="F53">
            <v>44040</v>
          </cell>
          <cell r="G53">
            <v>44046</v>
          </cell>
          <cell r="H53">
            <v>5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62</v>
          </cell>
          <cell r="B54" t="str">
            <v>CBS backfill, Marker tiles &amp; backfill</v>
          </cell>
          <cell r="C54">
            <v>0</v>
          </cell>
          <cell r="D54">
            <v>0</v>
          </cell>
          <cell r="E54">
            <v>0</v>
          </cell>
          <cell r="F54">
            <v>44047</v>
          </cell>
          <cell r="G54">
            <v>44060</v>
          </cell>
          <cell r="H54">
            <v>10</v>
          </cell>
          <cell r="I54">
            <v>0</v>
          </cell>
          <cell r="J54">
            <v>0</v>
          </cell>
          <cell r="K54">
            <v>0</v>
          </cell>
        </row>
        <row r="55">
          <cell r="A55" t="str">
            <v>63</v>
          </cell>
          <cell r="B55" t="str">
            <v>Section 3 - A</v>
          </cell>
          <cell r="C55">
            <v>0</v>
          </cell>
          <cell r="D55">
            <v>0</v>
          </cell>
          <cell r="E55">
            <v>0</v>
          </cell>
          <cell r="F55">
            <v>43945</v>
          </cell>
          <cell r="G55">
            <v>43959</v>
          </cell>
          <cell r="H55">
            <v>10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>64</v>
          </cell>
          <cell r="B56" t="str">
            <v>Install cables</v>
          </cell>
          <cell r="C56">
            <v>0</v>
          </cell>
          <cell r="D56">
            <v>0</v>
          </cell>
          <cell r="E56">
            <v>0</v>
          </cell>
          <cell r="F56">
            <v>43962</v>
          </cell>
          <cell r="G56">
            <v>43966</v>
          </cell>
          <cell r="H56">
            <v>5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>65</v>
          </cell>
          <cell r="B57" t="str">
            <v>CBS backfill, Marker tiles &amp; backfill</v>
          </cell>
          <cell r="C57">
            <v>0</v>
          </cell>
          <cell r="D57">
            <v>0</v>
          </cell>
          <cell r="E57">
            <v>0</v>
          </cell>
          <cell r="F57">
            <v>43969</v>
          </cell>
          <cell r="G57">
            <v>43983</v>
          </cell>
          <cell r="H57">
            <v>10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66</v>
          </cell>
          <cell r="B58" t="str">
            <v>Section 3 - B</v>
          </cell>
          <cell r="C58">
            <v>0</v>
          </cell>
          <cell r="D58">
            <v>0</v>
          </cell>
          <cell r="E58">
            <v>0</v>
          </cell>
          <cell r="F58">
            <v>43969</v>
          </cell>
          <cell r="G58">
            <v>43983</v>
          </cell>
          <cell r="H58">
            <v>10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67</v>
          </cell>
          <cell r="B59" t="str">
            <v>Install cables</v>
          </cell>
          <cell r="C59">
            <v>0</v>
          </cell>
          <cell r="D59">
            <v>0</v>
          </cell>
          <cell r="E59">
            <v>0</v>
          </cell>
          <cell r="F59">
            <v>43984</v>
          </cell>
          <cell r="G59">
            <v>43990</v>
          </cell>
          <cell r="H59">
            <v>5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68</v>
          </cell>
          <cell r="B60" t="str">
            <v>CBS backfill, Marker tiles &amp; backfill</v>
          </cell>
          <cell r="C60">
            <v>0</v>
          </cell>
          <cell r="D60">
            <v>0</v>
          </cell>
          <cell r="E60">
            <v>0</v>
          </cell>
          <cell r="F60">
            <v>43991</v>
          </cell>
          <cell r="G60">
            <v>44004</v>
          </cell>
          <cell r="H60">
            <v>10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69</v>
          </cell>
          <cell r="B61" t="str">
            <v>Section 4 - A</v>
          </cell>
          <cell r="C61">
            <v>0</v>
          </cell>
          <cell r="D61">
            <v>0</v>
          </cell>
          <cell r="E61">
            <v>0</v>
          </cell>
          <cell r="F61">
            <v>43991</v>
          </cell>
          <cell r="G61">
            <v>44004</v>
          </cell>
          <cell r="H61">
            <v>10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70</v>
          </cell>
          <cell r="B62" t="str">
            <v>Install cables</v>
          </cell>
          <cell r="C62">
            <v>0</v>
          </cell>
          <cell r="D62">
            <v>0</v>
          </cell>
          <cell r="E62">
            <v>0</v>
          </cell>
          <cell r="F62">
            <v>44005</v>
          </cell>
          <cell r="G62">
            <v>44011</v>
          </cell>
          <cell r="H62">
            <v>5</v>
          </cell>
          <cell r="I62">
            <v>0</v>
          </cell>
          <cell r="J62">
            <v>0</v>
          </cell>
          <cell r="K62">
            <v>0</v>
          </cell>
        </row>
        <row r="63">
          <cell r="A63" t="str">
            <v>71</v>
          </cell>
          <cell r="B63" t="str">
            <v>CBS backfill, Marker tiles &amp; backfill</v>
          </cell>
          <cell r="C63">
            <v>0</v>
          </cell>
          <cell r="D63">
            <v>0</v>
          </cell>
          <cell r="E63">
            <v>0</v>
          </cell>
          <cell r="F63">
            <v>44012</v>
          </cell>
          <cell r="G63">
            <v>44025</v>
          </cell>
          <cell r="H63">
            <v>10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72</v>
          </cell>
          <cell r="B64" t="str">
            <v>Section 4 - B</v>
          </cell>
          <cell r="C64">
            <v>0</v>
          </cell>
          <cell r="D64">
            <v>0</v>
          </cell>
          <cell r="E64">
            <v>0</v>
          </cell>
          <cell r="F64">
            <v>44012</v>
          </cell>
          <cell r="G64">
            <v>44025</v>
          </cell>
          <cell r="H64">
            <v>10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>73</v>
          </cell>
          <cell r="B65" t="str">
            <v>Install cables</v>
          </cell>
          <cell r="C65">
            <v>0</v>
          </cell>
          <cell r="D65">
            <v>0</v>
          </cell>
          <cell r="E65">
            <v>0</v>
          </cell>
          <cell r="F65">
            <v>44026</v>
          </cell>
          <cell r="G65">
            <v>44032</v>
          </cell>
          <cell r="H65">
            <v>5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>74</v>
          </cell>
          <cell r="B66" t="str">
            <v>CBS backfill, Marker tiles &amp; backfill</v>
          </cell>
          <cell r="C66">
            <v>0</v>
          </cell>
          <cell r="D66">
            <v>0</v>
          </cell>
          <cell r="E66">
            <v>0</v>
          </cell>
          <cell r="F66">
            <v>44033</v>
          </cell>
          <cell r="G66">
            <v>44046</v>
          </cell>
          <cell r="H66">
            <v>10</v>
          </cell>
          <cell r="I66">
            <v>0</v>
          </cell>
          <cell r="J66">
            <v>0</v>
          </cell>
          <cell r="K66">
            <v>0</v>
          </cell>
        </row>
        <row r="67">
          <cell r="A67">
            <v>75</v>
          </cell>
          <cell r="B67" t="str">
            <v>Section 5 - A</v>
          </cell>
          <cell r="C67">
            <v>0</v>
          </cell>
          <cell r="D67">
            <v>0</v>
          </cell>
          <cell r="E67">
            <v>0</v>
          </cell>
          <cell r="F67">
            <v>44033</v>
          </cell>
          <cell r="G67">
            <v>44046</v>
          </cell>
          <cell r="H67">
            <v>10</v>
          </cell>
          <cell r="I67">
            <v>0</v>
          </cell>
          <cell r="J67">
            <v>0</v>
          </cell>
          <cell r="K67">
            <v>0</v>
          </cell>
        </row>
        <row r="68">
          <cell r="A68">
            <v>76</v>
          </cell>
          <cell r="B68" t="str">
            <v>Install cables</v>
          </cell>
          <cell r="C68">
            <v>0</v>
          </cell>
          <cell r="D68">
            <v>0</v>
          </cell>
          <cell r="E68">
            <v>0</v>
          </cell>
          <cell r="F68">
            <v>44047</v>
          </cell>
          <cell r="G68">
            <v>44053</v>
          </cell>
          <cell r="H68">
            <v>5</v>
          </cell>
          <cell r="I68">
            <v>0</v>
          </cell>
          <cell r="J68">
            <v>0</v>
          </cell>
          <cell r="K68">
            <v>0</v>
          </cell>
        </row>
        <row r="69">
          <cell r="A69">
            <v>77</v>
          </cell>
          <cell r="B69" t="str">
            <v>CBS backfill, Marker tiles &amp; backfill</v>
          </cell>
          <cell r="C69">
            <v>0</v>
          </cell>
          <cell r="D69">
            <v>0</v>
          </cell>
          <cell r="E69">
            <v>0</v>
          </cell>
          <cell r="F69">
            <v>44054</v>
          </cell>
          <cell r="G69">
            <v>44067</v>
          </cell>
          <cell r="H69">
            <v>10</v>
          </cell>
          <cell r="I69">
            <v>0</v>
          </cell>
          <cell r="J69">
            <v>0</v>
          </cell>
          <cell r="K69">
            <v>0</v>
          </cell>
        </row>
        <row r="70">
          <cell r="A70">
            <v>78</v>
          </cell>
          <cell r="B70" t="str">
            <v>Section 5 - B</v>
          </cell>
          <cell r="C70">
            <v>0</v>
          </cell>
          <cell r="D70">
            <v>0</v>
          </cell>
          <cell r="E70">
            <v>0</v>
          </cell>
          <cell r="F70">
            <v>44054</v>
          </cell>
          <cell r="G70">
            <v>44067</v>
          </cell>
          <cell r="H70">
            <v>10</v>
          </cell>
          <cell r="I70">
            <v>0</v>
          </cell>
          <cell r="J70">
            <v>0</v>
          </cell>
          <cell r="K70">
            <v>0</v>
          </cell>
        </row>
        <row r="71">
          <cell r="A71">
            <v>79</v>
          </cell>
          <cell r="B71" t="str">
            <v>Install cables</v>
          </cell>
          <cell r="C71">
            <v>0</v>
          </cell>
          <cell r="D71">
            <v>0</v>
          </cell>
          <cell r="E71">
            <v>0</v>
          </cell>
          <cell r="F71">
            <v>44068</v>
          </cell>
          <cell r="G71">
            <v>44075</v>
          </cell>
          <cell r="H71">
            <v>5</v>
          </cell>
          <cell r="I71">
            <v>0</v>
          </cell>
          <cell r="J71">
            <v>0</v>
          </cell>
          <cell r="K71">
            <v>0</v>
          </cell>
        </row>
        <row r="72">
          <cell r="A72">
            <v>80</v>
          </cell>
          <cell r="B72" t="str">
            <v>CBS backfill, Marker tiles &amp; backfill</v>
          </cell>
          <cell r="C72">
            <v>0</v>
          </cell>
          <cell r="D72">
            <v>0</v>
          </cell>
          <cell r="E72">
            <v>0</v>
          </cell>
          <cell r="F72">
            <v>44076</v>
          </cell>
          <cell r="G72">
            <v>44089</v>
          </cell>
          <cell r="H72">
            <v>10</v>
          </cell>
          <cell r="I72">
            <v>0</v>
          </cell>
          <cell r="J72">
            <v>0</v>
          </cell>
          <cell r="K72">
            <v>0</v>
          </cell>
        </row>
        <row r="73">
          <cell r="A73">
            <v>81</v>
          </cell>
          <cell r="B73" t="str">
            <v>Section 6 - A</v>
          </cell>
          <cell r="C73">
            <v>0</v>
          </cell>
          <cell r="D73">
            <v>0</v>
          </cell>
          <cell r="E73">
            <v>0</v>
          </cell>
          <cell r="F73">
            <v>44076</v>
          </cell>
          <cell r="G73">
            <v>44089</v>
          </cell>
          <cell r="H73">
            <v>10</v>
          </cell>
          <cell r="I73">
            <v>0</v>
          </cell>
          <cell r="J73">
            <v>0</v>
          </cell>
          <cell r="K73">
            <v>0</v>
          </cell>
        </row>
        <row r="74">
          <cell r="A74">
            <v>82</v>
          </cell>
          <cell r="B74" t="str">
            <v>Install cables</v>
          </cell>
          <cell r="C74">
            <v>0</v>
          </cell>
          <cell r="D74">
            <v>0</v>
          </cell>
          <cell r="E74">
            <v>0</v>
          </cell>
          <cell r="F74">
            <v>44090</v>
          </cell>
          <cell r="G74">
            <v>44096</v>
          </cell>
          <cell r="H74">
            <v>5</v>
          </cell>
          <cell r="I74">
            <v>0</v>
          </cell>
          <cell r="J74">
            <v>0</v>
          </cell>
          <cell r="K74">
            <v>0</v>
          </cell>
        </row>
        <row r="75">
          <cell r="A75">
            <v>83</v>
          </cell>
          <cell r="B75" t="str">
            <v>CBS backfill, Marker tiles &amp; backfill</v>
          </cell>
          <cell r="C75">
            <v>0</v>
          </cell>
          <cell r="D75">
            <v>0</v>
          </cell>
          <cell r="E75">
            <v>0</v>
          </cell>
          <cell r="F75">
            <v>44097</v>
          </cell>
          <cell r="G75">
            <v>44110</v>
          </cell>
          <cell r="H75">
            <v>10</v>
          </cell>
          <cell r="I75">
            <v>0</v>
          </cell>
          <cell r="J75">
            <v>0</v>
          </cell>
          <cell r="K75">
            <v>0</v>
          </cell>
        </row>
        <row r="76">
          <cell r="A76">
            <v>84</v>
          </cell>
          <cell r="B76" t="str">
            <v>Section 6 - B</v>
          </cell>
          <cell r="C76">
            <v>0</v>
          </cell>
          <cell r="D76">
            <v>0</v>
          </cell>
          <cell r="E76">
            <v>0</v>
          </cell>
          <cell r="F76">
            <v>44097</v>
          </cell>
          <cell r="G76">
            <v>44110</v>
          </cell>
          <cell r="H76">
            <v>10</v>
          </cell>
          <cell r="I76">
            <v>0</v>
          </cell>
          <cell r="J76">
            <v>0</v>
          </cell>
          <cell r="K76">
            <v>0</v>
          </cell>
        </row>
        <row r="77">
          <cell r="A77">
            <v>85</v>
          </cell>
          <cell r="B77" t="str">
            <v>Install cables</v>
          </cell>
          <cell r="C77">
            <v>0</v>
          </cell>
          <cell r="D77">
            <v>0</v>
          </cell>
          <cell r="E77">
            <v>0</v>
          </cell>
          <cell r="F77">
            <v>44111</v>
          </cell>
          <cell r="G77">
            <v>44117</v>
          </cell>
          <cell r="H77">
            <v>5</v>
          </cell>
          <cell r="I77">
            <v>0</v>
          </cell>
          <cell r="J77">
            <v>0</v>
          </cell>
          <cell r="K77">
            <v>0</v>
          </cell>
        </row>
        <row r="78">
          <cell r="A78">
            <v>86</v>
          </cell>
          <cell r="B78" t="str">
            <v>CBS backfill, Marker tiles &amp; backfill</v>
          </cell>
          <cell r="C78">
            <v>0</v>
          </cell>
          <cell r="D78">
            <v>0</v>
          </cell>
          <cell r="E78">
            <v>0</v>
          </cell>
          <cell r="F78">
            <v>44118</v>
          </cell>
          <cell r="G78">
            <v>44131</v>
          </cell>
          <cell r="H78">
            <v>10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87</v>
          </cell>
          <cell r="B79" t="str">
            <v>Section 7 - A into Eastern CSE</v>
          </cell>
          <cell r="C79">
            <v>0</v>
          </cell>
          <cell r="D79">
            <v>0</v>
          </cell>
          <cell r="E79">
            <v>0</v>
          </cell>
          <cell r="F79">
            <v>44118</v>
          </cell>
          <cell r="G79">
            <v>44131</v>
          </cell>
          <cell r="H79">
            <v>10</v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>88</v>
          </cell>
          <cell r="B80" t="str">
            <v>Install cables</v>
          </cell>
          <cell r="C80">
            <v>0</v>
          </cell>
          <cell r="D80">
            <v>0</v>
          </cell>
          <cell r="E80">
            <v>0</v>
          </cell>
          <cell r="F80">
            <v>44132</v>
          </cell>
          <cell r="G80">
            <v>44138</v>
          </cell>
          <cell r="H80">
            <v>5</v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>89</v>
          </cell>
          <cell r="B81" t="str">
            <v>CBS backfill, Marker tiles &amp; backfill</v>
          </cell>
          <cell r="C81">
            <v>0</v>
          </cell>
          <cell r="D81">
            <v>0</v>
          </cell>
          <cell r="E81">
            <v>0</v>
          </cell>
          <cell r="F81">
            <v>44139</v>
          </cell>
          <cell r="G81">
            <v>44152</v>
          </cell>
          <cell r="H81">
            <v>10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90</v>
          </cell>
          <cell r="B82" t="str">
            <v>Section 7 - B into Eastern CSE (Gas Main Compound)</v>
          </cell>
          <cell r="C82">
            <v>0</v>
          </cell>
          <cell r="D82">
            <v>0</v>
          </cell>
          <cell r="E82">
            <v>0</v>
          </cell>
          <cell r="F82">
            <v>44139</v>
          </cell>
          <cell r="G82">
            <v>44152</v>
          </cell>
          <cell r="H82">
            <v>10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91</v>
          </cell>
          <cell r="B83" t="str">
            <v>Install cables</v>
          </cell>
          <cell r="C83">
            <v>0</v>
          </cell>
          <cell r="D83">
            <v>0</v>
          </cell>
          <cell r="E83">
            <v>0</v>
          </cell>
          <cell r="F83">
            <v>44153</v>
          </cell>
          <cell r="G83">
            <v>44159</v>
          </cell>
          <cell r="H83">
            <v>5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92</v>
          </cell>
          <cell r="B84" t="str">
            <v>CBS backfill, Marker tiles &amp; backfill</v>
          </cell>
          <cell r="C84">
            <v>0</v>
          </cell>
          <cell r="D84">
            <v>0</v>
          </cell>
          <cell r="E84">
            <v>0</v>
          </cell>
          <cell r="F84">
            <v>44160</v>
          </cell>
          <cell r="G84">
            <v>44173</v>
          </cell>
          <cell r="H84">
            <v>10</v>
          </cell>
          <cell r="I84">
            <v>0</v>
          </cell>
          <cell r="J84">
            <v>0</v>
          </cell>
          <cell r="K84">
            <v>0</v>
          </cell>
        </row>
        <row r="85">
          <cell r="A85">
            <v>93</v>
          </cell>
          <cell r="B85" t="str">
            <v>Section 2 - F</v>
          </cell>
          <cell r="C85">
            <v>0</v>
          </cell>
          <cell r="D85">
            <v>0</v>
          </cell>
          <cell r="E85">
            <v>0</v>
          </cell>
          <cell r="F85">
            <v>43901</v>
          </cell>
          <cell r="G85">
            <v>43914</v>
          </cell>
          <cell r="H85">
            <v>10</v>
          </cell>
          <cell r="I85">
            <v>0</v>
          </cell>
          <cell r="J85">
            <v>0</v>
          </cell>
          <cell r="K85">
            <v>0</v>
          </cell>
        </row>
        <row r="86">
          <cell r="A86">
            <v>94</v>
          </cell>
          <cell r="B86" t="str">
            <v>Install cables + Fibre optic duct</v>
          </cell>
          <cell r="C86">
            <v>0</v>
          </cell>
          <cell r="D86">
            <v>0</v>
          </cell>
          <cell r="E86">
            <v>0</v>
          </cell>
          <cell r="F86">
            <v>43915</v>
          </cell>
          <cell r="G86">
            <v>43921</v>
          </cell>
          <cell r="H86">
            <v>5</v>
          </cell>
          <cell r="I86">
            <v>0</v>
          </cell>
          <cell r="J86">
            <v>0</v>
          </cell>
          <cell r="K86">
            <v>0</v>
          </cell>
        </row>
        <row r="87">
          <cell r="A87">
            <v>95</v>
          </cell>
          <cell r="B87" t="str">
            <v>CBS backfill, Marker tiles &amp; backfill</v>
          </cell>
          <cell r="C87">
            <v>0</v>
          </cell>
          <cell r="D87">
            <v>0</v>
          </cell>
          <cell r="E87">
            <v>0</v>
          </cell>
          <cell r="F87">
            <v>43922</v>
          </cell>
          <cell r="G87">
            <v>43937</v>
          </cell>
          <cell r="H87">
            <v>10</v>
          </cell>
          <cell r="I87">
            <v>0</v>
          </cell>
          <cell r="J87">
            <v>0</v>
          </cell>
          <cell r="K87">
            <v>0</v>
          </cell>
        </row>
        <row r="88">
          <cell r="A88">
            <v>96</v>
          </cell>
          <cell r="B88" t="str">
            <v>Section 2 - E</v>
          </cell>
          <cell r="C88">
            <v>0</v>
          </cell>
          <cell r="D88">
            <v>0</v>
          </cell>
          <cell r="E88">
            <v>0</v>
          </cell>
          <cell r="F88">
            <v>43922</v>
          </cell>
          <cell r="G88">
            <v>43937</v>
          </cell>
          <cell r="H88">
            <v>10</v>
          </cell>
          <cell r="I88">
            <v>0</v>
          </cell>
          <cell r="J88">
            <v>0</v>
          </cell>
          <cell r="K88">
            <v>0</v>
          </cell>
        </row>
        <row r="89">
          <cell r="A89">
            <v>97</v>
          </cell>
          <cell r="B89" t="str">
            <v>Install cables</v>
          </cell>
          <cell r="C89">
            <v>0</v>
          </cell>
          <cell r="D89">
            <v>0</v>
          </cell>
          <cell r="E89">
            <v>0</v>
          </cell>
          <cell r="F89">
            <v>43938</v>
          </cell>
          <cell r="G89">
            <v>43944</v>
          </cell>
          <cell r="H89">
            <v>5</v>
          </cell>
          <cell r="I89">
            <v>0</v>
          </cell>
          <cell r="J89">
            <v>0</v>
          </cell>
          <cell r="K89">
            <v>0</v>
          </cell>
        </row>
        <row r="90">
          <cell r="A90">
            <v>98</v>
          </cell>
          <cell r="B90" t="str">
            <v>CBS backfill, Marker tiles &amp; backfill</v>
          </cell>
          <cell r="C90">
            <v>0</v>
          </cell>
          <cell r="D90">
            <v>0</v>
          </cell>
          <cell r="E90">
            <v>0</v>
          </cell>
          <cell r="F90">
            <v>43945</v>
          </cell>
          <cell r="G90">
            <v>43959</v>
          </cell>
          <cell r="H90">
            <v>10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99</v>
          </cell>
          <cell r="B91" t="str">
            <v>Section 1 - F into Western CSE</v>
          </cell>
          <cell r="C91">
            <v>0</v>
          </cell>
          <cell r="D91">
            <v>0</v>
          </cell>
          <cell r="E91">
            <v>0</v>
          </cell>
          <cell r="F91">
            <v>44083</v>
          </cell>
          <cell r="G91">
            <v>44096</v>
          </cell>
          <cell r="H91">
            <v>10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100</v>
          </cell>
          <cell r="B92" t="str">
            <v>Install cables + Fibre optic duct</v>
          </cell>
          <cell r="C92">
            <v>0</v>
          </cell>
          <cell r="D92">
            <v>0</v>
          </cell>
          <cell r="E92">
            <v>0</v>
          </cell>
          <cell r="F92">
            <v>44097</v>
          </cell>
          <cell r="G92">
            <v>44103</v>
          </cell>
          <cell r="H92">
            <v>5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101</v>
          </cell>
          <cell r="B93" t="str">
            <v>CBS backfill, Marker tiles &amp; backfill</v>
          </cell>
          <cell r="C93">
            <v>0</v>
          </cell>
          <cell r="D93">
            <v>0</v>
          </cell>
          <cell r="E93">
            <v>0</v>
          </cell>
          <cell r="F93">
            <v>44104</v>
          </cell>
          <cell r="G93">
            <v>44117</v>
          </cell>
          <cell r="H93">
            <v>10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102</v>
          </cell>
          <cell r="B94" t="str">
            <v>Section 1 - E</v>
          </cell>
          <cell r="C94">
            <v>0</v>
          </cell>
          <cell r="D94">
            <v>0</v>
          </cell>
          <cell r="E94">
            <v>0</v>
          </cell>
          <cell r="F94">
            <v>44104</v>
          </cell>
          <cell r="G94">
            <v>44117</v>
          </cell>
          <cell r="H94">
            <v>10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103</v>
          </cell>
          <cell r="B95" t="str">
            <v>Install cables</v>
          </cell>
          <cell r="C95">
            <v>0</v>
          </cell>
          <cell r="D95">
            <v>0</v>
          </cell>
          <cell r="E95">
            <v>0</v>
          </cell>
          <cell r="F95">
            <v>44118</v>
          </cell>
          <cell r="G95">
            <v>44124</v>
          </cell>
          <cell r="H95">
            <v>5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104</v>
          </cell>
          <cell r="B96" t="str">
            <v>CBS backfill, Marker tiles &amp; backfill</v>
          </cell>
          <cell r="C96">
            <v>0</v>
          </cell>
          <cell r="D96">
            <v>0</v>
          </cell>
          <cell r="E96">
            <v>0</v>
          </cell>
          <cell r="F96">
            <v>44125</v>
          </cell>
          <cell r="G96">
            <v>44138</v>
          </cell>
          <cell r="H96">
            <v>10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105</v>
          </cell>
          <cell r="B97" t="str">
            <v>Section 3 - F</v>
          </cell>
          <cell r="C97">
            <v>0</v>
          </cell>
          <cell r="D97">
            <v>0</v>
          </cell>
          <cell r="E97">
            <v>0</v>
          </cell>
          <cell r="F97">
            <v>43945</v>
          </cell>
          <cell r="G97">
            <v>43959</v>
          </cell>
          <cell r="H97">
            <v>10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106</v>
          </cell>
          <cell r="B98" t="str">
            <v>Install cables + Fibre optic duct</v>
          </cell>
          <cell r="C98">
            <v>0</v>
          </cell>
          <cell r="D98">
            <v>0</v>
          </cell>
          <cell r="E98">
            <v>0</v>
          </cell>
          <cell r="F98">
            <v>43962</v>
          </cell>
          <cell r="G98">
            <v>43966</v>
          </cell>
          <cell r="H98">
            <v>5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107</v>
          </cell>
          <cell r="B99" t="str">
            <v>CBS backfill, Marker tiles &amp; backfill</v>
          </cell>
          <cell r="C99">
            <v>0</v>
          </cell>
          <cell r="D99">
            <v>0</v>
          </cell>
          <cell r="E99">
            <v>0</v>
          </cell>
          <cell r="F99">
            <v>43969</v>
          </cell>
          <cell r="G99">
            <v>43983</v>
          </cell>
          <cell r="H99">
            <v>10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108</v>
          </cell>
          <cell r="B100" t="str">
            <v>Section 3 - E</v>
          </cell>
          <cell r="C100">
            <v>0</v>
          </cell>
          <cell r="D100">
            <v>0</v>
          </cell>
          <cell r="E100">
            <v>0</v>
          </cell>
          <cell r="F100">
            <v>43969</v>
          </cell>
          <cell r="G100">
            <v>43983</v>
          </cell>
          <cell r="H100">
            <v>10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109</v>
          </cell>
          <cell r="B101" t="str">
            <v>Install cables</v>
          </cell>
          <cell r="C101">
            <v>0</v>
          </cell>
          <cell r="D101">
            <v>0</v>
          </cell>
          <cell r="E101">
            <v>0</v>
          </cell>
          <cell r="F101">
            <v>43984</v>
          </cell>
          <cell r="G101">
            <v>43990</v>
          </cell>
          <cell r="H101">
            <v>5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110</v>
          </cell>
          <cell r="B102" t="str">
            <v>CBS backfill, Marker tiles &amp; backfill</v>
          </cell>
          <cell r="C102">
            <v>0</v>
          </cell>
          <cell r="D102">
            <v>0</v>
          </cell>
          <cell r="E102">
            <v>0</v>
          </cell>
          <cell r="F102">
            <v>43991</v>
          </cell>
          <cell r="G102">
            <v>44004</v>
          </cell>
          <cell r="H102">
            <v>10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111</v>
          </cell>
          <cell r="B103" t="str">
            <v>Section 4 - F</v>
          </cell>
          <cell r="C103">
            <v>0</v>
          </cell>
          <cell r="D103">
            <v>0</v>
          </cell>
          <cell r="E103">
            <v>0</v>
          </cell>
          <cell r="F103">
            <v>44068</v>
          </cell>
          <cell r="G103">
            <v>44082</v>
          </cell>
          <cell r="H103">
            <v>10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112</v>
          </cell>
          <cell r="B104" t="str">
            <v>Install cables + Fibre optic duct</v>
          </cell>
          <cell r="C104">
            <v>0</v>
          </cell>
          <cell r="D104">
            <v>0</v>
          </cell>
          <cell r="E104">
            <v>0</v>
          </cell>
          <cell r="F104">
            <v>44083</v>
          </cell>
          <cell r="G104">
            <v>44089</v>
          </cell>
          <cell r="H104">
            <v>5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113</v>
          </cell>
          <cell r="B105" t="str">
            <v>CBS backfill, Marker tiles &amp; backfill</v>
          </cell>
          <cell r="C105">
            <v>0</v>
          </cell>
          <cell r="D105">
            <v>0</v>
          </cell>
          <cell r="E105">
            <v>0</v>
          </cell>
          <cell r="F105">
            <v>44090</v>
          </cell>
          <cell r="G105">
            <v>44103</v>
          </cell>
          <cell r="H105">
            <v>10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114</v>
          </cell>
          <cell r="B106" t="str">
            <v>Section 4 - E</v>
          </cell>
          <cell r="C106">
            <v>0</v>
          </cell>
          <cell r="D106">
            <v>0</v>
          </cell>
          <cell r="E106">
            <v>0</v>
          </cell>
          <cell r="F106">
            <v>44090</v>
          </cell>
          <cell r="G106">
            <v>44103</v>
          </cell>
          <cell r="H106">
            <v>10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115</v>
          </cell>
          <cell r="B107" t="str">
            <v>Install cables</v>
          </cell>
          <cell r="C107">
            <v>0</v>
          </cell>
          <cell r="D107">
            <v>0</v>
          </cell>
          <cell r="E107">
            <v>0</v>
          </cell>
          <cell r="F107">
            <v>44104</v>
          </cell>
          <cell r="G107">
            <v>44110</v>
          </cell>
          <cell r="H107">
            <v>5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116</v>
          </cell>
          <cell r="B108" t="str">
            <v>CBS backfill, Marker tiles &amp; backfill</v>
          </cell>
          <cell r="C108">
            <v>0</v>
          </cell>
          <cell r="D108">
            <v>0</v>
          </cell>
          <cell r="E108">
            <v>0</v>
          </cell>
          <cell r="F108">
            <v>44111</v>
          </cell>
          <cell r="G108">
            <v>44124</v>
          </cell>
          <cell r="H108">
            <v>10</v>
          </cell>
          <cell r="I108">
            <v>0</v>
          </cell>
          <cell r="J108">
            <v>0</v>
          </cell>
          <cell r="K108">
            <v>0</v>
          </cell>
        </row>
        <row r="109">
          <cell r="A109">
            <v>117</v>
          </cell>
          <cell r="B109" t="str">
            <v>Section 5 - F</v>
          </cell>
          <cell r="C109">
            <v>0</v>
          </cell>
          <cell r="D109">
            <v>0</v>
          </cell>
          <cell r="E109">
            <v>0</v>
          </cell>
          <cell r="F109">
            <v>44111</v>
          </cell>
          <cell r="G109">
            <v>44124</v>
          </cell>
          <cell r="H109">
            <v>10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>
            <v>118</v>
          </cell>
          <cell r="B110" t="str">
            <v>Install cables + Fibre optic duct</v>
          </cell>
          <cell r="C110">
            <v>0</v>
          </cell>
          <cell r="D110">
            <v>0</v>
          </cell>
          <cell r="E110">
            <v>0</v>
          </cell>
          <cell r="F110">
            <v>44125</v>
          </cell>
          <cell r="G110">
            <v>44131</v>
          </cell>
          <cell r="H110">
            <v>5</v>
          </cell>
          <cell r="I110">
            <v>0</v>
          </cell>
          <cell r="J110">
            <v>0</v>
          </cell>
          <cell r="K110">
            <v>0</v>
          </cell>
        </row>
        <row r="111">
          <cell r="A111">
            <v>119</v>
          </cell>
          <cell r="B111" t="str">
            <v>CBS backfill, Marker tiles &amp; backfill</v>
          </cell>
          <cell r="C111">
            <v>0</v>
          </cell>
          <cell r="D111">
            <v>0</v>
          </cell>
          <cell r="E111">
            <v>0</v>
          </cell>
          <cell r="F111">
            <v>44132</v>
          </cell>
          <cell r="G111">
            <v>44145</v>
          </cell>
          <cell r="H111">
            <v>10</v>
          </cell>
          <cell r="I111">
            <v>0</v>
          </cell>
          <cell r="J111">
            <v>0</v>
          </cell>
          <cell r="K111">
            <v>0</v>
          </cell>
        </row>
        <row r="112">
          <cell r="A112">
            <v>120</v>
          </cell>
          <cell r="B112" t="str">
            <v>Section 5 - E</v>
          </cell>
          <cell r="C112">
            <v>0</v>
          </cell>
          <cell r="D112">
            <v>0</v>
          </cell>
          <cell r="E112">
            <v>0</v>
          </cell>
          <cell r="F112">
            <v>44132</v>
          </cell>
          <cell r="G112">
            <v>44145</v>
          </cell>
          <cell r="H112">
            <v>10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>
            <v>121</v>
          </cell>
          <cell r="B113" t="str">
            <v>Install cables</v>
          </cell>
          <cell r="C113">
            <v>0</v>
          </cell>
          <cell r="D113">
            <v>0</v>
          </cell>
          <cell r="E113">
            <v>0</v>
          </cell>
          <cell r="F113">
            <v>44146</v>
          </cell>
          <cell r="G113">
            <v>44152</v>
          </cell>
          <cell r="H113">
            <v>5</v>
          </cell>
          <cell r="I113">
            <v>0</v>
          </cell>
          <cell r="J113">
            <v>0</v>
          </cell>
          <cell r="K113">
            <v>0</v>
          </cell>
        </row>
        <row r="114">
          <cell r="A114">
            <v>122</v>
          </cell>
          <cell r="B114" t="str">
            <v>CBS backfill, Marker tiles &amp; backfill</v>
          </cell>
          <cell r="C114">
            <v>0</v>
          </cell>
          <cell r="D114">
            <v>0</v>
          </cell>
          <cell r="E114">
            <v>0</v>
          </cell>
          <cell r="F114">
            <v>44153</v>
          </cell>
          <cell r="G114">
            <v>44166</v>
          </cell>
          <cell r="H114">
            <v>10</v>
          </cell>
          <cell r="I114">
            <v>0</v>
          </cell>
          <cell r="J114">
            <v>0</v>
          </cell>
          <cell r="K114">
            <v>0</v>
          </cell>
        </row>
        <row r="115">
          <cell r="A115">
            <v>123</v>
          </cell>
          <cell r="B115" t="str">
            <v>Section 6 - F</v>
          </cell>
          <cell r="C115">
            <v>0</v>
          </cell>
          <cell r="D115">
            <v>0</v>
          </cell>
          <cell r="E115">
            <v>0</v>
          </cell>
          <cell r="F115">
            <v>44153</v>
          </cell>
          <cell r="G115">
            <v>44166</v>
          </cell>
          <cell r="H115">
            <v>10</v>
          </cell>
          <cell r="I115">
            <v>0</v>
          </cell>
          <cell r="J115">
            <v>0</v>
          </cell>
          <cell r="K115">
            <v>0</v>
          </cell>
        </row>
        <row r="116">
          <cell r="A116">
            <v>124</v>
          </cell>
          <cell r="B116" t="str">
            <v>Install cables + Fibre optic duct</v>
          </cell>
          <cell r="C116">
            <v>0</v>
          </cell>
          <cell r="D116">
            <v>0</v>
          </cell>
          <cell r="E116">
            <v>0</v>
          </cell>
          <cell r="F116">
            <v>44167</v>
          </cell>
          <cell r="G116">
            <v>44173</v>
          </cell>
          <cell r="H116">
            <v>5</v>
          </cell>
          <cell r="I116">
            <v>0</v>
          </cell>
          <cell r="J116">
            <v>0</v>
          </cell>
          <cell r="K116">
            <v>0</v>
          </cell>
        </row>
        <row r="117">
          <cell r="A117">
            <v>125</v>
          </cell>
          <cell r="B117" t="str">
            <v>CBS backfill, Marker tiles &amp; backfill</v>
          </cell>
          <cell r="C117">
            <v>0</v>
          </cell>
          <cell r="D117">
            <v>0</v>
          </cell>
          <cell r="E117">
            <v>0</v>
          </cell>
          <cell r="F117">
            <v>44174</v>
          </cell>
          <cell r="G117">
            <v>44187</v>
          </cell>
          <cell r="H117">
            <v>10</v>
          </cell>
          <cell r="I117">
            <v>0</v>
          </cell>
          <cell r="J117">
            <v>0</v>
          </cell>
          <cell r="K117">
            <v>0</v>
          </cell>
        </row>
        <row r="118">
          <cell r="A118">
            <v>126</v>
          </cell>
          <cell r="B118" t="str">
            <v>Section 6 - E</v>
          </cell>
          <cell r="C118">
            <v>0</v>
          </cell>
          <cell r="D118">
            <v>0</v>
          </cell>
          <cell r="E118">
            <v>0</v>
          </cell>
          <cell r="F118">
            <v>44174</v>
          </cell>
          <cell r="G118">
            <v>44187</v>
          </cell>
          <cell r="H118">
            <v>10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>
            <v>127</v>
          </cell>
          <cell r="B119" t="str">
            <v>Install cables</v>
          </cell>
          <cell r="C119">
            <v>0</v>
          </cell>
          <cell r="D119">
            <v>0</v>
          </cell>
          <cell r="E119">
            <v>0</v>
          </cell>
          <cell r="F119">
            <v>44188</v>
          </cell>
          <cell r="G119">
            <v>44209</v>
          </cell>
          <cell r="H119">
            <v>5</v>
          </cell>
          <cell r="I119">
            <v>0</v>
          </cell>
          <cell r="J119">
            <v>0</v>
          </cell>
          <cell r="K119">
            <v>0</v>
          </cell>
        </row>
        <row r="120">
          <cell r="A120">
            <v>128</v>
          </cell>
          <cell r="B120" t="str">
            <v>CBS backfill, Marker tiles &amp; backfill</v>
          </cell>
          <cell r="C120">
            <v>0</v>
          </cell>
          <cell r="D120">
            <v>0</v>
          </cell>
          <cell r="E120">
            <v>0</v>
          </cell>
          <cell r="F120">
            <v>44210</v>
          </cell>
          <cell r="G120">
            <v>44223</v>
          </cell>
          <cell r="H120">
            <v>10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129</v>
          </cell>
          <cell r="B121" t="str">
            <v>Section 7 - F into Eastern CSE (Gas Main Compound)</v>
          </cell>
          <cell r="C121">
            <v>0</v>
          </cell>
          <cell r="D121">
            <v>0</v>
          </cell>
          <cell r="E121">
            <v>0</v>
          </cell>
          <cell r="F121">
            <v>44210</v>
          </cell>
          <cell r="G121">
            <v>44223</v>
          </cell>
          <cell r="H121">
            <v>10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130</v>
          </cell>
          <cell r="B122" t="str">
            <v>Install cables + Fibre optic duct</v>
          </cell>
          <cell r="C122">
            <v>0</v>
          </cell>
          <cell r="D122">
            <v>0</v>
          </cell>
          <cell r="E122">
            <v>0</v>
          </cell>
          <cell r="F122">
            <v>44224</v>
          </cell>
          <cell r="G122">
            <v>44230</v>
          </cell>
          <cell r="H122">
            <v>5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131</v>
          </cell>
          <cell r="B123" t="str">
            <v>CBS backfill, Marker tiles &amp; backfill</v>
          </cell>
          <cell r="C123">
            <v>0</v>
          </cell>
          <cell r="D123">
            <v>0</v>
          </cell>
          <cell r="E123">
            <v>0</v>
          </cell>
          <cell r="F123">
            <v>44231</v>
          </cell>
          <cell r="G123">
            <v>44244</v>
          </cell>
          <cell r="H123">
            <v>10</v>
          </cell>
          <cell r="I123">
            <v>0</v>
          </cell>
          <cell r="J123">
            <v>0</v>
          </cell>
          <cell r="K123">
            <v>0</v>
          </cell>
        </row>
        <row r="124">
          <cell r="A124" t="str">
            <v>132</v>
          </cell>
          <cell r="B124" t="str">
            <v>Section 7 - E into Eastern CSE</v>
          </cell>
          <cell r="C124">
            <v>0</v>
          </cell>
          <cell r="D124">
            <v>0</v>
          </cell>
          <cell r="E124">
            <v>0</v>
          </cell>
          <cell r="F124">
            <v>44231</v>
          </cell>
          <cell r="G124">
            <v>44244</v>
          </cell>
          <cell r="H124">
            <v>10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133</v>
          </cell>
          <cell r="B125" t="str">
            <v>Install cables</v>
          </cell>
          <cell r="C125">
            <v>0</v>
          </cell>
          <cell r="D125">
            <v>0</v>
          </cell>
          <cell r="E125">
            <v>0</v>
          </cell>
          <cell r="F125">
            <v>44245</v>
          </cell>
          <cell r="G125">
            <v>44251</v>
          </cell>
          <cell r="H125">
            <v>5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134</v>
          </cell>
          <cell r="B126" t="str">
            <v>CBS backfill, Marker tiles &amp; backfill</v>
          </cell>
          <cell r="C126">
            <v>0</v>
          </cell>
          <cell r="D126">
            <v>0</v>
          </cell>
          <cell r="E126">
            <v>0</v>
          </cell>
          <cell r="F126">
            <v>44252</v>
          </cell>
          <cell r="G126">
            <v>44265</v>
          </cell>
          <cell r="H126">
            <v>10</v>
          </cell>
          <cell r="I126">
            <v>0</v>
          </cell>
          <cell r="J126">
            <v>0</v>
          </cell>
          <cell r="K126">
            <v>0</v>
          </cell>
        </row>
        <row r="127">
          <cell r="A127">
            <v>135</v>
          </cell>
          <cell r="B127" t="str">
            <v>Section 2 - C</v>
          </cell>
          <cell r="C127">
            <v>0</v>
          </cell>
          <cell r="D127">
            <v>0</v>
          </cell>
          <cell r="E127">
            <v>0</v>
          </cell>
          <cell r="F127">
            <v>43962</v>
          </cell>
          <cell r="G127">
            <v>43973</v>
          </cell>
          <cell r="H127">
            <v>10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>
            <v>136</v>
          </cell>
          <cell r="B128" t="str">
            <v>Install cables</v>
          </cell>
          <cell r="C128">
            <v>0</v>
          </cell>
          <cell r="D128">
            <v>0</v>
          </cell>
          <cell r="E128">
            <v>0</v>
          </cell>
          <cell r="F128">
            <v>43977</v>
          </cell>
          <cell r="G128">
            <v>43983</v>
          </cell>
          <cell r="H128">
            <v>5</v>
          </cell>
          <cell r="I128">
            <v>0</v>
          </cell>
          <cell r="J128">
            <v>0</v>
          </cell>
          <cell r="K128">
            <v>0</v>
          </cell>
        </row>
        <row r="129">
          <cell r="A129">
            <v>137</v>
          </cell>
          <cell r="B129" t="str">
            <v>CBS backfill, Marker tiles &amp; backfill</v>
          </cell>
          <cell r="C129">
            <v>0</v>
          </cell>
          <cell r="D129">
            <v>0</v>
          </cell>
          <cell r="E129">
            <v>0</v>
          </cell>
          <cell r="F129">
            <v>43984</v>
          </cell>
          <cell r="G129">
            <v>43997</v>
          </cell>
          <cell r="H129">
            <v>10</v>
          </cell>
          <cell r="I129">
            <v>0</v>
          </cell>
          <cell r="J129">
            <v>0</v>
          </cell>
          <cell r="K129">
            <v>0</v>
          </cell>
        </row>
        <row r="130">
          <cell r="A130">
            <v>138</v>
          </cell>
          <cell r="B130" t="str">
            <v>Section 2 - D</v>
          </cell>
          <cell r="C130">
            <v>0</v>
          </cell>
          <cell r="D130">
            <v>0</v>
          </cell>
          <cell r="E130">
            <v>0</v>
          </cell>
          <cell r="F130">
            <v>43984</v>
          </cell>
          <cell r="G130">
            <v>43997</v>
          </cell>
          <cell r="H130">
            <v>10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>
            <v>139</v>
          </cell>
          <cell r="B131" t="str">
            <v>Install cables</v>
          </cell>
          <cell r="C131">
            <v>0</v>
          </cell>
          <cell r="D131">
            <v>0</v>
          </cell>
          <cell r="E131">
            <v>0</v>
          </cell>
          <cell r="F131">
            <v>43998</v>
          </cell>
          <cell r="G131">
            <v>44004</v>
          </cell>
          <cell r="H131">
            <v>5</v>
          </cell>
          <cell r="I131">
            <v>0</v>
          </cell>
          <cell r="J131">
            <v>0</v>
          </cell>
          <cell r="K131">
            <v>0</v>
          </cell>
        </row>
        <row r="132">
          <cell r="A132">
            <v>140</v>
          </cell>
          <cell r="B132" t="str">
            <v>CBS backfill, Marker tiles &amp; backfill</v>
          </cell>
          <cell r="C132">
            <v>0</v>
          </cell>
          <cell r="D132">
            <v>0</v>
          </cell>
          <cell r="E132">
            <v>0</v>
          </cell>
          <cell r="F132">
            <v>44005</v>
          </cell>
          <cell r="G132">
            <v>44018</v>
          </cell>
          <cell r="H132">
            <v>10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141</v>
          </cell>
          <cell r="B133" t="str">
            <v>Section 1 - C into Western CSE (Twinstead)</v>
          </cell>
          <cell r="C133">
            <v>0</v>
          </cell>
          <cell r="D133">
            <v>0</v>
          </cell>
          <cell r="E133">
            <v>0</v>
          </cell>
          <cell r="F133">
            <v>44047</v>
          </cell>
          <cell r="G133">
            <v>44060</v>
          </cell>
          <cell r="H133">
            <v>10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142</v>
          </cell>
          <cell r="B134" t="str">
            <v>Install cables</v>
          </cell>
          <cell r="C134">
            <v>0</v>
          </cell>
          <cell r="D134">
            <v>0</v>
          </cell>
          <cell r="E134">
            <v>0</v>
          </cell>
          <cell r="F134">
            <v>44061</v>
          </cell>
          <cell r="G134">
            <v>44067</v>
          </cell>
          <cell r="H134">
            <v>5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143</v>
          </cell>
          <cell r="B135" t="str">
            <v>CBS backfill, Marker tiles &amp; backfill</v>
          </cell>
          <cell r="C135">
            <v>0</v>
          </cell>
          <cell r="D135">
            <v>0</v>
          </cell>
          <cell r="E135">
            <v>0</v>
          </cell>
          <cell r="F135">
            <v>44068</v>
          </cell>
          <cell r="G135">
            <v>44082</v>
          </cell>
          <cell r="H135">
            <v>10</v>
          </cell>
          <cell r="I135">
            <v>0</v>
          </cell>
          <cell r="J135">
            <v>0</v>
          </cell>
          <cell r="K135">
            <v>0</v>
          </cell>
        </row>
        <row r="136">
          <cell r="A136" t="str">
            <v>144</v>
          </cell>
          <cell r="B136" t="str">
            <v>Section 1 - D into Western CSE</v>
          </cell>
          <cell r="C136">
            <v>0</v>
          </cell>
          <cell r="D136">
            <v>0</v>
          </cell>
          <cell r="E136">
            <v>0</v>
          </cell>
          <cell r="F136">
            <v>44125</v>
          </cell>
          <cell r="G136">
            <v>44138</v>
          </cell>
          <cell r="H136">
            <v>10</v>
          </cell>
          <cell r="I136">
            <v>0</v>
          </cell>
          <cell r="J136">
            <v>0</v>
          </cell>
          <cell r="K136">
            <v>0</v>
          </cell>
        </row>
        <row r="137">
          <cell r="A137" t="str">
            <v>145</v>
          </cell>
          <cell r="B137" t="str">
            <v>Install cables</v>
          </cell>
          <cell r="C137">
            <v>0</v>
          </cell>
          <cell r="D137">
            <v>0</v>
          </cell>
          <cell r="E137">
            <v>0</v>
          </cell>
          <cell r="F137">
            <v>44139</v>
          </cell>
          <cell r="G137">
            <v>44145</v>
          </cell>
          <cell r="H137">
            <v>5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146</v>
          </cell>
          <cell r="B138" t="str">
            <v>CBS backfill, Marker tiles &amp; backfill</v>
          </cell>
          <cell r="C138">
            <v>0</v>
          </cell>
          <cell r="D138">
            <v>0</v>
          </cell>
          <cell r="E138">
            <v>0</v>
          </cell>
          <cell r="F138">
            <v>44146</v>
          </cell>
          <cell r="G138">
            <v>44159</v>
          </cell>
          <cell r="H138">
            <v>10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147</v>
          </cell>
          <cell r="B139" t="str">
            <v>Section 3 - C</v>
          </cell>
          <cell r="C139">
            <v>0</v>
          </cell>
          <cell r="D139">
            <v>0</v>
          </cell>
          <cell r="E139">
            <v>0</v>
          </cell>
          <cell r="F139">
            <v>44005</v>
          </cell>
          <cell r="G139">
            <v>44018</v>
          </cell>
          <cell r="H139">
            <v>10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148</v>
          </cell>
          <cell r="B140" t="str">
            <v>Install cables</v>
          </cell>
          <cell r="C140">
            <v>0</v>
          </cell>
          <cell r="D140">
            <v>0</v>
          </cell>
          <cell r="E140">
            <v>0</v>
          </cell>
          <cell r="F140">
            <v>44019</v>
          </cell>
          <cell r="G140">
            <v>44025</v>
          </cell>
          <cell r="H140">
            <v>5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149</v>
          </cell>
          <cell r="B141" t="str">
            <v>CBS backfill, Marker tiles &amp; backfill</v>
          </cell>
          <cell r="C141">
            <v>0</v>
          </cell>
          <cell r="D141">
            <v>0</v>
          </cell>
          <cell r="E141">
            <v>0</v>
          </cell>
          <cell r="F141">
            <v>44026</v>
          </cell>
          <cell r="G141">
            <v>44039</v>
          </cell>
          <cell r="H141">
            <v>10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150</v>
          </cell>
          <cell r="B142" t="str">
            <v>Section 3 - D</v>
          </cell>
          <cell r="C142">
            <v>0</v>
          </cell>
          <cell r="D142">
            <v>0</v>
          </cell>
          <cell r="E142">
            <v>0</v>
          </cell>
          <cell r="F142">
            <v>44026</v>
          </cell>
          <cell r="G142">
            <v>44039</v>
          </cell>
          <cell r="H142">
            <v>10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151</v>
          </cell>
          <cell r="B143" t="str">
            <v>Install cables</v>
          </cell>
          <cell r="C143">
            <v>0</v>
          </cell>
          <cell r="D143">
            <v>0</v>
          </cell>
          <cell r="E143">
            <v>0</v>
          </cell>
          <cell r="F143">
            <v>44040</v>
          </cell>
          <cell r="G143">
            <v>44046</v>
          </cell>
          <cell r="H143">
            <v>5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152</v>
          </cell>
          <cell r="B144" t="str">
            <v>CBS backfill, Marker tiles &amp; backfill</v>
          </cell>
          <cell r="C144">
            <v>0</v>
          </cell>
          <cell r="D144">
            <v>0</v>
          </cell>
          <cell r="E144">
            <v>0</v>
          </cell>
          <cell r="F144">
            <v>44047</v>
          </cell>
          <cell r="G144">
            <v>44060</v>
          </cell>
          <cell r="H144">
            <v>10</v>
          </cell>
          <cell r="I144">
            <v>0</v>
          </cell>
          <cell r="J144">
            <v>0</v>
          </cell>
          <cell r="K144">
            <v>0</v>
          </cell>
        </row>
        <row r="145">
          <cell r="A145" t="str">
            <v>153</v>
          </cell>
          <cell r="B145" t="str">
            <v>Section 4 - C</v>
          </cell>
          <cell r="C145">
            <v>0</v>
          </cell>
          <cell r="D145">
            <v>0</v>
          </cell>
          <cell r="E145">
            <v>0</v>
          </cell>
          <cell r="F145">
            <v>44047</v>
          </cell>
          <cell r="G145">
            <v>44060</v>
          </cell>
          <cell r="H145">
            <v>10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 t="str">
            <v>154</v>
          </cell>
          <cell r="B146" t="str">
            <v>Install cables</v>
          </cell>
          <cell r="C146">
            <v>0</v>
          </cell>
          <cell r="D146">
            <v>0</v>
          </cell>
          <cell r="E146">
            <v>0</v>
          </cell>
          <cell r="F146">
            <v>44061</v>
          </cell>
          <cell r="G146">
            <v>44067</v>
          </cell>
          <cell r="H146">
            <v>5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155</v>
          </cell>
          <cell r="B147" t="str">
            <v>CBS backfill, Marker tiles &amp; backfill</v>
          </cell>
          <cell r="C147">
            <v>0</v>
          </cell>
          <cell r="D147">
            <v>0</v>
          </cell>
          <cell r="E147">
            <v>0</v>
          </cell>
          <cell r="F147">
            <v>44068</v>
          </cell>
          <cell r="G147">
            <v>44082</v>
          </cell>
          <cell r="H147">
            <v>10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156</v>
          </cell>
          <cell r="B148" t="str">
            <v>Section 4 - D</v>
          </cell>
          <cell r="C148">
            <v>0</v>
          </cell>
          <cell r="D148">
            <v>0</v>
          </cell>
          <cell r="E148">
            <v>0</v>
          </cell>
          <cell r="F148">
            <v>44111</v>
          </cell>
          <cell r="G148">
            <v>44124</v>
          </cell>
          <cell r="H148">
            <v>10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157</v>
          </cell>
          <cell r="B149" t="str">
            <v>Install cables</v>
          </cell>
          <cell r="C149">
            <v>0</v>
          </cell>
          <cell r="D149">
            <v>0</v>
          </cell>
          <cell r="E149">
            <v>0</v>
          </cell>
          <cell r="F149">
            <v>44125</v>
          </cell>
          <cell r="G149">
            <v>44131</v>
          </cell>
          <cell r="H149">
            <v>5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158</v>
          </cell>
          <cell r="B150" t="str">
            <v>CBS backfill, Marker tiles &amp; backfill</v>
          </cell>
          <cell r="C150">
            <v>0</v>
          </cell>
          <cell r="D150">
            <v>0</v>
          </cell>
          <cell r="E150">
            <v>0</v>
          </cell>
          <cell r="F150">
            <v>44132</v>
          </cell>
          <cell r="G150">
            <v>44145</v>
          </cell>
          <cell r="H150">
            <v>10</v>
          </cell>
          <cell r="I150">
            <v>0</v>
          </cell>
          <cell r="J150">
            <v>0</v>
          </cell>
          <cell r="K150">
            <v>0</v>
          </cell>
        </row>
        <row r="151">
          <cell r="A151">
            <v>159</v>
          </cell>
          <cell r="B151" t="str">
            <v>Section 5 - C</v>
          </cell>
          <cell r="C151">
            <v>0</v>
          </cell>
          <cell r="D151">
            <v>0</v>
          </cell>
          <cell r="E151">
            <v>0</v>
          </cell>
          <cell r="F151">
            <v>44076</v>
          </cell>
          <cell r="G151">
            <v>44089</v>
          </cell>
          <cell r="H151">
            <v>10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>
            <v>160</v>
          </cell>
          <cell r="B152" t="str">
            <v>Install cables</v>
          </cell>
          <cell r="C152">
            <v>0</v>
          </cell>
          <cell r="D152">
            <v>0</v>
          </cell>
          <cell r="E152">
            <v>0</v>
          </cell>
          <cell r="F152">
            <v>44090</v>
          </cell>
          <cell r="G152">
            <v>44096</v>
          </cell>
          <cell r="H152">
            <v>5</v>
          </cell>
          <cell r="I152">
            <v>0</v>
          </cell>
          <cell r="J152">
            <v>0</v>
          </cell>
          <cell r="K152">
            <v>0</v>
          </cell>
        </row>
        <row r="153">
          <cell r="A153">
            <v>161</v>
          </cell>
          <cell r="B153" t="str">
            <v>CBS backfill, Marker tiles &amp; backfill</v>
          </cell>
          <cell r="C153">
            <v>0</v>
          </cell>
          <cell r="D153">
            <v>0</v>
          </cell>
          <cell r="E153">
            <v>0</v>
          </cell>
          <cell r="F153">
            <v>44097</v>
          </cell>
          <cell r="G153">
            <v>44110</v>
          </cell>
          <cell r="H153">
            <v>10</v>
          </cell>
          <cell r="I153">
            <v>0</v>
          </cell>
          <cell r="J153">
            <v>0</v>
          </cell>
          <cell r="K153">
            <v>0</v>
          </cell>
        </row>
        <row r="154">
          <cell r="A154">
            <v>162</v>
          </cell>
          <cell r="B154" t="str">
            <v>Section 5 - D</v>
          </cell>
          <cell r="C154">
            <v>0</v>
          </cell>
          <cell r="D154">
            <v>0</v>
          </cell>
          <cell r="E154">
            <v>0</v>
          </cell>
          <cell r="F154">
            <v>44153</v>
          </cell>
          <cell r="G154">
            <v>44166</v>
          </cell>
          <cell r="H154">
            <v>10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>
            <v>163</v>
          </cell>
          <cell r="B155" t="str">
            <v>Install cables</v>
          </cell>
          <cell r="C155">
            <v>0</v>
          </cell>
          <cell r="D155">
            <v>0</v>
          </cell>
          <cell r="E155">
            <v>0</v>
          </cell>
          <cell r="F155">
            <v>44167</v>
          </cell>
          <cell r="G155">
            <v>44173</v>
          </cell>
          <cell r="H155">
            <v>5</v>
          </cell>
          <cell r="I155">
            <v>0</v>
          </cell>
          <cell r="J155">
            <v>0</v>
          </cell>
          <cell r="K155">
            <v>0</v>
          </cell>
        </row>
        <row r="156">
          <cell r="A156">
            <v>164</v>
          </cell>
          <cell r="B156" t="str">
            <v>CBS backfill, Marker tiles &amp; backfill</v>
          </cell>
          <cell r="C156">
            <v>0</v>
          </cell>
          <cell r="D156">
            <v>0</v>
          </cell>
          <cell r="E156">
            <v>0</v>
          </cell>
          <cell r="F156">
            <v>44174</v>
          </cell>
          <cell r="G156">
            <v>44187</v>
          </cell>
          <cell r="H156">
            <v>10</v>
          </cell>
          <cell r="I156">
            <v>0</v>
          </cell>
          <cell r="J156">
            <v>0</v>
          </cell>
          <cell r="K156">
            <v>0</v>
          </cell>
        </row>
        <row r="157">
          <cell r="A157">
            <v>165</v>
          </cell>
          <cell r="B157" t="str">
            <v>Section 6 - C</v>
          </cell>
          <cell r="C157">
            <v>0</v>
          </cell>
          <cell r="D157">
            <v>0</v>
          </cell>
          <cell r="E157">
            <v>0</v>
          </cell>
          <cell r="F157">
            <v>44174</v>
          </cell>
          <cell r="G157">
            <v>44187</v>
          </cell>
          <cell r="H157">
            <v>10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>
            <v>166</v>
          </cell>
          <cell r="B158" t="str">
            <v>Install cables</v>
          </cell>
          <cell r="C158">
            <v>0</v>
          </cell>
          <cell r="D158">
            <v>0</v>
          </cell>
          <cell r="E158">
            <v>0</v>
          </cell>
          <cell r="F158">
            <v>44188</v>
          </cell>
          <cell r="G158">
            <v>44209</v>
          </cell>
          <cell r="H158">
            <v>5</v>
          </cell>
          <cell r="I158">
            <v>0</v>
          </cell>
          <cell r="J158">
            <v>0</v>
          </cell>
          <cell r="K158">
            <v>0</v>
          </cell>
        </row>
        <row r="159">
          <cell r="A159">
            <v>167</v>
          </cell>
          <cell r="B159" t="str">
            <v>CBS backfill, Marker tiles &amp; backfill</v>
          </cell>
          <cell r="C159">
            <v>0</v>
          </cell>
          <cell r="D159">
            <v>0</v>
          </cell>
          <cell r="E159">
            <v>0</v>
          </cell>
          <cell r="F159">
            <v>44210</v>
          </cell>
          <cell r="G159">
            <v>44223</v>
          </cell>
          <cell r="H159">
            <v>10</v>
          </cell>
          <cell r="I159">
            <v>0</v>
          </cell>
          <cell r="J159">
            <v>0</v>
          </cell>
          <cell r="K159">
            <v>0</v>
          </cell>
        </row>
        <row r="160">
          <cell r="A160">
            <v>168</v>
          </cell>
          <cell r="B160" t="str">
            <v>Section 6 - D</v>
          </cell>
          <cell r="C160">
            <v>0</v>
          </cell>
          <cell r="D160">
            <v>0</v>
          </cell>
          <cell r="E160">
            <v>0</v>
          </cell>
          <cell r="F160">
            <v>44210</v>
          </cell>
          <cell r="G160">
            <v>44223</v>
          </cell>
          <cell r="H160">
            <v>10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>
            <v>169</v>
          </cell>
          <cell r="B161" t="str">
            <v>Install cables</v>
          </cell>
          <cell r="C161">
            <v>0</v>
          </cell>
          <cell r="D161">
            <v>0</v>
          </cell>
          <cell r="E161">
            <v>0</v>
          </cell>
          <cell r="F161">
            <v>44224</v>
          </cell>
          <cell r="G161">
            <v>44230</v>
          </cell>
          <cell r="H161">
            <v>5</v>
          </cell>
          <cell r="I161">
            <v>0</v>
          </cell>
          <cell r="J161">
            <v>0</v>
          </cell>
          <cell r="K161">
            <v>0</v>
          </cell>
        </row>
        <row r="162">
          <cell r="A162">
            <v>170</v>
          </cell>
          <cell r="B162" t="str">
            <v>CBS backfill, Marker tiles &amp; backfill</v>
          </cell>
          <cell r="C162">
            <v>0</v>
          </cell>
          <cell r="D162">
            <v>0</v>
          </cell>
          <cell r="E162">
            <v>0</v>
          </cell>
          <cell r="F162">
            <v>44231</v>
          </cell>
          <cell r="G162">
            <v>44244</v>
          </cell>
          <cell r="H162">
            <v>10</v>
          </cell>
          <cell r="I162">
            <v>0</v>
          </cell>
          <cell r="J162">
            <v>0</v>
          </cell>
          <cell r="K162">
            <v>0</v>
          </cell>
        </row>
        <row r="163">
          <cell r="A163" t="str">
            <v>171</v>
          </cell>
          <cell r="B163" t="str">
            <v>Section 7 - C into Eastern CSE (Gas Main Compound)</v>
          </cell>
          <cell r="C163">
            <v>0</v>
          </cell>
          <cell r="D163">
            <v>0</v>
          </cell>
          <cell r="E163">
            <v>0</v>
          </cell>
          <cell r="F163">
            <v>44231</v>
          </cell>
          <cell r="G163">
            <v>44244</v>
          </cell>
          <cell r="H163">
            <v>10</v>
          </cell>
          <cell r="I163">
            <v>0</v>
          </cell>
          <cell r="J163">
            <v>0</v>
          </cell>
          <cell r="K163">
            <v>0</v>
          </cell>
        </row>
        <row r="164">
          <cell r="A164" t="str">
            <v>172</v>
          </cell>
          <cell r="B164" t="str">
            <v>Install cables</v>
          </cell>
          <cell r="C164">
            <v>0</v>
          </cell>
          <cell r="D164">
            <v>0</v>
          </cell>
          <cell r="E164">
            <v>0</v>
          </cell>
          <cell r="F164">
            <v>44245</v>
          </cell>
          <cell r="G164">
            <v>44251</v>
          </cell>
          <cell r="H164">
            <v>5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173</v>
          </cell>
          <cell r="B165" t="str">
            <v>CBS backfill, Marker tiles &amp; backfill</v>
          </cell>
          <cell r="C165">
            <v>0</v>
          </cell>
          <cell r="D165">
            <v>0</v>
          </cell>
          <cell r="E165">
            <v>0</v>
          </cell>
          <cell r="F165">
            <v>44252</v>
          </cell>
          <cell r="G165">
            <v>44265</v>
          </cell>
          <cell r="H165">
            <v>10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174</v>
          </cell>
          <cell r="B166" t="str">
            <v>Section 7 - D into Eastern CSE</v>
          </cell>
          <cell r="C166">
            <v>0</v>
          </cell>
          <cell r="D166">
            <v>0</v>
          </cell>
          <cell r="E166">
            <v>0</v>
          </cell>
          <cell r="F166">
            <v>44252</v>
          </cell>
          <cell r="G166">
            <v>44265</v>
          </cell>
          <cell r="H166">
            <v>10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175</v>
          </cell>
          <cell r="B167" t="str">
            <v>Install cables</v>
          </cell>
          <cell r="C167">
            <v>0</v>
          </cell>
          <cell r="D167">
            <v>0</v>
          </cell>
          <cell r="E167">
            <v>0</v>
          </cell>
          <cell r="F167">
            <v>44266</v>
          </cell>
          <cell r="G167">
            <v>44272</v>
          </cell>
          <cell r="H167">
            <v>5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176</v>
          </cell>
          <cell r="B168" t="str">
            <v>CBS backfill, Marker tiles &amp; backfill</v>
          </cell>
          <cell r="C168">
            <v>0</v>
          </cell>
          <cell r="D168">
            <v>0</v>
          </cell>
          <cell r="E168">
            <v>0</v>
          </cell>
          <cell r="F168">
            <v>44273</v>
          </cell>
          <cell r="G168">
            <v>44286</v>
          </cell>
          <cell r="H168">
            <v>10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177</v>
          </cell>
          <cell r="B169" t="str">
            <v>Jointing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178</v>
          </cell>
          <cell r="B170" t="str">
            <v>Circuit 1 JOINT BAY 1/2A - Team 1 (Excavation, shuttering, scaffolding, weather</v>
          </cell>
          <cell r="C170">
            <v>0</v>
          </cell>
          <cell r="D170">
            <v>0</v>
          </cell>
          <cell r="E170">
            <v>0</v>
          </cell>
          <cell r="F170">
            <v>44026</v>
          </cell>
          <cell r="G170">
            <v>44053</v>
          </cell>
          <cell r="H170">
            <v>20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179</v>
          </cell>
          <cell r="B171" t="str">
            <v>Circuit 1 JOINT BAY 1/2B - Team 1</v>
          </cell>
          <cell r="C171">
            <v>0</v>
          </cell>
          <cell r="D171">
            <v>0</v>
          </cell>
          <cell r="E171">
            <v>0</v>
          </cell>
          <cell r="F171">
            <v>44047</v>
          </cell>
          <cell r="G171">
            <v>44075</v>
          </cell>
          <cell r="H171">
            <v>20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180</v>
          </cell>
          <cell r="B172" t="str">
            <v>Circuit 1 JOINT BAY 2/3A - Team 1</v>
          </cell>
          <cell r="C172">
            <v>0</v>
          </cell>
          <cell r="D172">
            <v>0</v>
          </cell>
          <cell r="E172">
            <v>0</v>
          </cell>
          <cell r="F172">
            <v>43969</v>
          </cell>
          <cell r="G172">
            <v>43997</v>
          </cell>
          <cell r="H172">
            <v>20</v>
          </cell>
          <cell r="I172">
            <v>0</v>
          </cell>
          <cell r="J172">
            <v>0</v>
          </cell>
          <cell r="K172">
            <v>0</v>
          </cell>
        </row>
        <row r="173">
          <cell r="A173" t="str">
            <v>181</v>
          </cell>
          <cell r="B173" t="str">
            <v>Circuit 1 JOINT BAY 2/3B - Team 1</v>
          </cell>
          <cell r="C173">
            <v>0</v>
          </cell>
          <cell r="D173">
            <v>0</v>
          </cell>
          <cell r="E173">
            <v>0</v>
          </cell>
          <cell r="F173">
            <v>43991</v>
          </cell>
          <cell r="G173">
            <v>44018</v>
          </cell>
          <cell r="H173">
            <v>20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 t="str">
            <v>182</v>
          </cell>
          <cell r="B174" t="str">
            <v>Circuit 1 JOINT BAY 3/4A - Team 1</v>
          </cell>
          <cell r="C174">
            <v>0</v>
          </cell>
          <cell r="D174">
            <v>0</v>
          </cell>
          <cell r="E174">
            <v>0</v>
          </cell>
          <cell r="F174">
            <v>44012</v>
          </cell>
          <cell r="G174">
            <v>44039</v>
          </cell>
          <cell r="H174">
            <v>20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183</v>
          </cell>
          <cell r="B175" t="str">
            <v>Circuit 1 JOINT BAY 3/4B - Team 2</v>
          </cell>
          <cell r="C175">
            <v>0</v>
          </cell>
          <cell r="D175">
            <v>0</v>
          </cell>
          <cell r="E175">
            <v>0</v>
          </cell>
          <cell r="F175">
            <v>44033</v>
          </cell>
          <cell r="G175">
            <v>44060</v>
          </cell>
          <cell r="H175">
            <v>20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184</v>
          </cell>
          <cell r="B176" t="str">
            <v>Circuit 1 JOINT BAY 4/5A - Team 2</v>
          </cell>
          <cell r="C176">
            <v>0</v>
          </cell>
          <cell r="D176">
            <v>0</v>
          </cell>
          <cell r="E176">
            <v>0</v>
          </cell>
          <cell r="F176">
            <v>44054</v>
          </cell>
          <cell r="G176">
            <v>44082</v>
          </cell>
          <cell r="H176">
            <v>20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185</v>
          </cell>
          <cell r="B177" t="str">
            <v>Circuit 1 JOINT BAY 4/5B - Team 1</v>
          </cell>
          <cell r="C177">
            <v>0</v>
          </cell>
          <cell r="D177">
            <v>0</v>
          </cell>
          <cell r="E177">
            <v>0</v>
          </cell>
          <cell r="F177">
            <v>44076</v>
          </cell>
          <cell r="G177">
            <v>44103</v>
          </cell>
          <cell r="H177">
            <v>20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186</v>
          </cell>
          <cell r="B178" t="str">
            <v>Circuit 1 JOINT BAY 5/6A - Team 2</v>
          </cell>
          <cell r="C178">
            <v>0</v>
          </cell>
          <cell r="D178">
            <v>0</v>
          </cell>
          <cell r="E178">
            <v>0</v>
          </cell>
          <cell r="F178">
            <v>44097</v>
          </cell>
          <cell r="G178">
            <v>44124</v>
          </cell>
          <cell r="H178">
            <v>20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187</v>
          </cell>
          <cell r="B179" t="str">
            <v>Circuit 1 JOINT BAY 5/6B - Team 2</v>
          </cell>
          <cell r="C179">
            <v>0</v>
          </cell>
          <cell r="D179">
            <v>0</v>
          </cell>
          <cell r="E179">
            <v>0</v>
          </cell>
          <cell r="F179">
            <v>44118</v>
          </cell>
          <cell r="G179">
            <v>44145</v>
          </cell>
          <cell r="H179">
            <v>20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188</v>
          </cell>
          <cell r="B180" t="str">
            <v>Circuit 1 JOINT BAY 6/7A - Team 1</v>
          </cell>
          <cell r="C180">
            <v>0</v>
          </cell>
          <cell r="D180">
            <v>0</v>
          </cell>
          <cell r="E180">
            <v>0</v>
          </cell>
          <cell r="F180">
            <v>44139</v>
          </cell>
          <cell r="G180">
            <v>44166</v>
          </cell>
          <cell r="H180">
            <v>20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189</v>
          </cell>
          <cell r="B181" t="str">
            <v>Circuit 1 JOINT BAY 6/7B - Team 1</v>
          </cell>
          <cell r="C181">
            <v>0</v>
          </cell>
          <cell r="D181">
            <v>0</v>
          </cell>
          <cell r="E181">
            <v>0</v>
          </cell>
          <cell r="F181">
            <v>44160</v>
          </cell>
          <cell r="G181">
            <v>44187</v>
          </cell>
          <cell r="H181">
            <v>20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190</v>
          </cell>
          <cell r="B182" t="str">
            <v>Circuit 2 JOINT BAY 1/2F - Team 1</v>
          </cell>
          <cell r="C182">
            <v>0</v>
          </cell>
          <cell r="D182">
            <v>0</v>
          </cell>
          <cell r="E182">
            <v>0</v>
          </cell>
          <cell r="F182">
            <v>44104</v>
          </cell>
          <cell r="G182">
            <v>44131</v>
          </cell>
          <cell r="H182">
            <v>20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191</v>
          </cell>
          <cell r="B183" t="str">
            <v>Circuit 2 JOINT BAY 1/2E - Team 1</v>
          </cell>
          <cell r="C183">
            <v>0</v>
          </cell>
          <cell r="D183">
            <v>0</v>
          </cell>
          <cell r="E183">
            <v>0</v>
          </cell>
          <cell r="F183">
            <v>44125</v>
          </cell>
          <cell r="G183">
            <v>44152</v>
          </cell>
          <cell r="H183">
            <v>20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192</v>
          </cell>
          <cell r="B184" t="str">
            <v>Circuit 2 JOINT BAY 2/3F - Team 2</v>
          </cell>
          <cell r="C184">
            <v>0</v>
          </cell>
          <cell r="D184">
            <v>0</v>
          </cell>
          <cell r="E184">
            <v>0</v>
          </cell>
          <cell r="F184">
            <v>43969</v>
          </cell>
          <cell r="G184">
            <v>43997</v>
          </cell>
          <cell r="H184">
            <v>20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193</v>
          </cell>
          <cell r="B185" t="str">
            <v>Circuit 2 JOINT BAY 2/3E - Team 2</v>
          </cell>
          <cell r="C185">
            <v>0</v>
          </cell>
          <cell r="D185">
            <v>0</v>
          </cell>
          <cell r="E185">
            <v>0</v>
          </cell>
          <cell r="F185">
            <v>43991</v>
          </cell>
          <cell r="G185">
            <v>44018</v>
          </cell>
          <cell r="H185">
            <v>20</v>
          </cell>
          <cell r="I185">
            <v>0</v>
          </cell>
          <cell r="J185">
            <v>0</v>
          </cell>
          <cell r="K185">
            <v>0</v>
          </cell>
        </row>
        <row r="186">
          <cell r="A186" t="str">
            <v>194</v>
          </cell>
          <cell r="B186" t="str">
            <v>Circuit 2 JOINT BAY 3/4F - Team 1</v>
          </cell>
          <cell r="C186">
            <v>0</v>
          </cell>
          <cell r="D186">
            <v>0</v>
          </cell>
          <cell r="E186">
            <v>0</v>
          </cell>
          <cell r="F186">
            <v>44090</v>
          </cell>
          <cell r="G186">
            <v>44117</v>
          </cell>
          <cell r="H186">
            <v>20</v>
          </cell>
          <cell r="I186">
            <v>0</v>
          </cell>
          <cell r="J186">
            <v>0</v>
          </cell>
          <cell r="K186">
            <v>0</v>
          </cell>
        </row>
        <row r="187">
          <cell r="A187" t="str">
            <v>195</v>
          </cell>
          <cell r="B187" t="str">
            <v>Circuit 2 JOINT BAY 3/4E - Team 2</v>
          </cell>
          <cell r="C187">
            <v>0</v>
          </cell>
          <cell r="D187">
            <v>0</v>
          </cell>
          <cell r="E187">
            <v>0</v>
          </cell>
          <cell r="F187">
            <v>44111</v>
          </cell>
          <cell r="G187">
            <v>44138</v>
          </cell>
          <cell r="H187">
            <v>20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196</v>
          </cell>
          <cell r="B188" t="str">
            <v>Circuit 2 JOINT BAY 4/5F - Team 2</v>
          </cell>
          <cell r="C188">
            <v>0</v>
          </cell>
          <cell r="D188">
            <v>0</v>
          </cell>
          <cell r="E188">
            <v>0</v>
          </cell>
          <cell r="F188">
            <v>44132</v>
          </cell>
          <cell r="G188">
            <v>44159</v>
          </cell>
          <cell r="H188">
            <v>20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197</v>
          </cell>
          <cell r="B189" t="str">
            <v>Circuit 2 JOINT BAY 4/5E - Team 1</v>
          </cell>
          <cell r="C189">
            <v>0</v>
          </cell>
          <cell r="D189">
            <v>0</v>
          </cell>
          <cell r="E189">
            <v>0</v>
          </cell>
          <cell r="F189">
            <v>44153</v>
          </cell>
          <cell r="G189">
            <v>44180</v>
          </cell>
          <cell r="H189">
            <v>20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198</v>
          </cell>
          <cell r="B190" t="str">
            <v>Circuit 2 JOINT BAY 5/6F - Team 2</v>
          </cell>
          <cell r="C190">
            <v>0</v>
          </cell>
          <cell r="D190">
            <v>0</v>
          </cell>
          <cell r="E190">
            <v>0</v>
          </cell>
          <cell r="F190">
            <v>44174</v>
          </cell>
          <cell r="G190">
            <v>44216</v>
          </cell>
          <cell r="H190">
            <v>20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199</v>
          </cell>
          <cell r="B191" t="str">
            <v>Circuit 2 JOINT BAY 5/6E - Team 2</v>
          </cell>
          <cell r="C191">
            <v>0</v>
          </cell>
          <cell r="D191">
            <v>0</v>
          </cell>
          <cell r="E191">
            <v>0</v>
          </cell>
          <cell r="F191">
            <v>44210</v>
          </cell>
          <cell r="G191">
            <v>44237</v>
          </cell>
          <cell r="H191">
            <v>20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200</v>
          </cell>
          <cell r="B192" t="str">
            <v>Circuit 2 JOINT BAY 6/7F - Team 1</v>
          </cell>
          <cell r="C192">
            <v>0</v>
          </cell>
          <cell r="D192">
            <v>0</v>
          </cell>
          <cell r="E192">
            <v>0</v>
          </cell>
          <cell r="F192">
            <v>44231</v>
          </cell>
          <cell r="G192">
            <v>44258</v>
          </cell>
          <cell r="H192">
            <v>20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201</v>
          </cell>
          <cell r="B193" t="str">
            <v>Circuit 2 JOINT BAY 6/7E - Team 1</v>
          </cell>
          <cell r="C193">
            <v>0</v>
          </cell>
          <cell r="D193">
            <v>0</v>
          </cell>
          <cell r="E193">
            <v>0</v>
          </cell>
          <cell r="F193">
            <v>44252</v>
          </cell>
          <cell r="G193">
            <v>44279</v>
          </cell>
          <cell r="H193">
            <v>20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202</v>
          </cell>
          <cell r="B194" t="str">
            <v>Circuit 1 JOINT BAY 1/2C - Team 2</v>
          </cell>
          <cell r="C194">
            <v>0</v>
          </cell>
          <cell r="D194">
            <v>0</v>
          </cell>
          <cell r="E194">
            <v>0</v>
          </cell>
          <cell r="F194">
            <v>44068</v>
          </cell>
          <cell r="G194">
            <v>44096</v>
          </cell>
          <cell r="H194">
            <v>20</v>
          </cell>
          <cell r="I194">
            <v>0</v>
          </cell>
          <cell r="J194">
            <v>0</v>
          </cell>
          <cell r="K194">
            <v>0</v>
          </cell>
        </row>
        <row r="195">
          <cell r="A195" t="str">
            <v>203</v>
          </cell>
          <cell r="B195" t="str">
            <v>Circuit 1 JOINT BAY 2/3C - Team 3</v>
          </cell>
          <cell r="C195">
            <v>0</v>
          </cell>
          <cell r="D195">
            <v>0</v>
          </cell>
          <cell r="E195">
            <v>0</v>
          </cell>
          <cell r="F195">
            <v>44026</v>
          </cell>
          <cell r="G195">
            <v>44053</v>
          </cell>
          <cell r="H195">
            <v>20</v>
          </cell>
          <cell r="I195">
            <v>0</v>
          </cell>
          <cell r="J195">
            <v>0</v>
          </cell>
          <cell r="K195">
            <v>0</v>
          </cell>
        </row>
        <row r="196">
          <cell r="A196" t="str">
            <v>204</v>
          </cell>
          <cell r="B196" t="str">
            <v>Circuit 2 JOINT BAY 1/2D - Team 2</v>
          </cell>
          <cell r="C196">
            <v>0</v>
          </cell>
          <cell r="D196">
            <v>0</v>
          </cell>
          <cell r="E196">
            <v>0</v>
          </cell>
          <cell r="F196">
            <v>44146</v>
          </cell>
          <cell r="G196">
            <v>44173</v>
          </cell>
          <cell r="H196">
            <v>20</v>
          </cell>
          <cell r="I196">
            <v>0</v>
          </cell>
          <cell r="J196">
            <v>0</v>
          </cell>
          <cell r="K196">
            <v>0</v>
          </cell>
        </row>
        <row r="197">
          <cell r="A197" t="str">
            <v>205</v>
          </cell>
          <cell r="B197" t="str">
            <v>Circuit 2 JOINT BAY 2/3D - Team 3</v>
          </cell>
          <cell r="C197">
            <v>0</v>
          </cell>
          <cell r="D197">
            <v>0</v>
          </cell>
          <cell r="E197">
            <v>0</v>
          </cell>
          <cell r="F197">
            <v>44047</v>
          </cell>
          <cell r="G197">
            <v>44075</v>
          </cell>
          <cell r="H197">
            <v>20</v>
          </cell>
          <cell r="I197">
            <v>0</v>
          </cell>
          <cell r="J197">
            <v>0</v>
          </cell>
          <cell r="K197">
            <v>0</v>
          </cell>
        </row>
        <row r="198">
          <cell r="A198" t="str">
            <v>206</v>
          </cell>
          <cell r="B198" t="str">
            <v>Circuit 1 JOINT BAY 3/4C - Team 3</v>
          </cell>
          <cell r="C198">
            <v>0</v>
          </cell>
          <cell r="D198">
            <v>0</v>
          </cell>
          <cell r="E198">
            <v>0</v>
          </cell>
          <cell r="F198">
            <v>44068</v>
          </cell>
          <cell r="G198">
            <v>44096</v>
          </cell>
          <cell r="H198">
            <v>20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207</v>
          </cell>
          <cell r="B199" t="str">
            <v>Circuit 2 JOINT BAY 3/4D - Team 3</v>
          </cell>
          <cell r="C199">
            <v>0</v>
          </cell>
          <cell r="D199">
            <v>0</v>
          </cell>
          <cell r="E199">
            <v>0</v>
          </cell>
          <cell r="F199">
            <v>44132</v>
          </cell>
          <cell r="G199">
            <v>44159</v>
          </cell>
          <cell r="H199">
            <v>20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208</v>
          </cell>
          <cell r="B200" t="str">
            <v>Circuit 1 JOINT BAY 4/5C - Team 2</v>
          </cell>
          <cell r="C200">
            <v>0</v>
          </cell>
          <cell r="D200">
            <v>0</v>
          </cell>
          <cell r="E200">
            <v>0</v>
          </cell>
          <cell r="F200">
            <v>44097</v>
          </cell>
          <cell r="G200">
            <v>44124</v>
          </cell>
          <cell r="H200">
            <v>20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209</v>
          </cell>
          <cell r="B201" t="str">
            <v>Circuit 2 JOINT BAY 4/5D - Team 1</v>
          </cell>
          <cell r="C201">
            <v>0</v>
          </cell>
          <cell r="D201">
            <v>0</v>
          </cell>
          <cell r="E201">
            <v>0</v>
          </cell>
          <cell r="F201">
            <v>44174</v>
          </cell>
          <cell r="G201">
            <v>44216</v>
          </cell>
          <cell r="H201">
            <v>20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210</v>
          </cell>
          <cell r="B202" t="str">
            <v>Circuit 1 JOINT BAY 5/6C - Team 2</v>
          </cell>
          <cell r="C202">
            <v>0</v>
          </cell>
          <cell r="D202">
            <v>0</v>
          </cell>
          <cell r="E202">
            <v>0</v>
          </cell>
          <cell r="F202">
            <v>44210</v>
          </cell>
          <cell r="G202">
            <v>44237</v>
          </cell>
          <cell r="H202">
            <v>20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211</v>
          </cell>
          <cell r="B203" t="str">
            <v>Circuit 1 JOINT BAY 5/6D - Team 2</v>
          </cell>
          <cell r="C203">
            <v>0</v>
          </cell>
          <cell r="D203">
            <v>0</v>
          </cell>
          <cell r="E203">
            <v>0</v>
          </cell>
          <cell r="F203">
            <v>44231</v>
          </cell>
          <cell r="G203">
            <v>44258</v>
          </cell>
          <cell r="H203">
            <v>20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212</v>
          </cell>
          <cell r="B204" t="str">
            <v>Circuit 2 JOINT BAY 6/7C - Team 1</v>
          </cell>
          <cell r="C204">
            <v>0</v>
          </cell>
          <cell r="D204">
            <v>0</v>
          </cell>
          <cell r="E204">
            <v>0</v>
          </cell>
          <cell r="F204">
            <v>44252</v>
          </cell>
          <cell r="G204">
            <v>44279</v>
          </cell>
          <cell r="H204">
            <v>20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213</v>
          </cell>
          <cell r="B205" t="str">
            <v>Circuit 2 JOINT BAY 6/7D - Team 1</v>
          </cell>
          <cell r="C205">
            <v>0</v>
          </cell>
          <cell r="D205">
            <v>0</v>
          </cell>
          <cell r="E205">
            <v>0</v>
          </cell>
          <cell r="F205">
            <v>44273</v>
          </cell>
          <cell r="G205">
            <v>44302</v>
          </cell>
          <cell r="H205">
            <v>20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214</v>
          </cell>
          <cell r="B206" t="str">
            <v>Western Sealing End Compound Terminations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215</v>
          </cell>
          <cell r="B207" t="str">
            <v>Scaffolding A,B,C</v>
          </cell>
          <cell r="C207">
            <v>0</v>
          </cell>
          <cell r="D207">
            <v>0</v>
          </cell>
          <cell r="E207">
            <v>0</v>
          </cell>
          <cell r="F207">
            <v>44019</v>
          </cell>
          <cell r="G207">
            <v>44032</v>
          </cell>
          <cell r="H207">
            <v>10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216</v>
          </cell>
          <cell r="B208" t="str">
            <v>Circuit 1A - Section 1</v>
          </cell>
          <cell r="C208">
            <v>0</v>
          </cell>
          <cell r="D208">
            <v>0</v>
          </cell>
          <cell r="E208">
            <v>0</v>
          </cell>
          <cell r="F208">
            <v>44033</v>
          </cell>
          <cell r="G208">
            <v>44060</v>
          </cell>
          <cell r="H208">
            <v>20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217</v>
          </cell>
          <cell r="B209" t="str">
            <v>Circuit 1B - Section 1</v>
          </cell>
          <cell r="C209">
            <v>0</v>
          </cell>
          <cell r="D209">
            <v>0</v>
          </cell>
          <cell r="E209">
            <v>0</v>
          </cell>
          <cell r="F209">
            <v>44054</v>
          </cell>
          <cell r="G209">
            <v>44082</v>
          </cell>
          <cell r="H209">
            <v>20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218</v>
          </cell>
          <cell r="B210" t="str">
            <v>Circuit 1C - Section 1</v>
          </cell>
          <cell r="C210">
            <v>0</v>
          </cell>
          <cell r="D210">
            <v>0</v>
          </cell>
          <cell r="E210">
            <v>0</v>
          </cell>
          <cell r="F210">
            <v>44076</v>
          </cell>
          <cell r="G210">
            <v>44103</v>
          </cell>
          <cell r="H210">
            <v>20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219</v>
          </cell>
          <cell r="B211" t="str">
            <v>Scaffolding D,E,F</v>
          </cell>
          <cell r="C211">
            <v>0</v>
          </cell>
          <cell r="D211">
            <v>0</v>
          </cell>
          <cell r="E211">
            <v>0</v>
          </cell>
          <cell r="F211">
            <v>44097</v>
          </cell>
          <cell r="G211">
            <v>44110</v>
          </cell>
          <cell r="H211">
            <v>10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220</v>
          </cell>
          <cell r="B212" t="str">
            <v>Circuit 2D - Section 1</v>
          </cell>
          <cell r="C212">
            <v>0</v>
          </cell>
          <cell r="D212">
            <v>0</v>
          </cell>
          <cell r="E212">
            <v>0</v>
          </cell>
          <cell r="F212">
            <v>44153</v>
          </cell>
          <cell r="G212">
            <v>44180</v>
          </cell>
          <cell r="H212">
            <v>20</v>
          </cell>
          <cell r="I212">
            <v>0</v>
          </cell>
          <cell r="J212">
            <v>0</v>
          </cell>
          <cell r="K212">
            <v>0</v>
          </cell>
        </row>
        <row r="213">
          <cell r="A213" t="str">
            <v>221</v>
          </cell>
          <cell r="B213" t="str">
            <v>Circuit 2E - Section 1</v>
          </cell>
          <cell r="C213">
            <v>0</v>
          </cell>
          <cell r="D213">
            <v>0</v>
          </cell>
          <cell r="E213">
            <v>0</v>
          </cell>
          <cell r="F213">
            <v>44132</v>
          </cell>
          <cell r="G213">
            <v>44159</v>
          </cell>
          <cell r="H213">
            <v>20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222</v>
          </cell>
          <cell r="B214" t="str">
            <v>Circuit 2F - Section 1</v>
          </cell>
          <cell r="C214">
            <v>0</v>
          </cell>
          <cell r="D214">
            <v>0</v>
          </cell>
          <cell r="E214">
            <v>0</v>
          </cell>
          <cell r="F214">
            <v>44111</v>
          </cell>
          <cell r="G214">
            <v>44138</v>
          </cell>
          <cell r="H214">
            <v>20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223</v>
          </cell>
          <cell r="B215" t="str">
            <v>Lower scaffolding for A/C test</v>
          </cell>
          <cell r="C215">
            <v>0</v>
          </cell>
          <cell r="D215">
            <v>0</v>
          </cell>
          <cell r="E215">
            <v>0</v>
          </cell>
          <cell r="F215">
            <v>44181</v>
          </cell>
          <cell r="G215">
            <v>44187</v>
          </cell>
          <cell r="H215">
            <v>5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224</v>
          </cell>
          <cell r="B216" t="str">
            <v>Eastern Sealing End Compound Terminations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A217" t="str">
            <v>225</v>
          </cell>
          <cell r="B217" t="str">
            <v>Scaffolding A,B,C</v>
          </cell>
          <cell r="C217">
            <v>0</v>
          </cell>
          <cell r="D217">
            <v>0</v>
          </cell>
          <cell r="E217">
            <v>0</v>
          </cell>
          <cell r="F217">
            <v>44123</v>
          </cell>
          <cell r="G217">
            <v>44134</v>
          </cell>
          <cell r="H217">
            <v>10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226</v>
          </cell>
          <cell r="B218" t="str">
            <v>Circuit 1A - Section 7</v>
          </cell>
          <cell r="C218">
            <v>0</v>
          </cell>
          <cell r="D218">
            <v>0</v>
          </cell>
          <cell r="E218">
            <v>0</v>
          </cell>
          <cell r="F218">
            <v>44139</v>
          </cell>
          <cell r="G218">
            <v>44166</v>
          </cell>
          <cell r="H218">
            <v>20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227</v>
          </cell>
          <cell r="B219" t="str">
            <v>Circuit 1B - Section 7</v>
          </cell>
          <cell r="C219">
            <v>0</v>
          </cell>
          <cell r="D219">
            <v>0</v>
          </cell>
          <cell r="E219">
            <v>0</v>
          </cell>
          <cell r="F219">
            <v>44160</v>
          </cell>
          <cell r="G219">
            <v>44187</v>
          </cell>
          <cell r="H219">
            <v>20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228</v>
          </cell>
          <cell r="B220" t="str">
            <v>Circuit 1C - Section 7</v>
          </cell>
          <cell r="C220">
            <v>0</v>
          </cell>
          <cell r="D220">
            <v>0</v>
          </cell>
          <cell r="E220">
            <v>0</v>
          </cell>
          <cell r="F220">
            <v>44252</v>
          </cell>
          <cell r="G220">
            <v>44279</v>
          </cell>
          <cell r="H220">
            <v>20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229</v>
          </cell>
          <cell r="B221" t="str">
            <v>Scaffolding D,E,F</v>
          </cell>
          <cell r="C221">
            <v>0</v>
          </cell>
          <cell r="D221">
            <v>0</v>
          </cell>
          <cell r="E221">
            <v>0</v>
          </cell>
          <cell r="F221">
            <v>44211</v>
          </cell>
          <cell r="G221">
            <v>44224</v>
          </cell>
          <cell r="H221">
            <v>10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230</v>
          </cell>
          <cell r="B222" t="str">
            <v>Circuit 2D - Section 7</v>
          </cell>
          <cell r="C222">
            <v>0</v>
          </cell>
          <cell r="D222">
            <v>0</v>
          </cell>
          <cell r="E222">
            <v>0</v>
          </cell>
          <cell r="F222">
            <v>44273</v>
          </cell>
          <cell r="G222">
            <v>44302</v>
          </cell>
          <cell r="H222">
            <v>20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231</v>
          </cell>
          <cell r="B223" t="str">
            <v>Circuit 2E - Section 7</v>
          </cell>
          <cell r="C223">
            <v>0</v>
          </cell>
          <cell r="D223">
            <v>0</v>
          </cell>
          <cell r="E223">
            <v>0</v>
          </cell>
          <cell r="F223">
            <v>44252</v>
          </cell>
          <cell r="G223">
            <v>44279</v>
          </cell>
          <cell r="H223">
            <v>20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232</v>
          </cell>
          <cell r="B224" t="str">
            <v>Circuit 2F - Section 7</v>
          </cell>
          <cell r="C224">
            <v>0</v>
          </cell>
          <cell r="D224">
            <v>0</v>
          </cell>
          <cell r="E224">
            <v>0</v>
          </cell>
          <cell r="F224">
            <v>44231</v>
          </cell>
          <cell r="G224">
            <v>44258</v>
          </cell>
          <cell r="H224">
            <v>20</v>
          </cell>
          <cell r="I224">
            <v>0</v>
          </cell>
          <cell r="J224">
            <v>0</v>
          </cell>
          <cell r="K224">
            <v>0</v>
          </cell>
        </row>
        <row r="225">
          <cell r="A225" t="str">
            <v>233</v>
          </cell>
          <cell r="B225" t="str">
            <v>Lower scaffolding for A/C test</v>
          </cell>
          <cell r="C225">
            <v>0</v>
          </cell>
          <cell r="D225">
            <v>0</v>
          </cell>
          <cell r="E225">
            <v>0</v>
          </cell>
          <cell r="F225">
            <v>44305</v>
          </cell>
          <cell r="G225">
            <v>44309</v>
          </cell>
          <cell r="H225">
            <v>5</v>
          </cell>
          <cell r="I225">
            <v>0</v>
          </cell>
          <cell r="J225">
            <v>0</v>
          </cell>
          <cell r="K225">
            <v>0</v>
          </cell>
        </row>
        <row r="226">
          <cell r="A226" t="str">
            <v>234</v>
          </cell>
          <cell r="B226" t="str">
            <v>Backfill Joint Bays and install optional Fibre optic pit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235</v>
          </cell>
          <cell r="B227" t="str">
            <v>JOINT BAY 1/2A  - CBS,Slab, Strike Timbers and Backfill</v>
          </cell>
          <cell r="C227">
            <v>0</v>
          </cell>
          <cell r="D227">
            <v>0</v>
          </cell>
          <cell r="E227">
            <v>0</v>
          </cell>
          <cell r="F227">
            <v>44054</v>
          </cell>
          <cell r="G227">
            <v>44060</v>
          </cell>
          <cell r="H227">
            <v>5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236</v>
          </cell>
          <cell r="B228" t="str">
            <v>JOINT BAY 1/2B   - CBS,Slab, Strike Timbers and Backfill</v>
          </cell>
          <cell r="C228">
            <v>0</v>
          </cell>
          <cell r="D228">
            <v>0</v>
          </cell>
          <cell r="E228">
            <v>0</v>
          </cell>
          <cell r="F228">
            <v>44076</v>
          </cell>
          <cell r="G228">
            <v>44082</v>
          </cell>
          <cell r="H228">
            <v>5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237</v>
          </cell>
          <cell r="B229" t="str">
            <v>JOINT BAY 2/3A   - CBS,Slab, Strike Timbers and Backfill</v>
          </cell>
          <cell r="C229">
            <v>0</v>
          </cell>
          <cell r="D229">
            <v>0</v>
          </cell>
          <cell r="E229">
            <v>0</v>
          </cell>
          <cell r="F229">
            <v>43998</v>
          </cell>
          <cell r="G229">
            <v>44004</v>
          </cell>
          <cell r="H229">
            <v>5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238</v>
          </cell>
          <cell r="B230" t="str">
            <v>JOINT BAY 2/3B   - CBS,Slab, Strike Timbers and Backfill</v>
          </cell>
          <cell r="C230">
            <v>0</v>
          </cell>
          <cell r="D230">
            <v>0</v>
          </cell>
          <cell r="E230">
            <v>0</v>
          </cell>
          <cell r="F230">
            <v>44019</v>
          </cell>
          <cell r="G230">
            <v>44025</v>
          </cell>
          <cell r="H230">
            <v>5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239</v>
          </cell>
          <cell r="B231" t="str">
            <v>JOINT BAY 3/4A   - CBS,Slab, Strike Timbers and Backfill</v>
          </cell>
          <cell r="C231">
            <v>0</v>
          </cell>
          <cell r="D231">
            <v>0</v>
          </cell>
          <cell r="E231">
            <v>0</v>
          </cell>
          <cell r="F231">
            <v>44040</v>
          </cell>
          <cell r="G231">
            <v>44046</v>
          </cell>
          <cell r="H231">
            <v>5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240</v>
          </cell>
          <cell r="B232" t="str">
            <v>JOINT BAY 3/4B  - CBS,Slab, Strike Timbers and Backfill</v>
          </cell>
          <cell r="C232">
            <v>0</v>
          </cell>
          <cell r="D232">
            <v>0</v>
          </cell>
          <cell r="E232">
            <v>0</v>
          </cell>
          <cell r="F232">
            <v>44061</v>
          </cell>
          <cell r="G232">
            <v>44067</v>
          </cell>
          <cell r="H232">
            <v>5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241</v>
          </cell>
          <cell r="B233" t="str">
            <v>JOINT BAY 4/5A  - CBS,Slab, Strike Timbers and Backfill</v>
          </cell>
          <cell r="C233">
            <v>0</v>
          </cell>
          <cell r="D233">
            <v>0</v>
          </cell>
          <cell r="E233">
            <v>0</v>
          </cell>
          <cell r="F233">
            <v>44083</v>
          </cell>
          <cell r="G233">
            <v>44089</v>
          </cell>
          <cell r="H233">
            <v>5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242</v>
          </cell>
          <cell r="B234" t="str">
            <v>JOINT BAY 4/5B  - CBS,Slab, Strike Timbers and Backfill</v>
          </cell>
          <cell r="C234">
            <v>0</v>
          </cell>
          <cell r="D234">
            <v>0</v>
          </cell>
          <cell r="E234">
            <v>0</v>
          </cell>
          <cell r="F234">
            <v>44104</v>
          </cell>
          <cell r="G234">
            <v>44110</v>
          </cell>
          <cell r="H234">
            <v>5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243</v>
          </cell>
          <cell r="B235" t="str">
            <v>JOINT BAY 5/6A  - CBS,Slab, Strike Timbers and Backfill</v>
          </cell>
          <cell r="C235">
            <v>0</v>
          </cell>
          <cell r="D235">
            <v>0</v>
          </cell>
          <cell r="E235">
            <v>0</v>
          </cell>
          <cell r="F235">
            <v>44125</v>
          </cell>
          <cell r="G235">
            <v>44131</v>
          </cell>
          <cell r="H235">
            <v>5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244</v>
          </cell>
          <cell r="B236" t="str">
            <v>JOINT BAY 5/6B  - CBS,Slab, Strike Timbers and Backfill</v>
          </cell>
          <cell r="C236">
            <v>0</v>
          </cell>
          <cell r="D236">
            <v>0</v>
          </cell>
          <cell r="E236">
            <v>0</v>
          </cell>
          <cell r="F236">
            <v>44146</v>
          </cell>
          <cell r="G236">
            <v>44152</v>
          </cell>
          <cell r="H236">
            <v>5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245</v>
          </cell>
          <cell r="B237" t="str">
            <v>JOINT BAY 6/7A  - CBS,Slab, Strike Timbers and Backfill</v>
          </cell>
          <cell r="C237">
            <v>0</v>
          </cell>
          <cell r="D237">
            <v>0</v>
          </cell>
          <cell r="E237">
            <v>0</v>
          </cell>
          <cell r="F237">
            <v>44167</v>
          </cell>
          <cell r="G237">
            <v>44173</v>
          </cell>
          <cell r="H237">
            <v>5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246</v>
          </cell>
          <cell r="B238" t="str">
            <v>JOINT BAY 6/7B  - CBS,Slab, Strike Timbers and Backfill</v>
          </cell>
          <cell r="C238">
            <v>0</v>
          </cell>
          <cell r="D238">
            <v>0</v>
          </cell>
          <cell r="E238">
            <v>0</v>
          </cell>
          <cell r="F238">
            <v>44188</v>
          </cell>
          <cell r="G238">
            <v>44209</v>
          </cell>
          <cell r="H238">
            <v>5</v>
          </cell>
          <cell r="I238">
            <v>0</v>
          </cell>
          <cell r="J238">
            <v>0</v>
          </cell>
          <cell r="K238">
            <v>0</v>
          </cell>
        </row>
        <row r="239">
          <cell r="A239" t="str">
            <v>247</v>
          </cell>
          <cell r="B239" t="str">
            <v>JOINT BAY 1/2F  - CBS,Slab, Strike Timbers and Backfill</v>
          </cell>
          <cell r="C239">
            <v>0</v>
          </cell>
          <cell r="D239">
            <v>0</v>
          </cell>
          <cell r="E239">
            <v>0</v>
          </cell>
          <cell r="F239">
            <v>44132</v>
          </cell>
          <cell r="G239">
            <v>44138</v>
          </cell>
          <cell r="H239">
            <v>5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248</v>
          </cell>
          <cell r="B240" t="str">
            <v>JOINT BAY 1/2E   - CBS,Slab, Strike Timbers and Backfill</v>
          </cell>
          <cell r="C240">
            <v>0</v>
          </cell>
          <cell r="D240">
            <v>0</v>
          </cell>
          <cell r="E240">
            <v>0</v>
          </cell>
          <cell r="F240">
            <v>44153</v>
          </cell>
          <cell r="G240">
            <v>44159</v>
          </cell>
          <cell r="H240">
            <v>5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249</v>
          </cell>
          <cell r="B241" t="str">
            <v>JOINT BAY 2/3F  - CBS,Slab, Strike Timbers and Backfill</v>
          </cell>
          <cell r="C241">
            <v>0</v>
          </cell>
          <cell r="D241">
            <v>0</v>
          </cell>
          <cell r="E241">
            <v>0</v>
          </cell>
          <cell r="F241">
            <v>43998</v>
          </cell>
          <cell r="G241">
            <v>44004</v>
          </cell>
          <cell r="H241">
            <v>5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250</v>
          </cell>
          <cell r="B242" t="str">
            <v>JOINT BAY 2/3E  - CBS,Slab, Strike Timbers and Backfill</v>
          </cell>
          <cell r="C242">
            <v>0</v>
          </cell>
          <cell r="D242">
            <v>0</v>
          </cell>
          <cell r="E242">
            <v>0</v>
          </cell>
          <cell r="F242">
            <v>44019</v>
          </cell>
          <cell r="G242">
            <v>44025</v>
          </cell>
          <cell r="H242">
            <v>5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251</v>
          </cell>
          <cell r="B243" t="str">
            <v>JOINT BAY 3/4F  - CBS,Slab, Strike Timbers and Backfill</v>
          </cell>
          <cell r="C243">
            <v>0</v>
          </cell>
          <cell r="D243">
            <v>0</v>
          </cell>
          <cell r="E243">
            <v>0</v>
          </cell>
          <cell r="F243">
            <v>44118</v>
          </cell>
          <cell r="G243">
            <v>44124</v>
          </cell>
          <cell r="H243">
            <v>5</v>
          </cell>
          <cell r="I243">
            <v>0</v>
          </cell>
          <cell r="J243">
            <v>0</v>
          </cell>
          <cell r="K243">
            <v>0</v>
          </cell>
        </row>
        <row r="244">
          <cell r="A244" t="str">
            <v>252</v>
          </cell>
          <cell r="B244" t="str">
            <v>JOINT BAY 3/4E  - CBS,Slab, Strike Timbers and Backfill</v>
          </cell>
          <cell r="C244">
            <v>0</v>
          </cell>
          <cell r="D244">
            <v>0</v>
          </cell>
          <cell r="E244">
            <v>0</v>
          </cell>
          <cell r="F244">
            <v>44139</v>
          </cell>
          <cell r="G244">
            <v>44145</v>
          </cell>
          <cell r="H244">
            <v>5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253</v>
          </cell>
          <cell r="B245" t="str">
            <v>JOINT BAY 4/5F  - CBS,Slab, Strike Timbers and Backfill</v>
          </cell>
          <cell r="C245">
            <v>0</v>
          </cell>
          <cell r="D245">
            <v>0</v>
          </cell>
          <cell r="E245">
            <v>0</v>
          </cell>
          <cell r="F245">
            <v>44160</v>
          </cell>
          <cell r="G245">
            <v>44166</v>
          </cell>
          <cell r="H245">
            <v>5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254</v>
          </cell>
          <cell r="B246" t="str">
            <v>JOINT BAY 4/5E  - CBS,Slab, Strike Timbers and Backfill</v>
          </cell>
          <cell r="C246">
            <v>0</v>
          </cell>
          <cell r="D246">
            <v>0</v>
          </cell>
          <cell r="E246">
            <v>0</v>
          </cell>
          <cell r="F246">
            <v>44181</v>
          </cell>
          <cell r="G246">
            <v>44187</v>
          </cell>
          <cell r="H246">
            <v>5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255</v>
          </cell>
          <cell r="B247" t="str">
            <v>JOINT BAY 5/6F  - CBS,Slab, Strike Timbers and Backfill</v>
          </cell>
          <cell r="C247">
            <v>0</v>
          </cell>
          <cell r="D247">
            <v>0</v>
          </cell>
          <cell r="E247">
            <v>0</v>
          </cell>
          <cell r="F247">
            <v>44217</v>
          </cell>
          <cell r="G247">
            <v>44223</v>
          </cell>
          <cell r="H247">
            <v>5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256</v>
          </cell>
          <cell r="B248" t="str">
            <v>JOINT BAY 5/6E  - CBS,Slab, Strike Timbers and Backfill</v>
          </cell>
          <cell r="C248">
            <v>0</v>
          </cell>
          <cell r="D248">
            <v>0</v>
          </cell>
          <cell r="E248">
            <v>0</v>
          </cell>
          <cell r="F248">
            <v>44238</v>
          </cell>
          <cell r="G248">
            <v>44244</v>
          </cell>
          <cell r="H248">
            <v>5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257</v>
          </cell>
          <cell r="B249" t="str">
            <v>JOINT BAY 6/7F  - CBS,Slab, Strike Timbers and Backfill</v>
          </cell>
          <cell r="C249">
            <v>0</v>
          </cell>
          <cell r="D249">
            <v>0</v>
          </cell>
          <cell r="E249">
            <v>0</v>
          </cell>
          <cell r="F249">
            <v>44259</v>
          </cell>
          <cell r="G249">
            <v>44265</v>
          </cell>
          <cell r="H249">
            <v>5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258</v>
          </cell>
          <cell r="B250" t="str">
            <v>JOINT BAY 6/7E  - CBS,Slab, Strike Timbers and Backfill</v>
          </cell>
          <cell r="C250">
            <v>0</v>
          </cell>
          <cell r="D250">
            <v>0</v>
          </cell>
          <cell r="E250">
            <v>0</v>
          </cell>
          <cell r="F250">
            <v>44280</v>
          </cell>
          <cell r="G250">
            <v>44285</v>
          </cell>
          <cell r="H250">
            <v>4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259</v>
          </cell>
          <cell r="B251" t="str">
            <v>JOINT BAY 1/2C  - CBS,Slab, Strike Timbers and Backfill</v>
          </cell>
          <cell r="C251">
            <v>0</v>
          </cell>
          <cell r="D251">
            <v>0</v>
          </cell>
          <cell r="E251">
            <v>0</v>
          </cell>
          <cell r="F251">
            <v>44097</v>
          </cell>
          <cell r="G251">
            <v>44103</v>
          </cell>
          <cell r="H251">
            <v>5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260</v>
          </cell>
          <cell r="B252" t="str">
            <v>JOINT BAY 2/3C  - CBS,Slab, Strike Timbers and Backfill</v>
          </cell>
          <cell r="C252">
            <v>0</v>
          </cell>
          <cell r="D252">
            <v>0</v>
          </cell>
          <cell r="E252">
            <v>0</v>
          </cell>
          <cell r="F252">
            <v>44054</v>
          </cell>
          <cell r="G252">
            <v>44060</v>
          </cell>
          <cell r="H252">
            <v>5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261</v>
          </cell>
          <cell r="B253" t="str">
            <v>JOINT BAY 1/2D  - CBS,Slab, Strike Timbers and Backfill</v>
          </cell>
          <cell r="C253">
            <v>0</v>
          </cell>
          <cell r="D253">
            <v>0</v>
          </cell>
          <cell r="E253">
            <v>0</v>
          </cell>
          <cell r="F253">
            <v>44174</v>
          </cell>
          <cell r="G253">
            <v>44180</v>
          </cell>
          <cell r="H253">
            <v>5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262</v>
          </cell>
          <cell r="B254" t="str">
            <v>JOINT BAY 2/3D  - CBS,Slab, Strike Timbers and Backfill</v>
          </cell>
          <cell r="C254">
            <v>0</v>
          </cell>
          <cell r="D254">
            <v>0</v>
          </cell>
          <cell r="E254">
            <v>0</v>
          </cell>
          <cell r="F254">
            <v>44076</v>
          </cell>
          <cell r="G254">
            <v>44082</v>
          </cell>
          <cell r="H254">
            <v>5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263</v>
          </cell>
          <cell r="B255" t="str">
            <v>JOINT BAY 3/4C  - CBS,Slab, Strike Timbers and Backfill</v>
          </cell>
          <cell r="C255">
            <v>0</v>
          </cell>
          <cell r="D255">
            <v>0</v>
          </cell>
          <cell r="E255">
            <v>0</v>
          </cell>
          <cell r="F255">
            <v>44097</v>
          </cell>
          <cell r="G255">
            <v>44103</v>
          </cell>
          <cell r="H255">
            <v>5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264</v>
          </cell>
          <cell r="B256" t="str">
            <v>JOINT BAY 3/4D  - CBS,Slab, Strike Timbers and Backfill</v>
          </cell>
          <cell r="C256">
            <v>0</v>
          </cell>
          <cell r="D256">
            <v>0</v>
          </cell>
          <cell r="E256">
            <v>0</v>
          </cell>
          <cell r="F256">
            <v>44160</v>
          </cell>
          <cell r="G256">
            <v>44166</v>
          </cell>
          <cell r="H256">
            <v>5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265</v>
          </cell>
          <cell r="B257" t="str">
            <v>JOINT BAY 4/5C  - CBS,Slab, Strike Timbers and Backfill</v>
          </cell>
          <cell r="C257">
            <v>0</v>
          </cell>
          <cell r="D257">
            <v>0</v>
          </cell>
          <cell r="E257">
            <v>0</v>
          </cell>
          <cell r="F257">
            <v>44125</v>
          </cell>
          <cell r="G257">
            <v>44131</v>
          </cell>
          <cell r="H257">
            <v>5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266</v>
          </cell>
          <cell r="B258" t="str">
            <v>JOINT BAY 4/5D  - CBS,Slab, Strike Timbers and Backfill</v>
          </cell>
          <cell r="C258">
            <v>0</v>
          </cell>
          <cell r="D258">
            <v>0</v>
          </cell>
          <cell r="E258">
            <v>0</v>
          </cell>
          <cell r="F258">
            <v>44217</v>
          </cell>
          <cell r="G258">
            <v>44223</v>
          </cell>
          <cell r="H258">
            <v>5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267</v>
          </cell>
          <cell r="B259" t="str">
            <v>JOINT BAY 5/6C  - CBS,Slab, Strike Timbers and Backfill</v>
          </cell>
          <cell r="C259">
            <v>0</v>
          </cell>
          <cell r="D259">
            <v>0</v>
          </cell>
          <cell r="E259">
            <v>0</v>
          </cell>
          <cell r="F259">
            <v>44238</v>
          </cell>
          <cell r="G259">
            <v>44244</v>
          </cell>
          <cell r="H259">
            <v>5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268</v>
          </cell>
          <cell r="B260" t="str">
            <v>JOINT BAY 5/6D  - CBS,Slab, Strike Timbers and Backfill</v>
          </cell>
          <cell r="C260">
            <v>0</v>
          </cell>
          <cell r="D260">
            <v>0</v>
          </cell>
          <cell r="E260">
            <v>0</v>
          </cell>
          <cell r="F260">
            <v>44259</v>
          </cell>
          <cell r="G260">
            <v>44265</v>
          </cell>
          <cell r="H260">
            <v>5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269</v>
          </cell>
          <cell r="B261" t="str">
            <v>JOINT BAY 6/7C  - CBS,Slab, Strike Timbers and Backfill</v>
          </cell>
          <cell r="C261">
            <v>0</v>
          </cell>
          <cell r="D261">
            <v>0</v>
          </cell>
          <cell r="E261">
            <v>0</v>
          </cell>
          <cell r="F261">
            <v>44280</v>
          </cell>
          <cell r="G261">
            <v>44286</v>
          </cell>
          <cell r="H261">
            <v>5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270</v>
          </cell>
          <cell r="B262" t="str">
            <v>JOINT BAY 6/7D  - CBS,Slab, Strike Timbers and Backfill</v>
          </cell>
          <cell r="C262">
            <v>0</v>
          </cell>
          <cell r="D262">
            <v>0</v>
          </cell>
          <cell r="E262">
            <v>0</v>
          </cell>
          <cell r="F262">
            <v>44305</v>
          </cell>
          <cell r="G262">
            <v>44309</v>
          </cell>
          <cell r="H262">
            <v>5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271</v>
          </cell>
          <cell r="B263" t="str">
            <v>HV TESTING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>
            <v>272</v>
          </cell>
          <cell r="B264" t="str">
            <v>Circuit 1A -  (incl. PD testing)</v>
          </cell>
          <cell r="C264">
            <v>0</v>
          </cell>
          <cell r="D264">
            <v>0</v>
          </cell>
          <cell r="E264">
            <v>0</v>
          </cell>
          <cell r="F264">
            <v>44132</v>
          </cell>
          <cell r="G264">
            <v>44145</v>
          </cell>
          <cell r="H264">
            <v>10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>
            <v>273</v>
          </cell>
          <cell r="B265" t="str">
            <v>Circuit 1B</v>
          </cell>
          <cell r="C265">
            <v>0</v>
          </cell>
          <cell r="D265">
            <v>0</v>
          </cell>
          <cell r="E265">
            <v>0</v>
          </cell>
          <cell r="F265">
            <v>44146</v>
          </cell>
          <cell r="G265">
            <v>44159</v>
          </cell>
          <cell r="H265">
            <v>10</v>
          </cell>
          <cell r="I265">
            <v>0</v>
          </cell>
          <cell r="J265">
            <v>0</v>
          </cell>
          <cell r="K265">
            <v>0</v>
          </cell>
        </row>
        <row r="266">
          <cell r="A266">
            <v>274</v>
          </cell>
          <cell r="B266" t="str">
            <v>Circuit 1C</v>
          </cell>
          <cell r="C266">
            <v>0</v>
          </cell>
          <cell r="D266">
            <v>0</v>
          </cell>
          <cell r="E266">
            <v>0</v>
          </cell>
          <cell r="F266">
            <v>44160</v>
          </cell>
          <cell r="G266">
            <v>44173</v>
          </cell>
          <cell r="H266">
            <v>10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275</v>
          </cell>
          <cell r="B267" t="str">
            <v>First Circuit tested</v>
          </cell>
          <cell r="C267">
            <v>0</v>
          </cell>
          <cell r="D267">
            <v>0</v>
          </cell>
          <cell r="E267">
            <v>0</v>
          </cell>
          <cell r="F267">
            <v>44173</v>
          </cell>
          <cell r="G267">
            <v>44173</v>
          </cell>
          <cell r="H267">
            <v>1</v>
          </cell>
          <cell r="I267">
            <v>0</v>
          </cell>
          <cell r="J267">
            <v>0</v>
          </cell>
          <cell r="K267">
            <v>0</v>
          </cell>
        </row>
        <row r="268">
          <cell r="A268">
            <v>276</v>
          </cell>
          <cell r="B268" t="str">
            <v>Remove scaffolding A,B, C</v>
          </cell>
          <cell r="C268">
            <v>0</v>
          </cell>
          <cell r="D268">
            <v>0</v>
          </cell>
          <cell r="E268">
            <v>0</v>
          </cell>
          <cell r="F268">
            <v>44174</v>
          </cell>
          <cell r="G268">
            <v>44180</v>
          </cell>
          <cell r="H268">
            <v>5</v>
          </cell>
          <cell r="I268">
            <v>0</v>
          </cell>
          <cell r="J268">
            <v>0</v>
          </cell>
          <cell r="K268">
            <v>0</v>
          </cell>
        </row>
        <row r="269">
          <cell r="A269">
            <v>277</v>
          </cell>
          <cell r="B269" t="str">
            <v>Circuit 2D</v>
          </cell>
          <cell r="C269">
            <v>0</v>
          </cell>
          <cell r="D269">
            <v>0</v>
          </cell>
          <cell r="E269">
            <v>0</v>
          </cell>
          <cell r="F269">
            <v>44312</v>
          </cell>
          <cell r="G269">
            <v>44326</v>
          </cell>
          <cell r="H269">
            <v>10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>
            <v>278</v>
          </cell>
          <cell r="B270" t="str">
            <v>Circuit 2E</v>
          </cell>
          <cell r="C270">
            <v>0</v>
          </cell>
          <cell r="D270">
            <v>0</v>
          </cell>
          <cell r="E270">
            <v>0</v>
          </cell>
          <cell r="F270">
            <v>44327</v>
          </cell>
          <cell r="G270">
            <v>44340</v>
          </cell>
          <cell r="H270">
            <v>10</v>
          </cell>
          <cell r="I270">
            <v>0</v>
          </cell>
          <cell r="J270">
            <v>0</v>
          </cell>
          <cell r="K270">
            <v>0</v>
          </cell>
        </row>
        <row r="271">
          <cell r="A271">
            <v>279</v>
          </cell>
          <cell r="B271" t="str">
            <v>Circuit 2F</v>
          </cell>
          <cell r="C271">
            <v>0</v>
          </cell>
          <cell r="D271">
            <v>0</v>
          </cell>
          <cell r="E271">
            <v>0</v>
          </cell>
          <cell r="F271">
            <v>44341</v>
          </cell>
          <cell r="G271">
            <v>44355</v>
          </cell>
          <cell r="H271">
            <v>10</v>
          </cell>
          <cell r="I271">
            <v>0</v>
          </cell>
          <cell r="J271">
            <v>0</v>
          </cell>
          <cell r="K271">
            <v>0</v>
          </cell>
        </row>
        <row r="272">
          <cell r="A272">
            <v>280</v>
          </cell>
          <cell r="B272" t="str">
            <v>Second circuit tested</v>
          </cell>
          <cell r="C272">
            <v>0</v>
          </cell>
          <cell r="D272">
            <v>0</v>
          </cell>
          <cell r="E272">
            <v>0</v>
          </cell>
          <cell r="F272">
            <v>44355</v>
          </cell>
          <cell r="G272">
            <v>44355</v>
          </cell>
          <cell r="H272">
            <v>1</v>
          </cell>
          <cell r="I272">
            <v>0</v>
          </cell>
          <cell r="J272">
            <v>0</v>
          </cell>
          <cell r="K272">
            <v>0</v>
          </cell>
        </row>
        <row r="273">
          <cell r="A273">
            <v>281</v>
          </cell>
          <cell r="B273" t="str">
            <v>Remove Scaffolding D, E, F</v>
          </cell>
          <cell r="C273">
            <v>0</v>
          </cell>
          <cell r="D273">
            <v>0</v>
          </cell>
          <cell r="E273">
            <v>0</v>
          </cell>
          <cell r="F273">
            <v>44356</v>
          </cell>
          <cell r="G273">
            <v>44362</v>
          </cell>
          <cell r="H273">
            <v>5</v>
          </cell>
          <cell r="I273">
            <v>0</v>
          </cell>
          <cell r="J273">
            <v>0</v>
          </cell>
          <cell r="K273">
            <v>0</v>
          </cell>
        </row>
        <row r="274">
          <cell r="A274">
            <v>282</v>
          </cell>
          <cell r="B274" t="str">
            <v>Demobilise test equipment</v>
          </cell>
          <cell r="C274">
            <v>0</v>
          </cell>
          <cell r="D274">
            <v>0</v>
          </cell>
          <cell r="E274">
            <v>0</v>
          </cell>
          <cell r="F274">
            <v>44363</v>
          </cell>
          <cell r="G274">
            <v>44364</v>
          </cell>
          <cell r="H274">
            <v>2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283</v>
          </cell>
          <cell r="B275" t="str">
            <v>Busbars and Downdroppers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284</v>
          </cell>
          <cell r="B276" t="str">
            <v>Western Sealing End Compound Circuit 1</v>
          </cell>
          <cell r="C276">
            <v>0</v>
          </cell>
          <cell r="D276">
            <v>0</v>
          </cell>
          <cell r="E276">
            <v>0</v>
          </cell>
          <cell r="F276">
            <v>44174</v>
          </cell>
          <cell r="G276">
            <v>44180</v>
          </cell>
          <cell r="H276">
            <v>5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285</v>
          </cell>
          <cell r="B277" t="str">
            <v>Eastern Sealing End Compound Circuit 1</v>
          </cell>
          <cell r="C277">
            <v>0</v>
          </cell>
          <cell r="D277">
            <v>0</v>
          </cell>
          <cell r="E277">
            <v>0</v>
          </cell>
          <cell r="F277">
            <v>44181</v>
          </cell>
          <cell r="G277">
            <v>44187</v>
          </cell>
          <cell r="H277">
            <v>5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286</v>
          </cell>
          <cell r="B278" t="str">
            <v>Western Sealing End Compound Circuit 2</v>
          </cell>
          <cell r="C278">
            <v>0</v>
          </cell>
          <cell r="D278">
            <v>0</v>
          </cell>
          <cell r="E278">
            <v>0</v>
          </cell>
          <cell r="F278">
            <v>44356</v>
          </cell>
          <cell r="G278">
            <v>44362</v>
          </cell>
          <cell r="H278">
            <v>5</v>
          </cell>
          <cell r="I278">
            <v>0</v>
          </cell>
          <cell r="J278">
            <v>0</v>
          </cell>
          <cell r="K278">
            <v>0</v>
          </cell>
        </row>
        <row r="279">
          <cell r="A279" t="str">
            <v>287</v>
          </cell>
          <cell r="B279" t="str">
            <v>Eastern Sealing End Compound Circuit 2</v>
          </cell>
          <cell r="C279">
            <v>0</v>
          </cell>
          <cell r="D279">
            <v>0</v>
          </cell>
          <cell r="E279">
            <v>0</v>
          </cell>
          <cell r="F279">
            <v>44363</v>
          </cell>
          <cell r="G279">
            <v>44369</v>
          </cell>
          <cell r="H279">
            <v>5</v>
          </cell>
          <cell r="I279">
            <v>0</v>
          </cell>
          <cell r="J279">
            <v>0</v>
          </cell>
          <cell r="K279">
            <v>0</v>
          </cell>
        </row>
        <row r="280">
          <cell r="A280">
            <v>288</v>
          </cell>
          <cell r="B280" t="str">
            <v>Commissioning</v>
          </cell>
          <cell r="C280">
            <v>0</v>
          </cell>
          <cell r="D280">
            <v>0</v>
          </cell>
          <cell r="E280">
            <v>0</v>
          </cell>
          <cell r="F280">
            <v>44370</v>
          </cell>
          <cell r="G280">
            <v>44454</v>
          </cell>
          <cell r="H280">
            <v>60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>
            <v>289</v>
          </cell>
          <cell r="B281" t="str">
            <v>Contractors Staff/Plant Drivers/Plant Maintenance/Security/NG Client/H&amp;S Inspections</v>
          </cell>
          <cell r="C281">
            <v>0</v>
          </cell>
          <cell r="D281">
            <v>0</v>
          </cell>
          <cell r="E281">
            <v>0</v>
          </cell>
          <cell r="F281">
            <v>43739</v>
          </cell>
          <cell r="G281">
            <v>44369</v>
          </cell>
          <cell r="H281">
            <v>423</v>
          </cell>
          <cell r="I281">
            <v>0</v>
          </cell>
          <cell r="J281">
            <v>0</v>
          </cell>
          <cell r="K281">
            <v>0</v>
          </cell>
        </row>
        <row r="282">
          <cell r="A282">
            <v>290</v>
          </cell>
          <cell r="B282" t="str">
            <v>Site De-Mobilisation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A283">
            <v>291</v>
          </cell>
          <cell r="B283" t="str">
            <v>Light Vehicle traffic movements during Site De-mobilisation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44678</v>
          </cell>
          <cell r="J283">
            <v>44876</v>
          </cell>
          <cell r="K283">
            <v>140</v>
          </cell>
        </row>
        <row r="284">
          <cell r="A284">
            <v>292</v>
          </cell>
          <cell r="B284" t="str">
            <v>Remove Haul Road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44684</v>
          </cell>
          <cell r="J284">
            <v>44798</v>
          </cell>
          <cell r="K284">
            <v>82</v>
          </cell>
        </row>
        <row r="285">
          <cell r="A285">
            <v>293</v>
          </cell>
          <cell r="B285" t="str">
            <v>Remove drainage &amp; lagoons/soakaways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44678</v>
          </cell>
          <cell r="J285">
            <v>44735</v>
          </cell>
          <cell r="K285">
            <v>40</v>
          </cell>
        </row>
        <row r="286">
          <cell r="A286">
            <v>294</v>
          </cell>
          <cell r="B286" t="str">
            <v>Restoration drainage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44678</v>
          </cell>
          <cell r="J286">
            <v>44735</v>
          </cell>
          <cell r="K286">
            <v>40</v>
          </cell>
        </row>
        <row r="287">
          <cell r="A287">
            <v>295</v>
          </cell>
          <cell r="B287" t="str">
            <v>Resoiling &amp; topsoil reinstatement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44690</v>
          </cell>
          <cell r="J287">
            <v>44834</v>
          </cell>
          <cell r="K287">
            <v>103</v>
          </cell>
        </row>
        <row r="288">
          <cell r="A288">
            <v>296</v>
          </cell>
          <cell r="B288" t="str">
            <v>Reinstate easement - reseed, install marker posts/ blocks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44736</v>
          </cell>
          <cell r="J288">
            <v>44791</v>
          </cell>
          <cell r="K288">
            <v>40</v>
          </cell>
        </row>
        <row r="289">
          <cell r="A289">
            <v>297</v>
          </cell>
          <cell r="B289" t="str">
            <v>Remove Post and Wire Fencing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44792</v>
          </cell>
          <cell r="J289">
            <v>44862</v>
          </cell>
          <cell r="K289">
            <v>50</v>
          </cell>
        </row>
        <row r="290">
          <cell r="A290">
            <v>298</v>
          </cell>
          <cell r="B290" t="str">
            <v>Hedge Re-Planting and Double Post and Rail Fencing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44792</v>
          </cell>
          <cell r="J290">
            <v>44820</v>
          </cell>
          <cell r="K290">
            <v>20</v>
          </cell>
        </row>
        <row r="291">
          <cell r="A291">
            <v>299</v>
          </cell>
          <cell r="B291" t="str">
            <v>Remove and re-instate Plant Crossings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44736</v>
          </cell>
          <cell r="J291">
            <v>44798</v>
          </cell>
          <cell r="K291">
            <v>45</v>
          </cell>
        </row>
        <row r="292">
          <cell r="A292" t="str">
            <v>300</v>
          </cell>
          <cell r="B292" t="str">
            <v>De-Mobilise Compound etc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44865</v>
          </cell>
          <cell r="J292">
            <v>44876</v>
          </cell>
          <cell r="K292">
            <v>10</v>
          </cell>
        </row>
      </sheetData>
      <sheetData sheetId="10">
        <row r="2">
          <cell r="A2" t="str">
            <v>Ref.</v>
          </cell>
          <cell r="B2" t="str">
            <v>Task Name</v>
          </cell>
          <cell r="C2" t="str">
            <v>Setup</v>
          </cell>
          <cell r="D2">
            <v>0</v>
          </cell>
          <cell r="E2">
            <v>0</v>
          </cell>
          <cell r="F2" t="str">
            <v>Works</v>
          </cell>
          <cell r="G2">
            <v>0</v>
          </cell>
          <cell r="H2">
            <v>0</v>
          </cell>
          <cell r="I2" t="str">
            <v>De-mobilisation</v>
          </cell>
          <cell r="J2">
            <v>0</v>
          </cell>
          <cell r="K2">
            <v>0</v>
          </cell>
        </row>
        <row r="3">
          <cell r="A3">
            <v>0</v>
          </cell>
          <cell r="B3">
            <v>0</v>
          </cell>
          <cell r="C3" t="str">
            <v>Start</v>
          </cell>
          <cell r="D3" t="str">
            <v>Finish</v>
          </cell>
          <cell r="E3" t="str">
            <v>Duration</v>
          </cell>
          <cell r="F3" t="str">
            <v>Start</v>
          </cell>
          <cell r="G3" t="str">
            <v>Finish</v>
          </cell>
          <cell r="H3" t="str">
            <v>Duration</v>
          </cell>
          <cell r="I3" t="str">
            <v>Start</v>
          </cell>
          <cell r="J3" t="str">
            <v>Finish</v>
          </cell>
          <cell r="K3" t="str">
            <v>Duration</v>
          </cell>
        </row>
        <row r="4">
          <cell r="A4" t="str">
            <v>16</v>
          </cell>
          <cell r="B4" t="str">
            <v>Dedham Vale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A5" t="str">
            <v>17</v>
          </cell>
          <cell r="B5" t="str">
            <v>Site Enabling works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A6" t="str">
            <v>18</v>
          </cell>
          <cell r="B6" t="str">
            <v>Surveys</v>
          </cell>
          <cell r="C6">
            <v>0</v>
          </cell>
          <cell r="D6">
            <v>0</v>
          </cell>
          <cell r="E6">
            <v>0</v>
          </cell>
          <cell r="F6">
            <v>43836</v>
          </cell>
          <cell r="G6">
            <v>43861</v>
          </cell>
          <cell r="H6">
            <v>20</v>
          </cell>
          <cell r="I6">
            <v>0</v>
          </cell>
          <cell r="J6">
            <v>0</v>
          </cell>
          <cell r="K6">
            <v>0</v>
          </cell>
        </row>
        <row r="7">
          <cell r="A7" t="str">
            <v>19</v>
          </cell>
          <cell r="B7" t="str">
            <v>Road access points</v>
          </cell>
          <cell r="C7">
            <v>0</v>
          </cell>
          <cell r="D7">
            <v>0</v>
          </cell>
          <cell r="E7">
            <v>0</v>
          </cell>
          <cell r="F7">
            <v>43840</v>
          </cell>
          <cell r="G7">
            <v>43923</v>
          </cell>
          <cell r="H7">
            <v>60</v>
          </cell>
          <cell r="I7">
            <v>0</v>
          </cell>
          <cell r="J7">
            <v>0</v>
          </cell>
          <cell r="K7">
            <v>0</v>
          </cell>
        </row>
        <row r="8">
          <cell r="A8" t="str">
            <v>20</v>
          </cell>
          <cell r="B8" t="str">
            <v>Strip topsoil for compound and office area</v>
          </cell>
          <cell r="C8">
            <v>0</v>
          </cell>
          <cell r="D8">
            <v>0</v>
          </cell>
          <cell r="E8">
            <v>0</v>
          </cell>
          <cell r="F8">
            <v>43847</v>
          </cell>
          <cell r="G8">
            <v>43853</v>
          </cell>
          <cell r="H8">
            <v>5</v>
          </cell>
          <cell r="I8">
            <v>0</v>
          </cell>
          <cell r="J8">
            <v>0</v>
          </cell>
          <cell r="K8">
            <v>0</v>
          </cell>
        </row>
        <row r="9">
          <cell r="A9" t="str">
            <v>21</v>
          </cell>
          <cell r="B9" t="str">
            <v>Site Compound and office Setup</v>
          </cell>
          <cell r="C9">
            <v>0</v>
          </cell>
          <cell r="D9">
            <v>0</v>
          </cell>
          <cell r="E9">
            <v>0</v>
          </cell>
          <cell r="F9">
            <v>43854</v>
          </cell>
          <cell r="G9">
            <v>43895</v>
          </cell>
          <cell r="H9">
            <v>30</v>
          </cell>
          <cell r="I9">
            <v>0</v>
          </cell>
          <cell r="J9">
            <v>0</v>
          </cell>
          <cell r="K9">
            <v>0</v>
          </cell>
        </row>
        <row r="10">
          <cell r="A10" t="str">
            <v>22</v>
          </cell>
          <cell r="B10" t="str">
            <v>Site Clearance - Trees, hedgerows</v>
          </cell>
          <cell r="C10">
            <v>0</v>
          </cell>
          <cell r="D10">
            <v>0</v>
          </cell>
          <cell r="E10">
            <v>0</v>
          </cell>
          <cell r="F10">
            <v>43875</v>
          </cell>
          <cell r="G10">
            <v>43930</v>
          </cell>
          <cell r="H10">
            <v>40</v>
          </cell>
          <cell r="I10">
            <v>0</v>
          </cell>
          <cell r="J10">
            <v>0</v>
          </cell>
          <cell r="K10">
            <v>0</v>
          </cell>
        </row>
        <row r="11">
          <cell r="A11" t="str">
            <v>23</v>
          </cell>
          <cell r="B11" t="str">
            <v>Install  Post &amp; Wire Fencing [ + post and rail where required]</v>
          </cell>
          <cell r="C11">
            <v>0</v>
          </cell>
          <cell r="D11">
            <v>0</v>
          </cell>
          <cell r="E11">
            <v>0</v>
          </cell>
          <cell r="F11">
            <v>43875</v>
          </cell>
          <cell r="G11">
            <v>44006</v>
          </cell>
          <cell r="H11">
            <v>90</v>
          </cell>
          <cell r="I11">
            <v>0</v>
          </cell>
          <cell r="J11">
            <v>0</v>
          </cell>
          <cell r="K11">
            <v>0</v>
          </cell>
        </row>
        <row r="12">
          <cell r="A12" t="str">
            <v>24</v>
          </cell>
          <cell r="B12" t="str">
            <v>Pre-Construction Drainage</v>
          </cell>
          <cell r="C12">
            <v>0</v>
          </cell>
          <cell r="D12">
            <v>0</v>
          </cell>
          <cell r="E12">
            <v>0</v>
          </cell>
          <cell r="F12">
            <v>43875</v>
          </cell>
          <cell r="G12">
            <v>43930</v>
          </cell>
          <cell r="H12">
            <v>40</v>
          </cell>
          <cell r="I12">
            <v>0</v>
          </cell>
          <cell r="J12">
            <v>0</v>
          </cell>
          <cell r="K12">
            <v>0</v>
          </cell>
        </row>
        <row r="13">
          <cell r="A13" t="str">
            <v>25</v>
          </cell>
          <cell r="B13" t="str">
            <v>Site Drainage inc Lagoons &amp; Soakaways</v>
          </cell>
          <cell r="C13">
            <v>0</v>
          </cell>
          <cell r="D13">
            <v>0</v>
          </cell>
          <cell r="E13">
            <v>0</v>
          </cell>
          <cell r="F13">
            <v>43917</v>
          </cell>
          <cell r="G13">
            <v>43992</v>
          </cell>
          <cell r="H13">
            <v>50</v>
          </cell>
          <cell r="I13">
            <v>0</v>
          </cell>
          <cell r="J13">
            <v>0</v>
          </cell>
          <cell r="K13">
            <v>0</v>
          </cell>
        </row>
        <row r="14">
          <cell r="A14" t="str">
            <v>26</v>
          </cell>
          <cell r="B14" t="str">
            <v>Strip Topsoil - from B1068 to River Box</v>
          </cell>
          <cell r="C14">
            <v>0</v>
          </cell>
          <cell r="D14">
            <v>0</v>
          </cell>
          <cell r="E14">
            <v>0</v>
          </cell>
          <cell r="F14">
            <v>43896</v>
          </cell>
          <cell r="G14">
            <v>43943</v>
          </cell>
          <cell r="H14">
            <v>32</v>
          </cell>
          <cell r="I14">
            <v>0</v>
          </cell>
          <cell r="J14">
            <v>0</v>
          </cell>
          <cell r="K14">
            <v>0</v>
          </cell>
        </row>
        <row r="15">
          <cell r="A15" t="str">
            <v>27</v>
          </cell>
          <cell r="B15" t="str">
            <v>Construct Haul Road from B1068 to River Box</v>
          </cell>
          <cell r="C15">
            <v>0</v>
          </cell>
          <cell r="D15">
            <v>0</v>
          </cell>
          <cell r="E15">
            <v>0</v>
          </cell>
          <cell r="F15">
            <v>43910</v>
          </cell>
          <cell r="G15">
            <v>43956</v>
          </cell>
          <cell r="H15">
            <v>30</v>
          </cell>
          <cell r="I15">
            <v>0</v>
          </cell>
          <cell r="J15">
            <v>0</v>
          </cell>
          <cell r="K15">
            <v>0</v>
          </cell>
        </row>
        <row r="16">
          <cell r="A16" t="str">
            <v>28</v>
          </cell>
          <cell r="B16" t="str">
            <v>Strip Topsoil - from Holt Road to River Box</v>
          </cell>
          <cell r="C16">
            <v>0</v>
          </cell>
          <cell r="D16">
            <v>0</v>
          </cell>
          <cell r="E16">
            <v>0</v>
          </cell>
          <cell r="F16">
            <v>43896</v>
          </cell>
          <cell r="G16">
            <v>43941</v>
          </cell>
          <cell r="H16">
            <v>30</v>
          </cell>
          <cell r="I16">
            <v>0</v>
          </cell>
          <cell r="J16">
            <v>0</v>
          </cell>
          <cell r="K16">
            <v>0</v>
          </cell>
        </row>
        <row r="17">
          <cell r="A17" t="str">
            <v>29</v>
          </cell>
          <cell r="B17" t="str">
            <v>Construct Haul Road from Holt Road to River Box</v>
          </cell>
          <cell r="C17">
            <v>0</v>
          </cell>
          <cell r="D17">
            <v>0</v>
          </cell>
          <cell r="E17">
            <v>0</v>
          </cell>
          <cell r="F17">
            <v>43910</v>
          </cell>
          <cell r="G17">
            <v>43951</v>
          </cell>
          <cell r="H17">
            <v>28</v>
          </cell>
          <cell r="I17">
            <v>0</v>
          </cell>
          <cell r="J17">
            <v>0</v>
          </cell>
          <cell r="K17">
            <v>0</v>
          </cell>
        </row>
        <row r="18">
          <cell r="A18" t="str">
            <v>30</v>
          </cell>
          <cell r="B18" t="str">
            <v>Strip topsoil Holt Road to Dollops Wood</v>
          </cell>
          <cell r="C18">
            <v>0</v>
          </cell>
          <cell r="D18">
            <v>0</v>
          </cell>
          <cell r="E18">
            <v>0</v>
          </cell>
          <cell r="F18">
            <v>43942</v>
          </cell>
          <cell r="G18">
            <v>43950</v>
          </cell>
          <cell r="H18">
            <v>7</v>
          </cell>
          <cell r="I18">
            <v>0</v>
          </cell>
          <cell r="J18">
            <v>0</v>
          </cell>
          <cell r="K18">
            <v>0</v>
          </cell>
        </row>
        <row r="19">
          <cell r="A19" t="str">
            <v>31</v>
          </cell>
          <cell r="B19" t="str">
            <v>Construct Haul Road Holt Road to Dollops Wood</v>
          </cell>
          <cell r="C19">
            <v>0</v>
          </cell>
          <cell r="D19">
            <v>0</v>
          </cell>
          <cell r="E19">
            <v>0</v>
          </cell>
          <cell r="F19">
            <v>43949</v>
          </cell>
          <cell r="G19">
            <v>43957</v>
          </cell>
          <cell r="H19">
            <v>6</v>
          </cell>
          <cell r="I19">
            <v>0</v>
          </cell>
          <cell r="J19">
            <v>0</v>
          </cell>
          <cell r="K19">
            <v>0</v>
          </cell>
        </row>
        <row r="20">
          <cell r="A20" t="str">
            <v>32</v>
          </cell>
          <cell r="B20" t="str">
            <v>Top soil strip for road to eastern sealing end compound</v>
          </cell>
          <cell r="C20">
            <v>0</v>
          </cell>
          <cell r="D20">
            <v>0</v>
          </cell>
          <cell r="E20">
            <v>0</v>
          </cell>
          <cell r="F20">
            <v>43896</v>
          </cell>
          <cell r="G20">
            <v>43907</v>
          </cell>
          <cell r="H20">
            <v>8</v>
          </cell>
          <cell r="I20">
            <v>0</v>
          </cell>
          <cell r="J20">
            <v>0</v>
          </cell>
          <cell r="K20">
            <v>0</v>
          </cell>
        </row>
        <row r="21">
          <cell r="A21" t="str">
            <v>33</v>
          </cell>
          <cell r="B21" t="str">
            <v>Construct Haul Road to eastern sealing end compound</v>
          </cell>
          <cell r="C21">
            <v>0</v>
          </cell>
          <cell r="D21">
            <v>0</v>
          </cell>
          <cell r="E21">
            <v>0</v>
          </cell>
          <cell r="F21">
            <v>43903</v>
          </cell>
          <cell r="G21">
            <v>43913</v>
          </cell>
          <cell r="H21">
            <v>7</v>
          </cell>
          <cell r="I21">
            <v>0</v>
          </cell>
          <cell r="J21">
            <v>0</v>
          </cell>
          <cell r="K21">
            <v>0</v>
          </cell>
        </row>
        <row r="22">
          <cell r="A22" t="str">
            <v>34</v>
          </cell>
          <cell r="B22" t="str">
            <v>Top soil strip from eastern CSE to Dollops Wood</v>
          </cell>
          <cell r="C22">
            <v>0</v>
          </cell>
          <cell r="D22">
            <v>0</v>
          </cell>
          <cell r="E22">
            <v>0</v>
          </cell>
          <cell r="F22">
            <v>43908</v>
          </cell>
          <cell r="G22">
            <v>43928</v>
          </cell>
          <cell r="H22">
            <v>15</v>
          </cell>
          <cell r="I22">
            <v>0</v>
          </cell>
          <cell r="J22">
            <v>0</v>
          </cell>
          <cell r="K22">
            <v>0</v>
          </cell>
        </row>
        <row r="23">
          <cell r="A23" t="str">
            <v>35</v>
          </cell>
          <cell r="B23" t="str">
            <v>Construct Haul Road from eastern CSE to Dollops Wood</v>
          </cell>
          <cell r="C23">
            <v>0</v>
          </cell>
          <cell r="D23">
            <v>0</v>
          </cell>
          <cell r="E23">
            <v>0</v>
          </cell>
          <cell r="F23">
            <v>43915</v>
          </cell>
          <cell r="G23">
            <v>43936</v>
          </cell>
          <cell r="H23">
            <v>14</v>
          </cell>
          <cell r="I23">
            <v>0</v>
          </cell>
          <cell r="J23">
            <v>0</v>
          </cell>
          <cell r="K23">
            <v>0</v>
          </cell>
        </row>
        <row r="24">
          <cell r="A24" t="str">
            <v>36</v>
          </cell>
          <cell r="B24" t="str">
            <v>Top soil strip for road to western sealing end compound</v>
          </cell>
          <cell r="C24">
            <v>0</v>
          </cell>
          <cell r="D24">
            <v>0</v>
          </cell>
          <cell r="E24">
            <v>0</v>
          </cell>
          <cell r="F24">
            <v>43944</v>
          </cell>
          <cell r="G24">
            <v>43950</v>
          </cell>
          <cell r="H24">
            <v>5</v>
          </cell>
          <cell r="I24">
            <v>0</v>
          </cell>
          <cell r="J24">
            <v>0</v>
          </cell>
          <cell r="K24">
            <v>0</v>
          </cell>
        </row>
        <row r="25">
          <cell r="A25" t="str">
            <v>37</v>
          </cell>
          <cell r="B25" t="str">
            <v>Construct haul road to western sealing end compound</v>
          </cell>
          <cell r="C25">
            <v>0</v>
          </cell>
          <cell r="D25">
            <v>0</v>
          </cell>
          <cell r="E25">
            <v>0</v>
          </cell>
          <cell r="F25">
            <v>43956</v>
          </cell>
          <cell r="G25">
            <v>43962</v>
          </cell>
          <cell r="H25">
            <v>5</v>
          </cell>
          <cell r="I25">
            <v>0</v>
          </cell>
          <cell r="J25">
            <v>0</v>
          </cell>
          <cell r="K25">
            <v>0</v>
          </cell>
        </row>
        <row r="26">
          <cell r="A26" t="str">
            <v>38</v>
          </cell>
          <cell r="B26" t="str">
            <v>Topsoil strip in vicinity of B1068</v>
          </cell>
          <cell r="C26">
            <v>0</v>
          </cell>
          <cell r="D26">
            <v>0</v>
          </cell>
          <cell r="E26">
            <v>0</v>
          </cell>
          <cell r="F26">
            <v>43951</v>
          </cell>
          <cell r="G26">
            <v>43972</v>
          </cell>
          <cell r="H26">
            <v>15</v>
          </cell>
          <cell r="I26">
            <v>0</v>
          </cell>
          <cell r="J26">
            <v>0</v>
          </cell>
          <cell r="K26">
            <v>0</v>
          </cell>
        </row>
        <row r="27">
          <cell r="A27" t="str">
            <v>39</v>
          </cell>
          <cell r="B27" t="str">
            <v>Construct haul road in vicinity of B1068</v>
          </cell>
          <cell r="C27">
            <v>0</v>
          </cell>
          <cell r="D27">
            <v>0</v>
          </cell>
          <cell r="E27">
            <v>0</v>
          </cell>
          <cell r="F27">
            <v>43963</v>
          </cell>
          <cell r="G27">
            <v>43983</v>
          </cell>
          <cell r="H27">
            <v>14</v>
          </cell>
          <cell r="I27">
            <v>0</v>
          </cell>
          <cell r="J27">
            <v>0</v>
          </cell>
          <cell r="K27">
            <v>0</v>
          </cell>
        </row>
        <row r="28">
          <cell r="A28" t="str">
            <v>40</v>
          </cell>
          <cell r="B28" t="str">
            <v>Cable Sealing End Compound Construction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A29" t="str">
            <v>41</v>
          </cell>
          <cell r="B29" t="str">
            <v>Western Compound - Section 1 cable</v>
          </cell>
          <cell r="C29">
            <v>44229</v>
          </cell>
          <cell r="D29">
            <v>44234</v>
          </cell>
          <cell r="E29">
            <v>4</v>
          </cell>
          <cell r="F29">
            <v>44235</v>
          </cell>
          <cell r="G29">
            <v>44394</v>
          </cell>
          <cell r="H29">
            <v>111</v>
          </cell>
          <cell r="I29">
            <v>44395</v>
          </cell>
          <cell r="J29">
            <v>44400</v>
          </cell>
          <cell r="K29">
            <v>5</v>
          </cell>
        </row>
        <row r="30">
          <cell r="A30" t="str">
            <v>41a</v>
          </cell>
          <cell r="B30" t="str">
            <v>Eastern Compound - Section 7 cable (Concrete lorry visits)</v>
          </cell>
          <cell r="C30">
            <v>0</v>
          </cell>
          <cell r="D30">
            <v>0</v>
          </cell>
          <cell r="E30">
            <v>0</v>
          </cell>
          <cell r="F30">
            <v>44309</v>
          </cell>
          <cell r="G30">
            <v>44315</v>
          </cell>
          <cell r="H30">
            <v>5</v>
          </cell>
          <cell r="I30">
            <v>0</v>
          </cell>
          <cell r="J30">
            <v>0</v>
          </cell>
          <cell r="K30">
            <v>0</v>
          </cell>
        </row>
        <row r="31">
          <cell r="A31" t="str">
            <v>41b</v>
          </cell>
          <cell r="B31" t="str">
            <v>Western Compound - Section 1 cable (Crane visits)</v>
          </cell>
          <cell r="C31">
            <v>0</v>
          </cell>
          <cell r="D31">
            <v>0</v>
          </cell>
          <cell r="E31">
            <v>0</v>
          </cell>
          <cell r="F31">
            <v>44336</v>
          </cell>
          <cell r="G31">
            <v>44350</v>
          </cell>
          <cell r="H31">
            <v>10</v>
          </cell>
          <cell r="I31">
            <v>0</v>
          </cell>
          <cell r="J31">
            <v>0</v>
          </cell>
          <cell r="K31">
            <v>0</v>
          </cell>
        </row>
        <row r="32">
          <cell r="A32">
            <v>42</v>
          </cell>
          <cell r="B32" t="str">
            <v>Eastern Compound - Section 7 cable</v>
          </cell>
          <cell r="C32">
            <v>43914</v>
          </cell>
          <cell r="D32">
            <v>43920</v>
          </cell>
          <cell r="E32">
            <v>5</v>
          </cell>
          <cell r="F32">
            <v>43921</v>
          </cell>
          <cell r="G32">
            <v>44081</v>
          </cell>
          <cell r="H32">
            <v>110</v>
          </cell>
          <cell r="I32">
            <v>44082</v>
          </cell>
          <cell r="J32">
            <v>44088</v>
          </cell>
          <cell r="K32">
            <v>5</v>
          </cell>
        </row>
        <row r="33">
          <cell r="A33" t="str">
            <v>42a</v>
          </cell>
          <cell r="B33" t="str">
            <v>Eastern Compound - Section 7 cable (Concrete lorry visits)</v>
          </cell>
          <cell r="C33">
            <v>0</v>
          </cell>
          <cell r="D33">
            <v>0</v>
          </cell>
          <cell r="E33">
            <v>0</v>
          </cell>
          <cell r="F33">
            <v>43999</v>
          </cell>
          <cell r="G33">
            <v>44005</v>
          </cell>
          <cell r="H33">
            <v>5</v>
          </cell>
          <cell r="I33">
            <v>0</v>
          </cell>
          <cell r="J33">
            <v>0</v>
          </cell>
          <cell r="K33">
            <v>0</v>
          </cell>
        </row>
        <row r="34">
          <cell r="A34" t="str">
            <v>42b</v>
          </cell>
          <cell r="B34" t="str">
            <v>Western Compound - Section 1 cable (Crane visits)</v>
          </cell>
          <cell r="C34">
            <v>0</v>
          </cell>
          <cell r="D34">
            <v>0</v>
          </cell>
          <cell r="E34">
            <v>0</v>
          </cell>
          <cell r="F34">
            <v>44025</v>
          </cell>
          <cell r="G34">
            <v>44038</v>
          </cell>
          <cell r="H34">
            <v>10</v>
          </cell>
          <cell r="I34">
            <v>0</v>
          </cell>
          <cell r="J34">
            <v>0</v>
          </cell>
          <cell r="K34">
            <v>0</v>
          </cell>
        </row>
        <row r="35">
          <cell r="A35" t="str">
            <v>43</v>
          </cell>
          <cell r="B35" t="str">
            <v>HDD of River Box and Dollops Wood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44</v>
          </cell>
          <cell r="B36" t="str">
            <v>Design and Preparation for 19 duct crossings of the River Box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A37" t="str">
            <v>45</v>
          </cell>
          <cell r="B37" t="str">
            <v>Design and Preparation for 19 duct crossings of Dollops Wood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A38" t="str">
            <v>46</v>
          </cell>
          <cell r="B38" t="str">
            <v>Site works for Dollops Wood crossing installing 19 ducts - section 7 cable (Main Drill Site)</v>
          </cell>
          <cell r="C38">
            <v>43938</v>
          </cell>
          <cell r="D38">
            <v>43941</v>
          </cell>
          <cell r="E38">
            <v>2</v>
          </cell>
          <cell r="F38">
            <v>43941</v>
          </cell>
          <cell r="G38">
            <v>44077</v>
          </cell>
          <cell r="H38">
            <v>96</v>
          </cell>
          <cell r="I38">
            <v>44079</v>
          </cell>
          <cell r="J38">
            <v>44082</v>
          </cell>
          <cell r="K38">
            <v>2</v>
          </cell>
        </row>
        <row r="39">
          <cell r="A39" t="str">
            <v>47</v>
          </cell>
          <cell r="B39" t="str">
            <v>Site works for River Box crossing installing 19 ducts - section 3-4 cable (Main Drill Site)</v>
          </cell>
          <cell r="C39">
            <v>44083</v>
          </cell>
          <cell r="D39">
            <v>44084</v>
          </cell>
          <cell r="E39">
            <v>2</v>
          </cell>
          <cell r="F39">
            <v>44084</v>
          </cell>
          <cell r="G39">
            <v>44119</v>
          </cell>
          <cell r="H39">
            <v>26</v>
          </cell>
          <cell r="I39">
            <v>44121</v>
          </cell>
          <cell r="J39">
            <v>44124</v>
          </cell>
          <cell r="K39">
            <v>2</v>
          </cell>
        </row>
        <row r="40">
          <cell r="A40" t="str">
            <v>48</v>
          </cell>
          <cell r="B40" t="str">
            <v>Cable Trench Works, Cable Installation + Fibre optic duct, CBS and Backfill - 7 Cable Sections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A41" t="str">
            <v>49</v>
          </cell>
          <cell r="B41" t="str">
            <v>Excavation+ CBS bed- Section 2 - A (Fruit Farm)</v>
          </cell>
          <cell r="C41">
            <v>0</v>
          </cell>
          <cell r="D41">
            <v>0</v>
          </cell>
          <cell r="E41">
            <v>0</v>
          </cell>
          <cell r="F41">
            <v>43991</v>
          </cell>
          <cell r="G41">
            <v>44004</v>
          </cell>
          <cell r="H41">
            <v>10</v>
          </cell>
          <cell r="I41">
            <v>0</v>
          </cell>
          <cell r="J41">
            <v>0</v>
          </cell>
          <cell r="K41">
            <v>0</v>
          </cell>
        </row>
        <row r="42">
          <cell r="A42" t="str">
            <v>50</v>
          </cell>
          <cell r="B42" t="str">
            <v>Install cables</v>
          </cell>
          <cell r="C42">
            <v>0</v>
          </cell>
          <cell r="D42">
            <v>0</v>
          </cell>
          <cell r="E42">
            <v>0</v>
          </cell>
          <cell r="F42">
            <v>44005</v>
          </cell>
          <cell r="G42">
            <v>44011</v>
          </cell>
          <cell r="H42">
            <v>5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>51</v>
          </cell>
          <cell r="B43" t="str">
            <v>CBS backfill, Marker tiles &amp; backfill</v>
          </cell>
          <cell r="C43">
            <v>0</v>
          </cell>
          <cell r="D43">
            <v>0</v>
          </cell>
          <cell r="E43">
            <v>0</v>
          </cell>
          <cell r="F43">
            <v>44012</v>
          </cell>
          <cell r="G43">
            <v>44025</v>
          </cell>
          <cell r="H43">
            <v>10</v>
          </cell>
          <cell r="I43">
            <v>0</v>
          </cell>
          <cell r="J43">
            <v>0</v>
          </cell>
          <cell r="K43">
            <v>0</v>
          </cell>
        </row>
        <row r="44">
          <cell r="A44" t="str">
            <v>52</v>
          </cell>
          <cell r="B44" t="str">
            <v>Section 2 - B</v>
          </cell>
          <cell r="C44">
            <v>0</v>
          </cell>
          <cell r="D44">
            <v>0</v>
          </cell>
          <cell r="E44">
            <v>0</v>
          </cell>
          <cell r="F44">
            <v>44012</v>
          </cell>
          <cell r="G44">
            <v>44025</v>
          </cell>
          <cell r="H44">
            <v>10</v>
          </cell>
          <cell r="I44">
            <v>0</v>
          </cell>
          <cell r="J44">
            <v>0</v>
          </cell>
          <cell r="K44">
            <v>0</v>
          </cell>
        </row>
        <row r="45">
          <cell r="A45" t="str">
            <v>53</v>
          </cell>
          <cell r="B45" t="str">
            <v>Install cables</v>
          </cell>
          <cell r="C45">
            <v>0</v>
          </cell>
          <cell r="D45">
            <v>0</v>
          </cell>
          <cell r="E45">
            <v>0</v>
          </cell>
          <cell r="F45">
            <v>44026</v>
          </cell>
          <cell r="G45">
            <v>44032</v>
          </cell>
          <cell r="H45">
            <v>5</v>
          </cell>
          <cell r="I45">
            <v>0</v>
          </cell>
          <cell r="J45">
            <v>0</v>
          </cell>
          <cell r="K45">
            <v>0</v>
          </cell>
        </row>
        <row r="46">
          <cell r="A46" t="str">
            <v>54</v>
          </cell>
          <cell r="B46" t="str">
            <v>CBS backfill, Marker tiles &amp; backfill</v>
          </cell>
          <cell r="C46">
            <v>0</v>
          </cell>
          <cell r="D46">
            <v>0</v>
          </cell>
          <cell r="E46">
            <v>0</v>
          </cell>
          <cell r="F46">
            <v>44033</v>
          </cell>
          <cell r="G46">
            <v>44046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</row>
        <row r="47">
          <cell r="A47" t="str">
            <v>55</v>
          </cell>
          <cell r="B47" t="str">
            <v>Section 1 - A into Western CSE</v>
          </cell>
          <cell r="C47">
            <v>0</v>
          </cell>
          <cell r="D47">
            <v>0</v>
          </cell>
          <cell r="E47">
            <v>0</v>
          </cell>
          <cell r="F47">
            <v>44090</v>
          </cell>
          <cell r="G47">
            <v>44103</v>
          </cell>
          <cell r="H47">
            <v>10</v>
          </cell>
          <cell r="I47">
            <v>0</v>
          </cell>
          <cell r="J47">
            <v>0</v>
          </cell>
          <cell r="K47">
            <v>0</v>
          </cell>
        </row>
        <row r="48">
          <cell r="A48" t="str">
            <v>56</v>
          </cell>
          <cell r="B48" t="str">
            <v>Install cables</v>
          </cell>
          <cell r="C48">
            <v>0</v>
          </cell>
          <cell r="D48">
            <v>0</v>
          </cell>
          <cell r="E48">
            <v>0</v>
          </cell>
          <cell r="F48">
            <v>44104</v>
          </cell>
          <cell r="G48">
            <v>44110</v>
          </cell>
          <cell r="H48">
            <v>5</v>
          </cell>
          <cell r="I48">
            <v>0</v>
          </cell>
          <cell r="J48">
            <v>0</v>
          </cell>
          <cell r="K48">
            <v>0</v>
          </cell>
        </row>
        <row r="49">
          <cell r="A49" t="str">
            <v>57</v>
          </cell>
          <cell r="B49" t="str">
            <v>CBS backfill, Marker tiles &amp; backfill</v>
          </cell>
          <cell r="C49">
            <v>0</v>
          </cell>
          <cell r="D49">
            <v>0</v>
          </cell>
          <cell r="E49">
            <v>0</v>
          </cell>
          <cell r="F49">
            <v>44111</v>
          </cell>
          <cell r="G49">
            <v>44124</v>
          </cell>
          <cell r="H49">
            <v>10</v>
          </cell>
          <cell r="I49">
            <v>0</v>
          </cell>
          <cell r="J49">
            <v>0</v>
          </cell>
          <cell r="K49">
            <v>0</v>
          </cell>
        </row>
        <row r="50">
          <cell r="A50" t="str">
            <v>58</v>
          </cell>
          <cell r="B50" t="str">
            <v>Section 1 - B into Western CSE</v>
          </cell>
          <cell r="C50">
            <v>0</v>
          </cell>
          <cell r="D50">
            <v>0</v>
          </cell>
          <cell r="E50">
            <v>0</v>
          </cell>
          <cell r="F50">
            <v>44111</v>
          </cell>
          <cell r="G50">
            <v>44124</v>
          </cell>
          <cell r="H50">
            <v>10</v>
          </cell>
          <cell r="I50">
            <v>0</v>
          </cell>
          <cell r="J50">
            <v>0</v>
          </cell>
          <cell r="K50">
            <v>0</v>
          </cell>
        </row>
        <row r="51">
          <cell r="A51" t="str">
            <v>59</v>
          </cell>
          <cell r="B51" t="str">
            <v>Install cables</v>
          </cell>
          <cell r="C51">
            <v>0</v>
          </cell>
          <cell r="D51">
            <v>0</v>
          </cell>
          <cell r="E51">
            <v>0</v>
          </cell>
          <cell r="F51">
            <v>44125</v>
          </cell>
          <cell r="G51">
            <v>44131</v>
          </cell>
          <cell r="H51">
            <v>5</v>
          </cell>
          <cell r="I51">
            <v>0</v>
          </cell>
          <cell r="J51">
            <v>0</v>
          </cell>
          <cell r="K51">
            <v>0</v>
          </cell>
        </row>
        <row r="52">
          <cell r="A52" t="str">
            <v>60</v>
          </cell>
          <cell r="B52" t="str">
            <v>CBS backfill, Marker tiles &amp; backfill</v>
          </cell>
          <cell r="C52">
            <v>0</v>
          </cell>
          <cell r="D52">
            <v>0</v>
          </cell>
          <cell r="E52">
            <v>0</v>
          </cell>
          <cell r="F52">
            <v>44132</v>
          </cell>
          <cell r="G52">
            <v>44145</v>
          </cell>
          <cell r="H52">
            <v>10</v>
          </cell>
          <cell r="I52">
            <v>0</v>
          </cell>
          <cell r="J52">
            <v>0</v>
          </cell>
          <cell r="K52">
            <v>0</v>
          </cell>
        </row>
        <row r="53">
          <cell r="A53" t="str">
            <v>61</v>
          </cell>
          <cell r="B53" t="str">
            <v>Section 3 - A</v>
          </cell>
          <cell r="C53">
            <v>0</v>
          </cell>
          <cell r="D53">
            <v>0</v>
          </cell>
          <cell r="E53">
            <v>0</v>
          </cell>
          <cell r="F53">
            <v>44033</v>
          </cell>
          <cell r="G53">
            <v>44046</v>
          </cell>
          <cell r="H53">
            <v>10</v>
          </cell>
          <cell r="I53">
            <v>0</v>
          </cell>
          <cell r="J53">
            <v>0</v>
          </cell>
          <cell r="K53">
            <v>0</v>
          </cell>
        </row>
        <row r="54">
          <cell r="A54" t="str">
            <v>62</v>
          </cell>
          <cell r="B54" t="str">
            <v>Install cables</v>
          </cell>
          <cell r="C54">
            <v>0</v>
          </cell>
          <cell r="D54">
            <v>0</v>
          </cell>
          <cell r="E54">
            <v>0</v>
          </cell>
          <cell r="F54">
            <v>44047</v>
          </cell>
          <cell r="G54">
            <v>44053</v>
          </cell>
          <cell r="H54">
            <v>5</v>
          </cell>
          <cell r="I54">
            <v>0</v>
          </cell>
          <cell r="J54">
            <v>0</v>
          </cell>
          <cell r="K54">
            <v>0</v>
          </cell>
        </row>
        <row r="55">
          <cell r="A55" t="str">
            <v>63</v>
          </cell>
          <cell r="B55" t="str">
            <v>CBS backfill, Marker tiles &amp; backfill</v>
          </cell>
          <cell r="C55">
            <v>0</v>
          </cell>
          <cell r="D55">
            <v>0</v>
          </cell>
          <cell r="E55">
            <v>0</v>
          </cell>
          <cell r="F55">
            <v>44054</v>
          </cell>
          <cell r="G55">
            <v>44067</v>
          </cell>
          <cell r="H55">
            <v>10</v>
          </cell>
          <cell r="I55">
            <v>0</v>
          </cell>
          <cell r="J55">
            <v>0</v>
          </cell>
          <cell r="K55">
            <v>0</v>
          </cell>
        </row>
        <row r="56">
          <cell r="A56" t="str">
            <v>64</v>
          </cell>
          <cell r="B56" t="str">
            <v>Section 3 - B</v>
          </cell>
          <cell r="C56">
            <v>0</v>
          </cell>
          <cell r="D56">
            <v>0</v>
          </cell>
          <cell r="E56">
            <v>0</v>
          </cell>
          <cell r="F56">
            <v>44054</v>
          </cell>
          <cell r="G56">
            <v>44067</v>
          </cell>
          <cell r="H56">
            <v>10</v>
          </cell>
          <cell r="I56">
            <v>0</v>
          </cell>
          <cell r="J56">
            <v>0</v>
          </cell>
          <cell r="K56">
            <v>0</v>
          </cell>
        </row>
        <row r="57">
          <cell r="A57" t="str">
            <v>65</v>
          </cell>
          <cell r="B57" t="str">
            <v>Install cables</v>
          </cell>
          <cell r="C57">
            <v>0</v>
          </cell>
          <cell r="D57">
            <v>0</v>
          </cell>
          <cell r="E57">
            <v>0</v>
          </cell>
          <cell r="F57">
            <v>44068</v>
          </cell>
          <cell r="G57">
            <v>44075</v>
          </cell>
          <cell r="H57">
            <v>5</v>
          </cell>
          <cell r="I57">
            <v>0</v>
          </cell>
          <cell r="J57">
            <v>0</v>
          </cell>
          <cell r="K57">
            <v>0</v>
          </cell>
        </row>
        <row r="58">
          <cell r="A58" t="str">
            <v>66</v>
          </cell>
          <cell r="B58" t="str">
            <v>CBS backfill, Marker tiles &amp; backfill</v>
          </cell>
          <cell r="C58">
            <v>0</v>
          </cell>
          <cell r="D58">
            <v>0</v>
          </cell>
          <cell r="E58">
            <v>0</v>
          </cell>
          <cell r="F58">
            <v>44076</v>
          </cell>
          <cell r="G58">
            <v>44089</v>
          </cell>
          <cell r="H58">
            <v>10</v>
          </cell>
          <cell r="I58">
            <v>0</v>
          </cell>
          <cell r="J58">
            <v>0</v>
          </cell>
          <cell r="K58">
            <v>0</v>
          </cell>
        </row>
        <row r="59">
          <cell r="A59" t="str">
            <v>67</v>
          </cell>
          <cell r="B59" t="str">
            <v>Section 4 - A</v>
          </cell>
          <cell r="C59">
            <v>0</v>
          </cell>
          <cell r="D59">
            <v>0</v>
          </cell>
          <cell r="E59">
            <v>0</v>
          </cell>
          <cell r="F59">
            <v>44076</v>
          </cell>
          <cell r="G59">
            <v>44089</v>
          </cell>
          <cell r="H59">
            <v>10</v>
          </cell>
          <cell r="I59">
            <v>0</v>
          </cell>
          <cell r="J59">
            <v>0</v>
          </cell>
          <cell r="K59">
            <v>0</v>
          </cell>
        </row>
        <row r="60">
          <cell r="A60" t="str">
            <v>68</v>
          </cell>
          <cell r="B60" t="str">
            <v>Install cables</v>
          </cell>
          <cell r="C60">
            <v>0</v>
          </cell>
          <cell r="D60">
            <v>0</v>
          </cell>
          <cell r="E60">
            <v>0</v>
          </cell>
          <cell r="F60">
            <v>44090</v>
          </cell>
          <cell r="G60">
            <v>44096</v>
          </cell>
          <cell r="H60">
            <v>5</v>
          </cell>
          <cell r="I60">
            <v>0</v>
          </cell>
          <cell r="J60">
            <v>0</v>
          </cell>
          <cell r="K60">
            <v>0</v>
          </cell>
        </row>
        <row r="61">
          <cell r="A61" t="str">
            <v>69</v>
          </cell>
          <cell r="B61" t="str">
            <v>CBS backfill, Marker tiles &amp; backfill</v>
          </cell>
          <cell r="C61">
            <v>0</v>
          </cell>
          <cell r="D61">
            <v>0</v>
          </cell>
          <cell r="E61">
            <v>0</v>
          </cell>
          <cell r="F61">
            <v>44097</v>
          </cell>
          <cell r="G61">
            <v>44110</v>
          </cell>
          <cell r="H61">
            <v>10</v>
          </cell>
          <cell r="I61">
            <v>0</v>
          </cell>
          <cell r="J61">
            <v>0</v>
          </cell>
          <cell r="K61">
            <v>0</v>
          </cell>
        </row>
        <row r="62">
          <cell r="A62" t="str">
            <v>70</v>
          </cell>
          <cell r="B62" t="str">
            <v>Section 4 - B</v>
          </cell>
          <cell r="C62">
            <v>0</v>
          </cell>
          <cell r="D62">
            <v>0</v>
          </cell>
          <cell r="E62">
            <v>0</v>
          </cell>
          <cell r="F62">
            <v>44097</v>
          </cell>
          <cell r="G62">
            <v>44110</v>
          </cell>
          <cell r="H62">
            <v>10</v>
          </cell>
          <cell r="I62">
            <v>0</v>
          </cell>
          <cell r="J62">
            <v>0</v>
          </cell>
          <cell r="K62">
            <v>0</v>
          </cell>
        </row>
        <row r="63">
          <cell r="A63" t="str">
            <v>71</v>
          </cell>
          <cell r="B63" t="str">
            <v>Install cables</v>
          </cell>
          <cell r="C63">
            <v>0</v>
          </cell>
          <cell r="D63">
            <v>0</v>
          </cell>
          <cell r="E63">
            <v>0</v>
          </cell>
          <cell r="F63">
            <v>44111</v>
          </cell>
          <cell r="G63">
            <v>44117</v>
          </cell>
          <cell r="H63">
            <v>5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72</v>
          </cell>
          <cell r="B64" t="str">
            <v>CBS backfill, Marker tiles &amp; backfill</v>
          </cell>
          <cell r="C64">
            <v>0</v>
          </cell>
          <cell r="D64">
            <v>0</v>
          </cell>
          <cell r="E64">
            <v>0</v>
          </cell>
          <cell r="F64">
            <v>44118</v>
          </cell>
          <cell r="G64">
            <v>44131</v>
          </cell>
          <cell r="H64">
            <v>10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>73</v>
          </cell>
          <cell r="B65" t="str">
            <v>Section 5 - A</v>
          </cell>
          <cell r="C65">
            <v>0</v>
          </cell>
          <cell r="D65">
            <v>0</v>
          </cell>
          <cell r="E65">
            <v>0</v>
          </cell>
          <cell r="F65">
            <v>44229</v>
          </cell>
          <cell r="G65">
            <v>44242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>74</v>
          </cell>
          <cell r="B66" t="str">
            <v>Install cables</v>
          </cell>
          <cell r="C66">
            <v>0</v>
          </cell>
          <cell r="D66">
            <v>0</v>
          </cell>
          <cell r="E66">
            <v>0</v>
          </cell>
          <cell r="F66">
            <v>44243</v>
          </cell>
          <cell r="G66">
            <v>44249</v>
          </cell>
          <cell r="H66">
            <v>5</v>
          </cell>
          <cell r="I66">
            <v>0</v>
          </cell>
          <cell r="J66">
            <v>0</v>
          </cell>
          <cell r="K66">
            <v>0</v>
          </cell>
        </row>
        <row r="67">
          <cell r="A67" t="str">
            <v>75</v>
          </cell>
          <cell r="B67" t="str">
            <v>CBS backfill, Marker tiles &amp; backfill</v>
          </cell>
          <cell r="C67">
            <v>0</v>
          </cell>
          <cell r="D67">
            <v>0</v>
          </cell>
          <cell r="E67">
            <v>0</v>
          </cell>
          <cell r="F67">
            <v>44250</v>
          </cell>
          <cell r="G67">
            <v>44263</v>
          </cell>
          <cell r="H67">
            <v>10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76</v>
          </cell>
          <cell r="B68" t="str">
            <v>Section 5 - B</v>
          </cell>
          <cell r="C68">
            <v>0</v>
          </cell>
          <cell r="D68">
            <v>0</v>
          </cell>
          <cell r="E68">
            <v>0</v>
          </cell>
          <cell r="F68">
            <v>44250</v>
          </cell>
          <cell r="G68">
            <v>44263</v>
          </cell>
          <cell r="H68">
            <v>10</v>
          </cell>
          <cell r="I68">
            <v>0</v>
          </cell>
          <cell r="J68">
            <v>0</v>
          </cell>
          <cell r="K68">
            <v>0</v>
          </cell>
        </row>
        <row r="69">
          <cell r="A69" t="str">
            <v>77</v>
          </cell>
          <cell r="B69" t="str">
            <v>Install cables</v>
          </cell>
          <cell r="C69">
            <v>0</v>
          </cell>
          <cell r="D69">
            <v>0</v>
          </cell>
          <cell r="E69">
            <v>0</v>
          </cell>
          <cell r="F69">
            <v>44264</v>
          </cell>
          <cell r="G69">
            <v>44270</v>
          </cell>
          <cell r="H69">
            <v>5</v>
          </cell>
          <cell r="I69">
            <v>0</v>
          </cell>
          <cell r="J69">
            <v>0</v>
          </cell>
          <cell r="K69">
            <v>0</v>
          </cell>
        </row>
        <row r="70">
          <cell r="A70" t="str">
            <v>78</v>
          </cell>
          <cell r="B70" t="str">
            <v>CBS backfill, Marker tiles &amp; backfill</v>
          </cell>
          <cell r="C70">
            <v>0</v>
          </cell>
          <cell r="D70">
            <v>0</v>
          </cell>
          <cell r="E70">
            <v>0</v>
          </cell>
          <cell r="F70">
            <v>44271</v>
          </cell>
          <cell r="G70">
            <v>44284</v>
          </cell>
          <cell r="H70">
            <v>10</v>
          </cell>
          <cell r="I70">
            <v>0</v>
          </cell>
          <cell r="J70">
            <v>0</v>
          </cell>
          <cell r="K70">
            <v>0</v>
          </cell>
        </row>
        <row r="71">
          <cell r="A71" t="str">
            <v>79</v>
          </cell>
          <cell r="B71" t="str">
            <v>Section 6 - A</v>
          </cell>
          <cell r="C71">
            <v>0</v>
          </cell>
          <cell r="D71">
            <v>0</v>
          </cell>
          <cell r="E71">
            <v>0</v>
          </cell>
          <cell r="F71">
            <v>44315</v>
          </cell>
          <cell r="G71">
            <v>44329</v>
          </cell>
          <cell r="H71">
            <v>10</v>
          </cell>
          <cell r="I71">
            <v>0</v>
          </cell>
          <cell r="J71">
            <v>0</v>
          </cell>
          <cell r="K71">
            <v>0</v>
          </cell>
        </row>
        <row r="72">
          <cell r="A72" t="str">
            <v>80</v>
          </cell>
          <cell r="B72" t="str">
            <v>Install cables</v>
          </cell>
          <cell r="C72">
            <v>0</v>
          </cell>
          <cell r="D72">
            <v>0</v>
          </cell>
          <cell r="E72">
            <v>0</v>
          </cell>
          <cell r="F72">
            <v>44330</v>
          </cell>
          <cell r="G72">
            <v>44336</v>
          </cell>
          <cell r="H72">
            <v>5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>81</v>
          </cell>
          <cell r="B73" t="str">
            <v>CBS backfill, Marker tiles &amp; backfill</v>
          </cell>
          <cell r="C73">
            <v>0</v>
          </cell>
          <cell r="D73">
            <v>0</v>
          </cell>
          <cell r="E73">
            <v>0</v>
          </cell>
          <cell r="F73">
            <v>44337</v>
          </cell>
          <cell r="G73">
            <v>44351</v>
          </cell>
          <cell r="H73">
            <v>10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>82</v>
          </cell>
          <cell r="B74" t="str">
            <v>Section 6 - B</v>
          </cell>
          <cell r="C74">
            <v>0</v>
          </cell>
          <cell r="D74">
            <v>0</v>
          </cell>
          <cell r="E74">
            <v>0</v>
          </cell>
          <cell r="F74">
            <v>44337</v>
          </cell>
          <cell r="G74">
            <v>44351</v>
          </cell>
          <cell r="H74">
            <v>10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>83</v>
          </cell>
          <cell r="B75" t="str">
            <v>Install cables</v>
          </cell>
          <cell r="C75">
            <v>0</v>
          </cell>
          <cell r="D75">
            <v>0</v>
          </cell>
          <cell r="E75">
            <v>0</v>
          </cell>
          <cell r="F75">
            <v>44354</v>
          </cell>
          <cell r="G75">
            <v>44358</v>
          </cell>
          <cell r="H75">
            <v>5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84</v>
          </cell>
          <cell r="B76" t="str">
            <v>CBS backfill, Marker tiles &amp; backfill</v>
          </cell>
          <cell r="C76">
            <v>0</v>
          </cell>
          <cell r="D76">
            <v>0</v>
          </cell>
          <cell r="E76">
            <v>0</v>
          </cell>
          <cell r="F76">
            <v>44361</v>
          </cell>
          <cell r="G76">
            <v>44372</v>
          </cell>
          <cell r="H76">
            <v>10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85</v>
          </cell>
          <cell r="B77" t="str">
            <v>Section 7 - A into Eastern CSE</v>
          </cell>
          <cell r="C77">
            <v>0</v>
          </cell>
          <cell r="D77">
            <v>0</v>
          </cell>
          <cell r="E77">
            <v>0</v>
          </cell>
          <cell r="F77">
            <v>44361</v>
          </cell>
          <cell r="G77">
            <v>44372</v>
          </cell>
          <cell r="H77">
            <v>10</v>
          </cell>
          <cell r="I77">
            <v>0</v>
          </cell>
          <cell r="J77">
            <v>0</v>
          </cell>
          <cell r="K77">
            <v>0</v>
          </cell>
        </row>
        <row r="78">
          <cell r="A78" t="str">
            <v>86</v>
          </cell>
          <cell r="B78" t="str">
            <v>Install cables</v>
          </cell>
          <cell r="C78">
            <v>0</v>
          </cell>
          <cell r="D78">
            <v>0</v>
          </cell>
          <cell r="E78">
            <v>0</v>
          </cell>
          <cell r="F78">
            <v>44375</v>
          </cell>
          <cell r="G78">
            <v>44379</v>
          </cell>
          <cell r="H78">
            <v>5</v>
          </cell>
          <cell r="I78">
            <v>0</v>
          </cell>
          <cell r="J78">
            <v>0</v>
          </cell>
          <cell r="K78">
            <v>0</v>
          </cell>
        </row>
        <row r="79">
          <cell r="A79" t="str">
            <v>87</v>
          </cell>
          <cell r="B79" t="str">
            <v>CBS backfill, Marker tiles &amp; backfill</v>
          </cell>
          <cell r="C79">
            <v>0</v>
          </cell>
          <cell r="D79">
            <v>0</v>
          </cell>
          <cell r="E79">
            <v>0</v>
          </cell>
          <cell r="F79">
            <v>44382</v>
          </cell>
          <cell r="G79">
            <v>44393</v>
          </cell>
          <cell r="H79">
            <v>10</v>
          </cell>
          <cell r="I79">
            <v>0</v>
          </cell>
          <cell r="J79">
            <v>0</v>
          </cell>
          <cell r="K79">
            <v>0</v>
          </cell>
        </row>
        <row r="80">
          <cell r="A80" t="str">
            <v>88</v>
          </cell>
          <cell r="B80" t="str">
            <v>Section 7 - B into Eastern CSE (Dollops Wood)</v>
          </cell>
          <cell r="C80">
            <v>0</v>
          </cell>
          <cell r="D80">
            <v>0</v>
          </cell>
          <cell r="E80">
            <v>0</v>
          </cell>
          <cell r="F80">
            <v>44382</v>
          </cell>
          <cell r="G80">
            <v>44393</v>
          </cell>
          <cell r="H80">
            <v>10</v>
          </cell>
          <cell r="I80">
            <v>0</v>
          </cell>
          <cell r="J80">
            <v>0</v>
          </cell>
          <cell r="K80">
            <v>0</v>
          </cell>
        </row>
        <row r="81">
          <cell r="A81" t="str">
            <v>89</v>
          </cell>
          <cell r="B81" t="str">
            <v>Install cables</v>
          </cell>
          <cell r="C81">
            <v>0</v>
          </cell>
          <cell r="D81">
            <v>0</v>
          </cell>
          <cell r="E81">
            <v>0</v>
          </cell>
          <cell r="F81">
            <v>44396</v>
          </cell>
          <cell r="G81">
            <v>44400</v>
          </cell>
          <cell r="H81">
            <v>5</v>
          </cell>
          <cell r="I81">
            <v>0</v>
          </cell>
          <cell r="J81">
            <v>0</v>
          </cell>
          <cell r="K81">
            <v>0</v>
          </cell>
        </row>
        <row r="82">
          <cell r="A82" t="str">
            <v>90</v>
          </cell>
          <cell r="B82" t="str">
            <v>CBS backfill, Marker tiles &amp; backfill</v>
          </cell>
          <cell r="C82">
            <v>0</v>
          </cell>
          <cell r="D82">
            <v>0</v>
          </cell>
          <cell r="E82">
            <v>0</v>
          </cell>
          <cell r="F82">
            <v>44403</v>
          </cell>
          <cell r="G82">
            <v>44414</v>
          </cell>
          <cell r="H82">
            <v>10</v>
          </cell>
          <cell r="I82">
            <v>0</v>
          </cell>
          <cell r="J82">
            <v>0</v>
          </cell>
          <cell r="K82">
            <v>0</v>
          </cell>
        </row>
        <row r="83">
          <cell r="A83" t="str">
            <v>91</v>
          </cell>
          <cell r="B83" t="str">
            <v>Section 2 - F</v>
          </cell>
          <cell r="C83">
            <v>0</v>
          </cell>
          <cell r="D83">
            <v>0</v>
          </cell>
          <cell r="E83">
            <v>0</v>
          </cell>
          <cell r="F83">
            <v>43991</v>
          </cell>
          <cell r="G83">
            <v>44004</v>
          </cell>
          <cell r="H83">
            <v>10</v>
          </cell>
          <cell r="I83">
            <v>0</v>
          </cell>
          <cell r="J83">
            <v>0</v>
          </cell>
          <cell r="K83">
            <v>0</v>
          </cell>
        </row>
        <row r="84">
          <cell r="A84" t="str">
            <v>92</v>
          </cell>
          <cell r="B84" t="str">
            <v>Install cables + Fibre optic duct</v>
          </cell>
          <cell r="C84">
            <v>0</v>
          </cell>
          <cell r="D84">
            <v>0</v>
          </cell>
          <cell r="E84">
            <v>0</v>
          </cell>
          <cell r="F84">
            <v>44005</v>
          </cell>
          <cell r="G84">
            <v>44011</v>
          </cell>
          <cell r="H84">
            <v>5</v>
          </cell>
          <cell r="I84">
            <v>0</v>
          </cell>
          <cell r="J84">
            <v>0</v>
          </cell>
          <cell r="K84">
            <v>0</v>
          </cell>
        </row>
        <row r="85">
          <cell r="A85" t="str">
            <v>93</v>
          </cell>
          <cell r="B85" t="str">
            <v>CBS backfill, Marker tiles &amp; backfill</v>
          </cell>
          <cell r="C85">
            <v>0</v>
          </cell>
          <cell r="D85">
            <v>0</v>
          </cell>
          <cell r="E85">
            <v>0</v>
          </cell>
          <cell r="F85">
            <v>44012</v>
          </cell>
          <cell r="G85">
            <v>44025</v>
          </cell>
          <cell r="H85">
            <v>10</v>
          </cell>
          <cell r="I85">
            <v>0</v>
          </cell>
          <cell r="J85">
            <v>0</v>
          </cell>
          <cell r="K85">
            <v>0</v>
          </cell>
        </row>
        <row r="86">
          <cell r="A86" t="str">
            <v>94</v>
          </cell>
          <cell r="B86" t="str">
            <v>Section 2 - E</v>
          </cell>
          <cell r="C86">
            <v>0</v>
          </cell>
          <cell r="D86">
            <v>0</v>
          </cell>
          <cell r="E86">
            <v>0</v>
          </cell>
          <cell r="F86">
            <v>44012</v>
          </cell>
          <cell r="G86">
            <v>44025</v>
          </cell>
          <cell r="H86">
            <v>10</v>
          </cell>
          <cell r="I86">
            <v>0</v>
          </cell>
          <cell r="J86">
            <v>0</v>
          </cell>
          <cell r="K86">
            <v>0</v>
          </cell>
        </row>
        <row r="87">
          <cell r="A87" t="str">
            <v>95</v>
          </cell>
          <cell r="B87" t="str">
            <v>Install cables</v>
          </cell>
          <cell r="C87">
            <v>0</v>
          </cell>
          <cell r="D87">
            <v>0</v>
          </cell>
          <cell r="E87">
            <v>0</v>
          </cell>
          <cell r="F87">
            <v>44026</v>
          </cell>
          <cell r="G87">
            <v>44032</v>
          </cell>
          <cell r="H87">
            <v>5</v>
          </cell>
          <cell r="I87">
            <v>0</v>
          </cell>
          <cell r="J87">
            <v>0</v>
          </cell>
          <cell r="K87">
            <v>0</v>
          </cell>
        </row>
        <row r="88">
          <cell r="A88" t="str">
            <v>96</v>
          </cell>
          <cell r="B88" t="str">
            <v>CBS backfill, Marker tiles &amp; backfill</v>
          </cell>
          <cell r="C88">
            <v>0</v>
          </cell>
          <cell r="D88">
            <v>0</v>
          </cell>
          <cell r="E88">
            <v>0</v>
          </cell>
          <cell r="F88">
            <v>44033</v>
          </cell>
          <cell r="G88">
            <v>44046</v>
          </cell>
          <cell r="H88">
            <v>10</v>
          </cell>
          <cell r="I88">
            <v>0</v>
          </cell>
          <cell r="J88">
            <v>0</v>
          </cell>
          <cell r="K88">
            <v>0</v>
          </cell>
        </row>
        <row r="89">
          <cell r="A89" t="str">
            <v>97</v>
          </cell>
          <cell r="B89" t="str">
            <v>Section 1 - F into Western CSE</v>
          </cell>
          <cell r="C89">
            <v>0</v>
          </cell>
          <cell r="D89">
            <v>0</v>
          </cell>
          <cell r="E89">
            <v>0</v>
          </cell>
          <cell r="F89">
            <v>44167</v>
          </cell>
          <cell r="G89">
            <v>44180</v>
          </cell>
          <cell r="H89">
            <v>10</v>
          </cell>
          <cell r="I89">
            <v>0</v>
          </cell>
          <cell r="J89">
            <v>0</v>
          </cell>
          <cell r="K89">
            <v>0</v>
          </cell>
        </row>
        <row r="90">
          <cell r="A90" t="str">
            <v>98</v>
          </cell>
          <cell r="B90" t="str">
            <v>Install cables + Fibre optic duct</v>
          </cell>
          <cell r="C90">
            <v>0</v>
          </cell>
          <cell r="D90">
            <v>0</v>
          </cell>
          <cell r="E90">
            <v>0</v>
          </cell>
          <cell r="F90">
            <v>44181</v>
          </cell>
          <cell r="G90">
            <v>44187</v>
          </cell>
          <cell r="H90">
            <v>5</v>
          </cell>
          <cell r="I90">
            <v>0</v>
          </cell>
          <cell r="J90">
            <v>0</v>
          </cell>
          <cell r="K90">
            <v>0</v>
          </cell>
        </row>
        <row r="91">
          <cell r="A91" t="str">
            <v>99</v>
          </cell>
          <cell r="B91" t="str">
            <v>CBS backfill, Marker tiles &amp; backfill</v>
          </cell>
          <cell r="C91">
            <v>0</v>
          </cell>
          <cell r="D91">
            <v>0</v>
          </cell>
          <cell r="E91">
            <v>0</v>
          </cell>
          <cell r="F91">
            <v>44188</v>
          </cell>
          <cell r="G91">
            <v>44216</v>
          </cell>
          <cell r="H91">
            <v>10</v>
          </cell>
          <cell r="I91">
            <v>0</v>
          </cell>
          <cell r="J91">
            <v>0</v>
          </cell>
          <cell r="K91">
            <v>0</v>
          </cell>
        </row>
        <row r="92">
          <cell r="A92" t="str">
            <v>100</v>
          </cell>
          <cell r="B92" t="str">
            <v>Section 1 - E into Western CSE ( Fruit Farm)</v>
          </cell>
          <cell r="C92">
            <v>0</v>
          </cell>
          <cell r="D92">
            <v>0</v>
          </cell>
          <cell r="E92">
            <v>0</v>
          </cell>
          <cell r="F92">
            <v>44188</v>
          </cell>
          <cell r="G92">
            <v>44216</v>
          </cell>
          <cell r="H92">
            <v>10</v>
          </cell>
          <cell r="I92">
            <v>0</v>
          </cell>
          <cell r="J92">
            <v>0</v>
          </cell>
          <cell r="K92">
            <v>0</v>
          </cell>
        </row>
        <row r="93">
          <cell r="A93" t="str">
            <v>101</v>
          </cell>
          <cell r="B93" t="str">
            <v>Install cables</v>
          </cell>
          <cell r="C93">
            <v>0</v>
          </cell>
          <cell r="D93">
            <v>0</v>
          </cell>
          <cell r="E93">
            <v>0</v>
          </cell>
          <cell r="F93">
            <v>44217</v>
          </cell>
          <cell r="G93">
            <v>44223</v>
          </cell>
          <cell r="H93">
            <v>5</v>
          </cell>
          <cell r="I93">
            <v>0</v>
          </cell>
          <cell r="J93">
            <v>0</v>
          </cell>
          <cell r="K93">
            <v>0</v>
          </cell>
        </row>
        <row r="94">
          <cell r="A94" t="str">
            <v>102</v>
          </cell>
          <cell r="B94" t="str">
            <v>CBS backfill, Marker tiles &amp; backfill</v>
          </cell>
          <cell r="C94">
            <v>0</v>
          </cell>
          <cell r="D94">
            <v>0</v>
          </cell>
          <cell r="E94">
            <v>0</v>
          </cell>
          <cell r="F94">
            <v>44224</v>
          </cell>
          <cell r="G94">
            <v>44237</v>
          </cell>
          <cell r="H94">
            <v>10</v>
          </cell>
          <cell r="I94">
            <v>0</v>
          </cell>
          <cell r="J94">
            <v>0</v>
          </cell>
          <cell r="K94">
            <v>0</v>
          </cell>
        </row>
        <row r="95">
          <cell r="A95" t="str">
            <v>103</v>
          </cell>
          <cell r="B95" t="str">
            <v>Section 3 - F</v>
          </cell>
          <cell r="C95">
            <v>0</v>
          </cell>
          <cell r="D95">
            <v>0</v>
          </cell>
          <cell r="E95">
            <v>0</v>
          </cell>
          <cell r="F95">
            <v>44033</v>
          </cell>
          <cell r="G95">
            <v>44046</v>
          </cell>
          <cell r="H95">
            <v>10</v>
          </cell>
          <cell r="I95">
            <v>0</v>
          </cell>
          <cell r="J95">
            <v>0</v>
          </cell>
          <cell r="K95">
            <v>0</v>
          </cell>
        </row>
        <row r="96">
          <cell r="A96" t="str">
            <v>104</v>
          </cell>
          <cell r="B96" t="str">
            <v>Install cables + Fibre optic duct</v>
          </cell>
          <cell r="C96">
            <v>0</v>
          </cell>
          <cell r="D96">
            <v>0</v>
          </cell>
          <cell r="E96">
            <v>0</v>
          </cell>
          <cell r="F96">
            <v>44047</v>
          </cell>
          <cell r="G96">
            <v>44053</v>
          </cell>
          <cell r="H96">
            <v>5</v>
          </cell>
          <cell r="I96">
            <v>0</v>
          </cell>
          <cell r="J96">
            <v>0</v>
          </cell>
          <cell r="K96">
            <v>0</v>
          </cell>
        </row>
        <row r="97">
          <cell r="A97" t="str">
            <v>105</v>
          </cell>
          <cell r="B97" t="str">
            <v>CBS backfill, Marker tiles &amp; backfill</v>
          </cell>
          <cell r="C97">
            <v>0</v>
          </cell>
          <cell r="D97">
            <v>0</v>
          </cell>
          <cell r="E97">
            <v>0</v>
          </cell>
          <cell r="F97">
            <v>44054</v>
          </cell>
          <cell r="G97">
            <v>44067</v>
          </cell>
          <cell r="H97">
            <v>10</v>
          </cell>
          <cell r="I97">
            <v>0</v>
          </cell>
          <cell r="J97">
            <v>0</v>
          </cell>
          <cell r="K97">
            <v>0</v>
          </cell>
        </row>
        <row r="98">
          <cell r="A98" t="str">
            <v>106</v>
          </cell>
          <cell r="B98" t="str">
            <v>Section 3 - E</v>
          </cell>
          <cell r="C98">
            <v>0</v>
          </cell>
          <cell r="D98">
            <v>0</v>
          </cell>
          <cell r="E98">
            <v>0</v>
          </cell>
          <cell r="F98">
            <v>44054</v>
          </cell>
          <cell r="G98">
            <v>44067</v>
          </cell>
          <cell r="H98">
            <v>10</v>
          </cell>
          <cell r="I98">
            <v>0</v>
          </cell>
          <cell r="J98">
            <v>0</v>
          </cell>
          <cell r="K98">
            <v>0</v>
          </cell>
        </row>
        <row r="99">
          <cell r="A99" t="str">
            <v>107</v>
          </cell>
          <cell r="B99" t="str">
            <v>Install cables</v>
          </cell>
          <cell r="C99">
            <v>0</v>
          </cell>
          <cell r="D99">
            <v>0</v>
          </cell>
          <cell r="E99">
            <v>0</v>
          </cell>
          <cell r="F99">
            <v>44068</v>
          </cell>
          <cell r="G99">
            <v>44075</v>
          </cell>
          <cell r="H99">
            <v>5</v>
          </cell>
          <cell r="I99">
            <v>0</v>
          </cell>
          <cell r="J99">
            <v>0</v>
          </cell>
          <cell r="K99">
            <v>0</v>
          </cell>
        </row>
        <row r="100">
          <cell r="A100" t="str">
            <v>108</v>
          </cell>
          <cell r="B100" t="str">
            <v>CBS backfill, Marker tiles &amp; backfill</v>
          </cell>
          <cell r="C100">
            <v>0</v>
          </cell>
          <cell r="D100">
            <v>0</v>
          </cell>
          <cell r="E100">
            <v>0</v>
          </cell>
          <cell r="F100">
            <v>44076</v>
          </cell>
          <cell r="G100">
            <v>44089</v>
          </cell>
          <cell r="H100">
            <v>10</v>
          </cell>
          <cell r="I100">
            <v>0</v>
          </cell>
          <cell r="J100">
            <v>0</v>
          </cell>
          <cell r="K100">
            <v>0</v>
          </cell>
        </row>
        <row r="101">
          <cell r="A101" t="str">
            <v>109</v>
          </cell>
          <cell r="B101" t="str">
            <v>Section 4 - F</v>
          </cell>
          <cell r="C101">
            <v>0</v>
          </cell>
          <cell r="D101">
            <v>0</v>
          </cell>
          <cell r="E101">
            <v>0</v>
          </cell>
          <cell r="F101">
            <v>44153</v>
          </cell>
          <cell r="G101">
            <v>44166</v>
          </cell>
          <cell r="H101">
            <v>10</v>
          </cell>
          <cell r="I101">
            <v>0</v>
          </cell>
          <cell r="J101">
            <v>0</v>
          </cell>
          <cell r="K101">
            <v>0</v>
          </cell>
        </row>
        <row r="102">
          <cell r="A102" t="str">
            <v>110</v>
          </cell>
          <cell r="B102" t="str">
            <v>Install cables + Fibre optic duct</v>
          </cell>
          <cell r="C102">
            <v>0</v>
          </cell>
          <cell r="D102">
            <v>0</v>
          </cell>
          <cell r="E102">
            <v>0</v>
          </cell>
          <cell r="F102">
            <v>44167</v>
          </cell>
          <cell r="G102">
            <v>44173</v>
          </cell>
          <cell r="H102">
            <v>5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>111</v>
          </cell>
          <cell r="B103" t="str">
            <v>CBS backfill, Marker tiles &amp; backfill</v>
          </cell>
          <cell r="C103">
            <v>0</v>
          </cell>
          <cell r="D103">
            <v>0</v>
          </cell>
          <cell r="E103">
            <v>0</v>
          </cell>
          <cell r="F103">
            <v>44174</v>
          </cell>
          <cell r="G103">
            <v>44187</v>
          </cell>
          <cell r="H103">
            <v>10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>112</v>
          </cell>
          <cell r="B104" t="str">
            <v>Section 4 - E</v>
          </cell>
          <cell r="C104">
            <v>0</v>
          </cell>
          <cell r="D104">
            <v>0</v>
          </cell>
          <cell r="E104">
            <v>0</v>
          </cell>
          <cell r="F104">
            <v>44174</v>
          </cell>
          <cell r="G104">
            <v>44187</v>
          </cell>
          <cell r="H104">
            <v>10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>113</v>
          </cell>
          <cell r="B105" t="str">
            <v>Install cables</v>
          </cell>
          <cell r="C105">
            <v>0</v>
          </cell>
          <cell r="D105">
            <v>0</v>
          </cell>
          <cell r="E105">
            <v>0</v>
          </cell>
          <cell r="F105">
            <v>44188</v>
          </cell>
          <cell r="G105">
            <v>44209</v>
          </cell>
          <cell r="H105">
            <v>5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>114</v>
          </cell>
          <cell r="B106" t="str">
            <v>CBS backfill, Marker tiles &amp; backfill</v>
          </cell>
          <cell r="C106">
            <v>0</v>
          </cell>
          <cell r="D106">
            <v>0</v>
          </cell>
          <cell r="E106">
            <v>0</v>
          </cell>
          <cell r="F106">
            <v>44210</v>
          </cell>
          <cell r="G106">
            <v>44223</v>
          </cell>
          <cell r="H106">
            <v>10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115</v>
          </cell>
          <cell r="B107" t="str">
            <v>Section 5 - F</v>
          </cell>
          <cell r="C107">
            <v>0</v>
          </cell>
          <cell r="D107">
            <v>0</v>
          </cell>
          <cell r="E107">
            <v>0</v>
          </cell>
          <cell r="F107">
            <v>44271</v>
          </cell>
          <cell r="G107">
            <v>44284</v>
          </cell>
          <cell r="H107">
            <v>10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116</v>
          </cell>
          <cell r="B108" t="str">
            <v>Install cables + Fibre optic duct</v>
          </cell>
          <cell r="C108">
            <v>0</v>
          </cell>
          <cell r="D108">
            <v>0</v>
          </cell>
          <cell r="E108">
            <v>0</v>
          </cell>
          <cell r="F108">
            <v>44285</v>
          </cell>
          <cell r="G108">
            <v>44293</v>
          </cell>
          <cell r="H108">
            <v>5</v>
          </cell>
          <cell r="I108">
            <v>0</v>
          </cell>
          <cell r="J108">
            <v>0</v>
          </cell>
          <cell r="K108">
            <v>0</v>
          </cell>
        </row>
        <row r="109">
          <cell r="A109" t="str">
            <v>117</v>
          </cell>
          <cell r="B109" t="str">
            <v>CBS backfill, Marker tiles &amp; backfill</v>
          </cell>
          <cell r="C109">
            <v>0</v>
          </cell>
          <cell r="D109">
            <v>0</v>
          </cell>
          <cell r="E109">
            <v>0</v>
          </cell>
          <cell r="F109">
            <v>44294</v>
          </cell>
          <cell r="G109">
            <v>44307</v>
          </cell>
          <cell r="H109">
            <v>10</v>
          </cell>
          <cell r="I109">
            <v>0</v>
          </cell>
          <cell r="J109">
            <v>0</v>
          </cell>
          <cell r="K109">
            <v>0</v>
          </cell>
        </row>
        <row r="110">
          <cell r="A110" t="str">
            <v>118</v>
          </cell>
          <cell r="B110" t="str">
            <v>Section 5 - E</v>
          </cell>
          <cell r="C110">
            <v>0</v>
          </cell>
          <cell r="D110">
            <v>0</v>
          </cell>
          <cell r="E110">
            <v>0</v>
          </cell>
          <cell r="F110">
            <v>44294</v>
          </cell>
          <cell r="G110">
            <v>44307</v>
          </cell>
          <cell r="H110">
            <v>10</v>
          </cell>
          <cell r="I110">
            <v>0</v>
          </cell>
          <cell r="J110">
            <v>0</v>
          </cell>
          <cell r="K110">
            <v>0</v>
          </cell>
        </row>
        <row r="111">
          <cell r="A111" t="str">
            <v>119</v>
          </cell>
          <cell r="B111" t="str">
            <v>Install cables</v>
          </cell>
          <cell r="C111">
            <v>0</v>
          </cell>
          <cell r="D111">
            <v>0</v>
          </cell>
          <cell r="E111">
            <v>0</v>
          </cell>
          <cell r="F111">
            <v>44308</v>
          </cell>
          <cell r="G111">
            <v>44314</v>
          </cell>
          <cell r="H111">
            <v>5</v>
          </cell>
          <cell r="I111">
            <v>0</v>
          </cell>
          <cell r="J111">
            <v>0</v>
          </cell>
          <cell r="K111">
            <v>0</v>
          </cell>
        </row>
        <row r="112">
          <cell r="A112" t="str">
            <v>120</v>
          </cell>
          <cell r="B112" t="str">
            <v>CBS backfill, Marker tiles &amp; backfill</v>
          </cell>
          <cell r="C112">
            <v>0</v>
          </cell>
          <cell r="D112">
            <v>0</v>
          </cell>
          <cell r="E112">
            <v>0</v>
          </cell>
          <cell r="F112">
            <v>44315</v>
          </cell>
          <cell r="G112">
            <v>44329</v>
          </cell>
          <cell r="H112">
            <v>10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>121</v>
          </cell>
          <cell r="B113" t="str">
            <v>Section 6 - F</v>
          </cell>
          <cell r="C113">
            <v>0</v>
          </cell>
          <cell r="D113">
            <v>0</v>
          </cell>
          <cell r="E113">
            <v>0</v>
          </cell>
          <cell r="F113">
            <v>44210</v>
          </cell>
          <cell r="G113">
            <v>44223</v>
          </cell>
          <cell r="H113">
            <v>10</v>
          </cell>
          <cell r="I113">
            <v>0</v>
          </cell>
          <cell r="J113">
            <v>0</v>
          </cell>
          <cell r="K113">
            <v>0</v>
          </cell>
        </row>
        <row r="114">
          <cell r="A114" t="str">
            <v>122</v>
          </cell>
          <cell r="B114" t="str">
            <v>Install cables + Fibre optic duct</v>
          </cell>
          <cell r="C114">
            <v>0</v>
          </cell>
          <cell r="D114">
            <v>0</v>
          </cell>
          <cell r="E114">
            <v>0</v>
          </cell>
          <cell r="F114">
            <v>44224</v>
          </cell>
          <cell r="G114">
            <v>44230</v>
          </cell>
          <cell r="H114">
            <v>5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123</v>
          </cell>
          <cell r="B115" t="str">
            <v>CBS backfill, Marker tiles &amp; backfill</v>
          </cell>
          <cell r="C115">
            <v>0</v>
          </cell>
          <cell r="D115">
            <v>0</v>
          </cell>
          <cell r="E115">
            <v>0</v>
          </cell>
          <cell r="F115">
            <v>44231</v>
          </cell>
          <cell r="G115">
            <v>44244</v>
          </cell>
          <cell r="H115">
            <v>10</v>
          </cell>
          <cell r="I115">
            <v>0</v>
          </cell>
          <cell r="J115">
            <v>0</v>
          </cell>
          <cell r="K115">
            <v>0</v>
          </cell>
        </row>
        <row r="116">
          <cell r="A116" t="str">
            <v>124</v>
          </cell>
          <cell r="B116" t="str">
            <v>Section 6 - E</v>
          </cell>
          <cell r="C116">
            <v>0</v>
          </cell>
          <cell r="D116">
            <v>0</v>
          </cell>
          <cell r="E116">
            <v>0</v>
          </cell>
          <cell r="F116">
            <v>44231</v>
          </cell>
          <cell r="G116">
            <v>44244</v>
          </cell>
          <cell r="H116">
            <v>10</v>
          </cell>
          <cell r="I116">
            <v>0</v>
          </cell>
          <cell r="J116">
            <v>0</v>
          </cell>
          <cell r="K116">
            <v>0</v>
          </cell>
        </row>
        <row r="117">
          <cell r="A117" t="str">
            <v>125</v>
          </cell>
          <cell r="B117" t="str">
            <v>Install cables</v>
          </cell>
          <cell r="C117">
            <v>0</v>
          </cell>
          <cell r="D117">
            <v>0</v>
          </cell>
          <cell r="E117">
            <v>0</v>
          </cell>
          <cell r="F117">
            <v>44245</v>
          </cell>
          <cell r="G117">
            <v>44251</v>
          </cell>
          <cell r="H117">
            <v>5</v>
          </cell>
          <cell r="I117">
            <v>0</v>
          </cell>
          <cell r="J117">
            <v>0</v>
          </cell>
          <cell r="K117">
            <v>0</v>
          </cell>
        </row>
        <row r="118">
          <cell r="A118" t="str">
            <v>126</v>
          </cell>
          <cell r="B118" t="str">
            <v>CBS backfill, Marker tiles &amp; backfill</v>
          </cell>
          <cell r="C118">
            <v>0</v>
          </cell>
          <cell r="D118">
            <v>0</v>
          </cell>
          <cell r="E118">
            <v>0</v>
          </cell>
          <cell r="F118">
            <v>44252</v>
          </cell>
          <cell r="G118">
            <v>44265</v>
          </cell>
          <cell r="H118">
            <v>10</v>
          </cell>
          <cell r="I118">
            <v>0</v>
          </cell>
          <cell r="J118">
            <v>0</v>
          </cell>
          <cell r="K118">
            <v>0</v>
          </cell>
        </row>
        <row r="119">
          <cell r="A119" t="str">
            <v>127</v>
          </cell>
          <cell r="B119" t="str">
            <v>Section 7 - F into Eastern CSE (Dollops Wood)</v>
          </cell>
          <cell r="C119">
            <v>0</v>
          </cell>
          <cell r="D119">
            <v>0</v>
          </cell>
          <cell r="E119">
            <v>0</v>
          </cell>
          <cell r="F119">
            <v>44252</v>
          </cell>
          <cell r="G119">
            <v>44265</v>
          </cell>
          <cell r="H119">
            <v>10</v>
          </cell>
          <cell r="I119">
            <v>0</v>
          </cell>
          <cell r="J119">
            <v>0</v>
          </cell>
          <cell r="K119">
            <v>0</v>
          </cell>
        </row>
        <row r="120">
          <cell r="A120" t="str">
            <v>128</v>
          </cell>
          <cell r="B120" t="str">
            <v>Install cables + Fibre optic duct</v>
          </cell>
          <cell r="C120">
            <v>0</v>
          </cell>
          <cell r="D120">
            <v>0</v>
          </cell>
          <cell r="E120">
            <v>0</v>
          </cell>
          <cell r="F120">
            <v>44266</v>
          </cell>
          <cell r="G120">
            <v>44272</v>
          </cell>
          <cell r="H120">
            <v>5</v>
          </cell>
          <cell r="I120">
            <v>0</v>
          </cell>
          <cell r="J120">
            <v>0</v>
          </cell>
          <cell r="K120">
            <v>0</v>
          </cell>
        </row>
        <row r="121">
          <cell r="A121" t="str">
            <v>129</v>
          </cell>
          <cell r="B121" t="str">
            <v>CBS backfill, Marker tiles &amp; backfill</v>
          </cell>
          <cell r="C121">
            <v>0</v>
          </cell>
          <cell r="D121">
            <v>0</v>
          </cell>
          <cell r="E121">
            <v>0</v>
          </cell>
          <cell r="F121">
            <v>44273</v>
          </cell>
          <cell r="G121">
            <v>44286</v>
          </cell>
          <cell r="H121">
            <v>10</v>
          </cell>
          <cell r="I121">
            <v>0</v>
          </cell>
          <cell r="J121">
            <v>0</v>
          </cell>
          <cell r="K121">
            <v>0</v>
          </cell>
        </row>
        <row r="122">
          <cell r="A122" t="str">
            <v>130</v>
          </cell>
          <cell r="B122" t="str">
            <v>Section 7 - E into Eastern CSE</v>
          </cell>
          <cell r="C122">
            <v>0</v>
          </cell>
          <cell r="D122">
            <v>0</v>
          </cell>
          <cell r="E122">
            <v>0</v>
          </cell>
          <cell r="F122">
            <v>44273</v>
          </cell>
          <cell r="G122">
            <v>44286</v>
          </cell>
          <cell r="H122">
            <v>10</v>
          </cell>
          <cell r="I122">
            <v>0</v>
          </cell>
          <cell r="J122">
            <v>0</v>
          </cell>
          <cell r="K122">
            <v>0</v>
          </cell>
        </row>
        <row r="123">
          <cell r="A123" t="str">
            <v>131</v>
          </cell>
          <cell r="B123" t="str">
            <v>Install cables</v>
          </cell>
          <cell r="C123">
            <v>0</v>
          </cell>
          <cell r="D123">
            <v>0</v>
          </cell>
          <cell r="E123">
            <v>0</v>
          </cell>
          <cell r="F123">
            <v>44287</v>
          </cell>
          <cell r="G123">
            <v>44295</v>
          </cell>
          <cell r="H123">
            <v>5</v>
          </cell>
          <cell r="I123">
            <v>0</v>
          </cell>
          <cell r="J123">
            <v>0</v>
          </cell>
          <cell r="K123">
            <v>0</v>
          </cell>
        </row>
        <row r="124">
          <cell r="A124" t="str">
            <v>132</v>
          </cell>
          <cell r="B124" t="str">
            <v>CBS backfill, Marker tiles &amp; backfill</v>
          </cell>
          <cell r="C124">
            <v>0</v>
          </cell>
          <cell r="D124">
            <v>0</v>
          </cell>
          <cell r="E124">
            <v>0</v>
          </cell>
          <cell r="F124">
            <v>44298</v>
          </cell>
          <cell r="G124">
            <v>44309</v>
          </cell>
          <cell r="H124">
            <v>10</v>
          </cell>
          <cell r="I124">
            <v>0</v>
          </cell>
          <cell r="J124">
            <v>0</v>
          </cell>
          <cell r="K124">
            <v>0</v>
          </cell>
        </row>
        <row r="125">
          <cell r="A125" t="str">
            <v>133</v>
          </cell>
          <cell r="B125" t="str">
            <v>Section 2 - C</v>
          </cell>
          <cell r="C125">
            <v>0</v>
          </cell>
          <cell r="D125">
            <v>0</v>
          </cell>
          <cell r="E125">
            <v>0</v>
          </cell>
          <cell r="F125">
            <v>44047</v>
          </cell>
          <cell r="G125">
            <v>44060</v>
          </cell>
          <cell r="H125">
            <v>10</v>
          </cell>
          <cell r="I125">
            <v>0</v>
          </cell>
          <cell r="J125">
            <v>0</v>
          </cell>
          <cell r="K125">
            <v>0</v>
          </cell>
        </row>
        <row r="126">
          <cell r="A126" t="str">
            <v>134</v>
          </cell>
          <cell r="B126" t="str">
            <v>Install cables</v>
          </cell>
          <cell r="C126">
            <v>0</v>
          </cell>
          <cell r="D126">
            <v>0</v>
          </cell>
          <cell r="E126">
            <v>0</v>
          </cell>
          <cell r="F126">
            <v>44061</v>
          </cell>
          <cell r="G126">
            <v>44067</v>
          </cell>
          <cell r="H126">
            <v>5</v>
          </cell>
          <cell r="I126">
            <v>0</v>
          </cell>
          <cell r="J126">
            <v>0</v>
          </cell>
          <cell r="K126">
            <v>0</v>
          </cell>
        </row>
        <row r="127">
          <cell r="A127" t="str">
            <v>135</v>
          </cell>
          <cell r="B127" t="str">
            <v>CBS backfill, Marker tiles &amp; backfill</v>
          </cell>
          <cell r="C127">
            <v>0</v>
          </cell>
          <cell r="D127">
            <v>0</v>
          </cell>
          <cell r="E127">
            <v>0</v>
          </cell>
          <cell r="F127">
            <v>44068</v>
          </cell>
          <cell r="G127">
            <v>44082</v>
          </cell>
          <cell r="H127">
            <v>10</v>
          </cell>
          <cell r="I127">
            <v>0</v>
          </cell>
          <cell r="J127">
            <v>0</v>
          </cell>
          <cell r="K127">
            <v>0</v>
          </cell>
        </row>
        <row r="128">
          <cell r="A128" t="str">
            <v>136</v>
          </cell>
          <cell r="B128" t="str">
            <v>Section 2 - D</v>
          </cell>
          <cell r="C128">
            <v>0</v>
          </cell>
          <cell r="D128">
            <v>0</v>
          </cell>
          <cell r="E128">
            <v>0</v>
          </cell>
          <cell r="F128">
            <v>44068</v>
          </cell>
          <cell r="G128">
            <v>44082</v>
          </cell>
          <cell r="H128">
            <v>10</v>
          </cell>
          <cell r="I128">
            <v>0</v>
          </cell>
          <cell r="J128">
            <v>0</v>
          </cell>
          <cell r="K128">
            <v>0</v>
          </cell>
        </row>
        <row r="129">
          <cell r="A129" t="str">
            <v>137</v>
          </cell>
          <cell r="B129" t="str">
            <v>Install cables</v>
          </cell>
          <cell r="C129">
            <v>0</v>
          </cell>
          <cell r="D129">
            <v>0</v>
          </cell>
          <cell r="E129">
            <v>0</v>
          </cell>
          <cell r="F129">
            <v>44083</v>
          </cell>
          <cell r="G129">
            <v>44089</v>
          </cell>
          <cell r="H129">
            <v>5</v>
          </cell>
          <cell r="I129">
            <v>0</v>
          </cell>
          <cell r="J129">
            <v>0</v>
          </cell>
          <cell r="K129">
            <v>0</v>
          </cell>
        </row>
        <row r="130">
          <cell r="A130" t="str">
            <v>138</v>
          </cell>
          <cell r="B130" t="str">
            <v>CBS backfill, Marker tiles &amp; backfill</v>
          </cell>
          <cell r="C130">
            <v>0</v>
          </cell>
          <cell r="D130">
            <v>0</v>
          </cell>
          <cell r="E130">
            <v>0</v>
          </cell>
          <cell r="F130">
            <v>44090</v>
          </cell>
          <cell r="G130">
            <v>44103</v>
          </cell>
          <cell r="H130">
            <v>10</v>
          </cell>
          <cell r="I130">
            <v>0</v>
          </cell>
          <cell r="J130">
            <v>0</v>
          </cell>
          <cell r="K130">
            <v>0</v>
          </cell>
        </row>
        <row r="131">
          <cell r="A131" t="str">
            <v>139</v>
          </cell>
          <cell r="B131" t="str">
            <v>Section 1 - C into Western CSE (Fruit Farm)</v>
          </cell>
          <cell r="C131">
            <v>0</v>
          </cell>
          <cell r="D131">
            <v>0</v>
          </cell>
          <cell r="E131">
            <v>0</v>
          </cell>
          <cell r="F131">
            <v>44132</v>
          </cell>
          <cell r="G131">
            <v>44145</v>
          </cell>
          <cell r="H131">
            <v>10</v>
          </cell>
          <cell r="I131">
            <v>0</v>
          </cell>
          <cell r="J131">
            <v>0</v>
          </cell>
          <cell r="K131">
            <v>0</v>
          </cell>
        </row>
        <row r="132">
          <cell r="A132" t="str">
            <v>140</v>
          </cell>
          <cell r="B132" t="str">
            <v>Install cables</v>
          </cell>
          <cell r="C132">
            <v>0</v>
          </cell>
          <cell r="D132">
            <v>0</v>
          </cell>
          <cell r="E132">
            <v>0</v>
          </cell>
          <cell r="F132">
            <v>44146</v>
          </cell>
          <cell r="G132">
            <v>44152</v>
          </cell>
          <cell r="H132">
            <v>5</v>
          </cell>
          <cell r="I132">
            <v>0</v>
          </cell>
          <cell r="J132">
            <v>0</v>
          </cell>
          <cell r="K132">
            <v>0</v>
          </cell>
        </row>
        <row r="133">
          <cell r="A133" t="str">
            <v>141</v>
          </cell>
          <cell r="B133" t="str">
            <v>CBS, Slab and Backfill</v>
          </cell>
          <cell r="C133">
            <v>0</v>
          </cell>
          <cell r="D133">
            <v>0</v>
          </cell>
          <cell r="E133">
            <v>0</v>
          </cell>
          <cell r="F133">
            <v>44153</v>
          </cell>
          <cell r="G133">
            <v>44166</v>
          </cell>
          <cell r="H133">
            <v>10</v>
          </cell>
          <cell r="I133">
            <v>0</v>
          </cell>
          <cell r="J133">
            <v>0</v>
          </cell>
          <cell r="K133">
            <v>0</v>
          </cell>
        </row>
        <row r="134">
          <cell r="A134" t="str">
            <v>142</v>
          </cell>
          <cell r="B134" t="str">
            <v>Section 1 - D into Western CSE</v>
          </cell>
          <cell r="C134">
            <v>0</v>
          </cell>
          <cell r="D134">
            <v>0</v>
          </cell>
          <cell r="E134">
            <v>0</v>
          </cell>
          <cell r="F134">
            <v>44224</v>
          </cell>
          <cell r="G134">
            <v>44237</v>
          </cell>
          <cell r="H134">
            <v>10</v>
          </cell>
          <cell r="I134">
            <v>0</v>
          </cell>
          <cell r="J134">
            <v>0</v>
          </cell>
          <cell r="K134">
            <v>0</v>
          </cell>
        </row>
        <row r="135">
          <cell r="A135" t="str">
            <v>143</v>
          </cell>
          <cell r="B135" t="str">
            <v>Install cables</v>
          </cell>
          <cell r="C135">
            <v>0</v>
          </cell>
          <cell r="D135">
            <v>0</v>
          </cell>
          <cell r="E135">
            <v>0</v>
          </cell>
          <cell r="F135">
            <v>44238</v>
          </cell>
          <cell r="G135">
            <v>44244</v>
          </cell>
          <cell r="H135">
            <v>5</v>
          </cell>
          <cell r="I135">
            <v>0</v>
          </cell>
          <cell r="J135">
            <v>0</v>
          </cell>
          <cell r="K135">
            <v>0</v>
          </cell>
        </row>
        <row r="136">
          <cell r="A136" t="str">
            <v>144</v>
          </cell>
          <cell r="B136" t="str">
            <v>CBS backfill, Marker tiles &amp; backfill</v>
          </cell>
          <cell r="C136">
            <v>0</v>
          </cell>
          <cell r="D136">
            <v>0</v>
          </cell>
          <cell r="E136">
            <v>0</v>
          </cell>
          <cell r="F136">
            <v>44245</v>
          </cell>
          <cell r="G136">
            <v>44258</v>
          </cell>
          <cell r="H136">
            <v>10</v>
          </cell>
          <cell r="I136">
            <v>0</v>
          </cell>
          <cell r="J136">
            <v>0</v>
          </cell>
          <cell r="K136">
            <v>0</v>
          </cell>
        </row>
        <row r="137">
          <cell r="A137" t="str">
            <v>145</v>
          </cell>
          <cell r="B137" t="str">
            <v>Section 3 - C</v>
          </cell>
          <cell r="C137">
            <v>0</v>
          </cell>
          <cell r="D137">
            <v>0</v>
          </cell>
          <cell r="E137">
            <v>0</v>
          </cell>
          <cell r="F137">
            <v>44090</v>
          </cell>
          <cell r="G137">
            <v>44103</v>
          </cell>
          <cell r="H137">
            <v>10</v>
          </cell>
          <cell r="I137">
            <v>0</v>
          </cell>
          <cell r="J137">
            <v>0</v>
          </cell>
          <cell r="K137">
            <v>0</v>
          </cell>
        </row>
        <row r="138">
          <cell r="A138" t="str">
            <v>146</v>
          </cell>
          <cell r="B138" t="str">
            <v>Install cables</v>
          </cell>
          <cell r="C138">
            <v>0</v>
          </cell>
          <cell r="D138">
            <v>0</v>
          </cell>
          <cell r="E138">
            <v>0</v>
          </cell>
          <cell r="F138">
            <v>44104</v>
          </cell>
          <cell r="G138">
            <v>44110</v>
          </cell>
          <cell r="H138">
            <v>5</v>
          </cell>
          <cell r="I138">
            <v>0</v>
          </cell>
          <cell r="J138">
            <v>0</v>
          </cell>
          <cell r="K138">
            <v>0</v>
          </cell>
        </row>
        <row r="139">
          <cell r="A139" t="str">
            <v>147</v>
          </cell>
          <cell r="B139" t="str">
            <v>CBS backfill, Marker tiles &amp; backfill</v>
          </cell>
          <cell r="C139">
            <v>0</v>
          </cell>
          <cell r="D139">
            <v>0</v>
          </cell>
          <cell r="E139">
            <v>0</v>
          </cell>
          <cell r="F139">
            <v>44111</v>
          </cell>
          <cell r="G139">
            <v>44124</v>
          </cell>
          <cell r="H139">
            <v>10</v>
          </cell>
          <cell r="I139">
            <v>0</v>
          </cell>
          <cell r="J139">
            <v>0</v>
          </cell>
          <cell r="K139">
            <v>0</v>
          </cell>
        </row>
        <row r="140">
          <cell r="A140" t="str">
            <v>148</v>
          </cell>
          <cell r="B140" t="str">
            <v>Section 3 - D</v>
          </cell>
          <cell r="C140">
            <v>0</v>
          </cell>
          <cell r="D140">
            <v>0</v>
          </cell>
          <cell r="E140">
            <v>0</v>
          </cell>
          <cell r="F140">
            <v>44111</v>
          </cell>
          <cell r="G140">
            <v>44124</v>
          </cell>
          <cell r="H140">
            <v>10</v>
          </cell>
          <cell r="I140">
            <v>0</v>
          </cell>
          <cell r="J140">
            <v>0</v>
          </cell>
          <cell r="K140">
            <v>0</v>
          </cell>
        </row>
        <row r="141">
          <cell r="A141" t="str">
            <v>149</v>
          </cell>
          <cell r="B141" t="str">
            <v>Install cables</v>
          </cell>
          <cell r="C141">
            <v>0</v>
          </cell>
          <cell r="D141">
            <v>0</v>
          </cell>
          <cell r="E141">
            <v>0</v>
          </cell>
          <cell r="F141">
            <v>44125</v>
          </cell>
          <cell r="G141">
            <v>44131</v>
          </cell>
          <cell r="H141">
            <v>5</v>
          </cell>
          <cell r="I141">
            <v>0</v>
          </cell>
          <cell r="J141">
            <v>0</v>
          </cell>
          <cell r="K141">
            <v>0</v>
          </cell>
        </row>
        <row r="142">
          <cell r="A142" t="str">
            <v>150</v>
          </cell>
          <cell r="B142" t="str">
            <v>CBS backfill, Marker tiles &amp; backfill</v>
          </cell>
          <cell r="C142">
            <v>0</v>
          </cell>
          <cell r="D142">
            <v>0</v>
          </cell>
          <cell r="E142">
            <v>0</v>
          </cell>
          <cell r="F142">
            <v>44132</v>
          </cell>
          <cell r="G142">
            <v>44145</v>
          </cell>
          <cell r="H142">
            <v>10</v>
          </cell>
          <cell r="I142">
            <v>0</v>
          </cell>
          <cell r="J142">
            <v>0</v>
          </cell>
          <cell r="K142">
            <v>0</v>
          </cell>
        </row>
        <row r="143">
          <cell r="A143" t="str">
            <v>151</v>
          </cell>
          <cell r="B143" t="str">
            <v>Section 4 - C</v>
          </cell>
          <cell r="C143">
            <v>0</v>
          </cell>
          <cell r="D143">
            <v>0</v>
          </cell>
          <cell r="E143">
            <v>0</v>
          </cell>
          <cell r="F143">
            <v>44132</v>
          </cell>
          <cell r="G143">
            <v>44145</v>
          </cell>
          <cell r="H143">
            <v>10</v>
          </cell>
          <cell r="I143">
            <v>0</v>
          </cell>
          <cell r="J143">
            <v>0</v>
          </cell>
          <cell r="K143">
            <v>0</v>
          </cell>
        </row>
        <row r="144">
          <cell r="A144" t="str">
            <v>152</v>
          </cell>
          <cell r="B144" t="str">
            <v>Install cables</v>
          </cell>
          <cell r="C144">
            <v>0</v>
          </cell>
          <cell r="D144">
            <v>0</v>
          </cell>
          <cell r="E144">
            <v>0</v>
          </cell>
          <cell r="F144">
            <v>44146</v>
          </cell>
          <cell r="G144">
            <v>44152</v>
          </cell>
          <cell r="H144">
            <v>5</v>
          </cell>
          <cell r="I144">
            <v>0</v>
          </cell>
          <cell r="J144">
            <v>0</v>
          </cell>
          <cell r="K144">
            <v>0</v>
          </cell>
        </row>
        <row r="145">
          <cell r="A145" t="str">
            <v>153</v>
          </cell>
          <cell r="B145" t="str">
            <v>CBS backfill, Marker tiles &amp; backfill</v>
          </cell>
          <cell r="C145">
            <v>0</v>
          </cell>
          <cell r="D145">
            <v>0</v>
          </cell>
          <cell r="E145">
            <v>0</v>
          </cell>
          <cell r="F145">
            <v>44153</v>
          </cell>
          <cell r="G145">
            <v>44166</v>
          </cell>
          <cell r="H145">
            <v>10</v>
          </cell>
          <cell r="I145">
            <v>0</v>
          </cell>
          <cell r="J145">
            <v>0</v>
          </cell>
          <cell r="K145">
            <v>0</v>
          </cell>
        </row>
        <row r="146">
          <cell r="A146" t="str">
            <v>154</v>
          </cell>
          <cell r="B146" t="str">
            <v>Section 4 - D</v>
          </cell>
          <cell r="C146">
            <v>0</v>
          </cell>
          <cell r="D146">
            <v>0</v>
          </cell>
          <cell r="E146">
            <v>0</v>
          </cell>
          <cell r="F146">
            <v>44308</v>
          </cell>
          <cell r="G146">
            <v>44322</v>
          </cell>
          <cell r="H146">
            <v>10</v>
          </cell>
          <cell r="I146">
            <v>0</v>
          </cell>
          <cell r="J146">
            <v>0</v>
          </cell>
          <cell r="K146">
            <v>0</v>
          </cell>
        </row>
        <row r="147">
          <cell r="A147" t="str">
            <v>155</v>
          </cell>
          <cell r="B147" t="str">
            <v>Install cables</v>
          </cell>
          <cell r="C147">
            <v>0</v>
          </cell>
          <cell r="D147">
            <v>0</v>
          </cell>
          <cell r="E147">
            <v>0</v>
          </cell>
          <cell r="F147">
            <v>44323</v>
          </cell>
          <cell r="G147">
            <v>44329</v>
          </cell>
          <cell r="H147">
            <v>5</v>
          </cell>
          <cell r="I147">
            <v>0</v>
          </cell>
          <cell r="J147">
            <v>0</v>
          </cell>
          <cell r="K147">
            <v>0</v>
          </cell>
        </row>
        <row r="148">
          <cell r="A148" t="str">
            <v>156</v>
          </cell>
          <cell r="B148" t="str">
            <v>CBS backfill, Marker tiles &amp; backfill</v>
          </cell>
          <cell r="C148">
            <v>0</v>
          </cell>
          <cell r="D148">
            <v>0</v>
          </cell>
          <cell r="E148">
            <v>0</v>
          </cell>
          <cell r="F148">
            <v>44330</v>
          </cell>
          <cell r="G148">
            <v>44343</v>
          </cell>
          <cell r="H148">
            <v>10</v>
          </cell>
          <cell r="I148">
            <v>0</v>
          </cell>
          <cell r="J148">
            <v>0</v>
          </cell>
          <cell r="K148">
            <v>0</v>
          </cell>
        </row>
        <row r="149">
          <cell r="A149" t="str">
            <v>157</v>
          </cell>
          <cell r="B149" t="str">
            <v>Section 5 - C</v>
          </cell>
          <cell r="C149">
            <v>0</v>
          </cell>
          <cell r="D149">
            <v>0</v>
          </cell>
          <cell r="E149">
            <v>0</v>
          </cell>
          <cell r="F149">
            <v>44271</v>
          </cell>
          <cell r="G149">
            <v>44284</v>
          </cell>
          <cell r="H149">
            <v>10</v>
          </cell>
          <cell r="I149">
            <v>0</v>
          </cell>
          <cell r="J149">
            <v>0</v>
          </cell>
          <cell r="K149">
            <v>0</v>
          </cell>
        </row>
        <row r="150">
          <cell r="A150" t="str">
            <v>158</v>
          </cell>
          <cell r="B150" t="str">
            <v>Install cables</v>
          </cell>
          <cell r="C150">
            <v>0</v>
          </cell>
          <cell r="D150">
            <v>0</v>
          </cell>
          <cell r="E150">
            <v>0</v>
          </cell>
          <cell r="F150">
            <v>44285</v>
          </cell>
          <cell r="G150">
            <v>44293</v>
          </cell>
          <cell r="H150">
            <v>5</v>
          </cell>
          <cell r="I150">
            <v>0</v>
          </cell>
          <cell r="J150">
            <v>0</v>
          </cell>
          <cell r="K150">
            <v>0</v>
          </cell>
        </row>
        <row r="151">
          <cell r="A151" t="str">
            <v>159</v>
          </cell>
          <cell r="B151" t="str">
            <v>CBS backfill, Marker tiles &amp; backfill</v>
          </cell>
          <cell r="C151">
            <v>0</v>
          </cell>
          <cell r="D151">
            <v>0</v>
          </cell>
          <cell r="E151">
            <v>0</v>
          </cell>
          <cell r="F151">
            <v>44294</v>
          </cell>
          <cell r="G151">
            <v>44307</v>
          </cell>
          <cell r="H151">
            <v>10</v>
          </cell>
          <cell r="I151">
            <v>0</v>
          </cell>
          <cell r="J151">
            <v>0</v>
          </cell>
          <cell r="K151">
            <v>0</v>
          </cell>
        </row>
        <row r="152">
          <cell r="A152" t="str">
            <v>160</v>
          </cell>
          <cell r="B152" t="str">
            <v>Section 5 - D</v>
          </cell>
          <cell r="C152">
            <v>0</v>
          </cell>
          <cell r="D152">
            <v>0</v>
          </cell>
          <cell r="E152">
            <v>0</v>
          </cell>
          <cell r="F152">
            <v>44315</v>
          </cell>
          <cell r="G152">
            <v>44329</v>
          </cell>
          <cell r="H152">
            <v>10</v>
          </cell>
          <cell r="I152">
            <v>0</v>
          </cell>
          <cell r="J152">
            <v>0</v>
          </cell>
          <cell r="K152">
            <v>0</v>
          </cell>
        </row>
        <row r="153">
          <cell r="A153" t="str">
            <v>161</v>
          </cell>
          <cell r="B153" t="str">
            <v>Install cables</v>
          </cell>
          <cell r="C153">
            <v>0</v>
          </cell>
          <cell r="D153">
            <v>0</v>
          </cell>
          <cell r="E153">
            <v>0</v>
          </cell>
          <cell r="F153">
            <v>44330</v>
          </cell>
          <cell r="G153">
            <v>44336</v>
          </cell>
          <cell r="H153">
            <v>5</v>
          </cell>
          <cell r="I153">
            <v>0</v>
          </cell>
          <cell r="J153">
            <v>0</v>
          </cell>
          <cell r="K153">
            <v>0</v>
          </cell>
        </row>
        <row r="154">
          <cell r="A154" t="str">
            <v>162</v>
          </cell>
          <cell r="B154" t="str">
            <v>CBS backfill, Marker tiles &amp; backfill</v>
          </cell>
          <cell r="C154">
            <v>0</v>
          </cell>
          <cell r="D154">
            <v>0</v>
          </cell>
          <cell r="E154">
            <v>0</v>
          </cell>
          <cell r="F154">
            <v>44337</v>
          </cell>
          <cell r="G154">
            <v>44351</v>
          </cell>
          <cell r="H154">
            <v>10</v>
          </cell>
          <cell r="I154">
            <v>0</v>
          </cell>
          <cell r="J154">
            <v>0</v>
          </cell>
          <cell r="K154">
            <v>0</v>
          </cell>
        </row>
        <row r="155">
          <cell r="A155" t="str">
            <v>163</v>
          </cell>
          <cell r="B155" t="str">
            <v>Section 6 - C</v>
          </cell>
          <cell r="C155">
            <v>0</v>
          </cell>
          <cell r="D155">
            <v>0</v>
          </cell>
          <cell r="E155">
            <v>0</v>
          </cell>
          <cell r="F155">
            <v>44337</v>
          </cell>
          <cell r="G155">
            <v>44351</v>
          </cell>
          <cell r="H155">
            <v>10</v>
          </cell>
          <cell r="I155">
            <v>0</v>
          </cell>
          <cell r="J155">
            <v>0</v>
          </cell>
          <cell r="K155">
            <v>0</v>
          </cell>
        </row>
        <row r="156">
          <cell r="A156" t="str">
            <v>164</v>
          </cell>
          <cell r="B156" t="str">
            <v>Install cables</v>
          </cell>
          <cell r="C156">
            <v>0</v>
          </cell>
          <cell r="D156">
            <v>0</v>
          </cell>
          <cell r="E156">
            <v>0</v>
          </cell>
          <cell r="F156">
            <v>44354</v>
          </cell>
          <cell r="G156">
            <v>44358</v>
          </cell>
          <cell r="H156">
            <v>5</v>
          </cell>
          <cell r="I156">
            <v>0</v>
          </cell>
          <cell r="J156">
            <v>0</v>
          </cell>
          <cell r="K156">
            <v>0</v>
          </cell>
        </row>
        <row r="157">
          <cell r="A157" t="str">
            <v>165</v>
          </cell>
          <cell r="B157" t="str">
            <v>CBS backfill, Marker tiles &amp; backfill</v>
          </cell>
          <cell r="C157">
            <v>0</v>
          </cell>
          <cell r="D157">
            <v>0</v>
          </cell>
          <cell r="E157">
            <v>0</v>
          </cell>
          <cell r="F157">
            <v>44361</v>
          </cell>
          <cell r="G157">
            <v>44372</v>
          </cell>
          <cell r="H157">
            <v>10</v>
          </cell>
          <cell r="I157">
            <v>0</v>
          </cell>
          <cell r="J157">
            <v>0</v>
          </cell>
          <cell r="K157">
            <v>0</v>
          </cell>
        </row>
        <row r="158">
          <cell r="A158" t="str">
            <v>166</v>
          </cell>
          <cell r="B158" t="str">
            <v>Section 6 - D</v>
          </cell>
          <cell r="C158">
            <v>0</v>
          </cell>
          <cell r="D158">
            <v>0</v>
          </cell>
          <cell r="E158">
            <v>0</v>
          </cell>
          <cell r="F158">
            <v>44361</v>
          </cell>
          <cell r="G158">
            <v>44372</v>
          </cell>
          <cell r="H158">
            <v>10</v>
          </cell>
          <cell r="I158">
            <v>0</v>
          </cell>
          <cell r="J158">
            <v>0</v>
          </cell>
          <cell r="K158">
            <v>0</v>
          </cell>
        </row>
        <row r="159">
          <cell r="A159" t="str">
            <v>167</v>
          </cell>
          <cell r="B159" t="str">
            <v>Install cables</v>
          </cell>
          <cell r="C159">
            <v>0</v>
          </cell>
          <cell r="D159">
            <v>0</v>
          </cell>
          <cell r="E159">
            <v>0</v>
          </cell>
          <cell r="F159">
            <v>44375</v>
          </cell>
          <cell r="G159">
            <v>44379</v>
          </cell>
          <cell r="H159">
            <v>5</v>
          </cell>
          <cell r="I159">
            <v>0</v>
          </cell>
          <cell r="J159">
            <v>0</v>
          </cell>
          <cell r="K159">
            <v>0</v>
          </cell>
        </row>
        <row r="160">
          <cell r="A160" t="str">
            <v>168</v>
          </cell>
          <cell r="B160" t="str">
            <v>CBS backfill, Marker tiles &amp; backfill</v>
          </cell>
          <cell r="C160">
            <v>0</v>
          </cell>
          <cell r="D160">
            <v>0</v>
          </cell>
          <cell r="E160">
            <v>0</v>
          </cell>
          <cell r="F160">
            <v>44382</v>
          </cell>
          <cell r="G160">
            <v>44393</v>
          </cell>
          <cell r="H160">
            <v>10</v>
          </cell>
          <cell r="I160">
            <v>0</v>
          </cell>
          <cell r="J160">
            <v>0</v>
          </cell>
          <cell r="K160">
            <v>0</v>
          </cell>
        </row>
        <row r="161">
          <cell r="A161" t="str">
            <v>169</v>
          </cell>
          <cell r="B161" t="str">
            <v>Section 7 - C into Eastern CSE (Dollops Wood)</v>
          </cell>
          <cell r="C161">
            <v>0</v>
          </cell>
          <cell r="D161">
            <v>0</v>
          </cell>
          <cell r="E161">
            <v>0</v>
          </cell>
          <cell r="F161">
            <v>44382</v>
          </cell>
          <cell r="G161">
            <v>44393</v>
          </cell>
          <cell r="H161">
            <v>10</v>
          </cell>
          <cell r="I161">
            <v>0</v>
          </cell>
          <cell r="J161">
            <v>0</v>
          </cell>
          <cell r="K161">
            <v>0</v>
          </cell>
        </row>
        <row r="162">
          <cell r="A162" t="str">
            <v>170</v>
          </cell>
          <cell r="B162" t="str">
            <v>Install cables</v>
          </cell>
          <cell r="C162">
            <v>0</v>
          </cell>
          <cell r="D162">
            <v>0</v>
          </cell>
          <cell r="E162">
            <v>0</v>
          </cell>
          <cell r="F162">
            <v>44396</v>
          </cell>
          <cell r="G162">
            <v>44400</v>
          </cell>
          <cell r="H162">
            <v>5</v>
          </cell>
          <cell r="I162">
            <v>0</v>
          </cell>
          <cell r="J162">
            <v>0</v>
          </cell>
          <cell r="K162">
            <v>0</v>
          </cell>
        </row>
        <row r="163">
          <cell r="A163" t="str">
            <v>171</v>
          </cell>
          <cell r="B163" t="str">
            <v>CBS backfill, Marker tiles &amp; backfill</v>
          </cell>
          <cell r="C163">
            <v>0</v>
          </cell>
          <cell r="D163">
            <v>0</v>
          </cell>
          <cell r="E163">
            <v>0</v>
          </cell>
          <cell r="F163">
            <v>44403</v>
          </cell>
          <cell r="G163">
            <v>44414</v>
          </cell>
          <cell r="H163">
            <v>10</v>
          </cell>
          <cell r="I163">
            <v>0</v>
          </cell>
          <cell r="J163">
            <v>0</v>
          </cell>
          <cell r="K163">
            <v>0</v>
          </cell>
        </row>
        <row r="164">
          <cell r="A164" t="str">
            <v>172</v>
          </cell>
          <cell r="B164" t="str">
            <v>Section 7 - D into Eastern CSE</v>
          </cell>
          <cell r="C164">
            <v>0</v>
          </cell>
          <cell r="D164">
            <v>0</v>
          </cell>
          <cell r="E164">
            <v>0</v>
          </cell>
          <cell r="F164">
            <v>44403</v>
          </cell>
          <cell r="G164">
            <v>44414</v>
          </cell>
          <cell r="H164">
            <v>10</v>
          </cell>
          <cell r="I164">
            <v>0</v>
          </cell>
          <cell r="J164">
            <v>0</v>
          </cell>
          <cell r="K164">
            <v>0</v>
          </cell>
        </row>
        <row r="165">
          <cell r="A165" t="str">
            <v>173</v>
          </cell>
          <cell r="B165" t="str">
            <v>Install cables</v>
          </cell>
          <cell r="C165">
            <v>0</v>
          </cell>
          <cell r="D165">
            <v>0</v>
          </cell>
          <cell r="E165">
            <v>0</v>
          </cell>
          <cell r="F165">
            <v>44417</v>
          </cell>
          <cell r="G165">
            <v>44421</v>
          </cell>
          <cell r="H165">
            <v>5</v>
          </cell>
          <cell r="I165">
            <v>0</v>
          </cell>
          <cell r="J165">
            <v>0</v>
          </cell>
          <cell r="K165">
            <v>0</v>
          </cell>
        </row>
        <row r="166">
          <cell r="A166" t="str">
            <v>174</v>
          </cell>
          <cell r="B166" t="str">
            <v>CBS backfill, Marker tiles &amp; backfill</v>
          </cell>
          <cell r="C166">
            <v>0</v>
          </cell>
          <cell r="D166">
            <v>0</v>
          </cell>
          <cell r="E166">
            <v>0</v>
          </cell>
          <cell r="F166">
            <v>44424</v>
          </cell>
          <cell r="G166">
            <v>44435</v>
          </cell>
          <cell r="H166">
            <v>10</v>
          </cell>
          <cell r="I166">
            <v>0</v>
          </cell>
          <cell r="J166">
            <v>0</v>
          </cell>
          <cell r="K166">
            <v>0</v>
          </cell>
        </row>
        <row r="167">
          <cell r="A167" t="str">
            <v>175</v>
          </cell>
          <cell r="B167" t="str">
            <v>Jointing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A168" t="str">
            <v>176</v>
          </cell>
          <cell r="B168" t="str">
            <v>Circuit 1 JOINT BAY 1/2A - Team 1 (Excavation, shuttering, scaffolding, weather proof, cable jointing &amp; bonding)</v>
          </cell>
          <cell r="C168">
            <v>0</v>
          </cell>
          <cell r="D168">
            <v>0</v>
          </cell>
          <cell r="E168">
            <v>0</v>
          </cell>
          <cell r="F168">
            <v>44111</v>
          </cell>
          <cell r="G168">
            <v>44138</v>
          </cell>
          <cell r="H168">
            <v>20</v>
          </cell>
          <cell r="I168">
            <v>0</v>
          </cell>
          <cell r="J168">
            <v>0</v>
          </cell>
          <cell r="K168">
            <v>0</v>
          </cell>
        </row>
        <row r="169">
          <cell r="A169" t="str">
            <v>177</v>
          </cell>
          <cell r="B169" t="str">
            <v>Circuit 1 JOINT BAY 1/2B - Team 1</v>
          </cell>
          <cell r="C169">
            <v>0</v>
          </cell>
          <cell r="D169">
            <v>0</v>
          </cell>
          <cell r="E169">
            <v>0</v>
          </cell>
          <cell r="F169">
            <v>44132</v>
          </cell>
          <cell r="G169">
            <v>44159</v>
          </cell>
          <cell r="H169">
            <v>20</v>
          </cell>
          <cell r="I169">
            <v>0</v>
          </cell>
          <cell r="J169">
            <v>0</v>
          </cell>
          <cell r="K169">
            <v>0</v>
          </cell>
        </row>
        <row r="170">
          <cell r="A170" t="str">
            <v>178</v>
          </cell>
          <cell r="B170" t="str">
            <v>Circuit 1 JOINT BAY 2/3A - Team 1</v>
          </cell>
          <cell r="C170">
            <v>0</v>
          </cell>
          <cell r="D170">
            <v>0</v>
          </cell>
          <cell r="E170">
            <v>0</v>
          </cell>
          <cell r="F170">
            <v>44054</v>
          </cell>
          <cell r="G170">
            <v>44082</v>
          </cell>
          <cell r="H170">
            <v>20</v>
          </cell>
          <cell r="I170">
            <v>0</v>
          </cell>
          <cell r="J170">
            <v>0</v>
          </cell>
          <cell r="K170">
            <v>0</v>
          </cell>
        </row>
        <row r="171">
          <cell r="A171" t="str">
            <v>179</v>
          </cell>
          <cell r="B171" t="str">
            <v>Circuit 1 JOINT BAY 2/3B - Team 1</v>
          </cell>
          <cell r="C171">
            <v>0</v>
          </cell>
          <cell r="D171">
            <v>0</v>
          </cell>
          <cell r="E171">
            <v>0</v>
          </cell>
          <cell r="F171">
            <v>44076</v>
          </cell>
          <cell r="G171">
            <v>44103</v>
          </cell>
          <cell r="H171">
            <v>20</v>
          </cell>
          <cell r="I171">
            <v>0</v>
          </cell>
          <cell r="J171">
            <v>0</v>
          </cell>
          <cell r="K171">
            <v>0</v>
          </cell>
        </row>
        <row r="172">
          <cell r="A172" t="str">
            <v>180</v>
          </cell>
          <cell r="B172" t="str">
            <v>Circuit 1 JOINT BAY 3/4A - Team 1</v>
          </cell>
          <cell r="C172">
            <v>0</v>
          </cell>
          <cell r="D172">
            <v>0</v>
          </cell>
          <cell r="E172">
            <v>0</v>
          </cell>
          <cell r="F172">
            <v>44097</v>
          </cell>
          <cell r="G172">
            <v>44124</v>
          </cell>
          <cell r="H172">
            <v>20</v>
          </cell>
          <cell r="I172">
            <v>0</v>
          </cell>
          <cell r="J172">
            <v>0</v>
          </cell>
          <cell r="K172">
            <v>0</v>
          </cell>
        </row>
        <row r="173">
          <cell r="A173">
            <v>181</v>
          </cell>
          <cell r="B173" t="str">
            <v>Circuit 1 JOINT BAY 3/4B - Team 2</v>
          </cell>
          <cell r="C173">
            <v>0</v>
          </cell>
          <cell r="D173">
            <v>0</v>
          </cell>
          <cell r="E173">
            <v>0</v>
          </cell>
          <cell r="F173">
            <v>44118</v>
          </cell>
          <cell r="G173">
            <v>44145</v>
          </cell>
          <cell r="H173">
            <v>20</v>
          </cell>
          <cell r="I173">
            <v>0</v>
          </cell>
          <cell r="J173">
            <v>0</v>
          </cell>
          <cell r="K173">
            <v>0</v>
          </cell>
        </row>
        <row r="174">
          <cell r="A174">
            <v>182</v>
          </cell>
          <cell r="B174" t="str">
            <v>Circuit 1 JOINT BAY 4/5A - Team 2</v>
          </cell>
          <cell r="C174">
            <v>0</v>
          </cell>
          <cell r="D174">
            <v>0</v>
          </cell>
          <cell r="E174">
            <v>0</v>
          </cell>
          <cell r="F174">
            <v>44250</v>
          </cell>
          <cell r="G174">
            <v>44277</v>
          </cell>
          <cell r="H174">
            <v>20</v>
          </cell>
          <cell r="I174">
            <v>0</v>
          </cell>
          <cell r="J174">
            <v>0</v>
          </cell>
          <cell r="K174">
            <v>0</v>
          </cell>
        </row>
        <row r="175">
          <cell r="A175" t="str">
            <v>183</v>
          </cell>
          <cell r="B175" t="str">
            <v>Circuit 1 JOINT BAY 4/5B - Team 1</v>
          </cell>
          <cell r="C175">
            <v>0</v>
          </cell>
          <cell r="D175">
            <v>0</v>
          </cell>
          <cell r="E175">
            <v>0</v>
          </cell>
          <cell r="F175">
            <v>44271</v>
          </cell>
          <cell r="G175">
            <v>44300</v>
          </cell>
          <cell r="H175">
            <v>20</v>
          </cell>
          <cell r="I175">
            <v>0</v>
          </cell>
          <cell r="J175">
            <v>0</v>
          </cell>
          <cell r="K175">
            <v>0</v>
          </cell>
        </row>
        <row r="176">
          <cell r="A176" t="str">
            <v>184</v>
          </cell>
          <cell r="B176" t="str">
            <v>Circuit 1 JOINT BAY 5/6A - Team 2</v>
          </cell>
          <cell r="C176">
            <v>0</v>
          </cell>
          <cell r="D176">
            <v>0</v>
          </cell>
          <cell r="E176">
            <v>0</v>
          </cell>
          <cell r="F176">
            <v>44337</v>
          </cell>
          <cell r="G176">
            <v>44365</v>
          </cell>
          <cell r="H176">
            <v>20</v>
          </cell>
          <cell r="I176">
            <v>0</v>
          </cell>
          <cell r="J176">
            <v>0</v>
          </cell>
          <cell r="K176">
            <v>0</v>
          </cell>
        </row>
        <row r="177">
          <cell r="A177" t="str">
            <v>185</v>
          </cell>
          <cell r="B177" t="str">
            <v>Circuit 1 JOINT BAY 5/6B - Team 2</v>
          </cell>
          <cell r="C177">
            <v>0</v>
          </cell>
          <cell r="D177">
            <v>0</v>
          </cell>
          <cell r="E177">
            <v>0</v>
          </cell>
          <cell r="F177">
            <v>44361</v>
          </cell>
          <cell r="G177">
            <v>44386</v>
          </cell>
          <cell r="H177">
            <v>20</v>
          </cell>
          <cell r="I177">
            <v>0</v>
          </cell>
          <cell r="J177">
            <v>0</v>
          </cell>
          <cell r="K177">
            <v>0</v>
          </cell>
        </row>
        <row r="178">
          <cell r="A178" t="str">
            <v>186</v>
          </cell>
          <cell r="B178" t="str">
            <v>Circuit 1 JOINT BAY 6/7A - Team 1</v>
          </cell>
          <cell r="C178">
            <v>0</v>
          </cell>
          <cell r="D178">
            <v>0</v>
          </cell>
          <cell r="E178">
            <v>0</v>
          </cell>
          <cell r="F178">
            <v>44382</v>
          </cell>
          <cell r="G178">
            <v>44407</v>
          </cell>
          <cell r="H178">
            <v>20</v>
          </cell>
          <cell r="I178">
            <v>0</v>
          </cell>
          <cell r="J178">
            <v>0</v>
          </cell>
          <cell r="K178">
            <v>0</v>
          </cell>
        </row>
        <row r="179">
          <cell r="A179" t="str">
            <v>187</v>
          </cell>
          <cell r="B179" t="str">
            <v>Circuit 1 JOINT BAY 6/7B - Team 1</v>
          </cell>
          <cell r="C179">
            <v>0</v>
          </cell>
          <cell r="D179">
            <v>0</v>
          </cell>
          <cell r="E179">
            <v>0</v>
          </cell>
          <cell r="F179">
            <v>44403</v>
          </cell>
          <cell r="G179">
            <v>44428</v>
          </cell>
          <cell r="H179">
            <v>20</v>
          </cell>
          <cell r="I179">
            <v>0</v>
          </cell>
          <cell r="J179">
            <v>0</v>
          </cell>
          <cell r="K179">
            <v>0</v>
          </cell>
        </row>
        <row r="180">
          <cell r="A180" t="str">
            <v>188</v>
          </cell>
          <cell r="B180" t="str">
            <v>Circuit 2 JOINT BAY 1/2F - Team 1</v>
          </cell>
          <cell r="C180">
            <v>0</v>
          </cell>
          <cell r="D180">
            <v>0</v>
          </cell>
          <cell r="E180">
            <v>0</v>
          </cell>
          <cell r="F180">
            <v>44188</v>
          </cell>
          <cell r="G180">
            <v>44230</v>
          </cell>
          <cell r="H180">
            <v>20</v>
          </cell>
          <cell r="I180">
            <v>0</v>
          </cell>
          <cell r="J180">
            <v>0</v>
          </cell>
          <cell r="K180">
            <v>0</v>
          </cell>
        </row>
        <row r="181">
          <cell r="A181" t="str">
            <v>189</v>
          </cell>
          <cell r="B181" t="str">
            <v>Circuit 2 JOINT BAY 1/2E - Team 1</v>
          </cell>
          <cell r="C181">
            <v>0</v>
          </cell>
          <cell r="D181">
            <v>0</v>
          </cell>
          <cell r="E181">
            <v>0</v>
          </cell>
          <cell r="F181">
            <v>44224</v>
          </cell>
          <cell r="G181">
            <v>44251</v>
          </cell>
          <cell r="H181">
            <v>20</v>
          </cell>
          <cell r="I181">
            <v>0</v>
          </cell>
          <cell r="J181">
            <v>0</v>
          </cell>
          <cell r="K181">
            <v>0</v>
          </cell>
        </row>
        <row r="182">
          <cell r="A182" t="str">
            <v>190</v>
          </cell>
          <cell r="B182" t="str">
            <v>Circuit 2 JOINT BAY 2/3F - Team 2</v>
          </cell>
          <cell r="C182">
            <v>0</v>
          </cell>
          <cell r="D182">
            <v>0</v>
          </cell>
          <cell r="E182">
            <v>0</v>
          </cell>
          <cell r="F182">
            <v>44054</v>
          </cell>
          <cell r="G182">
            <v>44082</v>
          </cell>
          <cell r="H182">
            <v>20</v>
          </cell>
          <cell r="I182">
            <v>0</v>
          </cell>
          <cell r="J182">
            <v>0</v>
          </cell>
          <cell r="K182">
            <v>0</v>
          </cell>
        </row>
        <row r="183">
          <cell r="A183" t="str">
            <v>191</v>
          </cell>
          <cell r="B183" t="str">
            <v>Circuit 2 JOINT BAY 2/3E - Team 2</v>
          </cell>
          <cell r="C183">
            <v>0</v>
          </cell>
          <cell r="D183">
            <v>0</v>
          </cell>
          <cell r="E183">
            <v>0</v>
          </cell>
          <cell r="F183">
            <v>44076</v>
          </cell>
          <cell r="G183">
            <v>44103</v>
          </cell>
          <cell r="H183">
            <v>20</v>
          </cell>
          <cell r="I183">
            <v>0</v>
          </cell>
          <cell r="J183">
            <v>0</v>
          </cell>
          <cell r="K183">
            <v>0</v>
          </cell>
        </row>
        <row r="184">
          <cell r="A184" t="str">
            <v>192</v>
          </cell>
          <cell r="B184" t="str">
            <v>Circuit 2 JOINT BAY 3/4F - Team 1</v>
          </cell>
          <cell r="C184">
            <v>0</v>
          </cell>
          <cell r="D184">
            <v>0</v>
          </cell>
          <cell r="E184">
            <v>0</v>
          </cell>
          <cell r="F184">
            <v>44174</v>
          </cell>
          <cell r="G184">
            <v>44216</v>
          </cell>
          <cell r="H184">
            <v>20</v>
          </cell>
          <cell r="I184">
            <v>0</v>
          </cell>
          <cell r="J184">
            <v>0</v>
          </cell>
          <cell r="K184">
            <v>0</v>
          </cell>
        </row>
        <row r="185">
          <cell r="A185" t="str">
            <v>193</v>
          </cell>
          <cell r="B185" t="str">
            <v>Circuit 2 JOINT BAY 3/4E - Team 2</v>
          </cell>
          <cell r="C185">
            <v>0</v>
          </cell>
          <cell r="D185">
            <v>0</v>
          </cell>
          <cell r="E185">
            <v>0</v>
          </cell>
          <cell r="F185">
            <v>44210</v>
          </cell>
          <cell r="G185">
            <v>44237</v>
          </cell>
          <cell r="H185">
            <v>20</v>
          </cell>
          <cell r="I185">
            <v>0</v>
          </cell>
          <cell r="J185">
            <v>0</v>
          </cell>
          <cell r="K185">
            <v>0</v>
          </cell>
        </row>
        <row r="186">
          <cell r="A186" t="str">
            <v>194</v>
          </cell>
          <cell r="B186" t="str">
            <v>Circuit 2 JOINT BAY 4/5F - Team 2</v>
          </cell>
          <cell r="C186">
            <v>0</v>
          </cell>
          <cell r="D186">
            <v>0</v>
          </cell>
          <cell r="E186">
            <v>0</v>
          </cell>
          <cell r="F186">
            <v>44294</v>
          </cell>
          <cell r="G186">
            <v>44322</v>
          </cell>
          <cell r="H186">
            <v>20</v>
          </cell>
          <cell r="I186">
            <v>0</v>
          </cell>
          <cell r="J186">
            <v>0</v>
          </cell>
          <cell r="K186">
            <v>0</v>
          </cell>
        </row>
        <row r="187">
          <cell r="A187" t="str">
            <v>195</v>
          </cell>
          <cell r="B187" t="str">
            <v>Circuit 2 JOINT BAY 4/5E - Team 1</v>
          </cell>
          <cell r="C187">
            <v>0</v>
          </cell>
          <cell r="D187">
            <v>0</v>
          </cell>
          <cell r="E187">
            <v>0</v>
          </cell>
          <cell r="F187">
            <v>44315</v>
          </cell>
          <cell r="G187">
            <v>44343</v>
          </cell>
          <cell r="H187">
            <v>20</v>
          </cell>
          <cell r="I187">
            <v>0</v>
          </cell>
          <cell r="J187">
            <v>0</v>
          </cell>
          <cell r="K187">
            <v>0</v>
          </cell>
        </row>
        <row r="188">
          <cell r="A188" t="str">
            <v>196</v>
          </cell>
          <cell r="B188" t="str">
            <v>Circuit 2 JOINT BAY 5/6F - Team 2</v>
          </cell>
          <cell r="C188">
            <v>0</v>
          </cell>
          <cell r="D188">
            <v>0</v>
          </cell>
          <cell r="E188">
            <v>0</v>
          </cell>
          <cell r="F188">
            <v>44231</v>
          </cell>
          <cell r="G188">
            <v>44258</v>
          </cell>
          <cell r="H188">
            <v>20</v>
          </cell>
          <cell r="I188">
            <v>0</v>
          </cell>
          <cell r="J188">
            <v>0</v>
          </cell>
          <cell r="K188">
            <v>0</v>
          </cell>
        </row>
        <row r="189">
          <cell r="A189" t="str">
            <v>197</v>
          </cell>
          <cell r="B189" t="str">
            <v>Circuit 2 JOINT BAY 5/6E - Team 2</v>
          </cell>
          <cell r="C189">
            <v>0</v>
          </cell>
          <cell r="D189">
            <v>0</v>
          </cell>
          <cell r="E189">
            <v>0</v>
          </cell>
          <cell r="F189">
            <v>44252</v>
          </cell>
          <cell r="G189">
            <v>44279</v>
          </cell>
          <cell r="H189">
            <v>20</v>
          </cell>
          <cell r="I189">
            <v>0</v>
          </cell>
          <cell r="J189">
            <v>0</v>
          </cell>
          <cell r="K189">
            <v>0</v>
          </cell>
        </row>
        <row r="190">
          <cell r="A190" t="str">
            <v>198</v>
          </cell>
          <cell r="B190" t="str">
            <v>Circuit 2 JOINT BAY 6/7F - Team 1</v>
          </cell>
          <cell r="C190">
            <v>0</v>
          </cell>
          <cell r="D190">
            <v>0</v>
          </cell>
          <cell r="E190">
            <v>0</v>
          </cell>
          <cell r="F190">
            <v>44273</v>
          </cell>
          <cell r="G190">
            <v>44302</v>
          </cell>
          <cell r="H190">
            <v>20</v>
          </cell>
          <cell r="I190">
            <v>0</v>
          </cell>
          <cell r="J190">
            <v>0</v>
          </cell>
          <cell r="K190">
            <v>0</v>
          </cell>
        </row>
        <row r="191">
          <cell r="A191" t="str">
            <v>199</v>
          </cell>
          <cell r="B191" t="str">
            <v>Circuit 2 JOINT BAY 6/7E - Team 1</v>
          </cell>
          <cell r="C191">
            <v>0</v>
          </cell>
          <cell r="D191">
            <v>0</v>
          </cell>
          <cell r="E191">
            <v>0</v>
          </cell>
          <cell r="F191">
            <v>44298</v>
          </cell>
          <cell r="G191">
            <v>44326</v>
          </cell>
          <cell r="H191">
            <v>20</v>
          </cell>
          <cell r="I191">
            <v>0</v>
          </cell>
          <cell r="J191">
            <v>0</v>
          </cell>
          <cell r="K191">
            <v>0</v>
          </cell>
        </row>
        <row r="192">
          <cell r="A192" t="str">
            <v>200</v>
          </cell>
          <cell r="B192" t="str">
            <v>Circuit 1 JOINT BAY 1/2C - Team 2</v>
          </cell>
          <cell r="C192">
            <v>0</v>
          </cell>
          <cell r="D192">
            <v>0</v>
          </cell>
          <cell r="E192">
            <v>0</v>
          </cell>
          <cell r="F192">
            <v>44153</v>
          </cell>
          <cell r="G192">
            <v>44180</v>
          </cell>
          <cell r="H192">
            <v>20</v>
          </cell>
          <cell r="I192">
            <v>0</v>
          </cell>
          <cell r="J192">
            <v>0</v>
          </cell>
          <cell r="K192">
            <v>0</v>
          </cell>
        </row>
        <row r="193">
          <cell r="A193" t="str">
            <v>201</v>
          </cell>
          <cell r="B193" t="str">
            <v>Circuit 1 JOINT BAY 2/3C - Team 3</v>
          </cell>
          <cell r="C193">
            <v>0</v>
          </cell>
          <cell r="D193">
            <v>0</v>
          </cell>
          <cell r="E193">
            <v>0</v>
          </cell>
          <cell r="F193">
            <v>44111</v>
          </cell>
          <cell r="G193">
            <v>44138</v>
          </cell>
          <cell r="H193">
            <v>20</v>
          </cell>
          <cell r="I193">
            <v>0</v>
          </cell>
          <cell r="J193">
            <v>0</v>
          </cell>
          <cell r="K193">
            <v>0</v>
          </cell>
        </row>
        <row r="194">
          <cell r="A194" t="str">
            <v>202</v>
          </cell>
          <cell r="B194" t="str">
            <v>Circuit 2 JOINT BAY 1/2D - Team 2</v>
          </cell>
          <cell r="C194">
            <v>0</v>
          </cell>
          <cell r="D194">
            <v>0</v>
          </cell>
          <cell r="E194">
            <v>0</v>
          </cell>
          <cell r="F194">
            <v>44245</v>
          </cell>
          <cell r="G194">
            <v>44272</v>
          </cell>
          <cell r="H194">
            <v>20</v>
          </cell>
          <cell r="I194">
            <v>0</v>
          </cell>
          <cell r="J194">
            <v>0</v>
          </cell>
          <cell r="K194">
            <v>0</v>
          </cell>
        </row>
        <row r="195">
          <cell r="A195" t="str">
            <v>203</v>
          </cell>
          <cell r="B195" t="str">
            <v>Circuit 2 JOINT BAY 2/3D - Team 3</v>
          </cell>
          <cell r="C195">
            <v>0</v>
          </cell>
          <cell r="D195">
            <v>0</v>
          </cell>
          <cell r="E195">
            <v>0</v>
          </cell>
          <cell r="F195">
            <v>44132</v>
          </cell>
          <cell r="G195">
            <v>44159</v>
          </cell>
          <cell r="H195">
            <v>20</v>
          </cell>
          <cell r="I195">
            <v>0</v>
          </cell>
          <cell r="J195">
            <v>0</v>
          </cell>
          <cell r="K195">
            <v>0</v>
          </cell>
        </row>
        <row r="196">
          <cell r="A196" t="str">
            <v>204</v>
          </cell>
          <cell r="B196" t="str">
            <v>Circuit 1 JOINT BAY 3/4C - Team 3</v>
          </cell>
          <cell r="C196">
            <v>0</v>
          </cell>
          <cell r="D196">
            <v>0</v>
          </cell>
          <cell r="E196">
            <v>0</v>
          </cell>
          <cell r="F196">
            <v>44153</v>
          </cell>
          <cell r="G196">
            <v>44180</v>
          </cell>
          <cell r="H196">
            <v>20</v>
          </cell>
          <cell r="I196">
            <v>0</v>
          </cell>
          <cell r="J196">
            <v>0</v>
          </cell>
          <cell r="K196">
            <v>0</v>
          </cell>
        </row>
        <row r="197">
          <cell r="A197" t="str">
            <v>205</v>
          </cell>
          <cell r="B197" t="str">
            <v>Circuit 2 JOINT BAY 3/4D - Team 3</v>
          </cell>
          <cell r="C197">
            <v>0</v>
          </cell>
          <cell r="D197">
            <v>0</v>
          </cell>
          <cell r="E197">
            <v>0</v>
          </cell>
          <cell r="F197">
            <v>44330</v>
          </cell>
          <cell r="G197">
            <v>44358</v>
          </cell>
          <cell r="H197">
            <v>20</v>
          </cell>
          <cell r="I197">
            <v>0</v>
          </cell>
          <cell r="J197">
            <v>0</v>
          </cell>
          <cell r="K197">
            <v>0</v>
          </cell>
        </row>
        <row r="198">
          <cell r="A198" t="str">
            <v>206</v>
          </cell>
          <cell r="B198" t="str">
            <v>Circuit 1 JOINT BAY 4/5C - Team 2</v>
          </cell>
          <cell r="C198">
            <v>0</v>
          </cell>
          <cell r="D198">
            <v>0</v>
          </cell>
          <cell r="E198">
            <v>0</v>
          </cell>
          <cell r="F198">
            <v>44294</v>
          </cell>
          <cell r="G198">
            <v>44322</v>
          </cell>
          <cell r="H198">
            <v>20</v>
          </cell>
          <cell r="I198">
            <v>0</v>
          </cell>
          <cell r="J198">
            <v>0</v>
          </cell>
          <cell r="K198">
            <v>0</v>
          </cell>
        </row>
        <row r="199">
          <cell r="A199" t="str">
            <v>207</v>
          </cell>
          <cell r="B199" t="str">
            <v>Circuit 2 JOINT BAY 4/5D - Team 1</v>
          </cell>
          <cell r="C199">
            <v>0</v>
          </cell>
          <cell r="D199">
            <v>0</v>
          </cell>
          <cell r="E199">
            <v>0</v>
          </cell>
          <cell r="F199">
            <v>44337</v>
          </cell>
          <cell r="G199">
            <v>44365</v>
          </cell>
          <cell r="H199">
            <v>20</v>
          </cell>
          <cell r="I199">
            <v>0</v>
          </cell>
          <cell r="J199">
            <v>0</v>
          </cell>
          <cell r="K199">
            <v>0</v>
          </cell>
        </row>
        <row r="200">
          <cell r="A200" t="str">
            <v>208</v>
          </cell>
          <cell r="B200" t="str">
            <v>Circuit 1 JOINT BAY 5/6C - Team 2</v>
          </cell>
          <cell r="C200">
            <v>0</v>
          </cell>
          <cell r="D200">
            <v>0</v>
          </cell>
          <cell r="E200">
            <v>0</v>
          </cell>
          <cell r="F200">
            <v>44361</v>
          </cell>
          <cell r="G200">
            <v>44386</v>
          </cell>
          <cell r="H200">
            <v>20</v>
          </cell>
          <cell r="I200">
            <v>0</v>
          </cell>
          <cell r="J200">
            <v>0</v>
          </cell>
          <cell r="K200">
            <v>0</v>
          </cell>
        </row>
        <row r="201">
          <cell r="A201" t="str">
            <v>209</v>
          </cell>
          <cell r="B201" t="str">
            <v>Circuit 1 JOINT BAY 5/6D - Team 2</v>
          </cell>
          <cell r="C201">
            <v>0</v>
          </cell>
          <cell r="D201">
            <v>0</v>
          </cell>
          <cell r="E201">
            <v>0</v>
          </cell>
          <cell r="F201">
            <v>44382</v>
          </cell>
          <cell r="G201">
            <v>44407</v>
          </cell>
          <cell r="H201">
            <v>20</v>
          </cell>
          <cell r="I201">
            <v>0</v>
          </cell>
          <cell r="J201">
            <v>0</v>
          </cell>
          <cell r="K201">
            <v>0</v>
          </cell>
        </row>
        <row r="202">
          <cell r="A202" t="str">
            <v>210</v>
          </cell>
          <cell r="B202" t="str">
            <v>Circuit 2 JOINT BAY 6/7C - Team 1</v>
          </cell>
          <cell r="C202">
            <v>0</v>
          </cell>
          <cell r="D202">
            <v>0</v>
          </cell>
          <cell r="E202">
            <v>0</v>
          </cell>
          <cell r="F202">
            <v>44403</v>
          </cell>
          <cell r="G202">
            <v>44428</v>
          </cell>
          <cell r="H202">
            <v>20</v>
          </cell>
          <cell r="I202">
            <v>0</v>
          </cell>
          <cell r="J202">
            <v>0</v>
          </cell>
          <cell r="K202">
            <v>0</v>
          </cell>
        </row>
        <row r="203">
          <cell r="A203" t="str">
            <v>211</v>
          </cell>
          <cell r="B203" t="str">
            <v>Circuit 2 JOINT BAY 6/7D - Team 1</v>
          </cell>
          <cell r="C203">
            <v>0</v>
          </cell>
          <cell r="D203">
            <v>0</v>
          </cell>
          <cell r="E203">
            <v>0</v>
          </cell>
          <cell r="F203">
            <v>44424</v>
          </cell>
          <cell r="G203">
            <v>44452</v>
          </cell>
          <cell r="H203">
            <v>20</v>
          </cell>
          <cell r="I203">
            <v>0</v>
          </cell>
          <cell r="J203">
            <v>0</v>
          </cell>
          <cell r="K203">
            <v>0</v>
          </cell>
        </row>
        <row r="204">
          <cell r="A204" t="str">
            <v>212</v>
          </cell>
          <cell r="B204" t="str">
            <v>Western Sealing End Compound Terminations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A205" t="str">
            <v>213</v>
          </cell>
          <cell r="B205" t="str">
            <v>Scaffolding A,B,C</v>
          </cell>
          <cell r="C205">
            <v>0</v>
          </cell>
          <cell r="D205">
            <v>0</v>
          </cell>
          <cell r="E205">
            <v>0</v>
          </cell>
          <cell r="F205">
            <v>44389</v>
          </cell>
          <cell r="G205">
            <v>44400</v>
          </cell>
          <cell r="H205">
            <v>10</v>
          </cell>
          <cell r="I205">
            <v>0</v>
          </cell>
          <cell r="J205">
            <v>0</v>
          </cell>
          <cell r="K205">
            <v>0</v>
          </cell>
        </row>
        <row r="206">
          <cell r="A206" t="str">
            <v>214</v>
          </cell>
          <cell r="B206" t="str">
            <v>Circuit 1A - Section 1</v>
          </cell>
          <cell r="C206">
            <v>0</v>
          </cell>
          <cell r="D206">
            <v>0</v>
          </cell>
          <cell r="E206">
            <v>0</v>
          </cell>
          <cell r="F206">
            <v>44403</v>
          </cell>
          <cell r="G206">
            <v>44414</v>
          </cell>
          <cell r="H206">
            <v>10</v>
          </cell>
          <cell r="I206">
            <v>0</v>
          </cell>
          <cell r="J206">
            <v>0</v>
          </cell>
          <cell r="K206">
            <v>0</v>
          </cell>
        </row>
        <row r="207">
          <cell r="A207" t="str">
            <v>215</v>
          </cell>
          <cell r="B207" t="str">
            <v>Circuit 1B - Section 1</v>
          </cell>
          <cell r="C207">
            <v>0</v>
          </cell>
          <cell r="D207">
            <v>0</v>
          </cell>
          <cell r="E207">
            <v>0</v>
          </cell>
          <cell r="F207">
            <v>44417</v>
          </cell>
          <cell r="G207">
            <v>44428</v>
          </cell>
          <cell r="H207">
            <v>10</v>
          </cell>
          <cell r="I207">
            <v>0</v>
          </cell>
          <cell r="J207">
            <v>0</v>
          </cell>
          <cell r="K207">
            <v>0</v>
          </cell>
        </row>
        <row r="208">
          <cell r="A208" t="str">
            <v>216</v>
          </cell>
          <cell r="B208" t="str">
            <v>Circuit 1C - Section 1</v>
          </cell>
          <cell r="C208">
            <v>0</v>
          </cell>
          <cell r="D208">
            <v>0</v>
          </cell>
          <cell r="E208">
            <v>0</v>
          </cell>
          <cell r="F208">
            <v>44431</v>
          </cell>
          <cell r="G208">
            <v>44445</v>
          </cell>
          <cell r="H208">
            <v>10</v>
          </cell>
          <cell r="I208">
            <v>0</v>
          </cell>
          <cell r="J208">
            <v>0</v>
          </cell>
          <cell r="K208">
            <v>0</v>
          </cell>
        </row>
        <row r="209">
          <cell r="A209" t="str">
            <v>217</v>
          </cell>
          <cell r="B209" t="str">
            <v>Scaffolding D,E,F</v>
          </cell>
          <cell r="C209">
            <v>0</v>
          </cell>
          <cell r="D209">
            <v>0</v>
          </cell>
          <cell r="E209">
            <v>0</v>
          </cell>
          <cell r="F209">
            <v>44389</v>
          </cell>
          <cell r="G209">
            <v>44400</v>
          </cell>
          <cell r="H209">
            <v>10</v>
          </cell>
          <cell r="I209">
            <v>0</v>
          </cell>
          <cell r="J209">
            <v>0</v>
          </cell>
          <cell r="K209">
            <v>0</v>
          </cell>
        </row>
        <row r="210">
          <cell r="A210" t="str">
            <v>218</v>
          </cell>
          <cell r="B210" t="str">
            <v>Circuit 2D - Section 1</v>
          </cell>
          <cell r="C210">
            <v>0</v>
          </cell>
          <cell r="D210">
            <v>0</v>
          </cell>
          <cell r="E210">
            <v>0</v>
          </cell>
          <cell r="F210">
            <v>44403</v>
          </cell>
          <cell r="G210">
            <v>44428</v>
          </cell>
          <cell r="H210">
            <v>20</v>
          </cell>
          <cell r="I210">
            <v>0</v>
          </cell>
          <cell r="J210">
            <v>0</v>
          </cell>
          <cell r="K210">
            <v>0</v>
          </cell>
        </row>
        <row r="211">
          <cell r="A211" t="str">
            <v>219</v>
          </cell>
          <cell r="B211" t="str">
            <v>Circuit 2E - Section 1</v>
          </cell>
          <cell r="C211">
            <v>0</v>
          </cell>
          <cell r="D211">
            <v>0</v>
          </cell>
          <cell r="E211">
            <v>0</v>
          </cell>
          <cell r="F211">
            <v>44431</v>
          </cell>
          <cell r="G211">
            <v>44459</v>
          </cell>
          <cell r="H211">
            <v>20</v>
          </cell>
          <cell r="I211">
            <v>0</v>
          </cell>
          <cell r="J211">
            <v>0</v>
          </cell>
          <cell r="K211">
            <v>0</v>
          </cell>
        </row>
        <row r="212">
          <cell r="A212" t="str">
            <v>220</v>
          </cell>
          <cell r="B212" t="str">
            <v>Circuit 2F - Section 1</v>
          </cell>
          <cell r="C212">
            <v>0</v>
          </cell>
          <cell r="D212">
            <v>0</v>
          </cell>
          <cell r="E212">
            <v>0</v>
          </cell>
          <cell r="F212">
            <v>44446</v>
          </cell>
          <cell r="G212">
            <v>44473</v>
          </cell>
          <cell r="H212">
            <v>20</v>
          </cell>
          <cell r="I212">
            <v>0</v>
          </cell>
          <cell r="J212">
            <v>0</v>
          </cell>
          <cell r="K212">
            <v>0</v>
          </cell>
        </row>
        <row r="213">
          <cell r="A213" t="str">
            <v>221</v>
          </cell>
          <cell r="B213" t="str">
            <v>Lower scaffolding for A/C test</v>
          </cell>
          <cell r="C213">
            <v>0</v>
          </cell>
          <cell r="D213">
            <v>0</v>
          </cell>
          <cell r="E213">
            <v>0</v>
          </cell>
          <cell r="F213">
            <v>44474</v>
          </cell>
          <cell r="G213">
            <v>44480</v>
          </cell>
          <cell r="H213">
            <v>5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222</v>
          </cell>
          <cell r="B214" t="str">
            <v>Eastern Sealing End Compound Terminations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A215" t="str">
            <v>223</v>
          </cell>
          <cell r="B215" t="str">
            <v>Scaffolding A,B,C</v>
          </cell>
          <cell r="C215">
            <v>0</v>
          </cell>
          <cell r="D215">
            <v>0</v>
          </cell>
          <cell r="E215">
            <v>0</v>
          </cell>
          <cell r="F215">
            <v>44363</v>
          </cell>
          <cell r="G215">
            <v>44376</v>
          </cell>
          <cell r="H215">
            <v>10</v>
          </cell>
          <cell r="I215">
            <v>0</v>
          </cell>
          <cell r="J215">
            <v>0</v>
          </cell>
          <cell r="K215">
            <v>0</v>
          </cell>
        </row>
        <row r="216">
          <cell r="A216" t="str">
            <v>224</v>
          </cell>
          <cell r="B216" t="str">
            <v>Circuit 1A - Section 7</v>
          </cell>
          <cell r="C216">
            <v>0</v>
          </cell>
          <cell r="D216">
            <v>0</v>
          </cell>
          <cell r="E216">
            <v>0</v>
          </cell>
          <cell r="F216">
            <v>44382</v>
          </cell>
          <cell r="G216">
            <v>44407</v>
          </cell>
          <cell r="H216">
            <v>20</v>
          </cell>
          <cell r="I216">
            <v>0</v>
          </cell>
          <cell r="J216">
            <v>0</v>
          </cell>
          <cell r="K216">
            <v>0</v>
          </cell>
        </row>
        <row r="217">
          <cell r="A217" t="str">
            <v>225</v>
          </cell>
          <cell r="B217" t="str">
            <v>Circuit 1B - Section 7</v>
          </cell>
          <cell r="C217">
            <v>0</v>
          </cell>
          <cell r="D217">
            <v>0</v>
          </cell>
          <cell r="E217">
            <v>0</v>
          </cell>
          <cell r="F217">
            <v>44403</v>
          </cell>
          <cell r="G217">
            <v>44428</v>
          </cell>
          <cell r="H217">
            <v>20</v>
          </cell>
          <cell r="I217">
            <v>0</v>
          </cell>
          <cell r="J217">
            <v>0</v>
          </cell>
          <cell r="K217">
            <v>0</v>
          </cell>
        </row>
        <row r="218">
          <cell r="A218" t="str">
            <v>226</v>
          </cell>
          <cell r="B218" t="str">
            <v>Circuit 1C - Section 7</v>
          </cell>
          <cell r="C218">
            <v>0</v>
          </cell>
          <cell r="D218">
            <v>0</v>
          </cell>
          <cell r="E218">
            <v>0</v>
          </cell>
          <cell r="F218">
            <v>44403</v>
          </cell>
          <cell r="G218">
            <v>44428</v>
          </cell>
          <cell r="H218">
            <v>20</v>
          </cell>
          <cell r="I218">
            <v>0</v>
          </cell>
          <cell r="J218">
            <v>0</v>
          </cell>
          <cell r="K218">
            <v>0</v>
          </cell>
        </row>
        <row r="219">
          <cell r="A219" t="str">
            <v>227</v>
          </cell>
          <cell r="B219" t="str">
            <v>Scaffolding D,E,F</v>
          </cell>
          <cell r="C219">
            <v>0</v>
          </cell>
          <cell r="D219">
            <v>0</v>
          </cell>
          <cell r="E219">
            <v>0</v>
          </cell>
          <cell r="F219">
            <v>44403</v>
          </cell>
          <cell r="G219">
            <v>44414</v>
          </cell>
          <cell r="H219">
            <v>10</v>
          </cell>
          <cell r="I219">
            <v>0</v>
          </cell>
          <cell r="J219">
            <v>0</v>
          </cell>
          <cell r="K219">
            <v>0</v>
          </cell>
        </row>
        <row r="220">
          <cell r="A220" t="str">
            <v>228</v>
          </cell>
          <cell r="B220" t="str">
            <v>Circuit 2D - Section 7</v>
          </cell>
          <cell r="C220">
            <v>0</v>
          </cell>
          <cell r="D220">
            <v>0</v>
          </cell>
          <cell r="E220">
            <v>0</v>
          </cell>
          <cell r="F220">
            <v>44424</v>
          </cell>
          <cell r="G220">
            <v>44452</v>
          </cell>
          <cell r="H220">
            <v>20</v>
          </cell>
          <cell r="I220">
            <v>0</v>
          </cell>
          <cell r="J220">
            <v>0</v>
          </cell>
          <cell r="K220">
            <v>0</v>
          </cell>
        </row>
        <row r="221">
          <cell r="A221" t="str">
            <v>229</v>
          </cell>
          <cell r="B221" t="str">
            <v>Circuit 2E - Section 7</v>
          </cell>
          <cell r="C221">
            <v>0</v>
          </cell>
          <cell r="D221">
            <v>0</v>
          </cell>
          <cell r="E221">
            <v>0</v>
          </cell>
          <cell r="F221">
            <v>44298</v>
          </cell>
          <cell r="G221">
            <v>44326</v>
          </cell>
          <cell r="H221">
            <v>20</v>
          </cell>
          <cell r="I221">
            <v>0</v>
          </cell>
          <cell r="J221">
            <v>0</v>
          </cell>
          <cell r="K221">
            <v>0</v>
          </cell>
        </row>
        <row r="222">
          <cell r="A222" t="str">
            <v>230</v>
          </cell>
          <cell r="B222" t="str">
            <v>Circuit 2F - Section 7</v>
          </cell>
          <cell r="C222">
            <v>0</v>
          </cell>
          <cell r="D222">
            <v>0</v>
          </cell>
          <cell r="E222">
            <v>0</v>
          </cell>
          <cell r="F222">
            <v>44417</v>
          </cell>
          <cell r="G222">
            <v>44445</v>
          </cell>
          <cell r="H222">
            <v>20</v>
          </cell>
          <cell r="I222">
            <v>0</v>
          </cell>
          <cell r="J222">
            <v>0</v>
          </cell>
          <cell r="K222">
            <v>0</v>
          </cell>
        </row>
        <row r="223">
          <cell r="A223" t="str">
            <v>231</v>
          </cell>
          <cell r="B223" t="str">
            <v>Lower scaffolding for A/C test</v>
          </cell>
          <cell r="C223">
            <v>0</v>
          </cell>
          <cell r="D223">
            <v>0</v>
          </cell>
          <cell r="E223">
            <v>0</v>
          </cell>
          <cell r="F223">
            <v>44453</v>
          </cell>
          <cell r="G223">
            <v>44473</v>
          </cell>
          <cell r="H223">
            <v>15</v>
          </cell>
          <cell r="I223">
            <v>0</v>
          </cell>
          <cell r="J223">
            <v>0</v>
          </cell>
          <cell r="K223">
            <v>0</v>
          </cell>
        </row>
        <row r="224">
          <cell r="A224" t="str">
            <v>232</v>
          </cell>
          <cell r="B224" t="str">
            <v>Backfill Joint Bays + Install optional Fibre optic pit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A225" t="str">
            <v>233</v>
          </cell>
          <cell r="B225" t="str">
            <v>JOINT BAY 1/2A  - CBS,Slab, Strike Timbers and Backfill</v>
          </cell>
          <cell r="C225">
            <v>0</v>
          </cell>
          <cell r="D225">
            <v>0</v>
          </cell>
          <cell r="E225">
            <v>0</v>
          </cell>
          <cell r="F225">
            <v>44139</v>
          </cell>
          <cell r="G225">
            <v>44145</v>
          </cell>
          <cell r="H225">
            <v>5</v>
          </cell>
          <cell r="I225">
            <v>0</v>
          </cell>
          <cell r="J225">
            <v>0</v>
          </cell>
          <cell r="K225">
            <v>0</v>
          </cell>
        </row>
        <row r="226">
          <cell r="A226" t="str">
            <v>234</v>
          </cell>
          <cell r="B226" t="str">
            <v>JOINT BAY 1/2B   - CBS,Slab, Strike Timbers and Backfill</v>
          </cell>
          <cell r="C226">
            <v>0</v>
          </cell>
          <cell r="D226">
            <v>0</v>
          </cell>
          <cell r="E226">
            <v>0</v>
          </cell>
          <cell r="F226">
            <v>44160</v>
          </cell>
          <cell r="G226">
            <v>44166</v>
          </cell>
          <cell r="H226">
            <v>5</v>
          </cell>
          <cell r="I226">
            <v>0</v>
          </cell>
          <cell r="J226">
            <v>0</v>
          </cell>
          <cell r="K226">
            <v>0</v>
          </cell>
        </row>
        <row r="227">
          <cell r="A227" t="str">
            <v>235</v>
          </cell>
          <cell r="B227" t="str">
            <v>JOINT BAY 2/3A   - CBS,Slab, Strike Timbers and Backfill</v>
          </cell>
          <cell r="C227">
            <v>0</v>
          </cell>
          <cell r="D227">
            <v>0</v>
          </cell>
          <cell r="E227">
            <v>0</v>
          </cell>
          <cell r="F227">
            <v>44083</v>
          </cell>
          <cell r="G227">
            <v>44089</v>
          </cell>
          <cell r="H227">
            <v>5</v>
          </cell>
          <cell r="I227">
            <v>0</v>
          </cell>
          <cell r="J227">
            <v>0</v>
          </cell>
          <cell r="K227">
            <v>0</v>
          </cell>
        </row>
        <row r="228">
          <cell r="A228" t="str">
            <v>236</v>
          </cell>
          <cell r="B228" t="str">
            <v>JOINT BAY 2/3B   - CBS,Slab, Strike Timbers and Backfill</v>
          </cell>
          <cell r="C228">
            <v>0</v>
          </cell>
          <cell r="D228">
            <v>0</v>
          </cell>
          <cell r="E228">
            <v>0</v>
          </cell>
          <cell r="F228">
            <v>44104</v>
          </cell>
          <cell r="G228">
            <v>44110</v>
          </cell>
          <cell r="H228">
            <v>5</v>
          </cell>
          <cell r="I228">
            <v>0</v>
          </cell>
          <cell r="J228">
            <v>0</v>
          </cell>
          <cell r="K228">
            <v>0</v>
          </cell>
        </row>
        <row r="229">
          <cell r="A229" t="str">
            <v>237</v>
          </cell>
          <cell r="B229" t="str">
            <v>JOINT BAY 3/4A   - CBS,Slab, Strike Timbers and Backfill</v>
          </cell>
          <cell r="C229">
            <v>0</v>
          </cell>
          <cell r="D229">
            <v>0</v>
          </cell>
          <cell r="E229">
            <v>0</v>
          </cell>
          <cell r="F229">
            <v>44125</v>
          </cell>
          <cell r="G229">
            <v>44131</v>
          </cell>
          <cell r="H229">
            <v>5</v>
          </cell>
          <cell r="I229">
            <v>0</v>
          </cell>
          <cell r="J229">
            <v>0</v>
          </cell>
          <cell r="K229">
            <v>0</v>
          </cell>
        </row>
        <row r="230">
          <cell r="A230" t="str">
            <v>238</v>
          </cell>
          <cell r="B230" t="str">
            <v>JOINT BAY 3/4B  - CBS,Slab, Strike Timbers and Backfill</v>
          </cell>
          <cell r="C230">
            <v>0</v>
          </cell>
          <cell r="D230">
            <v>0</v>
          </cell>
          <cell r="E230">
            <v>0</v>
          </cell>
          <cell r="F230">
            <v>44146</v>
          </cell>
          <cell r="G230">
            <v>44152</v>
          </cell>
          <cell r="H230">
            <v>5</v>
          </cell>
          <cell r="I230">
            <v>0</v>
          </cell>
          <cell r="J230">
            <v>0</v>
          </cell>
          <cell r="K230">
            <v>0</v>
          </cell>
        </row>
        <row r="231">
          <cell r="A231" t="str">
            <v>239</v>
          </cell>
          <cell r="B231" t="str">
            <v>JOINT BAY 4/5A  - CBS,Slab, Strike Timbers and Backfill</v>
          </cell>
          <cell r="C231">
            <v>0</v>
          </cell>
          <cell r="D231">
            <v>0</v>
          </cell>
          <cell r="E231">
            <v>0</v>
          </cell>
          <cell r="F231">
            <v>44278</v>
          </cell>
          <cell r="G231">
            <v>44284</v>
          </cell>
          <cell r="H231">
            <v>5</v>
          </cell>
          <cell r="I231">
            <v>0</v>
          </cell>
          <cell r="J231">
            <v>0</v>
          </cell>
          <cell r="K231">
            <v>0</v>
          </cell>
        </row>
        <row r="232">
          <cell r="A232" t="str">
            <v>240</v>
          </cell>
          <cell r="B232" t="str">
            <v>JOINT BAY 4/5B  - CBS,Slab, Strike Timbers and Backfill</v>
          </cell>
          <cell r="C232">
            <v>0</v>
          </cell>
          <cell r="D232">
            <v>0</v>
          </cell>
          <cell r="E232">
            <v>0</v>
          </cell>
          <cell r="F232">
            <v>44301</v>
          </cell>
          <cell r="G232">
            <v>44307</v>
          </cell>
          <cell r="H232">
            <v>5</v>
          </cell>
          <cell r="I232">
            <v>0</v>
          </cell>
          <cell r="J232">
            <v>0</v>
          </cell>
          <cell r="K232">
            <v>0</v>
          </cell>
        </row>
        <row r="233">
          <cell r="A233" t="str">
            <v>241</v>
          </cell>
          <cell r="B233" t="str">
            <v>JOINT BAY 5/6A  - CBS,Slab, Strike Timbers and Backfill</v>
          </cell>
          <cell r="C233">
            <v>0</v>
          </cell>
          <cell r="D233">
            <v>0</v>
          </cell>
          <cell r="E233">
            <v>0</v>
          </cell>
          <cell r="F233">
            <v>44368</v>
          </cell>
          <cell r="G233">
            <v>44372</v>
          </cell>
          <cell r="H233">
            <v>5</v>
          </cell>
          <cell r="I233">
            <v>0</v>
          </cell>
          <cell r="J233">
            <v>0</v>
          </cell>
          <cell r="K233">
            <v>0</v>
          </cell>
        </row>
        <row r="234">
          <cell r="A234" t="str">
            <v>242</v>
          </cell>
          <cell r="B234" t="str">
            <v>JOINT BAY 5/6B  - CBS,Slab, Strike Timbers and Backfill</v>
          </cell>
          <cell r="C234">
            <v>0</v>
          </cell>
          <cell r="D234">
            <v>0</v>
          </cell>
          <cell r="E234">
            <v>0</v>
          </cell>
          <cell r="F234">
            <v>44389</v>
          </cell>
          <cell r="G234">
            <v>44393</v>
          </cell>
          <cell r="H234">
            <v>5</v>
          </cell>
          <cell r="I234">
            <v>0</v>
          </cell>
          <cell r="J234">
            <v>0</v>
          </cell>
          <cell r="K234">
            <v>0</v>
          </cell>
        </row>
        <row r="235">
          <cell r="A235" t="str">
            <v>243</v>
          </cell>
          <cell r="B235" t="str">
            <v>JOINT BAY 6/7A  - CBS,Slab, Strike Timbers and Backfill</v>
          </cell>
          <cell r="C235">
            <v>0</v>
          </cell>
          <cell r="D235">
            <v>0</v>
          </cell>
          <cell r="E235">
            <v>0</v>
          </cell>
          <cell r="F235">
            <v>44410</v>
          </cell>
          <cell r="G235">
            <v>44414</v>
          </cell>
          <cell r="H235">
            <v>5</v>
          </cell>
          <cell r="I235">
            <v>0</v>
          </cell>
          <cell r="J235">
            <v>0</v>
          </cell>
          <cell r="K235">
            <v>0</v>
          </cell>
        </row>
        <row r="236">
          <cell r="A236" t="str">
            <v>244</v>
          </cell>
          <cell r="B236" t="str">
            <v>JOINT BAY 6/7B  - CBS,Slab, Strike Timbers and Backfill</v>
          </cell>
          <cell r="C236">
            <v>0</v>
          </cell>
          <cell r="D236">
            <v>0</v>
          </cell>
          <cell r="E236">
            <v>0</v>
          </cell>
          <cell r="F236">
            <v>44431</v>
          </cell>
          <cell r="G236">
            <v>44435</v>
          </cell>
          <cell r="H236">
            <v>5</v>
          </cell>
          <cell r="I236">
            <v>0</v>
          </cell>
          <cell r="J236">
            <v>0</v>
          </cell>
          <cell r="K236">
            <v>0</v>
          </cell>
        </row>
        <row r="237">
          <cell r="A237" t="str">
            <v>245</v>
          </cell>
          <cell r="B237" t="str">
            <v>JOINT BAY 1/2F  - CBS,Slab, Strike Timbers and Backfill</v>
          </cell>
          <cell r="C237">
            <v>0</v>
          </cell>
          <cell r="D237">
            <v>0</v>
          </cell>
          <cell r="E237">
            <v>0</v>
          </cell>
          <cell r="F237">
            <v>44231</v>
          </cell>
          <cell r="G237">
            <v>44237</v>
          </cell>
          <cell r="H237">
            <v>5</v>
          </cell>
          <cell r="I237">
            <v>0</v>
          </cell>
          <cell r="J237">
            <v>0</v>
          </cell>
          <cell r="K237">
            <v>0</v>
          </cell>
        </row>
        <row r="238">
          <cell r="A238" t="str">
            <v>246</v>
          </cell>
          <cell r="B238" t="str">
            <v>JOINT BAY 1/2E   - CBS,Slab, Strike Timbers and Backfill</v>
          </cell>
          <cell r="C238">
            <v>0</v>
          </cell>
          <cell r="D238">
            <v>0</v>
          </cell>
          <cell r="E238">
            <v>0</v>
          </cell>
          <cell r="F238">
            <v>44252</v>
          </cell>
          <cell r="G238">
            <v>44258</v>
          </cell>
          <cell r="H238">
            <v>5</v>
          </cell>
          <cell r="I238">
            <v>0</v>
          </cell>
          <cell r="J238">
            <v>0</v>
          </cell>
          <cell r="K238">
            <v>0</v>
          </cell>
        </row>
        <row r="239">
          <cell r="A239" t="str">
            <v>247</v>
          </cell>
          <cell r="B239" t="str">
            <v>JOINT BAY 2/3F  - CBS,Slab, Strike Timbers and Backfill</v>
          </cell>
          <cell r="C239">
            <v>0</v>
          </cell>
          <cell r="D239">
            <v>0</v>
          </cell>
          <cell r="E239">
            <v>0</v>
          </cell>
          <cell r="F239">
            <v>44083</v>
          </cell>
          <cell r="G239">
            <v>44089</v>
          </cell>
          <cell r="H239">
            <v>5</v>
          </cell>
          <cell r="I239">
            <v>0</v>
          </cell>
          <cell r="J239">
            <v>0</v>
          </cell>
          <cell r="K239">
            <v>0</v>
          </cell>
        </row>
        <row r="240">
          <cell r="A240" t="str">
            <v>248</v>
          </cell>
          <cell r="B240" t="str">
            <v>JOINT BAY 2/3E  - CBS,Slab, Strike Timbers and Backfill</v>
          </cell>
          <cell r="C240">
            <v>0</v>
          </cell>
          <cell r="D240">
            <v>0</v>
          </cell>
          <cell r="E240">
            <v>0</v>
          </cell>
          <cell r="F240">
            <v>44104</v>
          </cell>
          <cell r="G240">
            <v>44110</v>
          </cell>
          <cell r="H240">
            <v>5</v>
          </cell>
          <cell r="I240">
            <v>0</v>
          </cell>
          <cell r="J240">
            <v>0</v>
          </cell>
          <cell r="K240">
            <v>0</v>
          </cell>
        </row>
        <row r="241">
          <cell r="A241" t="str">
            <v>249</v>
          </cell>
          <cell r="B241" t="str">
            <v>JOINT BAY 3/4F  - CBS,Slab, Strike Timbers and Backfill</v>
          </cell>
          <cell r="C241">
            <v>0</v>
          </cell>
          <cell r="D241">
            <v>0</v>
          </cell>
          <cell r="E241">
            <v>0</v>
          </cell>
          <cell r="F241">
            <v>44217</v>
          </cell>
          <cell r="G241">
            <v>44223</v>
          </cell>
          <cell r="H241">
            <v>5</v>
          </cell>
          <cell r="I241">
            <v>0</v>
          </cell>
          <cell r="J241">
            <v>0</v>
          </cell>
          <cell r="K241">
            <v>0</v>
          </cell>
        </row>
        <row r="242">
          <cell r="A242" t="str">
            <v>250</v>
          </cell>
          <cell r="B242" t="str">
            <v>JOINT BAY 3/4E  - CBS,Slab, Strike Timbers and Backfill</v>
          </cell>
          <cell r="C242">
            <v>0</v>
          </cell>
          <cell r="D242">
            <v>0</v>
          </cell>
          <cell r="E242">
            <v>0</v>
          </cell>
          <cell r="F242">
            <v>44238</v>
          </cell>
          <cell r="G242">
            <v>44244</v>
          </cell>
          <cell r="H242">
            <v>5</v>
          </cell>
          <cell r="I242">
            <v>0</v>
          </cell>
          <cell r="J242">
            <v>0</v>
          </cell>
          <cell r="K242">
            <v>0</v>
          </cell>
        </row>
        <row r="243">
          <cell r="A243" t="str">
            <v>251</v>
          </cell>
          <cell r="B243" t="str">
            <v>JOINT BAY 4/5F  - CBS,Slab, Strike Timbers and Backfill</v>
          </cell>
          <cell r="C243">
            <v>0</v>
          </cell>
          <cell r="D243">
            <v>0</v>
          </cell>
          <cell r="E243">
            <v>0</v>
          </cell>
          <cell r="F243">
            <v>44323</v>
          </cell>
          <cell r="G243">
            <v>44329</v>
          </cell>
          <cell r="H243">
            <v>5</v>
          </cell>
          <cell r="I243">
            <v>0</v>
          </cell>
          <cell r="J243">
            <v>0</v>
          </cell>
          <cell r="K243">
            <v>0</v>
          </cell>
        </row>
        <row r="244">
          <cell r="A244" t="str">
            <v>252</v>
          </cell>
          <cell r="B244" t="str">
            <v>JOINT BAY 4/5E  - CBS,Slab, Strike Timbers and Backfill</v>
          </cell>
          <cell r="C244">
            <v>0</v>
          </cell>
          <cell r="D244">
            <v>0</v>
          </cell>
          <cell r="E244">
            <v>0</v>
          </cell>
          <cell r="F244">
            <v>44344</v>
          </cell>
          <cell r="G244">
            <v>44351</v>
          </cell>
          <cell r="H244">
            <v>5</v>
          </cell>
          <cell r="I244">
            <v>0</v>
          </cell>
          <cell r="J244">
            <v>0</v>
          </cell>
          <cell r="K244">
            <v>0</v>
          </cell>
        </row>
        <row r="245">
          <cell r="A245" t="str">
            <v>253</v>
          </cell>
          <cell r="B245" t="str">
            <v>JOINT BAY 5/6F  - CBS,Slab, Strike Timbers and Backfill</v>
          </cell>
          <cell r="C245">
            <v>0</v>
          </cell>
          <cell r="D245">
            <v>0</v>
          </cell>
          <cell r="E245">
            <v>0</v>
          </cell>
          <cell r="F245">
            <v>44259</v>
          </cell>
          <cell r="G245">
            <v>44265</v>
          </cell>
          <cell r="H245">
            <v>5</v>
          </cell>
          <cell r="I245">
            <v>0</v>
          </cell>
          <cell r="J245">
            <v>0</v>
          </cell>
          <cell r="K245">
            <v>0</v>
          </cell>
        </row>
        <row r="246">
          <cell r="A246" t="str">
            <v>254</v>
          </cell>
          <cell r="B246" t="str">
            <v>JOINT BAY 5/6E  - CBS,Slab, Strike Timbers and Backfill</v>
          </cell>
          <cell r="C246">
            <v>0</v>
          </cell>
          <cell r="D246">
            <v>0</v>
          </cell>
          <cell r="E246">
            <v>0</v>
          </cell>
          <cell r="F246">
            <v>44280</v>
          </cell>
          <cell r="G246">
            <v>44286</v>
          </cell>
          <cell r="H246">
            <v>5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255</v>
          </cell>
          <cell r="B247" t="str">
            <v>JOINT BAY 6/7F  - CBS,Slab, Strike Timbers and Backfill</v>
          </cell>
          <cell r="C247">
            <v>0</v>
          </cell>
          <cell r="D247">
            <v>0</v>
          </cell>
          <cell r="E247">
            <v>0</v>
          </cell>
          <cell r="F247">
            <v>44305</v>
          </cell>
          <cell r="G247">
            <v>44309</v>
          </cell>
          <cell r="H247">
            <v>5</v>
          </cell>
          <cell r="I247">
            <v>0</v>
          </cell>
          <cell r="J247">
            <v>0</v>
          </cell>
          <cell r="K247">
            <v>0</v>
          </cell>
        </row>
        <row r="248">
          <cell r="A248" t="str">
            <v>256</v>
          </cell>
          <cell r="B248" t="str">
            <v>JOINT BAY 6/7E  - CBS,Slab, Strike Timbers and Backfill</v>
          </cell>
          <cell r="C248">
            <v>0</v>
          </cell>
          <cell r="D248">
            <v>0</v>
          </cell>
          <cell r="E248">
            <v>0</v>
          </cell>
          <cell r="F248">
            <v>44327</v>
          </cell>
          <cell r="G248">
            <v>44330</v>
          </cell>
          <cell r="H248">
            <v>4</v>
          </cell>
          <cell r="I248">
            <v>0</v>
          </cell>
          <cell r="J248">
            <v>0</v>
          </cell>
          <cell r="K248">
            <v>0</v>
          </cell>
        </row>
        <row r="249">
          <cell r="A249" t="str">
            <v>257</v>
          </cell>
          <cell r="B249" t="str">
            <v>JOINT BAY 1/2C  - CBS,Slab, Strike Timbers and Backfill</v>
          </cell>
          <cell r="C249">
            <v>0</v>
          </cell>
          <cell r="D249">
            <v>0</v>
          </cell>
          <cell r="E249">
            <v>0</v>
          </cell>
          <cell r="F249">
            <v>44181</v>
          </cell>
          <cell r="G249">
            <v>44187</v>
          </cell>
          <cell r="H249">
            <v>5</v>
          </cell>
          <cell r="I249">
            <v>0</v>
          </cell>
          <cell r="J249">
            <v>0</v>
          </cell>
          <cell r="K249">
            <v>0</v>
          </cell>
        </row>
        <row r="250">
          <cell r="A250" t="str">
            <v>258</v>
          </cell>
          <cell r="B250" t="str">
            <v>JOINT BAY 2/3C  - CBS,Slab, Strike Timbers and Backfill</v>
          </cell>
          <cell r="C250">
            <v>0</v>
          </cell>
          <cell r="D250">
            <v>0</v>
          </cell>
          <cell r="E250">
            <v>0</v>
          </cell>
          <cell r="F250">
            <v>44139</v>
          </cell>
          <cell r="G250">
            <v>44145</v>
          </cell>
          <cell r="H250">
            <v>5</v>
          </cell>
          <cell r="I250">
            <v>0</v>
          </cell>
          <cell r="J250">
            <v>0</v>
          </cell>
          <cell r="K250">
            <v>0</v>
          </cell>
        </row>
        <row r="251">
          <cell r="A251" t="str">
            <v>259</v>
          </cell>
          <cell r="B251" t="str">
            <v>JOINT BAY 1/2D  - CBS,Slab, Strike Timbers and Backfill</v>
          </cell>
          <cell r="C251">
            <v>0</v>
          </cell>
          <cell r="D251">
            <v>0</v>
          </cell>
          <cell r="E251">
            <v>0</v>
          </cell>
          <cell r="F251">
            <v>44273</v>
          </cell>
          <cell r="G251">
            <v>44279</v>
          </cell>
          <cell r="H251">
            <v>5</v>
          </cell>
          <cell r="I251">
            <v>0</v>
          </cell>
          <cell r="J251">
            <v>0</v>
          </cell>
          <cell r="K251">
            <v>0</v>
          </cell>
        </row>
        <row r="252">
          <cell r="A252" t="str">
            <v>260</v>
          </cell>
          <cell r="B252" t="str">
            <v>JOINT BAY 2/3D  - CBS,Slab, Strike Timbers and Backfill</v>
          </cell>
          <cell r="C252">
            <v>0</v>
          </cell>
          <cell r="D252">
            <v>0</v>
          </cell>
          <cell r="E252">
            <v>0</v>
          </cell>
          <cell r="F252">
            <v>44160</v>
          </cell>
          <cell r="G252">
            <v>44166</v>
          </cell>
          <cell r="H252">
            <v>5</v>
          </cell>
          <cell r="I252">
            <v>0</v>
          </cell>
          <cell r="J252">
            <v>0</v>
          </cell>
          <cell r="K252">
            <v>0</v>
          </cell>
        </row>
        <row r="253">
          <cell r="A253" t="str">
            <v>261</v>
          </cell>
          <cell r="B253" t="str">
            <v>JOINT BAY 3/4C  - CBS,Slab, Strike Timbers and Backfill</v>
          </cell>
          <cell r="C253">
            <v>0</v>
          </cell>
          <cell r="D253">
            <v>0</v>
          </cell>
          <cell r="E253">
            <v>0</v>
          </cell>
          <cell r="F253">
            <v>44181</v>
          </cell>
          <cell r="G253">
            <v>44187</v>
          </cell>
          <cell r="H253">
            <v>5</v>
          </cell>
          <cell r="I253">
            <v>0</v>
          </cell>
          <cell r="J253">
            <v>0</v>
          </cell>
          <cell r="K253">
            <v>0</v>
          </cell>
        </row>
        <row r="254">
          <cell r="A254" t="str">
            <v>262</v>
          </cell>
          <cell r="B254" t="str">
            <v>JOINT BAY 3/4D  - CBS,Slab, Strike Timbers and Backfill</v>
          </cell>
          <cell r="C254">
            <v>0</v>
          </cell>
          <cell r="D254">
            <v>0</v>
          </cell>
          <cell r="E254">
            <v>0</v>
          </cell>
          <cell r="F254">
            <v>44361</v>
          </cell>
          <cell r="G254">
            <v>44365</v>
          </cell>
          <cell r="H254">
            <v>5</v>
          </cell>
          <cell r="I254">
            <v>0</v>
          </cell>
          <cell r="J254">
            <v>0</v>
          </cell>
          <cell r="K254">
            <v>0</v>
          </cell>
        </row>
        <row r="255">
          <cell r="A255" t="str">
            <v>263</v>
          </cell>
          <cell r="B255" t="str">
            <v>JOINT BAY 4/5C  - CBS,Slab, Strike Timbers and Backfill</v>
          </cell>
          <cell r="C255">
            <v>0</v>
          </cell>
          <cell r="D255">
            <v>0</v>
          </cell>
          <cell r="E255">
            <v>0</v>
          </cell>
          <cell r="F255">
            <v>44323</v>
          </cell>
          <cell r="G255">
            <v>44329</v>
          </cell>
          <cell r="H255">
            <v>5</v>
          </cell>
          <cell r="I255">
            <v>0</v>
          </cell>
          <cell r="J255">
            <v>0</v>
          </cell>
          <cell r="K255">
            <v>0</v>
          </cell>
        </row>
        <row r="256">
          <cell r="A256" t="str">
            <v>264</v>
          </cell>
          <cell r="B256" t="str">
            <v>JOINT BAY 4/5D  - CBS,Slab, Strike Timbers and Backfill</v>
          </cell>
          <cell r="C256">
            <v>0</v>
          </cell>
          <cell r="D256">
            <v>0</v>
          </cell>
          <cell r="E256">
            <v>0</v>
          </cell>
          <cell r="F256">
            <v>44368</v>
          </cell>
          <cell r="G256">
            <v>44372</v>
          </cell>
          <cell r="H256">
            <v>5</v>
          </cell>
          <cell r="I256">
            <v>0</v>
          </cell>
          <cell r="J256">
            <v>0</v>
          </cell>
          <cell r="K256">
            <v>0</v>
          </cell>
        </row>
        <row r="257">
          <cell r="A257" t="str">
            <v>265</v>
          </cell>
          <cell r="B257" t="str">
            <v>JOINT BAY 5/6C  - CBS,Slab, Strike Timbers and Backfill</v>
          </cell>
          <cell r="C257">
            <v>0</v>
          </cell>
          <cell r="D257">
            <v>0</v>
          </cell>
          <cell r="E257">
            <v>0</v>
          </cell>
          <cell r="F257">
            <v>44389</v>
          </cell>
          <cell r="G257">
            <v>44393</v>
          </cell>
          <cell r="H257">
            <v>5</v>
          </cell>
          <cell r="I257">
            <v>0</v>
          </cell>
          <cell r="J257">
            <v>0</v>
          </cell>
          <cell r="K257">
            <v>0</v>
          </cell>
        </row>
        <row r="258">
          <cell r="A258" t="str">
            <v>266</v>
          </cell>
          <cell r="B258" t="str">
            <v>JOINT BAY 5/6D  - CBS,Slab, Strike Timbers and Backfill</v>
          </cell>
          <cell r="C258">
            <v>0</v>
          </cell>
          <cell r="D258">
            <v>0</v>
          </cell>
          <cell r="E258">
            <v>0</v>
          </cell>
          <cell r="F258">
            <v>44410</v>
          </cell>
          <cell r="G258">
            <v>44414</v>
          </cell>
          <cell r="H258">
            <v>5</v>
          </cell>
          <cell r="I258">
            <v>0</v>
          </cell>
          <cell r="J258">
            <v>0</v>
          </cell>
          <cell r="K258">
            <v>0</v>
          </cell>
        </row>
        <row r="259">
          <cell r="A259" t="str">
            <v>267</v>
          </cell>
          <cell r="B259" t="str">
            <v>JOINT BAY 6/7C  - CBS,Slab, Strike Timbers and Backfill</v>
          </cell>
          <cell r="C259">
            <v>0</v>
          </cell>
          <cell r="D259">
            <v>0</v>
          </cell>
          <cell r="E259">
            <v>0</v>
          </cell>
          <cell r="F259">
            <v>44431</v>
          </cell>
          <cell r="G259">
            <v>44435</v>
          </cell>
          <cell r="H259">
            <v>5</v>
          </cell>
          <cell r="I259">
            <v>0</v>
          </cell>
          <cell r="J259">
            <v>0</v>
          </cell>
          <cell r="K259">
            <v>0</v>
          </cell>
        </row>
        <row r="260">
          <cell r="A260" t="str">
            <v>268</v>
          </cell>
          <cell r="B260" t="str">
            <v>JOINT BAY 6/7D  - CBS,Slab, Strike Timbers and Backfill</v>
          </cell>
          <cell r="C260">
            <v>0</v>
          </cell>
          <cell r="D260">
            <v>0</v>
          </cell>
          <cell r="E260">
            <v>0</v>
          </cell>
          <cell r="F260">
            <v>44453</v>
          </cell>
          <cell r="G260">
            <v>44459</v>
          </cell>
          <cell r="H260">
            <v>5</v>
          </cell>
          <cell r="I260">
            <v>0</v>
          </cell>
          <cell r="J260">
            <v>0</v>
          </cell>
          <cell r="K260">
            <v>0</v>
          </cell>
        </row>
        <row r="261">
          <cell r="A261" t="str">
            <v>269</v>
          </cell>
          <cell r="B261" t="str">
            <v>HV TESTING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A262" t="str">
            <v>270</v>
          </cell>
          <cell r="B262" t="str">
            <v>Circuit 1A - ( incl. PD testing)</v>
          </cell>
          <cell r="C262">
            <v>0</v>
          </cell>
          <cell r="D262">
            <v>0</v>
          </cell>
          <cell r="E262">
            <v>0</v>
          </cell>
          <cell r="F262">
            <v>44481</v>
          </cell>
          <cell r="G262">
            <v>44494</v>
          </cell>
          <cell r="H262">
            <v>10</v>
          </cell>
          <cell r="I262">
            <v>0</v>
          </cell>
          <cell r="J262">
            <v>0</v>
          </cell>
          <cell r="K262">
            <v>0</v>
          </cell>
        </row>
        <row r="263">
          <cell r="A263" t="str">
            <v>271</v>
          </cell>
          <cell r="B263" t="str">
            <v>Circuit 1B</v>
          </cell>
          <cell r="C263">
            <v>0</v>
          </cell>
          <cell r="D263">
            <v>0</v>
          </cell>
          <cell r="E263">
            <v>0</v>
          </cell>
          <cell r="F263">
            <v>44495</v>
          </cell>
          <cell r="G263">
            <v>44508</v>
          </cell>
          <cell r="H263">
            <v>10</v>
          </cell>
          <cell r="I263">
            <v>0</v>
          </cell>
          <cell r="J263">
            <v>0</v>
          </cell>
          <cell r="K263">
            <v>0</v>
          </cell>
        </row>
        <row r="264">
          <cell r="A264" t="str">
            <v>272</v>
          </cell>
          <cell r="B264" t="str">
            <v>Circuit 1C</v>
          </cell>
          <cell r="C264">
            <v>0</v>
          </cell>
          <cell r="D264">
            <v>0</v>
          </cell>
          <cell r="E264">
            <v>0</v>
          </cell>
          <cell r="F264">
            <v>44509</v>
          </cell>
          <cell r="G264">
            <v>44522</v>
          </cell>
          <cell r="H264">
            <v>10</v>
          </cell>
          <cell r="I264">
            <v>0</v>
          </cell>
          <cell r="J264">
            <v>0</v>
          </cell>
          <cell r="K264">
            <v>0</v>
          </cell>
        </row>
        <row r="265">
          <cell r="A265" t="str">
            <v>273</v>
          </cell>
          <cell r="B265" t="str">
            <v>First Circuit tested</v>
          </cell>
          <cell r="C265">
            <v>0</v>
          </cell>
          <cell r="D265">
            <v>0</v>
          </cell>
          <cell r="E265">
            <v>0</v>
          </cell>
          <cell r="F265">
            <v>44522</v>
          </cell>
          <cell r="G265">
            <v>44522</v>
          </cell>
          <cell r="H265">
            <v>1</v>
          </cell>
          <cell r="I265">
            <v>0</v>
          </cell>
          <cell r="J265">
            <v>0</v>
          </cell>
          <cell r="K265">
            <v>0</v>
          </cell>
        </row>
        <row r="266">
          <cell r="A266" t="str">
            <v>274</v>
          </cell>
          <cell r="B266" t="str">
            <v>Remove scaffolding A,B, C</v>
          </cell>
          <cell r="C266">
            <v>0</v>
          </cell>
          <cell r="D266">
            <v>0</v>
          </cell>
          <cell r="E266">
            <v>0</v>
          </cell>
          <cell r="F266">
            <v>44523</v>
          </cell>
          <cell r="G266">
            <v>44529</v>
          </cell>
          <cell r="H266">
            <v>5</v>
          </cell>
          <cell r="I266">
            <v>0</v>
          </cell>
          <cell r="J266">
            <v>0</v>
          </cell>
          <cell r="K266">
            <v>0</v>
          </cell>
        </row>
        <row r="267">
          <cell r="A267" t="str">
            <v>275</v>
          </cell>
          <cell r="B267" t="str">
            <v>Circuit 2D</v>
          </cell>
          <cell r="C267">
            <v>0</v>
          </cell>
          <cell r="D267">
            <v>0</v>
          </cell>
          <cell r="E267">
            <v>0</v>
          </cell>
          <cell r="F267">
            <v>44523</v>
          </cell>
          <cell r="G267">
            <v>44536</v>
          </cell>
          <cell r="H267">
            <v>10</v>
          </cell>
          <cell r="I267">
            <v>0</v>
          </cell>
          <cell r="J267">
            <v>0</v>
          </cell>
          <cell r="K267">
            <v>0</v>
          </cell>
        </row>
        <row r="268">
          <cell r="A268" t="str">
            <v>276</v>
          </cell>
          <cell r="B268" t="str">
            <v>Circuit 2E</v>
          </cell>
          <cell r="C268">
            <v>0</v>
          </cell>
          <cell r="D268">
            <v>0</v>
          </cell>
          <cell r="E268">
            <v>0</v>
          </cell>
          <cell r="F268">
            <v>44537</v>
          </cell>
          <cell r="G268">
            <v>44550</v>
          </cell>
          <cell r="H268">
            <v>10</v>
          </cell>
          <cell r="I268">
            <v>0</v>
          </cell>
          <cell r="J268">
            <v>0</v>
          </cell>
          <cell r="K268">
            <v>0</v>
          </cell>
        </row>
        <row r="269">
          <cell r="A269" t="str">
            <v>277</v>
          </cell>
          <cell r="B269" t="str">
            <v>Circuit 2F</v>
          </cell>
          <cell r="C269">
            <v>0</v>
          </cell>
          <cell r="D269">
            <v>0</v>
          </cell>
          <cell r="E269">
            <v>0</v>
          </cell>
          <cell r="F269">
            <v>44551</v>
          </cell>
          <cell r="G269">
            <v>44578</v>
          </cell>
          <cell r="H269">
            <v>10</v>
          </cell>
          <cell r="I269">
            <v>0</v>
          </cell>
          <cell r="J269">
            <v>0</v>
          </cell>
          <cell r="K269">
            <v>0</v>
          </cell>
        </row>
        <row r="270">
          <cell r="A270" t="str">
            <v>278</v>
          </cell>
          <cell r="B270" t="str">
            <v>Second circuit tested</v>
          </cell>
          <cell r="C270">
            <v>0</v>
          </cell>
          <cell r="D270">
            <v>0</v>
          </cell>
          <cell r="E270">
            <v>0</v>
          </cell>
          <cell r="F270">
            <v>44578</v>
          </cell>
          <cell r="G270">
            <v>44578</v>
          </cell>
          <cell r="H270">
            <v>1</v>
          </cell>
          <cell r="I270">
            <v>0</v>
          </cell>
          <cell r="J270">
            <v>0</v>
          </cell>
          <cell r="K270">
            <v>0</v>
          </cell>
        </row>
        <row r="271">
          <cell r="A271" t="str">
            <v>279</v>
          </cell>
          <cell r="B271" t="str">
            <v>Remove Scaffolding D, E, F</v>
          </cell>
          <cell r="C271">
            <v>0</v>
          </cell>
          <cell r="D271">
            <v>0</v>
          </cell>
          <cell r="E271">
            <v>0</v>
          </cell>
          <cell r="F271">
            <v>44579</v>
          </cell>
          <cell r="G271">
            <v>44585</v>
          </cell>
          <cell r="H271">
            <v>5</v>
          </cell>
          <cell r="I271">
            <v>0</v>
          </cell>
          <cell r="J271">
            <v>0</v>
          </cell>
          <cell r="K271">
            <v>0</v>
          </cell>
        </row>
        <row r="272">
          <cell r="A272" t="str">
            <v>280</v>
          </cell>
          <cell r="B272" t="str">
            <v>Demobilise test equipment</v>
          </cell>
          <cell r="C272">
            <v>0</v>
          </cell>
          <cell r="D272">
            <v>0</v>
          </cell>
          <cell r="E272">
            <v>0</v>
          </cell>
          <cell r="F272">
            <v>44586</v>
          </cell>
          <cell r="G272">
            <v>44587</v>
          </cell>
          <cell r="H272">
            <v>2</v>
          </cell>
          <cell r="I272">
            <v>0</v>
          </cell>
          <cell r="J272">
            <v>0</v>
          </cell>
          <cell r="K272">
            <v>0</v>
          </cell>
        </row>
        <row r="273">
          <cell r="A273" t="str">
            <v>281</v>
          </cell>
          <cell r="B273" t="str">
            <v>Busbars and Downdroppers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A274" t="str">
            <v>282</v>
          </cell>
          <cell r="B274" t="str">
            <v>Western Sealing End Compound Circuit 1</v>
          </cell>
          <cell r="C274">
            <v>0</v>
          </cell>
          <cell r="D274">
            <v>0</v>
          </cell>
          <cell r="E274">
            <v>0</v>
          </cell>
          <cell r="F274">
            <v>44523</v>
          </cell>
          <cell r="G274">
            <v>44529</v>
          </cell>
          <cell r="H274">
            <v>5</v>
          </cell>
          <cell r="I274">
            <v>0</v>
          </cell>
          <cell r="J274">
            <v>0</v>
          </cell>
          <cell r="K274">
            <v>0</v>
          </cell>
        </row>
        <row r="275">
          <cell r="A275" t="str">
            <v>283</v>
          </cell>
          <cell r="B275" t="str">
            <v>Eastern Sealing End Compound Circuit 1</v>
          </cell>
          <cell r="C275">
            <v>0</v>
          </cell>
          <cell r="D275">
            <v>0</v>
          </cell>
          <cell r="E275">
            <v>0</v>
          </cell>
          <cell r="F275">
            <v>44530</v>
          </cell>
          <cell r="G275">
            <v>44536</v>
          </cell>
          <cell r="H275">
            <v>5</v>
          </cell>
          <cell r="I275">
            <v>0</v>
          </cell>
          <cell r="J275">
            <v>0</v>
          </cell>
          <cell r="K275">
            <v>0</v>
          </cell>
        </row>
        <row r="276">
          <cell r="A276" t="str">
            <v>284</v>
          </cell>
          <cell r="B276" t="str">
            <v>Western Sealing End Compound Circuit 2</v>
          </cell>
          <cell r="C276">
            <v>0</v>
          </cell>
          <cell r="D276">
            <v>0</v>
          </cell>
          <cell r="E276">
            <v>0</v>
          </cell>
          <cell r="F276">
            <v>44579</v>
          </cell>
          <cell r="G276">
            <v>44585</v>
          </cell>
          <cell r="H276">
            <v>5</v>
          </cell>
          <cell r="I276">
            <v>0</v>
          </cell>
          <cell r="J276">
            <v>0</v>
          </cell>
          <cell r="K276">
            <v>0</v>
          </cell>
        </row>
        <row r="277">
          <cell r="A277" t="str">
            <v>285</v>
          </cell>
          <cell r="B277" t="str">
            <v>Eastern Sealing End Compound Circuit 2</v>
          </cell>
          <cell r="C277">
            <v>0</v>
          </cell>
          <cell r="D277">
            <v>0</v>
          </cell>
          <cell r="E277">
            <v>0</v>
          </cell>
          <cell r="F277">
            <v>44586</v>
          </cell>
          <cell r="G277">
            <v>44592</v>
          </cell>
          <cell r="H277">
            <v>5</v>
          </cell>
          <cell r="I277">
            <v>0</v>
          </cell>
          <cell r="J277">
            <v>0</v>
          </cell>
          <cell r="K277">
            <v>0</v>
          </cell>
        </row>
        <row r="278">
          <cell r="A278" t="str">
            <v>286</v>
          </cell>
          <cell r="B278" t="str">
            <v>Commissioning</v>
          </cell>
          <cell r="C278">
            <v>0</v>
          </cell>
          <cell r="D278">
            <v>0</v>
          </cell>
          <cell r="E278">
            <v>0</v>
          </cell>
          <cell r="F278">
            <v>44593</v>
          </cell>
          <cell r="G278">
            <v>44678</v>
          </cell>
          <cell r="H278">
            <v>60</v>
          </cell>
          <cell r="I278">
            <v>0</v>
          </cell>
          <cell r="J278">
            <v>0</v>
          </cell>
          <cell r="K278">
            <v>0</v>
          </cell>
        </row>
        <row r="279">
          <cell r="A279">
            <v>287</v>
          </cell>
          <cell r="B279" t="str">
            <v>Contractors Staff/Plant Drivers/Plant Maintenance/Security/NG Client/H&amp;S Inspections</v>
          </cell>
          <cell r="C279">
            <v>0</v>
          </cell>
          <cell r="D279">
            <v>0</v>
          </cell>
          <cell r="E279">
            <v>0</v>
          </cell>
          <cell r="F279">
            <v>43836</v>
          </cell>
          <cell r="G279">
            <v>44592</v>
          </cell>
          <cell r="H279">
            <v>510</v>
          </cell>
          <cell r="I279">
            <v>0</v>
          </cell>
          <cell r="J279">
            <v>0</v>
          </cell>
          <cell r="K279">
            <v>0</v>
          </cell>
        </row>
        <row r="280">
          <cell r="A280">
            <v>288</v>
          </cell>
          <cell r="B280" t="str">
            <v>Site De-Mobilisation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A281">
            <v>289</v>
          </cell>
          <cell r="B281" t="str">
            <v>Light Vehicle traffic movements during Site De-mobilisation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44678</v>
          </cell>
          <cell r="J281">
            <v>44876</v>
          </cell>
          <cell r="K281">
            <v>140</v>
          </cell>
        </row>
        <row r="282">
          <cell r="A282" t="str">
            <v>290</v>
          </cell>
          <cell r="B282" t="str">
            <v>Remove Haul Road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44684</v>
          </cell>
          <cell r="J282">
            <v>44798</v>
          </cell>
          <cell r="K282">
            <v>82</v>
          </cell>
        </row>
        <row r="283">
          <cell r="A283" t="str">
            <v>291</v>
          </cell>
          <cell r="B283" t="str">
            <v>Remove drainage &amp; lagoons/soakaways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44678</v>
          </cell>
          <cell r="J283">
            <v>44735</v>
          </cell>
          <cell r="K283">
            <v>40</v>
          </cell>
        </row>
        <row r="284">
          <cell r="A284" t="str">
            <v>292</v>
          </cell>
          <cell r="B284" t="str">
            <v>Restoration drainage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44678</v>
          </cell>
          <cell r="J284">
            <v>44735</v>
          </cell>
          <cell r="K284">
            <v>40</v>
          </cell>
        </row>
        <row r="285">
          <cell r="A285" t="str">
            <v>293</v>
          </cell>
          <cell r="B285" t="str">
            <v>Resoiling &amp; topsoil reinstatement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44690</v>
          </cell>
          <cell r="J285">
            <v>44834</v>
          </cell>
          <cell r="K285">
            <v>103</v>
          </cell>
        </row>
        <row r="286">
          <cell r="A286" t="str">
            <v>294</v>
          </cell>
          <cell r="B286" t="str">
            <v>Reinstate easement - reseed, install marker posts/ blocks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44736</v>
          </cell>
          <cell r="J286">
            <v>44791</v>
          </cell>
          <cell r="K286">
            <v>40</v>
          </cell>
        </row>
        <row r="287">
          <cell r="A287" t="str">
            <v>295</v>
          </cell>
          <cell r="B287" t="str">
            <v>Remove Post and Wire Fencing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44792</v>
          </cell>
          <cell r="J287">
            <v>44862</v>
          </cell>
          <cell r="K287">
            <v>50</v>
          </cell>
        </row>
        <row r="288">
          <cell r="A288" t="str">
            <v>296</v>
          </cell>
          <cell r="B288" t="str">
            <v>Hedge Re-Planting and Double Post and Rail Fencing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44792</v>
          </cell>
          <cell r="J288">
            <v>44820</v>
          </cell>
          <cell r="K288">
            <v>20</v>
          </cell>
        </row>
        <row r="289">
          <cell r="A289" t="str">
            <v>297</v>
          </cell>
          <cell r="B289" t="str">
            <v>Remove and re-instate Plant Crossings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44736</v>
          </cell>
          <cell r="J289">
            <v>44798</v>
          </cell>
          <cell r="K289">
            <v>45</v>
          </cell>
        </row>
        <row r="290">
          <cell r="A290" t="str">
            <v>298</v>
          </cell>
          <cell r="B290" t="str">
            <v>De-Mobilise Compound etc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44865</v>
          </cell>
          <cell r="J290">
            <v>44876</v>
          </cell>
          <cell r="K290">
            <v>10</v>
          </cell>
        </row>
      </sheetData>
      <sheetData sheetId="11">
        <row r="2">
          <cell r="A2" t="str">
            <v>Site</v>
          </cell>
          <cell r="B2" t="str">
            <v>Mobilisation</v>
          </cell>
          <cell r="C2">
            <v>0</v>
          </cell>
          <cell r="D2">
            <v>0</v>
          </cell>
          <cell r="E2" t="str">
            <v>Construction - Civils</v>
          </cell>
          <cell r="F2">
            <v>0</v>
          </cell>
          <cell r="G2">
            <v>0</v>
          </cell>
          <cell r="H2" t="str">
            <v>Construction - HV &amp; LV Equipment</v>
          </cell>
          <cell r="I2">
            <v>0</v>
          </cell>
          <cell r="J2">
            <v>0</v>
          </cell>
          <cell r="K2" t="str">
            <v>De-mobilisation</v>
          </cell>
          <cell r="L2">
            <v>0</v>
          </cell>
          <cell r="M2">
            <v>0</v>
          </cell>
        </row>
        <row r="3">
          <cell r="A3">
            <v>0</v>
          </cell>
          <cell r="B3" t="str">
            <v>Start</v>
          </cell>
          <cell r="C3" t="str">
            <v>Finish</v>
          </cell>
          <cell r="D3" t="str">
            <v>Duration</v>
          </cell>
          <cell r="E3" t="str">
            <v>Start</v>
          </cell>
          <cell r="F3" t="str">
            <v>Finish</v>
          </cell>
          <cell r="G3" t="str">
            <v>Duration</v>
          </cell>
          <cell r="H3" t="str">
            <v>Start</v>
          </cell>
          <cell r="I3" t="str">
            <v>Finish</v>
          </cell>
          <cell r="J3" t="str">
            <v>Duration</v>
          </cell>
          <cell r="K3" t="str">
            <v>Start</v>
          </cell>
          <cell r="L3" t="str">
            <v>Finish</v>
          </cell>
          <cell r="M3" t="str">
            <v>Duration</v>
          </cell>
        </row>
        <row r="4">
          <cell r="A4" t="str">
            <v>GSP</v>
          </cell>
          <cell r="B4">
            <v>43678</v>
          </cell>
          <cell r="C4">
            <v>43699</v>
          </cell>
          <cell r="D4">
            <v>16</v>
          </cell>
          <cell r="E4">
            <v>43699</v>
          </cell>
          <cell r="F4">
            <v>43980</v>
          </cell>
          <cell r="G4">
            <v>202</v>
          </cell>
          <cell r="H4">
            <v>43921</v>
          </cell>
          <cell r="I4">
            <v>44196</v>
          </cell>
          <cell r="J4">
            <v>198</v>
          </cell>
          <cell r="K4">
            <v>44196</v>
          </cell>
          <cell r="L4">
            <v>44217</v>
          </cell>
          <cell r="M4">
            <v>16</v>
          </cell>
        </row>
        <row r="5">
          <cell r="A5" t="str">
            <v>Bramford SR</v>
          </cell>
          <cell r="B5">
            <v>44287</v>
          </cell>
          <cell r="C5">
            <v>44308</v>
          </cell>
          <cell r="D5">
            <v>16</v>
          </cell>
          <cell r="E5">
            <v>44308</v>
          </cell>
          <cell r="F5">
            <v>44530</v>
          </cell>
          <cell r="G5">
            <v>159</v>
          </cell>
          <cell r="H5">
            <v>44470</v>
          </cell>
          <cell r="I5">
            <v>44680</v>
          </cell>
          <cell r="J5">
            <v>151</v>
          </cell>
          <cell r="K5">
            <v>44680</v>
          </cell>
          <cell r="L5">
            <v>44701</v>
          </cell>
          <cell r="M5">
            <v>16</v>
          </cell>
        </row>
        <row r="6">
          <cell r="A6" t="str">
            <v>Braintree SR</v>
          </cell>
          <cell r="B6">
            <v>44046</v>
          </cell>
          <cell r="C6">
            <v>44067</v>
          </cell>
          <cell r="D6">
            <v>16</v>
          </cell>
          <cell r="E6">
            <v>44067</v>
          </cell>
          <cell r="F6">
            <v>44347</v>
          </cell>
          <cell r="G6">
            <v>201</v>
          </cell>
          <cell r="H6">
            <v>44287</v>
          </cell>
          <cell r="I6">
            <v>44680</v>
          </cell>
          <cell r="J6">
            <v>282</v>
          </cell>
          <cell r="K6">
            <v>44680</v>
          </cell>
          <cell r="L6">
            <v>44701</v>
          </cell>
          <cell r="M6">
            <v>16</v>
          </cell>
        </row>
      </sheetData>
      <sheetData sheetId="12"/>
      <sheetData sheetId="13">
        <row r="2">
          <cell r="A2" t="str">
            <v>Towers, Including Works Between Spans</v>
          </cell>
          <cell r="B2" t="str">
            <v>Mobilisation</v>
          </cell>
          <cell r="C2">
            <v>0</v>
          </cell>
          <cell r="D2" t="str">
            <v>Demolition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 t="str">
            <v>De-mobilisation</v>
          </cell>
          <cell r="M2">
            <v>0</v>
          </cell>
        </row>
        <row r="3">
          <cell r="A3">
            <v>0</v>
          </cell>
          <cell r="B3">
            <v>0</v>
          </cell>
          <cell r="C3">
            <v>0</v>
          </cell>
          <cell r="D3" t="str">
            <v>Remove Conductor</v>
          </cell>
          <cell r="E3">
            <v>0</v>
          </cell>
          <cell r="F3" t="str">
            <v>Steelwork</v>
          </cell>
          <cell r="G3">
            <v>0</v>
          </cell>
          <cell r="H3" t="str">
            <v>Foundations</v>
          </cell>
          <cell r="I3">
            <v>0</v>
          </cell>
          <cell r="J3" t="str">
            <v>General</v>
          </cell>
          <cell r="K3">
            <v>0</v>
          </cell>
          <cell r="L3">
            <v>0</v>
          </cell>
          <cell r="M3">
            <v>0</v>
          </cell>
        </row>
        <row r="4">
          <cell r="A4">
            <v>0</v>
          </cell>
          <cell r="B4" t="str">
            <v>HVs
Two Way</v>
          </cell>
          <cell r="C4" t="str">
            <v>LVs
Two Way</v>
          </cell>
          <cell r="D4" t="str">
            <v>HVs
Two Way</v>
          </cell>
          <cell r="E4" t="str">
            <v>LVs
Two Way</v>
          </cell>
          <cell r="F4" t="str">
            <v>HVs
Two Way</v>
          </cell>
          <cell r="G4" t="str">
            <v>LVs
Two Way</v>
          </cell>
          <cell r="H4" t="str">
            <v>HVs
Two Way</v>
          </cell>
          <cell r="I4" t="str">
            <v>LVs
Two Way</v>
          </cell>
          <cell r="J4" t="str">
            <v>HVs
Two Way</v>
          </cell>
          <cell r="K4" t="str">
            <v>LVs
Two Way</v>
          </cell>
          <cell r="L4" t="str">
            <v>HVs
Two Way</v>
          </cell>
          <cell r="M4" t="str">
            <v>LVs
Two Way</v>
          </cell>
        </row>
        <row r="5">
          <cell r="A5">
            <v>5</v>
          </cell>
          <cell r="B5">
            <v>11</v>
          </cell>
          <cell r="C5">
            <v>40</v>
          </cell>
          <cell r="D5">
            <v>0</v>
          </cell>
          <cell r="E5">
            <v>0</v>
          </cell>
          <cell r="F5">
            <v>18</v>
          </cell>
          <cell r="G5">
            <v>0</v>
          </cell>
          <cell r="H5">
            <v>6</v>
          </cell>
          <cell r="I5">
            <v>0</v>
          </cell>
          <cell r="J5">
            <v>0</v>
          </cell>
          <cell r="K5">
            <v>40</v>
          </cell>
          <cell r="L5">
            <v>76</v>
          </cell>
          <cell r="M5">
            <v>40</v>
          </cell>
        </row>
        <row r="6">
          <cell r="A6">
            <v>6</v>
          </cell>
          <cell r="B6">
            <v>8</v>
          </cell>
          <cell r="C6">
            <v>40</v>
          </cell>
          <cell r="D6">
            <v>0</v>
          </cell>
          <cell r="E6">
            <v>0</v>
          </cell>
          <cell r="F6">
            <v>18</v>
          </cell>
          <cell r="G6">
            <v>0</v>
          </cell>
          <cell r="H6">
            <v>6</v>
          </cell>
          <cell r="I6">
            <v>0</v>
          </cell>
          <cell r="J6">
            <v>0</v>
          </cell>
          <cell r="K6">
            <v>40</v>
          </cell>
          <cell r="L6">
            <v>72</v>
          </cell>
          <cell r="M6">
            <v>40</v>
          </cell>
        </row>
        <row r="7">
          <cell r="A7">
            <v>7</v>
          </cell>
          <cell r="B7">
            <v>7</v>
          </cell>
          <cell r="C7">
            <v>40</v>
          </cell>
          <cell r="D7">
            <v>0</v>
          </cell>
          <cell r="E7">
            <v>0</v>
          </cell>
          <cell r="F7">
            <v>18</v>
          </cell>
          <cell r="G7">
            <v>0</v>
          </cell>
          <cell r="H7">
            <v>6</v>
          </cell>
          <cell r="I7">
            <v>0</v>
          </cell>
          <cell r="J7">
            <v>0</v>
          </cell>
          <cell r="K7">
            <v>40</v>
          </cell>
          <cell r="L7">
            <v>69</v>
          </cell>
          <cell r="M7">
            <v>40</v>
          </cell>
        </row>
        <row r="8">
          <cell r="A8">
            <v>8</v>
          </cell>
          <cell r="B8">
            <v>4</v>
          </cell>
          <cell r="C8">
            <v>40</v>
          </cell>
          <cell r="D8">
            <v>0</v>
          </cell>
          <cell r="E8">
            <v>0</v>
          </cell>
          <cell r="F8">
            <v>18</v>
          </cell>
          <cell r="G8">
            <v>0</v>
          </cell>
          <cell r="H8">
            <v>6</v>
          </cell>
          <cell r="I8">
            <v>0</v>
          </cell>
          <cell r="J8">
            <v>0</v>
          </cell>
          <cell r="K8">
            <v>40</v>
          </cell>
          <cell r="L8">
            <v>64</v>
          </cell>
          <cell r="M8">
            <v>40</v>
          </cell>
        </row>
        <row r="9">
          <cell r="A9">
            <v>9</v>
          </cell>
          <cell r="B9">
            <v>4</v>
          </cell>
          <cell r="C9">
            <v>40</v>
          </cell>
          <cell r="D9">
            <v>0</v>
          </cell>
          <cell r="E9">
            <v>0</v>
          </cell>
          <cell r="F9">
            <v>18</v>
          </cell>
          <cell r="G9">
            <v>0</v>
          </cell>
          <cell r="H9">
            <v>6</v>
          </cell>
          <cell r="I9">
            <v>0</v>
          </cell>
          <cell r="J9">
            <v>0</v>
          </cell>
          <cell r="K9">
            <v>40</v>
          </cell>
          <cell r="L9">
            <v>64</v>
          </cell>
          <cell r="M9">
            <v>40</v>
          </cell>
        </row>
        <row r="10">
          <cell r="A10">
            <v>10</v>
          </cell>
          <cell r="B10">
            <v>22</v>
          </cell>
          <cell r="C10">
            <v>40</v>
          </cell>
          <cell r="D10">
            <v>0</v>
          </cell>
          <cell r="E10">
            <v>0</v>
          </cell>
          <cell r="F10">
            <v>18</v>
          </cell>
          <cell r="G10">
            <v>0</v>
          </cell>
          <cell r="H10">
            <v>6</v>
          </cell>
          <cell r="I10">
            <v>0</v>
          </cell>
          <cell r="J10">
            <v>0</v>
          </cell>
          <cell r="K10">
            <v>40</v>
          </cell>
          <cell r="L10">
            <v>95</v>
          </cell>
          <cell r="M10">
            <v>40</v>
          </cell>
        </row>
        <row r="11">
          <cell r="A11">
            <v>11</v>
          </cell>
          <cell r="B11">
            <v>4</v>
          </cell>
          <cell r="C11">
            <v>40</v>
          </cell>
          <cell r="D11">
            <v>0</v>
          </cell>
          <cell r="E11">
            <v>0</v>
          </cell>
          <cell r="F11">
            <v>18</v>
          </cell>
          <cell r="G11">
            <v>0</v>
          </cell>
          <cell r="H11">
            <v>6</v>
          </cell>
          <cell r="I11">
            <v>0</v>
          </cell>
          <cell r="J11">
            <v>0</v>
          </cell>
          <cell r="K11">
            <v>40</v>
          </cell>
          <cell r="L11">
            <v>64</v>
          </cell>
          <cell r="M11">
            <v>40</v>
          </cell>
        </row>
        <row r="12">
          <cell r="A12">
            <v>12</v>
          </cell>
          <cell r="B12">
            <v>11</v>
          </cell>
          <cell r="C12">
            <v>40</v>
          </cell>
          <cell r="D12">
            <v>0</v>
          </cell>
          <cell r="E12">
            <v>0</v>
          </cell>
          <cell r="F12">
            <v>18</v>
          </cell>
          <cell r="G12">
            <v>0</v>
          </cell>
          <cell r="H12">
            <v>6</v>
          </cell>
          <cell r="I12">
            <v>0</v>
          </cell>
          <cell r="J12">
            <v>0</v>
          </cell>
          <cell r="K12">
            <v>40</v>
          </cell>
          <cell r="L12">
            <v>76</v>
          </cell>
          <cell r="M12">
            <v>40</v>
          </cell>
        </row>
        <row r="13">
          <cell r="A13">
            <v>13</v>
          </cell>
          <cell r="B13">
            <v>16</v>
          </cell>
          <cell r="C13">
            <v>40</v>
          </cell>
          <cell r="D13">
            <v>0</v>
          </cell>
          <cell r="E13">
            <v>0</v>
          </cell>
          <cell r="F13">
            <v>18</v>
          </cell>
          <cell r="G13">
            <v>0</v>
          </cell>
          <cell r="H13">
            <v>6</v>
          </cell>
          <cell r="I13">
            <v>0</v>
          </cell>
          <cell r="J13">
            <v>0</v>
          </cell>
          <cell r="K13">
            <v>40</v>
          </cell>
          <cell r="L13">
            <v>84</v>
          </cell>
          <cell r="M13">
            <v>40</v>
          </cell>
        </row>
        <row r="14">
          <cell r="A14">
            <v>14</v>
          </cell>
          <cell r="B14">
            <v>4</v>
          </cell>
          <cell r="C14">
            <v>40</v>
          </cell>
          <cell r="D14">
            <v>0</v>
          </cell>
          <cell r="E14">
            <v>0</v>
          </cell>
          <cell r="F14">
            <v>18</v>
          </cell>
          <cell r="G14">
            <v>0</v>
          </cell>
          <cell r="H14">
            <v>6</v>
          </cell>
          <cell r="I14">
            <v>0</v>
          </cell>
          <cell r="J14">
            <v>0</v>
          </cell>
          <cell r="K14">
            <v>40</v>
          </cell>
          <cell r="L14">
            <v>64</v>
          </cell>
          <cell r="M14">
            <v>40</v>
          </cell>
        </row>
        <row r="15">
          <cell r="A15">
            <v>15</v>
          </cell>
          <cell r="B15">
            <v>12</v>
          </cell>
          <cell r="C15">
            <v>40</v>
          </cell>
          <cell r="D15">
            <v>0</v>
          </cell>
          <cell r="E15">
            <v>0</v>
          </cell>
          <cell r="F15">
            <v>18</v>
          </cell>
          <cell r="G15">
            <v>0</v>
          </cell>
          <cell r="H15">
            <v>6</v>
          </cell>
          <cell r="I15">
            <v>0</v>
          </cell>
          <cell r="J15">
            <v>0</v>
          </cell>
          <cell r="K15">
            <v>40</v>
          </cell>
          <cell r="L15">
            <v>78</v>
          </cell>
          <cell r="M15">
            <v>40</v>
          </cell>
        </row>
        <row r="16">
          <cell r="A16">
            <v>16</v>
          </cell>
          <cell r="B16">
            <v>5</v>
          </cell>
          <cell r="C16">
            <v>40</v>
          </cell>
          <cell r="D16">
            <v>0</v>
          </cell>
          <cell r="E16">
            <v>0</v>
          </cell>
          <cell r="F16">
            <v>18</v>
          </cell>
          <cell r="G16">
            <v>0</v>
          </cell>
          <cell r="H16">
            <v>6</v>
          </cell>
          <cell r="I16">
            <v>0</v>
          </cell>
          <cell r="J16">
            <v>0</v>
          </cell>
          <cell r="K16">
            <v>40</v>
          </cell>
          <cell r="L16">
            <v>66</v>
          </cell>
          <cell r="M16">
            <v>40</v>
          </cell>
        </row>
        <row r="17">
          <cell r="A17">
            <v>17</v>
          </cell>
          <cell r="B17">
            <v>6</v>
          </cell>
          <cell r="C17">
            <v>40</v>
          </cell>
          <cell r="D17">
            <v>0</v>
          </cell>
          <cell r="E17">
            <v>0</v>
          </cell>
          <cell r="F17">
            <v>18</v>
          </cell>
          <cell r="G17">
            <v>0</v>
          </cell>
          <cell r="H17">
            <v>6</v>
          </cell>
          <cell r="I17">
            <v>0</v>
          </cell>
          <cell r="J17">
            <v>0</v>
          </cell>
          <cell r="K17">
            <v>40</v>
          </cell>
          <cell r="L17">
            <v>68</v>
          </cell>
          <cell r="M17">
            <v>40</v>
          </cell>
        </row>
        <row r="18">
          <cell r="A18">
            <v>18</v>
          </cell>
          <cell r="B18">
            <v>7</v>
          </cell>
          <cell r="C18">
            <v>40</v>
          </cell>
          <cell r="D18">
            <v>0</v>
          </cell>
          <cell r="E18">
            <v>0</v>
          </cell>
          <cell r="F18">
            <v>18</v>
          </cell>
          <cell r="G18">
            <v>0</v>
          </cell>
          <cell r="H18">
            <v>6</v>
          </cell>
          <cell r="I18">
            <v>0</v>
          </cell>
          <cell r="J18">
            <v>0</v>
          </cell>
          <cell r="K18">
            <v>40</v>
          </cell>
          <cell r="L18">
            <v>69</v>
          </cell>
          <cell r="M18">
            <v>40</v>
          </cell>
        </row>
        <row r="19">
          <cell r="A19">
            <v>19</v>
          </cell>
          <cell r="B19">
            <v>7</v>
          </cell>
          <cell r="C19">
            <v>40</v>
          </cell>
          <cell r="D19">
            <v>0</v>
          </cell>
          <cell r="E19">
            <v>0</v>
          </cell>
          <cell r="F19">
            <v>18</v>
          </cell>
          <cell r="G19">
            <v>0</v>
          </cell>
          <cell r="H19">
            <v>6</v>
          </cell>
          <cell r="I19">
            <v>0</v>
          </cell>
          <cell r="J19">
            <v>0</v>
          </cell>
          <cell r="K19">
            <v>40</v>
          </cell>
          <cell r="L19">
            <v>69</v>
          </cell>
          <cell r="M19">
            <v>40</v>
          </cell>
        </row>
        <row r="20">
          <cell r="A20">
            <v>20</v>
          </cell>
          <cell r="B20">
            <v>4</v>
          </cell>
          <cell r="C20">
            <v>40</v>
          </cell>
          <cell r="D20">
            <v>0</v>
          </cell>
          <cell r="E20">
            <v>0</v>
          </cell>
          <cell r="F20">
            <v>18</v>
          </cell>
          <cell r="G20">
            <v>0</v>
          </cell>
          <cell r="H20">
            <v>6</v>
          </cell>
          <cell r="I20">
            <v>0</v>
          </cell>
          <cell r="J20">
            <v>0</v>
          </cell>
          <cell r="K20">
            <v>40</v>
          </cell>
          <cell r="L20">
            <v>64</v>
          </cell>
          <cell r="M20">
            <v>40</v>
          </cell>
        </row>
        <row r="21">
          <cell r="A21">
            <v>21</v>
          </cell>
          <cell r="B21">
            <v>14</v>
          </cell>
          <cell r="C21">
            <v>40</v>
          </cell>
          <cell r="D21">
            <v>0</v>
          </cell>
          <cell r="E21">
            <v>0</v>
          </cell>
          <cell r="F21">
            <v>18</v>
          </cell>
          <cell r="G21">
            <v>0</v>
          </cell>
          <cell r="H21">
            <v>6</v>
          </cell>
          <cell r="I21">
            <v>0</v>
          </cell>
          <cell r="J21">
            <v>0</v>
          </cell>
          <cell r="K21">
            <v>40</v>
          </cell>
          <cell r="L21">
            <v>82</v>
          </cell>
          <cell r="M21">
            <v>40</v>
          </cell>
        </row>
        <row r="22">
          <cell r="A22">
            <v>22</v>
          </cell>
          <cell r="B22">
            <v>7</v>
          </cell>
          <cell r="C22">
            <v>40</v>
          </cell>
          <cell r="D22">
            <v>0</v>
          </cell>
          <cell r="E22">
            <v>0</v>
          </cell>
          <cell r="F22">
            <v>18</v>
          </cell>
          <cell r="G22">
            <v>0</v>
          </cell>
          <cell r="H22">
            <v>6</v>
          </cell>
          <cell r="I22">
            <v>0</v>
          </cell>
          <cell r="J22">
            <v>0</v>
          </cell>
          <cell r="K22">
            <v>40</v>
          </cell>
          <cell r="L22">
            <v>69</v>
          </cell>
          <cell r="M22">
            <v>40</v>
          </cell>
        </row>
        <row r="23">
          <cell r="A23">
            <v>23</v>
          </cell>
          <cell r="B23">
            <v>6</v>
          </cell>
          <cell r="C23">
            <v>40</v>
          </cell>
          <cell r="D23">
            <v>0</v>
          </cell>
          <cell r="E23">
            <v>0</v>
          </cell>
          <cell r="F23">
            <v>18</v>
          </cell>
          <cell r="G23">
            <v>0</v>
          </cell>
          <cell r="H23">
            <v>6</v>
          </cell>
          <cell r="I23">
            <v>0</v>
          </cell>
          <cell r="J23">
            <v>0</v>
          </cell>
          <cell r="K23">
            <v>40</v>
          </cell>
          <cell r="L23">
            <v>67</v>
          </cell>
          <cell r="M23">
            <v>40</v>
          </cell>
        </row>
        <row r="24">
          <cell r="A24">
            <v>24</v>
          </cell>
          <cell r="B24">
            <v>7</v>
          </cell>
          <cell r="C24">
            <v>40</v>
          </cell>
          <cell r="D24">
            <v>0</v>
          </cell>
          <cell r="E24">
            <v>0</v>
          </cell>
          <cell r="F24">
            <v>18</v>
          </cell>
          <cell r="G24">
            <v>0</v>
          </cell>
          <cell r="H24">
            <v>6</v>
          </cell>
          <cell r="I24">
            <v>0</v>
          </cell>
          <cell r="J24">
            <v>0</v>
          </cell>
          <cell r="K24">
            <v>40</v>
          </cell>
          <cell r="L24">
            <v>70</v>
          </cell>
          <cell r="M24">
            <v>40</v>
          </cell>
        </row>
        <row r="25">
          <cell r="A25">
            <v>25</v>
          </cell>
          <cell r="B25">
            <v>4</v>
          </cell>
          <cell r="C25">
            <v>40</v>
          </cell>
          <cell r="D25">
            <v>0</v>
          </cell>
          <cell r="E25">
            <v>0</v>
          </cell>
          <cell r="F25">
            <v>18</v>
          </cell>
          <cell r="G25">
            <v>0</v>
          </cell>
          <cell r="H25">
            <v>6</v>
          </cell>
          <cell r="I25">
            <v>0</v>
          </cell>
          <cell r="J25">
            <v>0</v>
          </cell>
          <cell r="K25">
            <v>40</v>
          </cell>
          <cell r="L25">
            <v>64</v>
          </cell>
          <cell r="M25">
            <v>40</v>
          </cell>
        </row>
        <row r="26">
          <cell r="A26">
            <v>26</v>
          </cell>
          <cell r="B26">
            <v>12</v>
          </cell>
          <cell r="C26">
            <v>40</v>
          </cell>
          <cell r="D26">
            <v>0</v>
          </cell>
          <cell r="E26">
            <v>0</v>
          </cell>
          <cell r="F26">
            <v>18</v>
          </cell>
          <cell r="G26">
            <v>0</v>
          </cell>
          <cell r="H26">
            <v>6</v>
          </cell>
          <cell r="I26">
            <v>0</v>
          </cell>
          <cell r="J26">
            <v>0</v>
          </cell>
          <cell r="K26">
            <v>40</v>
          </cell>
          <cell r="L26">
            <v>78</v>
          </cell>
          <cell r="M26">
            <v>40</v>
          </cell>
        </row>
        <row r="27">
          <cell r="A27">
            <v>27</v>
          </cell>
          <cell r="B27">
            <v>9</v>
          </cell>
          <cell r="C27">
            <v>40</v>
          </cell>
          <cell r="D27">
            <v>0</v>
          </cell>
          <cell r="E27">
            <v>0</v>
          </cell>
          <cell r="F27">
            <v>18</v>
          </cell>
          <cell r="G27">
            <v>0</v>
          </cell>
          <cell r="H27">
            <v>6</v>
          </cell>
          <cell r="I27">
            <v>0</v>
          </cell>
          <cell r="J27">
            <v>0</v>
          </cell>
          <cell r="K27">
            <v>40</v>
          </cell>
          <cell r="L27">
            <v>72</v>
          </cell>
          <cell r="M27">
            <v>40</v>
          </cell>
        </row>
        <row r="28">
          <cell r="A28">
            <v>28</v>
          </cell>
          <cell r="B28">
            <v>7</v>
          </cell>
          <cell r="C28">
            <v>40</v>
          </cell>
          <cell r="D28">
            <v>0</v>
          </cell>
          <cell r="E28">
            <v>0</v>
          </cell>
          <cell r="F28">
            <v>18</v>
          </cell>
          <cell r="G28">
            <v>0</v>
          </cell>
          <cell r="H28">
            <v>6</v>
          </cell>
          <cell r="I28">
            <v>0</v>
          </cell>
          <cell r="J28">
            <v>0</v>
          </cell>
          <cell r="K28">
            <v>40</v>
          </cell>
          <cell r="L28">
            <v>70</v>
          </cell>
          <cell r="M28">
            <v>40</v>
          </cell>
        </row>
        <row r="29">
          <cell r="A29">
            <v>29</v>
          </cell>
          <cell r="B29">
            <v>4</v>
          </cell>
          <cell r="C29">
            <v>40</v>
          </cell>
          <cell r="D29">
            <v>0</v>
          </cell>
          <cell r="E29">
            <v>0</v>
          </cell>
          <cell r="F29">
            <v>18</v>
          </cell>
          <cell r="G29">
            <v>0</v>
          </cell>
          <cell r="H29">
            <v>6</v>
          </cell>
          <cell r="I29">
            <v>0</v>
          </cell>
          <cell r="J29">
            <v>0</v>
          </cell>
          <cell r="K29">
            <v>40</v>
          </cell>
          <cell r="L29">
            <v>64</v>
          </cell>
          <cell r="M29">
            <v>40</v>
          </cell>
        </row>
        <row r="30">
          <cell r="A30">
            <v>30</v>
          </cell>
          <cell r="B30">
            <v>10</v>
          </cell>
          <cell r="C30">
            <v>40</v>
          </cell>
          <cell r="D30">
            <v>0</v>
          </cell>
          <cell r="E30">
            <v>0</v>
          </cell>
          <cell r="F30">
            <v>18</v>
          </cell>
          <cell r="G30">
            <v>0</v>
          </cell>
          <cell r="H30">
            <v>6</v>
          </cell>
          <cell r="I30">
            <v>0</v>
          </cell>
          <cell r="J30">
            <v>0</v>
          </cell>
          <cell r="K30">
            <v>40</v>
          </cell>
          <cell r="L30">
            <v>74</v>
          </cell>
          <cell r="M30">
            <v>40</v>
          </cell>
        </row>
        <row r="31">
          <cell r="A31">
            <v>31</v>
          </cell>
          <cell r="B31">
            <v>5</v>
          </cell>
          <cell r="C31">
            <v>40</v>
          </cell>
          <cell r="D31">
            <v>0</v>
          </cell>
          <cell r="E31">
            <v>0</v>
          </cell>
          <cell r="F31">
            <v>18</v>
          </cell>
          <cell r="G31">
            <v>0</v>
          </cell>
          <cell r="H31">
            <v>6</v>
          </cell>
          <cell r="I31">
            <v>0</v>
          </cell>
          <cell r="J31">
            <v>0</v>
          </cell>
          <cell r="K31">
            <v>40</v>
          </cell>
          <cell r="L31">
            <v>66</v>
          </cell>
          <cell r="M31">
            <v>40</v>
          </cell>
        </row>
        <row r="32">
          <cell r="A32">
            <v>32</v>
          </cell>
          <cell r="B32">
            <v>4</v>
          </cell>
          <cell r="C32">
            <v>40</v>
          </cell>
          <cell r="D32">
            <v>0</v>
          </cell>
          <cell r="E32">
            <v>0</v>
          </cell>
          <cell r="F32">
            <v>18</v>
          </cell>
          <cell r="G32">
            <v>0</v>
          </cell>
          <cell r="H32">
            <v>6</v>
          </cell>
          <cell r="I32">
            <v>0</v>
          </cell>
          <cell r="J32">
            <v>0</v>
          </cell>
          <cell r="K32">
            <v>40</v>
          </cell>
          <cell r="L32">
            <v>64</v>
          </cell>
          <cell r="M32">
            <v>40</v>
          </cell>
        </row>
        <row r="33">
          <cell r="A33">
            <v>33</v>
          </cell>
          <cell r="B33">
            <v>9</v>
          </cell>
          <cell r="C33">
            <v>40</v>
          </cell>
          <cell r="D33">
            <v>0</v>
          </cell>
          <cell r="E33">
            <v>0</v>
          </cell>
          <cell r="F33">
            <v>18</v>
          </cell>
          <cell r="G33">
            <v>0</v>
          </cell>
          <cell r="H33">
            <v>6</v>
          </cell>
          <cell r="I33">
            <v>0</v>
          </cell>
          <cell r="J33">
            <v>0</v>
          </cell>
          <cell r="K33">
            <v>40</v>
          </cell>
          <cell r="L33">
            <v>72</v>
          </cell>
          <cell r="M33">
            <v>40</v>
          </cell>
        </row>
        <row r="34">
          <cell r="A34">
            <v>34</v>
          </cell>
          <cell r="B34">
            <v>5</v>
          </cell>
          <cell r="C34">
            <v>40</v>
          </cell>
          <cell r="D34">
            <v>0</v>
          </cell>
          <cell r="E34">
            <v>0</v>
          </cell>
          <cell r="F34">
            <v>18</v>
          </cell>
          <cell r="G34">
            <v>0</v>
          </cell>
          <cell r="H34">
            <v>6</v>
          </cell>
          <cell r="I34">
            <v>0</v>
          </cell>
          <cell r="J34">
            <v>0</v>
          </cell>
          <cell r="K34">
            <v>40</v>
          </cell>
          <cell r="L34">
            <v>65</v>
          </cell>
          <cell r="M34">
            <v>40</v>
          </cell>
        </row>
        <row r="35">
          <cell r="A35">
            <v>35</v>
          </cell>
          <cell r="B35">
            <v>4</v>
          </cell>
          <cell r="C35">
            <v>40</v>
          </cell>
          <cell r="D35">
            <v>0</v>
          </cell>
          <cell r="E35">
            <v>0</v>
          </cell>
          <cell r="F35">
            <v>18</v>
          </cell>
          <cell r="G35">
            <v>0</v>
          </cell>
          <cell r="H35">
            <v>6</v>
          </cell>
          <cell r="I35">
            <v>0</v>
          </cell>
          <cell r="J35">
            <v>0</v>
          </cell>
          <cell r="K35">
            <v>40</v>
          </cell>
          <cell r="L35">
            <v>64</v>
          </cell>
          <cell r="M35">
            <v>40</v>
          </cell>
        </row>
        <row r="36">
          <cell r="A36">
            <v>36</v>
          </cell>
          <cell r="B36">
            <v>4</v>
          </cell>
          <cell r="C36">
            <v>40</v>
          </cell>
          <cell r="D36">
            <v>0</v>
          </cell>
          <cell r="E36">
            <v>0</v>
          </cell>
          <cell r="F36">
            <v>18</v>
          </cell>
          <cell r="G36">
            <v>0</v>
          </cell>
          <cell r="H36">
            <v>6</v>
          </cell>
          <cell r="I36">
            <v>0</v>
          </cell>
          <cell r="J36">
            <v>0</v>
          </cell>
          <cell r="K36">
            <v>40</v>
          </cell>
          <cell r="L36">
            <v>64</v>
          </cell>
          <cell r="M36">
            <v>40</v>
          </cell>
        </row>
        <row r="37">
          <cell r="A37">
            <v>37</v>
          </cell>
          <cell r="B37">
            <v>4</v>
          </cell>
          <cell r="C37">
            <v>40</v>
          </cell>
          <cell r="D37">
            <v>0</v>
          </cell>
          <cell r="E37">
            <v>0</v>
          </cell>
          <cell r="F37">
            <v>18</v>
          </cell>
          <cell r="G37">
            <v>0</v>
          </cell>
          <cell r="H37">
            <v>6</v>
          </cell>
          <cell r="I37">
            <v>0</v>
          </cell>
          <cell r="J37">
            <v>0</v>
          </cell>
          <cell r="K37">
            <v>40</v>
          </cell>
          <cell r="L37">
            <v>64</v>
          </cell>
          <cell r="M37">
            <v>40</v>
          </cell>
        </row>
        <row r="38">
          <cell r="A38">
            <v>38</v>
          </cell>
          <cell r="B38">
            <v>12</v>
          </cell>
          <cell r="C38">
            <v>40</v>
          </cell>
          <cell r="D38">
            <v>0</v>
          </cell>
          <cell r="E38">
            <v>0</v>
          </cell>
          <cell r="F38">
            <v>18</v>
          </cell>
          <cell r="G38">
            <v>0</v>
          </cell>
          <cell r="H38">
            <v>6</v>
          </cell>
          <cell r="I38">
            <v>0</v>
          </cell>
          <cell r="J38">
            <v>0</v>
          </cell>
          <cell r="K38">
            <v>40</v>
          </cell>
          <cell r="L38">
            <v>78</v>
          </cell>
          <cell r="M38">
            <v>40</v>
          </cell>
        </row>
        <row r="39">
          <cell r="A39">
            <v>39</v>
          </cell>
          <cell r="B39">
            <v>4</v>
          </cell>
          <cell r="C39">
            <v>40</v>
          </cell>
          <cell r="D39">
            <v>0</v>
          </cell>
          <cell r="E39">
            <v>0</v>
          </cell>
          <cell r="F39">
            <v>18</v>
          </cell>
          <cell r="G39">
            <v>0</v>
          </cell>
          <cell r="H39">
            <v>6</v>
          </cell>
          <cell r="I39">
            <v>0</v>
          </cell>
          <cell r="J39">
            <v>0</v>
          </cell>
          <cell r="K39">
            <v>40</v>
          </cell>
          <cell r="L39">
            <v>64</v>
          </cell>
          <cell r="M39">
            <v>40</v>
          </cell>
        </row>
        <row r="40">
          <cell r="A40">
            <v>40</v>
          </cell>
          <cell r="B40">
            <v>4</v>
          </cell>
          <cell r="C40">
            <v>40</v>
          </cell>
          <cell r="D40">
            <v>0</v>
          </cell>
          <cell r="E40">
            <v>0</v>
          </cell>
          <cell r="F40">
            <v>18</v>
          </cell>
          <cell r="G40">
            <v>0</v>
          </cell>
          <cell r="H40">
            <v>6</v>
          </cell>
          <cell r="I40">
            <v>0</v>
          </cell>
          <cell r="J40">
            <v>0</v>
          </cell>
          <cell r="K40">
            <v>40</v>
          </cell>
          <cell r="L40">
            <v>64</v>
          </cell>
          <cell r="M40">
            <v>40</v>
          </cell>
        </row>
        <row r="41">
          <cell r="A41">
            <v>41</v>
          </cell>
          <cell r="B41">
            <v>4</v>
          </cell>
          <cell r="C41">
            <v>40</v>
          </cell>
          <cell r="D41">
            <v>0</v>
          </cell>
          <cell r="E41">
            <v>0</v>
          </cell>
          <cell r="F41">
            <v>18</v>
          </cell>
          <cell r="G41">
            <v>0</v>
          </cell>
          <cell r="H41">
            <v>6</v>
          </cell>
          <cell r="I41">
            <v>0</v>
          </cell>
          <cell r="J41">
            <v>0</v>
          </cell>
          <cell r="K41">
            <v>40</v>
          </cell>
          <cell r="L41">
            <v>64</v>
          </cell>
          <cell r="M41">
            <v>40</v>
          </cell>
        </row>
        <row r="42">
          <cell r="A42">
            <v>42</v>
          </cell>
          <cell r="B42">
            <v>5</v>
          </cell>
          <cell r="C42">
            <v>40</v>
          </cell>
          <cell r="D42">
            <v>0</v>
          </cell>
          <cell r="E42">
            <v>0</v>
          </cell>
          <cell r="F42">
            <v>18</v>
          </cell>
          <cell r="G42">
            <v>0</v>
          </cell>
          <cell r="H42">
            <v>6</v>
          </cell>
          <cell r="I42">
            <v>0</v>
          </cell>
          <cell r="J42">
            <v>0</v>
          </cell>
          <cell r="K42">
            <v>40</v>
          </cell>
          <cell r="L42">
            <v>65</v>
          </cell>
          <cell r="M42">
            <v>40</v>
          </cell>
        </row>
        <row r="43">
          <cell r="A43">
            <v>43</v>
          </cell>
          <cell r="B43">
            <v>4</v>
          </cell>
          <cell r="C43">
            <v>40</v>
          </cell>
          <cell r="D43">
            <v>0</v>
          </cell>
          <cell r="E43">
            <v>0</v>
          </cell>
          <cell r="F43">
            <v>18</v>
          </cell>
          <cell r="G43">
            <v>0</v>
          </cell>
          <cell r="H43">
            <v>6</v>
          </cell>
          <cell r="I43">
            <v>0</v>
          </cell>
          <cell r="J43">
            <v>0</v>
          </cell>
          <cell r="K43">
            <v>40</v>
          </cell>
          <cell r="L43">
            <v>64</v>
          </cell>
          <cell r="M43">
            <v>40</v>
          </cell>
        </row>
        <row r="44">
          <cell r="A44">
            <v>44</v>
          </cell>
          <cell r="B44">
            <v>4</v>
          </cell>
          <cell r="C44">
            <v>40</v>
          </cell>
          <cell r="D44">
            <v>0</v>
          </cell>
          <cell r="E44">
            <v>0</v>
          </cell>
          <cell r="F44">
            <v>18</v>
          </cell>
          <cell r="G44">
            <v>0</v>
          </cell>
          <cell r="H44">
            <v>6</v>
          </cell>
          <cell r="I44">
            <v>0</v>
          </cell>
          <cell r="J44">
            <v>0</v>
          </cell>
          <cell r="K44">
            <v>40</v>
          </cell>
          <cell r="L44">
            <v>64</v>
          </cell>
          <cell r="M44">
            <v>40</v>
          </cell>
        </row>
        <row r="45">
          <cell r="A45">
            <v>45</v>
          </cell>
          <cell r="B45">
            <v>14</v>
          </cell>
          <cell r="C45">
            <v>40</v>
          </cell>
          <cell r="D45">
            <v>0</v>
          </cell>
          <cell r="E45">
            <v>0</v>
          </cell>
          <cell r="F45">
            <v>18</v>
          </cell>
          <cell r="G45">
            <v>0</v>
          </cell>
          <cell r="H45">
            <v>6</v>
          </cell>
          <cell r="I45">
            <v>0</v>
          </cell>
          <cell r="J45">
            <v>0</v>
          </cell>
          <cell r="K45">
            <v>40</v>
          </cell>
          <cell r="L45">
            <v>82</v>
          </cell>
          <cell r="M45">
            <v>40</v>
          </cell>
        </row>
        <row r="46">
          <cell r="A46">
            <v>46</v>
          </cell>
          <cell r="B46">
            <v>4</v>
          </cell>
          <cell r="C46">
            <v>40</v>
          </cell>
          <cell r="D46">
            <v>0</v>
          </cell>
          <cell r="E46">
            <v>0</v>
          </cell>
          <cell r="F46">
            <v>18</v>
          </cell>
          <cell r="G46">
            <v>0</v>
          </cell>
          <cell r="H46">
            <v>6</v>
          </cell>
          <cell r="I46">
            <v>0</v>
          </cell>
          <cell r="J46">
            <v>0</v>
          </cell>
          <cell r="K46">
            <v>40</v>
          </cell>
          <cell r="L46">
            <v>65</v>
          </cell>
          <cell r="M46">
            <v>40</v>
          </cell>
        </row>
        <row r="47">
          <cell r="A47">
            <v>47</v>
          </cell>
          <cell r="B47">
            <v>9</v>
          </cell>
          <cell r="C47">
            <v>40</v>
          </cell>
          <cell r="D47">
            <v>0</v>
          </cell>
          <cell r="E47">
            <v>0</v>
          </cell>
          <cell r="F47">
            <v>18</v>
          </cell>
          <cell r="G47">
            <v>0</v>
          </cell>
          <cell r="H47">
            <v>6</v>
          </cell>
          <cell r="I47">
            <v>0</v>
          </cell>
          <cell r="J47">
            <v>0</v>
          </cell>
          <cell r="K47">
            <v>40</v>
          </cell>
          <cell r="L47">
            <v>73</v>
          </cell>
          <cell r="M47">
            <v>40</v>
          </cell>
        </row>
        <row r="48">
          <cell r="A48">
            <v>48</v>
          </cell>
          <cell r="B48">
            <v>8</v>
          </cell>
          <cell r="C48">
            <v>40</v>
          </cell>
          <cell r="D48">
            <v>0</v>
          </cell>
          <cell r="E48">
            <v>0</v>
          </cell>
          <cell r="F48">
            <v>18</v>
          </cell>
          <cell r="G48">
            <v>0</v>
          </cell>
          <cell r="H48">
            <v>6</v>
          </cell>
          <cell r="I48">
            <v>0</v>
          </cell>
          <cell r="J48">
            <v>0</v>
          </cell>
          <cell r="K48">
            <v>40</v>
          </cell>
          <cell r="L48">
            <v>71</v>
          </cell>
          <cell r="M48">
            <v>40</v>
          </cell>
        </row>
        <row r="49">
          <cell r="A49">
            <v>49</v>
          </cell>
          <cell r="B49">
            <v>5</v>
          </cell>
          <cell r="C49">
            <v>40</v>
          </cell>
          <cell r="D49">
            <v>0</v>
          </cell>
          <cell r="E49">
            <v>0</v>
          </cell>
          <cell r="F49">
            <v>18</v>
          </cell>
          <cell r="G49">
            <v>0</v>
          </cell>
          <cell r="H49">
            <v>6</v>
          </cell>
          <cell r="I49">
            <v>0</v>
          </cell>
          <cell r="J49">
            <v>0</v>
          </cell>
          <cell r="K49">
            <v>40</v>
          </cell>
          <cell r="L49">
            <v>66</v>
          </cell>
          <cell r="M49">
            <v>40</v>
          </cell>
        </row>
        <row r="50">
          <cell r="A50">
            <v>50</v>
          </cell>
          <cell r="B50">
            <v>4</v>
          </cell>
          <cell r="C50">
            <v>40</v>
          </cell>
          <cell r="D50">
            <v>0</v>
          </cell>
          <cell r="E50">
            <v>0</v>
          </cell>
          <cell r="F50">
            <v>18</v>
          </cell>
          <cell r="G50">
            <v>0</v>
          </cell>
          <cell r="H50">
            <v>6</v>
          </cell>
          <cell r="I50">
            <v>0</v>
          </cell>
          <cell r="J50">
            <v>0</v>
          </cell>
          <cell r="K50">
            <v>40</v>
          </cell>
          <cell r="L50">
            <v>64</v>
          </cell>
          <cell r="M50">
            <v>40</v>
          </cell>
        </row>
        <row r="51">
          <cell r="A51">
            <v>51</v>
          </cell>
          <cell r="B51">
            <v>4</v>
          </cell>
          <cell r="C51">
            <v>40</v>
          </cell>
          <cell r="D51">
            <v>0</v>
          </cell>
          <cell r="E51">
            <v>0</v>
          </cell>
          <cell r="F51">
            <v>18</v>
          </cell>
          <cell r="G51">
            <v>0</v>
          </cell>
          <cell r="H51">
            <v>6</v>
          </cell>
          <cell r="I51">
            <v>0</v>
          </cell>
          <cell r="J51">
            <v>0</v>
          </cell>
          <cell r="K51">
            <v>40</v>
          </cell>
          <cell r="L51">
            <v>64</v>
          </cell>
          <cell r="M51">
            <v>40</v>
          </cell>
        </row>
        <row r="52">
          <cell r="A52">
            <v>52</v>
          </cell>
          <cell r="B52">
            <v>25</v>
          </cell>
          <cell r="C52">
            <v>40</v>
          </cell>
          <cell r="D52">
            <v>0</v>
          </cell>
          <cell r="E52">
            <v>0</v>
          </cell>
          <cell r="F52">
            <v>18</v>
          </cell>
          <cell r="G52">
            <v>0</v>
          </cell>
          <cell r="H52">
            <v>6</v>
          </cell>
          <cell r="I52">
            <v>0</v>
          </cell>
          <cell r="J52">
            <v>0</v>
          </cell>
          <cell r="K52">
            <v>40</v>
          </cell>
          <cell r="L52">
            <v>101</v>
          </cell>
          <cell r="M52">
            <v>40</v>
          </cell>
        </row>
        <row r="53">
          <cell r="A53">
            <v>53</v>
          </cell>
          <cell r="B53">
            <v>4</v>
          </cell>
          <cell r="C53">
            <v>40</v>
          </cell>
          <cell r="D53">
            <v>0</v>
          </cell>
          <cell r="E53">
            <v>0</v>
          </cell>
          <cell r="F53">
            <v>18</v>
          </cell>
          <cell r="G53">
            <v>0</v>
          </cell>
          <cell r="H53">
            <v>6</v>
          </cell>
          <cell r="I53">
            <v>0</v>
          </cell>
          <cell r="J53">
            <v>0</v>
          </cell>
          <cell r="K53">
            <v>40</v>
          </cell>
          <cell r="L53">
            <v>64</v>
          </cell>
          <cell r="M53">
            <v>40</v>
          </cell>
        </row>
        <row r="54">
          <cell r="A54">
            <v>54</v>
          </cell>
          <cell r="B54">
            <v>4</v>
          </cell>
          <cell r="C54">
            <v>40</v>
          </cell>
          <cell r="D54">
            <v>0</v>
          </cell>
          <cell r="E54">
            <v>0</v>
          </cell>
          <cell r="F54">
            <v>18</v>
          </cell>
          <cell r="G54">
            <v>0</v>
          </cell>
          <cell r="H54">
            <v>6</v>
          </cell>
          <cell r="I54">
            <v>0</v>
          </cell>
          <cell r="J54">
            <v>0</v>
          </cell>
          <cell r="K54">
            <v>40</v>
          </cell>
          <cell r="L54">
            <v>64</v>
          </cell>
          <cell r="M54">
            <v>40</v>
          </cell>
        </row>
        <row r="55">
          <cell r="A55">
            <v>55</v>
          </cell>
          <cell r="B55">
            <v>37</v>
          </cell>
          <cell r="C55">
            <v>40</v>
          </cell>
          <cell r="D55">
            <v>0</v>
          </cell>
          <cell r="E55">
            <v>0</v>
          </cell>
          <cell r="F55">
            <v>18</v>
          </cell>
          <cell r="G55">
            <v>0</v>
          </cell>
          <cell r="H55">
            <v>6</v>
          </cell>
          <cell r="I55">
            <v>0</v>
          </cell>
          <cell r="J55">
            <v>0</v>
          </cell>
          <cell r="K55">
            <v>40</v>
          </cell>
          <cell r="L55">
            <v>123</v>
          </cell>
          <cell r="M55">
            <v>40</v>
          </cell>
        </row>
        <row r="56">
          <cell r="A56">
            <v>56</v>
          </cell>
          <cell r="B56">
            <v>8</v>
          </cell>
          <cell r="C56">
            <v>40</v>
          </cell>
          <cell r="D56">
            <v>0</v>
          </cell>
          <cell r="E56">
            <v>0</v>
          </cell>
          <cell r="F56">
            <v>18</v>
          </cell>
          <cell r="G56">
            <v>0</v>
          </cell>
          <cell r="H56">
            <v>6</v>
          </cell>
          <cell r="I56">
            <v>0</v>
          </cell>
          <cell r="J56">
            <v>0</v>
          </cell>
          <cell r="K56">
            <v>40</v>
          </cell>
          <cell r="L56">
            <v>72</v>
          </cell>
          <cell r="M56">
            <v>40</v>
          </cell>
        </row>
        <row r="57">
          <cell r="A57">
            <v>57</v>
          </cell>
          <cell r="B57">
            <v>6</v>
          </cell>
          <cell r="C57">
            <v>40</v>
          </cell>
          <cell r="D57">
            <v>0</v>
          </cell>
          <cell r="E57">
            <v>0</v>
          </cell>
          <cell r="F57">
            <v>18</v>
          </cell>
          <cell r="G57">
            <v>0</v>
          </cell>
          <cell r="H57">
            <v>6</v>
          </cell>
          <cell r="I57">
            <v>0</v>
          </cell>
          <cell r="J57">
            <v>0</v>
          </cell>
          <cell r="K57">
            <v>40</v>
          </cell>
          <cell r="L57">
            <v>67</v>
          </cell>
          <cell r="M57">
            <v>40</v>
          </cell>
        </row>
        <row r="58">
          <cell r="A58">
            <v>58</v>
          </cell>
          <cell r="B58">
            <v>9</v>
          </cell>
          <cell r="C58">
            <v>40</v>
          </cell>
          <cell r="D58">
            <v>0</v>
          </cell>
          <cell r="E58">
            <v>0</v>
          </cell>
          <cell r="F58">
            <v>18</v>
          </cell>
          <cell r="G58">
            <v>0</v>
          </cell>
          <cell r="H58">
            <v>6</v>
          </cell>
          <cell r="I58">
            <v>0</v>
          </cell>
          <cell r="J58">
            <v>0</v>
          </cell>
          <cell r="K58">
            <v>40</v>
          </cell>
          <cell r="L58">
            <v>72</v>
          </cell>
          <cell r="M58">
            <v>40</v>
          </cell>
        </row>
        <row r="59">
          <cell r="A59">
            <v>59</v>
          </cell>
          <cell r="B59">
            <v>10</v>
          </cell>
          <cell r="C59">
            <v>40</v>
          </cell>
          <cell r="D59">
            <v>0</v>
          </cell>
          <cell r="E59">
            <v>0</v>
          </cell>
          <cell r="F59">
            <v>18</v>
          </cell>
          <cell r="G59">
            <v>0</v>
          </cell>
          <cell r="H59">
            <v>6</v>
          </cell>
          <cell r="I59">
            <v>0</v>
          </cell>
          <cell r="J59">
            <v>0</v>
          </cell>
          <cell r="K59">
            <v>40</v>
          </cell>
          <cell r="L59">
            <v>75</v>
          </cell>
          <cell r="M59">
            <v>40</v>
          </cell>
        </row>
        <row r="60">
          <cell r="A60">
            <v>60</v>
          </cell>
          <cell r="B60">
            <v>8</v>
          </cell>
          <cell r="C60">
            <v>40</v>
          </cell>
          <cell r="D60">
            <v>0</v>
          </cell>
          <cell r="E60">
            <v>0</v>
          </cell>
          <cell r="F60">
            <v>18</v>
          </cell>
          <cell r="G60">
            <v>0</v>
          </cell>
          <cell r="H60">
            <v>6</v>
          </cell>
          <cell r="I60">
            <v>0</v>
          </cell>
          <cell r="J60">
            <v>0</v>
          </cell>
          <cell r="K60">
            <v>40</v>
          </cell>
          <cell r="L60">
            <v>72</v>
          </cell>
          <cell r="M60">
            <v>40</v>
          </cell>
        </row>
        <row r="61">
          <cell r="A61">
            <v>61</v>
          </cell>
          <cell r="B61">
            <v>6</v>
          </cell>
          <cell r="C61">
            <v>40</v>
          </cell>
          <cell r="D61">
            <v>0</v>
          </cell>
          <cell r="E61">
            <v>0</v>
          </cell>
          <cell r="F61">
            <v>18</v>
          </cell>
          <cell r="G61">
            <v>0</v>
          </cell>
          <cell r="H61">
            <v>6</v>
          </cell>
          <cell r="I61">
            <v>0</v>
          </cell>
          <cell r="J61">
            <v>0</v>
          </cell>
          <cell r="K61">
            <v>40</v>
          </cell>
          <cell r="L61">
            <v>68</v>
          </cell>
          <cell r="M61">
            <v>40</v>
          </cell>
        </row>
        <row r="62">
          <cell r="A62">
            <v>62</v>
          </cell>
          <cell r="B62">
            <v>4</v>
          </cell>
          <cell r="C62">
            <v>40</v>
          </cell>
          <cell r="D62">
            <v>0</v>
          </cell>
          <cell r="E62">
            <v>0</v>
          </cell>
          <cell r="F62">
            <v>18</v>
          </cell>
          <cell r="G62">
            <v>0</v>
          </cell>
          <cell r="H62">
            <v>6</v>
          </cell>
          <cell r="I62">
            <v>0</v>
          </cell>
          <cell r="J62">
            <v>0</v>
          </cell>
          <cell r="K62">
            <v>40</v>
          </cell>
          <cell r="L62">
            <v>64</v>
          </cell>
          <cell r="M62">
            <v>40</v>
          </cell>
        </row>
        <row r="63">
          <cell r="A63">
            <v>63</v>
          </cell>
          <cell r="B63">
            <v>4</v>
          </cell>
          <cell r="C63">
            <v>40</v>
          </cell>
          <cell r="D63">
            <v>0</v>
          </cell>
          <cell r="E63">
            <v>0</v>
          </cell>
          <cell r="F63">
            <v>18</v>
          </cell>
          <cell r="G63">
            <v>0</v>
          </cell>
          <cell r="H63">
            <v>6</v>
          </cell>
          <cell r="I63">
            <v>0</v>
          </cell>
          <cell r="J63">
            <v>0</v>
          </cell>
          <cell r="K63">
            <v>40</v>
          </cell>
          <cell r="L63">
            <v>64</v>
          </cell>
          <cell r="M63">
            <v>40</v>
          </cell>
        </row>
        <row r="64">
          <cell r="A64">
            <v>64</v>
          </cell>
          <cell r="B64">
            <v>23</v>
          </cell>
          <cell r="C64">
            <v>40</v>
          </cell>
          <cell r="D64">
            <v>0</v>
          </cell>
          <cell r="E64">
            <v>0</v>
          </cell>
          <cell r="F64">
            <v>18</v>
          </cell>
          <cell r="G64">
            <v>0</v>
          </cell>
          <cell r="H64">
            <v>6</v>
          </cell>
          <cell r="I64">
            <v>0</v>
          </cell>
          <cell r="J64">
            <v>0</v>
          </cell>
          <cell r="K64">
            <v>40</v>
          </cell>
          <cell r="L64">
            <v>98</v>
          </cell>
          <cell r="M64">
            <v>40</v>
          </cell>
        </row>
        <row r="65">
          <cell r="A65">
            <v>65</v>
          </cell>
          <cell r="B65">
            <v>12</v>
          </cell>
          <cell r="C65">
            <v>40</v>
          </cell>
          <cell r="D65">
            <v>0</v>
          </cell>
          <cell r="E65">
            <v>0</v>
          </cell>
          <cell r="F65">
            <v>18</v>
          </cell>
          <cell r="G65">
            <v>0</v>
          </cell>
          <cell r="H65">
            <v>6</v>
          </cell>
          <cell r="I65">
            <v>0</v>
          </cell>
          <cell r="J65">
            <v>0</v>
          </cell>
          <cell r="K65">
            <v>40</v>
          </cell>
          <cell r="L65">
            <v>78</v>
          </cell>
          <cell r="M65">
            <v>40</v>
          </cell>
        </row>
        <row r="66">
          <cell r="A66">
            <v>66</v>
          </cell>
          <cell r="B66">
            <v>4</v>
          </cell>
          <cell r="C66">
            <v>40</v>
          </cell>
          <cell r="D66">
            <v>0</v>
          </cell>
          <cell r="E66">
            <v>0</v>
          </cell>
          <cell r="F66">
            <v>18</v>
          </cell>
          <cell r="G66">
            <v>0</v>
          </cell>
          <cell r="H66">
            <v>6</v>
          </cell>
          <cell r="I66">
            <v>0</v>
          </cell>
          <cell r="J66">
            <v>0</v>
          </cell>
          <cell r="K66">
            <v>40</v>
          </cell>
          <cell r="L66">
            <v>64</v>
          </cell>
          <cell r="M66">
            <v>40</v>
          </cell>
        </row>
        <row r="67">
          <cell r="A67">
            <v>67</v>
          </cell>
          <cell r="B67">
            <v>9</v>
          </cell>
          <cell r="C67">
            <v>40</v>
          </cell>
          <cell r="D67">
            <v>0</v>
          </cell>
          <cell r="E67">
            <v>0</v>
          </cell>
          <cell r="F67">
            <v>18</v>
          </cell>
          <cell r="G67">
            <v>0</v>
          </cell>
          <cell r="H67">
            <v>6</v>
          </cell>
          <cell r="I67">
            <v>0</v>
          </cell>
          <cell r="J67">
            <v>0</v>
          </cell>
          <cell r="K67">
            <v>40</v>
          </cell>
          <cell r="L67">
            <v>72</v>
          </cell>
          <cell r="M67">
            <v>40</v>
          </cell>
        </row>
        <row r="68">
          <cell r="A68">
            <v>68</v>
          </cell>
          <cell r="B68">
            <v>5</v>
          </cell>
          <cell r="C68">
            <v>40</v>
          </cell>
          <cell r="D68">
            <v>0</v>
          </cell>
          <cell r="E68">
            <v>0</v>
          </cell>
          <cell r="F68">
            <v>18</v>
          </cell>
          <cell r="G68">
            <v>0</v>
          </cell>
          <cell r="H68">
            <v>6</v>
          </cell>
          <cell r="I68">
            <v>0</v>
          </cell>
          <cell r="J68">
            <v>0</v>
          </cell>
          <cell r="K68">
            <v>40</v>
          </cell>
          <cell r="L68">
            <v>66</v>
          </cell>
          <cell r="M68">
            <v>40</v>
          </cell>
        </row>
        <row r="69">
          <cell r="A69">
            <v>69</v>
          </cell>
          <cell r="B69">
            <v>5</v>
          </cell>
          <cell r="C69">
            <v>40</v>
          </cell>
          <cell r="D69">
            <v>0</v>
          </cell>
          <cell r="E69">
            <v>0</v>
          </cell>
          <cell r="F69">
            <v>18</v>
          </cell>
          <cell r="G69">
            <v>0</v>
          </cell>
          <cell r="H69">
            <v>6</v>
          </cell>
          <cell r="I69">
            <v>0</v>
          </cell>
          <cell r="J69">
            <v>0</v>
          </cell>
          <cell r="K69">
            <v>40</v>
          </cell>
          <cell r="L69">
            <v>66</v>
          </cell>
          <cell r="M69">
            <v>40</v>
          </cell>
        </row>
        <row r="70">
          <cell r="A70">
            <v>70</v>
          </cell>
          <cell r="B70">
            <v>9</v>
          </cell>
          <cell r="C70">
            <v>40</v>
          </cell>
          <cell r="D70">
            <v>0</v>
          </cell>
          <cell r="E70">
            <v>0</v>
          </cell>
          <cell r="F70">
            <v>18</v>
          </cell>
          <cell r="G70">
            <v>0</v>
          </cell>
          <cell r="H70">
            <v>6</v>
          </cell>
          <cell r="I70">
            <v>0</v>
          </cell>
          <cell r="J70">
            <v>0</v>
          </cell>
          <cell r="K70">
            <v>40</v>
          </cell>
          <cell r="L70">
            <v>72</v>
          </cell>
          <cell r="M70">
            <v>40</v>
          </cell>
        </row>
        <row r="71">
          <cell r="A71">
            <v>71</v>
          </cell>
          <cell r="B71">
            <v>4</v>
          </cell>
          <cell r="C71">
            <v>40</v>
          </cell>
          <cell r="D71">
            <v>0</v>
          </cell>
          <cell r="E71">
            <v>0</v>
          </cell>
          <cell r="F71">
            <v>18</v>
          </cell>
          <cell r="G71">
            <v>0</v>
          </cell>
          <cell r="H71">
            <v>6</v>
          </cell>
          <cell r="I71">
            <v>0</v>
          </cell>
          <cell r="J71">
            <v>0</v>
          </cell>
          <cell r="K71">
            <v>40</v>
          </cell>
          <cell r="L71">
            <v>64</v>
          </cell>
          <cell r="M71">
            <v>40</v>
          </cell>
        </row>
        <row r="72">
          <cell r="A72">
            <v>72</v>
          </cell>
          <cell r="B72">
            <v>11</v>
          </cell>
          <cell r="C72">
            <v>40</v>
          </cell>
          <cell r="D72">
            <v>0</v>
          </cell>
          <cell r="E72">
            <v>0</v>
          </cell>
          <cell r="F72">
            <v>18</v>
          </cell>
          <cell r="G72">
            <v>0</v>
          </cell>
          <cell r="H72">
            <v>6</v>
          </cell>
          <cell r="I72">
            <v>0</v>
          </cell>
          <cell r="J72">
            <v>0</v>
          </cell>
          <cell r="K72">
            <v>40</v>
          </cell>
          <cell r="L72">
            <v>76</v>
          </cell>
          <cell r="M72">
            <v>40</v>
          </cell>
        </row>
        <row r="73">
          <cell r="A73">
            <v>73</v>
          </cell>
          <cell r="B73">
            <v>4</v>
          </cell>
          <cell r="C73">
            <v>40</v>
          </cell>
          <cell r="D73">
            <v>0</v>
          </cell>
          <cell r="E73">
            <v>0</v>
          </cell>
          <cell r="F73">
            <v>18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40</v>
          </cell>
          <cell r="L73">
            <v>64</v>
          </cell>
          <cell r="M73">
            <v>40</v>
          </cell>
        </row>
        <row r="74">
          <cell r="A74">
            <v>74</v>
          </cell>
          <cell r="B74">
            <v>4</v>
          </cell>
          <cell r="C74">
            <v>40</v>
          </cell>
          <cell r="D74">
            <v>0</v>
          </cell>
          <cell r="E74">
            <v>0</v>
          </cell>
          <cell r="F74">
            <v>18</v>
          </cell>
          <cell r="G74">
            <v>0</v>
          </cell>
          <cell r="H74">
            <v>6</v>
          </cell>
          <cell r="I74">
            <v>0</v>
          </cell>
          <cell r="J74">
            <v>0</v>
          </cell>
          <cell r="K74">
            <v>40</v>
          </cell>
          <cell r="L74">
            <v>64</v>
          </cell>
          <cell r="M74">
            <v>40</v>
          </cell>
        </row>
        <row r="75">
          <cell r="A75">
            <v>75</v>
          </cell>
          <cell r="B75">
            <v>20</v>
          </cell>
          <cell r="C75">
            <v>40</v>
          </cell>
          <cell r="D75">
            <v>0</v>
          </cell>
          <cell r="E75">
            <v>0</v>
          </cell>
          <cell r="F75">
            <v>18</v>
          </cell>
          <cell r="G75">
            <v>0</v>
          </cell>
          <cell r="H75">
            <v>6</v>
          </cell>
          <cell r="I75">
            <v>0</v>
          </cell>
          <cell r="J75">
            <v>0</v>
          </cell>
          <cell r="K75">
            <v>40</v>
          </cell>
          <cell r="L75">
            <v>93</v>
          </cell>
          <cell r="M75">
            <v>40</v>
          </cell>
        </row>
        <row r="76">
          <cell r="A76">
            <v>76</v>
          </cell>
          <cell r="B76">
            <v>4</v>
          </cell>
          <cell r="C76">
            <v>40</v>
          </cell>
          <cell r="D76">
            <v>0</v>
          </cell>
          <cell r="E76">
            <v>0</v>
          </cell>
          <cell r="F76">
            <v>18</v>
          </cell>
          <cell r="G76">
            <v>0</v>
          </cell>
          <cell r="H76">
            <v>6</v>
          </cell>
          <cell r="I76">
            <v>0</v>
          </cell>
          <cell r="J76">
            <v>0</v>
          </cell>
          <cell r="K76">
            <v>40</v>
          </cell>
          <cell r="L76">
            <v>64</v>
          </cell>
          <cell r="M76">
            <v>40</v>
          </cell>
        </row>
        <row r="77">
          <cell r="A77">
            <v>77</v>
          </cell>
          <cell r="B77">
            <v>4</v>
          </cell>
          <cell r="C77">
            <v>40</v>
          </cell>
          <cell r="D77">
            <v>0</v>
          </cell>
          <cell r="E77">
            <v>0</v>
          </cell>
          <cell r="F77">
            <v>18</v>
          </cell>
          <cell r="G77">
            <v>0</v>
          </cell>
          <cell r="H77">
            <v>6</v>
          </cell>
          <cell r="I77">
            <v>0</v>
          </cell>
          <cell r="J77">
            <v>0</v>
          </cell>
          <cell r="K77">
            <v>40</v>
          </cell>
          <cell r="L77">
            <v>64</v>
          </cell>
          <cell r="M77">
            <v>40</v>
          </cell>
        </row>
        <row r="78">
          <cell r="A78">
            <v>78</v>
          </cell>
          <cell r="B78">
            <v>26</v>
          </cell>
          <cell r="C78">
            <v>40</v>
          </cell>
          <cell r="D78">
            <v>0</v>
          </cell>
          <cell r="E78">
            <v>0</v>
          </cell>
          <cell r="F78">
            <v>18</v>
          </cell>
          <cell r="G78">
            <v>0</v>
          </cell>
          <cell r="H78">
            <v>6</v>
          </cell>
          <cell r="I78">
            <v>0</v>
          </cell>
          <cell r="J78">
            <v>0</v>
          </cell>
          <cell r="K78">
            <v>40</v>
          </cell>
          <cell r="L78">
            <v>103</v>
          </cell>
          <cell r="M78">
            <v>40</v>
          </cell>
        </row>
        <row r="79">
          <cell r="A79">
            <v>79</v>
          </cell>
          <cell r="B79">
            <v>9</v>
          </cell>
          <cell r="C79">
            <v>40</v>
          </cell>
          <cell r="D79">
            <v>0</v>
          </cell>
          <cell r="E79">
            <v>0</v>
          </cell>
          <cell r="F79">
            <v>18</v>
          </cell>
          <cell r="G79">
            <v>0</v>
          </cell>
          <cell r="H79">
            <v>6</v>
          </cell>
          <cell r="I79">
            <v>0</v>
          </cell>
          <cell r="J79">
            <v>0</v>
          </cell>
          <cell r="K79">
            <v>40</v>
          </cell>
          <cell r="L79">
            <v>72</v>
          </cell>
          <cell r="M79">
            <v>40</v>
          </cell>
        </row>
        <row r="80">
          <cell r="A80">
            <v>80</v>
          </cell>
          <cell r="B80">
            <v>12</v>
          </cell>
          <cell r="C80">
            <v>40</v>
          </cell>
          <cell r="D80">
            <v>0</v>
          </cell>
          <cell r="E80">
            <v>0</v>
          </cell>
          <cell r="F80">
            <v>18</v>
          </cell>
          <cell r="G80">
            <v>0</v>
          </cell>
          <cell r="H80">
            <v>6</v>
          </cell>
          <cell r="I80">
            <v>0</v>
          </cell>
          <cell r="J80">
            <v>0</v>
          </cell>
          <cell r="K80">
            <v>40</v>
          </cell>
          <cell r="L80">
            <v>77</v>
          </cell>
          <cell r="M80">
            <v>40</v>
          </cell>
        </row>
        <row r="81">
          <cell r="A81">
            <v>81</v>
          </cell>
          <cell r="B81">
            <v>9</v>
          </cell>
          <cell r="C81">
            <v>40</v>
          </cell>
          <cell r="D81">
            <v>0</v>
          </cell>
          <cell r="E81">
            <v>0</v>
          </cell>
          <cell r="F81">
            <v>18</v>
          </cell>
          <cell r="G81">
            <v>0</v>
          </cell>
          <cell r="H81">
            <v>6</v>
          </cell>
          <cell r="I81">
            <v>0</v>
          </cell>
          <cell r="J81">
            <v>0</v>
          </cell>
          <cell r="K81">
            <v>40</v>
          </cell>
          <cell r="L81">
            <v>73</v>
          </cell>
          <cell r="M81">
            <v>40</v>
          </cell>
        </row>
        <row r="82">
          <cell r="A82">
            <v>82</v>
          </cell>
          <cell r="B82">
            <v>6</v>
          </cell>
          <cell r="C82">
            <v>40</v>
          </cell>
          <cell r="D82">
            <v>0</v>
          </cell>
          <cell r="E82">
            <v>0</v>
          </cell>
          <cell r="F82">
            <v>18</v>
          </cell>
          <cell r="G82">
            <v>0</v>
          </cell>
          <cell r="H82">
            <v>6</v>
          </cell>
          <cell r="I82">
            <v>0</v>
          </cell>
          <cell r="J82">
            <v>0</v>
          </cell>
          <cell r="K82">
            <v>40</v>
          </cell>
          <cell r="L82">
            <v>67</v>
          </cell>
          <cell r="M82">
            <v>40</v>
          </cell>
        </row>
        <row r="83">
          <cell r="A83">
            <v>83</v>
          </cell>
          <cell r="B83">
            <v>7</v>
          </cell>
          <cell r="C83">
            <v>40</v>
          </cell>
          <cell r="D83">
            <v>0</v>
          </cell>
          <cell r="E83">
            <v>0</v>
          </cell>
          <cell r="F83">
            <v>18</v>
          </cell>
          <cell r="G83">
            <v>0</v>
          </cell>
          <cell r="H83">
            <v>6</v>
          </cell>
          <cell r="I83">
            <v>0</v>
          </cell>
          <cell r="J83">
            <v>0</v>
          </cell>
          <cell r="K83">
            <v>40</v>
          </cell>
          <cell r="L83">
            <v>70</v>
          </cell>
          <cell r="M83">
            <v>40</v>
          </cell>
        </row>
        <row r="84">
          <cell r="A84">
            <v>84</v>
          </cell>
          <cell r="B84">
            <v>5</v>
          </cell>
          <cell r="C84">
            <v>40</v>
          </cell>
          <cell r="D84">
            <v>0</v>
          </cell>
          <cell r="E84">
            <v>0</v>
          </cell>
          <cell r="F84">
            <v>18</v>
          </cell>
          <cell r="G84">
            <v>0</v>
          </cell>
          <cell r="H84">
            <v>6</v>
          </cell>
          <cell r="I84">
            <v>0</v>
          </cell>
          <cell r="J84">
            <v>0</v>
          </cell>
          <cell r="K84">
            <v>40</v>
          </cell>
          <cell r="L84">
            <v>65</v>
          </cell>
          <cell r="M84">
            <v>40</v>
          </cell>
        </row>
        <row r="85">
          <cell r="A85">
            <v>85</v>
          </cell>
          <cell r="B85">
            <v>8</v>
          </cell>
          <cell r="C85">
            <v>40</v>
          </cell>
          <cell r="D85">
            <v>0</v>
          </cell>
          <cell r="E85">
            <v>0</v>
          </cell>
          <cell r="F85">
            <v>18</v>
          </cell>
          <cell r="G85">
            <v>0</v>
          </cell>
          <cell r="H85">
            <v>6</v>
          </cell>
          <cell r="I85">
            <v>0</v>
          </cell>
          <cell r="J85">
            <v>0</v>
          </cell>
          <cell r="K85">
            <v>40</v>
          </cell>
          <cell r="L85">
            <v>71</v>
          </cell>
          <cell r="M85">
            <v>40</v>
          </cell>
        </row>
        <row r="86">
          <cell r="A86">
            <v>86</v>
          </cell>
          <cell r="B86">
            <v>8</v>
          </cell>
          <cell r="C86">
            <v>40</v>
          </cell>
          <cell r="D86">
            <v>0</v>
          </cell>
          <cell r="E86">
            <v>0</v>
          </cell>
          <cell r="F86">
            <v>18</v>
          </cell>
          <cell r="G86">
            <v>0</v>
          </cell>
          <cell r="H86">
            <v>6</v>
          </cell>
          <cell r="I86">
            <v>0</v>
          </cell>
          <cell r="J86">
            <v>0</v>
          </cell>
          <cell r="K86">
            <v>40</v>
          </cell>
          <cell r="L86">
            <v>70</v>
          </cell>
          <cell r="M86">
            <v>40</v>
          </cell>
        </row>
        <row r="87">
          <cell r="A87">
            <v>87</v>
          </cell>
          <cell r="B87">
            <v>7</v>
          </cell>
          <cell r="C87">
            <v>40</v>
          </cell>
          <cell r="D87">
            <v>0</v>
          </cell>
          <cell r="E87">
            <v>0</v>
          </cell>
          <cell r="F87">
            <v>18</v>
          </cell>
          <cell r="G87">
            <v>0</v>
          </cell>
          <cell r="H87">
            <v>6</v>
          </cell>
          <cell r="I87">
            <v>0</v>
          </cell>
          <cell r="J87">
            <v>0</v>
          </cell>
          <cell r="K87">
            <v>40</v>
          </cell>
          <cell r="L87">
            <v>69</v>
          </cell>
          <cell r="M87">
            <v>40</v>
          </cell>
        </row>
        <row r="88">
          <cell r="A88">
            <v>88</v>
          </cell>
          <cell r="B88">
            <v>4</v>
          </cell>
          <cell r="C88">
            <v>40</v>
          </cell>
          <cell r="D88">
            <v>0</v>
          </cell>
          <cell r="E88">
            <v>0</v>
          </cell>
          <cell r="F88">
            <v>18</v>
          </cell>
          <cell r="G88">
            <v>0</v>
          </cell>
          <cell r="H88">
            <v>6</v>
          </cell>
          <cell r="I88">
            <v>0</v>
          </cell>
          <cell r="J88">
            <v>0</v>
          </cell>
          <cell r="K88">
            <v>40</v>
          </cell>
          <cell r="L88">
            <v>65</v>
          </cell>
          <cell r="M88">
            <v>40</v>
          </cell>
        </row>
        <row r="89">
          <cell r="A89" t="str">
            <v>88A</v>
          </cell>
          <cell r="B89">
            <v>4</v>
          </cell>
          <cell r="C89">
            <v>40</v>
          </cell>
          <cell r="D89">
            <v>0</v>
          </cell>
          <cell r="E89">
            <v>0</v>
          </cell>
          <cell r="F89">
            <v>18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40</v>
          </cell>
          <cell r="L89">
            <v>64</v>
          </cell>
          <cell r="M89">
            <v>40</v>
          </cell>
        </row>
        <row r="90">
          <cell r="A90" t="str">
            <v>88B</v>
          </cell>
          <cell r="B90">
            <v>4</v>
          </cell>
          <cell r="C90">
            <v>40</v>
          </cell>
          <cell r="D90">
            <v>0</v>
          </cell>
          <cell r="E90">
            <v>0</v>
          </cell>
          <cell r="F90">
            <v>18</v>
          </cell>
          <cell r="G90">
            <v>0</v>
          </cell>
          <cell r="H90">
            <v>6</v>
          </cell>
          <cell r="I90">
            <v>0</v>
          </cell>
          <cell r="J90">
            <v>0</v>
          </cell>
          <cell r="K90">
            <v>40</v>
          </cell>
          <cell r="L90">
            <v>64</v>
          </cell>
          <cell r="M90">
            <v>40</v>
          </cell>
        </row>
        <row r="91">
          <cell r="A91">
            <v>89</v>
          </cell>
          <cell r="B91">
            <v>11</v>
          </cell>
          <cell r="C91">
            <v>40</v>
          </cell>
          <cell r="D91">
            <v>38</v>
          </cell>
          <cell r="E91">
            <v>0</v>
          </cell>
          <cell r="F91">
            <v>18</v>
          </cell>
          <cell r="G91">
            <v>0</v>
          </cell>
          <cell r="H91">
            <v>6</v>
          </cell>
          <cell r="I91">
            <v>0</v>
          </cell>
          <cell r="J91">
            <v>0</v>
          </cell>
          <cell r="K91">
            <v>40</v>
          </cell>
          <cell r="L91">
            <v>77</v>
          </cell>
          <cell r="M91">
            <v>40</v>
          </cell>
        </row>
      </sheetData>
      <sheetData sheetId="14">
        <row r="2">
          <cell r="A2" t="str">
            <v>Towers, Including Works Between Spans</v>
          </cell>
          <cell r="B2" t="str">
            <v>Mobilisation</v>
          </cell>
          <cell r="C2">
            <v>0</v>
          </cell>
          <cell r="D2" t="str">
            <v>Stone Road Build</v>
          </cell>
          <cell r="E2">
            <v>0</v>
          </cell>
          <cell r="F2" t="str">
            <v>Foundations</v>
          </cell>
          <cell r="G2" t="str">
            <v>Tower Assembly/Demolition</v>
          </cell>
          <cell r="H2" t="str">
            <v>Conductoring</v>
          </cell>
          <cell r="I2" t="str">
            <v>General Build</v>
          </cell>
          <cell r="J2">
            <v>0</v>
          </cell>
          <cell r="K2" t="str">
            <v>General Demobilisation</v>
          </cell>
          <cell r="L2">
            <v>0</v>
          </cell>
          <cell r="M2" t="str">
            <v>Stone Road Removal</v>
          </cell>
          <cell r="N2">
            <v>0</v>
          </cell>
        </row>
        <row r="3">
          <cell r="A3">
            <v>0</v>
          </cell>
          <cell r="B3" t="str">
            <v>HVs
Two Way</v>
          </cell>
          <cell r="C3" t="str">
            <v>LVs
Two Way</v>
          </cell>
          <cell r="D3" t="str">
            <v>HVs
Two Way</v>
          </cell>
          <cell r="E3" t="str">
            <v>LVs
Two Way</v>
          </cell>
          <cell r="F3" t="str">
            <v>HVs
Two Way</v>
          </cell>
          <cell r="G3" t="str">
            <v>HVs
Two Way</v>
          </cell>
          <cell r="H3" t="str">
            <v>HVs
Two Way</v>
          </cell>
          <cell r="I3" t="str">
            <v>HVs
Two Way</v>
          </cell>
          <cell r="J3" t="str">
            <v>LVs
Two Way</v>
          </cell>
          <cell r="K3" t="str">
            <v>HVs
Two Way</v>
          </cell>
          <cell r="L3" t="str">
            <v>LVs
Two Way</v>
          </cell>
          <cell r="M3" t="str">
            <v>HVs
Two Way</v>
          </cell>
          <cell r="N3" t="str">
            <v>LVs
Two Way</v>
          </cell>
        </row>
        <row r="4">
          <cell r="A4" t="str">
            <v>B2T1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</row>
        <row r="5">
          <cell r="A5" t="str">
            <v>B2T2</v>
          </cell>
          <cell r="B5">
            <v>16</v>
          </cell>
          <cell r="C5">
            <v>200</v>
          </cell>
          <cell r="D5">
            <v>214</v>
          </cell>
          <cell r="E5">
            <v>0</v>
          </cell>
          <cell r="F5">
            <v>236</v>
          </cell>
          <cell r="G5">
            <v>32</v>
          </cell>
          <cell r="H5">
            <v>0</v>
          </cell>
          <cell r="I5">
            <v>56</v>
          </cell>
          <cell r="J5">
            <v>800</v>
          </cell>
          <cell r="K5">
            <v>76</v>
          </cell>
          <cell r="L5">
            <v>160</v>
          </cell>
          <cell r="M5">
            <v>236</v>
          </cell>
          <cell r="N5">
            <v>0</v>
          </cell>
        </row>
        <row r="6">
          <cell r="A6" t="str">
            <v>B2T3</v>
          </cell>
          <cell r="B6">
            <v>16</v>
          </cell>
          <cell r="C6">
            <v>200</v>
          </cell>
          <cell r="D6">
            <v>23</v>
          </cell>
          <cell r="E6">
            <v>0</v>
          </cell>
          <cell r="F6">
            <v>99</v>
          </cell>
          <cell r="G6">
            <v>20</v>
          </cell>
          <cell r="H6">
            <v>0</v>
          </cell>
          <cell r="I6">
            <v>48</v>
          </cell>
          <cell r="J6">
            <v>800</v>
          </cell>
          <cell r="K6">
            <v>76</v>
          </cell>
          <cell r="L6">
            <v>160</v>
          </cell>
          <cell r="M6">
            <v>25</v>
          </cell>
          <cell r="N6">
            <v>0</v>
          </cell>
        </row>
        <row r="7">
          <cell r="A7" t="str">
            <v>B2T4</v>
          </cell>
          <cell r="B7">
            <v>16</v>
          </cell>
          <cell r="C7">
            <v>200</v>
          </cell>
          <cell r="D7">
            <v>223</v>
          </cell>
          <cell r="E7">
            <v>0</v>
          </cell>
          <cell r="F7">
            <v>236</v>
          </cell>
          <cell r="G7">
            <v>32</v>
          </cell>
          <cell r="H7">
            <v>0</v>
          </cell>
          <cell r="I7">
            <v>56</v>
          </cell>
          <cell r="J7">
            <v>800</v>
          </cell>
          <cell r="K7">
            <v>76.000000000000028</v>
          </cell>
          <cell r="L7">
            <v>160</v>
          </cell>
          <cell r="M7">
            <v>246</v>
          </cell>
          <cell r="N7">
            <v>0</v>
          </cell>
        </row>
        <row r="8">
          <cell r="A8" t="str">
            <v>B2T5</v>
          </cell>
          <cell r="B8">
            <v>16</v>
          </cell>
          <cell r="C8">
            <v>200</v>
          </cell>
          <cell r="D8">
            <v>23</v>
          </cell>
          <cell r="E8">
            <v>0</v>
          </cell>
          <cell r="F8">
            <v>99</v>
          </cell>
          <cell r="G8">
            <v>20</v>
          </cell>
          <cell r="H8">
            <v>0</v>
          </cell>
          <cell r="I8">
            <v>48</v>
          </cell>
          <cell r="J8">
            <v>800</v>
          </cell>
          <cell r="K8">
            <v>76</v>
          </cell>
          <cell r="L8">
            <v>160</v>
          </cell>
          <cell r="M8">
            <v>25</v>
          </cell>
          <cell r="N8">
            <v>0</v>
          </cell>
        </row>
        <row r="9">
          <cell r="A9" t="str">
            <v>B2T6</v>
          </cell>
          <cell r="B9">
            <v>16</v>
          </cell>
          <cell r="C9">
            <v>200</v>
          </cell>
          <cell r="D9">
            <v>552</v>
          </cell>
          <cell r="E9">
            <v>0</v>
          </cell>
          <cell r="F9">
            <v>236</v>
          </cell>
          <cell r="G9">
            <v>32</v>
          </cell>
          <cell r="H9">
            <v>0</v>
          </cell>
          <cell r="I9">
            <v>56</v>
          </cell>
          <cell r="J9">
            <v>800</v>
          </cell>
          <cell r="K9">
            <v>76</v>
          </cell>
          <cell r="L9">
            <v>160</v>
          </cell>
          <cell r="M9">
            <v>607</v>
          </cell>
          <cell r="N9">
            <v>0</v>
          </cell>
        </row>
        <row r="10">
          <cell r="A10" t="str">
            <v>B2T7</v>
          </cell>
          <cell r="B10">
            <v>16</v>
          </cell>
          <cell r="C10">
            <v>200</v>
          </cell>
          <cell r="D10">
            <v>23</v>
          </cell>
          <cell r="E10">
            <v>0</v>
          </cell>
          <cell r="F10">
            <v>99</v>
          </cell>
          <cell r="G10">
            <v>20</v>
          </cell>
          <cell r="H10">
            <v>0</v>
          </cell>
          <cell r="I10">
            <v>48</v>
          </cell>
          <cell r="J10">
            <v>800</v>
          </cell>
          <cell r="K10">
            <v>76</v>
          </cell>
          <cell r="L10">
            <v>160</v>
          </cell>
          <cell r="M10">
            <v>25</v>
          </cell>
          <cell r="N10">
            <v>0</v>
          </cell>
        </row>
        <row r="11">
          <cell r="A11" t="str">
            <v>B2T8</v>
          </cell>
          <cell r="B11">
            <v>16</v>
          </cell>
          <cell r="C11">
            <v>200</v>
          </cell>
          <cell r="D11">
            <v>23</v>
          </cell>
          <cell r="E11">
            <v>0</v>
          </cell>
          <cell r="F11">
            <v>99</v>
          </cell>
          <cell r="G11">
            <v>20</v>
          </cell>
          <cell r="H11">
            <v>0</v>
          </cell>
          <cell r="I11">
            <v>48</v>
          </cell>
          <cell r="J11">
            <v>800</v>
          </cell>
          <cell r="K11">
            <v>76</v>
          </cell>
          <cell r="L11">
            <v>160</v>
          </cell>
          <cell r="M11">
            <v>25</v>
          </cell>
          <cell r="N11">
            <v>0</v>
          </cell>
        </row>
        <row r="12">
          <cell r="A12" t="str">
            <v>B2T9</v>
          </cell>
          <cell r="B12">
            <v>16</v>
          </cell>
          <cell r="C12">
            <v>200</v>
          </cell>
          <cell r="D12">
            <v>139</v>
          </cell>
          <cell r="E12">
            <v>0</v>
          </cell>
          <cell r="F12">
            <v>99</v>
          </cell>
          <cell r="G12">
            <v>20</v>
          </cell>
          <cell r="H12">
            <v>0</v>
          </cell>
          <cell r="I12">
            <v>48</v>
          </cell>
          <cell r="J12">
            <v>800</v>
          </cell>
          <cell r="K12">
            <v>76.000000000000028</v>
          </cell>
          <cell r="L12">
            <v>160</v>
          </cell>
          <cell r="M12">
            <v>153</v>
          </cell>
          <cell r="N12">
            <v>0</v>
          </cell>
        </row>
        <row r="13">
          <cell r="A13" t="str">
            <v>B2T10</v>
          </cell>
          <cell r="B13">
            <v>16</v>
          </cell>
          <cell r="C13">
            <v>200</v>
          </cell>
          <cell r="D13">
            <v>185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76.000000000000028</v>
          </cell>
          <cell r="L13">
            <v>160</v>
          </cell>
          <cell r="M13">
            <v>203</v>
          </cell>
          <cell r="N13">
            <v>0</v>
          </cell>
        </row>
        <row r="14">
          <cell r="A14" t="str">
            <v>B2T11</v>
          </cell>
          <cell r="B14">
            <v>16</v>
          </cell>
          <cell r="C14">
            <v>200</v>
          </cell>
          <cell r="D14">
            <v>320</v>
          </cell>
          <cell r="E14">
            <v>0</v>
          </cell>
          <cell r="F14">
            <v>99</v>
          </cell>
          <cell r="G14">
            <v>20</v>
          </cell>
          <cell r="H14">
            <v>0</v>
          </cell>
          <cell r="I14">
            <v>48</v>
          </cell>
          <cell r="J14">
            <v>800</v>
          </cell>
          <cell r="K14">
            <v>76.000000000000057</v>
          </cell>
          <cell r="L14">
            <v>160</v>
          </cell>
          <cell r="M14">
            <v>352</v>
          </cell>
          <cell r="N14">
            <v>0</v>
          </cell>
        </row>
        <row r="15">
          <cell r="A15" t="str">
            <v>B2T12</v>
          </cell>
          <cell r="B15">
            <v>16</v>
          </cell>
          <cell r="C15">
            <v>200</v>
          </cell>
          <cell r="D15">
            <v>23</v>
          </cell>
          <cell r="E15">
            <v>0</v>
          </cell>
          <cell r="F15">
            <v>279</v>
          </cell>
          <cell r="G15">
            <v>32</v>
          </cell>
          <cell r="H15">
            <v>0</v>
          </cell>
          <cell r="I15">
            <v>56</v>
          </cell>
          <cell r="J15">
            <v>800</v>
          </cell>
          <cell r="K15">
            <v>76</v>
          </cell>
          <cell r="L15">
            <v>160</v>
          </cell>
          <cell r="M15">
            <v>25</v>
          </cell>
          <cell r="N15">
            <v>0</v>
          </cell>
        </row>
        <row r="16">
          <cell r="A16" t="str">
            <v>4YL12R</v>
          </cell>
          <cell r="B16">
            <v>16</v>
          </cell>
          <cell r="C16">
            <v>200</v>
          </cell>
          <cell r="D16">
            <v>23</v>
          </cell>
          <cell r="E16">
            <v>0</v>
          </cell>
          <cell r="F16">
            <v>236</v>
          </cell>
          <cell r="G16">
            <v>0</v>
          </cell>
          <cell r="H16">
            <v>0</v>
          </cell>
          <cell r="I16">
            <v>56</v>
          </cell>
          <cell r="J16">
            <v>800</v>
          </cell>
          <cell r="K16">
            <v>76</v>
          </cell>
          <cell r="L16">
            <v>160</v>
          </cell>
          <cell r="M16">
            <v>25</v>
          </cell>
          <cell r="N16">
            <v>0</v>
          </cell>
        </row>
        <row r="17">
          <cell r="A17" t="str">
            <v>4YL12BR</v>
          </cell>
          <cell r="B17">
            <v>16</v>
          </cell>
          <cell r="C17">
            <v>200</v>
          </cell>
          <cell r="D17">
            <v>195</v>
          </cell>
          <cell r="E17">
            <v>0</v>
          </cell>
          <cell r="F17">
            <v>236</v>
          </cell>
          <cell r="G17">
            <v>32</v>
          </cell>
          <cell r="H17">
            <v>0</v>
          </cell>
          <cell r="I17">
            <v>56</v>
          </cell>
          <cell r="J17">
            <v>800</v>
          </cell>
          <cell r="K17">
            <v>76</v>
          </cell>
          <cell r="L17">
            <v>160</v>
          </cell>
          <cell r="M17">
            <v>215</v>
          </cell>
          <cell r="N17">
            <v>0</v>
          </cell>
        </row>
        <row r="18">
          <cell r="A18" t="str">
            <v>4YL13R</v>
          </cell>
          <cell r="B18">
            <v>16</v>
          </cell>
          <cell r="C18">
            <v>200</v>
          </cell>
          <cell r="D18">
            <v>125</v>
          </cell>
          <cell r="E18">
            <v>0</v>
          </cell>
          <cell r="F18">
            <v>99</v>
          </cell>
          <cell r="G18">
            <v>20</v>
          </cell>
          <cell r="H18">
            <v>0</v>
          </cell>
          <cell r="I18">
            <v>48</v>
          </cell>
          <cell r="J18">
            <v>800</v>
          </cell>
          <cell r="K18">
            <v>75.999999999999972</v>
          </cell>
          <cell r="L18">
            <v>160</v>
          </cell>
          <cell r="M18">
            <v>137</v>
          </cell>
          <cell r="N18">
            <v>0</v>
          </cell>
        </row>
        <row r="19">
          <cell r="A19" t="str">
            <v>4YL14R</v>
          </cell>
          <cell r="B19">
            <v>16</v>
          </cell>
          <cell r="C19">
            <v>200</v>
          </cell>
          <cell r="D19">
            <v>142</v>
          </cell>
          <cell r="E19">
            <v>0</v>
          </cell>
          <cell r="F19">
            <v>279</v>
          </cell>
          <cell r="G19">
            <v>32</v>
          </cell>
          <cell r="H19">
            <v>0</v>
          </cell>
          <cell r="I19">
            <v>56</v>
          </cell>
          <cell r="J19">
            <v>800</v>
          </cell>
          <cell r="K19">
            <v>75.999999999999972</v>
          </cell>
          <cell r="L19">
            <v>160</v>
          </cell>
          <cell r="M19">
            <v>156</v>
          </cell>
          <cell r="N19">
            <v>0</v>
          </cell>
        </row>
        <row r="20">
          <cell r="A20" t="str">
            <v>4YL15R</v>
          </cell>
          <cell r="B20">
            <v>16</v>
          </cell>
          <cell r="C20">
            <v>200</v>
          </cell>
          <cell r="D20">
            <v>435</v>
          </cell>
          <cell r="E20">
            <v>0</v>
          </cell>
          <cell r="F20">
            <v>99</v>
          </cell>
          <cell r="G20">
            <v>20</v>
          </cell>
          <cell r="H20">
            <v>0</v>
          </cell>
          <cell r="I20">
            <v>48</v>
          </cell>
          <cell r="J20">
            <v>800</v>
          </cell>
          <cell r="K20">
            <v>76</v>
          </cell>
          <cell r="L20">
            <v>160</v>
          </cell>
          <cell r="M20">
            <v>479</v>
          </cell>
          <cell r="N20">
            <v>0</v>
          </cell>
        </row>
        <row r="21">
          <cell r="A21" t="str">
            <v>4YL16R</v>
          </cell>
          <cell r="B21">
            <v>16</v>
          </cell>
          <cell r="C21">
            <v>200</v>
          </cell>
          <cell r="D21">
            <v>23</v>
          </cell>
          <cell r="E21">
            <v>0</v>
          </cell>
          <cell r="F21">
            <v>99</v>
          </cell>
          <cell r="G21">
            <v>20</v>
          </cell>
          <cell r="H21">
            <v>0</v>
          </cell>
          <cell r="I21">
            <v>48</v>
          </cell>
          <cell r="J21">
            <v>800</v>
          </cell>
          <cell r="K21">
            <v>76</v>
          </cell>
          <cell r="L21">
            <v>160</v>
          </cell>
          <cell r="M21">
            <v>25</v>
          </cell>
          <cell r="N21">
            <v>0</v>
          </cell>
        </row>
        <row r="22">
          <cell r="A22" t="str">
            <v>4YL17R</v>
          </cell>
          <cell r="B22">
            <v>16</v>
          </cell>
          <cell r="C22">
            <v>200</v>
          </cell>
          <cell r="D22">
            <v>86</v>
          </cell>
          <cell r="E22">
            <v>0</v>
          </cell>
          <cell r="F22">
            <v>99</v>
          </cell>
          <cell r="G22">
            <v>20</v>
          </cell>
          <cell r="H22">
            <v>0</v>
          </cell>
          <cell r="I22">
            <v>48</v>
          </cell>
          <cell r="J22">
            <v>800</v>
          </cell>
          <cell r="K22">
            <v>76</v>
          </cell>
          <cell r="L22">
            <v>160</v>
          </cell>
          <cell r="M22">
            <v>95</v>
          </cell>
          <cell r="N22">
            <v>0</v>
          </cell>
        </row>
        <row r="23">
          <cell r="A23" t="str">
            <v>4YL18R</v>
          </cell>
          <cell r="B23">
            <v>16</v>
          </cell>
          <cell r="C23">
            <v>200</v>
          </cell>
          <cell r="D23">
            <v>220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76</v>
          </cell>
          <cell r="L23">
            <v>160</v>
          </cell>
          <cell r="M23">
            <v>242</v>
          </cell>
          <cell r="N23">
            <v>0</v>
          </cell>
        </row>
        <row r="24">
          <cell r="A24" t="str">
            <v>4YL019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B2T17</v>
          </cell>
          <cell r="B25">
            <v>16</v>
          </cell>
          <cell r="C25">
            <v>200</v>
          </cell>
          <cell r="D25">
            <v>160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75.999999999999972</v>
          </cell>
          <cell r="L25">
            <v>160</v>
          </cell>
          <cell r="M25">
            <v>176</v>
          </cell>
          <cell r="N25">
            <v>0</v>
          </cell>
        </row>
        <row r="26">
          <cell r="A26" t="str">
            <v>B2T18</v>
          </cell>
          <cell r="B26">
            <v>16</v>
          </cell>
          <cell r="C26">
            <v>200</v>
          </cell>
          <cell r="D26">
            <v>66</v>
          </cell>
          <cell r="E26">
            <v>0</v>
          </cell>
          <cell r="F26">
            <v>236</v>
          </cell>
          <cell r="G26">
            <v>32</v>
          </cell>
          <cell r="H26">
            <v>0</v>
          </cell>
          <cell r="I26">
            <v>56</v>
          </cell>
          <cell r="J26">
            <v>800</v>
          </cell>
          <cell r="K26">
            <v>76</v>
          </cell>
          <cell r="L26">
            <v>160</v>
          </cell>
          <cell r="M26">
            <v>72</v>
          </cell>
          <cell r="N26">
            <v>0</v>
          </cell>
        </row>
        <row r="27">
          <cell r="A27" t="str">
            <v>B2T19</v>
          </cell>
          <cell r="B27">
            <v>16</v>
          </cell>
          <cell r="C27">
            <v>200</v>
          </cell>
          <cell r="D27">
            <v>54</v>
          </cell>
          <cell r="E27">
            <v>0</v>
          </cell>
          <cell r="F27">
            <v>99</v>
          </cell>
          <cell r="G27">
            <v>20</v>
          </cell>
          <cell r="H27">
            <v>0</v>
          </cell>
          <cell r="I27">
            <v>48</v>
          </cell>
          <cell r="J27">
            <v>800</v>
          </cell>
          <cell r="K27">
            <v>76</v>
          </cell>
          <cell r="L27">
            <v>160</v>
          </cell>
          <cell r="M27">
            <v>59</v>
          </cell>
          <cell r="N27">
            <v>0</v>
          </cell>
        </row>
        <row r="28">
          <cell r="A28" t="str">
            <v>B2T20</v>
          </cell>
          <cell r="B28">
            <v>16</v>
          </cell>
          <cell r="C28">
            <v>200</v>
          </cell>
          <cell r="D28">
            <v>120</v>
          </cell>
          <cell r="E28">
            <v>0</v>
          </cell>
          <cell r="F28">
            <v>202</v>
          </cell>
          <cell r="G28">
            <v>20</v>
          </cell>
          <cell r="H28">
            <v>0</v>
          </cell>
          <cell r="I28">
            <v>48</v>
          </cell>
          <cell r="J28">
            <v>800</v>
          </cell>
          <cell r="K28">
            <v>75.999999999999972</v>
          </cell>
          <cell r="L28">
            <v>160</v>
          </cell>
          <cell r="M28">
            <v>132</v>
          </cell>
          <cell r="N28">
            <v>0</v>
          </cell>
        </row>
        <row r="29">
          <cell r="A29" t="str">
            <v>B2T21</v>
          </cell>
          <cell r="B29">
            <v>16</v>
          </cell>
          <cell r="C29">
            <v>200</v>
          </cell>
          <cell r="D29">
            <v>214</v>
          </cell>
          <cell r="E29">
            <v>0</v>
          </cell>
          <cell r="F29">
            <v>236</v>
          </cell>
          <cell r="G29">
            <v>32</v>
          </cell>
          <cell r="H29">
            <v>0</v>
          </cell>
          <cell r="I29">
            <v>56</v>
          </cell>
          <cell r="J29">
            <v>800</v>
          </cell>
          <cell r="K29">
            <v>76</v>
          </cell>
          <cell r="L29">
            <v>160</v>
          </cell>
          <cell r="M29">
            <v>235</v>
          </cell>
          <cell r="N29">
            <v>0</v>
          </cell>
        </row>
        <row r="30">
          <cell r="A30" t="str">
            <v>B2T22</v>
          </cell>
          <cell r="B30">
            <v>16</v>
          </cell>
          <cell r="C30">
            <v>200</v>
          </cell>
          <cell r="D30">
            <v>483</v>
          </cell>
          <cell r="E30">
            <v>0</v>
          </cell>
          <cell r="F30">
            <v>99</v>
          </cell>
          <cell r="G30">
            <v>20</v>
          </cell>
          <cell r="H30">
            <v>0</v>
          </cell>
          <cell r="I30">
            <v>48</v>
          </cell>
          <cell r="J30">
            <v>800</v>
          </cell>
          <cell r="K30">
            <v>76</v>
          </cell>
          <cell r="L30">
            <v>160</v>
          </cell>
          <cell r="M30">
            <v>531</v>
          </cell>
          <cell r="N30">
            <v>0</v>
          </cell>
        </row>
        <row r="31">
          <cell r="A31" t="str">
            <v>B2T23</v>
          </cell>
          <cell r="B31">
            <v>16</v>
          </cell>
          <cell r="C31">
            <v>200</v>
          </cell>
          <cell r="D31">
            <v>23</v>
          </cell>
          <cell r="E31">
            <v>0</v>
          </cell>
          <cell r="F31">
            <v>99</v>
          </cell>
          <cell r="G31">
            <v>20</v>
          </cell>
          <cell r="H31">
            <v>0</v>
          </cell>
          <cell r="I31">
            <v>48</v>
          </cell>
          <cell r="J31">
            <v>800</v>
          </cell>
          <cell r="K31">
            <v>76</v>
          </cell>
          <cell r="L31">
            <v>160</v>
          </cell>
          <cell r="M31">
            <v>25</v>
          </cell>
          <cell r="N31">
            <v>0</v>
          </cell>
        </row>
        <row r="32">
          <cell r="A32" t="str">
            <v>B2T24</v>
          </cell>
          <cell r="B32">
            <v>16</v>
          </cell>
          <cell r="C32">
            <v>200</v>
          </cell>
          <cell r="D32">
            <v>293</v>
          </cell>
          <cell r="E32">
            <v>0</v>
          </cell>
          <cell r="F32">
            <v>99</v>
          </cell>
          <cell r="G32">
            <v>20</v>
          </cell>
          <cell r="H32">
            <v>0</v>
          </cell>
          <cell r="I32">
            <v>48</v>
          </cell>
          <cell r="J32">
            <v>800</v>
          </cell>
          <cell r="K32">
            <v>76.000000000000057</v>
          </cell>
          <cell r="L32">
            <v>160</v>
          </cell>
          <cell r="M32">
            <v>322</v>
          </cell>
          <cell r="N32">
            <v>0</v>
          </cell>
        </row>
        <row r="33">
          <cell r="A33" t="str">
            <v>B2T25</v>
          </cell>
          <cell r="B33">
            <v>16</v>
          </cell>
          <cell r="C33">
            <v>200</v>
          </cell>
          <cell r="D33">
            <v>23</v>
          </cell>
          <cell r="E33">
            <v>0</v>
          </cell>
          <cell r="F33">
            <v>99</v>
          </cell>
          <cell r="G33">
            <v>20</v>
          </cell>
          <cell r="H33">
            <v>0</v>
          </cell>
          <cell r="I33">
            <v>48</v>
          </cell>
          <cell r="J33">
            <v>800</v>
          </cell>
          <cell r="K33">
            <v>76</v>
          </cell>
          <cell r="L33">
            <v>160</v>
          </cell>
          <cell r="M33">
            <v>25</v>
          </cell>
          <cell r="N33">
            <v>0</v>
          </cell>
        </row>
        <row r="34">
          <cell r="A34" t="str">
            <v>B2T26</v>
          </cell>
          <cell r="B34">
            <v>16</v>
          </cell>
          <cell r="C34">
            <v>200</v>
          </cell>
          <cell r="D34">
            <v>23</v>
          </cell>
          <cell r="E34">
            <v>0</v>
          </cell>
          <cell r="F34">
            <v>236</v>
          </cell>
          <cell r="G34">
            <v>32</v>
          </cell>
          <cell r="H34">
            <v>0</v>
          </cell>
          <cell r="I34">
            <v>56</v>
          </cell>
          <cell r="J34">
            <v>800</v>
          </cell>
          <cell r="K34">
            <v>76</v>
          </cell>
          <cell r="L34">
            <v>160</v>
          </cell>
          <cell r="M34">
            <v>25</v>
          </cell>
          <cell r="N34">
            <v>0</v>
          </cell>
        </row>
        <row r="35">
          <cell r="A35" t="str">
            <v>B2T27</v>
          </cell>
          <cell r="B35">
            <v>16</v>
          </cell>
          <cell r="C35">
            <v>200</v>
          </cell>
          <cell r="D35">
            <v>79</v>
          </cell>
          <cell r="E35">
            <v>0</v>
          </cell>
          <cell r="F35">
            <v>236</v>
          </cell>
          <cell r="G35">
            <v>32</v>
          </cell>
          <cell r="H35">
            <v>0</v>
          </cell>
          <cell r="I35">
            <v>56</v>
          </cell>
          <cell r="J35">
            <v>800</v>
          </cell>
          <cell r="K35">
            <v>76</v>
          </cell>
          <cell r="L35">
            <v>160</v>
          </cell>
          <cell r="M35">
            <v>87</v>
          </cell>
          <cell r="N35">
            <v>0</v>
          </cell>
        </row>
        <row r="36">
          <cell r="A36" t="str">
            <v>B2T28</v>
          </cell>
          <cell r="B36">
            <v>16</v>
          </cell>
          <cell r="C36">
            <v>200</v>
          </cell>
          <cell r="D36">
            <v>279</v>
          </cell>
          <cell r="E36">
            <v>0</v>
          </cell>
          <cell r="F36">
            <v>236</v>
          </cell>
          <cell r="G36">
            <v>32</v>
          </cell>
          <cell r="H36">
            <v>0</v>
          </cell>
          <cell r="I36">
            <v>56</v>
          </cell>
          <cell r="J36">
            <v>800</v>
          </cell>
          <cell r="K36">
            <v>76</v>
          </cell>
          <cell r="L36">
            <v>160</v>
          </cell>
          <cell r="M36">
            <v>307</v>
          </cell>
          <cell r="N36">
            <v>0</v>
          </cell>
        </row>
        <row r="37">
          <cell r="A37" t="str">
            <v>B2T29</v>
          </cell>
          <cell r="B37">
            <v>16</v>
          </cell>
          <cell r="C37">
            <v>200</v>
          </cell>
          <cell r="D37">
            <v>23</v>
          </cell>
          <cell r="E37">
            <v>0</v>
          </cell>
          <cell r="F37">
            <v>99</v>
          </cell>
          <cell r="G37">
            <v>20</v>
          </cell>
          <cell r="H37">
            <v>0</v>
          </cell>
          <cell r="I37">
            <v>48</v>
          </cell>
          <cell r="J37">
            <v>800</v>
          </cell>
          <cell r="K37">
            <v>76</v>
          </cell>
          <cell r="L37">
            <v>160</v>
          </cell>
          <cell r="M37">
            <v>25</v>
          </cell>
          <cell r="N37">
            <v>0</v>
          </cell>
        </row>
        <row r="38">
          <cell r="A38" t="str">
            <v>B2T30</v>
          </cell>
          <cell r="B38">
            <v>16</v>
          </cell>
          <cell r="C38">
            <v>200</v>
          </cell>
          <cell r="D38">
            <v>139</v>
          </cell>
          <cell r="E38">
            <v>0</v>
          </cell>
          <cell r="F38">
            <v>236</v>
          </cell>
          <cell r="G38">
            <v>32</v>
          </cell>
          <cell r="H38">
            <v>0</v>
          </cell>
          <cell r="I38">
            <v>56</v>
          </cell>
          <cell r="J38">
            <v>800</v>
          </cell>
          <cell r="K38">
            <v>75.999999999999972</v>
          </cell>
          <cell r="L38">
            <v>160</v>
          </cell>
          <cell r="M38">
            <v>153</v>
          </cell>
          <cell r="N38">
            <v>0</v>
          </cell>
        </row>
        <row r="39">
          <cell r="A39" t="str">
            <v>B2T31*</v>
          </cell>
          <cell r="B39">
            <v>18</v>
          </cell>
          <cell r="C39">
            <v>200</v>
          </cell>
          <cell r="D39">
            <v>141</v>
          </cell>
          <cell r="E39">
            <v>0</v>
          </cell>
          <cell r="F39">
            <v>133</v>
          </cell>
          <cell r="G39">
            <v>32</v>
          </cell>
          <cell r="H39">
            <v>0</v>
          </cell>
          <cell r="I39">
            <v>56</v>
          </cell>
          <cell r="J39">
            <v>800</v>
          </cell>
          <cell r="K39">
            <v>76</v>
          </cell>
          <cell r="L39">
            <v>160</v>
          </cell>
          <cell r="M39">
            <v>155</v>
          </cell>
          <cell r="N39">
            <v>0</v>
          </cell>
        </row>
        <row r="40">
          <cell r="A40" t="str">
            <v>B2T32*</v>
          </cell>
          <cell r="B40">
            <v>18</v>
          </cell>
          <cell r="C40">
            <v>200</v>
          </cell>
          <cell r="D40">
            <v>122</v>
          </cell>
          <cell r="E40">
            <v>0</v>
          </cell>
          <cell r="F40">
            <v>44</v>
          </cell>
          <cell r="G40">
            <v>20</v>
          </cell>
          <cell r="H40">
            <v>0</v>
          </cell>
          <cell r="I40">
            <v>48</v>
          </cell>
          <cell r="J40">
            <v>800</v>
          </cell>
          <cell r="K40">
            <v>76.000000000000028</v>
          </cell>
          <cell r="L40">
            <v>160</v>
          </cell>
          <cell r="M40">
            <v>135</v>
          </cell>
          <cell r="N40">
            <v>0</v>
          </cell>
        </row>
        <row r="41">
          <cell r="A41" t="str">
            <v>B2T33*</v>
          </cell>
          <cell r="B41">
            <v>18</v>
          </cell>
          <cell r="C41">
            <v>200</v>
          </cell>
          <cell r="D41">
            <v>23</v>
          </cell>
          <cell r="E41">
            <v>0</v>
          </cell>
          <cell r="F41">
            <v>44</v>
          </cell>
          <cell r="G41">
            <v>20</v>
          </cell>
          <cell r="H41">
            <v>0</v>
          </cell>
          <cell r="I41">
            <v>48</v>
          </cell>
          <cell r="J41">
            <v>800</v>
          </cell>
          <cell r="K41">
            <v>76</v>
          </cell>
          <cell r="L41">
            <v>160</v>
          </cell>
          <cell r="M41">
            <v>25</v>
          </cell>
          <cell r="N41">
            <v>0</v>
          </cell>
        </row>
        <row r="42">
          <cell r="A42" t="str">
            <v>B2T34</v>
          </cell>
          <cell r="B42">
            <v>16</v>
          </cell>
          <cell r="C42">
            <v>200</v>
          </cell>
          <cell r="D42">
            <v>212</v>
          </cell>
          <cell r="E42">
            <v>0</v>
          </cell>
          <cell r="F42">
            <v>99</v>
          </cell>
          <cell r="G42">
            <v>20</v>
          </cell>
          <cell r="H42">
            <v>0</v>
          </cell>
          <cell r="I42">
            <v>48</v>
          </cell>
          <cell r="J42">
            <v>800</v>
          </cell>
          <cell r="K42">
            <v>75.999999999999972</v>
          </cell>
          <cell r="L42">
            <v>160</v>
          </cell>
          <cell r="M42">
            <v>233</v>
          </cell>
          <cell r="N42">
            <v>0</v>
          </cell>
        </row>
        <row r="43">
          <cell r="A43" t="str">
            <v>B2T35</v>
          </cell>
          <cell r="B43">
            <v>16</v>
          </cell>
          <cell r="C43">
            <v>200</v>
          </cell>
          <cell r="D43">
            <v>79</v>
          </cell>
          <cell r="E43">
            <v>0</v>
          </cell>
          <cell r="F43">
            <v>99</v>
          </cell>
          <cell r="G43">
            <v>20</v>
          </cell>
          <cell r="H43">
            <v>0</v>
          </cell>
          <cell r="I43">
            <v>48</v>
          </cell>
          <cell r="J43">
            <v>800</v>
          </cell>
          <cell r="K43">
            <v>76</v>
          </cell>
          <cell r="L43">
            <v>160</v>
          </cell>
          <cell r="M43">
            <v>87</v>
          </cell>
          <cell r="N43">
            <v>0</v>
          </cell>
        </row>
        <row r="44">
          <cell r="A44" t="str">
            <v>B2T36</v>
          </cell>
          <cell r="B44">
            <v>16</v>
          </cell>
          <cell r="C44">
            <v>200</v>
          </cell>
          <cell r="D44">
            <v>66</v>
          </cell>
          <cell r="E44">
            <v>0</v>
          </cell>
          <cell r="F44">
            <v>236</v>
          </cell>
          <cell r="G44">
            <v>32</v>
          </cell>
          <cell r="H44">
            <v>0</v>
          </cell>
          <cell r="I44">
            <v>56</v>
          </cell>
          <cell r="J44">
            <v>800</v>
          </cell>
          <cell r="K44">
            <v>76</v>
          </cell>
          <cell r="L44">
            <v>160</v>
          </cell>
          <cell r="M44">
            <v>73</v>
          </cell>
          <cell r="N44">
            <v>0</v>
          </cell>
        </row>
        <row r="45">
          <cell r="A45" t="str">
            <v>B2T37</v>
          </cell>
          <cell r="B45">
            <v>16</v>
          </cell>
          <cell r="C45">
            <v>200</v>
          </cell>
          <cell r="D45">
            <v>130</v>
          </cell>
          <cell r="E45">
            <v>0</v>
          </cell>
          <cell r="F45">
            <v>99</v>
          </cell>
          <cell r="G45">
            <v>20</v>
          </cell>
          <cell r="H45">
            <v>0</v>
          </cell>
          <cell r="I45">
            <v>48</v>
          </cell>
          <cell r="J45">
            <v>800</v>
          </cell>
          <cell r="K45">
            <v>76</v>
          </cell>
          <cell r="L45">
            <v>160</v>
          </cell>
          <cell r="M45">
            <v>143</v>
          </cell>
          <cell r="N45">
            <v>0</v>
          </cell>
        </row>
        <row r="46">
          <cell r="A46" t="str">
            <v>B2T39</v>
          </cell>
          <cell r="B46">
            <v>16</v>
          </cell>
          <cell r="C46">
            <v>600</v>
          </cell>
          <cell r="D46">
            <v>139</v>
          </cell>
          <cell r="E46">
            <v>0</v>
          </cell>
          <cell r="F46">
            <v>99</v>
          </cell>
          <cell r="G46">
            <v>40</v>
          </cell>
          <cell r="H46">
            <v>0</v>
          </cell>
          <cell r="I46">
            <v>60</v>
          </cell>
          <cell r="J46">
            <v>800</v>
          </cell>
          <cell r="K46">
            <v>76</v>
          </cell>
          <cell r="L46">
            <v>160</v>
          </cell>
          <cell r="M46">
            <v>153</v>
          </cell>
          <cell r="N46">
            <v>0</v>
          </cell>
        </row>
        <row r="47">
          <cell r="A47" t="str">
            <v>B2T40</v>
          </cell>
          <cell r="B47">
            <v>16</v>
          </cell>
          <cell r="C47">
            <v>600</v>
          </cell>
          <cell r="D47">
            <v>129</v>
          </cell>
          <cell r="E47">
            <v>0</v>
          </cell>
          <cell r="F47">
            <v>0</v>
          </cell>
          <cell r="G47">
            <v>40</v>
          </cell>
          <cell r="H47">
            <v>0</v>
          </cell>
          <cell r="I47">
            <v>60</v>
          </cell>
          <cell r="J47">
            <v>800</v>
          </cell>
          <cell r="K47">
            <v>75.999999999999972</v>
          </cell>
          <cell r="L47">
            <v>160</v>
          </cell>
          <cell r="M47">
            <v>142</v>
          </cell>
          <cell r="N47">
            <v>0</v>
          </cell>
        </row>
        <row r="48">
          <cell r="A48" t="str">
            <v>B2T41</v>
          </cell>
          <cell r="B48">
            <v>16</v>
          </cell>
          <cell r="C48">
            <v>200</v>
          </cell>
          <cell r="D48">
            <v>107</v>
          </cell>
          <cell r="E48">
            <v>0</v>
          </cell>
          <cell r="F48">
            <v>236</v>
          </cell>
          <cell r="G48">
            <v>32</v>
          </cell>
          <cell r="H48">
            <v>0</v>
          </cell>
          <cell r="I48">
            <v>56</v>
          </cell>
          <cell r="J48">
            <v>800</v>
          </cell>
          <cell r="K48">
            <v>76</v>
          </cell>
          <cell r="L48">
            <v>160</v>
          </cell>
          <cell r="M48">
            <v>118</v>
          </cell>
          <cell r="N48">
            <v>0</v>
          </cell>
        </row>
        <row r="49">
          <cell r="A49" t="str">
            <v>B2T42</v>
          </cell>
          <cell r="B49">
            <v>16</v>
          </cell>
          <cell r="C49">
            <v>200</v>
          </cell>
          <cell r="D49">
            <v>72</v>
          </cell>
          <cell r="E49">
            <v>0</v>
          </cell>
          <cell r="F49">
            <v>236</v>
          </cell>
          <cell r="G49">
            <v>32</v>
          </cell>
          <cell r="H49">
            <v>0</v>
          </cell>
          <cell r="I49">
            <v>56</v>
          </cell>
          <cell r="J49">
            <v>800</v>
          </cell>
          <cell r="K49">
            <v>76</v>
          </cell>
          <cell r="L49">
            <v>160</v>
          </cell>
          <cell r="M49">
            <v>80</v>
          </cell>
          <cell r="N49">
            <v>0</v>
          </cell>
        </row>
        <row r="50">
          <cell r="A50" t="str">
            <v>B2T43</v>
          </cell>
          <cell r="B50">
            <v>16</v>
          </cell>
          <cell r="C50">
            <v>200</v>
          </cell>
          <cell r="D50">
            <v>179</v>
          </cell>
          <cell r="E50">
            <v>0</v>
          </cell>
          <cell r="F50">
            <v>99</v>
          </cell>
          <cell r="G50">
            <v>20</v>
          </cell>
          <cell r="H50">
            <v>0</v>
          </cell>
          <cell r="I50">
            <v>48</v>
          </cell>
          <cell r="J50">
            <v>800</v>
          </cell>
          <cell r="K50">
            <v>76</v>
          </cell>
          <cell r="L50">
            <v>160</v>
          </cell>
          <cell r="M50">
            <v>197</v>
          </cell>
          <cell r="N50">
            <v>0</v>
          </cell>
        </row>
        <row r="51">
          <cell r="A51" t="str">
            <v>B2T44</v>
          </cell>
          <cell r="B51">
            <v>16</v>
          </cell>
          <cell r="C51">
            <v>200</v>
          </cell>
          <cell r="D51">
            <v>145</v>
          </cell>
          <cell r="E51">
            <v>0</v>
          </cell>
          <cell r="F51">
            <v>99</v>
          </cell>
          <cell r="G51">
            <v>20</v>
          </cell>
          <cell r="H51">
            <v>0</v>
          </cell>
          <cell r="I51">
            <v>48</v>
          </cell>
          <cell r="J51">
            <v>800</v>
          </cell>
          <cell r="K51">
            <v>76</v>
          </cell>
          <cell r="L51">
            <v>160</v>
          </cell>
          <cell r="M51">
            <v>160</v>
          </cell>
          <cell r="N51">
            <v>0</v>
          </cell>
        </row>
        <row r="52">
          <cell r="A52" t="str">
            <v>B2T45</v>
          </cell>
          <cell r="B52">
            <v>16</v>
          </cell>
          <cell r="C52">
            <v>200</v>
          </cell>
          <cell r="D52">
            <v>105</v>
          </cell>
          <cell r="E52">
            <v>0</v>
          </cell>
          <cell r="F52">
            <v>236</v>
          </cell>
          <cell r="G52">
            <v>32</v>
          </cell>
          <cell r="H52">
            <v>0</v>
          </cell>
          <cell r="I52">
            <v>56</v>
          </cell>
          <cell r="J52">
            <v>800</v>
          </cell>
          <cell r="K52">
            <v>76</v>
          </cell>
          <cell r="L52">
            <v>160</v>
          </cell>
          <cell r="M52">
            <v>116</v>
          </cell>
          <cell r="N52">
            <v>0</v>
          </cell>
        </row>
        <row r="53">
          <cell r="A53" t="str">
            <v>B2T46</v>
          </cell>
          <cell r="B53">
            <v>16</v>
          </cell>
          <cell r="C53">
            <v>200</v>
          </cell>
          <cell r="D53">
            <v>75</v>
          </cell>
          <cell r="E53">
            <v>0</v>
          </cell>
          <cell r="F53">
            <v>99</v>
          </cell>
          <cell r="G53">
            <v>20</v>
          </cell>
          <cell r="H53">
            <v>0</v>
          </cell>
          <cell r="I53">
            <v>48</v>
          </cell>
          <cell r="J53">
            <v>800</v>
          </cell>
          <cell r="K53">
            <v>76</v>
          </cell>
          <cell r="L53">
            <v>160</v>
          </cell>
          <cell r="M53">
            <v>82</v>
          </cell>
          <cell r="N53">
            <v>0</v>
          </cell>
        </row>
        <row r="54">
          <cell r="A54" t="str">
            <v>B2T47</v>
          </cell>
          <cell r="B54">
            <v>16</v>
          </cell>
          <cell r="C54">
            <v>200</v>
          </cell>
          <cell r="D54">
            <v>215</v>
          </cell>
          <cell r="E54">
            <v>0</v>
          </cell>
          <cell r="F54">
            <v>99</v>
          </cell>
          <cell r="G54">
            <v>20</v>
          </cell>
          <cell r="H54">
            <v>0</v>
          </cell>
          <cell r="I54">
            <v>48</v>
          </cell>
          <cell r="J54">
            <v>800</v>
          </cell>
          <cell r="K54">
            <v>76.000000000000028</v>
          </cell>
          <cell r="L54">
            <v>160</v>
          </cell>
          <cell r="M54">
            <v>236</v>
          </cell>
          <cell r="N54">
            <v>0</v>
          </cell>
        </row>
        <row r="55">
          <cell r="A55" t="str">
            <v>B2T48</v>
          </cell>
          <cell r="B55">
            <v>16</v>
          </cell>
          <cell r="C55">
            <v>200</v>
          </cell>
          <cell r="D55">
            <v>72</v>
          </cell>
          <cell r="E55">
            <v>0</v>
          </cell>
          <cell r="F55">
            <v>99</v>
          </cell>
          <cell r="G55">
            <v>20</v>
          </cell>
          <cell r="H55">
            <v>0</v>
          </cell>
          <cell r="I55">
            <v>48</v>
          </cell>
          <cell r="J55">
            <v>800</v>
          </cell>
          <cell r="K55">
            <v>75.999999999999972</v>
          </cell>
          <cell r="L55">
            <v>160</v>
          </cell>
          <cell r="M55">
            <v>79</v>
          </cell>
          <cell r="N55">
            <v>0</v>
          </cell>
        </row>
        <row r="56">
          <cell r="A56" t="str">
            <v>B2T49</v>
          </cell>
          <cell r="B56">
            <v>16</v>
          </cell>
          <cell r="C56">
            <v>200</v>
          </cell>
          <cell r="D56">
            <v>67</v>
          </cell>
          <cell r="E56">
            <v>0</v>
          </cell>
          <cell r="F56">
            <v>99</v>
          </cell>
          <cell r="G56">
            <v>20</v>
          </cell>
          <cell r="H56">
            <v>0</v>
          </cell>
          <cell r="I56">
            <v>48</v>
          </cell>
          <cell r="J56">
            <v>800</v>
          </cell>
          <cell r="K56">
            <v>76</v>
          </cell>
          <cell r="L56">
            <v>160</v>
          </cell>
          <cell r="M56">
            <v>74</v>
          </cell>
          <cell r="N56">
            <v>0</v>
          </cell>
        </row>
        <row r="57">
          <cell r="A57" t="str">
            <v>B2T50</v>
          </cell>
          <cell r="B57">
            <v>16</v>
          </cell>
          <cell r="C57">
            <v>200</v>
          </cell>
          <cell r="D57">
            <v>57</v>
          </cell>
          <cell r="E57">
            <v>0</v>
          </cell>
          <cell r="F57">
            <v>99</v>
          </cell>
          <cell r="G57">
            <v>20</v>
          </cell>
          <cell r="H57">
            <v>0</v>
          </cell>
          <cell r="I57">
            <v>48</v>
          </cell>
          <cell r="J57">
            <v>800</v>
          </cell>
          <cell r="K57">
            <v>76</v>
          </cell>
          <cell r="L57">
            <v>160</v>
          </cell>
          <cell r="M57">
            <v>63</v>
          </cell>
          <cell r="N57">
            <v>0</v>
          </cell>
        </row>
        <row r="58">
          <cell r="A58" t="str">
            <v>B2T51</v>
          </cell>
          <cell r="B58">
            <v>16</v>
          </cell>
          <cell r="C58">
            <v>200</v>
          </cell>
          <cell r="D58">
            <v>146</v>
          </cell>
          <cell r="E58">
            <v>0</v>
          </cell>
          <cell r="F58">
            <v>99</v>
          </cell>
          <cell r="G58">
            <v>20</v>
          </cell>
          <cell r="H58">
            <v>0</v>
          </cell>
          <cell r="I58">
            <v>48</v>
          </cell>
          <cell r="J58">
            <v>800</v>
          </cell>
          <cell r="K58">
            <v>76</v>
          </cell>
          <cell r="L58">
            <v>160</v>
          </cell>
          <cell r="M58">
            <v>160</v>
          </cell>
          <cell r="N58">
            <v>0</v>
          </cell>
        </row>
        <row r="59">
          <cell r="A59" t="str">
            <v>B2T53</v>
          </cell>
          <cell r="B59">
            <v>16</v>
          </cell>
          <cell r="C59">
            <v>200</v>
          </cell>
          <cell r="D59">
            <v>203</v>
          </cell>
          <cell r="E59">
            <v>0</v>
          </cell>
          <cell r="F59">
            <v>99</v>
          </cell>
          <cell r="G59">
            <v>20</v>
          </cell>
          <cell r="H59">
            <v>0</v>
          </cell>
          <cell r="I59">
            <v>48</v>
          </cell>
          <cell r="J59">
            <v>800</v>
          </cell>
          <cell r="K59">
            <v>75.999999999999972</v>
          </cell>
          <cell r="L59">
            <v>160</v>
          </cell>
          <cell r="M59">
            <v>223</v>
          </cell>
          <cell r="N59">
            <v>0</v>
          </cell>
        </row>
        <row r="60">
          <cell r="A60" t="str">
            <v>B2T54</v>
          </cell>
          <cell r="B60">
            <v>16</v>
          </cell>
          <cell r="C60">
            <v>600</v>
          </cell>
          <cell r="D60">
            <v>284</v>
          </cell>
          <cell r="E60">
            <v>0</v>
          </cell>
          <cell r="F60">
            <v>236</v>
          </cell>
          <cell r="G60">
            <v>32</v>
          </cell>
          <cell r="H60">
            <v>0</v>
          </cell>
          <cell r="I60">
            <v>56</v>
          </cell>
          <cell r="J60">
            <v>800</v>
          </cell>
          <cell r="K60">
            <v>76.000000000000057</v>
          </cell>
          <cell r="L60">
            <v>160</v>
          </cell>
          <cell r="M60">
            <v>312</v>
          </cell>
          <cell r="N60">
            <v>0</v>
          </cell>
        </row>
        <row r="61">
          <cell r="A61" t="str">
            <v>B2T55</v>
          </cell>
          <cell r="B61">
            <v>16</v>
          </cell>
          <cell r="C61">
            <v>600</v>
          </cell>
          <cell r="D61">
            <v>265</v>
          </cell>
          <cell r="E61">
            <v>0</v>
          </cell>
          <cell r="F61">
            <v>224</v>
          </cell>
          <cell r="G61">
            <v>40</v>
          </cell>
          <cell r="H61">
            <v>100</v>
          </cell>
          <cell r="I61">
            <v>48</v>
          </cell>
          <cell r="J61">
            <v>800</v>
          </cell>
          <cell r="K61">
            <v>76.000000000000057</v>
          </cell>
          <cell r="L61">
            <v>160</v>
          </cell>
          <cell r="M61">
            <v>291</v>
          </cell>
          <cell r="N61">
            <v>0</v>
          </cell>
        </row>
        <row r="62">
          <cell r="A62" t="str">
            <v>4YLA001</v>
          </cell>
          <cell r="B62">
            <v>16</v>
          </cell>
          <cell r="C62">
            <v>200</v>
          </cell>
          <cell r="D62">
            <v>226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48</v>
          </cell>
          <cell r="J62">
            <v>800</v>
          </cell>
          <cell r="K62">
            <v>76</v>
          </cell>
          <cell r="L62">
            <v>160</v>
          </cell>
          <cell r="M62">
            <v>249</v>
          </cell>
          <cell r="N62">
            <v>0</v>
          </cell>
        </row>
        <row r="63">
          <cell r="A63" t="str">
            <v>4YLA002</v>
          </cell>
          <cell r="B63">
            <v>16</v>
          </cell>
          <cell r="C63">
            <v>200</v>
          </cell>
          <cell r="D63">
            <v>23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48</v>
          </cell>
          <cell r="J63">
            <v>800</v>
          </cell>
          <cell r="K63">
            <v>76</v>
          </cell>
          <cell r="L63">
            <v>160</v>
          </cell>
          <cell r="M63">
            <v>25</v>
          </cell>
          <cell r="N63">
            <v>0</v>
          </cell>
        </row>
        <row r="64">
          <cell r="A64" t="str">
            <v>4YLA003</v>
          </cell>
          <cell r="B64">
            <v>16</v>
          </cell>
          <cell r="C64">
            <v>200</v>
          </cell>
          <cell r="D64">
            <v>389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48</v>
          </cell>
          <cell r="J64">
            <v>800</v>
          </cell>
          <cell r="K64">
            <v>76</v>
          </cell>
          <cell r="L64">
            <v>160</v>
          </cell>
          <cell r="M64">
            <v>428</v>
          </cell>
          <cell r="N64">
            <v>0</v>
          </cell>
        </row>
        <row r="65">
          <cell r="A65" t="str">
            <v>4YLA004</v>
          </cell>
          <cell r="B65">
            <v>16</v>
          </cell>
          <cell r="C65">
            <v>200</v>
          </cell>
          <cell r="D65">
            <v>23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76</v>
          </cell>
          <cell r="L65">
            <v>160</v>
          </cell>
          <cell r="M65">
            <v>25</v>
          </cell>
          <cell r="N65">
            <v>0</v>
          </cell>
        </row>
        <row r="66">
          <cell r="A66" t="str">
            <v>4YL04R</v>
          </cell>
          <cell r="B66">
            <v>16</v>
          </cell>
          <cell r="C66">
            <v>200</v>
          </cell>
          <cell r="D66">
            <v>23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48</v>
          </cell>
          <cell r="J66">
            <v>800</v>
          </cell>
          <cell r="K66">
            <v>76</v>
          </cell>
          <cell r="L66">
            <v>160</v>
          </cell>
          <cell r="M66">
            <v>25</v>
          </cell>
          <cell r="N66">
            <v>0</v>
          </cell>
        </row>
        <row r="67">
          <cell r="A67" t="str">
            <v>4YLA005</v>
          </cell>
          <cell r="B67">
            <v>16</v>
          </cell>
          <cell r="C67">
            <v>200</v>
          </cell>
          <cell r="D67">
            <v>23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76</v>
          </cell>
          <cell r="L67">
            <v>160</v>
          </cell>
          <cell r="M67">
            <v>25</v>
          </cell>
          <cell r="N67">
            <v>0</v>
          </cell>
        </row>
        <row r="68">
          <cell r="A68" t="str">
            <v>400kV GSP Tower (4YL080)</v>
          </cell>
          <cell r="B68">
            <v>8</v>
          </cell>
          <cell r="C68">
            <v>60</v>
          </cell>
          <cell r="D68">
            <v>30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28</v>
          </cell>
          <cell r="J68">
            <v>60</v>
          </cell>
          <cell r="K68">
            <v>4</v>
          </cell>
          <cell r="L68">
            <v>60</v>
          </cell>
          <cell r="M68">
            <v>34</v>
          </cell>
          <cell r="N68">
            <v>0</v>
          </cell>
        </row>
        <row r="69">
          <cell r="A69" t="str">
            <v>132kV Platform Tower at GSP</v>
          </cell>
          <cell r="B69">
            <v>8</v>
          </cell>
          <cell r="C69">
            <v>60</v>
          </cell>
          <cell r="D69">
            <v>80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50</v>
          </cell>
          <cell r="J69">
            <v>100</v>
          </cell>
          <cell r="K69">
            <v>44</v>
          </cell>
          <cell r="L69">
            <v>60</v>
          </cell>
          <cell r="M69">
            <v>90</v>
          </cell>
          <cell r="N69">
            <v>0</v>
          </cell>
        </row>
        <row r="70">
          <cell r="A70" t="str">
            <v>132kV cable from GSP</v>
          </cell>
          <cell r="B70">
            <v>6</v>
          </cell>
          <cell r="C70">
            <v>56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328</v>
          </cell>
          <cell r="J70">
            <v>356</v>
          </cell>
          <cell r="K70">
            <v>6</v>
          </cell>
          <cell r="L70">
            <v>20</v>
          </cell>
          <cell r="M70">
            <v>0</v>
          </cell>
          <cell r="N70">
            <v>0</v>
          </cell>
        </row>
        <row r="71">
          <cell r="A71" t="str">
            <v>400kV Tower Wks (B'tree GSP)</v>
          </cell>
          <cell r="B71">
            <v>8</v>
          </cell>
          <cell r="C71">
            <v>60</v>
          </cell>
          <cell r="D71">
            <v>64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20</v>
          </cell>
          <cell r="J71">
            <v>60</v>
          </cell>
          <cell r="K71">
            <v>4</v>
          </cell>
          <cell r="L71">
            <v>60</v>
          </cell>
          <cell r="M71">
            <v>70</v>
          </cell>
          <cell r="N71">
            <v>0</v>
          </cell>
        </row>
      </sheetData>
      <sheetData sheetId="15">
        <row r="2">
          <cell r="A2" t="str">
            <v>ID</v>
          </cell>
          <cell r="B2" t="str">
            <v>Task Name</v>
          </cell>
          <cell r="C2" t="str">
            <v>Setup</v>
          </cell>
          <cell r="D2">
            <v>0</v>
          </cell>
          <cell r="E2" t="str">
            <v>Works</v>
          </cell>
          <cell r="F2">
            <v>0</v>
          </cell>
          <cell r="G2" t="str">
            <v>Demobilisation</v>
          </cell>
          <cell r="H2">
            <v>0</v>
          </cell>
        </row>
        <row r="3">
          <cell r="A3">
            <v>0</v>
          </cell>
          <cell r="B3">
            <v>0</v>
          </cell>
          <cell r="C3" t="str">
            <v>OGV2/Day</v>
          </cell>
          <cell r="D3" t="str">
            <v>LV/Day</v>
          </cell>
          <cell r="E3" t="str">
            <v>OGV2/Day</v>
          </cell>
          <cell r="F3" t="str">
            <v>LV/Day</v>
          </cell>
          <cell r="G3" t="str">
            <v>OGV2/Day</v>
          </cell>
          <cell r="H3" t="str">
            <v>LV/Day</v>
          </cell>
        </row>
        <row r="4">
          <cell r="A4" t="str">
            <v>16</v>
          </cell>
          <cell r="B4" t="str">
            <v>Stour Valley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</row>
        <row r="5">
          <cell r="A5" t="str">
            <v>17</v>
          </cell>
          <cell r="B5" t="str">
            <v>Site Enabling works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</row>
        <row r="6">
          <cell r="A6" t="str">
            <v>18</v>
          </cell>
          <cell r="B6" t="str">
            <v>Surveys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19</v>
          </cell>
          <cell r="B7" t="str">
            <v>Road access points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A8" t="str">
            <v>20</v>
          </cell>
          <cell r="B8" t="str">
            <v>Strip topsoil for compound and office area</v>
          </cell>
          <cell r="C8">
            <v>0</v>
          </cell>
          <cell r="D8">
            <v>0</v>
          </cell>
          <cell r="E8">
            <v>5</v>
          </cell>
          <cell r="F8">
            <v>0</v>
          </cell>
          <cell r="G8">
            <v>0</v>
          </cell>
          <cell r="H8">
            <v>0</v>
          </cell>
        </row>
        <row r="9">
          <cell r="A9" t="str">
            <v>21</v>
          </cell>
          <cell r="B9" t="str">
            <v>Site Compound and office Setup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A10">
            <v>22</v>
          </cell>
          <cell r="B10" t="str">
            <v>Site Clearance - Trees, hedgerows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A11">
            <v>23</v>
          </cell>
          <cell r="B11" t="str">
            <v>Install  Post &amp; Wire Fencing [ + post and rail where required]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A12">
            <v>24</v>
          </cell>
          <cell r="B12" t="str">
            <v>Pre-Construction Drainage</v>
          </cell>
          <cell r="C12">
            <v>0</v>
          </cell>
          <cell r="D12">
            <v>0</v>
          </cell>
          <cell r="E12">
            <v>32</v>
          </cell>
          <cell r="F12">
            <v>0</v>
          </cell>
          <cell r="G12">
            <v>0</v>
          </cell>
          <cell r="H12">
            <v>0</v>
          </cell>
        </row>
        <row r="13">
          <cell r="A13">
            <v>25</v>
          </cell>
          <cell r="B13" t="str">
            <v>Site Drainage inc Lagoons &amp; Soakaways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 t="str">
            <v>26</v>
          </cell>
          <cell r="B14" t="str">
            <v>Strip Topsoil - from Henny Rd to Woodland Area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 t="str">
            <v>27</v>
          </cell>
          <cell r="B15" t="str">
            <v>Construct Haul Road</v>
          </cell>
          <cell r="C15">
            <v>0</v>
          </cell>
          <cell r="D15">
            <v>0</v>
          </cell>
          <cell r="E15">
            <v>18</v>
          </cell>
          <cell r="F15">
            <v>0</v>
          </cell>
          <cell r="G15">
            <v>0</v>
          </cell>
          <cell r="H15">
            <v>0</v>
          </cell>
        </row>
        <row r="16">
          <cell r="A16" t="str">
            <v>28</v>
          </cell>
          <cell r="B16" t="str">
            <v>Strip Topsoil - from Henny Road to River Stour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 t="str">
            <v>29</v>
          </cell>
          <cell r="B17" t="str">
            <v>Construct Haul Road</v>
          </cell>
          <cell r="C17">
            <v>0</v>
          </cell>
          <cell r="D17">
            <v>0</v>
          </cell>
          <cell r="E17">
            <v>18</v>
          </cell>
          <cell r="F17">
            <v>0</v>
          </cell>
          <cell r="G17">
            <v>0</v>
          </cell>
          <cell r="H17">
            <v>0</v>
          </cell>
        </row>
        <row r="18">
          <cell r="A18" t="str">
            <v>30</v>
          </cell>
          <cell r="B18" t="str">
            <v>Strip topsoil - River Stour to Bures Road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 t="str">
            <v>31</v>
          </cell>
          <cell r="B19" t="str">
            <v>Construct Haul Road</v>
          </cell>
          <cell r="C19">
            <v>0</v>
          </cell>
          <cell r="D19">
            <v>0</v>
          </cell>
          <cell r="E19">
            <v>18</v>
          </cell>
          <cell r="F19">
            <v>0</v>
          </cell>
          <cell r="G19">
            <v>0</v>
          </cell>
          <cell r="H19">
            <v>0</v>
          </cell>
        </row>
        <row r="20">
          <cell r="A20" t="str">
            <v>32</v>
          </cell>
          <cell r="B20" t="str">
            <v>Top soil strip from Western SEC to Woodland Area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 t="str">
            <v>33</v>
          </cell>
          <cell r="B21" t="str">
            <v>Construct Haul Road</v>
          </cell>
          <cell r="C21">
            <v>0</v>
          </cell>
          <cell r="D21">
            <v>0</v>
          </cell>
          <cell r="E21">
            <v>18</v>
          </cell>
          <cell r="F21">
            <v>0</v>
          </cell>
          <cell r="G21">
            <v>0</v>
          </cell>
          <cell r="H21">
            <v>0</v>
          </cell>
        </row>
        <row r="22">
          <cell r="A22" t="str">
            <v>34</v>
          </cell>
          <cell r="B22" t="str">
            <v>Top soil strip from Bures Road to Eastern SEC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 t="str">
            <v>35</v>
          </cell>
          <cell r="B23" t="str">
            <v>Construct Haul Road</v>
          </cell>
          <cell r="C23">
            <v>0</v>
          </cell>
          <cell r="D23">
            <v>0</v>
          </cell>
          <cell r="E23">
            <v>18</v>
          </cell>
          <cell r="F23">
            <v>0</v>
          </cell>
          <cell r="G23">
            <v>0</v>
          </cell>
          <cell r="H23">
            <v>0</v>
          </cell>
        </row>
        <row r="24">
          <cell r="A24" t="str">
            <v>36</v>
          </cell>
          <cell r="B24" t="str">
            <v>Top soil strip for access road to Western SEC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 t="str">
            <v>37</v>
          </cell>
          <cell r="B25" t="str">
            <v>Construct haul road</v>
          </cell>
          <cell r="C25">
            <v>0</v>
          </cell>
          <cell r="D25">
            <v>0</v>
          </cell>
          <cell r="E25">
            <v>18</v>
          </cell>
          <cell r="F25">
            <v>0</v>
          </cell>
          <cell r="G25">
            <v>0</v>
          </cell>
          <cell r="H25">
            <v>0</v>
          </cell>
        </row>
        <row r="26">
          <cell r="A26" t="str">
            <v>38</v>
          </cell>
          <cell r="B26" t="str">
            <v>Topsoil strip for access to Eastern SEC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 t="str">
            <v>39</v>
          </cell>
          <cell r="B27" t="str">
            <v>Construct haul road</v>
          </cell>
          <cell r="C27">
            <v>0</v>
          </cell>
          <cell r="D27">
            <v>0</v>
          </cell>
          <cell r="E27">
            <v>18</v>
          </cell>
          <cell r="F27">
            <v>0</v>
          </cell>
          <cell r="G27">
            <v>0</v>
          </cell>
          <cell r="H27">
            <v>0</v>
          </cell>
        </row>
        <row r="28">
          <cell r="A28" t="str">
            <v>40</v>
          </cell>
          <cell r="B28" t="str">
            <v>Cable Sealing End Compound Construction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 t="str">
            <v>41</v>
          </cell>
          <cell r="B29" t="str">
            <v>Western Compound - Section 1 cable</v>
          </cell>
          <cell r="C29">
            <v>4</v>
          </cell>
          <cell r="D29">
            <v>0</v>
          </cell>
          <cell r="E29">
            <v>10</v>
          </cell>
          <cell r="F29">
            <v>0</v>
          </cell>
          <cell r="G29">
            <v>4</v>
          </cell>
          <cell r="H29">
            <v>0</v>
          </cell>
        </row>
        <row r="30">
          <cell r="A30" t="str">
            <v>41a</v>
          </cell>
          <cell r="B30" t="str">
            <v>Western Compound - Section 1 cable</v>
          </cell>
          <cell r="C30">
            <v>0</v>
          </cell>
          <cell r="D30">
            <v>0</v>
          </cell>
          <cell r="E30">
            <v>4</v>
          </cell>
          <cell r="F30">
            <v>0</v>
          </cell>
          <cell r="G30">
            <v>0</v>
          </cell>
          <cell r="H30">
            <v>0</v>
          </cell>
        </row>
        <row r="31">
          <cell r="A31" t="str">
            <v>41b</v>
          </cell>
          <cell r="B31" t="str">
            <v>Western Compound - Section 1 cable</v>
          </cell>
          <cell r="C31">
            <v>0</v>
          </cell>
          <cell r="D31">
            <v>0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</row>
        <row r="32">
          <cell r="A32" t="str">
            <v>42</v>
          </cell>
          <cell r="B32" t="str">
            <v>Eastern Compound - Section 7 cable</v>
          </cell>
          <cell r="C32">
            <v>4</v>
          </cell>
          <cell r="D32">
            <v>0</v>
          </cell>
          <cell r="E32">
            <v>10</v>
          </cell>
          <cell r="F32">
            <v>0</v>
          </cell>
          <cell r="G32">
            <v>4</v>
          </cell>
          <cell r="H32">
            <v>0</v>
          </cell>
        </row>
        <row r="33">
          <cell r="A33" t="str">
            <v>42a</v>
          </cell>
          <cell r="B33" t="str">
            <v>Eastern Compound - Section 7 cable</v>
          </cell>
          <cell r="C33">
            <v>0</v>
          </cell>
          <cell r="D33">
            <v>0</v>
          </cell>
          <cell r="E33">
            <v>4</v>
          </cell>
          <cell r="F33">
            <v>0</v>
          </cell>
          <cell r="G33">
            <v>0</v>
          </cell>
          <cell r="H33">
            <v>0</v>
          </cell>
        </row>
        <row r="34">
          <cell r="A34" t="str">
            <v>42b</v>
          </cell>
          <cell r="B34" t="str">
            <v>Eastern Compound - Section 7 cable</v>
          </cell>
          <cell r="C34">
            <v>0</v>
          </cell>
          <cell r="D34">
            <v>0</v>
          </cell>
          <cell r="E34">
            <v>10</v>
          </cell>
          <cell r="F34">
            <v>0</v>
          </cell>
          <cell r="G34">
            <v>0</v>
          </cell>
          <cell r="H34">
            <v>0</v>
          </cell>
        </row>
        <row r="35">
          <cell r="A35" t="str">
            <v>43</v>
          </cell>
          <cell r="B35" t="str">
            <v>HDD of Woodland Area, Railway and River Stour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A36" t="str">
            <v>44</v>
          </cell>
          <cell r="B36" t="str">
            <v>Design and Preparation for 19 duct crossings of the Woodland Area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 t="str">
            <v>45</v>
          </cell>
          <cell r="B37" t="str">
            <v>Design and Preparation for 19 duct crossings of the Rail Crossing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 t="str">
            <v>46</v>
          </cell>
          <cell r="B38" t="str">
            <v>Design and Preparation for 19 duct crossings of River Stour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A39" t="str">
            <v>47</v>
          </cell>
          <cell r="B39" t="str">
            <v>Site works for Woodland Area installing 19 ducts</v>
          </cell>
          <cell r="C39">
            <v>13</v>
          </cell>
          <cell r="D39">
            <v>12</v>
          </cell>
          <cell r="E39">
            <v>0</v>
          </cell>
          <cell r="F39">
            <v>12</v>
          </cell>
          <cell r="G39">
            <v>3</v>
          </cell>
          <cell r="H39">
            <v>12</v>
          </cell>
        </row>
        <row r="40">
          <cell r="A40" t="str">
            <v>48</v>
          </cell>
          <cell r="B40" t="str">
            <v>Site works for Rail Crossing installing 19 ducts</v>
          </cell>
          <cell r="C40">
            <v>13</v>
          </cell>
          <cell r="D40">
            <v>12</v>
          </cell>
          <cell r="E40">
            <v>0</v>
          </cell>
          <cell r="F40">
            <v>12</v>
          </cell>
          <cell r="G40">
            <v>3</v>
          </cell>
          <cell r="H40">
            <v>12</v>
          </cell>
        </row>
        <row r="41">
          <cell r="A41" t="str">
            <v>49</v>
          </cell>
          <cell r="B41" t="str">
            <v>Site works for River Stour installing 19 ducts (Main Drill Site)</v>
          </cell>
          <cell r="C41">
            <v>13</v>
          </cell>
          <cell r="D41">
            <v>12</v>
          </cell>
          <cell r="E41">
            <v>0</v>
          </cell>
          <cell r="F41">
            <v>12</v>
          </cell>
          <cell r="G41">
            <v>3</v>
          </cell>
          <cell r="H41">
            <v>12</v>
          </cell>
        </row>
        <row r="42">
          <cell r="A42" t="str">
            <v>50</v>
          </cell>
          <cell r="B42" t="str">
            <v>Cable Trench Works, Cable Installation + Fibre optic duct, CBS and Backfill - 7 Cable Sections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51</v>
          </cell>
          <cell r="B43" t="str">
            <v>Excavation+ CBS bed- Section 2 - A (Twinstead)</v>
          </cell>
          <cell r="C43">
            <v>0</v>
          </cell>
          <cell r="D43">
            <v>0</v>
          </cell>
          <cell r="E43">
            <v>40</v>
          </cell>
          <cell r="F43">
            <v>8</v>
          </cell>
          <cell r="G43">
            <v>0</v>
          </cell>
          <cell r="H43">
            <v>0</v>
          </cell>
        </row>
        <row r="44">
          <cell r="A44">
            <v>52</v>
          </cell>
          <cell r="B44" t="str">
            <v>Install cables</v>
          </cell>
          <cell r="C44">
            <v>0</v>
          </cell>
          <cell r="D44">
            <v>0</v>
          </cell>
          <cell r="E44">
            <v>16</v>
          </cell>
          <cell r="F44">
            <v>8</v>
          </cell>
          <cell r="G44">
            <v>0</v>
          </cell>
          <cell r="H44">
            <v>0</v>
          </cell>
        </row>
        <row r="45">
          <cell r="A45">
            <v>53</v>
          </cell>
          <cell r="B45" t="str">
            <v>CBS backfill, Marker tiles &amp; backfill</v>
          </cell>
          <cell r="C45">
            <v>0</v>
          </cell>
          <cell r="D45">
            <v>0</v>
          </cell>
          <cell r="E45">
            <v>30</v>
          </cell>
          <cell r="F45">
            <v>8</v>
          </cell>
          <cell r="G45">
            <v>0</v>
          </cell>
          <cell r="H45">
            <v>0</v>
          </cell>
        </row>
        <row r="46">
          <cell r="A46">
            <v>54</v>
          </cell>
          <cell r="B46" t="str">
            <v>Section 2 - B</v>
          </cell>
          <cell r="C46">
            <v>0</v>
          </cell>
          <cell r="D46">
            <v>0</v>
          </cell>
          <cell r="E46">
            <v>40</v>
          </cell>
          <cell r="F46">
            <v>8</v>
          </cell>
          <cell r="G46">
            <v>0</v>
          </cell>
          <cell r="H46">
            <v>0</v>
          </cell>
        </row>
        <row r="47">
          <cell r="A47">
            <v>55</v>
          </cell>
          <cell r="B47" t="str">
            <v>Install cables</v>
          </cell>
          <cell r="C47">
            <v>0</v>
          </cell>
          <cell r="D47">
            <v>0</v>
          </cell>
          <cell r="E47">
            <v>6</v>
          </cell>
          <cell r="F47">
            <v>8</v>
          </cell>
          <cell r="G47">
            <v>0</v>
          </cell>
          <cell r="H47">
            <v>0</v>
          </cell>
        </row>
        <row r="48">
          <cell r="A48">
            <v>56</v>
          </cell>
          <cell r="B48" t="str">
            <v>CBS backfill, Marker tiles &amp; backfill</v>
          </cell>
          <cell r="C48">
            <v>0</v>
          </cell>
          <cell r="D48">
            <v>0</v>
          </cell>
          <cell r="E48">
            <v>30</v>
          </cell>
          <cell r="F48">
            <v>8</v>
          </cell>
          <cell r="G48">
            <v>0</v>
          </cell>
          <cell r="H48">
            <v>0</v>
          </cell>
        </row>
        <row r="49">
          <cell r="A49" t="str">
            <v>57</v>
          </cell>
          <cell r="B49" t="str">
            <v>Section 1 - A into Western CSE</v>
          </cell>
          <cell r="C49">
            <v>0</v>
          </cell>
          <cell r="D49">
            <v>0</v>
          </cell>
          <cell r="E49">
            <v>40</v>
          </cell>
          <cell r="F49">
            <v>8</v>
          </cell>
          <cell r="G49">
            <v>0</v>
          </cell>
          <cell r="H49">
            <v>0</v>
          </cell>
        </row>
        <row r="50">
          <cell r="A50" t="str">
            <v>58</v>
          </cell>
          <cell r="B50" t="str">
            <v>Install cables</v>
          </cell>
          <cell r="C50">
            <v>0</v>
          </cell>
          <cell r="D50">
            <v>0</v>
          </cell>
          <cell r="E50">
            <v>16</v>
          </cell>
          <cell r="F50">
            <v>8</v>
          </cell>
          <cell r="G50">
            <v>0</v>
          </cell>
          <cell r="H50">
            <v>0</v>
          </cell>
        </row>
        <row r="51">
          <cell r="A51" t="str">
            <v>59</v>
          </cell>
          <cell r="B51" t="str">
            <v>CBS backfill, Marker tiles &amp; backfill</v>
          </cell>
          <cell r="C51">
            <v>0</v>
          </cell>
          <cell r="D51">
            <v>0</v>
          </cell>
          <cell r="E51">
            <v>30</v>
          </cell>
          <cell r="F51">
            <v>8</v>
          </cell>
          <cell r="G51">
            <v>0</v>
          </cell>
          <cell r="H51">
            <v>0</v>
          </cell>
        </row>
        <row r="52">
          <cell r="A52" t="str">
            <v>60</v>
          </cell>
          <cell r="B52" t="str">
            <v>Section 1 - B into Western CSE</v>
          </cell>
          <cell r="C52">
            <v>0</v>
          </cell>
          <cell r="D52">
            <v>0</v>
          </cell>
          <cell r="E52">
            <v>40</v>
          </cell>
          <cell r="F52">
            <v>8</v>
          </cell>
          <cell r="G52">
            <v>0</v>
          </cell>
          <cell r="H52">
            <v>0</v>
          </cell>
        </row>
        <row r="53">
          <cell r="A53" t="str">
            <v>61</v>
          </cell>
          <cell r="B53" t="str">
            <v>Install cables</v>
          </cell>
          <cell r="C53">
            <v>0</v>
          </cell>
          <cell r="D53">
            <v>0</v>
          </cell>
          <cell r="E53">
            <v>16</v>
          </cell>
          <cell r="F53">
            <v>8</v>
          </cell>
          <cell r="G53">
            <v>0</v>
          </cell>
          <cell r="H53">
            <v>0</v>
          </cell>
        </row>
        <row r="54">
          <cell r="A54" t="str">
            <v>62</v>
          </cell>
          <cell r="B54" t="str">
            <v>CBS backfill, Marker tiles &amp; backfill</v>
          </cell>
          <cell r="C54">
            <v>0</v>
          </cell>
          <cell r="D54">
            <v>0</v>
          </cell>
          <cell r="E54">
            <v>30</v>
          </cell>
          <cell r="F54">
            <v>8</v>
          </cell>
          <cell r="G54">
            <v>0</v>
          </cell>
          <cell r="H54">
            <v>0</v>
          </cell>
        </row>
        <row r="55">
          <cell r="A55" t="str">
            <v>63</v>
          </cell>
          <cell r="B55" t="str">
            <v>Section 3 - A</v>
          </cell>
          <cell r="C55">
            <v>0</v>
          </cell>
          <cell r="D55">
            <v>0</v>
          </cell>
          <cell r="E55">
            <v>40</v>
          </cell>
          <cell r="F55">
            <v>8</v>
          </cell>
          <cell r="G55">
            <v>0</v>
          </cell>
          <cell r="H55">
            <v>0</v>
          </cell>
        </row>
        <row r="56">
          <cell r="A56" t="str">
            <v>64</v>
          </cell>
          <cell r="B56" t="str">
            <v>Install cables</v>
          </cell>
          <cell r="C56">
            <v>0</v>
          </cell>
          <cell r="D56">
            <v>0</v>
          </cell>
          <cell r="E56">
            <v>6</v>
          </cell>
          <cell r="F56">
            <v>8</v>
          </cell>
          <cell r="G56">
            <v>0</v>
          </cell>
          <cell r="H56">
            <v>0</v>
          </cell>
        </row>
        <row r="57">
          <cell r="A57" t="str">
            <v>65</v>
          </cell>
          <cell r="B57" t="str">
            <v>CBS backfill, Marker tiles &amp; backfill</v>
          </cell>
          <cell r="C57">
            <v>0</v>
          </cell>
          <cell r="D57">
            <v>0</v>
          </cell>
          <cell r="E57">
            <v>30</v>
          </cell>
          <cell r="F57">
            <v>8</v>
          </cell>
          <cell r="G57">
            <v>0</v>
          </cell>
          <cell r="H57">
            <v>0</v>
          </cell>
        </row>
        <row r="58">
          <cell r="A58" t="str">
            <v>66</v>
          </cell>
          <cell r="B58" t="str">
            <v>Section 3 - B</v>
          </cell>
          <cell r="C58">
            <v>0</v>
          </cell>
          <cell r="D58">
            <v>0</v>
          </cell>
          <cell r="E58">
            <v>40</v>
          </cell>
          <cell r="F58">
            <v>8</v>
          </cell>
          <cell r="G58">
            <v>0</v>
          </cell>
          <cell r="H58">
            <v>0</v>
          </cell>
        </row>
        <row r="59">
          <cell r="A59" t="str">
            <v>67</v>
          </cell>
          <cell r="B59" t="str">
            <v>Install cables</v>
          </cell>
          <cell r="C59">
            <v>0</v>
          </cell>
          <cell r="D59">
            <v>0</v>
          </cell>
          <cell r="E59">
            <v>6</v>
          </cell>
          <cell r="F59">
            <v>8</v>
          </cell>
          <cell r="G59">
            <v>0</v>
          </cell>
          <cell r="H59">
            <v>0</v>
          </cell>
        </row>
        <row r="60">
          <cell r="A60" t="str">
            <v>68</v>
          </cell>
          <cell r="B60" t="str">
            <v>CBS backfill, Marker tiles &amp; backfill</v>
          </cell>
          <cell r="C60">
            <v>0</v>
          </cell>
          <cell r="D60">
            <v>0</v>
          </cell>
          <cell r="E60">
            <v>30</v>
          </cell>
          <cell r="F60">
            <v>8</v>
          </cell>
          <cell r="G60">
            <v>0</v>
          </cell>
          <cell r="H60">
            <v>0</v>
          </cell>
        </row>
        <row r="61">
          <cell r="A61" t="str">
            <v>69</v>
          </cell>
          <cell r="B61" t="str">
            <v>Section 4 - A</v>
          </cell>
          <cell r="C61">
            <v>0</v>
          </cell>
          <cell r="D61">
            <v>0</v>
          </cell>
          <cell r="E61">
            <v>40</v>
          </cell>
          <cell r="F61">
            <v>8</v>
          </cell>
          <cell r="G61">
            <v>0</v>
          </cell>
          <cell r="H61">
            <v>0</v>
          </cell>
        </row>
        <row r="62">
          <cell r="A62" t="str">
            <v>70</v>
          </cell>
          <cell r="B62" t="str">
            <v>Install cables</v>
          </cell>
          <cell r="C62">
            <v>0</v>
          </cell>
          <cell r="D62">
            <v>0</v>
          </cell>
          <cell r="E62">
            <v>6</v>
          </cell>
          <cell r="F62">
            <v>8</v>
          </cell>
          <cell r="G62">
            <v>0</v>
          </cell>
          <cell r="H62">
            <v>0</v>
          </cell>
        </row>
        <row r="63">
          <cell r="A63" t="str">
            <v>71</v>
          </cell>
          <cell r="B63" t="str">
            <v>CBS backfill, Marker tiles &amp; backfill</v>
          </cell>
          <cell r="C63">
            <v>0</v>
          </cell>
          <cell r="D63">
            <v>0</v>
          </cell>
          <cell r="E63">
            <v>30</v>
          </cell>
          <cell r="F63">
            <v>8</v>
          </cell>
          <cell r="G63">
            <v>0</v>
          </cell>
          <cell r="H63">
            <v>0</v>
          </cell>
        </row>
        <row r="64">
          <cell r="A64" t="str">
            <v>72</v>
          </cell>
          <cell r="B64" t="str">
            <v>Section 4 - B</v>
          </cell>
          <cell r="C64">
            <v>0</v>
          </cell>
          <cell r="D64">
            <v>0</v>
          </cell>
          <cell r="E64">
            <v>40</v>
          </cell>
          <cell r="F64">
            <v>8</v>
          </cell>
          <cell r="G64">
            <v>0</v>
          </cell>
          <cell r="H64">
            <v>0</v>
          </cell>
        </row>
        <row r="65">
          <cell r="A65" t="str">
            <v>73</v>
          </cell>
          <cell r="B65" t="str">
            <v>Install cables</v>
          </cell>
          <cell r="C65">
            <v>0</v>
          </cell>
          <cell r="D65">
            <v>0</v>
          </cell>
          <cell r="E65">
            <v>6</v>
          </cell>
          <cell r="F65">
            <v>8</v>
          </cell>
          <cell r="G65">
            <v>0</v>
          </cell>
          <cell r="H65">
            <v>0</v>
          </cell>
        </row>
        <row r="66">
          <cell r="A66" t="str">
            <v>74</v>
          </cell>
          <cell r="B66" t="str">
            <v>CBS backfill, Marker tiles &amp; backfill</v>
          </cell>
          <cell r="C66">
            <v>0</v>
          </cell>
          <cell r="D66">
            <v>0</v>
          </cell>
          <cell r="E66">
            <v>30</v>
          </cell>
          <cell r="F66">
            <v>8</v>
          </cell>
          <cell r="G66">
            <v>0</v>
          </cell>
          <cell r="H66">
            <v>0</v>
          </cell>
        </row>
        <row r="67">
          <cell r="A67">
            <v>75</v>
          </cell>
          <cell r="B67" t="str">
            <v>Section 5 - A</v>
          </cell>
          <cell r="C67">
            <v>0</v>
          </cell>
          <cell r="D67">
            <v>0</v>
          </cell>
          <cell r="E67">
            <v>40</v>
          </cell>
          <cell r="F67">
            <v>8</v>
          </cell>
          <cell r="G67">
            <v>0</v>
          </cell>
          <cell r="H67">
            <v>0</v>
          </cell>
        </row>
        <row r="68">
          <cell r="A68">
            <v>76</v>
          </cell>
          <cell r="B68" t="str">
            <v>Install cables</v>
          </cell>
          <cell r="C68">
            <v>0</v>
          </cell>
          <cell r="D68">
            <v>0</v>
          </cell>
          <cell r="E68">
            <v>6</v>
          </cell>
          <cell r="F68">
            <v>8</v>
          </cell>
          <cell r="G68">
            <v>0</v>
          </cell>
          <cell r="H68">
            <v>0</v>
          </cell>
        </row>
        <row r="69">
          <cell r="A69">
            <v>77</v>
          </cell>
          <cell r="B69" t="str">
            <v>CBS backfill, Marker tiles &amp; backfill</v>
          </cell>
          <cell r="C69">
            <v>0</v>
          </cell>
          <cell r="D69">
            <v>0</v>
          </cell>
          <cell r="E69">
            <v>30</v>
          </cell>
          <cell r="F69">
            <v>8</v>
          </cell>
          <cell r="G69">
            <v>0</v>
          </cell>
          <cell r="H69">
            <v>0</v>
          </cell>
        </row>
        <row r="70">
          <cell r="A70">
            <v>78</v>
          </cell>
          <cell r="B70" t="str">
            <v>Section 5 - B</v>
          </cell>
          <cell r="C70">
            <v>0</v>
          </cell>
          <cell r="D70">
            <v>0</v>
          </cell>
          <cell r="E70">
            <v>40</v>
          </cell>
          <cell r="F70">
            <v>8</v>
          </cell>
          <cell r="G70">
            <v>0</v>
          </cell>
          <cell r="H70">
            <v>0</v>
          </cell>
        </row>
        <row r="71">
          <cell r="A71">
            <v>79</v>
          </cell>
          <cell r="B71" t="str">
            <v>Install cables</v>
          </cell>
          <cell r="C71">
            <v>0</v>
          </cell>
          <cell r="D71">
            <v>0</v>
          </cell>
          <cell r="E71">
            <v>6</v>
          </cell>
          <cell r="F71">
            <v>8</v>
          </cell>
          <cell r="G71">
            <v>0</v>
          </cell>
          <cell r="H71">
            <v>0</v>
          </cell>
        </row>
        <row r="72">
          <cell r="A72">
            <v>80</v>
          </cell>
          <cell r="B72" t="str">
            <v>CBS backfill, Marker tiles &amp; backfill</v>
          </cell>
          <cell r="C72">
            <v>0</v>
          </cell>
          <cell r="D72">
            <v>0</v>
          </cell>
          <cell r="E72">
            <v>30</v>
          </cell>
          <cell r="F72">
            <v>8</v>
          </cell>
          <cell r="G72">
            <v>0</v>
          </cell>
          <cell r="H72">
            <v>0</v>
          </cell>
        </row>
        <row r="73">
          <cell r="A73">
            <v>81</v>
          </cell>
          <cell r="B73" t="str">
            <v>Section 6 - A</v>
          </cell>
          <cell r="C73">
            <v>0</v>
          </cell>
          <cell r="D73">
            <v>0</v>
          </cell>
          <cell r="E73">
            <v>40</v>
          </cell>
          <cell r="F73">
            <v>8</v>
          </cell>
          <cell r="G73">
            <v>0</v>
          </cell>
          <cell r="H73">
            <v>0</v>
          </cell>
        </row>
        <row r="74">
          <cell r="A74">
            <v>82</v>
          </cell>
          <cell r="B74" t="str">
            <v>Install cables</v>
          </cell>
          <cell r="C74">
            <v>0</v>
          </cell>
          <cell r="D74">
            <v>0</v>
          </cell>
          <cell r="E74">
            <v>6</v>
          </cell>
          <cell r="F74">
            <v>8</v>
          </cell>
          <cell r="G74">
            <v>0</v>
          </cell>
          <cell r="H74">
            <v>0</v>
          </cell>
        </row>
        <row r="75">
          <cell r="A75">
            <v>83</v>
          </cell>
          <cell r="B75" t="str">
            <v>CBS backfill, Marker tiles &amp; backfill</v>
          </cell>
          <cell r="C75">
            <v>0</v>
          </cell>
          <cell r="D75">
            <v>0</v>
          </cell>
          <cell r="E75">
            <v>30</v>
          </cell>
          <cell r="F75">
            <v>8</v>
          </cell>
          <cell r="G75">
            <v>0</v>
          </cell>
          <cell r="H75">
            <v>0</v>
          </cell>
        </row>
        <row r="76">
          <cell r="A76">
            <v>84</v>
          </cell>
          <cell r="B76" t="str">
            <v>Section 6 - B</v>
          </cell>
          <cell r="C76">
            <v>0</v>
          </cell>
          <cell r="D76">
            <v>0</v>
          </cell>
          <cell r="E76">
            <v>40</v>
          </cell>
          <cell r="F76">
            <v>8</v>
          </cell>
          <cell r="G76">
            <v>0</v>
          </cell>
          <cell r="H76">
            <v>0</v>
          </cell>
        </row>
        <row r="77">
          <cell r="A77">
            <v>85</v>
          </cell>
          <cell r="B77" t="str">
            <v>Install cables</v>
          </cell>
          <cell r="C77">
            <v>0</v>
          </cell>
          <cell r="D77">
            <v>0</v>
          </cell>
          <cell r="E77">
            <v>6</v>
          </cell>
          <cell r="F77">
            <v>8</v>
          </cell>
          <cell r="G77">
            <v>0</v>
          </cell>
          <cell r="H77">
            <v>0</v>
          </cell>
        </row>
        <row r="78">
          <cell r="A78">
            <v>86</v>
          </cell>
          <cell r="B78" t="str">
            <v>CBS backfill, Marker tiles &amp; backfill</v>
          </cell>
          <cell r="C78">
            <v>0</v>
          </cell>
          <cell r="D78">
            <v>0</v>
          </cell>
          <cell r="E78">
            <v>30</v>
          </cell>
          <cell r="F78">
            <v>8</v>
          </cell>
          <cell r="G78">
            <v>0</v>
          </cell>
          <cell r="H78">
            <v>0</v>
          </cell>
        </row>
        <row r="79">
          <cell r="A79" t="str">
            <v>87</v>
          </cell>
          <cell r="B79" t="str">
            <v>Section 7 - A into Eastern CSE</v>
          </cell>
          <cell r="C79">
            <v>0</v>
          </cell>
          <cell r="D79">
            <v>0</v>
          </cell>
          <cell r="E79">
            <v>40</v>
          </cell>
          <cell r="F79">
            <v>8</v>
          </cell>
          <cell r="G79">
            <v>0</v>
          </cell>
          <cell r="H79">
            <v>0</v>
          </cell>
        </row>
        <row r="80">
          <cell r="A80" t="str">
            <v>88</v>
          </cell>
          <cell r="B80" t="str">
            <v>Install cables</v>
          </cell>
          <cell r="C80">
            <v>0</v>
          </cell>
          <cell r="D80">
            <v>0</v>
          </cell>
          <cell r="E80">
            <v>16</v>
          </cell>
          <cell r="F80">
            <v>8</v>
          </cell>
          <cell r="G80">
            <v>0</v>
          </cell>
          <cell r="H80">
            <v>0</v>
          </cell>
        </row>
        <row r="81">
          <cell r="A81" t="str">
            <v>89</v>
          </cell>
          <cell r="B81" t="str">
            <v>CBS backfill, Marker tiles &amp; backfill</v>
          </cell>
          <cell r="C81">
            <v>0</v>
          </cell>
          <cell r="D81">
            <v>0</v>
          </cell>
          <cell r="E81">
            <v>30</v>
          </cell>
          <cell r="F81">
            <v>8</v>
          </cell>
          <cell r="G81">
            <v>0</v>
          </cell>
          <cell r="H81">
            <v>0</v>
          </cell>
        </row>
        <row r="82">
          <cell r="A82" t="str">
            <v>90</v>
          </cell>
          <cell r="B82" t="str">
            <v>Section 7 - B into Eastern CSE (Gas Main Compound)</v>
          </cell>
          <cell r="C82">
            <v>0</v>
          </cell>
          <cell r="D82">
            <v>0</v>
          </cell>
          <cell r="E82">
            <v>40</v>
          </cell>
          <cell r="F82">
            <v>8</v>
          </cell>
          <cell r="G82">
            <v>0</v>
          </cell>
          <cell r="H82">
            <v>0</v>
          </cell>
        </row>
        <row r="83">
          <cell r="A83" t="str">
            <v>91</v>
          </cell>
          <cell r="B83" t="str">
            <v>Install cables</v>
          </cell>
          <cell r="C83">
            <v>0</v>
          </cell>
          <cell r="D83">
            <v>0</v>
          </cell>
          <cell r="E83">
            <v>16</v>
          </cell>
          <cell r="F83">
            <v>8</v>
          </cell>
          <cell r="G83">
            <v>0</v>
          </cell>
          <cell r="H83">
            <v>0</v>
          </cell>
        </row>
        <row r="84">
          <cell r="A84" t="str">
            <v>92</v>
          </cell>
          <cell r="B84" t="str">
            <v>CBS backfill, Marker tiles &amp; backfill</v>
          </cell>
          <cell r="C84">
            <v>0</v>
          </cell>
          <cell r="D84">
            <v>0</v>
          </cell>
          <cell r="E84">
            <v>30</v>
          </cell>
          <cell r="F84">
            <v>8</v>
          </cell>
          <cell r="G84">
            <v>0</v>
          </cell>
          <cell r="H84">
            <v>0</v>
          </cell>
        </row>
        <row r="85">
          <cell r="A85">
            <v>93</v>
          </cell>
          <cell r="B85" t="str">
            <v>Section 2 - F</v>
          </cell>
          <cell r="C85">
            <v>0</v>
          </cell>
          <cell r="D85">
            <v>0</v>
          </cell>
          <cell r="E85">
            <v>40</v>
          </cell>
          <cell r="F85">
            <v>8</v>
          </cell>
          <cell r="G85">
            <v>0</v>
          </cell>
          <cell r="H85">
            <v>0</v>
          </cell>
        </row>
        <row r="86">
          <cell r="A86">
            <v>94</v>
          </cell>
          <cell r="B86" t="str">
            <v>Install cables + Fibre optic duct</v>
          </cell>
          <cell r="C86">
            <v>0</v>
          </cell>
          <cell r="D86">
            <v>0</v>
          </cell>
          <cell r="E86">
            <v>6</v>
          </cell>
          <cell r="F86">
            <v>8</v>
          </cell>
          <cell r="G86">
            <v>0</v>
          </cell>
          <cell r="H86">
            <v>0</v>
          </cell>
        </row>
        <row r="87">
          <cell r="A87">
            <v>95</v>
          </cell>
          <cell r="B87" t="str">
            <v>CBS backfill, Marker tiles &amp; backfill</v>
          </cell>
          <cell r="C87">
            <v>0</v>
          </cell>
          <cell r="D87">
            <v>0</v>
          </cell>
          <cell r="E87">
            <v>30</v>
          </cell>
          <cell r="F87">
            <v>8</v>
          </cell>
          <cell r="G87">
            <v>0</v>
          </cell>
          <cell r="H87">
            <v>0</v>
          </cell>
        </row>
        <row r="88">
          <cell r="A88">
            <v>96</v>
          </cell>
          <cell r="B88" t="str">
            <v>Section 2 - E</v>
          </cell>
          <cell r="C88">
            <v>0</v>
          </cell>
          <cell r="D88">
            <v>0</v>
          </cell>
          <cell r="E88">
            <v>40</v>
          </cell>
          <cell r="F88">
            <v>8</v>
          </cell>
          <cell r="G88">
            <v>0</v>
          </cell>
          <cell r="H88">
            <v>0</v>
          </cell>
        </row>
        <row r="89">
          <cell r="A89">
            <v>97</v>
          </cell>
          <cell r="B89" t="str">
            <v>Install cables</v>
          </cell>
          <cell r="C89">
            <v>0</v>
          </cell>
          <cell r="D89">
            <v>0</v>
          </cell>
          <cell r="E89">
            <v>6</v>
          </cell>
          <cell r="F89">
            <v>8</v>
          </cell>
          <cell r="G89">
            <v>0</v>
          </cell>
          <cell r="H89">
            <v>0</v>
          </cell>
        </row>
        <row r="90">
          <cell r="A90">
            <v>98</v>
          </cell>
          <cell r="B90" t="str">
            <v>CBS backfill, Marker tiles &amp; backfill</v>
          </cell>
          <cell r="C90">
            <v>0</v>
          </cell>
          <cell r="D90">
            <v>0</v>
          </cell>
          <cell r="E90">
            <v>30</v>
          </cell>
          <cell r="F90">
            <v>8</v>
          </cell>
          <cell r="G90">
            <v>0</v>
          </cell>
          <cell r="H90">
            <v>0</v>
          </cell>
        </row>
        <row r="91">
          <cell r="A91" t="str">
            <v>99</v>
          </cell>
          <cell r="B91" t="str">
            <v>Section 1 - F into Western CSE</v>
          </cell>
          <cell r="C91">
            <v>0</v>
          </cell>
          <cell r="D91">
            <v>0</v>
          </cell>
          <cell r="E91">
            <v>40</v>
          </cell>
          <cell r="F91">
            <v>8</v>
          </cell>
          <cell r="G91">
            <v>0</v>
          </cell>
          <cell r="H91">
            <v>0</v>
          </cell>
        </row>
        <row r="92">
          <cell r="A92" t="str">
            <v>100</v>
          </cell>
          <cell r="B92" t="str">
            <v>Install cables + Fibre optic duct</v>
          </cell>
          <cell r="C92">
            <v>0</v>
          </cell>
          <cell r="D92">
            <v>0</v>
          </cell>
          <cell r="E92">
            <v>16</v>
          </cell>
          <cell r="F92">
            <v>8</v>
          </cell>
          <cell r="G92">
            <v>0</v>
          </cell>
          <cell r="H92">
            <v>0</v>
          </cell>
        </row>
        <row r="93">
          <cell r="A93" t="str">
            <v>101</v>
          </cell>
          <cell r="B93" t="str">
            <v>CBS backfill, Marker tiles &amp; backfill</v>
          </cell>
          <cell r="C93">
            <v>0</v>
          </cell>
          <cell r="D93">
            <v>0</v>
          </cell>
          <cell r="E93">
            <v>30</v>
          </cell>
          <cell r="F93">
            <v>8</v>
          </cell>
          <cell r="G93">
            <v>0</v>
          </cell>
          <cell r="H93">
            <v>0</v>
          </cell>
        </row>
        <row r="94">
          <cell r="A94" t="str">
            <v>102</v>
          </cell>
          <cell r="B94" t="str">
            <v>Section 1 - E</v>
          </cell>
          <cell r="C94">
            <v>0</v>
          </cell>
          <cell r="D94">
            <v>0</v>
          </cell>
          <cell r="E94">
            <v>40</v>
          </cell>
          <cell r="F94">
            <v>8</v>
          </cell>
          <cell r="G94">
            <v>0</v>
          </cell>
          <cell r="H94">
            <v>0</v>
          </cell>
        </row>
        <row r="95">
          <cell r="A95" t="str">
            <v>103</v>
          </cell>
          <cell r="B95" t="str">
            <v>Install cables</v>
          </cell>
          <cell r="C95">
            <v>0</v>
          </cell>
          <cell r="D95">
            <v>0</v>
          </cell>
          <cell r="E95">
            <v>16</v>
          </cell>
          <cell r="F95">
            <v>8</v>
          </cell>
          <cell r="G95">
            <v>0</v>
          </cell>
          <cell r="H95">
            <v>0</v>
          </cell>
        </row>
        <row r="96">
          <cell r="A96" t="str">
            <v>104</v>
          </cell>
          <cell r="B96" t="str">
            <v>CBS backfill, Marker tiles &amp; backfill</v>
          </cell>
          <cell r="C96">
            <v>0</v>
          </cell>
          <cell r="D96">
            <v>0</v>
          </cell>
          <cell r="E96">
            <v>30</v>
          </cell>
          <cell r="F96">
            <v>8</v>
          </cell>
          <cell r="G96">
            <v>0</v>
          </cell>
          <cell r="H96">
            <v>0</v>
          </cell>
        </row>
        <row r="97">
          <cell r="A97" t="str">
            <v>105</v>
          </cell>
          <cell r="B97" t="str">
            <v>Section 3 - F</v>
          </cell>
          <cell r="C97">
            <v>0</v>
          </cell>
          <cell r="D97">
            <v>0</v>
          </cell>
          <cell r="E97">
            <v>40</v>
          </cell>
          <cell r="F97">
            <v>8</v>
          </cell>
          <cell r="G97">
            <v>0</v>
          </cell>
          <cell r="H97">
            <v>0</v>
          </cell>
        </row>
        <row r="98">
          <cell r="A98" t="str">
            <v>106</v>
          </cell>
          <cell r="B98" t="str">
            <v>Install cables + Fibre optic duct</v>
          </cell>
          <cell r="C98">
            <v>0</v>
          </cell>
          <cell r="D98">
            <v>0</v>
          </cell>
          <cell r="E98">
            <v>6</v>
          </cell>
          <cell r="F98">
            <v>8</v>
          </cell>
          <cell r="G98">
            <v>0</v>
          </cell>
          <cell r="H98">
            <v>0</v>
          </cell>
        </row>
        <row r="99">
          <cell r="A99" t="str">
            <v>107</v>
          </cell>
          <cell r="B99" t="str">
            <v>CBS backfill, Marker tiles &amp; backfill</v>
          </cell>
          <cell r="C99">
            <v>0</v>
          </cell>
          <cell r="D99">
            <v>0</v>
          </cell>
          <cell r="E99">
            <v>30</v>
          </cell>
          <cell r="F99">
            <v>8</v>
          </cell>
          <cell r="G99">
            <v>0</v>
          </cell>
          <cell r="H99">
            <v>0</v>
          </cell>
        </row>
        <row r="100">
          <cell r="A100" t="str">
            <v>108</v>
          </cell>
          <cell r="B100" t="str">
            <v>Section 3 - E</v>
          </cell>
          <cell r="C100">
            <v>0</v>
          </cell>
          <cell r="D100">
            <v>0</v>
          </cell>
          <cell r="E100">
            <v>40</v>
          </cell>
          <cell r="F100">
            <v>8</v>
          </cell>
          <cell r="G100">
            <v>0</v>
          </cell>
          <cell r="H100">
            <v>0</v>
          </cell>
        </row>
        <row r="101">
          <cell r="A101" t="str">
            <v>109</v>
          </cell>
          <cell r="B101" t="str">
            <v>Install cables</v>
          </cell>
          <cell r="C101">
            <v>0</v>
          </cell>
          <cell r="D101">
            <v>0</v>
          </cell>
          <cell r="E101">
            <v>6</v>
          </cell>
          <cell r="F101">
            <v>8</v>
          </cell>
          <cell r="G101">
            <v>0</v>
          </cell>
          <cell r="H101">
            <v>0</v>
          </cell>
        </row>
        <row r="102">
          <cell r="A102" t="str">
            <v>110</v>
          </cell>
          <cell r="B102" t="str">
            <v>CBS backfill, Marker tiles &amp; backfill</v>
          </cell>
          <cell r="C102">
            <v>0</v>
          </cell>
          <cell r="D102">
            <v>0</v>
          </cell>
          <cell r="E102">
            <v>30</v>
          </cell>
          <cell r="F102">
            <v>8</v>
          </cell>
          <cell r="G102">
            <v>0</v>
          </cell>
          <cell r="H102">
            <v>0</v>
          </cell>
        </row>
        <row r="103">
          <cell r="A103" t="str">
            <v>111</v>
          </cell>
          <cell r="B103" t="str">
            <v>Section 4 - F</v>
          </cell>
          <cell r="C103">
            <v>0</v>
          </cell>
          <cell r="D103">
            <v>0</v>
          </cell>
          <cell r="E103">
            <v>40</v>
          </cell>
          <cell r="F103">
            <v>8</v>
          </cell>
          <cell r="G103">
            <v>0</v>
          </cell>
          <cell r="H103">
            <v>0</v>
          </cell>
        </row>
        <row r="104">
          <cell r="A104" t="str">
            <v>112</v>
          </cell>
          <cell r="B104" t="str">
            <v>Install cables + Fibre optic duct</v>
          </cell>
          <cell r="C104">
            <v>0</v>
          </cell>
          <cell r="D104">
            <v>0</v>
          </cell>
          <cell r="E104">
            <v>6</v>
          </cell>
          <cell r="F104">
            <v>8</v>
          </cell>
          <cell r="G104">
            <v>0</v>
          </cell>
          <cell r="H104">
            <v>0</v>
          </cell>
        </row>
        <row r="105">
          <cell r="A105" t="str">
            <v>113</v>
          </cell>
          <cell r="B105" t="str">
            <v>CBS backfill, Marker tiles &amp; backfill</v>
          </cell>
          <cell r="C105">
            <v>0</v>
          </cell>
          <cell r="D105">
            <v>0</v>
          </cell>
          <cell r="E105">
            <v>30</v>
          </cell>
          <cell r="F105">
            <v>8</v>
          </cell>
          <cell r="G105">
            <v>0</v>
          </cell>
          <cell r="H105">
            <v>0</v>
          </cell>
        </row>
        <row r="106">
          <cell r="A106" t="str">
            <v>114</v>
          </cell>
          <cell r="B106" t="str">
            <v>Section 4 - E</v>
          </cell>
          <cell r="C106">
            <v>0</v>
          </cell>
          <cell r="D106">
            <v>0</v>
          </cell>
          <cell r="E106">
            <v>40</v>
          </cell>
          <cell r="F106">
            <v>8</v>
          </cell>
          <cell r="G106">
            <v>0</v>
          </cell>
          <cell r="H106">
            <v>0</v>
          </cell>
        </row>
        <row r="107">
          <cell r="A107" t="str">
            <v>115</v>
          </cell>
          <cell r="B107" t="str">
            <v>Install cables</v>
          </cell>
          <cell r="C107">
            <v>0</v>
          </cell>
          <cell r="D107">
            <v>0</v>
          </cell>
          <cell r="E107">
            <v>6</v>
          </cell>
          <cell r="F107">
            <v>8</v>
          </cell>
          <cell r="G107">
            <v>0</v>
          </cell>
          <cell r="H107">
            <v>0</v>
          </cell>
        </row>
        <row r="108">
          <cell r="A108" t="str">
            <v>116</v>
          </cell>
          <cell r="B108" t="str">
            <v>CBS backfill, Marker tiles &amp; backfill</v>
          </cell>
          <cell r="C108">
            <v>0</v>
          </cell>
          <cell r="D108">
            <v>0</v>
          </cell>
          <cell r="E108">
            <v>30</v>
          </cell>
          <cell r="F108">
            <v>8</v>
          </cell>
          <cell r="G108">
            <v>0</v>
          </cell>
          <cell r="H108">
            <v>0</v>
          </cell>
        </row>
        <row r="109">
          <cell r="A109">
            <v>117</v>
          </cell>
          <cell r="B109" t="str">
            <v>Section 5 - F</v>
          </cell>
          <cell r="C109">
            <v>0</v>
          </cell>
          <cell r="D109">
            <v>0</v>
          </cell>
          <cell r="E109">
            <v>40</v>
          </cell>
          <cell r="F109">
            <v>8</v>
          </cell>
          <cell r="G109">
            <v>0</v>
          </cell>
          <cell r="H109">
            <v>0</v>
          </cell>
        </row>
        <row r="110">
          <cell r="A110">
            <v>118</v>
          </cell>
          <cell r="B110" t="str">
            <v>Install cables + Fibre optic duct</v>
          </cell>
          <cell r="C110">
            <v>0</v>
          </cell>
          <cell r="D110">
            <v>0</v>
          </cell>
          <cell r="E110">
            <v>6</v>
          </cell>
          <cell r="F110">
            <v>8</v>
          </cell>
          <cell r="G110">
            <v>0</v>
          </cell>
          <cell r="H110">
            <v>0</v>
          </cell>
        </row>
        <row r="111">
          <cell r="A111">
            <v>119</v>
          </cell>
          <cell r="B111" t="str">
            <v>CBS backfill, Marker tiles &amp; backfill</v>
          </cell>
          <cell r="C111">
            <v>0</v>
          </cell>
          <cell r="D111">
            <v>0</v>
          </cell>
          <cell r="E111">
            <v>30</v>
          </cell>
          <cell r="F111">
            <v>8</v>
          </cell>
          <cell r="G111">
            <v>0</v>
          </cell>
          <cell r="H111">
            <v>0</v>
          </cell>
        </row>
        <row r="112">
          <cell r="A112">
            <v>120</v>
          </cell>
          <cell r="B112" t="str">
            <v>Section 5 - E</v>
          </cell>
          <cell r="C112">
            <v>0</v>
          </cell>
          <cell r="D112">
            <v>0</v>
          </cell>
          <cell r="E112">
            <v>40</v>
          </cell>
          <cell r="F112">
            <v>8</v>
          </cell>
          <cell r="G112">
            <v>0</v>
          </cell>
          <cell r="H112">
            <v>0</v>
          </cell>
        </row>
        <row r="113">
          <cell r="A113">
            <v>121</v>
          </cell>
          <cell r="B113" t="str">
            <v>Install cables</v>
          </cell>
          <cell r="C113">
            <v>0</v>
          </cell>
          <cell r="D113">
            <v>0</v>
          </cell>
          <cell r="E113">
            <v>6</v>
          </cell>
          <cell r="F113">
            <v>8</v>
          </cell>
          <cell r="G113">
            <v>0</v>
          </cell>
          <cell r="H113">
            <v>0</v>
          </cell>
        </row>
        <row r="114">
          <cell r="A114">
            <v>122</v>
          </cell>
          <cell r="B114" t="str">
            <v>CBS backfill, Marker tiles &amp; backfill</v>
          </cell>
          <cell r="C114">
            <v>0</v>
          </cell>
          <cell r="D114">
            <v>0</v>
          </cell>
          <cell r="E114">
            <v>30</v>
          </cell>
          <cell r="F114">
            <v>8</v>
          </cell>
          <cell r="G114">
            <v>0</v>
          </cell>
          <cell r="H114">
            <v>0</v>
          </cell>
        </row>
        <row r="115">
          <cell r="A115">
            <v>123</v>
          </cell>
          <cell r="B115" t="str">
            <v>Section 6 - F</v>
          </cell>
          <cell r="C115">
            <v>0</v>
          </cell>
          <cell r="D115">
            <v>0</v>
          </cell>
          <cell r="E115">
            <v>40</v>
          </cell>
          <cell r="F115">
            <v>8</v>
          </cell>
          <cell r="G115">
            <v>0</v>
          </cell>
          <cell r="H115">
            <v>0</v>
          </cell>
        </row>
        <row r="116">
          <cell r="A116">
            <v>124</v>
          </cell>
          <cell r="B116" t="str">
            <v>Install cables + Fibre optic duct</v>
          </cell>
          <cell r="C116">
            <v>0</v>
          </cell>
          <cell r="D116">
            <v>0</v>
          </cell>
          <cell r="E116">
            <v>6</v>
          </cell>
          <cell r="F116">
            <v>8</v>
          </cell>
          <cell r="G116">
            <v>0</v>
          </cell>
          <cell r="H116">
            <v>0</v>
          </cell>
        </row>
        <row r="117">
          <cell r="A117">
            <v>125</v>
          </cell>
          <cell r="B117" t="str">
            <v>CBS backfill, Marker tiles &amp; backfill</v>
          </cell>
          <cell r="C117">
            <v>0</v>
          </cell>
          <cell r="D117">
            <v>0</v>
          </cell>
          <cell r="E117">
            <v>30</v>
          </cell>
          <cell r="F117">
            <v>8</v>
          </cell>
          <cell r="G117">
            <v>0</v>
          </cell>
          <cell r="H117">
            <v>0</v>
          </cell>
        </row>
        <row r="118">
          <cell r="A118">
            <v>126</v>
          </cell>
          <cell r="B118" t="str">
            <v>Section 6 - E</v>
          </cell>
          <cell r="C118">
            <v>0</v>
          </cell>
          <cell r="D118">
            <v>0</v>
          </cell>
          <cell r="E118">
            <v>40</v>
          </cell>
          <cell r="F118">
            <v>8</v>
          </cell>
          <cell r="G118">
            <v>0</v>
          </cell>
          <cell r="H118">
            <v>0</v>
          </cell>
        </row>
        <row r="119">
          <cell r="A119">
            <v>127</v>
          </cell>
          <cell r="B119" t="str">
            <v>Install cables</v>
          </cell>
          <cell r="C119">
            <v>0</v>
          </cell>
          <cell r="D119">
            <v>0</v>
          </cell>
          <cell r="E119">
            <v>6</v>
          </cell>
          <cell r="F119">
            <v>8</v>
          </cell>
          <cell r="G119">
            <v>0</v>
          </cell>
          <cell r="H119">
            <v>0</v>
          </cell>
        </row>
        <row r="120">
          <cell r="A120">
            <v>128</v>
          </cell>
          <cell r="B120" t="str">
            <v>CBS backfill, Marker tiles &amp; backfill</v>
          </cell>
          <cell r="C120">
            <v>0</v>
          </cell>
          <cell r="D120">
            <v>0</v>
          </cell>
          <cell r="E120">
            <v>30</v>
          </cell>
          <cell r="F120">
            <v>8</v>
          </cell>
          <cell r="G120">
            <v>0</v>
          </cell>
          <cell r="H120">
            <v>0</v>
          </cell>
        </row>
        <row r="121">
          <cell r="A121" t="str">
            <v>129</v>
          </cell>
          <cell r="B121" t="str">
            <v>Section 7 - F into Eastern CSE (Gas Main Compound)</v>
          </cell>
          <cell r="C121">
            <v>0</v>
          </cell>
          <cell r="D121">
            <v>0</v>
          </cell>
          <cell r="E121">
            <v>40</v>
          </cell>
          <cell r="F121">
            <v>8</v>
          </cell>
          <cell r="G121">
            <v>0</v>
          </cell>
          <cell r="H121">
            <v>0</v>
          </cell>
        </row>
        <row r="122">
          <cell r="A122" t="str">
            <v>130</v>
          </cell>
          <cell r="B122" t="str">
            <v>Install cables + Fibre optic duct</v>
          </cell>
          <cell r="C122">
            <v>0</v>
          </cell>
          <cell r="D122">
            <v>0</v>
          </cell>
          <cell r="E122">
            <v>16</v>
          </cell>
          <cell r="F122">
            <v>8</v>
          </cell>
          <cell r="G122">
            <v>0</v>
          </cell>
          <cell r="H122">
            <v>0</v>
          </cell>
        </row>
        <row r="123">
          <cell r="A123" t="str">
            <v>131</v>
          </cell>
          <cell r="B123" t="str">
            <v>CBS backfill, Marker tiles &amp; backfill</v>
          </cell>
          <cell r="C123">
            <v>0</v>
          </cell>
          <cell r="D123">
            <v>0</v>
          </cell>
          <cell r="E123">
            <v>30</v>
          </cell>
          <cell r="F123">
            <v>8</v>
          </cell>
          <cell r="G123">
            <v>0</v>
          </cell>
          <cell r="H123">
            <v>0</v>
          </cell>
        </row>
        <row r="124">
          <cell r="A124" t="str">
            <v>132</v>
          </cell>
          <cell r="B124" t="str">
            <v>Section 7 - E into Eastern CSE</v>
          </cell>
          <cell r="C124">
            <v>0</v>
          </cell>
          <cell r="D124">
            <v>0</v>
          </cell>
          <cell r="E124">
            <v>40</v>
          </cell>
          <cell r="F124">
            <v>8</v>
          </cell>
          <cell r="G124">
            <v>0</v>
          </cell>
          <cell r="H124">
            <v>0</v>
          </cell>
        </row>
        <row r="125">
          <cell r="A125" t="str">
            <v>133</v>
          </cell>
          <cell r="B125" t="str">
            <v>Install cables</v>
          </cell>
          <cell r="C125">
            <v>0</v>
          </cell>
          <cell r="D125">
            <v>0</v>
          </cell>
          <cell r="E125">
            <v>16</v>
          </cell>
          <cell r="F125">
            <v>8</v>
          </cell>
          <cell r="G125">
            <v>0</v>
          </cell>
          <cell r="H125">
            <v>0</v>
          </cell>
        </row>
        <row r="126">
          <cell r="A126" t="str">
            <v>134</v>
          </cell>
          <cell r="B126" t="str">
            <v>CBS backfill, Marker tiles &amp; backfill</v>
          </cell>
          <cell r="C126">
            <v>0</v>
          </cell>
          <cell r="D126">
            <v>0</v>
          </cell>
          <cell r="E126">
            <v>30</v>
          </cell>
          <cell r="F126">
            <v>8</v>
          </cell>
          <cell r="G126">
            <v>0</v>
          </cell>
          <cell r="H126">
            <v>0</v>
          </cell>
        </row>
        <row r="127">
          <cell r="A127">
            <v>135</v>
          </cell>
          <cell r="B127" t="str">
            <v>Section 2 - C</v>
          </cell>
          <cell r="C127">
            <v>0</v>
          </cell>
          <cell r="D127">
            <v>0</v>
          </cell>
          <cell r="E127">
            <v>40</v>
          </cell>
          <cell r="F127">
            <v>8</v>
          </cell>
          <cell r="G127">
            <v>0</v>
          </cell>
          <cell r="H127">
            <v>0</v>
          </cell>
        </row>
        <row r="128">
          <cell r="A128">
            <v>136</v>
          </cell>
          <cell r="B128" t="str">
            <v>Install cables</v>
          </cell>
          <cell r="C128">
            <v>0</v>
          </cell>
          <cell r="D128">
            <v>0</v>
          </cell>
          <cell r="E128">
            <v>6</v>
          </cell>
          <cell r="F128">
            <v>8</v>
          </cell>
          <cell r="G128">
            <v>0</v>
          </cell>
          <cell r="H128">
            <v>0</v>
          </cell>
        </row>
        <row r="129">
          <cell r="A129">
            <v>137</v>
          </cell>
          <cell r="B129" t="str">
            <v>CBS backfill, Marker tiles &amp; backfill</v>
          </cell>
          <cell r="C129">
            <v>0</v>
          </cell>
          <cell r="D129">
            <v>0</v>
          </cell>
          <cell r="E129">
            <v>30</v>
          </cell>
          <cell r="F129">
            <v>8</v>
          </cell>
          <cell r="G129">
            <v>0</v>
          </cell>
          <cell r="H129">
            <v>0</v>
          </cell>
        </row>
        <row r="130">
          <cell r="A130">
            <v>138</v>
          </cell>
          <cell r="B130" t="str">
            <v>Section 2 - D</v>
          </cell>
          <cell r="C130">
            <v>0</v>
          </cell>
          <cell r="D130">
            <v>0</v>
          </cell>
          <cell r="E130">
            <v>40</v>
          </cell>
          <cell r="F130">
            <v>8</v>
          </cell>
          <cell r="G130">
            <v>0</v>
          </cell>
          <cell r="H130">
            <v>0</v>
          </cell>
        </row>
        <row r="131">
          <cell r="A131">
            <v>139</v>
          </cell>
          <cell r="B131" t="str">
            <v>Install cables</v>
          </cell>
          <cell r="C131">
            <v>0</v>
          </cell>
          <cell r="D131">
            <v>0</v>
          </cell>
          <cell r="E131">
            <v>6</v>
          </cell>
          <cell r="F131">
            <v>8</v>
          </cell>
          <cell r="G131">
            <v>0</v>
          </cell>
          <cell r="H131">
            <v>0</v>
          </cell>
        </row>
        <row r="132">
          <cell r="A132">
            <v>140</v>
          </cell>
          <cell r="B132" t="str">
            <v>CBS backfill, Marker tiles &amp; backfill</v>
          </cell>
          <cell r="C132">
            <v>0</v>
          </cell>
          <cell r="D132">
            <v>0</v>
          </cell>
          <cell r="E132">
            <v>30</v>
          </cell>
          <cell r="F132">
            <v>8</v>
          </cell>
          <cell r="G132">
            <v>0</v>
          </cell>
          <cell r="H132">
            <v>0</v>
          </cell>
        </row>
        <row r="133">
          <cell r="A133" t="str">
            <v>141</v>
          </cell>
          <cell r="B133" t="str">
            <v>Section 1 - C into Western CSE (Twinstead)</v>
          </cell>
          <cell r="C133">
            <v>0</v>
          </cell>
          <cell r="D133">
            <v>0</v>
          </cell>
          <cell r="E133">
            <v>40</v>
          </cell>
          <cell r="F133">
            <v>8</v>
          </cell>
          <cell r="G133">
            <v>0</v>
          </cell>
          <cell r="H133">
            <v>0</v>
          </cell>
        </row>
        <row r="134">
          <cell r="A134" t="str">
            <v>142</v>
          </cell>
          <cell r="B134" t="str">
            <v>Install cables</v>
          </cell>
          <cell r="C134">
            <v>0</v>
          </cell>
          <cell r="D134">
            <v>0</v>
          </cell>
          <cell r="E134">
            <v>16</v>
          </cell>
          <cell r="F134">
            <v>8</v>
          </cell>
          <cell r="G134">
            <v>0</v>
          </cell>
          <cell r="H134">
            <v>0</v>
          </cell>
        </row>
        <row r="135">
          <cell r="A135" t="str">
            <v>143</v>
          </cell>
          <cell r="B135" t="str">
            <v>CBS backfill, Marker tiles &amp; backfill</v>
          </cell>
          <cell r="C135">
            <v>0</v>
          </cell>
          <cell r="D135">
            <v>0</v>
          </cell>
          <cell r="E135">
            <v>30</v>
          </cell>
          <cell r="F135">
            <v>8</v>
          </cell>
          <cell r="G135">
            <v>0</v>
          </cell>
          <cell r="H135">
            <v>0</v>
          </cell>
        </row>
        <row r="136">
          <cell r="A136" t="str">
            <v>144</v>
          </cell>
          <cell r="B136" t="str">
            <v>Section 1 - D into Western CSE</v>
          </cell>
          <cell r="C136">
            <v>0</v>
          </cell>
          <cell r="D136">
            <v>0</v>
          </cell>
          <cell r="E136">
            <v>40</v>
          </cell>
          <cell r="F136">
            <v>8</v>
          </cell>
          <cell r="G136">
            <v>0</v>
          </cell>
          <cell r="H136">
            <v>0</v>
          </cell>
        </row>
        <row r="137">
          <cell r="A137" t="str">
            <v>145</v>
          </cell>
          <cell r="B137" t="str">
            <v>Install cables</v>
          </cell>
          <cell r="C137">
            <v>0</v>
          </cell>
          <cell r="D137">
            <v>0</v>
          </cell>
          <cell r="E137">
            <v>16</v>
          </cell>
          <cell r="F137">
            <v>8</v>
          </cell>
          <cell r="G137">
            <v>0</v>
          </cell>
          <cell r="H137">
            <v>0</v>
          </cell>
        </row>
        <row r="138">
          <cell r="A138" t="str">
            <v>146</v>
          </cell>
          <cell r="B138" t="str">
            <v>CBS backfill, Marker tiles &amp; backfill</v>
          </cell>
          <cell r="C138">
            <v>0</v>
          </cell>
          <cell r="D138">
            <v>0</v>
          </cell>
          <cell r="E138">
            <v>30</v>
          </cell>
          <cell r="F138">
            <v>8</v>
          </cell>
          <cell r="G138">
            <v>0</v>
          </cell>
          <cell r="H138">
            <v>0</v>
          </cell>
        </row>
        <row r="139">
          <cell r="A139" t="str">
            <v>147</v>
          </cell>
          <cell r="B139" t="str">
            <v>Section 3 - C</v>
          </cell>
          <cell r="C139">
            <v>0</v>
          </cell>
          <cell r="D139">
            <v>0</v>
          </cell>
          <cell r="E139">
            <v>40</v>
          </cell>
          <cell r="F139">
            <v>8</v>
          </cell>
          <cell r="G139">
            <v>0</v>
          </cell>
          <cell r="H139">
            <v>0</v>
          </cell>
        </row>
        <row r="140">
          <cell r="A140" t="str">
            <v>148</v>
          </cell>
          <cell r="B140" t="str">
            <v>Install cables</v>
          </cell>
          <cell r="C140">
            <v>0</v>
          </cell>
          <cell r="D140">
            <v>0</v>
          </cell>
          <cell r="E140">
            <v>6</v>
          </cell>
          <cell r="F140">
            <v>8</v>
          </cell>
          <cell r="G140">
            <v>0</v>
          </cell>
          <cell r="H140">
            <v>0</v>
          </cell>
        </row>
        <row r="141">
          <cell r="A141" t="str">
            <v>149</v>
          </cell>
          <cell r="B141" t="str">
            <v>CBS backfill, Marker tiles &amp; backfill</v>
          </cell>
          <cell r="C141">
            <v>0</v>
          </cell>
          <cell r="D141">
            <v>0</v>
          </cell>
          <cell r="E141">
            <v>30</v>
          </cell>
          <cell r="F141">
            <v>8</v>
          </cell>
          <cell r="G141">
            <v>0</v>
          </cell>
          <cell r="H141">
            <v>0</v>
          </cell>
        </row>
        <row r="142">
          <cell r="A142" t="str">
            <v>150</v>
          </cell>
          <cell r="B142" t="str">
            <v>Section 3 - D</v>
          </cell>
          <cell r="C142">
            <v>0</v>
          </cell>
          <cell r="D142">
            <v>0</v>
          </cell>
          <cell r="E142">
            <v>40</v>
          </cell>
          <cell r="F142">
            <v>8</v>
          </cell>
          <cell r="G142">
            <v>0</v>
          </cell>
          <cell r="H142">
            <v>0</v>
          </cell>
        </row>
        <row r="143">
          <cell r="A143" t="str">
            <v>151</v>
          </cell>
          <cell r="B143" t="str">
            <v>Install cables</v>
          </cell>
          <cell r="C143">
            <v>0</v>
          </cell>
          <cell r="D143">
            <v>0</v>
          </cell>
          <cell r="E143">
            <v>6</v>
          </cell>
          <cell r="F143">
            <v>8</v>
          </cell>
          <cell r="G143">
            <v>0</v>
          </cell>
          <cell r="H143">
            <v>0</v>
          </cell>
        </row>
        <row r="144">
          <cell r="A144" t="str">
            <v>152</v>
          </cell>
          <cell r="B144" t="str">
            <v>CBS backfill, Marker tiles &amp; backfill</v>
          </cell>
          <cell r="C144">
            <v>0</v>
          </cell>
          <cell r="D144">
            <v>0</v>
          </cell>
          <cell r="E144">
            <v>30</v>
          </cell>
          <cell r="F144">
            <v>8</v>
          </cell>
          <cell r="G144">
            <v>0</v>
          </cell>
          <cell r="H144">
            <v>0</v>
          </cell>
        </row>
        <row r="145">
          <cell r="A145" t="str">
            <v>153</v>
          </cell>
          <cell r="B145" t="str">
            <v>Section 4 - C</v>
          </cell>
          <cell r="C145">
            <v>0</v>
          </cell>
          <cell r="D145">
            <v>0</v>
          </cell>
          <cell r="E145">
            <v>40</v>
          </cell>
          <cell r="F145">
            <v>8</v>
          </cell>
          <cell r="G145">
            <v>0</v>
          </cell>
          <cell r="H145">
            <v>0</v>
          </cell>
        </row>
        <row r="146">
          <cell r="A146" t="str">
            <v>154</v>
          </cell>
          <cell r="B146" t="str">
            <v>Install cables</v>
          </cell>
          <cell r="C146">
            <v>0</v>
          </cell>
          <cell r="D146">
            <v>0</v>
          </cell>
          <cell r="E146">
            <v>6</v>
          </cell>
          <cell r="F146">
            <v>8</v>
          </cell>
          <cell r="G146">
            <v>0</v>
          </cell>
          <cell r="H146">
            <v>0</v>
          </cell>
        </row>
        <row r="147">
          <cell r="A147" t="str">
            <v>155</v>
          </cell>
          <cell r="B147" t="str">
            <v>CBS backfill, Marker tiles &amp; backfill</v>
          </cell>
          <cell r="C147">
            <v>0</v>
          </cell>
          <cell r="D147">
            <v>0</v>
          </cell>
          <cell r="E147">
            <v>30</v>
          </cell>
          <cell r="F147">
            <v>8</v>
          </cell>
          <cell r="G147">
            <v>0</v>
          </cell>
          <cell r="H147">
            <v>0</v>
          </cell>
        </row>
        <row r="148">
          <cell r="A148" t="str">
            <v>156</v>
          </cell>
          <cell r="B148" t="str">
            <v>Section 4 - D</v>
          </cell>
          <cell r="C148">
            <v>0</v>
          </cell>
          <cell r="D148">
            <v>0</v>
          </cell>
          <cell r="E148">
            <v>40</v>
          </cell>
          <cell r="F148">
            <v>8</v>
          </cell>
          <cell r="G148">
            <v>0</v>
          </cell>
          <cell r="H148">
            <v>0</v>
          </cell>
        </row>
        <row r="149">
          <cell r="A149" t="str">
            <v>157</v>
          </cell>
          <cell r="B149" t="str">
            <v>Install cables</v>
          </cell>
          <cell r="C149">
            <v>0</v>
          </cell>
          <cell r="D149">
            <v>0</v>
          </cell>
          <cell r="E149">
            <v>6</v>
          </cell>
          <cell r="F149">
            <v>8</v>
          </cell>
          <cell r="G149">
            <v>0</v>
          </cell>
          <cell r="H149">
            <v>0</v>
          </cell>
        </row>
        <row r="150">
          <cell r="A150" t="str">
            <v>158</v>
          </cell>
          <cell r="B150" t="str">
            <v>CBS backfill, Marker tiles &amp; backfill</v>
          </cell>
          <cell r="C150">
            <v>0</v>
          </cell>
          <cell r="D150">
            <v>0</v>
          </cell>
          <cell r="E150">
            <v>30</v>
          </cell>
          <cell r="F150">
            <v>8</v>
          </cell>
          <cell r="G150">
            <v>0</v>
          </cell>
          <cell r="H150">
            <v>0</v>
          </cell>
        </row>
        <row r="151">
          <cell r="A151">
            <v>159</v>
          </cell>
          <cell r="B151" t="str">
            <v>Section 5 - C</v>
          </cell>
          <cell r="C151">
            <v>0</v>
          </cell>
          <cell r="D151">
            <v>0</v>
          </cell>
          <cell r="E151">
            <v>40</v>
          </cell>
          <cell r="F151">
            <v>8</v>
          </cell>
          <cell r="G151">
            <v>0</v>
          </cell>
          <cell r="H151">
            <v>0</v>
          </cell>
        </row>
        <row r="152">
          <cell r="A152">
            <v>160</v>
          </cell>
          <cell r="B152" t="str">
            <v>Install cables</v>
          </cell>
          <cell r="C152">
            <v>0</v>
          </cell>
          <cell r="D152">
            <v>0</v>
          </cell>
          <cell r="E152">
            <v>6</v>
          </cell>
          <cell r="F152">
            <v>8</v>
          </cell>
          <cell r="G152">
            <v>0</v>
          </cell>
          <cell r="H152">
            <v>0</v>
          </cell>
        </row>
        <row r="153">
          <cell r="A153">
            <v>161</v>
          </cell>
          <cell r="B153" t="str">
            <v>CBS backfill, Marker tiles &amp; backfill</v>
          </cell>
          <cell r="C153">
            <v>0</v>
          </cell>
          <cell r="D153">
            <v>0</v>
          </cell>
          <cell r="E153">
            <v>30</v>
          </cell>
          <cell r="F153">
            <v>8</v>
          </cell>
          <cell r="G153">
            <v>0</v>
          </cell>
          <cell r="H153">
            <v>0</v>
          </cell>
        </row>
        <row r="154">
          <cell r="A154">
            <v>162</v>
          </cell>
          <cell r="B154" t="str">
            <v>Section 5 - D</v>
          </cell>
          <cell r="C154">
            <v>0</v>
          </cell>
          <cell r="D154">
            <v>0</v>
          </cell>
          <cell r="E154">
            <v>40</v>
          </cell>
          <cell r="F154">
            <v>8</v>
          </cell>
          <cell r="G154">
            <v>0</v>
          </cell>
          <cell r="H154">
            <v>0</v>
          </cell>
        </row>
        <row r="155">
          <cell r="A155">
            <v>163</v>
          </cell>
          <cell r="B155" t="str">
            <v>Install cables</v>
          </cell>
          <cell r="C155">
            <v>0</v>
          </cell>
          <cell r="D155">
            <v>0</v>
          </cell>
          <cell r="E155">
            <v>6</v>
          </cell>
          <cell r="F155">
            <v>8</v>
          </cell>
          <cell r="G155">
            <v>0</v>
          </cell>
          <cell r="H155">
            <v>0</v>
          </cell>
        </row>
        <row r="156">
          <cell r="A156">
            <v>164</v>
          </cell>
          <cell r="B156" t="str">
            <v>CBS backfill, Marker tiles &amp; backfill</v>
          </cell>
          <cell r="C156">
            <v>0</v>
          </cell>
          <cell r="D156">
            <v>0</v>
          </cell>
          <cell r="E156">
            <v>30</v>
          </cell>
          <cell r="F156">
            <v>8</v>
          </cell>
          <cell r="G156">
            <v>0</v>
          </cell>
          <cell r="H156">
            <v>0</v>
          </cell>
        </row>
        <row r="157">
          <cell r="A157">
            <v>165</v>
          </cell>
          <cell r="B157" t="str">
            <v>Section 6 - C</v>
          </cell>
          <cell r="C157">
            <v>0</v>
          </cell>
          <cell r="D157">
            <v>0</v>
          </cell>
          <cell r="E157">
            <v>40</v>
          </cell>
          <cell r="F157">
            <v>8</v>
          </cell>
          <cell r="G157">
            <v>0</v>
          </cell>
          <cell r="H157">
            <v>0</v>
          </cell>
        </row>
        <row r="158">
          <cell r="A158">
            <v>166</v>
          </cell>
          <cell r="B158" t="str">
            <v>Install cables</v>
          </cell>
          <cell r="C158">
            <v>0</v>
          </cell>
          <cell r="D158">
            <v>0</v>
          </cell>
          <cell r="E158">
            <v>6</v>
          </cell>
          <cell r="F158">
            <v>8</v>
          </cell>
          <cell r="G158">
            <v>0</v>
          </cell>
          <cell r="H158">
            <v>0</v>
          </cell>
        </row>
        <row r="159">
          <cell r="A159">
            <v>167</v>
          </cell>
          <cell r="B159" t="str">
            <v>CBS backfill, Marker tiles &amp; backfill</v>
          </cell>
          <cell r="C159">
            <v>0</v>
          </cell>
          <cell r="D159">
            <v>0</v>
          </cell>
          <cell r="E159">
            <v>30</v>
          </cell>
          <cell r="F159">
            <v>8</v>
          </cell>
          <cell r="G159">
            <v>0</v>
          </cell>
          <cell r="H159">
            <v>0</v>
          </cell>
        </row>
        <row r="160">
          <cell r="A160">
            <v>168</v>
          </cell>
          <cell r="B160" t="str">
            <v>Section 6 - D</v>
          </cell>
          <cell r="C160">
            <v>0</v>
          </cell>
          <cell r="D160">
            <v>0</v>
          </cell>
          <cell r="E160">
            <v>40</v>
          </cell>
          <cell r="F160">
            <v>8</v>
          </cell>
          <cell r="G160">
            <v>0</v>
          </cell>
          <cell r="H160">
            <v>0</v>
          </cell>
        </row>
        <row r="161">
          <cell r="A161">
            <v>169</v>
          </cell>
          <cell r="B161" t="str">
            <v>Install cables</v>
          </cell>
          <cell r="C161">
            <v>0</v>
          </cell>
          <cell r="D161">
            <v>0</v>
          </cell>
          <cell r="E161">
            <v>6</v>
          </cell>
          <cell r="F161">
            <v>8</v>
          </cell>
          <cell r="G161">
            <v>0</v>
          </cell>
          <cell r="H161">
            <v>0</v>
          </cell>
        </row>
        <row r="162">
          <cell r="A162">
            <v>170</v>
          </cell>
          <cell r="B162" t="str">
            <v>CBS backfill, Marker tiles &amp; backfill</v>
          </cell>
          <cell r="C162">
            <v>0</v>
          </cell>
          <cell r="D162">
            <v>0</v>
          </cell>
          <cell r="E162">
            <v>30</v>
          </cell>
          <cell r="F162">
            <v>8</v>
          </cell>
          <cell r="G162">
            <v>0</v>
          </cell>
          <cell r="H162">
            <v>0</v>
          </cell>
        </row>
        <row r="163">
          <cell r="A163" t="str">
            <v>171</v>
          </cell>
          <cell r="B163" t="str">
            <v>Section 7 - C into Eastern CSE (Gas Main Compound)</v>
          </cell>
          <cell r="C163">
            <v>0</v>
          </cell>
          <cell r="D163">
            <v>0</v>
          </cell>
          <cell r="E163">
            <v>40</v>
          </cell>
          <cell r="F163">
            <v>8</v>
          </cell>
          <cell r="G163">
            <v>0</v>
          </cell>
          <cell r="H163">
            <v>0</v>
          </cell>
        </row>
        <row r="164">
          <cell r="A164" t="str">
            <v>172</v>
          </cell>
          <cell r="B164" t="str">
            <v>Install cables</v>
          </cell>
          <cell r="C164">
            <v>0</v>
          </cell>
          <cell r="D164">
            <v>0</v>
          </cell>
          <cell r="E164">
            <v>16</v>
          </cell>
          <cell r="F164">
            <v>8</v>
          </cell>
          <cell r="G164">
            <v>0</v>
          </cell>
          <cell r="H164">
            <v>0</v>
          </cell>
        </row>
        <row r="165">
          <cell r="A165" t="str">
            <v>173</v>
          </cell>
          <cell r="B165" t="str">
            <v>CBS backfill, Marker tiles &amp; backfill</v>
          </cell>
          <cell r="C165">
            <v>0</v>
          </cell>
          <cell r="D165">
            <v>0</v>
          </cell>
          <cell r="E165">
            <v>30</v>
          </cell>
          <cell r="F165">
            <v>8</v>
          </cell>
          <cell r="G165">
            <v>0</v>
          </cell>
          <cell r="H165">
            <v>0</v>
          </cell>
        </row>
        <row r="166">
          <cell r="A166" t="str">
            <v>174</v>
          </cell>
          <cell r="B166" t="str">
            <v>Section 7 - D into Eastern CSE</v>
          </cell>
          <cell r="C166">
            <v>0</v>
          </cell>
          <cell r="D166">
            <v>0</v>
          </cell>
          <cell r="E166">
            <v>40</v>
          </cell>
          <cell r="F166">
            <v>8</v>
          </cell>
          <cell r="G166">
            <v>0</v>
          </cell>
          <cell r="H166">
            <v>0</v>
          </cell>
        </row>
        <row r="167">
          <cell r="A167" t="str">
            <v>175</v>
          </cell>
          <cell r="B167" t="str">
            <v>Install cables</v>
          </cell>
          <cell r="C167">
            <v>0</v>
          </cell>
          <cell r="D167">
            <v>0</v>
          </cell>
          <cell r="E167">
            <v>16</v>
          </cell>
          <cell r="F167">
            <v>8</v>
          </cell>
          <cell r="G167">
            <v>0</v>
          </cell>
          <cell r="H167">
            <v>0</v>
          </cell>
        </row>
        <row r="168">
          <cell r="A168" t="str">
            <v>176</v>
          </cell>
          <cell r="B168" t="str">
            <v>CBS backfill, Marker tiles &amp; backfill</v>
          </cell>
          <cell r="C168">
            <v>0</v>
          </cell>
          <cell r="D168">
            <v>0</v>
          </cell>
          <cell r="E168">
            <v>30</v>
          </cell>
          <cell r="F168">
            <v>8</v>
          </cell>
          <cell r="G168">
            <v>0</v>
          </cell>
          <cell r="H168">
            <v>0</v>
          </cell>
        </row>
        <row r="169">
          <cell r="A169" t="str">
            <v>177</v>
          </cell>
          <cell r="B169" t="str">
            <v>Jointing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 t="str">
            <v>178</v>
          </cell>
          <cell r="B170" t="str">
            <v>Circuit 1 JOINT BAY 1/2A - Team 1 (Excavation, shuttering, scaffolding, weather</v>
          </cell>
          <cell r="C170">
            <v>0</v>
          </cell>
          <cell r="D170">
            <v>0</v>
          </cell>
          <cell r="E170">
            <v>18</v>
          </cell>
          <cell r="F170">
            <v>14</v>
          </cell>
          <cell r="G170">
            <v>0</v>
          </cell>
          <cell r="H170">
            <v>0</v>
          </cell>
        </row>
        <row r="171">
          <cell r="A171" t="str">
            <v>179</v>
          </cell>
          <cell r="B171" t="str">
            <v>Circuit 1 JOINT BAY 1/2B - Team 1</v>
          </cell>
          <cell r="C171">
            <v>0</v>
          </cell>
          <cell r="D171">
            <v>0</v>
          </cell>
          <cell r="E171">
            <v>18</v>
          </cell>
          <cell r="F171">
            <v>14</v>
          </cell>
          <cell r="G171">
            <v>0</v>
          </cell>
          <cell r="H171">
            <v>0</v>
          </cell>
        </row>
        <row r="172">
          <cell r="A172" t="str">
            <v>180</v>
          </cell>
          <cell r="B172" t="str">
            <v>Circuit 1 JOINT BAY 2/3A - Team 1</v>
          </cell>
          <cell r="C172">
            <v>0</v>
          </cell>
          <cell r="D172">
            <v>0</v>
          </cell>
          <cell r="E172">
            <v>18</v>
          </cell>
          <cell r="F172">
            <v>14</v>
          </cell>
          <cell r="G172">
            <v>0</v>
          </cell>
          <cell r="H172">
            <v>0</v>
          </cell>
        </row>
        <row r="173">
          <cell r="A173" t="str">
            <v>181</v>
          </cell>
          <cell r="B173" t="str">
            <v>Circuit 1 JOINT BAY 2/3B - Team 1</v>
          </cell>
          <cell r="C173">
            <v>0</v>
          </cell>
          <cell r="D173">
            <v>0</v>
          </cell>
          <cell r="E173">
            <v>18</v>
          </cell>
          <cell r="F173">
            <v>14</v>
          </cell>
          <cell r="G173">
            <v>0</v>
          </cell>
          <cell r="H173">
            <v>0</v>
          </cell>
        </row>
        <row r="174">
          <cell r="A174" t="str">
            <v>182</v>
          </cell>
          <cell r="B174" t="str">
            <v>Circuit 1 JOINT BAY 3/4A - Team 1</v>
          </cell>
          <cell r="C174">
            <v>0</v>
          </cell>
          <cell r="D174">
            <v>0</v>
          </cell>
          <cell r="E174">
            <v>18</v>
          </cell>
          <cell r="F174">
            <v>14</v>
          </cell>
          <cell r="G174">
            <v>0</v>
          </cell>
          <cell r="H174">
            <v>0</v>
          </cell>
        </row>
        <row r="175">
          <cell r="A175" t="str">
            <v>183</v>
          </cell>
          <cell r="B175" t="str">
            <v>Circuit 1 JOINT BAY 3/4B - Team 2</v>
          </cell>
          <cell r="C175">
            <v>0</v>
          </cell>
          <cell r="D175">
            <v>0</v>
          </cell>
          <cell r="E175">
            <v>18</v>
          </cell>
          <cell r="F175">
            <v>14</v>
          </cell>
          <cell r="G175">
            <v>0</v>
          </cell>
          <cell r="H175">
            <v>0</v>
          </cell>
        </row>
        <row r="176">
          <cell r="A176" t="str">
            <v>184</v>
          </cell>
          <cell r="B176" t="str">
            <v>Circuit 1 JOINT BAY 4/5A - Team 2</v>
          </cell>
          <cell r="C176">
            <v>0</v>
          </cell>
          <cell r="D176">
            <v>0</v>
          </cell>
          <cell r="E176">
            <v>18</v>
          </cell>
          <cell r="F176">
            <v>14</v>
          </cell>
          <cell r="G176">
            <v>0</v>
          </cell>
          <cell r="H176">
            <v>0</v>
          </cell>
        </row>
        <row r="177">
          <cell r="A177" t="str">
            <v>185</v>
          </cell>
          <cell r="B177" t="str">
            <v>Circuit 1 JOINT BAY 4/5B - Team 1</v>
          </cell>
          <cell r="C177">
            <v>0</v>
          </cell>
          <cell r="D177">
            <v>0</v>
          </cell>
          <cell r="E177">
            <v>18</v>
          </cell>
          <cell r="F177">
            <v>14</v>
          </cell>
          <cell r="G177">
            <v>0</v>
          </cell>
          <cell r="H177">
            <v>0</v>
          </cell>
        </row>
        <row r="178">
          <cell r="A178" t="str">
            <v>186</v>
          </cell>
          <cell r="B178" t="str">
            <v>Circuit 1 JOINT BAY 5/6A - Team 2</v>
          </cell>
          <cell r="C178">
            <v>0</v>
          </cell>
          <cell r="D178">
            <v>0</v>
          </cell>
          <cell r="E178">
            <v>18</v>
          </cell>
          <cell r="F178">
            <v>14</v>
          </cell>
          <cell r="G178">
            <v>0</v>
          </cell>
          <cell r="H178">
            <v>0</v>
          </cell>
        </row>
        <row r="179">
          <cell r="A179" t="str">
            <v>187</v>
          </cell>
          <cell r="B179" t="str">
            <v>Circuit 1 JOINT BAY 5/6B - Team 2</v>
          </cell>
          <cell r="C179">
            <v>0</v>
          </cell>
          <cell r="D179">
            <v>0</v>
          </cell>
          <cell r="E179">
            <v>18</v>
          </cell>
          <cell r="F179">
            <v>14</v>
          </cell>
          <cell r="G179">
            <v>0</v>
          </cell>
          <cell r="H179">
            <v>0</v>
          </cell>
        </row>
        <row r="180">
          <cell r="A180" t="str">
            <v>188</v>
          </cell>
          <cell r="B180" t="str">
            <v>Circuit 1 JOINT BAY 6/7A - Team 1</v>
          </cell>
          <cell r="C180">
            <v>0</v>
          </cell>
          <cell r="D180">
            <v>0</v>
          </cell>
          <cell r="E180">
            <v>18</v>
          </cell>
          <cell r="F180">
            <v>14</v>
          </cell>
          <cell r="G180">
            <v>0</v>
          </cell>
          <cell r="H180">
            <v>0</v>
          </cell>
        </row>
        <row r="181">
          <cell r="A181" t="str">
            <v>189</v>
          </cell>
          <cell r="B181" t="str">
            <v>Circuit 1 JOINT BAY 6/7B - Team 1</v>
          </cell>
          <cell r="C181">
            <v>0</v>
          </cell>
          <cell r="D181">
            <v>0</v>
          </cell>
          <cell r="E181">
            <v>18</v>
          </cell>
          <cell r="F181">
            <v>14</v>
          </cell>
          <cell r="G181">
            <v>0</v>
          </cell>
          <cell r="H181">
            <v>0</v>
          </cell>
        </row>
        <row r="182">
          <cell r="A182" t="str">
            <v>190</v>
          </cell>
          <cell r="B182" t="str">
            <v>Circuit 2 JOINT BAY 1/2F - Team 1</v>
          </cell>
          <cell r="C182">
            <v>0</v>
          </cell>
          <cell r="D182">
            <v>0</v>
          </cell>
          <cell r="E182">
            <v>18</v>
          </cell>
          <cell r="F182">
            <v>14</v>
          </cell>
          <cell r="G182">
            <v>0</v>
          </cell>
          <cell r="H182">
            <v>0</v>
          </cell>
        </row>
        <row r="183">
          <cell r="A183" t="str">
            <v>191</v>
          </cell>
          <cell r="B183" t="str">
            <v>Circuit 2 JOINT BAY 1/2E - Team 1</v>
          </cell>
          <cell r="C183">
            <v>0</v>
          </cell>
          <cell r="D183">
            <v>0</v>
          </cell>
          <cell r="E183">
            <v>18</v>
          </cell>
          <cell r="F183">
            <v>14</v>
          </cell>
          <cell r="G183">
            <v>0</v>
          </cell>
          <cell r="H183">
            <v>0</v>
          </cell>
        </row>
        <row r="184">
          <cell r="A184" t="str">
            <v>192</v>
          </cell>
          <cell r="B184" t="str">
            <v>Circuit 2 JOINT BAY 2/3F - Team 2</v>
          </cell>
          <cell r="C184">
            <v>0</v>
          </cell>
          <cell r="D184">
            <v>0</v>
          </cell>
          <cell r="E184">
            <v>18</v>
          </cell>
          <cell r="F184">
            <v>14</v>
          </cell>
          <cell r="G184">
            <v>0</v>
          </cell>
          <cell r="H184">
            <v>0</v>
          </cell>
        </row>
        <row r="185">
          <cell r="A185" t="str">
            <v>193</v>
          </cell>
          <cell r="B185" t="str">
            <v>Circuit 2 JOINT BAY 2/3E - Team 2</v>
          </cell>
          <cell r="C185">
            <v>0</v>
          </cell>
          <cell r="D185">
            <v>0</v>
          </cell>
          <cell r="E185">
            <v>18</v>
          </cell>
          <cell r="F185">
            <v>14</v>
          </cell>
          <cell r="G185">
            <v>0</v>
          </cell>
          <cell r="H185">
            <v>0</v>
          </cell>
        </row>
        <row r="186">
          <cell r="A186" t="str">
            <v>194</v>
          </cell>
          <cell r="B186" t="str">
            <v>Circuit 2 JOINT BAY 3/4F - Team 1</v>
          </cell>
          <cell r="C186">
            <v>0</v>
          </cell>
          <cell r="D186">
            <v>0</v>
          </cell>
          <cell r="E186">
            <v>18</v>
          </cell>
          <cell r="F186">
            <v>14</v>
          </cell>
          <cell r="G186">
            <v>0</v>
          </cell>
          <cell r="H186">
            <v>0</v>
          </cell>
        </row>
        <row r="187">
          <cell r="A187" t="str">
            <v>195</v>
          </cell>
          <cell r="B187" t="str">
            <v>Circuit 2 JOINT BAY 3/4E - Team 2</v>
          </cell>
          <cell r="C187">
            <v>0</v>
          </cell>
          <cell r="D187">
            <v>0</v>
          </cell>
          <cell r="E187">
            <v>18</v>
          </cell>
          <cell r="F187">
            <v>14</v>
          </cell>
          <cell r="G187">
            <v>0</v>
          </cell>
          <cell r="H187">
            <v>0</v>
          </cell>
        </row>
        <row r="188">
          <cell r="A188" t="str">
            <v>196</v>
          </cell>
          <cell r="B188" t="str">
            <v>Circuit 2 JOINT BAY 4/5F - Team 2</v>
          </cell>
          <cell r="C188">
            <v>0</v>
          </cell>
          <cell r="D188">
            <v>0</v>
          </cell>
          <cell r="E188">
            <v>18</v>
          </cell>
          <cell r="F188">
            <v>14</v>
          </cell>
          <cell r="G188">
            <v>0</v>
          </cell>
          <cell r="H188">
            <v>0</v>
          </cell>
        </row>
        <row r="189">
          <cell r="A189" t="str">
            <v>197</v>
          </cell>
          <cell r="B189" t="str">
            <v>Circuit 2 JOINT BAY 4/5E - Team 1</v>
          </cell>
          <cell r="C189">
            <v>0</v>
          </cell>
          <cell r="D189">
            <v>0</v>
          </cell>
          <cell r="E189">
            <v>18</v>
          </cell>
          <cell r="F189">
            <v>14</v>
          </cell>
          <cell r="G189">
            <v>0</v>
          </cell>
          <cell r="H189">
            <v>0</v>
          </cell>
        </row>
        <row r="190">
          <cell r="A190" t="str">
            <v>198</v>
          </cell>
          <cell r="B190" t="str">
            <v>Circuit 2 JOINT BAY 5/6F - Team 2</v>
          </cell>
          <cell r="C190">
            <v>0</v>
          </cell>
          <cell r="D190">
            <v>0</v>
          </cell>
          <cell r="E190">
            <v>18</v>
          </cell>
          <cell r="F190">
            <v>14</v>
          </cell>
          <cell r="G190">
            <v>0</v>
          </cell>
          <cell r="H190">
            <v>0</v>
          </cell>
        </row>
        <row r="191">
          <cell r="A191" t="str">
            <v>199</v>
          </cell>
          <cell r="B191" t="str">
            <v>Circuit 2 JOINT BAY 5/6E - Team 2</v>
          </cell>
          <cell r="C191">
            <v>0</v>
          </cell>
          <cell r="D191">
            <v>0</v>
          </cell>
          <cell r="E191">
            <v>18</v>
          </cell>
          <cell r="F191">
            <v>14</v>
          </cell>
          <cell r="G191">
            <v>0</v>
          </cell>
          <cell r="H191">
            <v>0</v>
          </cell>
        </row>
        <row r="192">
          <cell r="A192" t="str">
            <v>200</v>
          </cell>
          <cell r="B192" t="str">
            <v>Circuit 2 JOINT BAY 6/7F - Team 1</v>
          </cell>
          <cell r="C192">
            <v>0</v>
          </cell>
          <cell r="D192">
            <v>0</v>
          </cell>
          <cell r="E192">
            <v>18</v>
          </cell>
          <cell r="F192">
            <v>14</v>
          </cell>
          <cell r="G192">
            <v>0</v>
          </cell>
          <cell r="H192">
            <v>0</v>
          </cell>
        </row>
        <row r="193">
          <cell r="A193" t="str">
            <v>201</v>
          </cell>
          <cell r="B193" t="str">
            <v>Circuit 2 JOINT BAY 6/7E - Team 1</v>
          </cell>
          <cell r="C193">
            <v>0</v>
          </cell>
          <cell r="D193">
            <v>0</v>
          </cell>
          <cell r="E193">
            <v>18</v>
          </cell>
          <cell r="F193">
            <v>14</v>
          </cell>
          <cell r="G193">
            <v>0</v>
          </cell>
          <cell r="H193">
            <v>0</v>
          </cell>
        </row>
        <row r="194">
          <cell r="A194" t="str">
            <v>202</v>
          </cell>
          <cell r="B194" t="str">
            <v>Circuit 1 JOINT BAY 1/2C - Team 2</v>
          </cell>
          <cell r="C194">
            <v>0</v>
          </cell>
          <cell r="D194">
            <v>0</v>
          </cell>
          <cell r="E194">
            <v>18</v>
          </cell>
          <cell r="F194">
            <v>14</v>
          </cell>
          <cell r="G194">
            <v>0</v>
          </cell>
          <cell r="H194">
            <v>0</v>
          </cell>
        </row>
        <row r="195">
          <cell r="A195" t="str">
            <v>203</v>
          </cell>
          <cell r="B195" t="str">
            <v>Circuit 1 JOINT BAY 2/3C - Team 3</v>
          </cell>
          <cell r="C195">
            <v>0</v>
          </cell>
          <cell r="D195">
            <v>0</v>
          </cell>
          <cell r="E195">
            <v>18</v>
          </cell>
          <cell r="F195">
            <v>14</v>
          </cell>
          <cell r="G195">
            <v>0</v>
          </cell>
          <cell r="H195">
            <v>0</v>
          </cell>
        </row>
        <row r="196">
          <cell r="A196" t="str">
            <v>204</v>
          </cell>
          <cell r="B196" t="str">
            <v>Circuit 2 JOINT BAY 1/2D - Team 2</v>
          </cell>
          <cell r="C196">
            <v>0</v>
          </cell>
          <cell r="D196">
            <v>0</v>
          </cell>
          <cell r="E196">
            <v>18</v>
          </cell>
          <cell r="F196">
            <v>14</v>
          </cell>
          <cell r="G196">
            <v>0</v>
          </cell>
          <cell r="H196">
            <v>0</v>
          </cell>
        </row>
        <row r="197">
          <cell r="A197" t="str">
            <v>205</v>
          </cell>
          <cell r="B197" t="str">
            <v>Circuit 2 JOINT BAY 2/3D - Team 3</v>
          </cell>
          <cell r="C197">
            <v>0</v>
          </cell>
          <cell r="D197">
            <v>0</v>
          </cell>
          <cell r="E197">
            <v>18</v>
          </cell>
          <cell r="F197">
            <v>14</v>
          </cell>
          <cell r="G197">
            <v>0</v>
          </cell>
          <cell r="H197">
            <v>0</v>
          </cell>
        </row>
        <row r="198">
          <cell r="A198" t="str">
            <v>206</v>
          </cell>
          <cell r="B198" t="str">
            <v>Circuit 1 JOINT BAY 3/4C - Team 3</v>
          </cell>
          <cell r="C198">
            <v>0</v>
          </cell>
          <cell r="D198">
            <v>0</v>
          </cell>
          <cell r="E198">
            <v>18</v>
          </cell>
          <cell r="F198">
            <v>14</v>
          </cell>
          <cell r="G198">
            <v>0</v>
          </cell>
          <cell r="H198">
            <v>0</v>
          </cell>
        </row>
        <row r="199">
          <cell r="A199" t="str">
            <v>207</v>
          </cell>
          <cell r="B199" t="str">
            <v>Circuit 2 JOINT BAY 3/4D - Team 3</v>
          </cell>
          <cell r="C199">
            <v>0</v>
          </cell>
          <cell r="D199">
            <v>0</v>
          </cell>
          <cell r="E199">
            <v>18</v>
          </cell>
          <cell r="F199">
            <v>14</v>
          </cell>
          <cell r="G199">
            <v>0</v>
          </cell>
          <cell r="H199">
            <v>0</v>
          </cell>
        </row>
        <row r="200">
          <cell r="A200" t="str">
            <v>208</v>
          </cell>
          <cell r="B200" t="str">
            <v>Circuit 1 JOINT BAY 4/5C - Team 2</v>
          </cell>
          <cell r="C200">
            <v>0</v>
          </cell>
          <cell r="D200">
            <v>0</v>
          </cell>
          <cell r="E200">
            <v>18</v>
          </cell>
          <cell r="F200">
            <v>14</v>
          </cell>
          <cell r="G200">
            <v>0</v>
          </cell>
          <cell r="H200">
            <v>0</v>
          </cell>
        </row>
        <row r="201">
          <cell r="A201" t="str">
            <v>209</v>
          </cell>
          <cell r="B201" t="str">
            <v>Circuit 2 JOINT BAY 4/5D - Team 1</v>
          </cell>
          <cell r="C201">
            <v>0</v>
          </cell>
          <cell r="D201">
            <v>0</v>
          </cell>
          <cell r="E201">
            <v>18</v>
          </cell>
          <cell r="F201">
            <v>14</v>
          </cell>
          <cell r="G201">
            <v>0</v>
          </cell>
          <cell r="H201">
            <v>0</v>
          </cell>
        </row>
        <row r="202">
          <cell r="A202" t="str">
            <v>210</v>
          </cell>
          <cell r="B202" t="str">
            <v>Circuit 1 JOINT BAY 5/6C - Team 2</v>
          </cell>
          <cell r="C202">
            <v>0</v>
          </cell>
          <cell r="D202">
            <v>0</v>
          </cell>
          <cell r="E202">
            <v>18</v>
          </cell>
          <cell r="F202">
            <v>14</v>
          </cell>
          <cell r="G202">
            <v>0</v>
          </cell>
          <cell r="H202">
            <v>0</v>
          </cell>
        </row>
        <row r="203">
          <cell r="A203" t="str">
            <v>211</v>
          </cell>
          <cell r="B203" t="str">
            <v>Circuit 1 JOINT BAY 5/6D - Team 2</v>
          </cell>
          <cell r="C203">
            <v>0</v>
          </cell>
          <cell r="D203">
            <v>0</v>
          </cell>
          <cell r="E203">
            <v>18</v>
          </cell>
          <cell r="F203">
            <v>14</v>
          </cell>
          <cell r="G203">
            <v>0</v>
          </cell>
          <cell r="H203">
            <v>0</v>
          </cell>
        </row>
        <row r="204">
          <cell r="A204" t="str">
            <v>212</v>
          </cell>
          <cell r="B204" t="str">
            <v>Circuit 2 JOINT BAY 6/7C - Team 1</v>
          </cell>
          <cell r="C204">
            <v>0</v>
          </cell>
          <cell r="D204">
            <v>0</v>
          </cell>
          <cell r="E204">
            <v>18</v>
          </cell>
          <cell r="F204">
            <v>14</v>
          </cell>
          <cell r="G204">
            <v>0</v>
          </cell>
          <cell r="H204">
            <v>0</v>
          </cell>
        </row>
        <row r="205">
          <cell r="A205" t="str">
            <v>213</v>
          </cell>
          <cell r="B205" t="str">
            <v>Circuit 2 JOINT BAY 6/7D - Team 1</v>
          </cell>
          <cell r="C205">
            <v>0</v>
          </cell>
          <cell r="D205">
            <v>0</v>
          </cell>
          <cell r="E205">
            <v>18</v>
          </cell>
          <cell r="F205">
            <v>14</v>
          </cell>
          <cell r="G205">
            <v>0</v>
          </cell>
          <cell r="H205">
            <v>0</v>
          </cell>
        </row>
        <row r="206">
          <cell r="A206" t="str">
            <v>214</v>
          </cell>
          <cell r="B206" t="str">
            <v>Western Sealing End Compound Terminations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</row>
        <row r="207">
          <cell r="A207" t="str">
            <v>215</v>
          </cell>
          <cell r="B207" t="str">
            <v>Scaffolding A,B,C</v>
          </cell>
          <cell r="C207">
            <v>0</v>
          </cell>
          <cell r="D207">
            <v>0</v>
          </cell>
          <cell r="E207">
            <v>1</v>
          </cell>
          <cell r="F207">
            <v>0</v>
          </cell>
          <cell r="G207">
            <v>0</v>
          </cell>
          <cell r="H207">
            <v>0</v>
          </cell>
        </row>
        <row r="208">
          <cell r="A208" t="str">
            <v>216</v>
          </cell>
          <cell r="B208" t="str">
            <v>Circuit 1A - Section 1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</row>
        <row r="209">
          <cell r="A209" t="str">
            <v>217</v>
          </cell>
          <cell r="B209" t="str">
            <v>Circuit 1B - Section 1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</row>
        <row r="210">
          <cell r="A210" t="str">
            <v>218</v>
          </cell>
          <cell r="B210" t="str">
            <v>Circuit 1C - Section 1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</row>
        <row r="211">
          <cell r="A211" t="str">
            <v>219</v>
          </cell>
          <cell r="B211" t="str">
            <v>Scaffolding D,E,F</v>
          </cell>
          <cell r="C211">
            <v>0</v>
          </cell>
          <cell r="D211">
            <v>0</v>
          </cell>
          <cell r="E211">
            <v>1</v>
          </cell>
          <cell r="F211">
            <v>0</v>
          </cell>
          <cell r="G211">
            <v>0</v>
          </cell>
          <cell r="H211">
            <v>0</v>
          </cell>
        </row>
        <row r="212">
          <cell r="A212" t="str">
            <v>220</v>
          </cell>
          <cell r="B212" t="str">
            <v>Circuit 2D - Section 1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</row>
        <row r="213">
          <cell r="A213" t="str">
            <v>221</v>
          </cell>
          <cell r="B213" t="str">
            <v>Circuit 2E - Section 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</row>
        <row r="214">
          <cell r="A214" t="str">
            <v>222</v>
          </cell>
          <cell r="B214" t="str">
            <v>Circuit 2F - Section 1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A215" t="str">
            <v>223</v>
          </cell>
          <cell r="B215" t="str">
            <v>Lower scaffolding for A/C test</v>
          </cell>
          <cell r="C215">
            <v>0</v>
          </cell>
          <cell r="D215">
            <v>0</v>
          </cell>
          <cell r="E215">
            <v>1</v>
          </cell>
          <cell r="F215">
            <v>0</v>
          </cell>
          <cell r="G215">
            <v>0</v>
          </cell>
          <cell r="H215">
            <v>0</v>
          </cell>
        </row>
        <row r="216">
          <cell r="A216" t="str">
            <v>224</v>
          </cell>
          <cell r="B216" t="str">
            <v>Eastern Sealing End Compound Terminations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</row>
        <row r="217">
          <cell r="A217" t="str">
            <v>225</v>
          </cell>
          <cell r="B217" t="str">
            <v>Scaffolding A,B,C</v>
          </cell>
          <cell r="C217">
            <v>0</v>
          </cell>
          <cell r="D217">
            <v>0</v>
          </cell>
          <cell r="E217">
            <v>1</v>
          </cell>
          <cell r="F217">
            <v>0</v>
          </cell>
          <cell r="G217">
            <v>0</v>
          </cell>
          <cell r="H217">
            <v>0</v>
          </cell>
        </row>
        <row r="218">
          <cell r="A218" t="str">
            <v>226</v>
          </cell>
          <cell r="B218" t="str">
            <v>Circuit 1A - Section 7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</row>
        <row r="219">
          <cell r="A219" t="str">
            <v>227</v>
          </cell>
          <cell r="B219" t="str">
            <v>Circuit 1B - Section 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</row>
        <row r="220">
          <cell r="A220" t="str">
            <v>228</v>
          </cell>
          <cell r="B220" t="str">
            <v>Circuit 1C - Section 7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</row>
        <row r="221">
          <cell r="A221" t="str">
            <v>229</v>
          </cell>
          <cell r="B221" t="str">
            <v>Scaffolding D,E,F</v>
          </cell>
          <cell r="C221">
            <v>0</v>
          </cell>
          <cell r="D221">
            <v>0</v>
          </cell>
          <cell r="E221">
            <v>1</v>
          </cell>
          <cell r="F221">
            <v>0</v>
          </cell>
          <cell r="G221">
            <v>0</v>
          </cell>
          <cell r="H221">
            <v>0</v>
          </cell>
        </row>
        <row r="222">
          <cell r="A222" t="str">
            <v>230</v>
          </cell>
          <cell r="B222" t="str">
            <v>Circuit 2D - Section 7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</row>
        <row r="223">
          <cell r="A223" t="str">
            <v>231</v>
          </cell>
          <cell r="B223" t="str">
            <v>Circuit 2E - Section 7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</row>
        <row r="224">
          <cell r="A224" t="str">
            <v>232</v>
          </cell>
          <cell r="B224" t="str">
            <v>Circuit 2F - Section 7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</row>
        <row r="225">
          <cell r="A225" t="str">
            <v>233</v>
          </cell>
          <cell r="B225" t="str">
            <v>Lower scaffolding for A/C test</v>
          </cell>
          <cell r="C225">
            <v>0</v>
          </cell>
          <cell r="D225">
            <v>0</v>
          </cell>
          <cell r="E225">
            <v>1</v>
          </cell>
          <cell r="F225">
            <v>0</v>
          </cell>
          <cell r="G225">
            <v>0</v>
          </cell>
          <cell r="H225">
            <v>0</v>
          </cell>
        </row>
        <row r="226">
          <cell r="A226" t="str">
            <v>234</v>
          </cell>
          <cell r="B226" t="str">
            <v>Backfill Joint Bays and install optional Fibre optic pit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</row>
        <row r="227">
          <cell r="A227" t="str">
            <v>235</v>
          </cell>
          <cell r="B227" t="str">
            <v>JOINT BAY 1/2A  - CBS,Slab, Strike Timbers and Backfill</v>
          </cell>
          <cell r="C227">
            <v>0</v>
          </cell>
          <cell r="D227">
            <v>0</v>
          </cell>
          <cell r="E227">
            <v>13</v>
          </cell>
          <cell r="F227">
            <v>0</v>
          </cell>
          <cell r="G227">
            <v>0</v>
          </cell>
          <cell r="H227">
            <v>0</v>
          </cell>
        </row>
        <row r="228">
          <cell r="A228" t="str">
            <v>236</v>
          </cell>
          <cell r="B228" t="str">
            <v>JOINT BAY 1/2B   - CBS,Slab, Strike Timbers and Backfill</v>
          </cell>
          <cell r="C228">
            <v>0</v>
          </cell>
          <cell r="D228">
            <v>0</v>
          </cell>
          <cell r="E228">
            <v>13</v>
          </cell>
          <cell r="F228">
            <v>0</v>
          </cell>
          <cell r="G228">
            <v>0</v>
          </cell>
          <cell r="H228">
            <v>0</v>
          </cell>
        </row>
        <row r="229">
          <cell r="A229" t="str">
            <v>237</v>
          </cell>
          <cell r="B229" t="str">
            <v>JOINT BAY 2/3A   - CBS,Slab, Strike Timbers and Backfill</v>
          </cell>
          <cell r="C229">
            <v>0</v>
          </cell>
          <cell r="D229">
            <v>0</v>
          </cell>
          <cell r="E229">
            <v>13</v>
          </cell>
          <cell r="F229">
            <v>0</v>
          </cell>
          <cell r="G229">
            <v>0</v>
          </cell>
          <cell r="H229">
            <v>0</v>
          </cell>
        </row>
        <row r="230">
          <cell r="A230" t="str">
            <v>238</v>
          </cell>
          <cell r="B230" t="str">
            <v>JOINT BAY 2/3B   - CBS,Slab, Strike Timbers and Backfill</v>
          </cell>
          <cell r="C230">
            <v>0</v>
          </cell>
          <cell r="D230">
            <v>0</v>
          </cell>
          <cell r="E230">
            <v>13</v>
          </cell>
          <cell r="F230">
            <v>0</v>
          </cell>
          <cell r="G230">
            <v>0</v>
          </cell>
          <cell r="H230">
            <v>0</v>
          </cell>
        </row>
        <row r="231">
          <cell r="A231" t="str">
            <v>239</v>
          </cell>
          <cell r="B231" t="str">
            <v>JOINT BAY 3/4A   - CBS,Slab, Strike Timbers and Backfill</v>
          </cell>
          <cell r="C231">
            <v>0</v>
          </cell>
          <cell r="D231">
            <v>0</v>
          </cell>
          <cell r="E231">
            <v>13</v>
          </cell>
          <cell r="F231">
            <v>0</v>
          </cell>
          <cell r="G231">
            <v>0</v>
          </cell>
          <cell r="H231">
            <v>0</v>
          </cell>
        </row>
        <row r="232">
          <cell r="A232" t="str">
            <v>240</v>
          </cell>
          <cell r="B232" t="str">
            <v>JOINT BAY 3/4B  - CBS,Slab, Strike Timbers and Backfill</v>
          </cell>
          <cell r="C232">
            <v>0</v>
          </cell>
          <cell r="D232">
            <v>0</v>
          </cell>
          <cell r="E232">
            <v>13</v>
          </cell>
          <cell r="F232">
            <v>0</v>
          </cell>
          <cell r="G232">
            <v>0</v>
          </cell>
          <cell r="H232">
            <v>0</v>
          </cell>
        </row>
        <row r="233">
          <cell r="A233" t="str">
            <v>241</v>
          </cell>
          <cell r="B233" t="str">
            <v>JOINT BAY 4/5A  - CBS,Slab, Strike Timbers and Backfill</v>
          </cell>
          <cell r="C233">
            <v>0</v>
          </cell>
          <cell r="D233">
            <v>0</v>
          </cell>
          <cell r="E233">
            <v>13</v>
          </cell>
          <cell r="F233">
            <v>0</v>
          </cell>
          <cell r="G233">
            <v>0</v>
          </cell>
          <cell r="H233">
            <v>0</v>
          </cell>
        </row>
        <row r="234">
          <cell r="A234" t="str">
            <v>242</v>
          </cell>
          <cell r="B234" t="str">
            <v>JOINT BAY 4/5B  - CBS,Slab, Strike Timbers and Backfill</v>
          </cell>
          <cell r="C234">
            <v>0</v>
          </cell>
          <cell r="D234">
            <v>0</v>
          </cell>
          <cell r="E234">
            <v>13</v>
          </cell>
          <cell r="F234">
            <v>0</v>
          </cell>
          <cell r="G234">
            <v>0</v>
          </cell>
          <cell r="H234">
            <v>0</v>
          </cell>
        </row>
        <row r="235">
          <cell r="A235" t="str">
            <v>243</v>
          </cell>
          <cell r="B235" t="str">
            <v>JOINT BAY 5/6A  - CBS,Slab, Strike Timbers and Backfill</v>
          </cell>
          <cell r="C235">
            <v>0</v>
          </cell>
          <cell r="D235">
            <v>0</v>
          </cell>
          <cell r="E235">
            <v>13</v>
          </cell>
          <cell r="F235">
            <v>0</v>
          </cell>
          <cell r="G235">
            <v>0</v>
          </cell>
          <cell r="H235">
            <v>0</v>
          </cell>
        </row>
        <row r="236">
          <cell r="A236" t="str">
            <v>244</v>
          </cell>
          <cell r="B236" t="str">
            <v>JOINT BAY 5/6B  - CBS,Slab, Strike Timbers and Backfill</v>
          </cell>
          <cell r="C236">
            <v>0</v>
          </cell>
          <cell r="D236">
            <v>0</v>
          </cell>
          <cell r="E236">
            <v>13</v>
          </cell>
          <cell r="F236">
            <v>0</v>
          </cell>
          <cell r="G236">
            <v>0</v>
          </cell>
          <cell r="H236">
            <v>0</v>
          </cell>
        </row>
        <row r="237">
          <cell r="A237" t="str">
            <v>245</v>
          </cell>
          <cell r="B237" t="str">
            <v>JOINT BAY 6/7A  - CBS,Slab, Strike Timbers and Backfill</v>
          </cell>
          <cell r="C237">
            <v>0</v>
          </cell>
          <cell r="D237">
            <v>0</v>
          </cell>
          <cell r="E237">
            <v>13</v>
          </cell>
          <cell r="F237">
            <v>0</v>
          </cell>
          <cell r="G237">
            <v>0</v>
          </cell>
          <cell r="H237">
            <v>0</v>
          </cell>
        </row>
        <row r="238">
          <cell r="A238" t="str">
            <v>246</v>
          </cell>
          <cell r="B238" t="str">
            <v>JOINT BAY 6/7B  - CBS,Slab, Strike Timbers and Backfill</v>
          </cell>
          <cell r="C238">
            <v>0</v>
          </cell>
          <cell r="D238">
            <v>0</v>
          </cell>
          <cell r="E238">
            <v>13</v>
          </cell>
          <cell r="F238">
            <v>0</v>
          </cell>
          <cell r="G238">
            <v>0</v>
          </cell>
          <cell r="H238">
            <v>0</v>
          </cell>
        </row>
        <row r="239">
          <cell r="A239" t="str">
            <v>247</v>
          </cell>
          <cell r="B239" t="str">
            <v>JOINT BAY 1/2F  - CBS,Slab, Strike Timbers and Backfill</v>
          </cell>
          <cell r="C239">
            <v>0</v>
          </cell>
          <cell r="D239">
            <v>0</v>
          </cell>
          <cell r="E239">
            <v>13</v>
          </cell>
          <cell r="F239">
            <v>0</v>
          </cell>
          <cell r="G239">
            <v>0</v>
          </cell>
          <cell r="H239">
            <v>0</v>
          </cell>
        </row>
        <row r="240">
          <cell r="A240" t="str">
            <v>248</v>
          </cell>
          <cell r="B240" t="str">
            <v>JOINT BAY 1/2E   - CBS,Slab, Strike Timbers and Backfill</v>
          </cell>
          <cell r="C240">
            <v>0</v>
          </cell>
          <cell r="D240">
            <v>0</v>
          </cell>
          <cell r="E240">
            <v>13</v>
          </cell>
          <cell r="F240">
            <v>0</v>
          </cell>
          <cell r="G240">
            <v>0</v>
          </cell>
          <cell r="H240">
            <v>0</v>
          </cell>
        </row>
        <row r="241">
          <cell r="A241" t="str">
            <v>249</v>
          </cell>
          <cell r="B241" t="str">
            <v>JOINT BAY 2/3F  - CBS,Slab, Strike Timbers and Backfill</v>
          </cell>
          <cell r="C241">
            <v>0</v>
          </cell>
          <cell r="D241">
            <v>0</v>
          </cell>
          <cell r="E241">
            <v>13</v>
          </cell>
          <cell r="F241">
            <v>0</v>
          </cell>
          <cell r="G241">
            <v>0</v>
          </cell>
          <cell r="H241">
            <v>0</v>
          </cell>
        </row>
        <row r="242">
          <cell r="A242" t="str">
            <v>250</v>
          </cell>
          <cell r="B242" t="str">
            <v>JOINT BAY 2/3E  - CBS,Slab, Strike Timbers and Backfill</v>
          </cell>
          <cell r="C242">
            <v>0</v>
          </cell>
          <cell r="D242">
            <v>0</v>
          </cell>
          <cell r="E242">
            <v>13</v>
          </cell>
          <cell r="F242">
            <v>0</v>
          </cell>
          <cell r="G242">
            <v>0</v>
          </cell>
          <cell r="H242">
            <v>0</v>
          </cell>
        </row>
        <row r="243">
          <cell r="A243" t="str">
            <v>251</v>
          </cell>
          <cell r="B243" t="str">
            <v>JOINT BAY 3/4F  - CBS,Slab, Strike Timbers and Backfill</v>
          </cell>
          <cell r="C243">
            <v>0</v>
          </cell>
          <cell r="D243">
            <v>0</v>
          </cell>
          <cell r="E243">
            <v>13</v>
          </cell>
          <cell r="F243">
            <v>0</v>
          </cell>
          <cell r="G243">
            <v>0</v>
          </cell>
          <cell r="H243">
            <v>0</v>
          </cell>
        </row>
        <row r="244">
          <cell r="A244" t="str">
            <v>252</v>
          </cell>
          <cell r="B244" t="str">
            <v>JOINT BAY 3/4E  - CBS,Slab, Strike Timbers and Backfill</v>
          </cell>
          <cell r="C244">
            <v>0</v>
          </cell>
          <cell r="D244">
            <v>0</v>
          </cell>
          <cell r="E244">
            <v>13</v>
          </cell>
          <cell r="F244">
            <v>0</v>
          </cell>
          <cell r="G244">
            <v>0</v>
          </cell>
          <cell r="H244">
            <v>0</v>
          </cell>
        </row>
        <row r="245">
          <cell r="A245" t="str">
            <v>253</v>
          </cell>
          <cell r="B245" t="str">
            <v>JOINT BAY 4/5F  - CBS,Slab, Strike Timbers and Backfill</v>
          </cell>
          <cell r="C245">
            <v>0</v>
          </cell>
          <cell r="D245">
            <v>0</v>
          </cell>
          <cell r="E245">
            <v>13</v>
          </cell>
          <cell r="F245">
            <v>0</v>
          </cell>
          <cell r="G245">
            <v>0</v>
          </cell>
          <cell r="H245">
            <v>0</v>
          </cell>
        </row>
        <row r="246">
          <cell r="A246" t="str">
            <v>254</v>
          </cell>
          <cell r="B246" t="str">
            <v>JOINT BAY 4/5E  - CBS,Slab, Strike Timbers and Backfill</v>
          </cell>
          <cell r="C246">
            <v>0</v>
          </cell>
          <cell r="D246">
            <v>0</v>
          </cell>
          <cell r="E246">
            <v>13</v>
          </cell>
          <cell r="F246">
            <v>0</v>
          </cell>
          <cell r="G246">
            <v>0</v>
          </cell>
          <cell r="H246">
            <v>0</v>
          </cell>
        </row>
        <row r="247">
          <cell r="A247" t="str">
            <v>255</v>
          </cell>
          <cell r="B247" t="str">
            <v>JOINT BAY 5/6F  - CBS,Slab, Strike Timbers and Backfill</v>
          </cell>
          <cell r="C247">
            <v>0</v>
          </cell>
          <cell r="D247">
            <v>0</v>
          </cell>
          <cell r="E247">
            <v>13</v>
          </cell>
          <cell r="F247">
            <v>0</v>
          </cell>
          <cell r="G247">
            <v>0</v>
          </cell>
          <cell r="H247">
            <v>0</v>
          </cell>
        </row>
        <row r="248">
          <cell r="A248" t="str">
            <v>256</v>
          </cell>
          <cell r="B248" t="str">
            <v>JOINT BAY 5/6E  - CBS,Slab, Strike Timbers and Backfill</v>
          </cell>
          <cell r="C248">
            <v>0</v>
          </cell>
          <cell r="D248">
            <v>0</v>
          </cell>
          <cell r="E248">
            <v>13</v>
          </cell>
          <cell r="F248">
            <v>0</v>
          </cell>
          <cell r="G248">
            <v>0</v>
          </cell>
          <cell r="H248">
            <v>0</v>
          </cell>
        </row>
        <row r="249">
          <cell r="A249" t="str">
            <v>257</v>
          </cell>
          <cell r="B249" t="str">
            <v>JOINT BAY 6/7F  - CBS,Slab, Strike Timbers and Backfill</v>
          </cell>
          <cell r="C249">
            <v>0</v>
          </cell>
          <cell r="D249">
            <v>0</v>
          </cell>
          <cell r="E249">
            <v>13</v>
          </cell>
          <cell r="F249">
            <v>0</v>
          </cell>
          <cell r="G249">
            <v>0</v>
          </cell>
          <cell r="H249">
            <v>0</v>
          </cell>
        </row>
        <row r="250">
          <cell r="A250" t="str">
            <v>258</v>
          </cell>
          <cell r="B250" t="str">
            <v>JOINT BAY 6/7E  - CBS,Slab, Strike Timbers and Backfill</v>
          </cell>
          <cell r="C250">
            <v>0</v>
          </cell>
          <cell r="D250">
            <v>0</v>
          </cell>
          <cell r="E250">
            <v>13</v>
          </cell>
          <cell r="F250">
            <v>0</v>
          </cell>
          <cell r="G250">
            <v>0</v>
          </cell>
          <cell r="H250">
            <v>0</v>
          </cell>
        </row>
        <row r="251">
          <cell r="A251" t="str">
            <v>259</v>
          </cell>
          <cell r="B251" t="str">
            <v>JOINT BAY 1/2C  - CBS,Slab, Strike Timbers and Backfill</v>
          </cell>
          <cell r="C251">
            <v>0</v>
          </cell>
          <cell r="D251">
            <v>0</v>
          </cell>
          <cell r="E251">
            <v>13</v>
          </cell>
          <cell r="F251">
            <v>0</v>
          </cell>
          <cell r="G251">
            <v>0</v>
          </cell>
          <cell r="H251">
            <v>0</v>
          </cell>
        </row>
        <row r="252">
          <cell r="A252" t="str">
            <v>260</v>
          </cell>
          <cell r="B252" t="str">
            <v>JOINT BAY 2/3C  - CBS,Slab, Strike Timbers and Backfill</v>
          </cell>
          <cell r="C252">
            <v>0</v>
          </cell>
          <cell r="D252">
            <v>0</v>
          </cell>
          <cell r="E252">
            <v>13</v>
          </cell>
          <cell r="F252">
            <v>0</v>
          </cell>
          <cell r="G252">
            <v>0</v>
          </cell>
          <cell r="H252">
            <v>0</v>
          </cell>
        </row>
        <row r="253">
          <cell r="A253" t="str">
            <v>261</v>
          </cell>
          <cell r="B253" t="str">
            <v>JOINT BAY 1/2D  - CBS,Slab, Strike Timbers and Backfill</v>
          </cell>
          <cell r="C253">
            <v>0</v>
          </cell>
          <cell r="D253">
            <v>0</v>
          </cell>
          <cell r="E253">
            <v>13</v>
          </cell>
          <cell r="F253">
            <v>0</v>
          </cell>
          <cell r="G253">
            <v>0</v>
          </cell>
          <cell r="H253">
            <v>0</v>
          </cell>
        </row>
        <row r="254">
          <cell r="A254" t="str">
            <v>262</v>
          </cell>
          <cell r="B254" t="str">
            <v>JOINT BAY 2/3D  - CBS,Slab, Strike Timbers and Backfill</v>
          </cell>
          <cell r="C254">
            <v>0</v>
          </cell>
          <cell r="D254">
            <v>0</v>
          </cell>
          <cell r="E254">
            <v>13</v>
          </cell>
          <cell r="F254">
            <v>0</v>
          </cell>
          <cell r="G254">
            <v>0</v>
          </cell>
          <cell r="H254">
            <v>0</v>
          </cell>
        </row>
        <row r="255">
          <cell r="A255" t="str">
            <v>263</v>
          </cell>
          <cell r="B255" t="str">
            <v>JOINT BAY 3/4C  - CBS,Slab, Strike Timbers and Backfill</v>
          </cell>
          <cell r="C255">
            <v>0</v>
          </cell>
          <cell r="D255">
            <v>0</v>
          </cell>
          <cell r="E255">
            <v>13</v>
          </cell>
          <cell r="F255">
            <v>0</v>
          </cell>
          <cell r="G255">
            <v>0</v>
          </cell>
          <cell r="H255">
            <v>0</v>
          </cell>
        </row>
        <row r="256">
          <cell r="A256" t="str">
            <v>264</v>
          </cell>
          <cell r="B256" t="str">
            <v>JOINT BAY 3/4D  - CBS,Slab, Strike Timbers and Backfill</v>
          </cell>
          <cell r="C256">
            <v>0</v>
          </cell>
          <cell r="D256">
            <v>0</v>
          </cell>
          <cell r="E256">
            <v>13</v>
          </cell>
          <cell r="F256">
            <v>0</v>
          </cell>
          <cell r="G256">
            <v>0</v>
          </cell>
          <cell r="H256">
            <v>0</v>
          </cell>
        </row>
        <row r="257">
          <cell r="A257" t="str">
            <v>265</v>
          </cell>
          <cell r="B257" t="str">
            <v>JOINT BAY 4/5C  - CBS,Slab, Strike Timbers and Backfill</v>
          </cell>
          <cell r="C257">
            <v>0</v>
          </cell>
          <cell r="D257">
            <v>0</v>
          </cell>
          <cell r="E257">
            <v>13</v>
          </cell>
          <cell r="F257">
            <v>0</v>
          </cell>
          <cell r="G257">
            <v>0</v>
          </cell>
          <cell r="H257">
            <v>0</v>
          </cell>
        </row>
        <row r="258">
          <cell r="A258" t="str">
            <v>266</v>
          </cell>
          <cell r="B258" t="str">
            <v>JOINT BAY 4/5D  - CBS,Slab, Strike Timbers and Backfill</v>
          </cell>
          <cell r="C258">
            <v>0</v>
          </cell>
          <cell r="D258">
            <v>0</v>
          </cell>
          <cell r="E258">
            <v>13</v>
          </cell>
          <cell r="F258">
            <v>0</v>
          </cell>
          <cell r="G258">
            <v>0</v>
          </cell>
          <cell r="H258">
            <v>0</v>
          </cell>
        </row>
        <row r="259">
          <cell r="A259" t="str">
            <v>267</v>
          </cell>
          <cell r="B259" t="str">
            <v>JOINT BAY 5/6C  - CBS,Slab, Strike Timbers and Backfill</v>
          </cell>
          <cell r="C259">
            <v>0</v>
          </cell>
          <cell r="D259">
            <v>0</v>
          </cell>
          <cell r="E259">
            <v>13</v>
          </cell>
          <cell r="F259">
            <v>0</v>
          </cell>
          <cell r="G259">
            <v>0</v>
          </cell>
          <cell r="H259">
            <v>0</v>
          </cell>
        </row>
        <row r="260">
          <cell r="A260" t="str">
            <v>268</v>
          </cell>
          <cell r="B260" t="str">
            <v>JOINT BAY 5/6D  - CBS,Slab, Strike Timbers and Backfill</v>
          </cell>
          <cell r="C260">
            <v>0</v>
          </cell>
          <cell r="D260">
            <v>0</v>
          </cell>
          <cell r="E260">
            <v>13</v>
          </cell>
          <cell r="F260">
            <v>0</v>
          </cell>
          <cell r="G260">
            <v>0</v>
          </cell>
          <cell r="H260">
            <v>0</v>
          </cell>
        </row>
        <row r="261">
          <cell r="A261" t="str">
            <v>269</v>
          </cell>
          <cell r="B261" t="str">
            <v>JOINT BAY 6/7C  - CBS,Slab, Strike Timbers and Backfill</v>
          </cell>
          <cell r="C261">
            <v>0</v>
          </cell>
          <cell r="D261">
            <v>0</v>
          </cell>
          <cell r="E261">
            <v>13</v>
          </cell>
          <cell r="F261">
            <v>0</v>
          </cell>
          <cell r="G261">
            <v>0</v>
          </cell>
          <cell r="H261">
            <v>0</v>
          </cell>
        </row>
        <row r="262">
          <cell r="A262" t="str">
            <v>270</v>
          </cell>
          <cell r="B262" t="str">
            <v>JOINT BAY 6/7D  - CBS,Slab, Strike Timbers and Backfill</v>
          </cell>
          <cell r="C262">
            <v>0</v>
          </cell>
          <cell r="D262">
            <v>0</v>
          </cell>
          <cell r="E262">
            <v>13</v>
          </cell>
          <cell r="F262">
            <v>0</v>
          </cell>
          <cell r="G262">
            <v>0</v>
          </cell>
          <cell r="H262">
            <v>0</v>
          </cell>
        </row>
        <row r="263">
          <cell r="A263" t="str">
            <v>271</v>
          </cell>
          <cell r="B263" t="str">
            <v>HV TESTING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</row>
        <row r="264">
          <cell r="A264">
            <v>272</v>
          </cell>
          <cell r="B264" t="str">
            <v>Circuit 1A -  (incl. PD testing)</v>
          </cell>
          <cell r="C264">
            <v>0</v>
          </cell>
          <cell r="D264">
            <v>0</v>
          </cell>
          <cell r="E264">
            <v>2</v>
          </cell>
          <cell r="F264">
            <v>0</v>
          </cell>
          <cell r="G264">
            <v>0</v>
          </cell>
          <cell r="H264">
            <v>0</v>
          </cell>
        </row>
        <row r="265">
          <cell r="A265">
            <v>273</v>
          </cell>
          <cell r="B265" t="str">
            <v>Circuit 1B</v>
          </cell>
          <cell r="C265">
            <v>0</v>
          </cell>
          <cell r="D265">
            <v>0</v>
          </cell>
          <cell r="E265">
            <v>2</v>
          </cell>
          <cell r="F265">
            <v>0</v>
          </cell>
          <cell r="G265">
            <v>0</v>
          </cell>
          <cell r="H265">
            <v>0</v>
          </cell>
        </row>
        <row r="266">
          <cell r="A266">
            <v>274</v>
          </cell>
          <cell r="B266" t="str">
            <v>Circuit 1C</v>
          </cell>
          <cell r="C266">
            <v>0</v>
          </cell>
          <cell r="D266">
            <v>0</v>
          </cell>
          <cell r="E266">
            <v>2</v>
          </cell>
          <cell r="F266">
            <v>0</v>
          </cell>
          <cell r="G266">
            <v>0</v>
          </cell>
          <cell r="H266">
            <v>0</v>
          </cell>
        </row>
        <row r="267">
          <cell r="A267" t="str">
            <v>275</v>
          </cell>
          <cell r="B267" t="str">
            <v>First Circuit tested</v>
          </cell>
          <cell r="C267">
            <v>0</v>
          </cell>
          <cell r="D267">
            <v>0</v>
          </cell>
          <cell r="E267">
            <v>4</v>
          </cell>
          <cell r="F267">
            <v>0</v>
          </cell>
          <cell r="G267">
            <v>0</v>
          </cell>
          <cell r="H267">
            <v>0</v>
          </cell>
        </row>
        <row r="268">
          <cell r="A268">
            <v>276</v>
          </cell>
          <cell r="B268" t="str">
            <v>Remove scaffolding A,B, C</v>
          </cell>
          <cell r="C268">
            <v>0</v>
          </cell>
          <cell r="D268">
            <v>0</v>
          </cell>
          <cell r="E268">
            <v>1</v>
          </cell>
          <cell r="F268">
            <v>0</v>
          </cell>
          <cell r="G268">
            <v>0</v>
          </cell>
          <cell r="H268">
            <v>0</v>
          </cell>
        </row>
        <row r="269">
          <cell r="A269">
            <v>277</v>
          </cell>
          <cell r="B269" t="str">
            <v>Circuit 2D</v>
          </cell>
          <cell r="C269">
            <v>0</v>
          </cell>
          <cell r="D269">
            <v>0</v>
          </cell>
          <cell r="E269">
            <v>2</v>
          </cell>
          <cell r="F269">
            <v>0</v>
          </cell>
          <cell r="G269">
            <v>0</v>
          </cell>
          <cell r="H269">
            <v>0</v>
          </cell>
        </row>
        <row r="270">
          <cell r="A270">
            <v>278</v>
          </cell>
          <cell r="B270" t="str">
            <v>Circuit 2E</v>
          </cell>
          <cell r="C270">
            <v>0</v>
          </cell>
          <cell r="D270">
            <v>0</v>
          </cell>
          <cell r="E270">
            <v>2</v>
          </cell>
          <cell r="F270">
            <v>0</v>
          </cell>
          <cell r="G270">
            <v>0</v>
          </cell>
          <cell r="H270">
            <v>0</v>
          </cell>
        </row>
        <row r="271">
          <cell r="A271">
            <v>279</v>
          </cell>
          <cell r="B271" t="str">
            <v>Circuit 2F</v>
          </cell>
          <cell r="C271">
            <v>0</v>
          </cell>
          <cell r="D271">
            <v>0</v>
          </cell>
          <cell r="E271">
            <v>2</v>
          </cell>
          <cell r="F271">
            <v>0</v>
          </cell>
          <cell r="G271">
            <v>0</v>
          </cell>
          <cell r="H271">
            <v>0</v>
          </cell>
        </row>
        <row r="272">
          <cell r="A272">
            <v>280</v>
          </cell>
          <cell r="B272" t="str">
            <v>Second circuit tested</v>
          </cell>
          <cell r="C272">
            <v>0</v>
          </cell>
          <cell r="D272">
            <v>0</v>
          </cell>
          <cell r="E272">
            <v>4</v>
          </cell>
          <cell r="F272">
            <v>0</v>
          </cell>
          <cell r="G272">
            <v>0</v>
          </cell>
          <cell r="H272">
            <v>0</v>
          </cell>
        </row>
        <row r="273">
          <cell r="A273">
            <v>281</v>
          </cell>
          <cell r="B273" t="str">
            <v>Remove Scaffolding D, E, F</v>
          </cell>
          <cell r="C273">
            <v>0</v>
          </cell>
          <cell r="D273">
            <v>0</v>
          </cell>
          <cell r="E273">
            <v>1</v>
          </cell>
          <cell r="F273">
            <v>0</v>
          </cell>
          <cell r="G273">
            <v>0</v>
          </cell>
          <cell r="H273">
            <v>0</v>
          </cell>
        </row>
        <row r="274">
          <cell r="A274">
            <v>282</v>
          </cell>
          <cell r="B274" t="str">
            <v>Demobilise test equipment</v>
          </cell>
          <cell r="C274">
            <v>0</v>
          </cell>
          <cell r="D274">
            <v>0</v>
          </cell>
          <cell r="E274">
            <v>2</v>
          </cell>
          <cell r="F274">
            <v>0</v>
          </cell>
          <cell r="G274">
            <v>0</v>
          </cell>
          <cell r="H274">
            <v>0</v>
          </cell>
        </row>
        <row r="275">
          <cell r="A275" t="str">
            <v>283</v>
          </cell>
          <cell r="B275" t="str">
            <v>Busbars and Downdroppers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</row>
        <row r="276">
          <cell r="A276" t="str">
            <v>284</v>
          </cell>
          <cell r="B276" t="str">
            <v>Western Sealing End Compound Circuit 1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</row>
        <row r="277">
          <cell r="A277" t="str">
            <v>285</v>
          </cell>
          <cell r="B277" t="str">
            <v>Eastern Sealing End Compound Circuit 1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</row>
        <row r="278">
          <cell r="A278" t="str">
            <v>286</v>
          </cell>
          <cell r="B278" t="str">
            <v>Western Sealing End Compound Circuit 2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</row>
        <row r="279">
          <cell r="A279" t="str">
            <v>287</v>
          </cell>
          <cell r="B279" t="str">
            <v>Eastern Sealing End Compound Circuit 2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</row>
        <row r="280">
          <cell r="A280">
            <v>288</v>
          </cell>
          <cell r="B280" t="str">
            <v>Commissioning (4/day for Commissioning + 54/day for all main flows as below)</v>
          </cell>
          <cell r="C280">
            <v>0</v>
          </cell>
          <cell r="D280">
            <v>0</v>
          </cell>
          <cell r="E280">
            <v>0</v>
          </cell>
          <cell r="F280">
            <v>58</v>
          </cell>
          <cell r="G280">
            <v>0</v>
          </cell>
          <cell r="H280">
            <v>0</v>
          </cell>
        </row>
        <row r="281">
          <cell r="A281">
            <v>289</v>
          </cell>
          <cell r="B281" t="str">
            <v>Contractors Staff/Plant Drivers/Plant Maintenance/Security/NG Client/H&amp;S Inspections</v>
          </cell>
          <cell r="C281">
            <v>0</v>
          </cell>
          <cell r="D281">
            <v>0</v>
          </cell>
          <cell r="E281">
            <v>0</v>
          </cell>
          <cell r="F281">
            <v>54</v>
          </cell>
          <cell r="G281">
            <v>0</v>
          </cell>
          <cell r="H281">
            <v>0</v>
          </cell>
        </row>
        <row r="282">
          <cell r="A282">
            <v>290</v>
          </cell>
          <cell r="B282" t="str">
            <v>Site De-Mobilisation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</row>
        <row r="283">
          <cell r="A283">
            <v>291</v>
          </cell>
          <cell r="B283" t="str">
            <v>Light Vehicle traffic movements during Site De-mobilisation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54</v>
          </cell>
        </row>
        <row r="284">
          <cell r="A284">
            <v>292</v>
          </cell>
          <cell r="B284" t="str">
            <v>Remove Haul Road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23</v>
          </cell>
          <cell r="H284">
            <v>0</v>
          </cell>
        </row>
        <row r="285">
          <cell r="A285">
            <v>293</v>
          </cell>
          <cell r="B285" t="str">
            <v>Remove drainage &amp; lagoons/soakaways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32</v>
          </cell>
          <cell r="H285">
            <v>0</v>
          </cell>
        </row>
        <row r="286">
          <cell r="A286">
            <v>294</v>
          </cell>
          <cell r="B286" t="str">
            <v>Restoration drainage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</row>
        <row r="287">
          <cell r="A287">
            <v>295</v>
          </cell>
          <cell r="B287" t="str">
            <v>Resoiling &amp; topsoil reinstatement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</row>
        <row r="288">
          <cell r="A288">
            <v>296</v>
          </cell>
          <cell r="B288" t="str">
            <v>Reinstate easement - reseed, install marker posts/ blocks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5</v>
          </cell>
          <cell r="H288">
            <v>0</v>
          </cell>
        </row>
        <row r="289">
          <cell r="A289">
            <v>297</v>
          </cell>
          <cell r="B289" t="str">
            <v>Remove Post and Wire Fencing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</row>
        <row r="290">
          <cell r="A290">
            <v>298</v>
          </cell>
          <cell r="B290" t="str">
            <v>Hedge Re-Planting and Double Post and Rail Fencing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</row>
        <row r="291">
          <cell r="A291">
            <v>299</v>
          </cell>
          <cell r="B291" t="str">
            <v>Remove and re-instate Plant Crossings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</row>
        <row r="292">
          <cell r="A292" t="str">
            <v>300</v>
          </cell>
          <cell r="B292" t="str">
            <v>De-Mobilise Compound etc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4</v>
          </cell>
          <cell r="H292">
            <v>0</v>
          </cell>
        </row>
      </sheetData>
      <sheetData sheetId="16">
        <row r="2">
          <cell r="A2" t="str">
            <v>ID</v>
          </cell>
          <cell r="B2" t="str">
            <v>Task Name</v>
          </cell>
          <cell r="C2" t="str">
            <v>Setup</v>
          </cell>
          <cell r="D2">
            <v>0</v>
          </cell>
          <cell r="E2" t="str">
            <v>Works</v>
          </cell>
          <cell r="F2">
            <v>0</v>
          </cell>
          <cell r="G2" t="str">
            <v>De-mobilisation</v>
          </cell>
          <cell r="H2">
            <v>0</v>
          </cell>
        </row>
        <row r="3">
          <cell r="A3">
            <v>0</v>
          </cell>
          <cell r="B3">
            <v>0</v>
          </cell>
          <cell r="C3" t="str">
            <v>OGV2/Day</v>
          </cell>
          <cell r="D3" t="str">
            <v>LV/Day</v>
          </cell>
          <cell r="E3" t="str">
            <v>OGV2/Day</v>
          </cell>
          <cell r="F3" t="str">
            <v>LV/Day</v>
          </cell>
          <cell r="G3" t="str">
            <v>OGV2/Day</v>
          </cell>
          <cell r="H3" t="str">
            <v>LV/Day</v>
          </cell>
        </row>
        <row r="4">
          <cell r="A4" t="str">
            <v>16</v>
          </cell>
          <cell r="B4" t="str">
            <v>Dedham Vale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</row>
        <row r="5">
          <cell r="A5" t="str">
            <v>17</v>
          </cell>
          <cell r="B5" t="str">
            <v>Site Enabling works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</row>
        <row r="6">
          <cell r="A6" t="str">
            <v>18</v>
          </cell>
          <cell r="B6" t="str">
            <v>Surveys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19</v>
          </cell>
          <cell r="B7" t="str">
            <v>Road access points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A8" t="str">
            <v>20</v>
          </cell>
          <cell r="B8" t="str">
            <v>Strip topsoil for compound and office area</v>
          </cell>
          <cell r="C8">
            <v>0</v>
          </cell>
          <cell r="D8">
            <v>0</v>
          </cell>
          <cell r="E8">
            <v>5</v>
          </cell>
          <cell r="F8">
            <v>0</v>
          </cell>
          <cell r="G8">
            <v>0</v>
          </cell>
          <cell r="H8">
            <v>0</v>
          </cell>
        </row>
        <row r="9">
          <cell r="A9" t="str">
            <v>21</v>
          </cell>
          <cell r="B9" t="str">
            <v>Site Compound and office Setup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A10" t="str">
            <v>22</v>
          </cell>
          <cell r="B10" t="str">
            <v>Site Clearance - Trees, hedgerows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A11" t="str">
            <v>23</v>
          </cell>
          <cell r="B11" t="str">
            <v>Install  Post &amp; Wire Fencing [ + post and rail where required]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A12" t="str">
            <v>24</v>
          </cell>
          <cell r="B12" t="str">
            <v>Pre-Construction Drainage</v>
          </cell>
          <cell r="C12">
            <v>0</v>
          </cell>
          <cell r="D12">
            <v>0</v>
          </cell>
          <cell r="E12">
            <v>32</v>
          </cell>
          <cell r="F12">
            <v>0</v>
          </cell>
          <cell r="G12">
            <v>0</v>
          </cell>
          <cell r="H12">
            <v>0</v>
          </cell>
        </row>
        <row r="13">
          <cell r="A13" t="str">
            <v>25</v>
          </cell>
          <cell r="B13" t="str">
            <v>Site Drainage inc Lagoons &amp; Soakaways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 t="str">
            <v>26</v>
          </cell>
          <cell r="B14" t="str">
            <v>Strip Topsoil - from B1068 to River Box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 t="str">
            <v>27</v>
          </cell>
          <cell r="B15" t="str">
            <v>Construct Haul Road from B1068 to River Box</v>
          </cell>
          <cell r="C15">
            <v>0</v>
          </cell>
          <cell r="D15">
            <v>0</v>
          </cell>
          <cell r="E15">
            <v>18</v>
          </cell>
          <cell r="F15">
            <v>0</v>
          </cell>
          <cell r="G15">
            <v>0</v>
          </cell>
          <cell r="H15">
            <v>0</v>
          </cell>
        </row>
        <row r="16">
          <cell r="A16" t="str">
            <v>28</v>
          </cell>
          <cell r="B16" t="str">
            <v>Strip Topsoil - from Holt Road to River Box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 t="str">
            <v>29</v>
          </cell>
          <cell r="B17" t="str">
            <v>Construct Haul Road from Holt Road to River Box</v>
          </cell>
          <cell r="C17">
            <v>0</v>
          </cell>
          <cell r="D17">
            <v>0</v>
          </cell>
          <cell r="E17">
            <v>18</v>
          </cell>
          <cell r="F17">
            <v>0</v>
          </cell>
          <cell r="G17">
            <v>0</v>
          </cell>
          <cell r="H17">
            <v>0</v>
          </cell>
        </row>
        <row r="18">
          <cell r="A18" t="str">
            <v>30</v>
          </cell>
          <cell r="B18" t="str">
            <v>Strip topsoil Holt Road to Dollops Wood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 t="str">
            <v>31</v>
          </cell>
          <cell r="B19" t="str">
            <v>Construct Haul Road Holt Road to Dollops Wood</v>
          </cell>
          <cell r="C19">
            <v>0</v>
          </cell>
          <cell r="D19">
            <v>0</v>
          </cell>
          <cell r="E19">
            <v>18</v>
          </cell>
          <cell r="F19">
            <v>0</v>
          </cell>
          <cell r="G19">
            <v>0</v>
          </cell>
          <cell r="H19">
            <v>0</v>
          </cell>
        </row>
        <row r="20">
          <cell r="A20" t="str">
            <v>32</v>
          </cell>
          <cell r="B20" t="str">
            <v>Top soil strip for road to eastern sealing end compound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 t="str">
            <v>33</v>
          </cell>
          <cell r="B21" t="str">
            <v>Construct Haul Road to eastern sealing end compound</v>
          </cell>
          <cell r="C21">
            <v>0</v>
          </cell>
          <cell r="D21">
            <v>0</v>
          </cell>
          <cell r="E21">
            <v>18</v>
          </cell>
          <cell r="F21">
            <v>0</v>
          </cell>
          <cell r="G21">
            <v>0</v>
          </cell>
          <cell r="H21">
            <v>0</v>
          </cell>
        </row>
        <row r="22">
          <cell r="A22" t="str">
            <v>34</v>
          </cell>
          <cell r="B22" t="str">
            <v>Top soil strip from eastern CSE to Dollops Wood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 t="str">
            <v>35</v>
          </cell>
          <cell r="B23" t="str">
            <v>Construct Haul Road from eastern CSE to Dollops Wood</v>
          </cell>
          <cell r="C23">
            <v>0</v>
          </cell>
          <cell r="D23">
            <v>0</v>
          </cell>
          <cell r="E23">
            <v>18</v>
          </cell>
          <cell r="F23">
            <v>0</v>
          </cell>
          <cell r="G23">
            <v>0</v>
          </cell>
          <cell r="H23">
            <v>0</v>
          </cell>
        </row>
        <row r="24">
          <cell r="A24" t="str">
            <v>36</v>
          </cell>
          <cell r="B24" t="str">
            <v>Top soil strip for road to western sealing end compound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 t="str">
            <v>37</v>
          </cell>
          <cell r="B25" t="str">
            <v>Construct haul road to western sealing end compound</v>
          </cell>
          <cell r="C25">
            <v>0</v>
          </cell>
          <cell r="D25">
            <v>0</v>
          </cell>
          <cell r="E25">
            <v>18</v>
          </cell>
          <cell r="F25">
            <v>0</v>
          </cell>
          <cell r="G25">
            <v>0</v>
          </cell>
          <cell r="H25">
            <v>0</v>
          </cell>
        </row>
        <row r="26">
          <cell r="A26" t="str">
            <v>38</v>
          </cell>
          <cell r="B26" t="str">
            <v>Topsoil strip in vicinity of B1068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 t="str">
            <v>39</v>
          </cell>
          <cell r="B27" t="str">
            <v>Construct haul road in vicinity of B1068</v>
          </cell>
          <cell r="C27">
            <v>0</v>
          </cell>
          <cell r="D27">
            <v>0</v>
          </cell>
          <cell r="E27">
            <v>18</v>
          </cell>
          <cell r="F27">
            <v>0</v>
          </cell>
          <cell r="G27">
            <v>0</v>
          </cell>
          <cell r="H27">
            <v>0</v>
          </cell>
        </row>
        <row r="28">
          <cell r="A28" t="str">
            <v>40</v>
          </cell>
          <cell r="B28" t="str">
            <v>Cable Sealing End Compound Construction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 t="str">
            <v>41</v>
          </cell>
          <cell r="B29" t="str">
            <v>Western Compound - Section 1 cable</v>
          </cell>
          <cell r="C29">
            <v>4</v>
          </cell>
          <cell r="D29">
            <v>0</v>
          </cell>
          <cell r="E29">
            <v>10</v>
          </cell>
          <cell r="F29">
            <v>0</v>
          </cell>
          <cell r="G29">
            <v>4</v>
          </cell>
          <cell r="H29">
            <v>0</v>
          </cell>
        </row>
        <row r="30">
          <cell r="A30" t="str">
            <v>41a</v>
          </cell>
          <cell r="B30" t="str">
            <v>Western Compound - Section 1 cable</v>
          </cell>
          <cell r="C30">
            <v>0</v>
          </cell>
          <cell r="D30">
            <v>0</v>
          </cell>
          <cell r="E30">
            <v>4</v>
          </cell>
          <cell r="F30">
            <v>0</v>
          </cell>
          <cell r="G30">
            <v>0</v>
          </cell>
          <cell r="H30">
            <v>0</v>
          </cell>
        </row>
        <row r="31">
          <cell r="A31" t="str">
            <v>41b</v>
          </cell>
          <cell r="B31" t="str">
            <v>Western Compound - Section 1 cable</v>
          </cell>
          <cell r="C31">
            <v>0</v>
          </cell>
          <cell r="D31">
            <v>0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42</v>
          </cell>
          <cell r="B32" t="str">
            <v>Eastern Compound - Section 7 cable</v>
          </cell>
          <cell r="C32">
            <v>4</v>
          </cell>
          <cell r="D32">
            <v>0</v>
          </cell>
          <cell r="E32">
            <v>10</v>
          </cell>
          <cell r="F32">
            <v>0</v>
          </cell>
          <cell r="G32">
            <v>4</v>
          </cell>
          <cell r="H32">
            <v>0</v>
          </cell>
        </row>
        <row r="33">
          <cell r="A33" t="str">
            <v>42a</v>
          </cell>
          <cell r="B33" t="str">
            <v>Eastern Compound - Section 7 cable</v>
          </cell>
          <cell r="C33">
            <v>0</v>
          </cell>
          <cell r="D33">
            <v>0</v>
          </cell>
          <cell r="E33">
            <v>4</v>
          </cell>
          <cell r="F33">
            <v>0</v>
          </cell>
          <cell r="G33">
            <v>0</v>
          </cell>
          <cell r="H33">
            <v>0</v>
          </cell>
        </row>
        <row r="34">
          <cell r="A34" t="str">
            <v>42b</v>
          </cell>
          <cell r="B34" t="str">
            <v>Eastern Compound - Section 7 cable</v>
          </cell>
          <cell r="C34">
            <v>0</v>
          </cell>
          <cell r="D34">
            <v>0</v>
          </cell>
          <cell r="E34">
            <v>10</v>
          </cell>
          <cell r="F34">
            <v>0</v>
          </cell>
          <cell r="G34">
            <v>0</v>
          </cell>
          <cell r="H34">
            <v>0</v>
          </cell>
        </row>
        <row r="35">
          <cell r="A35" t="str">
            <v>43</v>
          </cell>
          <cell r="B35" t="str">
            <v>HDD of River Box and Dollops Wood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A36" t="str">
            <v>44</v>
          </cell>
          <cell r="B36" t="str">
            <v>Design and Preparation for 19 duct crossings of the River Box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 t="str">
            <v>45</v>
          </cell>
          <cell r="B37" t="str">
            <v>Design and Preparation for 19 duct crossings of Dollops Wood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 t="str">
            <v>46</v>
          </cell>
          <cell r="B38" t="str">
            <v>Site works for Dollops Wood crossing installing 19 ducts - section 7 cable (Main Drill Site)</v>
          </cell>
          <cell r="C38">
            <v>8</v>
          </cell>
          <cell r="D38">
            <v>12</v>
          </cell>
          <cell r="E38">
            <v>0</v>
          </cell>
          <cell r="F38">
            <v>12</v>
          </cell>
          <cell r="G38">
            <v>2</v>
          </cell>
          <cell r="H38">
            <v>12</v>
          </cell>
        </row>
        <row r="39">
          <cell r="A39" t="str">
            <v>47</v>
          </cell>
          <cell r="B39" t="str">
            <v>Site works for River Box crossing installing 19 ducts - section 3-4 cable (Main Drill Site)</v>
          </cell>
          <cell r="C39">
            <v>8</v>
          </cell>
          <cell r="D39">
            <v>12</v>
          </cell>
          <cell r="E39">
            <v>0</v>
          </cell>
          <cell r="F39">
            <v>12</v>
          </cell>
          <cell r="G39">
            <v>2</v>
          </cell>
          <cell r="H39">
            <v>12</v>
          </cell>
        </row>
        <row r="40">
          <cell r="A40" t="str">
            <v>48</v>
          </cell>
          <cell r="B40" t="str">
            <v>Cable Trench Works, Cable Installation + Fibre optic duct, CBS and Backfill - 7 Cable Sections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 t="str">
            <v>49</v>
          </cell>
          <cell r="B41" t="str">
            <v>Excavation+ CBS bed- Section 2 - A (Fruit Farm)</v>
          </cell>
          <cell r="C41">
            <v>0</v>
          </cell>
          <cell r="D41">
            <v>0</v>
          </cell>
          <cell r="E41">
            <v>40</v>
          </cell>
          <cell r="F41">
            <v>8</v>
          </cell>
          <cell r="G41">
            <v>0</v>
          </cell>
          <cell r="H41">
            <v>0</v>
          </cell>
        </row>
        <row r="42">
          <cell r="A42" t="str">
            <v>50</v>
          </cell>
          <cell r="B42" t="str">
            <v>Install cables</v>
          </cell>
          <cell r="C42">
            <v>0</v>
          </cell>
          <cell r="D42">
            <v>0</v>
          </cell>
          <cell r="E42">
            <v>16</v>
          </cell>
          <cell r="F42">
            <v>8</v>
          </cell>
          <cell r="G42">
            <v>0</v>
          </cell>
          <cell r="H42">
            <v>0</v>
          </cell>
        </row>
        <row r="43">
          <cell r="A43" t="str">
            <v>51</v>
          </cell>
          <cell r="B43" t="str">
            <v>CBS backfill, Marker tiles &amp; backfill</v>
          </cell>
          <cell r="C43">
            <v>0</v>
          </cell>
          <cell r="D43">
            <v>0</v>
          </cell>
          <cell r="E43">
            <v>30</v>
          </cell>
          <cell r="F43">
            <v>8</v>
          </cell>
          <cell r="G43">
            <v>0</v>
          </cell>
          <cell r="H43">
            <v>0</v>
          </cell>
        </row>
        <row r="44">
          <cell r="A44" t="str">
            <v>52</v>
          </cell>
          <cell r="B44" t="str">
            <v>Section 2 - B</v>
          </cell>
          <cell r="C44">
            <v>0</v>
          </cell>
          <cell r="D44">
            <v>0</v>
          </cell>
          <cell r="E44">
            <v>40</v>
          </cell>
          <cell r="F44">
            <v>8</v>
          </cell>
          <cell r="G44">
            <v>0</v>
          </cell>
          <cell r="H44">
            <v>0</v>
          </cell>
        </row>
        <row r="45">
          <cell r="A45" t="str">
            <v>53</v>
          </cell>
          <cell r="B45" t="str">
            <v>Install cables</v>
          </cell>
          <cell r="C45">
            <v>0</v>
          </cell>
          <cell r="D45">
            <v>0</v>
          </cell>
          <cell r="E45">
            <v>6</v>
          </cell>
          <cell r="F45">
            <v>8</v>
          </cell>
          <cell r="G45">
            <v>0</v>
          </cell>
          <cell r="H45">
            <v>0</v>
          </cell>
        </row>
        <row r="46">
          <cell r="A46" t="str">
            <v>54</v>
          </cell>
          <cell r="B46" t="str">
            <v>CBS backfill, Marker tiles &amp; backfill</v>
          </cell>
          <cell r="C46">
            <v>0</v>
          </cell>
          <cell r="D46">
            <v>0</v>
          </cell>
          <cell r="E46">
            <v>30</v>
          </cell>
          <cell r="F46">
            <v>8</v>
          </cell>
          <cell r="G46">
            <v>0</v>
          </cell>
          <cell r="H46">
            <v>0</v>
          </cell>
        </row>
        <row r="47">
          <cell r="A47" t="str">
            <v>55</v>
          </cell>
          <cell r="B47" t="str">
            <v>Section 1 - A into Western CSE</v>
          </cell>
          <cell r="C47">
            <v>0</v>
          </cell>
          <cell r="D47">
            <v>0</v>
          </cell>
          <cell r="E47">
            <v>40</v>
          </cell>
          <cell r="F47">
            <v>8</v>
          </cell>
          <cell r="G47">
            <v>0</v>
          </cell>
          <cell r="H47">
            <v>0</v>
          </cell>
        </row>
        <row r="48">
          <cell r="A48" t="str">
            <v>56</v>
          </cell>
          <cell r="B48" t="str">
            <v>Install cables</v>
          </cell>
          <cell r="C48">
            <v>0</v>
          </cell>
          <cell r="D48">
            <v>0</v>
          </cell>
          <cell r="E48">
            <v>16</v>
          </cell>
          <cell r="F48">
            <v>8</v>
          </cell>
          <cell r="G48">
            <v>0</v>
          </cell>
          <cell r="H48">
            <v>0</v>
          </cell>
        </row>
        <row r="49">
          <cell r="A49" t="str">
            <v>57</v>
          </cell>
          <cell r="B49" t="str">
            <v>CBS backfill, Marker tiles &amp; backfill</v>
          </cell>
          <cell r="C49">
            <v>0</v>
          </cell>
          <cell r="D49">
            <v>0</v>
          </cell>
          <cell r="E49">
            <v>30</v>
          </cell>
          <cell r="F49">
            <v>8</v>
          </cell>
          <cell r="G49">
            <v>0</v>
          </cell>
          <cell r="H49">
            <v>0</v>
          </cell>
        </row>
        <row r="50">
          <cell r="A50" t="str">
            <v>58</v>
          </cell>
          <cell r="B50" t="str">
            <v>Section 1 - B into Western CSE</v>
          </cell>
          <cell r="C50">
            <v>0</v>
          </cell>
          <cell r="D50">
            <v>0</v>
          </cell>
          <cell r="E50">
            <v>40</v>
          </cell>
          <cell r="F50">
            <v>8</v>
          </cell>
          <cell r="G50">
            <v>0</v>
          </cell>
          <cell r="H50">
            <v>0</v>
          </cell>
        </row>
        <row r="51">
          <cell r="A51" t="str">
            <v>59</v>
          </cell>
          <cell r="B51" t="str">
            <v>Install cables</v>
          </cell>
          <cell r="C51">
            <v>0</v>
          </cell>
          <cell r="D51">
            <v>0</v>
          </cell>
          <cell r="E51">
            <v>16</v>
          </cell>
          <cell r="F51">
            <v>8</v>
          </cell>
          <cell r="G51">
            <v>0</v>
          </cell>
          <cell r="H51">
            <v>0</v>
          </cell>
        </row>
        <row r="52">
          <cell r="A52" t="str">
            <v>60</v>
          </cell>
          <cell r="B52" t="str">
            <v>CBS backfill, Marker tiles &amp; backfill</v>
          </cell>
          <cell r="C52">
            <v>0</v>
          </cell>
          <cell r="D52">
            <v>0</v>
          </cell>
          <cell r="E52">
            <v>30</v>
          </cell>
          <cell r="F52">
            <v>8</v>
          </cell>
          <cell r="G52">
            <v>0</v>
          </cell>
          <cell r="H52">
            <v>0</v>
          </cell>
        </row>
        <row r="53">
          <cell r="A53" t="str">
            <v>61</v>
          </cell>
          <cell r="B53" t="str">
            <v>Section 3 - A</v>
          </cell>
          <cell r="C53">
            <v>0</v>
          </cell>
          <cell r="D53">
            <v>0</v>
          </cell>
          <cell r="E53">
            <v>40</v>
          </cell>
          <cell r="F53">
            <v>8</v>
          </cell>
          <cell r="G53">
            <v>0</v>
          </cell>
          <cell r="H53">
            <v>0</v>
          </cell>
        </row>
        <row r="54">
          <cell r="A54" t="str">
            <v>62</v>
          </cell>
          <cell r="B54" t="str">
            <v>Install cables</v>
          </cell>
          <cell r="C54">
            <v>0</v>
          </cell>
          <cell r="D54">
            <v>0</v>
          </cell>
          <cell r="E54">
            <v>6</v>
          </cell>
          <cell r="F54">
            <v>8</v>
          </cell>
          <cell r="G54">
            <v>0</v>
          </cell>
          <cell r="H54">
            <v>0</v>
          </cell>
        </row>
        <row r="55">
          <cell r="A55" t="str">
            <v>63</v>
          </cell>
          <cell r="B55" t="str">
            <v>CBS backfill, Marker tiles &amp; backfill</v>
          </cell>
          <cell r="C55">
            <v>0</v>
          </cell>
          <cell r="D55">
            <v>0</v>
          </cell>
          <cell r="E55">
            <v>30</v>
          </cell>
          <cell r="F55">
            <v>8</v>
          </cell>
          <cell r="G55">
            <v>0</v>
          </cell>
          <cell r="H55">
            <v>0</v>
          </cell>
        </row>
        <row r="56">
          <cell r="A56" t="str">
            <v>64</v>
          </cell>
          <cell r="B56" t="str">
            <v>Section 3 - B</v>
          </cell>
          <cell r="C56">
            <v>0</v>
          </cell>
          <cell r="D56">
            <v>0</v>
          </cell>
          <cell r="E56">
            <v>40</v>
          </cell>
          <cell r="F56">
            <v>8</v>
          </cell>
          <cell r="G56">
            <v>0</v>
          </cell>
          <cell r="H56">
            <v>0</v>
          </cell>
        </row>
        <row r="57">
          <cell r="A57" t="str">
            <v>65</v>
          </cell>
          <cell r="B57" t="str">
            <v>Install cables</v>
          </cell>
          <cell r="C57">
            <v>0</v>
          </cell>
          <cell r="D57">
            <v>0</v>
          </cell>
          <cell r="E57">
            <v>6</v>
          </cell>
          <cell r="F57">
            <v>8</v>
          </cell>
          <cell r="G57">
            <v>0</v>
          </cell>
          <cell r="H57">
            <v>0</v>
          </cell>
        </row>
        <row r="58">
          <cell r="A58" t="str">
            <v>66</v>
          </cell>
          <cell r="B58" t="str">
            <v>CBS backfill, Marker tiles &amp; backfill</v>
          </cell>
          <cell r="C58">
            <v>0</v>
          </cell>
          <cell r="D58">
            <v>0</v>
          </cell>
          <cell r="E58">
            <v>30</v>
          </cell>
          <cell r="F58">
            <v>8</v>
          </cell>
          <cell r="G58">
            <v>0</v>
          </cell>
          <cell r="H58">
            <v>0</v>
          </cell>
        </row>
        <row r="59">
          <cell r="A59" t="str">
            <v>67</v>
          </cell>
          <cell r="B59" t="str">
            <v>Section 4 - A</v>
          </cell>
          <cell r="C59">
            <v>0</v>
          </cell>
          <cell r="D59">
            <v>0</v>
          </cell>
          <cell r="E59">
            <v>40</v>
          </cell>
          <cell r="F59">
            <v>8</v>
          </cell>
          <cell r="G59">
            <v>0</v>
          </cell>
          <cell r="H59">
            <v>0</v>
          </cell>
        </row>
        <row r="60">
          <cell r="A60" t="str">
            <v>68</v>
          </cell>
          <cell r="B60" t="str">
            <v>Install cables</v>
          </cell>
          <cell r="C60">
            <v>0</v>
          </cell>
          <cell r="D60">
            <v>0</v>
          </cell>
          <cell r="E60">
            <v>6</v>
          </cell>
          <cell r="F60">
            <v>8</v>
          </cell>
          <cell r="G60">
            <v>0</v>
          </cell>
          <cell r="H60">
            <v>0</v>
          </cell>
        </row>
        <row r="61">
          <cell r="A61" t="str">
            <v>69</v>
          </cell>
          <cell r="B61" t="str">
            <v>CBS backfill, Marker tiles &amp; backfill</v>
          </cell>
          <cell r="C61">
            <v>0</v>
          </cell>
          <cell r="D61">
            <v>0</v>
          </cell>
          <cell r="E61">
            <v>30</v>
          </cell>
          <cell r="F61">
            <v>8</v>
          </cell>
          <cell r="G61">
            <v>0</v>
          </cell>
          <cell r="H61">
            <v>0</v>
          </cell>
        </row>
        <row r="62">
          <cell r="A62" t="str">
            <v>70</v>
          </cell>
          <cell r="B62" t="str">
            <v>Section 4 - B</v>
          </cell>
          <cell r="C62">
            <v>0</v>
          </cell>
          <cell r="D62">
            <v>0</v>
          </cell>
          <cell r="E62">
            <v>40</v>
          </cell>
          <cell r="F62">
            <v>8</v>
          </cell>
          <cell r="G62">
            <v>0</v>
          </cell>
          <cell r="H62">
            <v>0</v>
          </cell>
        </row>
        <row r="63">
          <cell r="A63" t="str">
            <v>71</v>
          </cell>
          <cell r="B63" t="str">
            <v>Install cables</v>
          </cell>
          <cell r="C63">
            <v>0</v>
          </cell>
          <cell r="D63">
            <v>0</v>
          </cell>
          <cell r="E63">
            <v>6</v>
          </cell>
          <cell r="F63">
            <v>8</v>
          </cell>
          <cell r="G63">
            <v>0</v>
          </cell>
          <cell r="H63">
            <v>0</v>
          </cell>
        </row>
        <row r="64">
          <cell r="A64" t="str">
            <v>72</v>
          </cell>
          <cell r="B64" t="str">
            <v>CBS backfill, Marker tiles &amp; backfill</v>
          </cell>
          <cell r="C64">
            <v>0</v>
          </cell>
          <cell r="D64">
            <v>0</v>
          </cell>
          <cell r="E64">
            <v>30</v>
          </cell>
          <cell r="F64">
            <v>8</v>
          </cell>
          <cell r="G64">
            <v>0</v>
          </cell>
          <cell r="H64">
            <v>0</v>
          </cell>
        </row>
        <row r="65">
          <cell r="A65" t="str">
            <v>73</v>
          </cell>
          <cell r="B65" t="str">
            <v>Section 5 - A</v>
          </cell>
          <cell r="C65">
            <v>0</v>
          </cell>
          <cell r="D65">
            <v>0</v>
          </cell>
          <cell r="E65">
            <v>40</v>
          </cell>
          <cell r="F65">
            <v>8</v>
          </cell>
          <cell r="G65">
            <v>0</v>
          </cell>
          <cell r="H65">
            <v>0</v>
          </cell>
        </row>
        <row r="66">
          <cell r="A66" t="str">
            <v>74</v>
          </cell>
          <cell r="B66" t="str">
            <v>Install cables</v>
          </cell>
          <cell r="C66">
            <v>0</v>
          </cell>
          <cell r="D66">
            <v>0</v>
          </cell>
          <cell r="E66">
            <v>6</v>
          </cell>
          <cell r="F66">
            <v>8</v>
          </cell>
          <cell r="G66">
            <v>0</v>
          </cell>
          <cell r="H66">
            <v>0</v>
          </cell>
        </row>
        <row r="67">
          <cell r="A67" t="str">
            <v>75</v>
          </cell>
          <cell r="B67" t="str">
            <v>CBS backfill, Marker tiles &amp; backfill</v>
          </cell>
          <cell r="C67">
            <v>0</v>
          </cell>
          <cell r="D67">
            <v>0</v>
          </cell>
          <cell r="E67">
            <v>30</v>
          </cell>
          <cell r="F67">
            <v>8</v>
          </cell>
          <cell r="G67">
            <v>0</v>
          </cell>
          <cell r="H67">
            <v>0</v>
          </cell>
        </row>
        <row r="68">
          <cell r="A68" t="str">
            <v>76</v>
          </cell>
          <cell r="B68" t="str">
            <v>Section 5 - B</v>
          </cell>
          <cell r="C68">
            <v>0</v>
          </cell>
          <cell r="D68">
            <v>0</v>
          </cell>
          <cell r="E68">
            <v>40</v>
          </cell>
          <cell r="F68">
            <v>8</v>
          </cell>
          <cell r="G68">
            <v>0</v>
          </cell>
          <cell r="H68">
            <v>0</v>
          </cell>
        </row>
        <row r="69">
          <cell r="A69" t="str">
            <v>77</v>
          </cell>
          <cell r="B69" t="str">
            <v>Install cables</v>
          </cell>
          <cell r="C69">
            <v>0</v>
          </cell>
          <cell r="D69">
            <v>0</v>
          </cell>
          <cell r="E69">
            <v>6</v>
          </cell>
          <cell r="F69">
            <v>8</v>
          </cell>
          <cell r="G69">
            <v>0</v>
          </cell>
          <cell r="H69">
            <v>0</v>
          </cell>
        </row>
        <row r="70">
          <cell r="A70" t="str">
            <v>78</v>
          </cell>
          <cell r="B70" t="str">
            <v>CBS backfill, Marker tiles &amp; backfill</v>
          </cell>
          <cell r="C70">
            <v>0</v>
          </cell>
          <cell r="D70">
            <v>0</v>
          </cell>
          <cell r="E70">
            <v>30</v>
          </cell>
          <cell r="F70">
            <v>8</v>
          </cell>
          <cell r="G70">
            <v>0</v>
          </cell>
          <cell r="H70">
            <v>0</v>
          </cell>
        </row>
        <row r="71">
          <cell r="A71" t="str">
            <v>79</v>
          </cell>
          <cell r="B71" t="str">
            <v>Section 6 - A</v>
          </cell>
          <cell r="C71">
            <v>0</v>
          </cell>
          <cell r="D71">
            <v>0</v>
          </cell>
          <cell r="E71">
            <v>40</v>
          </cell>
          <cell r="F71">
            <v>8</v>
          </cell>
          <cell r="G71">
            <v>0</v>
          </cell>
          <cell r="H71">
            <v>0</v>
          </cell>
        </row>
        <row r="72">
          <cell r="A72" t="str">
            <v>80</v>
          </cell>
          <cell r="B72" t="str">
            <v>Install cables</v>
          </cell>
          <cell r="C72">
            <v>0</v>
          </cell>
          <cell r="D72">
            <v>0</v>
          </cell>
          <cell r="E72">
            <v>6</v>
          </cell>
          <cell r="F72">
            <v>8</v>
          </cell>
          <cell r="G72">
            <v>0</v>
          </cell>
          <cell r="H72">
            <v>0</v>
          </cell>
        </row>
        <row r="73">
          <cell r="A73" t="str">
            <v>81</v>
          </cell>
          <cell r="B73" t="str">
            <v>CBS backfill, Marker tiles &amp; backfill</v>
          </cell>
          <cell r="C73">
            <v>0</v>
          </cell>
          <cell r="D73">
            <v>0</v>
          </cell>
          <cell r="E73">
            <v>30</v>
          </cell>
          <cell r="F73">
            <v>8</v>
          </cell>
          <cell r="G73">
            <v>0</v>
          </cell>
          <cell r="H73">
            <v>0</v>
          </cell>
        </row>
        <row r="74">
          <cell r="A74" t="str">
            <v>82</v>
          </cell>
          <cell r="B74" t="str">
            <v>Section 6 - B</v>
          </cell>
          <cell r="C74">
            <v>0</v>
          </cell>
          <cell r="D74">
            <v>0</v>
          </cell>
          <cell r="E74">
            <v>40</v>
          </cell>
          <cell r="F74">
            <v>8</v>
          </cell>
          <cell r="G74">
            <v>0</v>
          </cell>
          <cell r="H74">
            <v>0</v>
          </cell>
        </row>
        <row r="75">
          <cell r="A75" t="str">
            <v>83</v>
          </cell>
          <cell r="B75" t="str">
            <v>Install cables</v>
          </cell>
          <cell r="C75">
            <v>0</v>
          </cell>
          <cell r="D75">
            <v>0</v>
          </cell>
          <cell r="E75">
            <v>6</v>
          </cell>
          <cell r="F75">
            <v>8</v>
          </cell>
          <cell r="G75">
            <v>0</v>
          </cell>
          <cell r="H75">
            <v>0</v>
          </cell>
        </row>
        <row r="76">
          <cell r="A76" t="str">
            <v>84</v>
          </cell>
          <cell r="B76" t="str">
            <v>CBS backfill, Marker tiles &amp; backfill</v>
          </cell>
          <cell r="C76">
            <v>0</v>
          </cell>
          <cell r="D76">
            <v>0</v>
          </cell>
          <cell r="E76">
            <v>30</v>
          </cell>
          <cell r="F76">
            <v>8</v>
          </cell>
          <cell r="G76">
            <v>0</v>
          </cell>
          <cell r="H76">
            <v>0</v>
          </cell>
        </row>
        <row r="77">
          <cell r="A77" t="str">
            <v>85</v>
          </cell>
          <cell r="B77" t="str">
            <v>Section 7 - A into Eastern CSE</v>
          </cell>
          <cell r="C77">
            <v>0</v>
          </cell>
          <cell r="D77">
            <v>0</v>
          </cell>
          <cell r="E77">
            <v>40</v>
          </cell>
          <cell r="F77">
            <v>8</v>
          </cell>
          <cell r="G77">
            <v>0</v>
          </cell>
          <cell r="H77">
            <v>0</v>
          </cell>
        </row>
        <row r="78">
          <cell r="A78" t="str">
            <v>86</v>
          </cell>
          <cell r="B78" t="str">
            <v>Install cables</v>
          </cell>
          <cell r="C78">
            <v>0</v>
          </cell>
          <cell r="D78">
            <v>0</v>
          </cell>
          <cell r="E78">
            <v>6</v>
          </cell>
          <cell r="F78">
            <v>8</v>
          </cell>
          <cell r="G78">
            <v>0</v>
          </cell>
          <cell r="H78">
            <v>0</v>
          </cell>
        </row>
        <row r="79">
          <cell r="A79" t="str">
            <v>87</v>
          </cell>
          <cell r="B79" t="str">
            <v>CBS backfill, Marker tiles &amp; backfill</v>
          </cell>
          <cell r="C79">
            <v>0</v>
          </cell>
          <cell r="D79">
            <v>0</v>
          </cell>
          <cell r="E79">
            <v>30</v>
          </cell>
          <cell r="F79">
            <v>8</v>
          </cell>
          <cell r="G79">
            <v>0</v>
          </cell>
          <cell r="H79">
            <v>0</v>
          </cell>
        </row>
        <row r="80">
          <cell r="A80" t="str">
            <v>88</v>
          </cell>
          <cell r="B80" t="str">
            <v>Section 7 - B into Eastern CSE (Dollops Wood)</v>
          </cell>
          <cell r="C80">
            <v>0</v>
          </cell>
          <cell r="D80">
            <v>0</v>
          </cell>
          <cell r="E80">
            <v>40</v>
          </cell>
          <cell r="F80">
            <v>8</v>
          </cell>
          <cell r="G80">
            <v>0</v>
          </cell>
          <cell r="H80">
            <v>0</v>
          </cell>
        </row>
        <row r="81">
          <cell r="A81" t="str">
            <v>89</v>
          </cell>
          <cell r="B81" t="str">
            <v>Install cables</v>
          </cell>
          <cell r="C81">
            <v>0</v>
          </cell>
          <cell r="D81">
            <v>0</v>
          </cell>
          <cell r="E81">
            <v>6</v>
          </cell>
          <cell r="F81">
            <v>8</v>
          </cell>
          <cell r="G81">
            <v>0</v>
          </cell>
          <cell r="H81">
            <v>0</v>
          </cell>
        </row>
        <row r="82">
          <cell r="A82" t="str">
            <v>90</v>
          </cell>
          <cell r="B82" t="str">
            <v>CBS backfill, Marker tiles &amp; backfill</v>
          </cell>
          <cell r="C82">
            <v>0</v>
          </cell>
          <cell r="D82">
            <v>0</v>
          </cell>
          <cell r="E82">
            <v>30</v>
          </cell>
          <cell r="F82">
            <v>8</v>
          </cell>
          <cell r="G82">
            <v>0</v>
          </cell>
          <cell r="H82">
            <v>0</v>
          </cell>
        </row>
        <row r="83">
          <cell r="A83" t="str">
            <v>91</v>
          </cell>
          <cell r="B83" t="str">
            <v>Section 2 - F</v>
          </cell>
          <cell r="C83">
            <v>0</v>
          </cell>
          <cell r="D83">
            <v>0</v>
          </cell>
          <cell r="E83">
            <v>40</v>
          </cell>
          <cell r="F83">
            <v>8</v>
          </cell>
          <cell r="G83">
            <v>0</v>
          </cell>
          <cell r="H83">
            <v>0</v>
          </cell>
        </row>
        <row r="84">
          <cell r="A84" t="str">
            <v>92</v>
          </cell>
          <cell r="B84" t="str">
            <v>Install cables + Fibre optic duct</v>
          </cell>
          <cell r="C84">
            <v>0</v>
          </cell>
          <cell r="D84">
            <v>0</v>
          </cell>
          <cell r="E84">
            <v>6</v>
          </cell>
          <cell r="F84">
            <v>8</v>
          </cell>
          <cell r="G84">
            <v>0</v>
          </cell>
          <cell r="H84">
            <v>0</v>
          </cell>
        </row>
        <row r="85">
          <cell r="A85" t="str">
            <v>93</v>
          </cell>
          <cell r="B85" t="str">
            <v>CBS backfill, Marker tiles &amp; backfill</v>
          </cell>
          <cell r="C85">
            <v>0</v>
          </cell>
          <cell r="D85">
            <v>0</v>
          </cell>
          <cell r="E85">
            <v>30</v>
          </cell>
          <cell r="F85">
            <v>8</v>
          </cell>
          <cell r="G85">
            <v>0</v>
          </cell>
          <cell r="H85">
            <v>0</v>
          </cell>
        </row>
        <row r="86">
          <cell r="A86" t="str">
            <v>94</v>
          </cell>
          <cell r="B86" t="str">
            <v>Section 2 - E</v>
          </cell>
          <cell r="C86">
            <v>0</v>
          </cell>
          <cell r="D86">
            <v>0</v>
          </cell>
          <cell r="E86">
            <v>40</v>
          </cell>
          <cell r="F86">
            <v>8</v>
          </cell>
          <cell r="G86">
            <v>0</v>
          </cell>
          <cell r="H86">
            <v>0</v>
          </cell>
        </row>
        <row r="87">
          <cell r="A87" t="str">
            <v>95</v>
          </cell>
          <cell r="B87" t="str">
            <v>Install cables</v>
          </cell>
          <cell r="C87">
            <v>0</v>
          </cell>
          <cell r="D87">
            <v>0</v>
          </cell>
          <cell r="E87">
            <v>6</v>
          </cell>
          <cell r="F87">
            <v>8</v>
          </cell>
          <cell r="G87">
            <v>0</v>
          </cell>
          <cell r="H87">
            <v>0</v>
          </cell>
        </row>
        <row r="88">
          <cell r="A88" t="str">
            <v>96</v>
          </cell>
          <cell r="B88" t="str">
            <v>CBS backfill, Marker tiles &amp; backfill</v>
          </cell>
          <cell r="C88">
            <v>0</v>
          </cell>
          <cell r="D88">
            <v>0</v>
          </cell>
          <cell r="E88">
            <v>30</v>
          </cell>
          <cell r="F88">
            <v>8</v>
          </cell>
          <cell r="G88">
            <v>0</v>
          </cell>
          <cell r="H88">
            <v>0</v>
          </cell>
        </row>
        <row r="89">
          <cell r="A89" t="str">
            <v>97</v>
          </cell>
          <cell r="B89" t="str">
            <v>Section 1 - F into Western CSE</v>
          </cell>
          <cell r="C89">
            <v>0</v>
          </cell>
          <cell r="D89">
            <v>0</v>
          </cell>
          <cell r="E89">
            <v>40</v>
          </cell>
          <cell r="F89">
            <v>8</v>
          </cell>
          <cell r="G89">
            <v>0</v>
          </cell>
          <cell r="H89">
            <v>0</v>
          </cell>
        </row>
        <row r="90">
          <cell r="A90" t="str">
            <v>98</v>
          </cell>
          <cell r="B90" t="str">
            <v>Install cables + Fibre optic duct</v>
          </cell>
          <cell r="C90">
            <v>0</v>
          </cell>
          <cell r="D90">
            <v>0</v>
          </cell>
          <cell r="E90">
            <v>16</v>
          </cell>
          <cell r="F90">
            <v>8</v>
          </cell>
          <cell r="G90">
            <v>0</v>
          </cell>
          <cell r="H90">
            <v>0</v>
          </cell>
        </row>
        <row r="91">
          <cell r="A91" t="str">
            <v>99</v>
          </cell>
          <cell r="B91" t="str">
            <v>CBS backfill, Marker tiles &amp; backfill</v>
          </cell>
          <cell r="C91">
            <v>0</v>
          </cell>
          <cell r="D91">
            <v>0</v>
          </cell>
          <cell r="E91">
            <v>30</v>
          </cell>
          <cell r="F91">
            <v>8</v>
          </cell>
          <cell r="G91">
            <v>0</v>
          </cell>
          <cell r="H91">
            <v>0</v>
          </cell>
        </row>
        <row r="92">
          <cell r="A92" t="str">
            <v>100</v>
          </cell>
          <cell r="B92" t="str">
            <v>Section 1 - E into Western CSE ( Fruit Farm)</v>
          </cell>
          <cell r="C92">
            <v>0</v>
          </cell>
          <cell r="D92">
            <v>0</v>
          </cell>
          <cell r="E92">
            <v>40</v>
          </cell>
          <cell r="F92">
            <v>8</v>
          </cell>
          <cell r="G92">
            <v>0</v>
          </cell>
          <cell r="H92">
            <v>0</v>
          </cell>
        </row>
        <row r="93">
          <cell r="A93" t="str">
            <v>101</v>
          </cell>
          <cell r="B93" t="str">
            <v>Install cables</v>
          </cell>
          <cell r="C93">
            <v>0</v>
          </cell>
          <cell r="D93">
            <v>0</v>
          </cell>
          <cell r="E93">
            <v>16</v>
          </cell>
          <cell r="F93">
            <v>8</v>
          </cell>
          <cell r="G93">
            <v>0</v>
          </cell>
          <cell r="H93">
            <v>0</v>
          </cell>
        </row>
        <row r="94">
          <cell r="A94" t="str">
            <v>102</v>
          </cell>
          <cell r="B94" t="str">
            <v>CBS backfill, Marker tiles &amp; backfill</v>
          </cell>
          <cell r="C94">
            <v>0</v>
          </cell>
          <cell r="D94">
            <v>0</v>
          </cell>
          <cell r="E94">
            <v>30</v>
          </cell>
          <cell r="F94">
            <v>8</v>
          </cell>
          <cell r="G94">
            <v>0</v>
          </cell>
          <cell r="H94">
            <v>0</v>
          </cell>
        </row>
        <row r="95">
          <cell r="A95" t="str">
            <v>103</v>
          </cell>
          <cell r="B95" t="str">
            <v>Section 3 - F</v>
          </cell>
          <cell r="C95">
            <v>0</v>
          </cell>
          <cell r="D95">
            <v>0</v>
          </cell>
          <cell r="E95">
            <v>40</v>
          </cell>
          <cell r="F95">
            <v>8</v>
          </cell>
          <cell r="G95">
            <v>0</v>
          </cell>
          <cell r="H95">
            <v>0</v>
          </cell>
        </row>
        <row r="96">
          <cell r="A96" t="str">
            <v>104</v>
          </cell>
          <cell r="B96" t="str">
            <v>Install cables + Fibre optic duct</v>
          </cell>
          <cell r="C96">
            <v>0</v>
          </cell>
          <cell r="D96">
            <v>0</v>
          </cell>
          <cell r="E96">
            <v>6</v>
          </cell>
          <cell r="F96">
            <v>8</v>
          </cell>
          <cell r="G96">
            <v>0</v>
          </cell>
          <cell r="H96">
            <v>0</v>
          </cell>
        </row>
        <row r="97">
          <cell r="A97" t="str">
            <v>105</v>
          </cell>
          <cell r="B97" t="str">
            <v>CBS backfill, Marker tiles &amp; backfill</v>
          </cell>
          <cell r="C97">
            <v>0</v>
          </cell>
          <cell r="D97">
            <v>0</v>
          </cell>
          <cell r="E97">
            <v>30</v>
          </cell>
          <cell r="F97">
            <v>8</v>
          </cell>
          <cell r="G97">
            <v>0</v>
          </cell>
          <cell r="H97">
            <v>0</v>
          </cell>
        </row>
        <row r="98">
          <cell r="A98" t="str">
            <v>106</v>
          </cell>
          <cell r="B98" t="str">
            <v>Section 3 - E</v>
          </cell>
          <cell r="C98">
            <v>0</v>
          </cell>
          <cell r="D98">
            <v>0</v>
          </cell>
          <cell r="E98">
            <v>40</v>
          </cell>
          <cell r="F98">
            <v>8</v>
          </cell>
          <cell r="G98">
            <v>0</v>
          </cell>
          <cell r="H98">
            <v>0</v>
          </cell>
        </row>
        <row r="99">
          <cell r="A99" t="str">
            <v>107</v>
          </cell>
          <cell r="B99" t="str">
            <v>Install cables</v>
          </cell>
          <cell r="C99">
            <v>0</v>
          </cell>
          <cell r="D99">
            <v>0</v>
          </cell>
          <cell r="E99">
            <v>6</v>
          </cell>
          <cell r="F99">
            <v>8</v>
          </cell>
          <cell r="G99">
            <v>0</v>
          </cell>
          <cell r="H99">
            <v>0</v>
          </cell>
        </row>
        <row r="100">
          <cell r="A100" t="str">
            <v>108</v>
          </cell>
          <cell r="B100" t="str">
            <v>CBS backfill, Marker tiles &amp; backfill</v>
          </cell>
          <cell r="C100">
            <v>0</v>
          </cell>
          <cell r="D100">
            <v>0</v>
          </cell>
          <cell r="E100">
            <v>30</v>
          </cell>
          <cell r="F100">
            <v>8</v>
          </cell>
          <cell r="G100">
            <v>0</v>
          </cell>
          <cell r="H100">
            <v>0</v>
          </cell>
        </row>
        <row r="101">
          <cell r="A101" t="str">
            <v>109</v>
          </cell>
          <cell r="B101" t="str">
            <v>Section 4 - F</v>
          </cell>
          <cell r="C101">
            <v>0</v>
          </cell>
          <cell r="D101">
            <v>0</v>
          </cell>
          <cell r="E101">
            <v>40</v>
          </cell>
          <cell r="F101">
            <v>8</v>
          </cell>
          <cell r="G101">
            <v>0</v>
          </cell>
          <cell r="H101">
            <v>0</v>
          </cell>
        </row>
        <row r="102">
          <cell r="A102" t="str">
            <v>110</v>
          </cell>
          <cell r="B102" t="str">
            <v>Install cables + Fibre optic duct</v>
          </cell>
          <cell r="C102">
            <v>0</v>
          </cell>
          <cell r="D102">
            <v>0</v>
          </cell>
          <cell r="E102">
            <v>6</v>
          </cell>
          <cell r="F102">
            <v>8</v>
          </cell>
          <cell r="G102">
            <v>0</v>
          </cell>
          <cell r="H102">
            <v>0</v>
          </cell>
        </row>
        <row r="103">
          <cell r="A103" t="str">
            <v>111</v>
          </cell>
          <cell r="B103" t="str">
            <v>CBS backfill, Marker tiles &amp; backfill</v>
          </cell>
          <cell r="C103">
            <v>0</v>
          </cell>
          <cell r="D103">
            <v>0</v>
          </cell>
          <cell r="E103">
            <v>30</v>
          </cell>
          <cell r="F103">
            <v>8</v>
          </cell>
          <cell r="G103">
            <v>0</v>
          </cell>
          <cell r="H103">
            <v>0</v>
          </cell>
        </row>
        <row r="104">
          <cell r="A104" t="str">
            <v>112</v>
          </cell>
          <cell r="B104" t="str">
            <v>Section 4 - E</v>
          </cell>
          <cell r="C104">
            <v>0</v>
          </cell>
          <cell r="D104">
            <v>0</v>
          </cell>
          <cell r="E104">
            <v>40</v>
          </cell>
          <cell r="F104">
            <v>8</v>
          </cell>
          <cell r="G104">
            <v>0</v>
          </cell>
          <cell r="H104">
            <v>0</v>
          </cell>
        </row>
        <row r="105">
          <cell r="A105" t="str">
            <v>113</v>
          </cell>
          <cell r="B105" t="str">
            <v>Install cables</v>
          </cell>
          <cell r="C105">
            <v>0</v>
          </cell>
          <cell r="D105">
            <v>0</v>
          </cell>
          <cell r="E105">
            <v>6</v>
          </cell>
          <cell r="F105">
            <v>8</v>
          </cell>
          <cell r="G105">
            <v>0</v>
          </cell>
          <cell r="H105">
            <v>0</v>
          </cell>
        </row>
        <row r="106">
          <cell r="A106" t="str">
            <v>114</v>
          </cell>
          <cell r="B106" t="str">
            <v>CBS backfill, Marker tiles &amp; backfill</v>
          </cell>
          <cell r="C106">
            <v>0</v>
          </cell>
          <cell r="D106">
            <v>0</v>
          </cell>
          <cell r="E106">
            <v>30</v>
          </cell>
          <cell r="F106">
            <v>8</v>
          </cell>
          <cell r="G106">
            <v>0</v>
          </cell>
          <cell r="H106">
            <v>0</v>
          </cell>
        </row>
        <row r="107">
          <cell r="A107" t="str">
            <v>115</v>
          </cell>
          <cell r="B107" t="str">
            <v>Section 5 - F</v>
          </cell>
          <cell r="C107">
            <v>0</v>
          </cell>
          <cell r="D107">
            <v>0</v>
          </cell>
          <cell r="E107">
            <v>40</v>
          </cell>
          <cell r="F107">
            <v>8</v>
          </cell>
          <cell r="G107">
            <v>0</v>
          </cell>
          <cell r="H107">
            <v>0</v>
          </cell>
        </row>
        <row r="108">
          <cell r="A108" t="str">
            <v>116</v>
          </cell>
          <cell r="B108" t="str">
            <v>Install cables + Fibre optic duct</v>
          </cell>
          <cell r="C108">
            <v>0</v>
          </cell>
          <cell r="D108">
            <v>0</v>
          </cell>
          <cell r="E108">
            <v>6</v>
          </cell>
          <cell r="F108">
            <v>8</v>
          </cell>
          <cell r="G108">
            <v>0</v>
          </cell>
          <cell r="H108">
            <v>0</v>
          </cell>
        </row>
        <row r="109">
          <cell r="A109" t="str">
            <v>117</v>
          </cell>
          <cell r="B109" t="str">
            <v>CBS backfill, Marker tiles &amp; backfill</v>
          </cell>
          <cell r="C109">
            <v>0</v>
          </cell>
          <cell r="D109">
            <v>0</v>
          </cell>
          <cell r="E109">
            <v>30</v>
          </cell>
          <cell r="F109">
            <v>8</v>
          </cell>
          <cell r="G109">
            <v>0</v>
          </cell>
          <cell r="H109">
            <v>0</v>
          </cell>
        </row>
        <row r="110">
          <cell r="A110" t="str">
            <v>118</v>
          </cell>
          <cell r="B110" t="str">
            <v>Section 5 - E</v>
          </cell>
          <cell r="C110">
            <v>0</v>
          </cell>
          <cell r="D110">
            <v>0</v>
          </cell>
          <cell r="E110">
            <v>40</v>
          </cell>
          <cell r="F110">
            <v>8</v>
          </cell>
          <cell r="G110">
            <v>0</v>
          </cell>
          <cell r="H110">
            <v>0</v>
          </cell>
        </row>
        <row r="111">
          <cell r="A111" t="str">
            <v>119</v>
          </cell>
          <cell r="B111" t="str">
            <v>Install cables</v>
          </cell>
          <cell r="C111">
            <v>0</v>
          </cell>
          <cell r="D111">
            <v>0</v>
          </cell>
          <cell r="E111">
            <v>6</v>
          </cell>
          <cell r="F111">
            <v>8</v>
          </cell>
          <cell r="G111">
            <v>0</v>
          </cell>
          <cell r="H111">
            <v>0</v>
          </cell>
        </row>
        <row r="112">
          <cell r="A112" t="str">
            <v>120</v>
          </cell>
          <cell r="B112" t="str">
            <v>CBS backfill, Marker tiles &amp; backfill</v>
          </cell>
          <cell r="C112">
            <v>0</v>
          </cell>
          <cell r="D112">
            <v>0</v>
          </cell>
          <cell r="E112">
            <v>30</v>
          </cell>
          <cell r="F112">
            <v>8</v>
          </cell>
          <cell r="G112">
            <v>0</v>
          </cell>
          <cell r="H112">
            <v>0</v>
          </cell>
        </row>
        <row r="113">
          <cell r="A113" t="str">
            <v>121</v>
          </cell>
          <cell r="B113" t="str">
            <v>Section 6 - F</v>
          </cell>
          <cell r="C113">
            <v>0</v>
          </cell>
          <cell r="D113">
            <v>0</v>
          </cell>
          <cell r="E113">
            <v>40</v>
          </cell>
          <cell r="F113">
            <v>8</v>
          </cell>
          <cell r="G113">
            <v>0</v>
          </cell>
          <cell r="H113">
            <v>0</v>
          </cell>
        </row>
        <row r="114">
          <cell r="A114" t="str">
            <v>122</v>
          </cell>
          <cell r="B114" t="str">
            <v>Install cables + Fibre optic duct</v>
          </cell>
          <cell r="C114">
            <v>0</v>
          </cell>
          <cell r="D114">
            <v>0</v>
          </cell>
          <cell r="E114">
            <v>6</v>
          </cell>
          <cell r="F114">
            <v>8</v>
          </cell>
          <cell r="G114">
            <v>0</v>
          </cell>
          <cell r="H114">
            <v>0</v>
          </cell>
        </row>
        <row r="115">
          <cell r="A115" t="str">
            <v>123</v>
          </cell>
          <cell r="B115" t="str">
            <v>CBS backfill, Marker tiles &amp; backfill</v>
          </cell>
          <cell r="C115">
            <v>0</v>
          </cell>
          <cell r="D115">
            <v>0</v>
          </cell>
          <cell r="E115">
            <v>30</v>
          </cell>
          <cell r="F115">
            <v>8</v>
          </cell>
          <cell r="G115">
            <v>0</v>
          </cell>
          <cell r="H115">
            <v>0</v>
          </cell>
        </row>
        <row r="116">
          <cell r="A116" t="str">
            <v>124</v>
          </cell>
          <cell r="B116" t="str">
            <v>Section 6 - E</v>
          </cell>
          <cell r="C116">
            <v>0</v>
          </cell>
          <cell r="D116">
            <v>0</v>
          </cell>
          <cell r="E116">
            <v>40</v>
          </cell>
          <cell r="F116">
            <v>8</v>
          </cell>
          <cell r="G116">
            <v>0</v>
          </cell>
          <cell r="H116">
            <v>0</v>
          </cell>
        </row>
        <row r="117">
          <cell r="A117" t="str">
            <v>125</v>
          </cell>
          <cell r="B117" t="str">
            <v>Install cables</v>
          </cell>
          <cell r="C117">
            <v>0</v>
          </cell>
          <cell r="D117">
            <v>0</v>
          </cell>
          <cell r="E117">
            <v>6</v>
          </cell>
          <cell r="F117">
            <v>8</v>
          </cell>
          <cell r="G117">
            <v>0</v>
          </cell>
          <cell r="H117">
            <v>0</v>
          </cell>
        </row>
        <row r="118">
          <cell r="A118" t="str">
            <v>126</v>
          </cell>
          <cell r="B118" t="str">
            <v>CBS backfill, Marker tiles &amp; backfill</v>
          </cell>
          <cell r="C118">
            <v>0</v>
          </cell>
          <cell r="D118">
            <v>0</v>
          </cell>
          <cell r="E118">
            <v>30</v>
          </cell>
          <cell r="F118">
            <v>8</v>
          </cell>
          <cell r="G118">
            <v>0</v>
          </cell>
          <cell r="H118">
            <v>0</v>
          </cell>
        </row>
        <row r="119">
          <cell r="A119" t="str">
            <v>127</v>
          </cell>
          <cell r="B119" t="str">
            <v>Section 7 - F into Eastern CSE (Dollops Wood)</v>
          </cell>
          <cell r="C119">
            <v>0</v>
          </cell>
          <cell r="D119">
            <v>0</v>
          </cell>
          <cell r="E119">
            <v>40</v>
          </cell>
          <cell r="F119">
            <v>8</v>
          </cell>
          <cell r="G119">
            <v>0</v>
          </cell>
          <cell r="H119">
            <v>0</v>
          </cell>
        </row>
        <row r="120">
          <cell r="A120" t="str">
            <v>128</v>
          </cell>
          <cell r="B120" t="str">
            <v>Install cables + Fibre optic duct</v>
          </cell>
          <cell r="C120">
            <v>0</v>
          </cell>
          <cell r="D120">
            <v>0</v>
          </cell>
          <cell r="E120">
            <v>16</v>
          </cell>
          <cell r="F120">
            <v>8</v>
          </cell>
          <cell r="G120">
            <v>0</v>
          </cell>
          <cell r="H120">
            <v>0</v>
          </cell>
        </row>
        <row r="121">
          <cell r="A121" t="str">
            <v>129</v>
          </cell>
          <cell r="B121" t="str">
            <v>CBS backfill, Marker tiles &amp; backfill</v>
          </cell>
          <cell r="C121">
            <v>0</v>
          </cell>
          <cell r="D121">
            <v>0</v>
          </cell>
          <cell r="E121">
            <v>30</v>
          </cell>
          <cell r="F121">
            <v>8</v>
          </cell>
          <cell r="G121">
            <v>0</v>
          </cell>
          <cell r="H121">
            <v>0</v>
          </cell>
        </row>
        <row r="122">
          <cell r="A122" t="str">
            <v>130</v>
          </cell>
          <cell r="B122" t="str">
            <v>Section 7 - E into Eastern CSE</v>
          </cell>
          <cell r="C122">
            <v>0</v>
          </cell>
          <cell r="D122">
            <v>0</v>
          </cell>
          <cell r="E122">
            <v>40</v>
          </cell>
          <cell r="F122">
            <v>8</v>
          </cell>
          <cell r="G122">
            <v>0</v>
          </cell>
          <cell r="H122">
            <v>0</v>
          </cell>
        </row>
        <row r="123">
          <cell r="A123" t="str">
            <v>131</v>
          </cell>
          <cell r="B123" t="str">
            <v>Install cables</v>
          </cell>
          <cell r="C123">
            <v>0</v>
          </cell>
          <cell r="D123">
            <v>0</v>
          </cell>
          <cell r="E123">
            <v>16</v>
          </cell>
          <cell r="F123">
            <v>8</v>
          </cell>
          <cell r="G123">
            <v>0</v>
          </cell>
          <cell r="H123">
            <v>0</v>
          </cell>
        </row>
        <row r="124">
          <cell r="A124" t="str">
            <v>132</v>
          </cell>
          <cell r="B124" t="str">
            <v>CBS backfill, Marker tiles &amp; backfill</v>
          </cell>
          <cell r="C124">
            <v>0</v>
          </cell>
          <cell r="D124">
            <v>0</v>
          </cell>
          <cell r="E124">
            <v>30</v>
          </cell>
          <cell r="F124">
            <v>8</v>
          </cell>
          <cell r="G124">
            <v>0</v>
          </cell>
          <cell r="H124">
            <v>0</v>
          </cell>
        </row>
        <row r="125">
          <cell r="A125" t="str">
            <v>133</v>
          </cell>
          <cell r="B125" t="str">
            <v>Section 2 - C</v>
          </cell>
          <cell r="C125">
            <v>0</v>
          </cell>
          <cell r="D125">
            <v>0</v>
          </cell>
          <cell r="E125">
            <v>40</v>
          </cell>
          <cell r="F125">
            <v>8</v>
          </cell>
          <cell r="G125">
            <v>0</v>
          </cell>
          <cell r="H125">
            <v>0</v>
          </cell>
        </row>
        <row r="126">
          <cell r="A126" t="str">
            <v>134</v>
          </cell>
          <cell r="B126" t="str">
            <v>Install cables</v>
          </cell>
          <cell r="C126">
            <v>0</v>
          </cell>
          <cell r="D126">
            <v>0</v>
          </cell>
          <cell r="E126">
            <v>6</v>
          </cell>
          <cell r="F126">
            <v>8</v>
          </cell>
          <cell r="G126">
            <v>0</v>
          </cell>
          <cell r="H126">
            <v>0</v>
          </cell>
        </row>
        <row r="127">
          <cell r="A127" t="str">
            <v>135</v>
          </cell>
          <cell r="B127" t="str">
            <v>CBS backfill, Marker tiles &amp; backfill</v>
          </cell>
          <cell r="C127">
            <v>0</v>
          </cell>
          <cell r="D127">
            <v>0</v>
          </cell>
          <cell r="E127">
            <v>30</v>
          </cell>
          <cell r="F127">
            <v>8</v>
          </cell>
          <cell r="G127">
            <v>0</v>
          </cell>
          <cell r="H127">
            <v>0</v>
          </cell>
        </row>
        <row r="128">
          <cell r="A128" t="str">
            <v>136</v>
          </cell>
          <cell r="B128" t="str">
            <v>Section 2 - D</v>
          </cell>
          <cell r="C128">
            <v>0</v>
          </cell>
          <cell r="D128">
            <v>0</v>
          </cell>
          <cell r="E128">
            <v>40</v>
          </cell>
          <cell r="F128">
            <v>8</v>
          </cell>
          <cell r="G128">
            <v>0</v>
          </cell>
          <cell r="H128">
            <v>0</v>
          </cell>
        </row>
        <row r="129">
          <cell r="A129" t="str">
            <v>137</v>
          </cell>
          <cell r="B129" t="str">
            <v>Install cables</v>
          </cell>
          <cell r="C129">
            <v>0</v>
          </cell>
          <cell r="D129">
            <v>0</v>
          </cell>
          <cell r="E129">
            <v>6</v>
          </cell>
          <cell r="F129">
            <v>8</v>
          </cell>
          <cell r="G129">
            <v>0</v>
          </cell>
          <cell r="H129">
            <v>0</v>
          </cell>
        </row>
        <row r="130">
          <cell r="A130" t="str">
            <v>138</v>
          </cell>
          <cell r="B130" t="str">
            <v>CBS backfill, Marker tiles &amp; backfill</v>
          </cell>
          <cell r="C130">
            <v>0</v>
          </cell>
          <cell r="D130">
            <v>0</v>
          </cell>
          <cell r="E130">
            <v>30</v>
          </cell>
          <cell r="F130">
            <v>8</v>
          </cell>
          <cell r="G130">
            <v>0</v>
          </cell>
          <cell r="H130">
            <v>0</v>
          </cell>
        </row>
        <row r="131">
          <cell r="A131" t="str">
            <v>139</v>
          </cell>
          <cell r="B131" t="str">
            <v>Section 1 - C into Western CSE (Fruit Farm)</v>
          </cell>
          <cell r="C131">
            <v>0</v>
          </cell>
          <cell r="D131">
            <v>0</v>
          </cell>
          <cell r="E131">
            <v>40</v>
          </cell>
          <cell r="F131">
            <v>8</v>
          </cell>
          <cell r="G131">
            <v>0</v>
          </cell>
          <cell r="H131">
            <v>0</v>
          </cell>
        </row>
        <row r="132">
          <cell r="A132" t="str">
            <v>140</v>
          </cell>
          <cell r="B132" t="str">
            <v>Install cables</v>
          </cell>
          <cell r="C132">
            <v>0</v>
          </cell>
          <cell r="D132">
            <v>0</v>
          </cell>
          <cell r="E132">
            <v>16</v>
          </cell>
          <cell r="F132">
            <v>8</v>
          </cell>
          <cell r="G132">
            <v>0</v>
          </cell>
          <cell r="H132">
            <v>0</v>
          </cell>
        </row>
        <row r="133">
          <cell r="A133" t="str">
            <v>141</v>
          </cell>
          <cell r="B133" t="str">
            <v>CBS, Slab and Backfill</v>
          </cell>
          <cell r="C133">
            <v>0</v>
          </cell>
          <cell r="D133">
            <v>0</v>
          </cell>
          <cell r="E133">
            <v>30</v>
          </cell>
          <cell r="F133">
            <v>8</v>
          </cell>
          <cell r="G133">
            <v>0</v>
          </cell>
          <cell r="H133">
            <v>0</v>
          </cell>
        </row>
        <row r="134">
          <cell r="A134" t="str">
            <v>142</v>
          </cell>
          <cell r="B134" t="str">
            <v>Section 1 - D into Western CSE</v>
          </cell>
          <cell r="C134">
            <v>0</v>
          </cell>
          <cell r="D134">
            <v>0</v>
          </cell>
          <cell r="E134">
            <v>40</v>
          </cell>
          <cell r="F134">
            <v>8</v>
          </cell>
          <cell r="G134">
            <v>0</v>
          </cell>
          <cell r="H134">
            <v>0</v>
          </cell>
        </row>
        <row r="135">
          <cell r="A135" t="str">
            <v>143</v>
          </cell>
          <cell r="B135" t="str">
            <v>Install cables</v>
          </cell>
          <cell r="C135">
            <v>0</v>
          </cell>
          <cell r="D135">
            <v>0</v>
          </cell>
          <cell r="E135">
            <v>16</v>
          </cell>
          <cell r="F135">
            <v>8</v>
          </cell>
          <cell r="G135">
            <v>0</v>
          </cell>
          <cell r="H135">
            <v>0</v>
          </cell>
        </row>
        <row r="136">
          <cell r="A136" t="str">
            <v>144</v>
          </cell>
          <cell r="B136" t="str">
            <v>CBS backfill, Marker tiles &amp; backfill</v>
          </cell>
          <cell r="C136">
            <v>0</v>
          </cell>
          <cell r="D136">
            <v>0</v>
          </cell>
          <cell r="E136">
            <v>30</v>
          </cell>
          <cell r="F136">
            <v>8</v>
          </cell>
          <cell r="G136">
            <v>0</v>
          </cell>
          <cell r="H136">
            <v>0</v>
          </cell>
        </row>
        <row r="137">
          <cell r="A137" t="str">
            <v>145</v>
          </cell>
          <cell r="B137" t="str">
            <v>Section 3 - C</v>
          </cell>
          <cell r="C137">
            <v>0</v>
          </cell>
          <cell r="D137">
            <v>0</v>
          </cell>
          <cell r="E137">
            <v>40</v>
          </cell>
          <cell r="F137">
            <v>8</v>
          </cell>
          <cell r="G137">
            <v>0</v>
          </cell>
          <cell r="H137">
            <v>0</v>
          </cell>
        </row>
        <row r="138">
          <cell r="A138" t="str">
            <v>146</v>
          </cell>
          <cell r="B138" t="str">
            <v>Install cables</v>
          </cell>
          <cell r="C138">
            <v>0</v>
          </cell>
          <cell r="D138">
            <v>0</v>
          </cell>
          <cell r="E138">
            <v>6</v>
          </cell>
          <cell r="F138">
            <v>8</v>
          </cell>
          <cell r="G138">
            <v>0</v>
          </cell>
          <cell r="H138">
            <v>0</v>
          </cell>
        </row>
        <row r="139">
          <cell r="A139" t="str">
            <v>147</v>
          </cell>
          <cell r="B139" t="str">
            <v>CBS backfill, Marker tiles &amp; backfill</v>
          </cell>
          <cell r="C139">
            <v>0</v>
          </cell>
          <cell r="D139">
            <v>0</v>
          </cell>
          <cell r="E139">
            <v>30</v>
          </cell>
          <cell r="F139">
            <v>8</v>
          </cell>
          <cell r="G139">
            <v>0</v>
          </cell>
          <cell r="H139">
            <v>0</v>
          </cell>
        </row>
        <row r="140">
          <cell r="A140" t="str">
            <v>148</v>
          </cell>
          <cell r="B140" t="str">
            <v>Section 3 - D</v>
          </cell>
          <cell r="C140">
            <v>0</v>
          </cell>
          <cell r="D140">
            <v>0</v>
          </cell>
          <cell r="E140">
            <v>40</v>
          </cell>
          <cell r="F140">
            <v>8</v>
          </cell>
          <cell r="G140">
            <v>0</v>
          </cell>
          <cell r="H140">
            <v>0</v>
          </cell>
        </row>
        <row r="141">
          <cell r="A141" t="str">
            <v>149</v>
          </cell>
          <cell r="B141" t="str">
            <v>Install cables</v>
          </cell>
          <cell r="C141">
            <v>0</v>
          </cell>
          <cell r="D141">
            <v>0</v>
          </cell>
          <cell r="E141">
            <v>6</v>
          </cell>
          <cell r="F141">
            <v>8</v>
          </cell>
          <cell r="G141">
            <v>0</v>
          </cell>
          <cell r="H141">
            <v>0</v>
          </cell>
        </row>
        <row r="142">
          <cell r="A142" t="str">
            <v>150</v>
          </cell>
          <cell r="B142" t="str">
            <v>CBS backfill, Marker tiles &amp; backfill</v>
          </cell>
          <cell r="C142">
            <v>0</v>
          </cell>
          <cell r="D142">
            <v>0</v>
          </cell>
          <cell r="E142">
            <v>30</v>
          </cell>
          <cell r="F142">
            <v>8</v>
          </cell>
          <cell r="G142">
            <v>0</v>
          </cell>
          <cell r="H142">
            <v>0</v>
          </cell>
        </row>
        <row r="143">
          <cell r="A143" t="str">
            <v>151</v>
          </cell>
          <cell r="B143" t="str">
            <v>Section 4 - C</v>
          </cell>
          <cell r="C143">
            <v>0</v>
          </cell>
          <cell r="D143">
            <v>0</v>
          </cell>
          <cell r="E143">
            <v>40</v>
          </cell>
          <cell r="F143">
            <v>8</v>
          </cell>
          <cell r="G143">
            <v>0</v>
          </cell>
          <cell r="H143">
            <v>0</v>
          </cell>
        </row>
        <row r="144">
          <cell r="A144" t="str">
            <v>152</v>
          </cell>
          <cell r="B144" t="str">
            <v>Install cables</v>
          </cell>
          <cell r="C144">
            <v>0</v>
          </cell>
          <cell r="D144">
            <v>0</v>
          </cell>
          <cell r="E144">
            <v>6</v>
          </cell>
          <cell r="F144">
            <v>8</v>
          </cell>
          <cell r="G144">
            <v>0</v>
          </cell>
          <cell r="H144">
            <v>0</v>
          </cell>
        </row>
        <row r="145">
          <cell r="A145" t="str">
            <v>153</v>
          </cell>
          <cell r="B145" t="str">
            <v>CBS backfill, Marker tiles &amp; backfill</v>
          </cell>
          <cell r="C145">
            <v>0</v>
          </cell>
          <cell r="D145">
            <v>0</v>
          </cell>
          <cell r="E145">
            <v>30</v>
          </cell>
          <cell r="F145">
            <v>8</v>
          </cell>
          <cell r="G145">
            <v>0</v>
          </cell>
          <cell r="H145">
            <v>0</v>
          </cell>
        </row>
        <row r="146">
          <cell r="A146" t="str">
            <v>154</v>
          </cell>
          <cell r="B146" t="str">
            <v>Section 4 - D</v>
          </cell>
          <cell r="C146">
            <v>0</v>
          </cell>
          <cell r="D146">
            <v>0</v>
          </cell>
          <cell r="E146">
            <v>40</v>
          </cell>
          <cell r="F146">
            <v>8</v>
          </cell>
          <cell r="G146">
            <v>0</v>
          </cell>
          <cell r="H146">
            <v>0</v>
          </cell>
        </row>
        <row r="147">
          <cell r="A147" t="str">
            <v>155</v>
          </cell>
          <cell r="B147" t="str">
            <v>Install cables</v>
          </cell>
          <cell r="C147">
            <v>0</v>
          </cell>
          <cell r="D147">
            <v>0</v>
          </cell>
          <cell r="E147">
            <v>6</v>
          </cell>
          <cell r="F147">
            <v>8</v>
          </cell>
          <cell r="G147">
            <v>0</v>
          </cell>
          <cell r="H147">
            <v>0</v>
          </cell>
        </row>
        <row r="148">
          <cell r="A148" t="str">
            <v>156</v>
          </cell>
          <cell r="B148" t="str">
            <v>CBS backfill, Marker tiles &amp; backfill</v>
          </cell>
          <cell r="C148">
            <v>0</v>
          </cell>
          <cell r="D148">
            <v>0</v>
          </cell>
          <cell r="E148">
            <v>30</v>
          </cell>
          <cell r="F148">
            <v>8</v>
          </cell>
          <cell r="G148">
            <v>0</v>
          </cell>
          <cell r="H148">
            <v>0</v>
          </cell>
        </row>
        <row r="149">
          <cell r="A149" t="str">
            <v>157</v>
          </cell>
          <cell r="B149" t="str">
            <v>Section 5 - C</v>
          </cell>
          <cell r="C149">
            <v>0</v>
          </cell>
          <cell r="D149">
            <v>0</v>
          </cell>
          <cell r="E149">
            <v>40</v>
          </cell>
          <cell r="F149">
            <v>8</v>
          </cell>
          <cell r="G149">
            <v>0</v>
          </cell>
          <cell r="H149">
            <v>0</v>
          </cell>
        </row>
        <row r="150">
          <cell r="A150" t="str">
            <v>158</v>
          </cell>
          <cell r="B150" t="str">
            <v>Install cables</v>
          </cell>
          <cell r="C150">
            <v>0</v>
          </cell>
          <cell r="D150">
            <v>0</v>
          </cell>
          <cell r="E150">
            <v>6</v>
          </cell>
          <cell r="F150">
            <v>8</v>
          </cell>
          <cell r="G150">
            <v>0</v>
          </cell>
          <cell r="H150">
            <v>0</v>
          </cell>
        </row>
        <row r="151">
          <cell r="A151" t="str">
            <v>159</v>
          </cell>
          <cell r="B151" t="str">
            <v>CBS backfill, Marker tiles &amp; backfill</v>
          </cell>
          <cell r="C151">
            <v>0</v>
          </cell>
          <cell r="D151">
            <v>0</v>
          </cell>
          <cell r="E151">
            <v>30</v>
          </cell>
          <cell r="F151">
            <v>8</v>
          </cell>
          <cell r="G151">
            <v>0</v>
          </cell>
          <cell r="H151">
            <v>0</v>
          </cell>
        </row>
        <row r="152">
          <cell r="A152" t="str">
            <v>160</v>
          </cell>
          <cell r="B152" t="str">
            <v>Section 5 - D</v>
          </cell>
          <cell r="C152">
            <v>0</v>
          </cell>
          <cell r="D152">
            <v>0</v>
          </cell>
          <cell r="E152">
            <v>40</v>
          </cell>
          <cell r="F152">
            <v>8</v>
          </cell>
          <cell r="G152">
            <v>0</v>
          </cell>
          <cell r="H152">
            <v>0</v>
          </cell>
        </row>
        <row r="153">
          <cell r="A153" t="str">
            <v>161</v>
          </cell>
          <cell r="B153" t="str">
            <v>Install cables</v>
          </cell>
          <cell r="C153">
            <v>0</v>
          </cell>
          <cell r="D153">
            <v>0</v>
          </cell>
          <cell r="E153">
            <v>6</v>
          </cell>
          <cell r="F153">
            <v>8</v>
          </cell>
          <cell r="G153">
            <v>0</v>
          </cell>
          <cell r="H153">
            <v>0</v>
          </cell>
        </row>
        <row r="154">
          <cell r="A154" t="str">
            <v>162</v>
          </cell>
          <cell r="B154" t="str">
            <v>CBS backfill, Marker tiles &amp; backfill</v>
          </cell>
          <cell r="C154">
            <v>0</v>
          </cell>
          <cell r="D154">
            <v>0</v>
          </cell>
          <cell r="E154">
            <v>30</v>
          </cell>
          <cell r="F154">
            <v>8</v>
          </cell>
          <cell r="G154">
            <v>0</v>
          </cell>
          <cell r="H154">
            <v>0</v>
          </cell>
        </row>
        <row r="155">
          <cell r="A155" t="str">
            <v>163</v>
          </cell>
          <cell r="B155" t="str">
            <v>Section 6 - C</v>
          </cell>
          <cell r="C155">
            <v>0</v>
          </cell>
          <cell r="D155">
            <v>0</v>
          </cell>
          <cell r="E155">
            <v>40</v>
          </cell>
          <cell r="F155">
            <v>8</v>
          </cell>
          <cell r="G155">
            <v>0</v>
          </cell>
          <cell r="H155">
            <v>0</v>
          </cell>
        </row>
        <row r="156">
          <cell r="A156" t="str">
            <v>164</v>
          </cell>
          <cell r="B156" t="str">
            <v>Install cables</v>
          </cell>
          <cell r="C156">
            <v>0</v>
          </cell>
          <cell r="D156">
            <v>0</v>
          </cell>
          <cell r="E156">
            <v>6</v>
          </cell>
          <cell r="F156">
            <v>8</v>
          </cell>
          <cell r="G156">
            <v>0</v>
          </cell>
          <cell r="H156">
            <v>0</v>
          </cell>
        </row>
        <row r="157">
          <cell r="A157" t="str">
            <v>165</v>
          </cell>
          <cell r="B157" t="str">
            <v>CBS backfill, Marker tiles &amp; backfill</v>
          </cell>
          <cell r="C157">
            <v>0</v>
          </cell>
          <cell r="D157">
            <v>0</v>
          </cell>
          <cell r="E157">
            <v>30</v>
          </cell>
          <cell r="F157">
            <v>8</v>
          </cell>
          <cell r="G157">
            <v>0</v>
          </cell>
          <cell r="H157">
            <v>0</v>
          </cell>
        </row>
        <row r="158">
          <cell r="A158" t="str">
            <v>166</v>
          </cell>
          <cell r="B158" t="str">
            <v>Section 6 - D</v>
          </cell>
          <cell r="C158">
            <v>0</v>
          </cell>
          <cell r="D158">
            <v>0</v>
          </cell>
          <cell r="E158">
            <v>40</v>
          </cell>
          <cell r="F158">
            <v>8</v>
          </cell>
          <cell r="G158">
            <v>0</v>
          </cell>
          <cell r="H158">
            <v>0</v>
          </cell>
        </row>
        <row r="159">
          <cell r="A159" t="str">
            <v>167</v>
          </cell>
          <cell r="B159" t="str">
            <v>Install cables</v>
          </cell>
          <cell r="C159">
            <v>0</v>
          </cell>
          <cell r="D159">
            <v>0</v>
          </cell>
          <cell r="E159">
            <v>6</v>
          </cell>
          <cell r="F159">
            <v>8</v>
          </cell>
          <cell r="G159">
            <v>0</v>
          </cell>
          <cell r="H159">
            <v>0</v>
          </cell>
        </row>
        <row r="160">
          <cell r="A160" t="str">
            <v>168</v>
          </cell>
          <cell r="B160" t="str">
            <v>CBS backfill, Marker tiles &amp; backfill</v>
          </cell>
          <cell r="C160">
            <v>0</v>
          </cell>
          <cell r="D160">
            <v>0</v>
          </cell>
          <cell r="E160">
            <v>30</v>
          </cell>
          <cell r="F160">
            <v>8</v>
          </cell>
          <cell r="G160">
            <v>0</v>
          </cell>
          <cell r="H160">
            <v>0</v>
          </cell>
        </row>
        <row r="161">
          <cell r="A161" t="str">
            <v>169</v>
          </cell>
          <cell r="B161" t="str">
            <v>Section 7 - C into Eastern CSE (Dollops Wood)</v>
          </cell>
          <cell r="C161">
            <v>0</v>
          </cell>
          <cell r="D161">
            <v>0</v>
          </cell>
          <cell r="E161">
            <v>40</v>
          </cell>
          <cell r="F161">
            <v>8</v>
          </cell>
          <cell r="G161">
            <v>0</v>
          </cell>
          <cell r="H161">
            <v>0</v>
          </cell>
        </row>
        <row r="162">
          <cell r="A162" t="str">
            <v>170</v>
          </cell>
          <cell r="B162" t="str">
            <v>Install cables</v>
          </cell>
          <cell r="C162">
            <v>0</v>
          </cell>
          <cell r="D162">
            <v>0</v>
          </cell>
          <cell r="E162">
            <v>16</v>
          </cell>
          <cell r="F162">
            <v>8</v>
          </cell>
          <cell r="G162">
            <v>0</v>
          </cell>
          <cell r="H162">
            <v>0</v>
          </cell>
        </row>
        <row r="163">
          <cell r="A163" t="str">
            <v>171</v>
          </cell>
          <cell r="B163" t="str">
            <v>CBS backfill, Marker tiles &amp; backfill</v>
          </cell>
          <cell r="C163">
            <v>0</v>
          </cell>
          <cell r="D163">
            <v>0</v>
          </cell>
          <cell r="E163">
            <v>30</v>
          </cell>
          <cell r="F163">
            <v>8</v>
          </cell>
          <cell r="G163">
            <v>0</v>
          </cell>
          <cell r="H163">
            <v>0</v>
          </cell>
        </row>
        <row r="164">
          <cell r="A164" t="str">
            <v>172</v>
          </cell>
          <cell r="B164" t="str">
            <v>Section 7 - D into Eastern CSE</v>
          </cell>
          <cell r="C164">
            <v>0</v>
          </cell>
          <cell r="D164">
            <v>0</v>
          </cell>
          <cell r="E164">
            <v>40</v>
          </cell>
          <cell r="F164">
            <v>8</v>
          </cell>
          <cell r="G164">
            <v>0</v>
          </cell>
          <cell r="H164">
            <v>0</v>
          </cell>
        </row>
        <row r="165">
          <cell r="A165" t="str">
            <v>173</v>
          </cell>
          <cell r="B165" t="str">
            <v>Install cables</v>
          </cell>
          <cell r="C165">
            <v>0</v>
          </cell>
          <cell r="D165">
            <v>0</v>
          </cell>
          <cell r="E165">
            <v>16</v>
          </cell>
          <cell r="F165">
            <v>8</v>
          </cell>
          <cell r="G165">
            <v>0</v>
          </cell>
          <cell r="H165">
            <v>0</v>
          </cell>
        </row>
        <row r="166">
          <cell r="A166" t="str">
            <v>174</v>
          </cell>
          <cell r="B166" t="str">
            <v>CBS backfill, Marker tiles &amp; backfill</v>
          </cell>
          <cell r="C166">
            <v>0</v>
          </cell>
          <cell r="D166">
            <v>0</v>
          </cell>
          <cell r="E166">
            <v>30</v>
          </cell>
          <cell r="F166">
            <v>8</v>
          </cell>
          <cell r="G166">
            <v>0</v>
          </cell>
          <cell r="H166">
            <v>0</v>
          </cell>
        </row>
        <row r="167">
          <cell r="A167" t="str">
            <v>175</v>
          </cell>
          <cell r="B167" t="str">
            <v>Jointing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</row>
        <row r="168">
          <cell r="A168" t="str">
            <v>176</v>
          </cell>
          <cell r="B168" t="str">
            <v>Circuit 1 JOINT BAY 1/2A - Team 1 (Excavation, shuttering, scaffolding, weather proof, cable jointing &amp; bonding)</v>
          </cell>
          <cell r="C168">
            <v>0</v>
          </cell>
          <cell r="D168">
            <v>0</v>
          </cell>
          <cell r="E168">
            <v>18</v>
          </cell>
          <cell r="F168">
            <v>14</v>
          </cell>
          <cell r="G168">
            <v>0</v>
          </cell>
          <cell r="H168">
            <v>0</v>
          </cell>
        </row>
        <row r="169">
          <cell r="A169" t="str">
            <v>177</v>
          </cell>
          <cell r="B169" t="str">
            <v>Circuit 1 JOINT BAY 1/2B - Team 1</v>
          </cell>
          <cell r="C169">
            <v>0</v>
          </cell>
          <cell r="D169">
            <v>0</v>
          </cell>
          <cell r="E169">
            <v>18</v>
          </cell>
          <cell r="F169">
            <v>14</v>
          </cell>
          <cell r="G169">
            <v>0</v>
          </cell>
          <cell r="H169">
            <v>0</v>
          </cell>
        </row>
        <row r="170">
          <cell r="A170" t="str">
            <v>178</v>
          </cell>
          <cell r="B170" t="str">
            <v>Circuit 1 JOINT BAY 2/3A - Team 1</v>
          </cell>
          <cell r="C170">
            <v>0</v>
          </cell>
          <cell r="D170">
            <v>0</v>
          </cell>
          <cell r="E170">
            <v>18</v>
          </cell>
          <cell r="F170">
            <v>14</v>
          </cell>
          <cell r="G170">
            <v>0</v>
          </cell>
          <cell r="H170">
            <v>0</v>
          </cell>
        </row>
        <row r="171">
          <cell r="A171" t="str">
            <v>179</v>
          </cell>
          <cell r="B171" t="str">
            <v>Circuit 1 JOINT BAY 2/3B - Team 1</v>
          </cell>
          <cell r="C171">
            <v>0</v>
          </cell>
          <cell r="D171">
            <v>0</v>
          </cell>
          <cell r="E171">
            <v>18</v>
          </cell>
          <cell r="F171">
            <v>14</v>
          </cell>
          <cell r="G171">
            <v>0</v>
          </cell>
          <cell r="H171">
            <v>0</v>
          </cell>
        </row>
        <row r="172">
          <cell r="A172" t="str">
            <v>180</v>
          </cell>
          <cell r="B172" t="str">
            <v>Circuit 1 JOINT BAY 3/4A - Team 1</v>
          </cell>
          <cell r="C172">
            <v>0</v>
          </cell>
          <cell r="D172">
            <v>0</v>
          </cell>
          <cell r="E172">
            <v>18</v>
          </cell>
          <cell r="F172">
            <v>14</v>
          </cell>
          <cell r="G172">
            <v>0</v>
          </cell>
          <cell r="H172">
            <v>0</v>
          </cell>
        </row>
        <row r="173">
          <cell r="A173">
            <v>181</v>
          </cell>
          <cell r="B173" t="str">
            <v>Circuit 1 JOINT BAY 3/4B - Team 2</v>
          </cell>
          <cell r="C173">
            <v>0</v>
          </cell>
          <cell r="D173">
            <v>0</v>
          </cell>
          <cell r="E173">
            <v>18</v>
          </cell>
          <cell r="F173">
            <v>14</v>
          </cell>
          <cell r="G173">
            <v>0</v>
          </cell>
          <cell r="H173">
            <v>0</v>
          </cell>
        </row>
        <row r="174">
          <cell r="A174">
            <v>182</v>
          </cell>
          <cell r="B174" t="str">
            <v>Circuit 1 JOINT BAY 4/5A - Team 2</v>
          </cell>
          <cell r="C174">
            <v>0</v>
          </cell>
          <cell r="D174">
            <v>0</v>
          </cell>
          <cell r="E174">
            <v>18</v>
          </cell>
          <cell r="F174">
            <v>14</v>
          </cell>
          <cell r="G174">
            <v>0</v>
          </cell>
          <cell r="H174">
            <v>0</v>
          </cell>
        </row>
        <row r="175">
          <cell r="A175" t="str">
            <v>183</v>
          </cell>
          <cell r="B175" t="str">
            <v>Circuit 1 JOINT BAY 4/5B - Team 1</v>
          </cell>
          <cell r="C175">
            <v>0</v>
          </cell>
          <cell r="D175">
            <v>0</v>
          </cell>
          <cell r="E175">
            <v>18</v>
          </cell>
          <cell r="F175">
            <v>14</v>
          </cell>
          <cell r="G175">
            <v>0</v>
          </cell>
          <cell r="H175">
            <v>0</v>
          </cell>
        </row>
        <row r="176">
          <cell r="A176" t="str">
            <v>184</v>
          </cell>
          <cell r="B176" t="str">
            <v>Circuit 1 JOINT BAY 5/6A - Team 2</v>
          </cell>
          <cell r="C176">
            <v>0</v>
          </cell>
          <cell r="D176">
            <v>0</v>
          </cell>
          <cell r="E176">
            <v>18</v>
          </cell>
          <cell r="F176">
            <v>14</v>
          </cell>
          <cell r="G176">
            <v>0</v>
          </cell>
          <cell r="H176">
            <v>0</v>
          </cell>
        </row>
        <row r="177">
          <cell r="A177" t="str">
            <v>185</v>
          </cell>
          <cell r="B177" t="str">
            <v>Circuit 1 JOINT BAY 5/6B - Team 2</v>
          </cell>
          <cell r="C177">
            <v>0</v>
          </cell>
          <cell r="D177">
            <v>0</v>
          </cell>
          <cell r="E177">
            <v>18</v>
          </cell>
          <cell r="F177">
            <v>14</v>
          </cell>
          <cell r="G177">
            <v>0</v>
          </cell>
          <cell r="H177">
            <v>0</v>
          </cell>
        </row>
        <row r="178">
          <cell r="A178" t="str">
            <v>186</v>
          </cell>
          <cell r="B178" t="str">
            <v>Circuit 1 JOINT BAY 6/7A - Team 1</v>
          </cell>
          <cell r="C178">
            <v>0</v>
          </cell>
          <cell r="D178">
            <v>0</v>
          </cell>
          <cell r="E178">
            <v>18</v>
          </cell>
          <cell r="F178">
            <v>14</v>
          </cell>
          <cell r="G178">
            <v>0</v>
          </cell>
          <cell r="H178">
            <v>0</v>
          </cell>
        </row>
        <row r="179">
          <cell r="A179" t="str">
            <v>187</v>
          </cell>
          <cell r="B179" t="str">
            <v>Circuit 1 JOINT BAY 6/7B - Team 1</v>
          </cell>
          <cell r="C179">
            <v>0</v>
          </cell>
          <cell r="D179">
            <v>0</v>
          </cell>
          <cell r="E179">
            <v>18</v>
          </cell>
          <cell r="F179">
            <v>14</v>
          </cell>
          <cell r="G179">
            <v>0</v>
          </cell>
          <cell r="H179">
            <v>0</v>
          </cell>
        </row>
        <row r="180">
          <cell r="A180" t="str">
            <v>188</v>
          </cell>
          <cell r="B180" t="str">
            <v>Circuit 2 JOINT BAY 1/2F - Team 1</v>
          </cell>
          <cell r="C180">
            <v>0</v>
          </cell>
          <cell r="D180">
            <v>0</v>
          </cell>
          <cell r="E180">
            <v>18</v>
          </cell>
          <cell r="F180">
            <v>14</v>
          </cell>
          <cell r="G180">
            <v>0</v>
          </cell>
          <cell r="H180">
            <v>0</v>
          </cell>
        </row>
        <row r="181">
          <cell r="A181" t="str">
            <v>189</v>
          </cell>
          <cell r="B181" t="str">
            <v>Circuit 2 JOINT BAY 1/2E - Team 1</v>
          </cell>
          <cell r="C181">
            <v>0</v>
          </cell>
          <cell r="D181">
            <v>0</v>
          </cell>
          <cell r="E181">
            <v>18</v>
          </cell>
          <cell r="F181">
            <v>14</v>
          </cell>
          <cell r="G181">
            <v>0</v>
          </cell>
          <cell r="H181">
            <v>0</v>
          </cell>
        </row>
        <row r="182">
          <cell r="A182" t="str">
            <v>190</v>
          </cell>
          <cell r="B182" t="str">
            <v>Circuit 2 JOINT BAY 2/3F - Team 2</v>
          </cell>
          <cell r="C182">
            <v>0</v>
          </cell>
          <cell r="D182">
            <v>0</v>
          </cell>
          <cell r="E182">
            <v>18</v>
          </cell>
          <cell r="F182">
            <v>14</v>
          </cell>
          <cell r="G182">
            <v>0</v>
          </cell>
          <cell r="H182">
            <v>0</v>
          </cell>
        </row>
        <row r="183">
          <cell r="A183" t="str">
            <v>191</v>
          </cell>
          <cell r="B183" t="str">
            <v>Circuit 2 JOINT BAY 2/3E - Team 2</v>
          </cell>
          <cell r="C183">
            <v>0</v>
          </cell>
          <cell r="D183">
            <v>0</v>
          </cell>
          <cell r="E183">
            <v>18</v>
          </cell>
          <cell r="F183">
            <v>14</v>
          </cell>
          <cell r="G183">
            <v>0</v>
          </cell>
          <cell r="H183">
            <v>0</v>
          </cell>
        </row>
        <row r="184">
          <cell r="A184" t="str">
            <v>192</v>
          </cell>
          <cell r="B184" t="str">
            <v>Circuit 2 JOINT BAY 3/4F - Team 1</v>
          </cell>
          <cell r="C184">
            <v>0</v>
          </cell>
          <cell r="D184">
            <v>0</v>
          </cell>
          <cell r="E184">
            <v>18</v>
          </cell>
          <cell r="F184">
            <v>14</v>
          </cell>
          <cell r="G184">
            <v>0</v>
          </cell>
          <cell r="H184">
            <v>0</v>
          </cell>
        </row>
        <row r="185">
          <cell r="A185" t="str">
            <v>193</v>
          </cell>
          <cell r="B185" t="str">
            <v>Circuit 2 JOINT BAY 3/4E - Team 2</v>
          </cell>
          <cell r="C185">
            <v>0</v>
          </cell>
          <cell r="D185">
            <v>0</v>
          </cell>
          <cell r="E185">
            <v>18</v>
          </cell>
          <cell r="F185">
            <v>14</v>
          </cell>
          <cell r="G185">
            <v>0</v>
          </cell>
          <cell r="H185">
            <v>0</v>
          </cell>
        </row>
        <row r="186">
          <cell r="A186" t="str">
            <v>194</v>
          </cell>
          <cell r="B186" t="str">
            <v>Circuit 2 JOINT BAY 4/5F - Team 2</v>
          </cell>
          <cell r="C186">
            <v>0</v>
          </cell>
          <cell r="D186">
            <v>0</v>
          </cell>
          <cell r="E186">
            <v>18</v>
          </cell>
          <cell r="F186">
            <v>14</v>
          </cell>
          <cell r="G186">
            <v>0</v>
          </cell>
          <cell r="H186">
            <v>0</v>
          </cell>
        </row>
        <row r="187">
          <cell r="A187" t="str">
            <v>195</v>
          </cell>
          <cell r="B187" t="str">
            <v>Circuit 2 JOINT BAY 4/5E - Team 1</v>
          </cell>
          <cell r="C187">
            <v>0</v>
          </cell>
          <cell r="D187">
            <v>0</v>
          </cell>
          <cell r="E187">
            <v>18</v>
          </cell>
          <cell r="F187">
            <v>14</v>
          </cell>
          <cell r="G187">
            <v>0</v>
          </cell>
          <cell r="H187">
            <v>0</v>
          </cell>
        </row>
        <row r="188">
          <cell r="A188" t="str">
            <v>196</v>
          </cell>
          <cell r="B188" t="str">
            <v>Circuit 2 JOINT BAY 5/6F - Team 2</v>
          </cell>
          <cell r="C188">
            <v>0</v>
          </cell>
          <cell r="D188">
            <v>0</v>
          </cell>
          <cell r="E188">
            <v>18</v>
          </cell>
          <cell r="F188">
            <v>14</v>
          </cell>
          <cell r="G188">
            <v>0</v>
          </cell>
          <cell r="H188">
            <v>0</v>
          </cell>
        </row>
        <row r="189">
          <cell r="A189" t="str">
            <v>197</v>
          </cell>
          <cell r="B189" t="str">
            <v>Circuit 2 JOINT BAY 5/6E - Team 2</v>
          </cell>
          <cell r="C189">
            <v>0</v>
          </cell>
          <cell r="D189">
            <v>0</v>
          </cell>
          <cell r="E189">
            <v>18</v>
          </cell>
          <cell r="F189">
            <v>14</v>
          </cell>
          <cell r="G189">
            <v>0</v>
          </cell>
          <cell r="H189">
            <v>0</v>
          </cell>
        </row>
        <row r="190">
          <cell r="A190" t="str">
            <v>198</v>
          </cell>
          <cell r="B190" t="str">
            <v>Circuit 2 JOINT BAY 6/7F - Team 1</v>
          </cell>
          <cell r="C190">
            <v>0</v>
          </cell>
          <cell r="D190">
            <v>0</v>
          </cell>
          <cell r="E190">
            <v>18</v>
          </cell>
          <cell r="F190">
            <v>14</v>
          </cell>
          <cell r="G190">
            <v>0</v>
          </cell>
          <cell r="H190">
            <v>0</v>
          </cell>
        </row>
        <row r="191">
          <cell r="A191" t="str">
            <v>199</v>
          </cell>
          <cell r="B191" t="str">
            <v>Circuit 2 JOINT BAY 6/7E - Team 1</v>
          </cell>
          <cell r="C191">
            <v>0</v>
          </cell>
          <cell r="D191">
            <v>0</v>
          </cell>
          <cell r="E191">
            <v>18</v>
          </cell>
          <cell r="F191">
            <v>14</v>
          </cell>
          <cell r="G191">
            <v>0</v>
          </cell>
          <cell r="H191">
            <v>0</v>
          </cell>
        </row>
        <row r="192">
          <cell r="A192" t="str">
            <v>200</v>
          </cell>
          <cell r="B192" t="str">
            <v>Circuit 1 JOINT BAY 1/2C - Team 2</v>
          </cell>
          <cell r="C192">
            <v>0</v>
          </cell>
          <cell r="D192">
            <v>0</v>
          </cell>
          <cell r="E192">
            <v>18</v>
          </cell>
          <cell r="F192">
            <v>14</v>
          </cell>
          <cell r="G192">
            <v>0</v>
          </cell>
          <cell r="H192">
            <v>0</v>
          </cell>
        </row>
        <row r="193">
          <cell r="A193" t="str">
            <v>201</v>
          </cell>
          <cell r="B193" t="str">
            <v>Circuit 1 JOINT BAY 2/3C - Team 3</v>
          </cell>
          <cell r="C193">
            <v>0</v>
          </cell>
          <cell r="D193">
            <v>0</v>
          </cell>
          <cell r="E193">
            <v>18</v>
          </cell>
          <cell r="F193">
            <v>14</v>
          </cell>
          <cell r="G193">
            <v>0</v>
          </cell>
          <cell r="H193">
            <v>0</v>
          </cell>
        </row>
        <row r="194">
          <cell r="A194" t="str">
            <v>202</v>
          </cell>
          <cell r="B194" t="str">
            <v>Circuit 2 JOINT BAY 1/2D - Team 2</v>
          </cell>
          <cell r="C194">
            <v>0</v>
          </cell>
          <cell r="D194">
            <v>0</v>
          </cell>
          <cell r="E194">
            <v>18</v>
          </cell>
          <cell r="F194">
            <v>14</v>
          </cell>
          <cell r="G194">
            <v>0</v>
          </cell>
          <cell r="H194">
            <v>0</v>
          </cell>
        </row>
        <row r="195">
          <cell r="A195" t="str">
            <v>203</v>
          </cell>
          <cell r="B195" t="str">
            <v>Circuit 2 JOINT BAY 2/3D - Team 3</v>
          </cell>
          <cell r="C195">
            <v>0</v>
          </cell>
          <cell r="D195">
            <v>0</v>
          </cell>
          <cell r="E195">
            <v>18</v>
          </cell>
          <cell r="F195">
            <v>14</v>
          </cell>
          <cell r="G195">
            <v>0</v>
          </cell>
          <cell r="H195">
            <v>0</v>
          </cell>
        </row>
        <row r="196">
          <cell r="A196" t="str">
            <v>204</v>
          </cell>
          <cell r="B196" t="str">
            <v>Circuit 1 JOINT BAY 3/4C - Team 3</v>
          </cell>
          <cell r="C196">
            <v>0</v>
          </cell>
          <cell r="D196">
            <v>0</v>
          </cell>
          <cell r="E196">
            <v>18</v>
          </cell>
          <cell r="F196">
            <v>14</v>
          </cell>
          <cell r="G196">
            <v>0</v>
          </cell>
          <cell r="H196">
            <v>0</v>
          </cell>
        </row>
        <row r="197">
          <cell r="A197" t="str">
            <v>205</v>
          </cell>
          <cell r="B197" t="str">
            <v>Circuit 2 JOINT BAY 3/4D - Team 3</v>
          </cell>
          <cell r="C197">
            <v>0</v>
          </cell>
          <cell r="D197">
            <v>0</v>
          </cell>
          <cell r="E197">
            <v>18</v>
          </cell>
          <cell r="F197">
            <v>14</v>
          </cell>
          <cell r="G197">
            <v>0</v>
          </cell>
          <cell r="H197">
            <v>0</v>
          </cell>
        </row>
        <row r="198">
          <cell r="A198" t="str">
            <v>206</v>
          </cell>
          <cell r="B198" t="str">
            <v>Circuit 1 JOINT BAY 4/5C - Team 2</v>
          </cell>
          <cell r="C198">
            <v>0</v>
          </cell>
          <cell r="D198">
            <v>0</v>
          </cell>
          <cell r="E198">
            <v>18</v>
          </cell>
          <cell r="F198">
            <v>14</v>
          </cell>
          <cell r="G198">
            <v>0</v>
          </cell>
          <cell r="H198">
            <v>0</v>
          </cell>
        </row>
        <row r="199">
          <cell r="A199" t="str">
            <v>207</v>
          </cell>
          <cell r="B199" t="str">
            <v>Circuit 2 JOINT BAY 4/5D - Team 1</v>
          </cell>
          <cell r="C199">
            <v>0</v>
          </cell>
          <cell r="D199">
            <v>0</v>
          </cell>
          <cell r="E199">
            <v>18</v>
          </cell>
          <cell r="F199">
            <v>14</v>
          </cell>
          <cell r="G199">
            <v>0</v>
          </cell>
          <cell r="H199">
            <v>0</v>
          </cell>
        </row>
        <row r="200">
          <cell r="A200" t="str">
            <v>208</v>
          </cell>
          <cell r="B200" t="str">
            <v>Circuit 1 JOINT BAY 5/6C - Team 2</v>
          </cell>
          <cell r="C200">
            <v>0</v>
          </cell>
          <cell r="D200">
            <v>0</v>
          </cell>
          <cell r="E200">
            <v>18</v>
          </cell>
          <cell r="F200">
            <v>14</v>
          </cell>
          <cell r="G200">
            <v>0</v>
          </cell>
          <cell r="H200">
            <v>0</v>
          </cell>
        </row>
        <row r="201">
          <cell r="A201" t="str">
            <v>209</v>
          </cell>
          <cell r="B201" t="str">
            <v>Circuit 1 JOINT BAY 5/6D - Team 2</v>
          </cell>
          <cell r="C201">
            <v>0</v>
          </cell>
          <cell r="D201">
            <v>0</v>
          </cell>
          <cell r="E201">
            <v>18</v>
          </cell>
          <cell r="F201">
            <v>14</v>
          </cell>
          <cell r="G201">
            <v>0</v>
          </cell>
          <cell r="H201">
            <v>0</v>
          </cell>
        </row>
        <row r="202">
          <cell r="A202" t="str">
            <v>210</v>
          </cell>
          <cell r="B202" t="str">
            <v>Circuit 2 JOINT BAY 6/7C - Team 1</v>
          </cell>
          <cell r="C202">
            <v>0</v>
          </cell>
          <cell r="D202">
            <v>0</v>
          </cell>
          <cell r="E202">
            <v>18</v>
          </cell>
          <cell r="F202">
            <v>14</v>
          </cell>
          <cell r="G202">
            <v>0</v>
          </cell>
          <cell r="H202">
            <v>0</v>
          </cell>
        </row>
        <row r="203">
          <cell r="A203" t="str">
            <v>211</v>
          </cell>
          <cell r="B203" t="str">
            <v>Circuit 2 JOINT BAY 6/7D - Team 1</v>
          </cell>
          <cell r="C203">
            <v>0</v>
          </cell>
          <cell r="D203">
            <v>0</v>
          </cell>
          <cell r="E203">
            <v>18</v>
          </cell>
          <cell r="F203">
            <v>14</v>
          </cell>
          <cell r="G203">
            <v>0</v>
          </cell>
          <cell r="H203">
            <v>0</v>
          </cell>
        </row>
        <row r="204">
          <cell r="A204" t="str">
            <v>212</v>
          </cell>
          <cell r="B204" t="str">
            <v>Western Sealing End Compound Terminations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</row>
        <row r="205">
          <cell r="A205" t="str">
            <v>213</v>
          </cell>
          <cell r="B205" t="str">
            <v>Scaffolding A,B,C</v>
          </cell>
          <cell r="C205">
            <v>0</v>
          </cell>
          <cell r="D205">
            <v>0</v>
          </cell>
          <cell r="E205">
            <v>1</v>
          </cell>
          <cell r="F205">
            <v>0</v>
          </cell>
          <cell r="G205">
            <v>0</v>
          </cell>
          <cell r="H205">
            <v>0</v>
          </cell>
        </row>
        <row r="206">
          <cell r="A206" t="str">
            <v>214</v>
          </cell>
          <cell r="B206" t="str">
            <v>Circuit 1A - Section 1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</row>
        <row r="207">
          <cell r="A207" t="str">
            <v>215</v>
          </cell>
          <cell r="B207" t="str">
            <v>Circuit 1B - Section 1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</row>
        <row r="208">
          <cell r="A208" t="str">
            <v>216</v>
          </cell>
          <cell r="B208" t="str">
            <v>Circuit 1C - Section 1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</row>
        <row r="209">
          <cell r="A209" t="str">
            <v>217</v>
          </cell>
          <cell r="B209" t="str">
            <v>Scaffolding D,E,F</v>
          </cell>
          <cell r="C209">
            <v>0</v>
          </cell>
          <cell r="D209">
            <v>0</v>
          </cell>
          <cell r="E209">
            <v>1</v>
          </cell>
          <cell r="F209">
            <v>0</v>
          </cell>
          <cell r="G209">
            <v>0</v>
          </cell>
          <cell r="H209">
            <v>0</v>
          </cell>
        </row>
        <row r="210">
          <cell r="A210" t="str">
            <v>218</v>
          </cell>
          <cell r="B210" t="str">
            <v>Circuit 2D - Section 1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</row>
        <row r="211">
          <cell r="A211" t="str">
            <v>219</v>
          </cell>
          <cell r="B211" t="str">
            <v>Circuit 2E - Section 1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</row>
        <row r="212">
          <cell r="A212" t="str">
            <v>220</v>
          </cell>
          <cell r="B212" t="str">
            <v>Circuit 2F - Section 1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</row>
        <row r="213">
          <cell r="A213" t="str">
            <v>221</v>
          </cell>
          <cell r="B213" t="str">
            <v>Lower scaffolding for A/C test</v>
          </cell>
          <cell r="C213">
            <v>0</v>
          </cell>
          <cell r="D213">
            <v>0</v>
          </cell>
          <cell r="E213">
            <v>1</v>
          </cell>
          <cell r="F213">
            <v>0</v>
          </cell>
          <cell r="G213">
            <v>0</v>
          </cell>
          <cell r="H213">
            <v>0</v>
          </cell>
        </row>
        <row r="214">
          <cell r="A214" t="str">
            <v>222</v>
          </cell>
          <cell r="B214" t="str">
            <v>Eastern Sealing End Compound Terminations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A215" t="str">
            <v>223</v>
          </cell>
          <cell r="B215" t="str">
            <v>Scaffolding A,B,C</v>
          </cell>
          <cell r="C215">
            <v>0</v>
          </cell>
          <cell r="D215">
            <v>0</v>
          </cell>
          <cell r="E215">
            <v>1</v>
          </cell>
          <cell r="F215">
            <v>0</v>
          </cell>
          <cell r="G215">
            <v>0</v>
          </cell>
          <cell r="H215">
            <v>0</v>
          </cell>
        </row>
        <row r="216">
          <cell r="A216" t="str">
            <v>224</v>
          </cell>
          <cell r="B216" t="str">
            <v>Circuit 1A - Section 7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</row>
        <row r="217">
          <cell r="A217" t="str">
            <v>225</v>
          </cell>
          <cell r="B217" t="str">
            <v>Circuit 1B - Section 7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</row>
        <row r="218">
          <cell r="A218" t="str">
            <v>226</v>
          </cell>
          <cell r="B218" t="str">
            <v>Circuit 1C - Section 7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</row>
        <row r="219">
          <cell r="A219" t="str">
            <v>227</v>
          </cell>
          <cell r="B219" t="str">
            <v>Scaffolding D,E,F</v>
          </cell>
          <cell r="C219">
            <v>0</v>
          </cell>
          <cell r="D219">
            <v>0</v>
          </cell>
          <cell r="E219">
            <v>1</v>
          </cell>
          <cell r="F219">
            <v>0</v>
          </cell>
          <cell r="G219">
            <v>0</v>
          </cell>
          <cell r="H219">
            <v>0</v>
          </cell>
        </row>
        <row r="220">
          <cell r="A220" t="str">
            <v>228</v>
          </cell>
          <cell r="B220" t="str">
            <v>Circuit 2D - Section 7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</row>
        <row r="221">
          <cell r="A221" t="str">
            <v>229</v>
          </cell>
          <cell r="B221" t="str">
            <v>Circuit 2E - Section 7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</row>
        <row r="222">
          <cell r="A222" t="str">
            <v>230</v>
          </cell>
          <cell r="B222" t="str">
            <v>Circuit 2F - Section 7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</row>
        <row r="223">
          <cell r="A223" t="str">
            <v>231</v>
          </cell>
          <cell r="B223" t="str">
            <v>Lower scaffolding for A/C test</v>
          </cell>
          <cell r="C223">
            <v>0</v>
          </cell>
          <cell r="D223">
            <v>0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</row>
        <row r="224">
          <cell r="A224" t="str">
            <v>232</v>
          </cell>
          <cell r="B224" t="str">
            <v>Backfill Joint Bays + Install optional Fibre optic pit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</row>
        <row r="225">
          <cell r="A225" t="str">
            <v>233</v>
          </cell>
          <cell r="B225" t="str">
            <v>JOINT BAY 1/2A  - CBS,Slab, Strike Timbers and Backfill</v>
          </cell>
          <cell r="C225">
            <v>0</v>
          </cell>
          <cell r="D225">
            <v>0</v>
          </cell>
          <cell r="E225">
            <v>13</v>
          </cell>
          <cell r="F225">
            <v>0</v>
          </cell>
          <cell r="G225">
            <v>0</v>
          </cell>
          <cell r="H225">
            <v>0</v>
          </cell>
        </row>
        <row r="226">
          <cell r="A226" t="str">
            <v>234</v>
          </cell>
          <cell r="B226" t="str">
            <v>JOINT BAY 1/2B   - CBS,Slab, Strike Timbers and Backfill</v>
          </cell>
          <cell r="C226">
            <v>0</v>
          </cell>
          <cell r="D226">
            <v>0</v>
          </cell>
          <cell r="E226">
            <v>13</v>
          </cell>
          <cell r="F226">
            <v>0</v>
          </cell>
          <cell r="G226">
            <v>0</v>
          </cell>
          <cell r="H226">
            <v>0</v>
          </cell>
        </row>
        <row r="227">
          <cell r="A227" t="str">
            <v>235</v>
          </cell>
          <cell r="B227" t="str">
            <v>JOINT BAY 2/3A   - CBS,Slab, Strike Timbers and Backfill</v>
          </cell>
          <cell r="C227">
            <v>0</v>
          </cell>
          <cell r="D227">
            <v>0</v>
          </cell>
          <cell r="E227">
            <v>13</v>
          </cell>
          <cell r="F227">
            <v>0</v>
          </cell>
          <cell r="G227">
            <v>0</v>
          </cell>
          <cell r="H227">
            <v>0</v>
          </cell>
        </row>
        <row r="228">
          <cell r="A228" t="str">
            <v>236</v>
          </cell>
          <cell r="B228" t="str">
            <v>JOINT BAY 2/3B   - CBS,Slab, Strike Timbers and Backfill</v>
          </cell>
          <cell r="C228">
            <v>0</v>
          </cell>
          <cell r="D228">
            <v>0</v>
          </cell>
          <cell r="E228">
            <v>13</v>
          </cell>
          <cell r="F228">
            <v>0</v>
          </cell>
          <cell r="G228">
            <v>0</v>
          </cell>
          <cell r="H228">
            <v>0</v>
          </cell>
        </row>
        <row r="229">
          <cell r="A229" t="str">
            <v>237</v>
          </cell>
          <cell r="B229" t="str">
            <v>JOINT BAY 3/4A   - CBS,Slab, Strike Timbers and Backfill</v>
          </cell>
          <cell r="C229">
            <v>0</v>
          </cell>
          <cell r="D229">
            <v>0</v>
          </cell>
          <cell r="E229">
            <v>13</v>
          </cell>
          <cell r="F229">
            <v>0</v>
          </cell>
          <cell r="G229">
            <v>0</v>
          </cell>
          <cell r="H229">
            <v>0</v>
          </cell>
        </row>
        <row r="230">
          <cell r="A230" t="str">
            <v>238</v>
          </cell>
          <cell r="B230" t="str">
            <v>JOINT BAY 3/4B  - CBS,Slab, Strike Timbers and Backfill</v>
          </cell>
          <cell r="C230">
            <v>0</v>
          </cell>
          <cell r="D230">
            <v>0</v>
          </cell>
          <cell r="E230">
            <v>13</v>
          </cell>
          <cell r="F230">
            <v>0</v>
          </cell>
          <cell r="G230">
            <v>0</v>
          </cell>
          <cell r="H230">
            <v>0</v>
          </cell>
        </row>
        <row r="231">
          <cell r="A231" t="str">
            <v>239</v>
          </cell>
          <cell r="B231" t="str">
            <v>JOINT BAY 4/5A  - CBS,Slab, Strike Timbers and Backfill</v>
          </cell>
          <cell r="C231">
            <v>0</v>
          </cell>
          <cell r="D231">
            <v>0</v>
          </cell>
          <cell r="E231">
            <v>13</v>
          </cell>
          <cell r="F231">
            <v>0</v>
          </cell>
          <cell r="G231">
            <v>0</v>
          </cell>
          <cell r="H231">
            <v>0</v>
          </cell>
        </row>
        <row r="232">
          <cell r="A232" t="str">
            <v>240</v>
          </cell>
          <cell r="B232" t="str">
            <v>JOINT BAY 4/5B  - CBS,Slab, Strike Timbers and Backfill</v>
          </cell>
          <cell r="C232">
            <v>0</v>
          </cell>
          <cell r="D232">
            <v>0</v>
          </cell>
          <cell r="E232">
            <v>13</v>
          </cell>
          <cell r="F232">
            <v>0</v>
          </cell>
          <cell r="G232">
            <v>0</v>
          </cell>
          <cell r="H232">
            <v>0</v>
          </cell>
        </row>
        <row r="233">
          <cell r="A233" t="str">
            <v>241</v>
          </cell>
          <cell r="B233" t="str">
            <v>JOINT BAY 5/6A  - CBS,Slab, Strike Timbers and Backfill</v>
          </cell>
          <cell r="C233">
            <v>0</v>
          </cell>
          <cell r="D233">
            <v>0</v>
          </cell>
          <cell r="E233">
            <v>13</v>
          </cell>
          <cell r="F233">
            <v>0</v>
          </cell>
          <cell r="G233">
            <v>0</v>
          </cell>
          <cell r="H233">
            <v>0</v>
          </cell>
        </row>
        <row r="234">
          <cell r="A234" t="str">
            <v>242</v>
          </cell>
          <cell r="B234" t="str">
            <v>JOINT BAY 5/6B  - CBS,Slab, Strike Timbers and Backfill</v>
          </cell>
          <cell r="C234">
            <v>0</v>
          </cell>
          <cell r="D234">
            <v>0</v>
          </cell>
          <cell r="E234">
            <v>13</v>
          </cell>
          <cell r="F234">
            <v>0</v>
          </cell>
          <cell r="G234">
            <v>0</v>
          </cell>
          <cell r="H234">
            <v>0</v>
          </cell>
        </row>
        <row r="235">
          <cell r="A235" t="str">
            <v>243</v>
          </cell>
          <cell r="B235" t="str">
            <v>JOINT BAY 6/7A  - CBS,Slab, Strike Timbers and Backfill</v>
          </cell>
          <cell r="C235">
            <v>0</v>
          </cell>
          <cell r="D235">
            <v>0</v>
          </cell>
          <cell r="E235">
            <v>13</v>
          </cell>
          <cell r="F235">
            <v>0</v>
          </cell>
          <cell r="G235">
            <v>0</v>
          </cell>
          <cell r="H235">
            <v>0</v>
          </cell>
        </row>
        <row r="236">
          <cell r="A236" t="str">
            <v>244</v>
          </cell>
          <cell r="B236" t="str">
            <v>JOINT BAY 6/7B  - CBS,Slab, Strike Timbers and Backfill</v>
          </cell>
          <cell r="C236">
            <v>0</v>
          </cell>
          <cell r="D236">
            <v>0</v>
          </cell>
          <cell r="E236">
            <v>13</v>
          </cell>
          <cell r="F236">
            <v>0</v>
          </cell>
          <cell r="G236">
            <v>0</v>
          </cell>
          <cell r="H236">
            <v>0</v>
          </cell>
        </row>
        <row r="237">
          <cell r="A237" t="str">
            <v>245</v>
          </cell>
          <cell r="B237" t="str">
            <v>JOINT BAY 1/2F  - CBS,Slab, Strike Timbers and Backfill</v>
          </cell>
          <cell r="C237">
            <v>0</v>
          </cell>
          <cell r="D237">
            <v>0</v>
          </cell>
          <cell r="E237">
            <v>13</v>
          </cell>
          <cell r="F237">
            <v>0</v>
          </cell>
          <cell r="G237">
            <v>0</v>
          </cell>
          <cell r="H237">
            <v>0</v>
          </cell>
        </row>
        <row r="238">
          <cell r="A238" t="str">
            <v>246</v>
          </cell>
          <cell r="B238" t="str">
            <v>JOINT BAY 1/2E   - CBS,Slab, Strike Timbers and Backfill</v>
          </cell>
          <cell r="C238">
            <v>0</v>
          </cell>
          <cell r="D238">
            <v>0</v>
          </cell>
          <cell r="E238">
            <v>13</v>
          </cell>
          <cell r="F238">
            <v>0</v>
          </cell>
          <cell r="G238">
            <v>0</v>
          </cell>
          <cell r="H238">
            <v>0</v>
          </cell>
        </row>
        <row r="239">
          <cell r="A239" t="str">
            <v>247</v>
          </cell>
          <cell r="B239" t="str">
            <v>JOINT BAY 2/3F  - CBS,Slab, Strike Timbers and Backfill</v>
          </cell>
          <cell r="C239">
            <v>0</v>
          </cell>
          <cell r="D239">
            <v>0</v>
          </cell>
          <cell r="E239">
            <v>13</v>
          </cell>
          <cell r="F239">
            <v>0</v>
          </cell>
          <cell r="G239">
            <v>0</v>
          </cell>
          <cell r="H239">
            <v>0</v>
          </cell>
        </row>
        <row r="240">
          <cell r="A240" t="str">
            <v>248</v>
          </cell>
          <cell r="B240" t="str">
            <v>JOINT BAY 2/3E  - CBS,Slab, Strike Timbers and Backfill</v>
          </cell>
          <cell r="C240">
            <v>0</v>
          </cell>
          <cell r="D240">
            <v>0</v>
          </cell>
          <cell r="E240">
            <v>13</v>
          </cell>
          <cell r="F240">
            <v>0</v>
          </cell>
          <cell r="G240">
            <v>0</v>
          </cell>
          <cell r="H240">
            <v>0</v>
          </cell>
        </row>
        <row r="241">
          <cell r="A241" t="str">
            <v>249</v>
          </cell>
          <cell r="B241" t="str">
            <v>JOINT BAY 3/4F  - CBS,Slab, Strike Timbers and Backfill</v>
          </cell>
          <cell r="C241">
            <v>0</v>
          </cell>
          <cell r="D241">
            <v>0</v>
          </cell>
          <cell r="E241">
            <v>13</v>
          </cell>
          <cell r="F241">
            <v>0</v>
          </cell>
          <cell r="G241">
            <v>0</v>
          </cell>
          <cell r="H241">
            <v>0</v>
          </cell>
        </row>
        <row r="242">
          <cell r="A242" t="str">
            <v>250</v>
          </cell>
          <cell r="B242" t="str">
            <v>JOINT BAY 3/4E  - CBS,Slab, Strike Timbers and Backfill</v>
          </cell>
          <cell r="C242">
            <v>0</v>
          </cell>
          <cell r="D242">
            <v>0</v>
          </cell>
          <cell r="E242">
            <v>13</v>
          </cell>
          <cell r="F242">
            <v>0</v>
          </cell>
          <cell r="G242">
            <v>0</v>
          </cell>
          <cell r="H242">
            <v>0</v>
          </cell>
        </row>
        <row r="243">
          <cell r="A243" t="str">
            <v>251</v>
          </cell>
          <cell r="B243" t="str">
            <v>JOINT BAY 4/5F  - CBS,Slab, Strike Timbers and Backfill</v>
          </cell>
          <cell r="C243">
            <v>0</v>
          </cell>
          <cell r="D243">
            <v>0</v>
          </cell>
          <cell r="E243">
            <v>13</v>
          </cell>
          <cell r="F243">
            <v>0</v>
          </cell>
          <cell r="G243">
            <v>0</v>
          </cell>
          <cell r="H243">
            <v>0</v>
          </cell>
        </row>
        <row r="244">
          <cell r="A244" t="str">
            <v>252</v>
          </cell>
          <cell r="B244" t="str">
            <v>JOINT BAY 4/5E  - CBS,Slab, Strike Timbers and Backfill</v>
          </cell>
          <cell r="C244">
            <v>0</v>
          </cell>
          <cell r="D244">
            <v>0</v>
          </cell>
          <cell r="E244">
            <v>13</v>
          </cell>
          <cell r="F244">
            <v>0</v>
          </cell>
          <cell r="G244">
            <v>0</v>
          </cell>
          <cell r="H244">
            <v>0</v>
          </cell>
        </row>
        <row r="245">
          <cell r="A245" t="str">
            <v>253</v>
          </cell>
          <cell r="B245" t="str">
            <v>JOINT BAY 5/6F  - CBS,Slab, Strike Timbers and Backfill</v>
          </cell>
          <cell r="C245">
            <v>0</v>
          </cell>
          <cell r="D245">
            <v>0</v>
          </cell>
          <cell r="E245">
            <v>13</v>
          </cell>
          <cell r="F245">
            <v>0</v>
          </cell>
          <cell r="G245">
            <v>0</v>
          </cell>
          <cell r="H245">
            <v>0</v>
          </cell>
        </row>
        <row r="246">
          <cell r="A246" t="str">
            <v>254</v>
          </cell>
          <cell r="B246" t="str">
            <v>JOINT BAY 5/6E  - CBS,Slab, Strike Timbers and Backfill</v>
          </cell>
          <cell r="C246">
            <v>0</v>
          </cell>
          <cell r="D246">
            <v>0</v>
          </cell>
          <cell r="E246">
            <v>13</v>
          </cell>
          <cell r="F246">
            <v>0</v>
          </cell>
          <cell r="G246">
            <v>0</v>
          </cell>
          <cell r="H246">
            <v>0</v>
          </cell>
        </row>
        <row r="247">
          <cell r="A247" t="str">
            <v>255</v>
          </cell>
          <cell r="B247" t="str">
            <v>JOINT BAY 6/7F  - CBS,Slab, Strike Timbers and Backfill</v>
          </cell>
          <cell r="C247">
            <v>0</v>
          </cell>
          <cell r="D247">
            <v>0</v>
          </cell>
          <cell r="E247">
            <v>13</v>
          </cell>
          <cell r="F247">
            <v>0</v>
          </cell>
          <cell r="G247">
            <v>0</v>
          </cell>
          <cell r="H247">
            <v>0</v>
          </cell>
        </row>
        <row r="248">
          <cell r="A248" t="str">
            <v>256</v>
          </cell>
          <cell r="B248" t="str">
            <v>JOINT BAY 6/7E  - CBS,Slab, Strike Timbers and Backfill</v>
          </cell>
          <cell r="C248">
            <v>0</v>
          </cell>
          <cell r="D248">
            <v>0</v>
          </cell>
          <cell r="E248">
            <v>13</v>
          </cell>
          <cell r="F248">
            <v>0</v>
          </cell>
          <cell r="G248">
            <v>0</v>
          </cell>
          <cell r="H248">
            <v>0</v>
          </cell>
        </row>
        <row r="249">
          <cell r="A249" t="str">
            <v>257</v>
          </cell>
          <cell r="B249" t="str">
            <v>JOINT BAY 1/2C  - CBS,Slab, Strike Timbers and Backfill</v>
          </cell>
          <cell r="C249">
            <v>0</v>
          </cell>
          <cell r="D249">
            <v>0</v>
          </cell>
          <cell r="E249">
            <v>13</v>
          </cell>
          <cell r="F249">
            <v>0</v>
          </cell>
          <cell r="G249">
            <v>0</v>
          </cell>
          <cell r="H249">
            <v>0</v>
          </cell>
        </row>
        <row r="250">
          <cell r="A250" t="str">
            <v>258</v>
          </cell>
          <cell r="B250" t="str">
            <v>JOINT BAY 2/3C  - CBS,Slab, Strike Timbers and Backfill</v>
          </cell>
          <cell r="C250">
            <v>0</v>
          </cell>
          <cell r="D250">
            <v>0</v>
          </cell>
          <cell r="E250">
            <v>13</v>
          </cell>
          <cell r="F250">
            <v>0</v>
          </cell>
          <cell r="G250">
            <v>0</v>
          </cell>
          <cell r="H250">
            <v>0</v>
          </cell>
        </row>
        <row r="251">
          <cell r="A251" t="str">
            <v>259</v>
          </cell>
          <cell r="B251" t="str">
            <v>JOINT BAY 1/2D  - CBS,Slab, Strike Timbers and Backfill</v>
          </cell>
          <cell r="C251">
            <v>0</v>
          </cell>
          <cell r="D251">
            <v>0</v>
          </cell>
          <cell r="E251">
            <v>13</v>
          </cell>
          <cell r="F251">
            <v>0</v>
          </cell>
          <cell r="G251">
            <v>0</v>
          </cell>
          <cell r="H251">
            <v>0</v>
          </cell>
        </row>
        <row r="252">
          <cell r="A252" t="str">
            <v>260</v>
          </cell>
          <cell r="B252" t="str">
            <v>JOINT BAY 2/3D  - CBS,Slab, Strike Timbers and Backfill</v>
          </cell>
          <cell r="C252">
            <v>0</v>
          </cell>
          <cell r="D252">
            <v>0</v>
          </cell>
          <cell r="E252">
            <v>13</v>
          </cell>
          <cell r="F252">
            <v>0</v>
          </cell>
          <cell r="G252">
            <v>0</v>
          </cell>
          <cell r="H252">
            <v>0</v>
          </cell>
        </row>
        <row r="253">
          <cell r="A253" t="str">
            <v>261</v>
          </cell>
          <cell r="B253" t="str">
            <v>JOINT BAY 3/4C  - CBS,Slab, Strike Timbers and Backfill</v>
          </cell>
          <cell r="C253">
            <v>0</v>
          </cell>
          <cell r="D253">
            <v>0</v>
          </cell>
          <cell r="E253">
            <v>13</v>
          </cell>
          <cell r="F253">
            <v>0</v>
          </cell>
          <cell r="G253">
            <v>0</v>
          </cell>
          <cell r="H253">
            <v>0</v>
          </cell>
        </row>
        <row r="254">
          <cell r="A254" t="str">
            <v>262</v>
          </cell>
          <cell r="B254" t="str">
            <v>JOINT BAY 3/4D  - CBS,Slab, Strike Timbers and Backfill</v>
          </cell>
          <cell r="C254">
            <v>0</v>
          </cell>
          <cell r="D254">
            <v>0</v>
          </cell>
          <cell r="E254">
            <v>13</v>
          </cell>
          <cell r="F254">
            <v>0</v>
          </cell>
          <cell r="G254">
            <v>0</v>
          </cell>
          <cell r="H254">
            <v>0</v>
          </cell>
        </row>
        <row r="255">
          <cell r="A255" t="str">
            <v>263</v>
          </cell>
          <cell r="B255" t="str">
            <v>JOINT BAY 4/5C  - CBS,Slab, Strike Timbers and Backfill</v>
          </cell>
          <cell r="C255">
            <v>0</v>
          </cell>
          <cell r="D255">
            <v>0</v>
          </cell>
          <cell r="E255">
            <v>13</v>
          </cell>
          <cell r="F255">
            <v>0</v>
          </cell>
          <cell r="G255">
            <v>0</v>
          </cell>
          <cell r="H255">
            <v>0</v>
          </cell>
        </row>
        <row r="256">
          <cell r="A256" t="str">
            <v>264</v>
          </cell>
          <cell r="B256" t="str">
            <v>JOINT BAY 4/5D  - CBS,Slab, Strike Timbers and Backfill</v>
          </cell>
          <cell r="C256">
            <v>0</v>
          </cell>
          <cell r="D256">
            <v>0</v>
          </cell>
          <cell r="E256">
            <v>13</v>
          </cell>
          <cell r="F256">
            <v>0</v>
          </cell>
          <cell r="G256">
            <v>0</v>
          </cell>
          <cell r="H256">
            <v>0</v>
          </cell>
        </row>
        <row r="257">
          <cell r="A257" t="str">
            <v>265</v>
          </cell>
          <cell r="B257" t="str">
            <v>JOINT BAY 5/6C  - CBS,Slab, Strike Timbers and Backfill</v>
          </cell>
          <cell r="C257">
            <v>0</v>
          </cell>
          <cell r="D257">
            <v>0</v>
          </cell>
          <cell r="E257">
            <v>13</v>
          </cell>
          <cell r="F257">
            <v>0</v>
          </cell>
          <cell r="G257">
            <v>0</v>
          </cell>
          <cell r="H257">
            <v>0</v>
          </cell>
        </row>
        <row r="258">
          <cell r="A258" t="str">
            <v>266</v>
          </cell>
          <cell r="B258" t="str">
            <v>JOINT BAY 5/6D  - CBS,Slab, Strike Timbers and Backfill</v>
          </cell>
          <cell r="C258">
            <v>0</v>
          </cell>
          <cell r="D258">
            <v>0</v>
          </cell>
          <cell r="E258">
            <v>13</v>
          </cell>
          <cell r="F258">
            <v>0</v>
          </cell>
          <cell r="G258">
            <v>0</v>
          </cell>
          <cell r="H258">
            <v>0</v>
          </cell>
        </row>
        <row r="259">
          <cell r="A259" t="str">
            <v>267</v>
          </cell>
          <cell r="B259" t="str">
            <v>JOINT BAY 6/7C  - CBS,Slab, Strike Timbers and Backfill</v>
          </cell>
          <cell r="C259">
            <v>0</v>
          </cell>
          <cell r="D259">
            <v>0</v>
          </cell>
          <cell r="E259">
            <v>13</v>
          </cell>
          <cell r="F259">
            <v>0</v>
          </cell>
          <cell r="G259">
            <v>0</v>
          </cell>
          <cell r="H259">
            <v>0</v>
          </cell>
        </row>
        <row r="260">
          <cell r="A260" t="str">
            <v>268</v>
          </cell>
          <cell r="B260" t="str">
            <v>JOINT BAY 6/7D  - CBS,Slab, Strike Timbers and Backfill</v>
          </cell>
          <cell r="C260">
            <v>0</v>
          </cell>
          <cell r="D260">
            <v>0</v>
          </cell>
          <cell r="E260">
            <v>13</v>
          </cell>
          <cell r="F260">
            <v>0</v>
          </cell>
          <cell r="G260">
            <v>0</v>
          </cell>
          <cell r="H260">
            <v>0</v>
          </cell>
        </row>
        <row r="261">
          <cell r="A261" t="str">
            <v>269</v>
          </cell>
          <cell r="B261" t="str">
            <v>HV TESTING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</row>
        <row r="262">
          <cell r="A262" t="str">
            <v>270</v>
          </cell>
          <cell r="B262" t="str">
            <v>Circuit 1A - ( incl. PD testing)</v>
          </cell>
          <cell r="C262">
            <v>0</v>
          </cell>
          <cell r="D262">
            <v>0</v>
          </cell>
          <cell r="E262">
            <v>2</v>
          </cell>
          <cell r="F262">
            <v>0</v>
          </cell>
          <cell r="G262">
            <v>0</v>
          </cell>
          <cell r="H262">
            <v>0</v>
          </cell>
        </row>
        <row r="263">
          <cell r="A263" t="str">
            <v>271</v>
          </cell>
          <cell r="B263" t="str">
            <v>Circuit 1B</v>
          </cell>
          <cell r="C263">
            <v>0</v>
          </cell>
          <cell r="D263">
            <v>0</v>
          </cell>
          <cell r="E263">
            <v>2</v>
          </cell>
          <cell r="F263">
            <v>0</v>
          </cell>
          <cell r="G263">
            <v>0</v>
          </cell>
          <cell r="H263">
            <v>0</v>
          </cell>
        </row>
        <row r="264">
          <cell r="A264" t="str">
            <v>272</v>
          </cell>
          <cell r="B264" t="str">
            <v>Circuit 1C</v>
          </cell>
          <cell r="C264">
            <v>0</v>
          </cell>
          <cell r="D264">
            <v>0</v>
          </cell>
          <cell r="E264">
            <v>2</v>
          </cell>
          <cell r="F264">
            <v>0</v>
          </cell>
          <cell r="G264">
            <v>0</v>
          </cell>
          <cell r="H264">
            <v>0</v>
          </cell>
        </row>
        <row r="265">
          <cell r="A265" t="str">
            <v>273</v>
          </cell>
          <cell r="B265" t="str">
            <v>First Circuit tested</v>
          </cell>
          <cell r="C265">
            <v>0</v>
          </cell>
          <cell r="D265">
            <v>0</v>
          </cell>
          <cell r="E265">
            <v>4</v>
          </cell>
          <cell r="F265">
            <v>0</v>
          </cell>
          <cell r="G265">
            <v>0</v>
          </cell>
          <cell r="H265">
            <v>0</v>
          </cell>
        </row>
        <row r="266">
          <cell r="A266" t="str">
            <v>274</v>
          </cell>
          <cell r="B266" t="str">
            <v>Remove scaffolding A,B, C</v>
          </cell>
          <cell r="C266">
            <v>0</v>
          </cell>
          <cell r="D266">
            <v>0</v>
          </cell>
          <cell r="E266">
            <v>1</v>
          </cell>
          <cell r="F266">
            <v>0</v>
          </cell>
          <cell r="G266">
            <v>0</v>
          </cell>
          <cell r="H266">
            <v>0</v>
          </cell>
        </row>
        <row r="267">
          <cell r="A267" t="str">
            <v>275</v>
          </cell>
          <cell r="B267" t="str">
            <v>Circuit 2D</v>
          </cell>
          <cell r="C267">
            <v>0</v>
          </cell>
          <cell r="D267">
            <v>0</v>
          </cell>
          <cell r="E267">
            <v>2</v>
          </cell>
          <cell r="F267">
            <v>0</v>
          </cell>
          <cell r="G267">
            <v>0</v>
          </cell>
          <cell r="H267">
            <v>0</v>
          </cell>
        </row>
        <row r="268">
          <cell r="A268" t="str">
            <v>276</v>
          </cell>
          <cell r="B268" t="str">
            <v>Circuit 2E</v>
          </cell>
          <cell r="C268">
            <v>0</v>
          </cell>
          <cell r="D268">
            <v>0</v>
          </cell>
          <cell r="E268">
            <v>2</v>
          </cell>
          <cell r="F268">
            <v>0</v>
          </cell>
          <cell r="G268">
            <v>0</v>
          </cell>
          <cell r="H268">
            <v>0</v>
          </cell>
        </row>
        <row r="269">
          <cell r="A269" t="str">
            <v>277</v>
          </cell>
          <cell r="B269" t="str">
            <v>Circuit 2F</v>
          </cell>
          <cell r="C269">
            <v>0</v>
          </cell>
          <cell r="D269">
            <v>0</v>
          </cell>
          <cell r="E269">
            <v>2</v>
          </cell>
          <cell r="F269">
            <v>0</v>
          </cell>
          <cell r="G269">
            <v>0</v>
          </cell>
          <cell r="H269">
            <v>0</v>
          </cell>
        </row>
        <row r="270">
          <cell r="A270" t="str">
            <v>278</v>
          </cell>
          <cell r="B270" t="str">
            <v>Second circuit tested</v>
          </cell>
          <cell r="C270">
            <v>0</v>
          </cell>
          <cell r="D270">
            <v>0</v>
          </cell>
          <cell r="E270">
            <v>4</v>
          </cell>
          <cell r="F270">
            <v>0</v>
          </cell>
          <cell r="G270">
            <v>0</v>
          </cell>
          <cell r="H270">
            <v>0</v>
          </cell>
        </row>
        <row r="271">
          <cell r="A271" t="str">
            <v>279</v>
          </cell>
          <cell r="B271" t="str">
            <v>Remove Scaffolding D, E, F</v>
          </cell>
          <cell r="C271">
            <v>0</v>
          </cell>
          <cell r="D271">
            <v>0</v>
          </cell>
          <cell r="E271">
            <v>1</v>
          </cell>
          <cell r="F271">
            <v>0</v>
          </cell>
          <cell r="G271">
            <v>0</v>
          </cell>
          <cell r="H271">
            <v>0</v>
          </cell>
        </row>
        <row r="272">
          <cell r="A272" t="str">
            <v>280</v>
          </cell>
          <cell r="B272" t="str">
            <v>Demobilise test equipment</v>
          </cell>
          <cell r="C272">
            <v>0</v>
          </cell>
          <cell r="D272">
            <v>0</v>
          </cell>
          <cell r="E272">
            <v>2</v>
          </cell>
          <cell r="F272">
            <v>0</v>
          </cell>
          <cell r="G272">
            <v>0</v>
          </cell>
          <cell r="H272">
            <v>0</v>
          </cell>
        </row>
        <row r="273">
          <cell r="A273" t="str">
            <v>281</v>
          </cell>
          <cell r="B273" t="str">
            <v>Busbars and Downdroppers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</row>
        <row r="274">
          <cell r="A274" t="str">
            <v>282</v>
          </cell>
          <cell r="B274" t="str">
            <v>Western Sealing End Compound Circuit 1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</row>
        <row r="275">
          <cell r="A275" t="str">
            <v>283</v>
          </cell>
          <cell r="B275" t="str">
            <v>Eastern Sealing End Compound Circuit 1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</row>
        <row r="276">
          <cell r="A276" t="str">
            <v>284</v>
          </cell>
          <cell r="B276" t="str">
            <v>Western Sealing End Compound Circuit 2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</row>
        <row r="277">
          <cell r="A277" t="str">
            <v>285</v>
          </cell>
          <cell r="B277" t="str">
            <v>Eastern Sealing End Compound Circuit 2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</row>
        <row r="278">
          <cell r="A278" t="str">
            <v>286</v>
          </cell>
          <cell r="B278" t="str">
            <v>Commissioning (4/day for Commissioning + 54/day for all main flows as below)</v>
          </cell>
          <cell r="C278">
            <v>0</v>
          </cell>
          <cell r="D278">
            <v>0</v>
          </cell>
          <cell r="E278">
            <v>0</v>
          </cell>
          <cell r="F278">
            <v>58</v>
          </cell>
          <cell r="G278">
            <v>0</v>
          </cell>
          <cell r="H278">
            <v>0</v>
          </cell>
        </row>
        <row r="279">
          <cell r="A279">
            <v>287</v>
          </cell>
          <cell r="B279" t="str">
            <v>Contractors Staff/Plant Drivers/Plant Maintenance/Security/NG Client/H&amp;S Inspections</v>
          </cell>
          <cell r="C279">
            <v>0</v>
          </cell>
          <cell r="D279">
            <v>0</v>
          </cell>
          <cell r="E279">
            <v>0</v>
          </cell>
          <cell r="F279">
            <v>54</v>
          </cell>
          <cell r="G279">
            <v>0</v>
          </cell>
          <cell r="H279">
            <v>0</v>
          </cell>
        </row>
        <row r="280">
          <cell r="A280">
            <v>288</v>
          </cell>
          <cell r="B280" t="str">
            <v>Site De-Mobilisation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</row>
        <row r="281">
          <cell r="A281">
            <v>289</v>
          </cell>
          <cell r="B281" t="str">
            <v>Light Vehicle traffic movements during Site De-mobilisation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54</v>
          </cell>
        </row>
        <row r="282">
          <cell r="A282" t="str">
            <v>290</v>
          </cell>
          <cell r="B282" t="str">
            <v>Remove Haul Road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23</v>
          </cell>
          <cell r="H282">
            <v>0</v>
          </cell>
        </row>
        <row r="283">
          <cell r="A283" t="str">
            <v>291</v>
          </cell>
          <cell r="B283" t="str">
            <v>Remove drainage &amp; lagoons/soakaways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32</v>
          </cell>
          <cell r="H283">
            <v>0</v>
          </cell>
        </row>
        <row r="284">
          <cell r="A284" t="str">
            <v>292</v>
          </cell>
          <cell r="B284" t="str">
            <v>Restoration drainage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</row>
        <row r="285">
          <cell r="A285" t="str">
            <v>293</v>
          </cell>
          <cell r="B285" t="str">
            <v>Resoiling &amp; topsoil reinstatement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</row>
        <row r="286">
          <cell r="A286" t="str">
            <v>294</v>
          </cell>
          <cell r="B286" t="str">
            <v>Reinstate easement - reseed, install marker posts/ blocks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5</v>
          </cell>
          <cell r="H286">
            <v>0</v>
          </cell>
        </row>
        <row r="287">
          <cell r="A287" t="str">
            <v>295</v>
          </cell>
          <cell r="B287" t="str">
            <v>Remove Post and Wire Fencing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</row>
        <row r="288">
          <cell r="A288" t="str">
            <v>296</v>
          </cell>
          <cell r="B288" t="str">
            <v>Hedge Re-Planting and Double Post and Rail Fencing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</row>
        <row r="289">
          <cell r="A289" t="str">
            <v>297</v>
          </cell>
          <cell r="B289" t="str">
            <v>Remove and re-instate Plant Crossings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</row>
        <row r="290">
          <cell r="A290" t="str">
            <v>298</v>
          </cell>
          <cell r="B290" t="str">
            <v>De-Mobilise Compound etc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4</v>
          </cell>
          <cell r="H290">
            <v>0</v>
          </cell>
        </row>
      </sheetData>
      <sheetData sheetId="17">
        <row r="2">
          <cell r="A2" t="str">
            <v>Sites</v>
          </cell>
          <cell r="B2" t="str">
            <v>Mobilisation</v>
          </cell>
          <cell r="C2">
            <v>0</v>
          </cell>
          <cell r="D2" t="str">
            <v>Construction - Civils</v>
          </cell>
          <cell r="E2">
            <v>0</v>
          </cell>
          <cell r="F2" t="str">
            <v>Construction - HV &amp; LV Equipment</v>
          </cell>
          <cell r="G2">
            <v>0</v>
          </cell>
          <cell r="H2" t="str">
            <v>De-mobilisation</v>
          </cell>
          <cell r="I2">
            <v>0</v>
          </cell>
        </row>
        <row r="3">
          <cell r="A3">
            <v>0</v>
          </cell>
          <cell r="B3" t="str">
            <v>HVs
Two Way</v>
          </cell>
          <cell r="C3" t="str">
            <v>LVs
Two Way</v>
          </cell>
          <cell r="D3" t="str">
            <v>HVs
Two Way</v>
          </cell>
          <cell r="E3" t="str">
            <v>LVs
Two Way</v>
          </cell>
          <cell r="F3" t="str">
            <v>HVs
Two Way</v>
          </cell>
          <cell r="G3" t="str">
            <v>LVs
Two Way</v>
          </cell>
          <cell r="H3" t="str">
            <v>HVs
Two Way</v>
          </cell>
          <cell r="I3" t="str">
            <v>LVs
Two Way</v>
          </cell>
        </row>
        <row r="4">
          <cell r="A4" t="str">
            <v>GSP</v>
          </cell>
          <cell r="B4">
            <v>480</v>
          </cell>
          <cell r="C4">
            <v>36</v>
          </cell>
          <cell r="D4">
            <v>2400</v>
          </cell>
          <cell r="E4">
            <v>1052</v>
          </cell>
          <cell r="F4">
            <v>2400</v>
          </cell>
          <cell r="G4">
            <v>230</v>
          </cell>
          <cell r="H4">
            <v>480</v>
          </cell>
          <cell r="I4">
            <v>92</v>
          </cell>
        </row>
        <row r="5">
          <cell r="A5" t="str">
            <v>Bramford SR</v>
          </cell>
          <cell r="B5">
            <v>240</v>
          </cell>
          <cell r="C5">
            <v>32</v>
          </cell>
          <cell r="D5">
            <v>1200</v>
          </cell>
          <cell r="E5">
            <v>342</v>
          </cell>
          <cell r="F5">
            <v>1200</v>
          </cell>
          <cell r="G5">
            <v>126</v>
          </cell>
          <cell r="H5">
            <v>240</v>
          </cell>
          <cell r="I5">
            <v>56</v>
          </cell>
        </row>
        <row r="6">
          <cell r="A6" t="str">
            <v>Braintree SR</v>
          </cell>
          <cell r="B6">
            <v>240</v>
          </cell>
          <cell r="C6">
            <v>32</v>
          </cell>
          <cell r="D6">
            <v>1200</v>
          </cell>
          <cell r="E6">
            <v>602</v>
          </cell>
          <cell r="F6">
            <v>1200</v>
          </cell>
          <cell r="G6">
            <v>140</v>
          </cell>
          <cell r="H6">
            <v>240</v>
          </cell>
          <cell r="I6">
            <v>62</v>
          </cell>
        </row>
      </sheetData>
      <sheetData sheetId="18"/>
      <sheetData sheetId="19"/>
      <sheetData sheetId="20">
        <row r="5">
          <cell r="B5" t="str">
            <v>AR A1214</v>
          </cell>
          <cell r="C5" t="str">
            <v>AR A1071/10</v>
          </cell>
          <cell r="D5" t="str">
            <v>AR A1071/9</v>
          </cell>
          <cell r="E5" t="str">
            <v>AP D1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</row>
        <row r="6">
          <cell r="B6" t="str">
            <v>AR A1214</v>
          </cell>
          <cell r="C6" t="str">
            <v>AR A1071/10</v>
          </cell>
          <cell r="D6" t="str">
            <v>AR A1071/9</v>
          </cell>
          <cell r="E6" t="str">
            <v>AP D1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</row>
        <row r="7">
          <cell r="B7" t="str">
            <v>AR A1214</v>
          </cell>
          <cell r="C7" t="str">
            <v>AR A1071/10</v>
          </cell>
          <cell r="D7" t="str">
            <v>AR A1071/9</v>
          </cell>
          <cell r="E7" t="str">
            <v>AP D1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</row>
        <row r="8">
          <cell r="B8" t="str">
            <v>AR A1214</v>
          </cell>
          <cell r="C8" t="str">
            <v>AR A1071/10</v>
          </cell>
          <cell r="D8" t="str">
            <v>AR A1071/9</v>
          </cell>
          <cell r="E8" t="str">
            <v>AP D1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</row>
        <row r="9">
          <cell r="B9" t="str">
            <v>AR A1214</v>
          </cell>
          <cell r="C9" t="str">
            <v>AR A1071/10</v>
          </cell>
          <cell r="D9" t="str">
            <v>AR A1071/9</v>
          </cell>
          <cell r="E9" t="str">
            <v>AP D1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B10" t="str">
            <v>AR A1214</v>
          </cell>
          <cell r="C10" t="str">
            <v>AR A1071/10</v>
          </cell>
          <cell r="D10" t="str">
            <v>AR A1071/9</v>
          </cell>
          <cell r="E10" t="str">
            <v>AP D1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B11" t="str">
            <v>AR A1214</v>
          </cell>
          <cell r="C11" t="str">
            <v>AR A1071/10</v>
          </cell>
          <cell r="D11" t="str">
            <v>AR A1071/9</v>
          </cell>
          <cell r="E11" t="str">
            <v>AP D1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B12" t="str">
            <v>AR A1214</v>
          </cell>
          <cell r="C12" t="str">
            <v>AR A1071/10</v>
          </cell>
          <cell r="D12" t="str">
            <v>AR A1071/9</v>
          </cell>
          <cell r="E12" t="str">
            <v>AP D1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B13" t="str">
            <v>AR A1214</v>
          </cell>
          <cell r="C13" t="str">
            <v>AR A1071/10</v>
          </cell>
          <cell r="D13" t="str">
            <v>AR A1071/9</v>
          </cell>
          <cell r="E13" t="str">
            <v>AP D1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B14" t="str">
            <v>AR A1214</v>
          </cell>
          <cell r="C14" t="str">
            <v>AR A1071/10</v>
          </cell>
          <cell r="D14" t="str">
            <v>AR A1071/9</v>
          </cell>
          <cell r="E14" t="str">
            <v>AP D1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B15" t="str">
            <v>AR A1214</v>
          </cell>
          <cell r="C15" t="str">
            <v>AR A1071/10</v>
          </cell>
          <cell r="D15" t="str">
            <v>AR A1071/9</v>
          </cell>
          <cell r="E15" t="str">
            <v>AP D1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B16" t="str">
            <v>AR A1214</v>
          </cell>
          <cell r="C16" t="str">
            <v>AR A1071/10</v>
          </cell>
          <cell r="D16" t="str">
            <v>AR A1071/9</v>
          </cell>
          <cell r="E16" t="str">
            <v>AP D1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B17" t="str">
            <v>AR A1214</v>
          </cell>
          <cell r="C17" t="str">
            <v>AR A1071/10</v>
          </cell>
          <cell r="D17" t="str">
            <v>AR A1071/9</v>
          </cell>
          <cell r="E17" t="str">
            <v>AP D2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B18" t="str">
            <v>AR A1214</v>
          </cell>
          <cell r="C18" t="str">
            <v>AR A1071/10</v>
          </cell>
          <cell r="D18" t="str">
            <v>AR A1071/9</v>
          </cell>
          <cell r="E18" t="str">
            <v>AP D2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B19" t="str">
            <v>AR A1214</v>
          </cell>
          <cell r="C19" t="str">
            <v>AR A1071/10</v>
          </cell>
          <cell r="D19" t="str">
            <v>AR A1071/9</v>
          </cell>
          <cell r="E19" t="str">
            <v>AP D2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B20" t="str">
            <v>AR A1214</v>
          </cell>
          <cell r="C20" t="str">
            <v>AR A1071/10</v>
          </cell>
          <cell r="D20" t="str">
            <v>AR A1071/9</v>
          </cell>
          <cell r="E20" t="str">
            <v>AP D2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B21" t="str">
            <v>AR A1214</v>
          </cell>
          <cell r="C21" t="str">
            <v>AR A1071/10</v>
          </cell>
          <cell r="D21" t="str">
            <v>AR A1071/9</v>
          </cell>
          <cell r="E21" t="str">
            <v>AP D2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B22" t="str">
            <v>AR A1214</v>
          </cell>
          <cell r="C22" t="str">
            <v>AR A1071/10</v>
          </cell>
          <cell r="D22" t="str">
            <v>AR A1071/9</v>
          </cell>
          <cell r="E22" t="str">
            <v>AP D2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B23" t="str">
            <v>AR A1214</v>
          </cell>
          <cell r="C23" t="str">
            <v>AR A1071/10</v>
          </cell>
          <cell r="D23" t="str">
            <v>AR A1071/9</v>
          </cell>
          <cell r="E23" t="str">
            <v>AP D2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B24" t="str">
            <v>AR A1214</v>
          </cell>
          <cell r="C24" t="str">
            <v>AR A1071/10</v>
          </cell>
          <cell r="D24" t="str">
            <v>AR A1071/9</v>
          </cell>
          <cell r="E24" t="str">
            <v>AP D2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B25" t="str">
            <v>AR A1214</v>
          </cell>
          <cell r="C25" t="str">
            <v>AR A1071/10</v>
          </cell>
          <cell r="D25" t="str">
            <v>AR A1071/9</v>
          </cell>
          <cell r="E25" t="str">
            <v>AP D2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B26" t="str">
            <v>AR A1214</v>
          </cell>
          <cell r="C26" t="str">
            <v>AR A1071/10</v>
          </cell>
          <cell r="D26" t="str">
            <v>AR A1071/9</v>
          </cell>
          <cell r="E26" t="str">
            <v>AP D2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B27" t="str">
            <v>AR A1214</v>
          </cell>
          <cell r="C27" t="str">
            <v>AR A1071/10</v>
          </cell>
          <cell r="D27" t="str">
            <v>AR A1071/9</v>
          </cell>
          <cell r="E27" t="str">
            <v>AP D2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B28" t="str">
            <v>AR A1214</v>
          </cell>
          <cell r="C28" t="str">
            <v>AR A1071/10</v>
          </cell>
          <cell r="D28" t="str">
            <v>AR A1071/9</v>
          </cell>
          <cell r="E28" t="str">
            <v>AP D2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B29" t="str">
            <v>AR A1214</v>
          </cell>
          <cell r="C29" t="str">
            <v>AR A1071/10</v>
          </cell>
          <cell r="D29" t="str">
            <v>AR A1071/9</v>
          </cell>
          <cell r="E29" t="str">
            <v>AP D3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B30" t="str">
            <v>AR A1214</v>
          </cell>
          <cell r="C30" t="str">
            <v>AR A1071/10</v>
          </cell>
          <cell r="D30" t="str">
            <v>AR A1071/9</v>
          </cell>
          <cell r="E30" t="str">
            <v>AP D3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B31" t="str">
            <v>AR A1214</v>
          </cell>
          <cell r="C31" t="str">
            <v>AR A1071/10</v>
          </cell>
          <cell r="D31" t="str">
            <v>AR A1071/9</v>
          </cell>
          <cell r="E31" t="str">
            <v>AP D3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B32" t="str">
            <v>AR A1214</v>
          </cell>
          <cell r="C32" t="str">
            <v>AR A1071/10</v>
          </cell>
          <cell r="D32" t="str">
            <v>AR A1071/9</v>
          </cell>
          <cell r="E32" t="str">
            <v>AP D3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B33" t="str">
            <v>AR A1214</v>
          </cell>
          <cell r="C33" t="str">
            <v>AR A1071/10</v>
          </cell>
          <cell r="D33" t="str">
            <v>AR A1071/9</v>
          </cell>
          <cell r="E33" t="str">
            <v>AP D3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B34" t="str">
            <v>AR A1214</v>
          </cell>
          <cell r="C34" t="str">
            <v>AR A1071/10</v>
          </cell>
          <cell r="D34" t="str">
            <v>AR A1071/9</v>
          </cell>
          <cell r="E34" t="str">
            <v>AP D3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B35" t="str">
            <v>AR A1214</v>
          </cell>
          <cell r="C35" t="str">
            <v>AR A1071/10</v>
          </cell>
          <cell r="D35" t="str">
            <v>AR A1071/9</v>
          </cell>
          <cell r="E35" t="str">
            <v>AP D3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B36" t="str">
            <v>AR A1214</v>
          </cell>
          <cell r="C36" t="str">
            <v>AR A1071/10</v>
          </cell>
          <cell r="D36" t="str">
            <v>AR A1071/9</v>
          </cell>
          <cell r="E36" t="str">
            <v>AP D3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B37" t="str">
            <v>AR A1214</v>
          </cell>
          <cell r="C37" t="str">
            <v>AR A1071/10</v>
          </cell>
          <cell r="D37" t="str">
            <v>AR A1071/9</v>
          </cell>
          <cell r="E37" t="str">
            <v>AP D3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B38" t="str">
            <v>AR A1214</v>
          </cell>
          <cell r="C38" t="str">
            <v>AR A1071/10</v>
          </cell>
          <cell r="D38" t="str">
            <v>AR A1071/9</v>
          </cell>
          <cell r="E38" t="str">
            <v>AP D3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B39" t="str">
            <v>AR A1214</v>
          </cell>
          <cell r="C39" t="str">
            <v>AR A1071/10</v>
          </cell>
          <cell r="D39" t="str">
            <v>AR A1071/9</v>
          </cell>
          <cell r="E39" t="str">
            <v>AP D3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B40" t="str">
            <v>AR A1214</v>
          </cell>
          <cell r="C40" t="str">
            <v>AR A1071/10</v>
          </cell>
          <cell r="D40" t="str">
            <v>AR A1071/9</v>
          </cell>
          <cell r="E40" t="str">
            <v>AP D3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B41" t="str">
            <v>AR A1214</v>
          </cell>
          <cell r="C41" t="str">
            <v>AR A1071/10</v>
          </cell>
          <cell r="D41" t="str">
            <v>AR A1071/9</v>
          </cell>
          <cell r="E41" t="str">
            <v>AP D4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B42" t="str">
            <v>AR A1214</v>
          </cell>
          <cell r="C42" t="str">
            <v>AR A1071/10</v>
          </cell>
          <cell r="D42" t="str">
            <v>AR A1071/9</v>
          </cell>
          <cell r="E42" t="str">
            <v>AP D4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B43" t="str">
            <v>AR A1214</v>
          </cell>
          <cell r="C43" t="str">
            <v>AR A1071/10</v>
          </cell>
          <cell r="D43" t="str">
            <v>AR A1071/9</v>
          </cell>
          <cell r="E43" t="str">
            <v>AP D4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B44" t="str">
            <v>AR A1214</v>
          </cell>
          <cell r="C44" t="str">
            <v>AR A1071/10</v>
          </cell>
          <cell r="D44" t="str">
            <v>AR A1071/9</v>
          </cell>
          <cell r="E44" t="str">
            <v>AP D4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B45" t="str">
            <v>AR A1214</v>
          </cell>
          <cell r="C45" t="str">
            <v>AR A1071/10</v>
          </cell>
          <cell r="D45" t="str">
            <v>AR A1071/9</v>
          </cell>
          <cell r="E45" t="str">
            <v>AP D4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B46" t="str">
            <v>AR A1214</v>
          </cell>
          <cell r="C46" t="str">
            <v>AR A1071/10</v>
          </cell>
          <cell r="D46" t="str">
            <v>AR A1071/9</v>
          </cell>
          <cell r="E46" t="str">
            <v>AP D4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B47" t="str">
            <v>AR A1214</v>
          </cell>
          <cell r="C47" t="str">
            <v>AR A1071/10</v>
          </cell>
          <cell r="D47" t="str">
            <v>AR A1071/9</v>
          </cell>
          <cell r="E47" t="str">
            <v>AP D4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B48" t="str">
            <v>AR A1214</v>
          </cell>
          <cell r="C48" t="str">
            <v>AR A1071/10</v>
          </cell>
          <cell r="D48" t="str">
            <v>AR A1071/9</v>
          </cell>
          <cell r="E48" t="str">
            <v>AP D4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B49" t="str">
            <v>AR A1214</v>
          </cell>
          <cell r="C49" t="str">
            <v>AR A1071/10</v>
          </cell>
          <cell r="D49" t="str">
            <v>AR A1071/9</v>
          </cell>
          <cell r="E49" t="str">
            <v>AP D4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B50" t="str">
            <v>AR A1214</v>
          </cell>
          <cell r="C50" t="str">
            <v>AR A1071/10</v>
          </cell>
          <cell r="D50" t="str">
            <v>AR A1071/9</v>
          </cell>
          <cell r="E50" t="str">
            <v>AP D4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B51" t="str">
            <v>AR A1214</v>
          </cell>
          <cell r="C51" t="str">
            <v>AR A1071/10</v>
          </cell>
          <cell r="D51" t="str">
            <v>AR A1071/9</v>
          </cell>
          <cell r="E51" t="str">
            <v>AP D4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B52" t="str">
            <v>AR A1214</v>
          </cell>
          <cell r="C52" t="str">
            <v>AR A1071/10</v>
          </cell>
          <cell r="D52" t="str">
            <v>AR A1071/9</v>
          </cell>
          <cell r="E52" t="str">
            <v>AP D4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B53" t="str">
            <v>AR A1214</v>
          </cell>
          <cell r="C53" t="str">
            <v>AR A1071/10</v>
          </cell>
          <cell r="D53" t="str">
            <v>AR A1071/9</v>
          </cell>
          <cell r="E53" t="str">
            <v>AP D4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B54" t="str">
            <v>AR A1214</v>
          </cell>
          <cell r="C54" t="str">
            <v>AR A1071/10</v>
          </cell>
          <cell r="D54" t="str">
            <v>AR A1071/9</v>
          </cell>
          <cell r="E54" t="str">
            <v>AP D4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B55" t="str">
            <v>AR A1214</v>
          </cell>
          <cell r="C55" t="str">
            <v>AR A1071/10</v>
          </cell>
          <cell r="D55" t="str">
            <v>AR A1071/9</v>
          </cell>
          <cell r="E55" t="str">
            <v>AP D4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B56" t="str">
            <v>AR A1214</v>
          </cell>
          <cell r="C56" t="str">
            <v>AR A1071/10</v>
          </cell>
          <cell r="D56" t="str">
            <v>AR A1071/9</v>
          </cell>
          <cell r="E56" t="str">
            <v>AP D4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B57" t="str">
            <v>AR A1214</v>
          </cell>
          <cell r="C57" t="str">
            <v>AR A1071/10</v>
          </cell>
          <cell r="D57" t="str">
            <v>AR A1071/9</v>
          </cell>
          <cell r="E57" t="str">
            <v>AP D4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B58" t="str">
            <v>AR A1214</v>
          </cell>
          <cell r="C58" t="str">
            <v>AR A1071/10</v>
          </cell>
          <cell r="D58" t="str">
            <v>AR A1071/9</v>
          </cell>
          <cell r="E58" t="str">
            <v>AP D4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B59" t="str">
            <v>AR A1214</v>
          </cell>
          <cell r="C59" t="str">
            <v>AR A1071/10</v>
          </cell>
          <cell r="D59" t="str">
            <v>AR A1071/9</v>
          </cell>
          <cell r="E59" t="str">
            <v>AP D4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B60" t="str">
            <v>AR A1214</v>
          </cell>
          <cell r="C60" t="str">
            <v>AR A1071/10</v>
          </cell>
          <cell r="D60" t="str">
            <v>AR A1071/9</v>
          </cell>
          <cell r="E60" t="str">
            <v>AP D4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B61" t="str">
            <v>AR A1214</v>
          </cell>
          <cell r="C61" t="str">
            <v>AR A1071/10</v>
          </cell>
          <cell r="D61" t="str">
            <v>AR A1071/9</v>
          </cell>
          <cell r="E61" t="str">
            <v>AP D4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B62" t="str">
            <v>AR A1214</v>
          </cell>
          <cell r="C62" t="str">
            <v>AR A1071/10</v>
          </cell>
          <cell r="D62" t="str">
            <v>AR A1071/9</v>
          </cell>
          <cell r="E62" t="str">
            <v>AP D4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B63" t="str">
            <v>AR A1214</v>
          </cell>
          <cell r="C63" t="str">
            <v>AR A1071/10</v>
          </cell>
          <cell r="D63" t="str">
            <v>AR A1071/9</v>
          </cell>
          <cell r="E63" t="str">
            <v>AP D4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B64" t="str">
            <v>AR A1214</v>
          </cell>
          <cell r="C64" t="str">
            <v>AR A1071/10</v>
          </cell>
          <cell r="D64" t="str">
            <v>AR A1071/9</v>
          </cell>
          <cell r="E64" t="str">
            <v>AP D4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B65" t="str">
            <v>AR A1214</v>
          </cell>
          <cell r="C65" t="str">
            <v>AR A1071/10</v>
          </cell>
          <cell r="D65" t="str">
            <v>AR A1071/9</v>
          </cell>
          <cell r="E65" t="str">
            <v>AP D4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B66" t="str">
            <v>AR A1214</v>
          </cell>
          <cell r="C66" t="str">
            <v>AR A1071/10</v>
          </cell>
          <cell r="D66" t="str">
            <v>AR A1071/9</v>
          </cell>
          <cell r="E66" t="str">
            <v>AP D4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B67" t="str">
            <v>AR A1214</v>
          </cell>
          <cell r="C67" t="str">
            <v>AR A1071/10</v>
          </cell>
          <cell r="D67" t="str">
            <v>AR A1071/9</v>
          </cell>
          <cell r="E67" t="str">
            <v>AP D4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</row>
        <row r="68">
          <cell r="B68" t="str">
            <v>AR A1214</v>
          </cell>
          <cell r="C68" t="str">
            <v>AR A1071/10</v>
          </cell>
          <cell r="D68" t="str">
            <v>AR A1071/9</v>
          </cell>
          <cell r="E68" t="str">
            <v>AP D4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</row>
        <row r="69">
          <cell r="B69" t="str">
            <v>AR A1214</v>
          </cell>
          <cell r="C69" t="str">
            <v>AR A1071/10</v>
          </cell>
          <cell r="D69" t="str">
            <v>AR A1071/9</v>
          </cell>
          <cell r="E69" t="str">
            <v>AP D4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</row>
        <row r="70">
          <cell r="B70" t="str">
            <v>AR A1214</v>
          </cell>
          <cell r="C70" t="str">
            <v>AR A1071/10</v>
          </cell>
          <cell r="D70" t="str">
            <v>AR A1071/9</v>
          </cell>
          <cell r="E70" t="str">
            <v>AP D4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</row>
        <row r="71">
          <cell r="B71" t="str">
            <v>AR A1214</v>
          </cell>
          <cell r="C71" t="str">
            <v>AR A1071/10</v>
          </cell>
          <cell r="D71" t="str">
            <v>AR A1071/9</v>
          </cell>
          <cell r="E71" t="str">
            <v>AP D4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</row>
        <row r="72">
          <cell r="B72" t="str">
            <v>AR A1214</v>
          </cell>
          <cell r="C72" t="str">
            <v>AR A1071/10</v>
          </cell>
          <cell r="D72" t="str">
            <v>AR A1071/9</v>
          </cell>
          <cell r="E72" t="str">
            <v>AP D4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</row>
        <row r="73">
          <cell r="B73" t="str">
            <v>AR A1214</v>
          </cell>
          <cell r="C73" t="str">
            <v>AR A1071/10</v>
          </cell>
          <cell r="D73" t="str">
            <v>AR A1071/9</v>
          </cell>
          <cell r="E73" t="str">
            <v>AP D4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</row>
        <row r="74">
          <cell r="B74" t="str">
            <v>AR A1214</v>
          </cell>
          <cell r="C74" t="str">
            <v>AR A1071/10</v>
          </cell>
          <cell r="D74" t="str">
            <v>AR A1071/9</v>
          </cell>
          <cell r="E74" t="str">
            <v>AP D4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</row>
        <row r="75">
          <cell r="B75" t="str">
            <v>AR A1214</v>
          </cell>
          <cell r="C75" t="str">
            <v>AR A1071/10</v>
          </cell>
          <cell r="D75" t="str">
            <v>AR A1071/9</v>
          </cell>
          <cell r="E75" t="str">
            <v>AP D4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</row>
        <row r="76">
          <cell r="B76" t="str">
            <v>AR A1214</v>
          </cell>
          <cell r="C76" t="str">
            <v>AR A1071/10</v>
          </cell>
          <cell r="D76" t="str">
            <v>AR A1071/9</v>
          </cell>
          <cell r="E76" t="str">
            <v>AP D4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</row>
        <row r="77">
          <cell r="B77" t="str">
            <v>AR A1214</v>
          </cell>
          <cell r="C77" t="str">
            <v>AR A1071/10</v>
          </cell>
          <cell r="D77" t="str">
            <v>AR A1071/9</v>
          </cell>
          <cell r="E77" t="str">
            <v>AP D5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</row>
        <row r="78">
          <cell r="B78" t="str">
            <v>AR A1214</v>
          </cell>
          <cell r="C78" t="str">
            <v>AR A1071/10</v>
          </cell>
          <cell r="D78" t="str">
            <v>AR A1071/9</v>
          </cell>
          <cell r="E78" t="str">
            <v>AP D5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</row>
        <row r="79">
          <cell r="B79" t="str">
            <v>AR A1214</v>
          </cell>
          <cell r="C79" t="str">
            <v>AR A1071/10</v>
          </cell>
          <cell r="D79" t="str">
            <v>AR A1071/9</v>
          </cell>
          <cell r="E79" t="str">
            <v>AP D5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</row>
        <row r="80">
          <cell r="B80" t="str">
            <v>AR A1214</v>
          </cell>
          <cell r="C80" t="str">
            <v>AR A1071/10</v>
          </cell>
          <cell r="D80" t="str">
            <v>AR A1071/9</v>
          </cell>
          <cell r="E80" t="str">
            <v>AP D5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</row>
        <row r="81">
          <cell r="B81" t="str">
            <v>AR A1214</v>
          </cell>
          <cell r="C81" t="str">
            <v>AR A1071/10</v>
          </cell>
          <cell r="D81" t="str">
            <v>AR A1071/9</v>
          </cell>
          <cell r="E81" t="str">
            <v>AP D5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</row>
        <row r="82">
          <cell r="B82" t="str">
            <v>AR A1214</v>
          </cell>
          <cell r="C82" t="str">
            <v>AR A1071/10</v>
          </cell>
          <cell r="D82" t="str">
            <v>AR A1071/9</v>
          </cell>
          <cell r="E82" t="str">
            <v>AP D5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</row>
        <row r="83">
          <cell r="B83" t="str">
            <v>AR A1214</v>
          </cell>
          <cell r="C83" t="str">
            <v>AR A1071/10</v>
          </cell>
          <cell r="D83" t="str">
            <v>AR A1071/9</v>
          </cell>
          <cell r="E83" t="str">
            <v>AP D5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</row>
        <row r="84">
          <cell r="B84" t="str">
            <v>AR A1214</v>
          </cell>
          <cell r="C84" t="str">
            <v>AR A1071/10</v>
          </cell>
          <cell r="D84" t="str">
            <v>AR A1071/9</v>
          </cell>
          <cell r="E84" t="str">
            <v>AP D5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</row>
        <row r="85">
          <cell r="B85" t="str">
            <v>AR A1214</v>
          </cell>
          <cell r="C85" t="str">
            <v>AR A1071/10</v>
          </cell>
          <cell r="D85" t="str">
            <v>AR A1071/9</v>
          </cell>
          <cell r="E85" t="str">
            <v>AP D5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</row>
        <row r="86">
          <cell r="B86" t="str">
            <v>AR A1214</v>
          </cell>
          <cell r="C86" t="str">
            <v>AR A1071/10</v>
          </cell>
          <cell r="D86" t="str">
            <v>AR A1071/9</v>
          </cell>
          <cell r="E86" t="str">
            <v>AP D5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</row>
        <row r="87">
          <cell r="B87" t="str">
            <v>AR A1214</v>
          </cell>
          <cell r="C87" t="str">
            <v>AR A1071/10</v>
          </cell>
          <cell r="D87" t="str">
            <v>AR A1071/9</v>
          </cell>
          <cell r="E87" t="str">
            <v>AP D5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</row>
        <row r="88">
          <cell r="B88" t="str">
            <v>AR A1214</v>
          </cell>
          <cell r="C88" t="str">
            <v>AR A1071/10</v>
          </cell>
          <cell r="D88" t="str">
            <v>AR A1071/9</v>
          </cell>
          <cell r="E88" t="str">
            <v>AP D5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</row>
        <row r="89">
          <cell r="B89" t="str">
            <v>AR A1214</v>
          </cell>
          <cell r="C89" t="str">
            <v>AR A1071/10</v>
          </cell>
          <cell r="D89" t="str">
            <v>AR A1071/9</v>
          </cell>
          <cell r="E89" t="str">
            <v>AP D5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</row>
        <row r="90">
          <cell r="B90" t="str">
            <v>AR A1214</v>
          </cell>
          <cell r="C90" t="str">
            <v>AR A1071/10</v>
          </cell>
          <cell r="D90" t="str">
            <v>AR A1071/9</v>
          </cell>
          <cell r="E90" t="str">
            <v>AP D5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</row>
        <row r="91">
          <cell r="B91" t="str">
            <v>AR A1214</v>
          </cell>
          <cell r="C91" t="str">
            <v>AR A1071/10</v>
          </cell>
          <cell r="D91" t="str">
            <v>AR A1071/9</v>
          </cell>
          <cell r="E91" t="str">
            <v>AP D5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</row>
        <row r="92">
          <cell r="B92" t="str">
            <v>AR A1214</v>
          </cell>
          <cell r="C92" t="str">
            <v>AR A1071/10</v>
          </cell>
          <cell r="D92" t="str">
            <v>AR A1071/9</v>
          </cell>
          <cell r="E92" t="str">
            <v>AP D5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</row>
        <row r="93">
          <cell r="B93" t="str">
            <v>AR A1214</v>
          </cell>
          <cell r="C93" t="str">
            <v>AR A1071/10</v>
          </cell>
          <cell r="D93" t="str">
            <v>AR A1071/9</v>
          </cell>
          <cell r="E93" t="str">
            <v>AP D5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</row>
        <row r="94">
          <cell r="B94" t="str">
            <v>AR A1214</v>
          </cell>
          <cell r="C94" t="str">
            <v>AR A1071/10</v>
          </cell>
          <cell r="D94" t="str">
            <v>AR A1071/9</v>
          </cell>
          <cell r="E94" t="str">
            <v>AP D5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</row>
        <row r="95">
          <cell r="B95" t="str">
            <v>AR A1214</v>
          </cell>
          <cell r="C95" t="str">
            <v>AR A1071/10</v>
          </cell>
          <cell r="D95" t="str">
            <v>AR A1071/9</v>
          </cell>
          <cell r="E95" t="str">
            <v>AP D5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</row>
        <row r="96">
          <cell r="B96" t="str">
            <v>AR A1214</v>
          </cell>
          <cell r="C96" t="str">
            <v>AR A1071/10</v>
          </cell>
          <cell r="D96" t="str">
            <v>AR A1071/9</v>
          </cell>
          <cell r="E96" t="str">
            <v>AP D5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</row>
        <row r="97">
          <cell r="B97" t="str">
            <v>AR A1214</v>
          </cell>
          <cell r="C97" t="str">
            <v>AR A1071/10</v>
          </cell>
          <cell r="D97" t="str">
            <v>AR A1071/9</v>
          </cell>
          <cell r="E97" t="str">
            <v>AP D5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</row>
        <row r="98">
          <cell r="B98" t="str">
            <v>AR A1214</v>
          </cell>
          <cell r="C98" t="str">
            <v>AR A1071/10</v>
          </cell>
          <cell r="D98" t="str">
            <v>AR A1071/9</v>
          </cell>
          <cell r="E98" t="str">
            <v>AP D5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</row>
        <row r="99">
          <cell r="B99" t="str">
            <v>AR A1214</v>
          </cell>
          <cell r="C99" t="str">
            <v>AR A1071/10</v>
          </cell>
          <cell r="D99" t="str">
            <v>AR A1071/9</v>
          </cell>
          <cell r="E99" t="str">
            <v>AP D5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</row>
        <row r="100">
          <cell r="B100" t="str">
            <v>AR A1214</v>
          </cell>
          <cell r="C100" t="str">
            <v>AR A1071/10</v>
          </cell>
          <cell r="D100" t="str">
            <v>AR A1071/9</v>
          </cell>
          <cell r="E100" t="str">
            <v>AP D5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</row>
        <row r="101">
          <cell r="B101" t="str">
            <v>AR A1214</v>
          </cell>
          <cell r="C101" t="str">
            <v>AR A1071/10</v>
          </cell>
          <cell r="D101" t="str">
            <v>AR A1071/9</v>
          </cell>
          <cell r="E101" t="str">
            <v>AR 20</v>
          </cell>
          <cell r="F101" t="str">
            <v>AP D7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</row>
        <row r="102">
          <cell r="B102" t="str">
            <v>AR A1214</v>
          </cell>
          <cell r="C102" t="str">
            <v>AR A1071/10</v>
          </cell>
          <cell r="D102" t="str">
            <v>AR A1071/9</v>
          </cell>
          <cell r="E102" t="str">
            <v>AR 20</v>
          </cell>
          <cell r="F102" t="str">
            <v>AP D7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</row>
        <row r="103">
          <cell r="B103" t="str">
            <v>AR A1214</v>
          </cell>
          <cell r="C103" t="str">
            <v>AR A1071/10</v>
          </cell>
          <cell r="D103" t="str">
            <v>AR A1071/9</v>
          </cell>
          <cell r="E103" t="str">
            <v>AR 20</v>
          </cell>
          <cell r="F103" t="str">
            <v>AP D7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</row>
        <row r="104">
          <cell r="B104" t="str">
            <v>AR A1214</v>
          </cell>
          <cell r="C104" t="str">
            <v>AR A1071/10</v>
          </cell>
          <cell r="D104" t="str">
            <v>AR A1071/9</v>
          </cell>
          <cell r="E104" t="str">
            <v>AR 20</v>
          </cell>
          <cell r="F104" t="str">
            <v>AP D7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</row>
        <row r="105">
          <cell r="B105" t="str">
            <v>AR A1214</v>
          </cell>
          <cell r="C105" t="str">
            <v>AR A1071/10</v>
          </cell>
          <cell r="D105" t="str">
            <v>AR A1071/9</v>
          </cell>
          <cell r="E105" t="str">
            <v>AR 20</v>
          </cell>
          <cell r="F105" t="str">
            <v>AP D7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</row>
        <row r="106">
          <cell r="B106" t="str">
            <v>AR A1214</v>
          </cell>
          <cell r="C106" t="str">
            <v>AR A1071/10</v>
          </cell>
          <cell r="D106" t="str">
            <v>AR A1071/9</v>
          </cell>
          <cell r="E106" t="str">
            <v>AR 20</v>
          </cell>
          <cell r="F106" t="str">
            <v>AP D7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</row>
        <row r="107">
          <cell r="B107" t="str">
            <v>AR A1214</v>
          </cell>
          <cell r="C107" t="str">
            <v>AR A1071/10</v>
          </cell>
          <cell r="D107" t="str">
            <v>AR A1071/9</v>
          </cell>
          <cell r="E107" t="str">
            <v>AR 20</v>
          </cell>
          <cell r="F107" t="str">
            <v>AP D7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</row>
        <row r="108">
          <cell r="B108" t="str">
            <v>AR A1214</v>
          </cell>
          <cell r="C108" t="str">
            <v>AR A1071/10</v>
          </cell>
          <cell r="D108" t="str">
            <v>AR A1071/9</v>
          </cell>
          <cell r="E108" t="str">
            <v>AR 20</v>
          </cell>
          <cell r="F108" t="str">
            <v>AP D7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</row>
        <row r="109">
          <cell r="B109" t="str">
            <v>AR A1214</v>
          </cell>
          <cell r="C109" t="str">
            <v>AR A1071/10</v>
          </cell>
          <cell r="D109" t="str">
            <v>AR A1071/9</v>
          </cell>
          <cell r="E109" t="str">
            <v>AR 20</v>
          </cell>
          <cell r="F109" t="str">
            <v>AP D7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</row>
        <row r="110">
          <cell r="B110" t="str">
            <v>AR A1214</v>
          </cell>
          <cell r="C110" t="str">
            <v>AR A1071/10</v>
          </cell>
          <cell r="D110" t="str">
            <v>AR A1071/9</v>
          </cell>
          <cell r="E110" t="str">
            <v>AR 20</v>
          </cell>
          <cell r="F110" t="str">
            <v>AP D7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</row>
        <row r="111">
          <cell r="B111" t="str">
            <v>AR A1214</v>
          </cell>
          <cell r="C111" t="str">
            <v>AR A1071/10</v>
          </cell>
          <cell r="D111" t="str">
            <v>AR A1071/9</v>
          </cell>
          <cell r="E111" t="str">
            <v>AR 20</v>
          </cell>
          <cell r="F111" t="str">
            <v>AP D7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</row>
        <row r="112">
          <cell r="B112" t="str">
            <v>AR A1214</v>
          </cell>
          <cell r="C112" t="str">
            <v>AR A1071/10</v>
          </cell>
          <cell r="D112" t="str">
            <v>AR A1071/9</v>
          </cell>
          <cell r="E112" t="str">
            <v>AR 20</v>
          </cell>
          <cell r="F112" t="str">
            <v>AP D7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</row>
        <row r="113">
          <cell r="B113" t="str">
            <v>AR A1214</v>
          </cell>
          <cell r="C113" t="str">
            <v>AR A1071/10</v>
          </cell>
          <cell r="D113" t="str">
            <v>AR A1071/9</v>
          </cell>
          <cell r="E113" t="str">
            <v>AR 20</v>
          </cell>
          <cell r="F113" t="str">
            <v>AP D9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</row>
        <row r="114">
          <cell r="B114" t="str">
            <v>AR A1214</v>
          </cell>
          <cell r="C114" t="str">
            <v>AR A1071/10</v>
          </cell>
          <cell r="D114" t="str">
            <v>AR A1071/9</v>
          </cell>
          <cell r="E114" t="str">
            <v>AR 20</v>
          </cell>
          <cell r="F114" t="str">
            <v>AP D9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</row>
        <row r="115">
          <cell r="B115" t="str">
            <v>AR A1214</v>
          </cell>
          <cell r="C115" t="str">
            <v>AR A1071/10</v>
          </cell>
          <cell r="D115" t="str">
            <v>AR A1071/9</v>
          </cell>
          <cell r="E115" t="str">
            <v>AR 20</v>
          </cell>
          <cell r="F115" t="str">
            <v>AP D9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</row>
        <row r="116">
          <cell r="B116" t="str">
            <v>AR A1214</v>
          </cell>
          <cell r="C116" t="str">
            <v>AR A1071/10</v>
          </cell>
          <cell r="D116" t="str">
            <v>AR A1071/9</v>
          </cell>
          <cell r="E116" t="str">
            <v>AR 20</v>
          </cell>
          <cell r="F116" t="str">
            <v>AP D9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</row>
        <row r="117">
          <cell r="B117" t="str">
            <v>AR A1214</v>
          </cell>
          <cell r="C117" t="str">
            <v>AR A1071/10</v>
          </cell>
          <cell r="D117" t="str">
            <v>AR A1071/9</v>
          </cell>
          <cell r="E117" t="str">
            <v>AR 20</v>
          </cell>
          <cell r="F117" t="str">
            <v>AP D9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</row>
        <row r="118">
          <cell r="B118" t="str">
            <v>AR A1214</v>
          </cell>
          <cell r="C118" t="str">
            <v>AR A1071/10</v>
          </cell>
          <cell r="D118" t="str">
            <v>AR A1071/9</v>
          </cell>
          <cell r="E118" t="str">
            <v>AR 20</v>
          </cell>
          <cell r="F118" t="str">
            <v>AP D9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</row>
        <row r="119">
          <cell r="B119" t="str">
            <v>AR A1214</v>
          </cell>
          <cell r="C119" t="str">
            <v>AR A1071/10</v>
          </cell>
          <cell r="D119" t="str">
            <v>AR A1071/9</v>
          </cell>
          <cell r="E119" t="str">
            <v>AR 20</v>
          </cell>
          <cell r="F119" t="str">
            <v>AP D9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</row>
        <row r="120">
          <cell r="B120" t="str">
            <v>AR A1214</v>
          </cell>
          <cell r="C120" t="str">
            <v>AR A1071/10</v>
          </cell>
          <cell r="D120" t="str">
            <v>AR A1071/9</v>
          </cell>
          <cell r="E120" t="str">
            <v>AR 20</v>
          </cell>
          <cell r="F120" t="str">
            <v>AP D9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</row>
        <row r="121">
          <cell r="B121" t="str">
            <v>AR A1214</v>
          </cell>
          <cell r="C121" t="str">
            <v>AR A1071/10</v>
          </cell>
          <cell r="D121" t="str">
            <v>AR A1071/9</v>
          </cell>
          <cell r="E121" t="str">
            <v>AR 20</v>
          </cell>
          <cell r="F121" t="str">
            <v>AP D9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</row>
        <row r="122">
          <cell r="B122" t="str">
            <v>AR A1214</v>
          </cell>
          <cell r="C122" t="str">
            <v>AR A1071/10</v>
          </cell>
          <cell r="D122" t="str">
            <v>AR A1071/9</v>
          </cell>
          <cell r="E122" t="str">
            <v>AR 20</v>
          </cell>
          <cell r="F122" t="str">
            <v>AP D9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</row>
        <row r="123">
          <cell r="B123" t="str">
            <v>AR A1214</v>
          </cell>
          <cell r="C123" t="str">
            <v>AR A1071/10</v>
          </cell>
          <cell r="D123" t="str">
            <v>AR A1071/9</v>
          </cell>
          <cell r="E123" t="str">
            <v>AR 20</v>
          </cell>
          <cell r="F123" t="str">
            <v>AP D9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</row>
        <row r="124">
          <cell r="B124" t="str">
            <v>AR A1214</v>
          </cell>
          <cell r="C124" t="str">
            <v>AR A1071/10</v>
          </cell>
          <cell r="D124" t="str">
            <v>AR A1071/9</v>
          </cell>
          <cell r="E124" t="str">
            <v>AR 20</v>
          </cell>
          <cell r="F124" t="str">
            <v>AP D9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</row>
        <row r="125">
          <cell r="B125" t="str">
            <v>AR A1214</v>
          </cell>
          <cell r="C125" t="str">
            <v>AR A1071/10</v>
          </cell>
          <cell r="D125" t="str">
            <v>AR A1071/9</v>
          </cell>
          <cell r="E125" t="str">
            <v>AR 20</v>
          </cell>
          <cell r="F125" t="str">
            <v>AP D9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</row>
        <row r="126">
          <cell r="B126" t="str">
            <v>AR A1214</v>
          </cell>
          <cell r="C126" t="str">
            <v>AR A1071/10</v>
          </cell>
          <cell r="D126" t="str">
            <v>AR A1071/9</v>
          </cell>
          <cell r="E126" t="str">
            <v>AR 20</v>
          </cell>
          <cell r="F126" t="str">
            <v>AP D9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</row>
        <row r="127">
          <cell r="B127" t="str">
            <v>AR A1214</v>
          </cell>
          <cell r="C127" t="str">
            <v>AR A1071/10</v>
          </cell>
          <cell r="D127" t="str">
            <v>AR A1071/9</v>
          </cell>
          <cell r="E127" t="str">
            <v>AR 20</v>
          </cell>
          <cell r="F127" t="str">
            <v>AP D9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</row>
        <row r="128">
          <cell r="B128" t="str">
            <v>AR A1214</v>
          </cell>
          <cell r="C128" t="str">
            <v>AR A1071/10</v>
          </cell>
          <cell r="D128" t="str">
            <v>AR A1071/9</v>
          </cell>
          <cell r="E128" t="str">
            <v>AR 20</v>
          </cell>
          <cell r="F128" t="str">
            <v>AP D9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</row>
        <row r="129">
          <cell r="B129" t="str">
            <v>AR A1214</v>
          </cell>
          <cell r="C129" t="str">
            <v>AR A1071/10</v>
          </cell>
          <cell r="D129" t="str">
            <v>AR A1071/9</v>
          </cell>
          <cell r="E129" t="str">
            <v>AR 20</v>
          </cell>
          <cell r="F129" t="str">
            <v>AP D9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</row>
        <row r="130">
          <cell r="B130" t="str">
            <v>AR A1214</v>
          </cell>
          <cell r="C130" t="str">
            <v>AR A1071/10</v>
          </cell>
          <cell r="D130" t="str">
            <v>AR A1071/9</v>
          </cell>
          <cell r="E130" t="str">
            <v>AR 20</v>
          </cell>
          <cell r="F130" t="str">
            <v>AP D9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</row>
        <row r="131">
          <cell r="B131" t="str">
            <v>AR A1214</v>
          </cell>
          <cell r="C131" t="str">
            <v>AR A1071/10</v>
          </cell>
          <cell r="D131" t="str">
            <v>AR A1071/9</v>
          </cell>
          <cell r="E131" t="str">
            <v>AR 20</v>
          </cell>
          <cell r="F131" t="str">
            <v>AP D9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</row>
        <row r="132">
          <cell r="B132" t="str">
            <v>AR A1214</v>
          </cell>
          <cell r="C132" t="str">
            <v>AR A1071/10</v>
          </cell>
          <cell r="D132" t="str">
            <v>AR A1071/9</v>
          </cell>
          <cell r="E132" t="str">
            <v>AR 20</v>
          </cell>
          <cell r="F132" t="str">
            <v>AP D9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</row>
        <row r="133">
          <cell r="B133" t="str">
            <v>AR A1214</v>
          </cell>
          <cell r="C133" t="str">
            <v>AR A1071/10</v>
          </cell>
          <cell r="D133" t="str">
            <v>AR A1071/9</v>
          </cell>
          <cell r="E133" t="str">
            <v>AR 20</v>
          </cell>
          <cell r="F133" t="str">
            <v>AP D9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</row>
        <row r="134">
          <cell r="B134" t="str">
            <v>AR A1214</v>
          </cell>
          <cell r="C134" t="str">
            <v>AR A1071/10</v>
          </cell>
          <cell r="D134" t="str">
            <v>AR A1071/9</v>
          </cell>
          <cell r="E134" t="str">
            <v>AR 20</v>
          </cell>
          <cell r="F134" t="str">
            <v>AP D9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</row>
        <row r="135">
          <cell r="B135" t="str">
            <v>AR A1214</v>
          </cell>
          <cell r="C135" t="str">
            <v>AR A1071/10</v>
          </cell>
          <cell r="D135" t="str">
            <v>AR A1071/9</v>
          </cell>
          <cell r="E135" t="str">
            <v>AR 20</v>
          </cell>
          <cell r="F135" t="str">
            <v>AP D9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</row>
        <row r="136">
          <cell r="B136" t="str">
            <v>AR A1214</v>
          </cell>
          <cell r="C136" t="str">
            <v>AR A1071/10</v>
          </cell>
          <cell r="D136" t="str">
            <v>AR A1071/9</v>
          </cell>
          <cell r="E136" t="str">
            <v>AR 20</v>
          </cell>
          <cell r="F136" t="str">
            <v>AP D9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</row>
        <row r="137">
          <cell r="B137" t="str">
            <v>AR A1214</v>
          </cell>
          <cell r="C137" t="str">
            <v>AR A1071/10</v>
          </cell>
          <cell r="D137" t="str">
            <v>AR A1071/9</v>
          </cell>
          <cell r="E137" t="str">
            <v>AR 20</v>
          </cell>
          <cell r="F137" t="str">
            <v>AP D9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B138" t="str">
            <v>AR A1214</v>
          </cell>
          <cell r="C138" t="str">
            <v>AR A1071/10</v>
          </cell>
          <cell r="D138" t="str">
            <v>AR A1071/9</v>
          </cell>
          <cell r="E138" t="str">
            <v>AR 20</v>
          </cell>
          <cell r="F138" t="str">
            <v>AP D9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</row>
        <row r="139">
          <cell r="B139" t="str">
            <v>AR A1214</v>
          </cell>
          <cell r="C139" t="str">
            <v>AR A1071/10</v>
          </cell>
          <cell r="D139" t="str">
            <v>AR A1071/9</v>
          </cell>
          <cell r="E139" t="str">
            <v>AR 20</v>
          </cell>
          <cell r="F139" t="str">
            <v>AP D9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</row>
        <row r="140">
          <cell r="B140" t="str">
            <v>AR A1214</v>
          </cell>
          <cell r="C140" t="str">
            <v>AR A1071/10</v>
          </cell>
          <cell r="D140" t="str">
            <v>AR A1071/9</v>
          </cell>
          <cell r="E140" t="str">
            <v>AR 20</v>
          </cell>
          <cell r="F140" t="str">
            <v>AP D9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</row>
        <row r="141">
          <cell r="B141" t="str">
            <v>AR A1214</v>
          </cell>
          <cell r="C141" t="str">
            <v>AR A1071/10</v>
          </cell>
          <cell r="D141" t="str">
            <v>AR A1071/9</v>
          </cell>
          <cell r="E141" t="str">
            <v>AR 20</v>
          </cell>
          <cell r="F141" t="str">
            <v>AP D9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</row>
        <row r="142">
          <cell r="B142" t="str">
            <v>AR A1214</v>
          </cell>
          <cell r="C142" t="str">
            <v>AR A1071/10</v>
          </cell>
          <cell r="D142" t="str">
            <v>AR A1071/9</v>
          </cell>
          <cell r="E142" t="str">
            <v>AR 20</v>
          </cell>
          <cell r="F142" t="str">
            <v>AP D9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</row>
        <row r="143">
          <cell r="B143" t="str">
            <v>AR A1214</v>
          </cell>
          <cell r="C143" t="str">
            <v>AR A1071/10</v>
          </cell>
          <cell r="D143" t="str">
            <v>AR A1071/9</v>
          </cell>
          <cell r="E143" t="str">
            <v>AR 20</v>
          </cell>
          <cell r="F143" t="str">
            <v>AP D9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B144" t="str">
            <v>AR A1214</v>
          </cell>
          <cell r="C144" t="str">
            <v>AR A1071/10</v>
          </cell>
          <cell r="D144" t="str">
            <v>AR A1071/9</v>
          </cell>
          <cell r="E144" t="str">
            <v>AR 20</v>
          </cell>
          <cell r="F144" t="str">
            <v>AP D9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</row>
        <row r="145">
          <cell r="B145" t="str">
            <v>AR A1214</v>
          </cell>
          <cell r="C145" t="str">
            <v>AR A1071/10</v>
          </cell>
          <cell r="D145" t="str">
            <v>AR A1071/9</v>
          </cell>
          <cell r="E145" t="str">
            <v>AR 20</v>
          </cell>
          <cell r="F145" t="str">
            <v>AP D9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B146" t="str">
            <v>AR A1214</v>
          </cell>
          <cell r="C146" t="str">
            <v>AR A1071/10</v>
          </cell>
          <cell r="D146" t="str">
            <v>AR A1071/9</v>
          </cell>
          <cell r="E146" t="str">
            <v>AR 20</v>
          </cell>
          <cell r="F146" t="str">
            <v>AP D9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</row>
        <row r="147">
          <cell r="B147" t="str">
            <v>AR A1214</v>
          </cell>
          <cell r="C147" t="str">
            <v>AR A1071/10</v>
          </cell>
          <cell r="D147" t="str">
            <v>AR A1071/9</v>
          </cell>
          <cell r="E147" t="str">
            <v>AR 20</v>
          </cell>
          <cell r="F147" t="str">
            <v>AP D9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</row>
        <row r="148">
          <cell r="B148" t="str">
            <v>AR A1214</v>
          </cell>
          <cell r="C148" t="str">
            <v>AR A1071/10</v>
          </cell>
          <cell r="D148" t="str">
            <v>AR A1071/9</v>
          </cell>
          <cell r="E148" t="str">
            <v>AR 20</v>
          </cell>
          <cell r="F148" t="str">
            <v>AP D9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</row>
        <row r="149">
          <cell r="B149" t="str">
            <v>AR A1214</v>
          </cell>
          <cell r="C149" t="str">
            <v>AR A1071/10</v>
          </cell>
          <cell r="D149" t="str">
            <v>AR A1071/9</v>
          </cell>
          <cell r="E149" t="str">
            <v>AR 20</v>
          </cell>
          <cell r="F149" t="str">
            <v>AP D11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B150" t="str">
            <v>AR A1214</v>
          </cell>
          <cell r="C150" t="str">
            <v>AR A1071/10</v>
          </cell>
          <cell r="D150" t="str">
            <v>AR A1071/9</v>
          </cell>
          <cell r="E150" t="str">
            <v>AR 20</v>
          </cell>
          <cell r="F150" t="str">
            <v>AP D11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B151" t="str">
            <v>AR A1214</v>
          </cell>
          <cell r="C151" t="str">
            <v>AR A1071/10</v>
          </cell>
          <cell r="D151" t="str">
            <v>AR A1071/9</v>
          </cell>
          <cell r="E151" t="str">
            <v>AR 20</v>
          </cell>
          <cell r="F151" t="str">
            <v>AP D11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B152" t="str">
            <v>AR A1214</v>
          </cell>
          <cell r="C152" t="str">
            <v>AR A1071/10</v>
          </cell>
          <cell r="D152" t="str">
            <v>AR A1071/9</v>
          </cell>
          <cell r="E152" t="str">
            <v>AR 20</v>
          </cell>
          <cell r="F152" t="str">
            <v>AP D11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B153" t="str">
            <v>AR A1214</v>
          </cell>
          <cell r="C153" t="str">
            <v>AR A1071/10</v>
          </cell>
          <cell r="D153" t="str">
            <v>AR A1071/9</v>
          </cell>
          <cell r="E153" t="str">
            <v>AR 20</v>
          </cell>
          <cell r="F153" t="str">
            <v>AP D11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</row>
        <row r="154">
          <cell r="B154" t="str">
            <v>AR A1214</v>
          </cell>
          <cell r="C154" t="str">
            <v>AR A1071/10</v>
          </cell>
          <cell r="D154" t="str">
            <v>AR A1071/9</v>
          </cell>
          <cell r="E154" t="str">
            <v>AR 20</v>
          </cell>
          <cell r="F154" t="str">
            <v>AP D11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</row>
        <row r="155">
          <cell r="B155" t="str">
            <v>AR A1214</v>
          </cell>
          <cell r="C155" t="str">
            <v>AR A1071/10</v>
          </cell>
          <cell r="D155" t="str">
            <v>AR A1071/9</v>
          </cell>
          <cell r="E155" t="str">
            <v>AR 20</v>
          </cell>
          <cell r="F155" t="str">
            <v>AP D11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</row>
        <row r="156">
          <cell r="B156" t="str">
            <v>AR A1214</v>
          </cell>
          <cell r="C156" t="str">
            <v>AR A1071/10</v>
          </cell>
          <cell r="D156" t="str">
            <v>AR A1071/9</v>
          </cell>
          <cell r="E156" t="str">
            <v>AR 20</v>
          </cell>
          <cell r="F156" t="str">
            <v>AP D11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</row>
        <row r="157">
          <cell r="B157" t="str">
            <v>AR A1214</v>
          </cell>
          <cell r="C157" t="str">
            <v>AR A1071/10</v>
          </cell>
          <cell r="D157" t="str">
            <v>AR A1071/9</v>
          </cell>
          <cell r="E157" t="str">
            <v>AR 20</v>
          </cell>
          <cell r="F157" t="str">
            <v>AP D11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B158" t="str">
            <v>AR A1214</v>
          </cell>
          <cell r="C158" t="str">
            <v>AR A1071/10</v>
          </cell>
          <cell r="D158" t="str">
            <v>AR A1071/9</v>
          </cell>
          <cell r="E158" t="str">
            <v>AR 20</v>
          </cell>
          <cell r="F158" t="str">
            <v>AP D11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B159" t="str">
            <v>AR A1214</v>
          </cell>
          <cell r="C159" t="str">
            <v>AR A1071/10</v>
          </cell>
          <cell r="D159" t="str">
            <v>AR A1071/9</v>
          </cell>
          <cell r="E159" t="str">
            <v>AR 20</v>
          </cell>
          <cell r="F159" t="str">
            <v>AP D11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B160" t="str">
            <v>AR A1214</v>
          </cell>
          <cell r="C160" t="str">
            <v>AR A1071/10</v>
          </cell>
          <cell r="D160" t="str">
            <v>AR A1071/9</v>
          </cell>
          <cell r="E160" t="str">
            <v>AR 20</v>
          </cell>
          <cell r="F160" t="str">
            <v>AP D11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B161" t="str">
            <v>AR A1214</v>
          </cell>
          <cell r="C161" t="str">
            <v>AR A1071/10</v>
          </cell>
          <cell r="D161" t="str">
            <v>AR A1071/9</v>
          </cell>
          <cell r="E161" t="str">
            <v>AR 20</v>
          </cell>
          <cell r="F161" t="str">
            <v>AP D11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B162" t="str">
            <v>AR A1214</v>
          </cell>
          <cell r="C162" t="str">
            <v>AR A1071/10</v>
          </cell>
          <cell r="D162" t="str">
            <v>AR A1071/9</v>
          </cell>
          <cell r="E162" t="str">
            <v>AR 20</v>
          </cell>
          <cell r="F162" t="str">
            <v>AP D11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B163" t="str">
            <v>AR A1214</v>
          </cell>
          <cell r="C163" t="str">
            <v>AR A1071/10</v>
          </cell>
          <cell r="D163" t="str">
            <v>AR A1071/9</v>
          </cell>
          <cell r="E163" t="str">
            <v>AR 20</v>
          </cell>
          <cell r="F163" t="str">
            <v>AP D11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B164" t="str">
            <v>AR A1214</v>
          </cell>
          <cell r="C164" t="str">
            <v>AR A1071/10</v>
          </cell>
          <cell r="D164" t="str">
            <v>AR A1071/9</v>
          </cell>
          <cell r="E164" t="str">
            <v>AR 20</v>
          </cell>
          <cell r="F164" t="str">
            <v>AP D11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</row>
        <row r="165">
          <cell r="B165" t="str">
            <v>AR A1214</v>
          </cell>
          <cell r="C165" t="str">
            <v>AR A1071/10</v>
          </cell>
          <cell r="D165" t="str">
            <v>AR A1071/9</v>
          </cell>
          <cell r="E165" t="str">
            <v>AR 20</v>
          </cell>
          <cell r="F165" t="str">
            <v>AP D11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</row>
        <row r="166">
          <cell r="B166" t="str">
            <v>AR A1214</v>
          </cell>
          <cell r="C166" t="str">
            <v>AR A1071/10</v>
          </cell>
          <cell r="D166" t="str">
            <v>AR A1071/9</v>
          </cell>
          <cell r="E166" t="str">
            <v>AR 20</v>
          </cell>
          <cell r="F166" t="str">
            <v>AP D11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</row>
        <row r="167">
          <cell r="B167" t="str">
            <v>AR A1214</v>
          </cell>
          <cell r="C167" t="str">
            <v>AR A1071/10</v>
          </cell>
          <cell r="D167" t="str">
            <v>AR A1071/9</v>
          </cell>
          <cell r="E167" t="str">
            <v>AR 20</v>
          </cell>
          <cell r="F167" t="str">
            <v>AP D11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</row>
        <row r="168">
          <cell r="B168" t="str">
            <v>AR A1214</v>
          </cell>
          <cell r="C168" t="str">
            <v>AR A1071/10</v>
          </cell>
          <cell r="D168" t="str">
            <v>AR A1071/9</v>
          </cell>
          <cell r="E168" t="str">
            <v>AR 20</v>
          </cell>
          <cell r="F168" t="str">
            <v>AP D11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</row>
        <row r="169">
          <cell r="B169" t="str">
            <v>AR A1214</v>
          </cell>
          <cell r="C169" t="str">
            <v>AR A1071/10</v>
          </cell>
          <cell r="D169" t="str">
            <v>AR A1071/9</v>
          </cell>
          <cell r="E169" t="str">
            <v>AR 20</v>
          </cell>
          <cell r="F169" t="str">
            <v>AP D11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</row>
        <row r="170">
          <cell r="B170" t="str">
            <v>AR A1214</v>
          </cell>
          <cell r="C170" t="str">
            <v>AR A1071/10</v>
          </cell>
          <cell r="D170" t="str">
            <v>AR A1071/9</v>
          </cell>
          <cell r="E170" t="str">
            <v>AR 20</v>
          </cell>
          <cell r="F170" t="str">
            <v>AP D11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</row>
        <row r="171">
          <cell r="B171" t="str">
            <v>AR A1214</v>
          </cell>
          <cell r="C171" t="str">
            <v>AR A1071/10</v>
          </cell>
          <cell r="D171" t="str">
            <v>AR A1071/9</v>
          </cell>
          <cell r="E171" t="str">
            <v>AR 20</v>
          </cell>
          <cell r="F171" t="str">
            <v>AP D11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</row>
        <row r="172">
          <cell r="B172" t="str">
            <v>AR A1214</v>
          </cell>
          <cell r="C172" t="str">
            <v>AR A1071/10</v>
          </cell>
          <cell r="D172" t="str">
            <v>AR A1071/9</v>
          </cell>
          <cell r="E172" t="str">
            <v>AR 20</v>
          </cell>
          <cell r="F172" t="str">
            <v>AP D11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</row>
        <row r="173">
          <cell r="B173" t="str">
            <v>AR A1214</v>
          </cell>
          <cell r="C173" t="str">
            <v>AR A1071/10</v>
          </cell>
          <cell r="D173" t="str">
            <v>AR A1071/9</v>
          </cell>
          <cell r="E173" t="str">
            <v>AR 20</v>
          </cell>
          <cell r="F173" t="str">
            <v>AP D11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</row>
        <row r="174">
          <cell r="B174" t="str">
            <v>AR A1214</v>
          </cell>
          <cell r="C174" t="str">
            <v>AR A1071/10</v>
          </cell>
          <cell r="D174" t="str">
            <v>AR A1071/9</v>
          </cell>
          <cell r="E174" t="str">
            <v>AR 20</v>
          </cell>
          <cell r="F174" t="str">
            <v>AP D11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</row>
        <row r="175">
          <cell r="B175" t="str">
            <v>AR A1214</v>
          </cell>
          <cell r="C175" t="str">
            <v>AR A1071/10</v>
          </cell>
          <cell r="D175" t="str">
            <v>AR A1071/9</v>
          </cell>
          <cell r="E175" t="str">
            <v>AR 20</v>
          </cell>
          <cell r="F175" t="str">
            <v>AP D11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</row>
        <row r="176">
          <cell r="B176" t="str">
            <v>AR A1214</v>
          </cell>
          <cell r="C176" t="str">
            <v>AR A1071/10</v>
          </cell>
          <cell r="D176" t="str">
            <v>AR A1071/9</v>
          </cell>
          <cell r="E176" t="str">
            <v>AR 20</v>
          </cell>
          <cell r="F176" t="str">
            <v>AP D11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</row>
        <row r="177">
          <cell r="B177" t="str">
            <v>AR A1214</v>
          </cell>
          <cell r="C177" t="str">
            <v>AR A1071/10</v>
          </cell>
          <cell r="D177" t="str">
            <v>AR A1071/9</v>
          </cell>
          <cell r="E177" t="str">
            <v>AR 20</v>
          </cell>
          <cell r="F177" t="str">
            <v>AP D11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</row>
        <row r="178">
          <cell r="B178" t="str">
            <v>AR A1214</v>
          </cell>
          <cell r="C178" t="str">
            <v>AR A1071/10</v>
          </cell>
          <cell r="D178" t="str">
            <v>AR A1071/9</v>
          </cell>
          <cell r="E178" t="str">
            <v>AR 20</v>
          </cell>
          <cell r="F178" t="str">
            <v>AP D11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</row>
        <row r="179">
          <cell r="B179" t="str">
            <v>AR A1214</v>
          </cell>
          <cell r="C179" t="str">
            <v>AR A1071/10</v>
          </cell>
          <cell r="D179" t="str">
            <v>AR A1071/9</v>
          </cell>
          <cell r="E179" t="str">
            <v>AR 20</v>
          </cell>
          <cell r="F179" t="str">
            <v>AP D11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</row>
        <row r="180">
          <cell r="B180" t="str">
            <v>AR A1214</v>
          </cell>
          <cell r="C180" t="str">
            <v>AR A1071/10</v>
          </cell>
          <cell r="D180" t="str">
            <v>AR A1071/9</v>
          </cell>
          <cell r="E180" t="str">
            <v>AR 20</v>
          </cell>
          <cell r="F180" t="str">
            <v>AP D11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</row>
        <row r="181">
          <cell r="B181" t="str">
            <v>AR A1214</v>
          </cell>
          <cell r="C181" t="str">
            <v>AR A1071/10</v>
          </cell>
          <cell r="D181" t="str">
            <v>AR A1071/9</v>
          </cell>
          <cell r="E181" t="str">
            <v>AR 20</v>
          </cell>
          <cell r="F181" t="str">
            <v>AP D11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</row>
        <row r="182">
          <cell r="B182" t="str">
            <v>AR A1214</v>
          </cell>
          <cell r="C182" t="str">
            <v>AR A1071/10</v>
          </cell>
          <cell r="D182" t="str">
            <v>AR A1071/9</v>
          </cell>
          <cell r="E182" t="str">
            <v>AR 20</v>
          </cell>
          <cell r="F182" t="str">
            <v>AP D11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</row>
        <row r="183">
          <cell r="B183" t="str">
            <v>AR A1214</v>
          </cell>
          <cell r="C183" t="str">
            <v>AR A1071/10</v>
          </cell>
          <cell r="D183" t="str">
            <v>AR A1071/9</v>
          </cell>
          <cell r="E183" t="str">
            <v>AR 20</v>
          </cell>
          <cell r="F183" t="str">
            <v>AP D11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</row>
        <row r="184">
          <cell r="B184" t="str">
            <v>AR A1214</v>
          </cell>
          <cell r="C184" t="str">
            <v>AR A1071/10</v>
          </cell>
          <cell r="D184" t="str">
            <v>AR A1071/9</v>
          </cell>
          <cell r="E184" t="str">
            <v>AR 20</v>
          </cell>
          <cell r="F184" t="str">
            <v>AP D11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</row>
        <row r="185">
          <cell r="B185" t="str">
            <v>AR A1214</v>
          </cell>
          <cell r="C185" t="str">
            <v>AR A1071/10</v>
          </cell>
          <cell r="D185" t="str">
            <v>AR A1071/9</v>
          </cell>
          <cell r="E185" t="str">
            <v>AR 20</v>
          </cell>
          <cell r="F185" t="str">
            <v>AR 19</v>
          </cell>
          <cell r="G185" t="str">
            <v>AP D13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</row>
        <row r="186">
          <cell r="B186" t="str">
            <v>AR A1214</v>
          </cell>
          <cell r="C186" t="str">
            <v>AR A1071/10</v>
          </cell>
          <cell r="D186" t="str">
            <v>AR A1071/9</v>
          </cell>
          <cell r="E186" t="str">
            <v>AR 20</v>
          </cell>
          <cell r="F186" t="str">
            <v>AR 19</v>
          </cell>
          <cell r="G186" t="str">
            <v>AP D13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</row>
        <row r="187">
          <cell r="B187" t="str">
            <v>AR A1214</v>
          </cell>
          <cell r="C187" t="str">
            <v>AR A1071/10</v>
          </cell>
          <cell r="D187" t="str">
            <v>AR A1071/9</v>
          </cell>
          <cell r="E187" t="str">
            <v>AR 20</v>
          </cell>
          <cell r="F187" t="str">
            <v>AR 19</v>
          </cell>
          <cell r="G187" t="str">
            <v>AP D13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</row>
        <row r="188">
          <cell r="B188" t="str">
            <v>AR A1214</v>
          </cell>
          <cell r="C188" t="str">
            <v>AR A1071/10</v>
          </cell>
          <cell r="D188" t="str">
            <v>AR A1071/9</v>
          </cell>
          <cell r="E188" t="str">
            <v>AR 20</v>
          </cell>
          <cell r="F188" t="str">
            <v>AR 19</v>
          </cell>
          <cell r="G188" t="str">
            <v>AP D13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</row>
        <row r="189">
          <cell r="B189" t="str">
            <v>AR A1214</v>
          </cell>
          <cell r="C189" t="str">
            <v>AR A1071/10</v>
          </cell>
          <cell r="D189" t="str">
            <v>AR A1071/9</v>
          </cell>
          <cell r="E189" t="str">
            <v>AR 20</v>
          </cell>
          <cell r="F189" t="str">
            <v>AR 19</v>
          </cell>
          <cell r="G189" t="str">
            <v>AP D13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</row>
        <row r="190">
          <cell r="B190" t="str">
            <v>AR A1214</v>
          </cell>
          <cell r="C190" t="str">
            <v>AR A1071/10</v>
          </cell>
          <cell r="D190" t="str">
            <v>AR A1071/9</v>
          </cell>
          <cell r="E190" t="str">
            <v>AR 20</v>
          </cell>
          <cell r="F190" t="str">
            <v>AR 19</v>
          </cell>
          <cell r="G190" t="str">
            <v>AP D13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</row>
        <row r="191">
          <cell r="B191" t="str">
            <v>AR A1214</v>
          </cell>
          <cell r="C191" t="str">
            <v>AR A1071/10</v>
          </cell>
          <cell r="D191" t="str">
            <v>AR A1071/9</v>
          </cell>
          <cell r="E191" t="str">
            <v>AR 20</v>
          </cell>
          <cell r="F191" t="str">
            <v>AR 19</v>
          </cell>
          <cell r="G191" t="str">
            <v>AP D13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</row>
        <row r="192">
          <cell r="B192" t="str">
            <v>AR A1214</v>
          </cell>
          <cell r="C192" t="str">
            <v>AR A1071/10</v>
          </cell>
          <cell r="D192" t="str">
            <v>AR A1071/9</v>
          </cell>
          <cell r="E192" t="str">
            <v>AR 20</v>
          </cell>
          <cell r="F192" t="str">
            <v>AR 19</v>
          </cell>
          <cell r="G192" t="str">
            <v>AP D13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</row>
        <row r="193">
          <cell r="B193" t="str">
            <v>AR A1214</v>
          </cell>
          <cell r="C193" t="str">
            <v>AR A1071/10</v>
          </cell>
          <cell r="D193" t="str">
            <v>AR A1071/9</v>
          </cell>
          <cell r="E193" t="str">
            <v>AR 20</v>
          </cell>
          <cell r="F193" t="str">
            <v>AR 19</v>
          </cell>
          <cell r="G193" t="str">
            <v>AP D13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</row>
        <row r="194">
          <cell r="B194" t="str">
            <v>AR A1214</v>
          </cell>
          <cell r="C194" t="str">
            <v>AR A1071/10</v>
          </cell>
          <cell r="D194" t="str">
            <v>AR A1071/9</v>
          </cell>
          <cell r="E194" t="str">
            <v>AR 20</v>
          </cell>
          <cell r="F194" t="str">
            <v>AR 19</v>
          </cell>
          <cell r="G194" t="str">
            <v>AP D13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</row>
        <row r="195">
          <cell r="B195" t="str">
            <v>AR A1214</v>
          </cell>
          <cell r="C195" t="str">
            <v>AR A1071/10</v>
          </cell>
          <cell r="D195" t="str">
            <v>AR A1071/9</v>
          </cell>
          <cell r="E195" t="str">
            <v>AR 20</v>
          </cell>
          <cell r="F195" t="str">
            <v>AR 19</v>
          </cell>
          <cell r="G195" t="str">
            <v>AP D13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</row>
        <row r="196">
          <cell r="B196" t="str">
            <v>AR A1214</v>
          </cell>
          <cell r="C196" t="str">
            <v>AR A1071/10</v>
          </cell>
          <cell r="D196" t="str">
            <v>AR A1071/9</v>
          </cell>
          <cell r="E196" t="str">
            <v>AR 20</v>
          </cell>
          <cell r="F196" t="str">
            <v>AR 19</v>
          </cell>
          <cell r="G196" t="str">
            <v>AP D13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</row>
        <row r="197">
          <cell r="B197" t="str">
            <v>AR A1214</v>
          </cell>
          <cell r="C197" t="str">
            <v>AR A1071/10</v>
          </cell>
          <cell r="D197" t="str">
            <v>AR A1071/9</v>
          </cell>
          <cell r="E197" t="str">
            <v>AR 20</v>
          </cell>
          <cell r="F197" t="str">
            <v>AR 19</v>
          </cell>
          <cell r="G197" t="str">
            <v>AP D13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</row>
        <row r="198">
          <cell r="B198" t="str">
            <v>AR A1214</v>
          </cell>
          <cell r="C198" t="str">
            <v>AR A1071/10</v>
          </cell>
          <cell r="D198" t="str">
            <v>AR A1071/9</v>
          </cell>
          <cell r="E198" t="str">
            <v>AR 20</v>
          </cell>
          <cell r="F198" t="str">
            <v>AR 19</v>
          </cell>
          <cell r="G198" t="str">
            <v>AP D13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</row>
        <row r="199">
          <cell r="B199" t="str">
            <v>AR A1214</v>
          </cell>
          <cell r="C199" t="str">
            <v>AR A1071/10</v>
          </cell>
          <cell r="D199" t="str">
            <v>AR A1071/9</v>
          </cell>
          <cell r="E199" t="str">
            <v>AR 20</v>
          </cell>
          <cell r="F199" t="str">
            <v>AR 19</v>
          </cell>
          <cell r="G199" t="str">
            <v>AP D13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</row>
        <row r="200">
          <cell r="B200" t="str">
            <v>AR A1214</v>
          </cell>
          <cell r="C200" t="str">
            <v>AR A1071/10</v>
          </cell>
          <cell r="D200" t="str">
            <v>AR A1071/9</v>
          </cell>
          <cell r="E200" t="str">
            <v>AR 20</v>
          </cell>
          <cell r="F200" t="str">
            <v>AR 19</v>
          </cell>
          <cell r="G200" t="str">
            <v>AP D13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</row>
        <row r="201">
          <cell r="B201" t="str">
            <v>AR A1214</v>
          </cell>
          <cell r="C201" t="str">
            <v>AR A1071/10</v>
          </cell>
          <cell r="D201" t="str">
            <v>AR A1071/9</v>
          </cell>
          <cell r="E201" t="str">
            <v>AR 20</v>
          </cell>
          <cell r="F201" t="str">
            <v>AR 19</v>
          </cell>
          <cell r="G201" t="str">
            <v>AP D13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</row>
        <row r="202">
          <cell r="B202" t="str">
            <v>AR A1214</v>
          </cell>
          <cell r="C202" t="str">
            <v>AR A1071/10</v>
          </cell>
          <cell r="D202" t="str">
            <v>AR A1071/9</v>
          </cell>
          <cell r="E202" t="str">
            <v>AR 20</v>
          </cell>
          <cell r="F202" t="str">
            <v>AR 19</v>
          </cell>
          <cell r="G202" t="str">
            <v>AP D13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</row>
        <row r="203">
          <cell r="B203" t="str">
            <v>AR A1214</v>
          </cell>
          <cell r="C203" t="str">
            <v>AR A1071/10</v>
          </cell>
          <cell r="D203" t="str">
            <v>AR A1071/9</v>
          </cell>
          <cell r="E203" t="str">
            <v>AR 20</v>
          </cell>
          <cell r="F203" t="str">
            <v>AR 19</v>
          </cell>
          <cell r="G203" t="str">
            <v>AP D13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</row>
        <row r="204">
          <cell r="B204" t="str">
            <v>AR A1214</v>
          </cell>
          <cell r="C204" t="str">
            <v>AR A1071/10</v>
          </cell>
          <cell r="D204" t="str">
            <v>AR A1071/9</v>
          </cell>
          <cell r="E204" t="str">
            <v>AR 20</v>
          </cell>
          <cell r="F204" t="str">
            <v>AR 19</v>
          </cell>
          <cell r="G204" t="str">
            <v>AP D13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</row>
        <row r="205">
          <cell r="B205" t="str">
            <v>AR A1214</v>
          </cell>
          <cell r="C205" t="str">
            <v>AR A1071/10</v>
          </cell>
          <cell r="D205" t="str">
            <v>AR A1071/9</v>
          </cell>
          <cell r="E205" t="str">
            <v>AR 20</v>
          </cell>
          <cell r="F205" t="str">
            <v>AR 19</v>
          </cell>
          <cell r="G205" t="str">
            <v>AP D13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</row>
        <row r="206">
          <cell r="B206" t="str">
            <v>AR A1214</v>
          </cell>
          <cell r="C206" t="str">
            <v>AR A1071/10</v>
          </cell>
          <cell r="D206" t="str">
            <v>AR A1071/9</v>
          </cell>
          <cell r="E206" t="str">
            <v>AR 20</v>
          </cell>
          <cell r="F206" t="str">
            <v>AR 19</v>
          </cell>
          <cell r="G206" t="str">
            <v>AP D13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</row>
        <row r="207">
          <cell r="B207" t="str">
            <v>AR A1214</v>
          </cell>
          <cell r="C207" t="str">
            <v>AR A1071/10</v>
          </cell>
          <cell r="D207" t="str">
            <v>AR A1071/9</v>
          </cell>
          <cell r="E207" t="str">
            <v>AR 20</v>
          </cell>
          <cell r="F207" t="str">
            <v>AR 19</v>
          </cell>
          <cell r="G207" t="str">
            <v>AP D13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</row>
        <row r="208">
          <cell r="B208" t="str">
            <v>AR A1214</v>
          </cell>
          <cell r="C208" t="str">
            <v>AR A1071/10</v>
          </cell>
          <cell r="D208" t="str">
            <v>AR A1071/9</v>
          </cell>
          <cell r="E208" t="str">
            <v>AR 20</v>
          </cell>
          <cell r="F208" t="str">
            <v>AR 19</v>
          </cell>
          <cell r="G208" t="str">
            <v>AP D13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</row>
        <row r="209">
          <cell r="B209" t="str">
            <v>AR A1214</v>
          </cell>
          <cell r="C209" t="str">
            <v>AR A1071/10</v>
          </cell>
          <cell r="D209" t="str">
            <v>AR A1071/9</v>
          </cell>
          <cell r="E209" t="str">
            <v>AR 20</v>
          </cell>
          <cell r="F209" t="str">
            <v>AR 19</v>
          </cell>
          <cell r="G209" t="str">
            <v>AR 18</v>
          </cell>
          <cell r="H209" t="str">
            <v>AP D15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</row>
        <row r="210">
          <cell r="B210" t="str">
            <v>AR A1214</v>
          </cell>
          <cell r="C210" t="str">
            <v>AR A1071/10</v>
          </cell>
          <cell r="D210" t="str">
            <v>AR A1071/9</v>
          </cell>
          <cell r="E210" t="str">
            <v>AR 20</v>
          </cell>
          <cell r="F210" t="str">
            <v>AR 19</v>
          </cell>
          <cell r="G210" t="str">
            <v>AR 18</v>
          </cell>
          <cell r="H210" t="str">
            <v>AP D15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</row>
        <row r="211">
          <cell r="B211" t="str">
            <v>AR A1214</v>
          </cell>
          <cell r="C211" t="str">
            <v>AR A1071/10</v>
          </cell>
          <cell r="D211" t="str">
            <v>AR A1071/9</v>
          </cell>
          <cell r="E211" t="str">
            <v>AR 20</v>
          </cell>
          <cell r="F211" t="str">
            <v>AR 19</v>
          </cell>
          <cell r="G211" t="str">
            <v>AR 18</v>
          </cell>
          <cell r="H211" t="str">
            <v>AP D15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</row>
        <row r="212">
          <cell r="B212" t="str">
            <v>AR A1214</v>
          </cell>
          <cell r="C212" t="str">
            <v>AR A1071/10</v>
          </cell>
          <cell r="D212" t="str">
            <v>AR A1071/9</v>
          </cell>
          <cell r="E212" t="str">
            <v>AR 20</v>
          </cell>
          <cell r="F212" t="str">
            <v>AR 19</v>
          </cell>
          <cell r="G212" t="str">
            <v>AR 18</v>
          </cell>
          <cell r="H212" t="str">
            <v>AP D15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</row>
        <row r="213">
          <cell r="B213" t="str">
            <v>AR A1214</v>
          </cell>
          <cell r="C213" t="str">
            <v>AR A1071/10</v>
          </cell>
          <cell r="D213" t="str">
            <v>AR A1071/9</v>
          </cell>
          <cell r="E213" t="str">
            <v>AR 20</v>
          </cell>
          <cell r="F213" t="str">
            <v>AR 19</v>
          </cell>
          <cell r="G213" t="str">
            <v>AR 18</v>
          </cell>
          <cell r="H213" t="str">
            <v>AP D15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</row>
        <row r="214">
          <cell r="B214" t="str">
            <v>AR A1214</v>
          </cell>
          <cell r="C214" t="str">
            <v>AR A1071/10</v>
          </cell>
          <cell r="D214" t="str">
            <v>AR A1071/9</v>
          </cell>
          <cell r="E214" t="str">
            <v>AR 20</v>
          </cell>
          <cell r="F214" t="str">
            <v>AR 19</v>
          </cell>
          <cell r="G214" t="str">
            <v>AR 18</v>
          </cell>
          <cell r="H214" t="str">
            <v>AP D15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</row>
        <row r="215">
          <cell r="B215" t="str">
            <v>AR A1214</v>
          </cell>
          <cell r="C215" t="str">
            <v>AR A1071/10</v>
          </cell>
          <cell r="D215" t="str">
            <v>AR A1071/9</v>
          </cell>
          <cell r="E215" t="str">
            <v>AR 20</v>
          </cell>
          <cell r="F215" t="str">
            <v>AR 19</v>
          </cell>
          <cell r="G215" t="str">
            <v>AR 18</v>
          </cell>
          <cell r="H215" t="str">
            <v>AP D15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</row>
        <row r="216">
          <cell r="B216" t="str">
            <v>AR A1214</v>
          </cell>
          <cell r="C216" t="str">
            <v>AR A1071/10</v>
          </cell>
          <cell r="D216" t="str">
            <v>AR A1071/9</v>
          </cell>
          <cell r="E216" t="str">
            <v>AR 20</v>
          </cell>
          <cell r="F216" t="str">
            <v>AR 19</v>
          </cell>
          <cell r="G216" t="str">
            <v>AR 18</v>
          </cell>
          <cell r="H216" t="str">
            <v>AP D15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</row>
        <row r="217">
          <cell r="B217" t="str">
            <v>AR A1214</v>
          </cell>
          <cell r="C217" t="str">
            <v>AR A1071/10</v>
          </cell>
          <cell r="D217" t="str">
            <v>AR A1071/9</v>
          </cell>
          <cell r="E217" t="str">
            <v>AR 20</v>
          </cell>
          <cell r="F217" t="str">
            <v>AR 19</v>
          </cell>
          <cell r="G217" t="str">
            <v>AR 18</v>
          </cell>
          <cell r="H217" t="str">
            <v>AP D15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</row>
        <row r="218">
          <cell r="B218" t="str">
            <v>AR A1214</v>
          </cell>
          <cell r="C218" t="str">
            <v>AR A1071/10</v>
          </cell>
          <cell r="D218" t="str">
            <v>AR A1071/9</v>
          </cell>
          <cell r="E218" t="str">
            <v>AR 20</v>
          </cell>
          <cell r="F218" t="str">
            <v>AR 19</v>
          </cell>
          <cell r="G218" t="str">
            <v>AR 18</v>
          </cell>
          <cell r="H218" t="str">
            <v>AP D15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</row>
        <row r="219">
          <cell r="B219" t="str">
            <v>AR A1214</v>
          </cell>
          <cell r="C219" t="str">
            <v>AR A1071/10</v>
          </cell>
          <cell r="D219" t="str">
            <v>AR A1071/9</v>
          </cell>
          <cell r="E219" t="str">
            <v>AR 20</v>
          </cell>
          <cell r="F219" t="str">
            <v>AR 19</v>
          </cell>
          <cell r="G219" t="str">
            <v>AR 18</v>
          </cell>
          <cell r="H219" t="str">
            <v>AP D15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</row>
        <row r="220">
          <cell r="B220" t="str">
            <v>AR A1214</v>
          </cell>
          <cell r="C220" t="str">
            <v>AR A1071/10</v>
          </cell>
          <cell r="D220" t="str">
            <v>AR A1071/9</v>
          </cell>
          <cell r="E220" t="str">
            <v>AR 20</v>
          </cell>
          <cell r="F220" t="str">
            <v>AR 19</v>
          </cell>
          <cell r="G220" t="str">
            <v>AR 18</v>
          </cell>
          <cell r="H220" t="str">
            <v>AP D15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</row>
        <row r="221">
          <cell r="B221" t="str">
            <v>AR A1214</v>
          </cell>
          <cell r="C221" t="str">
            <v>AR A1071/10</v>
          </cell>
          <cell r="D221" t="str">
            <v>AR A1071/9</v>
          </cell>
          <cell r="E221" t="str">
            <v>AR 20</v>
          </cell>
          <cell r="F221" t="str">
            <v>AR 19</v>
          </cell>
          <cell r="G221" t="str">
            <v>AR 18</v>
          </cell>
          <cell r="H221" t="str">
            <v>AP12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</row>
        <row r="222">
          <cell r="B222" t="str">
            <v>AR A1214</v>
          </cell>
          <cell r="C222" t="str">
            <v>AR A1071/10</v>
          </cell>
          <cell r="D222" t="str">
            <v>AR A1071/9</v>
          </cell>
          <cell r="E222" t="str">
            <v>AR 20</v>
          </cell>
          <cell r="F222" t="str">
            <v>AR 19</v>
          </cell>
          <cell r="G222" t="str">
            <v>AR 18</v>
          </cell>
          <cell r="H222" t="str">
            <v>AP12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</row>
        <row r="223">
          <cell r="B223" t="str">
            <v>AR A1214</v>
          </cell>
          <cell r="C223" t="str">
            <v>AR A1071/10</v>
          </cell>
          <cell r="D223" t="str">
            <v>AR A1071/9</v>
          </cell>
          <cell r="E223" t="str">
            <v>AR 20</v>
          </cell>
          <cell r="F223" t="str">
            <v>AR 19</v>
          </cell>
          <cell r="G223" t="str">
            <v>AR 18</v>
          </cell>
          <cell r="H223" t="str">
            <v>AP12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</row>
        <row r="224">
          <cell r="B224" t="str">
            <v>AR A1214</v>
          </cell>
          <cell r="C224" t="str">
            <v>AR A1071/10</v>
          </cell>
          <cell r="D224" t="str">
            <v>AR A1071/9</v>
          </cell>
          <cell r="E224" t="str">
            <v>AR 20</v>
          </cell>
          <cell r="F224" t="str">
            <v>AR 19</v>
          </cell>
          <cell r="G224" t="str">
            <v>AR 18</v>
          </cell>
          <cell r="H224" t="str">
            <v>AP12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</row>
        <row r="225">
          <cell r="B225" t="str">
            <v>AR A1214</v>
          </cell>
          <cell r="C225" t="str">
            <v>AR A1071/10</v>
          </cell>
          <cell r="D225" t="str">
            <v>AR A1071/9</v>
          </cell>
          <cell r="E225" t="str">
            <v>AR 20</v>
          </cell>
          <cell r="F225" t="str">
            <v>AR 19</v>
          </cell>
          <cell r="G225" t="str">
            <v>AR 18</v>
          </cell>
          <cell r="H225" t="str">
            <v>AP12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</row>
        <row r="226">
          <cell r="B226" t="str">
            <v>AR A1214</v>
          </cell>
          <cell r="C226" t="str">
            <v>AR A1071/10</v>
          </cell>
          <cell r="D226" t="str">
            <v>AR A1071/9</v>
          </cell>
          <cell r="E226" t="str">
            <v>AR 20</v>
          </cell>
          <cell r="F226" t="str">
            <v>AR 19</v>
          </cell>
          <cell r="G226" t="str">
            <v>AR 18</v>
          </cell>
          <cell r="H226" t="str">
            <v>AP12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</row>
        <row r="227">
          <cell r="B227" t="str">
            <v>AR A1214</v>
          </cell>
          <cell r="C227" t="str">
            <v>AR A1071/10</v>
          </cell>
          <cell r="D227" t="str">
            <v>AR A1071/9</v>
          </cell>
          <cell r="E227" t="str">
            <v>AR 20</v>
          </cell>
          <cell r="F227" t="str">
            <v>AR 19</v>
          </cell>
          <cell r="G227" t="str">
            <v>AR 18</v>
          </cell>
          <cell r="H227" t="str">
            <v>AP12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</row>
        <row r="228">
          <cell r="B228" t="str">
            <v>AR A1214</v>
          </cell>
          <cell r="C228" t="str">
            <v>AR A1071/10</v>
          </cell>
          <cell r="D228" t="str">
            <v>AR A1071/9</v>
          </cell>
          <cell r="E228" t="str">
            <v>AR 20</v>
          </cell>
          <cell r="F228" t="str">
            <v>AR 19</v>
          </cell>
          <cell r="G228" t="str">
            <v>AR 18</v>
          </cell>
          <cell r="H228" t="str">
            <v>AP12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</row>
        <row r="229">
          <cell r="B229" t="str">
            <v>AR A1214</v>
          </cell>
          <cell r="C229" t="str">
            <v>AR A1071/10</v>
          </cell>
          <cell r="D229" t="str">
            <v>AR A1071/9</v>
          </cell>
          <cell r="E229" t="str">
            <v>AR 20</v>
          </cell>
          <cell r="F229" t="str">
            <v>AR 19</v>
          </cell>
          <cell r="G229" t="str">
            <v>AR 18</v>
          </cell>
          <cell r="H229" t="str">
            <v>AP12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</row>
        <row r="230">
          <cell r="B230" t="str">
            <v>AR A1214</v>
          </cell>
          <cell r="C230" t="str">
            <v>AR A1071/10</v>
          </cell>
          <cell r="D230" t="str">
            <v>AR A1071/9</v>
          </cell>
          <cell r="E230" t="str">
            <v>AR 20</v>
          </cell>
          <cell r="F230" t="str">
            <v>AR 19</v>
          </cell>
          <cell r="G230" t="str">
            <v>AR 18</v>
          </cell>
          <cell r="H230" t="str">
            <v>AP12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</row>
        <row r="231">
          <cell r="B231" t="str">
            <v>AR A1214</v>
          </cell>
          <cell r="C231" t="str">
            <v>AR A1071/10</v>
          </cell>
          <cell r="D231" t="str">
            <v>AR A1071/9</v>
          </cell>
          <cell r="E231" t="str">
            <v>AR 20</v>
          </cell>
          <cell r="F231" t="str">
            <v>AR 19</v>
          </cell>
          <cell r="G231" t="str">
            <v>AR 18</v>
          </cell>
          <cell r="H231" t="str">
            <v>AP12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</row>
        <row r="232">
          <cell r="B232" t="str">
            <v>AR A1214</v>
          </cell>
          <cell r="C232" t="str">
            <v>AR A1071/10</v>
          </cell>
          <cell r="D232" t="str">
            <v>AR A1071/9</v>
          </cell>
          <cell r="E232" t="str">
            <v>AR 20</v>
          </cell>
          <cell r="F232" t="str">
            <v>AR 19</v>
          </cell>
          <cell r="G232" t="str">
            <v>AR 18</v>
          </cell>
          <cell r="H232" t="str">
            <v>AP12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</row>
        <row r="233">
          <cell r="B233" t="str">
            <v>AR A1214</v>
          </cell>
          <cell r="C233" t="str">
            <v>AR A1071/10</v>
          </cell>
          <cell r="D233" t="str">
            <v>AR A1071/9</v>
          </cell>
          <cell r="E233" t="str">
            <v>AR 20</v>
          </cell>
          <cell r="F233" t="str">
            <v>AR 19</v>
          </cell>
          <cell r="G233" t="str">
            <v>AR 18</v>
          </cell>
          <cell r="H233" t="str">
            <v>AP12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</row>
        <row r="234">
          <cell r="B234" t="str">
            <v>AR A1214</v>
          </cell>
          <cell r="C234" t="str">
            <v>AR A1071/10</v>
          </cell>
          <cell r="D234" t="str">
            <v>AR A1071/9</v>
          </cell>
          <cell r="E234" t="str">
            <v>AR 20</v>
          </cell>
          <cell r="F234" t="str">
            <v>AR 19</v>
          </cell>
          <cell r="G234" t="str">
            <v>AR 18</v>
          </cell>
          <cell r="H234" t="str">
            <v>AP12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</row>
        <row r="235">
          <cell r="B235" t="str">
            <v>AR A1214</v>
          </cell>
          <cell r="C235" t="str">
            <v>AR A1071/10</v>
          </cell>
          <cell r="D235" t="str">
            <v>AR A1071/9</v>
          </cell>
          <cell r="E235" t="str">
            <v>AR 20</v>
          </cell>
          <cell r="F235" t="str">
            <v>AR 19</v>
          </cell>
          <cell r="G235" t="str">
            <v>AR 18</v>
          </cell>
          <cell r="H235" t="str">
            <v>AP12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</row>
        <row r="236">
          <cell r="B236" t="str">
            <v>AR A1214</v>
          </cell>
          <cell r="C236" t="str">
            <v>AR A1071/10</v>
          </cell>
          <cell r="D236" t="str">
            <v>AR A1071/9</v>
          </cell>
          <cell r="E236" t="str">
            <v>AR 20</v>
          </cell>
          <cell r="F236" t="str">
            <v>AR 19</v>
          </cell>
          <cell r="G236" t="str">
            <v>AR 18</v>
          </cell>
          <cell r="H236" t="str">
            <v>AP12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</row>
        <row r="237">
          <cell r="B237" t="str">
            <v>AR A1214</v>
          </cell>
          <cell r="C237" t="str">
            <v>AR A1071/10</v>
          </cell>
          <cell r="D237" t="str">
            <v>AR A1071/9</v>
          </cell>
          <cell r="E237" t="str">
            <v>AR 20</v>
          </cell>
          <cell r="F237" t="str">
            <v>AR 19</v>
          </cell>
          <cell r="G237" t="str">
            <v>AR 18</v>
          </cell>
          <cell r="H237" t="str">
            <v>AP12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</row>
        <row r="238">
          <cell r="B238" t="str">
            <v>AR A1214</v>
          </cell>
          <cell r="C238" t="str">
            <v>AR A1071/10</v>
          </cell>
          <cell r="D238" t="str">
            <v>AR A1071/9</v>
          </cell>
          <cell r="E238" t="str">
            <v>AR 20</v>
          </cell>
          <cell r="F238" t="str">
            <v>AR 19</v>
          </cell>
          <cell r="G238" t="str">
            <v>AR 18</v>
          </cell>
          <cell r="H238" t="str">
            <v>AP12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</row>
        <row r="239">
          <cell r="B239" t="str">
            <v>AR A1214</v>
          </cell>
          <cell r="C239" t="str">
            <v>AR A1071/10</v>
          </cell>
          <cell r="D239" t="str">
            <v>AR A1071/9</v>
          </cell>
          <cell r="E239" t="str">
            <v>AR 20</v>
          </cell>
          <cell r="F239" t="str">
            <v>AR 19</v>
          </cell>
          <cell r="G239" t="str">
            <v>AR 18</v>
          </cell>
          <cell r="H239" t="str">
            <v>AP12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</row>
        <row r="240">
          <cell r="B240" t="str">
            <v>AR A1214</v>
          </cell>
          <cell r="C240" t="str">
            <v>AR A1071/10</v>
          </cell>
          <cell r="D240" t="str">
            <v>AR A1071/9</v>
          </cell>
          <cell r="E240" t="str">
            <v>AR 20</v>
          </cell>
          <cell r="F240" t="str">
            <v>AR 19</v>
          </cell>
          <cell r="G240" t="str">
            <v>AR 18</v>
          </cell>
          <cell r="H240" t="str">
            <v>AP12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</row>
        <row r="241">
          <cell r="B241" t="str">
            <v>AR A1214</v>
          </cell>
          <cell r="C241" t="str">
            <v>AR A1071/10</v>
          </cell>
          <cell r="D241" t="str">
            <v>AR A1071/9</v>
          </cell>
          <cell r="E241" t="str">
            <v>AR 20</v>
          </cell>
          <cell r="F241" t="str">
            <v>AR 19</v>
          </cell>
          <cell r="G241" t="str">
            <v>AR 18</v>
          </cell>
          <cell r="H241" t="str">
            <v>AP12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</row>
        <row r="242">
          <cell r="B242" t="str">
            <v>AR A1214</v>
          </cell>
          <cell r="C242" t="str">
            <v>AR A1071/10</v>
          </cell>
          <cell r="D242" t="str">
            <v>AR A1071/9</v>
          </cell>
          <cell r="E242" t="str">
            <v>AR 20</v>
          </cell>
          <cell r="F242" t="str">
            <v>AR 19</v>
          </cell>
          <cell r="G242" t="str">
            <v>AR 18</v>
          </cell>
          <cell r="H242" t="str">
            <v>AP12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</row>
        <row r="243">
          <cell r="B243" t="str">
            <v>AR A1214</v>
          </cell>
          <cell r="C243" t="str">
            <v>AR A1071/10</v>
          </cell>
          <cell r="D243" t="str">
            <v>AR A1071/9</v>
          </cell>
          <cell r="E243" t="str">
            <v>AR 20</v>
          </cell>
          <cell r="F243" t="str">
            <v>AR 19</v>
          </cell>
          <cell r="G243" t="str">
            <v>AR 18</v>
          </cell>
          <cell r="H243" t="str">
            <v>AP12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</row>
        <row r="244">
          <cell r="B244" t="str">
            <v>AR A1214</v>
          </cell>
          <cell r="C244" t="str">
            <v>AR A1071/10</v>
          </cell>
          <cell r="D244" t="str">
            <v>AR A1071/9</v>
          </cell>
          <cell r="E244" t="str">
            <v>AR 20</v>
          </cell>
          <cell r="F244" t="str">
            <v>AR 19</v>
          </cell>
          <cell r="G244" t="str">
            <v>AR 18</v>
          </cell>
          <cell r="H244" t="str">
            <v>AP12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</row>
        <row r="245">
          <cell r="B245" t="str">
            <v>AR A1214</v>
          </cell>
          <cell r="C245" t="str">
            <v>AR A1071/10</v>
          </cell>
          <cell r="D245" t="str">
            <v>AR A1071/9</v>
          </cell>
          <cell r="E245" t="str">
            <v>AR 20</v>
          </cell>
          <cell r="F245" t="str">
            <v>AR 19</v>
          </cell>
          <cell r="G245" t="str">
            <v>AR 18</v>
          </cell>
          <cell r="H245" t="str">
            <v>AP12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</row>
        <row r="246">
          <cell r="B246" t="str">
            <v>AR A1214</v>
          </cell>
          <cell r="C246" t="str">
            <v>AR A1071/10</v>
          </cell>
          <cell r="D246" t="str">
            <v>AR A1071/9</v>
          </cell>
          <cell r="E246" t="str">
            <v>AR 20</v>
          </cell>
          <cell r="F246" t="str">
            <v>AR 19</v>
          </cell>
          <cell r="G246" t="str">
            <v>AR 18</v>
          </cell>
          <cell r="H246" t="str">
            <v>AP12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</row>
        <row r="247">
          <cell r="B247" t="str">
            <v>AR A1214</v>
          </cell>
          <cell r="C247" t="str">
            <v>AR A1071/10</v>
          </cell>
          <cell r="D247" t="str">
            <v>AR A1071/9</v>
          </cell>
          <cell r="E247" t="str">
            <v>AR 20</v>
          </cell>
          <cell r="F247" t="str">
            <v>AR 19</v>
          </cell>
          <cell r="G247" t="str">
            <v>AR 18</v>
          </cell>
          <cell r="H247" t="str">
            <v>AP12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</row>
        <row r="248">
          <cell r="B248" t="str">
            <v>AR A1214</v>
          </cell>
          <cell r="C248" t="str">
            <v>AR A1071/10</v>
          </cell>
          <cell r="D248" t="str">
            <v>AR A1071/9</v>
          </cell>
          <cell r="E248" t="str">
            <v>AR 20</v>
          </cell>
          <cell r="F248" t="str">
            <v>AR 19</v>
          </cell>
          <cell r="G248" t="str">
            <v>AR 18</v>
          </cell>
          <cell r="H248" t="str">
            <v>AP12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</row>
        <row r="249">
          <cell r="B249" t="str">
            <v>AR A1214</v>
          </cell>
          <cell r="C249" t="str">
            <v>AR A1071/10</v>
          </cell>
          <cell r="D249" t="str">
            <v>AR A1071/9</v>
          </cell>
          <cell r="E249" t="str">
            <v>AR 20</v>
          </cell>
          <cell r="F249" t="str">
            <v>AR 19</v>
          </cell>
          <cell r="G249" t="str">
            <v>AR 18</v>
          </cell>
          <cell r="H249" t="str">
            <v>AP12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</row>
        <row r="250">
          <cell r="B250" t="str">
            <v>AR A1214</v>
          </cell>
          <cell r="C250" t="str">
            <v>AR A1071/10</v>
          </cell>
          <cell r="D250" t="str">
            <v>AR A1071/9</v>
          </cell>
          <cell r="E250" t="str">
            <v>AR 20</v>
          </cell>
          <cell r="F250" t="str">
            <v>AR 19</v>
          </cell>
          <cell r="G250" t="str">
            <v>AR 18</v>
          </cell>
          <cell r="H250" t="str">
            <v>AP12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</row>
        <row r="251">
          <cell r="B251" t="str">
            <v>AR A1214</v>
          </cell>
          <cell r="C251" t="str">
            <v>AR A1071/10</v>
          </cell>
          <cell r="D251" t="str">
            <v>AR A1071/9</v>
          </cell>
          <cell r="E251" t="str">
            <v>AR 20</v>
          </cell>
          <cell r="F251" t="str">
            <v>AR 19</v>
          </cell>
          <cell r="G251" t="str">
            <v>AR 18</v>
          </cell>
          <cell r="H251" t="str">
            <v>AP12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</row>
        <row r="252">
          <cell r="B252" t="str">
            <v>AR A1214</v>
          </cell>
          <cell r="C252" t="str">
            <v>AR A1071/10</v>
          </cell>
          <cell r="D252" t="str">
            <v>AR A1071/9</v>
          </cell>
          <cell r="E252" t="str">
            <v>AR 20</v>
          </cell>
          <cell r="F252" t="str">
            <v>AR 19</v>
          </cell>
          <cell r="G252" t="str">
            <v>AR 18</v>
          </cell>
          <cell r="H252" t="str">
            <v>AP12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</row>
        <row r="253">
          <cell r="B253" t="str">
            <v>AR A1214</v>
          </cell>
          <cell r="C253" t="str">
            <v>AR A1071/10</v>
          </cell>
          <cell r="D253" t="str">
            <v>AR A1071/9</v>
          </cell>
          <cell r="E253" t="str">
            <v>AR 20</v>
          </cell>
          <cell r="F253" t="str">
            <v>AR 19</v>
          </cell>
          <cell r="G253" t="str">
            <v>AR 18</v>
          </cell>
          <cell r="H253" t="str">
            <v>AP12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</row>
        <row r="254">
          <cell r="B254" t="str">
            <v>AR A1214</v>
          </cell>
          <cell r="C254" t="str">
            <v>AR A1071/10</v>
          </cell>
          <cell r="D254" t="str">
            <v>AR A1071/9</v>
          </cell>
          <cell r="E254" t="str">
            <v>AR 20</v>
          </cell>
          <cell r="F254" t="str">
            <v>AR 19</v>
          </cell>
          <cell r="G254" t="str">
            <v>AR 18</v>
          </cell>
          <cell r="H254" t="str">
            <v>AP12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</row>
        <row r="255">
          <cell r="B255" t="str">
            <v>AR A1214</v>
          </cell>
          <cell r="C255" t="str">
            <v>AR A1071/10</v>
          </cell>
          <cell r="D255" t="str">
            <v>AR A1071/9</v>
          </cell>
          <cell r="E255" t="str">
            <v>AR 20</v>
          </cell>
          <cell r="F255" t="str">
            <v>AR 19</v>
          </cell>
          <cell r="G255" t="str">
            <v>AR 18</v>
          </cell>
          <cell r="H255" t="str">
            <v>AP12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</row>
        <row r="256">
          <cell r="B256" t="str">
            <v>AR A1214</v>
          </cell>
          <cell r="C256" t="str">
            <v>AR A1071/10</v>
          </cell>
          <cell r="D256" t="str">
            <v>AR A1071/9</v>
          </cell>
          <cell r="E256" t="str">
            <v>AR 20</v>
          </cell>
          <cell r="F256" t="str">
            <v>AR 19</v>
          </cell>
          <cell r="G256" t="str">
            <v>AR 18</v>
          </cell>
          <cell r="H256" t="str">
            <v>AP12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</row>
        <row r="257">
          <cell r="B257" t="str">
            <v>AR A1214</v>
          </cell>
          <cell r="C257" t="str">
            <v>AR A1071/10</v>
          </cell>
          <cell r="D257" t="str">
            <v>AR A1071/9</v>
          </cell>
          <cell r="E257" t="str">
            <v>AR 20</v>
          </cell>
          <cell r="F257" t="str">
            <v>AR 19</v>
          </cell>
          <cell r="G257" t="str">
            <v>AR 18</v>
          </cell>
          <cell r="H257" t="str">
            <v>AP12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</row>
        <row r="258">
          <cell r="B258" t="str">
            <v>AR A1214</v>
          </cell>
          <cell r="C258" t="str">
            <v>AR A1071/10</v>
          </cell>
          <cell r="D258" t="str">
            <v>AR A1071/9</v>
          </cell>
          <cell r="E258" t="str">
            <v>AR 20</v>
          </cell>
          <cell r="F258" t="str">
            <v>AR 19</v>
          </cell>
          <cell r="G258" t="str">
            <v>AR 18</v>
          </cell>
          <cell r="H258" t="str">
            <v>AP12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</row>
        <row r="259">
          <cell r="B259" t="str">
            <v>AR A1214</v>
          </cell>
          <cell r="C259" t="str">
            <v>AR A1071/10</v>
          </cell>
          <cell r="D259" t="str">
            <v>AR A1071/9</v>
          </cell>
          <cell r="E259" t="str">
            <v>AR 20</v>
          </cell>
          <cell r="F259" t="str">
            <v>AR 19</v>
          </cell>
          <cell r="G259" t="str">
            <v>AR 18</v>
          </cell>
          <cell r="H259" t="str">
            <v>AP12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</row>
        <row r="260">
          <cell r="B260" t="str">
            <v>AR A1214</v>
          </cell>
          <cell r="C260" t="str">
            <v>AR A1071/10</v>
          </cell>
          <cell r="D260" t="str">
            <v>AR A1071/9</v>
          </cell>
          <cell r="E260" t="str">
            <v>AR 20</v>
          </cell>
          <cell r="F260" t="str">
            <v>AR 19</v>
          </cell>
          <cell r="G260" t="str">
            <v>AR 18</v>
          </cell>
          <cell r="H260" t="str">
            <v>AP12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</row>
        <row r="261">
          <cell r="B261" t="str">
            <v>AR A1214</v>
          </cell>
          <cell r="C261" t="str">
            <v>AR A1071/10</v>
          </cell>
          <cell r="D261" t="str">
            <v>AR A1071/9</v>
          </cell>
          <cell r="E261" t="str">
            <v>AR 20</v>
          </cell>
          <cell r="F261" t="str">
            <v>AR 19</v>
          </cell>
          <cell r="G261" t="str">
            <v>AR 18</v>
          </cell>
          <cell r="H261" t="str">
            <v>AP12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</row>
        <row r="262">
          <cell r="B262" t="str">
            <v>AR A1214</v>
          </cell>
          <cell r="C262" t="str">
            <v>AR A1071/10</v>
          </cell>
          <cell r="D262" t="str">
            <v>AR A1071/9</v>
          </cell>
          <cell r="E262" t="str">
            <v>AR 20</v>
          </cell>
          <cell r="F262" t="str">
            <v>AR 19</v>
          </cell>
          <cell r="G262" t="str">
            <v>AR 18</v>
          </cell>
          <cell r="H262" t="str">
            <v>AP12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</row>
        <row r="263">
          <cell r="B263" t="str">
            <v>AR A1214</v>
          </cell>
          <cell r="C263" t="str">
            <v>AR A1071/10</v>
          </cell>
          <cell r="D263" t="str">
            <v>AR A1071/9</v>
          </cell>
          <cell r="E263" t="str">
            <v>AR 20</v>
          </cell>
          <cell r="F263" t="str">
            <v>AR 19</v>
          </cell>
          <cell r="G263" t="str">
            <v>AR 18</v>
          </cell>
          <cell r="H263" t="str">
            <v>AP12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</row>
        <row r="264">
          <cell r="B264" t="str">
            <v>AR A1214</v>
          </cell>
          <cell r="C264" t="str">
            <v>AR A1071/10</v>
          </cell>
          <cell r="D264" t="str">
            <v>AR A1071/9</v>
          </cell>
          <cell r="E264" t="str">
            <v>AR 20</v>
          </cell>
          <cell r="F264" t="str">
            <v>AR 19</v>
          </cell>
          <cell r="G264" t="str">
            <v>AR 18</v>
          </cell>
          <cell r="H264" t="str">
            <v>AP12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</row>
        <row r="265">
          <cell r="B265" t="str">
            <v>AR A1214</v>
          </cell>
          <cell r="C265" t="str">
            <v>AR A1071/10</v>
          </cell>
          <cell r="D265" t="str">
            <v>AR A1071/9</v>
          </cell>
          <cell r="E265" t="str">
            <v>AR 20</v>
          </cell>
          <cell r="F265" t="str">
            <v>AR 19</v>
          </cell>
          <cell r="G265" t="str">
            <v>AR 18</v>
          </cell>
          <cell r="H265" t="str">
            <v>AP12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</row>
        <row r="266">
          <cell r="B266" t="str">
            <v>AR A1214</v>
          </cell>
          <cell r="C266" t="str">
            <v>AR A1071/10</v>
          </cell>
          <cell r="D266" t="str">
            <v>AR A1071/9</v>
          </cell>
          <cell r="E266" t="str">
            <v>AR 20</v>
          </cell>
          <cell r="F266" t="str">
            <v>AR 19</v>
          </cell>
          <cell r="G266" t="str">
            <v>AR 18</v>
          </cell>
          <cell r="H266" t="str">
            <v>AP12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</row>
        <row r="267">
          <cell r="B267" t="str">
            <v>AR A1214</v>
          </cell>
          <cell r="C267" t="str">
            <v>AR A1071/10</v>
          </cell>
          <cell r="D267" t="str">
            <v>AR A1071/9</v>
          </cell>
          <cell r="E267" t="str">
            <v>AR 20</v>
          </cell>
          <cell r="F267" t="str">
            <v>AR 19</v>
          </cell>
          <cell r="G267" t="str">
            <v>AR 18</v>
          </cell>
          <cell r="H267" t="str">
            <v>AP12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</row>
        <row r="268">
          <cell r="B268" t="str">
            <v>AR A1214</v>
          </cell>
          <cell r="C268" t="str">
            <v>AR A1071/10</v>
          </cell>
          <cell r="D268" t="str">
            <v>AR A1071/9</v>
          </cell>
          <cell r="E268" t="str">
            <v>AR 20</v>
          </cell>
          <cell r="F268" t="str">
            <v>AR 19</v>
          </cell>
          <cell r="G268" t="str">
            <v>AR 18</v>
          </cell>
          <cell r="H268" t="str">
            <v>AP12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</row>
        <row r="269">
          <cell r="B269" t="str">
            <v>AR A1214</v>
          </cell>
          <cell r="C269" t="str">
            <v>AR A1071/10</v>
          </cell>
          <cell r="D269" t="str">
            <v>AR A1071/9</v>
          </cell>
          <cell r="E269" t="str">
            <v>AR 20</v>
          </cell>
          <cell r="F269" t="str">
            <v>AR 19</v>
          </cell>
          <cell r="G269" t="str">
            <v>AR 17</v>
          </cell>
          <cell r="H269" t="str">
            <v>AP15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</row>
        <row r="270">
          <cell r="B270" t="str">
            <v>AR A1214</v>
          </cell>
          <cell r="C270" t="str">
            <v>AR A1071/10</v>
          </cell>
          <cell r="D270" t="str">
            <v>AR A1071/9</v>
          </cell>
          <cell r="E270" t="str">
            <v>AR 20</v>
          </cell>
          <cell r="F270" t="str">
            <v>AR 19</v>
          </cell>
          <cell r="G270" t="str">
            <v>AR 17</v>
          </cell>
          <cell r="H270" t="str">
            <v>AP15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</row>
        <row r="271">
          <cell r="B271" t="str">
            <v>AR A1214</v>
          </cell>
          <cell r="C271" t="str">
            <v>AR A1071/10</v>
          </cell>
          <cell r="D271" t="str">
            <v>AR A1071/9</v>
          </cell>
          <cell r="E271" t="str">
            <v>AR 20</v>
          </cell>
          <cell r="F271" t="str">
            <v>AR 19</v>
          </cell>
          <cell r="G271" t="str">
            <v>AR 17</v>
          </cell>
          <cell r="H271" t="str">
            <v>AP15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</row>
        <row r="272">
          <cell r="B272" t="str">
            <v>AR A1214</v>
          </cell>
          <cell r="C272" t="str">
            <v>AR A1071/10</v>
          </cell>
          <cell r="D272" t="str">
            <v>AR A1071/9</v>
          </cell>
          <cell r="E272" t="str">
            <v>AR 20</v>
          </cell>
          <cell r="F272" t="str">
            <v>AR 19</v>
          </cell>
          <cell r="G272" t="str">
            <v>AR 17</v>
          </cell>
          <cell r="H272" t="str">
            <v>AP15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</row>
        <row r="273">
          <cell r="B273" t="str">
            <v>AR A1214</v>
          </cell>
          <cell r="C273" t="str">
            <v>AR A1071/10</v>
          </cell>
          <cell r="D273" t="str">
            <v>AR A1071/9</v>
          </cell>
          <cell r="E273" t="str">
            <v>AR 20</v>
          </cell>
          <cell r="F273" t="str">
            <v>AR 19</v>
          </cell>
          <cell r="G273" t="str">
            <v>AR 17</v>
          </cell>
          <cell r="H273" t="str">
            <v>AP15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</row>
        <row r="274">
          <cell r="B274" t="str">
            <v>AR A1214</v>
          </cell>
          <cell r="C274" t="str">
            <v>AR A1071/10</v>
          </cell>
          <cell r="D274" t="str">
            <v>AR A1071/9</v>
          </cell>
          <cell r="E274" t="str">
            <v>AR 20</v>
          </cell>
          <cell r="F274" t="str">
            <v>AR 19</v>
          </cell>
          <cell r="G274" t="str">
            <v>AR 17</v>
          </cell>
          <cell r="H274" t="str">
            <v>AP15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</row>
        <row r="275">
          <cell r="B275" t="str">
            <v>AR A1214</v>
          </cell>
          <cell r="C275" t="str">
            <v>AR A1071/10</v>
          </cell>
          <cell r="D275" t="str">
            <v>AR A1071/9</v>
          </cell>
          <cell r="E275" t="str">
            <v>AR 20</v>
          </cell>
          <cell r="F275" t="str">
            <v>AR 19</v>
          </cell>
          <cell r="G275" t="str">
            <v>AR 17</v>
          </cell>
          <cell r="H275" t="str">
            <v>AP15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</row>
        <row r="276">
          <cell r="B276" t="str">
            <v>AR A1214</v>
          </cell>
          <cell r="C276" t="str">
            <v>AR A1071/10</v>
          </cell>
          <cell r="D276" t="str">
            <v>AR A1071/9</v>
          </cell>
          <cell r="E276" t="str">
            <v>AR 20</v>
          </cell>
          <cell r="F276" t="str">
            <v>AR 19</v>
          </cell>
          <cell r="G276" t="str">
            <v>AR 17</v>
          </cell>
          <cell r="H276" t="str">
            <v>AP15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</row>
        <row r="277">
          <cell r="B277" t="str">
            <v>AR A1214</v>
          </cell>
          <cell r="C277" t="str">
            <v>AR A1071/10</v>
          </cell>
          <cell r="D277" t="str">
            <v>AR A1071/9</v>
          </cell>
          <cell r="E277" t="str">
            <v>AR 20</v>
          </cell>
          <cell r="F277" t="str">
            <v>AR 19</v>
          </cell>
          <cell r="G277" t="str">
            <v>AR 17</v>
          </cell>
          <cell r="H277" t="str">
            <v>AP15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</row>
        <row r="278">
          <cell r="B278" t="str">
            <v>AR A1214</v>
          </cell>
          <cell r="C278" t="str">
            <v>AR A1071/10</v>
          </cell>
          <cell r="D278" t="str">
            <v>AR A1071/9</v>
          </cell>
          <cell r="E278" t="str">
            <v>AR 20</v>
          </cell>
          <cell r="F278" t="str">
            <v>AR 19</v>
          </cell>
          <cell r="G278" t="str">
            <v>AR 17</v>
          </cell>
          <cell r="H278" t="str">
            <v>AP15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</row>
        <row r="279">
          <cell r="B279" t="str">
            <v>AR A1214</v>
          </cell>
          <cell r="C279" t="str">
            <v>AR A1071/10</v>
          </cell>
          <cell r="D279" t="str">
            <v>AR A1071/9</v>
          </cell>
          <cell r="E279" t="str">
            <v>AR 20</v>
          </cell>
          <cell r="F279" t="str">
            <v>AR 19</v>
          </cell>
          <cell r="G279" t="str">
            <v>AR 17</v>
          </cell>
          <cell r="H279" t="str">
            <v>AP15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</row>
        <row r="280">
          <cell r="B280" t="str">
            <v>AR A1214</v>
          </cell>
          <cell r="C280" t="str">
            <v>AR A1071/10</v>
          </cell>
          <cell r="D280" t="str">
            <v>AR A1071/9</v>
          </cell>
          <cell r="E280" t="str">
            <v>AR 20</v>
          </cell>
          <cell r="F280" t="str">
            <v>AR 19</v>
          </cell>
          <cell r="G280" t="str">
            <v>AR 17</v>
          </cell>
          <cell r="H280" t="str">
            <v>AP15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</row>
        <row r="281">
          <cell r="B281" t="str">
            <v>AR A1214</v>
          </cell>
          <cell r="C281" t="str">
            <v>AR A1071/10</v>
          </cell>
          <cell r="D281" t="str">
            <v>AR A1071/9</v>
          </cell>
          <cell r="E281" t="str">
            <v>AR 20</v>
          </cell>
          <cell r="F281" t="str">
            <v>AR 19</v>
          </cell>
          <cell r="G281" t="str">
            <v>AR 17</v>
          </cell>
          <cell r="H281" t="str">
            <v>AP15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</row>
        <row r="282">
          <cell r="B282" t="str">
            <v>AR A1214</v>
          </cell>
          <cell r="C282" t="str">
            <v>AR A1071/10</v>
          </cell>
          <cell r="D282" t="str">
            <v>AR A1071/9</v>
          </cell>
          <cell r="E282" t="str">
            <v>AR 20</v>
          </cell>
          <cell r="F282" t="str">
            <v>AR 19</v>
          </cell>
          <cell r="G282" t="str">
            <v>AR 17</v>
          </cell>
          <cell r="H282" t="str">
            <v>AP15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</row>
        <row r="283">
          <cell r="B283" t="str">
            <v>AR A1214</v>
          </cell>
          <cell r="C283" t="str">
            <v>AR A1071/10</v>
          </cell>
          <cell r="D283" t="str">
            <v>AR A1071/9</v>
          </cell>
          <cell r="E283" t="str">
            <v>AR 20</v>
          </cell>
          <cell r="F283" t="str">
            <v>AR 19</v>
          </cell>
          <cell r="G283" t="str">
            <v>AR 17</v>
          </cell>
          <cell r="H283" t="str">
            <v>AP15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</row>
        <row r="284">
          <cell r="B284" t="str">
            <v>AR A1214</v>
          </cell>
          <cell r="C284" t="str">
            <v>AR A1071/10</v>
          </cell>
          <cell r="D284" t="str">
            <v>AR A1071/9</v>
          </cell>
          <cell r="E284" t="str">
            <v>AR 20</v>
          </cell>
          <cell r="F284" t="str">
            <v>AR 19</v>
          </cell>
          <cell r="G284" t="str">
            <v>AR 17</v>
          </cell>
          <cell r="H284" t="str">
            <v>AP15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</row>
        <row r="285">
          <cell r="B285" t="str">
            <v>AR A1214</v>
          </cell>
          <cell r="C285" t="str">
            <v>AR A1071/10</v>
          </cell>
          <cell r="D285" t="str">
            <v>AR A1071/9</v>
          </cell>
          <cell r="E285" t="str">
            <v>AR 20</v>
          </cell>
          <cell r="F285" t="str">
            <v>AR 19</v>
          </cell>
          <cell r="G285" t="str">
            <v>AR 17</v>
          </cell>
          <cell r="H285" t="str">
            <v>AP15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</row>
        <row r="286">
          <cell r="B286" t="str">
            <v>AR A1214</v>
          </cell>
          <cell r="C286" t="str">
            <v>AR A1071/10</v>
          </cell>
          <cell r="D286" t="str">
            <v>AR A1071/9</v>
          </cell>
          <cell r="E286" t="str">
            <v>AR 20</v>
          </cell>
          <cell r="F286" t="str">
            <v>AR 19</v>
          </cell>
          <cell r="G286" t="str">
            <v>AR 17</v>
          </cell>
          <cell r="H286" t="str">
            <v>AP15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</row>
        <row r="287">
          <cell r="B287" t="str">
            <v>AR A1214</v>
          </cell>
          <cell r="C287" t="str">
            <v>AR A1071/10</v>
          </cell>
          <cell r="D287" t="str">
            <v>AR A1071/9</v>
          </cell>
          <cell r="E287" t="str">
            <v>AR 20</v>
          </cell>
          <cell r="F287" t="str">
            <v>AR 19</v>
          </cell>
          <cell r="G287" t="str">
            <v>AR 17</v>
          </cell>
          <cell r="H287" t="str">
            <v>AP15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</row>
        <row r="288">
          <cell r="B288" t="str">
            <v>AR A1214</v>
          </cell>
          <cell r="C288" t="str">
            <v>AR A1071/10</v>
          </cell>
          <cell r="D288" t="str">
            <v>AR A1071/9</v>
          </cell>
          <cell r="E288" t="str">
            <v>AR 20</v>
          </cell>
          <cell r="F288" t="str">
            <v>AR 19</v>
          </cell>
          <cell r="G288" t="str">
            <v>AR 17</v>
          </cell>
          <cell r="H288" t="str">
            <v>AP15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</row>
        <row r="289">
          <cell r="B289" t="str">
            <v>AR A1214</v>
          </cell>
          <cell r="C289" t="str">
            <v>AR A1071/10</v>
          </cell>
          <cell r="D289" t="str">
            <v>AR A1071/9</v>
          </cell>
          <cell r="E289" t="str">
            <v>AR 20</v>
          </cell>
          <cell r="F289" t="str">
            <v>AR 19</v>
          </cell>
          <cell r="G289" t="str">
            <v>AR 17</v>
          </cell>
          <cell r="H289" t="str">
            <v>AP15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</row>
        <row r="290">
          <cell r="B290" t="str">
            <v>AR A1214</v>
          </cell>
          <cell r="C290" t="str">
            <v>AR A1071/10</v>
          </cell>
          <cell r="D290" t="str">
            <v>AR A1071/9</v>
          </cell>
          <cell r="E290" t="str">
            <v>AR 20</v>
          </cell>
          <cell r="F290" t="str">
            <v>AR 19</v>
          </cell>
          <cell r="G290" t="str">
            <v>AR 17</v>
          </cell>
          <cell r="H290" t="str">
            <v>AP15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</row>
        <row r="291">
          <cell r="B291" t="str">
            <v>AR A1214</v>
          </cell>
          <cell r="C291" t="str">
            <v>AR A1071/10</v>
          </cell>
          <cell r="D291" t="str">
            <v>AR A1071/9</v>
          </cell>
          <cell r="E291" t="str">
            <v>AR 20</v>
          </cell>
          <cell r="F291" t="str">
            <v>AR 19</v>
          </cell>
          <cell r="G291" t="str">
            <v>AR 17</v>
          </cell>
          <cell r="H291" t="str">
            <v>AP15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</row>
        <row r="292">
          <cell r="B292" t="str">
            <v>AR A1214</v>
          </cell>
          <cell r="C292" t="str">
            <v>AR A1071/10</v>
          </cell>
          <cell r="D292" t="str">
            <v>AR A1071/9</v>
          </cell>
          <cell r="E292" t="str">
            <v>AR 20</v>
          </cell>
          <cell r="F292" t="str">
            <v>AR 19</v>
          </cell>
          <cell r="G292" t="str">
            <v>AR 17</v>
          </cell>
          <cell r="H292" t="str">
            <v>AP15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</row>
        <row r="293">
          <cell r="B293" t="str">
            <v>AR A1214</v>
          </cell>
          <cell r="C293" t="str">
            <v>AR A1071/10</v>
          </cell>
          <cell r="D293" t="str">
            <v>AR A1071/9</v>
          </cell>
          <cell r="E293" t="str">
            <v>AR A1071/8</v>
          </cell>
          <cell r="F293" t="str">
            <v>AR A1071/7</v>
          </cell>
          <cell r="G293" t="str">
            <v>AR A1071/6</v>
          </cell>
          <cell r="H293" t="str">
            <v>AR A1071/5</v>
          </cell>
          <cell r="I293" t="str">
            <v>AR 15</v>
          </cell>
          <cell r="J293" t="str">
            <v>AR B1070/2</v>
          </cell>
          <cell r="K293" t="str">
            <v>AR B1070/3</v>
          </cell>
          <cell r="L293" t="str">
            <v>AR B1070/4</v>
          </cell>
          <cell r="M293" t="str">
            <v>AP D19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</row>
        <row r="294">
          <cell r="B294" t="str">
            <v>AR A1214</v>
          </cell>
          <cell r="C294" t="str">
            <v>AR A1071/10</v>
          </cell>
          <cell r="D294" t="str">
            <v>AR A1071/9</v>
          </cell>
          <cell r="E294" t="str">
            <v>AR A1071/8</v>
          </cell>
          <cell r="F294" t="str">
            <v>AR A1071/7</v>
          </cell>
          <cell r="G294" t="str">
            <v>AR A1071/6</v>
          </cell>
          <cell r="H294" t="str">
            <v>AR A1071/5</v>
          </cell>
          <cell r="I294" t="str">
            <v>AR 15</v>
          </cell>
          <cell r="J294" t="str">
            <v>AR B1070/2</v>
          </cell>
          <cell r="K294" t="str">
            <v>AR B1070/3</v>
          </cell>
          <cell r="L294" t="str">
            <v>AR B1070/4</v>
          </cell>
          <cell r="M294" t="str">
            <v>AP D19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</row>
        <row r="295">
          <cell r="B295" t="str">
            <v>AR A1214</v>
          </cell>
          <cell r="C295" t="str">
            <v>AR A1071/10</v>
          </cell>
          <cell r="D295" t="str">
            <v>AR A1071/9</v>
          </cell>
          <cell r="E295" t="str">
            <v>AR A1071/8</v>
          </cell>
          <cell r="F295" t="str">
            <v>AR A1071/7</v>
          </cell>
          <cell r="G295" t="str">
            <v>AR A1071/6</v>
          </cell>
          <cell r="H295" t="str">
            <v>AR A1071/5</v>
          </cell>
          <cell r="I295" t="str">
            <v>AR 15</v>
          </cell>
          <cell r="J295" t="str">
            <v>AR B1070/2</v>
          </cell>
          <cell r="K295" t="str">
            <v>AR B1070/3</v>
          </cell>
          <cell r="L295" t="str">
            <v>AR B1070/4</v>
          </cell>
          <cell r="M295" t="str">
            <v>AP D19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</row>
        <row r="296">
          <cell r="B296" t="str">
            <v>AR A1214</v>
          </cell>
          <cell r="C296" t="str">
            <v>AR A1071/10</v>
          </cell>
          <cell r="D296" t="str">
            <v>AR A1071/9</v>
          </cell>
          <cell r="E296" t="str">
            <v>AR A1071/8</v>
          </cell>
          <cell r="F296" t="str">
            <v>AR A1071/7</v>
          </cell>
          <cell r="G296" t="str">
            <v>AR A1071/6</v>
          </cell>
          <cell r="H296" t="str">
            <v>AR A1071/5</v>
          </cell>
          <cell r="I296" t="str">
            <v>AR 15</v>
          </cell>
          <cell r="J296" t="str">
            <v>AR B1070/2</v>
          </cell>
          <cell r="K296" t="str">
            <v>AR B1070/3</v>
          </cell>
          <cell r="L296" t="str">
            <v>AR B1070/4</v>
          </cell>
          <cell r="M296" t="str">
            <v>AP D19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</row>
        <row r="297">
          <cell r="B297" t="str">
            <v>AR A1214</v>
          </cell>
          <cell r="C297" t="str">
            <v>AR A1071/10</v>
          </cell>
          <cell r="D297" t="str">
            <v>AR A1071/9</v>
          </cell>
          <cell r="E297" t="str">
            <v>AR A1071/8</v>
          </cell>
          <cell r="F297" t="str">
            <v>AR A1071/7</v>
          </cell>
          <cell r="G297" t="str">
            <v>AR A1071/6</v>
          </cell>
          <cell r="H297" t="str">
            <v>AR A1071/5</v>
          </cell>
          <cell r="I297" t="str">
            <v>AR 15</v>
          </cell>
          <cell r="J297" t="str">
            <v>AR B1070/2</v>
          </cell>
          <cell r="K297" t="str">
            <v>AR B1070/3</v>
          </cell>
          <cell r="L297" t="str">
            <v>AR B1070/4</v>
          </cell>
          <cell r="M297" t="str">
            <v>AP D19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</row>
        <row r="298">
          <cell r="B298" t="str">
            <v>AR A1214</v>
          </cell>
          <cell r="C298" t="str">
            <v>AR A1071/10</v>
          </cell>
          <cell r="D298" t="str">
            <v>AR A1071/9</v>
          </cell>
          <cell r="E298" t="str">
            <v>AR A1071/8</v>
          </cell>
          <cell r="F298" t="str">
            <v>AR A1071/7</v>
          </cell>
          <cell r="G298" t="str">
            <v>AR A1071/6</v>
          </cell>
          <cell r="H298" t="str">
            <v>AR A1071/5</v>
          </cell>
          <cell r="I298" t="str">
            <v>AR 15</v>
          </cell>
          <cell r="J298" t="str">
            <v>AR B1070/2</v>
          </cell>
          <cell r="K298" t="str">
            <v>AR B1070/3</v>
          </cell>
          <cell r="L298" t="str">
            <v>AR B1070/4</v>
          </cell>
          <cell r="M298" t="str">
            <v>AP D19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</row>
        <row r="299">
          <cell r="B299" t="str">
            <v>AR A1214</v>
          </cell>
          <cell r="C299" t="str">
            <v>AR A1071/10</v>
          </cell>
          <cell r="D299" t="str">
            <v>AR A1071/9</v>
          </cell>
          <cell r="E299" t="str">
            <v>AR A1071/8</v>
          </cell>
          <cell r="F299" t="str">
            <v>AR A1071/7</v>
          </cell>
          <cell r="G299" t="str">
            <v>AR A1071/6</v>
          </cell>
          <cell r="H299" t="str">
            <v>AR A1071/5</v>
          </cell>
          <cell r="I299" t="str">
            <v>AR 15</v>
          </cell>
          <cell r="J299" t="str">
            <v>AR B1070/2</v>
          </cell>
          <cell r="K299" t="str">
            <v>AR B1070/3</v>
          </cell>
          <cell r="L299" t="str">
            <v>AR B1070/4</v>
          </cell>
          <cell r="M299" t="str">
            <v>AP D19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</row>
        <row r="300">
          <cell r="B300" t="str">
            <v>AR A1214</v>
          </cell>
          <cell r="C300" t="str">
            <v>AR A1071/10</v>
          </cell>
          <cell r="D300" t="str">
            <v>AR A1071/9</v>
          </cell>
          <cell r="E300" t="str">
            <v>AR A1071/8</v>
          </cell>
          <cell r="F300" t="str">
            <v>AR A1071/7</v>
          </cell>
          <cell r="G300" t="str">
            <v>AR A1071/6</v>
          </cell>
          <cell r="H300" t="str">
            <v>AR A1071/5</v>
          </cell>
          <cell r="I300" t="str">
            <v>AR 15</v>
          </cell>
          <cell r="J300" t="str">
            <v>AR B1070/2</v>
          </cell>
          <cell r="K300" t="str">
            <v>AR B1070/3</v>
          </cell>
          <cell r="L300" t="str">
            <v>AR B1070/4</v>
          </cell>
          <cell r="M300" t="str">
            <v>AP D19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</row>
        <row r="301">
          <cell r="B301" t="str">
            <v>AR A1214</v>
          </cell>
          <cell r="C301" t="str">
            <v>AR A1071/10</v>
          </cell>
          <cell r="D301" t="str">
            <v>AR A1071/9</v>
          </cell>
          <cell r="E301" t="str">
            <v>AR A1071/8</v>
          </cell>
          <cell r="F301" t="str">
            <v>AR A1071/7</v>
          </cell>
          <cell r="G301" t="str">
            <v>AR A1071/6</v>
          </cell>
          <cell r="H301" t="str">
            <v>AR A1071/5</v>
          </cell>
          <cell r="I301" t="str">
            <v>AR 15</v>
          </cell>
          <cell r="J301" t="str">
            <v>AR B1070/2</v>
          </cell>
          <cell r="K301" t="str">
            <v>AR B1070/3</v>
          </cell>
          <cell r="L301" t="str">
            <v>AR B1070/4</v>
          </cell>
          <cell r="M301" t="str">
            <v>AP D19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</row>
        <row r="302">
          <cell r="B302" t="str">
            <v>AR A1214</v>
          </cell>
          <cell r="C302" t="str">
            <v>AR A1071/10</v>
          </cell>
          <cell r="D302" t="str">
            <v>AR A1071/9</v>
          </cell>
          <cell r="E302" t="str">
            <v>AR A1071/8</v>
          </cell>
          <cell r="F302" t="str">
            <v>AR A1071/7</v>
          </cell>
          <cell r="G302" t="str">
            <v>AR A1071/6</v>
          </cell>
          <cell r="H302" t="str">
            <v>AR A1071/5</v>
          </cell>
          <cell r="I302" t="str">
            <v>AR 15</v>
          </cell>
          <cell r="J302" t="str">
            <v>AR B1070/2</v>
          </cell>
          <cell r="K302" t="str">
            <v>AR B1070/3</v>
          </cell>
          <cell r="L302" t="str">
            <v>AR B1070/4</v>
          </cell>
          <cell r="M302" t="str">
            <v>AP D19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</row>
        <row r="303">
          <cell r="B303" t="str">
            <v>AR A1214</v>
          </cell>
          <cell r="C303" t="str">
            <v>AR A1071/10</v>
          </cell>
          <cell r="D303" t="str">
            <v>AR A1071/9</v>
          </cell>
          <cell r="E303" t="str">
            <v>AR A1071/8</v>
          </cell>
          <cell r="F303" t="str">
            <v>AR A1071/7</v>
          </cell>
          <cell r="G303" t="str">
            <v>AR A1071/6</v>
          </cell>
          <cell r="H303" t="str">
            <v>AR A1071/5</v>
          </cell>
          <cell r="I303" t="str">
            <v>AR 15</v>
          </cell>
          <cell r="J303" t="str">
            <v>AR B1070/2</v>
          </cell>
          <cell r="K303" t="str">
            <v>AR B1070/3</v>
          </cell>
          <cell r="L303" t="str">
            <v>AR B1070/4</v>
          </cell>
          <cell r="M303" t="str">
            <v>AP D19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</row>
        <row r="304">
          <cell r="B304" t="str">
            <v>AR A1214</v>
          </cell>
          <cell r="C304" t="str">
            <v>AR A1071/10</v>
          </cell>
          <cell r="D304" t="str">
            <v>AR A1071/9</v>
          </cell>
          <cell r="E304" t="str">
            <v>AR A1071/8</v>
          </cell>
          <cell r="F304" t="str">
            <v>AR A1071/7</v>
          </cell>
          <cell r="G304" t="str">
            <v>AR A1071/6</v>
          </cell>
          <cell r="H304" t="str">
            <v>AR A1071/5</v>
          </cell>
          <cell r="I304" t="str">
            <v>AR 15</v>
          </cell>
          <cell r="J304" t="str">
            <v>AR B1070/2</v>
          </cell>
          <cell r="K304" t="str">
            <v>AR B1070/3</v>
          </cell>
          <cell r="L304" t="str">
            <v>AR B1070/4</v>
          </cell>
          <cell r="M304" t="str">
            <v>AP D19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</row>
        <row r="305">
          <cell r="B305" t="str">
            <v>AR A1214</v>
          </cell>
          <cell r="C305" t="str">
            <v>AR A1071/10</v>
          </cell>
          <cell r="D305" t="str">
            <v>AR A1071/9</v>
          </cell>
          <cell r="E305" t="str">
            <v>AR A1071/8</v>
          </cell>
          <cell r="F305" t="str">
            <v>AR A1071/7</v>
          </cell>
          <cell r="G305" t="str">
            <v>AR A1071/6</v>
          </cell>
          <cell r="H305" t="str">
            <v>AR A1071/5</v>
          </cell>
          <cell r="I305" t="str">
            <v>AR 15</v>
          </cell>
          <cell r="J305" t="str">
            <v>AR B1070/2</v>
          </cell>
          <cell r="K305" t="str">
            <v>AR B1070/3</v>
          </cell>
          <cell r="L305" t="str">
            <v>AR B1070/4</v>
          </cell>
          <cell r="M305" t="str">
            <v>AP D19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</row>
        <row r="306">
          <cell r="B306" t="str">
            <v>AR A1214</v>
          </cell>
          <cell r="C306" t="str">
            <v>AR A1071/10</v>
          </cell>
          <cell r="D306" t="str">
            <v>AR A1071/9</v>
          </cell>
          <cell r="E306" t="str">
            <v>AR A1071/8</v>
          </cell>
          <cell r="F306" t="str">
            <v>AR A1071/7</v>
          </cell>
          <cell r="G306" t="str">
            <v>AR A1071/6</v>
          </cell>
          <cell r="H306" t="str">
            <v>AR A1071/5</v>
          </cell>
          <cell r="I306" t="str">
            <v>AR 15</v>
          </cell>
          <cell r="J306" t="str">
            <v>AR B1070/2</v>
          </cell>
          <cell r="K306" t="str">
            <v>AR B1070/3</v>
          </cell>
          <cell r="L306" t="str">
            <v>AR B1070/4</v>
          </cell>
          <cell r="M306" t="str">
            <v>AP D19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</row>
        <row r="307">
          <cell r="B307" t="str">
            <v>AR A1214</v>
          </cell>
          <cell r="C307" t="str">
            <v>AR A1071/10</v>
          </cell>
          <cell r="D307" t="str">
            <v>AR A1071/9</v>
          </cell>
          <cell r="E307" t="str">
            <v>AR A1071/8</v>
          </cell>
          <cell r="F307" t="str">
            <v>AR A1071/7</v>
          </cell>
          <cell r="G307" t="str">
            <v>AR A1071/6</v>
          </cell>
          <cell r="H307" t="str">
            <v>AR A1071/5</v>
          </cell>
          <cell r="I307" t="str">
            <v>AR 15</v>
          </cell>
          <cell r="J307" t="str">
            <v>AR B1070/2</v>
          </cell>
          <cell r="K307" t="str">
            <v>AR B1070/3</v>
          </cell>
          <cell r="L307" t="str">
            <v>AR B1070/4</v>
          </cell>
          <cell r="M307" t="str">
            <v>AP D19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</row>
        <row r="308">
          <cell r="B308" t="str">
            <v>AR A1214</v>
          </cell>
          <cell r="C308" t="str">
            <v>AR A1071/10</v>
          </cell>
          <cell r="D308" t="str">
            <v>AR A1071/9</v>
          </cell>
          <cell r="E308" t="str">
            <v>AR A1071/8</v>
          </cell>
          <cell r="F308" t="str">
            <v>AR A1071/7</v>
          </cell>
          <cell r="G308" t="str">
            <v>AR A1071/6</v>
          </cell>
          <cell r="H308" t="str">
            <v>AR A1071/5</v>
          </cell>
          <cell r="I308" t="str">
            <v>AR 15</v>
          </cell>
          <cell r="J308" t="str">
            <v>AR B1070/2</v>
          </cell>
          <cell r="K308" t="str">
            <v>AR B1070/3</v>
          </cell>
          <cell r="L308" t="str">
            <v>AR B1070/4</v>
          </cell>
          <cell r="M308" t="str">
            <v>AP D19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</row>
        <row r="309">
          <cell r="B309" t="str">
            <v>AR A1214</v>
          </cell>
          <cell r="C309" t="str">
            <v>AR A1071/10</v>
          </cell>
          <cell r="D309" t="str">
            <v>AR A1071/9</v>
          </cell>
          <cell r="E309" t="str">
            <v>AR A1071/8</v>
          </cell>
          <cell r="F309" t="str">
            <v>AR A1071/7</v>
          </cell>
          <cell r="G309" t="str">
            <v>AR A1071/6</v>
          </cell>
          <cell r="H309" t="str">
            <v>AR A1071/5</v>
          </cell>
          <cell r="I309" t="str">
            <v>AR 15</v>
          </cell>
          <cell r="J309" t="str">
            <v>AR B1070/2</v>
          </cell>
          <cell r="K309" t="str">
            <v>AR B1070/3</v>
          </cell>
          <cell r="L309" t="str">
            <v>AR B1070/4</v>
          </cell>
          <cell r="M309" t="str">
            <v>AP D19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</row>
        <row r="310">
          <cell r="B310" t="str">
            <v>AR A1214</v>
          </cell>
          <cell r="C310" t="str">
            <v>AR A1071/10</v>
          </cell>
          <cell r="D310" t="str">
            <v>AR A1071/9</v>
          </cell>
          <cell r="E310" t="str">
            <v>AR A1071/8</v>
          </cell>
          <cell r="F310" t="str">
            <v>AR A1071/7</v>
          </cell>
          <cell r="G310" t="str">
            <v>AR A1071/6</v>
          </cell>
          <cell r="H310" t="str">
            <v>AR A1071/5</v>
          </cell>
          <cell r="I310" t="str">
            <v>AR 15</v>
          </cell>
          <cell r="J310" t="str">
            <v>AR B1070/2</v>
          </cell>
          <cell r="K310" t="str">
            <v>AR B1070/3</v>
          </cell>
          <cell r="L310" t="str">
            <v>AR B1070/4</v>
          </cell>
          <cell r="M310" t="str">
            <v>AP D19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</row>
        <row r="311">
          <cell r="B311" t="str">
            <v>AR A1214</v>
          </cell>
          <cell r="C311" t="str">
            <v>AR A1071/10</v>
          </cell>
          <cell r="D311" t="str">
            <v>AR A1071/9</v>
          </cell>
          <cell r="E311" t="str">
            <v>AR A1071/8</v>
          </cell>
          <cell r="F311" t="str">
            <v>AR A1071/7</v>
          </cell>
          <cell r="G311" t="str">
            <v>AR A1071/6</v>
          </cell>
          <cell r="H311" t="str">
            <v>AR A1071/5</v>
          </cell>
          <cell r="I311" t="str">
            <v>AR 15</v>
          </cell>
          <cell r="J311" t="str">
            <v>AR B1070/2</v>
          </cell>
          <cell r="K311" t="str">
            <v>AR B1070/3</v>
          </cell>
          <cell r="L311" t="str">
            <v>AR B1070/4</v>
          </cell>
          <cell r="M311" t="str">
            <v>AP D19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</row>
        <row r="312">
          <cell r="B312" t="str">
            <v>AR A1214</v>
          </cell>
          <cell r="C312" t="str">
            <v>AR A1071/10</v>
          </cell>
          <cell r="D312" t="str">
            <v>AR A1071/9</v>
          </cell>
          <cell r="E312" t="str">
            <v>AR A1071/8</v>
          </cell>
          <cell r="F312" t="str">
            <v>AR A1071/7</v>
          </cell>
          <cell r="G312" t="str">
            <v>AR A1071/6</v>
          </cell>
          <cell r="H312" t="str">
            <v>AR A1071/5</v>
          </cell>
          <cell r="I312" t="str">
            <v>AR 15</v>
          </cell>
          <cell r="J312" t="str">
            <v>AR B1070/2</v>
          </cell>
          <cell r="K312" t="str">
            <v>AR B1070/3</v>
          </cell>
          <cell r="L312" t="str">
            <v>AR B1070/4</v>
          </cell>
          <cell r="M312" t="str">
            <v>AP D19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</row>
        <row r="313">
          <cell r="B313" t="str">
            <v>AR A1214</v>
          </cell>
          <cell r="C313" t="str">
            <v>AR A1071/10</v>
          </cell>
          <cell r="D313" t="str">
            <v>AR A1071/9</v>
          </cell>
          <cell r="E313" t="str">
            <v>AR A1071/8</v>
          </cell>
          <cell r="F313" t="str">
            <v>AR A1071/7</v>
          </cell>
          <cell r="G313" t="str">
            <v>AR A1071/6</v>
          </cell>
          <cell r="H313" t="str">
            <v>AR A1071/5</v>
          </cell>
          <cell r="I313" t="str">
            <v>AR 15</v>
          </cell>
          <cell r="J313" t="str">
            <v>AR B1070/2</v>
          </cell>
          <cell r="K313" t="str">
            <v>AR B1070/3</v>
          </cell>
          <cell r="L313" t="str">
            <v>AR B1070/4</v>
          </cell>
          <cell r="M313" t="str">
            <v>AP D19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</row>
        <row r="314">
          <cell r="B314" t="str">
            <v>AR A1214</v>
          </cell>
          <cell r="C314" t="str">
            <v>AR A1071/10</v>
          </cell>
          <cell r="D314" t="str">
            <v>AR A1071/9</v>
          </cell>
          <cell r="E314" t="str">
            <v>AR A1071/8</v>
          </cell>
          <cell r="F314" t="str">
            <v>AR A1071/7</v>
          </cell>
          <cell r="G314" t="str">
            <v>AR A1071/6</v>
          </cell>
          <cell r="H314" t="str">
            <v>AR A1071/5</v>
          </cell>
          <cell r="I314" t="str">
            <v>AR 15</v>
          </cell>
          <cell r="J314" t="str">
            <v>AR B1070/2</v>
          </cell>
          <cell r="K314" t="str">
            <v>AR B1070/3</v>
          </cell>
          <cell r="L314" t="str">
            <v>AR B1070/4</v>
          </cell>
          <cell r="M314" t="str">
            <v>AP D19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</row>
        <row r="315">
          <cell r="B315" t="str">
            <v>AR A1214</v>
          </cell>
          <cell r="C315" t="str">
            <v>AR A1071/10</v>
          </cell>
          <cell r="D315" t="str">
            <v>AR A1071/9</v>
          </cell>
          <cell r="E315" t="str">
            <v>AR A1071/8</v>
          </cell>
          <cell r="F315" t="str">
            <v>AR A1071/7</v>
          </cell>
          <cell r="G315" t="str">
            <v>AR A1071/6</v>
          </cell>
          <cell r="H315" t="str">
            <v>AR A1071/5</v>
          </cell>
          <cell r="I315" t="str">
            <v>AR 15</v>
          </cell>
          <cell r="J315" t="str">
            <v>AR B1070/2</v>
          </cell>
          <cell r="K315" t="str">
            <v>AR B1070/3</v>
          </cell>
          <cell r="L315" t="str">
            <v>AR B1070/4</v>
          </cell>
          <cell r="M315" t="str">
            <v>AP D19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</row>
        <row r="316">
          <cell r="B316" t="str">
            <v>AR A1214</v>
          </cell>
          <cell r="C316" t="str">
            <v>AR A1071/10</v>
          </cell>
          <cell r="D316" t="str">
            <v>AR A1071/9</v>
          </cell>
          <cell r="E316" t="str">
            <v>AR A1071/8</v>
          </cell>
          <cell r="F316" t="str">
            <v>AR A1071/7</v>
          </cell>
          <cell r="G316" t="str">
            <v>AR A1071/6</v>
          </cell>
          <cell r="H316" t="str">
            <v>AR A1071/5</v>
          </cell>
          <cell r="I316" t="str">
            <v>AR 15</v>
          </cell>
          <cell r="J316" t="str">
            <v>AR B1070/2</v>
          </cell>
          <cell r="K316" t="str">
            <v>AR B1070/3</v>
          </cell>
          <cell r="L316" t="str">
            <v>AR B1070/4</v>
          </cell>
          <cell r="M316" t="str">
            <v>AP D19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</row>
        <row r="317">
          <cell r="B317" t="str">
            <v>AR A1214</v>
          </cell>
          <cell r="C317" t="str">
            <v>AR A1071/10</v>
          </cell>
          <cell r="D317" t="str">
            <v>AR A1071/9</v>
          </cell>
          <cell r="E317" t="str">
            <v>AR A1071/8</v>
          </cell>
          <cell r="F317" t="str">
            <v>AR A1071/7</v>
          </cell>
          <cell r="G317" t="str">
            <v>AR A1071/6</v>
          </cell>
          <cell r="H317" t="str">
            <v>AR A1071/5</v>
          </cell>
          <cell r="I317" t="str">
            <v>AR 15</v>
          </cell>
          <cell r="J317" t="str">
            <v>AR B1070/2</v>
          </cell>
          <cell r="K317" t="str">
            <v>AR B1070/3</v>
          </cell>
          <cell r="L317" t="str">
            <v>AR B1070/4</v>
          </cell>
          <cell r="M317" t="str">
            <v>AP D19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</row>
        <row r="318">
          <cell r="B318" t="str">
            <v>AR A1214</v>
          </cell>
          <cell r="C318" t="str">
            <v>AR A1071/10</v>
          </cell>
          <cell r="D318" t="str">
            <v>AR A1071/9</v>
          </cell>
          <cell r="E318" t="str">
            <v>AR A1071/8</v>
          </cell>
          <cell r="F318" t="str">
            <v>AR A1071/7</v>
          </cell>
          <cell r="G318" t="str">
            <v>AR A1071/6</v>
          </cell>
          <cell r="H318" t="str">
            <v>AR A1071/5</v>
          </cell>
          <cell r="I318" t="str">
            <v>AR 15</v>
          </cell>
          <cell r="J318" t="str">
            <v>AR B1070/2</v>
          </cell>
          <cell r="K318" t="str">
            <v>AR B1070/3</v>
          </cell>
          <cell r="L318" t="str">
            <v>AR B1070/4</v>
          </cell>
          <cell r="M318" t="str">
            <v>AP D19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</row>
        <row r="319">
          <cell r="B319" t="str">
            <v>AR A1214</v>
          </cell>
          <cell r="C319" t="str">
            <v>AR A1071/10</v>
          </cell>
          <cell r="D319" t="str">
            <v>AR A1071/9</v>
          </cell>
          <cell r="E319" t="str">
            <v>AR A1071/8</v>
          </cell>
          <cell r="F319" t="str">
            <v>AR A1071/7</v>
          </cell>
          <cell r="G319" t="str">
            <v>AR A1071/6</v>
          </cell>
          <cell r="H319" t="str">
            <v>AR A1071/5</v>
          </cell>
          <cell r="I319" t="str">
            <v>AR 15</v>
          </cell>
          <cell r="J319" t="str">
            <v>AR B1070/2</v>
          </cell>
          <cell r="K319" t="str">
            <v>AR B1070/3</v>
          </cell>
          <cell r="L319" t="str">
            <v>AR B1070/4</v>
          </cell>
          <cell r="M319" t="str">
            <v>AP D19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</row>
        <row r="320">
          <cell r="B320" t="str">
            <v>AR A1214</v>
          </cell>
          <cell r="C320" t="str">
            <v>AR A1071/10</v>
          </cell>
          <cell r="D320" t="str">
            <v>AR A1071/9</v>
          </cell>
          <cell r="E320" t="str">
            <v>AR A1071/8</v>
          </cell>
          <cell r="F320" t="str">
            <v>AR A1071/7</v>
          </cell>
          <cell r="G320" t="str">
            <v>AR A1071/6</v>
          </cell>
          <cell r="H320" t="str">
            <v>AR A1071/5</v>
          </cell>
          <cell r="I320" t="str">
            <v>AR 15</v>
          </cell>
          <cell r="J320" t="str">
            <v>AR B1070/2</v>
          </cell>
          <cell r="K320" t="str">
            <v>AR B1070/3</v>
          </cell>
          <cell r="L320" t="str">
            <v>AR B1070/4</v>
          </cell>
          <cell r="M320" t="str">
            <v>AP D19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</row>
        <row r="321">
          <cell r="B321" t="str">
            <v>AR A1214</v>
          </cell>
          <cell r="C321" t="str">
            <v>AR A1071/10</v>
          </cell>
          <cell r="D321" t="str">
            <v>AR A1071/9</v>
          </cell>
          <cell r="E321" t="str">
            <v>AR A1071/8</v>
          </cell>
          <cell r="F321" t="str">
            <v>AR A1071/7</v>
          </cell>
          <cell r="G321" t="str">
            <v>AR A1071/6</v>
          </cell>
          <cell r="H321" t="str">
            <v>AR A1071/5</v>
          </cell>
          <cell r="I321" t="str">
            <v>AR 15</v>
          </cell>
          <cell r="J321" t="str">
            <v>AR B1070/2</v>
          </cell>
          <cell r="K321" t="str">
            <v>AR B1070/3</v>
          </cell>
          <cell r="L321" t="str">
            <v>AR B1070/4</v>
          </cell>
          <cell r="M321" t="str">
            <v>AP D19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</row>
        <row r="322">
          <cell r="B322" t="str">
            <v>AR A1214</v>
          </cell>
          <cell r="C322" t="str">
            <v>AR A1071/10</v>
          </cell>
          <cell r="D322" t="str">
            <v>AR A1071/9</v>
          </cell>
          <cell r="E322" t="str">
            <v>AR A1071/8</v>
          </cell>
          <cell r="F322" t="str">
            <v>AR A1071/7</v>
          </cell>
          <cell r="G322" t="str">
            <v>AR A1071/6</v>
          </cell>
          <cell r="H322" t="str">
            <v>AR A1071/5</v>
          </cell>
          <cell r="I322" t="str">
            <v>AR 15</v>
          </cell>
          <cell r="J322" t="str">
            <v>AR B1070/2</v>
          </cell>
          <cell r="K322" t="str">
            <v>AR B1070/3</v>
          </cell>
          <cell r="L322" t="str">
            <v>AR B1070/4</v>
          </cell>
          <cell r="M322" t="str">
            <v>AP D19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</row>
        <row r="323">
          <cell r="B323" t="str">
            <v>AR A1214</v>
          </cell>
          <cell r="C323" t="str">
            <v>AR A1071/10</v>
          </cell>
          <cell r="D323" t="str">
            <v>AR A1071/9</v>
          </cell>
          <cell r="E323" t="str">
            <v>AR A1071/8</v>
          </cell>
          <cell r="F323" t="str">
            <v>AR A1071/7</v>
          </cell>
          <cell r="G323" t="str">
            <v>AR A1071/6</v>
          </cell>
          <cell r="H323" t="str">
            <v>AR A1071/5</v>
          </cell>
          <cell r="I323" t="str">
            <v>AR 15</v>
          </cell>
          <cell r="J323" t="str">
            <v>AR B1070/2</v>
          </cell>
          <cell r="K323" t="str">
            <v>AR B1070/3</v>
          </cell>
          <cell r="L323" t="str">
            <v>AR B1070/4</v>
          </cell>
          <cell r="M323" t="str">
            <v>AP D19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</row>
        <row r="324">
          <cell r="B324" t="str">
            <v>AR A1214</v>
          </cell>
          <cell r="C324" t="str">
            <v>AR A1071/10</v>
          </cell>
          <cell r="D324" t="str">
            <v>AR A1071/9</v>
          </cell>
          <cell r="E324" t="str">
            <v>AR A1071/8</v>
          </cell>
          <cell r="F324" t="str">
            <v>AR A1071/7</v>
          </cell>
          <cell r="G324" t="str">
            <v>AR A1071/6</v>
          </cell>
          <cell r="H324" t="str">
            <v>AR A1071/5</v>
          </cell>
          <cell r="I324" t="str">
            <v>AR 15</v>
          </cell>
          <cell r="J324" t="str">
            <v>AR B1070/2</v>
          </cell>
          <cell r="K324" t="str">
            <v>AR B1070/3</v>
          </cell>
          <cell r="L324" t="str">
            <v>AR B1070/4</v>
          </cell>
          <cell r="M324" t="str">
            <v>AP D19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</row>
        <row r="325">
          <cell r="B325" t="str">
            <v>AR A1214</v>
          </cell>
          <cell r="C325" t="str">
            <v>AR A1071/10</v>
          </cell>
          <cell r="D325" t="str">
            <v>AR A1071/9</v>
          </cell>
          <cell r="E325" t="str">
            <v>AR A1071/8</v>
          </cell>
          <cell r="F325" t="str">
            <v>AR A1071/7</v>
          </cell>
          <cell r="G325" t="str">
            <v>AR A1071/6</v>
          </cell>
          <cell r="H325" t="str">
            <v>AR A1071/5</v>
          </cell>
          <cell r="I325" t="str">
            <v>AR 15</v>
          </cell>
          <cell r="J325" t="str">
            <v>AR B1070/2</v>
          </cell>
          <cell r="K325" t="str">
            <v>AR B1070/3</v>
          </cell>
          <cell r="L325" t="str">
            <v>AR B1070/4</v>
          </cell>
          <cell r="M325" t="str">
            <v>AP D19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</row>
        <row r="326">
          <cell r="B326" t="str">
            <v>AR A1214</v>
          </cell>
          <cell r="C326" t="str">
            <v>AR A1071/10</v>
          </cell>
          <cell r="D326" t="str">
            <v>AR A1071/9</v>
          </cell>
          <cell r="E326" t="str">
            <v>AR A1071/8</v>
          </cell>
          <cell r="F326" t="str">
            <v>AR A1071/7</v>
          </cell>
          <cell r="G326" t="str">
            <v>AR A1071/6</v>
          </cell>
          <cell r="H326" t="str">
            <v>AR A1071/5</v>
          </cell>
          <cell r="I326" t="str">
            <v>AR 15</v>
          </cell>
          <cell r="J326" t="str">
            <v>AR B1070/2</v>
          </cell>
          <cell r="K326" t="str">
            <v>AR B1070/3</v>
          </cell>
          <cell r="L326" t="str">
            <v>AR B1070/4</v>
          </cell>
          <cell r="M326" t="str">
            <v>AP D19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</row>
        <row r="327">
          <cell r="B327" t="str">
            <v>AR A1214</v>
          </cell>
          <cell r="C327" t="str">
            <v>AR A1071/10</v>
          </cell>
          <cell r="D327" t="str">
            <v>AR A1071/9</v>
          </cell>
          <cell r="E327" t="str">
            <v>AR A1071/8</v>
          </cell>
          <cell r="F327" t="str">
            <v>AR A1071/7</v>
          </cell>
          <cell r="G327" t="str">
            <v>AR A1071/6</v>
          </cell>
          <cell r="H327" t="str">
            <v>AR A1071/5</v>
          </cell>
          <cell r="I327" t="str">
            <v>AR 15</v>
          </cell>
          <cell r="J327" t="str">
            <v>AR B1070/2</v>
          </cell>
          <cell r="K327" t="str">
            <v>AR B1070/3</v>
          </cell>
          <cell r="L327" t="str">
            <v>AR B1070/4</v>
          </cell>
          <cell r="M327" t="str">
            <v>AP D19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</row>
        <row r="328">
          <cell r="B328" t="str">
            <v>AR A1214</v>
          </cell>
          <cell r="C328" t="str">
            <v>AR A1071/10</v>
          </cell>
          <cell r="D328" t="str">
            <v>AR A1071/9</v>
          </cell>
          <cell r="E328" t="str">
            <v>AR A1071/8</v>
          </cell>
          <cell r="F328" t="str">
            <v>AR A1071/7</v>
          </cell>
          <cell r="G328" t="str">
            <v>AR A1071/6</v>
          </cell>
          <cell r="H328" t="str">
            <v>AR A1071/5</v>
          </cell>
          <cell r="I328" t="str">
            <v>AR 15</v>
          </cell>
          <cell r="J328" t="str">
            <v>AR B1070/2</v>
          </cell>
          <cell r="K328" t="str">
            <v>AR B1070/3</v>
          </cell>
          <cell r="L328" t="str">
            <v>AR B1070/4</v>
          </cell>
          <cell r="M328" t="str">
            <v>AP D19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</row>
        <row r="329">
          <cell r="B329" t="str">
            <v>AR A1214</v>
          </cell>
          <cell r="C329" t="str">
            <v>AR A1071/10</v>
          </cell>
          <cell r="D329" t="str">
            <v>AR A1071/9</v>
          </cell>
          <cell r="E329" t="str">
            <v>AR A1071/8</v>
          </cell>
          <cell r="F329" t="str">
            <v>AR A1071/7</v>
          </cell>
          <cell r="G329" t="str">
            <v>AR A1071/6</v>
          </cell>
          <cell r="H329" t="str">
            <v>AR A1071/5</v>
          </cell>
          <cell r="I329" t="str">
            <v>AR 15</v>
          </cell>
          <cell r="J329" t="str">
            <v>AR B1070/2</v>
          </cell>
          <cell r="K329" t="str">
            <v>AR B1070/3</v>
          </cell>
          <cell r="L329" t="str">
            <v>AR B1070/4</v>
          </cell>
          <cell r="M329" t="str">
            <v>AP17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</row>
        <row r="330">
          <cell r="B330" t="str">
            <v>AR A1214</v>
          </cell>
          <cell r="C330" t="str">
            <v>AR A1071/10</v>
          </cell>
          <cell r="D330" t="str">
            <v>AR A1071/9</v>
          </cell>
          <cell r="E330" t="str">
            <v>AR A1071/8</v>
          </cell>
          <cell r="F330" t="str">
            <v>AR A1071/7</v>
          </cell>
          <cell r="G330" t="str">
            <v>AR A1071/6</v>
          </cell>
          <cell r="H330" t="str">
            <v>AR A1071/5</v>
          </cell>
          <cell r="I330" t="str">
            <v>AR 15</v>
          </cell>
          <cell r="J330" t="str">
            <v>AR B1070/2</v>
          </cell>
          <cell r="K330" t="str">
            <v>AR B1070/3</v>
          </cell>
          <cell r="L330" t="str">
            <v>AR B1070/4</v>
          </cell>
          <cell r="M330" t="str">
            <v>AP17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</row>
        <row r="331">
          <cell r="B331" t="str">
            <v>AR A1214</v>
          </cell>
          <cell r="C331" t="str">
            <v>AR A1071/10</v>
          </cell>
          <cell r="D331" t="str">
            <v>AR A1071/9</v>
          </cell>
          <cell r="E331" t="str">
            <v>AR A1071/8</v>
          </cell>
          <cell r="F331" t="str">
            <v>AR A1071/7</v>
          </cell>
          <cell r="G331" t="str">
            <v>AR A1071/6</v>
          </cell>
          <cell r="H331" t="str">
            <v>AR A1071/5</v>
          </cell>
          <cell r="I331" t="str">
            <v>AR 15</v>
          </cell>
          <cell r="J331" t="str">
            <v>AR B1070/2</v>
          </cell>
          <cell r="K331" t="str">
            <v>AR B1070/3</v>
          </cell>
          <cell r="L331" t="str">
            <v>AR B1070/4</v>
          </cell>
          <cell r="M331" t="str">
            <v>AP17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</row>
        <row r="332">
          <cell r="B332" t="str">
            <v>AR A1214</v>
          </cell>
          <cell r="C332" t="str">
            <v>AR A1071/10</v>
          </cell>
          <cell r="D332" t="str">
            <v>AR A1071/9</v>
          </cell>
          <cell r="E332" t="str">
            <v>AR A1071/8</v>
          </cell>
          <cell r="F332" t="str">
            <v>AR A1071/7</v>
          </cell>
          <cell r="G332" t="str">
            <v>AR A1071/6</v>
          </cell>
          <cell r="H332" t="str">
            <v>AR A1071/5</v>
          </cell>
          <cell r="I332" t="str">
            <v>AR 15</v>
          </cell>
          <cell r="J332" t="str">
            <v>AR B1070/2</v>
          </cell>
          <cell r="K332" t="str">
            <v>AR B1070/3</v>
          </cell>
          <cell r="L332" t="str">
            <v>AR B1070/4</v>
          </cell>
          <cell r="M332" t="str">
            <v>AP17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</row>
        <row r="333">
          <cell r="B333" t="str">
            <v>AR A1214</v>
          </cell>
          <cell r="C333" t="str">
            <v>AR A1071/10</v>
          </cell>
          <cell r="D333" t="str">
            <v>AR A1071/9</v>
          </cell>
          <cell r="E333" t="str">
            <v>AR A1071/8</v>
          </cell>
          <cell r="F333" t="str">
            <v>AR A1071/7</v>
          </cell>
          <cell r="G333" t="str">
            <v>AR A1071/6</v>
          </cell>
          <cell r="H333" t="str">
            <v>AR A1071/5</v>
          </cell>
          <cell r="I333" t="str">
            <v>AR 15</v>
          </cell>
          <cell r="J333" t="str">
            <v>AR B1070/2</v>
          </cell>
          <cell r="K333" t="str">
            <v>AR B1070/3</v>
          </cell>
          <cell r="L333" t="str">
            <v>AR B1070/4</v>
          </cell>
          <cell r="M333" t="str">
            <v>AP17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</row>
        <row r="334">
          <cell r="B334" t="str">
            <v>AR A1214</v>
          </cell>
          <cell r="C334" t="str">
            <v>AR A1071/10</v>
          </cell>
          <cell r="D334" t="str">
            <v>AR A1071/9</v>
          </cell>
          <cell r="E334" t="str">
            <v>AR A1071/8</v>
          </cell>
          <cell r="F334" t="str">
            <v>AR A1071/7</v>
          </cell>
          <cell r="G334" t="str">
            <v>AR A1071/6</v>
          </cell>
          <cell r="H334" t="str">
            <v>AR A1071/5</v>
          </cell>
          <cell r="I334" t="str">
            <v>AR 15</v>
          </cell>
          <cell r="J334" t="str">
            <v>AR B1070/2</v>
          </cell>
          <cell r="K334" t="str">
            <v>AR B1070/3</v>
          </cell>
          <cell r="L334" t="str">
            <v>AR B1070/4</v>
          </cell>
          <cell r="M334" t="str">
            <v>AP17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</row>
        <row r="335">
          <cell r="B335" t="str">
            <v>AR A1214</v>
          </cell>
          <cell r="C335" t="str">
            <v>AR A1071/10</v>
          </cell>
          <cell r="D335" t="str">
            <v>AR A1071/9</v>
          </cell>
          <cell r="E335" t="str">
            <v>AR A1071/8</v>
          </cell>
          <cell r="F335" t="str">
            <v>AR A1071/7</v>
          </cell>
          <cell r="G335" t="str">
            <v>AR A1071/6</v>
          </cell>
          <cell r="H335" t="str">
            <v>AR A1071/5</v>
          </cell>
          <cell r="I335" t="str">
            <v>AR 15</v>
          </cell>
          <cell r="J335" t="str">
            <v>AR B1070/2</v>
          </cell>
          <cell r="K335" t="str">
            <v>AR B1070/3</v>
          </cell>
          <cell r="L335" t="str">
            <v>AR B1070/4</v>
          </cell>
          <cell r="M335" t="str">
            <v>AP17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</row>
        <row r="336">
          <cell r="B336" t="str">
            <v>AR A1214</v>
          </cell>
          <cell r="C336" t="str">
            <v>AR A1071/10</v>
          </cell>
          <cell r="D336" t="str">
            <v>AR A1071/9</v>
          </cell>
          <cell r="E336" t="str">
            <v>AR A1071/8</v>
          </cell>
          <cell r="F336" t="str">
            <v>AR A1071/7</v>
          </cell>
          <cell r="G336" t="str">
            <v>AR A1071/6</v>
          </cell>
          <cell r="H336" t="str">
            <v>AR A1071/5</v>
          </cell>
          <cell r="I336" t="str">
            <v>AR 15</v>
          </cell>
          <cell r="J336" t="str">
            <v>AR B1070/2</v>
          </cell>
          <cell r="K336" t="str">
            <v>AR B1070/3</v>
          </cell>
          <cell r="L336" t="str">
            <v>AR B1070/4</v>
          </cell>
          <cell r="M336" t="str">
            <v>AP17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</row>
        <row r="337">
          <cell r="B337" t="str">
            <v>AR A1214</v>
          </cell>
          <cell r="C337" t="str">
            <v>AR A1071/10</v>
          </cell>
          <cell r="D337" t="str">
            <v>AR A1071/9</v>
          </cell>
          <cell r="E337" t="str">
            <v>AR A1071/8</v>
          </cell>
          <cell r="F337" t="str">
            <v>AR A1071/7</v>
          </cell>
          <cell r="G337" t="str">
            <v>AR A1071/6</v>
          </cell>
          <cell r="H337" t="str">
            <v>AR A1071/5</v>
          </cell>
          <cell r="I337" t="str">
            <v>AR 15</v>
          </cell>
          <cell r="J337" t="str">
            <v>AR B1070/2</v>
          </cell>
          <cell r="K337" t="str">
            <v>AR B1070/3</v>
          </cell>
          <cell r="L337" t="str">
            <v>AR B1070/4</v>
          </cell>
          <cell r="M337" t="str">
            <v>AP17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</row>
        <row r="338">
          <cell r="B338" t="str">
            <v>AR A1214</v>
          </cell>
          <cell r="C338" t="str">
            <v>AR A1071/10</v>
          </cell>
          <cell r="D338" t="str">
            <v>AR A1071/9</v>
          </cell>
          <cell r="E338" t="str">
            <v>AR A1071/8</v>
          </cell>
          <cell r="F338" t="str">
            <v>AR A1071/7</v>
          </cell>
          <cell r="G338" t="str">
            <v>AR A1071/6</v>
          </cell>
          <cell r="H338" t="str">
            <v>AR A1071/5</v>
          </cell>
          <cell r="I338" t="str">
            <v>AR 15</v>
          </cell>
          <cell r="J338" t="str">
            <v>AR B1070/2</v>
          </cell>
          <cell r="K338" t="str">
            <v>AR B1070/3</v>
          </cell>
          <cell r="L338" t="str">
            <v>AR B1070/4</v>
          </cell>
          <cell r="M338" t="str">
            <v>AP17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</row>
        <row r="339">
          <cell r="B339" t="str">
            <v>AR A1214</v>
          </cell>
          <cell r="C339" t="str">
            <v>AR A1071/10</v>
          </cell>
          <cell r="D339" t="str">
            <v>AR A1071/9</v>
          </cell>
          <cell r="E339" t="str">
            <v>AR A1071/8</v>
          </cell>
          <cell r="F339" t="str">
            <v>AR A1071/7</v>
          </cell>
          <cell r="G339" t="str">
            <v>AR A1071/6</v>
          </cell>
          <cell r="H339" t="str">
            <v>AR A1071/5</v>
          </cell>
          <cell r="I339" t="str">
            <v>AR 15</v>
          </cell>
          <cell r="J339" t="str">
            <v>AR B1070/2</v>
          </cell>
          <cell r="K339" t="str">
            <v>AR B1070/3</v>
          </cell>
          <cell r="L339" t="str">
            <v>AR B1070/4</v>
          </cell>
          <cell r="M339" t="str">
            <v>AP17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</row>
        <row r="340">
          <cell r="B340" t="str">
            <v>AR A1214</v>
          </cell>
          <cell r="C340" t="str">
            <v>AR A1071/10</v>
          </cell>
          <cell r="D340" t="str">
            <v>AR A1071/9</v>
          </cell>
          <cell r="E340" t="str">
            <v>AR A1071/8</v>
          </cell>
          <cell r="F340" t="str">
            <v>AR A1071/7</v>
          </cell>
          <cell r="G340" t="str">
            <v>AR A1071/6</v>
          </cell>
          <cell r="H340" t="str">
            <v>AR A1071/5</v>
          </cell>
          <cell r="I340" t="str">
            <v>AR 15</v>
          </cell>
          <cell r="J340" t="str">
            <v>AR B1070/2</v>
          </cell>
          <cell r="K340" t="str">
            <v>AR B1070/3</v>
          </cell>
          <cell r="L340" t="str">
            <v>AR B1070/4</v>
          </cell>
          <cell r="M340" t="str">
            <v>AP17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</row>
        <row r="341">
          <cell r="B341" t="str">
            <v>AR A1214</v>
          </cell>
          <cell r="C341" t="str">
            <v>AR A1071/10</v>
          </cell>
          <cell r="D341" t="str">
            <v>AR A1071/9</v>
          </cell>
          <cell r="E341" t="str">
            <v>AR A1071/8</v>
          </cell>
          <cell r="F341" t="str">
            <v>AR A1071/7</v>
          </cell>
          <cell r="G341" t="str">
            <v>AR A1071/6</v>
          </cell>
          <cell r="H341" t="str">
            <v>AR A1071/5</v>
          </cell>
          <cell r="I341" t="str">
            <v>AR 15</v>
          </cell>
          <cell r="J341" t="str">
            <v>AR B1070/2</v>
          </cell>
          <cell r="K341" t="str">
            <v>AR 14</v>
          </cell>
          <cell r="L341" t="str">
            <v>AR 13</v>
          </cell>
          <cell r="M341" t="str">
            <v>AP18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</row>
        <row r="342">
          <cell r="B342" t="str">
            <v>AR A1214</v>
          </cell>
          <cell r="C342" t="str">
            <v>AR A1071/10</v>
          </cell>
          <cell r="D342" t="str">
            <v>AR A1071/9</v>
          </cell>
          <cell r="E342" t="str">
            <v>AR A1071/8</v>
          </cell>
          <cell r="F342" t="str">
            <v>AR A1071/7</v>
          </cell>
          <cell r="G342" t="str">
            <v>AR A1071/6</v>
          </cell>
          <cell r="H342" t="str">
            <v>AR A1071/5</v>
          </cell>
          <cell r="I342" t="str">
            <v>AR 15</v>
          </cell>
          <cell r="J342" t="str">
            <v>AR B1070/2</v>
          </cell>
          <cell r="K342" t="str">
            <v>AR 14</v>
          </cell>
          <cell r="L342" t="str">
            <v>AR 13</v>
          </cell>
          <cell r="M342" t="str">
            <v>AP18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</row>
        <row r="343">
          <cell r="B343" t="str">
            <v>AR A1214</v>
          </cell>
          <cell r="C343" t="str">
            <v>AR A1071/10</v>
          </cell>
          <cell r="D343" t="str">
            <v>AR A1071/9</v>
          </cell>
          <cell r="E343" t="str">
            <v>AR A1071/8</v>
          </cell>
          <cell r="F343" t="str">
            <v>AR A1071/7</v>
          </cell>
          <cell r="G343" t="str">
            <v>AR A1071/6</v>
          </cell>
          <cell r="H343" t="str">
            <v>AR A1071/5</v>
          </cell>
          <cell r="I343" t="str">
            <v>AR 15</v>
          </cell>
          <cell r="J343" t="str">
            <v>AR B1070/2</v>
          </cell>
          <cell r="K343" t="str">
            <v>AR 14</v>
          </cell>
          <cell r="L343" t="str">
            <v>AR 13</v>
          </cell>
          <cell r="M343" t="str">
            <v>AP18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</row>
        <row r="344">
          <cell r="B344" t="str">
            <v>AR A1214</v>
          </cell>
          <cell r="C344" t="str">
            <v>AR A1071/10</v>
          </cell>
          <cell r="D344" t="str">
            <v>AR A1071/9</v>
          </cell>
          <cell r="E344" t="str">
            <v>AR A1071/8</v>
          </cell>
          <cell r="F344" t="str">
            <v>AR A1071/7</v>
          </cell>
          <cell r="G344" t="str">
            <v>AR A1071/6</v>
          </cell>
          <cell r="H344" t="str">
            <v>AR A1071/5</v>
          </cell>
          <cell r="I344" t="str">
            <v>AR 15</v>
          </cell>
          <cell r="J344" t="str">
            <v>AR B1070/2</v>
          </cell>
          <cell r="K344" t="str">
            <v>AR 14</v>
          </cell>
          <cell r="L344" t="str">
            <v>AR 13</v>
          </cell>
          <cell r="M344" t="str">
            <v>AP18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</row>
        <row r="345">
          <cell r="B345" t="str">
            <v>AR A1214</v>
          </cell>
          <cell r="C345" t="str">
            <v>AR A1071/10</v>
          </cell>
          <cell r="D345" t="str">
            <v>AR A1071/9</v>
          </cell>
          <cell r="E345" t="str">
            <v>AR A1071/8</v>
          </cell>
          <cell r="F345" t="str">
            <v>AR A1071/7</v>
          </cell>
          <cell r="G345" t="str">
            <v>AR A1071/6</v>
          </cell>
          <cell r="H345" t="str">
            <v>AR A1071/5</v>
          </cell>
          <cell r="I345" t="str">
            <v>AR 15</v>
          </cell>
          <cell r="J345" t="str">
            <v>AR B1070/2</v>
          </cell>
          <cell r="K345" t="str">
            <v>AR 14</v>
          </cell>
          <cell r="L345" t="str">
            <v>AR 13</v>
          </cell>
          <cell r="M345" t="str">
            <v>AP18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</row>
        <row r="346">
          <cell r="B346" t="str">
            <v>AR A1214</v>
          </cell>
          <cell r="C346" t="str">
            <v>AR A1071/10</v>
          </cell>
          <cell r="D346" t="str">
            <v>AR A1071/9</v>
          </cell>
          <cell r="E346" t="str">
            <v>AR A1071/8</v>
          </cell>
          <cell r="F346" t="str">
            <v>AR A1071/7</v>
          </cell>
          <cell r="G346" t="str">
            <v>AR A1071/6</v>
          </cell>
          <cell r="H346" t="str">
            <v>AR A1071/5</v>
          </cell>
          <cell r="I346" t="str">
            <v>AR 15</v>
          </cell>
          <cell r="J346" t="str">
            <v>AR B1070/2</v>
          </cell>
          <cell r="K346" t="str">
            <v>AR 14</v>
          </cell>
          <cell r="L346" t="str">
            <v>AR 13</v>
          </cell>
          <cell r="M346" t="str">
            <v>AP18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</row>
        <row r="347">
          <cell r="B347" t="str">
            <v>AR A1214</v>
          </cell>
          <cell r="C347" t="str">
            <v>AR A1071/10</v>
          </cell>
          <cell r="D347" t="str">
            <v>AR A1071/9</v>
          </cell>
          <cell r="E347" t="str">
            <v>AR A1071/8</v>
          </cell>
          <cell r="F347" t="str">
            <v>AR A1071/7</v>
          </cell>
          <cell r="G347" t="str">
            <v>AR A1071/6</v>
          </cell>
          <cell r="H347" t="str">
            <v>AR A1071/5</v>
          </cell>
          <cell r="I347" t="str">
            <v>AR 15</v>
          </cell>
          <cell r="J347" t="str">
            <v>AR B1070/2</v>
          </cell>
          <cell r="K347" t="str">
            <v>AR 14</v>
          </cell>
          <cell r="L347" t="str">
            <v>AR 13</v>
          </cell>
          <cell r="M347" t="str">
            <v>AP18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</row>
        <row r="348">
          <cell r="B348" t="str">
            <v>AR A1214</v>
          </cell>
          <cell r="C348" t="str">
            <v>AR A1071/10</v>
          </cell>
          <cell r="D348" t="str">
            <v>AR A1071/9</v>
          </cell>
          <cell r="E348" t="str">
            <v>AR A1071/8</v>
          </cell>
          <cell r="F348" t="str">
            <v>AR A1071/7</v>
          </cell>
          <cell r="G348" t="str">
            <v>AR A1071/6</v>
          </cell>
          <cell r="H348" t="str">
            <v>AR A1071/5</v>
          </cell>
          <cell r="I348" t="str">
            <v>AR 15</v>
          </cell>
          <cell r="J348" t="str">
            <v>AR B1070/2</v>
          </cell>
          <cell r="K348" t="str">
            <v>AR 14</v>
          </cell>
          <cell r="L348" t="str">
            <v>AR 13</v>
          </cell>
          <cell r="M348" t="str">
            <v>AP18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</row>
        <row r="349">
          <cell r="B349" t="str">
            <v>AR A1214</v>
          </cell>
          <cell r="C349" t="str">
            <v>AR A1071/10</v>
          </cell>
          <cell r="D349" t="str">
            <v>AR A1071/9</v>
          </cell>
          <cell r="E349" t="str">
            <v>AR A1071/8</v>
          </cell>
          <cell r="F349" t="str">
            <v>AR A1071/7</v>
          </cell>
          <cell r="G349" t="str">
            <v>AR A1071/6</v>
          </cell>
          <cell r="H349" t="str">
            <v>AR A1071/5</v>
          </cell>
          <cell r="I349" t="str">
            <v>AR 15</v>
          </cell>
          <cell r="J349" t="str">
            <v>AR B1070/2</v>
          </cell>
          <cell r="K349" t="str">
            <v>AR 14</v>
          </cell>
          <cell r="L349" t="str">
            <v>AR 13</v>
          </cell>
          <cell r="M349" t="str">
            <v>AP18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</row>
        <row r="350">
          <cell r="B350" t="str">
            <v>AR A1214</v>
          </cell>
          <cell r="C350" t="str">
            <v>AR A1071/10</v>
          </cell>
          <cell r="D350" t="str">
            <v>AR A1071/9</v>
          </cell>
          <cell r="E350" t="str">
            <v>AR A1071/8</v>
          </cell>
          <cell r="F350" t="str">
            <v>AR A1071/7</v>
          </cell>
          <cell r="G350" t="str">
            <v>AR A1071/6</v>
          </cell>
          <cell r="H350" t="str">
            <v>AR A1071/5</v>
          </cell>
          <cell r="I350" t="str">
            <v>AR 15</v>
          </cell>
          <cell r="J350" t="str">
            <v>AR B1070/2</v>
          </cell>
          <cell r="K350" t="str">
            <v>AR 14</v>
          </cell>
          <cell r="L350" t="str">
            <v>AR 13</v>
          </cell>
          <cell r="M350" t="str">
            <v>AP18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</row>
        <row r="351">
          <cell r="B351" t="str">
            <v>AR A1214</v>
          </cell>
          <cell r="C351" t="str">
            <v>AR A1071/10</v>
          </cell>
          <cell r="D351" t="str">
            <v>AR A1071/9</v>
          </cell>
          <cell r="E351" t="str">
            <v>AR A1071/8</v>
          </cell>
          <cell r="F351" t="str">
            <v>AR A1071/7</v>
          </cell>
          <cell r="G351" t="str">
            <v>AR A1071/6</v>
          </cell>
          <cell r="H351" t="str">
            <v>AR A1071/5</v>
          </cell>
          <cell r="I351" t="str">
            <v>AR 15</v>
          </cell>
          <cell r="J351" t="str">
            <v>AR B1070/2</v>
          </cell>
          <cell r="K351" t="str">
            <v>AR 14</v>
          </cell>
          <cell r="L351" t="str">
            <v>AR 13</v>
          </cell>
          <cell r="M351" t="str">
            <v>AP18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</row>
        <row r="352">
          <cell r="B352" t="str">
            <v>AR A1214</v>
          </cell>
          <cell r="C352" t="str">
            <v>AR A1071/10</v>
          </cell>
          <cell r="D352" t="str">
            <v>AR A1071/9</v>
          </cell>
          <cell r="E352" t="str">
            <v>AR A1071/8</v>
          </cell>
          <cell r="F352" t="str">
            <v>AR A1071/7</v>
          </cell>
          <cell r="G352" t="str">
            <v>AR A1071/6</v>
          </cell>
          <cell r="H352" t="str">
            <v>AR A1071/5</v>
          </cell>
          <cell r="I352" t="str">
            <v>AR 15</v>
          </cell>
          <cell r="J352" t="str">
            <v>AR B1070/2</v>
          </cell>
          <cell r="K352" t="str">
            <v>AR 14</v>
          </cell>
          <cell r="L352" t="str">
            <v>AR 13</v>
          </cell>
          <cell r="M352" t="str">
            <v>AP18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</row>
        <row r="353">
          <cell r="B353" t="str">
            <v>AR A1214</v>
          </cell>
          <cell r="C353" t="str">
            <v>AR A1071/10</v>
          </cell>
          <cell r="D353" t="str">
            <v>AR A1071/9</v>
          </cell>
          <cell r="E353" t="str">
            <v>AR A1071/8</v>
          </cell>
          <cell r="F353" t="str">
            <v>AR A1071/7</v>
          </cell>
          <cell r="G353" t="str">
            <v>AR A1071/6</v>
          </cell>
          <cell r="H353" t="str">
            <v>AR A1071/5</v>
          </cell>
          <cell r="I353" t="str">
            <v>AR 15</v>
          </cell>
          <cell r="J353" t="str">
            <v>AR B1070/2</v>
          </cell>
          <cell r="K353" t="str">
            <v>AR 14</v>
          </cell>
          <cell r="L353" t="str">
            <v>AR 13</v>
          </cell>
          <cell r="M353" t="str">
            <v>AP D21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</row>
        <row r="354">
          <cell r="B354" t="str">
            <v>AR A1214</v>
          </cell>
          <cell r="C354" t="str">
            <v>AR A1071/10</v>
          </cell>
          <cell r="D354" t="str">
            <v>AR A1071/9</v>
          </cell>
          <cell r="E354" t="str">
            <v>AR A1071/8</v>
          </cell>
          <cell r="F354" t="str">
            <v>AR A1071/7</v>
          </cell>
          <cell r="G354" t="str">
            <v>AR A1071/6</v>
          </cell>
          <cell r="H354" t="str">
            <v>AR A1071/5</v>
          </cell>
          <cell r="I354" t="str">
            <v>AR 15</v>
          </cell>
          <cell r="J354" t="str">
            <v>AR B1070/2</v>
          </cell>
          <cell r="K354" t="str">
            <v>AR 14</v>
          </cell>
          <cell r="L354" t="str">
            <v>AR 13</v>
          </cell>
          <cell r="M354" t="str">
            <v>AP D21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</row>
        <row r="355">
          <cell r="B355" t="str">
            <v>AR A1214</v>
          </cell>
          <cell r="C355" t="str">
            <v>AR A1071/10</v>
          </cell>
          <cell r="D355" t="str">
            <v>AR A1071/9</v>
          </cell>
          <cell r="E355" t="str">
            <v>AR A1071/8</v>
          </cell>
          <cell r="F355" t="str">
            <v>AR A1071/7</v>
          </cell>
          <cell r="G355" t="str">
            <v>AR A1071/6</v>
          </cell>
          <cell r="H355" t="str">
            <v>AR A1071/5</v>
          </cell>
          <cell r="I355" t="str">
            <v>AR 15</v>
          </cell>
          <cell r="J355" t="str">
            <v>AR B1070/2</v>
          </cell>
          <cell r="K355" t="str">
            <v>AR 14</v>
          </cell>
          <cell r="L355" t="str">
            <v>AR 13</v>
          </cell>
          <cell r="M355" t="str">
            <v>AP D21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</row>
        <row r="356">
          <cell r="B356" t="str">
            <v>AR A1214</v>
          </cell>
          <cell r="C356" t="str">
            <v>AR A1071/10</v>
          </cell>
          <cell r="D356" t="str">
            <v>AR A1071/9</v>
          </cell>
          <cell r="E356" t="str">
            <v>AR A1071/8</v>
          </cell>
          <cell r="F356" t="str">
            <v>AR A1071/7</v>
          </cell>
          <cell r="G356" t="str">
            <v>AR A1071/6</v>
          </cell>
          <cell r="H356" t="str">
            <v>AR A1071/5</v>
          </cell>
          <cell r="I356" t="str">
            <v>AR 15</v>
          </cell>
          <cell r="J356" t="str">
            <v>AR B1070/2</v>
          </cell>
          <cell r="K356" t="str">
            <v>AR 14</v>
          </cell>
          <cell r="L356" t="str">
            <v>AR 13</v>
          </cell>
          <cell r="M356" t="str">
            <v>AP D21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</row>
        <row r="357">
          <cell r="B357" t="str">
            <v>AR A1214</v>
          </cell>
          <cell r="C357" t="str">
            <v>AR A1071/10</v>
          </cell>
          <cell r="D357" t="str">
            <v>AR A1071/9</v>
          </cell>
          <cell r="E357" t="str">
            <v>AR A1071/8</v>
          </cell>
          <cell r="F357" t="str">
            <v>AR A1071/7</v>
          </cell>
          <cell r="G357" t="str">
            <v>AR A1071/6</v>
          </cell>
          <cell r="H357" t="str">
            <v>AR A1071/5</v>
          </cell>
          <cell r="I357" t="str">
            <v>AR 15</v>
          </cell>
          <cell r="J357" t="str">
            <v>AR B1070/2</v>
          </cell>
          <cell r="K357" t="str">
            <v>AR 14</v>
          </cell>
          <cell r="L357" t="str">
            <v>AR 13</v>
          </cell>
          <cell r="M357" t="str">
            <v>AP D21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</row>
        <row r="358">
          <cell r="B358" t="str">
            <v>AR A1214</v>
          </cell>
          <cell r="C358" t="str">
            <v>AR A1071/10</v>
          </cell>
          <cell r="D358" t="str">
            <v>AR A1071/9</v>
          </cell>
          <cell r="E358" t="str">
            <v>AR A1071/8</v>
          </cell>
          <cell r="F358" t="str">
            <v>AR A1071/7</v>
          </cell>
          <cell r="G358" t="str">
            <v>AR A1071/6</v>
          </cell>
          <cell r="H358" t="str">
            <v>AR A1071/5</v>
          </cell>
          <cell r="I358" t="str">
            <v>AR 15</v>
          </cell>
          <cell r="J358" t="str">
            <v>AR B1070/2</v>
          </cell>
          <cell r="K358" t="str">
            <v>AR 14</v>
          </cell>
          <cell r="L358" t="str">
            <v>AR 13</v>
          </cell>
          <cell r="M358" t="str">
            <v>AP D21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</row>
        <row r="359">
          <cell r="B359" t="str">
            <v>AR A1214</v>
          </cell>
          <cell r="C359" t="str">
            <v>AR A1071/10</v>
          </cell>
          <cell r="D359" t="str">
            <v>AR A1071/9</v>
          </cell>
          <cell r="E359" t="str">
            <v>AR A1071/8</v>
          </cell>
          <cell r="F359" t="str">
            <v>AR A1071/7</v>
          </cell>
          <cell r="G359" t="str">
            <v>AR A1071/6</v>
          </cell>
          <cell r="H359" t="str">
            <v>AR A1071/5</v>
          </cell>
          <cell r="I359" t="str">
            <v>AR 15</v>
          </cell>
          <cell r="J359" t="str">
            <v>AR B1070/2</v>
          </cell>
          <cell r="K359" t="str">
            <v>AR 14</v>
          </cell>
          <cell r="L359" t="str">
            <v>AR 13</v>
          </cell>
          <cell r="M359" t="str">
            <v>AP D21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</row>
        <row r="360">
          <cell r="B360" t="str">
            <v>AR A1214</v>
          </cell>
          <cell r="C360" t="str">
            <v>AR A1071/10</v>
          </cell>
          <cell r="D360" t="str">
            <v>AR A1071/9</v>
          </cell>
          <cell r="E360" t="str">
            <v>AR A1071/8</v>
          </cell>
          <cell r="F360" t="str">
            <v>AR A1071/7</v>
          </cell>
          <cell r="G360" t="str">
            <v>AR A1071/6</v>
          </cell>
          <cell r="H360" t="str">
            <v>AR A1071/5</v>
          </cell>
          <cell r="I360" t="str">
            <v>AR 15</v>
          </cell>
          <cell r="J360" t="str">
            <v>AR B1070/2</v>
          </cell>
          <cell r="K360" t="str">
            <v>AR 14</v>
          </cell>
          <cell r="L360" t="str">
            <v>AR 13</v>
          </cell>
          <cell r="M360" t="str">
            <v>AP D21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</row>
        <row r="361">
          <cell r="B361" t="str">
            <v>AR A1214</v>
          </cell>
          <cell r="C361" t="str">
            <v>AR A1071/10</v>
          </cell>
          <cell r="D361" t="str">
            <v>AR A1071/9</v>
          </cell>
          <cell r="E361" t="str">
            <v>AR A1071/8</v>
          </cell>
          <cell r="F361" t="str">
            <v>AR A1071/7</v>
          </cell>
          <cell r="G361" t="str">
            <v>AR A1071/6</v>
          </cell>
          <cell r="H361" t="str">
            <v>AR A1071/5</v>
          </cell>
          <cell r="I361" t="str">
            <v>AR 15</v>
          </cell>
          <cell r="J361" t="str">
            <v>AR B1070/2</v>
          </cell>
          <cell r="K361" t="str">
            <v>AR 14</v>
          </cell>
          <cell r="L361" t="str">
            <v>AR 13</v>
          </cell>
          <cell r="M361" t="str">
            <v>AP D21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</row>
        <row r="362">
          <cell r="B362" t="str">
            <v>AR A1214</v>
          </cell>
          <cell r="C362" t="str">
            <v>AR A1071/10</v>
          </cell>
          <cell r="D362" t="str">
            <v>AR A1071/9</v>
          </cell>
          <cell r="E362" t="str">
            <v>AR A1071/8</v>
          </cell>
          <cell r="F362" t="str">
            <v>AR A1071/7</v>
          </cell>
          <cell r="G362" t="str">
            <v>AR A1071/6</v>
          </cell>
          <cell r="H362" t="str">
            <v>AR A1071/5</v>
          </cell>
          <cell r="I362" t="str">
            <v>AR 15</v>
          </cell>
          <cell r="J362" t="str">
            <v>AR B1070/2</v>
          </cell>
          <cell r="K362" t="str">
            <v>AR 14</v>
          </cell>
          <cell r="L362" t="str">
            <v>AR 13</v>
          </cell>
          <cell r="M362" t="str">
            <v>AP D21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</row>
        <row r="363">
          <cell r="B363" t="str">
            <v>AR A1214</v>
          </cell>
          <cell r="C363" t="str">
            <v>AR A1071/10</v>
          </cell>
          <cell r="D363" t="str">
            <v>AR A1071/9</v>
          </cell>
          <cell r="E363" t="str">
            <v>AR A1071/8</v>
          </cell>
          <cell r="F363" t="str">
            <v>AR A1071/7</v>
          </cell>
          <cell r="G363" t="str">
            <v>AR A1071/6</v>
          </cell>
          <cell r="H363" t="str">
            <v>AR A1071/5</v>
          </cell>
          <cell r="I363" t="str">
            <v>AR 15</v>
          </cell>
          <cell r="J363" t="str">
            <v>AR B1070/2</v>
          </cell>
          <cell r="K363" t="str">
            <v>AR 14</v>
          </cell>
          <cell r="L363" t="str">
            <v>AR 13</v>
          </cell>
          <cell r="M363" t="str">
            <v>AP D21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</row>
        <row r="364">
          <cell r="B364" t="str">
            <v>AR A1214</v>
          </cell>
          <cell r="C364" t="str">
            <v>AR A1071/10</v>
          </cell>
          <cell r="D364" t="str">
            <v>AR A1071/9</v>
          </cell>
          <cell r="E364" t="str">
            <v>AR A1071/8</v>
          </cell>
          <cell r="F364" t="str">
            <v>AR A1071/7</v>
          </cell>
          <cell r="G364" t="str">
            <v>AR A1071/6</v>
          </cell>
          <cell r="H364" t="str">
            <v>AR A1071/5</v>
          </cell>
          <cell r="I364" t="str">
            <v>AR 15</v>
          </cell>
          <cell r="J364" t="str">
            <v>AR B1070/2</v>
          </cell>
          <cell r="K364" t="str">
            <v>AR 14</v>
          </cell>
          <cell r="L364" t="str">
            <v>AR 13</v>
          </cell>
          <cell r="M364" t="str">
            <v>AP D21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</row>
        <row r="365">
          <cell r="B365" t="str">
            <v>AR A1214</v>
          </cell>
          <cell r="C365" t="str">
            <v>AR A1071/10</v>
          </cell>
          <cell r="D365" t="str">
            <v>AR A1071/9</v>
          </cell>
          <cell r="E365" t="str">
            <v>AR A1071/8</v>
          </cell>
          <cell r="F365" t="str">
            <v>AR A1071/7</v>
          </cell>
          <cell r="G365" t="str">
            <v>AR A1071/6</v>
          </cell>
          <cell r="H365" t="str">
            <v>AR A1071/5</v>
          </cell>
          <cell r="I365" t="str">
            <v>AR 15</v>
          </cell>
          <cell r="J365" t="str">
            <v>AR B1070/2</v>
          </cell>
          <cell r="K365" t="str">
            <v>AR 14</v>
          </cell>
          <cell r="L365" t="str">
            <v>AR 12</v>
          </cell>
          <cell r="M365" t="str">
            <v>AP D22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</row>
        <row r="366">
          <cell r="B366" t="str">
            <v>AR A1214</v>
          </cell>
          <cell r="C366" t="str">
            <v>AR A1071/10</v>
          </cell>
          <cell r="D366" t="str">
            <v>AR A1071/9</v>
          </cell>
          <cell r="E366" t="str">
            <v>AR A1071/8</v>
          </cell>
          <cell r="F366" t="str">
            <v>AR A1071/7</v>
          </cell>
          <cell r="G366" t="str">
            <v>AR A1071/6</v>
          </cell>
          <cell r="H366" t="str">
            <v>AR A1071/5</v>
          </cell>
          <cell r="I366" t="str">
            <v>AR 15</v>
          </cell>
          <cell r="J366" t="str">
            <v>AR B1070/2</v>
          </cell>
          <cell r="K366" t="str">
            <v>AR 14</v>
          </cell>
          <cell r="L366" t="str">
            <v>AR 12</v>
          </cell>
          <cell r="M366" t="str">
            <v>AP D22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</row>
        <row r="367">
          <cell r="B367" t="str">
            <v>AR A1214</v>
          </cell>
          <cell r="C367" t="str">
            <v>AR A1071/10</v>
          </cell>
          <cell r="D367" t="str">
            <v>AR A1071/9</v>
          </cell>
          <cell r="E367" t="str">
            <v>AR A1071/8</v>
          </cell>
          <cell r="F367" t="str">
            <v>AR A1071/7</v>
          </cell>
          <cell r="G367" t="str">
            <v>AR A1071/6</v>
          </cell>
          <cell r="H367" t="str">
            <v>AR A1071/5</v>
          </cell>
          <cell r="I367" t="str">
            <v>AR 15</v>
          </cell>
          <cell r="J367" t="str">
            <v>AR B1070/2</v>
          </cell>
          <cell r="K367" t="str">
            <v>AR 14</v>
          </cell>
          <cell r="L367" t="str">
            <v>AR 12</v>
          </cell>
          <cell r="M367" t="str">
            <v>AP D22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</row>
        <row r="368">
          <cell r="B368" t="str">
            <v>AR A1214</v>
          </cell>
          <cell r="C368" t="str">
            <v>AR A1071/10</v>
          </cell>
          <cell r="D368" t="str">
            <v>AR A1071/9</v>
          </cell>
          <cell r="E368" t="str">
            <v>AR A1071/8</v>
          </cell>
          <cell r="F368" t="str">
            <v>AR A1071/7</v>
          </cell>
          <cell r="G368" t="str">
            <v>AR A1071/6</v>
          </cell>
          <cell r="H368" t="str">
            <v>AR A1071/5</v>
          </cell>
          <cell r="I368" t="str">
            <v>AR 15</v>
          </cell>
          <cell r="J368" t="str">
            <v>AR B1070/2</v>
          </cell>
          <cell r="K368" t="str">
            <v>AR 14</v>
          </cell>
          <cell r="L368" t="str">
            <v>AR 12</v>
          </cell>
          <cell r="M368" t="str">
            <v>AP D22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</row>
        <row r="369">
          <cell r="B369" t="str">
            <v>AR A1214</v>
          </cell>
          <cell r="C369" t="str">
            <v>AR A1071/10</v>
          </cell>
          <cell r="D369" t="str">
            <v>AR A1071/9</v>
          </cell>
          <cell r="E369" t="str">
            <v>AR A1071/8</v>
          </cell>
          <cell r="F369" t="str">
            <v>AR A1071/7</v>
          </cell>
          <cell r="G369" t="str">
            <v>AR A1071/6</v>
          </cell>
          <cell r="H369" t="str">
            <v>AR A1071/5</v>
          </cell>
          <cell r="I369" t="str">
            <v>AR 15</v>
          </cell>
          <cell r="J369" t="str">
            <v>AR B1070/2</v>
          </cell>
          <cell r="K369" t="str">
            <v>AR 14</v>
          </cell>
          <cell r="L369" t="str">
            <v>AR 12</v>
          </cell>
          <cell r="M369" t="str">
            <v>AP D22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</row>
        <row r="370">
          <cell r="B370" t="str">
            <v>AR A1214</v>
          </cell>
          <cell r="C370" t="str">
            <v>AR A1071/10</v>
          </cell>
          <cell r="D370" t="str">
            <v>AR A1071/9</v>
          </cell>
          <cell r="E370" t="str">
            <v>AR A1071/8</v>
          </cell>
          <cell r="F370" t="str">
            <v>AR A1071/7</v>
          </cell>
          <cell r="G370" t="str">
            <v>AR A1071/6</v>
          </cell>
          <cell r="H370" t="str">
            <v>AR A1071/5</v>
          </cell>
          <cell r="I370" t="str">
            <v>AR 15</v>
          </cell>
          <cell r="J370" t="str">
            <v>AR B1070/2</v>
          </cell>
          <cell r="K370" t="str">
            <v>AR 14</v>
          </cell>
          <cell r="L370" t="str">
            <v>AR 12</v>
          </cell>
          <cell r="M370" t="str">
            <v>AP D22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</row>
        <row r="371">
          <cell r="B371" t="str">
            <v>AR A1214</v>
          </cell>
          <cell r="C371" t="str">
            <v>AR A1071/10</v>
          </cell>
          <cell r="D371" t="str">
            <v>AR A1071/9</v>
          </cell>
          <cell r="E371" t="str">
            <v>AR A1071/8</v>
          </cell>
          <cell r="F371" t="str">
            <v>AR A1071/7</v>
          </cell>
          <cell r="G371" t="str">
            <v>AR A1071/6</v>
          </cell>
          <cell r="H371" t="str">
            <v>AR A1071/5</v>
          </cell>
          <cell r="I371" t="str">
            <v>AR 15</v>
          </cell>
          <cell r="J371" t="str">
            <v>AR B1070/2</v>
          </cell>
          <cell r="K371" t="str">
            <v>AR 14</v>
          </cell>
          <cell r="L371" t="str">
            <v>AR 12</v>
          </cell>
          <cell r="M371" t="str">
            <v>AP D22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</row>
        <row r="372">
          <cell r="B372" t="str">
            <v>AR A1214</v>
          </cell>
          <cell r="C372" t="str">
            <v>AR A1071/10</v>
          </cell>
          <cell r="D372" t="str">
            <v>AR A1071/9</v>
          </cell>
          <cell r="E372" t="str">
            <v>AR A1071/8</v>
          </cell>
          <cell r="F372" t="str">
            <v>AR A1071/7</v>
          </cell>
          <cell r="G372" t="str">
            <v>AR A1071/6</v>
          </cell>
          <cell r="H372" t="str">
            <v>AR A1071/5</v>
          </cell>
          <cell r="I372" t="str">
            <v>AR 15</v>
          </cell>
          <cell r="J372" t="str">
            <v>AR B1070/2</v>
          </cell>
          <cell r="K372" t="str">
            <v>AR 14</v>
          </cell>
          <cell r="L372" t="str">
            <v>AR 12</v>
          </cell>
          <cell r="M372" t="str">
            <v>AP D22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</row>
        <row r="373">
          <cell r="B373" t="str">
            <v>AR A1214</v>
          </cell>
          <cell r="C373" t="str">
            <v>AR A1071/10</v>
          </cell>
          <cell r="D373" t="str">
            <v>AR A1071/9</v>
          </cell>
          <cell r="E373" t="str">
            <v>AR A1071/8</v>
          </cell>
          <cell r="F373" t="str">
            <v>AR A1071/7</v>
          </cell>
          <cell r="G373" t="str">
            <v>AR A1071/6</v>
          </cell>
          <cell r="H373" t="str">
            <v>AR A1071/5</v>
          </cell>
          <cell r="I373" t="str">
            <v>AR 15</v>
          </cell>
          <cell r="J373" t="str">
            <v>AR B1070/2</v>
          </cell>
          <cell r="K373" t="str">
            <v>AR 14</v>
          </cell>
          <cell r="L373" t="str">
            <v>AR 12</v>
          </cell>
          <cell r="M373" t="str">
            <v>AP D22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</row>
        <row r="374">
          <cell r="B374" t="str">
            <v>AR A1214</v>
          </cell>
          <cell r="C374" t="str">
            <v>AR A1071/10</v>
          </cell>
          <cell r="D374" t="str">
            <v>AR A1071/9</v>
          </cell>
          <cell r="E374" t="str">
            <v>AR A1071/8</v>
          </cell>
          <cell r="F374" t="str">
            <v>AR A1071/7</v>
          </cell>
          <cell r="G374" t="str">
            <v>AR A1071/6</v>
          </cell>
          <cell r="H374" t="str">
            <v>AR A1071/5</v>
          </cell>
          <cell r="I374" t="str">
            <v>AR 15</v>
          </cell>
          <cell r="J374" t="str">
            <v>AR B1070/2</v>
          </cell>
          <cell r="K374" t="str">
            <v>AR 14</v>
          </cell>
          <cell r="L374" t="str">
            <v>AR 12</v>
          </cell>
          <cell r="M374" t="str">
            <v>AP D22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</row>
        <row r="375">
          <cell r="B375" t="str">
            <v>AR A1214</v>
          </cell>
          <cell r="C375" t="str">
            <v>AR A1071/10</v>
          </cell>
          <cell r="D375" t="str">
            <v>AR A1071/9</v>
          </cell>
          <cell r="E375" t="str">
            <v>AR A1071/8</v>
          </cell>
          <cell r="F375" t="str">
            <v>AR A1071/7</v>
          </cell>
          <cell r="G375" t="str">
            <v>AR A1071/6</v>
          </cell>
          <cell r="H375" t="str">
            <v>AR A1071/5</v>
          </cell>
          <cell r="I375" t="str">
            <v>AR 15</v>
          </cell>
          <cell r="J375" t="str">
            <v>AR B1070/2</v>
          </cell>
          <cell r="K375" t="str">
            <v>AR 14</v>
          </cell>
          <cell r="L375" t="str">
            <v>AR 12</v>
          </cell>
          <cell r="M375" t="str">
            <v>AP D22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</row>
        <row r="376">
          <cell r="B376" t="str">
            <v>AR A1214</v>
          </cell>
          <cell r="C376" t="str">
            <v>AR A1071/10</v>
          </cell>
          <cell r="D376" t="str">
            <v>AR A1071/9</v>
          </cell>
          <cell r="E376" t="str">
            <v>AR A1071/8</v>
          </cell>
          <cell r="F376" t="str">
            <v>AR A1071/7</v>
          </cell>
          <cell r="G376" t="str">
            <v>AR A1071/6</v>
          </cell>
          <cell r="H376" t="str">
            <v>AR A1071/5</v>
          </cell>
          <cell r="I376" t="str">
            <v>AR 15</v>
          </cell>
          <cell r="J376" t="str">
            <v>AR B1070/2</v>
          </cell>
          <cell r="K376" t="str">
            <v>AR 14</v>
          </cell>
          <cell r="L376" t="str">
            <v>AR 12</v>
          </cell>
          <cell r="M376" t="str">
            <v>AP D22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</row>
        <row r="377">
          <cell r="B377" t="str">
            <v>AR A1214</v>
          </cell>
          <cell r="C377" t="str">
            <v>AR A1071/10</v>
          </cell>
          <cell r="D377" t="str">
            <v>AR A1071/9</v>
          </cell>
          <cell r="E377" t="str">
            <v>AR A1071/8</v>
          </cell>
          <cell r="F377" t="str">
            <v>AR A1071/7</v>
          </cell>
          <cell r="G377" t="str">
            <v>AR A1071/6</v>
          </cell>
          <cell r="H377" t="str">
            <v>AR A1071/5</v>
          </cell>
          <cell r="I377" t="str">
            <v>AR 15</v>
          </cell>
          <cell r="J377" t="str">
            <v>AR B1070/2</v>
          </cell>
          <cell r="K377" t="str">
            <v>AR 14</v>
          </cell>
          <cell r="L377" t="str">
            <v>AR 13</v>
          </cell>
          <cell r="M377" t="str">
            <v>AP D22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</row>
        <row r="378">
          <cell r="B378" t="str">
            <v>AR A1214</v>
          </cell>
          <cell r="C378" t="str">
            <v>AR A1071/10</v>
          </cell>
          <cell r="D378" t="str">
            <v>AR A1071/9</v>
          </cell>
          <cell r="E378" t="str">
            <v>AR A1071/8</v>
          </cell>
          <cell r="F378" t="str">
            <v>AR A1071/7</v>
          </cell>
          <cell r="G378" t="str">
            <v>AR A1071/6</v>
          </cell>
          <cell r="H378" t="str">
            <v>AR A1071/5</v>
          </cell>
          <cell r="I378" t="str">
            <v>AR 15</v>
          </cell>
          <cell r="J378" t="str">
            <v>AR B1070/2</v>
          </cell>
          <cell r="K378" t="str">
            <v>AR 14</v>
          </cell>
          <cell r="L378" t="str">
            <v>AR 13</v>
          </cell>
          <cell r="M378" t="str">
            <v>AP D22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</row>
        <row r="379">
          <cell r="B379" t="str">
            <v>AR A1214</v>
          </cell>
          <cell r="C379" t="str">
            <v>AR A1071/10</v>
          </cell>
          <cell r="D379" t="str">
            <v>AR A1071/9</v>
          </cell>
          <cell r="E379" t="str">
            <v>AR A1071/8</v>
          </cell>
          <cell r="F379" t="str">
            <v>AR A1071/7</v>
          </cell>
          <cell r="G379" t="str">
            <v>AR A1071/6</v>
          </cell>
          <cell r="H379" t="str">
            <v>AR A1071/5</v>
          </cell>
          <cell r="I379" t="str">
            <v>AR 15</v>
          </cell>
          <cell r="J379" t="str">
            <v>AR B1070/2</v>
          </cell>
          <cell r="K379" t="str">
            <v>AR 14</v>
          </cell>
          <cell r="L379" t="str">
            <v>AR 13</v>
          </cell>
          <cell r="M379" t="str">
            <v>AP D22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</row>
        <row r="380">
          <cell r="B380" t="str">
            <v>AR A1214</v>
          </cell>
          <cell r="C380" t="str">
            <v>AR A1071/10</v>
          </cell>
          <cell r="D380" t="str">
            <v>AR A1071/9</v>
          </cell>
          <cell r="E380" t="str">
            <v>AR A1071/8</v>
          </cell>
          <cell r="F380" t="str">
            <v>AR A1071/7</v>
          </cell>
          <cell r="G380" t="str">
            <v>AR A1071/6</v>
          </cell>
          <cell r="H380" t="str">
            <v>AR A1071/5</v>
          </cell>
          <cell r="I380" t="str">
            <v>AR 15</v>
          </cell>
          <cell r="J380" t="str">
            <v>AR B1070/2</v>
          </cell>
          <cell r="K380" t="str">
            <v>AR 14</v>
          </cell>
          <cell r="L380" t="str">
            <v>AR 13</v>
          </cell>
          <cell r="M380" t="str">
            <v>AP D22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</row>
        <row r="381">
          <cell r="B381" t="str">
            <v>AR A1214</v>
          </cell>
          <cell r="C381" t="str">
            <v>AR A1071/10</v>
          </cell>
          <cell r="D381" t="str">
            <v>AR A1071/9</v>
          </cell>
          <cell r="E381" t="str">
            <v>AR A1071/8</v>
          </cell>
          <cell r="F381" t="str">
            <v>AR A1071/7</v>
          </cell>
          <cell r="G381" t="str">
            <v>AR A1071/6</v>
          </cell>
          <cell r="H381" t="str">
            <v>AR A1071/5</v>
          </cell>
          <cell r="I381" t="str">
            <v>AR 15</v>
          </cell>
          <cell r="J381" t="str">
            <v>AR B1070/2</v>
          </cell>
          <cell r="K381" t="str">
            <v>AR 14</v>
          </cell>
          <cell r="L381" t="str">
            <v>AR 13</v>
          </cell>
          <cell r="M381" t="str">
            <v>AP D22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</row>
        <row r="382">
          <cell r="B382" t="str">
            <v>AR A1214</v>
          </cell>
          <cell r="C382" t="str">
            <v>AR A1071/10</v>
          </cell>
          <cell r="D382" t="str">
            <v>AR A1071/9</v>
          </cell>
          <cell r="E382" t="str">
            <v>AR A1071/8</v>
          </cell>
          <cell r="F382" t="str">
            <v>AR A1071/7</v>
          </cell>
          <cell r="G382" t="str">
            <v>AR A1071/6</v>
          </cell>
          <cell r="H382" t="str">
            <v>AR A1071/5</v>
          </cell>
          <cell r="I382" t="str">
            <v>AR 15</v>
          </cell>
          <cell r="J382" t="str">
            <v>AR B1070/2</v>
          </cell>
          <cell r="K382" t="str">
            <v>AR 14</v>
          </cell>
          <cell r="L382" t="str">
            <v>AR 13</v>
          </cell>
          <cell r="M382" t="str">
            <v>AP D22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</row>
        <row r="383">
          <cell r="B383" t="str">
            <v>AR A1214</v>
          </cell>
          <cell r="C383" t="str">
            <v>AR A1071/10</v>
          </cell>
          <cell r="D383" t="str">
            <v>AR A1071/9</v>
          </cell>
          <cell r="E383" t="str">
            <v>AR A1071/8</v>
          </cell>
          <cell r="F383" t="str">
            <v>AR A1071/7</v>
          </cell>
          <cell r="G383" t="str">
            <v>AR A1071/6</v>
          </cell>
          <cell r="H383" t="str">
            <v>AR A1071/5</v>
          </cell>
          <cell r="I383" t="str">
            <v>AR 15</v>
          </cell>
          <cell r="J383" t="str">
            <v>AR B1070/2</v>
          </cell>
          <cell r="K383" t="str">
            <v>AR 14</v>
          </cell>
          <cell r="L383" t="str">
            <v>AR 13</v>
          </cell>
          <cell r="M383" t="str">
            <v>AP D22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</row>
        <row r="384">
          <cell r="B384" t="str">
            <v>AR A1214</v>
          </cell>
          <cell r="C384" t="str">
            <v>AR A1071/10</v>
          </cell>
          <cell r="D384" t="str">
            <v>AR A1071/9</v>
          </cell>
          <cell r="E384" t="str">
            <v>AR A1071/8</v>
          </cell>
          <cell r="F384" t="str">
            <v>AR A1071/7</v>
          </cell>
          <cell r="G384" t="str">
            <v>AR A1071/6</v>
          </cell>
          <cell r="H384" t="str">
            <v>AR A1071/5</v>
          </cell>
          <cell r="I384" t="str">
            <v>AR 15</v>
          </cell>
          <cell r="J384" t="str">
            <v>AR B1070/2</v>
          </cell>
          <cell r="K384" t="str">
            <v>AR 14</v>
          </cell>
          <cell r="L384" t="str">
            <v>AR 13</v>
          </cell>
          <cell r="M384" t="str">
            <v>AP D22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</row>
        <row r="385">
          <cell r="B385" t="str">
            <v>AR A1214</v>
          </cell>
          <cell r="C385" t="str">
            <v>AR A1071/10</v>
          </cell>
          <cell r="D385" t="str">
            <v>AR A1071/9</v>
          </cell>
          <cell r="E385" t="str">
            <v>AR A1071/8</v>
          </cell>
          <cell r="F385" t="str">
            <v>AR A1071/7</v>
          </cell>
          <cell r="G385" t="str">
            <v>AR A1071/6</v>
          </cell>
          <cell r="H385" t="str">
            <v>AR A1071/5</v>
          </cell>
          <cell r="I385" t="str">
            <v>AR 15</v>
          </cell>
          <cell r="J385" t="str">
            <v>AR B1070/2</v>
          </cell>
          <cell r="K385" t="str">
            <v>AR 14</v>
          </cell>
          <cell r="L385" t="str">
            <v>AR 13</v>
          </cell>
          <cell r="M385" t="str">
            <v>AP D22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</row>
        <row r="386">
          <cell r="B386" t="str">
            <v>AR A1214</v>
          </cell>
          <cell r="C386" t="str">
            <v>AR A1071/10</v>
          </cell>
          <cell r="D386" t="str">
            <v>AR A1071/9</v>
          </cell>
          <cell r="E386" t="str">
            <v>AR A1071/8</v>
          </cell>
          <cell r="F386" t="str">
            <v>AR A1071/7</v>
          </cell>
          <cell r="G386" t="str">
            <v>AR A1071/6</v>
          </cell>
          <cell r="H386" t="str">
            <v>AR A1071/5</v>
          </cell>
          <cell r="I386" t="str">
            <v>AR 15</v>
          </cell>
          <cell r="J386" t="str">
            <v>AR B1070/2</v>
          </cell>
          <cell r="K386" t="str">
            <v>AR 14</v>
          </cell>
          <cell r="L386" t="str">
            <v>AR 13</v>
          </cell>
          <cell r="M386" t="str">
            <v>AP D22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</row>
        <row r="387">
          <cell r="B387" t="str">
            <v>AR A1214</v>
          </cell>
          <cell r="C387" t="str">
            <v>AR A1071/10</v>
          </cell>
          <cell r="D387" t="str">
            <v>AR A1071/9</v>
          </cell>
          <cell r="E387" t="str">
            <v>AR A1071/8</v>
          </cell>
          <cell r="F387" t="str">
            <v>AR A1071/7</v>
          </cell>
          <cell r="G387" t="str">
            <v>AR A1071/6</v>
          </cell>
          <cell r="H387" t="str">
            <v>AR A1071/5</v>
          </cell>
          <cell r="I387" t="str">
            <v>AR 15</v>
          </cell>
          <cell r="J387" t="str">
            <v>AR B1070/2</v>
          </cell>
          <cell r="K387" t="str">
            <v>AR 14</v>
          </cell>
          <cell r="L387" t="str">
            <v>AR 13</v>
          </cell>
          <cell r="M387" t="str">
            <v>AP D22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</row>
        <row r="388">
          <cell r="B388" t="str">
            <v>AR A1214</v>
          </cell>
          <cell r="C388" t="str">
            <v>AR A1071/10</v>
          </cell>
          <cell r="D388" t="str">
            <v>AR A1071/9</v>
          </cell>
          <cell r="E388" t="str">
            <v>AR A1071/8</v>
          </cell>
          <cell r="F388" t="str">
            <v>AR A1071/7</v>
          </cell>
          <cell r="G388" t="str">
            <v>AR A1071/6</v>
          </cell>
          <cell r="H388" t="str">
            <v>AR A1071/5</v>
          </cell>
          <cell r="I388" t="str">
            <v>AR 15</v>
          </cell>
          <cell r="J388" t="str">
            <v>AR B1070/2</v>
          </cell>
          <cell r="K388" t="str">
            <v>AR 14</v>
          </cell>
          <cell r="L388" t="str">
            <v>AR 13</v>
          </cell>
          <cell r="M388" t="str">
            <v>AP D22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</row>
        <row r="389">
          <cell r="B389" t="str">
            <v>AR A1214</v>
          </cell>
          <cell r="C389" t="str">
            <v>AR A1071/10</v>
          </cell>
          <cell r="D389" t="str">
            <v>AR A1071/9</v>
          </cell>
          <cell r="E389" t="str">
            <v>AR A1071/8</v>
          </cell>
          <cell r="F389" t="str">
            <v>AR A1071/7</v>
          </cell>
          <cell r="G389" t="str">
            <v>AR A1071/6</v>
          </cell>
          <cell r="H389" t="str">
            <v>AR A1071/5</v>
          </cell>
          <cell r="I389" t="str">
            <v>AR A1071/4</v>
          </cell>
          <cell r="J389" t="str">
            <v>AR 11</v>
          </cell>
          <cell r="K389" t="str">
            <v>AP D23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</row>
        <row r="390">
          <cell r="B390" t="str">
            <v>AR A1214</v>
          </cell>
          <cell r="C390" t="str">
            <v>AR A1071/10</v>
          </cell>
          <cell r="D390" t="str">
            <v>AR A1071/9</v>
          </cell>
          <cell r="E390" t="str">
            <v>AR A1071/8</v>
          </cell>
          <cell r="F390" t="str">
            <v>AR A1071/7</v>
          </cell>
          <cell r="G390" t="str">
            <v>AR A1071/6</v>
          </cell>
          <cell r="H390" t="str">
            <v>AR A1071/5</v>
          </cell>
          <cell r="I390" t="str">
            <v>AR A1071/4</v>
          </cell>
          <cell r="J390" t="str">
            <v>AR 11</v>
          </cell>
          <cell r="K390" t="str">
            <v>AP D23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</row>
        <row r="391">
          <cell r="B391" t="str">
            <v>AR A1214</v>
          </cell>
          <cell r="C391" t="str">
            <v>AR A1071/10</v>
          </cell>
          <cell r="D391" t="str">
            <v>AR A1071/9</v>
          </cell>
          <cell r="E391" t="str">
            <v>AR A1071/8</v>
          </cell>
          <cell r="F391" t="str">
            <v>AR A1071/7</v>
          </cell>
          <cell r="G391" t="str">
            <v>AR A1071/6</v>
          </cell>
          <cell r="H391" t="str">
            <v>AR A1071/5</v>
          </cell>
          <cell r="I391" t="str">
            <v>AR A1071/4</v>
          </cell>
          <cell r="J391" t="str">
            <v>AR 11</v>
          </cell>
          <cell r="K391" t="str">
            <v>AP D23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</row>
        <row r="392">
          <cell r="B392" t="str">
            <v>AR A1214</v>
          </cell>
          <cell r="C392" t="str">
            <v>AR A1071/10</v>
          </cell>
          <cell r="D392" t="str">
            <v>AR A1071/9</v>
          </cell>
          <cell r="E392" t="str">
            <v>AR A1071/8</v>
          </cell>
          <cell r="F392" t="str">
            <v>AR A1071/7</v>
          </cell>
          <cell r="G392" t="str">
            <v>AR A1071/6</v>
          </cell>
          <cell r="H392" t="str">
            <v>AR A1071/5</v>
          </cell>
          <cell r="I392" t="str">
            <v>AR A1071/4</v>
          </cell>
          <cell r="J392" t="str">
            <v>AR 11</v>
          </cell>
          <cell r="K392" t="str">
            <v>AP D23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</row>
        <row r="393">
          <cell r="B393" t="str">
            <v>AR A1214</v>
          </cell>
          <cell r="C393" t="str">
            <v>AR A1071/10</v>
          </cell>
          <cell r="D393" t="str">
            <v>AR A1071/9</v>
          </cell>
          <cell r="E393" t="str">
            <v>AR A1071/8</v>
          </cell>
          <cell r="F393" t="str">
            <v>AR A1071/7</v>
          </cell>
          <cell r="G393" t="str">
            <v>AR A1071/6</v>
          </cell>
          <cell r="H393" t="str">
            <v>AR A1071/5</v>
          </cell>
          <cell r="I393" t="str">
            <v>AR A1071/4</v>
          </cell>
          <cell r="J393" t="str">
            <v>AR 11</v>
          </cell>
          <cell r="K393" t="str">
            <v>AP D23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</row>
        <row r="394">
          <cell r="B394" t="str">
            <v>AR A1214</v>
          </cell>
          <cell r="C394" t="str">
            <v>AR A1071/10</v>
          </cell>
          <cell r="D394" t="str">
            <v>AR A1071/9</v>
          </cell>
          <cell r="E394" t="str">
            <v>AR A1071/8</v>
          </cell>
          <cell r="F394" t="str">
            <v>AR A1071/7</v>
          </cell>
          <cell r="G394" t="str">
            <v>AR A1071/6</v>
          </cell>
          <cell r="H394" t="str">
            <v>AR A1071/5</v>
          </cell>
          <cell r="I394" t="str">
            <v>AR A1071/4</v>
          </cell>
          <cell r="J394" t="str">
            <v>AR 11</v>
          </cell>
          <cell r="K394" t="str">
            <v>AP D23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</row>
        <row r="395">
          <cell r="B395" t="str">
            <v>AR A1214</v>
          </cell>
          <cell r="C395" t="str">
            <v>AR A1071/10</v>
          </cell>
          <cell r="D395" t="str">
            <v>AR A1071/9</v>
          </cell>
          <cell r="E395" t="str">
            <v>AR A1071/8</v>
          </cell>
          <cell r="F395" t="str">
            <v>AR A1071/7</v>
          </cell>
          <cell r="G395" t="str">
            <v>AR A1071/6</v>
          </cell>
          <cell r="H395" t="str">
            <v>AR A1071/5</v>
          </cell>
          <cell r="I395" t="str">
            <v>AR A1071/4</v>
          </cell>
          <cell r="J395" t="str">
            <v>AR 11</v>
          </cell>
          <cell r="K395" t="str">
            <v>AP D23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</row>
        <row r="396">
          <cell r="B396" t="str">
            <v>AR A1214</v>
          </cell>
          <cell r="C396" t="str">
            <v>AR A1071/10</v>
          </cell>
          <cell r="D396" t="str">
            <v>AR A1071/9</v>
          </cell>
          <cell r="E396" t="str">
            <v>AR A1071/8</v>
          </cell>
          <cell r="F396" t="str">
            <v>AR A1071/7</v>
          </cell>
          <cell r="G396" t="str">
            <v>AR A1071/6</v>
          </cell>
          <cell r="H396" t="str">
            <v>AR A1071/5</v>
          </cell>
          <cell r="I396" t="str">
            <v>AR A1071/4</v>
          </cell>
          <cell r="J396" t="str">
            <v>AR 11</v>
          </cell>
          <cell r="K396" t="str">
            <v>AP D23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</row>
        <row r="397">
          <cell r="B397" t="str">
            <v>AR A1214</v>
          </cell>
          <cell r="C397" t="str">
            <v>AR A1071/10</v>
          </cell>
          <cell r="D397" t="str">
            <v>AR A1071/9</v>
          </cell>
          <cell r="E397" t="str">
            <v>AR A1071/8</v>
          </cell>
          <cell r="F397" t="str">
            <v>AR A1071/7</v>
          </cell>
          <cell r="G397" t="str">
            <v>AR A1071/6</v>
          </cell>
          <cell r="H397" t="str">
            <v>AR A1071/5</v>
          </cell>
          <cell r="I397" t="str">
            <v>AR A1071/4</v>
          </cell>
          <cell r="J397" t="str">
            <v>AR 11</v>
          </cell>
          <cell r="K397" t="str">
            <v>AP D23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</row>
        <row r="398">
          <cell r="B398" t="str">
            <v>AR A1214</v>
          </cell>
          <cell r="C398" t="str">
            <v>AR A1071/10</v>
          </cell>
          <cell r="D398" t="str">
            <v>AR A1071/9</v>
          </cell>
          <cell r="E398" t="str">
            <v>AR A1071/8</v>
          </cell>
          <cell r="F398" t="str">
            <v>AR A1071/7</v>
          </cell>
          <cell r="G398" t="str">
            <v>AR A1071/6</v>
          </cell>
          <cell r="H398" t="str">
            <v>AR A1071/5</v>
          </cell>
          <cell r="I398" t="str">
            <v>AR A1071/4</v>
          </cell>
          <cell r="J398" t="str">
            <v>AR 11</v>
          </cell>
          <cell r="K398" t="str">
            <v>AP D23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</row>
        <row r="399">
          <cell r="B399" t="str">
            <v>AR A1214</v>
          </cell>
          <cell r="C399" t="str">
            <v>AR A1071/10</v>
          </cell>
          <cell r="D399" t="str">
            <v>AR A1071/9</v>
          </cell>
          <cell r="E399" t="str">
            <v>AR A1071/8</v>
          </cell>
          <cell r="F399" t="str">
            <v>AR A1071/7</v>
          </cell>
          <cell r="G399" t="str">
            <v>AR A1071/6</v>
          </cell>
          <cell r="H399" t="str">
            <v>AR A1071/5</v>
          </cell>
          <cell r="I399" t="str">
            <v>AR A1071/4</v>
          </cell>
          <cell r="J399" t="str">
            <v>AR 11</v>
          </cell>
          <cell r="K399" t="str">
            <v>AP D23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</row>
        <row r="400">
          <cell r="B400" t="str">
            <v>AR A1214</v>
          </cell>
          <cell r="C400" t="str">
            <v>AR A1071/10</v>
          </cell>
          <cell r="D400" t="str">
            <v>AR A1071/9</v>
          </cell>
          <cell r="E400" t="str">
            <v>AR A1071/8</v>
          </cell>
          <cell r="F400" t="str">
            <v>AR A1071/7</v>
          </cell>
          <cell r="G400" t="str">
            <v>AR A1071/6</v>
          </cell>
          <cell r="H400" t="str">
            <v>AR A1071/5</v>
          </cell>
          <cell r="I400" t="str">
            <v>AR A1071/4</v>
          </cell>
          <cell r="J400" t="str">
            <v>AR 11</v>
          </cell>
          <cell r="K400" t="str">
            <v>AP D23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</row>
        <row r="401">
          <cell r="B401" t="str">
            <v>AR A1214</v>
          </cell>
          <cell r="C401" t="str">
            <v>AR A1071/10</v>
          </cell>
          <cell r="D401" t="str">
            <v>AR A1071/9</v>
          </cell>
          <cell r="E401" t="str">
            <v>AR A1071/8</v>
          </cell>
          <cell r="F401" t="str">
            <v>AR A1071/7</v>
          </cell>
          <cell r="G401" t="str">
            <v>AR A1071/6</v>
          </cell>
          <cell r="H401" t="str">
            <v>AR A1071/5</v>
          </cell>
          <cell r="I401" t="str">
            <v>AR A1071/4</v>
          </cell>
          <cell r="J401" t="str">
            <v>AR 11</v>
          </cell>
          <cell r="K401" t="str">
            <v>AP D23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</row>
        <row r="402">
          <cell r="B402" t="str">
            <v>AR A1214</v>
          </cell>
          <cell r="C402" t="str">
            <v>AR A1071/10</v>
          </cell>
          <cell r="D402" t="str">
            <v>AR A1071/9</v>
          </cell>
          <cell r="E402" t="str">
            <v>AR A1071/8</v>
          </cell>
          <cell r="F402" t="str">
            <v>AR A1071/7</v>
          </cell>
          <cell r="G402" t="str">
            <v>AR A1071/6</v>
          </cell>
          <cell r="H402" t="str">
            <v>AR A1071/5</v>
          </cell>
          <cell r="I402" t="str">
            <v>AR A1071/4</v>
          </cell>
          <cell r="J402" t="str">
            <v>AR 11</v>
          </cell>
          <cell r="K402" t="str">
            <v>AP D23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</row>
        <row r="403">
          <cell r="B403" t="str">
            <v>AR A1214</v>
          </cell>
          <cell r="C403" t="str">
            <v>AR A1071/10</v>
          </cell>
          <cell r="D403" t="str">
            <v>AR A1071/9</v>
          </cell>
          <cell r="E403" t="str">
            <v>AR A1071/8</v>
          </cell>
          <cell r="F403" t="str">
            <v>AR A1071/7</v>
          </cell>
          <cell r="G403" t="str">
            <v>AR A1071/6</v>
          </cell>
          <cell r="H403" t="str">
            <v>AR A1071/5</v>
          </cell>
          <cell r="I403" t="str">
            <v>AR A1071/4</v>
          </cell>
          <cell r="J403" t="str">
            <v>AR 11</v>
          </cell>
          <cell r="K403" t="str">
            <v>AP D23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</row>
        <row r="404">
          <cell r="B404" t="str">
            <v>AR A1214</v>
          </cell>
          <cell r="C404" t="str">
            <v>AR A1071/10</v>
          </cell>
          <cell r="D404" t="str">
            <v>AR A1071/9</v>
          </cell>
          <cell r="E404" t="str">
            <v>AR A1071/8</v>
          </cell>
          <cell r="F404" t="str">
            <v>AR A1071/7</v>
          </cell>
          <cell r="G404" t="str">
            <v>AR A1071/6</v>
          </cell>
          <cell r="H404" t="str">
            <v>AR A1071/5</v>
          </cell>
          <cell r="I404" t="str">
            <v>AR A1071/4</v>
          </cell>
          <cell r="J404" t="str">
            <v>AR 11</v>
          </cell>
          <cell r="K404" t="str">
            <v>AP D23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</row>
        <row r="405">
          <cell r="B405" t="str">
            <v>AR A1214</v>
          </cell>
          <cell r="C405" t="str">
            <v>AR A1071/10</v>
          </cell>
          <cell r="D405" t="str">
            <v>AR A1071/9</v>
          </cell>
          <cell r="E405" t="str">
            <v>AR A1071/8</v>
          </cell>
          <cell r="F405" t="str">
            <v>AR A1071/7</v>
          </cell>
          <cell r="G405" t="str">
            <v>AR A1071/6</v>
          </cell>
          <cell r="H405" t="str">
            <v>AR A1071/5</v>
          </cell>
          <cell r="I405" t="str">
            <v>AR A1071/4</v>
          </cell>
          <cell r="J405" t="str">
            <v>AR 11</v>
          </cell>
          <cell r="K405" t="str">
            <v>AP D23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</row>
        <row r="406">
          <cell r="B406" t="str">
            <v>AR A1214</v>
          </cell>
          <cell r="C406" t="str">
            <v>AR A1071/10</v>
          </cell>
          <cell r="D406" t="str">
            <v>AR A1071/9</v>
          </cell>
          <cell r="E406" t="str">
            <v>AR A1071/8</v>
          </cell>
          <cell r="F406" t="str">
            <v>AR A1071/7</v>
          </cell>
          <cell r="G406" t="str">
            <v>AR A1071/6</v>
          </cell>
          <cell r="H406" t="str">
            <v>AR A1071/5</v>
          </cell>
          <cell r="I406" t="str">
            <v>AR A1071/4</v>
          </cell>
          <cell r="J406" t="str">
            <v>AR 11</v>
          </cell>
          <cell r="K406" t="str">
            <v>AP D23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</row>
        <row r="407">
          <cell r="B407" t="str">
            <v>AR A1214</v>
          </cell>
          <cell r="C407" t="str">
            <v>AR A1071/10</v>
          </cell>
          <cell r="D407" t="str">
            <v>AR A1071/9</v>
          </cell>
          <cell r="E407" t="str">
            <v>AR A1071/8</v>
          </cell>
          <cell r="F407" t="str">
            <v>AR A1071/7</v>
          </cell>
          <cell r="G407" t="str">
            <v>AR A1071/6</v>
          </cell>
          <cell r="H407" t="str">
            <v>AR A1071/5</v>
          </cell>
          <cell r="I407" t="str">
            <v>AR A1071/4</v>
          </cell>
          <cell r="J407" t="str">
            <v>AR 11</v>
          </cell>
          <cell r="K407" t="str">
            <v>AP D23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</row>
        <row r="408">
          <cell r="B408" t="str">
            <v>AR A1214</v>
          </cell>
          <cell r="C408" t="str">
            <v>AR A1071/10</v>
          </cell>
          <cell r="D408" t="str">
            <v>AR A1071/9</v>
          </cell>
          <cell r="E408" t="str">
            <v>AR A1071/8</v>
          </cell>
          <cell r="F408" t="str">
            <v>AR A1071/7</v>
          </cell>
          <cell r="G408" t="str">
            <v>AR A1071/6</v>
          </cell>
          <cell r="H408" t="str">
            <v>AR A1071/5</v>
          </cell>
          <cell r="I408" t="str">
            <v>AR A1071/4</v>
          </cell>
          <cell r="J408" t="str">
            <v>AR 11</v>
          </cell>
          <cell r="K408" t="str">
            <v>AP D23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</row>
        <row r="409">
          <cell r="B409" t="str">
            <v>AR A1214</v>
          </cell>
          <cell r="C409" t="str">
            <v>AR A1071/10</v>
          </cell>
          <cell r="D409" t="str">
            <v>AR A1071/9</v>
          </cell>
          <cell r="E409" t="str">
            <v>AR A1071/8</v>
          </cell>
          <cell r="F409" t="str">
            <v>AR A1071/7</v>
          </cell>
          <cell r="G409" t="str">
            <v>AR A1071/6</v>
          </cell>
          <cell r="H409" t="str">
            <v>AR A1071/5</v>
          </cell>
          <cell r="I409" t="str">
            <v>AR A1071/4</v>
          </cell>
          <cell r="J409" t="str">
            <v>AR 11</v>
          </cell>
          <cell r="K409" t="str">
            <v>AP D23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</row>
        <row r="410">
          <cell r="B410" t="str">
            <v>AR A1214</v>
          </cell>
          <cell r="C410" t="str">
            <v>AR A1071/10</v>
          </cell>
          <cell r="D410" t="str">
            <v>AR A1071/9</v>
          </cell>
          <cell r="E410" t="str">
            <v>AR A1071/8</v>
          </cell>
          <cell r="F410" t="str">
            <v>AR A1071/7</v>
          </cell>
          <cell r="G410" t="str">
            <v>AR A1071/6</v>
          </cell>
          <cell r="H410" t="str">
            <v>AR A1071/5</v>
          </cell>
          <cell r="I410" t="str">
            <v>AR A1071/4</v>
          </cell>
          <cell r="J410" t="str">
            <v>AR 11</v>
          </cell>
          <cell r="K410" t="str">
            <v>AP D23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</row>
        <row r="411">
          <cell r="B411" t="str">
            <v>AR A1214</v>
          </cell>
          <cell r="C411" t="str">
            <v>AR A1071/10</v>
          </cell>
          <cell r="D411" t="str">
            <v>AR A1071/9</v>
          </cell>
          <cell r="E411" t="str">
            <v>AR A1071/8</v>
          </cell>
          <cell r="F411" t="str">
            <v>AR A1071/7</v>
          </cell>
          <cell r="G411" t="str">
            <v>AR A1071/6</v>
          </cell>
          <cell r="H411" t="str">
            <v>AR A1071/5</v>
          </cell>
          <cell r="I411" t="str">
            <v>AR A1071/4</v>
          </cell>
          <cell r="J411" t="str">
            <v>AR 11</v>
          </cell>
          <cell r="K411" t="str">
            <v>AP D23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</row>
        <row r="412">
          <cell r="B412" t="str">
            <v>AR A1214</v>
          </cell>
          <cell r="C412" t="str">
            <v>AR A1071/10</v>
          </cell>
          <cell r="D412" t="str">
            <v>AR A1071/9</v>
          </cell>
          <cell r="E412" t="str">
            <v>AR A1071/8</v>
          </cell>
          <cell r="F412" t="str">
            <v>AR A1071/7</v>
          </cell>
          <cell r="G412" t="str">
            <v>AR A1071/6</v>
          </cell>
          <cell r="H412" t="str">
            <v>AR A1071/5</v>
          </cell>
          <cell r="I412" t="str">
            <v>AR A1071/4</v>
          </cell>
          <cell r="J412" t="str">
            <v>AR 11</v>
          </cell>
          <cell r="K412" t="str">
            <v>AP D23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</row>
        <row r="413">
          <cell r="B413" t="str">
            <v>AR A1214</v>
          </cell>
          <cell r="C413" t="str">
            <v>AR A1071/10</v>
          </cell>
          <cell r="D413" t="str">
            <v>AR A1071/9</v>
          </cell>
          <cell r="E413" t="str">
            <v>AR A1071/8</v>
          </cell>
          <cell r="F413" t="str">
            <v>AR A1071/7</v>
          </cell>
          <cell r="G413" t="str">
            <v>AR A1071/6</v>
          </cell>
          <cell r="H413" t="str">
            <v>AR A1071/5</v>
          </cell>
          <cell r="I413" t="str">
            <v>AR A1071/4</v>
          </cell>
          <cell r="J413" t="str">
            <v>AR 11</v>
          </cell>
          <cell r="K413" t="str">
            <v>AP21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</row>
        <row r="414">
          <cell r="B414" t="str">
            <v>AR A1214</v>
          </cell>
          <cell r="C414" t="str">
            <v>AR A1071/10</v>
          </cell>
          <cell r="D414" t="str">
            <v>AR A1071/9</v>
          </cell>
          <cell r="E414" t="str">
            <v>AR A1071/8</v>
          </cell>
          <cell r="F414" t="str">
            <v>AR A1071/7</v>
          </cell>
          <cell r="G414" t="str">
            <v>AR A1071/6</v>
          </cell>
          <cell r="H414" t="str">
            <v>AR A1071/5</v>
          </cell>
          <cell r="I414" t="str">
            <v>AR A1071/4</v>
          </cell>
          <cell r="J414" t="str">
            <v>AR 11</v>
          </cell>
          <cell r="K414" t="str">
            <v>AP21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</row>
        <row r="415">
          <cell r="B415" t="str">
            <v>AR A1214</v>
          </cell>
          <cell r="C415" t="str">
            <v>AR A1071/10</v>
          </cell>
          <cell r="D415" t="str">
            <v>AR A1071/9</v>
          </cell>
          <cell r="E415" t="str">
            <v>AR A1071/8</v>
          </cell>
          <cell r="F415" t="str">
            <v>AR A1071/7</v>
          </cell>
          <cell r="G415" t="str">
            <v>AR A1071/6</v>
          </cell>
          <cell r="H415" t="str">
            <v>AR A1071/5</v>
          </cell>
          <cell r="I415" t="str">
            <v>AR A1071/4</v>
          </cell>
          <cell r="J415" t="str">
            <v>AR 11</v>
          </cell>
          <cell r="K415" t="str">
            <v>AP21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</row>
        <row r="416">
          <cell r="B416" t="str">
            <v>AR A1214</v>
          </cell>
          <cell r="C416" t="str">
            <v>AR A1071/10</v>
          </cell>
          <cell r="D416" t="str">
            <v>AR A1071/9</v>
          </cell>
          <cell r="E416" t="str">
            <v>AR A1071/8</v>
          </cell>
          <cell r="F416" t="str">
            <v>AR A1071/7</v>
          </cell>
          <cell r="G416" t="str">
            <v>AR A1071/6</v>
          </cell>
          <cell r="H416" t="str">
            <v>AR A1071/5</v>
          </cell>
          <cell r="I416" t="str">
            <v>AR A1071/4</v>
          </cell>
          <cell r="J416" t="str">
            <v>AR 11</v>
          </cell>
          <cell r="K416" t="str">
            <v>AP21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</row>
        <row r="417">
          <cell r="B417" t="str">
            <v>AR A1214</v>
          </cell>
          <cell r="C417" t="str">
            <v>AR A1071/10</v>
          </cell>
          <cell r="D417" t="str">
            <v>AR A1071/9</v>
          </cell>
          <cell r="E417" t="str">
            <v>AR A1071/8</v>
          </cell>
          <cell r="F417" t="str">
            <v>AR A1071/7</v>
          </cell>
          <cell r="G417" t="str">
            <v>AR A1071/6</v>
          </cell>
          <cell r="H417" t="str">
            <v>AR A1071/5</v>
          </cell>
          <cell r="I417" t="str">
            <v>AR A1071/4</v>
          </cell>
          <cell r="J417" t="str">
            <v>AR 11</v>
          </cell>
          <cell r="K417" t="str">
            <v>AP21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</row>
        <row r="418">
          <cell r="B418" t="str">
            <v>AR A1214</v>
          </cell>
          <cell r="C418" t="str">
            <v>AR A1071/10</v>
          </cell>
          <cell r="D418" t="str">
            <v>AR A1071/9</v>
          </cell>
          <cell r="E418" t="str">
            <v>AR A1071/8</v>
          </cell>
          <cell r="F418" t="str">
            <v>AR A1071/7</v>
          </cell>
          <cell r="G418" t="str">
            <v>AR A1071/6</v>
          </cell>
          <cell r="H418" t="str">
            <v>AR A1071/5</v>
          </cell>
          <cell r="I418" t="str">
            <v>AR A1071/4</v>
          </cell>
          <cell r="J418" t="str">
            <v>AR 11</v>
          </cell>
          <cell r="K418" t="str">
            <v>AP21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</row>
        <row r="419">
          <cell r="B419" t="str">
            <v>AR A1214</v>
          </cell>
          <cell r="C419" t="str">
            <v>AR A1071/10</v>
          </cell>
          <cell r="D419" t="str">
            <v>AR A1071/9</v>
          </cell>
          <cell r="E419" t="str">
            <v>AR A1071/8</v>
          </cell>
          <cell r="F419" t="str">
            <v>AR A1071/7</v>
          </cell>
          <cell r="G419" t="str">
            <v>AR A1071/6</v>
          </cell>
          <cell r="H419" t="str">
            <v>AR A1071/5</v>
          </cell>
          <cell r="I419" t="str">
            <v>AR A1071/4</v>
          </cell>
          <cell r="J419" t="str">
            <v>AR 11</v>
          </cell>
          <cell r="K419" t="str">
            <v>AP21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</row>
        <row r="420">
          <cell r="B420" t="str">
            <v>AR A1214</v>
          </cell>
          <cell r="C420" t="str">
            <v>AR A1071/10</v>
          </cell>
          <cell r="D420" t="str">
            <v>AR A1071/9</v>
          </cell>
          <cell r="E420" t="str">
            <v>AR A1071/8</v>
          </cell>
          <cell r="F420" t="str">
            <v>AR A1071/7</v>
          </cell>
          <cell r="G420" t="str">
            <v>AR A1071/6</v>
          </cell>
          <cell r="H420" t="str">
            <v>AR A1071/5</v>
          </cell>
          <cell r="I420" t="str">
            <v>AR A1071/4</v>
          </cell>
          <cell r="J420" t="str">
            <v>AR 11</v>
          </cell>
          <cell r="K420" t="str">
            <v>AP21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</row>
        <row r="421">
          <cell r="B421" t="str">
            <v>AR A1214</v>
          </cell>
          <cell r="C421" t="str">
            <v>AR A1071/10</v>
          </cell>
          <cell r="D421" t="str">
            <v>AR A1071/9</v>
          </cell>
          <cell r="E421" t="str">
            <v>AR A1071/8</v>
          </cell>
          <cell r="F421" t="str">
            <v>AR A1071/7</v>
          </cell>
          <cell r="G421" t="str">
            <v>AR A1071/6</v>
          </cell>
          <cell r="H421" t="str">
            <v>AR A1071/5</v>
          </cell>
          <cell r="I421" t="str">
            <v>AR A1071/4</v>
          </cell>
          <cell r="J421" t="str">
            <v>AR 11</v>
          </cell>
          <cell r="K421" t="str">
            <v>AP21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</row>
        <row r="422">
          <cell r="B422" t="str">
            <v>AR A1214</v>
          </cell>
          <cell r="C422" t="str">
            <v>AR A1071/10</v>
          </cell>
          <cell r="D422" t="str">
            <v>AR A1071/9</v>
          </cell>
          <cell r="E422" t="str">
            <v>AR A1071/8</v>
          </cell>
          <cell r="F422" t="str">
            <v>AR A1071/7</v>
          </cell>
          <cell r="G422" t="str">
            <v>AR A1071/6</v>
          </cell>
          <cell r="H422" t="str">
            <v>AR A1071/5</v>
          </cell>
          <cell r="I422" t="str">
            <v>AR A1071/4</v>
          </cell>
          <cell r="J422" t="str">
            <v>AR 11</v>
          </cell>
          <cell r="K422" t="str">
            <v>AP21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</row>
        <row r="423">
          <cell r="B423" t="str">
            <v>AR A1214</v>
          </cell>
          <cell r="C423" t="str">
            <v>AR A1071/10</v>
          </cell>
          <cell r="D423" t="str">
            <v>AR A1071/9</v>
          </cell>
          <cell r="E423" t="str">
            <v>AR A1071/8</v>
          </cell>
          <cell r="F423" t="str">
            <v>AR A1071/7</v>
          </cell>
          <cell r="G423" t="str">
            <v>AR A1071/6</v>
          </cell>
          <cell r="H423" t="str">
            <v>AR A1071/5</v>
          </cell>
          <cell r="I423" t="str">
            <v>AR A1071/4</v>
          </cell>
          <cell r="J423" t="str">
            <v>AR 11</v>
          </cell>
          <cell r="K423" t="str">
            <v>AP21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</row>
        <row r="424">
          <cell r="B424" t="str">
            <v>AR A1214</v>
          </cell>
          <cell r="C424" t="str">
            <v>AR A1071/10</v>
          </cell>
          <cell r="D424" t="str">
            <v>AR A1071/9</v>
          </cell>
          <cell r="E424" t="str">
            <v>AR A1071/8</v>
          </cell>
          <cell r="F424" t="str">
            <v>AR A1071/7</v>
          </cell>
          <cell r="G424" t="str">
            <v>AR A1071/6</v>
          </cell>
          <cell r="H424" t="str">
            <v>AR A1071/5</v>
          </cell>
          <cell r="I424" t="str">
            <v>AR A1071/4</v>
          </cell>
          <cell r="J424" t="str">
            <v>AR 11</v>
          </cell>
          <cell r="K424" t="str">
            <v>AP21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</row>
        <row r="425">
          <cell r="B425" t="str">
            <v>AR A1214</v>
          </cell>
          <cell r="C425" t="str">
            <v>AR A1071/10</v>
          </cell>
          <cell r="D425" t="str">
            <v>AR A1071/9</v>
          </cell>
          <cell r="E425" t="str">
            <v>AR A1071/8</v>
          </cell>
          <cell r="F425" t="str">
            <v>AR A1071/7</v>
          </cell>
          <cell r="G425" t="str">
            <v>AR A1071/6</v>
          </cell>
          <cell r="H425" t="str">
            <v>AR A1071/5</v>
          </cell>
          <cell r="I425" t="str">
            <v>AR A1071/4</v>
          </cell>
          <cell r="J425" t="str">
            <v>AR 11</v>
          </cell>
          <cell r="K425" t="str">
            <v>AP21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</row>
        <row r="426">
          <cell r="B426" t="str">
            <v>AR A1214</v>
          </cell>
          <cell r="C426" t="str">
            <v>AR A1071/10</v>
          </cell>
          <cell r="D426" t="str">
            <v>AR A1071/9</v>
          </cell>
          <cell r="E426" t="str">
            <v>AR A1071/8</v>
          </cell>
          <cell r="F426" t="str">
            <v>AR A1071/7</v>
          </cell>
          <cell r="G426" t="str">
            <v>AR A1071/6</v>
          </cell>
          <cell r="H426" t="str">
            <v>AR A1071/5</v>
          </cell>
          <cell r="I426" t="str">
            <v>AR A1071/4</v>
          </cell>
          <cell r="J426" t="str">
            <v>AR 11</v>
          </cell>
          <cell r="K426" t="str">
            <v>AP21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</row>
        <row r="427">
          <cell r="B427" t="str">
            <v>AR A1214</v>
          </cell>
          <cell r="C427" t="str">
            <v>AR A1071/10</v>
          </cell>
          <cell r="D427" t="str">
            <v>AR A1071/9</v>
          </cell>
          <cell r="E427" t="str">
            <v>AR A1071/8</v>
          </cell>
          <cell r="F427" t="str">
            <v>AR A1071/7</v>
          </cell>
          <cell r="G427" t="str">
            <v>AR A1071/6</v>
          </cell>
          <cell r="H427" t="str">
            <v>AR A1071/5</v>
          </cell>
          <cell r="I427" t="str">
            <v>AR A1071/4</v>
          </cell>
          <cell r="J427" t="str">
            <v>AR 11</v>
          </cell>
          <cell r="K427" t="str">
            <v>AP21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</row>
        <row r="428">
          <cell r="B428" t="str">
            <v>AR A1214</v>
          </cell>
          <cell r="C428" t="str">
            <v>AR A1071/10</v>
          </cell>
          <cell r="D428" t="str">
            <v>AR A1071/9</v>
          </cell>
          <cell r="E428" t="str">
            <v>AR A1071/8</v>
          </cell>
          <cell r="F428" t="str">
            <v>AR A1071/7</v>
          </cell>
          <cell r="G428" t="str">
            <v>AR A1071/6</v>
          </cell>
          <cell r="H428" t="str">
            <v>AR A1071/5</v>
          </cell>
          <cell r="I428" t="str">
            <v>AR A1071/4</v>
          </cell>
          <cell r="J428" t="str">
            <v>AR 11</v>
          </cell>
          <cell r="K428" t="str">
            <v>AP21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</row>
        <row r="429">
          <cell r="B429" t="str">
            <v>AR A1214</v>
          </cell>
          <cell r="C429" t="str">
            <v>AR A1071/10</v>
          </cell>
          <cell r="D429" t="str">
            <v>AR A1071/9</v>
          </cell>
          <cell r="E429" t="str">
            <v>AR A1071/8</v>
          </cell>
          <cell r="F429" t="str">
            <v>AR A1071/7</v>
          </cell>
          <cell r="G429" t="str">
            <v>AR A1071/6</v>
          </cell>
          <cell r="H429" t="str">
            <v>AR A1071/5</v>
          </cell>
          <cell r="I429" t="str">
            <v>AR A1071/4</v>
          </cell>
          <cell r="J429" t="str">
            <v>AR 11</v>
          </cell>
          <cell r="K429" t="str">
            <v>AP21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</row>
        <row r="430">
          <cell r="B430" t="str">
            <v>AR A1214</v>
          </cell>
          <cell r="C430" t="str">
            <v>AR A1071/10</v>
          </cell>
          <cell r="D430" t="str">
            <v>AR A1071/9</v>
          </cell>
          <cell r="E430" t="str">
            <v>AR A1071/8</v>
          </cell>
          <cell r="F430" t="str">
            <v>AR A1071/7</v>
          </cell>
          <cell r="G430" t="str">
            <v>AR A1071/6</v>
          </cell>
          <cell r="H430" t="str">
            <v>AR A1071/5</v>
          </cell>
          <cell r="I430" t="str">
            <v>AR A1071/4</v>
          </cell>
          <cell r="J430" t="str">
            <v>AR 11</v>
          </cell>
          <cell r="K430" t="str">
            <v>AP21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</row>
        <row r="431">
          <cell r="B431" t="str">
            <v>AR A1214</v>
          </cell>
          <cell r="C431" t="str">
            <v>AR A1071/10</v>
          </cell>
          <cell r="D431" t="str">
            <v>AR A1071/9</v>
          </cell>
          <cell r="E431" t="str">
            <v>AR A1071/8</v>
          </cell>
          <cell r="F431" t="str">
            <v>AR A1071/7</v>
          </cell>
          <cell r="G431" t="str">
            <v>AR A1071/6</v>
          </cell>
          <cell r="H431" t="str">
            <v>AR A1071/5</v>
          </cell>
          <cell r="I431" t="str">
            <v>AR A1071/4</v>
          </cell>
          <cell r="J431" t="str">
            <v>AR 11</v>
          </cell>
          <cell r="K431" t="str">
            <v>AP21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</row>
        <row r="432">
          <cell r="B432" t="str">
            <v>AR A1214</v>
          </cell>
          <cell r="C432" t="str">
            <v>AR A1071/10</v>
          </cell>
          <cell r="D432" t="str">
            <v>AR A1071/9</v>
          </cell>
          <cell r="E432" t="str">
            <v>AR A1071/8</v>
          </cell>
          <cell r="F432" t="str">
            <v>AR A1071/7</v>
          </cell>
          <cell r="G432" t="str">
            <v>AR A1071/6</v>
          </cell>
          <cell r="H432" t="str">
            <v>AR A1071/5</v>
          </cell>
          <cell r="I432" t="str">
            <v>AR A1071/4</v>
          </cell>
          <cell r="J432" t="str">
            <v>AR 11</v>
          </cell>
          <cell r="K432" t="str">
            <v>AP21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</row>
        <row r="433">
          <cell r="B433" t="str">
            <v>AR A1214</v>
          </cell>
          <cell r="C433" t="str">
            <v>AR A1071/10</v>
          </cell>
          <cell r="D433" t="str">
            <v>AR A1071/9</v>
          </cell>
          <cell r="E433" t="str">
            <v>AR A1071/8</v>
          </cell>
          <cell r="F433" t="str">
            <v>AR A1071/7</v>
          </cell>
          <cell r="G433" t="str">
            <v>AR A1071/6</v>
          </cell>
          <cell r="H433" t="str">
            <v>AR A1071/5</v>
          </cell>
          <cell r="I433" t="str">
            <v>AR A1071/4</v>
          </cell>
          <cell r="J433" t="str">
            <v>AR 11</v>
          </cell>
          <cell r="K433" t="str">
            <v>AP21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</row>
        <row r="434">
          <cell r="B434" t="str">
            <v>AR A1214</v>
          </cell>
          <cell r="C434" t="str">
            <v>AR A1071/10</v>
          </cell>
          <cell r="D434" t="str">
            <v>AR A1071/9</v>
          </cell>
          <cell r="E434" t="str">
            <v>AR A1071/8</v>
          </cell>
          <cell r="F434" t="str">
            <v>AR A1071/7</v>
          </cell>
          <cell r="G434" t="str">
            <v>AR A1071/6</v>
          </cell>
          <cell r="H434" t="str">
            <v>AR A1071/5</v>
          </cell>
          <cell r="I434" t="str">
            <v>AR A1071/4</v>
          </cell>
          <cell r="J434" t="str">
            <v>AR 11</v>
          </cell>
          <cell r="K434" t="str">
            <v>AP21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</row>
        <row r="435">
          <cell r="B435" t="str">
            <v>AR A1214</v>
          </cell>
          <cell r="C435" t="str">
            <v>AR A1071/10</v>
          </cell>
          <cell r="D435" t="str">
            <v>AR A1071/9</v>
          </cell>
          <cell r="E435" t="str">
            <v>AR A1071/8</v>
          </cell>
          <cell r="F435" t="str">
            <v>AR A1071/7</v>
          </cell>
          <cell r="G435" t="str">
            <v>AR A1071/6</v>
          </cell>
          <cell r="H435" t="str">
            <v>AR A1071/5</v>
          </cell>
          <cell r="I435" t="str">
            <v>AR A1071/4</v>
          </cell>
          <cell r="J435" t="str">
            <v>AR 11</v>
          </cell>
          <cell r="K435" t="str">
            <v>AP21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</row>
        <row r="436">
          <cell r="B436" t="str">
            <v>AR A1214</v>
          </cell>
          <cell r="C436" t="str">
            <v>AR A1071/10</v>
          </cell>
          <cell r="D436" t="str">
            <v>AR A1071/9</v>
          </cell>
          <cell r="E436" t="str">
            <v>AR A1071/8</v>
          </cell>
          <cell r="F436" t="str">
            <v>AR A1071/7</v>
          </cell>
          <cell r="G436" t="str">
            <v>AR A1071/6</v>
          </cell>
          <cell r="H436" t="str">
            <v>AR A1071/5</v>
          </cell>
          <cell r="I436" t="str">
            <v>AR A1071/4</v>
          </cell>
          <cell r="J436" t="str">
            <v>AR 11</v>
          </cell>
          <cell r="K436" t="str">
            <v>AP21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</row>
        <row r="437">
          <cell r="B437" t="str">
            <v>AR A1214</v>
          </cell>
          <cell r="C437" t="str">
            <v>AR A1071/10</v>
          </cell>
          <cell r="D437" t="str">
            <v>AR A1071/9</v>
          </cell>
          <cell r="E437" t="str">
            <v>AR A1071/8</v>
          </cell>
          <cell r="F437" t="str">
            <v>AR A1071/7</v>
          </cell>
          <cell r="G437" t="str">
            <v>AR A1071/6</v>
          </cell>
          <cell r="H437" t="str">
            <v>AR A1071/5</v>
          </cell>
          <cell r="I437" t="str">
            <v>AR A1071/4</v>
          </cell>
          <cell r="J437" t="str">
            <v>AR 11</v>
          </cell>
          <cell r="K437" t="str">
            <v>AP21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</row>
        <row r="438">
          <cell r="B438" t="str">
            <v>AR A1214</v>
          </cell>
          <cell r="C438" t="str">
            <v>AR A1071/10</v>
          </cell>
          <cell r="D438" t="str">
            <v>AR A1071/9</v>
          </cell>
          <cell r="E438" t="str">
            <v>AR A1071/8</v>
          </cell>
          <cell r="F438" t="str">
            <v>AR A1071/7</v>
          </cell>
          <cell r="G438" t="str">
            <v>AR A1071/6</v>
          </cell>
          <cell r="H438" t="str">
            <v>AR A1071/5</v>
          </cell>
          <cell r="I438" t="str">
            <v>AR A1071/4</v>
          </cell>
          <cell r="J438" t="str">
            <v>AR 11</v>
          </cell>
          <cell r="K438" t="str">
            <v>AP21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</row>
        <row r="439">
          <cell r="B439" t="str">
            <v>AR A1214</v>
          </cell>
          <cell r="C439" t="str">
            <v>AR A1071/10</v>
          </cell>
          <cell r="D439" t="str">
            <v>AR A1071/9</v>
          </cell>
          <cell r="E439" t="str">
            <v>AR A1071/8</v>
          </cell>
          <cell r="F439" t="str">
            <v>AR A1071/7</v>
          </cell>
          <cell r="G439" t="str">
            <v>AR A1071/6</v>
          </cell>
          <cell r="H439" t="str">
            <v>AR A1071/5</v>
          </cell>
          <cell r="I439" t="str">
            <v>AR A1071/4</v>
          </cell>
          <cell r="J439" t="str">
            <v>AR 11</v>
          </cell>
          <cell r="K439" t="str">
            <v>AP21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</row>
        <row r="440">
          <cell r="B440" t="str">
            <v>AR A1214</v>
          </cell>
          <cell r="C440" t="str">
            <v>AR A1071/10</v>
          </cell>
          <cell r="D440" t="str">
            <v>AR A1071/9</v>
          </cell>
          <cell r="E440" t="str">
            <v>AR A1071/8</v>
          </cell>
          <cell r="F440" t="str">
            <v>AR A1071/7</v>
          </cell>
          <cell r="G440" t="str">
            <v>AR A1071/6</v>
          </cell>
          <cell r="H440" t="str">
            <v>AR A1071/5</v>
          </cell>
          <cell r="I440" t="str">
            <v>AR A1071/4</v>
          </cell>
          <cell r="J440" t="str">
            <v>AR 11</v>
          </cell>
          <cell r="K440" t="str">
            <v>AP21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</row>
        <row r="441">
          <cell r="B441" t="str">
            <v>AR A1214</v>
          </cell>
          <cell r="C441" t="str">
            <v>AR A1071/10</v>
          </cell>
          <cell r="D441" t="str">
            <v>AR A1071/9</v>
          </cell>
          <cell r="E441" t="str">
            <v>AR A1071/8</v>
          </cell>
          <cell r="F441" t="str">
            <v>AR A1071/7</v>
          </cell>
          <cell r="G441" t="str">
            <v>AR A1071/6</v>
          </cell>
          <cell r="H441" t="str">
            <v>AR A1071/5</v>
          </cell>
          <cell r="I441" t="str">
            <v>AR A1071/4</v>
          </cell>
          <cell r="J441" t="str">
            <v>AR 11</v>
          </cell>
          <cell r="K441" t="str">
            <v>AP21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</row>
        <row r="442">
          <cell r="B442" t="str">
            <v>AR A1214</v>
          </cell>
          <cell r="C442" t="str">
            <v>AR A1071/10</v>
          </cell>
          <cell r="D442" t="str">
            <v>AR A1071/9</v>
          </cell>
          <cell r="E442" t="str">
            <v>AR A1071/8</v>
          </cell>
          <cell r="F442" t="str">
            <v>AR A1071/7</v>
          </cell>
          <cell r="G442" t="str">
            <v>AR A1071/6</v>
          </cell>
          <cell r="H442" t="str">
            <v>AR A1071/5</v>
          </cell>
          <cell r="I442" t="str">
            <v>AR A1071/4</v>
          </cell>
          <cell r="J442" t="str">
            <v>AR 11</v>
          </cell>
          <cell r="K442" t="str">
            <v>AP21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</row>
        <row r="443">
          <cell r="B443" t="str">
            <v>AR A1214</v>
          </cell>
          <cell r="C443" t="str">
            <v>AR A1071/10</v>
          </cell>
          <cell r="D443" t="str">
            <v>AR A1071/9</v>
          </cell>
          <cell r="E443" t="str">
            <v>AR A1071/8</v>
          </cell>
          <cell r="F443" t="str">
            <v>AR A1071/7</v>
          </cell>
          <cell r="G443" t="str">
            <v>AR A1071/6</v>
          </cell>
          <cell r="H443" t="str">
            <v>AR A1071/5</v>
          </cell>
          <cell r="I443" t="str">
            <v>AR A1071/4</v>
          </cell>
          <cell r="J443" t="str">
            <v>AR 11</v>
          </cell>
          <cell r="K443" t="str">
            <v>AP21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</row>
        <row r="444">
          <cell r="B444" t="str">
            <v>AR A1214</v>
          </cell>
          <cell r="C444" t="str">
            <v>AR A1071/10</v>
          </cell>
          <cell r="D444" t="str">
            <v>AR A1071/9</v>
          </cell>
          <cell r="E444" t="str">
            <v>AR A1071/8</v>
          </cell>
          <cell r="F444" t="str">
            <v>AR A1071/7</v>
          </cell>
          <cell r="G444" t="str">
            <v>AR A1071/6</v>
          </cell>
          <cell r="H444" t="str">
            <v>AR A1071/5</v>
          </cell>
          <cell r="I444" t="str">
            <v>AR A1071/4</v>
          </cell>
          <cell r="J444" t="str">
            <v>AR 11</v>
          </cell>
          <cell r="K444" t="str">
            <v>AP21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</row>
        <row r="445">
          <cell r="B445" t="str">
            <v>AR A1214</v>
          </cell>
          <cell r="C445" t="str">
            <v>AR A1071/10</v>
          </cell>
          <cell r="D445" t="str">
            <v>AR A1071/9</v>
          </cell>
          <cell r="E445" t="str">
            <v>AR A1071/8</v>
          </cell>
          <cell r="F445" t="str">
            <v>AR A1071/7</v>
          </cell>
          <cell r="G445" t="str">
            <v>AR A1071/6</v>
          </cell>
          <cell r="H445" t="str">
            <v>AR A1071/5</v>
          </cell>
          <cell r="I445" t="str">
            <v>AR A1071/4</v>
          </cell>
          <cell r="J445" t="str">
            <v>AR 11</v>
          </cell>
          <cell r="K445" t="str">
            <v>AP21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</row>
        <row r="446">
          <cell r="B446" t="str">
            <v>AR A1214</v>
          </cell>
          <cell r="C446" t="str">
            <v>AR A1071/10</v>
          </cell>
          <cell r="D446" t="str">
            <v>AR A1071/9</v>
          </cell>
          <cell r="E446" t="str">
            <v>AR A1071/8</v>
          </cell>
          <cell r="F446" t="str">
            <v>AR A1071/7</v>
          </cell>
          <cell r="G446" t="str">
            <v>AR A1071/6</v>
          </cell>
          <cell r="H446" t="str">
            <v>AR A1071/5</v>
          </cell>
          <cell r="I446" t="str">
            <v>AR A1071/4</v>
          </cell>
          <cell r="J446" t="str">
            <v>AR 11</v>
          </cell>
          <cell r="K446" t="str">
            <v>AP21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</row>
        <row r="447">
          <cell r="B447" t="str">
            <v>AR A1214</v>
          </cell>
          <cell r="C447" t="str">
            <v>AR A1071/10</v>
          </cell>
          <cell r="D447" t="str">
            <v>AR A1071/9</v>
          </cell>
          <cell r="E447" t="str">
            <v>AR A1071/8</v>
          </cell>
          <cell r="F447" t="str">
            <v>AR A1071/7</v>
          </cell>
          <cell r="G447" t="str">
            <v>AR A1071/6</v>
          </cell>
          <cell r="H447" t="str">
            <v>AR A1071/5</v>
          </cell>
          <cell r="I447" t="str">
            <v>AR A1071/4</v>
          </cell>
          <cell r="J447" t="str">
            <v>AR 11</v>
          </cell>
          <cell r="K447" t="str">
            <v>AP21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</row>
        <row r="448">
          <cell r="B448" t="str">
            <v>AR A1214</v>
          </cell>
          <cell r="C448" t="str">
            <v>AR A1071/10</v>
          </cell>
          <cell r="D448" t="str">
            <v>AR A1071/9</v>
          </cell>
          <cell r="E448" t="str">
            <v>AR A1071/8</v>
          </cell>
          <cell r="F448" t="str">
            <v>AR A1071/7</v>
          </cell>
          <cell r="G448" t="str">
            <v>AR A1071/6</v>
          </cell>
          <cell r="H448" t="str">
            <v>AR A1071/5</v>
          </cell>
          <cell r="I448" t="str">
            <v>AR A1071/4</v>
          </cell>
          <cell r="J448" t="str">
            <v>AR 11</v>
          </cell>
          <cell r="K448" t="str">
            <v>AP21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</row>
        <row r="449">
          <cell r="B449" t="str">
            <v>AR A1214</v>
          </cell>
          <cell r="C449" t="str">
            <v>AR A1071/10</v>
          </cell>
          <cell r="D449" t="str">
            <v>AR A1071/9</v>
          </cell>
          <cell r="E449" t="str">
            <v>AR A1071/8</v>
          </cell>
          <cell r="F449" t="str">
            <v>AR A1071/7</v>
          </cell>
          <cell r="G449" t="str">
            <v>AR A1071/6</v>
          </cell>
          <cell r="H449" t="str">
            <v>AR A1071/5</v>
          </cell>
          <cell r="I449" t="str">
            <v>AR A1071/4</v>
          </cell>
          <cell r="J449" t="str">
            <v>AR 10</v>
          </cell>
          <cell r="K449" t="str">
            <v>AR 9</v>
          </cell>
          <cell r="L449" t="str">
            <v>AP D24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</row>
        <row r="450">
          <cell r="B450" t="str">
            <v>AR A1214</v>
          </cell>
          <cell r="C450" t="str">
            <v>AR A1071/10</v>
          </cell>
          <cell r="D450" t="str">
            <v>AR A1071/9</v>
          </cell>
          <cell r="E450" t="str">
            <v>AR A1071/8</v>
          </cell>
          <cell r="F450" t="str">
            <v>AR A1071/7</v>
          </cell>
          <cell r="G450" t="str">
            <v>AR A1071/6</v>
          </cell>
          <cell r="H450" t="str">
            <v>AR A1071/5</v>
          </cell>
          <cell r="I450" t="str">
            <v>AR A1071/4</v>
          </cell>
          <cell r="J450" t="str">
            <v>AR 10</v>
          </cell>
          <cell r="K450" t="str">
            <v>AR 9</v>
          </cell>
          <cell r="L450" t="str">
            <v>AP D24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</row>
        <row r="451">
          <cell r="B451" t="str">
            <v>AR A1214</v>
          </cell>
          <cell r="C451" t="str">
            <v>AR A1071/10</v>
          </cell>
          <cell r="D451" t="str">
            <v>AR A1071/9</v>
          </cell>
          <cell r="E451" t="str">
            <v>AR A1071/8</v>
          </cell>
          <cell r="F451" t="str">
            <v>AR A1071/7</v>
          </cell>
          <cell r="G451" t="str">
            <v>AR A1071/6</v>
          </cell>
          <cell r="H451" t="str">
            <v>AR A1071/5</v>
          </cell>
          <cell r="I451" t="str">
            <v>AR A1071/4</v>
          </cell>
          <cell r="J451" t="str">
            <v>AR 10</v>
          </cell>
          <cell r="K451" t="str">
            <v>AR 9</v>
          </cell>
          <cell r="L451" t="str">
            <v>AP D24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</row>
        <row r="452">
          <cell r="B452" t="str">
            <v>AR A1214</v>
          </cell>
          <cell r="C452" t="str">
            <v>AR A1071/10</v>
          </cell>
          <cell r="D452" t="str">
            <v>AR A1071/9</v>
          </cell>
          <cell r="E452" t="str">
            <v>AR A1071/8</v>
          </cell>
          <cell r="F452" t="str">
            <v>AR A1071/7</v>
          </cell>
          <cell r="G452" t="str">
            <v>AR A1071/6</v>
          </cell>
          <cell r="H452" t="str">
            <v>AR A1071/5</v>
          </cell>
          <cell r="I452" t="str">
            <v>AR A1071/4</v>
          </cell>
          <cell r="J452" t="str">
            <v>AR 10</v>
          </cell>
          <cell r="K452" t="str">
            <v>AR 9</v>
          </cell>
          <cell r="L452" t="str">
            <v>AP D24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</row>
        <row r="453">
          <cell r="B453" t="str">
            <v>AR A1214</v>
          </cell>
          <cell r="C453" t="str">
            <v>AR A1071/10</v>
          </cell>
          <cell r="D453" t="str">
            <v>AR A1071/9</v>
          </cell>
          <cell r="E453" t="str">
            <v>AR A1071/8</v>
          </cell>
          <cell r="F453" t="str">
            <v>AR A1071/7</v>
          </cell>
          <cell r="G453" t="str">
            <v>AR A1071/6</v>
          </cell>
          <cell r="H453" t="str">
            <v>AR A1071/5</v>
          </cell>
          <cell r="I453" t="str">
            <v>AR A1071/4</v>
          </cell>
          <cell r="J453" t="str">
            <v>AR 10</v>
          </cell>
          <cell r="K453" t="str">
            <v>AR 9</v>
          </cell>
          <cell r="L453" t="str">
            <v>AP D24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</row>
        <row r="454">
          <cell r="B454" t="str">
            <v>AR A1214</v>
          </cell>
          <cell r="C454" t="str">
            <v>AR A1071/10</v>
          </cell>
          <cell r="D454" t="str">
            <v>AR A1071/9</v>
          </cell>
          <cell r="E454" t="str">
            <v>AR A1071/8</v>
          </cell>
          <cell r="F454" t="str">
            <v>AR A1071/7</v>
          </cell>
          <cell r="G454" t="str">
            <v>AR A1071/6</v>
          </cell>
          <cell r="H454" t="str">
            <v>AR A1071/5</v>
          </cell>
          <cell r="I454" t="str">
            <v>AR A1071/4</v>
          </cell>
          <cell r="J454" t="str">
            <v>AR 10</v>
          </cell>
          <cell r="K454" t="str">
            <v>AR 9</v>
          </cell>
          <cell r="L454" t="str">
            <v>AP D24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</row>
        <row r="455">
          <cell r="B455" t="str">
            <v>AR A1214</v>
          </cell>
          <cell r="C455" t="str">
            <v>AR A1071/10</v>
          </cell>
          <cell r="D455" t="str">
            <v>AR A1071/9</v>
          </cell>
          <cell r="E455" t="str">
            <v>AR A1071/8</v>
          </cell>
          <cell r="F455" t="str">
            <v>AR A1071/7</v>
          </cell>
          <cell r="G455" t="str">
            <v>AR A1071/6</v>
          </cell>
          <cell r="H455" t="str">
            <v>AR A1071/5</v>
          </cell>
          <cell r="I455" t="str">
            <v>AR A1071/4</v>
          </cell>
          <cell r="J455" t="str">
            <v>AR 10</v>
          </cell>
          <cell r="K455" t="str">
            <v>AR 9</v>
          </cell>
          <cell r="L455" t="str">
            <v>AP D24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</row>
        <row r="456">
          <cell r="B456" t="str">
            <v>AR A1214</v>
          </cell>
          <cell r="C456" t="str">
            <v>AR A1071/10</v>
          </cell>
          <cell r="D456" t="str">
            <v>AR A1071/9</v>
          </cell>
          <cell r="E456" t="str">
            <v>AR A1071/8</v>
          </cell>
          <cell r="F456" t="str">
            <v>AR A1071/7</v>
          </cell>
          <cell r="G456" t="str">
            <v>AR A1071/6</v>
          </cell>
          <cell r="H456" t="str">
            <v>AR A1071/5</v>
          </cell>
          <cell r="I456" t="str">
            <v>AR A1071/4</v>
          </cell>
          <cell r="J456" t="str">
            <v>AR 10</v>
          </cell>
          <cell r="K456" t="str">
            <v>AR 9</v>
          </cell>
          <cell r="L456" t="str">
            <v>AP D24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</row>
        <row r="457">
          <cell r="B457" t="str">
            <v>AR A1214</v>
          </cell>
          <cell r="C457" t="str">
            <v>AR A1071/10</v>
          </cell>
          <cell r="D457" t="str">
            <v>AR A1071/9</v>
          </cell>
          <cell r="E457" t="str">
            <v>AR A1071/8</v>
          </cell>
          <cell r="F457" t="str">
            <v>AR A1071/7</v>
          </cell>
          <cell r="G457" t="str">
            <v>AR A1071/6</v>
          </cell>
          <cell r="H457" t="str">
            <v>AR A1071/5</v>
          </cell>
          <cell r="I457" t="str">
            <v>AR A1071/4</v>
          </cell>
          <cell r="J457" t="str">
            <v>AR 10</v>
          </cell>
          <cell r="K457" t="str">
            <v>AR 9</v>
          </cell>
          <cell r="L457" t="str">
            <v>AP D24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</row>
        <row r="458">
          <cell r="B458" t="str">
            <v>AR A1214</v>
          </cell>
          <cell r="C458" t="str">
            <v>AR A1071/10</v>
          </cell>
          <cell r="D458" t="str">
            <v>AR A1071/9</v>
          </cell>
          <cell r="E458" t="str">
            <v>AR A1071/8</v>
          </cell>
          <cell r="F458" t="str">
            <v>AR A1071/7</v>
          </cell>
          <cell r="G458" t="str">
            <v>AR A1071/6</v>
          </cell>
          <cell r="H458" t="str">
            <v>AR A1071/5</v>
          </cell>
          <cell r="I458" t="str">
            <v>AR A1071/4</v>
          </cell>
          <cell r="J458" t="str">
            <v>AR 10</v>
          </cell>
          <cell r="K458" t="str">
            <v>AR 9</v>
          </cell>
          <cell r="L458" t="str">
            <v>AP D24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</row>
        <row r="459">
          <cell r="B459" t="str">
            <v>AR A1214</v>
          </cell>
          <cell r="C459" t="str">
            <v>AR A1071/10</v>
          </cell>
          <cell r="D459" t="str">
            <v>AR A1071/9</v>
          </cell>
          <cell r="E459" t="str">
            <v>AR A1071/8</v>
          </cell>
          <cell r="F459" t="str">
            <v>AR A1071/7</v>
          </cell>
          <cell r="G459" t="str">
            <v>AR A1071/6</v>
          </cell>
          <cell r="H459" t="str">
            <v>AR A1071/5</v>
          </cell>
          <cell r="I459" t="str">
            <v>AR A1071/4</v>
          </cell>
          <cell r="J459" t="str">
            <v>AR 10</v>
          </cell>
          <cell r="K459" t="str">
            <v>AR 9</v>
          </cell>
          <cell r="L459" t="str">
            <v>AP D24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</row>
        <row r="460">
          <cell r="B460" t="str">
            <v>AR A1214</v>
          </cell>
          <cell r="C460" t="str">
            <v>AR A1071/10</v>
          </cell>
          <cell r="D460" t="str">
            <v>AR A1071/9</v>
          </cell>
          <cell r="E460" t="str">
            <v>AR A1071/8</v>
          </cell>
          <cell r="F460" t="str">
            <v>AR A1071/7</v>
          </cell>
          <cell r="G460" t="str">
            <v>AR A1071/6</v>
          </cell>
          <cell r="H460" t="str">
            <v>AR A1071/5</v>
          </cell>
          <cell r="I460" t="str">
            <v>AR A1071/4</v>
          </cell>
          <cell r="J460" t="str">
            <v>AR 10</v>
          </cell>
          <cell r="K460" t="str">
            <v>AR 9</v>
          </cell>
          <cell r="L460" t="str">
            <v>AP D24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</row>
        <row r="461">
          <cell r="B461" t="str">
            <v>AR A1214</v>
          </cell>
          <cell r="C461" t="str">
            <v>AR A1071/10</v>
          </cell>
          <cell r="D461" t="str">
            <v>AR A1071/9</v>
          </cell>
          <cell r="E461" t="str">
            <v>AR A1071/8</v>
          </cell>
          <cell r="F461" t="str">
            <v>AR A1071/7</v>
          </cell>
          <cell r="G461" t="str">
            <v>AR A1071/6</v>
          </cell>
          <cell r="H461" t="str">
            <v>AR A1071/5</v>
          </cell>
          <cell r="I461" t="str">
            <v>AR A1071/4</v>
          </cell>
          <cell r="J461" t="str">
            <v>AR 10</v>
          </cell>
          <cell r="K461" t="str">
            <v>AR 9</v>
          </cell>
          <cell r="L461" t="str">
            <v>AP22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</row>
        <row r="462">
          <cell r="B462" t="str">
            <v>AR A1214</v>
          </cell>
          <cell r="C462" t="str">
            <v>AR A1071/10</v>
          </cell>
          <cell r="D462" t="str">
            <v>AR A1071/9</v>
          </cell>
          <cell r="E462" t="str">
            <v>AR A1071/8</v>
          </cell>
          <cell r="F462" t="str">
            <v>AR A1071/7</v>
          </cell>
          <cell r="G462" t="str">
            <v>AR A1071/6</v>
          </cell>
          <cell r="H462" t="str">
            <v>AR A1071/5</v>
          </cell>
          <cell r="I462" t="str">
            <v>AR A1071/4</v>
          </cell>
          <cell r="J462" t="str">
            <v>AR 10</v>
          </cell>
          <cell r="K462" t="str">
            <v>AR 9</v>
          </cell>
          <cell r="L462" t="str">
            <v>AP22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</row>
        <row r="463">
          <cell r="B463" t="str">
            <v>AR A1214</v>
          </cell>
          <cell r="C463" t="str">
            <v>AR A1071/10</v>
          </cell>
          <cell r="D463" t="str">
            <v>AR A1071/9</v>
          </cell>
          <cell r="E463" t="str">
            <v>AR A1071/8</v>
          </cell>
          <cell r="F463" t="str">
            <v>AR A1071/7</v>
          </cell>
          <cell r="G463" t="str">
            <v>AR A1071/6</v>
          </cell>
          <cell r="H463" t="str">
            <v>AR A1071/5</v>
          </cell>
          <cell r="I463" t="str">
            <v>AR A1071/4</v>
          </cell>
          <cell r="J463" t="str">
            <v>AR 10</v>
          </cell>
          <cell r="K463" t="str">
            <v>AR 9</v>
          </cell>
          <cell r="L463" t="str">
            <v>AP22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</row>
        <row r="464">
          <cell r="B464" t="str">
            <v>AR A1214</v>
          </cell>
          <cell r="C464" t="str">
            <v>AR A1071/10</v>
          </cell>
          <cell r="D464" t="str">
            <v>AR A1071/9</v>
          </cell>
          <cell r="E464" t="str">
            <v>AR A1071/8</v>
          </cell>
          <cell r="F464" t="str">
            <v>AR A1071/7</v>
          </cell>
          <cell r="G464" t="str">
            <v>AR A1071/6</v>
          </cell>
          <cell r="H464" t="str">
            <v>AR A1071/5</v>
          </cell>
          <cell r="I464" t="str">
            <v>AR A1071/4</v>
          </cell>
          <cell r="J464" t="str">
            <v>AR 10</v>
          </cell>
          <cell r="K464" t="str">
            <v>AR 9</v>
          </cell>
          <cell r="L464" t="str">
            <v>AP22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</row>
        <row r="465">
          <cell r="B465" t="str">
            <v>AR A1214</v>
          </cell>
          <cell r="C465" t="str">
            <v>AR A1071/10</v>
          </cell>
          <cell r="D465" t="str">
            <v>AR A1071/9</v>
          </cell>
          <cell r="E465" t="str">
            <v>AR A1071/8</v>
          </cell>
          <cell r="F465" t="str">
            <v>AR A1071/7</v>
          </cell>
          <cell r="G465" t="str">
            <v>AR A1071/6</v>
          </cell>
          <cell r="H465" t="str">
            <v>AR A1071/5</v>
          </cell>
          <cell r="I465" t="str">
            <v>AR A1071/4</v>
          </cell>
          <cell r="J465" t="str">
            <v>AR 10</v>
          </cell>
          <cell r="K465" t="str">
            <v>AR 9</v>
          </cell>
          <cell r="L465" t="str">
            <v>AP22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</row>
        <row r="466">
          <cell r="B466" t="str">
            <v>AR A1214</v>
          </cell>
          <cell r="C466" t="str">
            <v>AR A1071/10</v>
          </cell>
          <cell r="D466" t="str">
            <v>AR A1071/9</v>
          </cell>
          <cell r="E466" t="str">
            <v>AR A1071/8</v>
          </cell>
          <cell r="F466" t="str">
            <v>AR A1071/7</v>
          </cell>
          <cell r="G466" t="str">
            <v>AR A1071/6</v>
          </cell>
          <cell r="H466" t="str">
            <v>AR A1071/5</v>
          </cell>
          <cell r="I466" t="str">
            <v>AR A1071/4</v>
          </cell>
          <cell r="J466" t="str">
            <v>AR 10</v>
          </cell>
          <cell r="K466" t="str">
            <v>AR 9</v>
          </cell>
          <cell r="L466" t="str">
            <v>AP22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</row>
        <row r="467">
          <cell r="B467" t="str">
            <v>AR A1214</v>
          </cell>
          <cell r="C467" t="str">
            <v>AR A1071/10</v>
          </cell>
          <cell r="D467" t="str">
            <v>AR A1071/9</v>
          </cell>
          <cell r="E467" t="str">
            <v>AR A1071/8</v>
          </cell>
          <cell r="F467" t="str">
            <v>AR A1071/7</v>
          </cell>
          <cell r="G467" t="str">
            <v>AR A1071/6</v>
          </cell>
          <cell r="H467" t="str">
            <v>AR A1071/5</v>
          </cell>
          <cell r="I467" t="str">
            <v>AR A1071/4</v>
          </cell>
          <cell r="J467" t="str">
            <v>AR 10</v>
          </cell>
          <cell r="K467" t="str">
            <v>AR 9</v>
          </cell>
          <cell r="L467" t="str">
            <v>AP22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</row>
        <row r="468">
          <cell r="B468" t="str">
            <v>AR A1214</v>
          </cell>
          <cell r="C468" t="str">
            <v>AR A1071/10</v>
          </cell>
          <cell r="D468" t="str">
            <v>AR A1071/9</v>
          </cell>
          <cell r="E468" t="str">
            <v>AR A1071/8</v>
          </cell>
          <cell r="F468" t="str">
            <v>AR A1071/7</v>
          </cell>
          <cell r="G468" t="str">
            <v>AR A1071/6</v>
          </cell>
          <cell r="H468" t="str">
            <v>AR A1071/5</v>
          </cell>
          <cell r="I468" t="str">
            <v>AR A1071/4</v>
          </cell>
          <cell r="J468" t="str">
            <v>AR 10</v>
          </cell>
          <cell r="K468" t="str">
            <v>AR 9</v>
          </cell>
          <cell r="L468" t="str">
            <v>AP22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</row>
        <row r="469">
          <cell r="B469" t="str">
            <v>AR A1214</v>
          </cell>
          <cell r="C469" t="str">
            <v>AR A1071/10</v>
          </cell>
          <cell r="D469" t="str">
            <v>AR A1071/9</v>
          </cell>
          <cell r="E469" t="str">
            <v>AR A1071/8</v>
          </cell>
          <cell r="F469" t="str">
            <v>AR A1071/7</v>
          </cell>
          <cell r="G469" t="str">
            <v>AR A1071/6</v>
          </cell>
          <cell r="H469" t="str">
            <v>AR A1071/5</v>
          </cell>
          <cell r="I469" t="str">
            <v>AR A1071/4</v>
          </cell>
          <cell r="J469" t="str">
            <v>AR 10</v>
          </cell>
          <cell r="K469" t="str">
            <v>AR 9</v>
          </cell>
          <cell r="L469" t="str">
            <v>AP22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</row>
        <row r="470">
          <cell r="B470" t="str">
            <v>AR A1214</v>
          </cell>
          <cell r="C470" t="str">
            <v>AR A1071/10</v>
          </cell>
          <cell r="D470" t="str">
            <v>AR A1071/9</v>
          </cell>
          <cell r="E470" t="str">
            <v>AR A1071/8</v>
          </cell>
          <cell r="F470" t="str">
            <v>AR A1071/7</v>
          </cell>
          <cell r="G470" t="str">
            <v>AR A1071/6</v>
          </cell>
          <cell r="H470" t="str">
            <v>AR A1071/5</v>
          </cell>
          <cell r="I470" t="str">
            <v>AR A1071/4</v>
          </cell>
          <cell r="J470" t="str">
            <v>AR 10</v>
          </cell>
          <cell r="K470" t="str">
            <v>AR 9</v>
          </cell>
          <cell r="L470" t="str">
            <v>AP22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</row>
        <row r="471">
          <cell r="B471" t="str">
            <v>AR A1214</v>
          </cell>
          <cell r="C471" t="str">
            <v>AR A1071/10</v>
          </cell>
          <cell r="D471" t="str">
            <v>AR A1071/9</v>
          </cell>
          <cell r="E471" t="str">
            <v>AR A1071/8</v>
          </cell>
          <cell r="F471" t="str">
            <v>AR A1071/7</v>
          </cell>
          <cell r="G471" t="str">
            <v>AR A1071/6</v>
          </cell>
          <cell r="H471" t="str">
            <v>AR A1071/5</v>
          </cell>
          <cell r="I471" t="str">
            <v>AR A1071/4</v>
          </cell>
          <cell r="J471" t="str">
            <v>AR 10</v>
          </cell>
          <cell r="K471" t="str">
            <v>AR 9</v>
          </cell>
          <cell r="L471" t="str">
            <v>AP22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</row>
        <row r="472">
          <cell r="B472" t="str">
            <v>AR A1214</v>
          </cell>
          <cell r="C472" t="str">
            <v>AR A1071/10</v>
          </cell>
          <cell r="D472" t="str">
            <v>AR A1071/9</v>
          </cell>
          <cell r="E472" t="str">
            <v>AR A1071/8</v>
          </cell>
          <cell r="F472" t="str">
            <v>AR A1071/7</v>
          </cell>
          <cell r="G472" t="str">
            <v>AR A1071/6</v>
          </cell>
          <cell r="H472" t="str">
            <v>AR A1071/5</v>
          </cell>
          <cell r="I472" t="str">
            <v>AR A1071/4</v>
          </cell>
          <cell r="J472" t="str">
            <v>AR 10</v>
          </cell>
          <cell r="K472" t="str">
            <v>AR 9</v>
          </cell>
          <cell r="L472" t="str">
            <v>AP22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</row>
        <row r="473">
          <cell r="B473" t="str">
            <v>AR A1214</v>
          </cell>
          <cell r="C473" t="str">
            <v>AR A1071/10</v>
          </cell>
          <cell r="D473" t="str">
            <v>AR A1071/9</v>
          </cell>
          <cell r="E473" t="str">
            <v>AR A1071/8</v>
          </cell>
          <cell r="F473" t="str">
            <v>AR A1071/7</v>
          </cell>
          <cell r="G473" t="str">
            <v>AR A1071/6</v>
          </cell>
          <cell r="H473" t="str">
            <v>AR A1071/5</v>
          </cell>
          <cell r="I473" t="str">
            <v>AR A1071/4</v>
          </cell>
          <cell r="J473" t="str">
            <v>AR 10</v>
          </cell>
          <cell r="K473" t="str">
            <v>AR 9</v>
          </cell>
          <cell r="L473" t="str">
            <v>AP23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</row>
        <row r="474">
          <cell r="B474" t="str">
            <v>AR A1214</v>
          </cell>
          <cell r="C474" t="str">
            <v>AR A1071/10</v>
          </cell>
          <cell r="D474" t="str">
            <v>AR A1071/9</v>
          </cell>
          <cell r="E474" t="str">
            <v>AR A1071/8</v>
          </cell>
          <cell r="F474" t="str">
            <v>AR A1071/7</v>
          </cell>
          <cell r="G474" t="str">
            <v>AR A1071/6</v>
          </cell>
          <cell r="H474" t="str">
            <v>AR A1071/5</v>
          </cell>
          <cell r="I474" t="str">
            <v>AR A1071/4</v>
          </cell>
          <cell r="J474" t="str">
            <v>AR 10</v>
          </cell>
          <cell r="K474" t="str">
            <v>AR 9</v>
          </cell>
          <cell r="L474" t="str">
            <v>AP23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</row>
        <row r="475">
          <cell r="B475" t="str">
            <v>AR A1214</v>
          </cell>
          <cell r="C475" t="str">
            <v>AR A1071/10</v>
          </cell>
          <cell r="D475" t="str">
            <v>AR A1071/9</v>
          </cell>
          <cell r="E475" t="str">
            <v>AR A1071/8</v>
          </cell>
          <cell r="F475" t="str">
            <v>AR A1071/7</v>
          </cell>
          <cell r="G475" t="str">
            <v>AR A1071/6</v>
          </cell>
          <cell r="H475" t="str">
            <v>AR A1071/5</v>
          </cell>
          <cell r="I475" t="str">
            <v>AR A1071/4</v>
          </cell>
          <cell r="J475" t="str">
            <v>AR 10</v>
          </cell>
          <cell r="K475" t="str">
            <v>AR 9</v>
          </cell>
          <cell r="L475" t="str">
            <v>AP23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</row>
        <row r="476">
          <cell r="B476" t="str">
            <v>AR A1214</v>
          </cell>
          <cell r="C476" t="str">
            <v>AR A1071/10</v>
          </cell>
          <cell r="D476" t="str">
            <v>AR A1071/9</v>
          </cell>
          <cell r="E476" t="str">
            <v>AR A1071/8</v>
          </cell>
          <cell r="F476" t="str">
            <v>AR A1071/7</v>
          </cell>
          <cell r="G476" t="str">
            <v>AR A1071/6</v>
          </cell>
          <cell r="H476" t="str">
            <v>AR A1071/5</v>
          </cell>
          <cell r="I476" t="str">
            <v>AR A1071/4</v>
          </cell>
          <cell r="J476" t="str">
            <v>AR 10</v>
          </cell>
          <cell r="K476" t="str">
            <v>AR 9</v>
          </cell>
          <cell r="L476" t="str">
            <v>AP23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</row>
        <row r="477">
          <cell r="B477" t="str">
            <v>AR A1214</v>
          </cell>
          <cell r="C477" t="str">
            <v>AR A1071/10</v>
          </cell>
          <cell r="D477" t="str">
            <v>AR A1071/9</v>
          </cell>
          <cell r="E477" t="str">
            <v>AR A1071/8</v>
          </cell>
          <cell r="F477" t="str">
            <v>AR A1071/7</v>
          </cell>
          <cell r="G477" t="str">
            <v>AR A1071/6</v>
          </cell>
          <cell r="H477" t="str">
            <v>AR A1071/5</v>
          </cell>
          <cell r="I477" t="str">
            <v>AR A1071/4</v>
          </cell>
          <cell r="J477" t="str">
            <v>AR 10</v>
          </cell>
          <cell r="K477" t="str">
            <v>AR 9</v>
          </cell>
          <cell r="L477" t="str">
            <v>AP23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</row>
        <row r="478">
          <cell r="B478" t="str">
            <v>AR A1214</v>
          </cell>
          <cell r="C478" t="str">
            <v>AR A1071/10</v>
          </cell>
          <cell r="D478" t="str">
            <v>AR A1071/9</v>
          </cell>
          <cell r="E478" t="str">
            <v>AR A1071/8</v>
          </cell>
          <cell r="F478" t="str">
            <v>AR A1071/7</v>
          </cell>
          <cell r="G478" t="str">
            <v>AR A1071/6</v>
          </cell>
          <cell r="H478" t="str">
            <v>AR A1071/5</v>
          </cell>
          <cell r="I478" t="str">
            <v>AR A1071/4</v>
          </cell>
          <cell r="J478" t="str">
            <v>AR 10</v>
          </cell>
          <cell r="K478" t="str">
            <v>AR 9</v>
          </cell>
          <cell r="L478" t="str">
            <v>AP23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</row>
        <row r="479">
          <cell r="B479" t="str">
            <v>AR A1214</v>
          </cell>
          <cell r="C479" t="str">
            <v>AR A1071/10</v>
          </cell>
          <cell r="D479" t="str">
            <v>AR A1071/9</v>
          </cell>
          <cell r="E479" t="str">
            <v>AR A1071/8</v>
          </cell>
          <cell r="F479" t="str">
            <v>AR A1071/7</v>
          </cell>
          <cell r="G479" t="str">
            <v>AR A1071/6</v>
          </cell>
          <cell r="H479" t="str">
            <v>AR A1071/5</v>
          </cell>
          <cell r="I479" t="str">
            <v>AR A1071/4</v>
          </cell>
          <cell r="J479" t="str">
            <v>AR 10</v>
          </cell>
          <cell r="K479" t="str">
            <v>AR 9</v>
          </cell>
          <cell r="L479" t="str">
            <v>AP23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</row>
        <row r="480">
          <cell r="B480" t="str">
            <v>AR A1214</v>
          </cell>
          <cell r="C480" t="str">
            <v>AR A1071/10</v>
          </cell>
          <cell r="D480" t="str">
            <v>AR A1071/9</v>
          </cell>
          <cell r="E480" t="str">
            <v>AR A1071/8</v>
          </cell>
          <cell r="F480" t="str">
            <v>AR A1071/7</v>
          </cell>
          <cell r="G480" t="str">
            <v>AR A1071/6</v>
          </cell>
          <cell r="H480" t="str">
            <v>AR A1071/5</v>
          </cell>
          <cell r="I480" t="str">
            <v>AR A1071/4</v>
          </cell>
          <cell r="J480" t="str">
            <v>AR 10</v>
          </cell>
          <cell r="K480" t="str">
            <v>AR 9</v>
          </cell>
          <cell r="L480" t="str">
            <v>AP23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</row>
        <row r="481">
          <cell r="B481" t="str">
            <v>AR A1214</v>
          </cell>
          <cell r="C481" t="str">
            <v>AR A1071/10</v>
          </cell>
          <cell r="D481" t="str">
            <v>AR A1071/9</v>
          </cell>
          <cell r="E481" t="str">
            <v>AR A1071/8</v>
          </cell>
          <cell r="F481" t="str">
            <v>AR A1071/7</v>
          </cell>
          <cell r="G481" t="str">
            <v>AR A1071/6</v>
          </cell>
          <cell r="H481" t="str">
            <v>AR A1071/5</v>
          </cell>
          <cell r="I481" t="str">
            <v>AR A1071/4</v>
          </cell>
          <cell r="J481" t="str">
            <v>AR 10</v>
          </cell>
          <cell r="K481" t="str">
            <v>AR 9</v>
          </cell>
          <cell r="L481" t="str">
            <v>AP23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</row>
        <row r="482">
          <cell r="B482" t="str">
            <v>AR A1214</v>
          </cell>
          <cell r="C482" t="str">
            <v>AR A1071/10</v>
          </cell>
          <cell r="D482" t="str">
            <v>AR A1071/9</v>
          </cell>
          <cell r="E482" t="str">
            <v>AR A1071/8</v>
          </cell>
          <cell r="F482" t="str">
            <v>AR A1071/7</v>
          </cell>
          <cell r="G482" t="str">
            <v>AR A1071/6</v>
          </cell>
          <cell r="H482" t="str">
            <v>AR A1071/5</v>
          </cell>
          <cell r="I482" t="str">
            <v>AR A1071/4</v>
          </cell>
          <cell r="J482" t="str">
            <v>AR 10</v>
          </cell>
          <cell r="K482" t="str">
            <v>AR 9</v>
          </cell>
          <cell r="L482" t="str">
            <v>AP23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</row>
        <row r="483">
          <cell r="B483" t="str">
            <v>AR A1214</v>
          </cell>
          <cell r="C483" t="str">
            <v>AR A1071/10</v>
          </cell>
          <cell r="D483" t="str">
            <v>AR A1071/9</v>
          </cell>
          <cell r="E483" t="str">
            <v>AR A1071/8</v>
          </cell>
          <cell r="F483" t="str">
            <v>AR A1071/7</v>
          </cell>
          <cell r="G483" t="str">
            <v>AR A1071/6</v>
          </cell>
          <cell r="H483" t="str">
            <v>AR A1071/5</v>
          </cell>
          <cell r="I483" t="str">
            <v>AR A1071/4</v>
          </cell>
          <cell r="J483" t="str">
            <v>AR 10</v>
          </cell>
          <cell r="K483" t="str">
            <v>AR 9</v>
          </cell>
          <cell r="L483" t="str">
            <v>AP23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</row>
        <row r="484">
          <cell r="B484" t="str">
            <v>AR A1214</v>
          </cell>
          <cell r="C484" t="str">
            <v>AR A1071/10</v>
          </cell>
          <cell r="D484" t="str">
            <v>AR A1071/9</v>
          </cell>
          <cell r="E484" t="str">
            <v>AR A1071/8</v>
          </cell>
          <cell r="F484" t="str">
            <v>AR A1071/7</v>
          </cell>
          <cell r="G484" t="str">
            <v>AR A1071/6</v>
          </cell>
          <cell r="H484" t="str">
            <v>AR A1071/5</v>
          </cell>
          <cell r="I484" t="str">
            <v>AR A1071/4</v>
          </cell>
          <cell r="J484" t="str">
            <v>AR 10</v>
          </cell>
          <cell r="K484" t="str">
            <v>AR 9</v>
          </cell>
          <cell r="L484" t="str">
            <v>AP23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</row>
        <row r="485">
          <cell r="B485" t="str">
            <v>AR A1214</v>
          </cell>
          <cell r="C485" t="str">
            <v>AR A1071/10</v>
          </cell>
          <cell r="D485" t="str">
            <v>AR A1071/9</v>
          </cell>
          <cell r="E485" t="str">
            <v>AR A1071/8</v>
          </cell>
          <cell r="F485" t="str">
            <v>AR A1071/7</v>
          </cell>
          <cell r="G485" t="str">
            <v>AR A1071/6</v>
          </cell>
          <cell r="H485" t="str">
            <v>AR A1071/5</v>
          </cell>
          <cell r="I485" t="str">
            <v>AR A1071/4</v>
          </cell>
          <cell r="J485" t="str">
            <v>AR 8</v>
          </cell>
          <cell r="K485" t="str">
            <v>AR 9</v>
          </cell>
          <cell r="L485" t="str">
            <v>AP D26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</row>
        <row r="486">
          <cell r="B486" t="str">
            <v>AR A1214</v>
          </cell>
          <cell r="C486" t="str">
            <v>AR A1071/10</v>
          </cell>
          <cell r="D486" t="str">
            <v>AR A1071/9</v>
          </cell>
          <cell r="E486" t="str">
            <v>AR A1071/8</v>
          </cell>
          <cell r="F486" t="str">
            <v>AR A1071/7</v>
          </cell>
          <cell r="G486" t="str">
            <v>AR A1071/6</v>
          </cell>
          <cell r="H486" t="str">
            <v>AR A1071/5</v>
          </cell>
          <cell r="I486" t="str">
            <v>AR A1071/4</v>
          </cell>
          <cell r="J486" t="str">
            <v>AR 8</v>
          </cell>
          <cell r="K486" t="str">
            <v>AR 9</v>
          </cell>
          <cell r="L486" t="str">
            <v>AP D26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</row>
        <row r="487">
          <cell r="B487" t="str">
            <v>AR A1214</v>
          </cell>
          <cell r="C487" t="str">
            <v>AR A1071/10</v>
          </cell>
          <cell r="D487" t="str">
            <v>AR A1071/9</v>
          </cell>
          <cell r="E487" t="str">
            <v>AR A1071/8</v>
          </cell>
          <cell r="F487" t="str">
            <v>AR A1071/7</v>
          </cell>
          <cell r="G487" t="str">
            <v>AR A1071/6</v>
          </cell>
          <cell r="H487" t="str">
            <v>AR A1071/5</v>
          </cell>
          <cell r="I487" t="str">
            <v>AR A1071/4</v>
          </cell>
          <cell r="J487" t="str">
            <v>AR 8</v>
          </cell>
          <cell r="K487" t="str">
            <v>AR 9</v>
          </cell>
          <cell r="L487" t="str">
            <v>AP D26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</row>
        <row r="488">
          <cell r="B488" t="str">
            <v>AR A1214</v>
          </cell>
          <cell r="C488" t="str">
            <v>AR A1071/10</v>
          </cell>
          <cell r="D488" t="str">
            <v>AR A1071/9</v>
          </cell>
          <cell r="E488" t="str">
            <v>AR A1071/8</v>
          </cell>
          <cell r="F488" t="str">
            <v>AR A1071/7</v>
          </cell>
          <cell r="G488" t="str">
            <v>AR A1071/6</v>
          </cell>
          <cell r="H488" t="str">
            <v>AR A1071/5</v>
          </cell>
          <cell r="I488" t="str">
            <v>AR A1071/4</v>
          </cell>
          <cell r="J488" t="str">
            <v>AR 8</v>
          </cell>
          <cell r="K488" t="str">
            <v>AR 9</v>
          </cell>
          <cell r="L488" t="str">
            <v>AP D26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</row>
        <row r="489">
          <cell r="B489" t="str">
            <v>AR A1214</v>
          </cell>
          <cell r="C489" t="str">
            <v>AR A1071/10</v>
          </cell>
          <cell r="D489" t="str">
            <v>AR A1071/9</v>
          </cell>
          <cell r="E489" t="str">
            <v>AR A1071/8</v>
          </cell>
          <cell r="F489" t="str">
            <v>AR A1071/7</v>
          </cell>
          <cell r="G489" t="str">
            <v>AR A1071/6</v>
          </cell>
          <cell r="H489" t="str">
            <v>AR A1071/5</v>
          </cell>
          <cell r="I489" t="str">
            <v>AR A1071/4</v>
          </cell>
          <cell r="J489" t="str">
            <v>AR 8</v>
          </cell>
          <cell r="K489" t="str">
            <v>AR 9</v>
          </cell>
          <cell r="L489" t="str">
            <v>AP D26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</row>
        <row r="490">
          <cell r="B490" t="str">
            <v>AR A1214</v>
          </cell>
          <cell r="C490" t="str">
            <v>AR A1071/10</v>
          </cell>
          <cell r="D490" t="str">
            <v>AR A1071/9</v>
          </cell>
          <cell r="E490" t="str">
            <v>AR A1071/8</v>
          </cell>
          <cell r="F490" t="str">
            <v>AR A1071/7</v>
          </cell>
          <cell r="G490" t="str">
            <v>AR A1071/6</v>
          </cell>
          <cell r="H490" t="str">
            <v>AR A1071/5</v>
          </cell>
          <cell r="I490" t="str">
            <v>AR A1071/4</v>
          </cell>
          <cell r="J490" t="str">
            <v>AR 8</v>
          </cell>
          <cell r="K490" t="str">
            <v>AR 9</v>
          </cell>
          <cell r="L490" t="str">
            <v>AP D26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</row>
        <row r="491">
          <cell r="B491" t="str">
            <v>AR A1214</v>
          </cell>
          <cell r="C491" t="str">
            <v>AR A1071/10</v>
          </cell>
          <cell r="D491" t="str">
            <v>AR A1071/9</v>
          </cell>
          <cell r="E491" t="str">
            <v>AR A1071/8</v>
          </cell>
          <cell r="F491" t="str">
            <v>AR A1071/7</v>
          </cell>
          <cell r="G491" t="str">
            <v>AR A1071/6</v>
          </cell>
          <cell r="H491" t="str">
            <v>AR A1071/5</v>
          </cell>
          <cell r="I491" t="str">
            <v>AR A1071/4</v>
          </cell>
          <cell r="J491" t="str">
            <v>AR 8</v>
          </cell>
          <cell r="K491" t="str">
            <v>AR 9</v>
          </cell>
          <cell r="L491" t="str">
            <v>AP D26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</row>
        <row r="492">
          <cell r="B492" t="str">
            <v>AR A1214</v>
          </cell>
          <cell r="C492" t="str">
            <v>AR A1071/10</v>
          </cell>
          <cell r="D492" t="str">
            <v>AR A1071/9</v>
          </cell>
          <cell r="E492" t="str">
            <v>AR A1071/8</v>
          </cell>
          <cell r="F492" t="str">
            <v>AR A1071/7</v>
          </cell>
          <cell r="G492" t="str">
            <v>AR A1071/6</v>
          </cell>
          <cell r="H492" t="str">
            <v>AR A1071/5</v>
          </cell>
          <cell r="I492" t="str">
            <v>AR A1071/4</v>
          </cell>
          <cell r="J492" t="str">
            <v>AR 8</v>
          </cell>
          <cell r="K492" t="str">
            <v>AR 9</v>
          </cell>
          <cell r="L492" t="str">
            <v>AP D26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</row>
        <row r="493">
          <cell r="B493" t="str">
            <v>AR A1214</v>
          </cell>
          <cell r="C493" t="str">
            <v>AR A1071/10</v>
          </cell>
          <cell r="D493" t="str">
            <v>AR A1071/9</v>
          </cell>
          <cell r="E493" t="str">
            <v>AR A1071/8</v>
          </cell>
          <cell r="F493" t="str">
            <v>AR A1071/7</v>
          </cell>
          <cell r="G493" t="str">
            <v>AR A1071/6</v>
          </cell>
          <cell r="H493" t="str">
            <v>AR A1071/5</v>
          </cell>
          <cell r="I493" t="str">
            <v>AR A1071/4</v>
          </cell>
          <cell r="J493" t="str">
            <v>AR 8</v>
          </cell>
          <cell r="K493" t="str">
            <v>AR 9</v>
          </cell>
          <cell r="L493" t="str">
            <v>AP D26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</row>
        <row r="494">
          <cell r="B494" t="str">
            <v>AR A1214</v>
          </cell>
          <cell r="C494" t="str">
            <v>AR A1071/10</v>
          </cell>
          <cell r="D494" t="str">
            <v>AR A1071/9</v>
          </cell>
          <cell r="E494" t="str">
            <v>AR A1071/8</v>
          </cell>
          <cell r="F494" t="str">
            <v>AR A1071/7</v>
          </cell>
          <cell r="G494" t="str">
            <v>AR A1071/6</v>
          </cell>
          <cell r="H494" t="str">
            <v>AR A1071/5</v>
          </cell>
          <cell r="I494" t="str">
            <v>AR A1071/4</v>
          </cell>
          <cell r="J494" t="str">
            <v>AR 8</v>
          </cell>
          <cell r="K494" t="str">
            <v>AR 9</v>
          </cell>
          <cell r="L494" t="str">
            <v>AP D26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</row>
        <row r="495">
          <cell r="B495" t="str">
            <v>AR A1214</v>
          </cell>
          <cell r="C495" t="str">
            <v>AR A1071/10</v>
          </cell>
          <cell r="D495" t="str">
            <v>AR A1071/9</v>
          </cell>
          <cell r="E495" t="str">
            <v>AR A1071/8</v>
          </cell>
          <cell r="F495" t="str">
            <v>AR A1071/7</v>
          </cell>
          <cell r="G495" t="str">
            <v>AR A1071/6</v>
          </cell>
          <cell r="H495" t="str">
            <v>AR A1071/5</v>
          </cell>
          <cell r="I495" t="str">
            <v>AR A1071/4</v>
          </cell>
          <cell r="J495" t="str">
            <v>AR 8</v>
          </cell>
          <cell r="K495" t="str">
            <v>AR 9</v>
          </cell>
          <cell r="L495" t="str">
            <v>AP D26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</row>
        <row r="496">
          <cell r="B496" t="str">
            <v>AR A1214</v>
          </cell>
          <cell r="C496" t="str">
            <v>AR A1071/10</v>
          </cell>
          <cell r="D496" t="str">
            <v>AR A1071/9</v>
          </cell>
          <cell r="E496" t="str">
            <v>AR A1071/8</v>
          </cell>
          <cell r="F496" t="str">
            <v>AR A1071/7</v>
          </cell>
          <cell r="G496" t="str">
            <v>AR A1071/6</v>
          </cell>
          <cell r="H496" t="str">
            <v>AR A1071/5</v>
          </cell>
          <cell r="I496" t="str">
            <v>AR A1071/4</v>
          </cell>
          <cell r="J496" t="str">
            <v>AR 8</v>
          </cell>
          <cell r="K496" t="str">
            <v>AR 9</v>
          </cell>
          <cell r="L496" t="str">
            <v>AP D26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</row>
        <row r="497">
          <cell r="B497" t="str">
            <v>AR A1214</v>
          </cell>
          <cell r="C497" t="str">
            <v>AR A1071/10</v>
          </cell>
          <cell r="D497" t="str">
            <v>AR A1071/9</v>
          </cell>
          <cell r="E497" t="str">
            <v>AR A1071/8</v>
          </cell>
          <cell r="F497" t="str">
            <v>AR A1071/7</v>
          </cell>
          <cell r="G497" t="str">
            <v>AR A1071/6</v>
          </cell>
          <cell r="H497" t="str">
            <v>AR A1071/5</v>
          </cell>
          <cell r="I497" t="str">
            <v>AR A1071/4</v>
          </cell>
          <cell r="J497" t="str">
            <v>AR 8</v>
          </cell>
          <cell r="K497" t="str">
            <v>AR 9</v>
          </cell>
          <cell r="L497" t="str">
            <v>AP25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</row>
        <row r="498">
          <cell r="B498" t="str">
            <v>AR A1214</v>
          </cell>
          <cell r="C498" t="str">
            <v>AR A1071/10</v>
          </cell>
          <cell r="D498" t="str">
            <v>AR A1071/9</v>
          </cell>
          <cell r="E498" t="str">
            <v>AR A1071/8</v>
          </cell>
          <cell r="F498" t="str">
            <v>AR A1071/7</v>
          </cell>
          <cell r="G498" t="str">
            <v>AR A1071/6</v>
          </cell>
          <cell r="H498" t="str">
            <v>AR A1071/5</v>
          </cell>
          <cell r="I498" t="str">
            <v>AR A1071/4</v>
          </cell>
          <cell r="J498" t="str">
            <v>AR 8</v>
          </cell>
          <cell r="K498" t="str">
            <v>AR 9</v>
          </cell>
          <cell r="L498" t="str">
            <v>AP25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</row>
        <row r="499">
          <cell r="B499" t="str">
            <v>AR A1214</v>
          </cell>
          <cell r="C499" t="str">
            <v>AR A1071/10</v>
          </cell>
          <cell r="D499" t="str">
            <v>AR A1071/9</v>
          </cell>
          <cell r="E499" t="str">
            <v>AR A1071/8</v>
          </cell>
          <cell r="F499" t="str">
            <v>AR A1071/7</v>
          </cell>
          <cell r="G499" t="str">
            <v>AR A1071/6</v>
          </cell>
          <cell r="H499" t="str">
            <v>AR A1071/5</v>
          </cell>
          <cell r="I499" t="str">
            <v>AR A1071/4</v>
          </cell>
          <cell r="J499" t="str">
            <v>AR 8</v>
          </cell>
          <cell r="K499" t="str">
            <v>AR 9</v>
          </cell>
          <cell r="L499" t="str">
            <v>AP25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</row>
        <row r="500">
          <cell r="B500" t="str">
            <v>AR A1214</v>
          </cell>
          <cell r="C500" t="str">
            <v>AR A1071/10</v>
          </cell>
          <cell r="D500" t="str">
            <v>AR A1071/9</v>
          </cell>
          <cell r="E500" t="str">
            <v>AR A1071/8</v>
          </cell>
          <cell r="F500" t="str">
            <v>AR A1071/7</v>
          </cell>
          <cell r="G500" t="str">
            <v>AR A1071/6</v>
          </cell>
          <cell r="H500" t="str">
            <v>AR A1071/5</v>
          </cell>
          <cell r="I500" t="str">
            <v>AR A1071/4</v>
          </cell>
          <cell r="J500" t="str">
            <v>AR 8</v>
          </cell>
          <cell r="K500" t="str">
            <v>AR 9</v>
          </cell>
          <cell r="L500" t="str">
            <v>AP25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</row>
        <row r="501">
          <cell r="B501" t="str">
            <v>AR A1214</v>
          </cell>
          <cell r="C501" t="str">
            <v>AR A1071/10</v>
          </cell>
          <cell r="D501" t="str">
            <v>AR A1071/9</v>
          </cell>
          <cell r="E501" t="str">
            <v>AR A1071/8</v>
          </cell>
          <cell r="F501" t="str">
            <v>AR A1071/7</v>
          </cell>
          <cell r="G501" t="str">
            <v>AR A1071/6</v>
          </cell>
          <cell r="H501" t="str">
            <v>AR A1071/5</v>
          </cell>
          <cell r="I501" t="str">
            <v>AR A1071/4</v>
          </cell>
          <cell r="J501" t="str">
            <v>AR 8</v>
          </cell>
          <cell r="K501" t="str">
            <v>AR 9</v>
          </cell>
          <cell r="L501" t="str">
            <v>AP25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</row>
        <row r="502">
          <cell r="B502" t="str">
            <v>AR A1214</v>
          </cell>
          <cell r="C502" t="str">
            <v>AR A1071/10</v>
          </cell>
          <cell r="D502" t="str">
            <v>AR A1071/9</v>
          </cell>
          <cell r="E502" t="str">
            <v>AR A1071/8</v>
          </cell>
          <cell r="F502" t="str">
            <v>AR A1071/7</v>
          </cell>
          <cell r="G502" t="str">
            <v>AR A1071/6</v>
          </cell>
          <cell r="H502" t="str">
            <v>AR A1071/5</v>
          </cell>
          <cell r="I502" t="str">
            <v>AR A1071/4</v>
          </cell>
          <cell r="J502" t="str">
            <v>AR 8</v>
          </cell>
          <cell r="K502" t="str">
            <v>AR 9</v>
          </cell>
          <cell r="L502" t="str">
            <v>AP25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</row>
        <row r="503">
          <cell r="B503" t="str">
            <v>AR A1214</v>
          </cell>
          <cell r="C503" t="str">
            <v>AR A1071/10</v>
          </cell>
          <cell r="D503" t="str">
            <v>AR A1071/9</v>
          </cell>
          <cell r="E503" t="str">
            <v>AR A1071/8</v>
          </cell>
          <cell r="F503" t="str">
            <v>AR A1071/7</v>
          </cell>
          <cell r="G503" t="str">
            <v>AR A1071/6</v>
          </cell>
          <cell r="H503" t="str">
            <v>AR A1071/5</v>
          </cell>
          <cell r="I503" t="str">
            <v>AR A1071/4</v>
          </cell>
          <cell r="J503" t="str">
            <v>AR 8</v>
          </cell>
          <cell r="K503" t="str">
            <v>AR 9</v>
          </cell>
          <cell r="L503" t="str">
            <v>AP25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</row>
        <row r="504">
          <cell r="B504" t="str">
            <v>AR A1214</v>
          </cell>
          <cell r="C504" t="str">
            <v>AR A1071/10</v>
          </cell>
          <cell r="D504" t="str">
            <v>AR A1071/9</v>
          </cell>
          <cell r="E504" t="str">
            <v>AR A1071/8</v>
          </cell>
          <cell r="F504" t="str">
            <v>AR A1071/7</v>
          </cell>
          <cell r="G504" t="str">
            <v>AR A1071/6</v>
          </cell>
          <cell r="H504" t="str">
            <v>AR A1071/5</v>
          </cell>
          <cell r="I504" t="str">
            <v>AR A1071/4</v>
          </cell>
          <cell r="J504" t="str">
            <v>AR 8</v>
          </cell>
          <cell r="K504" t="str">
            <v>AR 9</v>
          </cell>
          <cell r="L504" t="str">
            <v>AP25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</row>
        <row r="505">
          <cell r="B505" t="str">
            <v>AR A1214</v>
          </cell>
          <cell r="C505" t="str">
            <v>AR A1071/10</v>
          </cell>
          <cell r="D505" t="str">
            <v>AR A1071/9</v>
          </cell>
          <cell r="E505" t="str">
            <v>AR A1071/8</v>
          </cell>
          <cell r="F505" t="str">
            <v>AR A1071/7</v>
          </cell>
          <cell r="G505" t="str">
            <v>AR A1071/6</v>
          </cell>
          <cell r="H505" t="str">
            <v>AR A1071/5</v>
          </cell>
          <cell r="I505" t="str">
            <v>AR A1071/4</v>
          </cell>
          <cell r="J505" t="str">
            <v>AR 8</v>
          </cell>
          <cell r="K505" t="str">
            <v>AR 9</v>
          </cell>
          <cell r="L505" t="str">
            <v>AP25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</row>
        <row r="506">
          <cell r="B506" t="str">
            <v>AR A1214</v>
          </cell>
          <cell r="C506" t="str">
            <v>AR A1071/10</v>
          </cell>
          <cell r="D506" t="str">
            <v>AR A1071/9</v>
          </cell>
          <cell r="E506" t="str">
            <v>AR A1071/8</v>
          </cell>
          <cell r="F506" t="str">
            <v>AR A1071/7</v>
          </cell>
          <cell r="G506" t="str">
            <v>AR A1071/6</v>
          </cell>
          <cell r="H506" t="str">
            <v>AR A1071/5</v>
          </cell>
          <cell r="I506" t="str">
            <v>AR A1071/4</v>
          </cell>
          <cell r="J506" t="str">
            <v>AR 8</v>
          </cell>
          <cell r="K506" t="str">
            <v>AR 9</v>
          </cell>
          <cell r="L506" t="str">
            <v>AP25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</row>
        <row r="507">
          <cell r="B507" t="str">
            <v>AR A1214</v>
          </cell>
          <cell r="C507" t="str">
            <v>AR A1071/10</v>
          </cell>
          <cell r="D507" t="str">
            <v>AR A1071/9</v>
          </cell>
          <cell r="E507" t="str">
            <v>AR A1071/8</v>
          </cell>
          <cell r="F507" t="str">
            <v>AR A1071/7</v>
          </cell>
          <cell r="G507" t="str">
            <v>AR A1071/6</v>
          </cell>
          <cell r="H507" t="str">
            <v>AR A1071/5</v>
          </cell>
          <cell r="I507" t="str">
            <v>AR A1071/4</v>
          </cell>
          <cell r="J507" t="str">
            <v>AR 8</v>
          </cell>
          <cell r="K507" t="str">
            <v>AR 9</v>
          </cell>
          <cell r="L507" t="str">
            <v>AP25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</row>
        <row r="508">
          <cell r="B508" t="str">
            <v>AR A1214</v>
          </cell>
          <cell r="C508" t="str">
            <v>AR A1071/10</v>
          </cell>
          <cell r="D508" t="str">
            <v>AR A1071/9</v>
          </cell>
          <cell r="E508" t="str">
            <v>AR A1071/8</v>
          </cell>
          <cell r="F508" t="str">
            <v>AR A1071/7</v>
          </cell>
          <cell r="G508" t="str">
            <v>AR A1071/6</v>
          </cell>
          <cell r="H508" t="str">
            <v>AR A1071/5</v>
          </cell>
          <cell r="I508" t="str">
            <v>AR A1071/4</v>
          </cell>
          <cell r="J508" t="str">
            <v>AR 8</v>
          </cell>
          <cell r="K508" t="str">
            <v>AR 9</v>
          </cell>
          <cell r="L508" t="str">
            <v>AP25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</row>
        <row r="509">
          <cell r="B509" t="str">
            <v>AR A1214</v>
          </cell>
          <cell r="C509" t="str">
            <v>AR A1071/10</v>
          </cell>
          <cell r="D509" t="str">
            <v>AR A1071/9</v>
          </cell>
          <cell r="E509" t="str">
            <v>AR A1071/8</v>
          </cell>
          <cell r="F509" t="str">
            <v>AR A1071/7</v>
          </cell>
          <cell r="G509" t="str">
            <v>AR A1071/6</v>
          </cell>
          <cell r="H509" t="str">
            <v>AR A1071/5</v>
          </cell>
          <cell r="I509" t="str">
            <v>AR A1071/4</v>
          </cell>
          <cell r="J509" t="str">
            <v>AR 8</v>
          </cell>
          <cell r="K509" t="str">
            <v>AR 9</v>
          </cell>
          <cell r="L509" t="str">
            <v>AP25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</row>
        <row r="510">
          <cell r="B510" t="str">
            <v>AR A1214</v>
          </cell>
          <cell r="C510" t="str">
            <v>AR A1071/10</v>
          </cell>
          <cell r="D510" t="str">
            <v>AR A1071/9</v>
          </cell>
          <cell r="E510" t="str">
            <v>AR A1071/8</v>
          </cell>
          <cell r="F510" t="str">
            <v>AR A1071/7</v>
          </cell>
          <cell r="G510" t="str">
            <v>AR A1071/6</v>
          </cell>
          <cell r="H510" t="str">
            <v>AR A1071/5</v>
          </cell>
          <cell r="I510" t="str">
            <v>AR A1071/4</v>
          </cell>
          <cell r="J510" t="str">
            <v>AR 8</v>
          </cell>
          <cell r="K510" t="str">
            <v>AR 9</v>
          </cell>
          <cell r="L510" t="str">
            <v>AP25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</row>
        <row r="511">
          <cell r="B511" t="str">
            <v>AR A1214</v>
          </cell>
          <cell r="C511" t="str">
            <v>AR A1071/10</v>
          </cell>
          <cell r="D511" t="str">
            <v>AR A1071/9</v>
          </cell>
          <cell r="E511" t="str">
            <v>AR A1071/8</v>
          </cell>
          <cell r="F511" t="str">
            <v>AR A1071/7</v>
          </cell>
          <cell r="G511" t="str">
            <v>AR A1071/6</v>
          </cell>
          <cell r="H511" t="str">
            <v>AR A1071/5</v>
          </cell>
          <cell r="I511" t="str">
            <v>AR A1071/4</v>
          </cell>
          <cell r="J511" t="str">
            <v>AR 8</v>
          </cell>
          <cell r="K511" t="str">
            <v>AR 9</v>
          </cell>
          <cell r="L511" t="str">
            <v>AP25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</row>
        <row r="512">
          <cell r="B512" t="str">
            <v>AR A1214</v>
          </cell>
          <cell r="C512" t="str">
            <v>AR A1071/10</v>
          </cell>
          <cell r="D512" t="str">
            <v>AR A1071/9</v>
          </cell>
          <cell r="E512" t="str">
            <v>AR A1071/8</v>
          </cell>
          <cell r="F512" t="str">
            <v>AR A1071/7</v>
          </cell>
          <cell r="G512" t="str">
            <v>AR A1071/6</v>
          </cell>
          <cell r="H512" t="str">
            <v>AR A1071/5</v>
          </cell>
          <cell r="I512" t="str">
            <v>AR A1071/4</v>
          </cell>
          <cell r="J512" t="str">
            <v>AR 8</v>
          </cell>
          <cell r="K512" t="str">
            <v>AR 9</v>
          </cell>
          <cell r="L512" t="str">
            <v>AP25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</row>
        <row r="513">
          <cell r="B513" t="str">
            <v>AR A1214</v>
          </cell>
          <cell r="C513" t="str">
            <v>AR A1071/10</v>
          </cell>
          <cell r="D513" t="str">
            <v>AR A1071/9</v>
          </cell>
          <cell r="E513" t="str">
            <v>AR A1071/8</v>
          </cell>
          <cell r="F513" t="str">
            <v>AR A1071/7</v>
          </cell>
          <cell r="G513" t="str">
            <v>AR A1071/6</v>
          </cell>
          <cell r="H513" t="str">
            <v>AR A1071/5</v>
          </cell>
          <cell r="I513" t="str">
            <v>AR A1071/4</v>
          </cell>
          <cell r="J513" t="str">
            <v>AR 8</v>
          </cell>
          <cell r="K513" t="str">
            <v>AR 9</v>
          </cell>
          <cell r="L513" t="str">
            <v>AP25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</row>
        <row r="514">
          <cell r="B514" t="str">
            <v>AR A1214</v>
          </cell>
          <cell r="C514" t="str">
            <v>AR A1071/10</v>
          </cell>
          <cell r="D514" t="str">
            <v>AR A1071/9</v>
          </cell>
          <cell r="E514" t="str">
            <v>AR A1071/8</v>
          </cell>
          <cell r="F514" t="str">
            <v>AR A1071/7</v>
          </cell>
          <cell r="G514" t="str">
            <v>AR A1071/6</v>
          </cell>
          <cell r="H514" t="str">
            <v>AR A1071/5</v>
          </cell>
          <cell r="I514" t="str">
            <v>AR A1071/4</v>
          </cell>
          <cell r="J514" t="str">
            <v>AR 8</v>
          </cell>
          <cell r="K514" t="str">
            <v>AR 9</v>
          </cell>
          <cell r="L514" t="str">
            <v>AP25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</row>
        <row r="515">
          <cell r="B515" t="str">
            <v>AR A1214</v>
          </cell>
          <cell r="C515" t="str">
            <v>AR A1071/10</v>
          </cell>
          <cell r="D515" t="str">
            <v>AR A1071/9</v>
          </cell>
          <cell r="E515" t="str">
            <v>AR A1071/8</v>
          </cell>
          <cell r="F515" t="str">
            <v>AR A1071/7</v>
          </cell>
          <cell r="G515" t="str">
            <v>AR A1071/6</v>
          </cell>
          <cell r="H515" t="str">
            <v>AR A1071/5</v>
          </cell>
          <cell r="I515" t="str">
            <v>AR A1071/4</v>
          </cell>
          <cell r="J515" t="str">
            <v>AR 8</v>
          </cell>
          <cell r="K515" t="str">
            <v>AR 9</v>
          </cell>
          <cell r="L515" t="str">
            <v>AP25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</row>
        <row r="516">
          <cell r="B516" t="str">
            <v>AR A1214</v>
          </cell>
          <cell r="C516" t="str">
            <v>AR A1071/10</v>
          </cell>
          <cell r="D516" t="str">
            <v>AR A1071/9</v>
          </cell>
          <cell r="E516" t="str">
            <v>AR A1071/8</v>
          </cell>
          <cell r="F516" t="str">
            <v>AR A1071/7</v>
          </cell>
          <cell r="G516" t="str">
            <v>AR A1071/6</v>
          </cell>
          <cell r="H516" t="str">
            <v>AR A1071/5</v>
          </cell>
          <cell r="I516" t="str">
            <v>AR A1071/4</v>
          </cell>
          <cell r="J516" t="str">
            <v>AR 8</v>
          </cell>
          <cell r="K516" t="str">
            <v>AR 9</v>
          </cell>
          <cell r="L516" t="str">
            <v>AP25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</row>
        <row r="517">
          <cell r="B517" t="str">
            <v>AR A1214</v>
          </cell>
          <cell r="C517" t="str">
            <v>AR A1071/10</v>
          </cell>
          <cell r="D517" t="str">
            <v>AR A1071/9</v>
          </cell>
          <cell r="E517" t="str">
            <v>AR A1071/8</v>
          </cell>
          <cell r="F517" t="str">
            <v>AR A1071/7</v>
          </cell>
          <cell r="G517" t="str">
            <v>AR A1071/6</v>
          </cell>
          <cell r="H517" t="str">
            <v>AR A1071/5</v>
          </cell>
          <cell r="I517" t="str">
            <v>AR A1071/4</v>
          </cell>
          <cell r="J517" t="str">
            <v>AR 8</v>
          </cell>
          <cell r="K517" t="str">
            <v>AR 9</v>
          </cell>
          <cell r="L517" t="str">
            <v>AP25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</row>
        <row r="518">
          <cell r="B518" t="str">
            <v>AR A1214</v>
          </cell>
          <cell r="C518" t="str">
            <v>AR A1071/10</v>
          </cell>
          <cell r="D518" t="str">
            <v>AR A1071/9</v>
          </cell>
          <cell r="E518" t="str">
            <v>AR A1071/8</v>
          </cell>
          <cell r="F518" t="str">
            <v>AR A1071/7</v>
          </cell>
          <cell r="G518" t="str">
            <v>AR A1071/6</v>
          </cell>
          <cell r="H518" t="str">
            <v>AR A1071/5</v>
          </cell>
          <cell r="I518" t="str">
            <v>AR A1071/4</v>
          </cell>
          <cell r="J518" t="str">
            <v>AR 8</v>
          </cell>
          <cell r="K518" t="str">
            <v>AR 9</v>
          </cell>
          <cell r="L518" t="str">
            <v>AP25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</row>
        <row r="519">
          <cell r="B519" t="str">
            <v>AR A1214</v>
          </cell>
          <cell r="C519" t="str">
            <v>AR A1071/10</v>
          </cell>
          <cell r="D519" t="str">
            <v>AR A1071/9</v>
          </cell>
          <cell r="E519" t="str">
            <v>AR A1071/8</v>
          </cell>
          <cell r="F519" t="str">
            <v>AR A1071/7</v>
          </cell>
          <cell r="G519" t="str">
            <v>AR A1071/6</v>
          </cell>
          <cell r="H519" t="str">
            <v>AR A1071/5</v>
          </cell>
          <cell r="I519" t="str">
            <v>AR A1071/4</v>
          </cell>
          <cell r="J519" t="str">
            <v>AR 8</v>
          </cell>
          <cell r="K519" t="str">
            <v>AR 9</v>
          </cell>
          <cell r="L519" t="str">
            <v>AP25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</row>
        <row r="520">
          <cell r="B520" t="str">
            <v>AR A1214</v>
          </cell>
          <cell r="C520" t="str">
            <v>AR A1071/10</v>
          </cell>
          <cell r="D520" t="str">
            <v>AR A1071/9</v>
          </cell>
          <cell r="E520" t="str">
            <v>AR A1071/8</v>
          </cell>
          <cell r="F520" t="str">
            <v>AR A1071/7</v>
          </cell>
          <cell r="G520" t="str">
            <v>AR A1071/6</v>
          </cell>
          <cell r="H520" t="str">
            <v>AR A1071/5</v>
          </cell>
          <cell r="I520" t="str">
            <v>AR A1071/4</v>
          </cell>
          <cell r="J520" t="str">
            <v>AR 8</v>
          </cell>
          <cell r="K520" t="str">
            <v>AR 9</v>
          </cell>
          <cell r="L520" t="str">
            <v>AP25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</row>
        <row r="521">
          <cell r="B521" t="str">
            <v>AR A1214</v>
          </cell>
          <cell r="C521" t="str">
            <v>AR A1071/10</v>
          </cell>
          <cell r="D521" t="str">
            <v>AR A1071/9</v>
          </cell>
          <cell r="E521" t="str">
            <v>AR A1071/8</v>
          </cell>
          <cell r="F521" t="str">
            <v>AR A1071/7</v>
          </cell>
          <cell r="G521" t="str">
            <v>AR A1071/6</v>
          </cell>
          <cell r="H521" t="str">
            <v>AR A1071/5</v>
          </cell>
          <cell r="I521" t="str">
            <v>AR A1071/4</v>
          </cell>
          <cell r="J521" t="str">
            <v>AR 8</v>
          </cell>
          <cell r="K521" t="str">
            <v>AR 9</v>
          </cell>
          <cell r="L521" t="str">
            <v>AP25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</row>
        <row r="522">
          <cell r="B522" t="str">
            <v>AR A1214</v>
          </cell>
          <cell r="C522" t="str">
            <v>AR A1071/10</v>
          </cell>
          <cell r="D522" t="str">
            <v>AR A1071/9</v>
          </cell>
          <cell r="E522" t="str">
            <v>AR A1071/8</v>
          </cell>
          <cell r="F522" t="str">
            <v>AR A1071/7</v>
          </cell>
          <cell r="G522" t="str">
            <v>AR A1071/6</v>
          </cell>
          <cell r="H522" t="str">
            <v>AR A1071/5</v>
          </cell>
          <cell r="I522" t="str">
            <v>AR A1071/4</v>
          </cell>
          <cell r="J522" t="str">
            <v>AR 8</v>
          </cell>
          <cell r="K522" t="str">
            <v>AR 9</v>
          </cell>
          <cell r="L522" t="str">
            <v>AP25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</row>
        <row r="523">
          <cell r="B523" t="str">
            <v>AR A1214</v>
          </cell>
          <cell r="C523" t="str">
            <v>AR A1071/10</v>
          </cell>
          <cell r="D523" t="str">
            <v>AR A1071/9</v>
          </cell>
          <cell r="E523" t="str">
            <v>AR A1071/8</v>
          </cell>
          <cell r="F523" t="str">
            <v>AR A1071/7</v>
          </cell>
          <cell r="G523" t="str">
            <v>AR A1071/6</v>
          </cell>
          <cell r="H523" t="str">
            <v>AR A1071/5</v>
          </cell>
          <cell r="I523" t="str">
            <v>AR A1071/4</v>
          </cell>
          <cell r="J523" t="str">
            <v>AR 8</v>
          </cell>
          <cell r="K523" t="str">
            <v>AR 9</v>
          </cell>
          <cell r="L523" t="str">
            <v>AP25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</row>
        <row r="524">
          <cell r="B524" t="str">
            <v>AR A1214</v>
          </cell>
          <cell r="C524" t="str">
            <v>AR A1071/10</v>
          </cell>
          <cell r="D524" t="str">
            <v>AR A1071/9</v>
          </cell>
          <cell r="E524" t="str">
            <v>AR A1071/8</v>
          </cell>
          <cell r="F524" t="str">
            <v>AR A1071/7</v>
          </cell>
          <cell r="G524" t="str">
            <v>AR A1071/6</v>
          </cell>
          <cell r="H524" t="str">
            <v>AR A1071/5</v>
          </cell>
          <cell r="I524" t="str">
            <v>AR A1071/4</v>
          </cell>
          <cell r="J524" t="str">
            <v>AR 8</v>
          </cell>
          <cell r="K524" t="str">
            <v>AR 9</v>
          </cell>
          <cell r="L524" t="str">
            <v>AP25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</row>
        <row r="525">
          <cell r="B525" t="str">
            <v>AR A1214</v>
          </cell>
          <cell r="C525" t="str">
            <v>AR A1071/10</v>
          </cell>
          <cell r="D525" t="str">
            <v>AR A1071/9</v>
          </cell>
          <cell r="E525" t="str">
            <v>AR A1071/8</v>
          </cell>
          <cell r="F525" t="str">
            <v>AR A1071/7</v>
          </cell>
          <cell r="G525" t="str">
            <v>AR A1071/6</v>
          </cell>
          <cell r="H525" t="str">
            <v>AR A1071/5</v>
          </cell>
          <cell r="I525" t="str">
            <v>AR A1071/4</v>
          </cell>
          <cell r="J525" t="str">
            <v>AR 8</v>
          </cell>
          <cell r="K525" t="str">
            <v>AR 9</v>
          </cell>
          <cell r="L525" t="str">
            <v>AP25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</row>
        <row r="526">
          <cell r="B526" t="str">
            <v>AR A1214</v>
          </cell>
          <cell r="C526" t="str">
            <v>AR A1071/10</v>
          </cell>
          <cell r="D526" t="str">
            <v>AR A1071/9</v>
          </cell>
          <cell r="E526" t="str">
            <v>AR A1071/8</v>
          </cell>
          <cell r="F526" t="str">
            <v>AR A1071/7</v>
          </cell>
          <cell r="G526" t="str">
            <v>AR A1071/6</v>
          </cell>
          <cell r="H526" t="str">
            <v>AR A1071/5</v>
          </cell>
          <cell r="I526" t="str">
            <v>AR A1071/4</v>
          </cell>
          <cell r="J526" t="str">
            <v>AR 8</v>
          </cell>
          <cell r="K526" t="str">
            <v>AR 9</v>
          </cell>
          <cell r="L526" t="str">
            <v>AP25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</row>
        <row r="527">
          <cell r="B527" t="str">
            <v>AR A1214</v>
          </cell>
          <cell r="C527" t="str">
            <v>AR A1071/10</v>
          </cell>
          <cell r="D527" t="str">
            <v>AR A1071/9</v>
          </cell>
          <cell r="E527" t="str">
            <v>AR A1071/8</v>
          </cell>
          <cell r="F527" t="str">
            <v>AR A1071/7</v>
          </cell>
          <cell r="G527" t="str">
            <v>AR A1071/6</v>
          </cell>
          <cell r="H527" t="str">
            <v>AR A1071/5</v>
          </cell>
          <cell r="I527" t="str">
            <v>AR A1071/4</v>
          </cell>
          <cell r="J527" t="str">
            <v>AR 8</v>
          </cell>
          <cell r="K527" t="str">
            <v>AR 9</v>
          </cell>
          <cell r="L527" t="str">
            <v>AP25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</row>
        <row r="528">
          <cell r="B528" t="str">
            <v>AR A1214</v>
          </cell>
          <cell r="C528" t="str">
            <v>AR A1071/10</v>
          </cell>
          <cell r="D528" t="str">
            <v>AR A1071/9</v>
          </cell>
          <cell r="E528" t="str">
            <v>AR A1071/8</v>
          </cell>
          <cell r="F528" t="str">
            <v>AR A1071/7</v>
          </cell>
          <cell r="G528" t="str">
            <v>AR A1071/6</v>
          </cell>
          <cell r="H528" t="str">
            <v>AR A1071/5</v>
          </cell>
          <cell r="I528" t="str">
            <v>AR A1071/4</v>
          </cell>
          <cell r="J528" t="str">
            <v>AR 8</v>
          </cell>
          <cell r="K528" t="str">
            <v>AR 9</v>
          </cell>
          <cell r="L528" t="str">
            <v>AP25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</row>
        <row r="529">
          <cell r="B529" t="str">
            <v>AR A1214</v>
          </cell>
          <cell r="C529" t="str">
            <v>AR A1071/10</v>
          </cell>
          <cell r="D529" t="str">
            <v>AR A1071/9</v>
          </cell>
          <cell r="E529" t="str">
            <v>AR A1071/8</v>
          </cell>
          <cell r="F529" t="str">
            <v>AR A1071/7</v>
          </cell>
          <cell r="G529" t="str">
            <v>AR A1071/6</v>
          </cell>
          <cell r="H529" t="str">
            <v>AR A1071/5</v>
          </cell>
          <cell r="I529" t="str">
            <v>AR A1071/4</v>
          </cell>
          <cell r="J529" t="str">
            <v>AR 8</v>
          </cell>
          <cell r="K529" t="str">
            <v>AR 9</v>
          </cell>
          <cell r="L529" t="str">
            <v>AP25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</row>
        <row r="530">
          <cell r="B530" t="str">
            <v>AR A1214</v>
          </cell>
          <cell r="C530" t="str">
            <v>AR A1071/10</v>
          </cell>
          <cell r="D530" t="str">
            <v>AR A1071/9</v>
          </cell>
          <cell r="E530" t="str">
            <v>AR A1071/8</v>
          </cell>
          <cell r="F530" t="str">
            <v>AR A1071/7</v>
          </cell>
          <cell r="G530" t="str">
            <v>AR A1071/6</v>
          </cell>
          <cell r="H530" t="str">
            <v>AR A1071/5</v>
          </cell>
          <cell r="I530" t="str">
            <v>AR A1071/4</v>
          </cell>
          <cell r="J530" t="str">
            <v>AR 8</v>
          </cell>
          <cell r="K530" t="str">
            <v>AR 9</v>
          </cell>
          <cell r="L530" t="str">
            <v>AP25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</row>
        <row r="531">
          <cell r="B531" t="str">
            <v>AR A1214</v>
          </cell>
          <cell r="C531" t="str">
            <v>AR A1071/10</v>
          </cell>
          <cell r="D531" t="str">
            <v>AR A1071/9</v>
          </cell>
          <cell r="E531" t="str">
            <v>AR A1071/8</v>
          </cell>
          <cell r="F531" t="str">
            <v>AR A1071/7</v>
          </cell>
          <cell r="G531" t="str">
            <v>AR A1071/6</v>
          </cell>
          <cell r="H531" t="str">
            <v>AR A1071/5</v>
          </cell>
          <cell r="I531" t="str">
            <v>AR A1071/4</v>
          </cell>
          <cell r="J531" t="str">
            <v>AR 8</v>
          </cell>
          <cell r="K531" t="str">
            <v>AR 9</v>
          </cell>
          <cell r="L531" t="str">
            <v>AP25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</row>
        <row r="532">
          <cell r="B532" t="str">
            <v>AR A1214</v>
          </cell>
          <cell r="C532" t="str">
            <v>AR A1071/10</v>
          </cell>
          <cell r="D532" t="str">
            <v>AR A1071/9</v>
          </cell>
          <cell r="E532" t="str">
            <v>AR A1071/8</v>
          </cell>
          <cell r="F532" t="str">
            <v>AR A1071/7</v>
          </cell>
          <cell r="G532" t="str">
            <v>AR A1071/6</v>
          </cell>
          <cell r="H532" t="str">
            <v>AR A1071/5</v>
          </cell>
          <cell r="I532" t="str">
            <v>AR A1071/4</v>
          </cell>
          <cell r="J532" t="str">
            <v>AR 8</v>
          </cell>
          <cell r="K532" t="str">
            <v>AR 9</v>
          </cell>
          <cell r="L532" t="str">
            <v>AP25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</row>
        <row r="533">
          <cell r="B533" t="str">
            <v>AR A1214</v>
          </cell>
          <cell r="C533" t="str">
            <v>AR A1071/10</v>
          </cell>
          <cell r="D533" t="str">
            <v>AR A1071/9</v>
          </cell>
          <cell r="E533" t="str">
            <v>AR A1071/8</v>
          </cell>
          <cell r="F533" t="str">
            <v>AR A1071/7</v>
          </cell>
          <cell r="G533" t="str">
            <v>AR A1071/6</v>
          </cell>
          <cell r="H533" t="str">
            <v>AR A1071/5</v>
          </cell>
          <cell r="I533" t="str">
            <v>AR A1071/4</v>
          </cell>
          <cell r="J533" t="str">
            <v>AR A1071/3</v>
          </cell>
          <cell r="K533" t="str">
            <v>AR A1071/2</v>
          </cell>
          <cell r="L533" t="str">
            <v>AR 7</v>
          </cell>
          <cell r="M533" t="str">
            <v>AP D30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</row>
        <row r="534">
          <cell r="B534" t="str">
            <v>AR A1214</v>
          </cell>
          <cell r="C534" t="str">
            <v>AR A1071/10</v>
          </cell>
          <cell r="D534" t="str">
            <v>AR A1071/9</v>
          </cell>
          <cell r="E534" t="str">
            <v>AR A1071/8</v>
          </cell>
          <cell r="F534" t="str">
            <v>AR A1071/7</v>
          </cell>
          <cell r="G534" t="str">
            <v>AR A1071/6</v>
          </cell>
          <cell r="H534" t="str">
            <v>AR A1071/5</v>
          </cell>
          <cell r="I534" t="str">
            <v>AR A1071/4</v>
          </cell>
          <cell r="J534" t="str">
            <v>AR A1071/3</v>
          </cell>
          <cell r="K534" t="str">
            <v>AR A1071/2</v>
          </cell>
          <cell r="L534" t="str">
            <v>AR 7</v>
          </cell>
          <cell r="M534" t="str">
            <v>AP D30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</row>
        <row r="535">
          <cell r="B535" t="str">
            <v>AR A1214</v>
          </cell>
          <cell r="C535" t="str">
            <v>AR A1071/10</v>
          </cell>
          <cell r="D535" t="str">
            <v>AR A1071/9</v>
          </cell>
          <cell r="E535" t="str">
            <v>AR A1071/8</v>
          </cell>
          <cell r="F535" t="str">
            <v>AR A1071/7</v>
          </cell>
          <cell r="G535" t="str">
            <v>AR A1071/6</v>
          </cell>
          <cell r="H535" t="str">
            <v>AR A1071/5</v>
          </cell>
          <cell r="I535" t="str">
            <v>AR A1071/4</v>
          </cell>
          <cell r="J535" t="str">
            <v>AR A1071/3</v>
          </cell>
          <cell r="K535" t="str">
            <v>AR A1071/2</v>
          </cell>
          <cell r="L535" t="str">
            <v>AR 7</v>
          </cell>
          <cell r="M535" t="str">
            <v>AP D30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</row>
        <row r="536">
          <cell r="B536" t="str">
            <v>AR A1214</v>
          </cell>
          <cell r="C536" t="str">
            <v>AR A1071/10</v>
          </cell>
          <cell r="D536" t="str">
            <v>AR A1071/9</v>
          </cell>
          <cell r="E536" t="str">
            <v>AR A1071/8</v>
          </cell>
          <cell r="F536" t="str">
            <v>AR A1071/7</v>
          </cell>
          <cell r="G536" t="str">
            <v>AR A1071/6</v>
          </cell>
          <cell r="H536" t="str">
            <v>AR A1071/5</v>
          </cell>
          <cell r="I536" t="str">
            <v>AR A1071/4</v>
          </cell>
          <cell r="J536" t="str">
            <v>AR A1071/3</v>
          </cell>
          <cell r="K536" t="str">
            <v>AR A1071/2</v>
          </cell>
          <cell r="L536" t="str">
            <v>AR 7</v>
          </cell>
          <cell r="M536" t="str">
            <v>AP D30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</row>
        <row r="537">
          <cell r="B537" t="str">
            <v>AR A1214</v>
          </cell>
          <cell r="C537" t="str">
            <v>AR A1071/10</v>
          </cell>
          <cell r="D537" t="str">
            <v>AR A1071/9</v>
          </cell>
          <cell r="E537" t="str">
            <v>AR A1071/8</v>
          </cell>
          <cell r="F537" t="str">
            <v>AR A1071/7</v>
          </cell>
          <cell r="G537" t="str">
            <v>AR A1071/6</v>
          </cell>
          <cell r="H537" t="str">
            <v>AR A1071/5</v>
          </cell>
          <cell r="I537" t="str">
            <v>AR A1071/4</v>
          </cell>
          <cell r="J537" t="str">
            <v>AR A1071/3</v>
          </cell>
          <cell r="K537" t="str">
            <v>AR A1071/2</v>
          </cell>
          <cell r="L537" t="str">
            <v>AR 7</v>
          </cell>
          <cell r="M537" t="str">
            <v>AP D30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</row>
        <row r="538">
          <cell r="B538" t="str">
            <v>AR A1214</v>
          </cell>
          <cell r="C538" t="str">
            <v>AR A1071/10</v>
          </cell>
          <cell r="D538" t="str">
            <v>AR A1071/9</v>
          </cell>
          <cell r="E538" t="str">
            <v>AR A1071/8</v>
          </cell>
          <cell r="F538" t="str">
            <v>AR A1071/7</v>
          </cell>
          <cell r="G538" t="str">
            <v>AR A1071/6</v>
          </cell>
          <cell r="H538" t="str">
            <v>AR A1071/5</v>
          </cell>
          <cell r="I538" t="str">
            <v>AR A1071/4</v>
          </cell>
          <cell r="J538" t="str">
            <v>AR A1071/3</v>
          </cell>
          <cell r="K538" t="str">
            <v>AR A1071/2</v>
          </cell>
          <cell r="L538" t="str">
            <v>AR 7</v>
          </cell>
          <cell r="M538" t="str">
            <v>AP D30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</row>
        <row r="539">
          <cell r="B539" t="str">
            <v>AR A1214</v>
          </cell>
          <cell r="C539" t="str">
            <v>AR A1071/10</v>
          </cell>
          <cell r="D539" t="str">
            <v>AR A1071/9</v>
          </cell>
          <cell r="E539" t="str">
            <v>AR A1071/8</v>
          </cell>
          <cell r="F539" t="str">
            <v>AR A1071/7</v>
          </cell>
          <cell r="G539" t="str">
            <v>AR A1071/6</v>
          </cell>
          <cell r="H539" t="str">
            <v>AR A1071/5</v>
          </cell>
          <cell r="I539" t="str">
            <v>AR A1071/4</v>
          </cell>
          <cell r="J539" t="str">
            <v>AR A1071/3</v>
          </cell>
          <cell r="K539" t="str">
            <v>AR A1071/2</v>
          </cell>
          <cell r="L539" t="str">
            <v>AR 7</v>
          </cell>
          <cell r="M539" t="str">
            <v>AP D30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</row>
        <row r="540">
          <cell r="B540" t="str">
            <v>AR A1214</v>
          </cell>
          <cell r="C540" t="str">
            <v>AR A1071/10</v>
          </cell>
          <cell r="D540" t="str">
            <v>AR A1071/9</v>
          </cell>
          <cell r="E540" t="str">
            <v>AR A1071/8</v>
          </cell>
          <cell r="F540" t="str">
            <v>AR A1071/7</v>
          </cell>
          <cell r="G540" t="str">
            <v>AR A1071/6</v>
          </cell>
          <cell r="H540" t="str">
            <v>AR A1071/5</v>
          </cell>
          <cell r="I540" t="str">
            <v>AR A1071/4</v>
          </cell>
          <cell r="J540" t="str">
            <v>AR A1071/3</v>
          </cell>
          <cell r="K540" t="str">
            <v>AR A1071/2</v>
          </cell>
          <cell r="L540" t="str">
            <v>AR 7</v>
          </cell>
          <cell r="M540" t="str">
            <v>AP D30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</row>
        <row r="541">
          <cell r="B541" t="str">
            <v>AR A1214</v>
          </cell>
          <cell r="C541" t="str">
            <v>AR A1071/10</v>
          </cell>
          <cell r="D541" t="str">
            <v>AR A1071/9</v>
          </cell>
          <cell r="E541" t="str">
            <v>AR A1071/8</v>
          </cell>
          <cell r="F541" t="str">
            <v>AR A1071/7</v>
          </cell>
          <cell r="G541" t="str">
            <v>AR A1071/6</v>
          </cell>
          <cell r="H541" t="str">
            <v>AR A1071/5</v>
          </cell>
          <cell r="I541" t="str">
            <v>AR A1071/4</v>
          </cell>
          <cell r="J541" t="str">
            <v>AR A1071/3</v>
          </cell>
          <cell r="K541" t="str">
            <v>AR A1071/2</v>
          </cell>
          <cell r="L541" t="str">
            <v>AR 7</v>
          </cell>
          <cell r="M541" t="str">
            <v>AP D30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</row>
        <row r="542">
          <cell r="B542" t="str">
            <v>AR A1214</v>
          </cell>
          <cell r="C542" t="str">
            <v>AR A1071/10</v>
          </cell>
          <cell r="D542" t="str">
            <v>AR A1071/9</v>
          </cell>
          <cell r="E542" t="str">
            <v>AR A1071/8</v>
          </cell>
          <cell r="F542" t="str">
            <v>AR A1071/7</v>
          </cell>
          <cell r="G542" t="str">
            <v>AR A1071/6</v>
          </cell>
          <cell r="H542" t="str">
            <v>AR A1071/5</v>
          </cell>
          <cell r="I542" t="str">
            <v>AR A1071/4</v>
          </cell>
          <cell r="J542" t="str">
            <v>AR A1071/3</v>
          </cell>
          <cell r="K542" t="str">
            <v>AR A1071/2</v>
          </cell>
          <cell r="L542" t="str">
            <v>AR 7</v>
          </cell>
          <cell r="M542" t="str">
            <v>AP D30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</row>
        <row r="543">
          <cell r="B543" t="str">
            <v>AR A1214</v>
          </cell>
          <cell r="C543" t="str">
            <v>AR A1071/10</v>
          </cell>
          <cell r="D543" t="str">
            <v>AR A1071/9</v>
          </cell>
          <cell r="E543" t="str">
            <v>AR A1071/8</v>
          </cell>
          <cell r="F543" t="str">
            <v>AR A1071/7</v>
          </cell>
          <cell r="G543" t="str">
            <v>AR A1071/6</v>
          </cell>
          <cell r="H543" t="str">
            <v>AR A1071/5</v>
          </cell>
          <cell r="I543" t="str">
            <v>AR A1071/4</v>
          </cell>
          <cell r="J543" t="str">
            <v>AR A1071/3</v>
          </cell>
          <cell r="K543" t="str">
            <v>AR A1071/2</v>
          </cell>
          <cell r="L543" t="str">
            <v>AR 7</v>
          </cell>
          <cell r="M543" t="str">
            <v>AP D30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</row>
        <row r="544">
          <cell r="B544" t="str">
            <v>AR A1214</v>
          </cell>
          <cell r="C544" t="str">
            <v>AR A1071/10</v>
          </cell>
          <cell r="D544" t="str">
            <v>AR A1071/9</v>
          </cell>
          <cell r="E544" t="str">
            <v>AR A1071/8</v>
          </cell>
          <cell r="F544" t="str">
            <v>AR A1071/7</v>
          </cell>
          <cell r="G544" t="str">
            <v>AR A1071/6</v>
          </cell>
          <cell r="H544" t="str">
            <v>AR A1071/5</v>
          </cell>
          <cell r="I544" t="str">
            <v>AR A1071/4</v>
          </cell>
          <cell r="J544" t="str">
            <v>AR A1071/3</v>
          </cell>
          <cell r="K544" t="str">
            <v>AR A1071/2</v>
          </cell>
          <cell r="L544" t="str">
            <v>AR 7</v>
          </cell>
          <cell r="M544" t="str">
            <v>AP D30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</row>
        <row r="545">
          <cell r="B545" t="str">
            <v>AR A1214</v>
          </cell>
          <cell r="C545" t="str">
            <v>AR A1071/10</v>
          </cell>
          <cell r="D545" t="str">
            <v>AR A1071/9</v>
          </cell>
          <cell r="E545" t="str">
            <v>AR A1071/8</v>
          </cell>
          <cell r="F545" t="str">
            <v>AR A1071/7</v>
          </cell>
          <cell r="G545" t="str">
            <v>AR A1071/6</v>
          </cell>
          <cell r="H545" t="str">
            <v>AR A1071/5</v>
          </cell>
          <cell r="I545" t="str">
            <v>AR A1071/4</v>
          </cell>
          <cell r="J545" t="str">
            <v>AR A1071/3</v>
          </cell>
          <cell r="K545" t="str">
            <v>AR A1071/2</v>
          </cell>
          <cell r="L545" t="str">
            <v>AR 7</v>
          </cell>
          <cell r="M545" t="str">
            <v>AP D31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</row>
        <row r="546">
          <cell r="B546" t="str">
            <v>AR A1214</v>
          </cell>
          <cell r="C546" t="str">
            <v>AR A1071/10</v>
          </cell>
          <cell r="D546" t="str">
            <v>AR A1071/9</v>
          </cell>
          <cell r="E546" t="str">
            <v>AR A1071/8</v>
          </cell>
          <cell r="F546" t="str">
            <v>AR A1071/7</v>
          </cell>
          <cell r="G546" t="str">
            <v>AR A1071/6</v>
          </cell>
          <cell r="H546" t="str">
            <v>AR A1071/5</v>
          </cell>
          <cell r="I546" t="str">
            <v>AR A1071/4</v>
          </cell>
          <cell r="J546" t="str">
            <v>AR A1071/3</v>
          </cell>
          <cell r="K546" t="str">
            <v>AR A1071/2</v>
          </cell>
          <cell r="L546" t="str">
            <v>AR 7</v>
          </cell>
          <cell r="M546" t="str">
            <v>AP D31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</row>
        <row r="547">
          <cell r="B547" t="str">
            <v>AR A1214</v>
          </cell>
          <cell r="C547" t="str">
            <v>AR A1071/10</v>
          </cell>
          <cell r="D547" t="str">
            <v>AR A1071/9</v>
          </cell>
          <cell r="E547" t="str">
            <v>AR A1071/8</v>
          </cell>
          <cell r="F547" t="str">
            <v>AR A1071/7</v>
          </cell>
          <cell r="G547" t="str">
            <v>AR A1071/6</v>
          </cell>
          <cell r="H547" t="str">
            <v>AR A1071/5</v>
          </cell>
          <cell r="I547" t="str">
            <v>AR A1071/4</v>
          </cell>
          <cell r="J547" t="str">
            <v>AR A1071/3</v>
          </cell>
          <cell r="K547" t="str">
            <v>AR A1071/2</v>
          </cell>
          <cell r="L547" t="str">
            <v>AR 7</v>
          </cell>
          <cell r="M547" t="str">
            <v>AP D31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</row>
        <row r="548">
          <cell r="B548" t="str">
            <v>AR A1214</v>
          </cell>
          <cell r="C548" t="str">
            <v>AR A1071/10</v>
          </cell>
          <cell r="D548" t="str">
            <v>AR A1071/9</v>
          </cell>
          <cell r="E548" t="str">
            <v>AR A1071/8</v>
          </cell>
          <cell r="F548" t="str">
            <v>AR A1071/7</v>
          </cell>
          <cell r="G548" t="str">
            <v>AR A1071/6</v>
          </cell>
          <cell r="H548" t="str">
            <v>AR A1071/5</v>
          </cell>
          <cell r="I548" t="str">
            <v>AR A1071/4</v>
          </cell>
          <cell r="J548" t="str">
            <v>AR A1071/3</v>
          </cell>
          <cell r="K548" t="str">
            <v>AR A1071/2</v>
          </cell>
          <cell r="L548" t="str">
            <v>AR 7</v>
          </cell>
          <cell r="M548" t="str">
            <v>AP D31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</row>
        <row r="549">
          <cell r="B549" t="str">
            <v>AR A1214</v>
          </cell>
          <cell r="C549" t="str">
            <v>AR A1071/10</v>
          </cell>
          <cell r="D549" t="str">
            <v>AR A1071/9</v>
          </cell>
          <cell r="E549" t="str">
            <v>AR A1071/8</v>
          </cell>
          <cell r="F549" t="str">
            <v>AR A1071/7</v>
          </cell>
          <cell r="G549" t="str">
            <v>AR A1071/6</v>
          </cell>
          <cell r="H549" t="str">
            <v>AR A1071/5</v>
          </cell>
          <cell r="I549" t="str">
            <v>AR A1071/4</v>
          </cell>
          <cell r="J549" t="str">
            <v>AR A1071/3</v>
          </cell>
          <cell r="K549" t="str">
            <v>AR A1071/2</v>
          </cell>
          <cell r="L549" t="str">
            <v>AR 7</v>
          </cell>
          <cell r="M549" t="str">
            <v>AP D31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</row>
        <row r="550">
          <cell r="B550" t="str">
            <v>AR A1214</v>
          </cell>
          <cell r="C550" t="str">
            <v>AR A1071/10</v>
          </cell>
          <cell r="D550" t="str">
            <v>AR A1071/9</v>
          </cell>
          <cell r="E550" t="str">
            <v>AR A1071/8</v>
          </cell>
          <cell r="F550" t="str">
            <v>AR A1071/7</v>
          </cell>
          <cell r="G550" t="str">
            <v>AR A1071/6</v>
          </cell>
          <cell r="H550" t="str">
            <v>AR A1071/5</v>
          </cell>
          <cell r="I550" t="str">
            <v>AR A1071/4</v>
          </cell>
          <cell r="J550" t="str">
            <v>AR A1071/3</v>
          </cell>
          <cell r="K550" t="str">
            <v>AR A1071/2</v>
          </cell>
          <cell r="L550" t="str">
            <v>AR 7</v>
          </cell>
          <cell r="M550" t="str">
            <v>AP D31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</row>
        <row r="551">
          <cell r="B551" t="str">
            <v>AR A1214</v>
          </cell>
          <cell r="C551" t="str">
            <v>AR A1071/10</v>
          </cell>
          <cell r="D551" t="str">
            <v>AR A1071/9</v>
          </cell>
          <cell r="E551" t="str">
            <v>AR A1071/8</v>
          </cell>
          <cell r="F551" t="str">
            <v>AR A1071/7</v>
          </cell>
          <cell r="G551" t="str">
            <v>AR A1071/6</v>
          </cell>
          <cell r="H551" t="str">
            <v>AR A1071/5</v>
          </cell>
          <cell r="I551" t="str">
            <v>AR A1071/4</v>
          </cell>
          <cell r="J551" t="str">
            <v>AR A1071/3</v>
          </cell>
          <cell r="K551" t="str">
            <v>AR A1071/2</v>
          </cell>
          <cell r="L551" t="str">
            <v>AR 7</v>
          </cell>
          <cell r="M551" t="str">
            <v>AP D31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</row>
        <row r="552">
          <cell r="B552" t="str">
            <v>AR A1214</v>
          </cell>
          <cell r="C552" t="str">
            <v>AR A1071/10</v>
          </cell>
          <cell r="D552" t="str">
            <v>AR A1071/9</v>
          </cell>
          <cell r="E552" t="str">
            <v>AR A1071/8</v>
          </cell>
          <cell r="F552" t="str">
            <v>AR A1071/7</v>
          </cell>
          <cell r="G552" t="str">
            <v>AR A1071/6</v>
          </cell>
          <cell r="H552" t="str">
            <v>AR A1071/5</v>
          </cell>
          <cell r="I552" t="str">
            <v>AR A1071/4</v>
          </cell>
          <cell r="J552" t="str">
            <v>AR A1071/3</v>
          </cell>
          <cell r="K552" t="str">
            <v>AR A1071/2</v>
          </cell>
          <cell r="L552" t="str">
            <v>AR 7</v>
          </cell>
          <cell r="M552" t="str">
            <v>AP D31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</row>
        <row r="553">
          <cell r="B553" t="str">
            <v>AR A1214</v>
          </cell>
          <cell r="C553" t="str">
            <v>AR A1071/10</v>
          </cell>
          <cell r="D553" t="str">
            <v>AR A1071/9</v>
          </cell>
          <cell r="E553" t="str">
            <v>AR A1071/8</v>
          </cell>
          <cell r="F553" t="str">
            <v>AR A1071/7</v>
          </cell>
          <cell r="G553" t="str">
            <v>AR A1071/6</v>
          </cell>
          <cell r="H553" t="str">
            <v>AR A1071/5</v>
          </cell>
          <cell r="I553" t="str">
            <v>AR A1071/4</v>
          </cell>
          <cell r="J553" t="str">
            <v>AR A1071/3</v>
          </cell>
          <cell r="K553" t="str">
            <v>AR A1071/2</v>
          </cell>
          <cell r="L553" t="str">
            <v>AR 7</v>
          </cell>
          <cell r="M553" t="str">
            <v>AP D31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</row>
        <row r="554">
          <cell r="B554" t="str">
            <v>AR A1214</v>
          </cell>
          <cell r="C554" t="str">
            <v>AR A1071/10</v>
          </cell>
          <cell r="D554" t="str">
            <v>AR A1071/9</v>
          </cell>
          <cell r="E554" t="str">
            <v>AR A1071/8</v>
          </cell>
          <cell r="F554" t="str">
            <v>AR A1071/7</v>
          </cell>
          <cell r="G554" t="str">
            <v>AR A1071/6</v>
          </cell>
          <cell r="H554" t="str">
            <v>AR A1071/5</v>
          </cell>
          <cell r="I554" t="str">
            <v>AR A1071/4</v>
          </cell>
          <cell r="J554" t="str">
            <v>AR A1071/3</v>
          </cell>
          <cell r="K554" t="str">
            <v>AR A1071/2</v>
          </cell>
          <cell r="L554" t="str">
            <v>AR 7</v>
          </cell>
          <cell r="M554" t="str">
            <v>AP D31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</row>
        <row r="555">
          <cell r="B555" t="str">
            <v>AR A1214</v>
          </cell>
          <cell r="C555" t="str">
            <v>AR A1071/10</v>
          </cell>
          <cell r="D555" t="str">
            <v>AR A1071/9</v>
          </cell>
          <cell r="E555" t="str">
            <v>AR A1071/8</v>
          </cell>
          <cell r="F555" t="str">
            <v>AR A1071/7</v>
          </cell>
          <cell r="G555" t="str">
            <v>AR A1071/6</v>
          </cell>
          <cell r="H555" t="str">
            <v>AR A1071/5</v>
          </cell>
          <cell r="I555" t="str">
            <v>AR A1071/4</v>
          </cell>
          <cell r="J555" t="str">
            <v>AR A1071/3</v>
          </cell>
          <cell r="K555" t="str">
            <v>AR A1071/2</v>
          </cell>
          <cell r="L555" t="str">
            <v>AR 7</v>
          </cell>
          <cell r="M555" t="str">
            <v>AP D31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</row>
        <row r="556">
          <cell r="B556" t="str">
            <v>AR A1214</v>
          </cell>
          <cell r="C556" t="str">
            <v>AR A1071/10</v>
          </cell>
          <cell r="D556" t="str">
            <v>AR A1071/9</v>
          </cell>
          <cell r="E556" t="str">
            <v>AR A1071/8</v>
          </cell>
          <cell r="F556" t="str">
            <v>AR A1071/7</v>
          </cell>
          <cell r="G556" t="str">
            <v>AR A1071/6</v>
          </cell>
          <cell r="H556" t="str">
            <v>AR A1071/5</v>
          </cell>
          <cell r="I556" t="str">
            <v>AR A1071/4</v>
          </cell>
          <cell r="J556" t="str">
            <v>AR A1071/3</v>
          </cell>
          <cell r="K556" t="str">
            <v>AR A1071/2</v>
          </cell>
          <cell r="L556" t="str">
            <v>AR 7</v>
          </cell>
          <cell r="M556" t="str">
            <v>AP D31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</row>
        <row r="557">
          <cell r="B557" t="str">
            <v>AR A1214</v>
          </cell>
          <cell r="C557" t="str">
            <v>AR A1071/10</v>
          </cell>
          <cell r="D557" t="str">
            <v>AR A1071/9</v>
          </cell>
          <cell r="E557" t="str">
            <v>AR A1071/8</v>
          </cell>
          <cell r="F557" t="str">
            <v>AR A1071/7</v>
          </cell>
          <cell r="G557" t="str">
            <v>AR A1071/6</v>
          </cell>
          <cell r="H557" t="str">
            <v>AR A1071/5</v>
          </cell>
          <cell r="I557" t="str">
            <v>AR A1071/4</v>
          </cell>
          <cell r="J557" t="str">
            <v>AR A1071/3</v>
          </cell>
          <cell r="K557" t="str">
            <v>AR A1071/2</v>
          </cell>
          <cell r="L557" t="str">
            <v>AR 7</v>
          </cell>
          <cell r="M557" t="str">
            <v>AP D31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</row>
        <row r="558">
          <cell r="B558" t="str">
            <v>AR A1214</v>
          </cell>
          <cell r="C558" t="str">
            <v>AR A1071/10</v>
          </cell>
          <cell r="D558" t="str">
            <v>AR A1071/9</v>
          </cell>
          <cell r="E558" t="str">
            <v>AR A1071/8</v>
          </cell>
          <cell r="F558" t="str">
            <v>AR A1071/7</v>
          </cell>
          <cell r="G558" t="str">
            <v>AR A1071/6</v>
          </cell>
          <cell r="H558" t="str">
            <v>AR A1071/5</v>
          </cell>
          <cell r="I558" t="str">
            <v>AR A1071/4</v>
          </cell>
          <cell r="J558" t="str">
            <v>AR A1071/3</v>
          </cell>
          <cell r="K558" t="str">
            <v>AR A1071/2</v>
          </cell>
          <cell r="L558" t="str">
            <v>AR 7</v>
          </cell>
          <cell r="M558" t="str">
            <v>AP D31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</row>
        <row r="559">
          <cell r="B559" t="str">
            <v>AR A1214</v>
          </cell>
          <cell r="C559" t="str">
            <v>AR A1071/10</v>
          </cell>
          <cell r="D559" t="str">
            <v>AR A1071/9</v>
          </cell>
          <cell r="E559" t="str">
            <v>AR A1071/8</v>
          </cell>
          <cell r="F559" t="str">
            <v>AR A1071/7</v>
          </cell>
          <cell r="G559" t="str">
            <v>AR A1071/6</v>
          </cell>
          <cell r="H559" t="str">
            <v>AR A1071/5</v>
          </cell>
          <cell r="I559" t="str">
            <v>AR A1071/4</v>
          </cell>
          <cell r="J559" t="str">
            <v>AR A1071/3</v>
          </cell>
          <cell r="K559" t="str">
            <v>AR A1071/2</v>
          </cell>
          <cell r="L559" t="str">
            <v>AR 7</v>
          </cell>
          <cell r="M559" t="str">
            <v>AP D31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</row>
        <row r="560">
          <cell r="B560" t="str">
            <v>AR A1214</v>
          </cell>
          <cell r="C560" t="str">
            <v>AR A1071/10</v>
          </cell>
          <cell r="D560" t="str">
            <v>AR A1071/9</v>
          </cell>
          <cell r="E560" t="str">
            <v>AR A1071/8</v>
          </cell>
          <cell r="F560" t="str">
            <v>AR A1071/7</v>
          </cell>
          <cell r="G560" t="str">
            <v>AR A1071/6</v>
          </cell>
          <cell r="H560" t="str">
            <v>AR A1071/5</v>
          </cell>
          <cell r="I560" t="str">
            <v>AR A1071/4</v>
          </cell>
          <cell r="J560" t="str">
            <v>AR A1071/3</v>
          </cell>
          <cell r="K560" t="str">
            <v>AR A1071/2</v>
          </cell>
          <cell r="L560" t="str">
            <v>AR 7</v>
          </cell>
          <cell r="M560" t="str">
            <v>AP D31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</row>
        <row r="561">
          <cell r="B561" t="str">
            <v>AR A1214</v>
          </cell>
          <cell r="C561" t="str">
            <v>AR A1071/10</v>
          </cell>
          <cell r="D561" t="str">
            <v>AR A1071/9</v>
          </cell>
          <cell r="E561" t="str">
            <v>AR A1071/8</v>
          </cell>
          <cell r="F561" t="str">
            <v>AR A1071/7</v>
          </cell>
          <cell r="G561" t="str">
            <v>AR A1071/6</v>
          </cell>
          <cell r="H561" t="str">
            <v>AR A1071/5</v>
          </cell>
          <cell r="I561" t="str">
            <v>AR A1071/4</v>
          </cell>
          <cell r="J561" t="str">
            <v>AR A1071/3</v>
          </cell>
          <cell r="K561" t="str">
            <v>AR A1071/2</v>
          </cell>
          <cell r="L561" t="str">
            <v>AR 7</v>
          </cell>
          <cell r="M561" t="str">
            <v>AP D31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</row>
        <row r="562">
          <cell r="B562" t="str">
            <v>AR A1214</v>
          </cell>
          <cell r="C562" t="str">
            <v>AR A1071/10</v>
          </cell>
          <cell r="D562" t="str">
            <v>AR A1071/9</v>
          </cell>
          <cell r="E562" t="str">
            <v>AR A1071/8</v>
          </cell>
          <cell r="F562" t="str">
            <v>AR A1071/7</v>
          </cell>
          <cell r="G562" t="str">
            <v>AR A1071/6</v>
          </cell>
          <cell r="H562" t="str">
            <v>AR A1071/5</v>
          </cell>
          <cell r="I562" t="str">
            <v>AR A1071/4</v>
          </cell>
          <cell r="J562" t="str">
            <v>AR A1071/3</v>
          </cell>
          <cell r="K562" t="str">
            <v>AR A1071/2</v>
          </cell>
          <cell r="L562" t="str">
            <v>AR 7</v>
          </cell>
          <cell r="M562" t="str">
            <v>AP D31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</row>
        <row r="563">
          <cell r="B563" t="str">
            <v>AR A1214</v>
          </cell>
          <cell r="C563" t="str">
            <v>AR A1071/10</v>
          </cell>
          <cell r="D563" t="str">
            <v>AR A1071/9</v>
          </cell>
          <cell r="E563" t="str">
            <v>AR A1071/8</v>
          </cell>
          <cell r="F563" t="str">
            <v>AR A1071/7</v>
          </cell>
          <cell r="G563" t="str">
            <v>AR A1071/6</v>
          </cell>
          <cell r="H563" t="str">
            <v>AR A1071/5</v>
          </cell>
          <cell r="I563" t="str">
            <v>AR A1071/4</v>
          </cell>
          <cell r="J563" t="str">
            <v>AR A1071/3</v>
          </cell>
          <cell r="K563" t="str">
            <v>AR A1071/2</v>
          </cell>
          <cell r="L563" t="str">
            <v>AR 7</v>
          </cell>
          <cell r="M563" t="str">
            <v>AP D31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</row>
        <row r="564">
          <cell r="B564" t="str">
            <v>AR A1214</v>
          </cell>
          <cell r="C564" t="str">
            <v>AR A1071/10</v>
          </cell>
          <cell r="D564" t="str">
            <v>AR A1071/9</v>
          </cell>
          <cell r="E564" t="str">
            <v>AR A1071/8</v>
          </cell>
          <cell r="F564" t="str">
            <v>AR A1071/7</v>
          </cell>
          <cell r="G564" t="str">
            <v>AR A1071/6</v>
          </cell>
          <cell r="H564" t="str">
            <v>AR A1071/5</v>
          </cell>
          <cell r="I564" t="str">
            <v>AR A1071/4</v>
          </cell>
          <cell r="J564" t="str">
            <v>AR A1071/3</v>
          </cell>
          <cell r="K564" t="str">
            <v>AR A1071/2</v>
          </cell>
          <cell r="L564" t="str">
            <v>AR 7</v>
          </cell>
          <cell r="M564" t="str">
            <v>AP D31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</row>
        <row r="565">
          <cell r="B565" t="str">
            <v>AR A1214</v>
          </cell>
          <cell r="C565" t="str">
            <v>AR A1071/10</v>
          </cell>
          <cell r="D565" t="str">
            <v>AR A1071/9</v>
          </cell>
          <cell r="E565" t="str">
            <v>AR A1071/8</v>
          </cell>
          <cell r="F565" t="str">
            <v>AR A1071/7</v>
          </cell>
          <cell r="G565" t="str">
            <v>AR A1071/6</v>
          </cell>
          <cell r="H565" t="str">
            <v>AR A1071/5</v>
          </cell>
          <cell r="I565" t="str">
            <v>AR A1071/4</v>
          </cell>
          <cell r="J565" t="str">
            <v>AR A1071/3</v>
          </cell>
          <cell r="K565" t="str">
            <v>AR A1071/2</v>
          </cell>
          <cell r="L565" t="str">
            <v>AR 7</v>
          </cell>
          <cell r="M565" t="str">
            <v>AP D31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</row>
        <row r="566">
          <cell r="B566" t="str">
            <v>AR A1214</v>
          </cell>
          <cell r="C566" t="str">
            <v>AR A1071/10</v>
          </cell>
          <cell r="D566" t="str">
            <v>AR A1071/9</v>
          </cell>
          <cell r="E566" t="str">
            <v>AR A1071/8</v>
          </cell>
          <cell r="F566" t="str">
            <v>AR A1071/7</v>
          </cell>
          <cell r="G566" t="str">
            <v>AR A1071/6</v>
          </cell>
          <cell r="H566" t="str">
            <v>AR A1071/5</v>
          </cell>
          <cell r="I566" t="str">
            <v>AR A1071/4</v>
          </cell>
          <cell r="J566" t="str">
            <v>AR A1071/3</v>
          </cell>
          <cell r="K566" t="str">
            <v>AR A1071/2</v>
          </cell>
          <cell r="L566" t="str">
            <v>AR 7</v>
          </cell>
          <cell r="M566" t="str">
            <v>AP D31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</row>
        <row r="567">
          <cell r="B567" t="str">
            <v>AR A1214</v>
          </cell>
          <cell r="C567" t="str">
            <v>AR A1071/10</v>
          </cell>
          <cell r="D567" t="str">
            <v>AR A1071/9</v>
          </cell>
          <cell r="E567" t="str">
            <v>AR A1071/8</v>
          </cell>
          <cell r="F567" t="str">
            <v>AR A1071/7</v>
          </cell>
          <cell r="G567" t="str">
            <v>AR A1071/6</v>
          </cell>
          <cell r="H567" t="str">
            <v>AR A1071/5</v>
          </cell>
          <cell r="I567" t="str">
            <v>AR A1071/4</v>
          </cell>
          <cell r="J567" t="str">
            <v>AR A1071/3</v>
          </cell>
          <cell r="K567" t="str">
            <v>AR A1071/2</v>
          </cell>
          <cell r="L567" t="str">
            <v>AR 7</v>
          </cell>
          <cell r="M567" t="str">
            <v>AP D31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</row>
        <row r="568">
          <cell r="B568" t="str">
            <v>AR A1214</v>
          </cell>
          <cell r="C568" t="str">
            <v>AR A1071/10</v>
          </cell>
          <cell r="D568" t="str">
            <v>AR A1071/9</v>
          </cell>
          <cell r="E568" t="str">
            <v>AR A1071/8</v>
          </cell>
          <cell r="F568" t="str">
            <v>AR A1071/7</v>
          </cell>
          <cell r="G568" t="str">
            <v>AR A1071/6</v>
          </cell>
          <cell r="H568" t="str">
            <v>AR A1071/5</v>
          </cell>
          <cell r="I568" t="str">
            <v>AR A1071/4</v>
          </cell>
          <cell r="J568" t="str">
            <v>AR A1071/3</v>
          </cell>
          <cell r="K568" t="str">
            <v>AR A1071/2</v>
          </cell>
          <cell r="L568" t="str">
            <v>AR 7</v>
          </cell>
          <cell r="M568" t="str">
            <v>AP D31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</row>
        <row r="569">
          <cell r="B569" t="str">
            <v>AR A1214</v>
          </cell>
          <cell r="C569" t="str">
            <v>AR A1071/10</v>
          </cell>
          <cell r="D569" t="str">
            <v>AR A1071/9</v>
          </cell>
          <cell r="E569" t="str">
            <v>AR A1071/8</v>
          </cell>
          <cell r="F569" t="str">
            <v>AR A1071/7</v>
          </cell>
          <cell r="G569" t="str">
            <v>AR A1071/6</v>
          </cell>
          <cell r="H569" t="str">
            <v>AR A1071/5</v>
          </cell>
          <cell r="I569" t="str">
            <v>AR A1071/4</v>
          </cell>
          <cell r="J569" t="str">
            <v>AR A1071/3</v>
          </cell>
          <cell r="K569" t="str">
            <v>AR A1071/2</v>
          </cell>
          <cell r="L569" t="str">
            <v>AR A1071/1</v>
          </cell>
          <cell r="M569" t="str">
            <v>AP D31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</row>
        <row r="570">
          <cell r="B570" t="str">
            <v>AR A1214</v>
          </cell>
          <cell r="C570" t="str">
            <v>AR A1071/10</v>
          </cell>
          <cell r="D570" t="str">
            <v>AR A1071/9</v>
          </cell>
          <cell r="E570" t="str">
            <v>AR A1071/8</v>
          </cell>
          <cell r="F570" t="str">
            <v>AR A1071/7</v>
          </cell>
          <cell r="G570" t="str">
            <v>AR A1071/6</v>
          </cell>
          <cell r="H570" t="str">
            <v>AR A1071/5</v>
          </cell>
          <cell r="I570" t="str">
            <v>AR A1071/4</v>
          </cell>
          <cell r="J570" t="str">
            <v>AR A1071/3</v>
          </cell>
          <cell r="K570" t="str">
            <v>AR A1071/2</v>
          </cell>
          <cell r="L570" t="str">
            <v>AR A1071/1</v>
          </cell>
          <cell r="M570" t="str">
            <v>AP D31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</row>
        <row r="571">
          <cell r="B571" t="str">
            <v>AR A1214</v>
          </cell>
          <cell r="C571" t="str">
            <v>AR A1071/10</v>
          </cell>
          <cell r="D571" t="str">
            <v>AR A1071/9</v>
          </cell>
          <cell r="E571" t="str">
            <v>AR A1071/8</v>
          </cell>
          <cell r="F571" t="str">
            <v>AR A1071/7</v>
          </cell>
          <cell r="G571" t="str">
            <v>AR A1071/6</v>
          </cell>
          <cell r="H571" t="str">
            <v>AR A1071/5</v>
          </cell>
          <cell r="I571" t="str">
            <v>AR A1071/4</v>
          </cell>
          <cell r="J571" t="str">
            <v>AR A1071/3</v>
          </cell>
          <cell r="K571" t="str">
            <v>AR A1071/2</v>
          </cell>
          <cell r="L571" t="str">
            <v>AR A1071/1</v>
          </cell>
          <cell r="M571" t="str">
            <v>AP D31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</row>
        <row r="572">
          <cell r="B572" t="str">
            <v>AR A1214</v>
          </cell>
          <cell r="C572" t="str">
            <v>AR A1071/10</v>
          </cell>
          <cell r="D572" t="str">
            <v>AR A1071/9</v>
          </cell>
          <cell r="E572" t="str">
            <v>AR A1071/8</v>
          </cell>
          <cell r="F572" t="str">
            <v>AR A1071/7</v>
          </cell>
          <cell r="G572" t="str">
            <v>AR A1071/6</v>
          </cell>
          <cell r="H572" t="str">
            <v>AR A1071/5</v>
          </cell>
          <cell r="I572" t="str">
            <v>AR A1071/4</v>
          </cell>
          <cell r="J572" t="str">
            <v>AR A1071/3</v>
          </cell>
          <cell r="K572" t="str">
            <v>AR A1071/2</v>
          </cell>
          <cell r="L572" t="str">
            <v>AR A1071/1</v>
          </cell>
          <cell r="M572" t="str">
            <v>AP D31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</row>
        <row r="573">
          <cell r="B573" t="str">
            <v>AR A1214</v>
          </cell>
          <cell r="C573" t="str">
            <v>AR A1071/10</v>
          </cell>
          <cell r="D573" t="str">
            <v>AR A1071/9</v>
          </cell>
          <cell r="E573" t="str">
            <v>AR A1071/8</v>
          </cell>
          <cell r="F573" t="str">
            <v>AR A1071/7</v>
          </cell>
          <cell r="G573" t="str">
            <v>AR A1071/6</v>
          </cell>
          <cell r="H573" t="str">
            <v>AR A1071/5</v>
          </cell>
          <cell r="I573" t="str">
            <v>AR A1071/4</v>
          </cell>
          <cell r="J573" t="str">
            <v>AR A1071/3</v>
          </cell>
          <cell r="K573" t="str">
            <v>AR A1071/2</v>
          </cell>
          <cell r="L573" t="str">
            <v>AR A1071/1</v>
          </cell>
          <cell r="M573" t="str">
            <v>AP D31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</row>
        <row r="574">
          <cell r="B574" t="str">
            <v>AR A1214</v>
          </cell>
          <cell r="C574" t="str">
            <v>AR A1071/10</v>
          </cell>
          <cell r="D574" t="str">
            <v>AR A1071/9</v>
          </cell>
          <cell r="E574" t="str">
            <v>AR A1071/8</v>
          </cell>
          <cell r="F574" t="str">
            <v>AR A1071/7</v>
          </cell>
          <cell r="G574" t="str">
            <v>AR A1071/6</v>
          </cell>
          <cell r="H574" t="str">
            <v>AR A1071/5</v>
          </cell>
          <cell r="I574" t="str">
            <v>AR A1071/4</v>
          </cell>
          <cell r="J574" t="str">
            <v>AR A1071/3</v>
          </cell>
          <cell r="K574" t="str">
            <v>AR A1071/2</v>
          </cell>
          <cell r="L574" t="str">
            <v>AR A1071/1</v>
          </cell>
          <cell r="M574" t="str">
            <v>AP D31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</row>
        <row r="575">
          <cell r="B575" t="str">
            <v>AR A1214</v>
          </cell>
          <cell r="C575" t="str">
            <v>AR A1071/10</v>
          </cell>
          <cell r="D575" t="str">
            <v>AR A1071/9</v>
          </cell>
          <cell r="E575" t="str">
            <v>AR A1071/8</v>
          </cell>
          <cell r="F575" t="str">
            <v>AR A1071/7</v>
          </cell>
          <cell r="G575" t="str">
            <v>AR A1071/6</v>
          </cell>
          <cell r="H575" t="str">
            <v>AR A1071/5</v>
          </cell>
          <cell r="I575" t="str">
            <v>AR A1071/4</v>
          </cell>
          <cell r="J575" t="str">
            <v>AR A1071/3</v>
          </cell>
          <cell r="K575" t="str">
            <v>AR A1071/2</v>
          </cell>
          <cell r="L575" t="str">
            <v>AR A1071/1</v>
          </cell>
          <cell r="M575" t="str">
            <v>AP D31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</row>
        <row r="576">
          <cell r="B576" t="str">
            <v>AR A1214</v>
          </cell>
          <cell r="C576" t="str">
            <v>AR A1071/10</v>
          </cell>
          <cell r="D576" t="str">
            <v>AR A1071/9</v>
          </cell>
          <cell r="E576" t="str">
            <v>AR A1071/8</v>
          </cell>
          <cell r="F576" t="str">
            <v>AR A1071/7</v>
          </cell>
          <cell r="G576" t="str">
            <v>AR A1071/6</v>
          </cell>
          <cell r="H576" t="str">
            <v>AR A1071/5</v>
          </cell>
          <cell r="I576" t="str">
            <v>AR A1071/4</v>
          </cell>
          <cell r="J576" t="str">
            <v>AR A1071/3</v>
          </cell>
          <cell r="K576" t="str">
            <v>AR A1071/2</v>
          </cell>
          <cell r="L576" t="str">
            <v>AR A1071/1</v>
          </cell>
          <cell r="M576" t="str">
            <v>AP D31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</row>
        <row r="577">
          <cell r="B577" t="str">
            <v>AR A1214</v>
          </cell>
          <cell r="C577" t="str">
            <v>AR A1071/10</v>
          </cell>
          <cell r="D577" t="str">
            <v>AR A1071/9</v>
          </cell>
          <cell r="E577" t="str">
            <v>AR A1071/8</v>
          </cell>
          <cell r="F577" t="str">
            <v>AR A1071/7</v>
          </cell>
          <cell r="G577" t="str">
            <v>AR A1071/6</v>
          </cell>
          <cell r="H577" t="str">
            <v>AR A1071/5</v>
          </cell>
          <cell r="I577" t="str">
            <v>AR A1071/4</v>
          </cell>
          <cell r="J577" t="str">
            <v>AR A1071/3</v>
          </cell>
          <cell r="K577" t="str">
            <v>AR A1071/2</v>
          </cell>
          <cell r="L577" t="str">
            <v>AR A1071/1</v>
          </cell>
          <cell r="M577" t="str">
            <v>AP D31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</row>
        <row r="578">
          <cell r="B578" t="str">
            <v>AR A1214</v>
          </cell>
          <cell r="C578" t="str">
            <v>AR A1071/10</v>
          </cell>
          <cell r="D578" t="str">
            <v>AR A1071/9</v>
          </cell>
          <cell r="E578" t="str">
            <v>AR A1071/8</v>
          </cell>
          <cell r="F578" t="str">
            <v>AR A1071/7</v>
          </cell>
          <cell r="G578" t="str">
            <v>AR A1071/6</v>
          </cell>
          <cell r="H578" t="str">
            <v>AR A1071/5</v>
          </cell>
          <cell r="I578" t="str">
            <v>AR A1071/4</v>
          </cell>
          <cell r="J578" t="str">
            <v>AR A1071/3</v>
          </cell>
          <cell r="K578" t="str">
            <v>AR A1071/2</v>
          </cell>
          <cell r="L578" t="str">
            <v>AR A1071/1</v>
          </cell>
          <cell r="M578" t="str">
            <v>AP D31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</row>
        <row r="579">
          <cell r="B579" t="str">
            <v>AR A1214</v>
          </cell>
          <cell r="C579" t="str">
            <v>AR A1071/10</v>
          </cell>
          <cell r="D579" t="str">
            <v>AR A1071/9</v>
          </cell>
          <cell r="E579" t="str">
            <v>AR A1071/8</v>
          </cell>
          <cell r="F579" t="str">
            <v>AR A1071/7</v>
          </cell>
          <cell r="G579" t="str">
            <v>AR A1071/6</v>
          </cell>
          <cell r="H579" t="str">
            <v>AR A1071/5</v>
          </cell>
          <cell r="I579" t="str">
            <v>AR A1071/4</v>
          </cell>
          <cell r="J579" t="str">
            <v>AR A1071/3</v>
          </cell>
          <cell r="K579" t="str">
            <v>AR A1071/2</v>
          </cell>
          <cell r="L579" t="str">
            <v>AR A1071/1</v>
          </cell>
          <cell r="M579" t="str">
            <v>AP D31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</row>
        <row r="580">
          <cell r="B580" t="str">
            <v>AR A1214</v>
          </cell>
          <cell r="C580" t="str">
            <v>AR A1071/10</v>
          </cell>
          <cell r="D580" t="str">
            <v>AR A1071/9</v>
          </cell>
          <cell r="E580" t="str">
            <v>AR A1071/8</v>
          </cell>
          <cell r="F580" t="str">
            <v>AR A1071/7</v>
          </cell>
          <cell r="G580" t="str">
            <v>AR A1071/6</v>
          </cell>
          <cell r="H580" t="str">
            <v>AR A1071/5</v>
          </cell>
          <cell r="I580" t="str">
            <v>AR A1071/4</v>
          </cell>
          <cell r="J580" t="str">
            <v>AR A1071/3</v>
          </cell>
          <cell r="K580" t="str">
            <v>AR A1071/2</v>
          </cell>
          <cell r="L580" t="str">
            <v>AR A1071/1</v>
          </cell>
          <cell r="M580" t="str">
            <v>AP D31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</row>
        <row r="581">
          <cell r="B581" t="str">
            <v>AR A1214</v>
          </cell>
          <cell r="C581" t="str">
            <v>AR A1071/10</v>
          </cell>
          <cell r="D581" t="str">
            <v>AR A1071/9</v>
          </cell>
          <cell r="E581" t="str">
            <v>AR A1071/8</v>
          </cell>
          <cell r="F581" t="str">
            <v>AR A1071/7</v>
          </cell>
          <cell r="G581" t="str">
            <v>AR A1071/6</v>
          </cell>
          <cell r="H581" t="str">
            <v>AR A1071/5</v>
          </cell>
          <cell r="I581" t="str">
            <v>AR A1071/4</v>
          </cell>
          <cell r="J581" t="str">
            <v>AR A1071/3</v>
          </cell>
          <cell r="K581" t="str">
            <v>AR A1071/2</v>
          </cell>
          <cell r="L581" t="str">
            <v>AR A1071/1</v>
          </cell>
          <cell r="M581" t="str">
            <v>AR A134/4</v>
          </cell>
          <cell r="N581" t="str">
            <v>AR A134/5</v>
          </cell>
          <cell r="O581" t="str">
            <v>AR B1068/1</v>
          </cell>
          <cell r="P581" t="str">
            <v>AP D32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</row>
        <row r="582">
          <cell r="B582" t="str">
            <v>AR A1214</v>
          </cell>
          <cell r="C582" t="str">
            <v>AR A1071/10</v>
          </cell>
          <cell r="D582" t="str">
            <v>AR A1071/9</v>
          </cell>
          <cell r="E582" t="str">
            <v>AR A1071/8</v>
          </cell>
          <cell r="F582" t="str">
            <v>AR A1071/7</v>
          </cell>
          <cell r="G582" t="str">
            <v>AR A1071/6</v>
          </cell>
          <cell r="H582" t="str">
            <v>AR A1071/5</v>
          </cell>
          <cell r="I582" t="str">
            <v>AR A1071/4</v>
          </cell>
          <cell r="J582" t="str">
            <v>AR A1071/3</v>
          </cell>
          <cell r="K582" t="str">
            <v>AR A1071/2</v>
          </cell>
          <cell r="L582" t="str">
            <v>AR A1071/1</v>
          </cell>
          <cell r="M582" t="str">
            <v>AR A134/4</v>
          </cell>
          <cell r="N582" t="str">
            <v>AR A134/5</v>
          </cell>
          <cell r="O582" t="str">
            <v>AR B1068/1</v>
          </cell>
          <cell r="P582" t="str">
            <v>AP D32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</row>
        <row r="583">
          <cell r="B583" t="str">
            <v>AR A1214</v>
          </cell>
          <cell r="C583" t="str">
            <v>AR A1071/10</v>
          </cell>
          <cell r="D583" t="str">
            <v>AR A1071/9</v>
          </cell>
          <cell r="E583" t="str">
            <v>AR A1071/8</v>
          </cell>
          <cell r="F583" t="str">
            <v>AR A1071/7</v>
          </cell>
          <cell r="G583" t="str">
            <v>AR A1071/6</v>
          </cell>
          <cell r="H583" t="str">
            <v>AR A1071/5</v>
          </cell>
          <cell r="I583" t="str">
            <v>AR A1071/4</v>
          </cell>
          <cell r="J583" t="str">
            <v>AR A1071/3</v>
          </cell>
          <cell r="K583" t="str">
            <v>AR A1071/2</v>
          </cell>
          <cell r="L583" t="str">
            <v>AR A1071/1</v>
          </cell>
          <cell r="M583" t="str">
            <v>AR A134/4</v>
          </cell>
          <cell r="N583" t="str">
            <v>AR A134/5</v>
          </cell>
          <cell r="O583" t="str">
            <v>AR B1068/1</v>
          </cell>
          <cell r="P583" t="str">
            <v>AP D32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</row>
        <row r="584">
          <cell r="B584" t="str">
            <v>AR A1214</v>
          </cell>
          <cell r="C584" t="str">
            <v>AR A1071/10</v>
          </cell>
          <cell r="D584" t="str">
            <v>AR A1071/9</v>
          </cell>
          <cell r="E584" t="str">
            <v>AR A1071/8</v>
          </cell>
          <cell r="F584" t="str">
            <v>AR A1071/7</v>
          </cell>
          <cell r="G584" t="str">
            <v>AR A1071/6</v>
          </cell>
          <cell r="H584" t="str">
            <v>AR A1071/5</v>
          </cell>
          <cell r="I584" t="str">
            <v>AR A1071/4</v>
          </cell>
          <cell r="J584" t="str">
            <v>AR A1071/3</v>
          </cell>
          <cell r="K584" t="str">
            <v>AR A1071/2</v>
          </cell>
          <cell r="L584" t="str">
            <v>AR A1071/1</v>
          </cell>
          <cell r="M584" t="str">
            <v>AR A134/4</v>
          </cell>
          <cell r="N584" t="str">
            <v>AR A134/5</v>
          </cell>
          <cell r="O584" t="str">
            <v>AR B1068/1</v>
          </cell>
          <cell r="P584" t="str">
            <v>AP D32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</row>
        <row r="585">
          <cell r="B585" t="str">
            <v>AR A1214</v>
          </cell>
          <cell r="C585" t="str">
            <v>AR A1071/10</v>
          </cell>
          <cell r="D585" t="str">
            <v>AR A1071/9</v>
          </cell>
          <cell r="E585" t="str">
            <v>AR A1071/8</v>
          </cell>
          <cell r="F585" t="str">
            <v>AR A1071/7</v>
          </cell>
          <cell r="G585" t="str">
            <v>AR A1071/6</v>
          </cell>
          <cell r="H585" t="str">
            <v>AR A1071/5</v>
          </cell>
          <cell r="I585" t="str">
            <v>AR A1071/4</v>
          </cell>
          <cell r="J585" t="str">
            <v>AR A1071/3</v>
          </cell>
          <cell r="K585" t="str">
            <v>AR A1071/2</v>
          </cell>
          <cell r="L585" t="str">
            <v>AR A1071/1</v>
          </cell>
          <cell r="M585" t="str">
            <v>AR A134/4</v>
          </cell>
          <cell r="N585" t="str">
            <v>AR A134/5</v>
          </cell>
          <cell r="O585" t="str">
            <v>AR B1068/1</v>
          </cell>
          <cell r="P585" t="str">
            <v>AP D32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</row>
        <row r="586">
          <cell r="B586" t="str">
            <v>AR A1214</v>
          </cell>
          <cell r="C586" t="str">
            <v>AR A1071/10</v>
          </cell>
          <cell r="D586" t="str">
            <v>AR A1071/9</v>
          </cell>
          <cell r="E586" t="str">
            <v>AR A1071/8</v>
          </cell>
          <cell r="F586" t="str">
            <v>AR A1071/7</v>
          </cell>
          <cell r="G586" t="str">
            <v>AR A1071/6</v>
          </cell>
          <cell r="H586" t="str">
            <v>AR A1071/5</v>
          </cell>
          <cell r="I586" t="str">
            <v>AR A1071/4</v>
          </cell>
          <cell r="J586" t="str">
            <v>AR A1071/3</v>
          </cell>
          <cell r="K586" t="str">
            <v>AR A1071/2</v>
          </cell>
          <cell r="L586" t="str">
            <v>AR A1071/1</v>
          </cell>
          <cell r="M586" t="str">
            <v>AR A134/4</v>
          </cell>
          <cell r="N586" t="str">
            <v>AR A134/5</v>
          </cell>
          <cell r="O586" t="str">
            <v>AR B1068/1</v>
          </cell>
          <cell r="P586" t="str">
            <v>AP D32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</row>
        <row r="587">
          <cell r="B587" t="str">
            <v>AR A1214</v>
          </cell>
          <cell r="C587" t="str">
            <v>AR A1071/10</v>
          </cell>
          <cell r="D587" t="str">
            <v>AR A1071/9</v>
          </cell>
          <cell r="E587" t="str">
            <v>AR A1071/8</v>
          </cell>
          <cell r="F587" t="str">
            <v>AR A1071/7</v>
          </cell>
          <cell r="G587" t="str">
            <v>AR A1071/6</v>
          </cell>
          <cell r="H587" t="str">
            <v>AR A1071/5</v>
          </cell>
          <cell r="I587" t="str">
            <v>AR A1071/4</v>
          </cell>
          <cell r="J587" t="str">
            <v>AR A1071/3</v>
          </cell>
          <cell r="K587" t="str">
            <v>AR A1071/2</v>
          </cell>
          <cell r="L587" t="str">
            <v>AR A1071/1</v>
          </cell>
          <cell r="M587" t="str">
            <v>AR A134/4</v>
          </cell>
          <cell r="N587" t="str">
            <v>AR A134/5</v>
          </cell>
          <cell r="O587" t="str">
            <v>AR B1068/1</v>
          </cell>
          <cell r="P587" t="str">
            <v>AP D32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</row>
        <row r="588">
          <cell r="B588" t="str">
            <v>AR A1214</v>
          </cell>
          <cell r="C588" t="str">
            <v>AR A1071/10</v>
          </cell>
          <cell r="D588" t="str">
            <v>AR A1071/9</v>
          </cell>
          <cell r="E588" t="str">
            <v>AR A1071/8</v>
          </cell>
          <cell r="F588" t="str">
            <v>AR A1071/7</v>
          </cell>
          <cell r="G588" t="str">
            <v>AR A1071/6</v>
          </cell>
          <cell r="H588" t="str">
            <v>AR A1071/5</v>
          </cell>
          <cell r="I588" t="str">
            <v>AR A1071/4</v>
          </cell>
          <cell r="J588" t="str">
            <v>AR A1071/3</v>
          </cell>
          <cell r="K588" t="str">
            <v>AR A1071/2</v>
          </cell>
          <cell r="L588" t="str">
            <v>AR A1071/1</v>
          </cell>
          <cell r="M588" t="str">
            <v>AR A134/4</v>
          </cell>
          <cell r="N588" t="str">
            <v>AR A134/5</v>
          </cell>
          <cell r="O588" t="str">
            <v>AR B1068/1</v>
          </cell>
          <cell r="P588" t="str">
            <v>AP D32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</row>
        <row r="589">
          <cell r="B589" t="str">
            <v>AR A1214</v>
          </cell>
          <cell r="C589" t="str">
            <v>AR A1071/10</v>
          </cell>
          <cell r="D589" t="str">
            <v>AR A1071/9</v>
          </cell>
          <cell r="E589" t="str">
            <v>AR A1071/8</v>
          </cell>
          <cell r="F589" t="str">
            <v>AR A1071/7</v>
          </cell>
          <cell r="G589" t="str">
            <v>AR A1071/6</v>
          </cell>
          <cell r="H589" t="str">
            <v>AR A1071/5</v>
          </cell>
          <cell r="I589" t="str">
            <v>AR A1071/4</v>
          </cell>
          <cell r="J589" t="str">
            <v>AR A1071/3</v>
          </cell>
          <cell r="K589" t="str">
            <v>AR A1071/2</v>
          </cell>
          <cell r="L589" t="str">
            <v>AR A1071/1</v>
          </cell>
          <cell r="M589" t="str">
            <v>AR A134/4</v>
          </cell>
          <cell r="N589" t="str">
            <v>AR A134/5</v>
          </cell>
          <cell r="O589" t="str">
            <v>AR B1068/1</v>
          </cell>
          <cell r="P589" t="str">
            <v>AP D32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</row>
        <row r="590">
          <cell r="B590" t="str">
            <v>AR A1214</v>
          </cell>
          <cell r="C590" t="str">
            <v>AR A1071/10</v>
          </cell>
          <cell r="D590" t="str">
            <v>AR A1071/9</v>
          </cell>
          <cell r="E590" t="str">
            <v>AR A1071/8</v>
          </cell>
          <cell r="F590" t="str">
            <v>AR A1071/7</v>
          </cell>
          <cell r="G590" t="str">
            <v>AR A1071/6</v>
          </cell>
          <cell r="H590" t="str">
            <v>AR A1071/5</v>
          </cell>
          <cell r="I590" t="str">
            <v>AR A1071/4</v>
          </cell>
          <cell r="J590" t="str">
            <v>AR A1071/3</v>
          </cell>
          <cell r="K590" t="str">
            <v>AR A1071/2</v>
          </cell>
          <cell r="L590" t="str">
            <v>AR A1071/1</v>
          </cell>
          <cell r="M590" t="str">
            <v>AR A134/4</v>
          </cell>
          <cell r="N590" t="str">
            <v>AR A134/5</v>
          </cell>
          <cell r="O590" t="str">
            <v>AR B1068/1</v>
          </cell>
          <cell r="P590" t="str">
            <v>AP D32</v>
          </cell>
          <cell r="Q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</row>
        <row r="591">
          <cell r="B591" t="str">
            <v>AR A1214</v>
          </cell>
          <cell r="C591" t="str">
            <v>AR A1071/10</v>
          </cell>
          <cell r="D591" t="str">
            <v>AR A1071/9</v>
          </cell>
          <cell r="E591" t="str">
            <v>AR A1071/8</v>
          </cell>
          <cell r="F591" t="str">
            <v>AR A1071/7</v>
          </cell>
          <cell r="G591" t="str">
            <v>AR A1071/6</v>
          </cell>
          <cell r="H591" t="str">
            <v>AR A1071/5</v>
          </cell>
          <cell r="I591" t="str">
            <v>AR A1071/4</v>
          </cell>
          <cell r="J591" t="str">
            <v>AR A1071/3</v>
          </cell>
          <cell r="K591" t="str">
            <v>AR A1071/2</v>
          </cell>
          <cell r="L591" t="str">
            <v>AR A1071/1</v>
          </cell>
          <cell r="M591" t="str">
            <v>AR A134/4</v>
          </cell>
          <cell r="N591" t="str">
            <v>AR A134/5</v>
          </cell>
          <cell r="O591" t="str">
            <v>AR B1068/1</v>
          </cell>
          <cell r="P591" t="str">
            <v>AP D32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</row>
        <row r="592">
          <cell r="B592" t="str">
            <v>AR A1214</v>
          </cell>
          <cell r="C592" t="str">
            <v>AR A1071/10</v>
          </cell>
          <cell r="D592" t="str">
            <v>AR A1071/9</v>
          </cell>
          <cell r="E592" t="str">
            <v>AR A1071/8</v>
          </cell>
          <cell r="F592" t="str">
            <v>AR A1071/7</v>
          </cell>
          <cell r="G592" t="str">
            <v>AR A1071/6</v>
          </cell>
          <cell r="H592" t="str">
            <v>AR A1071/5</v>
          </cell>
          <cell r="I592" t="str">
            <v>AR A1071/4</v>
          </cell>
          <cell r="J592" t="str">
            <v>AR A1071/3</v>
          </cell>
          <cell r="K592" t="str">
            <v>AR A1071/2</v>
          </cell>
          <cell r="L592" t="str">
            <v>AR A1071/1</v>
          </cell>
          <cell r="M592" t="str">
            <v>AR A134/4</v>
          </cell>
          <cell r="N592" t="str">
            <v>AR A134/5</v>
          </cell>
          <cell r="O592" t="str">
            <v>AR B1068/1</v>
          </cell>
          <cell r="P592" t="str">
            <v>AP D32</v>
          </cell>
          <cell r="Q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</row>
        <row r="593">
          <cell r="B593" t="str">
            <v>AR A1214</v>
          </cell>
          <cell r="C593" t="str">
            <v>AR A1071/10</v>
          </cell>
          <cell r="D593" t="str">
            <v>AR A1071/9</v>
          </cell>
          <cell r="E593" t="str">
            <v>AR A1071/8</v>
          </cell>
          <cell r="F593" t="str">
            <v>AR A1071/7</v>
          </cell>
          <cell r="G593" t="str">
            <v>AR A1071/6</v>
          </cell>
          <cell r="H593" t="str">
            <v>AR A1071/5</v>
          </cell>
          <cell r="I593" t="str">
            <v>AR A1071/4</v>
          </cell>
          <cell r="J593" t="str">
            <v>AR A1071/3</v>
          </cell>
          <cell r="K593" t="str">
            <v>AR A1071/2</v>
          </cell>
          <cell r="L593" t="str">
            <v>AR A1071/1</v>
          </cell>
          <cell r="M593" t="str">
            <v>AR A134/4</v>
          </cell>
          <cell r="N593" t="str">
            <v>AR A134/5</v>
          </cell>
          <cell r="O593" t="str">
            <v>AR B1068/1</v>
          </cell>
          <cell r="P593" t="str">
            <v>AP D32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</row>
        <row r="594">
          <cell r="B594" t="str">
            <v>AR A1214</v>
          </cell>
          <cell r="C594" t="str">
            <v>AR A1071/10</v>
          </cell>
          <cell r="D594" t="str">
            <v>AR A1071/9</v>
          </cell>
          <cell r="E594" t="str">
            <v>AR A1071/8</v>
          </cell>
          <cell r="F594" t="str">
            <v>AR A1071/7</v>
          </cell>
          <cell r="G594" t="str">
            <v>AR A1071/6</v>
          </cell>
          <cell r="H594" t="str">
            <v>AR A1071/5</v>
          </cell>
          <cell r="I594" t="str">
            <v>AR A1071/4</v>
          </cell>
          <cell r="J594" t="str">
            <v>AR A1071/3</v>
          </cell>
          <cell r="K594" t="str">
            <v>AR A1071/2</v>
          </cell>
          <cell r="L594" t="str">
            <v>AR A1071/1</v>
          </cell>
          <cell r="M594" t="str">
            <v>AR A134/4</v>
          </cell>
          <cell r="N594" t="str">
            <v>AR A134/5</v>
          </cell>
          <cell r="O594" t="str">
            <v>AR B1068/1</v>
          </cell>
          <cell r="P594" t="str">
            <v>AP D32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</row>
        <row r="595">
          <cell r="B595" t="str">
            <v>AR A1214</v>
          </cell>
          <cell r="C595" t="str">
            <v>AR A1071/10</v>
          </cell>
          <cell r="D595" t="str">
            <v>AR A1071/9</v>
          </cell>
          <cell r="E595" t="str">
            <v>AR A1071/8</v>
          </cell>
          <cell r="F595" t="str">
            <v>AR A1071/7</v>
          </cell>
          <cell r="G595" t="str">
            <v>AR A1071/6</v>
          </cell>
          <cell r="H595" t="str">
            <v>AR A1071/5</v>
          </cell>
          <cell r="I595" t="str">
            <v>AR A1071/4</v>
          </cell>
          <cell r="J595" t="str">
            <v>AR A1071/3</v>
          </cell>
          <cell r="K595" t="str">
            <v>AR A1071/2</v>
          </cell>
          <cell r="L595" t="str">
            <v>AR A1071/1</v>
          </cell>
          <cell r="M595" t="str">
            <v>AR A134/4</v>
          </cell>
          <cell r="N595" t="str">
            <v>AR A134/5</v>
          </cell>
          <cell r="O595" t="str">
            <v>AR B1068/1</v>
          </cell>
          <cell r="P595" t="str">
            <v>AP D32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</row>
        <row r="596">
          <cell r="B596" t="str">
            <v>AR A1214</v>
          </cell>
          <cell r="C596" t="str">
            <v>AR A1071/10</v>
          </cell>
          <cell r="D596" t="str">
            <v>AR A1071/9</v>
          </cell>
          <cell r="E596" t="str">
            <v>AR A1071/8</v>
          </cell>
          <cell r="F596" t="str">
            <v>AR A1071/7</v>
          </cell>
          <cell r="G596" t="str">
            <v>AR A1071/6</v>
          </cell>
          <cell r="H596" t="str">
            <v>AR A1071/5</v>
          </cell>
          <cell r="I596" t="str">
            <v>AR A1071/4</v>
          </cell>
          <cell r="J596" t="str">
            <v>AR A1071/3</v>
          </cell>
          <cell r="K596" t="str">
            <v>AR A1071/2</v>
          </cell>
          <cell r="L596" t="str">
            <v>AR A1071/1</v>
          </cell>
          <cell r="M596" t="str">
            <v>AR A134/4</v>
          </cell>
          <cell r="N596" t="str">
            <v>AR A134/5</v>
          </cell>
          <cell r="O596" t="str">
            <v>AR B1068/1</v>
          </cell>
          <cell r="P596" t="str">
            <v>AP D32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</row>
        <row r="597">
          <cell r="B597" t="str">
            <v>AR A1214</v>
          </cell>
          <cell r="C597" t="str">
            <v>AR A1071/10</v>
          </cell>
          <cell r="D597" t="str">
            <v>AR A1071/9</v>
          </cell>
          <cell r="E597" t="str">
            <v>AR A1071/8</v>
          </cell>
          <cell r="F597" t="str">
            <v>AR A1071/7</v>
          </cell>
          <cell r="G597" t="str">
            <v>AR A1071/6</v>
          </cell>
          <cell r="H597" t="str">
            <v>AR A1071/5</v>
          </cell>
          <cell r="I597" t="str">
            <v>AR A1071/4</v>
          </cell>
          <cell r="J597" t="str">
            <v>AR A1071/3</v>
          </cell>
          <cell r="K597" t="str">
            <v>AR A1071/2</v>
          </cell>
          <cell r="L597" t="str">
            <v>AR A1071/1</v>
          </cell>
          <cell r="M597" t="str">
            <v>AR A134/4</v>
          </cell>
          <cell r="N597" t="str">
            <v>AR A134/5</v>
          </cell>
          <cell r="O597" t="str">
            <v>AR B1068/1</v>
          </cell>
          <cell r="P597" t="str">
            <v>AP D32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</row>
        <row r="598">
          <cell r="B598" t="str">
            <v>AR A1214</v>
          </cell>
          <cell r="C598" t="str">
            <v>AR A1071/10</v>
          </cell>
          <cell r="D598" t="str">
            <v>AR A1071/9</v>
          </cell>
          <cell r="E598" t="str">
            <v>AR A1071/8</v>
          </cell>
          <cell r="F598" t="str">
            <v>AR A1071/7</v>
          </cell>
          <cell r="G598" t="str">
            <v>AR A1071/6</v>
          </cell>
          <cell r="H598" t="str">
            <v>AR A1071/5</v>
          </cell>
          <cell r="I598" t="str">
            <v>AR A1071/4</v>
          </cell>
          <cell r="J598" t="str">
            <v>AR A1071/3</v>
          </cell>
          <cell r="K598" t="str">
            <v>AR A1071/2</v>
          </cell>
          <cell r="L598" t="str">
            <v>AR A1071/1</v>
          </cell>
          <cell r="M598" t="str">
            <v>AR A134/4</v>
          </cell>
          <cell r="N598" t="str">
            <v>AR A134/5</v>
          </cell>
          <cell r="O598" t="str">
            <v>AR B1068/1</v>
          </cell>
          <cell r="P598" t="str">
            <v>AP D32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</row>
        <row r="599">
          <cell r="B599" t="str">
            <v>AR A1214</v>
          </cell>
          <cell r="C599" t="str">
            <v>AR A1071/10</v>
          </cell>
          <cell r="D599" t="str">
            <v>AR A1071/9</v>
          </cell>
          <cell r="E599" t="str">
            <v>AR A1071/8</v>
          </cell>
          <cell r="F599" t="str">
            <v>AR A1071/7</v>
          </cell>
          <cell r="G599" t="str">
            <v>AR A1071/6</v>
          </cell>
          <cell r="H599" t="str">
            <v>AR A1071/5</v>
          </cell>
          <cell r="I599" t="str">
            <v>AR A1071/4</v>
          </cell>
          <cell r="J599" t="str">
            <v>AR A1071/3</v>
          </cell>
          <cell r="K599" t="str">
            <v>AR A1071/2</v>
          </cell>
          <cell r="L599" t="str">
            <v>AR A1071/1</v>
          </cell>
          <cell r="M599" t="str">
            <v>AR A134/4</v>
          </cell>
          <cell r="N599" t="str">
            <v>AR A134/5</v>
          </cell>
          <cell r="O599" t="str">
            <v>AR B1068/1</v>
          </cell>
          <cell r="P599" t="str">
            <v>AP D32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</row>
        <row r="600">
          <cell r="B600" t="str">
            <v>AR A1214</v>
          </cell>
          <cell r="C600" t="str">
            <v>AR A1071/10</v>
          </cell>
          <cell r="D600" t="str">
            <v>AR A1071/9</v>
          </cell>
          <cell r="E600" t="str">
            <v>AR A1071/8</v>
          </cell>
          <cell r="F600" t="str">
            <v>AR A1071/7</v>
          </cell>
          <cell r="G600" t="str">
            <v>AR A1071/6</v>
          </cell>
          <cell r="H600" t="str">
            <v>AR A1071/5</v>
          </cell>
          <cell r="I600" t="str">
            <v>AR A1071/4</v>
          </cell>
          <cell r="J600" t="str">
            <v>AR A1071/3</v>
          </cell>
          <cell r="K600" t="str">
            <v>AR A1071/2</v>
          </cell>
          <cell r="L600" t="str">
            <v>AR A1071/1</v>
          </cell>
          <cell r="M600" t="str">
            <v>AR A134/4</v>
          </cell>
          <cell r="N600" t="str">
            <v>AR A134/5</v>
          </cell>
          <cell r="O600" t="str">
            <v>AR B1068/1</v>
          </cell>
          <cell r="P600" t="str">
            <v>AP D32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</row>
        <row r="601">
          <cell r="B601" t="str">
            <v>AR A1214</v>
          </cell>
          <cell r="C601" t="str">
            <v>AR A1071/10</v>
          </cell>
          <cell r="D601" t="str">
            <v>AR A1071/9</v>
          </cell>
          <cell r="E601" t="str">
            <v>AR A1071/8</v>
          </cell>
          <cell r="F601" t="str">
            <v>AR A1071/7</v>
          </cell>
          <cell r="G601" t="str">
            <v>AR A1071/6</v>
          </cell>
          <cell r="H601" t="str">
            <v>AR A1071/5</v>
          </cell>
          <cell r="I601" t="str">
            <v>AR A1071/4</v>
          </cell>
          <cell r="J601" t="str">
            <v>AR A1071/3</v>
          </cell>
          <cell r="K601" t="str">
            <v>AR A1071/2</v>
          </cell>
          <cell r="L601" t="str">
            <v>AR A1071/1</v>
          </cell>
          <cell r="M601" t="str">
            <v>AR A134/4</v>
          </cell>
          <cell r="N601" t="str">
            <v>AR A134/5</v>
          </cell>
          <cell r="O601" t="str">
            <v>AR B1068/1</v>
          </cell>
          <cell r="P601" t="str">
            <v>AP D32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</row>
        <row r="602">
          <cell r="B602" t="str">
            <v>AR A1214</v>
          </cell>
          <cell r="C602" t="str">
            <v>AR A1071/10</v>
          </cell>
          <cell r="D602" t="str">
            <v>AR A1071/9</v>
          </cell>
          <cell r="E602" t="str">
            <v>AR A1071/8</v>
          </cell>
          <cell r="F602" t="str">
            <v>AR A1071/7</v>
          </cell>
          <cell r="G602" t="str">
            <v>AR A1071/6</v>
          </cell>
          <cell r="H602" t="str">
            <v>AR A1071/5</v>
          </cell>
          <cell r="I602" t="str">
            <v>AR A1071/4</v>
          </cell>
          <cell r="J602" t="str">
            <v>AR A1071/3</v>
          </cell>
          <cell r="K602" t="str">
            <v>AR A1071/2</v>
          </cell>
          <cell r="L602" t="str">
            <v>AR A1071/1</v>
          </cell>
          <cell r="M602" t="str">
            <v>AR A134/4</v>
          </cell>
          <cell r="N602" t="str">
            <v>AR A134/5</v>
          </cell>
          <cell r="O602" t="str">
            <v>AR B1068/1</v>
          </cell>
          <cell r="P602" t="str">
            <v>AP D32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</row>
        <row r="603">
          <cell r="B603" t="str">
            <v>AR A1214</v>
          </cell>
          <cell r="C603" t="str">
            <v>AR A1071/10</v>
          </cell>
          <cell r="D603" t="str">
            <v>AR A1071/9</v>
          </cell>
          <cell r="E603" t="str">
            <v>AR A1071/8</v>
          </cell>
          <cell r="F603" t="str">
            <v>AR A1071/7</v>
          </cell>
          <cell r="G603" t="str">
            <v>AR A1071/6</v>
          </cell>
          <cell r="H603" t="str">
            <v>AR A1071/5</v>
          </cell>
          <cell r="I603" t="str">
            <v>AR A1071/4</v>
          </cell>
          <cell r="J603" t="str">
            <v>AR A1071/3</v>
          </cell>
          <cell r="K603" t="str">
            <v>AR A1071/2</v>
          </cell>
          <cell r="L603" t="str">
            <v>AR A1071/1</v>
          </cell>
          <cell r="M603" t="str">
            <v>AR A134/4</v>
          </cell>
          <cell r="N603" t="str">
            <v>AR A134/5</v>
          </cell>
          <cell r="O603" t="str">
            <v>AR B1068/1</v>
          </cell>
          <cell r="P603" t="str">
            <v>AP D32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</row>
        <row r="604">
          <cell r="B604" t="str">
            <v>AR A1214</v>
          </cell>
          <cell r="C604" t="str">
            <v>AR A1071/10</v>
          </cell>
          <cell r="D604" t="str">
            <v>AR A1071/9</v>
          </cell>
          <cell r="E604" t="str">
            <v>AR A1071/8</v>
          </cell>
          <cell r="F604" t="str">
            <v>AR A1071/7</v>
          </cell>
          <cell r="G604" t="str">
            <v>AR A1071/6</v>
          </cell>
          <cell r="H604" t="str">
            <v>AR A1071/5</v>
          </cell>
          <cell r="I604" t="str">
            <v>AR A1071/4</v>
          </cell>
          <cell r="J604" t="str">
            <v>AR A1071/3</v>
          </cell>
          <cell r="K604" t="str">
            <v>AR A1071/2</v>
          </cell>
          <cell r="L604" t="str">
            <v>AR A1071/1</v>
          </cell>
          <cell r="M604" t="str">
            <v>AR A134/4</v>
          </cell>
          <cell r="N604" t="str">
            <v>AR A134/5</v>
          </cell>
          <cell r="O604" t="str">
            <v>AR B1068/1</v>
          </cell>
          <cell r="P604" t="str">
            <v>AP D32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</row>
        <row r="605">
          <cell r="B605" t="str">
            <v>AR A1214</v>
          </cell>
          <cell r="C605" t="str">
            <v>AR A1071/10</v>
          </cell>
          <cell r="D605" t="str">
            <v>AR A1071/9</v>
          </cell>
          <cell r="E605" t="str">
            <v>AR A1071/8</v>
          </cell>
          <cell r="F605" t="str">
            <v>AR A1071/7</v>
          </cell>
          <cell r="G605" t="str">
            <v>AR A1071/6</v>
          </cell>
          <cell r="H605" t="str">
            <v>AR A1071/5</v>
          </cell>
          <cell r="I605" t="str">
            <v>AR A1071/4</v>
          </cell>
          <cell r="J605" t="str">
            <v>AR A1071/3</v>
          </cell>
          <cell r="K605" t="str">
            <v>AR A1071/2</v>
          </cell>
          <cell r="L605" t="str">
            <v>AR A1071/1</v>
          </cell>
          <cell r="M605" t="str">
            <v>AR A134/4</v>
          </cell>
          <cell r="N605" t="str">
            <v>AR A134/5</v>
          </cell>
          <cell r="O605" t="str">
            <v>AR B1068/1</v>
          </cell>
          <cell r="P605" t="str">
            <v>AP D32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</row>
        <row r="606">
          <cell r="B606" t="str">
            <v>AR A1214</v>
          </cell>
          <cell r="C606" t="str">
            <v>AR A1071/10</v>
          </cell>
          <cell r="D606" t="str">
            <v>AR A1071/9</v>
          </cell>
          <cell r="E606" t="str">
            <v>AR A1071/8</v>
          </cell>
          <cell r="F606" t="str">
            <v>AR A1071/7</v>
          </cell>
          <cell r="G606" t="str">
            <v>AR A1071/6</v>
          </cell>
          <cell r="H606" t="str">
            <v>AR A1071/5</v>
          </cell>
          <cell r="I606" t="str">
            <v>AR A1071/4</v>
          </cell>
          <cell r="J606" t="str">
            <v>AR A1071/3</v>
          </cell>
          <cell r="K606" t="str">
            <v>AR A1071/2</v>
          </cell>
          <cell r="L606" t="str">
            <v>AR A1071/1</v>
          </cell>
          <cell r="M606" t="str">
            <v>AR A134/4</v>
          </cell>
          <cell r="N606" t="str">
            <v>AR A134/5</v>
          </cell>
          <cell r="O606" t="str">
            <v>AR B1068/1</v>
          </cell>
          <cell r="P606" t="str">
            <v>AP D32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</row>
        <row r="607">
          <cell r="B607" t="str">
            <v>AR A1214</v>
          </cell>
          <cell r="C607" t="str">
            <v>AR A1071/10</v>
          </cell>
          <cell r="D607" t="str">
            <v>AR A1071/9</v>
          </cell>
          <cell r="E607" t="str">
            <v>AR A1071/8</v>
          </cell>
          <cell r="F607" t="str">
            <v>AR A1071/7</v>
          </cell>
          <cell r="G607" t="str">
            <v>AR A1071/6</v>
          </cell>
          <cell r="H607" t="str">
            <v>AR A1071/5</v>
          </cell>
          <cell r="I607" t="str">
            <v>AR A1071/4</v>
          </cell>
          <cell r="J607" t="str">
            <v>AR A1071/3</v>
          </cell>
          <cell r="K607" t="str">
            <v>AR A1071/2</v>
          </cell>
          <cell r="L607" t="str">
            <v>AR A1071/1</v>
          </cell>
          <cell r="M607" t="str">
            <v>AR A134/4</v>
          </cell>
          <cell r="N607" t="str">
            <v>AR A134/5</v>
          </cell>
          <cell r="O607" t="str">
            <v>AR B1068/1</v>
          </cell>
          <cell r="P607" t="str">
            <v>AP D32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</row>
        <row r="608">
          <cell r="B608" t="str">
            <v>AR A1214</v>
          </cell>
          <cell r="C608" t="str">
            <v>AR A1071/10</v>
          </cell>
          <cell r="D608" t="str">
            <v>AR A1071/9</v>
          </cell>
          <cell r="E608" t="str">
            <v>AR A1071/8</v>
          </cell>
          <cell r="F608" t="str">
            <v>AR A1071/7</v>
          </cell>
          <cell r="G608" t="str">
            <v>AR A1071/6</v>
          </cell>
          <cell r="H608" t="str">
            <v>AR A1071/5</v>
          </cell>
          <cell r="I608" t="str">
            <v>AR A1071/4</v>
          </cell>
          <cell r="J608" t="str">
            <v>AR A1071/3</v>
          </cell>
          <cell r="K608" t="str">
            <v>AR A1071/2</v>
          </cell>
          <cell r="L608" t="str">
            <v>AR A1071/1</v>
          </cell>
          <cell r="M608" t="str">
            <v>AR A134/4</v>
          </cell>
          <cell r="N608" t="str">
            <v>AR A134/5</v>
          </cell>
          <cell r="O608" t="str">
            <v>AR B1068/1</v>
          </cell>
          <cell r="P608" t="str">
            <v>AP D32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</row>
        <row r="609">
          <cell r="B609" t="str">
            <v>AR A1214</v>
          </cell>
          <cell r="C609" t="str">
            <v>AR A1071/10</v>
          </cell>
          <cell r="D609" t="str">
            <v>AR A1071/9</v>
          </cell>
          <cell r="E609" t="str">
            <v>AR A1071/8</v>
          </cell>
          <cell r="F609" t="str">
            <v>AR A1071/7</v>
          </cell>
          <cell r="G609" t="str">
            <v>AR A1071/6</v>
          </cell>
          <cell r="H609" t="str">
            <v>AR A1071/5</v>
          </cell>
          <cell r="I609" t="str">
            <v>AR A1071/4</v>
          </cell>
          <cell r="J609" t="str">
            <v>AR A1071/3</v>
          </cell>
          <cell r="K609" t="str">
            <v>AR A1071/2</v>
          </cell>
          <cell r="L609" t="str">
            <v>AR A1071/1</v>
          </cell>
          <cell r="M609" t="str">
            <v>AR A134/4</v>
          </cell>
          <cell r="N609" t="str">
            <v>AR A134/5</v>
          </cell>
          <cell r="O609" t="str">
            <v>AR B1068/1</v>
          </cell>
          <cell r="P609" t="str">
            <v>AP D32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</row>
        <row r="610">
          <cell r="B610" t="str">
            <v>AR A1214</v>
          </cell>
          <cell r="C610" t="str">
            <v>AR A1071/10</v>
          </cell>
          <cell r="D610" t="str">
            <v>AR A1071/9</v>
          </cell>
          <cell r="E610" t="str">
            <v>AR A1071/8</v>
          </cell>
          <cell r="F610" t="str">
            <v>AR A1071/7</v>
          </cell>
          <cell r="G610" t="str">
            <v>AR A1071/6</v>
          </cell>
          <cell r="H610" t="str">
            <v>AR A1071/5</v>
          </cell>
          <cell r="I610" t="str">
            <v>AR A1071/4</v>
          </cell>
          <cell r="J610" t="str">
            <v>AR A1071/3</v>
          </cell>
          <cell r="K610" t="str">
            <v>AR A1071/2</v>
          </cell>
          <cell r="L610" t="str">
            <v>AR A1071/1</v>
          </cell>
          <cell r="M610" t="str">
            <v>AR A134/4</v>
          </cell>
          <cell r="N610" t="str">
            <v>AR A134/5</v>
          </cell>
          <cell r="O610" t="str">
            <v>AR B1068/1</v>
          </cell>
          <cell r="P610" t="str">
            <v>AP D32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</row>
        <row r="611">
          <cell r="B611" t="str">
            <v>AR A1214</v>
          </cell>
          <cell r="C611" t="str">
            <v>AR A1071/10</v>
          </cell>
          <cell r="D611" t="str">
            <v>AR A1071/9</v>
          </cell>
          <cell r="E611" t="str">
            <v>AR A1071/8</v>
          </cell>
          <cell r="F611" t="str">
            <v>AR A1071/7</v>
          </cell>
          <cell r="G611" t="str">
            <v>AR A1071/6</v>
          </cell>
          <cell r="H611" t="str">
            <v>AR A1071/5</v>
          </cell>
          <cell r="I611" t="str">
            <v>AR A1071/4</v>
          </cell>
          <cell r="J611" t="str">
            <v>AR A1071/3</v>
          </cell>
          <cell r="K611" t="str">
            <v>AR A1071/2</v>
          </cell>
          <cell r="L611" t="str">
            <v>AR A1071/1</v>
          </cell>
          <cell r="M611" t="str">
            <v>AR A134/4</v>
          </cell>
          <cell r="N611" t="str">
            <v>AR A134/5</v>
          </cell>
          <cell r="O611" t="str">
            <v>AR B1068/1</v>
          </cell>
          <cell r="P611" t="str">
            <v>AP D32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</row>
        <row r="612">
          <cell r="B612" t="str">
            <v>AR A1214</v>
          </cell>
          <cell r="C612" t="str">
            <v>AR A1071/10</v>
          </cell>
          <cell r="D612" t="str">
            <v>AR A1071/9</v>
          </cell>
          <cell r="E612" t="str">
            <v>AR A1071/8</v>
          </cell>
          <cell r="F612" t="str">
            <v>AR A1071/7</v>
          </cell>
          <cell r="G612" t="str">
            <v>AR A1071/6</v>
          </cell>
          <cell r="H612" t="str">
            <v>AR A1071/5</v>
          </cell>
          <cell r="I612" t="str">
            <v>AR A1071/4</v>
          </cell>
          <cell r="J612" t="str">
            <v>AR A1071/3</v>
          </cell>
          <cell r="K612" t="str">
            <v>AR A1071/2</v>
          </cell>
          <cell r="L612" t="str">
            <v>AR A1071/1</v>
          </cell>
          <cell r="M612" t="str">
            <v>AR A134/4</v>
          </cell>
          <cell r="N612" t="str">
            <v>AR A134/5</v>
          </cell>
          <cell r="O612" t="str">
            <v>AR B1068/1</v>
          </cell>
          <cell r="P612" t="str">
            <v>AP D32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</row>
        <row r="613">
          <cell r="B613" t="str">
            <v>AR A1214</v>
          </cell>
          <cell r="C613" t="str">
            <v>AR A1071/10</v>
          </cell>
          <cell r="D613" t="str">
            <v>AR A1071/9</v>
          </cell>
          <cell r="E613" t="str">
            <v>AR A1071/8</v>
          </cell>
          <cell r="F613" t="str">
            <v>AR A1071/7</v>
          </cell>
          <cell r="G613" t="str">
            <v>AR A1071/6</v>
          </cell>
          <cell r="H613" t="str">
            <v>AR A1071/5</v>
          </cell>
          <cell r="I613" t="str">
            <v>AR A1071/4</v>
          </cell>
          <cell r="J613" t="str">
            <v>AR A1071/3</v>
          </cell>
          <cell r="K613" t="str">
            <v>AR A1071/2</v>
          </cell>
          <cell r="L613" t="str">
            <v>AR A1071/1</v>
          </cell>
          <cell r="M613" t="str">
            <v>AR A134/4</v>
          </cell>
          <cell r="N613" t="str">
            <v>AR A134/5</v>
          </cell>
          <cell r="O613" t="str">
            <v>AR B1068/1</v>
          </cell>
          <cell r="P613" t="str">
            <v>AP D32</v>
          </cell>
          <cell r="Q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</row>
        <row r="614">
          <cell r="B614" t="str">
            <v>AR A1214</v>
          </cell>
          <cell r="C614" t="str">
            <v>AR A1071/10</v>
          </cell>
          <cell r="D614" t="str">
            <v>AR A1071/9</v>
          </cell>
          <cell r="E614" t="str">
            <v>AR A1071/8</v>
          </cell>
          <cell r="F614" t="str">
            <v>AR A1071/7</v>
          </cell>
          <cell r="G614" t="str">
            <v>AR A1071/6</v>
          </cell>
          <cell r="H614" t="str">
            <v>AR A1071/5</v>
          </cell>
          <cell r="I614" t="str">
            <v>AR A1071/4</v>
          </cell>
          <cell r="J614" t="str">
            <v>AR A1071/3</v>
          </cell>
          <cell r="K614" t="str">
            <v>AR A1071/2</v>
          </cell>
          <cell r="L614" t="str">
            <v>AR A1071/1</v>
          </cell>
          <cell r="M614" t="str">
            <v>AR A134/4</v>
          </cell>
          <cell r="N614" t="str">
            <v>AR A134/5</v>
          </cell>
          <cell r="O614" t="str">
            <v>AR B1068/1</v>
          </cell>
          <cell r="P614" t="str">
            <v>AP D32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</row>
        <row r="615">
          <cell r="B615" t="str">
            <v>AR A1214</v>
          </cell>
          <cell r="C615" t="str">
            <v>AR A1071/10</v>
          </cell>
          <cell r="D615" t="str">
            <v>AR A1071/9</v>
          </cell>
          <cell r="E615" t="str">
            <v>AR A1071/8</v>
          </cell>
          <cell r="F615" t="str">
            <v>AR A1071/7</v>
          </cell>
          <cell r="G615" t="str">
            <v>AR A1071/6</v>
          </cell>
          <cell r="H615" t="str">
            <v>AR A1071/5</v>
          </cell>
          <cell r="I615" t="str">
            <v>AR A1071/4</v>
          </cell>
          <cell r="J615" t="str">
            <v>AR A1071/3</v>
          </cell>
          <cell r="K615" t="str">
            <v>AR A1071/2</v>
          </cell>
          <cell r="L615" t="str">
            <v>AR A1071/1</v>
          </cell>
          <cell r="M615" t="str">
            <v>AR A134/4</v>
          </cell>
          <cell r="N615" t="str">
            <v>AR A134/5</v>
          </cell>
          <cell r="O615" t="str">
            <v>AR B1068/1</v>
          </cell>
          <cell r="P615" t="str">
            <v>AP D32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</row>
        <row r="616">
          <cell r="B616" t="str">
            <v>AR A1214</v>
          </cell>
          <cell r="C616" t="str">
            <v>AR A1071/10</v>
          </cell>
          <cell r="D616" t="str">
            <v>AR A1071/9</v>
          </cell>
          <cell r="E616" t="str">
            <v>AR A1071/8</v>
          </cell>
          <cell r="F616" t="str">
            <v>AR A1071/7</v>
          </cell>
          <cell r="G616" t="str">
            <v>AR A1071/6</v>
          </cell>
          <cell r="H616" t="str">
            <v>AR A1071/5</v>
          </cell>
          <cell r="I616" t="str">
            <v>AR A1071/4</v>
          </cell>
          <cell r="J616" t="str">
            <v>AR A1071/3</v>
          </cell>
          <cell r="K616" t="str">
            <v>AR A1071/2</v>
          </cell>
          <cell r="L616" t="str">
            <v>AR A1071/1</v>
          </cell>
          <cell r="M616" t="str">
            <v>AR A134/4</v>
          </cell>
          <cell r="N616" t="str">
            <v>AR A134/5</v>
          </cell>
          <cell r="O616" t="str">
            <v>AR B1068/1</v>
          </cell>
          <cell r="P616" t="str">
            <v>AP D32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</row>
        <row r="617">
          <cell r="B617" t="str">
            <v>AR A1214</v>
          </cell>
          <cell r="C617" t="str">
            <v>AR A1071/10</v>
          </cell>
          <cell r="D617" t="str">
            <v>AR A1071/9</v>
          </cell>
          <cell r="E617" t="str">
            <v>AR A1071/8</v>
          </cell>
          <cell r="F617" t="str">
            <v>AR A1071/7</v>
          </cell>
          <cell r="G617" t="str">
            <v>AR A1071/6</v>
          </cell>
          <cell r="H617" t="str">
            <v>AR A1071/5</v>
          </cell>
          <cell r="I617" t="str">
            <v>AR A1071/4</v>
          </cell>
          <cell r="J617" t="str">
            <v>AR A1071/3</v>
          </cell>
          <cell r="K617" t="str">
            <v>AR A1071/2</v>
          </cell>
          <cell r="L617" t="str">
            <v>AR A1071/1</v>
          </cell>
          <cell r="M617" t="str">
            <v>AR A134/4</v>
          </cell>
          <cell r="N617" t="str">
            <v>AR A134/5</v>
          </cell>
          <cell r="O617" t="str">
            <v>AR B1068/1</v>
          </cell>
          <cell r="P617" t="str">
            <v>AP D32</v>
          </cell>
          <cell r="Q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</row>
        <row r="618">
          <cell r="B618" t="str">
            <v>AR A1214</v>
          </cell>
          <cell r="C618" t="str">
            <v>AR A1071/10</v>
          </cell>
          <cell r="D618" t="str">
            <v>AR A1071/9</v>
          </cell>
          <cell r="E618" t="str">
            <v>AR A1071/8</v>
          </cell>
          <cell r="F618" t="str">
            <v>AR A1071/7</v>
          </cell>
          <cell r="G618" t="str">
            <v>AR A1071/6</v>
          </cell>
          <cell r="H618" t="str">
            <v>AR A1071/5</v>
          </cell>
          <cell r="I618" t="str">
            <v>AR A1071/4</v>
          </cell>
          <cell r="J618" t="str">
            <v>AR A1071/3</v>
          </cell>
          <cell r="K618" t="str">
            <v>AR A1071/2</v>
          </cell>
          <cell r="L618" t="str">
            <v>AR A1071/1</v>
          </cell>
          <cell r="M618" t="str">
            <v>AR A134/4</v>
          </cell>
          <cell r="N618" t="str">
            <v>AR A134/5</v>
          </cell>
          <cell r="O618" t="str">
            <v>AR B1068/1</v>
          </cell>
          <cell r="P618" t="str">
            <v>AP D32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</row>
        <row r="619">
          <cell r="B619" t="str">
            <v>AR A1214</v>
          </cell>
          <cell r="C619" t="str">
            <v>AR A1071/10</v>
          </cell>
          <cell r="D619" t="str">
            <v>AR A1071/9</v>
          </cell>
          <cell r="E619" t="str">
            <v>AR A1071/8</v>
          </cell>
          <cell r="F619" t="str">
            <v>AR A1071/7</v>
          </cell>
          <cell r="G619" t="str">
            <v>AR A1071/6</v>
          </cell>
          <cell r="H619" t="str">
            <v>AR A1071/5</v>
          </cell>
          <cell r="I619" t="str">
            <v>AR A1071/4</v>
          </cell>
          <cell r="J619" t="str">
            <v>AR A1071/3</v>
          </cell>
          <cell r="K619" t="str">
            <v>AR A1071/2</v>
          </cell>
          <cell r="L619" t="str">
            <v>AR A1071/1</v>
          </cell>
          <cell r="M619" t="str">
            <v>AR A134/4</v>
          </cell>
          <cell r="N619" t="str">
            <v>AR A134/5</v>
          </cell>
          <cell r="O619" t="str">
            <v>AR B1068/1</v>
          </cell>
          <cell r="P619" t="str">
            <v>AP D32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</row>
        <row r="620">
          <cell r="B620" t="str">
            <v>AR A1214</v>
          </cell>
          <cell r="C620" t="str">
            <v>AR A1071/10</v>
          </cell>
          <cell r="D620" t="str">
            <v>AR A1071/9</v>
          </cell>
          <cell r="E620" t="str">
            <v>AR A1071/8</v>
          </cell>
          <cell r="F620" t="str">
            <v>AR A1071/7</v>
          </cell>
          <cell r="G620" t="str">
            <v>AR A1071/6</v>
          </cell>
          <cell r="H620" t="str">
            <v>AR A1071/5</v>
          </cell>
          <cell r="I620" t="str">
            <v>AR A1071/4</v>
          </cell>
          <cell r="J620" t="str">
            <v>AR A1071/3</v>
          </cell>
          <cell r="K620" t="str">
            <v>AR A1071/2</v>
          </cell>
          <cell r="L620" t="str">
            <v>AR A1071/1</v>
          </cell>
          <cell r="M620" t="str">
            <v>AR A134/4</v>
          </cell>
          <cell r="N620" t="str">
            <v>AR A134/5</v>
          </cell>
          <cell r="O620" t="str">
            <v>AR B1068/1</v>
          </cell>
          <cell r="P620" t="str">
            <v>AP D32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</row>
        <row r="621">
          <cell r="B621" t="str">
            <v>AR A1214</v>
          </cell>
          <cell r="C621" t="str">
            <v>AR A1071/10</v>
          </cell>
          <cell r="D621" t="str">
            <v>AR A1071/9</v>
          </cell>
          <cell r="E621" t="str">
            <v>AR A1071/8</v>
          </cell>
          <cell r="F621" t="str">
            <v>AR A1071/7</v>
          </cell>
          <cell r="G621" t="str">
            <v>AR A1071/6</v>
          </cell>
          <cell r="H621" t="str">
            <v>AR A1071/5</v>
          </cell>
          <cell r="I621" t="str">
            <v>AR A1071/4</v>
          </cell>
          <cell r="J621" t="str">
            <v>AR A1071/3</v>
          </cell>
          <cell r="K621" t="str">
            <v>AR A1071/2</v>
          </cell>
          <cell r="L621" t="str">
            <v>AR A1071/1</v>
          </cell>
          <cell r="M621" t="str">
            <v>AR A134/4</v>
          </cell>
          <cell r="N621" t="str">
            <v>AR A134/5</v>
          </cell>
          <cell r="O621" t="str">
            <v>AR B1068/1</v>
          </cell>
          <cell r="P621" t="str">
            <v>AP D32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</row>
        <row r="622">
          <cell r="B622" t="str">
            <v>AR A1214</v>
          </cell>
          <cell r="C622" t="str">
            <v>AR A1071/10</v>
          </cell>
          <cell r="D622" t="str">
            <v>AR A1071/9</v>
          </cell>
          <cell r="E622" t="str">
            <v>AR A1071/8</v>
          </cell>
          <cell r="F622" t="str">
            <v>AR A1071/7</v>
          </cell>
          <cell r="G622" t="str">
            <v>AR A1071/6</v>
          </cell>
          <cell r="H622" t="str">
            <v>AR A1071/5</v>
          </cell>
          <cell r="I622" t="str">
            <v>AR A1071/4</v>
          </cell>
          <cell r="J622" t="str">
            <v>AR A1071/3</v>
          </cell>
          <cell r="K622" t="str">
            <v>AR A1071/2</v>
          </cell>
          <cell r="L622" t="str">
            <v>AR A1071/1</v>
          </cell>
          <cell r="M622" t="str">
            <v>AR A134/4</v>
          </cell>
          <cell r="N622" t="str">
            <v>AR A134/5</v>
          </cell>
          <cell r="O622" t="str">
            <v>AR B1068/1</v>
          </cell>
          <cell r="P622" t="str">
            <v>AP D32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</row>
        <row r="623">
          <cell r="B623" t="str">
            <v>AR A1214</v>
          </cell>
          <cell r="C623" t="str">
            <v>AR A1071/10</v>
          </cell>
          <cell r="D623" t="str">
            <v>AR A1071/9</v>
          </cell>
          <cell r="E623" t="str">
            <v>AR A1071/8</v>
          </cell>
          <cell r="F623" t="str">
            <v>AR A1071/7</v>
          </cell>
          <cell r="G623" t="str">
            <v>AR A1071/6</v>
          </cell>
          <cell r="H623" t="str">
            <v>AR A1071/5</v>
          </cell>
          <cell r="I623" t="str">
            <v>AR A1071/4</v>
          </cell>
          <cell r="J623" t="str">
            <v>AR A1071/3</v>
          </cell>
          <cell r="K623" t="str">
            <v>AR A1071/2</v>
          </cell>
          <cell r="L623" t="str">
            <v>AR A1071/1</v>
          </cell>
          <cell r="M623" t="str">
            <v>AR A134/4</v>
          </cell>
          <cell r="N623" t="str">
            <v>AR A134/5</v>
          </cell>
          <cell r="O623" t="str">
            <v>AR B1068/1</v>
          </cell>
          <cell r="P623" t="str">
            <v>AP D32</v>
          </cell>
          <cell r="Q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</row>
        <row r="624">
          <cell r="B624" t="str">
            <v>AR A1214</v>
          </cell>
          <cell r="C624" t="str">
            <v>AR A1071/10</v>
          </cell>
          <cell r="D624" t="str">
            <v>AR A1071/9</v>
          </cell>
          <cell r="E624" t="str">
            <v>AR A1071/8</v>
          </cell>
          <cell r="F624" t="str">
            <v>AR A1071/7</v>
          </cell>
          <cell r="G624" t="str">
            <v>AR A1071/6</v>
          </cell>
          <cell r="H624" t="str">
            <v>AR A1071/5</v>
          </cell>
          <cell r="I624" t="str">
            <v>AR A1071/4</v>
          </cell>
          <cell r="J624" t="str">
            <v>AR A1071/3</v>
          </cell>
          <cell r="K624" t="str">
            <v>AR A1071/2</v>
          </cell>
          <cell r="L624" t="str">
            <v>AR A1071/1</v>
          </cell>
          <cell r="M624" t="str">
            <v>AR A134/4</v>
          </cell>
          <cell r="N624" t="str">
            <v>AR A134/5</v>
          </cell>
          <cell r="O624" t="str">
            <v>AR B1068/1</v>
          </cell>
          <cell r="P624" t="str">
            <v>AP D32</v>
          </cell>
          <cell r="Q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</row>
        <row r="625">
          <cell r="B625" t="str">
            <v>AR A1214</v>
          </cell>
          <cell r="C625" t="str">
            <v>AR A1071/10</v>
          </cell>
          <cell r="D625" t="str">
            <v>AR A1071/9</v>
          </cell>
          <cell r="E625" t="str">
            <v>AR A1071/8</v>
          </cell>
          <cell r="F625" t="str">
            <v>AR A1071/7</v>
          </cell>
          <cell r="G625" t="str">
            <v>AR A1071/6</v>
          </cell>
          <cell r="H625" t="str">
            <v>AR A1071/5</v>
          </cell>
          <cell r="I625" t="str">
            <v>AR A1071/4</v>
          </cell>
          <cell r="J625" t="str">
            <v>AR A1071/3</v>
          </cell>
          <cell r="K625" t="str">
            <v>AR A1071/2</v>
          </cell>
          <cell r="L625" t="str">
            <v>AR A1071/1</v>
          </cell>
          <cell r="M625" t="str">
            <v>AR A134/4</v>
          </cell>
          <cell r="N625" t="str">
            <v>AR A134/5</v>
          </cell>
          <cell r="O625" t="str">
            <v>AR B1068/1</v>
          </cell>
          <cell r="P625" t="str">
            <v>AP D32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</row>
        <row r="626">
          <cell r="B626" t="str">
            <v>AR A1214</v>
          </cell>
          <cell r="C626" t="str">
            <v>AR A1071/10</v>
          </cell>
          <cell r="D626" t="str">
            <v>AR A1071/9</v>
          </cell>
          <cell r="E626" t="str">
            <v>AR A1071/8</v>
          </cell>
          <cell r="F626" t="str">
            <v>AR A1071/7</v>
          </cell>
          <cell r="G626" t="str">
            <v>AR A1071/6</v>
          </cell>
          <cell r="H626" t="str">
            <v>AR A1071/5</v>
          </cell>
          <cell r="I626" t="str">
            <v>AR A1071/4</v>
          </cell>
          <cell r="J626" t="str">
            <v>AR A1071/3</v>
          </cell>
          <cell r="K626" t="str">
            <v>AR A1071/2</v>
          </cell>
          <cell r="L626" t="str">
            <v>AR A1071/1</v>
          </cell>
          <cell r="M626" t="str">
            <v>AR A134/4</v>
          </cell>
          <cell r="N626" t="str">
            <v>AR A134/5</v>
          </cell>
          <cell r="O626" t="str">
            <v>AR B1068/1</v>
          </cell>
          <cell r="P626" t="str">
            <v>AP D32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</row>
        <row r="627">
          <cell r="B627" t="str">
            <v>AR A1214</v>
          </cell>
          <cell r="C627" t="str">
            <v>AR A1071/10</v>
          </cell>
          <cell r="D627" t="str">
            <v>AR A1071/9</v>
          </cell>
          <cell r="E627" t="str">
            <v>AR A1071/8</v>
          </cell>
          <cell r="F627" t="str">
            <v>AR A1071/7</v>
          </cell>
          <cell r="G627" t="str">
            <v>AR A1071/6</v>
          </cell>
          <cell r="H627" t="str">
            <v>AR A1071/5</v>
          </cell>
          <cell r="I627" t="str">
            <v>AR A1071/4</v>
          </cell>
          <cell r="J627" t="str">
            <v>AR A1071/3</v>
          </cell>
          <cell r="K627" t="str">
            <v>AR A1071/2</v>
          </cell>
          <cell r="L627" t="str">
            <v>AR A1071/1</v>
          </cell>
          <cell r="M627" t="str">
            <v>AR A134/4</v>
          </cell>
          <cell r="N627" t="str">
            <v>AR A134/5</v>
          </cell>
          <cell r="O627" t="str">
            <v>AR B1068/1</v>
          </cell>
          <cell r="P627" t="str">
            <v>AP D32</v>
          </cell>
          <cell r="Q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</row>
        <row r="628">
          <cell r="B628" t="str">
            <v>AR A1214</v>
          </cell>
          <cell r="C628" t="str">
            <v>AR A1071/10</v>
          </cell>
          <cell r="D628" t="str">
            <v>AR A1071/9</v>
          </cell>
          <cell r="E628" t="str">
            <v>AR A1071/8</v>
          </cell>
          <cell r="F628" t="str">
            <v>AR A1071/7</v>
          </cell>
          <cell r="G628" t="str">
            <v>AR A1071/6</v>
          </cell>
          <cell r="H628" t="str">
            <v>AR A1071/5</v>
          </cell>
          <cell r="I628" t="str">
            <v>AR A1071/4</v>
          </cell>
          <cell r="J628" t="str">
            <v>AR A1071/3</v>
          </cell>
          <cell r="K628" t="str">
            <v>AR A1071/2</v>
          </cell>
          <cell r="L628" t="str">
            <v>AR A1071/1</v>
          </cell>
          <cell r="M628" t="str">
            <v>AR A134/4</v>
          </cell>
          <cell r="N628" t="str">
            <v>AR A134/5</v>
          </cell>
          <cell r="O628" t="str">
            <v>AR B1068/1</v>
          </cell>
          <cell r="P628" t="str">
            <v>AP D32</v>
          </cell>
          <cell r="Q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</row>
        <row r="629">
          <cell r="B629" t="str">
            <v>AR A1214</v>
          </cell>
          <cell r="C629" t="str">
            <v>AR A1071/10</v>
          </cell>
          <cell r="D629" t="str">
            <v>AR A1071/9</v>
          </cell>
          <cell r="E629" t="str">
            <v>AR A1071/8</v>
          </cell>
          <cell r="F629" t="str">
            <v>AR A1071/7</v>
          </cell>
          <cell r="G629" t="str">
            <v>AR A1071/6</v>
          </cell>
          <cell r="H629" t="str">
            <v>AR A1071/5</v>
          </cell>
          <cell r="I629" t="str">
            <v>AR A1071/4</v>
          </cell>
          <cell r="J629" t="str">
            <v>AR A1071/3</v>
          </cell>
          <cell r="K629" t="str">
            <v>AR A1071/2</v>
          </cell>
          <cell r="L629" t="str">
            <v>AR A1071/1</v>
          </cell>
          <cell r="M629" t="str">
            <v>AR A134/4</v>
          </cell>
          <cell r="N629" t="str">
            <v>AR A134/5</v>
          </cell>
          <cell r="O629" t="str">
            <v>AR B1068/1</v>
          </cell>
          <cell r="P629" t="str">
            <v>AP D32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</row>
        <row r="630">
          <cell r="B630" t="str">
            <v>AR A1214</v>
          </cell>
          <cell r="C630" t="str">
            <v>AR A1071/10</v>
          </cell>
          <cell r="D630" t="str">
            <v>AR A1071/9</v>
          </cell>
          <cell r="E630" t="str">
            <v>AR A1071/8</v>
          </cell>
          <cell r="F630" t="str">
            <v>AR A1071/7</v>
          </cell>
          <cell r="G630" t="str">
            <v>AR A1071/6</v>
          </cell>
          <cell r="H630" t="str">
            <v>AR A1071/5</v>
          </cell>
          <cell r="I630" t="str">
            <v>AR A1071/4</v>
          </cell>
          <cell r="J630" t="str">
            <v>AR A1071/3</v>
          </cell>
          <cell r="K630" t="str">
            <v>AR A1071/2</v>
          </cell>
          <cell r="L630" t="str">
            <v>AR A1071/1</v>
          </cell>
          <cell r="M630" t="str">
            <v>AR A134/4</v>
          </cell>
          <cell r="N630" t="str">
            <v>AR A134/5</v>
          </cell>
          <cell r="O630" t="str">
            <v>AR B1068/1</v>
          </cell>
          <cell r="P630" t="str">
            <v>AP D32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</row>
        <row r="631">
          <cell r="B631" t="str">
            <v>AR A1214</v>
          </cell>
          <cell r="C631" t="str">
            <v>AR A1071/10</v>
          </cell>
          <cell r="D631" t="str">
            <v>AR A1071/9</v>
          </cell>
          <cell r="E631" t="str">
            <v>AR A1071/8</v>
          </cell>
          <cell r="F631" t="str">
            <v>AR A1071/7</v>
          </cell>
          <cell r="G631" t="str">
            <v>AR A1071/6</v>
          </cell>
          <cell r="H631" t="str">
            <v>AR A1071/5</v>
          </cell>
          <cell r="I631" t="str">
            <v>AR A1071/4</v>
          </cell>
          <cell r="J631" t="str">
            <v>AR A1071/3</v>
          </cell>
          <cell r="K631" t="str">
            <v>AR A1071/2</v>
          </cell>
          <cell r="L631" t="str">
            <v>AR A1071/1</v>
          </cell>
          <cell r="M631" t="str">
            <v>AR A134/4</v>
          </cell>
          <cell r="N631" t="str">
            <v>AR A134/5</v>
          </cell>
          <cell r="O631" t="str">
            <v>AR B1068/1</v>
          </cell>
          <cell r="P631" t="str">
            <v>AP D32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</row>
        <row r="632">
          <cell r="B632" t="str">
            <v>AR A1214</v>
          </cell>
          <cell r="C632" t="str">
            <v>AR A1071/10</v>
          </cell>
          <cell r="D632" t="str">
            <v>AR A1071/9</v>
          </cell>
          <cell r="E632" t="str">
            <v>AR A1071/8</v>
          </cell>
          <cell r="F632" t="str">
            <v>AR A1071/7</v>
          </cell>
          <cell r="G632" t="str">
            <v>AR A1071/6</v>
          </cell>
          <cell r="H632" t="str">
            <v>AR A1071/5</v>
          </cell>
          <cell r="I632" t="str">
            <v>AR A1071/4</v>
          </cell>
          <cell r="J632" t="str">
            <v>AR A1071/3</v>
          </cell>
          <cell r="K632" t="str">
            <v>AR A1071/2</v>
          </cell>
          <cell r="L632" t="str">
            <v>AR A1071/1</v>
          </cell>
          <cell r="M632" t="str">
            <v>AR A134/4</v>
          </cell>
          <cell r="N632" t="str">
            <v>AR A134/5</v>
          </cell>
          <cell r="O632" t="str">
            <v>AR B1068/1</v>
          </cell>
          <cell r="P632" t="str">
            <v>AP D32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</row>
        <row r="633">
          <cell r="B633" t="str">
            <v>AR A1214</v>
          </cell>
          <cell r="C633" t="str">
            <v>AR A1071/10</v>
          </cell>
          <cell r="D633" t="str">
            <v>AR A1071/9</v>
          </cell>
          <cell r="E633" t="str">
            <v>AR A1071/8</v>
          </cell>
          <cell r="F633" t="str">
            <v>AR A1071/7</v>
          </cell>
          <cell r="G633" t="str">
            <v>AR A1071/6</v>
          </cell>
          <cell r="H633" t="str">
            <v>AR A1071/5</v>
          </cell>
          <cell r="I633" t="str">
            <v>AR A1071/4</v>
          </cell>
          <cell r="J633" t="str">
            <v>AR A1071/3</v>
          </cell>
          <cell r="K633" t="str">
            <v>AR A1071/2</v>
          </cell>
          <cell r="L633" t="str">
            <v>AR A1071/1</v>
          </cell>
          <cell r="M633" t="str">
            <v>AR A134/4</v>
          </cell>
          <cell r="N633" t="str">
            <v>AR A134/5</v>
          </cell>
          <cell r="O633" t="str">
            <v>AR B1068/1</v>
          </cell>
          <cell r="P633" t="str">
            <v>AP D32</v>
          </cell>
          <cell r="Q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</row>
        <row r="634">
          <cell r="B634" t="str">
            <v>AR A1214</v>
          </cell>
          <cell r="C634" t="str">
            <v>AR A1071/10</v>
          </cell>
          <cell r="D634" t="str">
            <v>AR A1071/9</v>
          </cell>
          <cell r="E634" t="str">
            <v>AR A1071/8</v>
          </cell>
          <cell r="F634" t="str">
            <v>AR A1071/7</v>
          </cell>
          <cell r="G634" t="str">
            <v>AR A1071/6</v>
          </cell>
          <cell r="H634" t="str">
            <v>AR A1071/5</v>
          </cell>
          <cell r="I634" t="str">
            <v>AR A1071/4</v>
          </cell>
          <cell r="J634" t="str">
            <v>AR A1071/3</v>
          </cell>
          <cell r="K634" t="str">
            <v>AR A1071/2</v>
          </cell>
          <cell r="L634" t="str">
            <v>AR A1071/1</v>
          </cell>
          <cell r="M634" t="str">
            <v>AR A134/4</v>
          </cell>
          <cell r="N634" t="str">
            <v>AR A134/5</v>
          </cell>
          <cell r="O634" t="str">
            <v>AR B1068/1</v>
          </cell>
          <cell r="P634" t="str">
            <v>AP D32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</row>
        <row r="635">
          <cell r="B635" t="str">
            <v>AR A1214</v>
          </cell>
          <cell r="C635" t="str">
            <v>AR A1071/10</v>
          </cell>
          <cell r="D635" t="str">
            <v>AR A1071/9</v>
          </cell>
          <cell r="E635" t="str">
            <v>AR A1071/8</v>
          </cell>
          <cell r="F635" t="str">
            <v>AR A1071/7</v>
          </cell>
          <cell r="G635" t="str">
            <v>AR A1071/6</v>
          </cell>
          <cell r="H635" t="str">
            <v>AR A1071/5</v>
          </cell>
          <cell r="I635" t="str">
            <v>AR A1071/4</v>
          </cell>
          <cell r="J635" t="str">
            <v>AR A1071/3</v>
          </cell>
          <cell r="K635" t="str">
            <v>AR A1071/2</v>
          </cell>
          <cell r="L635" t="str">
            <v>AR A1071/1</v>
          </cell>
          <cell r="M635" t="str">
            <v>AR A134/4</v>
          </cell>
          <cell r="N635" t="str">
            <v>AR A134/5</v>
          </cell>
          <cell r="O635" t="str">
            <v>AR B1068/1</v>
          </cell>
          <cell r="P635" t="str">
            <v>AP D32</v>
          </cell>
          <cell r="Q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</row>
        <row r="636">
          <cell r="B636" t="str">
            <v>AR A1214</v>
          </cell>
          <cell r="C636" t="str">
            <v>AR A1071/10</v>
          </cell>
          <cell r="D636" t="str">
            <v>AR A1071/9</v>
          </cell>
          <cell r="E636" t="str">
            <v>AR A1071/8</v>
          </cell>
          <cell r="F636" t="str">
            <v>AR A1071/7</v>
          </cell>
          <cell r="G636" t="str">
            <v>AR A1071/6</v>
          </cell>
          <cell r="H636" t="str">
            <v>AR A1071/5</v>
          </cell>
          <cell r="I636" t="str">
            <v>AR A1071/4</v>
          </cell>
          <cell r="J636" t="str">
            <v>AR A1071/3</v>
          </cell>
          <cell r="K636" t="str">
            <v>AR A1071/2</v>
          </cell>
          <cell r="L636" t="str">
            <v>AR A1071/1</v>
          </cell>
          <cell r="M636" t="str">
            <v>AR A134/4</v>
          </cell>
          <cell r="N636" t="str">
            <v>AR A134/5</v>
          </cell>
          <cell r="O636" t="str">
            <v>AR B1068/1</v>
          </cell>
          <cell r="P636" t="str">
            <v>AP D32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</row>
        <row r="637">
          <cell r="B637" t="str">
            <v>AR A1214</v>
          </cell>
          <cell r="C637" t="str">
            <v>AR A1071/10</v>
          </cell>
          <cell r="D637" t="str">
            <v>AR A1071/9</v>
          </cell>
          <cell r="E637" t="str">
            <v>AR A1071/8</v>
          </cell>
          <cell r="F637" t="str">
            <v>AR A1071/7</v>
          </cell>
          <cell r="G637" t="str">
            <v>AR A1071/6</v>
          </cell>
          <cell r="H637" t="str">
            <v>AR A1071/5</v>
          </cell>
          <cell r="I637" t="str">
            <v>AR A1071/4</v>
          </cell>
          <cell r="J637" t="str">
            <v>AR A1071/3</v>
          </cell>
          <cell r="K637" t="str">
            <v>AR A1071/2</v>
          </cell>
          <cell r="L637" t="str">
            <v>AR A1071/1</v>
          </cell>
          <cell r="M637" t="str">
            <v>AR A134/4</v>
          </cell>
          <cell r="N637" t="str">
            <v>AR A134/5</v>
          </cell>
          <cell r="O637" t="str">
            <v>AR B1068/1</v>
          </cell>
          <cell r="P637" t="str">
            <v>AP D32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</row>
        <row r="638">
          <cell r="B638" t="str">
            <v>AR A1214</v>
          </cell>
          <cell r="C638" t="str">
            <v>AR A1071/10</v>
          </cell>
          <cell r="D638" t="str">
            <v>AR A1071/9</v>
          </cell>
          <cell r="E638" t="str">
            <v>AR A1071/8</v>
          </cell>
          <cell r="F638" t="str">
            <v>AR A1071/7</v>
          </cell>
          <cell r="G638" t="str">
            <v>AR A1071/6</v>
          </cell>
          <cell r="H638" t="str">
            <v>AR A1071/5</v>
          </cell>
          <cell r="I638" t="str">
            <v>AR A1071/4</v>
          </cell>
          <cell r="J638" t="str">
            <v>AR A1071/3</v>
          </cell>
          <cell r="K638" t="str">
            <v>AR A1071/2</v>
          </cell>
          <cell r="L638" t="str">
            <v>AR A1071/1</v>
          </cell>
          <cell r="M638" t="str">
            <v>AR A134/4</v>
          </cell>
          <cell r="N638" t="str">
            <v>AR A134/5</v>
          </cell>
          <cell r="O638" t="str">
            <v>AR B1068/1</v>
          </cell>
          <cell r="P638" t="str">
            <v>AP D32</v>
          </cell>
          <cell r="Q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</row>
        <row r="639">
          <cell r="B639" t="str">
            <v>AR A1214</v>
          </cell>
          <cell r="C639" t="str">
            <v>AR A1071/10</v>
          </cell>
          <cell r="D639" t="str">
            <v>AR A1071/9</v>
          </cell>
          <cell r="E639" t="str">
            <v>AR A1071/8</v>
          </cell>
          <cell r="F639" t="str">
            <v>AR A1071/7</v>
          </cell>
          <cell r="G639" t="str">
            <v>AR A1071/6</v>
          </cell>
          <cell r="H639" t="str">
            <v>AR A1071/5</v>
          </cell>
          <cell r="I639" t="str">
            <v>AR A1071/4</v>
          </cell>
          <cell r="J639" t="str">
            <v>AR A1071/3</v>
          </cell>
          <cell r="K639" t="str">
            <v>AR A1071/2</v>
          </cell>
          <cell r="L639" t="str">
            <v>AR A1071/1</v>
          </cell>
          <cell r="M639" t="str">
            <v>AR A134/4</v>
          </cell>
          <cell r="N639" t="str">
            <v>AR A134/5</v>
          </cell>
          <cell r="O639" t="str">
            <v>AR B1068/1</v>
          </cell>
          <cell r="P639" t="str">
            <v>AP D32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</row>
        <row r="640">
          <cell r="B640" t="str">
            <v>AR A1214</v>
          </cell>
          <cell r="C640" t="str">
            <v>AR A1071/10</v>
          </cell>
          <cell r="D640" t="str">
            <v>AR A1071/9</v>
          </cell>
          <cell r="E640" t="str">
            <v>AR A1071/8</v>
          </cell>
          <cell r="F640" t="str">
            <v>AR A1071/7</v>
          </cell>
          <cell r="G640" t="str">
            <v>AR A1071/6</v>
          </cell>
          <cell r="H640" t="str">
            <v>AR A1071/5</v>
          </cell>
          <cell r="I640" t="str">
            <v>AR A1071/4</v>
          </cell>
          <cell r="J640" t="str">
            <v>AR A1071/3</v>
          </cell>
          <cell r="K640" t="str">
            <v>AR A1071/2</v>
          </cell>
          <cell r="L640" t="str">
            <v>AR A1071/1</v>
          </cell>
          <cell r="M640" t="str">
            <v>AR A134/4</v>
          </cell>
          <cell r="N640" t="str">
            <v>AR A134/5</v>
          </cell>
          <cell r="O640" t="str">
            <v>AR B1068/1</v>
          </cell>
          <cell r="P640" t="str">
            <v>AP D32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</row>
        <row r="641">
          <cell r="B641" t="str">
            <v>AR A1214</v>
          </cell>
          <cell r="C641" t="str">
            <v>AR A1071/10</v>
          </cell>
          <cell r="D641" t="str">
            <v>AR A1071/9</v>
          </cell>
          <cell r="E641" t="str">
            <v>AR A1071/8</v>
          </cell>
          <cell r="F641" t="str">
            <v>AR A1071/7</v>
          </cell>
          <cell r="G641" t="str">
            <v>AR A1071/6</v>
          </cell>
          <cell r="H641" t="str">
            <v>AR A1071/5</v>
          </cell>
          <cell r="I641" t="str">
            <v>AR A1071/4</v>
          </cell>
          <cell r="J641" t="str">
            <v>AR A1071/3</v>
          </cell>
          <cell r="K641" t="str">
            <v>AR A1071/2</v>
          </cell>
          <cell r="L641" t="str">
            <v>AR A1071/1</v>
          </cell>
          <cell r="M641" t="str">
            <v>AR A134/4</v>
          </cell>
          <cell r="N641" t="str">
            <v>AR A134/5</v>
          </cell>
          <cell r="O641" t="str">
            <v>AR B1068/1</v>
          </cell>
          <cell r="P641" t="str">
            <v>AP D33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</row>
        <row r="642">
          <cell r="B642" t="str">
            <v>AR A1214</v>
          </cell>
          <cell r="C642" t="str">
            <v>AR A1071/10</v>
          </cell>
          <cell r="D642" t="str">
            <v>AR A1071/9</v>
          </cell>
          <cell r="E642" t="str">
            <v>AR A1071/8</v>
          </cell>
          <cell r="F642" t="str">
            <v>AR A1071/7</v>
          </cell>
          <cell r="G642" t="str">
            <v>AR A1071/6</v>
          </cell>
          <cell r="H642" t="str">
            <v>AR A1071/5</v>
          </cell>
          <cell r="I642" t="str">
            <v>AR A1071/4</v>
          </cell>
          <cell r="J642" t="str">
            <v>AR A1071/3</v>
          </cell>
          <cell r="K642" t="str">
            <v>AR A1071/2</v>
          </cell>
          <cell r="L642" t="str">
            <v>AR A1071/1</v>
          </cell>
          <cell r="M642" t="str">
            <v>AR A134/4</v>
          </cell>
          <cell r="N642" t="str">
            <v>AR A134/5</v>
          </cell>
          <cell r="O642" t="str">
            <v>AR B1068/1</v>
          </cell>
          <cell r="P642" t="str">
            <v>AP D33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</row>
        <row r="643">
          <cell r="B643" t="str">
            <v>AR A1214</v>
          </cell>
          <cell r="C643" t="str">
            <v>AR A1071/10</v>
          </cell>
          <cell r="D643" t="str">
            <v>AR A1071/9</v>
          </cell>
          <cell r="E643" t="str">
            <v>AR A1071/8</v>
          </cell>
          <cell r="F643" t="str">
            <v>AR A1071/7</v>
          </cell>
          <cell r="G643" t="str">
            <v>AR A1071/6</v>
          </cell>
          <cell r="H643" t="str">
            <v>AR A1071/5</v>
          </cell>
          <cell r="I643" t="str">
            <v>AR A1071/4</v>
          </cell>
          <cell r="J643" t="str">
            <v>AR A1071/3</v>
          </cell>
          <cell r="K643" t="str">
            <v>AR A1071/2</v>
          </cell>
          <cell r="L643" t="str">
            <v>AR A1071/1</v>
          </cell>
          <cell r="M643" t="str">
            <v>AR A134/4</v>
          </cell>
          <cell r="N643" t="str">
            <v>AR A134/5</v>
          </cell>
          <cell r="O643" t="str">
            <v>AR B1068/1</v>
          </cell>
          <cell r="P643" t="str">
            <v>AP D33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</row>
        <row r="644">
          <cell r="B644" t="str">
            <v>AR A1214</v>
          </cell>
          <cell r="C644" t="str">
            <v>AR A1071/10</v>
          </cell>
          <cell r="D644" t="str">
            <v>AR A1071/9</v>
          </cell>
          <cell r="E644" t="str">
            <v>AR A1071/8</v>
          </cell>
          <cell r="F644" t="str">
            <v>AR A1071/7</v>
          </cell>
          <cell r="G644" t="str">
            <v>AR A1071/6</v>
          </cell>
          <cell r="H644" t="str">
            <v>AR A1071/5</v>
          </cell>
          <cell r="I644" t="str">
            <v>AR A1071/4</v>
          </cell>
          <cell r="J644" t="str">
            <v>AR A1071/3</v>
          </cell>
          <cell r="K644" t="str">
            <v>AR A1071/2</v>
          </cell>
          <cell r="L644" t="str">
            <v>AR A1071/1</v>
          </cell>
          <cell r="M644" t="str">
            <v>AR A134/4</v>
          </cell>
          <cell r="N644" t="str">
            <v>AR A134/5</v>
          </cell>
          <cell r="O644" t="str">
            <v>AR B1068/1</v>
          </cell>
          <cell r="P644" t="str">
            <v>AP D33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</row>
        <row r="645">
          <cell r="B645" t="str">
            <v>AR A1214</v>
          </cell>
          <cell r="C645" t="str">
            <v>AR A1071/10</v>
          </cell>
          <cell r="D645" t="str">
            <v>AR A1071/9</v>
          </cell>
          <cell r="E645" t="str">
            <v>AR A1071/8</v>
          </cell>
          <cell r="F645" t="str">
            <v>AR A1071/7</v>
          </cell>
          <cell r="G645" t="str">
            <v>AR A1071/6</v>
          </cell>
          <cell r="H645" t="str">
            <v>AR A1071/5</v>
          </cell>
          <cell r="I645" t="str">
            <v>AR A1071/4</v>
          </cell>
          <cell r="J645" t="str">
            <v>AR A1071/3</v>
          </cell>
          <cell r="K645" t="str">
            <v>AR A1071/2</v>
          </cell>
          <cell r="L645" t="str">
            <v>AR A1071/1</v>
          </cell>
          <cell r="M645" t="str">
            <v>AR A134/4</v>
          </cell>
          <cell r="N645" t="str">
            <v>AR A134/5</v>
          </cell>
          <cell r="O645" t="str">
            <v>AR B1068/1</v>
          </cell>
          <cell r="P645" t="str">
            <v>AP D33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</row>
        <row r="646">
          <cell r="B646" t="str">
            <v>AR A1214</v>
          </cell>
          <cell r="C646" t="str">
            <v>AR A1071/10</v>
          </cell>
          <cell r="D646" t="str">
            <v>AR A1071/9</v>
          </cell>
          <cell r="E646" t="str">
            <v>AR A1071/8</v>
          </cell>
          <cell r="F646" t="str">
            <v>AR A1071/7</v>
          </cell>
          <cell r="G646" t="str">
            <v>AR A1071/6</v>
          </cell>
          <cell r="H646" t="str">
            <v>AR A1071/5</v>
          </cell>
          <cell r="I646" t="str">
            <v>AR A1071/4</v>
          </cell>
          <cell r="J646" t="str">
            <v>AR A1071/3</v>
          </cell>
          <cell r="K646" t="str">
            <v>AR A1071/2</v>
          </cell>
          <cell r="L646" t="str">
            <v>AR A1071/1</v>
          </cell>
          <cell r="M646" t="str">
            <v>AR A134/4</v>
          </cell>
          <cell r="N646" t="str">
            <v>AR A134/5</v>
          </cell>
          <cell r="O646" t="str">
            <v>AR B1068/1</v>
          </cell>
          <cell r="P646" t="str">
            <v>AP D33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</row>
        <row r="647">
          <cell r="B647" t="str">
            <v>AR A1214</v>
          </cell>
          <cell r="C647" t="str">
            <v>AR A1071/10</v>
          </cell>
          <cell r="D647" t="str">
            <v>AR A1071/9</v>
          </cell>
          <cell r="E647" t="str">
            <v>AR A1071/8</v>
          </cell>
          <cell r="F647" t="str">
            <v>AR A1071/7</v>
          </cell>
          <cell r="G647" t="str">
            <v>AR A1071/6</v>
          </cell>
          <cell r="H647" t="str">
            <v>AR A1071/5</v>
          </cell>
          <cell r="I647" t="str">
            <v>AR A1071/4</v>
          </cell>
          <cell r="J647" t="str">
            <v>AR A1071/3</v>
          </cell>
          <cell r="K647" t="str">
            <v>AR A1071/2</v>
          </cell>
          <cell r="L647" t="str">
            <v>AR A1071/1</v>
          </cell>
          <cell r="M647" t="str">
            <v>AR A134/4</v>
          </cell>
          <cell r="N647" t="str">
            <v>AR A134/5</v>
          </cell>
          <cell r="O647" t="str">
            <v>AR B1068/1</v>
          </cell>
          <cell r="P647" t="str">
            <v>AP D33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</row>
        <row r="648">
          <cell r="B648" t="str">
            <v>AR A1214</v>
          </cell>
          <cell r="C648" t="str">
            <v>AR A1071/10</v>
          </cell>
          <cell r="D648" t="str">
            <v>AR A1071/9</v>
          </cell>
          <cell r="E648" t="str">
            <v>AR A1071/8</v>
          </cell>
          <cell r="F648" t="str">
            <v>AR A1071/7</v>
          </cell>
          <cell r="G648" t="str">
            <v>AR A1071/6</v>
          </cell>
          <cell r="H648" t="str">
            <v>AR A1071/5</v>
          </cell>
          <cell r="I648" t="str">
            <v>AR A1071/4</v>
          </cell>
          <cell r="J648" t="str">
            <v>AR A1071/3</v>
          </cell>
          <cell r="K648" t="str">
            <v>AR A1071/2</v>
          </cell>
          <cell r="L648" t="str">
            <v>AR A1071/1</v>
          </cell>
          <cell r="M648" t="str">
            <v>AR A134/4</v>
          </cell>
          <cell r="N648" t="str">
            <v>AR A134/5</v>
          </cell>
          <cell r="O648" t="str">
            <v>AR B1068/1</v>
          </cell>
          <cell r="P648" t="str">
            <v>AP D33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</row>
        <row r="649">
          <cell r="B649" t="str">
            <v>AR A1214</v>
          </cell>
          <cell r="C649" t="str">
            <v>AR A1071/10</v>
          </cell>
          <cell r="D649" t="str">
            <v>AR A1071/9</v>
          </cell>
          <cell r="E649" t="str">
            <v>AR A1071/8</v>
          </cell>
          <cell r="F649" t="str">
            <v>AR A1071/7</v>
          </cell>
          <cell r="G649" t="str">
            <v>AR A1071/6</v>
          </cell>
          <cell r="H649" t="str">
            <v>AR A1071/5</v>
          </cell>
          <cell r="I649" t="str">
            <v>AR A1071/4</v>
          </cell>
          <cell r="J649" t="str">
            <v>AR A1071/3</v>
          </cell>
          <cell r="K649" t="str">
            <v>AR A1071/2</v>
          </cell>
          <cell r="L649" t="str">
            <v>AR A1071/1</v>
          </cell>
          <cell r="M649" t="str">
            <v>AR A134/4</v>
          </cell>
          <cell r="N649" t="str">
            <v>AR A134/5</v>
          </cell>
          <cell r="O649" t="str">
            <v>AR B1068/1</v>
          </cell>
          <cell r="P649" t="str">
            <v>AP D33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</row>
        <row r="650">
          <cell r="B650" t="str">
            <v>AR A1214</v>
          </cell>
          <cell r="C650" t="str">
            <v>AR A1071/10</v>
          </cell>
          <cell r="D650" t="str">
            <v>AR A1071/9</v>
          </cell>
          <cell r="E650" t="str">
            <v>AR A1071/8</v>
          </cell>
          <cell r="F650" t="str">
            <v>AR A1071/7</v>
          </cell>
          <cell r="G650" t="str">
            <v>AR A1071/6</v>
          </cell>
          <cell r="H650" t="str">
            <v>AR A1071/5</v>
          </cell>
          <cell r="I650" t="str">
            <v>AR A1071/4</v>
          </cell>
          <cell r="J650" t="str">
            <v>AR A1071/3</v>
          </cell>
          <cell r="K650" t="str">
            <v>AR A1071/2</v>
          </cell>
          <cell r="L650" t="str">
            <v>AR A1071/1</v>
          </cell>
          <cell r="M650" t="str">
            <v>AR A134/4</v>
          </cell>
          <cell r="N650" t="str">
            <v>AR A134/5</v>
          </cell>
          <cell r="O650" t="str">
            <v>AR B1068/1</v>
          </cell>
          <cell r="P650" t="str">
            <v>AP D33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</row>
        <row r="651">
          <cell r="B651" t="str">
            <v>AR A1214</v>
          </cell>
          <cell r="C651" t="str">
            <v>AR A1071/10</v>
          </cell>
          <cell r="D651" t="str">
            <v>AR A1071/9</v>
          </cell>
          <cell r="E651" t="str">
            <v>AR A1071/8</v>
          </cell>
          <cell r="F651" t="str">
            <v>AR A1071/7</v>
          </cell>
          <cell r="G651" t="str">
            <v>AR A1071/6</v>
          </cell>
          <cell r="H651" t="str">
            <v>AR A1071/5</v>
          </cell>
          <cell r="I651" t="str">
            <v>AR A1071/4</v>
          </cell>
          <cell r="J651" t="str">
            <v>AR A1071/3</v>
          </cell>
          <cell r="K651" t="str">
            <v>AR A1071/2</v>
          </cell>
          <cell r="L651" t="str">
            <v>AR A1071/1</v>
          </cell>
          <cell r="M651" t="str">
            <v>AR A134/4</v>
          </cell>
          <cell r="N651" t="str">
            <v>AR A134/5</v>
          </cell>
          <cell r="O651" t="str">
            <v>AR B1068/1</v>
          </cell>
          <cell r="P651" t="str">
            <v>AP D33</v>
          </cell>
          <cell r="Q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</row>
        <row r="652">
          <cell r="B652" t="str">
            <v>AR A1214</v>
          </cell>
          <cell r="C652" t="str">
            <v>AR A1071/10</v>
          </cell>
          <cell r="D652" t="str">
            <v>AR A1071/9</v>
          </cell>
          <cell r="E652" t="str">
            <v>AR A1071/8</v>
          </cell>
          <cell r="F652" t="str">
            <v>AR A1071/7</v>
          </cell>
          <cell r="G652" t="str">
            <v>AR A1071/6</v>
          </cell>
          <cell r="H652" t="str">
            <v>AR A1071/5</v>
          </cell>
          <cell r="I652" t="str">
            <v>AR A1071/4</v>
          </cell>
          <cell r="J652" t="str">
            <v>AR A1071/3</v>
          </cell>
          <cell r="K652" t="str">
            <v>AR A1071/2</v>
          </cell>
          <cell r="L652" t="str">
            <v>AR A1071/1</v>
          </cell>
          <cell r="M652" t="str">
            <v>AR A134/4</v>
          </cell>
          <cell r="N652" t="str">
            <v>AR A134/5</v>
          </cell>
          <cell r="O652" t="str">
            <v>AR B1068/1</v>
          </cell>
          <cell r="P652" t="str">
            <v>AP D33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</row>
        <row r="653">
          <cell r="B653" t="str">
            <v>AR A1214</v>
          </cell>
          <cell r="C653" t="str">
            <v>AR A1071/10</v>
          </cell>
          <cell r="D653" t="str">
            <v>AR A1071/9</v>
          </cell>
          <cell r="E653" t="str">
            <v>AR A1071/8</v>
          </cell>
          <cell r="F653" t="str">
            <v>AR A1071/7</v>
          </cell>
          <cell r="G653" t="str">
            <v>AR A1071/6</v>
          </cell>
          <cell r="H653" t="str">
            <v>AR A1071/5</v>
          </cell>
          <cell r="I653" t="str">
            <v>AR A1071/4</v>
          </cell>
          <cell r="J653" t="str">
            <v>AR A1071/3</v>
          </cell>
          <cell r="K653" t="str">
            <v>AR A1071/2</v>
          </cell>
          <cell r="L653" t="str">
            <v>AR A1071/1</v>
          </cell>
          <cell r="M653" t="str">
            <v>AR A134/4</v>
          </cell>
          <cell r="N653" t="str">
            <v>AR A134/5</v>
          </cell>
          <cell r="O653" t="str">
            <v>AR B1068/1</v>
          </cell>
          <cell r="P653" t="str">
            <v>AP D34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</row>
        <row r="654">
          <cell r="B654" t="str">
            <v>AR A1214</v>
          </cell>
          <cell r="C654" t="str">
            <v>AR A1071/10</v>
          </cell>
          <cell r="D654" t="str">
            <v>AR A1071/9</v>
          </cell>
          <cell r="E654" t="str">
            <v>AR A1071/8</v>
          </cell>
          <cell r="F654" t="str">
            <v>AR A1071/7</v>
          </cell>
          <cell r="G654" t="str">
            <v>AR A1071/6</v>
          </cell>
          <cell r="H654" t="str">
            <v>AR A1071/5</v>
          </cell>
          <cell r="I654" t="str">
            <v>AR A1071/4</v>
          </cell>
          <cell r="J654" t="str">
            <v>AR A1071/3</v>
          </cell>
          <cell r="K654" t="str">
            <v>AR A1071/2</v>
          </cell>
          <cell r="L654" t="str">
            <v>AR A1071/1</v>
          </cell>
          <cell r="M654" t="str">
            <v>AR A134/4</v>
          </cell>
          <cell r="N654" t="str">
            <v>AR A134/5</v>
          </cell>
          <cell r="O654" t="str">
            <v>AR B1068/1</v>
          </cell>
          <cell r="P654" t="str">
            <v>AP D34</v>
          </cell>
          <cell r="Q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</row>
        <row r="655">
          <cell r="B655" t="str">
            <v>AR A1214</v>
          </cell>
          <cell r="C655" t="str">
            <v>AR A1071/10</v>
          </cell>
          <cell r="D655" t="str">
            <v>AR A1071/9</v>
          </cell>
          <cell r="E655" t="str">
            <v>AR A1071/8</v>
          </cell>
          <cell r="F655" t="str">
            <v>AR A1071/7</v>
          </cell>
          <cell r="G655" t="str">
            <v>AR A1071/6</v>
          </cell>
          <cell r="H655" t="str">
            <v>AR A1071/5</v>
          </cell>
          <cell r="I655" t="str">
            <v>AR A1071/4</v>
          </cell>
          <cell r="J655" t="str">
            <v>AR A1071/3</v>
          </cell>
          <cell r="K655" t="str">
            <v>AR A1071/2</v>
          </cell>
          <cell r="L655" t="str">
            <v>AR A1071/1</v>
          </cell>
          <cell r="M655" t="str">
            <v>AR A134/4</v>
          </cell>
          <cell r="N655" t="str">
            <v>AR A134/5</v>
          </cell>
          <cell r="O655" t="str">
            <v>AR B1068/1</v>
          </cell>
          <cell r="P655" t="str">
            <v>AP D34</v>
          </cell>
          <cell r="Q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</row>
        <row r="656">
          <cell r="B656" t="str">
            <v>AR A1214</v>
          </cell>
          <cell r="C656" t="str">
            <v>AR A1071/10</v>
          </cell>
          <cell r="D656" t="str">
            <v>AR A1071/9</v>
          </cell>
          <cell r="E656" t="str">
            <v>AR A1071/8</v>
          </cell>
          <cell r="F656" t="str">
            <v>AR A1071/7</v>
          </cell>
          <cell r="G656" t="str">
            <v>AR A1071/6</v>
          </cell>
          <cell r="H656" t="str">
            <v>AR A1071/5</v>
          </cell>
          <cell r="I656" t="str">
            <v>AR A1071/4</v>
          </cell>
          <cell r="J656" t="str">
            <v>AR A1071/3</v>
          </cell>
          <cell r="K656" t="str">
            <v>AR A1071/2</v>
          </cell>
          <cell r="L656" t="str">
            <v>AR A1071/1</v>
          </cell>
          <cell r="M656" t="str">
            <v>AR A134/4</v>
          </cell>
          <cell r="N656" t="str">
            <v>AR A134/5</v>
          </cell>
          <cell r="O656" t="str">
            <v>AR B1068/1</v>
          </cell>
          <cell r="P656" t="str">
            <v>AP D34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</row>
        <row r="657">
          <cell r="B657" t="str">
            <v>AR A1214</v>
          </cell>
          <cell r="C657" t="str">
            <v>AR A1071/10</v>
          </cell>
          <cell r="D657" t="str">
            <v>AR A1071/9</v>
          </cell>
          <cell r="E657" t="str">
            <v>AR A1071/8</v>
          </cell>
          <cell r="F657" t="str">
            <v>AR A1071/7</v>
          </cell>
          <cell r="G657" t="str">
            <v>AR A1071/6</v>
          </cell>
          <cell r="H657" t="str">
            <v>AR A1071/5</v>
          </cell>
          <cell r="I657" t="str">
            <v>AR A1071/4</v>
          </cell>
          <cell r="J657" t="str">
            <v>AR A1071/3</v>
          </cell>
          <cell r="K657" t="str">
            <v>AR A1071/2</v>
          </cell>
          <cell r="L657" t="str">
            <v>AR A1071/1</v>
          </cell>
          <cell r="M657" t="str">
            <v>AR A134/4</v>
          </cell>
          <cell r="N657" t="str">
            <v>AR A134/5</v>
          </cell>
          <cell r="O657" t="str">
            <v>AR B1068/1</v>
          </cell>
          <cell r="P657" t="str">
            <v>AP D34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</row>
        <row r="658">
          <cell r="B658" t="str">
            <v>AR A1214</v>
          </cell>
          <cell r="C658" t="str">
            <v>AR A1071/10</v>
          </cell>
          <cell r="D658" t="str">
            <v>AR A1071/9</v>
          </cell>
          <cell r="E658" t="str">
            <v>AR A1071/8</v>
          </cell>
          <cell r="F658" t="str">
            <v>AR A1071/7</v>
          </cell>
          <cell r="G658" t="str">
            <v>AR A1071/6</v>
          </cell>
          <cell r="H658" t="str">
            <v>AR A1071/5</v>
          </cell>
          <cell r="I658" t="str">
            <v>AR A1071/4</v>
          </cell>
          <cell r="J658" t="str">
            <v>AR A1071/3</v>
          </cell>
          <cell r="K658" t="str">
            <v>AR A1071/2</v>
          </cell>
          <cell r="L658" t="str">
            <v>AR A1071/1</v>
          </cell>
          <cell r="M658" t="str">
            <v>AR A134/4</v>
          </cell>
          <cell r="N658" t="str">
            <v>AR A134/5</v>
          </cell>
          <cell r="O658" t="str">
            <v>AR B1068/1</v>
          </cell>
          <cell r="P658" t="str">
            <v>AP D34</v>
          </cell>
          <cell r="Q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</row>
        <row r="659">
          <cell r="B659" t="str">
            <v>AR A1214</v>
          </cell>
          <cell r="C659" t="str">
            <v>AR A1071/10</v>
          </cell>
          <cell r="D659" t="str">
            <v>AR A1071/9</v>
          </cell>
          <cell r="E659" t="str">
            <v>AR A1071/8</v>
          </cell>
          <cell r="F659" t="str">
            <v>AR A1071/7</v>
          </cell>
          <cell r="G659" t="str">
            <v>AR A1071/6</v>
          </cell>
          <cell r="H659" t="str">
            <v>AR A1071/5</v>
          </cell>
          <cell r="I659" t="str">
            <v>AR A1071/4</v>
          </cell>
          <cell r="J659" t="str">
            <v>AR A1071/3</v>
          </cell>
          <cell r="K659" t="str">
            <v>AR A1071/2</v>
          </cell>
          <cell r="L659" t="str">
            <v>AR A1071/1</v>
          </cell>
          <cell r="M659" t="str">
            <v>AR A134/4</v>
          </cell>
          <cell r="N659" t="str">
            <v>AR A134/5</v>
          </cell>
          <cell r="O659" t="str">
            <v>AR B1068/1</v>
          </cell>
          <cell r="P659" t="str">
            <v>AP D34</v>
          </cell>
          <cell r="Q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</row>
        <row r="660">
          <cell r="B660" t="str">
            <v>AR A1214</v>
          </cell>
          <cell r="C660" t="str">
            <v>AR A1071/10</v>
          </cell>
          <cell r="D660" t="str">
            <v>AR A1071/9</v>
          </cell>
          <cell r="E660" t="str">
            <v>AR A1071/8</v>
          </cell>
          <cell r="F660" t="str">
            <v>AR A1071/7</v>
          </cell>
          <cell r="G660" t="str">
            <v>AR A1071/6</v>
          </cell>
          <cell r="H660" t="str">
            <v>AR A1071/5</v>
          </cell>
          <cell r="I660" t="str">
            <v>AR A1071/4</v>
          </cell>
          <cell r="J660" t="str">
            <v>AR A1071/3</v>
          </cell>
          <cell r="K660" t="str">
            <v>AR A1071/2</v>
          </cell>
          <cell r="L660" t="str">
            <v>AR A1071/1</v>
          </cell>
          <cell r="M660" t="str">
            <v>AR A134/4</v>
          </cell>
          <cell r="N660" t="str">
            <v>AR A134/5</v>
          </cell>
          <cell r="O660" t="str">
            <v>AR B1068/1</v>
          </cell>
          <cell r="P660" t="str">
            <v>AP D34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</row>
        <row r="661">
          <cell r="B661" t="str">
            <v>AR A1214</v>
          </cell>
          <cell r="C661" t="str">
            <v>AR A1071/10</v>
          </cell>
          <cell r="D661" t="str">
            <v>AR A1071/9</v>
          </cell>
          <cell r="E661" t="str">
            <v>AR A1071/8</v>
          </cell>
          <cell r="F661" t="str">
            <v>AR A1071/7</v>
          </cell>
          <cell r="G661" t="str">
            <v>AR A1071/6</v>
          </cell>
          <cell r="H661" t="str">
            <v>AR A1071/5</v>
          </cell>
          <cell r="I661" t="str">
            <v>AR A1071/4</v>
          </cell>
          <cell r="J661" t="str">
            <v>AR A1071/3</v>
          </cell>
          <cell r="K661" t="str">
            <v>AR A1071/2</v>
          </cell>
          <cell r="L661" t="str">
            <v>AR A1071/1</v>
          </cell>
          <cell r="M661" t="str">
            <v>AR A134/4</v>
          </cell>
          <cell r="N661" t="str">
            <v>AR A134/5</v>
          </cell>
          <cell r="O661" t="str">
            <v>AR B1068/1</v>
          </cell>
          <cell r="P661" t="str">
            <v>AP D34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</row>
        <row r="662">
          <cell r="B662" t="str">
            <v>AR A1214</v>
          </cell>
          <cell r="C662" t="str">
            <v>AR A1071/10</v>
          </cell>
          <cell r="D662" t="str">
            <v>AR A1071/9</v>
          </cell>
          <cell r="E662" t="str">
            <v>AR A1071/8</v>
          </cell>
          <cell r="F662" t="str">
            <v>AR A1071/7</v>
          </cell>
          <cell r="G662" t="str">
            <v>AR A1071/6</v>
          </cell>
          <cell r="H662" t="str">
            <v>AR A1071/5</v>
          </cell>
          <cell r="I662" t="str">
            <v>AR A1071/4</v>
          </cell>
          <cell r="J662" t="str">
            <v>AR A1071/3</v>
          </cell>
          <cell r="K662" t="str">
            <v>AR A1071/2</v>
          </cell>
          <cell r="L662" t="str">
            <v>AR A1071/1</v>
          </cell>
          <cell r="M662" t="str">
            <v>AR A134/4</v>
          </cell>
          <cell r="N662" t="str">
            <v>AR A134/5</v>
          </cell>
          <cell r="O662" t="str">
            <v>AR B1068/1</v>
          </cell>
          <cell r="P662" t="str">
            <v>AP D34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</row>
        <row r="663">
          <cell r="B663" t="str">
            <v>AR A1214</v>
          </cell>
          <cell r="C663" t="str">
            <v>AR A1071/10</v>
          </cell>
          <cell r="D663" t="str">
            <v>AR A1071/9</v>
          </cell>
          <cell r="E663" t="str">
            <v>AR A1071/8</v>
          </cell>
          <cell r="F663" t="str">
            <v>AR A1071/7</v>
          </cell>
          <cell r="G663" t="str">
            <v>AR A1071/6</v>
          </cell>
          <cell r="H663" t="str">
            <v>AR A1071/5</v>
          </cell>
          <cell r="I663" t="str">
            <v>AR A1071/4</v>
          </cell>
          <cell r="J663" t="str">
            <v>AR A1071/3</v>
          </cell>
          <cell r="K663" t="str">
            <v>AR A1071/2</v>
          </cell>
          <cell r="L663" t="str">
            <v>AR A1071/1</v>
          </cell>
          <cell r="M663" t="str">
            <v>AR A134/4</v>
          </cell>
          <cell r="N663" t="str">
            <v>AR A134/5</v>
          </cell>
          <cell r="O663" t="str">
            <v>AR B1068/1</v>
          </cell>
          <cell r="P663" t="str">
            <v>AP D34</v>
          </cell>
          <cell r="Q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</row>
        <row r="664">
          <cell r="B664" t="str">
            <v>AR A1214</v>
          </cell>
          <cell r="C664" t="str">
            <v>AR A1071/10</v>
          </cell>
          <cell r="D664" t="str">
            <v>AR A1071/9</v>
          </cell>
          <cell r="E664" t="str">
            <v>AR A1071/8</v>
          </cell>
          <cell r="F664" t="str">
            <v>AR A1071/7</v>
          </cell>
          <cell r="G664" t="str">
            <v>AR A1071/6</v>
          </cell>
          <cell r="H664" t="str">
            <v>AR A1071/5</v>
          </cell>
          <cell r="I664" t="str">
            <v>AR A1071/4</v>
          </cell>
          <cell r="J664" t="str">
            <v>AR A1071/3</v>
          </cell>
          <cell r="K664" t="str">
            <v>AR A1071/2</v>
          </cell>
          <cell r="L664" t="str">
            <v>AR A1071/1</v>
          </cell>
          <cell r="M664" t="str">
            <v>AR A134/4</v>
          </cell>
          <cell r="N664" t="str">
            <v>AR A134/5</v>
          </cell>
          <cell r="O664" t="str">
            <v>AR B1068/1</v>
          </cell>
          <cell r="P664" t="str">
            <v>AP D34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</row>
        <row r="665">
          <cell r="B665" t="str">
            <v>AR A1214</v>
          </cell>
          <cell r="C665" t="str">
            <v>AR A1071/10</v>
          </cell>
          <cell r="D665" t="str">
            <v>AR A1071/9</v>
          </cell>
          <cell r="E665" t="str">
            <v>AR A1071/8</v>
          </cell>
          <cell r="F665" t="str">
            <v>AR A1071/7</v>
          </cell>
          <cell r="G665" t="str">
            <v>AR A1071/6</v>
          </cell>
          <cell r="H665" t="str">
            <v>AR A1071/5</v>
          </cell>
          <cell r="I665" t="str">
            <v>AR A1071/4</v>
          </cell>
          <cell r="J665" t="str">
            <v>AR A1071/3</v>
          </cell>
          <cell r="K665" t="str">
            <v>AR A1071/2</v>
          </cell>
          <cell r="L665" t="str">
            <v>AR A1071/1</v>
          </cell>
          <cell r="M665" t="str">
            <v>AR A134/4</v>
          </cell>
          <cell r="N665" t="str">
            <v>AR A134/5</v>
          </cell>
          <cell r="O665" t="str">
            <v>AP D35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</row>
        <row r="666">
          <cell r="B666" t="str">
            <v>AR A1214</v>
          </cell>
          <cell r="C666" t="str">
            <v>AR A1071/10</v>
          </cell>
          <cell r="D666" t="str">
            <v>AR A1071/9</v>
          </cell>
          <cell r="E666" t="str">
            <v>AR A1071/8</v>
          </cell>
          <cell r="F666" t="str">
            <v>AR A1071/7</v>
          </cell>
          <cell r="G666" t="str">
            <v>AR A1071/6</v>
          </cell>
          <cell r="H666" t="str">
            <v>AR A1071/5</v>
          </cell>
          <cell r="I666" t="str">
            <v>AR A1071/4</v>
          </cell>
          <cell r="J666" t="str">
            <v>AR A1071/3</v>
          </cell>
          <cell r="K666" t="str">
            <v>AR A1071/2</v>
          </cell>
          <cell r="L666" t="str">
            <v>AR A1071/1</v>
          </cell>
          <cell r="M666" t="str">
            <v>AR A134/4</v>
          </cell>
          <cell r="N666" t="str">
            <v>AR A134/5</v>
          </cell>
          <cell r="O666" t="str">
            <v>AP D35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</row>
        <row r="667">
          <cell r="B667" t="str">
            <v>AR A1214</v>
          </cell>
          <cell r="C667" t="str">
            <v>AR A1071/10</v>
          </cell>
          <cell r="D667" t="str">
            <v>AR A1071/9</v>
          </cell>
          <cell r="E667" t="str">
            <v>AR A1071/8</v>
          </cell>
          <cell r="F667" t="str">
            <v>AR A1071/7</v>
          </cell>
          <cell r="G667" t="str">
            <v>AR A1071/6</v>
          </cell>
          <cell r="H667" t="str">
            <v>AR A1071/5</v>
          </cell>
          <cell r="I667" t="str">
            <v>AR A1071/4</v>
          </cell>
          <cell r="J667" t="str">
            <v>AR A1071/3</v>
          </cell>
          <cell r="K667" t="str">
            <v>AR A1071/2</v>
          </cell>
          <cell r="L667" t="str">
            <v>AR A1071/1</v>
          </cell>
          <cell r="M667" t="str">
            <v>AR A134/4</v>
          </cell>
          <cell r="N667" t="str">
            <v>AR A134/5</v>
          </cell>
          <cell r="O667" t="str">
            <v>AP D35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</row>
        <row r="668">
          <cell r="B668" t="str">
            <v>AR A1214</v>
          </cell>
          <cell r="C668" t="str">
            <v>AR A1071/10</v>
          </cell>
          <cell r="D668" t="str">
            <v>AR A1071/9</v>
          </cell>
          <cell r="E668" t="str">
            <v>AR A1071/8</v>
          </cell>
          <cell r="F668" t="str">
            <v>AR A1071/7</v>
          </cell>
          <cell r="G668" t="str">
            <v>AR A1071/6</v>
          </cell>
          <cell r="H668" t="str">
            <v>AR A1071/5</v>
          </cell>
          <cell r="I668" t="str">
            <v>AR A1071/4</v>
          </cell>
          <cell r="J668" t="str">
            <v>AR A1071/3</v>
          </cell>
          <cell r="K668" t="str">
            <v>AR A1071/2</v>
          </cell>
          <cell r="L668" t="str">
            <v>AR A1071/1</v>
          </cell>
          <cell r="M668" t="str">
            <v>AR A134/4</v>
          </cell>
          <cell r="N668" t="str">
            <v>AR A134/5</v>
          </cell>
          <cell r="O668" t="str">
            <v>AP D35</v>
          </cell>
          <cell r="P668">
            <v>0</v>
          </cell>
          <cell r="Q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</row>
        <row r="669">
          <cell r="B669" t="str">
            <v>AR A1214</v>
          </cell>
          <cell r="C669" t="str">
            <v>AR A1071/10</v>
          </cell>
          <cell r="D669" t="str">
            <v>AR A1071/9</v>
          </cell>
          <cell r="E669" t="str">
            <v>AR A1071/8</v>
          </cell>
          <cell r="F669" t="str">
            <v>AR A1071/7</v>
          </cell>
          <cell r="G669" t="str">
            <v>AR A1071/6</v>
          </cell>
          <cell r="H669" t="str">
            <v>AR A1071/5</v>
          </cell>
          <cell r="I669" t="str">
            <v>AR A1071/4</v>
          </cell>
          <cell r="J669" t="str">
            <v>AR A1071/3</v>
          </cell>
          <cell r="K669" t="str">
            <v>AR A1071/2</v>
          </cell>
          <cell r="L669" t="str">
            <v>AR A1071/1</v>
          </cell>
          <cell r="M669" t="str">
            <v>AR A134/4</v>
          </cell>
          <cell r="N669" t="str">
            <v>AR A134/5</v>
          </cell>
          <cell r="O669" t="str">
            <v>AP D35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</row>
        <row r="670">
          <cell r="B670" t="str">
            <v>AR A1214</v>
          </cell>
          <cell r="C670" t="str">
            <v>AR A1071/10</v>
          </cell>
          <cell r="D670" t="str">
            <v>AR A1071/9</v>
          </cell>
          <cell r="E670" t="str">
            <v>AR A1071/8</v>
          </cell>
          <cell r="F670" t="str">
            <v>AR A1071/7</v>
          </cell>
          <cell r="G670" t="str">
            <v>AR A1071/6</v>
          </cell>
          <cell r="H670" t="str">
            <v>AR A1071/5</v>
          </cell>
          <cell r="I670" t="str">
            <v>AR A1071/4</v>
          </cell>
          <cell r="J670" t="str">
            <v>AR A1071/3</v>
          </cell>
          <cell r="K670" t="str">
            <v>AR A1071/2</v>
          </cell>
          <cell r="L670" t="str">
            <v>AR A1071/1</v>
          </cell>
          <cell r="M670" t="str">
            <v>AR A134/4</v>
          </cell>
          <cell r="N670" t="str">
            <v>AR A134/5</v>
          </cell>
          <cell r="O670" t="str">
            <v>AP D35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</row>
        <row r="671">
          <cell r="B671" t="str">
            <v>AR A1214</v>
          </cell>
          <cell r="C671" t="str">
            <v>AR A1071/10</v>
          </cell>
          <cell r="D671" t="str">
            <v>AR A1071/9</v>
          </cell>
          <cell r="E671" t="str">
            <v>AR A1071/8</v>
          </cell>
          <cell r="F671" t="str">
            <v>AR A1071/7</v>
          </cell>
          <cell r="G671" t="str">
            <v>AR A1071/6</v>
          </cell>
          <cell r="H671" t="str">
            <v>AR A1071/5</v>
          </cell>
          <cell r="I671" t="str">
            <v>AR A1071/4</v>
          </cell>
          <cell r="J671" t="str">
            <v>AR A1071/3</v>
          </cell>
          <cell r="K671" t="str">
            <v>AR A1071/2</v>
          </cell>
          <cell r="L671" t="str">
            <v>AR A1071/1</v>
          </cell>
          <cell r="M671" t="str">
            <v>AR A134/4</v>
          </cell>
          <cell r="N671" t="str">
            <v>AR A134/5</v>
          </cell>
          <cell r="O671" t="str">
            <v>AP D35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</row>
        <row r="672">
          <cell r="B672" t="str">
            <v>AR A1214</v>
          </cell>
          <cell r="C672" t="str">
            <v>AR A1071/10</v>
          </cell>
          <cell r="D672" t="str">
            <v>AR A1071/9</v>
          </cell>
          <cell r="E672" t="str">
            <v>AR A1071/8</v>
          </cell>
          <cell r="F672" t="str">
            <v>AR A1071/7</v>
          </cell>
          <cell r="G672" t="str">
            <v>AR A1071/6</v>
          </cell>
          <cell r="H672" t="str">
            <v>AR A1071/5</v>
          </cell>
          <cell r="I672" t="str">
            <v>AR A1071/4</v>
          </cell>
          <cell r="J672" t="str">
            <v>AR A1071/3</v>
          </cell>
          <cell r="K672" t="str">
            <v>AR A1071/2</v>
          </cell>
          <cell r="L672" t="str">
            <v>AR A1071/1</v>
          </cell>
          <cell r="M672" t="str">
            <v>AR A134/4</v>
          </cell>
          <cell r="N672" t="str">
            <v>AR A134/5</v>
          </cell>
          <cell r="O672" t="str">
            <v>AP D35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</row>
        <row r="673">
          <cell r="B673" t="str">
            <v>AR A1214</v>
          </cell>
          <cell r="C673" t="str">
            <v>AR A1071/10</v>
          </cell>
          <cell r="D673" t="str">
            <v>AR A1071/9</v>
          </cell>
          <cell r="E673" t="str">
            <v>AR A1071/8</v>
          </cell>
          <cell r="F673" t="str">
            <v>AR A1071/7</v>
          </cell>
          <cell r="G673" t="str">
            <v>AR A1071/6</v>
          </cell>
          <cell r="H673" t="str">
            <v>AR A1071/5</v>
          </cell>
          <cell r="I673" t="str">
            <v>AR A1071/4</v>
          </cell>
          <cell r="J673" t="str">
            <v>AR A1071/3</v>
          </cell>
          <cell r="K673" t="str">
            <v>AR A1071/2</v>
          </cell>
          <cell r="L673" t="str">
            <v>AR A1071/1</v>
          </cell>
          <cell r="M673" t="str">
            <v>AR A134/4</v>
          </cell>
          <cell r="N673" t="str">
            <v>AR A134/5</v>
          </cell>
          <cell r="O673" t="str">
            <v>AP D35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</row>
        <row r="674">
          <cell r="B674" t="str">
            <v>AR A1214</v>
          </cell>
          <cell r="C674" t="str">
            <v>AR A1071/10</v>
          </cell>
          <cell r="D674" t="str">
            <v>AR A1071/9</v>
          </cell>
          <cell r="E674" t="str">
            <v>AR A1071/8</v>
          </cell>
          <cell r="F674" t="str">
            <v>AR A1071/7</v>
          </cell>
          <cell r="G674" t="str">
            <v>AR A1071/6</v>
          </cell>
          <cell r="H674" t="str">
            <v>AR A1071/5</v>
          </cell>
          <cell r="I674" t="str">
            <v>AR A1071/4</v>
          </cell>
          <cell r="J674" t="str">
            <v>AR A1071/3</v>
          </cell>
          <cell r="K674" t="str">
            <v>AR A1071/2</v>
          </cell>
          <cell r="L674" t="str">
            <v>AR A1071/1</v>
          </cell>
          <cell r="M674" t="str">
            <v>AR A134/4</v>
          </cell>
          <cell r="N674" t="str">
            <v>AR A134/5</v>
          </cell>
          <cell r="O674" t="str">
            <v>AP D35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</row>
        <row r="675">
          <cell r="B675" t="str">
            <v>AR A1214</v>
          </cell>
          <cell r="C675" t="str">
            <v>AR A1071/10</v>
          </cell>
          <cell r="D675" t="str">
            <v>AR A1071/9</v>
          </cell>
          <cell r="E675" t="str">
            <v>AR A1071/8</v>
          </cell>
          <cell r="F675" t="str">
            <v>AR A1071/7</v>
          </cell>
          <cell r="G675" t="str">
            <v>AR A1071/6</v>
          </cell>
          <cell r="H675" t="str">
            <v>AR A1071/5</v>
          </cell>
          <cell r="I675" t="str">
            <v>AR A1071/4</v>
          </cell>
          <cell r="J675" t="str">
            <v>AR A1071/3</v>
          </cell>
          <cell r="K675" t="str">
            <v>AR A1071/2</v>
          </cell>
          <cell r="L675" t="str">
            <v>AR A1071/1</v>
          </cell>
          <cell r="M675" t="str">
            <v>AR A134/4</v>
          </cell>
          <cell r="N675" t="str">
            <v>AR A134/5</v>
          </cell>
          <cell r="O675" t="str">
            <v>AP D35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</row>
        <row r="676">
          <cell r="B676" t="str">
            <v>AR A1214</v>
          </cell>
          <cell r="C676" t="str">
            <v>AR A1071/10</v>
          </cell>
          <cell r="D676" t="str">
            <v>AR A1071/9</v>
          </cell>
          <cell r="E676" t="str">
            <v>AR A1071/8</v>
          </cell>
          <cell r="F676" t="str">
            <v>AR A1071/7</v>
          </cell>
          <cell r="G676" t="str">
            <v>AR A1071/6</v>
          </cell>
          <cell r="H676" t="str">
            <v>AR A1071/5</v>
          </cell>
          <cell r="I676" t="str">
            <v>AR A1071/4</v>
          </cell>
          <cell r="J676" t="str">
            <v>AR A1071/3</v>
          </cell>
          <cell r="K676" t="str">
            <v>AR A1071/2</v>
          </cell>
          <cell r="L676" t="str">
            <v>AR A1071/1</v>
          </cell>
          <cell r="M676" t="str">
            <v>AR A134/4</v>
          </cell>
          <cell r="N676" t="str">
            <v>AR A134/5</v>
          </cell>
          <cell r="O676" t="str">
            <v>AP D35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</row>
        <row r="677">
          <cell r="B677" t="str">
            <v>AR A1214</v>
          </cell>
          <cell r="C677" t="str">
            <v>AR A1071/10</v>
          </cell>
          <cell r="D677" t="str">
            <v>AR A1071/9</v>
          </cell>
          <cell r="E677" t="str">
            <v>AR A1071/8</v>
          </cell>
          <cell r="F677" t="str">
            <v>AR A1071/7</v>
          </cell>
          <cell r="G677" t="str">
            <v>AR A1071/6</v>
          </cell>
          <cell r="H677" t="str">
            <v>AR A1071/5</v>
          </cell>
          <cell r="I677" t="str">
            <v>AR A1071/4</v>
          </cell>
          <cell r="J677" t="str">
            <v>AR A1071/3</v>
          </cell>
          <cell r="K677" t="str">
            <v>AR A1071/2</v>
          </cell>
          <cell r="L677" t="str">
            <v>AR A1071/1</v>
          </cell>
          <cell r="M677" t="str">
            <v>AR A134/4</v>
          </cell>
          <cell r="N677" t="str">
            <v>AR A134/5</v>
          </cell>
          <cell r="O677" t="str">
            <v>AP27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</row>
        <row r="678">
          <cell r="B678" t="str">
            <v>AR A1214</v>
          </cell>
          <cell r="C678" t="str">
            <v>AR A1071/10</v>
          </cell>
          <cell r="D678" t="str">
            <v>AR A1071/9</v>
          </cell>
          <cell r="E678" t="str">
            <v>AR A1071/8</v>
          </cell>
          <cell r="F678" t="str">
            <v>AR A1071/7</v>
          </cell>
          <cell r="G678" t="str">
            <v>AR A1071/6</v>
          </cell>
          <cell r="H678" t="str">
            <v>AR A1071/5</v>
          </cell>
          <cell r="I678" t="str">
            <v>AR A1071/4</v>
          </cell>
          <cell r="J678" t="str">
            <v>AR A1071/3</v>
          </cell>
          <cell r="K678" t="str">
            <v>AR A1071/2</v>
          </cell>
          <cell r="L678" t="str">
            <v>AR A1071/1</v>
          </cell>
          <cell r="M678" t="str">
            <v>AR A134/4</v>
          </cell>
          <cell r="N678" t="str">
            <v>AR A134/5</v>
          </cell>
          <cell r="O678" t="str">
            <v>AP27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</row>
        <row r="679">
          <cell r="B679" t="str">
            <v>AR A1214</v>
          </cell>
          <cell r="C679" t="str">
            <v>AR A1071/10</v>
          </cell>
          <cell r="D679" t="str">
            <v>AR A1071/9</v>
          </cell>
          <cell r="E679" t="str">
            <v>AR A1071/8</v>
          </cell>
          <cell r="F679" t="str">
            <v>AR A1071/7</v>
          </cell>
          <cell r="G679" t="str">
            <v>AR A1071/6</v>
          </cell>
          <cell r="H679" t="str">
            <v>AR A1071/5</v>
          </cell>
          <cell r="I679" t="str">
            <v>AR A1071/4</v>
          </cell>
          <cell r="J679" t="str">
            <v>AR A1071/3</v>
          </cell>
          <cell r="K679" t="str">
            <v>AR A1071/2</v>
          </cell>
          <cell r="L679" t="str">
            <v>AR A1071/1</v>
          </cell>
          <cell r="M679" t="str">
            <v>AR A134/4</v>
          </cell>
          <cell r="N679" t="str">
            <v>AR A134/5</v>
          </cell>
          <cell r="O679" t="str">
            <v>AP27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</row>
        <row r="680">
          <cell r="B680" t="str">
            <v>AR A1214</v>
          </cell>
          <cell r="C680" t="str">
            <v>AR A1071/10</v>
          </cell>
          <cell r="D680" t="str">
            <v>AR A1071/9</v>
          </cell>
          <cell r="E680" t="str">
            <v>AR A1071/8</v>
          </cell>
          <cell r="F680" t="str">
            <v>AR A1071/7</v>
          </cell>
          <cell r="G680" t="str">
            <v>AR A1071/6</v>
          </cell>
          <cell r="H680" t="str">
            <v>AR A1071/5</v>
          </cell>
          <cell r="I680" t="str">
            <v>AR A1071/4</v>
          </cell>
          <cell r="J680" t="str">
            <v>AR A1071/3</v>
          </cell>
          <cell r="K680" t="str">
            <v>AR A1071/2</v>
          </cell>
          <cell r="L680" t="str">
            <v>AR A1071/1</v>
          </cell>
          <cell r="M680" t="str">
            <v>AR A134/4</v>
          </cell>
          <cell r="N680" t="str">
            <v>AR A134/5</v>
          </cell>
          <cell r="O680" t="str">
            <v>AP27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</row>
        <row r="681">
          <cell r="B681" t="str">
            <v>AR A1214</v>
          </cell>
          <cell r="C681" t="str">
            <v>AR A1071/10</v>
          </cell>
          <cell r="D681" t="str">
            <v>AR A1071/9</v>
          </cell>
          <cell r="E681" t="str">
            <v>AR A1071/8</v>
          </cell>
          <cell r="F681" t="str">
            <v>AR A1071/7</v>
          </cell>
          <cell r="G681" t="str">
            <v>AR A1071/6</v>
          </cell>
          <cell r="H681" t="str">
            <v>AR A1071/5</v>
          </cell>
          <cell r="I681" t="str">
            <v>AR A1071/4</v>
          </cell>
          <cell r="J681" t="str">
            <v>AR A1071/3</v>
          </cell>
          <cell r="K681" t="str">
            <v>AR A1071/2</v>
          </cell>
          <cell r="L681" t="str">
            <v>AR A1071/1</v>
          </cell>
          <cell r="M681" t="str">
            <v>AR A134/4</v>
          </cell>
          <cell r="N681" t="str">
            <v>AR A134/5</v>
          </cell>
          <cell r="O681" t="str">
            <v>AP27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</row>
        <row r="682">
          <cell r="B682" t="str">
            <v>AR A1214</v>
          </cell>
          <cell r="C682" t="str">
            <v>AR A1071/10</v>
          </cell>
          <cell r="D682" t="str">
            <v>AR A1071/9</v>
          </cell>
          <cell r="E682" t="str">
            <v>AR A1071/8</v>
          </cell>
          <cell r="F682" t="str">
            <v>AR A1071/7</v>
          </cell>
          <cell r="G682" t="str">
            <v>AR A1071/6</v>
          </cell>
          <cell r="H682" t="str">
            <v>AR A1071/5</v>
          </cell>
          <cell r="I682" t="str">
            <v>AR A1071/4</v>
          </cell>
          <cell r="J682" t="str">
            <v>AR A1071/3</v>
          </cell>
          <cell r="K682" t="str">
            <v>AR A1071/2</v>
          </cell>
          <cell r="L682" t="str">
            <v>AR A1071/1</v>
          </cell>
          <cell r="M682" t="str">
            <v>AR A134/4</v>
          </cell>
          <cell r="N682" t="str">
            <v>AR A134/5</v>
          </cell>
          <cell r="O682" t="str">
            <v>AP27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</row>
        <row r="683">
          <cell r="B683" t="str">
            <v>AR A1214</v>
          </cell>
          <cell r="C683" t="str">
            <v>AR A1071/10</v>
          </cell>
          <cell r="D683" t="str">
            <v>AR A1071/9</v>
          </cell>
          <cell r="E683" t="str">
            <v>AR A1071/8</v>
          </cell>
          <cell r="F683" t="str">
            <v>AR A1071/7</v>
          </cell>
          <cell r="G683" t="str">
            <v>AR A1071/6</v>
          </cell>
          <cell r="H683" t="str">
            <v>AR A1071/5</v>
          </cell>
          <cell r="I683" t="str">
            <v>AR A1071/4</v>
          </cell>
          <cell r="J683" t="str">
            <v>AR A1071/3</v>
          </cell>
          <cell r="K683" t="str">
            <v>AR A1071/2</v>
          </cell>
          <cell r="L683" t="str">
            <v>AR A1071/1</v>
          </cell>
          <cell r="M683" t="str">
            <v>AR A134/4</v>
          </cell>
          <cell r="N683" t="str">
            <v>AR A134/5</v>
          </cell>
          <cell r="O683" t="str">
            <v>AP27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</row>
        <row r="684">
          <cell r="B684" t="str">
            <v>AR A1214</v>
          </cell>
          <cell r="C684" t="str">
            <v>AR A1071/10</v>
          </cell>
          <cell r="D684" t="str">
            <v>AR A1071/9</v>
          </cell>
          <cell r="E684" t="str">
            <v>AR A1071/8</v>
          </cell>
          <cell r="F684" t="str">
            <v>AR A1071/7</v>
          </cell>
          <cell r="G684" t="str">
            <v>AR A1071/6</v>
          </cell>
          <cell r="H684" t="str">
            <v>AR A1071/5</v>
          </cell>
          <cell r="I684" t="str">
            <v>AR A1071/4</v>
          </cell>
          <cell r="J684" t="str">
            <v>AR A1071/3</v>
          </cell>
          <cell r="K684" t="str">
            <v>AR A1071/2</v>
          </cell>
          <cell r="L684" t="str">
            <v>AR A1071/1</v>
          </cell>
          <cell r="M684" t="str">
            <v>AR A134/4</v>
          </cell>
          <cell r="N684" t="str">
            <v>AR A134/5</v>
          </cell>
          <cell r="O684" t="str">
            <v>AP27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</row>
        <row r="685">
          <cell r="B685" t="str">
            <v>AR A1214</v>
          </cell>
          <cell r="C685" t="str">
            <v>AR A1071/10</v>
          </cell>
          <cell r="D685" t="str">
            <v>AR A1071/9</v>
          </cell>
          <cell r="E685" t="str">
            <v>AR A1071/8</v>
          </cell>
          <cell r="F685" t="str">
            <v>AR A1071/7</v>
          </cell>
          <cell r="G685" t="str">
            <v>AR A1071/6</v>
          </cell>
          <cell r="H685" t="str">
            <v>AR A1071/5</v>
          </cell>
          <cell r="I685" t="str">
            <v>AR A1071/4</v>
          </cell>
          <cell r="J685" t="str">
            <v>AR A1071/3</v>
          </cell>
          <cell r="K685" t="str">
            <v>AR A1071/2</v>
          </cell>
          <cell r="L685" t="str">
            <v>AR A1071/1</v>
          </cell>
          <cell r="M685" t="str">
            <v>AR A134/4</v>
          </cell>
          <cell r="N685" t="str">
            <v>AR A134/5</v>
          </cell>
          <cell r="O685" t="str">
            <v>AP27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</row>
        <row r="686">
          <cell r="B686" t="str">
            <v>AR A1214</v>
          </cell>
          <cell r="C686" t="str">
            <v>AR A1071/10</v>
          </cell>
          <cell r="D686" t="str">
            <v>AR A1071/9</v>
          </cell>
          <cell r="E686" t="str">
            <v>AR A1071/8</v>
          </cell>
          <cell r="F686" t="str">
            <v>AR A1071/7</v>
          </cell>
          <cell r="G686" t="str">
            <v>AR A1071/6</v>
          </cell>
          <cell r="H686" t="str">
            <v>AR A1071/5</v>
          </cell>
          <cell r="I686" t="str">
            <v>AR A1071/4</v>
          </cell>
          <cell r="J686" t="str">
            <v>AR A1071/3</v>
          </cell>
          <cell r="K686" t="str">
            <v>AR A1071/2</v>
          </cell>
          <cell r="L686" t="str">
            <v>AR A1071/1</v>
          </cell>
          <cell r="M686" t="str">
            <v>AR A134/4</v>
          </cell>
          <cell r="N686" t="str">
            <v>AR A134/5</v>
          </cell>
          <cell r="O686" t="str">
            <v>AP27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</row>
        <row r="687">
          <cell r="B687" t="str">
            <v>AR A1214</v>
          </cell>
          <cell r="C687" t="str">
            <v>AR A1071/10</v>
          </cell>
          <cell r="D687" t="str">
            <v>AR A1071/9</v>
          </cell>
          <cell r="E687" t="str">
            <v>AR A1071/8</v>
          </cell>
          <cell r="F687" t="str">
            <v>AR A1071/7</v>
          </cell>
          <cell r="G687" t="str">
            <v>AR A1071/6</v>
          </cell>
          <cell r="H687" t="str">
            <v>AR A1071/5</v>
          </cell>
          <cell r="I687" t="str">
            <v>AR A1071/4</v>
          </cell>
          <cell r="J687" t="str">
            <v>AR A1071/3</v>
          </cell>
          <cell r="K687" t="str">
            <v>AR A1071/2</v>
          </cell>
          <cell r="L687" t="str">
            <v>AR A1071/1</v>
          </cell>
          <cell r="M687" t="str">
            <v>AR A134/4</v>
          </cell>
          <cell r="N687" t="str">
            <v>AR A134/5</v>
          </cell>
          <cell r="O687" t="str">
            <v>AP27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</row>
        <row r="688">
          <cell r="B688" t="str">
            <v>AR A1214</v>
          </cell>
          <cell r="C688" t="str">
            <v>AR A1071/10</v>
          </cell>
          <cell r="D688" t="str">
            <v>AR A1071/9</v>
          </cell>
          <cell r="E688" t="str">
            <v>AR A1071/8</v>
          </cell>
          <cell r="F688" t="str">
            <v>AR A1071/7</v>
          </cell>
          <cell r="G688" t="str">
            <v>AR A1071/6</v>
          </cell>
          <cell r="H688" t="str">
            <v>AR A1071/5</v>
          </cell>
          <cell r="I688" t="str">
            <v>AR A1071/4</v>
          </cell>
          <cell r="J688" t="str">
            <v>AR A1071/3</v>
          </cell>
          <cell r="K688" t="str">
            <v>AR A1071/2</v>
          </cell>
          <cell r="L688" t="str">
            <v>AR A1071/1</v>
          </cell>
          <cell r="M688" t="str">
            <v>AR A134/4</v>
          </cell>
          <cell r="N688" t="str">
            <v>AR A134/5</v>
          </cell>
          <cell r="O688" t="str">
            <v>AP27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</row>
        <row r="689">
          <cell r="B689" t="str">
            <v>AR A1214</v>
          </cell>
          <cell r="C689" t="str">
            <v>AR A1071/10</v>
          </cell>
          <cell r="D689" t="str">
            <v>AR A1071/9</v>
          </cell>
          <cell r="E689" t="str">
            <v>AR A1071/8</v>
          </cell>
          <cell r="F689" t="str">
            <v>AR A1071/7</v>
          </cell>
          <cell r="G689" t="str">
            <v>AR A1071/6</v>
          </cell>
          <cell r="H689" t="str">
            <v>AR A1071/5</v>
          </cell>
          <cell r="I689" t="str">
            <v>AR A1071/4</v>
          </cell>
          <cell r="J689" t="str">
            <v>AR A1071/3</v>
          </cell>
          <cell r="K689" t="str">
            <v>AR A1071/2</v>
          </cell>
          <cell r="L689" t="str">
            <v>AR A1071/1</v>
          </cell>
          <cell r="M689" t="str">
            <v>AR A134/4</v>
          </cell>
          <cell r="N689" t="str">
            <v>AR A134/5</v>
          </cell>
          <cell r="O689" t="str">
            <v>AR A134/6</v>
          </cell>
          <cell r="P689" t="str">
            <v>AR 6</v>
          </cell>
          <cell r="Q689" t="str">
            <v>AP28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</row>
        <row r="690">
          <cell r="B690" t="str">
            <v>AR A1214</v>
          </cell>
          <cell r="C690" t="str">
            <v>AR A1071/10</v>
          </cell>
          <cell r="D690" t="str">
            <v>AR A1071/9</v>
          </cell>
          <cell r="E690" t="str">
            <v>AR A1071/8</v>
          </cell>
          <cell r="F690" t="str">
            <v>AR A1071/7</v>
          </cell>
          <cell r="G690" t="str">
            <v>AR A1071/6</v>
          </cell>
          <cell r="H690" t="str">
            <v>AR A1071/5</v>
          </cell>
          <cell r="I690" t="str">
            <v>AR A1071/4</v>
          </cell>
          <cell r="J690" t="str">
            <v>AR A1071/3</v>
          </cell>
          <cell r="K690" t="str">
            <v>AR A1071/2</v>
          </cell>
          <cell r="L690" t="str">
            <v>AR A1071/1</v>
          </cell>
          <cell r="M690" t="str">
            <v>AR A134/4</v>
          </cell>
          <cell r="N690" t="str">
            <v>AR A134/5</v>
          </cell>
          <cell r="O690" t="str">
            <v>AR A134/6</v>
          </cell>
          <cell r="P690" t="str">
            <v>AR 6</v>
          </cell>
          <cell r="Q690" t="str">
            <v>AP28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</row>
        <row r="691">
          <cell r="B691" t="str">
            <v>AR A1214</v>
          </cell>
          <cell r="C691" t="str">
            <v>AR A1071/10</v>
          </cell>
          <cell r="D691" t="str">
            <v>AR A1071/9</v>
          </cell>
          <cell r="E691" t="str">
            <v>AR A1071/8</v>
          </cell>
          <cell r="F691" t="str">
            <v>AR A1071/7</v>
          </cell>
          <cell r="G691" t="str">
            <v>AR A1071/6</v>
          </cell>
          <cell r="H691" t="str">
            <v>AR A1071/5</v>
          </cell>
          <cell r="I691" t="str">
            <v>AR A1071/4</v>
          </cell>
          <cell r="J691" t="str">
            <v>AR A1071/3</v>
          </cell>
          <cell r="K691" t="str">
            <v>AR A1071/2</v>
          </cell>
          <cell r="L691" t="str">
            <v>AR A1071/1</v>
          </cell>
          <cell r="M691" t="str">
            <v>AR A134/4</v>
          </cell>
          <cell r="N691" t="str">
            <v>AR A134/5</v>
          </cell>
          <cell r="O691" t="str">
            <v>AR A134/6</v>
          </cell>
          <cell r="P691" t="str">
            <v>AR 6</v>
          </cell>
          <cell r="Q691" t="str">
            <v>AP28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</row>
        <row r="692">
          <cell r="B692" t="str">
            <v>AR A1214</v>
          </cell>
          <cell r="C692" t="str">
            <v>AR A1071/10</v>
          </cell>
          <cell r="D692" t="str">
            <v>AR A1071/9</v>
          </cell>
          <cell r="E692" t="str">
            <v>AR A1071/8</v>
          </cell>
          <cell r="F692" t="str">
            <v>AR A1071/7</v>
          </cell>
          <cell r="G692" t="str">
            <v>AR A1071/6</v>
          </cell>
          <cell r="H692" t="str">
            <v>AR A1071/5</v>
          </cell>
          <cell r="I692" t="str">
            <v>AR A1071/4</v>
          </cell>
          <cell r="J692" t="str">
            <v>AR A1071/3</v>
          </cell>
          <cell r="K692" t="str">
            <v>AR A1071/2</v>
          </cell>
          <cell r="L692" t="str">
            <v>AR A1071/1</v>
          </cell>
          <cell r="M692" t="str">
            <v>AR A134/4</v>
          </cell>
          <cell r="N692" t="str">
            <v>AR A134/5</v>
          </cell>
          <cell r="O692" t="str">
            <v>AR A134/6</v>
          </cell>
          <cell r="P692" t="str">
            <v>AR 6</v>
          </cell>
          <cell r="Q692" t="str">
            <v>AP28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</row>
        <row r="693">
          <cell r="B693" t="str">
            <v>AR A1214</v>
          </cell>
          <cell r="C693" t="str">
            <v>AR A1071/10</v>
          </cell>
          <cell r="D693" t="str">
            <v>AR A1071/9</v>
          </cell>
          <cell r="E693" t="str">
            <v>AR A1071/8</v>
          </cell>
          <cell r="F693" t="str">
            <v>AR A1071/7</v>
          </cell>
          <cell r="G693" t="str">
            <v>AR A1071/6</v>
          </cell>
          <cell r="H693" t="str">
            <v>AR A1071/5</v>
          </cell>
          <cell r="I693" t="str">
            <v>AR A1071/4</v>
          </cell>
          <cell r="J693" t="str">
            <v>AR A1071/3</v>
          </cell>
          <cell r="K693" t="str">
            <v>AR A1071/2</v>
          </cell>
          <cell r="L693" t="str">
            <v>AR A1071/1</v>
          </cell>
          <cell r="M693" t="str">
            <v>AR A134/4</v>
          </cell>
          <cell r="N693" t="str">
            <v>AR A134/5</v>
          </cell>
          <cell r="O693" t="str">
            <v>AR A134/6</v>
          </cell>
          <cell r="P693" t="str">
            <v>AR 6</v>
          </cell>
          <cell r="Q693" t="str">
            <v>AP28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</row>
        <row r="694">
          <cell r="B694" t="str">
            <v>AR A1214</v>
          </cell>
          <cell r="C694" t="str">
            <v>AR A1071/10</v>
          </cell>
          <cell r="D694" t="str">
            <v>AR A1071/9</v>
          </cell>
          <cell r="E694" t="str">
            <v>AR A1071/8</v>
          </cell>
          <cell r="F694" t="str">
            <v>AR A1071/7</v>
          </cell>
          <cell r="G694" t="str">
            <v>AR A1071/6</v>
          </cell>
          <cell r="H694" t="str">
            <v>AR A1071/5</v>
          </cell>
          <cell r="I694" t="str">
            <v>AR A1071/4</v>
          </cell>
          <cell r="J694" t="str">
            <v>AR A1071/3</v>
          </cell>
          <cell r="K694" t="str">
            <v>AR A1071/2</v>
          </cell>
          <cell r="L694" t="str">
            <v>AR A1071/1</v>
          </cell>
          <cell r="M694" t="str">
            <v>AR A134/4</v>
          </cell>
          <cell r="N694" t="str">
            <v>AR A134/5</v>
          </cell>
          <cell r="O694" t="str">
            <v>AR A134/6</v>
          </cell>
          <cell r="P694" t="str">
            <v>AR 6</v>
          </cell>
          <cell r="Q694" t="str">
            <v>AP28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</row>
        <row r="695">
          <cell r="B695" t="str">
            <v>AR A1214</v>
          </cell>
          <cell r="C695" t="str">
            <v>AR A1071/10</v>
          </cell>
          <cell r="D695" t="str">
            <v>AR A1071/9</v>
          </cell>
          <cell r="E695" t="str">
            <v>AR A1071/8</v>
          </cell>
          <cell r="F695" t="str">
            <v>AR A1071/7</v>
          </cell>
          <cell r="G695" t="str">
            <v>AR A1071/6</v>
          </cell>
          <cell r="H695" t="str">
            <v>AR A1071/5</v>
          </cell>
          <cell r="I695" t="str">
            <v>AR A1071/4</v>
          </cell>
          <cell r="J695" t="str">
            <v>AR A1071/3</v>
          </cell>
          <cell r="K695" t="str">
            <v>AR A1071/2</v>
          </cell>
          <cell r="L695" t="str">
            <v>AR A1071/1</v>
          </cell>
          <cell r="M695" t="str">
            <v>AR A134/4</v>
          </cell>
          <cell r="N695" t="str">
            <v>AR A134/5</v>
          </cell>
          <cell r="O695" t="str">
            <v>AR A134/6</v>
          </cell>
          <cell r="P695" t="str">
            <v>AR 6</v>
          </cell>
          <cell r="Q695" t="str">
            <v>AP28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</row>
        <row r="696">
          <cell r="B696" t="str">
            <v>AR A1214</v>
          </cell>
          <cell r="C696" t="str">
            <v>AR A1071/10</v>
          </cell>
          <cell r="D696" t="str">
            <v>AR A1071/9</v>
          </cell>
          <cell r="E696" t="str">
            <v>AR A1071/8</v>
          </cell>
          <cell r="F696" t="str">
            <v>AR A1071/7</v>
          </cell>
          <cell r="G696" t="str">
            <v>AR A1071/6</v>
          </cell>
          <cell r="H696" t="str">
            <v>AR A1071/5</v>
          </cell>
          <cell r="I696" t="str">
            <v>AR A1071/4</v>
          </cell>
          <cell r="J696" t="str">
            <v>AR A1071/3</v>
          </cell>
          <cell r="K696" t="str">
            <v>AR A1071/2</v>
          </cell>
          <cell r="L696" t="str">
            <v>AR A1071/1</v>
          </cell>
          <cell r="M696" t="str">
            <v>AR A134/4</v>
          </cell>
          <cell r="N696" t="str">
            <v>AR A134/5</v>
          </cell>
          <cell r="O696" t="str">
            <v>AR A134/6</v>
          </cell>
          <cell r="P696" t="str">
            <v>AR 6</v>
          </cell>
          <cell r="Q696" t="str">
            <v>AP28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</row>
        <row r="697">
          <cell r="B697" t="str">
            <v>AR A1214</v>
          </cell>
          <cell r="C697" t="str">
            <v>AR A1071/10</v>
          </cell>
          <cell r="D697" t="str">
            <v>AR A1071/9</v>
          </cell>
          <cell r="E697" t="str">
            <v>AR A1071/8</v>
          </cell>
          <cell r="F697" t="str">
            <v>AR A1071/7</v>
          </cell>
          <cell r="G697" t="str">
            <v>AR A1071/6</v>
          </cell>
          <cell r="H697" t="str">
            <v>AR A1071/5</v>
          </cell>
          <cell r="I697" t="str">
            <v>AR A1071/4</v>
          </cell>
          <cell r="J697" t="str">
            <v>AR A1071/3</v>
          </cell>
          <cell r="K697" t="str">
            <v>AR A1071/2</v>
          </cell>
          <cell r="L697" t="str">
            <v>AR A1071/1</v>
          </cell>
          <cell r="M697" t="str">
            <v>AR A134/4</v>
          </cell>
          <cell r="N697" t="str">
            <v>AR A134/5</v>
          </cell>
          <cell r="O697" t="str">
            <v>AR A134/6</v>
          </cell>
          <cell r="P697" t="str">
            <v>AR 6</v>
          </cell>
          <cell r="Q697" t="str">
            <v>AP28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</row>
        <row r="698">
          <cell r="B698" t="str">
            <v>AR A1214</v>
          </cell>
          <cell r="C698" t="str">
            <v>AR A1071/10</v>
          </cell>
          <cell r="D698" t="str">
            <v>AR A1071/9</v>
          </cell>
          <cell r="E698" t="str">
            <v>AR A1071/8</v>
          </cell>
          <cell r="F698" t="str">
            <v>AR A1071/7</v>
          </cell>
          <cell r="G698" t="str">
            <v>AR A1071/6</v>
          </cell>
          <cell r="H698" t="str">
            <v>AR A1071/5</v>
          </cell>
          <cell r="I698" t="str">
            <v>AR A1071/4</v>
          </cell>
          <cell r="J698" t="str">
            <v>AR A1071/3</v>
          </cell>
          <cell r="K698" t="str">
            <v>AR A1071/2</v>
          </cell>
          <cell r="L698" t="str">
            <v>AR A1071/1</v>
          </cell>
          <cell r="M698" t="str">
            <v>AR A134/4</v>
          </cell>
          <cell r="N698" t="str">
            <v>AR A134/5</v>
          </cell>
          <cell r="O698" t="str">
            <v>AR A134/6</v>
          </cell>
          <cell r="P698" t="str">
            <v>AR 6</v>
          </cell>
          <cell r="Q698" t="str">
            <v>AP28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</row>
        <row r="699">
          <cell r="B699" t="str">
            <v>AR A1214</v>
          </cell>
          <cell r="C699" t="str">
            <v>AR A1071/10</v>
          </cell>
          <cell r="D699" t="str">
            <v>AR A1071/9</v>
          </cell>
          <cell r="E699" t="str">
            <v>AR A1071/8</v>
          </cell>
          <cell r="F699" t="str">
            <v>AR A1071/7</v>
          </cell>
          <cell r="G699" t="str">
            <v>AR A1071/6</v>
          </cell>
          <cell r="H699" t="str">
            <v>AR A1071/5</v>
          </cell>
          <cell r="I699" t="str">
            <v>AR A1071/4</v>
          </cell>
          <cell r="J699" t="str">
            <v>AR A1071/3</v>
          </cell>
          <cell r="K699" t="str">
            <v>AR A1071/2</v>
          </cell>
          <cell r="L699" t="str">
            <v>AR A1071/1</v>
          </cell>
          <cell r="M699" t="str">
            <v>AR A134/4</v>
          </cell>
          <cell r="N699" t="str">
            <v>AR A134/5</v>
          </cell>
          <cell r="O699" t="str">
            <v>AR A134/6</v>
          </cell>
          <cell r="P699" t="str">
            <v>AR 6</v>
          </cell>
          <cell r="Q699" t="str">
            <v>AP28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</row>
        <row r="700">
          <cell r="B700" t="str">
            <v>AR A1214</v>
          </cell>
          <cell r="C700" t="str">
            <v>AR A1071/10</v>
          </cell>
          <cell r="D700" t="str">
            <v>AR A1071/9</v>
          </cell>
          <cell r="E700" t="str">
            <v>AR A1071/8</v>
          </cell>
          <cell r="F700" t="str">
            <v>AR A1071/7</v>
          </cell>
          <cell r="G700" t="str">
            <v>AR A1071/6</v>
          </cell>
          <cell r="H700" t="str">
            <v>AR A1071/5</v>
          </cell>
          <cell r="I700" t="str">
            <v>AR A1071/4</v>
          </cell>
          <cell r="J700" t="str">
            <v>AR A1071/3</v>
          </cell>
          <cell r="K700" t="str">
            <v>AR A1071/2</v>
          </cell>
          <cell r="L700" t="str">
            <v>AR A1071/1</v>
          </cell>
          <cell r="M700" t="str">
            <v>AR A134/4</v>
          </cell>
          <cell r="N700" t="str">
            <v>AR A134/5</v>
          </cell>
          <cell r="O700" t="str">
            <v>AR A134/6</v>
          </cell>
          <cell r="P700" t="str">
            <v>AR 6</v>
          </cell>
          <cell r="Q700" t="str">
            <v>AP28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</row>
        <row r="701">
          <cell r="B701" t="str">
            <v>AR A1214</v>
          </cell>
          <cell r="C701" t="str">
            <v>AR A1071/10</v>
          </cell>
          <cell r="D701" t="str">
            <v>AR A1071/9</v>
          </cell>
          <cell r="E701" t="str">
            <v>AR A1071/8</v>
          </cell>
          <cell r="F701" t="str">
            <v>AR A1071/7</v>
          </cell>
          <cell r="G701" t="str">
            <v>AR A1071/6</v>
          </cell>
          <cell r="H701" t="str">
            <v>AR A1071/5</v>
          </cell>
          <cell r="I701" t="str">
            <v>AR A1071/4</v>
          </cell>
          <cell r="J701" t="str">
            <v>AR A1071/3</v>
          </cell>
          <cell r="K701" t="str">
            <v>AR A1071/2</v>
          </cell>
          <cell r="L701" t="str">
            <v>AR A1071/1</v>
          </cell>
          <cell r="M701" t="str">
            <v>AR A134/4</v>
          </cell>
          <cell r="N701" t="str">
            <v>AR A134/5</v>
          </cell>
          <cell r="O701" t="str">
            <v>AR A134/6</v>
          </cell>
          <cell r="P701" t="str">
            <v>AR 6</v>
          </cell>
          <cell r="Q701" t="str">
            <v>AP28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</row>
        <row r="702">
          <cell r="B702" t="str">
            <v>AR A1214</v>
          </cell>
          <cell r="C702" t="str">
            <v>AR A1071/10</v>
          </cell>
          <cell r="D702" t="str">
            <v>AR A1071/9</v>
          </cell>
          <cell r="E702" t="str">
            <v>AR A1071/8</v>
          </cell>
          <cell r="F702" t="str">
            <v>AR A1071/7</v>
          </cell>
          <cell r="G702" t="str">
            <v>AR A1071/6</v>
          </cell>
          <cell r="H702" t="str">
            <v>AR A1071/5</v>
          </cell>
          <cell r="I702" t="str">
            <v>AR A1071/4</v>
          </cell>
          <cell r="J702" t="str">
            <v>AR A1071/3</v>
          </cell>
          <cell r="K702" t="str">
            <v>AR A1071/2</v>
          </cell>
          <cell r="L702" t="str">
            <v>AR A1071/1</v>
          </cell>
          <cell r="M702" t="str">
            <v>AR A134/4</v>
          </cell>
          <cell r="N702" t="str">
            <v>AR A134/5</v>
          </cell>
          <cell r="O702" t="str">
            <v>AR A134/6</v>
          </cell>
          <cell r="P702" t="str">
            <v>AR 6</v>
          </cell>
          <cell r="Q702" t="str">
            <v>AP28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</row>
        <row r="703">
          <cell r="B703" t="str">
            <v>AR A1214</v>
          </cell>
          <cell r="C703" t="str">
            <v>AR A1071/10</v>
          </cell>
          <cell r="D703" t="str">
            <v>AR A1071/9</v>
          </cell>
          <cell r="E703" t="str">
            <v>AR A1071/8</v>
          </cell>
          <cell r="F703" t="str">
            <v>AR A1071/7</v>
          </cell>
          <cell r="G703" t="str">
            <v>AR A1071/6</v>
          </cell>
          <cell r="H703" t="str">
            <v>AR A1071/5</v>
          </cell>
          <cell r="I703" t="str">
            <v>AR A1071/4</v>
          </cell>
          <cell r="J703" t="str">
            <v>AR A1071/3</v>
          </cell>
          <cell r="K703" t="str">
            <v>AR A1071/2</v>
          </cell>
          <cell r="L703" t="str">
            <v>AR A1071/1</v>
          </cell>
          <cell r="M703" t="str">
            <v>AR A134/4</v>
          </cell>
          <cell r="N703" t="str">
            <v>AR A134/5</v>
          </cell>
          <cell r="O703" t="str">
            <v>AR A134/6</v>
          </cell>
          <cell r="P703" t="str">
            <v>AR 6</v>
          </cell>
          <cell r="Q703" t="str">
            <v>AP28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</row>
        <row r="704">
          <cell r="B704" t="str">
            <v>AR A1214</v>
          </cell>
          <cell r="C704" t="str">
            <v>AR A1071/10</v>
          </cell>
          <cell r="D704" t="str">
            <v>AR A1071/9</v>
          </cell>
          <cell r="E704" t="str">
            <v>AR A1071/8</v>
          </cell>
          <cell r="F704" t="str">
            <v>AR A1071/7</v>
          </cell>
          <cell r="G704" t="str">
            <v>AR A1071/6</v>
          </cell>
          <cell r="H704" t="str">
            <v>AR A1071/5</v>
          </cell>
          <cell r="I704" t="str">
            <v>AR A1071/4</v>
          </cell>
          <cell r="J704" t="str">
            <v>AR A1071/3</v>
          </cell>
          <cell r="K704" t="str">
            <v>AR A1071/2</v>
          </cell>
          <cell r="L704" t="str">
            <v>AR A1071/1</v>
          </cell>
          <cell r="M704" t="str">
            <v>AR A134/4</v>
          </cell>
          <cell r="N704" t="str">
            <v>AR A134/5</v>
          </cell>
          <cell r="O704" t="str">
            <v>AR A134/6</v>
          </cell>
          <cell r="P704" t="str">
            <v>AR 6</v>
          </cell>
          <cell r="Q704" t="str">
            <v>AP28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</row>
        <row r="705">
          <cell r="B705" t="str">
            <v>AR A1214</v>
          </cell>
          <cell r="C705" t="str">
            <v>AR A1071/10</v>
          </cell>
          <cell r="D705" t="str">
            <v>AR A1071/9</v>
          </cell>
          <cell r="E705" t="str">
            <v>AR A1071/8</v>
          </cell>
          <cell r="F705" t="str">
            <v>AR A1071/7</v>
          </cell>
          <cell r="G705" t="str">
            <v>AR A1071/6</v>
          </cell>
          <cell r="H705" t="str">
            <v>AR A1071/5</v>
          </cell>
          <cell r="I705" t="str">
            <v>AR A1071/4</v>
          </cell>
          <cell r="J705" t="str">
            <v>AR A1071/3</v>
          </cell>
          <cell r="K705" t="str">
            <v>AR A1071/2</v>
          </cell>
          <cell r="L705" t="str">
            <v>AR A1071/1</v>
          </cell>
          <cell r="M705" t="str">
            <v>AR A134/4</v>
          </cell>
          <cell r="N705" t="str">
            <v>AR A134/5</v>
          </cell>
          <cell r="O705" t="str">
            <v>AR A134/6</v>
          </cell>
          <cell r="P705" t="str">
            <v>AR 6</v>
          </cell>
          <cell r="Q705" t="str">
            <v>AP28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</row>
        <row r="706">
          <cell r="B706" t="str">
            <v>AR A1214</v>
          </cell>
          <cell r="C706" t="str">
            <v>AR A1071/10</v>
          </cell>
          <cell r="D706" t="str">
            <v>AR A1071/9</v>
          </cell>
          <cell r="E706" t="str">
            <v>AR A1071/8</v>
          </cell>
          <cell r="F706" t="str">
            <v>AR A1071/7</v>
          </cell>
          <cell r="G706" t="str">
            <v>AR A1071/6</v>
          </cell>
          <cell r="H706" t="str">
            <v>AR A1071/5</v>
          </cell>
          <cell r="I706" t="str">
            <v>AR A1071/4</v>
          </cell>
          <cell r="J706" t="str">
            <v>AR A1071/3</v>
          </cell>
          <cell r="K706" t="str">
            <v>AR A1071/2</v>
          </cell>
          <cell r="L706" t="str">
            <v>AR A1071/1</v>
          </cell>
          <cell r="M706" t="str">
            <v>AR A134/4</v>
          </cell>
          <cell r="N706" t="str">
            <v>AR A134/5</v>
          </cell>
          <cell r="O706" t="str">
            <v>AR A134/6</v>
          </cell>
          <cell r="P706" t="str">
            <v>AR 6</v>
          </cell>
          <cell r="Q706" t="str">
            <v>AP28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</row>
        <row r="707">
          <cell r="B707" t="str">
            <v>AR A1214</v>
          </cell>
          <cell r="C707" t="str">
            <v>AR A1071/10</v>
          </cell>
          <cell r="D707" t="str">
            <v>AR A1071/9</v>
          </cell>
          <cell r="E707" t="str">
            <v>AR A1071/8</v>
          </cell>
          <cell r="F707" t="str">
            <v>AR A1071/7</v>
          </cell>
          <cell r="G707" t="str">
            <v>AR A1071/6</v>
          </cell>
          <cell r="H707" t="str">
            <v>AR A1071/5</v>
          </cell>
          <cell r="I707" t="str">
            <v>AR A1071/4</v>
          </cell>
          <cell r="J707" t="str">
            <v>AR A1071/3</v>
          </cell>
          <cell r="K707" t="str">
            <v>AR A1071/2</v>
          </cell>
          <cell r="L707" t="str">
            <v>AR A1071/1</v>
          </cell>
          <cell r="M707" t="str">
            <v>AR A134/4</v>
          </cell>
          <cell r="N707" t="str">
            <v>AR A134/5</v>
          </cell>
          <cell r="O707" t="str">
            <v>AR A134/6</v>
          </cell>
          <cell r="P707" t="str">
            <v>AR 6</v>
          </cell>
          <cell r="Q707" t="str">
            <v>AP28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</row>
        <row r="708">
          <cell r="B708" t="str">
            <v>AR A1214</v>
          </cell>
          <cell r="C708" t="str">
            <v>AR A1071/10</v>
          </cell>
          <cell r="D708" t="str">
            <v>AR A1071/9</v>
          </cell>
          <cell r="E708" t="str">
            <v>AR A1071/8</v>
          </cell>
          <cell r="F708" t="str">
            <v>AR A1071/7</v>
          </cell>
          <cell r="G708" t="str">
            <v>AR A1071/6</v>
          </cell>
          <cell r="H708" t="str">
            <v>AR A1071/5</v>
          </cell>
          <cell r="I708" t="str">
            <v>AR A1071/4</v>
          </cell>
          <cell r="J708" t="str">
            <v>AR A1071/3</v>
          </cell>
          <cell r="K708" t="str">
            <v>AR A1071/2</v>
          </cell>
          <cell r="L708" t="str">
            <v>AR A1071/1</v>
          </cell>
          <cell r="M708" t="str">
            <v>AR A134/4</v>
          </cell>
          <cell r="N708" t="str">
            <v>AR A134/5</v>
          </cell>
          <cell r="O708" t="str">
            <v>AR A134/6</v>
          </cell>
          <cell r="P708" t="str">
            <v>AR 6</v>
          </cell>
          <cell r="Q708" t="str">
            <v>AP28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</row>
        <row r="709">
          <cell r="B709" t="str">
            <v>AR A1214</v>
          </cell>
          <cell r="C709" t="str">
            <v>AR A1071/10</v>
          </cell>
          <cell r="D709" t="str">
            <v>AR A1071/9</v>
          </cell>
          <cell r="E709" t="str">
            <v>AR A1071/8</v>
          </cell>
          <cell r="F709" t="str">
            <v>AR A1071/7</v>
          </cell>
          <cell r="G709" t="str">
            <v>AR A1071/6</v>
          </cell>
          <cell r="H709" t="str">
            <v>AR A1071/5</v>
          </cell>
          <cell r="I709" t="str">
            <v>AR A1071/4</v>
          </cell>
          <cell r="J709" t="str">
            <v>AR A1071/3</v>
          </cell>
          <cell r="K709" t="str">
            <v>AR A1071/2</v>
          </cell>
          <cell r="L709" t="str">
            <v>AR A1071/1</v>
          </cell>
          <cell r="M709" t="str">
            <v>AR A134/4</v>
          </cell>
          <cell r="N709" t="str">
            <v>AR A134/5</v>
          </cell>
          <cell r="O709" t="str">
            <v>AR A134/6</v>
          </cell>
          <cell r="P709" t="str">
            <v>AR 6</v>
          </cell>
          <cell r="Q709" t="str">
            <v>AP28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</row>
        <row r="710">
          <cell r="B710" t="str">
            <v>AR A1214</v>
          </cell>
          <cell r="C710" t="str">
            <v>AR A1071/10</v>
          </cell>
          <cell r="D710" t="str">
            <v>AR A1071/9</v>
          </cell>
          <cell r="E710" t="str">
            <v>AR A1071/8</v>
          </cell>
          <cell r="F710" t="str">
            <v>AR A1071/7</v>
          </cell>
          <cell r="G710" t="str">
            <v>AR A1071/6</v>
          </cell>
          <cell r="H710" t="str">
            <v>AR A1071/5</v>
          </cell>
          <cell r="I710" t="str">
            <v>AR A1071/4</v>
          </cell>
          <cell r="J710" t="str">
            <v>AR A1071/3</v>
          </cell>
          <cell r="K710" t="str">
            <v>AR A1071/2</v>
          </cell>
          <cell r="L710" t="str">
            <v>AR A1071/1</v>
          </cell>
          <cell r="M710" t="str">
            <v>AR A134/4</v>
          </cell>
          <cell r="N710" t="str">
            <v>AR A134/5</v>
          </cell>
          <cell r="O710" t="str">
            <v>AR A134/6</v>
          </cell>
          <cell r="P710" t="str">
            <v>AR 6</v>
          </cell>
          <cell r="Q710" t="str">
            <v>AP28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</row>
        <row r="711">
          <cell r="B711" t="str">
            <v>AR A1214</v>
          </cell>
          <cell r="C711" t="str">
            <v>AR A1071/10</v>
          </cell>
          <cell r="D711" t="str">
            <v>AR A1071/9</v>
          </cell>
          <cell r="E711" t="str">
            <v>AR A1071/8</v>
          </cell>
          <cell r="F711" t="str">
            <v>AR A1071/7</v>
          </cell>
          <cell r="G711" t="str">
            <v>AR A1071/6</v>
          </cell>
          <cell r="H711" t="str">
            <v>AR A1071/5</v>
          </cell>
          <cell r="I711" t="str">
            <v>AR A1071/4</v>
          </cell>
          <cell r="J711" t="str">
            <v>AR A1071/3</v>
          </cell>
          <cell r="K711" t="str">
            <v>AR A1071/2</v>
          </cell>
          <cell r="L711" t="str">
            <v>AR A1071/1</v>
          </cell>
          <cell r="M711" t="str">
            <v>AR A134/4</v>
          </cell>
          <cell r="N711" t="str">
            <v>AR A134/5</v>
          </cell>
          <cell r="O711" t="str">
            <v>AR A134/6</v>
          </cell>
          <cell r="P711" t="str">
            <v>AR 6</v>
          </cell>
          <cell r="Q711" t="str">
            <v>AP28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</row>
        <row r="712">
          <cell r="B712" t="str">
            <v>AR A1214</v>
          </cell>
          <cell r="C712" t="str">
            <v>AR A1071/10</v>
          </cell>
          <cell r="D712" t="str">
            <v>AR A1071/9</v>
          </cell>
          <cell r="E712" t="str">
            <v>AR A1071/8</v>
          </cell>
          <cell r="F712" t="str">
            <v>AR A1071/7</v>
          </cell>
          <cell r="G712" t="str">
            <v>AR A1071/6</v>
          </cell>
          <cell r="H712" t="str">
            <v>AR A1071/5</v>
          </cell>
          <cell r="I712" t="str">
            <v>AR A1071/4</v>
          </cell>
          <cell r="J712" t="str">
            <v>AR A1071/3</v>
          </cell>
          <cell r="K712" t="str">
            <v>AR A1071/2</v>
          </cell>
          <cell r="L712" t="str">
            <v>AR A1071/1</v>
          </cell>
          <cell r="M712" t="str">
            <v>AR A134/4</v>
          </cell>
          <cell r="N712" t="str">
            <v>AR A134/5</v>
          </cell>
          <cell r="O712" t="str">
            <v>AR A134/6</v>
          </cell>
          <cell r="P712" t="str">
            <v>AR 6</v>
          </cell>
          <cell r="Q712" t="str">
            <v>AP28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</row>
        <row r="713">
          <cell r="B713" t="str">
            <v>AR A1214</v>
          </cell>
          <cell r="C713" t="str">
            <v>AR A1071/10</v>
          </cell>
          <cell r="D713" t="str">
            <v>AR A1071/9</v>
          </cell>
          <cell r="E713" t="str">
            <v>AR A1071/8</v>
          </cell>
          <cell r="F713" t="str">
            <v>AR A1071/7</v>
          </cell>
          <cell r="G713" t="str">
            <v>AR A1071/6</v>
          </cell>
          <cell r="H713" t="str">
            <v>AR A1071/5</v>
          </cell>
          <cell r="I713" t="str">
            <v>AR A1071/4</v>
          </cell>
          <cell r="J713" t="str">
            <v>AR A1071/3</v>
          </cell>
          <cell r="K713" t="str">
            <v>AR A1071/2</v>
          </cell>
          <cell r="L713" t="str">
            <v>AR A1071/1</v>
          </cell>
          <cell r="M713" t="str">
            <v>AR A134/4</v>
          </cell>
          <cell r="N713" t="str">
            <v>AR A134/5</v>
          </cell>
          <cell r="O713" t="str">
            <v>AR A134/6</v>
          </cell>
          <cell r="P713" t="str">
            <v>AR 6</v>
          </cell>
          <cell r="Q713" t="str">
            <v>AP28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</row>
        <row r="714">
          <cell r="B714" t="str">
            <v>AR A1214</v>
          </cell>
          <cell r="C714" t="str">
            <v>AR A1071/10</v>
          </cell>
          <cell r="D714" t="str">
            <v>AR A1071/9</v>
          </cell>
          <cell r="E714" t="str">
            <v>AR A1071/8</v>
          </cell>
          <cell r="F714" t="str">
            <v>AR A1071/7</v>
          </cell>
          <cell r="G714" t="str">
            <v>AR A1071/6</v>
          </cell>
          <cell r="H714" t="str">
            <v>AR A1071/5</v>
          </cell>
          <cell r="I714" t="str">
            <v>AR A1071/4</v>
          </cell>
          <cell r="J714" t="str">
            <v>AR A1071/3</v>
          </cell>
          <cell r="K714" t="str">
            <v>AR A1071/2</v>
          </cell>
          <cell r="L714" t="str">
            <v>AR A1071/1</v>
          </cell>
          <cell r="M714" t="str">
            <v>AR A134/4</v>
          </cell>
          <cell r="N714" t="str">
            <v>AR A134/5</v>
          </cell>
          <cell r="O714" t="str">
            <v>AR A134/6</v>
          </cell>
          <cell r="P714" t="str">
            <v>AR 6</v>
          </cell>
          <cell r="Q714" t="str">
            <v>AP28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</row>
        <row r="715">
          <cell r="B715" t="str">
            <v>AR A1214</v>
          </cell>
          <cell r="C715" t="str">
            <v>AR A1071/10</v>
          </cell>
          <cell r="D715" t="str">
            <v>AR A1071/9</v>
          </cell>
          <cell r="E715" t="str">
            <v>AR A1071/8</v>
          </cell>
          <cell r="F715" t="str">
            <v>AR A1071/7</v>
          </cell>
          <cell r="G715" t="str">
            <v>AR A1071/6</v>
          </cell>
          <cell r="H715" t="str">
            <v>AR A1071/5</v>
          </cell>
          <cell r="I715" t="str">
            <v>AR A1071/4</v>
          </cell>
          <cell r="J715" t="str">
            <v>AR A1071/3</v>
          </cell>
          <cell r="K715" t="str">
            <v>AR A1071/2</v>
          </cell>
          <cell r="L715" t="str">
            <v>AR A1071/1</v>
          </cell>
          <cell r="M715" t="str">
            <v>AR A134/4</v>
          </cell>
          <cell r="N715" t="str">
            <v>AR A134/5</v>
          </cell>
          <cell r="O715" t="str">
            <v>AR A134/6</v>
          </cell>
          <cell r="P715" t="str">
            <v>AR 6</v>
          </cell>
          <cell r="Q715" t="str">
            <v>AP28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</row>
        <row r="716">
          <cell r="B716" t="str">
            <v>AR A1214</v>
          </cell>
          <cell r="C716" t="str">
            <v>AR A1071/10</v>
          </cell>
          <cell r="D716" t="str">
            <v>AR A1071/9</v>
          </cell>
          <cell r="E716" t="str">
            <v>AR A1071/8</v>
          </cell>
          <cell r="F716" t="str">
            <v>AR A1071/7</v>
          </cell>
          <cell r="G716" t="str">
            <v>AR A1071/6</v>
          </cell>
          <cell r="H716" t="str">
            <v>AR A1071/5</v>
          </cell>
          <cell r="I716" t="str">
            <v>AR A1071/4</v>
          </cell>
          <cell r="J716" t="str">
            <v>AR A1071/3</v>
          </cell>
          <cell r="K716" t="str">
            <v>AR A1071/2</v>
          </cell>
          <cell r="L716" t="str">
            <v>AR A1071/1</v>
          </cell>
          <cell r="M716" t="str">
            <v>AR A134/4</v>
          </cell>
          <cell r="N716" t="str">
            <v>AR A134/5</v>
          </cell>
          <cell r="O716" t="str">
            <v>AR A134/6</v>
          </cell>
          <cell r="P716" t="str">
            <v>AR 6</v>
          </cell>
          <cell r="Q716" t="str">
            <v>AP28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</row>
        <row r="717">
          <cell r="B717" t="str">
            <v>AR A1214</v>
          </cell>
          <cell r="C717" t="str">
            <v>AR A1071/10</v>
          </cell>
          <cell r="D717" t="str">
            <v>AR A1071/9</v>
          </cell>
          <cell r="E717" t="str">
            <v>AR A1071/8</v>
          </cell>
          <cell r="F717" t="str">
            <v>AR A1071/7</v>
          </cell>
          <cell r="G717" t="str">
            <v>AR A1071/6</v>
          </cell>
          <cell r="H717" t="str">
            <v>AR A1071/5</v>
          </cell>
          <cell r="I717" t="str">
            <v>AR A1071/4</v>
          </cell>
          <cell r="J717" t="str">
            <v>AR A1071/3</v>
          </cell>
          <cell r="K717" t="str">
            <v>AR A1071/2</v>
          </cell>
          <cell r="L717" t="str">
            <v>AR A1071/1</v>
          </cell>
          <cell r="M717" t="str">
            <v>AR A134/4</v>
          </cell>
          <cell r="N717" t="str">
            <v>AR A134/5</v>
          </cell>
          <cell r="O717" t="str">
            <v>AR A134/6</v>
          </cell>
          <cell r="P717" t="str">
            <v>AR 6</v>
          </cell>
          <cell r="Q717" t="str">
            <v>AP28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</row>
        <row r="718">
          <cell r="B718" t="str">
            <v>AR A1214</v>
          </cell>
          <cell r="C718" t="str">
            <v>AR A1071/10</v>
          </cell>
          <cell r="D718" t="str">
            <v>AR A1071/9</v>
          </cell>
          <cell r="E718" t="str">
            <v>AR A1071/8</v>
          </cell>
          <cell r="F718" t="str">
            <v>AR A1071/7</v>
          </cell>
          <cell r="G718" t="str">
            <v>AR A1071/6</v>
          </cell>
          <cell r="H718" t="str">
            <v>AR A1071/5</v>
          </cell>
          <cell r="I718" t="str">
            <v>AR A1071/4</v>
          </cell>
          <cell r="J718" t="str">
            <v>AR A1071/3</v>
          </cell>
          <cell r="K718" t="str">
            <v>AR A1071/2</v>
          </cell>
          <cell r="L718" t="str">
            <v>AR A1071/1</v>
          </cell>
          <cell r="M718" t="str">
            <v>AR A134/4</v>
          </cell>
          <cell r="N718" t="str">
            <v>AR A134/5</v>
          </cell>
          <cell r="O718" t="str">
            <v>AR A134/6</v>
          </cell>
          <cell r="P718" t="str">
            <v>AR 6</v>
          </cell>
          <cell r="Q718" t="str">
            <v>AP28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</row>
        <row r="719">
          <cell r="B719" t="str">
            <v>AR A1214</v>
          </cell>
          <cell r="C719" t="str">
            <v>AR A1071/10</v>
          </cell>
          <cell r="D719" t="str">
            <v>AR A1071/9</v>
          </cell>
          <cell r="E719" t="str">
            <v>AR A1071/8</v>
          </cell>
          <cell r="F719" t="str">
            <v>AR A1071/7</v>
          </cell>
          <cell r="G719" t="str">
            <v>AR A1071/6</v>
          </cell>
          <cell r="H719" t="str">
            <v>AR A1071/5</v>
          </cell>
          <cell r="I719" t="str">
            <v>AR A1071/4</v>
          </cell>
          <cell r="J719" t="str">
            <v>AR A1071/3</v>
          </cell>
          <cell r="K719" t="str">
            <v>AR A1071/2</v>
          </cell>
          <cell r="L719" t="str">
            <v>AR A1071/1</v>
          </cell>
          <cell r="M719" t="str">
            <v>AR A134/4</v>
          </cell>
          <cell r="N719" t="str">
            <v>AR A134/5</v>
          </cell>
          <cell r="O719" t="str">
            <v>AR A134/6</v>
          </cell>
          <cell r="P719" t="str">
            <v>AR 6</v>
          </cell>
          <cell r="Q719" t="str">
            <v>AP28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</row>
        <row r="720">
          <cell r="B720" t="str">
            <v>AR A1214</v>
          </cell>
          <cell r="C720" t="str">
            <v>AR A1071/10</v>
          </cell>
          <cell r="D720" t="str">
            <v>AR A1071/9</v>
          </cell>
          <cell r="E720" t="str">
            <v>AR A1071/8</v>
          </cell>
          <cell r="F720" t="str">
            <v>AR A1071/7</v>
          </cell>
          <cell r="G720" t="str">
            <v>AR A1071/6</v>
          </cell>
          <cell r="H720" t="str">
            <v>AR A1071/5</v>
          </cell>
          <cell r="I720" t="str">
            <v>AR A1071/4</v>
          </cell>
          <cell r="J720" t="str">
            <v>AR A1071/3</v>
          </cell>
          <cell r="K720" t="str">
            <v>AR A1071/2</v>
          </cell>
          <cell r="L720" t="str">
            <v>AR A1071/1</v>
          </cell>
          <cell r="M720" t="str">
            <v>AR A134/4</v>
          </cell>
          <cell r="N720" t="str">
            <v>AR A134/5</v>
          </cell>
          <cell r="O720" t="str">
            <v>AR A134/6</v>
          </cell>
          <cell r="P720" t="str">
            <v>AR 6</v>
          </cell>
          <cell r="Q720" t="str">
            <v>AP28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</row>
        <row r="721">
          <cell r="B721" t="str">
            <v>AR A1214</v>
          </cell>
          <cell r="C721" t="str">
            <v>AR A1071/10</v>
          </cell>
          <cell r="D721" t="str">
            <v>AR A1071/9</v>
          </cell>
          <cell r="E721" t="str">
            <v>AR A1071/8</v>
          </cell>
          <cell r="F721" t="str">
            <v>AR A1071/7</v>
          </cell>
          <cell r="G721" t="str">
            <v>AR A1071/6</v>
          </cell>
          <cell r="H721" t="str">
            <v>AR A1071/5</v>
          </cell>
          <cell r="I721" t="str">
            <v>AR A1071/4</v>
          </cell>
          <cell r="J721" t="str">
            <v>AR A1071/3</v>
          </cell>
          <cell r="K721" t="str">
            <v>AR A1071/2</v>
          </cell>
          <cell r="L721" t="str">
            <v>AR A1071/1</v>
          </cell>
          <cell r="M721" t="str">
            <v>AR A134/4</v>
          </cell>
          <cell r="N721" t="str">
            <v>AR A134/5</v>
          </cell>
          <cell r="O721" t="str">
            <v>AR A134/6</v>
          </cell>
          <cell r="P721" t="str">
            <v>AR 6</v>
          </cell>
          <cell r="Q721" t="str">
            <v>AP28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</row>
        <row r="722">
          <cell r="B722" t="str">
            <v>AR A1214</v>
          </cell>
          <cell r="C722" t="str">
            <v>AR A1071/10</v>
          </cell>
          <cell r="D722" t="str">
            <v>AR A1071/9</v>
          </cell>
          <cell r="E722" t="str">
            <v>AR A1071/8</v>
          </cell>
          <cell r="F722" t="str">
            <v>AR A1071/7</v>
          </cell>
          <cell r="G722" t="str">
            <v>AR A1071/6</v>
          </cell>
          <cell r="H722" t="str">
            <v>AR A1071/5</v>
          </cell>
          <cell r="I722" t="str">
            <v>AR A1071/4</v>
          </cell>
          <cell r="J722" t="str">
            <v>AR A1071/3</v>
          </cell>
          <cell r="K722" t="str">
            <v>AR A1071/2</v>
          </cell>
          <cell r="L722" t="str">
            <v>AR A1071/1</v>
          </cell>
          <cell r="M722" t="str">
            <v>AR A134/4</v>
          </cell>
          <cell r="N722" t="str">
            <v>AR A134/5</v>
          </cell>
          <cell r="O722" t="str">
            <v>AR A134/6</v>
          </cell>
          <cell r="P722" t="str">
            <v>AR 6</v>
          </cell>
          <cell r="Q722" t="str">
            <v>AP28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</row>
        <row r="723">
          <cell r="B723" t="str">
            <v>AR A1214</v>
          </cell>
          <cell r="C723" t="str">
            <v>AR A1071/10</v>
          </cell>
          <cell r="D723" t="str">
            <v>AR A1071/9</v>
          </cell>
          <cell r="E723" t="str">
            <v>AR A1071/8</v>
          </cell>
          <cell r="F723" t="str">
            <v>AR A1071/7</v>
          </cell>
          <cell r="G723" t="str">
            <v>AR A1071/6</v>
          </cell>
          <cell r="H723" t="str">
            <v>AR A1071/5</v>
          </cell>
          <cell r="I723" t="str">
            <v>AR A1071/4</v>
          </cell>
          <cell r="J723" t="str">
            <v>AR A1071/3</v>
          </cell>
          <cell r="K723" t="str">
            <v>AR A1071/2</v>
          </cell>
          <cell r="L723" t="str">
            <v>AR A1071/1</v>
          </cell>
          <cell r="M723" t="str">
            <v>AR A134/4</v>
          </cell>
          <cell r="N723" t="str">
            <v>AR A134/5</v>
          </cell>
          <cell r="O723" t="str">
            <v>AR A134/6</v>
          </cell>
          <cell r="P723" t="str">
            <v>AR 6</v>
          </cell>
          <cell r="Q723" t="str">
            <v>AP28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</row>
        <row r="724">
          <cell r="B724" t="str">
            <v>AR A1214</v>
          </cell>
          <cell r="C724" t="str">
            <v>AR A1071/10</v>
          </cell>
          <cell r="D724" t="str">
            <v>AR A1071/9</v>
          </cell>
          <cell r="E724" t="str">
            <v>AR A1071/8</v>
          </cell>
          <cell r="F724" t="str">
            <v>AR A1071/7</v>
          </cell>
          <cell r="G724" t="str">
            <v>AR A1071/6</v>
          </cell>
          <cell r="H724" t="str">
            <v>AR A1071/5</v>
          </cell>
          <cell r="I724" t="str">
            <v>AR A1071/4</v>
          </cell>
          <cell r="J724" t="str">
            <v>AR A1071/3</v>
          </cell>
          <cell r="K724" t="str">
            <v>AR A1071/2</v>
          </cell>
          <cell r="L724" t="str">
            <v>AR A1071/1</v>
          </cell>
          <cell r="M724" t="str">
            <v>AR A134/4</v>
          </cell>
          <cell r="N724" t="str">
            <v>AR A134/5</v>
          </cell>
          <cell r="O724" t="str">
            <v>AR A134/6</v>
          </cell>
          <cell r="P724" t="str">
            <v>AR 6</v>
          </cell>
          <cell r="Q724" t="str">
            <v>AP28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</row>
        <row r="725">
          <cell r="B725" t="str">
            <v>AR A1214</v>
          </cell>
          <cell r="C725" t="str">
            <v>AR A1071/10</v>
          </cell>
          <cell r="D725" t="str">
            <v>AR A1071/9</v>
          </cell>
          <cell r="E725" t="str">
            <v>AR A1071/8</v>
          </cell>
          <cell r="F725" t="str">
            <v>AR A1071/7</v>
          </cell>
          <cell r="G725" t="str">
            <v>AR A1071/6</v>
          </cell>
          <cell r="H725" t="str">
            <v>AR A1071/5</v>
          </cell>
          <cell r="I725" t="str">
            <v>AR A1071/4</v>
          </cell>
          <cell r="J725" t="str">
            <v>AR A1071/3</v>
          </cell>
          <cell r="K725" t="str">
            <v>AR A1071/2</v>
          </cell>
          <cell r="L725" t="str">
            <v>AR A1071/1</v>
          </cell>
          <cell r="M725" t="str">
            <v>AR A134/4</v>
          </cell>
          <cell r="N725" t="str">
            <v>AR A134/5</v>
          </cell>
          <cell r="O725" t="str">
            <v>AR A134/6</v>
          </cell>
          <cell r="P725" t="str">
            <v>AR 6</v>
          </cell>
          <cell r="Q725" t="str">
            <v>AP29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</row>
        <row r="726">
          <cell r="B726" t="str">
            <v>AR A1214</v>
          </cell>
          <cell r="C726" t="str">
            <v>AR A1071/10</v>
          </cell>
          <cell r="D726" t="str">
            <v>AR A1071/9</v>
          </cell>
          <cell r="E726" t="str">
            <v>AR A1071/8</v>
          </cell>
          <cell r="F726" t="str">
            <v>AR A1071/7</v>
          </cell>
          <cell r="G726" t="str">
            <v>AR A1071/6</v>
          </cell>
          <cell r="H726" t="str">
            <v>AR A1071/5</v>
          </cell>
          <cell r="I726" t="str">
            <v>AR A1071/4</v>
          </cell>
          <cell r="J726" t="str">
            <v>AR A1071/3</v>
          </cell>
          <cell r="K726" t="str">
            <v>AR A1071/2</v>
          </cell>
          <cell r="L726" t="str">
            <v>AR A1071/1</v>
          </cell>
          <cell r="M726" t="str">
            <v>AR A134/4</v>
          </cell>
          <cell r="N726" t="str">
            <v>AR A134/5</v>
          </cell>
          <cell r="O726" t="str">
            <v>AR A134/6</v>
          </cell>
          <cell r="P726" t="str">
            <v>AR 6</v>
          </cell>
          <cell r="Q726" t="str">
            <v>AP29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</row>
        <row r="727">
          <cell r="B727" t="str">
            <v>AR A1214</v>
          </cell>
          <cell r="C727" t="str">
            <v>AR A1071/10</v>
          </cell>
          <cell r="D727" t="str">
            <v>AR A1071/9</v>
          </cell>
          <cell r="E727" t="str">
            <v>AR A1071/8</v>
          </cell>
          <cell r="F727" t="str">
            <v>AR A1071/7</v>
          </cell>
          <cell r="G727" t="str">
            <v>AR A1071/6</v>
          </cell>
          <cell r="H727" t="str">
            <v>AR A1071/5</v>
          </cell>
          <cell r="I727" t="str">
            <v>AR A1071/4</v>
          </cell>
          <cell r="J727" t="str">
            <v>AR A1071/3</v>
          </cell>
          <cell r="K727" t="str">
            <v>AR A1071/2</v>
          </cell>
          <cell r="L727" t="str">
            <v>AR A1071/1</v>
          </cell>
          <cell r="M727" t="str">
            <v>AR A134/4</v>
          </cell>
          <cell r="N727" t="str">
            <v>AR A134/5</v>
          </cell>
          <cell r="O727" t="str">
            <v>AR A134/6</v>
          </cell>
          <cell r="P727" t="str">
            <v>AR 6</v>
          </cell>
          <cell r="Q727" t="str">
            <v>AP29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</row>
        <row r="728">
          <cell r="B728" t="str">
            <v>AR A1214</v>
          </cell>
          <cell r="C728" t="str">
            <v>AR A1071/10</v>
          </cell>
          <cell r="D728" t="str">
            <v>AR A1071/9</v>
          </cell>
          <cell r="E728" t="str">
            <v>AR A1071/8</v>
          </cell>
          <cell r="F728" t="str">
            <v>AR A1071/7</v>
          </cell>
          <cell r="G728" t="str">
            <v>AR A1071/6</v>
          </cell>
          <cell r="H728" t="str">
            <v>AR A1071/5</v>
          </cell>
          <cell r="I728" t="str">
            <v>AR A1071/4</v>
          </cell>
          <cell r="J728" t="str">
            <v>AR A1071/3</v>
          </cell>
          <cell r="K728" t="str">
            <v>AR A1071/2</v>
          </cell>
          <cell r="L728" t="str">
            <v>AR A1071/1</v>
          </cell>
          <cell r="M728" t="str">
            <v>AR A134/4</v>
          </cell>
          <cell r="N728" t="str">
            <v>AR A134/5</v>
          </cell>
          <cell r="O728" t="str">
            <v>AR A134/6</v>
          </cell>
          <cell r="P728" t="str">
            <v>AR 6</v>
          </cell>
          <cell r="Q728" t="str">
            <v>AP29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</row>
        <row r="729">
          <cell r="B729" t="str">
            <v>AR A1214</v>
          </cell>
          <cell r="C729" t="str">
            <v>AR A1071/10</v>
          </cell>
          <cell r="D729" t="str">
            <v>AR A1071/9</v>
          </cell>
          <cell r="E729" t="str">
            <v>AR A1071/8</v>
          </cell>
          <cell r="F729" t="str">
            <v>AR A1071/7</v>
          </cell>
          <cell r="G729" t="str">
            <v>AR A1071/6</v>
          </cell>
          <cell r="H729" t="str">
            <v>AR A1071/5</v>
          </cell>
          <cell r="I729" t="str">
            <v>AR A1071/4</v>
          </cell>
          <cell r="J729" t="str">
            <v>AR A1071/3</v>
          </cell>
          <cell r="K729" t="str">
            <v>AR A1071/2</v>
          </cell>
          <cell r="L729" t="str">
            <v>AR A1071/1</v>
          </cell>
          <cell r="M729" t="str">
            <v>AR A134/4</v>
          </cell>
          <cell r="N729" t="str">
            <v>AR A134/5</v>
          </cell>
          <cell r="O729" t="str">
            <v>AR A134/6</v>
          </cell>
          <cell r="P729" t="str">
            <v>AR 6</v>
          </cell>
          <cell r="Q729" t="str">
            <v>AP29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</row>
        <row r="730">
          <cell r="B730" t="str">
            <v>AR A1214</v>
          </cell>
          <cell r="C730" t="str">
            <v>AR A1071/10</v>
          </cell>
          <cell r="D730" t="str">
            <v>AR A1071/9</v>
          </cell>
          <cell r="E730" t="str">
            <v>AR A1071/8</v>
          </cell>
          <cell r="F730" t="str">
            <v>AR A1071/7</v>
          </cell>
          <cell r="G730" t="str">
            <v>AR A1071/6</v>
          </cell>
          <cell r="H730" t="str">
            <v>AR A1071/5</v>
          </cell>
          <cell r="I730" t="str">
            <v>AR A1071/4</v>
          </cell>
          <cell r="J730" t="str">
            <v>AR A1071/3</v>
          </cell>
          <cell r="K730" t="str">
            <v>AR A1071/2</v>
          </cell>
          <cell r="L730" t="str">
            <v>AR A1071/1</v>
          </cell>
          <cell r="M730" t="str">
            <v>AR A134/4</v>
          </cell>
          <cell r="N730" t="str">
            <v>AR A134/5</v>
          </cell>
          <cell r="O730" t="str">
            <v>AR A134/6</v>
          </cell>
          <cell r="P730" t="str">
            <v>AR 6</v>
          </cell>
          <cell r="Q730" t="str">
            <v>AP29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</row>
        <row r="731">
          <cell r="B731" t="str">
            <v>AR A1214</v>
          </cell>
          <cell r="C731" t="str">
            <v>AR A1071/10</v>
          </cell>
          <cell r="D731" t="str">
            <v>AR A1071/9</v>
          </cell>
          <cell r="E731" t="str">
            <v>AR A1071/8</v>
          </cell>
          <cell r="F731" t="str">
            <v>AR A1071/7</v>
          </cell>
          <cell r="G731" t="str">
            <v>AR A1071/6</v>
          </cell>
          <cell r="H731" t="str">
            <v>AR A1071/5</v>
          </cell>
          <cell r="I731" t="str">
            <v>AR A1071/4</v>
          </cell>
          <cell r="J731" t="str">
            <v>AR A1071/3</v>
          </cell>
          <cell r="K731" t="str">
            <v>AR A1071/2</v>
          </cell>
          <cell r="L731" t="str">
            <v>AR A1071/1</v>
          </cell>
          <cell r="M731" t="str">
            <v>AR A134/4</v>
          </cell>
          <cell r="N731" t="str">
            <v>AR A134/5</v>
          </cell>
          <cell r="O731" t="str">
            <v>AR A134/6</v>
          </cell>
          <cell r="P731" t="str">
            <v>AR 6</v>
          </cell>
          <cell r="Q731" t="str">
            <v>AP29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</row>
        <row r="732">
          <cell r="B732" t="str">
            <v>AR A1214</v>
          </cell>
          <cell r="C732" t="str">
            <v>AR A1071/10</v>
          </cell>
          <cell r="D732" t="str">
            <v>AR A1071/9</v>
          </cell>
          <cell r="E732" t="str">
            <v>AR A1071/8</v>
          </cell>
          <cell r="F732" t="str">
            <v>AR A1071/7</v>
          </cell>
          <cell r="G732" t="str">
            <v>AR A1071/6</v>
          </cell>
          <cell r="H732" t="str">
            <v>AR A1071/5</v>
          </cell>
          <cell r="I732" t="str">
            <v>AR A1071/4</v>
          </cell>
          <cell r="J732" t="str">
            <v>AR A1071/3</v>
          </cell>
          <cell r="K732" t="str">
            <v>AR A1071/2</v>
          </cell>
          <cell r="L732" t="str">
            <v>AR A1071/1</v>
          </cell>
          <cell r="M732" t="str">
            <v>AR A134/4</v>
          </cell>
          <cell r="N732" t="str">
            <v>AR A134/5</v>
          </cell>
          <cell r="O732" t="str">
            <v>AR A134/6</v>
          </cell>
          <cell r="P732" t="str">
            <v>AR 6</v>
          </cell>
          <cell r="Q732" t="str">
            <v>AP29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</row>
        <row r="733">
          <cell r="B733" t="str">
            <v>AR A1214</v>
          </cell>
          <cell r="C733" t="str">
            <v>AR A1071/10</v>
          </cell>
          <cell r="D733" t="str">
            <v>AR A1071/9</v>
          </cell>
          <cell r="E733" t="str">
            <v>AR A1071/8</v>
          </cell>
          <cell r="F733" t="str">
            <v>AR A1071/7</v>
          </cell>
          <cell r="G733" t="str">
            <v>AR A1071/6</v>
          </cell>
          <cell r="H733" t="str">
            <v>AR A1071/5</v>
          </cell>
          <cell r="I733" t="str">
            <v>AR A1071/4</v>
          </cell>
          <cell r="J733" t="str">
            <v>AR A1071/3</v>
          </cell>
          <cell r="K733" t="str">
            <v>AR A1071/2</v>
          </cell>
          <cell r="L733" t="str">
            <v>AR A1071/1</v>
          </cell>
          <cell r="M733" t="str">
            <v>AR A134/4</v>
          </cell>
          <cell r="N733" t="str">
            <v>AR A134/5</v>
          </cell>
          <cell r="O733" t="str">
            <v>AR A134/6</v>
          </cell>
          <cell r="P733" t="str">
            <v>AR 6</v>
          </cell>
          <cell r="Q733" t="str">
            <v>AP29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</row>
        <row r="734">
          <cell r="B734" t="str">
            <v>AR A1214</v>
          </cell>
          <cell r="C734" t="str">
            <v>AR A1071/10</v>
          </cell>
          <cell r="D734" t="str">
            <v>AR A1071/9</v>
          </cell>
          <cell r="E734" t="str">
            <v>AR A1071/8</v>
          </cell>
          <cell r="F734" t="str">
            <v>AR A1071/7</v>
          </cell>
          <cell r="G734" t="str">
            <v>AR A1071/6</v>
          </cell>
          <cell r="H734" t="str">
            <v>AR A1071/5</v>
          </cell>
          <cell r="I734" t="str">
            <v>AR A1071/4</v>
          </cell>
          <cell r="J734" t="str">
            <v>AR A1071/3</v>
          </cell>
          <cell r="K734" t="str">
            <v>AR A1071/2</v>
          </cell>
          <cell r="L734" t="str">
            <v>AR A1071/1</v>
          </cell>
          <cell r="M734" t="str">
            <v>AR A134/4</v>
          </cell>
          <cell r="N734" t="str">
            <v>AR A134/5</v>
          </cell>
          <cell r="O734" t="str">
            <v>AR A134/6</v>
          </cell>
          <cell r="P734" t="str">
            <v>AR 6</v>
          </cell>
          <cell r="Q734" t="str">
            <v>AP29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</row>
        <row r="735">
          <cell r="B735" t="str">
            <v>AR A1214</v>
          </cell>
          <cell r="C735" t="str">
            <v>AR A1071/10</v>
          </cell>
          <cell r="D735" t="str">
            <v>AR A1071/9</v>
          </cell>
          <cell r="E735" t="str">
            <v>AR A1071/8</v>
          </cell>
          <cell r="F735" t="str">
            <v>AR A1071/7</v>
          </cell>
          <cell r="G735" t="str">
            <v>AR A1071/6</v>
          </cell>
          <cell r="H735" t="str">
            <v>AR A1071/5</v>
          </cell>
          <cell r="I735" t="str">
            <v>AR A1071/4</v>
          </cell>
          <cell r="J735" t="str">
            <v>AR A1071/3</v>
          </cell>
          <cell r="K735" t="str">
            <v>AR A1071/2</v>
          </cell>
          <cell r="L735" t="str">
            <v>AR A1071/1</v>
          </cell>
          <cell r="M735" t="str">
            <v>AR A134/4</v>
          </cell>
          <cell r="N735" t="str">
            <v>AR A134/5</v>
          </cell>
          <cell r="O735" t="str">
            <v>AR A134/6</v>
          </cell>
          <cell r="P735" t="str">
            <v>AR 6</v>
          </cell>
          <cell r="Q735" t="str">
            <v>AP29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</row>
        <row r="736">
          <cell r="B736" t="str">
            <v>AR A1214</v>
          </cell>
          <cell r="C736" t="str">
            <v>AR A1071/10</v>
          </cell>
          <cell r="D736" t="str">
            <v>AR A1071/9</v>
          </cell>
          <cell r="E736" t="str">
            <v>AR A1071/8</v>
          </cell>
          <cell r="F736" t="str">
            <v>AR A1071/7</v>
          </cell>
          <cell r="G736" t="str">
            <v>AR A1071/6</v>
          </cell>
          <cell r="H736" t="str">
            <v>AR A1071/5</v>
          </cell>
          <cell r="I736" t="str">
            <v>AR A1071/4</v>
          </cell>
          <cell r="J736" t="str">
            <v>AR A1071/3</v>
          </cell>
          <cell r="K736" t="str">
            <v>AR A1071/2</v>
          </cell>
          <cell r="L736" t="str">
            <v>AR A1071/1</v>
          </cell>
          <cell r="M736" t="str">
            <v>AR A134/4</v>
          </cell>
          <cell r="N736" t="str">
            <v>AR A134/5</v>
          </cell>
          <cell r="O736" t="str">
            <v>AR A134/6</v>
          </cell>
          <cell r="P736" t="str">
            <v>AR 6</v>
          </cell>
          <cell r="Q736" t="str">
            <v>AP29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</row>
        <row r="737">
          <cell r="B737" t="str">
            <v>AR A1214</v>
          </cell>
          <cell r="C737" t="str">
            <v>AR A1071/10</v>
          </cell>
          <cell r="D737" t="str">
            <v>AR A1071/9</v>
          </cell>
          <cell r="E737" t="str">
            <v>AR A1071/8</v>
          </cell>
          <cell r="F737" t="str">
            <v>AR A1071/7</v>
          </cell>
          <cell r="G737" t="str">
            <v>AR A1071/6</v>
          </cell>
          <cell r="H737" t="str">
            <v>AR A1071/5</v>
          </cell>
          <cell r="I737" t="str">
            <v>AR A1071/4</v>
          </cell>
          <cell r="J737" t="str">
            <v>AR A1071/3</v>
          </cell>
          <cell r="K737" t="str">
            <v>AR A1071/2</v>
          </cell>
          <cell r="L737" t="str">
            <v>AR A1071/1</v>
          </cell>
          <cell r="M737" t="str">
            <v>AR A134/4</v>
          </cell>
          <cell r="N737" t="str">
            <v>AR A134/5</v>
          </cell>
          <cell r="O737" t="str">
            <v>AR A134/6</v>
          </cell>
          <cell r="P737" t="str">
            <v>AR 6</v>
          </cell>
          <cell r="Q737" t="str">
            <v>AR 5</v>
          </cell>
          <cell r="R737" t="str">
            <v>AP D35</v>
          </cell>
          <cell r="S737">
            <v>0</v>
          </cell>
          <cell r="T737">
            <v>0</v>
          </cell>
          <cell r="U737">
            <v>0</v>
          </cell>
        </row>
        <row r="738">
          <cell r="B738" t="str">
            <v>AR A1214</v>
          </cell>
          <cell r="C738" t="str">
            <v>AR A1071/10</v>
          </cell>
          <cell r="D738" t="str">
            <v>AR A1071/9</v>
          </cell>
          <cell r="E738" t="str">
            <v>AR A1071/8</v>
          </cell>
          <cell r="F738" t="str">
            <v>AR A1071/7</v>
          </cell>
          <cell r="G738" t="str">
            <v>AR A1071/6</v>
          </cell>
          <cell r="H738" t="str">
            <v>AR A1071/5</v>
          </cell>
          <cell r="I738" t="str">
            <v>AR A1071/4</v>
          </cell>
          <cell r="J738" t="str">
            <v>AR A1071/3</v>
          </cell>
          <cell r="K738" t="str">
            <v>AR A1071/2</v>
          </cell>
          <cell r="L738" t="str">
            <v>AR A1071/1</v>
          </cell>
          <cell r="M738" t="str">
            <v>AR A134/4</v>
          </cell>
          <cell r="N738" t="str">
            <v>AR A134/5</v>
          </cell>
          <cell r="O738" t="str">
            <v>AR A134/6</v>
          </cell>
          <cell r="P738" t="str">
            <v>AR 6</v>
          </cell>
          <cell r="Q738" t="str">
            <v>AR 5</v>
          </cell>
          <cell r="R738" t="str">
            <v>AP D35</v>
          </cell>
          <cell r="S738">
            <v>0</v>
          </cell>
          <cell r="T738">
            <v>0</v>
          </cell>
          <cell r="U738">
            <v>0</v>
          </cell>
        </row>
        <row r="739">
          <cell r="B739" t="str">
            <v>AR A1214</v>
          </cell>
          <cell r="C739" t="str">
            <v>AR A1071/10</v>
          </cell>
          <cell r="D739" t="str">
            <v>AR A1071/9</v>
          </cell>
          <cell r="E739" t="str">
            <v>AR A1071/8</v>
          </cell>
          <cell r="F739" t="str">
            <v>AR A1071/7</v>
          </cell>
          <cell r="G739" t="str">
            <v>AR A1071/6</v>
          </cell>
          <cell r="H739" t="str">
            <v>AR A1071/5</v>
          </cell>
          <cell r="I739" t="str">
            <v>AR A1071/4</v>
          </cell>
          <cell r="J739" t="str">
            <v>AR A1071/3</v>
          </cell>
          <cell r="K739" t="str">
            <v>AR A1071/2</v>
          </cell>
          <cell r="L739" t="str">
            <v>AR A1071/1</v>
          </cell>
          <cell r="M739" t="str">
            <v>AR A134/4</v>
          </cell>
          <cell r="N739" t="str">
            <v>AR A134/5</v>
          </cell>
          <cell r="O739" t="str">
            <v>AR A134/6</v>
          </cell>
          <cell r="P739" t="str">
            <v>AR 6</v>
          </cell>
          <cell r="Q739" t="str">
            <v>AR 5</v>
          </cell>
          <cell r="R739" t="str">
            <v>AP D35</v>
          </cell>
          <cell r="S739">
            <v>0</v>
          </cell>
          <cell r="T739">
            <v>0</v>
          </cell>
          <cell r="U739">
            <v>0</v>
          </cell>
        </row>
        <row r="740">
          <cell r="B740" t="str">
            <v>AR A1214</v>
          </cell>
          <cell r="C740" t="str">
            <v>AR A1071/10</v>
          </cell>
          <cell r="D740" t="str">
            <v>AR A1071/9</v>
          </cell>
          <cell r="E740" t="str">
            <v>AR A1071/8</v>
          </cell>
          <cell r="F740" t="str">
            <v>AR A1071/7</v>
          </cell>
          <cell r="G740" t="str">
            <v>AR A1071/6</v>
          </cell>
          <cell r="H740" t="str">
            <v>AR A1071/5</v>
          </cell>
          <cell r="I740" t="str">
            <v>AR A1071/4</v>
          </cell>
          <cell r="J740" t="str">
            <v>AR A1071/3</v>
          </cell>
          <cell r="K740" t="str">
            <v>AR A1071/2</v>
          </cell>
          <cell r="L740" t="str">
            <v>AR A1071/1</v>
          </cell>
          <cell r="M740" t="str">
            <v>AR A134/4</v>
          </cell>
          <cell r="N740" t="str">
            <v>AR A134/5</v>
          </cell>
          <cell r="O740" t="str">
            <v>AR A134/6</v>
          </cell>
          <cell r="P740" t="str">
            <v>AR 6</v>
          </cell>
          <cell r="Q740" t="str">
            <v>AR 5</v>
          </cell>
          <cell r="R740" t="str">
            <v>AP D35</v>
          </cell>
          <cell r="S740">
            <v>0</v>
          </cell>
          <cell r="T740">
            <v>0</v>
          </cell>
          <cell r="U740">
            <v>0</v>
          </cell>
        </row>
        <row r="741">
          <cell r="B741" t="str">
            <v>AR A1214</v>
          </cell>
          <cell r="C741" t="str">
            <v>AR A1071/10</v>
          </cell>
          <cell r="D741" t="str">
            <v>AR A1071/9</v>
          </cell>
          <cell r="E741" t="str">
            <v>AR A1071/8</v>
          </cell>
          <cell r="F741" t="str">
            <v>AR A1071/7</v>
          </cell>
          <cell r="G741" t="str">
            <v>AR A1071/6</v>
          </cell>
          <cell r="H741" t="str">
            <v>AR A1071/5</v>
          </cell>
          <cell r="I741" t="str">
            <v>AR A1071/4</v>
          </cell>
          <cell r="J741" t="str">
            <v>AR A1071/3</v>
          </cell>
          <cell r="K741" t="str">
            <v>AR A1071/2</v>
          </cell>
          <cell r="L741" t="str">
            <v>AR A1071/1</v>
          </cell>
          <cell r="M741" t="str">
            <v>AR A134/4</v>
          </cell>
          <cell r="N741" t="str">
            <v>AR A134/5</v>
          </cell>
          <cell r="O741" t="str">
            <v>AR A134/6</v>
          </cell>
          <cell r="P741" t="str">
            <v>AR 6</v>
          </cell>
          <cell r="Q741" t="str">
            <v>AR 5</v>
          </cell>
          <cell r="R741" t="str">
            <v>AP D35</v>
          </cell>
          <cell r="S741">
            <v>0</v>
          </cell>
          <cell r="T741">
            <v>0</v>
          </cell>
          <cell r="U741">
            <v>0</v>
          </cell>
        </row>
        <row r="742">
          <cell r="B742" t="str">
            <v>AR A1214</v>
          </cell>
          <cell r="C742" t="str">
            <v>AR A1071/10</v>
          </cell>
          <cell r="D742" t="str">
            <v>AR A1071/9</v>
          </cell>
          <cell r="E742" t="str">
            <v>AR A1071/8</v>
          </cell>
          <cell r="F742" t="str">
            <v>AR A1071/7</v>
          </cell>
          <cell r="G742" t="str">
            <v>AR A1071/6</v>
          </cell>
          <cell r="H742" t="str">
            <v>AR A1071/5</v>
          </cell>
          <cell r="I742" t="str">
            <v>AR A1071/4</v>
          </cell>
          <cell r="J742" t="str">
            <v>AR A1071/3</v>
          </cell>
          <cell r="K742" t="str">
            <v>AR A1071/2</v>
          </cell>
          <cell r="L742" t="str">
            <v>AR A1071/1</v>
          </cell>
          <cell r="M742" t="str">
            <v>AR A134/4</v>
          </cell>
          <cell r="N742" t="str">
            <v>AR A134/5</v>
          </cell>
          <cell r="O742" t="str">
            <v>AR A134/6</v>
          </cell>
          <cell r="P742" t="str">
            <v>AR 6</v>
          </cell>
          <cell r="Q742" t="str">
            <v>AR 5</v>
          </cell>
          <cell r="R742" t="str">
            <v>AP D35</v>
          </cell>
          <cell r="S742">
            <v>0</v>
          </cell>
          <cell r="T742">
            <v>0</v>
          </cell>
          <cell r="U742">
            <v>0</v>
          </cell>
        </row>
        <row r="743">
          <cell r="B743" t="str">
            <v>AR A1214</v>
          </cell>
          <cell r="C743" t="str">
            <v>AR A1071/10</v>
          </cell>
          <cell r="D743" t="str">
            <v>AR A1071/9</v>
          </cell>
          <cell r="E743" t="str">
            <v>AR A1071/8</v>
          </cell>
          <cell r="F743" t="str">
            <v>AR A1071/7</v>
          </cell>
          <cell r="G743" t="str">
            <v>AR A1071/6</v>
          </cell>
          <cell r="H743" t="str">
            <v>AR A1071/5</v>
          </cell>
          <cell r="I743" t="str">
            <v>AR A1071/4</v>
          </cell>
          <cell r="J743" t="str">
            <v>AR A1071/3</v>
          </cell>
          <cell r="K743" t="str">
            <v>AR A1071/2</v>
          </cell>
          <cell r="L743" t="str">
            <v>AR A1071/1</v>
          </cell>
          <cell r="M743" t="str">
            <v>AR A134/4</v>
          </cell>
          <cell r="N743" t="str">
            <v>AR A134/5</v>
          </cell>
          <cell r="O743" t="str">
            <v>AR A134/6</v>
          </cell>
          <cell r="P743" t="str">
            <v>AR 6</v>
          </cell>
          <cell r="Q743" t="str">
            <v>AR 5</v>
          </cell>
          <cell r="R743" t="str">
            <v>AP D35</v>
          </cell>
          <cell r="S743">
            <v>0</v>
          </cell>
          <cell r="T743">
            <v>0</v>
          </cell>
          <cell r="U743">
            <v>0</v>
          </cell>
        </row>
        <row r="744">
          <cell r="B744" t="str">
            <v>AR A1214</v>
          </cell>
          <cell r="C744" t="str">
            <v>AR A1071/10</v>
          </cell>
          <cell r="D744" t="str">
            <v>AR A1071/9</v>
          </cell>
          <cell r="E744" t="str">
            <v>AR A1071/8</v>
          </cell>
          <cell r="F744" t="str">
            <v>AR A1071/7</v>
          </cell>
          <cell r="G744" t="str">
            <v>AR A1071/6</v>
          </cell>
          <cell r="H744" t="str">
            <v>AR A1071/5</v>
          </cell>
          <cell r="I744" t="str">
            <v>AR A1071/4</v>
          </cell>
          <cell r="J744" t="str">
            <v>AR A1071/3</v>
          </cell>
          <cell r="K744" t="str">
            <v>AR A1071/2</v>
          </cell>
          <cell r="L744" t="str">
            <v>AR A1071/1</v>
          </cell>
          <cell r="M744" t="str">
            <v>AR A134/4</v>
          </cell>
          <cell r="N744" t="str">
            <v>AR A134/5</v>
          </cell>
          <cell r="O744" t="str">
            <v>AR A134/6</v>
          </cell>
          <cell r="P744" t="str">
            <v>AR 6</v>
          </cell>
          <cell r="Q744" t="str">
            <v>AR 5</v>
          </cell>
          <cell r="R744" t="str">
            <v>AP D35</v>
          </cell>
          <cell r="S744">
            <v>0</v>
          </cell>
          <cell r="T744">
            <v>0</v>
          </cell>
          <cell r="U744">
            <v>0</v>
          </cell>
        </row>
        <row r="745">
          <cell r="B745" t="str">
            <v>AR A1214</v>
          </cell>
          <cell r="C745" t="str">
            <v>AR A1071/10</v>
          </cell>
          <cell r="D745" t="str">
            <v>AR A1071/9</v>
          </cell>
          <cell r="E745" t="str">
            <v>AR A1071/8</v>
          </cell>
          <cell r="F745" t="str">
            <v>AR A1071/7</v>
          </cell>
          <cell r="G745" t="str">
            <v>AR A1071/6</v>
          </cell>
          <cell r="H745" t="str">
            <v>AR A1071/5</v>
          </cell>
          <cell r="I745" t="str">
            <v>AR A1071/4</v>
          </cell>
          <cell r="J745" t="str">
            <v>AR A1071/3</v>
          </cell>
          <cell r="K745" t="str">
            <v>AR A1071/2</v>
          </cell>
          <cell r="L745" t="str">
            <v>AR A1071/1</v>
          </cell>
          <cell r="M745" t="str">
            <v>AR A134/4</v>
          </cell>
          <cell r="N745" t="str">
            <v>AR A134/5</v>
          </cell>
          <cell r="O745" t="str">
            <v>AR A134/6</v>
          </cell>
          <cell r="P745" t="str">
            <v>AR 6</v>
          </cell>
          <cell r="Q745" t="str">
            <v>AR 5</v>
          </cell>
          <cell r="R745" t="str">
            <v>AP D35</v>
          </cell>
          <cell r="S745">
            <v>0</v>
          </cell>
          <cell r="T745">
            <v>0</v>
          </cell>
          <cell r="U745">
            <v>0</v>
          </cell>
        </row>
        <row r="746">
          <cell r="B746" t="str">
            <v>AR A1214</v>
          </cell>
          <cell r="C746" t="str">
            <v>AR A1071/10</v>
          </cell>
          <cell r="D746" t="str">
            <v>AR A1071/9</v>
          </cell>
          <cell r="E746" t="str">
            <v>AR A1071/8</v>
          </cell>
          <cell r="F746" t="str">
            <v>AR A1071/7</v>
          </cell>
          <cell r="G746" t="str">
            <v>AR A1071/6</v>
          </cell>
          <cell r="H746" t="str">
            <v>AR A1071/5</v>
          </cell>
          <cell r="I746" t="str">
            <v>AR A1071/4</v>
          </cell>
          <cell r="J746" t="str">
            <v>AR A1071/3</v>
          </cell>
          <cell r="K746" t="str">
            <v>AR A1071/2</v>
          </cell>
          <cell r="L746" t="str">
            <v>AR A1071/1</v>
          </cell>
          <cell r="M746" t="str">
            <v>AR A134/4</v>
          </cell>
          <cell r="N746" t="str">
            <v>AR A134/5</v>
          </cell>
          <cell r="O746" t="str">
            <v>AR A134/6</v>
          </cell>
          <cell r="P746" t="str">
            <v>AR 6</v>
          </cell>
          <cell r="Q746" t="str">
            <v>AR 5</v>
          </cell>
          <cell r="R746" t="str">
            <v>AP D35</v>
          </cell>
          <cell r="S746">
            <v>0</v>
          </cell>
          <cell r="T746">
            <v>0</v>
          </cell>
          <cell r="U746">
            <v>0</v>
          </cell>
        </row>
        <row r="747">
          <cell r="B747" t="str">
            <v>AR A1214</v>
          </cell>
          <cell r="C747" t="str">
            <v>AR A1071/10</v>
          </cell>
          <cell r="D747" t="str">
            <v>AR A1071/9</v>
          </cell>
          <cell r="E747" t="str">
            <v>AR A1071/8</v>
          </cell>
          <cell r="F747" t="str">
            <v>AR A1071/7</v>
          </cell>
          <cell r="G747" t="str">
            <v>AR A1071/6</v>
          </cell>
          <cell r="H747" t="str">
            <v>AR A1071/5</v>
          </cell>
          <cell r="I747" t="str">
            <v>AR A1071/4</v>
          </cell>
          <cell r="J747" t="str">
            <v>AR A1071/3</v>
          </cell>
          <cell r="K747" t="str">
            <v>AR A1071/2</v>
          </cell>
          <cell r="L747" t="str">
            <v>AR A1071/1</v>
          </cell>
          <cell r="M747" t="str">
            <v>AR A134/4</v>
          </cell>
          <cell r="N747" t="str">
            <v>AR A134/5</v>
          </cell>
          <cell r="O747" t="str">
            <v>AR A134/6</v>
          </cell>
          <cell r="P747" t="str">
            <v>AR 6</v>
          </cell>
          <cell r="Q747" t="str">
            <v>AR 5</v>
          </cell>
          <cell r="R747" t="str">
            <v>AP D35</v>
          </cell>
          <cell r="S747">
            <v>0</v>
          </cell>
          <cell r="T747">
            <v>0</v>
          </cell>
          <cell r="U747">
            <v>0</v>
          </cell>
        </row>
        <row r="748">
          <cell r="B748" t="str">
            <v>AR A1214</v>
          </cell>
          <cell r="C748" t="str">
            <v>AR A1071/10</v>
          </cell>
          <cell r="D748" t="str">
            <v>AR A1071/9</v>
          </cell>
          <cell r="E748" t="str">
            <v>AR A1071/8</v>
          </cell>
          <cell r="F748" t="str">
            <v>AR A1071/7</v>
          </cell>
          <cell r="G748" t="str">
            <v>AR A1071/6</v>
          </cell>
          <cell r="H748" t="str">
            <v>AR A1071/5</v>
          </cell>
          <cell r="I748" t="str">
            <v>AR A1071/4</v>
          </cell>
          <cell r="J748" t="str">
            <v>AR A1071/3</v>
          </cell>
          <cell r="K748" t="str">
            <v>AR A1071/2</v>
          </cell>
          <cell r="L748" t="str">
            <v>AR A1071/1</v>
          </cell>
          <cell r="M748" t="str">
            <v>AR A134/4</v>
          </cell>
          <cell r="N748" t="str">
            <v>AR A134/5</v>
          </cell>
          <cell r="O748" t="str">
            <v>AR A134/6</v>
          </cell>
          <cell r="P748" t="str">
            <v>AR 6</v>
          </cell>
          <cell r="Q748" t="str">
            <v>AR 5</v>
          </cell>
          <cell r="R748" t="str">
            <v>AP D35</v>
          </cell>
          <cell r="S748">
            <v>0</v>
          </cell>
          <cell r="T748">
            <v>0</v>
          </cell>
          <cell r="U748">
            <v>0</v>
          </cell>
        </row>
        <row r="749">
          <cell r="B749" t="str">
            <v>AR A1214</v>
          </cell>
          <cell r="C749" t="str">
            <v>AR A1071/10</v>
          </cell>
          <cell r="D749" t="str">
            <v>AR A1071/9</v>
          </cell>
          <cell r="E749" t="str">
            <v>AR A1071/8</v>
          </cell>
          <cell r="F749" t="str">
            <v>AR A1071/7</v>
          </cell>
          <cell r="G749" t="str">
            <v>AR A1071/6</v>
          </cell>
          <cell r="H749" t="str">
            <v>AR A1071/5</v>
          </cell>
          <cell r="I749" t="str">
            <v>AR A1071/4</v>
          </cell>
          <cell r="J749" t="str">
            <v>AR A1071/3</v>
          </cell>
          <cell r="K749" t="str">
            <v>AR A1071/2</v>
          </cell>
          <cell r="L749" t="str">
            <v>AR A1071/1</v>
          </cell>
          <cell r="M749" t="str">
            <v>AR A134/4</v>
          </cell>
          <cell r="N749" t="str">
            <v>AR A134/5</v>
          </cell>
          <cell r="O749" t="str">
            <v>AR A134/6</v>
          </cell>
          <cell r="P749" t="str">
            <v>AR 6</v>
          </cell>
          <cell r="Q749" t="str">
            <v>AR 5</v>
          </cell>
          <cell r="R749" t="str">
            <v>AP30</v>
          </cell>
          <cell r="S749">
            <v>0</v>
          </cell>
          <cell r="T749">
            <v>0</v>
          </cell>
          <cell r="U749">
            <v>0</v>
          </cell>
        </row>
        <row r="750">
          <cell r="B750" t="str">
            <v>AR A1214</v>
          </cell>
          <cell r="C750" t="str">
            <v>AR A1071/10</v>
          </cell>
          <cell r="D750" t="str">
            <v>AR A1071/9</v>
          </cell>
          <cell r="E750" t="str">
            <v>AR A1071/8</v>
          </cell>
          <cell r="F750" t="str">
            <v>AR A1071/7</v>
          </cell>
          <cell r="G750" t="str">
            <v>AR A1071/6</v>
          </cell>
          <cell r="H750" t="str">
            <v>AR A1071/5</v>
          </cell>
          <cell r="I750" t="str">
            <v>AR A1071/4</v>
          </cell>
          <cell r="J750" t="str">
            <v>AR A1071/3</v>
          </cell>
          <cell r="K750" t="str">
            <v>AR A1071/2</v>
          </cell>
          <cell r="L750" t="str">
            <v>AR A1071/1</v>
          </cell>
          <cell r="M750" t="str">
            <v>AR A134/4</v>
          </cell>
          <cell r="N750" t="str">
            <v>AR A134/5</v>
          </cell>
          <cell r="O750" t="str">
            <v>AR A134/6</v>
          </cell>
          <cell r="P750" t="str">
            <v>AR 6</v>
          </cell>
          <cell r="Q750" t="str">
            <v>AR 5</v>
          </cell>
          <cell r="R750" t="str">
            <v>AP30</v>
          </cell>
          <cell r="S750">
            <v>0</v>
          </cell>
          <cell r="T750">
            <v>0</v>
          </cell>
          <cell r="U750">
            <v>0</v>
          </cell>
        </row>
        <row r="751">
          <cell r="B751" t="str">
            <v>AR A1214</v>
          </cell>
          <cell r="C751" t="str">
            <v>AR A1071/10</v>
          </cell>
          <cell r="D751" t="str">
            <v>AR A1071/9</v>
          </cell>
          <cell r="E751" t="str">
            <v>AR A1071/8</v>
          </cell>
          <cell r="F751" t="str">
            <v>AR A1071/7</v>
          </cell>
          <cell r="G751" t="str">
            <v>AR A1071/6</v>
          </cell>
          <cell r="H751" t="str">
            <v>AR A1071/5</v>
          </cell>
          <cell r="I751" t="str">
            <v>AR A1071/4</v>
          </cell>
          <cell r="J751" t="str">
            <v>AR A1071/3</v>
          </cell>
          <cell r="K751" t="str">
            <v>AR A1071/2</v>
          </cell>
          <cell r="L751" t="str">
            <v>AR A1071/1</v>
          </cell>
          <cell r="M751" t="str">
            <v>AR A134/4</v>
          </cell>
          <cell r="N751" t="str">
            <v>AR A134/5</v>
          </cell>
          <cell r="O751" t="str">
            <v>AR A134/6</v>
          </cell>
          <cell r="P751" t="str">
            <v>AR 6</v>
          </cell>
          <cell r="Q751" t="str">
            <v>AR 5</v>
          </cell>
          <cell r="R751" t="str">
            <v>AP30</v>
          </cell>
          <cell r="S751">
            <v>0</v>
          </cell>
          <cell r="T751">
            <v>0</v>
          </cell>
          <cell r="U751">
            <v>0</v>
          </cell>
        </row>
        <row r="752">
          <cell r="B752" t="str">
            <v>AR A1214</v>
          </cell>
          <cell r="C752" t="str">
            <v>AR A1071/10</v>
          </cell>
          <cell r="D752" t="str">
            <v>AR A1071/9</v>
          </cell>
          <cell r="E752" t="str">
            <v>AR A1071/8</v>
          </cell>
          <cell r="F752" t="str">
            <v>AR A1071/7</v>
          </cell>
          <cell r="G752" t="str">
            <v>AR A1071/6</v>
          </cell>
          <cell r="H752" t="str">
            <v>AR A1071/5</v>
          </cell>
          <cell r="I752" t="str">
            <v>AR A1071/4</v>
          </cell>
          <cell r="J752" t="str">
            <v>AR A1071/3</v>
          </cell>
          <cell r="K752" t="str">
            <v>AR A1071/2</v>
          </cell>
          <cell r="L752" t="str">
            <v>AR A1071/1</v>
          </cell>
          <cell r="M752" t="str">
            <v>AR A134/4</v>
          </cell>
          <cell r="N752" t="str">
            <v>AR A134/5</v>
          </cell>
          <cell r="O752" t="str">
            <v>AR A134/6</v>
          </cell>
          <cell r="P752" t="str">
            <v>AR 6</v>
          </cell>
          <cell r="Q752" t="str">
            <v>AR 5</v>
          </cell>
          <cell r="R752" t="str">
            <v>AP30</v>
          </cell>
          <cell r="S752">
            <v>0</v>
          </cell>
          <cell r="T752">
            <v>0</v>
          </cell>
          <cell r="U752">
            <v>0</v>
          </cell>
        </row>
        <row r="753">
          <cell r="B753" t="str">
            <v>AR A1214</v>
          </cell>
          <cell r="C753" t="str">
            <v>AR A1071/10</v>
          </cell>
          <cell r="D753" t="str">
            <v>AR A1071/9</v>
          </cell>
          <cell r="E753" t="str">
            <v>AR A1071/8</v>
          </cell>
          <cell r="F753" t="str">
            <v>AR A1071/7</v>
          </cell>
          <cell r="G753" t="str">
            <v>AR A1071/6</v>
          </cell>
          <cell r="H753" t="str">
            <v>AR A1071/5</v>
          </cell>
          <cell r="I753" t="str">
            <v>AR A1071/4</v>
          </cell>
          <cell r="J753" t="str">
            <v>AR A1071/3</v>
          </cell>
          <cell r="K753" t="str">
            <v>AR A1071/2</v>
          </cell>
          <cell r="L753" t="str">
            <v>AR A1071/1</v>
          </cell>
          <cell r="M753" t="str">
            <v>AR A134/4</v>
          </cell>
          <cell r="N753" t="str">
            <v>AR A134/5</v>
          </cell>
          <cell r="O753" t="str">
            <v>AR A134/6</v>
          </cell>
          <cell r="P753" t="str">
            <v>AR 6</v>
          </cell>
          <cell r="Q753" t="str">
            <v>AR 5</v>
          </cell>
          <cell r="R753" t="str">
            <v>AP30</v>
          </cell>
          <cell r="S753">
            <v>0</v>
          </cell>
          <cell r="T753">
            <v>0</v>
          </cell>
          <cell r="U753">
            <v>0</v>
          </cell>
        </row>
        <row r="754">
          <cell r="B754" t="str">
            <v>AR A1214</v>
          </cell>
          <cell r="C754" t="str">
            <v>AR A1071/10</v>
          </cell>
          <cell r="D754" t="str">
            <v>AR A1071/9</v>
          </cell>
          <cell r="E754" t="str">
            <v>AR A1071/8</v>
          </cell>
          <cell r="F754" t="str">
            <v>AR A1071/7</v>
          </cell>
          <cell r="G754" t="str">
            <v>AR A1071/6</v>
          </cell>
          <cell r="H754" t="str">
            <v>AR A1071/5</v>
          </cell>
          <cell r="I754" t="str">
            <v>AR A1071/4</v>
          </cell>
          <cell r="J754" t="str">
            <v>AR A1071/3</v>
          </cell>
          <cell r="K754" t="str">
            <v>AR A1071/2</v>
          </cell>
          <cell r="L754" t="str">
            <v>AR A1071/1</v>
          </cell>
          <cell r="M754" t="str">
            <v>AR A134/4</v>
          </cell>
          <cell r="N754" t="str">
            <v>AR A134/5</v>
          </cell>
          <cell r="O754" t="str">
            <v>AR A134/6</v>
          </cell>
          <cell r="P754" t="str">
            <v>AR 6</v>
          </cell>
          <cell r="Q754" t="str">
            <v>AR 5</v>
          </cell>
          <cell r="R754" t="str">
            <v>AP30</v>
          </cell>
          <cell r="S754">
            <v>0</v>
          </cell>
          <cell r="T754">
            <v>0</v>
          </cell>
          <cell r="U754">
            <v>0</v>
          </cell>
        </row>
        <row r="755">
          <cell r="B755" t="str">
            <v>AR A1214</v>
          </cell>
          <cell r="C755" t="str">
            <v>AR A1071/10</v>
          </cell>
          <cell r="D755" t="str">
            <v>AR A1071/9</v>
          </cell>
          <cell r="E755" t="str">
            <v>AR A1071/8</v>
          </cell>
          <cell r="F755" t="str">
            <v>AR A1071/7</v>
          </cell>
          <cell r="G755" t="str">
            <v>AR A1071/6</v>
          </cell>
          <cell r="H755" t="str">
            <v>AR A1071/5</v>
          </cell>
          <cell r="I755" t="str">
            <v>AR A1071/4</v>
          </cell>
          <cell r="J755" t="str">
            <v>AR A1071/3</v>
          </cell>
          <cell r="K755" t="str">
            <v>AR A1071/2</v>
          </cell>
          <cell r="L755" t="str">
            <v>AR A1071/1</v>
          </cell>
          <cell r="M755" t="str">
            <v>AR A134/4</v>
          </cell>
          <cell r="N755" t="str">
            <v>AR A134/5</v>
          </cell>
          <cell r="O755" t="str">
            <v>AR A134/6</v>
          </cell>
          <cell r="P755" t="str">
            <v>AR 6</v>
          </cell>
          <cell r="Q755" t="str">
            <v>AR 5</v>
          </cell>
          <cell r="R755" t="str">
            <v>AP30</v>
          </cell>
          <cell r="S755">
            <v>0</v>
          </cell>
          <cell r="T755">
            <v>0</v>
          </cell>
          <cell r="U755">
            <v>0</v>
          </cell>
        </row>
        <row r="756">
          <cell r="B756" t="str">
            <v>AR A1214</v>
          </cell>
          <cell r="C756" t="str">
            <v>AR A1071/10</v>
          </cell>
          <cell r="D756" t="str">
            <v>AR A1071/9</v>
          </cell>
          <cell r="E756" t="str">
            <v>AR A1071/8</v>
          </cell>
          <cell r="F756" t="str">
            <v>AR A1071/7</v>
          </cell>
          <cell r="G756" t="str">
            <v>AR A1071/6</v>
          </cell>
          <cell r="H756" t="str">
            <v>AR A1071/5</v>
          </cell>
          <cell r="I756" t="str">
            <v>AR A1071/4</v>
          </cell>
          <cell r="J756" t="str">
            <v>AR A1071/3</v>
          </cell>
          <cell r="K756" t="str">
            <v>AR A1071/2</v>
          </cell>
          <cell r="L756" t="str">
            <v>AR A1071/1</v>
          </cell>
          <cell r="M756" t="str">
            <v>AR A134/4</v>
          </cell>
          <cell r="N756" t="str">
            <v>AR A134/5</v>
          </cell>
          <cell r="O756" t="str">
            <v>AR A134/6</v>
          </cell>
          <cell r="P756" t="str">
            <v>AR 6</v>
          </cell>
          <cell r="Q756" t="str">
            <v>AR 5</v>
          </cell>
          <cell r="R756" t="str">
            <v>AP30</v>
          </cell>
          <cell r="S756">
            <v>0</v>
          </cell>
          <cell r="T756">
            <v>0</v>
          </cell>
          <cell r="U756">
            <v>0</v>
          </cell>
        </row>
        <row r="757">
          <cell r="B757" t="str">
            <v>AR A1214</v>
          </cell>
          <cell r="C757" t="str">
            <v>AR A1071/10</v>
          </cell>
          <cell r="D757" t="str">
            <v>AR A1071/9</v>
          </cell>
          <cell r="E757" t="str">
            <v>AR A1071/8</v>
          </cell>
          <cell r="F757" t="str">
            <v>AR A1071/7</v>
          </cell>
          <cell r="G757" t="str">
            <v>AR A1071/6</v>
          </cell>
          <cell r="H757" t="str">
            <v>AR A1071/5</v>
          </cell>
          <cell r="I757" t="str">
            <v>AR A1071/4</v>
          </cell>
          <cell r="J757" t="str">
            <v>AR A1071/3</v>
          </cell>
          <cell r="K757" t="str">
            <v>AR A1071/2</v>
          </cell>
          <cell r="L757" t="str">
            <v>AR A1071/1</v>
          </cell>
          <cell r="M757" t="str">
            <v>AR A134/4</v>
          </cell>
          <cell r="N757" t="str">
            <v>AR A134/5</v>
          </cell>
          <cell r="O757" t="str">
            <v>AR A134/6</v>
          </cell>
          <cell r="P757" t="str">
            <v>AR 6</v>
          </cell>
          <cell r="Q757" t="str">
            <v>AR 5</v>
          </cell>
          <cell r="R757" t="str">
            <v>AP30</v>
          </cell>
          <cell r="S757">
            <v>0</v>
          </cell>
          <cell r="T757">
            <v>0</v>
          </cell>
          <cell r="U757">
            <v>0</v>
          </cell>
        </row>
        <row r="758">
          <cell r="B758" t="str">
            <v>AR A1214</v>
          </cell>
          <cell r="C758" t="str">
            <v>AR A1071/10</v>
          </cell>
          <cell r="D758" t="str">
            <v>AR A1071/9</v>
          </cell>
          <cell r="E758" t="str">
            <v>AR A1071/8</v>
          </cell>
          <cell r="F758" t="str">
            <v>AR A1071/7</v>
          </cell>
          <cell r="G758" t="str">
            <v>AR A1071/6</v>
          </cell>
          <cell r="H758" t="str">
            <v>AR A1071/5</v>
          </cell>
          <cell r="I758" t="str">
            <v>AR A1071/4</v>
          </cell>
          <cell r="J758" t="str">
            <v>AR A1071/3</v>
          </cell>
          <cell r="K758" t="str">
            <v>AR A1071/2</v>
          </cell>
          <cell r="L758" t="str">
            <v>AR A1071/1</v>
          </cell>
          <cell r="M758" t="str">
            <v>AR A134/4</v>
          </cell>
          <cell r="N758" t="str">
            <v>AR A134/5</v>
          </cell>
          <cell r="O758" t="str">
            <v>AR A134/6</v>
          </cell>
          <cell r="P758" t="str">
            <v>AR 6</v>
          </cell>
          <cell r="Q758" t="str">
            <v>AR 5</v>
          </cell>
          <cell r="R758" t="str">
            <v>AP30</v>
          </cell>
          <cell r="S758">
            <v>0</v>
          </cell>
          <cell r="T758">
            <v>0</v>
          </cell>
          <cell r="U758">
            <v>0</v>
          </cell>
        </row>
        <row r="759">
          <cell r="B759" t="str">
            <v>AR A1214</v>
          </cell>
          <cell r="C759" t="str">
            <v>AR A1071/10</v>
          </cell>
          <cell r="D759" t="str">
            <v>AR A1071/9</v>
          </cell>
          <cell r="E759" t="str">
            <v>AR A1071/8</v>
          </cell>
          <cell r="F759" t="str">
            <v>AR A1071/7</v>
          </cell>
          <cell r="G759" t="str">
            <v>AR A1071/6</v>
          </cell>
          <cell r="H759" t="str">
            <v>AR A1071/5</v>
          </cell>
          <cell r="I759" t="str">
            <v>AR A1071/4</v>
          </cell>
          <cell r="J759" t="str">
            <v>AR A1071/3</v>
          </cell>
          <cell r="K759" t="str">
            <v>AR A1071/2</v>
          </cell>
          <cell r="L759" t="str">
            <v>AR A1071/1</v>
          </cell>
          <cell r="M759" t="str">
            <v>AR A134/4</v>
          </cell>
          <cell r="N759" t="str">
            <v>AR A134/5</v>
          </cell>
          <cell r="O759" t="str">
            <v>AR A134/6</v>
          </cell>
          <cell r="P759" t="str">
            <v>AR 6</v>
          </cell>
          <cell r="Q759" t="str">
            <v>AR 5</v>
          </cell>
          <cell r="R759" t="str">
            <v>AP30</v>
          </cell>
          <cell r="S759">
            <v>0</v>
          </cell>
          <cell r="T759">
            <v>0</v>
          </cell>
          <cell r="U759">
            <v>0</v>
          </cell>
        </row>
        <row r="760">
          <cell r="B760" t="str">
            <v>AR A1214</v>
          </cell>
          <cell r="C760" t="str">
            <v>AR A1071/10</v>
          </cell>
          <cell r="D760" t="str">
            <v>AR A1071/9</v>
          </cell>
          <cell r="E760" t="str">
            <v>AR A1071/8</v>
          </cell>
          <cell r="F760" t="str">
            <v>AR A1071/7</v>
          </cell>
          <cell r="G760" t="str">
            <v>AR A1071/6</v>
          </cell>
          <cell r="H760" t="str">
            <v>AR A1071/5</v>
          </cell>
          <cell r="I760" t="str">
            <v>AR A1071/4</v>
          </cell>
          <cell r="J760" t="str">
            <v>AR A1071/3</v>
          </cell>
          <cell r="K760" t="str">
            <v>AR A1071/2</v>
          </cell>
          <cell r="L760" t="str">
            <v>AR A1071/1</v>
          </cell>
          <cell r="M760" t="str">
            <v>AR A134/4</v>
          </cell>
          <cell r="N760" t="str">
            <v>AR A134/5</v>
          </cell>
          <cell r="O760" t="str">
            <v>AR A134/6</v>
          </cell>
          <cell r="P760" t="str">
            <v>AR 6</v>
          </cell>
          <cell r="Q760" t="str">
            <v>AR 5</v>
          </cell>
          <cell r="R760" t="str">
            <v>AP30</v>
          </cell>
          <cell r="S760">
            <v>0</v>
          </cell>
          <cell r="T760">
            <v>0</v>
          </cell>
          <cell r="U760">
            <v>0</v>
          </cell>
        </row>
        <row r="761">
          <cell r="B761" t="str">
            <v>AR A1214</v>
          </cell>
          <cell r="C761" t="str">
            <v>AR A1071/10</v>
          </cell>
          <cell r="D761" t="str">
            <v>AR A1071/9</v>
          </cell>
          <cell r="E761" t="str">
            <v>AR A1071/8</v>
          </cell>
          <cell r="F761" t="str">
            <v>AR A1071/7</v>
          </cell>
          <cell r="G761" t="str">
            <v>AR A1071/6</v>
          </cell>
          <cell r="H761" t="str">
            <v>AR A1071/5</v>
          </cell>
          <cell r="I761" t="str">
            <v>AR A1071/4</v>
          </cell>
          <cell r="J761" t="str">
            <v>AR A1071/3</v>
          </cell>
          <cell r="K761" t="str">
            <v>AR A1071/2</v>
          </cell>
          <cell r="L761" t="str">
            <v>AR A1071/1</v>
          </cell>
          <cell r="M761" t="str">
            <v>AR A134/4</v>
          </cell>
          <cell r="N761" t="str">
            <v>AR A134/5</v>
          </cell>
          <cell r="O761" t="str">
            <v>AR A134/6</v>
          </cell>
          <cell r="P761" t="str">
            <v>AR 6</v>
          </cell>
          <cell r="Q761" t="str">
            <v>AR 5</v>
          </cell>
          <cell r="R761" t="str">
            <v>AP D36</v>
          </cell>
          <cell r="S761">
            <v>0</v>
          </cell>
          <cell r="T761">
            <v>0</v>
          </cell>
          <cell r="U761">
            <v>0</v>
          </cell>
        </row>
        <row r="762">
          <cell r="B762" t="str">
            <v>AR A1214</v>
          </cell>
          <cell r="C762" t="str">
            <v>AR A1071/10</v>
          </cell>
          <cell r="D762" t="str">
            <v>AR A1071/9</v>
          </cell>
          <cell r="E762" t="str">
            <v>AR A1071/8</v>
          </cell>
          <cell r="F762" t="str">
            <v>AR A1071/7</v>
          </cell>
          <cell r="G762" t="str">
            <v>AR A1071/6</v>
          </cell>
          <cell r="H762" t="str">
            <v>AR A1071/5</v>
          </cell>
          <cell r="I762" t="str">
            <v>AR A1071/4</v>
          </cell>
          <cell r="J762" t="str">
            <v>AR A1071/3</v>
          </cell>
          <cell r="K762" t="str">
            <v>AR A1071/2</v>
          </cell>
          <cell r="L762" t="str">
            <v>AR A1071/1</v>
          </cell>
          <cell r="M762" t="str">
            <v>AR A134/4</v>
          </cell>
          <cell r="N762" t="str">
            <v>AR A134/5</v>
          </cell>
          <cell r="O762" t="str">
            <v>AR A134/6</v>
          </cell>
          <cell r="P762" t="str">
            <v>AR 6</v>
          </cell>
          <cell r="Q762" t="str">
            <v>AR 5</v>
          </cell>
          <cell r="R762" t="str">
            <v>AP D36</v>
          </cell>
          <cell r="S762">
            <v>0</v>
          </cell>
          <cell r="T762">
            <v>0</v>
          </cell>
          <cell r="U762">
            <v>0</v>
          </cell>
        </row>
        <row r="763">
          <cell r="B763" t="str">
            <v>AR A1214</v>
          </cell>
          <cell r="C763" t="str">
            <v>AR A1071/10</v>
          </cell>
          <cell r="D763" t="str">
            <v>AR A1071/9</v>
          </cell>
          <cell r="E763" t="str">
            <v>AR A1071/8</v>
          </cell>
          <cell r="F763" t="str">
            <v>AR A1071/7</v>
          </cell>
          <cell r="G763" t="str">
            <v>AR A1071/6</v>
          </cell>
          <cell r="H763" t="str">
            <v>AR A1071/5</v>
          </cell>
          <cell r="I763" t="str">
            <v>AR A1071/4</v>
          </cell>
          <cell r="J763" t="str">
            <v>AR A1071/3</v>
          </cell>
          <cell r="K763" t="str">
            <v>AR A1071/2</v>
          </cell>
          <cell r="L763" t="str">
            <v>AR A1071/1</v>
          </cell>
          <cell r="M763" t="str">
            <v>AR A134/4</v>
          </cell>
          <cell r="N763" t="str">
            <v>AR A134/5</v>
          </cell>
          <cell r="O763" t="str">
            <v>AR A134/6</v>
          </cell>
          <cell r="P763" t="str">
            <v>AR 6</v>
          </cell>
          <cell r="Q763" t="str">
            <v>AR 5</v>
          </cell>
          <cell r="R763" t="str">
            <v>AP D36</v>
          </cell>
          <cell r="S763">
            <v>0</v>
          </cell>
          <cell r="T763">
            <v>0</v>
          </cell>
          <cell r="U763">
            <v>0</v>
          </cell>
        </row>
        <row r="764">
          <cell r="B764" t="str">
            <v>AR A1214</v>
          </cell>
          <cell r="C764" t="str">
            <v>AR A1071/10</v>
          </cell>
          <cell r="D764" t="str">
            <v>AR A1071/9</v>
          </cell>
          <cell r="E764" t="str">
            <v>AR A1071/8</v>
          </cell>
          <cell r="F764" t="str">
            <v>AR A1071/7</v>
          </cell>
          <cell r="G764" t="str">
            <v>AR A1071/6</v>
          </cell>
          <cell r="H764" t="str">
            <v>AR A1071/5</v>
          </cell>
          <cell r="I764" t="str">
            <v>AR A1071/4</v>
          </cell>
          <cell r="J764" t="str">
            <v>AR A1071/3</v>
          </cell>
          <cell r="K764" t="str">
            <v>AR A1071/2</v>
          </cell>
          <cell r="L764" t="str">
            <v>AR A1071/1</v>
          </cell>
          <cell r="M764" t="str">
            <v>AR A134/4</v>
          </cell>
          <cell r="N764" t="str">
            <v>AR A134/5</v>
          </cell>
          <cell r="O764" t="str">
            <v>AR A134/6</v>
          </cell>
          <cell r="P764" t="str">
            <v>AR 6</v>
          </cell>
          <cell r="Q764" t="str">
            <v>AR 5</v>
          </cell>
          <cell r="R764" t="str">
            <v>AP D36</v>
          </cell>
          <cell r="S764">
            <v>0</v>
          </cell>
          <cell r="T764">
            <v>0</v>
          </cell>
          <cell r="U764">
            <v>0</v>
          </cell>
        </row>
        <row r="765">
          <cell r="B765" t="str">
            <v>AR A1214</v>
          </cell>
          <cell r="C765" t="str">
            <v>AR A1071/10</v>
          </cell>
          <cell r="D765" t="str">
            <v>AR A1071/9</v>
          </cell>
          <cell r="E765" t="str">
            <v>AR A1071/8</v>
          </cell>
          <cell r="F765" t="str">
            <v>AR A1071/7</v>
          </cell>
          <cell r="G765" t="str">
            <v>AR A1071/6</v>
          </cell>
          <cell r="H765" t="str">
            <v>AR A1071/5</v>
          </cell>
          <cell r="I765" t="str">
            <v>AR A1071/4</v>
          </cell>
          <cell r="J765" t="str">
            <v>AR A1071/3</v>
          </cell>
          <cell r="K765" t="str">
            <v>AR A1071/2</v>
          </cell>
          <cell r="L765" t="str">
            <v>AR A1071/1</v>
          </cell>
          <cell r="M765" t="str">
            <v>AR A134/4</v>
          </cell>
          <cell r="N765" t="str">
            <v>AR A134/5</v>
          </cell>
          <cell r="O765" t="str">
            <v>AR A134/6</v>
          </cell>
          <cell r="P765" t="str">
            <v>AR 6</v>
          </cell>
          <cell r="Q765" t="str">
            <v>AR 5</v>
          </cell>
          <cell r="R765" t="str">
            <v>AP D36</v>
          </cell>
          <cell r="S765">
            <v>0</v>
          </cell>
          <cell r="T765">
            <v>0</v>
          </cell>
          <cell r="U765">
            <v>0</v>
          </cell>
        </row>
        <row r="766">
          <cell r="B766" t="str">
            <v>AR A1214</v>
          </cell>
          <cell r="C766" t="str">
            <v>AR A1071/10</v>
          </cell>
          <cell r="D766" t="str">
            <v>AR A1071/9</v>
          </cell>
          <cell r="E766" t="str">
            <v>AR A1071/8</v>
          </cell>
          <cell r="F766" t="str">
            <v>AR A1071/7</v>
          </cell>
          <cell r="G766" t="str">
            <v>AR A1071/6</v>
          </cell>
          <cell r="H766" t="str">
            <v>AR A1071/5</v>
          </cell>
          <cell r="I766" t="str">
            <v>AR A1071/4</v>
          </cell>
          <cell r="J766" t="str">
            <v>AR A1071/3</v>
          </cell>
          <cell r="K766" t="str">
            <v>AR A1071/2</v>
          </cell>
          <cell r="L766" t="str">
            <v>AR A1071/1</v>
          </cell>
          <cell r="M766" t="str">
            <v>AR A134/4</v>
          </cell>
          <cell r="N766" t="str">
            <v>AR A134/5</v>
          </cell>
          <cell r="O766" t="str">
            <v>AR A134/6</v>
          </cell>
          <cell r="P766" t="str">
            <v>AR 6</v>
          </cell>
          <cell r="Q766" t="str">
            <v>AR 5</v>
          </cell>
          <cell r="R766" t="str">
            <v>AP D36</v>
          </cell>
          <cell r="S766">
            <v>0</v>
          </cell>
          <cell r="T766">
            <v>0</v>
          </cell>
          <cell r="U766">
            <v>0</v>
          </cell>
        </row>
        <row r="767">
          <cell r="B767" t="str">
            <v>AR A1214</v>
          </cell>
          <cell r="C767" t="str">
            <v>AR A1071/10</v>
          </cell>
          <cell r="D767" t="str">
            <v>AR A1071/9</v>
          </cell>
          <cell r="E767" t="str">
            <v>AR A1071/8</v>
          </cell>
          <cell r="F767" t="str">
            <v>AR A1071/7</v>
          </cell>
          <cell r="G767" t="str">
            <v>AR A1071/6</v>
          </cell>
          <cell r="H767" t="str">
            <v>AR A1071/5</v>
          </cell>
          <cell r="I767" t="str">
            <v>AR A1071/4</v>
          </cell>
          <cell r="J767" t="str">
            <v>AR A1071/3</v>
          </cell>
          <cell r="K767" t="str">
            <v>AR A1071/2</v>
          </cell>
          <cell r="L767" t="str">
            <v>AR A1071/1</v>
          </cell>
          <cell r="M767" t="str">
            <v>AR A134/4</v>
          </cell>
          <cell r="N767" t="str">
            <v>AR A134/5</v>
          </cell>
          <cell r="O767" t="str">
            <v>AR A134/6</v>
          </cell>
          <cell r="P767" t="str">
            <v>AR 6</v>
          </cell>
          <cell r="Q767" t="str">
            <v>AR 5</v>
          </cell>
          <cell r="R767" t="str">
            <v>AP D36</v>
          </cell>
          <cell r="S767">
            <v>0</v>
          </cell>
          <cell r="T767">
            <v>0</v>
          </cell>
          <cell r="U767">
            <v>0</v>
          </cell>
        </row>
        <row r="768">
          <cell r="B768" t="str">
            <v>AR A1214</v>
          </cell>
          <cell r="C768" t="str">
            <v>AR A1071/10</v>
          </cell>
          <cell r="D768" t="str">
            <v>AR A1071/9</v>
          </cell>
          <cell r="E768" t="str">
            <v>AR A1071/8</v>
          </cell>
          <cell r="F768" t="str">
            <v>AR A1071/7</v>
          </cell>
          <cell r="G768" t="str">
            <v>AR A1071/6</v>
          </cell>
          <cell r="H768" t="str">
            <v>AR A1071/5</v>
          </cell>
          <cell r="I768" t="str">
            <v>AR A1071/4</v>
          </cell>
          <cell r="J768" t="str">
            <v>AR A1071/3</v>
          </cell>
          <cell r="K768" t="str">
            <v>AR A1071/2</v>
          </cell>
          <cell r="L768" t="str">
            <v>AR A1071/1</v>
          </cell>
          <cell r="M768" t="str">
            <v>AR A134/4</v>
          </cell>
          <cell r="N768" t="str">
            <v>AR A134/5</v>
          </cell>
          <cell r="O768" t="str">
            <v>AR A134/6</v>
          </cell>
          <cell r="P768" t="str">
            <v>AR 6</v>
          </cell>
          <cell r="Q768" t="str">
            <v>AR 5</v>
          </cell>
          <cell r="R768" t="str">
            <v>AP D36</v>
          </cell>
          <cell r="S768">
            <v>0</v>
          </cell>
          <cell r="T768">
            <v>0</v>
          </cell>
          <cell r="U768">
            <v>0</v>
          </cell>
        </row>
        <row r="769">
          <cell r="B769" t="str">
            <v>AR A1214</v>
          </cell>
          <cell r="C769" t="str">
            <v>AR A1071/10</v>
          </cell>
          <cell r="D769" t="str">
            <v>AR A1071/9</v>
          </cell>
          <cell r="E769" t="str">
            <v>AR A1071/8</v>
          </cell>
          <cell r="F769" t="str">
            <v>AR A1071/7</v>
          </cell>
          <cell r="G769" t="str">
            <v>AR A1071/6</v>
          </cell>
          <cell r="H769" t="str">
            <v>AR A1071/5</v>
          </cell>
          <cell r="I769" t="str">
            <v>AR A1071/4</v>
          </cell>
          <cell r="J769" t="str">
            <v>AR A1071/3</v>
          </cell>
          <cell r="K769" t="str">
            <v>AR A1071/2</v>
          </cell>
          <cell r="L769" t="str">
            <v>AR A1071/1</v>
          </cell>
          <cell r="M769" t="str">
            <v>AR A134/4</v>
          </cell>
          <cell r="N769" t="str">
            <v>AR A134/5</v>
          </cell>
          <cell r="O769" t="str">
            <v>AR A134/6</v>
          </cell>
          <cell r="P769" t="str">
            <v>AR 6</v>
          </cell>
          <cell r="Q769" t="str">
            <v>AR 5</v>
          </cell>
          <cell r="R769" t="str">
            <v>AP D36</v>
          </cell>
          <cell r="S769">
            <v>0</v>
          </cell>
          <cell r="T769">
            <v>0</v>
          </cell>
          <cell r="U769">
            <v>0</v>
          </cell>
        </row>
        <row r="770">
          <cell r="B770" t="str">
            <v>AR A1214</v>
          </cell>
          <cell r="C770" t="str">
            <v>AR A1071/10</v>
          </cell>
          <cell r="D770" t="str">
            <v>AR A1071/9</v>
          </cell>
          <cell r="E770" t="str">
            <v>AR A1071/8</v>
          </cell>
          <cell r="F770" t="str">
            <v>AR A1071/7</v>
          </cell>
          <cell r="G770" t="str">
            <v>AR A1071/6</v>
          </cell>
          <cell r="H770" t="str">
            <v>AR A1071/5</v>
          </cell>
          <cell r="I770" t="str">
            <v>AR A1071/4</v>
          </cell>
          <cell r="J770" t="str">
            <v>AR A1071/3</v>
          </cell>
          <cell r="K770" t="str">
            <v>AR A1071/2</v>
          </cell>
          <cell r="L770" t="str">
            <v>AR A1071/1</v>
          </cell>
          <cell r="M770" t="str">
            <v>AR A134/4</v>
          </cell>
          <cell r="N770" t="str">
            <v>AR A134/5</v>
          </cell>
          <cell r="O770" t="str">
            <v>AR A134/6</v>
          </cell>
          <cell r="P770" t="str">
            <v>AR 6</v>
          </cell>
          <cell r="Q770" t="str">
            <v>AR 5</v>
          </cell>
          <cell r="R770" t="str">
            <v>AP D36</v>
          </cell>
          <cell r="S770">
            <v>0</v>
          </cell>
          <cell r="T770">
            <v>0</v>
          </cell>
          <cell r="U770">
            <v>0</v>
          </cell>
        </row>
        <row r="771">
          <cell r="B771" t="str">
            <v>AR A1214</v>
          </cell>
          <cell r="C771" t="str">
            <v>AR A1071/10</v>
          </cell>
          <cell r="D771" t="str">
            <v>AR A1071/9</v>
          </cell>
          <cell r="E771" t="str">
            <v>AR A1071/8</v>
          </cell>
          <cell r="F771" t="str">
            <v>AR A1071/7</v>
          </cell>
          <cell r="G771" t="str">
            <v>AR A1071/6</v>
          </cell>
          <cell r="H771" t="str">
            <v>AR A1071/5</v>
          </cell>
          <cell r="I771" t="str">
            <v>AR A1071/4</v>
          </cell>
          <cell r="J771" t="str">
            <v>AR A1071/3</v>
          </cell>
          <cell r="K771" t="str">
            <v>AR A1071/2</v>
          </cell>
          <cell r="L771" t="str">
            <v>AR A1071/1</v>
          </cell>
          <cell r="M771" t="str">
            <v>AR A134/4</v>
          </cell>
          <cell r="N771" t="str">
            <v>AR A134/5</v>
          </cell>
          <cell r="O771" t="str">
            <v>AR A134/6</v>
          </cell>
          <cell r="P771" t="str">
            <v>AR 6</v>
          </cell>
          <cell r="Q771" t="str">
            <v>AR 5</v>
          </cell>
          <cell r="R771" t="str">
            <v>AP D36</v>
          </cell>
          <cell r="S771">
            <v>0</v>
          </cell>
          <cell r="T771">
            <v>0</v>
          </cell>
          <cell r="U771">
            <v>0</v>
          </cell>
        </row>
        <row r="772">
          <cell r="B772" t="str">
            <v>AR A1214</v>
          </cell>
          <cell r="C772" t="str">
            <v>AR A1071/10</v>
          </cell>
          <cell r="D772" t="str">
            <v>AR A1071/9</v>
          </cell>
          <cell r="E772" t="str">
            <v>AR A1071/8</v>
          </cell>
          <cell r="F772" t="str">
            <v>AR A1071/7</v>
          </cell>
          <cell r="G772" t="str">
            <v>AR A1071/6</v>
          </cell>
          <cell r="H772" t="str">
            <v>AR A1071/5</v>
          </cell>
          <cell r="I772" t="str">
            <v>AR A1071/4</v>
          </cell>
          <cell r="J772" t="str">
            <v>AR A1071/3</v>
          </cell>
          <cell r="K772" t="str">
            <v>AR A1071/2</v>
          </cell>
          <cell r="L772" t="str">
            <v>AR A1071/1</v>
          </cell>
          <cell r="M772" t="str">
            <v>AR A134/4</v>
          </cell>
          <cell r="N772" t="str">
            <v>AR A134/5</v>
          </cell>
          <cell r="O772" t="str">
            <v>AR A134/6</v>
          </cell>
          <cell r="P772" t="str">
            <v>AR 6</v>
          </cell>
          <cell r="Q772" t="str">
            <v>AR 5</v>
          </cell>
          <cell r="R772" t="str">
            <v>AP D36</v>
          </cell>
          <cell r="S772">
            <v>0</v>
          </cell>
          <cell r="T772">
            <v>0</v>
          </cell>
          <cell r="U772">
            <v>0</v>
          </cell>
        </row>
        <row r="773">
          <cell r="B773" t="str">
            <v>AR A1214</v>
          </cell>
          <cell r="C773" t="str">
            <v>AR A1071/10</v>
          </cell>
          <cell r="D773" t="str">
            <v>AR A1071/9</v>
          </cell>
          <cell r="E773" t="str">
            <v>AR A1071/8</v>
          </cell>
          <cell r="F773" t="str">
            <v>AR A1071/7</v>
          </cell>
          <cell r="G773" t="str">
            <v>AR A1071/6</v>
          </cell>
          <cell r="H773" t="str">
            <v>AR A1071/5</v>
          </cell>
          <cell r="I773" t="str">
            <v>AR A1071/4</v>
          </cell>
          <cell r="J773" t="str">
            <v>AR A1071/3</v>
          </cell>
          <cell r="K773" t="str">
            <v>AR A1071/2</v>
          </cell>
          <cell r="L773" t="str">
            <v>AR A1071/1</v>
          </cell>
          <cell r="M773" t="str">
            <v>AR A134/4</v>
          </cell>
          <cell r="N773" t="str">
            <v>AR A134/5</v>
          </cell>
          <cell r="O773" t="str">
            <v>AR A134/6</v>
          </cell>
          <cell r="P773" t="str">
            <v>AR 6</v>
          </cell>
          <cell r="Q773" t="str">
            <v>AR 5</v>
          </cell>
          <cell r="R773" t="str">
            <v>AP D37</v>
          </cell>
          <cell r="S773">
            <v>0</v>
          </cell>
          <cell r="T773">
            <v>0</v>
          </cell>
          <cell r="U773">
            <v>0</v>
          </cell>
        </row>
        <row r="774">
          <cell r="B774" t="str">
            <v>AR A1214</v>
          </cell>
          <cell r="C774" t="str">
            <v>AR A1071/10</v>
          </cell>
          <cell r="D774" t="str">
            <v>AR A1071/9</v>
          </cell>
          <cell r="E774" t="str">
            <v>AR A1071/8</v>
          </cell>
          <cell r="F774" t="str">
            <v>AR A1071/7</v>
          </cell>
          <cell r="G774" t="str">
            <v>AR A1071/6</v>
          </cell>
          <cell r="H774" t="str">
            <v>AR A1071/5</v>
          </cell>
          <cell r="I774" t="str">
            <v>AR A1071/4</v>
          </cell>
          <cell r="J774" t="str">
            <v>AR A1071/3</v>
          </cell>
          <cell r="K774" t="str">
            <v>AR A1071/2</v>
          </cell>
          <cell r="L774" t="str">
            <v>AR A1071/1</v>
          </cell>
          <cell r="M774" t="str">
            <v>AR A134/4</v>
          </cell>
          <cell r="N774" t="str">
            <v>AR A134/5</v>
          </cell>
          <cell r="O774" t="str">
            <v>AR A134/6</v>
          </cell>
          <cell r="P774" t="str">
            <v>AR 6</v>
          </cell>
          <cell r="Q774" t="str">
            <v>AR 5</v>
          </cell>
          <cell r="R774" t="str">
            <v>AP D37</v>
          </cell>
          <cell r="S774">
            <v>0</v>
          </cell>
          <cell r="T774">
            <v>0</v>
          </cell>
          <cell r="U774">
            <v>0</v>
          </cell>
        </row>
        <row r="775">
          <cell r="B775" t="str">
            <v>AR A1214</v>
          </cell>
          <cell r="C775" t="str">
            <v>AR A1071/10</v>
          </cell>
          <cell r="D775" t="str">
            <v>AR A1071/9</v>
          </cell>
          <cell r="E775" t="str">
            <v>AR A1071/8</v>
          </cell>
          <cell r="F775" t="str">
            <v>AR A1071/7</v>
          </cell>
          <cell r="G775" t="str">
            <v>AR A1071/6</v>
          </cell>
          <cell r="H775" t="str">
            <v>AR A1071/5</v>
          </cell>
          <cell r="I775" t="str">
            <v>AR A1071/4</v>
          </cell>
          <cell r="J775" t="str">
            <v>AR A1071/3</v>
          </cell>
          <cell r="K775" t="str">
            <v>AR A1071/2</v>
          </cell>
          <cell r="L775" t="str">
            <v>AR A1071/1</v>
          </cell>
          <cell r="M775" t="str">
            <v>AR A134/4</v>
          </cell>
          <cell r="N775" t="str">
            <v>AR A134/5</v>
          </cell>
          <cell r="O775" t="str">
            <v>AR A134/6</v>
          </cell>
          <cell r="P775" t="str">
            <v>AR 6</v>
          </cell>
          <cell r="Q775" t="str">
            <v>AR 5</v>
          </cell>
          <cell r="R775" t="str">
            <v>AP D37</v>
          </cell>
          <cell r="S775">
            <v>0</v>
          </cell>
          <cell r="T775">
            <v>0</v>
          </cell>
          <cell r="U775">
            <v>0</v>
          </cell>
        </row>
        <row r="776">
          <cell r="B776" t="str">
            <v>AR A1214</v>
          </cell>
          <cell r="C776" t="str">
            <v>AR A1071/10</v>
          </cell>
          <cell r="D776" t="str">
            <v>AR A1071/9</v>
          </cell>
          <cell r="E776" t="str">
            <v>AR A1071/8</v>
          </cell>
          <cell r="F776" t="str">
            <v>AR A1071/7</v>
          </cell>
          <cell r="G776" t="str">
            <v>AR A1071/6</v>
          </cell>
          <cell r="H776" t="str">
            <v>AR A1071/5</v>
          </cell>
          <cell r="I776" t="str">
            <v>AR A1071/4</v>
          </cell>
          <cell r="J776" t="str">
            <v>AR A1071/3</v>
          </cell>
          <cell r="K776" t="str">
            <v>AR A1071/2</v>
          </cell>
          <cell r="L776" t="str">
            <v>AR A1071/1</v>
          </cell>
          <cell r="M776" t="str">
            <v>AR A134/4</v>
          </cell>
          <cell r="N776" t="str">
            <v>AR A134/5</v>
          </cell>
          <cell r="O776" t="str">
            <v>AR A134/6</v>
          </cell>
          <cell r="P776" t="str">
            <v>AR 6</v>
          </cell>
          <cell r="Q776" t="str">
            <v>AR 5</v>
          </cell>
          <cell r="R776" t="str">
            <v>AP D37</v>
          </cell>
          <cell r="S776">
            <v>0</v>
          </cell>
          <cell r="T776">
            <v>0</v>
          </cell>
          <cell r="U776">
            <v>0</v>
          </cell>
        </row>
        <row r="777">
          <cell r="B777" t="str">
            <v>AR A1214</v>
          </cell>
          <cell r="C777" t="str">
            <v>AR A1071/10</v>
          </cell>
          <cell r="D777" t="str">
            <v>AR A1071/9</v>
          </cell>
          <cell r="E777" t="str">
            <v>AR A1071/8</v>
          </cell>
          <cell r="F777" t="str">
            <v>AR A1071/7</v>
          </cell>
          <cell r="G777" t="str">
            <v>AR A1071/6</v>
          </cell>
          <cell r="H777" t="str">
            <v>AR A1071/5</v>
          </cell>
          <cell r="I777" t="str">
            <v>AR A1071/4</v>
          </cell>
          <cell r="J777" t="str">
            <v>AR A1071/3</v>
          </cell>
          <cell r="K777" t="str">
            <v>AR A1071/2</v>
          </cell>
          <cell r="L777" t="str">
            <v>AR A1071/1</v>
          </cell>
          <cell r="M777" t="str">
            <v>AR A134/4</v>
          </cell>
          <cell r="N777" t="str">
            <v>AR A134/5</v>
          </cell>
          <cell r="O777" t="str">
            <v>AR A134/6</v>
          </cell>
          <cell r="P777" t="str">
            <v>AR 6</v>
          </cell>
          <cell r="Q777" t="str">
            <v>AR 5</v>
          </cell>
          <cell r="R777" t="str">
            <v>AP D37</v>
          </cell>
          <cell r="S777">
            <v>0</v>
          </cell>
          <cell r="T777">
            <v>0</v>
          </cell>
          <cell r="U777">
            <v>0</v>
          </cell>
        </row>
        <row r="778">
          <cell r="B778" t="str">
            <v>AR A1214</v>
          </cell>
          <cell r="C778" t="str">
            <v>AR A1071/10</v>
          </cell>
          <cell r="D778" t="str">
            <v>AR A1071/9</v>
          </cell>
          <cell r="E778" t="str">
            <v>AR A1071/8</v>
          </cell>
          <cell r="F778" t="str">
            <v>AR A1071/7</v>
          </cell>
          <cell r="G778" t="str">
            <v>AR A1071/6</v>
          </cell>
          <cell r="H778" t="str">
            <v>AR A1071/5</v>
          </cell>
          <cell r="I778" t="str">
            <v>AR A1071/4</v>
          </cell>
          <cell r="J778" t="str">
            <v>AR A1071/3</v>
          </cell>
          <cell r="K778" t="str">
            <v>AR A1071/2</v>
          </cell>
          <cell r="L778" t="str">
            <v>AR A1071/1</v>
          </cell>
          <cell r="M778" t="str">
            <v>AR A134/4</v>
          </cell>
          <cell r="N778" t="str">
            <v>AR A134/5</v>
          </cell>
          <cell r="O778" t="str">
            <v>AR A134/6</v>
          </cell>
          <cell r="P778" t="str">
            <v>AR 6</v>
          </cell>
          <cell r="Q778" t="str">
            <v>AR 5</v>
          </cell>
          <cell r="R778" t="str">
            <v>AP D37</v>
          </cell>
          <cell r="S778">
            <v>0</v>
          </cell>
          <cell r="T778">
            <v>0</v>
          </cell>
          <cell r="U778">
            <v>0</v>
          </cell>
        </row>
        <row r="779">
          <cell r="B779" t="str">
            <v>AR A1214</v>
          </cell>
          <cell r="C779" t="str">
            <v>AR A1071/10</v>
          </cell>
          <cell r="D779" t="str">
            <v>AR A1071/9</v>
          </cell>
          <cell r="E779" t="str">
            <v>AR A1071/8</v>
          </cell>
          <cell r="F779" t="str">
            <v>AR A1071/7</v>
          </cell>
          <cell r="G779" t="str">
            <v>AR A1071/6</v>
          </cell>
          <cell r="H779" t="str">
            <v>AR A1071/5</v>
          </cell>
          <cell r="I779" t="str">
            <v>AR A1071/4</v>
          </cell>
          <cell r="J779" t="str">
            <v>AR A1071/3</v>
          </cell>
          <cell r="K779" t="str">
            <v>AR A1071/2</v>
          </cell>
          <cell r="L779" t="str">
            <v>AR A1071/1</v>
          </cell>
          <cell r="M779" t="str">
            <v>AR A134/4</v>
          </cell>
          <cell r="N779" t="str">
            <v>AR A134/5</v>
          </cell>
          <cell r="O779" t="str">
            <v>AR A134/6</v>
          </cell>
          <cell r="P779" t="str">
            <v>AR 6</v>
          </cell>
          <cell r="Q779" t="str">
            <v>AR 5</v>
          </cell>
          <cell r="R779" t="str">
            <v>AP D37</v>
          </cell>
          <cell r="S779">
            <v>0</v>
          </cell>
          <cell r="T779">
            <v>0</v>
          </cell>
          <cell r="U779">
            <v>0</v>
          </cell>
        </row>
        <row r="780">
          <cell r="B780" t="str">
            <v>AR A1214</v>
          </cell>
          <cell r="C780" t="str">
            <v>AR A1071/10</v>
          </cell>
          <cell r="D780" t="str">
            <v>AR A1071/9</v>
          </cell>
          <cell r="E780" t="str">
            <v>AR A1071/8</v>
          </cell>
          <cell r="F780" t="str">
            <v>AR A1071/7</v>
          </cell>
          <cell r="G780" t="str">
            <v>AR A1071/6</v>
          </cell>
          <cell r="H780" t="str">
            <v>AR A1071/5</v>
          </cell>
          <cell r="I780" t="str">
            <v>AR A1071/4</v>
          </cell>
          <cell r="J780" t="str">
            <v>AR A1071/3</v>
          </cell>
          <cell r="K780" t="str">
            <v>AR A1071/2</v>
          </cell>
          <cell r="L780" t="str">
            <v>AR A1071/1</v>
          </cell>
          <cell r="M780" t="str">
            <v>AR A134/4</v>
          </cell>
          <cell r="N780" t="str">
            <v>AR A134/5</v>
          </cell>
          <cell r="O780" t="str">
            <v>AR A134/6</v>
          </cell>
          <cell r="P780" t="str">
            <v>AR 6</v>
          </cell>
          <cell r="Q780" t="str">
            <v>AR 5</v>
          </cell>
          <cell r="R780" t="str">
            <v>AP D37</v>
          </cell>
          <cell r="S780">
            <v>0</v>
          </cell>
          <cell r="T780">
            <v>0</v>
          </cell>
          <cell r="U780">
            <v>0</v>
          </cell>
        </row>
        <row r="781">
          <cell r="B781" t="str">
            <v>AR A1214</v>
          </cell>
          <cell r="C781" t="str">
            <v>AR A1071/10</v>
          </cell>
          <cell r="D781" t="str">
            <v>AR A1071/9</v>
          </cell>
          <cell r="E781" t="str">
            <v>AR A1071/8</v>
          </cell>
          <cell r="F781" t="str">
            <v>AR A1071/7</v>
          </cell>
          <cell r="G781" t="str">
            <v>AR A1071/6</v>
          </cell>
          <cell r="H781" t="str">
            <v>AR A1071/5</v>
          </cell>
          <cell r="I781" t="str">
            <v>AR A1071/4</v>
          </cell>
          <cell r="J781" t="str">
            <v>AR A1071/3</v>
          </cell>
          <cell r="K781" t="str">
            <v>AR A1071/2</v>
          </cell>
          <cell r="L781" t="str">
            <v>AR A1071/1</v>
          </cell>
          <cell r="M781" t="str">
            <v>AR A134/4</v>
          </cell>
          <cell r="N781" t="str">
            <v>AR A134/5</v>
          </cell>
          <cell r="O781" t="str">
            <v>AR A134/6</v>
          </cell>
          <cell r="P781" t="str">
            <v>AR 6</v>
          </cell>
          <cell r="Q781" t="str">
            <v>AR 5</v>
          </cell>
          <cell r="R781" t="str">
            <v>AP D37</v>
          </cell>
          <cell r="S781">
            <v>0</v>
          </cell>
          <cell r="T781">
            <v>0</v>
          </cell>
          <cell r="U781">
            <v>0</v>
          </cell>
        </row>
        <row r="782">
          <cell r="B782" t="str">
            <v>AR A1214</v>
          </cell>
          <cell r="C782" t="str">
            <v>AR A1071/10</v>
          </cell>
          <cell r="D782" t="str">
            <v>AR A1071/9</v>
          </cell>
          <cell r="E782" t="str">
            <v>AR A1071/8</v>
          </cell>
          <cell r="F782" t="str">
            <v>AR A1071/7</v>
          </cell>
          <cell r="G782" t="str">
            <v>AR A1071/6</v>
          </cell>
          <cell r="H782" t="str">
            <v>AR A1071/5</v>
          </cell>
          <cell r="I782" t="str">
            <v>AR A1071/4</v>
          </cell>
          <cell r="J782" t="str">
            <v>AR A1071/3</v>
          </cell>
          <cell r="K782" t="str">
            <v>AR A1071/2</v>
          </cell>
          <cell r="L782" t="str">
            <v>AR A1071/1</v>
          </cell>
          <cell r="M782" t="str">
            <v>AR A134/4</v>
          </cell>
          <cell r="N782" t="str">
            <v>AR A134/5</v>
          </cell>
          <cell r="O782" t="str">
            <v>AR A134/6</v>
          </cell>
          <cell r="P782" t="str">
            <v>AR 6</v>
          </cell>
          <cell r="Q782" t="str">
            <v>AR 5</v>
          </cell>
          <cell r="R782" t="str">
            <v>AP D37</v>
          </cell>
          <cell r="S782">
            <v>0</v>
          </cell>
          <cell r="T782">
            <v>0</v>
          </cell>
          <cell r="U782">
            <v>0</v>
          </cell>
        </row>
        <row r="783">
          <cell r="B783" t="str">
            <v>AR A1214</v>
          </cell>
          <cell r="C783" t="str">
            <v>AR A1071/10</v>
          </cell>
          <cell r="D783" t="str">
            <v>AR A1071/9</v>
          </cell>
          <cell r="E783" t="str">
            <v>AR A1071/8</v>
          </cell>
          <cell r="F783" t="str">
            <v>AR A1071/7</v>
          </cell>
          <cell r="G783" t="str">
            <v>AR A1071/6</v>
          </cell>
          <cell r="H783" t="str">
            <v>AR A1071/5</v>
          </cell>
          <cell r="I783" t="str">
            <v>AR A1071/4</v>
          </cell>
          <cell r="J783" t="str">
            <v>AR A1071/3</v>
          </cell>
          <cell r="K783" t="str">
            <v>AR A1071/2</v>
          </cell>
          <cell r="L783" t="str">
            <v>AR A1071/1</v>
          </cell>
          <cell r="M783" t="str">
            <v>AR A134/4</v>
          </cell>
          <cell r="N783" t="str">
            <v>AR A134/5</v>
          </cell>
          <cell r="O783" t="str">
            <v>AR A134/6</v>
          </cell>
          <cell r="P783" t="str">
            <v>AR 6</v>
          </cell>
          <cell r="Q783" t="str">
            <v>AR 5</v>
          </cell>
          <cell r="R783" t="str">
            <v>AP D37</v>
          </cell>
          <cell r="S783">
            <v>0</v>
          </cell>
          <cell r="T783">
            <v>0</v>
          </cell>
          <cell r="U783">
            <v>0</v>
          </cell>
        </row>
        <row r="784">
          <cell r="B784" t="str">
            <v>AR A1214</v>
          </cell>
          <cell r="C784" t="str">
            <v>AR A1071/10</v>
          </cell>
          <cell r="D784" t="str">
            <v>AR A1071/9</v>
          </cell>
          <cell r="E784" t="str">
            <v>AR A1071/8</v>
          </cell>
          <cell r="F784" t="str">
            <v>AR A1071/7</v>
          </cell>
          <cell r="G784" t="str">
            <v>AR A1071/6</v>
          </cell>
          <cell r="H784" t="str">
            <v>AR A1071/5</v>
          </cell>
          <cell r="I784" t="str">
            <v>AR A1071/4</v>
          </cell>
          <cell r="J784" t="str">
            <v>AR A1071/3</v>
          </cell>
          <cell r="K784" t="str">
            <v>AR A1071/2</v>
          </cell>
          <cell r="L784" t="str">
            <v>AR A1071/1</v>
          </cell>
          <cell r="M784" t="str">
            <v>AR A134/4</v>
          </cell>
          <cell r="N784" t="str">
            <v>AR A134/5</v>
          </cell>
          <cell r="O784" t="str">
            <v>AR A134/6</v>
          </cell>
          <cell r="P784" t="str">
            <v>AR 6</v>
          </cell>
          <cell r="Q784" t="str">
            <v>AR 5</v>
          </cell>
          <cell r="R784" t="str">
            <v>AP D37</v>
          </cell>
          <cell r="S784">
            <v>0</v>
          </cell>
          <cell r="T784">
            <v>0</v>
          </cell>
          <cell r="U784">
            <v>0</v>
          </cell>
        </row>
        <row r="785">
          <cell r="B785" t="str">
            <v>AR A1214</v>
          </cell>
          <cell r="C785" t="str">
            <v>AR A1071/10</v>
          </cell>
          <cell r="D785" t="str">
            <v>AR A1071/9</v>
          </cell>
          <cell r="E785" t="str">
            <v>AR A1071/8</v>
          </cell>
          <cell r="F785" t="str">
            <v>AR A1071/7</v>
          </cell>
          <cell r="G785" t="str">
            <v>AR A1071/6</v>
          </cell>
          <cell r="H785" t="str">
            <v>AR A1071/5</v>
          </cell>
          <cell r="I785" t="str">
            <v>AR A1071/4</v>
          </cell>
          <cell r="J785" t="str">
            <v>AR A1071/3</v>
          </cell>
          <cell r="K785" t="str">
            <v>AR A1071/2</v>
          </cell>
          <cell r="L785" t="str">
            <v>AR A1071/1</v>
          </cell>
          <cell r="M785" t="str">
            <v>AR A134/4</v>
          </cell>
          <cell r="N785" t="str">
            <v>AR A134/5</v>
          </cell>
          <cell r="O785" t="str">
            <v>AR A134/6</v>
          </cell>
          <cell r="P785" t="str">
            <v>AR 6</v>
          </cell>
          <cell r="Q785" t="str">
            <v>AR 5</v>
          </cell>
          <cell r="R785" t="str">
            <v>AP33</v>
          </cell>
          <cell r="S785">
            <v>0</v>
          </cell>
          <cell r="T785">
            <v>0</v>
          </cell>
          <cell r="U785">
            <v>0</v>
          </cell>
        </row>
        <row r="786">
          <cell r="B786" t="str">
            <v>AR A1214</v>
          </cell>
          <cell r="C786" t="str">
            <v>AR A1071/10</v>
          </cell>
          <cell r="D786" t="str">
            <v>AR A1071/9</v>
          </cell>
          <cell r="E786" t="str">
            <v>AR A1071/8</v>
          </cell>
          <cell r="F786" t="str">
            <v>AR A1071/7</v>
          </cell>
          <cell r="G786" t="str">
            <v>AR A1071/6</v>
          </cell>
          <cell r="H786" t="str">
            <v>AR A1071/5</v>
          </cell>
          <cell r="I786" t="str">
            <v>AR A1071/4</v>
          </cell>
          <cell r="J786" t="str">
            <v>AR A1071/3</v>
          </cell>
          <cell r="K786" t="str">
            <v>AR A1071/2</v>
          </cell>
          <cell r="L786" t="str">
            <v>AR A1071/1</v>
          </cell>
          <cell r="M786" t="str">
            <v>AR A134/4</v>
          </cell>
          <cell r="N786" t="str">
            <v>AR A134/5</v>
          </cell>
          <cell r="O786" t="str">
            <v>AR A134/6</v>
          </cell>
          <cell r="P786" t="str">
            <v>AR 6</v>
          </cell>
          <cell r="Q786" t="str">
            <v>AR 5</v>
          </cell>
          <cell r="R786" t="str">
            <v>AP33</v>
          </cell>
          <cell r="S786">
            <v>0</v>
          </cell>
          <cell r="T786">
            <v>0</v>
          </cell>
          <cell r="U786">
            <v>0</v>
          </cell>
        </row>
        <row r="787">
          <cell r="B787" t="str">
            <v>AR A1214</v>
          </cell>
          <cell r="C787" t="str">
            <v>AR A1071/10</v>
          </cell>
          <cell r="D787" t="str">
            <v>AR A1071/9</v>
          </cell>
          <cell r="E787" t="str">
            <v>AR A1071/8</v>
          </cell>
          <cell r="F787" t="str">
            <v>AR A1071/7</v>
          </cell>
          <cell r="G787" t="str">
            <v>AR A1071/6</v>
          </cell>
          <cell r="H787" t="str">
            <v>AR A1071/5</v>
          </cell>
          <cell r="I787" t="str">
            <v>AR A1071/4</v>
          </cell>
          <cell r="J787" t="str">
            <v>AR A1071/3</v>
          </cell>
          <cell r="K787" t="str">
            <v>AR A1071/2</v>
          </cell>
          <cell r="L787" t="str">
            <v>AR A1071/1</v>
          </cell>
          <cell r="M787" t="str">
            <v>AR A134/4</v>
          </cell>
          <cell r="N787" t="str">
            <v>AR A134/5</v>
          </cell>
          <cell r="O787" t="str">
            <v>AR A134/6</v>
          </cell>
          <cell r="P787" t="str">
            <v>AR 6</v>
          </cell>
          <cell r="Q787" t="str">
            <v>AR 5</v>
          </cell>
          <cell r="R787" t="str">
            <v>AP33</v>
          </cell>
          <cell r="S787">
            <v>0</v>
          </cell>
          <cell r="T787">
            <v>0</v>
          </cell>
          <cell r="U787">
            <v>0</v>
          </cell>
        </row>
        <row r="788">
          <cell r="B788" t="str">
            <v>AR A1214</v>
          </cell>
          <cell r="C788" t="str">
            <v>AR A1071/10</v>
          </cell>
          <cell r="D788" t="str">
            <v>AR A1071/9</v>
          </cell>
          <cell r="E788" t="str">
            <v>AR A1071/8</v>
          </cell>
          <cell r="F788" t="str">
            <v>AR A1071/7</v>
          </cell>
          <cell r="G788" t="str">
            <v>AR A1071/6</v>
          </cell>
          <cell r="H788" t="str">
            <v>AR A1071/5</v>
          </cell>
          <cell r="I788" t="str">
            <v>AR A1071/4</v>
          </cell>
          <cell r="J788" t="str">
            <v>AR A1071/3</v>
          </cell>
          <cell r="K788" t="str">
            <v>AR A1071/2</v>
          </cell>
          <cell r="L788" t="str">
            <v>AR A1071/1</v>
          </cell>
          <cell r="M788" t="str">
            <v>AR A134/4</v>
          </cell>
          <cell r="N788" t="str">
            <v>AR A134/5</v>
          </cell>
          <cell r="O788" t="str">
            <v>AR A134/6</v>
          </cell>
          <cell r="P788" t="str">
            <v>AR 6</v>
          </cell>
          <cell r="Q788" t="str">
            <v>AR 5</v>
          </cell>
          <cell r="R788" t="str">
            <v>AP33</v>
          </cell>
          <cell r="S788">
            <v>0</v>
          </cell>
          <cell r="T788">
            <v>0</v>
          </cell>
          <cell r="U788">
            <v>0</v>
          </cell>
        </row>
        <row r="789">
          <cell r="B789" t="str">
            <v>AR A1214</v>
          </cell>
          <cell r="C789" t="str">
            <v>AR A1071/10</v>
          </cell>
          <cell r="D789" t="str">
            <v>AR A1071/9</v>
          </cell>
          <cell r="E789" t="str">
            <v>AR A1071/8</v>
          </cell>
          <cell r="F789" t="str">
            <v>AR A1071/7</v>
          </cell>
          <cell r="G789" t="str">
            <v>AR A1071/6</v>
          </cell>
          <cell r="H789" t="str">
            <v>AR A1071/5</v>
          </cell>
          <cell r="I789" t="str">
            <v>AR A1071/4</v>
          </cell>
          <cell r="J789" t="str">
            <v>AR A1071/3</v>
          </cell>
          <cell r="K789" t="str">
            <v>AR A1071/2</v>
          </cell>
          <cell r="L789" t="str">
            <v>AR A1071/1</v>
          </cell>
          <cell r="M789" t="str">
            <v>AR A134/4</v>
          </cell>
          <cell r="N789" t="str">
            <v>AR A134/5</v>
          </cell>
          <cell r="O789" t="str">
            <v>AR A134/6</v>
          </cell>
          <cell r="P789" t="str">
            <v>AR 6</v>
          </cell>
          <cell r="Q789" t="str">
            <v>AR 5</v>
          </cell>
          <cell r="R789" t="str">
            <v>AP33</v>
          </cell>
          <cell r="S789">
            <v>0</v>
          </cell>
          <cell r="T789">
            <v>0</v>
          </cell>
          <cell r="U789">
            <v>0</v>
          </cell>
        </row>
        <row r="790">
          <cell r="B790" t="str">
            <v>AR A1214</v>
          </cell>
          <cell r="C790" t="str">
            <v>AR A1071/10</v>
          </cell>
          <cell r="D790" t="str">
            <v>AR A1071/9</v>
          </cell>
          <cell r="E790" t="str">
            <v>AR A1071/8</v>
          </cell>
          <cell r="F790" t="str">
            <v>AR A1071/7</v>
          </cell>
          <cell r="G790" t="str">
            <v>AR A1071/6</v>
          </cell>
          <cell r="H790" t="str">
            <v>AR A1071/5</v>
          </cell>
          <cell r="I790" t="str">
            <v>AR A1071/4</v>
          </cell>
          <cell r="J790" t="str">
            <v>AR A1071/3</v>
          </cell>
          <cell r="K790" t="str">
            <v>AR A1071/2</v>
          </cell>
          <cell r="L790" t="str">
            <v>AR A1071/1</v>
          </cell>
          <cell r="M790" t="str">
            <v>AR A134/4</v>
          </cell>
          <cell r="N790" t="str">
            <v>AR A134/5</v>
          </cell>
          <cell r="O790" t="str">
            <v>AR A134/6</v>
          </cell>
          <cell r="P790" t="str">
            <v>AR 6</v>
          </cell>
          <cell r="Q790" t="str">
            <v>AR 5</v>
          </cell>
          <cell r="R790" t="str">
            <v>AP33</v>
          </cell>
          <cell r="S790">
            <v>0</v>
          </cell>
          <cell r="T790">
            <v>0</v>
          </cell>
          <cell r="U790">
            <v>0</v>
          </cell>
        </row>
        <row r="791">
          <cell r="B791" t="str">
            <v>AR A1214</v>
          </cell>
          <cell r="C791" t="str">
            <v>AR A1071/10</v>
          </cell>
          <cell r="D791" t="str">
            <v>AR A1071/9</v>
          </cell>
          <cell r="E791" t="str">
            <v>AR A1071/8</v>
          </cell>
          <cell r="F791" t="str">
            <v>AR A1071/7</v>
          </cell>
          <cell r="G791" t="str">
            <v>AR A1071/6</v>
          </cell>
          <cell r="H791" t="str">
            <v>AR A1071/5</v>
          </cell>
          <cell r="I791" t="str">
            <v>AR A1071/4</v>
          </cell>
          <cell r="J791" t="str">
            <v>AR A1071/3</v>
          </cell>
          <cell r="K791" t="str">
            <v>AR A1071/2</v>
          </cell>
          <cell r="L791" t="str">
            <v>AR A1071/1</v>
          </cell>
          <cell r="M791" t="str">
            <v>AR A134/4</v>
          </cell>
          <cell r="N791" t="str">
            <v>AR A134/5</v>
          </cell>
          <cell r="O791" t="str">
            <v>AR A134/6</v>
          </cell>
          <cell r="P791" t="str">
            <v>AR 6</v>
          </cell>
          <cell r="Q791" t="str">
            <v>AR 5</v>
          </cell>
          <cell r="R791" t="str">
            <v>AP33</v>
          </cell>
          <cell r="S791">
            <v>0</v>
          </cell>
          <cell r="T791">
            <v>0</v>
          </cell>
          <cell r="U791">
            <v>0</v>
          </cell>
        </row>
        <row r="792">
          <cell r="B792" t="str">
            <v>AR A1214</v>
          </cell>
          <cell r="C792" t="str">
            <v>AR A1071/10</v>
          </cell>
          <cell r="D792" t="str">
            <v>AR A1071/9</v>
          </cell>
          <cell r="E792" t="str">
            <v>AR A1071/8</v>
          </cell>
          <cell r="F792" t="str">
            <v>AR A1071/7</v>
          </cell>
          <cell r="G792" t="str">
            <v>AR A1071/6</v>
          </cell>
          <cell r="H792" t="str">
            <v>AR A1071/5</v>
          </cell>
          <cell r="I792" t="str">
            <v>AR A1071/4</v>
          </cell>
          <cell r="J792" t="str">
            <v>AR A1071/3</v>
          </cell>
          <cell r="K792" t="str">
            <v>AR A1071/2</v>
          </cell>
          <cell r="L792" t="str">
            <v>AR A1071/1</v>
          </cell>
          <cell r="M792" t="str">
            <v>AR A134/4</v>
          </cell>
          <cell r="N792" t="str">
            <v>AR A134/5</v>
          </cell>
          <cell r="O792" t="str">
            <v>AR A134/6</v>
          </cell>
          <cell r="P792" t="str">
            <v>AR 6</v>
          </cell>
          <cell r="Q792" t="str">
            <v>AR 5</v>
          </cell>
          <cell r="R792" t="str">
            <v>AP33</v>
          </cell>
          <cell r="S792">
            <v>0</v>
          </cell>
          <cell r="T792">
            <v>0</v>
          </cell>
          <cell r="U792">
            <v>0</v>
          </cell>
        </row>
        <row r="793">
          <cell r="B793" t="str">
            <v>AR A1214</v>
          </cell>
          <cell r="C793" t="str">
            <v>AR A1071/10</v>
          </cell>
          <cell r="D793" t="str">
            <v>AR A1071/9</v>
          </cell>
          <cell r="E793" t="str">
            <v>AR A1071/8</v>
          </cell>
          <cell r="F793" t="str">
            <v>AR A1071/7</v>
          </cell>
          <cell r="G793" t="str">
            <v>AR A1071/6</v>
          </cell>
          <cell r="H793" t="str">
            <v>AR A1071/5</v>
          </cell>
          <cell r="I793" t="str">
            <v>AR A1071/4</v>
          </cell>
          <cell r="J793" t="str">
            <v>AR A1071/3</v>
          </cell>
          <cell r="K793" t="str">
            <v>AR A1071/2</v>
          </cell>
          <cell r="L793" t="str">
            <v>AR A1071/1</v>
          </cell>
          <cell r="M793" t="str">
            <v>AR A134/4</v>
          </cell>
          <cell r="N793" t="str">
            <v>AR A134/5</v>
          </cell>
          <cell r="O793" t="str">
            <v>AR A134/6</v>
          </cell>
          <cell r="P793" t="str">
            <v>AR 6</v>
          </cell>
          <cell r="Q793" t="str">
            <v>AR 5</v>
          </cell>
          <cell r="R793" t="str">
            <v>AP33</v>
          </cell>
          <cell r="S793">
            <v>0</v>
          </cell>
          <cell r="T793">
            <v>0</v>
          </cell>
          <cell r="U793">
            <v>0</v>
          </cell>
        </row>
        <row r="794">
          <cell r="B794" t="str">
            <v>AR A1214</v>
          </cell>
          <cell r="C794" t="str">
            <v>AR A1071/10</v>
          </cell>
          <cell r="D794" t="str">
            <v>AR A1071/9</v>
          </cell>
          <cell r="E794" t="str">
            <v>AR A1071/8</v>
          </cell>
          <cell r="F794" t="str">
            <v>AR A1071/7</v>
          </cell>
          <cell r="G794" t="str">
            <v>AR A1071/6</v>
          </cell>
          <cell r="H794" t="str">
            <v>AR A1071/5</v>
          </cell>
          <cell r="I794" t="str">
            <v>AR A1071/4</v>
          </cell>
          <cell r="J794" t="str">
            <v>AR A1071/3</v>
          </cell>
          <cell r="K794" t="str">
            <v>AR A1071/2</v>
          </cell>
          <cell r="L794" t="str">
            <v>AR A1071/1</v>
          </cell>
          <cell r="M794" t="str">
            <v>AR A134/4</v>
          </cell>
          <cell r="N794" t="str">
            <v>AR A134/5</v>
          </cell>
          <cell r="O794" t="str">
            <v>AR A134/6</v>
          </cell>
          <cell r="P794" t="str">
            <v>AR 6</v>
          </cell>
          <cell r="Q794" t="str">
            <v>AR 5</v>
          </cell>
          <cell r="R794" t="str">
            <v>AP33</v>
          </cell>
          <cell r="S794">
            <v>0</v>
          </cell>
          <cell r="T794">
            <v>0</v>
          </cell>
          <cell r="U794">
            <v>0</v>
          </cell>
        </row>
        <row r="795">
          <cell r="B795" t="str">
            <v>AR A1214</v>
          </cell>
          <cell r="C795" t="str">
            <v>AR A1071/10</v>
          </cell>
          <cell r="D795" t="str">
            <v>AR A1071/9</v>
          </cell>
          <cell r="E795" t="str">
            <v>AR A1071/8</v>
          </cell>
          <cell r="F795" t="str">
            <v>AR A1071/7</v>
          </cell>
          <cell r="G795" t="str">
            <v>AR A1071/6</v>
          </cell>
          <cell r="H795" t="str">
            <v>AR A1071/5</v>
          </cell>
          <cell r="I795" t="str">
            <v>AR A1071/4</v>
          </cell>
          <cell r="J795" t="str">
            <v>AR A1071/3</v>
          </cell>
          <cell r="K795" t="str">
            <v>AR A1071/2</v>
          </cell>
          <cell r="L795" t="str">
            <v>AR A1071/1</v>
          </cell>
          <cell r="M795" t="str">
            <v>AR A134/4</v>
          </cell>
          <cell r="N795" t="str">
            <v>AR A134/5</v>
          </cell>
          <cell r="O795" t="str">
            <v>AR A134/6</v>
          </cell>
          <cell r="P795" t="str">
            <v>AR 6</v>
          </cell>
          <cell r="Q795" t="str">
            <v>AR 5</v>
          </cell>
          <cell r="R795" t="str">
            <v>AP33</v>
          </cell>
          <cell r="S795">
            <v>0</v>
          </cell>
          <cell r="T795">
            <v>0</v>
          </cell>
          <cell r="U795">
            <v>0</v>
          </cell>
        </row>
        <row r="796">
          <cell r="B796" t="str">
            <v>AR A1214</v>
          </cell>
          <cell r="C796" t="str">
            <v>AR A1071/10</v>
          </cell>
          <cell r="D796" t="str">
            <v>AR A1071/9</v>
          </cell>
          <cell r="E796" t="str">
            <v>AR A1071/8</v>
          </cell>
          <cell r="F796" t="str">
            <v>AR A1071/7</v>
          </cell>
          <cell r="G796" t="str">
            <v>AR A1071/6</v>
          </cell>
          <cell r="H796" t="str">
            <v>AR A1071/5</v>
          </cell>
          <cell r="I796" t="str">
            <v>AR A1071/4</v>
          </cell>
          <cell r="J796" t="str">
            <v>AR A1071/3</v>
          </cell>
          <cell r="K796" t="str">
            <v>AR A1071/2</v>
          </cell>
          <cell r="L796" t="str">
            <v>AR A1071/1</v>
          </cell>
          <cell r="M796" t="str">
            <v>AR A134/4</v>
          </cell>
          <cell r="N796" t="str">
            <v>AR A134/5</v>
          </cell>
          <cell r="O796" t="str">
            <v>AR A134/6</v>
          </cell>
          <cell r="P796" t="str">
            <v>AR 6</v>
          </cell>
          <cell r="Q796" t="str">
            <v>AR 5</v>
          </cell>
          <cell r="R796" t="str">
            <v>AP33</v>
          </cell>
          <cell r="S796">
            <v>0</v>
          </cell>
          <cell r="T796">
            <v>0</v>
          </cell>
          <cell r="U796">
            <v>0</v>
          </cell>
        </row>
        <row r="797">
          <cell r="B797" t="str">
            <v>AR A1214</v>
          </cell>
          <cell r="C797" t="str">
            <v>AR A1071/10</v>
          </cell>
          <cell r="D797" t="str">
            <v>AR A1071/9</v>
          </cell>
          <cell r="E797" t="str">
            <v>AR A1071/8</v>
          </cell>
          <cell r="F797" t="str">
            <v>AR A1071/7</v>
          </cell>
          <cell r="G797" t="str">
            <v>AR A1071/6</v>
          </cell>
          <cell r="H797" t="str">
            <v>AR A1071/5</v>
          </cell>
          <cell r="I797" t="str">
            <v>AR A1071/4</v>
          </cell>
          <cell r="J797" t="str">
            <v>AR A1071/3</v>
          </cell>
          <cell r="K797" t="str">
            <v>AR A1071/2</v>
          </cell>
          <cell r="L797" t="str">
            <v>AR A1071/1</v>
          </cell>
          <cell r="M797" t="str">
            <v>AR A134/4</v>
          </cell>
          <cell r="N797" t="str">
            <v>AR A134/5</v>
          </cell>
          <cell r="O797" t="str">
            <v>AR A134/6</v>
          </cell>
          <cell r="P797" t="str">
            <v>AR 6</v>
          </cell>
          <cell r="Q797" t="str">
            <v>AR 5</v>
          </cell>
          <cell r="R797" t="str">
            <v>AP34</v>
          </cell>
          <cell r="S797">
            <v>0</v>
          </cell>
          <cell r="T797">
            <v>0</v>
          </cell>
          <cell r="U797">
            <v>0</v>
          </cell>
        </row>
        <row r="798">
          <cell r="B798" t="str">
            <v>AR A1214</v>
          </cell>
          <cell r="C798" t="str">
            <v>AR A1071/10</v>
          </cell>
          <cell r="D798" t="str">
            <v>AR A1071/9</v>
          </cell>
          <cell r="E798" t="str">
            <v>AR A1071/8</v>
          </cell>
          <cell r="F798" t="str">
            <v>AR A1071/7</v>
          </cell>
          <cell r="G798" t="str">
            <v>AR A1071/6</v>
          </cell>
          <cell r="H798" t="str">
            <v>AR A1071/5</v>
          </cell>
          <cell r="I798" t="str">
            <v>AR A1071/4</v>
          </cell>
          <cell r="J798" t="str">
            <v>AR A1071/3</v>
          </cell>
          <cell r="K798" t="str">
            <v>AR A1071/2</v>
          </cell>
          <cell r="L798" t="str">
            <v>AR A1071/1</v>
          </cell>
          <cell r="M798" t="str">
            <v>AR A134/4</v>
          </cell>
          <cell r="N798" t="str">
            <v>AR A134/5</v>
          </cell>
          <cell r="O798" t="str">
            <v>AR A134/6</v>
          </cell>
          <cell r="P798" t="str">
            <v>AR 6</v>
          </cell>
          <cell r="Q798" t="str">
            <v>AR 5</v>
          </cell>
          <cell r="R798" t="str">
            <v>AP34</v>
          </cell>
          <cell r="S798">
            <v>0</v>
          </cell>
          <cell r="T798">
            <v>0</v>
          </cell>
          <cell r="U798">
            <v>0</v>
          </cell>
        </row>
        <row r="799">
          <cell r="B799" t="str">
            <v>AR A1214</v>
          </cell>
          <cell r="C799" t="str">
            <v>AR A1071/10</v>
          </cell>
          <cell r="D799" t="str">
            <v>AR A1071/9</v>
          </cell>
          <cell r="E799" t="str">
            <v>AR A1071/8</v>
          </cell>
          <cell r="F799" t="str">
            <v>AR A1071/7</v>
          </cell>
          <cell r="G799" t="str">
            <v>AR A1071/6</v>
          </cell>
          <cell r="H799" t="str">
            <v>AR A1071/5</v>
          </cell>
          <cell r="I799" t="str">
            <v>AR A1071/4</v>
          </cell>
          <cell r="J799" t="str">
            <v>AR A1071/3</v>
          </cell>
          <cell r="K799" t="str">
            <v>AR A1071/2</v>
          </cell>
          <cell r="L799" t="str">
            <v>AR A1071/1</v>
          </cell>
          <cell r="M799" t="str">
            <v>AR A134/4</v>
          </cell>
          <cell r="N799" t="str">
            <v>AR A134/5</v>
          </cell>
          <cell r="O799" t="str">
            <v>AR A134/6</v>
          </cell>
          <cell r="P799" t="str">
            <v>AR 6</v>
          </cell>
          <cell r="Q799" t="str">
            <v>AR 5</v>
          </cell>
          <cell r="R799" t="str">
            <v>AP34</v>
          </cell>
          <cell r="S799">
            <v>0</v>
          </cell>
          <cell r="T799">
            <v>0</v>
          </cell>
          <cell r="U799">
            <v>0</v>
          </cell>
        </row>
        <row r="800">
          <cell r="B800" t="str">
            <v>AR A1214</v>
          </cell>
          <cell r="C800" t="str">
            <v>AR A1071/10</v>
          </cell>
          <cell r="D800" t="str">
            <v>AR A1071/9</v>
          </cell>
          <cell r="E800" t="str">
            <v>AR A1071/8</v>
          </cell>
          <cell r="F800" t="str">
            <v>AR A1071/7</v>
          </cell>
          <cell r="G800" t="str">
            <v>AR A1071/6</v>
          </cell>
          <cell r="H800" t="str">
            <v>AR A1071/5</v>
          </cell>
          <cell r="I800" t="str">
            <v>AR A1071/4</v>
          </cell>
          <cell r="J800" t="str">
            <v>AR A1071/3</v>
          </cell>
          <cell r="K800" t="str">
            <v>AR A1071/2</v>
          </cell>
          <cell r="L800" t="str">
            <v>AR A1071/1</v>
          </cell>
          <cell r="M800" t="str">
            <v>AR A134/4</v>
          </cell>
          <cell r="N800" t="str">
            <v>AR A134/5</v>
          </cell>
          <cell r="O800" t="str">
            <v>AR A134/6</v>
          </cell>
          <cell r="P800" t="str">
            <v>AR 6</v>
          </cell>
          <cell r="Q800" t="str">
            <v>AR 5</v>
          </cell>
          <cell r="R800" t="str">
            <v>AP34</v>
          </cell>
          <cell r="S800">
            <v>0</v>
          </cell>
          <cell r="T800">
            <v>0</v>
          </cell>
          <cell r="U800">
            <v>0</v>
          </cell>
        </row>
        <row r="801">
          <cell r="B801" t="str">
            <v>AR A1214</v>
          </cell>
          <cell r="C801" t="str">
            <v>AR A1071/10</v>
          </cell>
          <cell r="D801" t="str">
            <v>AR A1071/9</v>
          </cell>
          <cell r="E801" t="str">
            <v>AR A1071/8</v>
          </cell>
          <cell r="F801" t="str">
            <v>AR A1071/7</v>
          </cell>
          <cell r="G801" t="str">
            <v>AR A1071/6</v>
          </cell>
          <cell r="H801" t="str">
            <v>AR A1071/5</v>
          </cell>
          <cell r="I801" t="str">
            <v>AR A1071/4</v>
          </cell>
          <cell r="J801" t="str">
            <v>AR A1071/3</v>
          </cell>
          <cell r="K801" t="str">
            <v>AR A1071/2</v>
          </cell>
          <cell r="L801" t="str">
            <v>AR A1071/1</v>
          </cell>
          <cell r="M801" t="str">
            <v>AR A134/4</v>
          </cell>
          <cell r="N801" t="str">
            <v>AR A134/5</v>
          </cell>
          <cell r="O801" t="str">
            <v>AR A134/6</v>
          </cell>
          <cell r="P801" t="str">
            <v>AR 6</v>
          </cell>
          <cell r="Q801" t="str">
            <v>AR 5</v>
          </cell>
          <cell r="R801" t="str">
            <v>AP34</v>
          </cell>
          <cell r="S801">
            <v>0</v>
          </cell>
          <cell r="T801">
            <v>0</v>
          </cell>
          <cell r="U801">
            <v>0</v>
          </cell>
        </row>
        <row r="802">
          <cell r="B802" t="str">
            <v>AR A1214</v>
          </cell>
          <cell r="C802" t="str">
            <v>AR A1071/10</v>
          </cell>
          <cell r="D802" t="str">
            <v>AR A1071/9</v>
          </cell>
          <cell r="E802" t="str">
            <v>AR A1071/8</v>
          </cell>
          <cell r="F802" t="str">
            <v>AR A1071/7</v>
          </cell>
          <cell r="G802" t="str">
            <v>AR A1071/6</v>
          </cell>
          <cell r="H802" t="str">
            <v>AR A1071/5</v>
          </cell>
          <cell r="I802" t="str">
            <v>AR A1071/4</v>
          </cell>
          <cell r="J802" t="str">
            <v>AR A1071/3</v>
          </cell>
          <cell r="K802" t="str">
            <v>AR A1071/2</v>
          </cell>
          <cell r="L802" t="str">
            <v>AR A1071/1</v>
          </cell>
          <cell r="M802" t="str">
            <v>AR A134/4</v>
          </cell>
          <cell r="N802" t="str">
            <v>AR A134/5</v>
          </cell>
          <cell r="O802" t="str">
            <v>AR A134/6</v>
          </cell>
          <cell r="P802" t="str">
            <v>AR 6</v>
          </cell>
          <cell r="Q802" t="str">
            <v>AR 5</v>
          </cell>
          <cell r="R802" t="str">
            <v>AP34</v>
          </cell>
          <cell r="S802">
            <v>0</v>
          </cell>
          <cell r="T802">
            <v>0</v>
          </cell>
          <cell r="U802">
            <v>0</v>
          </cell>
        </row>
        <row r="803">
          <cell r="B803" t="str">
            <v>AR A1214</v>
          </cell>
          <cell r="C803" t="str">
            <v>AR A1071/10</v>
          </cell>
          <cell r="D803" t="str">
            <v>AR A1071/9</v>
          </cell>
          <cell r="E803" t="str">
            <v>AR A1071/8</v>
          </cell>
          <cell r="F803" t="str">
            <v>AR A1071/7</v>
          </cell>
          <cell r="G803" t="str">
            <v>AR A1071/6</v>
          </cell>
          <cell r="H803" t="str">
            <v>AR A1071/5</v>
          </cell>
          <cell r="I803" t="str">
            <v>AR A1071/4</v>
          </cell>
          <cell r="J803" t="str">
            <v>AR A1071/3</v>
          </cell>
          <cell r="K803" t="str">
            <v>AR A1071/2</v>
          </cell>
          <cell r="L803" t="str">
            <v>AR A1071/1</v>
          </cell>
          <cell r="M803" t="str">
            <v>AR A134/4</v>
          </cell>
          <cell r="N803" t="str">
            <v>AR A134/5</v>
          </cell>
          <cell r="O803" t="str">
            <v>AR A134/6</v>
          </cell>
          <cell r="P803" t="str">
            <v>AR 6</v>
          </cell>
          <cell r="Q803" t="str">
            <v>AR 5</v>
          </cell>
          <cell r="R803" t="str">
            <v>AP34</v>
          </cell>
          <cell r="S803">
            <v>0</v>
          </cell>
          <cell r="T803">
            <v>0</v>
          </cell>
          <cell r="U803">
            <v>0</v>
          </cell>
        </row>
        <row r="804">
          <cell r="B804" t="str">
            <v>AR A1214</v>
          </cell>
          <cell r="C804" t="str">
            <v>AR A1071/10</v>
          </cell>
          <cell r="D804" t="str">
            <v>AR A1071/9</v>
          </cell>
          <cell r="E804" t="str">
            <v>AR A1071/8</v>
          </cell>
          <cell r="F804" t="str">
            <v>AR A1071/7</v>
          </cell>
          <cell r="G804" t="str">
            <v>AR A1071/6</v>
          </cell>
          <cell r="H804" t="str">
            <v>AR A1071/5</v>
          </cell>
          <cell r="I804" t="str">
            <v>AR A1071/4</v>
          </cell>
          <cell r="J804" t="str">
            <v>AR A1071/3</v>
          </cell>
          <cell r="K804" t="str">
            <v>AR A1071/2</v>
          </cell>
          <cell r="L804" t="str">
            <v>AR A1071/1</v>
          </cell>
          <cell r="M804" t="str">
            <v>AR A134/4</v>
          </cell>
          <cell r="N804" t="str">
            <v>AR A134/5</v>
          </cell>
          <cell r="O804" t="str">
            <v>AR A134/6</v>
          </cell>
          <cell r="P804" t="str">
            <v>AR 6</v>
          </cell>
          <cell r="Q804" t="str">
            <v>AR 5</v>
          </cell>
          <cell r="R804" t="str">
            <v>AP34</v>
          </cell>
          <cell r="S804">
            <v>0</v>
          </cell>
          <cell r="T804">
            <v>0</v>
          </cell>
          <cell r="U804">
            <v>0</v>
          </cell>
        </row>
        <row r="805">
          <cell r="B805" t="str">
            <v>AR A1214</v>
          </cell>
          <cell r="C805" t="str">
            <v>AR A1071/10</v>
          </cell>
          <cell r="D805" t="str">
            <v>AR A1071/9</v>
          </cell>
          <cell r="E805" t="str">
            <v>AR A1071/8</v>
          </cell>
          <cell r="F805" t="str">
            <v>AR A1071/7</v>
          </cell>
          <cell r="G805" t="str">
            <v>AR A1071/6</v>
          </cell>
          <cell r="H805" t="str">
            <v>AR A1071/5</v>
          </cell>
          <cell r="I805" t="str">
            <v>AR A1071/4</v>
          </cell>
          <cell r="J805" t="str">
            <v>AR A1071/3</v>
          </cell>
          <cell r="K805" t="str">
            <v>AR A1071/2</v>
          </cell>
          <cell r="L805" t="str">
            <v>AR A1071/1</v>
          </cell>
          <cell r="M805" t="str">
            <v>AR A134/4</v>
          </cell>
          <cell r="N805" t="str">
            <v>AR A134/5</v>
          </cell>
          <cell r="O805" t="str">
            <v>AR A134/6</v>
          </cell>
          <cell r="P805" t="str">
            <v>AR 6</v>
          </cell>
          <cell r="Q805" t="str">
            <v>AR 5</v>
          </cell>
          <cell r="R805" t="str">
            <v>AP34</v>
          </cell>
          <cell r="S805">
            <v>0</v>
          </cell>
          <cell r="T805">
            <v>0</v>
          </cell>
          <cell r="U805">
            <v>0</v>
          </cell>
        </row>
        <row r="806">
          <cell r="B806" t="str">
            <v>AR A1214</v>
          </cell>
          <cell r="C806" t="str">
            <v>AR A1071/10</v>
          </cell>
          <cell r="D806" t="str">
            <v>AR A1071/9</v>
          </cell>
          <cell r="E806" t="str">
            <v>AR A1071/8</v>
          </cell>
          <cell r="F806" t="str">
            <v>AR A1071/7</v>
          </cell>
          <cell r="G806" t="str">
            <v>AR A1071/6</v>
          </cell>
          <cell r="H806" t="str">
            <v>AR A1071/5</v>
          </cell>
          <cell r="I806" t="str">
            <v>AR A1071/4</v>
          </cell>
          <cell r="J806" t="str">
            <v>AR A1071/3</v>
          </cell>
          <cell r="K806" t="str">
            <v>AR A1071/2</v>
          </cell>
          <cell r="L806" t="str">
            <v>AR A1071/1</v>
          </cell>
          <cell r="M806" t="str">
            <v>AR A134/4</v>
          </cell>
          <cell r="N806" t="str">
            <v>AR A134/5</v>
          </cell>
          <cell r="O806" t="str">
            <v>AR A134/6</v>
          </cell>
          <cell r="P806" t="str">
            <v>AR 6</v>
          </cell>
          <cell r="Q806" t="str">
            <v>AR 5</v>
          </cell>
          <cell r="R806" t="str">
            <v>AP34</v>
          </cell>
          <cell r="S806">
            <v>0</v>
          </cell>
          <cell r="T806">
            <v>0</v>
          </cell>
          <cell r="U806">
            <v>0</v>
          </cell>
        </row>
        <row r="807">
          <cell r="B807" t="str">
            <v>AR A1214</v>
          </cell>
          <cell r="C807" t="str">
            <v>AR A1071/10</v>
          </cell>
          <cell r="D807" t="str">
            <v>AR A1071/9</v>
          </cell>
          <cell r="E807" t="str">
            <v>AR A1071/8</v>
          </cell>
          <cell r="F807" t="str">
            <v>AR A1071/7</v>
          </cell>
          <cell r="G807" t="str">
            <v>AR A1071/6</v>
          </cell>
          <cell r="H807" t="str">
            <v>AR A1071/5</v>
          </cell>
          <cell r="I807" t="str">
            <v>AR A1071/4</v>
          </cell>
          <cell r="J807" t="str">
            <v>AR A1071/3</v>
          </cell>
          <cell r="K807" t="str">
            <v>AR A1071/2</v>
          </cell>
          <cell r="L807" t="str">
            <v>AR A1071/1</v>
          </cell>
          <cell r="M807" t="str">
            <v>AR A134/4</v>
          </cell>
          <cell r="N807" t="str">
            <v>AR A134/5</v>
          </cell>
          <cell r="O807" t="str">
            <v>AR A134/6</v>
          </cell>
          <cell r="P807" t="str">
            <v>AR 6</v>
          </cell>
          <cell r="Q807" t="str">
            <v>AR 5</v>
          </cell>
          <cell r="R807" t="str">
            <v>AP34</v>
          </cell>
          <cell r="S807">
            <v>0</v>
          </cell>
          <cell r="T807">
            <v>0</v>
          </cell>
          <cell r="U807">
            <v>0</v>
          </cell>
        </row>
        <row r="808">
          <cell r="B808" t="str">
            <v>AR A1214</v>
          </cell>
          <cell r="C808" t="str">
            <v>AR A1071/10</v>
          </cell>
          <cell r="D808" t="str">
            <v>AR A1071/9</v>
          </cell>
          <cell r="E808" t="str">
            <v>AR A1071/8</v>
          </cell>
          <cell r="F808" t="str">
            <v>AR A1071/7</v>
          </cell>
          <cell r="G808" t="str">
            <v>AR A1071/6</v>
          </cell>
          <cell r="H808" t="str">
            <v>AR A1071/5</v>
          </cell>
          <cell r="I808" t="str">
            <v>AR A1071/4</v>
          </cell>
          <cell r="J808" t="str">
            <v>AR A1071/3</v>
          </cell>
          <cell r="K808" t="str">
            <v>AR A1071/2</v>
          </cell>
          <cell r="L808" t="str">
            <v>AR A1071/1</v>
          </cell>
          <cell r="M808" t="str">
            <v>AR A134/4</v>
          </cell>
          <cell r="N808" t="str">
            <v>AR A134/5</v>
          </cell>
          <cell r="O808" t="str">
            <v>AR A134/6</v>
          </cell>
          <cell r="P808" t="str">
            <v>AR 6</v>
          </cell>
          <cell r="Q808" t="str">
            <v>AR 5</v>
          </cell>
          <cell r="R808" t="str">
            <v>AP34</v>
          </cell>
          <cell r="S808">
            <v>0</v>
          </cell>
          <cell r="T808">
            <v>0</v>
          </cell>
          <cell r="U808">
            <v>0</v>
          </cell>
        </row>
        <row r="809">
          <cell r="B809" t="str">
            <v>AR A1214</v>
          </cell>
          <cell r="C809" t="str">
            <v>AR A1071/10</v>
          </cell>
          <cell r="D809" t="str">
            <v>AR A1071/9</v>
          </cell>
          <cell r="E809" t="str">
            <v>AR A1071/8</v>
          </cell>
          <cell r="F809" t="str">
            <v>AR A1071/7</v>
          </cell>
          <cell r="G809" t="str">
            <v>AR A1071/6</v>
          </cell>
          <cell r="H809" t="str">
            <v>AR A1071/5</v>
          </cell>
          <cell r="I809" t="str">
            <v>AR A1071/4</v>
          </cell>
          <cell r="J809" t="str">
            <v>AR A1071/3</v>
          </cell>
          <cell r="K809" t="str">
            <v>AR A1071/2</v>
          </cell>
          <cell r="L809" t="str">
            <v>AR A1071/1</v>
          </cell>
          <cell r="M809" t="str">
            <v>AR A134/4</v>
          </cell>
          <cell r="N809" t="str">
            <v>AR A134/5</v>
          </cell>
          <cell r="O809" t="str">
            <v>AR A134/6</v>
          </cell>
          <cell r="P809" t="str">
            <v>AR 6</v>
          </cell>
          <cell r="Q809" t="str">
            <v>AR 5</v>
          </cell>
          <cell r="R809" t="str">
            <v>AP34</v>
          </cell>
          <cell r="S809">
            <v>0</v>
          </cell>
          <cell r="T809">
            <v>0</v>
          </cell>
          <cell r="U809">
            <v>0</v>
          </cell>
        </row>
        <row r="810">
          <cell r="B810" t="str">
            <v>AR A1214</v>
          </cell>
          <cell r="C810" t="str">
            <v>AR A1071/10</v>
          </cell>
          <cell r="D810" t="str">
            <v>AR A1071/9</v>
          </cell>
          <cell r="E810" t="str">
            <v>AR A1071/8</v>
          </cell>
          <cell r="F810" t="str">
            <v>AR A1071/7</v>
          </cell>
          <cell r="G810" t="str">
            <v>AR A1071/6</v>
          </cell>
          <cell r="H810" t="str">
            <v>AR A1071/5</v>
          </cell>
          <cell r="I810" t="str">
            <v>AR A1071/4</v>
          </cell>
          <cell r="J810" t="str">
            <v>AR A1071/3</v>
          </cell>
          <cell r="K810" t="str">
            <v>AR A1071/2</v>
          </cell>
          <cell r="L810" t="str">
            <v>AR A1071/1</v>
          </cell>
          <cell r="M810" t="str">
            <v>AR A134/4</v>
          </cell>
          <cell r="N810" t="str">
            <v>AR A134/5</v>
          </cell>
          <cell r="O810" t="str">
            <v>AR A134/6</v>
          </cell>
          <cell r="P810" t="str">
            <v>AR 6</v>
          </cell>
          <cell r="Q810" t="str">
            <v>AR 5</v>
          </cell>
          <cell r="R810" t="str">
            <v>AP34</v>
          </cell>
          <cell r="S810">
            <v>0</v>
          </cell>
          <cell r="T810">
            <v>0</v>
          </cell>
          <cell r="U810">
            <v>0</v>
          </cell>
        </row>
        <row r="811">
          <cell r="B811" t="str">
            <v>AR A1214</v>
          </cell>
          <cell r="C811" t="str">
            <v>AR A1071/10</v>
          </cell>
          <cell r="D811" t="str">
            <v>AR A1071/9</v>
          </cell>
          <cell r="E811" t="str">
            <v>AR A1071/8</v>
          </cell>
          <cell r="F811" t="str">
            <v>AR A1071/7</v>
          </cell>
          <cell r="G811" t="str">
            <v>AR A1071/6</v>
          </cell>
          <cell r="H811" t="str">
            <v>AR A1071/5</v>
          </cell>
          <cell r="I811" t="str">
            <v>AR A1071/4</v>
          </cell>
          <cell r="J811" t="str">
            <v>AR A1071/3</v>
          </cell>
          <cell r="K811" t="str">
            <v>AR A1071/2</v>
          </cell>
          <cell r="L811" t="str">
            <v>AR A1071/1</v>
          </cell>
          <cell r="M811" t="str">
            <v>AR A134/4</v>
          </cell>
          <cell r="N811" t="str">
            <v>AR A134/5</v>
          </cell>
          <cell r="O811" t="str">
            <v>AR A134/6</v>
          </cell>
          <cell r="P811" t="str">
            <v>AR 6</v>
          </cell>
          <cell r="Q811" t="str">
            <v>AR 5</v>
          </cell>
          <cell r="R811" t="str">
            <v>AP34</v>
          </cell>
          <cell r="S811">
            <v>0</v>
          </cell>
          <cell r="T811">
            <v>0</v>
          </cell>
          <cell r="U811">
            <v>0</v>
          </cell>
        </row>
        <row r="812">
          <cell r="B812" t="str">
            <v>AR A1214</v>
          </cell>
          <cell r="C812" t="str">
            <v>AR A1071/10</v>
          </cell>
          <cell r="D812" t="str">
            <v>AR A1071/9</v>
          </cell>
          <cell r="E812" t="str">
            <v>AR A1071/8</v>
          </cell>
          <cell r="F812" t="str">
            <v>AR A1071/7</v>
          </cell>
          <cell r="G812" t="str">
            <v>AR A1071/6</v>
          </cell>
          <cell r="H812" t="str">
            <v>AR A1071/5</v>
          </cell>
          <cell r="I812" t="str">
            <v>AR A1071/4</v>
          </cell>
          <cell r="J812" t="str">
            <v>AR A1071/3</v>
          </cell>
          <cell r="K812" t="str">
            <v>AR A1071/2</v>
          </cell>
          <cell r="L812" t="str">
            <v>AR A1071/1</v>
          </cell>
          <cell r="M812" t="str">
            <v>AR A134/4</v>
          </cell>
          <cell r="N812" t="str">
            <v>AR A134/5</v>
          </cell>
          <cell r="O812" t="str">
            <v>AR A134/6</v>
          </cell>
          <cell r="P812" t="str">
            <v>AR 6</v>
          </cell>
          <cell r="Q812" t="str">
            <v>AR 5</v>
          </cell>
          <cell r="R812" t="str">
            <v>AP34</v>
          </cell>
          <cell r="S812">
            <v>0</v>
          </cell>
          <cell r="T812">
            <v>0</v>
          </cell>
          <cell r="U812">
            <v>0</v>
          </cell>
        </row>
        <row r="813">
          <cell r="B813" t="str">
            <v>AR A1214</v>
          </cell>
          <cell r="C813" t="str">
            <v>AR A1071/10</v>
          </cell>
          <cell r="D813" t="str">
            <v>AR A1071/9</v>
          </cell>
          <cell r="E813" t="str">
            <v>AR A1071/8</v>
          </cell>
          <cell r="F813" t="str">
            <v>AR A1071/7</v>
          </cell>
          <cell r="G813" t="str">
            <v>AR A1071/6</v>
          </cell>
          <cell r="H813" t="str">
            <v>AR A1071/5</v>
          </cell>
          <cell r="I813" t="str">
            <v>AR A1071/4</v>
          </cell>
          <cell r="J813" t="str">
            <v>AR A1071/3</v>
          </cell>
          <cell r="K813" t="str">
            <v>AR A1071/2</v>
          </cell>
          <cell r="L813" t="str">
            <v>AR A1071/1</v>
          </cell>
          <cell r="M813" t="str">
            <v>AR A134/4</v>
          </cell>
          <cell r="N813" t="str">
            <v>AR A134/5</v>
          </cell>
          <cell r="O813" t="str">
            <v>AR A134/6</v>
          </cell>
          <cell r="P813" t="str">
            <v>AR 6</v>
          </cell>
          <cell r="Q813" t="str">
            <v>AR 5</v>
          </cell>
          <cell r="R813" t="str">
            <v>AP34</v>
          </cell>
          <cell r="S813">
            <v>0</v>
          </cell>
          <cell r="T813">
            <v>0</v>
          </cell>
          <cell r="U813">
            <v>0</v>
          </cell>
        </row>
        <row r="814">
          <cell r="B814" t="str">
            <v>AR A1214</v>
          </cell>
          <cell r="C814" t="str">
            <v>AR A1071/10</v>
          </cell>
          <cell r="D814" t="str">
            <v>AR A1071/9</v>
          </cell>
          <cell r="E814" t="str">
            <v>AR A1071/8</v>
          </cell>
          <cell r="F814" t="str">
            <v>AR A1071/7</v>
          </cell>
          <cell r="G814" t="str">
            <v>AR A1071/6</v>
          </cell>
          <cell r="H814" t="str">
            <v>AR A1071/5</v>
          </cell>
          <cell r="I814" t="str">
            <v>AR A1071/4</v>
          </cell>
          <cell r="J814" t="str">
            <v>AR A1071/3</v>
          </cell>
          <cell r="K814" t="str">
            <v>AR A1071/2</v>
          </cell>
          <cell r="L814" t="str">
            <v>AR A1071/1</v>
          </cell>
          <cell r="M814" t="str">
            <v>AR A134/4</v>
          </cell>
          <cell r="N814" t="str">
            <v>AR A134/5</v>
          </cell>
          <cell r="O814" t="str">
            <v>AR A134/6</v>
          </cell>
          <cell r="P814" t="str">
            <v>AR 6</v>
          </cell>
          <cell r="Q814" t="str">
            <v>AR 5</v>
          </cell>
          <cell r="R814" t="str">
            <v>AP34</v>
          </cell>
          <cell r="S814">
            <v>0</v>
          </cell>
          <cell r="T814">
            <v>0</v>
          </cell>
          <cell r="U814">
            <v>0</v>
          </cell>
        </row>
        <row r="815">
          <cell r="B815" t="str">
            <v>AR A1214</v>
          </cell>
          <cell r="C815" t="str">
            <v>AR A1071/10</v>
          </cell>
          <cell r="D815" t="str">
            <v>AR A1071/9</v>
          </cell>
          <cell r="E815" t="str">
            <v>AR A1071/8</v>
          </cell>
          <cell r="F815" t="str">
            <v>AR A1071/7</v>
          </cell>
          <cell r="G815" t="str">
            <v>AR A1071/6</v>
          </cell>
          <cell r="H815" t="str">
            <v>AR A1071/5</v>
          </cell>
          <cell r="I815" t="str">
            <v>AR A1071/4</v>
          </cell>
          <cell r="J815" t="str">
            <v>AR A1071/3</v>
          </cell>
          <cell r="K815" t="str">
            <v>AR A1071/2</v>
          </cell>
          <cell r="L815" t="str">
            <v>AR A1071/1</v>
          </cell>
          <cell r="M815" t="str">
            <v>AR A134/4</v>
          </cell>
          <cell r="N815" t="str">
            <v>AR A134/5</v>
          </cell>
          <cell r="O815" t="str">
            <v>AR A134/6</v>
          </cell>
          <cell r="P815" t="str">
            <v>AR 6</v>
          </cell>
          <cell r="Q815" t="str">
            <v>AR 5</v>
          </cell>
          <cell r="R815" t="str">
            <v>AP34</v>
          </cell>
          <cell r="S815">
            <v>0</v>
          </cell>
          <cell r="T815">
            <v>0</v>
          </cell>
          <cell r="U815">
            <v>0</v>
          </cell>
        </row>
        <row r="816">
          <cell r="B816" t="str">
            <v>AR A1214</v>
          </cell>
          <cell r="C816" t="str">
            <v>AR A1071/10</v>
          </cell>
          <cell r="D816" t="str">
            <v>AR A1071/9</v>
          </cell>
          <cell r="E816" t="str">
            <v>AR A1071/8</v>
          </cell>
          <cell r="F816" t="str">
            <v>AR A1071/7</v>
          </cell>
          <cell r="G816" t="str">
            <v>AR A1071/6</v>
          </cell>
          <cell r="H816" t="str">
            <v>AR A1071/5</v>
          </cell>
          <cell r="I816" t="str">
            <v>AR A1071/4</v>
          </cell>
          <cell r="J816" t="str">
            <v>AR A1071/3</v>
          </cell>
          <cell r="K816" t="str">
            <v>AR A1071/2</v>
          </cell>
          <cell r="L816" t="str">
            <v>AR A1071/1</v>
          </cell>
          <cell r="M816" t="str">
            <v>AR A134/4</v>
          </cell>
          <cell r="N816" t="str">
            <v>AR A134/5</v>
          </cell>
          <cell r="O816" t="str">
            <v>AR A134/6</v>
          </cell>
          <cell r="P816" t="str">
            <v>AR 6</v>
          </cell>
          <cell r="Q816" t="str">
            <v>AR 5</v>
          </cell>
          <cell r="R816" t="str">
            <v>AP34</v>
          </cell>
          <cell r="S816">
            <v>0</v>
          </cell>
          <cell r="T816">
            <v>0</v>
          </cell>
          <cell r="U816">
            <v>0</v>
          </cell>
        </row>
        <row r="817">
          <cell r="B817" t="str">
            <v>AR A1214</v>
          </cell>
          <cell r="C817" t="str">
            <v>AR A1071/10</v>
          </cell>
          <cell r="D817" t="str">
            <v>AR A1071/9</v>
          </cell>
          <cell r="E817" t="str">
            <v>AR A1071/8</v>
          </cell>
          <cell r="F817" t="str">
            <v>AR A1071/7</v>
          </cell>
          <cell r="G817" t="str">
            <v>AR A1071/6</v>
          </cell>
          <cell r="H817" t="str">
            <v>AR A1071/5</v>
          </cell>
          <cell r="I817" t="str">
            <v>AR A1071/4</v>
          </cell>
          <cell r="J817" t="str">
            <v>AR A1071/3</v>
          </cell>
          <cell r="K817" t="str">
            <v>AR A1071/2</v>
          </cell>
          <cell r="L817" t="str">
            <v>AR A1071/1</v>
          </cell>
          <cell r="M817" t="str">
            <v>AR A134/4</v>
          </cell>
          <cell r="N817" t="str">
            <v>AR A134/5</v>
          </cell>
          <cell r="O817" t="str">
            <v>AR A134/6</v>
          </cell>
          <cell r="P817" t="str">
            <v>AR 6</v>
          </cell>
          <cell r="Q817" t="str">
            <v>AR 5</v>
          </cell>
          <cell r="R817" t="str">
            <v>AP34</v>
          </cell>
          <cell r="S817">
            <v>0</v>
          </cell>
          <cell r="T817">
            <v>0</v>
          </cell>
          <cell r="U817">
            <v>0</v>
          </cell>
        </row>
        <row r="818">
          <cell r="B818" t="str">
            <v>AR A1214</v>
          </cell>
          <cell r="C818" t="str">
            <v>AR A1071/10</v>
          </cell>
          <cell r="D818" t="str">
            <v>AR A1071/9</v>
          </cell>
          <cell r="E818" t="str">
            <v>AR A1071/8</v>
          </cell>
          <cell r="F818" t="str">
            <v>AR A1071/7</v>
          </cell>
          <cell r="G818" t="str">
            <v>AR A1071/6</v>
          </cell>
          <cell r="H818" t="str">
            <v>AR A1071/5</v>
          </cell>
          <cell r="I818" t="str">
            <v>AR A1071/4</v>
          </cell>
          <cell r="J818" t="str">
            <v>AR A1071/3</v>
          </cell>
          <cell r="K818" t="str">
            <v>AR A1071/2</v>
          </cell>
          <cell r="L818" t="str">
            <v>AR A1071/1</v>
          </cell>
          <cell r="M818" t="str">
            <v>AR A134/4</v>
          </cell>
          <cell r="N818" t="str">
            <v>AR A134/5</v>
          </cell>
          <cell r="O818" t="str">
            <v>AR A134/6</v>
          </cell>
          <cell r="P818" t="str">
            <v>AR 6</v>
          </cell>
          <cell r="Q818" t="str">
            <v>AR 5</v>
          </cell>
          <cell r="R818" t="str">
            <v>AP34</v>
          </cell>
          <cell r="S818">
            <v>0</v>
          </cell>
          <cell r="T818">
            <v>0</v>
          </cell>
          <cell r="U818">
            <v>0</v>
          </cell>
        </row>
        <row r="819">
          <cell r="B819" t="str">
            <v>AR A1214</v>
          </cell>
          <cell r="C819" t="str">
            <v>AR A1071/10</v>
          </cell>
          <cell r="D819" t="str">
            <v>AR A1071/9</v>
          </cell>
          <cell r="E819" t="str">
            <v>AR A1071/8</v>
          </cell>
          <cell r="F819" t="str">
            <v>AR A1071/7</v>
          </cell>
          <cell r="G819" t="str">
            <v>AR A1071/6</v>
          </cell>
          <cell r="H819" t="str">
            <v>AR A1071/5</v>
          </cell>
          <cell r="I819" t="str">
            <v>AR A1071/4</v>
          </cell>
          <cell r="J819" t="str">
            <v>AR A1071/3</v>
          </cell>
          <cell r="K819" t="str">
            <v>AR A1071/2</v>
          </cell>
          <cell r="L819" t="str">
            <v>AR A1071/1</v>
          </cell>
          <cell r="M819" t="str">
            <v>AR A134/4</v>
          </cell>
          <cell r="N819" t="str">
            <v>AR A134/5</v>
          </cell>
          <cell r="O819" t="str">
            <v>AR A134/6</v>
          </cell>
          <cell r="P819" t="str">
            <v>AR 6</v>
          </cell>
          <cell r="Q819" t="str">
            <v>AR 5</v>
          </cell>
          <cell r="R819" t="str">
            <v>AP34</v>
          </cell>
          <cell r="S819">
            <v>0</v>
          </cell>
          <cell r="T819">
            <v>0</v>
          </cell>
          <cell r="U819">
            <v>0</v>
          </cell>
        </row>
        <row r="820">
          <cell r="B820" t="str">
            <v>AR A1214</v>
          </cell>
          <cell r="C820" t="str">
            <v>AR A1071/10</v>
          </cell>
          <cell r="D820" t="str">
            <v>AR A1071/9</v>
          </cell>
          <cell r="E820" t="str">
            <v>AR A1071/8</v>
          </cell>
          <cell r="F820" t="str">
            <v>AR A1071/7</v>
          </cell>
          <cell r="G820" t="str">
            <v>AR A1071/6</v>
          </cell>
          <cell r="H820" t="str">
            <v>AR A1071/5</v>
          </cell>
          <cell r="I820" t="str">
            <v>AR A1071/4</v>
          </cell>
          <cell r="J820" t="str">
            <v>AR A1071/3</v>
          </cell>
          <cell r="K820" t="str">
            <v>AR A1071/2</v>
          </cell>
          <cell r="L820" t="str">
            <v>AR A1071/1</v>
          </cell>
          <cell r="M820" t="str">
            <v>AR A134/4</v>
          </cell>
          <cell r="N820" t="str">
            <v>AR A134/5</v>
          </cell>
          <cell r="O820" t="str">
            <v>AR A134/6</v>
          </cell>
          <cell r="P820" t="str">
            <v>AR 6</v>
          </cell>
          <cell r="Q820" t="str">
            <v>AR 5</v>
          </cell>
          <cell r="R820" t="str">
            <v>AP34</v>
          </cell>
          <cell r="S820">
            <v>0</v>
          </cell>
          <cell r="T820">
            <v>0</v>
          </cell>
          <cell r="U820">
            <v>0</v>
          </cell>
        </row>
        <row r="821">
          <cell r="B821" t="str">
            <v>AR A1214</v>
          </cell>
          <cell r="C821" t="str">
            <v>AR A1071/10</v>
          </cell>
          <cell r="D821" t="str">
            <v>AR A1071/9</v>
          </cell>
          <cell r="E821" t="str">
            <v>AR A1071/8</v>
          </cell>
          <cell r="F821" t="str">
            <v>AR A1071/7</v>
          </cell>
          <cell r="G821" t="str">
            <v>AR A1071/6</v>
          </cell>
          <cell r="H821" t="str">
            <v>AR A1071/5</v>
          </cell>
          <cell r="I821" t="str">
            <v>AR A1071/4</v>
          </cell>
          <cell r="J821" t="str">
            <v>AR A1071/3</v>
          </cell>
          <cell r="K821" t="str">
            <v>AR A1071/2</v>
          </cell>
          <cell r="L821" t="str">
            <v>AR A1071/1</v>
          </cell>
          <cell r="M821" t="str">
            <v>AR A134/4</v>
          </cell>
          <cell r="N821" t="str">
            <v>AR A134/5</v>
          </cell>
          <cell r="O821" t="str">
            <v>AR A134/6</v>
          </cell>
          <cell r="P821" t="str">
            <v>AR 6</v>
          </cell>
          <cell r="Q821" t="str">
            <v>AR 5</v>
          </cell>
          <cell r="R821" t="str">
            <v>AP38</v>
          </cell>
          <cell r="S821">
            <v>0</v>
          </cell>
          <cell r="T821">
            <v>0</v>
          </cell>
          <cell r="U821">
            <v>0</v>
          </cell>
        </row>
        <row r="822">
          <cell r="B822" t="str">
            <v>AR A1214</v>
          </cell>
          <cell r="C822" t="str">
            <v>AR A1071/10</v>
          </cell>
          <cell r="D822" t="str">
            <v>AR A1071/9</v>
          </cell>
          <cell r="E822" t="str">
            <v>AR A1071/8</v>
          </cell>
          <cell r="F822" t="str">
            <v>AR A1071/7</v>
          </cell>
          <cell r="G822" t="str">
            <v>AR A1071/6</v>
          </cell>
          <cell r="H822" t="str">
            <v>AR A1071/5</v>
          </cell>
          <cell r="I822" t="str">
            <v>AR A1071/4</v>
          </cell>
          <cell r="J822" t="str">
            <v>AR A1071/3</v>
          </cell>
          <cell r="K822" t="str">
            <v>AR A1071/2</v>
          </cell>
          <cell r="L822" t="str">
            <v>AR A1071/1</v>
          </cell>
          <cell r="M822" t="str">
            <v>AR A134/4</v>
          </cell>
          <cell r="N822" t="str">
            <v>AR A134/5</v>
          </cell>
          <cell r="O822" t="str">
            <v>AR A134/6</v>
          </cell>
          <cell r="P822" t="str">
            <v>AR 6</v>
          </cell>
          <cell r="Q822" t="str">
            <v>AR 5</v>
          </cell>
          <cell r="R822" t="str">
            <v>AP38</v>
          </cell>
          <cell r="S822">
            <v>0</v>
          </cell>
          <cell r="T822">
            <v>0</v>
          </cell>
          <cell r="U822">
            <v>0</v>
          </cell>
        </row>
        <row r="823">
          <cell r="B823" t="str">
            <v>AR A1214</v>
          </cell>
          <cell r="C823" t="str">
            <v>AR A1071/10</v>
          </cell>
          <cell r="D823" t="str">
            <v>AR A1071/9</v>
          </cell>
          <cell r="E823" t="str">
            <v>AR A1071/8</v>
          </cell>
          <cell r="F823" t="str">
            <v>AR A1071/7</v>
          </cell>
          <cell r="G823" t="str">
            <v>AR A1071/6</v>
          </cell>
          <cell r="H823" t="str">
            <v>AR A1071/5</v>
          </cell>
          <cell r="I823" t="str">
            <v>AR A1071/4</v>
          </cell>
          <cell r="J823" t="str">
            <v>AR A1071/3</v>
          </cell>
          <cell r="K823" t="str">
            <v>AR A1071/2</v>
          </cell>
          <cell r="L823" t="str">
            <v>AR A1071/1</v>
          </cell>
          <cell r="M823" t="str">
            <v>AR A134/4</v>
          </cell>
          <cell r="N823" t="str">
            <v>AR A134/5</v>
          </cell>
          <cell r="O823" t="str">
            <v>AR A134/6</v>
          </cell>
          <cell r="P823" t="str">
            <v>AR 6</v>
          </cell>
          <cell r="Q823" t="str">
            <v>AR 5</v>
          </cell>
          <cell r="R823" t="str">
            <v>AP38</v>
          </cell>
          <cell r="S823">
            <v>0</v>
          </cell>
          <cell r="T823">
            <v>0</v>
          </cell>
          <cell r="U823">
            <v>0</v>
          </cell>
        </row>
        <row r="824">
          <cell r="B824" t="str">
            <v>AR A1214</v>
          </cell>
          <cell r="C824" t="str">
            <v>AR A1071/10</v>
          </cell>
          <cell r="D824" t="str">
            <v>AR A1071/9</v>
          </cell>
          <cell r="E824" t="str">
            <v>AR A1071/8</v>
          </cell>
          <cell r="F824" t="str">
            <v>AR A1071/7</v>
          </cell>
          <cell r="G824" t="str">
            <v>AR A1071/6</v>
          </cell>
          <cell r="H824" t="str">
            <v>AR A1071/5</v>
          </cell>
          <cell r="I824" t="str">
            <v>AR A1071/4</v>
          </cell>
          <cell r="J824" t="str">
            <v>AR A1071/3</v>
          </cell>
          <cell r="K824" t="str">
            <v>AR A1071/2</v>
          </cell>
          <cell r="L824" t="str">
            <v>AR A1071/1</v>
          </cell>
          <cell r="M824" t="str">
            <v>AR A134/4</v>
          </cell>
          <cell r="N824" t="str">
            <v>AR A134/5</v>
          </cell>
          <cell r="O824" t="str">
            <v>AR A134/6</v>
          </cell>
          <cell r="P824" t="str">
            <v>AR 6</v>
          </cell>
          <cell r="Q824" t="str">
            <v>AR 5</v>
          </cell>
          <cell r="R824" t="str">
            <v>AP38</v>
          </cell>
          <cell r="S824">
            <v>0</v>
          </cell>
          <cell r="T824">
            <v>0</v>
          </cell>
          <cell r="U824">
            <v>0</v>
          </cell>
        </row>
        <row r="825">
          <cell r="B825" t="str">
            <v>AR A1214</v>
          </cell>
          <cell r="C825" t="str">
            <v>AR A1071/10</v>
          </cell>
          <cell r="D825" t="str">
            <v>AR A1071/9</v>
          </cell>
          <cell r="E825" t="str">
            <v>AR A1071/8</v>
          </cell>
          <cell r="F825" t="str">
            <v>AR A1071/7</v>
          </cell>
          <cell r="G825" t="str">
            <v>AR A1071/6</v>
          </cell>
          <cell r="H825" t="str">
            <v>AR A1071/5</v>
          </cell>
          <cell r="I825" t="str">
            <v>AR A1071/4</v>
          </cell>
          <cell r="J825" t="str">
            <v>AR A1071/3</v>
          </cell>
          <cell r="K825" t="str">
            <v>AR A1071/2</v>
          </cell>
          <cell r="L825" t="str">
            <v>AR A1071/1</v>
          </cell>
          <cell r="M825" t="str">
            <v>AR A134/4</v>
          </cell>
          <cell r="N825" t="str">
            <v>AR A134/5</v>
          </cell>
          <cell r="O825" t="str">
            <v>AR A134/6</v>
          </cell>
          <cell r="P825" t="str">
            <v>AR 6</v>
          </cell>
          <cell r="Q825" t="str">
            <v>AR 5</v>
          </cell>
          <cell r="R825" t="str">
            <v>AP38</v>
          </cell>
          <cell r="S825">
            <v>0</v>
          </cell>
          <cell r="T825">
            <v>0</v>
          </cell>
          <cell r="U825">
            <v>0</v>
          </cell>
        </row>
        <row r="826">
          <cell r="B826" t="str">
            <v>AR A1214</v>
          </cell>
          <cell r="C826" t="str">
            <v>AR A1071/10</v>
          </cell>
          <cell r="D826" t="str">
            <v>AR A1071/9</v>
          </cell>
          <cell r="E826" t="str">
            <v>AR A1071/8</v>
          </cell>
          <cell r="F826" t="str">
            <v>AR A1071/7</v>
          </cell>
          <cell r="G826" t="str">
            <v>AR A1071/6</v>
          </cell>
          <cell r="H826" t="str">
            <v>AR A1071/5</v>
          </cell>
          <cell r="I826" t="str">
            <v>AR A1071/4</v>
          </cell>
          <cell r="J826" t="str">
            <v>AR A1071/3</v>
          </cell>
          <cell r="K826" t="str">
            <v>AR A1071/2</v>
          </cell>
          <cell r="L826" t="str">
            <v>AR A1071/1</v>
          </cell>
          <cell r="M826" t="str">
            <v>AR A134/4</v>
          </cell>
          <cell r="N826" t="str">
            <v>AR A134/5</v>
          </cell>
          <cell r="O826" t="str">
            <v>AR A134/6</v>
          </cell>
          <cell r="P826" t="str">
            <v>AR 6</v>
          </cell>
          <cell r="Q826" t="str">
            <v>AR 5</v>
          </cell>
          <cell r="R826" t="str">
            <v>AP38</v>
          </cell>
          <cell r="S826">
            <v>0</v>
          </cell>
          <cell r="T826">
            <v>0</v>
          </cell>
          <cell r="U826">
            <v>0</v>
          </cell>
        </row>
        <row r="827">
          <cell r="B827" t="str">
            <v>AR A1214</v>
          </cell>
          <cell r="C827" t="str">
            <v>AR A1071/10</v>
          </cell>
          <cell r="D827" t="str">
            <v>AR A1071/9</v>
          </cell>
          <cell r="E827" t="str">
            <v>AR A1071/8</v>
          </cell>
          <cell r="F827" t="str">
            <v>AR A1071/7</v>
          </cell>
          <cell r="G827" t="str">
            <v>AR A1071/6</v>
          </cell>
          <cell r="H827" t="str">
            <v>AR A1071/5</v>
          </cell>
          <cell r="I827" t="str">
            <v>AR A1071/4</v>
          </cell>
          <cell r="J827" t="str">
            <v>AR A1071/3</v>
          </cell>
          <cell r="K827" t="str">
            <v>AR A1071/2</v>
          </cell>
          <cell r="L827" t="str">
            <v>AR A1071/1</v>
          </cell>
          <cell r="M827" t="str">
            <v>AR A134/4</v>
          </cell>
          <cell r="N827" t="str">
            <v>AR A134/5</v>
          </cell>
          <cell r="O827" t="str">
            <v>AR A134/6</v>
          </cell>
          <cell r="P827" t="str">
            <v>AR 6</v>
          </cell>
          <cell r="Q827" t="str">
            <v>AR 5</v>
          </cell>
          <cell r="R827" t="str">
            <v>AP38</v>
          </cell>
          <cell r="S827">
            <v>0</v>
          </cell>
          <cell r="T827">
            <v>0</v>
          </cell>
          <cell r="U827">
            <v>0</v>
          </cell>
        </row>
        <row r="828">
          <cell r="B828" t="str">
            <v>AR A1214</v>
          </cell>
          <cell r="C828" t="str">
            <v>AR A1071/10</v>
          </cell>
          <cell r="D828" t="str">
            <v>AR A1071/9</v>
          </cell>
          <cell r="E828" t="str">
            <v>AR A1071/8</v>
          </cell>
          <cell r="F828" t="str">
            <v>AR A1071/7</v>
          </cell>
          <cell r="G828" t="str">
            <v>AR A1071/6</v>
          </cell>
          <cell r="H828" t="str">
            <v>AR A1071/5</v>
          </cell>
          <cell r="I828" t="str">
            <v>AR A1071/4</v>
          </cell>
          <cell r="J828" t="str">
            <v>AR A1071/3</v>
          </cell>
          <cell r="K828" t="str">
            <v>AR A1071/2</v>
          </cell>
          <cell r="L828" t="str">
            <v>AR A1071/1</v>
          </cell>
          <cell r="M828" t="str">
            <v>AR A134/4</v>
          </cell>
          <cell r="N828" t="str">
            <v>AR A134/5</v>
          </cell>
          <cell r="O828" t="str">
            <v>AR A134/6</v>
          </cell>
          <cell r="P828" t="str">
            <v>AR 6</v>
          </cell>
          <cell r="Q828" t="str">
            <v>AR 5</v>
          </cell>
          <cell r="R828" t="str">
            <v>AP38</v>
          </cell>
          <cell r="S828">
            <v>0</v>
          </cell>
          <cell r="T828">
            <v>0</v>
          </cell>
          <cell r="U828">
            <v>0</v>
          </cell>
        </row>
        <row r="829">
          <cell r="B829" t="str">
            <v>AR A1214</v>
          </cell>
          <cell r="C829" t="str">
            <v>AR A1071/10</v>
          </cell>
          <cell r="D829" t="str">
            <v>AR A1071/9</v>
          </cell>
          <cell r="E829" t="str">
            <v>AR A1071/8</v>
          </cell>
          <cell r="F829" t="str">
            <v>AR A1071/7</v>
          </cell>
          <cell r="G829" t="str">
            <v>AR A1071/6</v>
          </cell>
          <cell r="H829" t="str">
            <v>AR A1071/5</v>
          </cell>
          <cell r="I829" t="str">
            <v>AR A1071/4</v>
          </cell>
          <cell r="J829" t="str">
            <v>AR A1071/3</v>
          </cell>
          <cell r="K829" t="str">
            <v>AR A1071/2</v>
          </cell>
          <cell r="L829" t="str">
            <v>AR A1071/1</v>
          </cell>
          <cell r="M829" t="str">
            <v>AR A134/4</v>
          </cell>
          <cell r="N829" t="str">
            <v>AR A134/5</v>
          </cell>
          <cell r="O829" t="str">
            <v>AR A134/6</v>
          </cell>
          <cell r="P829" t="str">
            <v>AR 6</v>
          </cell>
          <cell r="Q829" t="str">
            <v>AR 5</v>
          </cell>
          <cell r="R829" t="str">
            <v>AP38</v>
          </cell>
          <cell r="S829">
            <v>0</v>
          </cell>
          <cell r="T829">
            <v>0</v>
          </cell>
          <cell r="U829">
            <v>0</v>
          </cell>
        </row>
        <row r="830">
          <cell r="B830" t="str">
            <v>AR A1214</v>
          </cell>
          <cell r="C830" t="str">
            <v>AR A1071/10</v>
          </cell>
          <cell r="D830" t="str">
            <v>AR A1071/9</v>
          </cell>
          <cell r="E830" t="str">
            <v>AR A1071/8</v>
          </cell>
          <cell r="F830" t="str">
            <v>AR A1071/7</v>
          </cell>
          <cell r="G830" t="str">
            <v>AR A1071/6</v>
          </cell>
          <cell r="H830" t="str">
            <v>AR A1071/5</v>
          </cell>
          <cell r="I830" t="str">
            <v>AR A1071/4</v>
          </cell>
          <cell r="J830" t="str">
            <v>AR A1071/3</v>
          </cell>
          <cell r="K830" t="str">
            <v>AR A1071/2</v>
          </cell>
          <cell r="L830" t="str">
            <v>AR A1071/1</v>
          </cell>
          <cell r="M830" t="str">
            <v>AR A134/4</v>
          </cell>
          <cell r="N830" t="str">
            <v>AR A134/5</v>
          </cell>
          <cell r="O830" t="str">
            <v>AR A134/6</v>
          </cell>
          <cell r="P830" t="str">
            <v>AR 6</v>
          </cell>
          <cell r="Q830" t="str">
            <v>AR 5</v>
          </cell>
          <cell r="R830" t="str">
            <v>AP38</v>
          </cell>
          <cell r="S830">
            <v>0</v>
          </cell>
          <cell r="T830">
            <v>0</v>
          </cell>
          <cell r="U830">
            <v>0</v>
          </cell>
        </row>
        <row r="831">
          <cell r="B831" t="str">
            <v>AR A1214</v>
          </cell>
          <cell r="C831" t="str">
            <v>AR A1071/10</v>
          </cell>
          <cell r="D831" t="str">
            <v>AR A1071/9</v>
          </cell>
          <cell r="E831" t="str">
            <v>AR A1071/8</v>
          </cell>
          <cell r="F831" t="str">
            <v>AR A1071/7</v>
          </cell>
          <cell r="G831" t="str">
            <v>AR A1071/6</v>
          </cell>
          <cell r="H831" t="str">
            <v>AR A1071/5</v>
          </cell>
          <cell r="I831" t="str">
            <v>AR A1071/4</v>
          </cell>
          <cell r="J831" t="str">
            <v>AR A1071/3</v>
          </cell>
          <cell r="K831" t="str">
            <v>AR A1071/2</v>
          </cell>
          <cell r="L831" t="str">
            <v>AR A1071/1</v>
          </cell>
          <cell r="M831" t="str">
            <v>AR A134/4</v>
          </cell>
          <cell r="N831" t="str">
            <v>AR A134/5</v>
          </cell>
          <cell r="O831" t="str">
            <v>AR A134/6</v>
          </cell>
          <cell r="P831" t="str">
            <v>AR 6</v>
          </cell>
          <cell r="Q831" t="str">
            <v>AR 5</v>
          </cell>
          <cell r="R831" t="str">
            <v>AP38</v>
          </cell>
          <cell r="S831">
            <v>0</v>
          </cell>
          <cell r="T831">
            <v>0</v>
          </cell>
          <cell r="U831">
            <v>0</v>
          </cell>
        </row>
        <row r="832">
          <cell r="B832" t="str">
            <v>AR A1214</v>
          </cell>
          <cell r="C832" t="str">
            <v>AR A1071/10</v>
          </cell>
          <cell r="D832" t="str">
            <v>AR A1071/9</v>
          </cell>
          <cell r="E832" t="str">
            <v>AR A1071/8</v>
          </cell>
          <cell r="F832" t="str">
            <v>AR A1071/7</v>
          </cell>
          <cell r="G832" t="str">
            <v>AR A1071/6</v>
          </cell>
          <cell r="H832" t="str">
            <v>AR A1071/5</v>
          </cell>
          <cell r="I832" t="str">
            <v>AR A1071/4</v>
          </cell>
          <cell r="J832" t="str">
            <v>AR A1071/3</v>
          </cell>
          <cell r="K832" t="str">
            <v>AR A1071/2</v>
          </cell>
          <cell r="L832" t="str">
            <v>AR A1071/1</v>
          </cell>
          <cell r="M832" t="str">
            <v>AR A134/4</v>
          </cell>
          <cell r="N832" t="str">
            <v>AR A134/5</v>
          </cell>
          <cell r="O832" t="str">
            <v>AR A134/6</v>
          </cell>
          <cell r="P832" t="str">
            <v>AR 6</v>
          </cell>
          <cell r="Q832" t="str">
            <v>AR 5</v>
          </cell>
          <cell r="R832" t="str">
            <v>AP38</v>
          </cell>
          <cell r="S832">
            <v>0</v>
          </cell>
          <cell r="T832">
            <v>0</v>
          </cell>
          <cell r="U832">
            <v>0</v>
          </cell>
        </row>
        <row r="833">
          <cell r="B833" t="str">
            <v>AR A1214</v>
          </cell>
          <cell r="C833" t="str">
            <v>AR A1071/10</v>
          </cell>
          <cell r="D833" t="str">
            <v>AR A1071/9</v>
          </cell>
          <cell r="E833" t="str">
            <v>AR A1071/8</v>
          </cell>
          <cell r="F833" t="str">
            <v>AR A1071/7</v>
          </cell>
          <cell r="G833" t="str">
            <v>AR A1071/6</v>
          </cell>
          <cell r="H833" t="str">
            <v>AR A1071/5</v>
          </cell>
          <cell r="I833" t="str">
            <v>AR A1071/4</v>
          </cell>
          <cell r="J833" t="str">
            <v>AR A1071/3</v>
          </cell>
          <cell r="K833" t="str">
            <v>AR A1071/2</v>
          </cell>
          <cell r="L833" t="str">
            <v>AR A1071/1</v>
          </cell>
          <cell r="M833" t="str">
            <v>AR A134/4</v>
          </cell>
          <cell r="N833" t="str">
            <v>AR A134/5</v>
          </cell>
          <cell r="O833" t="str">
            <v>AR A134/6</v>
          </cell>
          <cell r="P833" t="str">
            <v>AR 6</v>
          </cell>
          <cell r="Q833" t="str">
            <v>AR 5</v>
          </cell>
          <cell r="R833" t="str">
            <v>AP38</v>
          </cell>
          <cell r="S833">
            <v>0</v>
          </cell>
          <cell r="T833">
            <v>0</v>
          </cell>
          <cell r="U833">
            <v>0</v>
          </cell>
        </row>
        <row r="834">
          <cell r="B834" t="str">
            <v>AR A1214</v>
          </cell>
          <cell r="C834" t="str">
            <v>AR A1071/10</v>
          </cell>
          <cell r="D834" t="str">
            <v>AR A1071/9</v>
          </cell>
          <cell r="E834" t="str">
            <v>AR A1071/8</v>
          </cell>
          <cell r="F834" t="str">
            <v>AR A1071/7</v>
          </cell>
          <cell r="G834" t="str">
            <v>AR A1071/6</v>
          </cell>
          <cell r="H834" t="str">
            <v>AR A1071/5</v>
          </cell>
          <cell r="I834" t="str">
            <v>AR A1071/4</v>
          </cell>
          <cell r="J834" t="str">
            <v>AR A1071/3</v>
          </cell>
          <cell r="K834" t="str">
            <v>AR A1071/2</v>
          </cell>
          <cell r="L834" t="str">
            <v>AR A1071/1</v>
          </cell>
          <cell r="M834" t="str">
            <v>AR A134/4</v>
          </cell>
          <cell r="N834" t="str">
            <v>AR A134/5</v>
          </cell>
          <cell r="O834" t="str">
            <v>AR A134/6</v>
          </cell>
          <cell r="P834" t="str">
            <v>AR 6</v>
          </cell>
          <cell r="Q834" t="str">
            <v>AR 5</v>
          </cell>
          <cell r="R834" t="str">
            <v>AP38</v>
          </cell>
          <cell r="S834">
            <v>0</v>
          </cell>
          <cell r="T834">
            <v>0</v>
          </cell>
          <cell r="U834">
            <v>0</v>
          </cell>
        </row>
        <row r="835">
          <cell r="B835" t="str">
            <v>AR A1214</v>
          </cell>
          <cell r="C835" t="str">
            <v>AR A1071/10</v>
          </cell>
          <cell r="D835" t="str">
            <v>AR A1071/9</v>
          </cell>
          <cell r="E835" t="str">
            <v>AR A1071/8</v>
          </cell>
          <cell r="F835" t="str">
            <v>AR A1071/7</v>
          </cell>
          <cell r="G835" t="str">
            <v>AR A1071/6</v>
          </cell>
          <cell r="H835" t="str">
            <v>AR A1071/5</v>
          </cell>
          <cell r="I835" t="str">
            <v>AR A1071/4</v>
          </cell>
          <cell r="J835" t="str">
            <v>AR A1071/3</v>
          </cell>
          <cell r="K835" t="str">
            <v>AR A1071/2</v>
          </cell>
          <cell r="L835" t="str">
            <v>AR A1071/1</v>
          </cell>
          <cell r="M835" t="str">
            <v>AR A134/4</v>
          </cell>
          <cell r="N835" t="str">
            <v>AR A134/5</v>
          </cell>
          <cell r="O835" t="str">
            <v>AR A134/6</v>
          </cell>
          <cell r="P835" t="str">
            <v>AR 6</v>
          </cell>
          <cell r="Q835" t="str">
            <v>AR 5</v>
          </cell>
          <cell r="R835" t="str">
            <v>AP38</v>
          </cell>
          <cell r="S835">
            <v>0</v>
          </cell>
          <cell r="T835">
            <v>0</v>
          </cell>
          <cell r="U835">
            <v>0</v>
          </cell>
        </row>
        <row r="836">
          <cell r="B836" t="str">
            <v>AR A1214</v>
          </cell>
          <cell r="C836" t="str">
            <v>AR A1071/10</v>
          </cell>
          <cell r="D836" t="str">
            <v>AR A1071/9</v>
          </cell>
          <cell r="E836" t="str">
            <v>AR A1071/8</v>
          </cell>
          <cell r="F836" t="str">
            <v>AR A1071/7</v>
          </cell>
          <cell r="G836" t="str">
            <v>AR A1071/6</v>
          </cell>
          <cell r="H836" t="str">
            <v>AR A1071/5</v>
          </cell>
          <cell r="I836" t="str">
            <v>AR A1071/4</v>
          </cell>
          <cell r="J836" t="str">
            <v>AR A1071/3</v>
          </cell>
          <cell r="K836" t="str">
            <v>AR A1071/2</v>
          </cell>
          <cell r="L836" t="str">
            <v>AR A1071/1</v>
          </cell>
          <cell r="M836" t="str">
            <v>AR A134/4</v>
          </cell>
          <cell r="N836" t="str">
            <v>AR A134/5</v>
          </cell>
          <cell r="O836" t="str">
            <v>AR A134/6</v>
          </cell>
          <cell r="P836" t="str">
            <v>AR 6</v>
          </cell>
          <cell r="Q836" t="str">
            <v>AR 5</v>
          </cell>
          <cell r="R836" t="str">
            <v>AP38</v>
          </cell>
          <cell r="S836">
            <v>0</v>
          </cell>
          <cell r="T836">
            <v>0</v>
          </cell>
          <cell r="U836">
            <v>0</v>
          </cell>
        </row>
        <row r="837">
          <cell r="B837" t="str">
            <v>AR A1214</v>
          </cell>
          <cell r="C837" t="str">
            <v>AR A1071/10</v>
          </cell>
          <cell r="D837" t="str">
            <v>AR A1071/9</v>
          </cell>
          <cell r="E837" t="str">
            <v>AR A1071/8</v>
          </cell>
          <cell r="F837" t="str">
            <v>AR A1071/7</v>
          </cell>
          <cell r="G837" t="str">
            <v>AR A1071/6</v>
          </cell>
          <cell r="H837" t="str">
            <v>AR A1071/5</v>
          </cell>
          <cell r="I837" t="str">
            <v>AR A1071/4</v>
          </cell>
          <cell r="J837" t="str">
            <v>AR A1071/3</v>
          </cell>
          <cell r="K837" t="str">
            <v>AR A1071/2</v>
          </cell>
          <cell r="L837" t="str">
            <v>AR A1071/1</v>
          </cell>
          <cell r="M837" t="str">
            <v>AR A134/4</v>
          </cell>
          <cell r="N837" t="str">
            <v>AR A134/5</v>
          </cell>
          <cell r="O837" t="str">
            <v>AR A134/6</v>
          </cell>
          <cell r="P837" t="str">
            <v>AR 6</v>
          </cell>
          <cell r="Q837" t="str">
            <v>AR 5</v>
          </cell>
          <cell r="R837" t="str">
            <v>AP38</v>
          </cell>
          <cell r="S837">
            <v>0</v>
          </cell>
          <cell r="T837">
            <v>0</v>
          </cell>
          <cell r="U837">
            <v>0</v>
          </cell>
        </row>
        <row r="838">
          <cell r="B838" t="str">
            <v>AR A1214</v>
          </cell>
          <cell r="C838" t="str">
            <v>AR A1071/10</v>
          </cell>
          <cell r="D838" t="str">
            <v>AR A1071/9</v>
          </cell>
          <cell r="E838" t="str">
            <v>AR A1071/8</v>
          </cell>
          <cell r="F838" t="str">
            <v>AR A1071/7</v>
          </cell>
          <cell r="G838" t="str">
            <v>AR A1071/6</v>
          </cell>
          <cell r="H838" t="str">
            <v>AR A1071/5</v>
          </cell>
          <cell r="I838" t="str">
            <v>AR A1071/4</v>
          </cell>
          <cell r="J838" t="str">
            <v>AR A1071/3</v>
          </cell>
          <cell r="K838" t="str">
            <v>AR A1071/2</v>
          </cell>
          <cell r="L838" t="str">
            <v>AR A1071/1</v>
          </cell>
          <cell r="M838" t="str">
            <v>AR A134/4</v>
          </cell>
          <cell r="N838" t="str">
            <v>AR A134/5</v>
          </cell>
          <cell r="O838" t="str">
            <v>AR A134/6</v>
          </cell>
          <cell r="P838" t="str">
            <v>AR 6</v>
          </cell>
          <cell r="Q838" t="str">
            <v>AR 5</v>
          </cell>
          <cell r="R838" t="str">
            <v>AP38</v>
          </cell>
          <cell r="S838">
            <v>0</v>
          </cell>
          <cell r="T838">
            <v>0</v>
          </cell>
          <cell r="U838">
            <v>0</v>
          </cell>
        </row>
        <row r="839">
          <cell r="B839" t="str">
            <v>AR A1214</v>
          </cell>
          <cell r="C839" t="str">
            <v>AR A1071/10</v>
          </cell>
          <cell r="D839" t="str">
            <v>AR A1071/9</v>
          </cell>
          <cell r="E839" t="str">
            <v>AR A1071/8</v>
          </cell>
          <cell r="F839" t="str">
            <v>AR A1071/7</v>
          </cell>
          <cell r="G839" t="str">
            <v>AR A1071/6</v>
          </cell>
          <cell r="H839" t="str">
            <v>AR A1071/5</v>
          </cell>
          <cell r="I839" t="str">
            <v>AR A1071/4</v>
          </cell>
          <cell r="J839" t="str">
            <v>AR A1071/3</v>
          </cell>
          <cell r="K839" t="str">
            <v>AR A1071/2</v>
          </cell>
          <cell r="L839" t="str">
            <v>AR A1071/1</v>
          </cell>
          <cell r="M839" t="str">
            <v>AR A134/4</v>
          </cell>
          <cell r="N839" t="str">
            <v>AR A134/5</v>
          </cell>
          <cell r="O839" t="str">
            <v>AR A134/6</v>
          </cell>
          <cell r="P839" t="str">
            <v>AR 6</v>
          </cell>
          <cell r="Q839" t="str">
            <v>AR 5</v>
          </cell>
          <cell r="R839" t="str">
            <v>AP38</v>
          </cell>
          <cell r="S839">
            <v>0</v>
          </cell>
          <cell r="T839">
            <v>0</v>
          </cell>
          <cell r="U839">
            <v>0</v>
          </cell>
        </row>
        <row r="840">
          <cell r="B840" t="str">
            <v>AR A1214</v>
          </cell>
          <cell r="C840" t="str">
            <v>AR A1071/10</v>
          </cell>
          <cell r="D840" t="str">
            <v>AR A1071/9</v>
          </cell>
          <cell r="E840" t="str">
            <v>AR A1071/8</v>
          </cell>
          <cell r="F840" t="str">
            <v>AR A1071/7</v>
          </cell>
          <cell r="G840" t="str">
            <v>AR A1071/6</v>
          </cell>
          <cell r="H840" t="str">
            <v>AR A1071/5</v>
          </cell>
          <cell r="I840" t="str">
            <v>AR A1071/4</v>
          </cell>
          <cell r="J840" t="str">
            <v>AR A1071/3</v>
          </cell>
          <cell r="K840" t="str">
            <v>AR A1071/2</v>
          </cell>
          <cell r="L840" t="str">
            <v>AR A1071/1</v>
          </cell>
          <cell r="M840" t="str">
            <v>AR A134/4</v>
          </cell>
          <cell r="N840" t="str">
            <v>AR A134/5</v>
          </cell>
          <cell r="O840" t="str">
            <v>AR A134/6</v>
          </cell>
          <cell r="P840" t="str">
            <v>AR 6</v>
          </cell>
          <cell r="Q840" t="str">
            <v>AR 5</v>
          </cell>
          <cell r="R840" t="str">
            <v>AP38</v>
          </cell>
          <cell r="S840">
            <v>0</v>
          </cell>
          <cell r="T840">
            <v>0</v>
          </cell>
          <cell r="U840">
            <v>0</v>
          </cell>
        </row>
        <row r="841">
          <cell r="B841" t="str">
            <v>AR A1214</v>
          </cell>
          <cell r="C841" t="str">
            <v>AR A1071/10</v>
          </cell>
          <cell r="D841" t="str">
            <v>AR A1071/9</v>
          </cell>
          <cell r="E841" t="str">
            <v>AR A1071/8</v>
          </cell>
          <cell r="F841" t="str">
            <v>AR A1071/7</v>
          </cell>
          <cell r="G841" t="str">
            <v>AR A1071/6</v>
          </cell>
          <cell r="H841" t="str">
            <v>AR A1071/5</v>
          </cell>
          <cell r="I841" t="str">
            <v>AR A1071/4</v>
          </cell>
          <cell r="J841" t="str">
            <v>AR A1071/3</v>
          </cell>
          <cell r="K841" t="str">
            <v>AR A1071/2</v>
          </cell>
          <cell r="L841" t="str">
            <v>AR A1071/1</v>
          </cell>
          <cell r="M841" t="str">
            <v>AR A134/4</v>
          </cell>
          <cell r="N841" t="str">
            <v>AR A134/5</v>
          </cell>
          <cell r="O841" t="str">
            <v>AR A134/6</v>
          </cell>
          <cell r="P841" t="str">
            <v>AR 6</v>
          </cell>
          <cell r="Q841" t="str">
            <v>AR 5</v>
          </cell>
          <cell r="R841" t="str">
            <v>AP38</v>
          </cell>
          <cell r="S841">
            <v>0</v>
          </cell>
          <cell r="T841">
            <v>0</v>
          </cell>
          <cell r="U841">
            <v>0</v>
          </cell>
        </row>
        <row r="842">
          <cell r="B842" t="str">
            <v>AR A1214</v>
          </cell>
          <cell r="C842" t="str">
            <v>AR A1071/10</v>
          </cell>
          <cell r="D842" t="str">
            <v>AR A1071/9</v>
          </cell>
          <cell r="E842" t="str">
            <v>AR A1071/8</v>
          </cell>
          <cell r="F842" t="str">
            <v>AR A1071/7</v>
          </cell>
          <cell r="G842" t="str">
            <v>AR A1071/6</v>
          </cell>
          <cell r="H842" t="str">
            <v>AR A1071/5</v>
          </cell>
          <cell r="I842" t="str">
            <v>AR A1071/4</v>
          </cell>
          <cell r="J842" t="str">
            <v>AR A1071/3</v>
          </cell>
          <cell r="K842" t="str">
            <v>AR A1071/2</v>
          </cell>
          <cell r="L842" t="str">
            <v>AR A1071/1</v>
          </cell>
          <cell r="M842" t="str">
            <v>AR A134/4</v>
          </cell>
          <cell r="N842" t="str">
            <v>AR A134/5</v>
          </cell>
          <cell r="O842" t="str">
            <v>AR A134/6</v>
          </cell>
          <cell r="P842" t="str">
            <v>AR 6</v>
          </cell>
          <cell r="Q842" t="str">
            <v>AR 5</v>
          </cell>
          <cell r="R842" t="str">
            <v>AP38</v>
          </cell>
          <cell r="S842">
            <v>0</v>
          </cell>
          <cell r="T842">
            <v>0</v>
          </cell>
          <cell r="U842">
            <v>0</v>
          </cell>
        </row>
        <row r="843">
          <cell r="B843" t="str">
            <v>AR A1214</v>
          </cell>
          <cell r="C843" t="str">
            <v>AR A1071/10</v>
          </cell>
          <cell r="D843" t="str">
            <v>AR A1071/9</v>
          </cell>
          <cell r="E843" t="str">
            <v>AR A1071/8</v>
          </cell>
          <cell r="F843" t="str">
            <v>AR A1071/7</v>
          </cell>
          <cell r="G843" t="str">
            <v>AR A1071/6</v>
          </cell>
          <cell r="H843" t="str">
            <v>AR A1071/5</v>
          </cell>
          <cell r="I843" t="str">
            <v>AR A1071/4</v>
          </cell>
          <cell r="J843" t="str">
            <v>AR A1071/3</v>
          </cell>
          <cell r="K843" t="str">
            <v>AR A1071/2</v>
          </cell>
          <cell r="L843" t="str">
            <v>AR A1071/1</v>
          </cell>
          <cell r="M843" t="str">
            <v>AR A134/4</v>
          </cell>
          <cell r="N843" t="str">
            <v>AR A134/5</v>
          </cell>
          <cell r="O843" t="str">
            <v>AR A134/6</v>
          </cell>
          <cell r="P843" t="str">
            <v>AR 6</v>
          </cell>
          <cell r="Q843" t="str">
            <v>AR 5</v>
          </cell>
          <cell r="R843" t="str">
            <v>AP38</v>
          </cell>
          <cell r="S843">
            <v>0</v>
          </cell>
          <cell r="T843">
            <v>0</v>
          </cell>
          <cell r="U843">
            <v>0</v>
          </cell>
        </row>
        <row r="844">
          <cell r="B844" t="str">
            <v>AR A1214</v>
          </cell>
          <cell r="C844" t="str">
            <v>AR A1071/10</v>
          </cell>
          <cell r="D844" t="str">
            <v>AR A1071/9</v>
          </cell>
          <cell r="E844" t="str">
            <v>AR A1071/8</v>
          </cell>
          <cell r="F844" t="str">
            <v>AR A1071/7</v>
          </cell>
          <cell r="G844" t="str">
            <v>AR A1071/6</v>
          </cell>
          <cell r="H844" t="str">
            <v>AR A1071/5</v>
          </cell>
          <cell r="I844" t="str">
            <v>AR A1071/4</v>
          </cell>
          <cell r="J844" t="str">
            <v>AR A1071/3</v>
          </cell>
          <cell r="K844" t="str">
            <v>AR A1071/2</v>
          </cell>
          <cell r="L844" t="str">
            <v>AR A1071/1</v>
          </cell>
          <cell r="M844" t="str">
            <v>AR A134/4</v>
          </cell>
          <cell r="N844" t="str">
            <v>AR A134/5</v>
          </cell>
          <cell r="O844" t="str">
            <v>AR A134/6</v>
          </cell>
          <cell r="P844" t="str">
            <v>AR 6</v>
          </cell>
          <cell r="Q844" t="str">
            <v>AR 5</v>
          </cell>
          <cell r="R844" t="str">
            <v>AP38</v>
          </cell>
          <cell r="S844">
            <v>0</v>
          </cell>
          <cell r="T844">
            <v>0</v>
          </cell>
          <cell r="U844">
            <v>0</v>
          </cell>
        </row>
        <row r="845">
          <cell r="B845" t="str">
            <v>AR A1214</v>
          </cell>
          <cell r="C845" t="str">
            <v>AR A1071/10</v>
          </cell>
          <cell r="D845" t="str">
            <v>AR A1071/9</v>
          </cell>
          <cell r="E845" t="str">
            <v>AR A1071/8</v>
          </cell>
          <cell r="F845" t="str">
            <v>AR A1071/7</v>
          </cell>
          <cell r="G845" t="str">
            <v>AR A1071/6</v>
          </cell>
          <cell r="H845" t="str">
            <v>AR A1071/5</v>
          </cell>
          <cell r="I845" t="str">
            <v>AR A1071/4</v>
          </cell>
          <cell r="J845" t="str">
            <v>AR A1071/3</v>
          </cell>
          <cell r="K845" t="str">
            <v>AR A1071/2</v>
          </cell>
          <cell r="L845" t="str">
            <v>AR A1071/1</v>
          </cell>
          <cell r="M845" t="str">
            <v>AR A134/4</v>
          </cell>
          <cell r="N845" t="str">
            <v>AR A134/5</v>
          </cell>
          <cell r="O845" t="str">
            <v>AR A134/6</v>
          </cell>
          <cell r="P845" t="str">
            <v>AR 6</v>
          </cell>
          <cell r="Q845" t="str">
            <v>AR 5</v>
          </cell>
          <cell r="R845" t="str">
            <v>AP38</v>
          </cell>
          <cell r="S845">
            <v>0</v>
          </cell>
          <cell r="T845">
            <v>0</v>
          </cell>
          <cell r="U845">
            <v>0</v>
          </cell>
        </row>
        <row r="846">
          <cell r="B846" t="str">
            <v>AR A1214</v>
          </cell>
          <cell r="C846" t="str">
            <v>AR A1071/10</v>
          </cell>
          <cell r="D846" t="str">
            <v>AR A1071/9</v>
          </cell>
          <cell r="E846" t="str">
            <v>AR A1071/8</v>
          </cell>
          <cell r="F846" t="str">
            <v>AR A1071/7</v>
          </cell>
          <cell r="G846" t="str">
            <v>AR A1071/6</v>
          </cell>
          <cell r="H846" t="str">
            <v>AR A1071/5</v>
          </cell>
          <cell r="I846" t="str">
            <v>AR A1071/4</v>
          </cell>
          <cell r="J846" t="str">
            <v>AR A1071/3</v>
          </cell>
          <cell r="K846" t="str">
            <v>AR A1071/2</v>
          </cell>
          <cell r="L846" t="str">
            <v>AR A1071/1</v>
          </cell>
          <cell r="M846" t="str">
            <v>AR A134/4</v>
          </cell>
          <cell r="N846" t="str">
            <v>AR A134/5</v>
          </cell>
          <cell r="O846" t="str">
            <v>AR A134/6</v>
          </cell>
          <cell r="P846" t="str">
            <v>AR 6</v>
          </cell>
          <cell r="Q846" t="str">
            <v>AR 5</v>
          </cell>
          <cell r="R846" t="str">
            <v>AP38</v>
          </cell>
          <cell r="S846">
            <v>0</v>
          </cell>
          <cell r="T846">
            <v>0</v>
          </cell>
          <cell r="U846">
            <v>0</v>
          </cell>
        </row>
        <row r="847">
          <cell r="B847" t="str">
            <v>AR A1214</v>
          </cell>
          <cell r="C847" t="str">
            <v>AR A1071/10</v>
          </cell>
          <cell r="D847" t="str">
            <v>AR A1071/9</v>
          </cell>
          <cell r="E847" t="str">
            <v>AR A1071/8</v>
          </cell>
          <cell r="F847" t="str">
            <v>AR A1071/7</v>
          </cell>
          <cell r="G847" t="str">
            <v>AR A1071/6</v>
          </cell>
          <cell r="H847" t="str">
            <v>AR A1071/5</v>
          </cell>
          <cell r="I847" t="str">
            <v>AR A1071/4</v>
          </cell>
          <cell r="J847" t="str">
            <v>AR A1071/3</v>
          </cell>
          <cell r="K847" t="str">
            <v>AR A1071/2</v>
          </cell>
          <cell r="L847" t="str">
            <v>AR A1071/1</v>
          </cell>
          <cell r="M847" t="str">
            <v>AR A134/4</v>
          </cell>
          <cell r="N847" t="str">
            <v>AR A134/5</v>
          </cell>
          <cell r="O847" t="str">
            <v>AR A134/6</v>
          </cell>
          <cell r="P847" t="str">
            <v>AR 6</v>
          </cell>
          <cell r="Q847" t="str">
            <v>AR 5</v>
          </cell>
          <cell r="R847" t="str">
            <v>AP38</v>
          </cell>
          <cell r="S847">
            <v>0</v>
          </cell>
          <cell r="T847">
            <v>0</v>
          </cell>
          <cell r="U847">
            <v>0</v>
          </cell>
        </row>
        <row r="848">
          <cell r="B848" t="str">
            <v>AR A1214</v>
          </cell>
          <cell r="C848" t="str">
            <v>AR A1071/10</v>
          </cell>
          <cell r="D848" t="str">
            <v>AR A1071/9</v>
          </cell>
          <cell r="E848" t="str">
            <v>AR A1071/8</v>
          </cell>
          <cell r="F848" t="str">
            <v>AR A1071/7</v>
          </cell>
          <cell r="G848" t="str">
            <v>AR A1071/6</v>
          </cell>
          <cell r="H848" t="str">
            <v>AR A1071/5</v>
          </cell>
          <cell r="I848" t="str">
            <v>AR A1071/4</v>
          </cell>
          <cell r="J848" t="str">
            <v>AR A1071/3</v>
          </cell>
          <cell r="K848" t="str">
            <v>AR A1071/2</v>
          </cell>
          <cell r="L848" t="str">
            <v>AR A1071/1</v>
          </cell>
          <cell r="M848" t="str">
            <v>AR A134/4</v>
          </cell>
          <cell r="N848" t="str">
            <v>AR A134/5</v>
          </cell>
          <cell r="O848" t="str">
            <v>AR A134/6</v>
          </cell>
          <cell r="P848" t="str">
            <v>AR 6</v>
          </cell>
          <cell r="Q848" t="str">
            <v>AR 5</v>
          </cell>
          <cell r="R848" t="str">
            <v>AP38</v>
          </cell>
          <cell r="S848">
            <v>0</v>
          </cell>
          <cell r="T848">
            <v>0</v>
          </cell>
          <cell r="U848">
            <v>0</v>
          </cell>
        </row>
        <row r="849">
          <cell r="B849" t="str">
            <v>AR A1214</v>
          </cell>
          <cell r="C849" t="str">
            <v>AR A1071/10</v>
          </cell>
          <cell r="D849" t="str">
            <v>AR A1071/9</v>
          </cell>
          <cell r="E849" t="str">
            <v>AR A1071/8</v>
          </cell>
          <cell r="F849" t="str">
            <v>AR A1071/7</v>
          </cell>
          <cell r="G849" t="str">
            <v>AR A1071/6</v>
          </cell>
          <cell r="H849" t="str">
            <v>AR A1071/5</v>
          </cell>
          <cell r="I849" t="str">
            <v>AR A1071/4</v>
          </cell>
          <cell r="J849" t="str">
            <v>AR A1071/3</v>
          </cell>
          <cell r="K849" t="str">
            <v>AR A1071/2</v>
          </cell>
          <cell r="L849" t="str">
            <v>AR A1071/1</v>
          </cell>
          <cell r="M849" t="str">
            <v>AR A134/4</v>
          </cell>
          <cell r="N849" t="str">
            <v>AR A134/5</v>
          </cell>
          <cell r="O849" t="str">
            <v>AR A134/6</v>
          </cell>
          <cell r="P849" t="str">
            <v>AR 6</v>
          </cell>
          <cell r="Q849" t="str">
            <v>AR 5</v>
          </cell>
          <cell r="R849" t="str">
            <v>AP38</v>
          </cell>
          <cell r="S849">
            <v>0</v>
          </cell>
          <cell r="T849">
            <v>0</v>
          </cell>
          <cell r="U849">
            <v>0</v>
          </cell>
        </row>
        <row r="850">
          <cell r="B850" t="str">
            <v>AR A1214</v>
          </cell>
          <cell r="C850" t="str">
            <v>AR A1071/10</v>
          </cell>
          <cell r="D850" t="str">
            <v>AR A1071/9</v>
          </cell>
          <cell r="E850" t="str">
            <v>AR A1071/8</v>
          </cell>
          <cell r="F850" t="str">
            <v>AR A1071/7</v>
          </cell>
          <cell r="G850" t="str">
            <v>AR A1071/6</v>
          </cell>
          <cell r="H850" t="str">
            <v>AR A1071/5</v>
          </cell>
          <cell r="I850" t="str">
            <v>AR A1071/4</v>
          </cell>
          <cell r="J850" t="str">
            <v>AR A1071/3</v>
          </cell>
          <cell r="K850" t="str">
            <v>AR A1071/2</v>
          </cell>
          <cell r="L850" t="str">
            <v>AR A1071/1</v>
          </cell>
          <cell r="M850" t="str">
            <v>AR A134/4</v>
          </cell>
          <cell r="N850" t="str">
            <v>AR A134/5</v>
          </cell>
          <cell r="O850" t="str">
            <v>AR A134/6</v>
          </cell>
          <cell r="P850" t="str">
            <v>AR 6</v>
          </cell>
          <cell r="Q850" t="str">
            <v>AR 5</v>
          </cell>
          <cell r="R850" t="str">
            <v>AP38</v>
          </cell>
          <cell r="S850">
            <v>0</v>
          </cell>
          <cell r="T850">
            <v>0</v>
          </cell>
          <cell r="U850">
            <v>0</v>
          </cell>
        </row>
        <row r="851">
          <cell r="B851" t="str">
            <v>AR A1214</v>
          </cell>
          <cell r="C851" t="str">
            <v>AR A1071/10</v>
          </cell>
          <cell r="D851" t="str">
            <v>AR A1071/9</v>
          </cell>
          <cell r="E851" t="str">
            <v>AR A1071/8</v>
          </cell>
          <cell r="F851" t="str">
            <v>AR A1071/7</v>
          </cell>
          <cell r="G851" t="str">
            <v>AR A1071/6</v>
          </cell>
          <cell r="H851" t="str">
            <v>AR A1071/5</v>
          </cell>
          <cell r="I851" t="str">
            <v>AR A1071/4</v>
          </cell>
          <cell r="J851" t="str">
            <v>AR A1071/3</v>
          </cell>
          <cell r="K851" t="str">
            <v>AR A1071/2</v>
          </cell>
          <cell r="L851" t="str">
            <v>AR A1071/1</v>
          </cell>
          <cell r="M851" t="str">
            <v>AR A134/4</v>
          </cell>
          <cell r="N851" t="str">
            <v>AR A134/5</v>
          </cell>
          <cell r="O851" t="str">
            <v>AR A134/6</v>
          </cell>
          <cell r="P851" t="str">
            <v>AR 6</v>
          </cell>
          <cell r="Q851" t="str">
            <v>AR 5</v>
          </cell>
          <cell r="R851" t="str">
            <v>AP38</v>
          </cell>
          <cell r="S851">
            <v>0</v>
          </cell>
          <cell r="T851">
            <v>0</v>
          </cell>
          <cell r="U851">
            <v>0</v>
          </cell>
        </row>
        <row r="852">
          <cell r="B852" t="str">
            <v>AR A1214</v>
          </cell>
          <cell r="C852" t="str">
            <v>AR A1071/10</v>
          </cell>
          <cell r="D852" t="str">
            <v>AR A1071/9</v>
          </cell>
          <cell r="E852" t="str">
            <v>AR A1071/8</v>
          </cell>
          <cell r="F852" t="str">
            <v>AR A1071/7</v>
          </cell>
          <cell r="G852" t="str">
            <v>AR A1071/6</v>
          </cell>
          <cell r="H852" t="str">
            <v>AR A1071/5</v>
          </cell>
          <cell r="I852" t="str">
            <v>AR A1071/4</v>
          </cell>
          <cell r="J852" t="str">
            <v>AR A1071/3</v>
          </cell>
          <cell r="K852" t="str">
            <v>AR A1071/2</v>
          </cell>
          <cell r="L852" t="str">
            <v>AR A1071/1</v>
          </cell>
          <cell r="M852" t="str">
            <v>AR A134/4</v>
          </cell>
          <cell r="N852" t="str">
            <v>AR A134/5</v>
          </cell>
          <cell r="O852" t="str">
            <v>AR A134/6</v>
          </cell>
          <cell r="P852" t="str">
            <v>AR 6</v>
          </cell>
          <cell r="Q852" t="str">
            <v>AR 5</v>
          </cell>
          <cell r="R852" t="str">
            <v>AP38</v>
          </cell>
          <cell r="S852">
            <v>0</v>
          </cell>
          <cell r="T852">
            <v>0</v>
          </cell>
          <cell r="U852">
            <v>0</v>
          </cell>
        </row>
        <row r="853">
          <cell r="B853" t="str">
            <v>AR A1214</v>
          </cell>
          <cell r="C853" t="str">
            <v>AR A1071/10</v>
          </cell>
          <cell r="D853" t="str">
            <v>AR A1071/9</v>
          </cell>
          <cell r="E853" t="str">
            <v>AR A1071/8</v>
          </cell>
          <cell r="F853" t="str">
            <v>AR A1071/7</v>
          </cell>
          <cell r="G853" t="str">
            <v>AR A1071/6</v>
          </cell>
          <cell r="H853" t="str">
            <v>AR A1071/5</v>
          </cell>
          <cell r="I853" t="str">
            <v>AR A1071/4</v>
          </cell>
          <cell r="J853" t="str">
            <v>AR A1071/3</v>
          </cell>
          <cell r="K853" t="str">
            <v>AR A1071/2</v>
          </cell>
          <cell r="L853" t="str">
            <v>AR A1071/1</v>
          </cell>
          <cell r="M853" t="str">
            <v>AR A134/4</v>
          </cell>
          <cell r="N853" t="str">
            <v>AR A134/5</v>
          </cell>
          <cell r="O853" t="str">
            <v>AR A134/6</v>
          </cell>
          <cell r="P853" t="str">
            <v>AR 6</v>
          </cell>
          <cell r="Q853" t="str">
            <v>AR 5</v>
          </cell>
          <cell r="R853" t="str">
            <v>AP38</v>
          </cell>
          <cell r="S853">
            <v>0</v>
          </cell>
          <cell r="T853">
            <v>0</v>
          </cell>
          <cell r="U853">
            <v>0</v>
          </cell>
        </row>
        <row r="854">
          <cell r="B854" t="str">
            <v>AR A1214</v>
          </cell>
          <cell r="C854" t="str">
            <v>AR A1071/10</v>
          </cell>
          <cell r="D854" t="str">
            <v>AR A1071/9</v>
          </cell>
          <cell r="E854" t="str">
            <v>AR A1071/8</v>
          </cell>
          <cell r="F854" t="str">
            <v>AR A1071/7</v>
          </cell>
          <cell r="G854" t="str">
            <v>AR A1071/6</v>
          </cell>
          <cell r="H854" t="str">
            <v>AR A1071/5</v>
          </cell>
          <cell r="I854" t="str">
            <v>AR A1071/4</v>
          </cell>
          <cell r="J854" t="str">
            <v>AR A1071/3</v>
          </cell>
          <cell r="K854" t="str">
            <v>AR A1071/2</v>
          </cell>
          <cell r="L854" t="str">
            <v>AR A1071/1</v>
          </cell>
          <cell r="M854" t="str">
            <v>AR A134/4</v>
          </cell>
          <cell r="N854" t="str">
            <v>AR A134/5</v>
          </cell>
          <cell r="O854" t="str">
            <v>AR A134/6</v>
          </cell>
          <cell r="P854" t="str">
            <v>AR 6</v>
          </cell>
          <cell r="Q854" t="str">
            <v>AR 5</v>
          </cell>
          <cell r="R854" t="str">
            <v>AP38</v>
          </cell>
          <cell r="S854">
            <v>0</v>
          </cell>
          <cell r="T854">
            <v>0</v>
          </cell>
          <cell r="U854">
            <v>0</v>
          </cell>
        </row>
        <row r="855">
          <cell r="B855" t="str">
            <v>AR A1214</v>
          </cell>
          <cell r="C855" t="str">
            <v>AR A1071/10</v>
          </cell>
          <cell r="D855" t="str">
            <v>AR A1071/9</v>
          </cell>
          <cell r="E855" t="str">
            <v>AR A1071/8</v>
          </cell>
          <cell r="F855" t="str">
            <v>AR A1071/7</v>
          </cell>
          <cell r="G855" t="str">
            <v>AR A1071/6</v>
          </cell>
          <cell r="H855" t="str">
            <v>AR A1071/5</v>
          </cell>
          <cell r="I855" t="str">
            <v>AR A1071/4</v>
          </cell>
          <cell r="J855" t="str">
            <v>AR A1071/3</v>
          </cell>
          <cell r="K855" t="str">
            <v>AR A1071/2</v>
          </cell>
          <cell r="L855" t="str">
            <v>AR A1071/1</v>
          </cell>
          <cell r="M855" t="str">
            <v>AR A134/4</v>
          </cell>
          <cell r="N855" t="str">
            <v>AR A134/5</v>
          </cell>
          <cell r="O855" t="str">
            <v>AR A134/6</v>
          </cell>
          <cell r="P855" t="str">
            <v>AR 6</v>
          </cell>
          <cell r="Q855" t="str">
            <v>AR 5</v>
          </cell>
          <cell r="R855" t="str">
            <v>AP38</v>
          </cell>
          <cell r="S855">
            <v>0</v>
          </cell>
          <cell r="T855">
            <v>0</v>
          </cell>
          <cell r="U855">
            <v>0</v>
          </cell>
        </row>
        <row r="856">
          <cell r="B856" t="str">
            <v>AR A1214</v>
          </cell>
          <cell r="C856" t="str">
            <v>AR A1071/10</v>
          </cell>
          <cell r="D856" t="str">
            <v>AR A1071/9</v>
          </cell>
          <cell r="E856" t="str">
            <v>AR A1071/8</v>
          </cell>
          <cell r="F856" t="str">
            <v>AR A1071/7</v>
          </cell>
          <cell r="G856" t="str">
            <v>AR A1071/6</v>
          </cell>
          <cell r="H856" t="str">
            <v>AR A1071/5</v>
          </cell>
          <cell r="I856" t="str">
            <v>AR A1071/4</v>
          </cell>
          <cell r="J856" t="str">
            <v>AR A1071/3</v>
          </cell>
          <cell r="K856" t="str">
            <v>AR A1071/2</v>
          </cell>
          <cell r="L856" t="str">
            <v>AR A1071/1</v>
          </cell>
          <cell r="M856" t="str">
            <v>AR A134/4</v>
          </cell>
          <cell r="N856" t="str">
            <v>AR A134/5</v>
          </cell>
          <cell r="O856" t="str">
            <v>AR A134/6</v>
          </cell>
          <cell r="P856" t="str">
            <v>AR 6</v>
          </cell>
          <cell r="Q856" t="str">
            <v>AR 5</v>
          </cell>
          <cell r="R856" t="str">
            <v>AP38</v>
          </cell>
          <cell r="S856">
            <v>0</v>
          </cell>
          <cell r="T856">
            <v>0</v>
          </cell>
          <cell r="U856">
            <v>0</v>
          </cell>
        </row>
        <row r="857">
          <cell r="B857" t="str">
            <v>AR A1214</v>
          </cell>
          <cell r="C857" t="str">
            <v>AR A1071/10</v>
          </cell>
          <cell r="D857" t="str">
            <v>AR A1071/9</v>
          </cell>
          <cell r="E857" t="str">
            <v>AR A1071/8</v>
          </cell>
          <cell r="F857" t="str">
            <v>AR A1071/7</v>
          </cell>
          <cell r="G857" t="str">
            <v>AR A1071/6</v>
          </cell>
          <cell r="H857" t="str">
            <v>AR A1071/5</v>
          </cell>
          <cell r="I857" t="str">
            <v>AR A1071/4</v>
          </cell>
          <cell r="J857" t="str">
            <v>AR A1071/3</v>
          </cell>
          <cell r="K857" t="str">
            <v>AR A1071/2</v>
          </cell>
          <cell r="L857" t="str">
            <v>AR A1071/1</v>
          </cell>
          <cell r="M857" t="str">
            <v>AR A134/3</v>
          </cell>
          <cell r="N857" t="str">
            <v>AR B1508/2</v>
          </cell>
          <cell r="O857" t="str">
            <v>AR 4</v>
          </cell>
          <cell r="P857" t="str">
            <v>AP D39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</row>
        <row r="858">
          <cell r="B858" t="str">
            <v>AR A1214</v>
          </cell>
          <cell r="C858" t="str">
            <v>AR A1071/10</v>
          </cell>
          <cell r="D858" t="str">
            <v>AR A1071/9</v>
          </cell>
          <cell r="E858" t="str">
            <v>AR A1071/8</v>
          </cell>
          <cell r="F858" t="str">
            <v>AR A1071/7</v>
          </cell>
          <cell r="G858" t="str">
            <v>AR A1071/6</v>
          </cell>
          <cell r="H858" t="str">
            <v>AR A1071/5</v>
          </cell>
          <cell r="I858" t="str">
            <v>AR A1071/4</v>
          </cell>
          <cell r="J858" t="str">
            <v>AR A1071/3</v>
          </cell>
          <cell r="K858" t="str">
            <v>AR A1071/2</v>
          </cell>
          <cell r="L858" t="str">
            <v>AR A1071/1</v>
          </cell>
          <cell r="M858" t="str">
            <v>AR A134/3</v>
          </cell>
          <cell r="N858" t="str">
            <v>AR B1508/2</v>
          </cell>
          <cell r="O858" t="str">
            <v>AR 4</v>
          </cell>
          <cell r="P858" t="str">
            <v>AP D39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</row>
        <row r="859">
          <cell r="B859" t="str">
            <v>AR A1214</v>
          </cell>
          <cell r="C859" t="str">
            <v>AR A1071/10</v>
          </cell>
          <cell r="D859" t="str">
            <v>AR A1071/9</v>
          </cell>
          <cell r="E859" t="str">
            <v>AR A1071/8</v>
          </cell>
          <cell r="F859" t="str">
            <v>AR A1071/7</v>
          </cell>
          <cell r="G859" t="str">
            <v>AR A1071/6</v>
          </cell>
          <cell r="H859" t="str">
            <v>AR A1071/5</v>
          </cell>
          <cell r="I859" t="str">
            <v>AR A1071/4</v>
          </cell>
          <cell r="J859" t="str">
            <v>AR A1071/3</v>
          </cell>
          <cell r="K859" t="str">
            <v>AR A1071/2</v>
          </cell>
          <cell r="L859" t="str">
            <v>AR A1071/1</v>
          </cell>
          <cell r="M859" t="str">
            <v>AR A134/3</v>
          </cell>
          <cell r="N859" t="str">
            <v>AR B1508/2</v>
          </cell>
          <cell r="O859" t="str">
            <v>AR 4</v>
          </cell>
          <cell r="P859" t="str">
            <v>AP D39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</row>
        <row r="860">
          <cell r="B860" t="str">
            <v>AR A1214</v>
          </cell>
          <cell r="C860" t="str">
            <v>AR A1071/10</v>
          </cell>
          <cell r="D860" t="str">
            <v>AR A1071/9</v>
          </cell>
          <cell r="E860" t="str">
            <v>AR A1071/8</v>
          </cell>
          <cell r="F860" t="str">
            <v>AR A1071/7</v>
          </cell>
          <cell r="G860" t="str">
            <v>AR A1071/6</v>
          </cell>
          <cell r="H860" t="str">
            <v>AR A1071/5</v>
          </cell>
          <cell r="I860" t="str">
            <v>AR A1071/4</v>
          </cell>
          <cell r="J860" t="str">
            <v>AR A1071/3</v>
          </cell>
          <cell r="K860" t="str">
            <v>AR A1071/2</v>
          </cell>
          <cell r="L860" t="str">
            <v>AR A1071/1</v>
          </cell>
          <cell r="M860" t="str">
            <v>AR A134/3</v>
          </cell>
          <cell r="N860" t="str">
            <v>AR B1508/2</v>
          </cell>
          <cell r="O860" t="str">
            <v>AR 4</v>
          </cell>
          <cell r="P860" t="str">
            <v>AP D39</v>
          </cell>
          <cell r="Q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</row>
        <row r="861">
          <cell r="B861" t="str">
            <v>AR A1214</v>
          </cell>
          <cell r="C861" t="str">
            <v>AR A1071/10</v>
          </cell>
          <cell r="D861" t="str">
            <v>AR A1071/9</v>
          </cell>
          <cell r="E861" t="str">
            <v>AR A1071/8</v>
          </cell>
          <cell r="F861" t="str">
            <v>AR A1071/7</v>
          </cell>
          <cell r="G861" t="str">
            <v>AR A1071/6</v>
          </cell>
          <cell r="H861" t="str">
            <v>AR A1071/5</v>
          </cell>
          <cell r="I861" t="str">
            <v>AR A1071/4</v>
          </cell>
          <cell r="J861" t="str">
            <v>AR A1071/3</v>
          </cell>
          <cell r="K861" t="str">
            <v>AR A1071/2</v>
          </cell>
          <cell r="L861" t="str">
            <v>AR A1071/1</v>
          </cell>
          <cell r="M861" t="str">
            <v>AR A134/3</v>
          </cell>
          <cell r="N861" t="str">
            <v>AR B1508/2</v>
          </cell>
          <cell r="O861" t="str">
            <v>AR 4</v>
          </cell>
          <cell r="P861" t="str">
            <v>AP D39</v>
          </cell>
          <cell r="Q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</row>
        <row r="862">
          <cell r="B862" t="str">
            <v>AR A1214</v>
          </cell>
          <cell r="C862" t="str">
            <v>AR A1071/10</v>
          </cell>
          <cell r="D862" t="str">
            <v>AR A1071/9</v>
          </cell>
          <cell r="E862" t="str">
            <v>AR A1071/8</v>
          </cell>
          <cell r="F862" t="str">
            <v>AR A1071/7</v>
          </cell>
          <cell r="G862" t="str">
            <v>AR A1071/6</v>
          </cell>
          <cell r="H862" t="str">
            <v>AR A1071/5</v>
          </cell>
          <cell r="I862" t="str">
            <v>AR A1071/4</v>
          </cell>
          <cell r="J862" t="str">
            <v>AR A1071/3</v>
          </cell>
          <cell r="K862" t="str">
            <v>AR A1071/2</v>
          </cell>
          <cell r="L862" t="str">
            <v>AR A1071/1</v>
          </cell>
          <cell r="M862" t="str">
            <v>AR A134/3</v>
          </cell>
          <cell r="N862" t="str">
            <v>AR B1508/2</v>
          </cell>
          <cell r="O862" t="str">
            <v>AR 4</v>
          </cell>
          <cell r="P862" t="str">
            <v>AP D39</v>
          </cell>
          <cell r="Q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</row>
        <row r="863">
          <cell r="B863" t="str">
            <v>AR A1214</v>
          </cell>
          <cell r="C863" t="str">
            <v>AR A1071/10</v>
          </cell>
          <cell r="D863" t="str">
            <v>AR A1071/9</v>
          </cell>
          <cell r="E863" t="str">
            <v>AR A1071/8</v>
          </cell>
          <cell r="F863" t="str">
            <v>AR A1071/7</v>
          </cell>
          <cell r="G863" t="str">
            <v>AR A1071/6</v>
          </cell>
          <cell r="H863" t="str">
            <v>AR A1071/5</v>
          </cell>
          <cell r="I863" t="str">
            <v>AR A1071/4</v>
          </cell>
          <cell r="J863" t="str">
            <v>AR A1071/3</v>
          </cell>
          <cell r="K863" t="str">
            <v>AR A1071/2</v>
          </cell>
          <cell r="L863" t="str">
            <v>AR A1071/1</v>
          </cell>
          <cell r="M863" t="str">
            <v>AR A134/3</v>
          </cell>
          <cell r="N863" t="str">
            <v>AR B1508/2</v>
          </cell>
          <cell r="O863" t="str">
            <v>AR 4</v>
          </cell>
          <cell r="P863" t="str">
            <v>AP D39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</row>
        <row r="864">
          <cell r="B864" t="str">
            <v>AR A1214</v>
          </cell>
          <cell r="C864" t="str">
            <v>AR A1071/10</v>
          </cell>
          <cell r="D864" t="str">
            <v>AR A1071/9</v>
          </cell>
          <cell r="E864" t="str">
            <v>AR A1071/8</v>
          </cell>
          <cell r="F864" t="str">
            <v>AR A1071/7</v>
          </cell>
          <cell r="G864" t="str">
            <v>AR A1071/6</v>
          </cell>
          <cell r="H864" t="str">
            <v>AR A1071/5</v>
          </cell>
          <cell r="I864" t="str">
            <v>AR A1071/4</v>
          </cell>
          <cell r="J864" t="str">
            <v>AR A1071/3</v>
          </cell>
          <cell r="K864" t="str">
            <v>AR A1071/2</v>
          </cell>
          <cell r="L864" t="str">
            <v>AR A1071/1</v>
          </cell>
          <cell r="M864" t="str">
            <v>AR A134/3</v>
          </cell>
          <cell r="N864" t="str">
            <v>AR B1508/2</v>
          </cell>
          <cell r="O864" t="str">
            <v>AR 4</v>
          </cell>
          <cell r="P864" t="str">
            <v>AP D39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</row>
        <row r="865">
          <cell r="B865" t="str">
            <v>AR A1214</v>
          </cell>
          <cell r="C865" t="str">
            <v>AR A1071/10</v>
          </cell>
          <cell r="D865" t="str">
            <v>AR A1071/9</v>
          </cell>
          <cell r="E865" t="str">
            <v>AR A1071/8</v>
          </cell>
          <cell r="F865" t="str">
            <v>AR A1071/7</v>
          </cell>
          <cell r="G865" t="str">
            <v>AR A1071/6</v>
          </cell>
          <cell r="H865" t="str">
            <v>AR A1071/5</v>
          </cell>
          <cell r="I865" t="str">
            <v>AR A1071/4</v>
          </cell>
          <cell r="J865" t="str">
            <v>AR A1071/3</v>
          </cell>
          <cell r="K865" t="str">
            <v>AR A1071/2</v>
          </cell>
          <cell r="L865" t="str">
            <v>AR A1071/1</v>
          </cell>
          <cell r="M865" t="str">
            <v>AR A134/3</v>
          </cell>
          <cell r="N865" t="str">
            <v>AR B1508/2</v>
          </cell>
          <cell r="O865" t="str">
            <v>AR 4</v>
          </cell>
          <cell r="P865" t="str">
            <v>AP D39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</row>
        <row r="866">
          <cell r="B866" t="str">
            <v>AR A1214</v>
          </cell>
          <cell r="C866" t="str">
            <v>AR A1071/10</v>
          </cell>
          <cell r="D866" t="str">
            <v>AR A1071/9</v>
          </cell>
          <cell r="E866" t="str">
            <v>AR A1071/8</v>
          </cell>
          <cell r="F866" t="str">
            <v>AR A1071/7</v>
          </cell>
          <cell r="G866" t="str">
            <v>AR A1071/6</v>
          </cell>
          <cell r="H866" t="str">
            <v>AR A1071/5</v>
          </cell>
          <cell r="I866" t="str">
            <v>AR A1071/4</v>
          </cell>
          <cell r="J866" t="str">
            <v>AR A1071/3</v>
          </cell>
          <cell r="K866" t="str">
            <v>AR A1071/2</v>
          </cell>
          <cell r="L866" t="str">
            <v>AR A1071/1</v>
          </cell>
          <cell r="M866" t="str">
            <v>AR A134/3</v>
          </cell>
          <cell r="N866" t="str">
            <v>AR B1508/2</v>
          </cell>
          <cell r="O866" t="str">
            <v>AR 4</v>
          </cell>
          <cell r="P866" t="str">
            <v>AP D39</v>
          </cell>
          <cell r="Q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</row>
        <row r="867">
          <cell r="B867" t="str">
            <v>AR A1214</v>
          </cell>
          <cell r="C867" t="str">
            <v>AR A1071/10</v>
          </cell>
          <cell r="D867" t="str">
            <v>AR A1071/9</v>
          </cell>
          <cell r="E867" t="str">
            <v>AR A1071/8</v>
          </cell>
          <cell r="F867" t="str">
            <v>AR A1071/7</v>
          </cell>
          <cell r="G867" t="str">
            <v>AR A1071/6</v>
          </cell>
          <cell r="H867" t="str">
            <v>AR A1071/5</v>
          </cell>
          <cell r="I867" t="str">
            <v>AR A1071/4</v>
          </cell>
          <cell r="J867" t="str">
            <v>AR A1071/3</v>
          </cell>
          <cell r="K867" t="str">
            <v>AR A1071/2</v>
          </cell>
          <cell r="L867" t="str">
            <v>AR A1071/1</v>
          </cell>
          <cell r="M867" t="str">
            <v>AR A134/3</v>
          </cell>
          <cell r="N867" t="str">
            <v>AR B1508/2</v>
          </cell>
          <cell r="O867" t="str">
            <v>AR 4</v>
          </cell>
          <cell r="P867" t="str">
            <v>AP D39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</row>
        <row r="868">
          <cell r="B868" t="str">
            <v>AR A1214</v>
          </cell>
          <cell r="C868" t="str">
            <v>AR A1071/10</v>
          </cell>
          <cell r="D868" t="str">
            <v>AR A1071/9</v>
          </cell>
          <cell r="E868" t="str">
            <v>AR A1071/8</v>
          </cell>
          <cell r="F868" t="str">
            <v>AR A1071/7</v>
          </cell>
          <cell r="G868" t="str">
            <v>AR A1071/6</v>
          </cell>
          <cell r="H868" t="str">
            <v>AR A1071/5</v>
          </cell>
          <cell r="I868" t="str">
            <v>AR A1071/4</v>
          </cell>
          <cell r="J868" t="str">
            <v>AR A1071/3</v>
          </cell>
          <cell r="K868" t="str">
            <v>AR A1071/2</v>
          </cell>
          <cell r="L868" t="str">
            <v>AR A1071/1</v>
          </cell>
          <cell r="M868" t="str">
            <v>AR A134/3</v>
          </cell>
          <cell r="N868" t="str">
            <v>AR B1508/2</v>
          </cell>
          <cell r="O868" t="str">
            <v>AR 4</v>
          </cell>
          <cell r="P868" t="str">
            <v>AP D39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</row>
        <row r="869">
          <cell r="B869" t="str">
            <v>AR A1214</v>
          </cell>
          <cell r="C869" t="str">
            <v>AR A1071/10</v>
          </cell>
          <cell r="D869" t="str">
            <v>AR A1071/9</v>
          </cell>
          <cell r="E869" t="str">
            <v>AR A1071/8</v>
          </cell>
          <cell r="F869" t="str">
            <v>AR A1071/7</v>
          </cell>
          <cell r="G869" t="str">
            <v>AR A1071/6</v>
          </cell>
          <cell r="H869" t="str">
            <v>AR A1071/5</v>
          </cell>
          <cell r="I869" t="str">
            <v>AR A1071/4</v>
          </cell>
          <cell r="J869" t="str">
            <v>AR A1071/3</v>
          </cell>
          <cell r="K869" t="str">
            <v>AR A1071/2</v>
          </cell>
          <cell r="L869" t="str">
            <v>AR A1071/1</v>
          </cell>
          <cell r="M869" t="str">
            <v>AR A134/3</v>
          </cell>
          <cell r="N869" t="str">
            <v>AR B1508/2</v>
          </cell>
          <cell r="O869" t="str">
            <v>AR 4</v>
          </cell>
          <cell r="P869" t="str">
            <v>AP D39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</row>
        <row r="870">
          <cell r="B870" t="str">
            <v>AR A1214</v>
          </cell>
          <cell r="C870" t="str">
            <v>AR A1071/10</v>
          </cell>
          <cell r="D870" t="str">
            <v>AR A1071/9</v>
          </cell>
          <cell r="E870" t="str">
            <v>AR A1071/8</v>
          </cell>
          <cell r="F870" t="str">
            <v>AR A1071/7</v>
          </cell>
          <cell r="G870" t="str">
            <v>AR A1071/6</v>
          </cell>
          <cell r="H870" t="str">
            <v>AR A1071/5</v>
          </cell>
          <cell r="I870" t="str">
            <v>AR A1071/4</v>
          </cell>
          <cell r="J870" t="str">
            <v>AR A1071/3</v>
          </cell>
          <cell r="K870" t="str">
            <v>AR A1071/2</v>
          </cell>
          <cell r="L870" t="str">
            <v>AR A1071/1</v>
          </cell>
          <cell r="M870" t="str">
            <v>AR A134/3</v>
          </cell>
          <cell r="N870" t="str">
            <v>AR B1508/2</v>
          </cell>
          <cell r="O870" t="str">
            <v>AR 4</v>
          </cell>
          <cell r="P870" t="str">
            <v>AP D39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</row>
        <row r="871">
          <cell r="B871" t="str">
            <v>AR A1214</v>
          </cell>
          <cell r="C871" t="str">
            <v>AR A1071/10</v>
          </cell>
          <cell r="D871" t="str">
            <v>AR A1071/9</v>
          </cell>
          <cell r="E871" t="str">
            <v>AR A1071/8</v>
          </cell>
          <cell r="F871" t="str">
            <v>AR A1071/7</v>
          </cell>
          <cell r="G871" t="str">
            <v>AR A1071/6</v>
          </cell>
          <cell r="H871" t="str">
            <v>AR A1071/5</v>
          </cell>
          <cell r="I871" t="str">
            <v>AR A1071/4</v>
          </cell>
          <cell r="J871" t="str">
            <v>AR A1071/3</v>
          </cell>
          <cell r="K871" t="str">
            <v>AR A1071/2</v>
          </cell>
          <cell r="L871" t="str">
            <v>AR A1071/1</v>
          </cell>
          <cell r="M871" t="str">
            <v>AR A134/3</v>
          </cell>
          <cell r="N871" t="str">
            <v>AR B1508/2</v>
          </cell>
          <cell r="O871" t="str">
            <v>AR 4</v>
          </cell>
          <cell r="P871" t="str">
            <v>AP D39</v>
          </cell>
          <cell r="Q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</row>
        <row r="872">
          <cell r="B872" t="str">
            <v>AR A1214</v>
          </cell>
          <cell r="C872" t="str">
            <v>AR A1071/10</v>
          </cell>
          <cell r="D872" t="str">
            <v>AR A1071/9</v>
          </cell>
          <cell r="E872" t="str">
            <v>AR A1071/8</v>
          </cell>
          <cell r="F872" t="str">
            <v>AR A1071/7</v>
          </cell>
          <cell r="G872" t="str">
            <v>AR A1071/6</v>
          </cell>
          <cell r="H872" t="str">
            <v>AR A1071/5</v>
          </cell>
          <cell r="I872" t="str">
            <v>AR A1071/4</v>
          </cell>
          <cell r="J872" t="str">
            <v>AR A1071/3</v>
          </cell>
          <cell r="K872" t="str">
            <v>AR A1071/2</v>
          </cell>
          <cell r="L872" t="str">
            <v>AR A1071/1</v>
          </cell>
          <cell r="M872" t="str">
            <v>AR A134/3</v>
          </cell>
          <cell r="N872" t="str">
            <v>AR B1508/2</v>
          </cell>
          <cell r="O872" t="str">
            <v>AR 4</v>
          </cell>
          <cell r="P872" t="str">
            <v>AP D39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</row>
        <row r="873">
          <cell r="B873" t="str">
            <v>AR A1214</v>
          </cell>
          <cell r="C873" t="str">
            <v>AR A1071/10</v>
          </cell>
          <cell r="D873" t="str">
            <v>AR A1071/9</v>
          </cell>
          <cell r="E873" t="str">
            <v>AR A1071/8</v>
          </cell>
          <cell r="F873" t="str">
            <v>AR A1071/7</v>
          </cell>
          <cell r="G873" t="str">
            <v>AR A1071/6</v>
          </cell>
          <cell r="H873" t="str">
            <v>AR A1071/5</v>
          </cell>
          <cell r="I873" t="str">
            <v>AR A1071/4</v>
          </cell>
          <cell r="J873" t="str">
            <v>AR A1071/3</v>
          </cell>
          <cell r="K873" t="str">
            <v>AR A1071/2</v>
          </cell>
          <cell r="L873" t="str">
            <v>AR A1071/1</v>
          </cell>
          <cell r="M873" t="str">
            <v>AR A134/3</v>
          </cell>
          <cell r="N873" t="str">
            <v>AR B1508/2</v>
          </cell>
          <cell r="O873" t="str">
            <v>AR 4</v>
          </cell>
          <cell r="P873" t="str">
            <v>AP D39</v>
          </cell>
          <cell r="Q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</row>
        <row r="874">
          <cell r="B874" t="str">
            <v>AR A1214</v>
          </cell>
          <cell r="C874" t="str">
            <v>AR A1071/10</v>
          </cell>
          <cell r="D874" t="str">
            <v>AR A1071/9</v>
          </cell>
          <cell r="E874" t="str">
            <v>AR A1071/8</v>
          </cell>
          <cell r="F874" t="str">
            <v>AR A1071/7</v>
          </cell>
          <cell r="G874" t="str">
            <v>AR A1071/6</v>
          </cell>
          <cell r="H874" t="str">
            <v>AR A1071/5</v>
          </cell>
          <cell r="I874" t="str">
            <v>AR A1071/4</v>
          </cell>
          <cell r="J874" t="str">
            <v>AR A1071/3</v>
          </cell>
          <cell r="K874" t="str">
            <v>AR A1071/2</v>
          </cell>
          <cell r="L874" t="str">
            <v>AR A1071/1</v>
          </cell>
          <cell r="M874" t="str">
            <v>AR A134/3</v>
          </cell>
          <cell r="N874" t="str">
            <v>AR B1508/2</v>
          </cell>
          <cell r="O874" t="str">
            <v>AR 4</v>
          </cell>
          <cell r="P874" t="str">
            <v>AP D39</v>
          </cell>
          <cell r="Q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</row>
        <row r="875">
          <cell r="B875" t="str">
            <v>AR A1214</v>
          </cell>
          <cell r="C875" t="str">
            <v>AR A1071/10</v>
          </cell>
          <cell r="D875" t="str">
            <v>AR A1071/9</v>
          </cell>
          <cell r="E875" t="str">
            <v>AR A1071/8</v>
          </cell>
          <cell r="F875" t="str">
            <v>AR A1071/7</v>
          </cell>
          <cell r="G875" t="str">
            <v>AR A1071/6</v>
          </cell>
          <cell r="H875" t="str">
            <v>AR A1071/5</v>
          </cell>
          <cell r="I875" t="str">
            <v>AR A1071/4</v>
          </cell>
          <cell r="J875" t="str">
            <v>AR A1071/3</v>
          </cell>
          <cell r="K875" t="str">
            <v>AR A1071/2</v>
          </cell>
          <cell r="L875" t="str">
            <v>AR A1071/1</v>
          </cell>
          <cell r="M875" t="str">
            <v>AR A134/3</v>
          </cell>
          <cell r="N875" t="str">
            <v>AR B1508/2</v>
          </cell>
          <cell r="O875" t="str">
            <v>AR 4</v>
          </cell>
          <cell r="P875" t="str">
            <v>AP D39</v>
          </cell>
          <cell r="Q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</row>
        <row r="876">
          <cell r="B876" t="str">
            <v>AR A1214</v>
          </cell>
          <cell r="C876" t="str">
            <v>AR A1071/10</v>
          </cell>
          <cell r="D876" t="str">
            <v>AR A1071/9</v>
          </cell>
          <cell r="E876" t="str">
            <v>AR A1071/8</v>
          </cell>
          <cell r="F876" t="str">
            <v>AR A1071/7</v>
          </cell>
          <cell r="G876" t="str">
            <v>AR A1071/6</v>
          </cell>
          <cell r="H876" t="str">
            <v>AR A1071/5</v>
          </cell>
          <cell r="I876" t="str">
            <v>AR A1071/4</v>
          </cell>
          <cell r="J876" t="str">
            <v>AR A1071/3</v>
          </cell>
          <cell r="K876" t="str">
            <v>AR A1071/2</v>
          </cell>
          <cell r="L876" t="str">
            <v>AR A1071/1</v>
          </cell>
          <cell r="M876" t="str">
            <v>AR A134/3</v>
          </cell>
          <cell r="N876" t="str">
            <v>AR B1508/2</v>
          </cell>
          <cell r="O876" t="str">
            <v>AR 4</v>
          </cell>
          <cell r="P876" t="str">
            <v>AP D39</v>
          </cell>
          <cell r="Q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</row>
        <row r="877">
          <cell r="B877" t="str">
            <v>AR A1214</v>
          </cell>
          <cell r="C877" t="str">
            <v>AR A1071/10</v>
          </cell>
          <cell r="D877" t="str">
            <v>AR A1071/9</v>
          </cell>
          <cell r="E877" t="str">
            <v>AR A1071/8</v>
          </cell>
          <cell r="F877" t="str">
            <v>AR A1071/7</v>
          </cell>
          <cell r="G877" t="str">
            <v>AR A1071/6</v>
          </cell>
          <cell r="H877" t="str">
            <v>AR A1071/5</v>
          </cell>
          <cell r="I877" t="str">
            <v>AR A1071/4</v>
          </cell>
          <cell r="J877" t="str">
            <v>AR A1071/3</v>
          </cell>
          <cell r="K877" t="str">
            <v>AR A1071/2</v>
          </cell>
          <cell r="L877" t="str">
            <v>AR A1071/1</v>
          </cell>
          <cell r="M877" t="str">
            <v>AR A134/3</v>
          </cell>
          <cell r="N877" t="str">
            <v>AR B1508/2</v>
          </cell>
          <cell r="O877" t="str">
            <v>AR 4</v>
          </cell>
          <cell r="P877" t="str">
            <v>AP D39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</row>
        <row r="878">
          <cell r="B878" t="str">
            <v>AR A1214</v>
          </cell>
          <cell r="C878" t="str">
            <v>AR A1071/10</v>
          </cell>
          <cell r="D878" t="str">
            <v>AR A1071/9</v>
          </cell>
          <cell r="E878" t="str">
            <v>AR A1071/8</v>
          </cell>
          <cell r="F878" t="str">
            <v>AR A1071/7</v>
          </cell>
          <cell r="G878" t="str">
            <v>AR A1071/6</v>
          </cell>
          <cell r="H878" t="str">
            <v>AR A1071/5</v>
          </cell>
          <cell r="I878" t="str">
            <v>AR A1071/4</v>
          </cell>
          <cell r="J878" t="str">
            <v>AR A1071/3</v>
          </cell>
          <cell r="K878" t="str">
            <v>AR A1071/2</v>
          </cell>
          <cell r="L878" t="str">
            <v>AR A1071/1</v>
          </cell>
          <cell r="M878" t="str">
            <v>AR A134/3</v>
          </cell>
          <cell r="N878" t="str">
            <v>AR B1508/2</v>
          </cell>
          <cell r="O878" t="str">
            <v>AR 4</v>
          </cell>
          <cell r="P878" t="str">
            <v>AP D39</v>
          </cell>
          <cell r="Q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</row>
        <row r="879">
          <cell r="B879" t="str">
            <v>AR A1214</v>
          </cell>
          <cell r="C879" t="str">
            <v>AR A1071/10</v>
          </cell>
          <cell r="D879" t="str">
            <v>AR A1071/9</v>
          </cell>
          <cell r="E879" t="str">
            <v>AR A1071/8</v>
          </cell>
          <cell r="F879" t="str">
            <v>AR A1071/7</v>
          </cell>
          <cell r="G879" t="str">
            <v>AR A1071/6</v>
          </cell>
          <cell r="H879" t="str">
            <v>AR A1071/5</v>
          </cell>
          <cell r="I879" t="str">
            <v>AR A1071/4</v>
          </cell>
          <cell r="J879" t="str">
            <v>AR A1071/3</v>
          </cell>
          <cell r="K879" t="str">
            <v>AR A1071/2</v>
          </cell>
          <cell r="L879" t="str">
            <v>AR A1071/1</v>
          </cell>
          <cell r="M879" t="str">
            <v>AR A134/3</v>
          </cell>
          <cell r="N879" t="str">
            <v>AR B1508/2</v>
          </cell>
          <cell r="O879" t="str">
            <v>AR 4</v>
          </cell>
          <cell r="P879" t="str">
            <v>AP D39</v>
          </cell>
          <cell r="Q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</row>
        <row r="880">
          <cell r="B880" t="str">
            <v>AR A1214</v>
          </cell>
          <cell r="C880" t="str">
            <v>AR A1071/10</v>
          </cell>
          <cell r="D880" t="str">
            <v>AR A1071/9</v>
          </cell>
          <cell r="E880" t="str">
            <v>AR A1071/8</v>
          </cell>
          <cell r="F880" t="str">
            <v>AR A1071/7</v>
          </cell>
          <cell r="G880" t="str">
            <v>AR A1071/6</v>
          </cell>
          <cell r="H880" t="str">
            <v>AR A1071/5</v>
          </cell>
          <cell r="I880" t="str">
            <v>AR A1071/4</v>
          </cell>
          <cell r="J880" t="str">
            <v>AR A1071/3</v>
          </cell>
          <cell r="K880" t="str">
            <v>AR A1071/2</v>
          </cell>
          <cell r="L880" t="str">
            <v>AR A1071/1</v>
          </cell>
          <cell r="M880" t="str">
            <v>AR A134/3</v>
          </cell>
          <cell r="N880" t="str">
            <v>AR B1508/2</v>
          </cell>
          <cell r="O880" t="str">
            <v>AR 4</v>
          </cell>
          <cell r="P880" t="str">
            <v>AP D39</v>
          </cell>
          <cell r="Q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</row>
        <row r="881">
          <cell r="B881" t="str">
            <v>AR A1214</v>
          </cell>
          <cell r="C881" t="str">
            <v>AR A1071/10</v>
          </cell>
          <cell r="D881" t="str">
            <v>AR A1071/9</v>
          </cell>
          <cell r="E881" t="str">
            <v>AR A1071/8</v>
          </cell>
          <cell r="F881" t="str">
            <v>AR A1071/7</v>
          </cell>
          <cell r="G881" t="str">
            <v>AR A1071/6</v>
          </cell>
          <cell r="H881" t="str">
            <v>AR A1071/5</v>
          </cell>
          <cell r="I881" t="str">
            <v>AR A1071/4</v>
          </cell>
          <cell r="J881" t="str">
            <v>AR A1071/3</v>
          </cell>
          <cell r="K881" t="str">
            <v>AR A1071/2</v>
          </cell>
          <cell r="L881" t="str">
            <v>AR A1071/1</v>
          </cell>
          <cell r="M881" t="str">
            <v>AR A134/3</v>
          </cell>
          <cell r="N881" t="str">
            <v>AR B1508/2</v>
          </cell>
          <cell r="O881" t="str">
            <v>AR 4</v>
          </cell>
          <cell r="P881" t="str">
            <v>AP D39</v>
          </cell>
          <cell r="Q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</row>
        <row r="882">
          <cell r="B882" t="str">
            <v>AR A1214</v>
          </cell>
          <cell r="C882" t="str">
            <v>AR A1071/10</v>
          </cell>
          <cell r="D882" t="str">
            <v>AR A1071/9</v>
          </cell>
          <cell r="E882" t="str">
            <v>AR A1071/8</v>
          </cell>
          <cell r="F882" t="str">
            <v>AR A1071/7</v>
          </cell>
          <cell r="G882" t="str">
            <v>AR A1071/6</v>
          </cell>
          <cell r="H882" t="str">
            <v>AR A1071/5</v>
          </cell>
          <cell r="I882" t="str">
            <v>AR A1071/4</v>
          </cell>
          <cell r="J882" t="str">
            <v>AR A1071/3</v>
          </cell>
          <cell r="K882" t="str">
            <v>AR A1071/2</v>
          </cell>
          <cell r="L882" t="str">
            <v>AR A1071/1</v>
          </cell>
          <cell r="M882" t="str">
            <v>AR A134/3</v>
          </cell>
          <cell r="N882" t="str">
            <v>AR B1508/2</v>
          </cell>
          <cell r="O882" t="str">
            <v>AR 4</v>
          </cell>
          <cell r="P882" t="str">
            <v>AP D39</v>
          </cell>
          <cell r="Q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</row>
        <row r="883">
          <cell r="B883" t="str">
            <v>AR A1214</v>
          </cell>
          <cell r="C883" t="str">
            <v>AR A1071/10</v>
          </cell>
          <cell r="D883" t="str">
            <v>AR A1071/9</v>
          </cell>
          <cell r="E883" t="str">
            <v>AR A1071/8</v>
          </cell>
          <cell r="F883" t="str">
            <v>AR A1071/7</v>
          </cell>
          <cell r="G883" t="str">
            <v>AR A1071/6</v>
          </cell>
          <cell r="H883" t="str">
            <v>AR A1071/5</v>
          </cell>
          <cell r="I883" t="str">
            <v>AR A1071/4</v>
          </cell>
          <cell r="J883" t="str">
            <v>AR A1071/3</v>
          </cell>
          <cell r="K883" t="str">
            <v>AR A1071/2</v>
          </cell>
          <cell r="L883" t="str">
            <v>AR A1071/1</v>
          </cell>
          <cell r="M883" t="str">
            <v>AR A134/3</v>
          </cell>
          <cell r="N883" t="str">
            <v>AR B1508/2</v>
          </cell>
          <cell r="O883" t="str">
            <v>AR 4</v>
          </cell>
          <cell r="P883" t="str">
            <v>AP D39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</row>
        <row r="884">
          <cell r="B884" t="str">
            <v>AR A1214</v>
          </cell>
          <cell r="C884" t="str">
            <v>AR A1071/10</v>
          </cell>
          <cell r="D884" t="str">
            <v>AR A1071/9</v>
          </cell>
          <cell r="E884" t="str">
            <v>AR A1071/8</v>
          </cell>
          <cell r="F884" t="str">
            <v>AR A1071/7</v>
          </cell>
          <cell r="G884" t="str">
            <v>AR A1071/6</v>
          </cell>
          <cell r="H884" t="str">
            <v>AR A1071/5</v>
          </cell>
          <cell r="I884" t="str">
            <v>AR A1071/4</v>
          </cell>
          <cell r="J884" t="str">
            <v>AR A1071/3</v>
          </cell>
          <cell r="K884" t="str">
            <v>AR A1071/2</v>
          </cell>
          <cell r="L884" t="str">
            <v>AR A1071/1</v>
          </cell>
          <cell r="M884" t="str">
            <v>AR A134/3</v>
          </cell>
          <cell r="N884" t="str">
            <v>AR B1508/2</v>
          </cell>
          <cell r="O884" t="str">
            <v>AR 4</v>
          </cell>
          <cell r="P884" t="str">
            <v>AP D39</v>
          </cell>
          <cell r="Q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</row>
        <row r="885">
          <cell r="B885" t="str">
            <v>AR A1214</v>
          </cell>
          <cell r="C885" t="str">
            <v>AR A1071/10</v>
          </cell>
          <cell r="D885" t="str">
            <v>AR A1071/9</v>
          </cell>
          <cell r="E885" t="str">
            <v>AR A1071/8</v>
          </cell>
          <cell r="F885" t="str">
            <v>AR A1071/7</v>
          </cell>
          <cell r="G885" t="str">
            <v>AR A1071/6</v>
          </cell>
          <cell r="H885" t="str">
            <v>AR A1071/5</v>
          </cell>
          <cell r="I885" t="str">
            <v>AR A1071/4</v>
          </cell>
          <cell r="J885" t="str">
            <v>AR A1071/3</v>
          </cell>
          <cell r="K885" t="str">
            <v>AR A1071/2</v>
          </cell>
          <cell r="L885" t="str">
            <v>AR A1071/1</v>
          </cell>
          <cell r="M885" t="str">
            <v>AR A134/3</v>
          </cell>
          <cell r="N885" t="str">
            <v>AR B1508/2</v>
          </cell>
          <cell r="O885" t="str">
            <v>AR 4</v>
          </cell>
          <cell r="P885" t="str">
            <v>AP D39</v>
          </cell>
          <cell r="Q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</row>
        <row r="886">
          <cell r="B886" t="str">
            <v>AR A1214</v>
          </cell>
          <cell r="C886" t="str">
            <v>AR A1071/10</v>
          </cell>
          <cell r="D886" t="str">
            <v>AR A1071/9</v>
          </cell>
          <cell r="E886" t="str">
            <v>AR A1071/8</v>
          </cell>
          <cell r="F886" t="str">
            <v>AR A1071/7</v>
          </cell>
          <cell r="G886" t="str">
            <v>AR A1071/6</v>
          </cell>
          <cell r="H886" t="str">
            <v>AR A1071/5</v>
          </cell>
          <cell r="I886" t="str">
            <v>AR A1071/4</v>
          </cell>
          <cell r="J886" t="str">
            <v>AR A1071/3</v>
          </cell>
          <cell r="K886" t="str">
            <v>AR A1071/2</v>
          </cell>
          <cell r="L886" t="str">
            <v>AR A1071/1</v>
          </cell>
          <cell r="M886" t="str">
            <v>AR A134/3</v>
          </cell>
          <cell r="N886" t="str">
            <v>AR B1508/2</v>
          </cell>
          <cell r="O886" t="str">
            <v>AR 4</v>
          </cell>
          <cell r="P886" t="str">
            <v>AP D39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</row>
        <row r="887">
          <cell r="B887" t="str">
            <v>AR A1214</v>
          </cell>
          <cell r="C887" t="str">
            <v>AR A1071/10</v>
          </cell>
          <cell r="D887" t="str">
            <v>AR A1071/9</v>
          </cell>
          <cell r="E887" t="str">
            <v>AR A1071/8</v>
          </cell>
          <cell r="F887" t="str">
            <v>AR A1071/7</v>
          </cell>
          <cell r="G887" t="str">
            <v>AR A1071/6</v>
          </cell>
          <cell r="H887" t="str">
            <v>AR A1071/5</v>
          </cell>
          <cell r="I887" t="str">
            <v>AR A1071/4</v>
          </cell>
          <cell r="J887" t="str">
            <v>AR A1071/3</v>
          </cell>
          <cell r="K887" t="str">
            <v>AR A1071/2</v>
          </cell>
          <cell r="L887" t="str">
            <v>AR A1071/1</v>
          </cell>
          <cell r="M887" t="str">
            <v>AR A134/3</v>
          </cell>
          <cell r="N887" t="str">
            <v>AR B1508/2</v>
          </cell>
          <cell r="O887" t="str">
            <v>AR 4</v>
          </cell>
          <cell r="P887" t="str">
            <v>AP D39</v>
          </cell>
          <cell r="Q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</row>
        <row r="888">
          <cell r="B888" t="str">
            <v>AR A1214</v>
          </cell>
          <cell r="C888" t="str">
            <v>AR A1071/10</v>
          </cell>
          <cell r="D888" t="str">
            <v>AR A1071/9</v>
          </cell>
          <cell r="E888" t="str">
            <v>AR A1071/8</v>
          </cell>
          <cell r="F888" t="str">
            <v>AR A1071/7</v>
          </cell>
          <cell r="G888" t="str">
            <v>AR A1071/6</v>
          </cell>
          <cell r="H888" t="str">
            <v>AR A1071/5</v>
          </cell>
          <cell r="I888" t="str">
            <v>AR A1071/4</v>
          </cell>
          <cell r="J888" t="str">
            <v>AR A1071/3</v>
          </cell>
          <cell r="K888" t="str">
            <v>AR A1071/2</v>
          </cell>
          <cell r="L888" t="str">
            <v>AR A1071/1</v>
          </cell>
          <cell r="M888" t="str">
            <v>AR A134/3</v>
          </cell>
          <cell r="N888" t="str">
            <v>AR B1508/2</v>
          </cell>
          <cell r="O888" t="str">
            <v>AR 4</v>
          </cell>
          <cell r="P888" t="str">
            <v>AP D39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</row>
        <row r="889">
          <cell r="B889" t="str">
            <v>AR A1214</v>
          </cell>
          <cell r="C889" t="str">
            <v>AR A1071/10</v>
          </cell>
          <cell r="D889" t="str">
            <v>AR A1071/9</v>
          </cell>
          <cell r="E889" t="str">
            <v>AR A1071/8</v>
          </cell>
          <cell r="F889" t="str">
            <v>AR A1071/7</v>
          </cell>
          <cell r="G889" t="str">
            <v>AR A1071/6</v>
          </cell>
          <cell r="H889" t="str">
            <v>AR A1071/5</v>
          </cell>
          <cell r="I889" t="str">
            <v>AR A1071/4</v>
          </cell>
          <cell r="J889" t="str">
            <v>AR A1071/3</v>
          </cell>
          <cell r="K889" t="str">
            <v>AR A1071/2</v>
          </cell>
          <cell r="L889" t="str">
            <v>AR A1071/1</v>
          </cell>
          <cell r="M889" t="str">
            <v>AR A134/3</v>
          </cell>
          <cell r="N889" t="str">
            <v>AR B1508/2</v>
          </cell>
          <cell r="O889" t="str">
            <v>AR 4</v>
          </cell>
          <cell r="P889" t="str">
            <v>AP D39</v>
          </cell>
          <cell r="Q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</row>
        <row r="890">
          <cell r="B890" t="str">
            <v>AR A1214</v>
          </cell>
          <cell r="C890" t="str">
            <v>AR A1071/10</v>
          </cell>
          <cell r="D890" t="str">
            <v>AR A1071/9</v>
          </cell>
          <cell r="E890" t="str">
            <v>AR A1071/8</v>
          </cell>
          <cell r="F890" t="str">
            <v>AR A1071/7</v>
          </cell>
          <cell r="G890" t="str">
            <v>AR A1071/6</v>
          </cell>
          <cell r="H890" t="str">
            <v>AR A1071/5</v>
          </cell>
          <cell r="I890" t="str">
            <v>AR A1071/4</v>
          </cell>
          <cell r="J890" t="str">
            <v>AR A1071/3</v>
          </cell>
          <cell r="K890" t="str">
            <v>AR A1071/2</v>
          </cell>
          <cell r="L890" t="str">
            <v>AR A1071/1</v>
          </cell>
          <cell r="M890" t="str">
            <v>AR A134/3</v>
          </cell>
          <cell r="N890" t="str">
            <v>AR B1508/2</v>
          </cell>
          <cell r="O890" t="str">
            <v>AR 4</v>
          </cell>
          <cell r="P890" t="str">
            <v>AP D39</v>
          </cell>
          <cell r="Q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</row>
        <row r="891">
          <cell r="B891" t="str">
            <v>AR A1214</v>
          </cell>
          <cell r="C891" t="str">
            <v>AR A1071/10</v>
          </cell>
          <cell r="D891" t="str">
            <v>AR A1071/9</v>
          </cell>
          <cell r="E891" t="str">
            <v>AR A1071/8</v>
          </cell>
          <cell r="F891" t="str">
            <v>AR A1071/7</v>
          </cell>
          <cell r="G891" t="str">
            <v>AR A1071/6</v>
          </cell>
          <cell r="H891" t="str">
            <v>AR A1071/5</v>
          </cell>
          <cell r="I891" t="str">
            <v>AR A1071/4</v>
          </cell>
          <cell r="J891" t="str">
            <v>AR A1071/3</v>
          </cell>
          <cell r="K891" t="str">
            <v>AR A1071/2</v>
          </cell>
          <cell r="L891" t="str">
            <v>AR A1071/1</v>
          </cell>
          <cell r="M891" t="str">
            <v>AR A134/3</v>
          </cell>
          <cell r="N891" t="str">
            <v>AR B1508/2</v>
          </cell>
          <cell r="O891" t="str">
            <v>AR 4</v>
          </cell>
          <cell r="P891" t="str">
            <v>AP D39</v>
          </cell>
          <cell r="Q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</row>
        <row r="892">
          <cell r="B892" t="str">
            <v>AR A1214</v>
          </cell>
          <cell r="C892" t="str">
            <v>AR A1071/10</v>
          </cell>
          <cell r="D892" t="str">
            <v>AR A1071/9</v>
          </cell>
          <cell r="E892" t="str">
            <v>AR A1071/8</v>
          </cell>
          <cell r="F892" t="str">
            <v>AR A1071/7</v>
          </cell>
          <cell r="G892" t="str">
            <v>AR A1071/6</v>
          </cell>
          <cell r="H892" t="str">
            <v>AR A1071/5</v>
          </cell>
          <cell r="I892" t="str">
            <v>AR A1071/4</v>
          </cell>
          <cell r="J892" t="str">
            <v>AR A1071/3</v>
          </cell>
          <cell r="K892" t="str">
            <v>AR A1071/2</v>
          </cell>
          <cell r="L892" t="str">
            <v>AR A1071/1</v>
          </cell>
          <cell r="M892" t="str">
            <v>AR A134/3</v>
          </cell>
          <cell r="N892" t="str">
            <v>AR B1508/2</v>
          </cell>
          <cell r="O892" t="str">
            <v>AR 4</v>
          </cell>
          <cell r="P892" t="str">
            <v>AP D39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</row>
        <row r="893">
          <cell r="B893" t="str">
            <v>AR A1214</v>
          </cell>
          <cell r="C893" t="str">
            <v>AR A1071/10</v>
          </cell>
          <cell r="D893" t="str">
            <v>AR A1071/9</v>
          </cell>
          <cell r="E893" t="str">
            <v>AR A1071/8</v>
          </cell>
          <cell r="F893" t="str">
            <v>AR A1071/7</v>
          </cell>
          <cell r="G893" t="str">
            <v>AR A1071/6</v>
          </cell>
          <cell r="H893" t="str">
            <v>AR A1071/5</v>
          </cell>
          <cell r="I893" t="str">
            <v>AR A1071/4</v>
          </cell>
          <cell r="J893" t="str">
            <v>AR A1071/3</v>
          </cell>
          <cell r="K893" t="str">
            <v>AR A1071/2</v>
          </cell>
          <cell r="L893" t="str">
            <v>AR A1071/1</v>
          </cell>
          <cell r="M893" t="str">
            <v>AR A134/3</v>
          </cell>
          <cell r="N893" t="str">
            <v>AR B1508/2</v>
          </cell>
          <cell r="O893" t="str">
            <v>AR 4</v>
          </cell>
          <cell r="P893" t="str">
            <v>AP D40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</row>
        <row r="894">
          <cell r="B894" t="str">
            <v>AR A1214</v>
          </cell>
          <cell r="C894" t="str">
            <v>AR A1071/10</v>
          </cell>
          <cell r="D894" t="str">
            <v>AR A1071/9</v>
          </cell>
          <cell r="E894" t="str">
            <v>AR A1071/8</v>
          </cell>
          <cell r="F894" t="str">
            <v>AR A1071/7</v>
          </cell>
          <cell r="G894" t="str">
            <v>AR A1071/6</v>
          </cell>
          <cell r="H894" t="str">
            <v>AR A1071/5</v>
          </cell>
          <cell r="I894" t="str">
            <v>AR A1071/4</v>
          </cell>
          <cell r="J894" t="str">
            <v>AR A1071/3</v>
          </cell>
          <cell r="K894" t="str">
            <v>AR A1071/2</v>
          </cell>
          <cell r="L894" t="str">
            <v>AR A1071/1</v>
          </cell>
          <cell r="M894" t="str">
            <v>AR A134/3</v>
          </cell>
          <cell r="N894" t="str">
            <v>AR B1508/2</v>
          </cell>
          <cell r="O894" t="str">
            <v>AR 4</v>
          </cell>
          <cell r="P894" t="str">
            <v>AP D40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</row>
        <row r="895">
          <cell r="B895" t="str">
            <v>AR A1214</v>
          </cell>
          <cell r="C895" t="str">
            <v>AR A1071/10</v>
          </cell>
          <cell r="D895" t="str">
            <v>AR A1071/9</v>
          </cell>
          <cell r="E895" t="str">
            <v>AR A1071/8</v>
          </cell>
          <cell r="F895" t="str">
            <v>AR A1071/7</v>
          </cell>
          <cell r="G895" t="str">
            <v>AR A1071/6</v>
          </cell>
          <cell r="H895" t="str">
            <v>AR A1071/5</v>
          </cell>
          <cell r="I895" t="str">
            <v>AR A1071/4</v>
          </cell>
          <cell r="J895" t="str">
            <v>AR A1071/3</v>
          </cell>
          <cell r="K895" t="str">
            <v>AR A1071/2</v>
          </cell>
          <cell r="L895" t="str">
            <v>AR A1071/1</v>
          </cell>
          <cell r="M895" t="str">
            <v>AR A134/3</v>
          </cell>
          <cell r="N895" t="str">
            <v>AR B1508/2</v>
          </cell>
          <cell r="O895" t="str">
            <v>AR 4</v>
          </cell>
          <cell r="P895" t="str">
            <v>AP D40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</row>
        <row r="896">
          <cell r="B896" t="str">
            <v>AR A1214</v>
          </cell>
          <cell r="C896" t="str">
            <v>AR A1071/10</v>
          </cell>
          <cell r="D896" t="str">
            <v>AR A1071/9</v>
          </cell>
          <cell r="E896" t="str">
            <v>AR A1071/8</v>
          </cell>
          <cell r="F896" t="str">
            <v>AR A1071/7</v>
          </cell>
          <cell r="G896" t="str">
            <v>AR A1071/6</v>
          </cell>
          <cell r="H896" t="str">
            <v>AR A1071/5</v>
          </cell>
          <cell r="I896" t="str">
            <v>AR A1071/4</v>
          </cell>
          <cell r="J896" t="str">
            <v>AR A1071/3</v>
          </cell>
          <cell r="K896" t="str">
            <v>AR A1071/2</v>
          </cell>
          <cell r="L896" t="str">
            <v>AR A1071/1</v>
          </cell>
          <cell r="M896" t="str">
            <v>AR A134/3</v>
          </cell>
          <cell r="N896" t="str">
            <v>AR B1508/2</v>
          </cell>
          <cell r="O896" t="str">
            <v>AR 4</v>
          </cell>
          <cell r="P896" t="str">
            <v>AP D40</v>
          </cell>
          <cell r="Q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</row>
        <row r="897">
          <cell r="B897" t="str">
            <v>AR A1214</v>
          </cell>
          <cell r="C897" t="str">
            <v>AR A1071/10</v>
          </cell>
          <cell r="D897" t="str">
            <v>AR A1071/9</v>
          </cell>
          <cell r="E897" t="str">
            <v>AR A1071/8</v>
          </cell>
          <cell r="F897" t="str">
            <v>AR A1071/7</v>
          </cell>
          <cell r="G897" t="str">
            <v>AR A1071/6</v>
          </cell>
          <cell r="H897" t="str">
            <v>AR A1071/5</v>
          </cell>
          <cell r="I897" t="str">
            <v>AR A1071/4</v>
          </cell>
          <cell r="J897" t="str">
            <v>AR A1071/3</v>
          </cell>
          <cell r="K897" t="str">
            <v>AR A1071/2</v>
          </cell>
          <cell r="L897" t="str">
            <v>AR A1071/1</v>
          </cell>
          <cell r="M897" t="str">
            <v>AR A134/3</v>
          </cell>
          <cell r="N897" t="str">
            <v>AR B1508/2</v>
          </cell>
          <cell r="O897" t="str">
            <v>AR 4</v>
          </cell>
          <cell r="P897" t="str">
            <v>AP D40</v>
          </cell>
          <cell r="Q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</row>
        <row r="898">
          <cell r="B898" t="str">
            <v>AR A1214</v>
          </cell>
          <cell r="C898" t="str">
            <v>AR A1071/10</v>
          </cell>
          <cell r="D898" t="str">
            <v>AR A1071/9</v>
          </cell>
          <cell r="E898" t="str">
            <v>AR A1071/8</v>
          </cell>
          <cell r="F898" t="str">
            <v>AR A1071/7</v>
          </cell>
          <cell r="G898" t="str">
            <v>AR A1071/6</v>
          </cell>
          <cell r="H898" t="str">
            <v>AR A1071/5</v>
          </cell>
          <cell r="I898" t="str">
            <v>AR A1071/4</v>
          </cell>
          <cell r="J898" t="str">
            <v>AR A1071/3</v>
          </cell>
          <cell r="K898" t="str">
            <v>AR A1071/2</v>
          </cell>
          <cell r="L898" t="str">
            <v>AR A1071/1</v>
          </cell>
          <cell r="M898" t="str">
            <v>AR A134/3</v>
          </cell>
          <cell r="N898" t="str">
            <v>AR B1508/2</v>
          </cell>
          <cell r="O898" t="str">
            <v>AR 4</v>
          </cell>
          <cell r="P898" t="str">
            <v>AP D40</v>
          </cell>
          <cell r="Q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</row>
        <row r="899">
          <cell r="B899" t="str">
            <v>AR A1214</v>
          </cell>
          <cell r="C899" t="str">
            <v>AR A1071/10</v>
          </cell>
          <cell r="D899" t="str">
            <v>AR A1071/9</v>
          </cell>
          <cell r="E899" t="str">
            <v>AR A1071/8</v>
          </cell>
          <cell r="F899" t="str">
            <v>AR A1071/7</v>
          </cell>
          <cell r="G899" t="str">
            <v>AR A1071/6</v>
          </cell>
          <cell r="H899" t="str">
            <v>AR A1071/5</v>
          </cell>
          <cell r="I899" t="str">
            <v>AR A1071/4</v>
          </cell>
          <cell r="J899" t="str">
            <v>AR A1071/3</v>
          </cell>
          <cell r="K899" t="str">
            <v>AR A1071/2</v>
          </cell>
          <cell r="L899" t="str">
            <v>AR A1071/1</v>
          </cell>
          <cell r="M899" t="str">
            <v>AR A134/3</v>
          </cell>
          <cell r="N899" t="str">
            <v>AR B1508/2</v>
          </cell>
          <cell r="O899" t="str">
            <v>AR 4</v>
          </cell>
          <cell r="P899" t="str">
            <v>AP D40</v>
          </cell>
          <cell r="Q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</row>
        <row r="900">
          <cell r="B900" t="str">
            <v>AR A1214</v>
          </cell>
          <cell r="C900" t="str">
            <v>AR A1071/10</v>
          </cell>
          <cell r="D900" t="str">
            <v>AR A1071/9</v>
          </cell>
          <cell r="E900" t="str">
            <v>AR A1071/8</v>
          </cell>
          <cell r="F900" t="str">
            <v>AR A1071/7</v>
          </cell>
          <cell r="G900" t="str">
            <v>AR A1071/6</v>
          </cell>
          <cell r="H900" t="str">
            <v>AR A1071/5</v>
          </cell>
          <cell r="I900" t="str">
            <v>AR A1071/4</v>
          </cell>
          <cell r="J900" t="str">
            <v>AR A1071/3</v>
          </cell>
          <cell r="K900" t="str">
            <v>AR A1071/2</v>
          </cell>
          <cell r="L900" t="str">
            <v>AR A1071/1</v>
          </cell>
          <cell r="M900" t="str">
            <v>AR A134/3</v>
          </cell>
          <cell r="N900" t="str">
            <v>AR B1508/2</v>
          </cell>
          <cell r="O900" t="str">
            <v>AR 4</v>
          </cell>
          <cell r="P900" t="str">
            <v>AP D40</v>
          </cell>
          <cell r="Q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</row>
        <row r="901">
          <cell r="B901" t="str">
            <v>AR A1214</v>
          </cell>
          <cell r="C901" t="str">
            <v>AR A1071/10</v>
          </cell>
          <cell r="D901" t="str">
            <v>AR A1071/9</v>
          </cell>
          <cell r="E901" t="str">
            <v>AR A1071/8</v>
          </cell>
          <cell r="F901" t="str">
            <v>AR A1071/7</v>
          </cell>
          <cell r="G901" t="str">
            <v>AR A1071/6</v>
          </cell>
          <cell r="H901" t="str">
            <v>AR A1071/5</v>
          </cell>
          <cell r="I901" t="str">
            <v>AR A1071/4</v>
          </cell>
          <cell r="J901" t="str">
            <v>AR A1071/3</v>
          </cell>
          <cell r="K901" t="str">
            <v>AR A1071/2</v>
          </cell>
          <cell r="L901" t="str">
            <v>AR A1071/1</v>
          </cell>
          <cell r="M901" t="str">
            <v>AR A134/3</v>
          </cell>
          <cell r="N901" t="str">
            <v>AR B1508/2</v>
          </cell>
          <cell r="O901" t="str">
            <v>AR 4</v>
          </cell>
          <cell r="P901" t="str">
            <v>AP D40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</row>
        <row r="902">
          <cell r="B902" t="str">
            <v>AR A1214</v>
          </cell>
          <cell r="C902" t="str">
            <v>AR A1071/10</v>
          </cell>
          <cell r="D902" t="str">
            <v>AR A1071/9</v>
          </cell>
          <cell r="E902" t="str">
            <v>AR A1071/8</v>
          </cell>
          <cell r="F902" t="str">
            <v>AR A1071/7</v>
          </cell>
          <cell r="G902" t="str">
            <v>AR A1071/6</v>
          </cell>
          <cell r="H902" t="str">
            <v>AR A1071/5</v>
          </cell>
          <cell r="I902" t="str">
            <v>AR A1071/4</v>
          </cell>
          <cell r="J902" t="str">
            <v>AR A1071/3</v>
          </cell>
          <cell r="K902" t="str">
            <v>AR A1071/2</v>
          </cell>
          <cell r="L902" t="str">
            <v>AR A1071/1</v>
          </cell>
          <cell r="M902" t="str">
            <v>AR A134/3</v>
          </cell>
          <cell r="N902" t="str">
            <v>AR B1508/2</v>
          </cell>
          <cell r="O902" t="str">
            <v>AR 4</v>
          </cell>
          <cell r="P902" t="str">
            <v>AP D40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</row>
        <row r="903">
          <cell r="B903" t="str">
            <v>AR A1214</v>
          </cell>
          <cell r="C903" t="str">
            <v>AR A1071/10</v>
          </cell>
          <cell r="D903" t="str">
            <v>AR A1071/9</v>
          </cell>
          <cell r="E903" t="str">
            <v>AR A1071/8</v>
          </cell>
          <cell r="F903" t="str">
            <v>AR A1071/7</v>
          </cell>
          <cell r="G903" t="str">
            <v>AR A1071/6</v>
          </cell>
          <cell r="H903" t="str">
            <v>AR A1071/5</v>
          </cell>
          <cell r="I903" t="str">
            <v>AR A1071/4</v>
          </cell>
          <cell r="J903" t="str">
            <v>AR A1071/3</v>
          </cell>
          <cell r="K903" t="str">
            <v>AR A1071/2</v>
          </cell>
          <cell r="L903" t="str">
            <v>AR A1071/1</v>
          </cell>
          <cell r="M903" t="str">
            <v>AR A134/3</v>
          </cell>
          <cell r="N903" t="str">
            <v>AR B1508/2</v>
          </cell>
          <cell r="O903" t="str">
            <v>AR 4</v>
          </cell>
          <cell r="P903" t="str">
            <v>AP D40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</row>
        <row r="904">
          <cell r="B904" t="str">
            <v>AR A1214</v>
          </cell>
          <cell r="C904" t="str">
            <v>AR A1071/10</v>
          </cell>
          <cell r="D904" t="str">
            <v>AR A1071/9</v>
          </cell>
          <cell r="E904" t="str">
            <v>AR A1071/8</v>
          </cell>
          <cell r="F904" t="str">
            <v>AR A1071/7</v>
          </cell>
          <cell r="G904" t="str">
            <v>AR A1071/6</v>
          </cell>
          <cell r="H904" t="str">
            <v>AR A1071/5</v>
          </cell>
          <cell r="I904" t="str">
            <v>AR A1071/4</v>
          </cell>
          <cell r="J904" t="str">
            <v>AR A1071/3</v>
          </cell>
          <cell r="K904" t="str">
            <v>AR A1071/2</v>
          </cell>
          <cell r="L904" t="str">
            <v>AR A1071/1</v>
          </cell>
          <cell r="M904" t="str">
            <v>AR A134/3</v>
          </cell>
          <cell r="N904" t="str">
            <v>AR B1508/2</v>
          </cell>
          <cell r="O904" t="str">
            <v>AR 4</v>
          </cell>
          <cell r="P904" t="str">
            <v>AP D40</v>
          </cell>
          <cell r="Q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</row>
        <row r="905">
          <cell r="B905" t="str">
            <v>AR A12/1</v>
          </cell>
          <cell r="C905" t="str">
            <v>AR A12/2</v>
          </cell>
          <cell r="D905" t="str">
            <v>AR A12/3</v>
          </cell>
          <cell r="E905" t="str">
            <v>AR A120/3</v>
          </cell>
          <cell r="F905" t="str">
            <v>AR A131</v>
          </cell>
          <cell r="G905" t="str">
            <v>AR A131/0</v>
          </cell>
          <cell r="H905" t="str">
            <v>AR A131/1</v>
          </cell>
          <cell r="I905" t="str">
            <v>AR A131/2</v>
          </cell>
          <cell r="J905" t="str">
            <v>AR A131/3</v>
          </cell>
          <cell r="K905" t="str">
            <v>AR A131/4</v>
          </cell>
          <cell r="L905" t="str">
            <v>AR 3</v>
          </cell>
          <cell r="M905" t="str">
            <v>AP D43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</row>
        <row r="906">
          <cell r="B906" t="str">
            <v>AR A12/1</v>
          </cell>
          <cell r="C906" t="str">
            <v>AR A12/2</v>
          </cell>
          <cell r="D906" t="str">
            <v>AR A12/3</v>
          </cell>
          <cell r="E906" t="str">
            <v>AR A120/3</v>
          </cell>
          <cell r="F906" t="str">
            <v>AR A131</v>
          </cell>
          <cell r="G906" t="str">
            <v>AR A131/0</v>
          </cell>
          <cell r="H906" t="str">
            <v>AR A131/1</v>
          </cell>
          <cell r="I906" t="str">
            <v>AR A131/2</v>
          </cell>
          <cell r="J906" t="str">
            <v>AR A131/3</v>
          </cell>
          <cell r="K906" t="str">
            <v>AR A131/4</v>
          </cell>
          <cell r="L906" t="str">
            <v>AR 3</v>
          </cell>
          <cell r="M906" t="str">
            <v>AP D43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</row>
        <row r="907">
          <cell r="B907" t="str">
            <v>AR A12/1</v>
          </cell>
          <cell r="C907" t="str">
            <v>AR A12/2</v>
          </cell>
          <cell r="D907" t="str">
            <v>AR A12/3</v>
          </cell>
          <cell r="E907" t="str">
            <v>AR A120/3</v>
          </cell>
          <cell r="F907" t="str">
            <v>AR A131</v>
          </cell>
          <cell r="G907" t="str">
            <v>AR A131/0</v>
          </cell>
          <cell r="H907" t="str">
            <v>AR A131/1</v>
          </cell>
          <cell r="I907" t="str">
            <v>AR A131/2</v>
          </cell>
          <cell r="J907" t="str">
            <v>AR A131/3</v>
          </cell>
          <cell r="K907" t="str">
            <v>AR A131/4</v>
          </cell>
          <cell r="L907" t="str">
            <v>AR 3</v>
          </cell>
          <cell r="M907" t="str">
            <v>AP D43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</row>
        <row r="908">
          <cell r="B908" t="str">
            <v>AR A12/1</v>
          </cell>
          <cell r="C908" t="str">
            <v>AR A12/2</v>
          </cell>
          <cell r="D908" t="str">
            <v>AR A12/3</v>
          </cell>
          <cell r="E908" t="str">
            <v>AR A120/3</v>
          </cell>
          <cell r="F908" t="str">
            <v>AR A131</v>
          </cell>
          <cell r="G908" t="str">
            <v>AR A131/0</v>
          </cell>
          <cell r="H908" t="str">
            <v>AR A131/1</v>
          </cell>
          <cell r="I908" t="str">
            <v>AR A131/2</v>
          </cell>
          <cell r="J908" t="str">
            <v>AR A131/3</v>
          </cell>
          <cell r="K908" t="str">
            <v>AR A131/4</v>
          </cell>
          <cell r="L908" t="str">
            <v>AR 3</v>
          </cell>
          <cell r="M908" t="str">
            <v>AP D43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</row>
        <row r="909">
          <cell r="B909" t="str">
            <v>AR A12/1</v>
          </cell>
          <cell r="C909" t="str">
            <v>AR A12/2</v>
          </cell>
          <cell r="D909" t="str">
            <v>AR A12/3</v>
          </cell>
          <cell r="E909" t="str">
            <v>AR A120/3</v>
          </cell>
          <cell r="F909" t="str">
            <v>AR A131</v>
          </cell>
          <cell r="G909" t="str">
            <v>AR A131/0</v>
          </cell>
          <cell r="H909" t="str">
            <v>AR A131/1</v>
          </cell>
          <cell r="I909" t="str">
            <v>AR A131/2</v>
          </cell>
          <cell r="J909" t="str">
            <v>AR A131/3</v>
          </cell>
          <cell r="K909" t="str">
            <v>AR A131/4</v>
          </cell>
          <cell r="L909" t="str">
            <v>AR 3</v>
          </cell>
          <cell r="M909" t="str">
            <v>AP D43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</row>
        <row r="910">
          <cell r="B910" t="str">
            <v>AR A12/1</v>
          </cell>
          <cell r="C910" t="str">
            <v>AR A12/2</v>
          </cell>
          <cell r="D910" t="str">
            <v>AR A12/3</v>
          </cell>
          <cell r="E910" t="str">
            <v>AR A120/3</v>
          </cell>
          <cell r="F910" t="str">
            <v>AR A131</v>
          </cell>
          <cell r="G910" t="str">
            <v>AR A131/0</v>
          </cell>
          <cell r="H910" t="str">
            <v>AR A131/1</v>
          </cell>
          <cell r="I910" t="str">
            <v>AR A131/2</v>
          </cell>
          <cell r="J910" t="str">
            <v>AR A131/3</v>
          </cell>
          <cell r="K910" t="str">
            <v>AR A131/4</v>
          </cell>
          <cell r="L910" t="str">
            <v>AR 3</v>
          </cell>
          <cell r="M910" t="str">
            <v>AP D43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</row>
        <row r="911">
          <cell r="B911" t="str">
            <v>AR A12/1</v>
          </cell>
          <cell r="C911" t="str">
            <v>AR A12/2</v>
          </cell>
          <cell r="D911" t="str">
            <v>AR A12/3</v>
          </cell>
          <cell r="E911" t="str">
            <v>AR A120/3</v>
          </cell>
          <cell r="F911" t="str">
            <v>AR A131</v>
          </cell>
          <cell r="G911" t="str">
            <v>AR A131/0</v>
          </cell>
          <cell r="H911" t="str">
            <v>AR A131/1</v>
          </cell>
          <cell r="I911" t="str">
            <v>AR A131/2</v>
          </cell>
          <cell r="J911" t="str">
            <v>AR A131/3</v>
          </cell>
          <cell r="K911" t="str">
            <v>AR A131/4</v>
          </cell>
          <cell r="L911" t="str">
            <v>AR 3</v>
          </cell>
          <cell r="M911" t="str">
            <v>AP D43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</row>
        <row r="912">
          <cell r="B912" t="str">
            <v>AR A12/1</v>
          </cell>
          <cell r="C912" t="str">
            <v>AR A12/2</v>
          </cell>
          <cell r="D912" t="str">
            <v>AR A12/3</v>
          </cell>
          <cell r="E912" t="str">
            <v>AR A120/3</v>
          </cell>
          <cell r="F912" t="str">
            <v>AR A131</v>
          </cell>
          <cell r="G912" t="str">
            <v>AR A131/0</v>
          </cell>
          <cell r="H912" t="str">
            <v>AR A131/1</v>
          </cell>
          <cell r="I912" t="str">
            <v>AR A131/2</v>
          </cell>
          <cell r="J912" t="str">
            <v>AR A131/3</v>
          </cell>
          <cell r="K912" t="str">
            <v>AR A131/4</v>
          </cell>
          <cell r="L912" t="str">
            <v>AR 3</v>
          </cell>
          <cell r="M912" t="str">
            <v>AP D43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</row>
        <row r="913">
          <cell r="B913" t="str">
            <v>AR A12/1</v>
          </cell>
          <cell r="C913" t="str">
            <v>AR A12/2</v>
          </cell>
          <cell r="D913" t="str">
            <v>AR A12/3</v>
          </cell>
          <cell r="E913" t="str">
            <v>AR A120/3</v>
          </cell>
          <cell r="F913" t="str">
            <v>AR A131</v>
          </cell>
          <cell r="G913" t="str">
            <v>AR A131/0</v>
          </cell>
          <cell r="H913" t="str">
            <v>AR A131/1</v>
          </cell>
          <cell r="I913" t="str">
            <v>AR A131/2</v>
          </cell>
          <cell r="J913" t="str">
            <v>AR A131/3</v>
          </cell>
          <cell r="K913" t="str">
            <v>AR A131/4</v>
          </cell>
          <cell r="L913" t="str">
            <v>AR 3</v>
          </cell>
          <cell r="M913" t="str">
            <v>AP D43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</row>
        <row r="914">
          <cell r="B914" t="str">
            <v>AR A12/1</v>
          </cell>
          <cell r="C914" t="str">
            <v>AR A12/2</v>
          </cell>
          <cell r="D914" t="str">
            <v>AR A12/3</v>
          </cell>
          <cell r="E914" t="str">
            <v>AR A120/3</v>
          </cell>
          <cell r="F914" t="str">
            <v>AR A131</v>
          </cell>
          <cell r="G914" t="str">
            <v>AR A131/0</v>
          </cell>
          <cell r="H914" t="str">
            <v>AR A131/1</v>
          </cell>
          <cell r="I914" t="str">
            <v>AR A131/2</v>
          </cell>
          <cell r="J914" t="str">
            <v>AR A131/3</v>
          </cell>
          <cell r="K914" t="str">
            <v>AR A131/4</v>
          </cell>
          <cell r="L914" t="str">
            <v>AR 3</v>
          </cell>
          <cell r="M914" t="str">
            <v>AP D43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</row>
        <row r="915">
          <cell r="B915" t="str">
            <v>AR A12/1</v>
          </cell>
          <cell r="C915" t="str">
            <v>AR A12/2</v>
          </cell>
          <cell r="D915" t="str">
            <v>AR A12/3</v>
          </cell>
          <cell r="E915" t="str">
            <v>AR A120/3</v>
          </cell>
          <cell r="F915" t="str">
            <v>AR A131</v>
          </cell>
          <cell r="G915" t="str">
            <v>AR A131/0</v>
          </cell>
          <cell r="H915" t="str">
            <v>AR A131/1</v>
          </cell>
          <cell r="I915" t="str">
            <v>AR A131/2</v>
          </cell>
          <cell r="J915" t="str">
            <v>AR A131/3</v>
          </cell>
          <cell r="K915" t="str">
            <v>AR A131/4</v>
          </cell>
          <cell r="L915" t="str">
            <v>AR 3</v>
          </cell>
          <cell r="M915" t="str">
            <v>AP D43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</row>
        <row r="916">
          <cell r="B916" t="str">
            <v>AR A12/1</v>
          </cell>
          <cell r="C916" t="str">
            <v>AR A12/2</v>
          </cell>
          <cell r="D916" t="str">
            <v>AR A12/3</v>
          </cell>
          <cell r="E916" t="str">
            <v>AR A120/3</v>
          </cell>
          <cell r="F916" t="str">
            <v>AR A131</v>
          </cell>
          <cell r="G916" t="str">
            <v>AR A131/0</v>
          </cell>
          <cell r="H916" t="str">
            <v>AR A131/1</v>
          </cell>
          <cell r="I916" t="str">
            <v>AR A131/2</v>
          </cell>
          <cell r="J916" t="str">
            <v>AR A131/3</v>
          </cell>
          <cell r="K916" t="str">
            <v>AR A131/4</v>
          </cell>
          <cell r="L916" t="str">
            <v>AR 3</v>
          </cell>
          <cell r="M916" t="str">
            <v>AP D43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</row>
        <row r="917">
          <cell r="B917" t="str">
            <v>AR A12/1</v>
          </cell>
          <cell r="C917" t="str">
            <v>AR A12/2</v>
          </cell>
          <cell r="D917" t="str">
            <v>AR A12/3</v>
          </cell>
          <cell r="E917" t="str">
            <v>AR A120/3</v>
          </cell>
          <cell r="F917" t="str">
            <v>AR A131</v>
          </cell>
          <cell r="G917" t="str">
            <v>AR A131/0</v>
          </cell>
          <cell r="H917" t="str">
            <v>AR A131/1</v>
          </cell>
          <cell r="I917" t="str">
            <v>AR A131/2</v>
          </cell>
          <cell r="J917" t="str">
            <v>AR A131/3</v>
          </cell>
          <cell r="K917" t="str">
            <v>AR A131/4</v>
          </cell>
          <cell r="L917" t="str">
            <v>AR 3</v>
          </cell>
          <cell r="M917" t="str">
            <v>AP D43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</row>
        <row r="918">
          <cell r="B918" t="str">
            <v>AR A12/1</v>
          </cell>
          <cell r="C918" t="str">
            <v>AR A12/2</v>
          </cell>
          <cell r="D918" t="str">
            <v>AR A12/3</v>
          </cell>
          <cell r="E918" t="str">
            <v>AR A120/3</v>
          </cell>
          <cell r="F918" t="str">
            <v>AR A131</v>
          </cell>
          <cell r="G918" t="str">
            <v>AR A131/0</v>
          </cell>
          <cell r="H918" t="str">
            <v>AR A131/1</v>
          </cell>
          <cell r="I918" t="str">
            <v>AR A131/2</v>
          </cell>
          <cell r="J918" t="str">
            <v>AR A131/3</v>
          </cell>
          <cell r="K918" t="str">
            <v>AR A131/4</v>
          </cell>
          <cell r="L918" t="str">
            <v>AR 3</v>
          </cell>
          <cell r="M918" t="str">
            <v>AP D43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</row>
        <row r="919">
          <cell r="B919" t="str">
            <v>AR A12/1</v>
          </cell>
          <cell r="C919" t="str">
            <v>AR A12/2</v>
          </cell>
          <cell r="D919" t="str">
            <v>AR A12/3</v>
          </cell>
          <cell r="E919" t="str">
            <v>AR A120/3</v>
          </cell>
          <cell r="F919" t="str">
            <v>AR A131</v>
          </cell>
          <cell r="G919" t="str">
            <v>AR A131/0</v>
          </cell>
          <cell r="H919" t="str">
            <v>AR A131/1</v>
          </cell>
          <cell r="I919" t="str">
            <v>AR A131/2</v>
          </cell>
          <cell r="J919" t="str">
            <v>AR A131/3</v>
          </cell>
          <cell r="K919" t="str">
            <v>AR A131/4</v>
          </cell>
          <cell r="L919" t="str">
            <v>AR 3</v>
          </cell>
          <cell r="M919" t="str">
            <v>AP D43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</row>
        <row r="920">
          <cell r="B920" t="str">
            <v>AR A12/1</v>
          </cell>
          <cell r="C920" t="str">
            <v>AR A12/2</v>
          </cell>
          <cell r="D920" t="str">
            <v>AR A12/3</v>
          </cell>
          <cell r="E920" t="str">
            <v>AR A120/3</v>
          </cell>
          <cell r="F920" t="str">
            <v>AR A131</v>
          </cell>
          <cell r="G920" t="str">
            <v>AR A131/0</v>
          </cell>
          <cell r="H920" t="str">
            <v>AR A131/1</v>
          </cell>
          <cell r="I920" t="str">
            <v>AR A131/2</v>
          </cell>
          <cell r="J920" t="str">
            <v>AR A131/3</v>
          </cell>
          <cell r="K920" t="str">
            <v>AR A131/4</v>
          </cell>
          <cell r="L920" t="str">
            <v>AR 3</v>
          </cell>
          <cell r="M920" t="str">
            <v>AP D43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</row>
        <row r="921">
          <cell r="B921" t="str">
            <v>AR A12/1</v>
          </cell>
          <cell r="C921" t="str">
            <v>AR A12/2</v>
          </cell>
          <cell r="D921" t="str">
            <v>AR A12/3</v>
          </cell>
          <cell r="E921" t="str">
            <v>AR A120/3</v>
          </cell>
          <cell r="F921" t="str">
            <v>AR A131</v>
          </cell>
          <cell r="G921" t="str">
            <v>AR A131/0</v>
          </cell>
          <cell r="H921" t="str">
            <v>AR A131/1</v>
          </cell>
          <cell r="I921" t="str">
            <v>AR A131/2</v>
          </cell>
          <cell r="J921" t="str">
            <v>AR A131/3</v>
          </cell>
          <cell r="K921" t="str">
            <v>AR A131/4</v>
          </cell>
          <cell r="L921" t="str">
            <v>AR 3</v>
          </cell>
          <cell r="M921" t="str">
            <v>AP D43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</row>
        <row r="922">
          <cell r="B922" t="str">
            <v>AR A12/1</v>
          </cell>
          <cell r="C922" t="str">
            <v>AR A12/2</v>
          </cell>
          <cell r="D922" t="str">
            <v>AR A12/3</v>
          </cell>
          <cell r="E922" t="str">
            <v>AR A120/3</v>
          </cell>
          <cell r="F922" t="str">
            <v>AR A131</v>
          </cell>
          <cell r="G922" t="str">
            <v>AR A131/0</v>
          </cell>
          <cell r="H922" t="str">
            <v>AR A131/1</v>
          </cell>
          <cell r="I922" t="str">
            <v>AR A131/2</v>
          </cell>
          <cell r="J922" t="str">
            <v>AR A131/3</v>
          </cell>
          <cell r="K922" t="str">
            <v>AR A131/4</v>
          </cell>
          <cell r="L922" t="str">
            <v>AR 3</v>
          </cell>
          <cell r="M922" t="str">
            <v>AP D43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</row>
        <row r="923">
          <cell r="B923" t="str">
            <v>AR A12/1</v>
          </cell>
          <cell r="C923" t="str">
            <v>AR A12/2</v>
          </cell>
          <cell r="D923" t="str">
            <v>AR A12/3</v>
          </cell>
          <cell r="E923" t="str">
            <v>AR A120/3</v>
          </cell>
          <cell r="F923" t="str">
            <v>AR A131</v>
          </cell>
          <cell r="G923" t="str">
            <v>AR A131/0</v>
          </cell>
          <cell r="H923" t="str">
            <v>AR A131/1</v>
          </cell>
          <cell r="I923" t="str">
            <v>AR A131/2</v>
          </cell>
          <cell r="J923" t="str">
            <v>AR A131/3</v>
          </cell>
          <cell r="K923" t="str">
            <v>AR A131/4</v>
          </cell>
          <cell r="L923" t="str">
            <v>AR 3</v>
          </cell>
          <cell r="M923" t="str">
            <v>AP D43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</row>
        <row r="924">
          <cell r="B924" t="str">
            <v>AR A12/1</v>
          </cell>
          <cell r="C924" t="str">
            <v>AR A12/2</v>
          </cell>
          <cell r="D924" t="str">
            <v>AR A12/3</v>
          </cell>
          <cell r="E924" t="str">
            <v>AR A120/3</v>
          </cell>
          <cell r="F924" t="str">
            <v>AR A131</v>
          </cell>
          <cell r="G924" t="str">
            <v>AR A131/0</v>
          </cell>
          <cell r="H924" t="str">
            <v>AR A131/1</v>
          </cell>
          <cell r="I924" t="str">
            <v>AR A131/2</v>
          </cell>
          <cell r="J924" t="str">
            <v>AR A131/3</v>
          </cell>
          <cell r="K924" t="str">
            <v>AR A131/4</v>
          </cell>
          <cell r="L924" t="str">
            <v>AR 3</v>
          </cell>
          <cell r="M924" t="str">
            <v>AP D43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</row>
        <row r="925">
          <cell r="B925" t="str">
            <v>AR A12/1</v>
          </cell>
          <cell r="C925" t="str">
            <v>AR A12/2</v>
          </cell>
          <cell r="D925" t="str">
            <v>AR A12/3</v>
          </cell>
          <cell r="E925" t="str">
            <v>AR A120/3</v>
          </cell>
          <cell r="F925" t="str">
            <v>AR A131</v>
          </cell>
          <cell r="G925" t="str">
            <v>AR A131/0</v>
          </cell>
          <cell r="H925" t="str">
            <v>AR A131/1</v>
          </cell>
          <cell r="I925" t="str">
            <v>AR A131/2</v>
          </cell>
          <cell r="J925" t="str">
            <v>AR A131/3</v>
          </cell>
          <cell r="K925" t="str">
            <v>AR A131/4</v>
          </cell>
          <cell r="L925" t="str">
            <v>AR 3</v>
          </cell>
          <cell r="M925" t="str">
            <v>AP D43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</row>
        <row r="926">
          <cell r="B926" t="str">
            <v>AR A12/1</v>
          </cell>
          <cell r="C926" t="str">
            <v>AR A12/2</v>
          </cell>
          <cell r="D926" t="str">
            <v>AR A12/3</v>
          </cell>
          <cell r="E926" t="str">
            <v>AR A120/3</v>
          </cell>
          <cell r="F926" t="str">
            <v>AR A131</v>
          </cell>
          <cell r="G926" t="str">
            <v>AR A131/0</v>
          </cell>
          <cell r="H926" t="str">
            <v>AR A131/1</v>
          </cell>
          <cell r="I926" t="str">
            <v>AR A131/2</v>
          </cell>
          <cell r="J926" t="str">
            <v>AR A131/3</v>
          </cell>
          <cell r="K926" t="str">
            <v>AR A131/4</v>
          </cell>
          <cell r="L926" t="str">
            <v>AR 3</v>
          </cell>
          <cell r="M926" t="str">
            <v>AP D43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</row>
        <row r="927">
          <cell r="B927" t="str">
            <v>AR A12/1</v>
          </cell>
          <cell r="C927" t="str">
            <v>AR A12/2</v>
          </cell>
          <cell r="D927" t="str">
            <v>AR A12/3</v>
          </cell>
          <cell r="E927" t="str">
            <v>AR A120/3</v>
          </cell>
          <cell r="F927" t="str">
            <v>AR A131</v>
          </cell>
          <cell r="G927" t="str">
            <v>AR A131/0</v>
          </cell>
          <cell r="H927" t="str">
            <v>AR A131/1</v>
          </cell>
          <cell r="I927" t="str">
            <v>AR A131/2</v>
          </cell>
          <cell r="J927" t="str">
            <v>AR A131/3</v>
          </cell>
          <cell r="K927" t="str">
            <v>AR A131/4</v>
          </cell>
          <cell r="L927" t="str">
            <v>AR 3</v>
          </cell>
          <cell r="M927" t="str">
            <v>AP D43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</row>
        <row r="928">
          <cell r="B928" t="str">
            <v>AR A12/1</v>
          </cell>
          <cell r="C928" t="str">
            <v>AR A12/2</v>
          </cell>
          <cell r="D928" t="str">
            <v>AR A12/3</v>
          </cell>
          <cell r="E928" t="str">
            <v>AR A120/3</v>
          </cell>
          <cell r="F928" t="str">
            <v>AR A131</v>
          </cell>
          <cell r="G928" t="str">
            <v>AR A131/0</v>
          </cell>
          <cell r="H928" t="str">
            <v>AR A131/1</v>
          </cell>
          <cell r="I928" t="str">
            <v>AR A131/2</v>
          </cell>
          <cell r="J928" t="str">
            <v>AR A131/3</v>
          </cell>
          <cell r="K928" t="str">
            <v>AR A131/4</v>
          </cell>
          <cell r="L928" t="str">
            <v>AR 3</v>
          </cell>
          <cell r="M928" t="str">
            <v>AP D43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</row>
        <row r="929">
          <cell r="B929" t="str">
            <v>AR A12/1</v>
          </cell>
          <cell r="C929" t="str">
            <v>AR A12/2</v>
          </cell>
          <cell r="D929" t="str">
            <v>AR A12/3</v>
          </cell>
          <cell r="E929" t="str">
            <v>AR A120/3</v>
          </cell>
          <cell r="F929" t="str">
            <v>AR A131</v>
          </cell>
          <cell r="G929" t="str">
            <v>AR A131/0</v>
          </cell>
          <cell r="H929" t="str">
            <v>AR A131/1</v>
          </cell>
          <cell r="I929" t="str">
            <v>AR A131/2</v>
          </cell>
          <cell r="J929" t="str">
            <v>AR A131/3</v>
          </cell>
          <cell r="K929" t="str">
            <v>AR A131/4</v>
          </cell>
          <cell r="L929" t="str">
            <v>AR 3</v>
          </cell>
          <cell r="M929" t="str">
            <v>AP D45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</row>
        <row r="930">
          <cell r="B930" t="str">
            <v>AR A12/1</v>
          </cell>
          <cell r="C930" t="str">
            <v>AR A12/2</v>
          </cell>
          <cell r="D930" t="str">
            <v>AR A12/3</v>
          </cell>
          <cell r="E930" t="str">
            <v>AR A120/3</v>
          </cell>
          <cell r="F930" t="str">
            <v>AR A131</v>
          </cell>
          <cell r="G930" t="str">
            <v>AR A131/0</v>
          </cell>
          <cell r="H930" t="str">
            <v>AR A131/1</v>
          </cell>
          <cell r="I930" t="str">
            <v>AR A131/2</v>
          </cell>
          <cell r="J930" t="str">
            <v>AR A131/3</v>
          </cell>
          <cell r="K930" t="str">
            <v>AR A131/4</v>
          </cell>
          <cell r="L930" t="str">
            <v>AR 3</v>
          </cell>
          <cell r="M930" t="str">
            <v>AP D45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</row>
        <row r="931">
          <cell r="B931" t="str">
            <v>AR A12/1</v>
          </cell>
          <cell r="C931" t="str">
            <v>AR A12/2</v>
          </cell>
          <cell r="D931" t="str">
            <v>AR A12/3</v>
          </cell>
          <cell r="E931" t="str">
            <v>AR A120/3</v>
          </cell>
          <cell r="F931" t="str">
            <v>AR A131</v>
          </cell>
          <cell r="G931" t="str">
            <v>AR A131/0</v>
          </cell>
          <cell r="H931" t="str">
            <v>AR A131/1</v>
          </cell>
          <cell r="I931" t="str">
            <v>AR A131/2</v>
          </cell>
          <cell r="J931" t="str">
            <v>AR A131/3</v>
          </cell>
          <cell r="K931" t="str">
            <v>AR A131/4</v>
          </cell>
          <cell r="L931" t="str">
            <v>AR 3</v>
          </cell>
          <cell r="M931" t="str">
            <v>AP D45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</row>
        <row r="932">
          <cell r="B932" t="str">
            <v>AR A12/1</v>
          </cell>
          <cell r="C932" t="str">
            <v>AR A12/2</v>
          </cell>
          <cell r="D932" t="str">
            <v>AR A12/3</v>
          </cell>
          <cell r="E932" t="str">
            <v>AR A120/3</v>
          </cell>
          <cell r="F932" t="str">
            <v>AR A131</v>
          </cell>
          <cell r="G932" t="str">
            <v>AR A131/0</v>
          </cell>
          <cell r="H932" t="str">
            <v>AR A131/1</v>
          </cell>
          <cell r="I932" t="str">
            <v>AR A131/2</v>
          </cell>
          <cell r="J932" t="str">
            <v>AR A131/3</v>
          </cell>
          <cell r="K932" t="str">
            <v>AR A131/4</v>
          </cell>
          <cell r="L932" t="str">
            <v>AR 3</v>
          </cell>
          <cell r="M932" t="str">
            <v>AP D45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</row>
        <row r="933">
          <cell r="B933" t="str">
            <v>AR A12/1</v>
          </cell>
          <cell r="C933" t="str">
            <v>AR A12/2</v>
          </cell>
          <cell r="D933" t="str">
            <v>AR A12/3</v>
          </cell>
          <cell r="E933" t="str">
            <v>AR A120/3</v>
          </cell>
          <cell r="F933" t="str">
            <v>AR A131</v>
          </cell>
          <cell r="G933" t="str">
            <v>AR A131/0</v>
          </cell>
          <cell r="H933" t="str">
            <v>AR A131/1</v>
          </cell>
          <cell r="I933" t="str">
            <v>AR A131/2</v>
          </cell>
          <cell r="J933" t="str">
            <v>AR A131/3</v>
          </cell>
          <cell r="K933" t="str">
            <v>AR A131/4</v>
          </cell>
          <cell r="L933" t="str">
            <v>AR 3</v>
          </cell>
          <cell r="M933" t="str">
            <v>AP D45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</row>
        <row r="934">
          <cell r="B934" t="str">
            <v>AR A12/1</v>
          </cell>
          <cell r="C934" t="str">
            <v>AR A12/2</v>
          </cell>
          <cell r="D934" t="str">
            <v>AR A12/3</v>
          </cell>
          <cell r="E934" t="str">
            <v>AR A120/3</v>
          </cell>
          <cell r="F934" t="str">
            <v>AR A131</v>
          </cell>
          <cell r="G934" t="str">
            <v>AR A131/0</v>
          </cell>
          <cell r="H934" t="str">
            <v>AR A131/1</v>
          </cell>
          <cell r="I934" t="str">
            <v>AR A131/2</v>
          </cell>
          <cell r="J934" t="str">
            <v>AR A131/3</v>
          </cell>
          <cell r="K934" t="str">
            <v>AR A131/4</v>
          </cell>
          <cell r="L934" t="str">
            <v>AR 3</v>
          </cell>
          <cell r="M934" t="str">
            <v>AP D45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</row>
        <row r="935">
          <cell r="B935" t="str">
            <v>AR A12/1</v>
          </cell>
          <cell r="C935" t="str">
            <v>AR A12/2</v>
          </cell>
          <cell r="D935" t="str">
            <v>AR A12/3</v>
          </cell>
          <cell r="E935" t="str">
            <v>AR A120/3</v>
          </cell>
          <cell r="F935" t="str">
            <v>AR A131</v>
          </cell>
          <cell r="G935" t="str">
            <v>AR A131/0</v>
          </cell>
          <cell r="H935" t="str">
            <v>AR A131/1</v>
          </cell>
          <cell r="I935" t="str">
            <v>AR A131/2</v>
          </cell>
          <cell r="J935" t="str">
            <v>AR A131/3</v>
          </cell>
          <cell r="K935" t="str">
            <v>AR A131/4</v>
          </cell>
          <cell r="L935" t="str">
            <v>AR 3</v>
          </cell>
          <cell r="M935" t="str">
            <v>AP D45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</row>
        <row r="936">
          <cell r="B936" t="str">
            <v>AR A12/1</v>
          </cell>
          <cell r="C936" t="str">
            <v>AR A12/2</v>
          </cell>
          <cell r="D936" t="str">
            <v>AR A12/3</v>
          </cell>
          <cell r="E936" t="str">
            <v>AR A120/3</v>
          </cell>
          <cell r="F936" t="str">
            <v>AR A131</v>
          </cell>
          <cell r="G936" t="str">
            <v>AR A131/0</v>
          </cell>
          <cell r="H936" t="str">
            <v>AR A131/1</v>
          </cell>
          <cell r="I936" t="str">
            <v>AR A131/2</v>
          </cell>
          <cell r="J936" t="str">
            <v>AR A131/3</v>
          </cell>
          <cell r="K936" t="str">
            <v>AR A131/4</v>
          </cell>
          <cell r="L936" t="str">
            <v>AR 3</v>
          </cell>
          <cell r="M936" t="str">
            <v>AP D45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</row>
        <row r="937">
          <cell r="B937" t="str">
            <v>AR A12/1</v>
          </cell>
          <cell r="C937" t="str">
            <v>AR A12/2</v>
          </cell>
          <cell r="D937" t="str">
            <v>AR A12/3</v>
          </cell>
          <cell r="E937" t="str">
            <v>AR A120/3</v>
          </cell>
          <cell r="F937" t="str">
            <v>AR A131</v>
          </cell>
          <cell r="G937" t="str">
            <v>AR A131/0</v>
          </cell>
          <cell r="H937" t="str">
            <v>AR A131/1</v>
          </cell>
          <cell r="I937" t="str">
            <v>AR A131/2</v>
          </cell>
          <cell r="J937" t="str">
            <v>AR A131/3</v>
          </cell>
          <cell r="K937" t="str">
            <v>AR A131/4</v>
          </cell>
          <cell r="L937" t="str">
            <v>AR 3</v>
          </cell>
          <cell r="M937" t="str">
            <v>AP D45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</row>
        <row r="938">
          <cell r="B938" t="str">
            <v>AR A12/1</v>
          </cell>
          <cell r="C938" t="str">
            <v>AR A12/2</v>
          </cell>
          <cell r="D938" t="str">
            <v>AR A12/3</v>
          </cell>
          <cell r="E938" t="str">
            <v>AR A120/3</v>
          </cell>
          <cell r="F938" t="str">
            <v>AR A131</v>
          </cell>
          <cell r="G938" t="str">
            <v>AR A131/0</v>
          </cell>
          <cell r="H938" t="str">
            <v>AR A131/1</v>
          </cell>
          <cell r="I938" t="str">
            <v>AR A131/2</v>
          </cell>
          <cell r="J938" t="str">
            <v>AR A131/3</v>
          </cell>
          <cell r="K938" t="str">
            <v>AR A131/4</v>
          </cell>
          <cell r="L938" t="str">
            <v>AR 3</v>
          </cell>
          <cell r="M938" t="str">
            <v>AP D45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</row>
        <row r="939">
          <cell r="B939" t="str">
            <v>AR A12/1</v>
          </cell>
          <cell r="C939" t="str">
            <v>AR A12/2</v>
          </cell>
          <cell r="D939" t="str">
            <v>AR A12/3</v>
          </cell>
          <cell r="E939" t="str">
            <v>AR A120/3</v>
          </cell>
          <cell r="F939" t="str">
            <v>AR A131</v>
          </cell>
          <cell r="G939" t="str">
            <v>AR A131/0</v>
          </cell>
          <cell r="H939" t="str">
            <v>AR A131/1</v>
          </cell>
          <cell r="I939" t="str">
            <v>AR A131/2</v>
          </cell>
          <cell r="J939" t="str">
            <v>AR A131/3</v>
          </cell>
          <cell r="K939" t="str">
            <v>AR A131/4</v>
          </cell>
          <cell r="L939" t="str">
            <v>AR 3</v>
          </cell>
          <cell r="M939" t="str">
            <v>AP D45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</row>
        <row r="940">
          <cell r="B940" t="str">
            <v>AR A12/1</v>
          </cell>
          <cell r="C940" t="str">
            <v>AR A12/2</v>
          </cell>
          <cell r="D940" t="str">
            <v>AR A12/3</v>
          </cell>
          <cell r="E940" t="str">
            <v>AR A120/3</v>
          </cell>
          <cell r="F940" t="str">
            <v>AR A131</v>
          </cell>
          <cell r="G940" t="str">
            <v>AR A131/0</v>
          </cell>
          <cell r="H940" t="str">
            <v>AR A131/1</v>
          </cell>
          <cell r="I940" t="str">
            <v>AR A131/2</v>
          </cell>
          <cell r="J940" t="str">
            <v>AR A131/3</v>
          </cell>
          <cell r="K940" t="str">
            <v>AR A131/4</v>
          </cell>
          <cell r="L940" t="str">
            <v>AR 3</v>
          </cell>
          <cell r="M940" t="str">
            <v>AP D45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</row>
        <row r="941">
          <cell r="B941" t="str">
            <v>AR A12/1</v>
          </cell>
          <cell r="C941" t="str">
            <v>AR A12/2</v>
          </cell>
          <cell r="D941" t="str">
            <v>AR A12/3</v>
          </cell>
          <cell r="E941" t="str">
            <v>AR A120/3</v>
          </cell>
          <cell r="F941" t="str">
            <v>AR A131</v>
          </cell>
          <cell r="G941" t="str">
            <v>AR A131/0</v>
          </cell>
          <cell r="H941" t="str">
            <v>AR A131/1</v>
          </cell>
          <cell r="I941" t="str">
            <v>AR A131/2</v>
          </cell>
          <cell r="J941" t="str">
            <v>AR A131/3</v>
          </cell>
          <cell r="K941" t="str">
            <v>AR A131/4</v>
          </cell>
          <cell r="L941" t="str">
            <v>AR 3</v>
          </cell>
          <cell r="M941" t="str">
            <v>AP D45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</row>
        <row r="942">
          <cell r="B942" t="str">
            <v>AR A12/1</v>
          </cell>
          <cell r="C942" t="str">
            <v>AR A12/2</v>
          </cell>
          <cell r="D942" t="str">
            <v>AR A12/3</v>
          </cell>
          <cell r="E942" t="str">
            <v>AR A120/3</v>
          </cell>
          <cell r="F942" t="str">
            <v>AR A131</v>
          </cell>
          <cell r="G942" t="str">
            <v>AR A131/0</v>
          </cell>
          <cell r="H942" t="str">
            <v>AR A131/1</v>
          </cell>
          <cell r="I942" t="str">
            <v>AR A131/2</v>
          </cell>
          <cell r="J942" t="str">
            <v>AR A131/3</v>
          </cell>
          <cell r="K942" t="str">
            <v>AR A131/4</v>
          </cell>
          <cell r="L942" t="str">
            <v>AR 3</v>
          </cell>
          <cell r="M942" t="str">
            <v>AP D45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</row>
        <row r="943">
          <cell r="B943" t="str">
            <v>AR A12/1</v>
          </cell>
          <cell r="C943" t="str">
            <v>AR A12/2</v>
          </cell>
          <cell r="D943" t="str">
            <v>AR A12/3</v>
          </cell>
          <cell r="E943" t="str">
            <v>AR A120/3</v>
          </cell>
          <cell r="F943" t="str">
            <v>AR A131</v>
          </cell>
          <cell r="G943" t="str">
            <v>AR A131/0</v>
          </cell>
          <cell r="H943" t="str">
            <v>AR A131/1</v>
          </cell>
          <cell r="I943" t="str">
            <v>AR A131/2</v>
          </cell>
          <cell r="J943" t="str">
            <v>AR A131/3</v>
          </cell>
          <cell r="K943" t="str">
            <v>AR A131/4</v>
          </cell>
          <cell r="L943" t="str">
            <v>AR 3</v>
          </cell>
          <cell r="M943" t="str">
            <v>AP D45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</row>
        <row r="944">
          <cell r="B944" t="str">
            <v>AR A12/1</v>
          </cell>
          <cell r="C944" t="str">
            <v>AR A12/2</v>
          </cell>
          <cell r="D944" t="str">
            <v>AR A12/3</v>
          </cell>
          <cell r="E944" t="str">
            <v>AR A120/3</v>
          </cell>
          <cell r="F944" t="str">
            <v>AR A131</v>
          </cell>
          <cell r="G944" t="str">
            <v>AR A131/0</v>
          </cell>
          <cell r="H944" t="str">
            <v>AR A131/1</v>
          </cell>
          <cell r="I944" t="str">
            <v>AR A131/2</v>
          </cell>
          <cell r="J944" t="str">
            <v>AR A131/3</v>
          </cell>
          <cell r="K944" t="str">
            <v>AR A131/4</v>
          </cell>
          <cell r="L944" t="str">
            <v>AR 3</v>
          </cell>
          <cell r="M944" t="str">
            <v>AP D45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</row>
        <row r="945">
          <cell r="B945" t="str">
            <v>AR A12/1</v>
          </cell>
          <cell r="C945" t="str">
            <v>AR A12/2</v>
          </cell>
          <cell r="D945" t="str">
            <v>AR A12/3</v>
          </cell>
          <cell r="E945" t="str">
            <v>AR A120/3</v>
          </cell>
          <cell r="F945" t="str">
            <v>AR A131</v>
          </cell>
          <cell r="G945" t="str">
            <v>AR A131/0</v>
          </cell>
          <cell r="H945" t="str">
            <v>AR A131/1</v>
          </cell>
          <cell r="I945" t="str">
            <v>AR A131/2</v>
          </cell>
          <cell r="J945" t="str">
            <v>AR A131/3</v>
          </cell>
          <cell r="K945" t="str">
            <v>AR A131/4</v>
          </cell>
          <cell r="L945" t="str">
            <v>AR 3</v>
          </cell>
          <cell r="M945" t="str">
            <v>AP D45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</row>
        <row r="946">
          <cell r="B946" t="str">
            <v>AR A12/1</v>
          </cell>
          <cell r="C946" t="str">
            <v>AR A12/2</v>
          </cell>
          <cell r="D946" t="str">
            <v>AR A12/3</v>
          </cell>
          <cell r="E946" t="str">
            <v>AR A120/3</v>
          </cell>
          <cell r="F946" t="str">
            <v>AR A131</v>
          </cell>
          <cell r="G946" t="str">
            <v>AR A131/0</v>
          </cell>
          <cell r="H946" t="str">
            <v>AR A131/1</v>
          </cell>
          <cell r="I946" t="str">
            <v>AR A131/2</v>
          </cell>
          <cell r="J946" t="str">
            <v>AR A131/3</v>
          </cell>
          <cell r="K946" t="str">
            <v>AR A131/4</v>
          </cell>
          <cell r="L946" t="str">
            <v>AR 3</v>
          </cell>
          <cell r="M946" t="str">
            <v>AP D45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</row>
        <row r="947">
          <cell r="B947" t="str">
            <v>AR A12/1</v>
          </cell>
          <cell r="C947" t="str">
            <v>AR A12/2</v>
          </cell>
          <cell r="D947" t="str">
            <v>AR A12/3</v>
          </cell>
          <cell r="E947" t="str">
            <v>AR A120/3</v>
          </cell>
          <cell r="F947" t="str">
            <v>AR A131</v>
          </cell>
          <cell r="G947" t="str">
            <v>AR A131/0</v>
          </cell>
          <cell r="H947" t="str">
            <v>AR A131/1</v>
          </cell>
          <cell r="I947" t="str">
            <v>AR A131/2</v>
          </cell>
          <cell r="J947" t="str">
            <v>AR A131/3</v>
          </cell>
          <cell r="K947" t="str">
            <v>AR A131/4</v>
          </cell>
          <cell r="L947" t="str">
            <v>AR 3</v>
          </cell>
          <cell r="M947" t="str">
            <v>AP D45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</row>
        <row r="948">
          <cell r="B948" t="str">
            <v>AR A12/1</v>
          </cell>
          <cell r="C948" t="str">
            <v>AR A12/2</v>
          </cell>
          <cell r="D948" t="str">
            <v>AR A12/3</v>
          </cell>
          <cell r="E948" t="str">
            <v>AR A120/3</v>
          </cell>
          <cell r="F948" t="str">
            <v>AR A131</v>
          </cell>
          <cell r="G948" t="str">
            <v>AR A131/0</v>
          </cell>
          <cell r="H948" t="str">
            <v>AR A131/1</v>
          </cell>
          <cell r="I948" t="str">
            <v>AR A131/2</v>
          </cell>
          <cell r="J948" t="str">
            <v>AR A131/3</v>
          </cell>
          <cell r="K948" t="str">
            <v>AR A131/4</v>
          </cell>
          <cell r="L948" t="str">
            <v>AR 3</v>
          </cell>
          <cell r="M948" t="str">
            <v>AP D45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</row>
        <row r="949">
          <cell r="B949" t="str">
            <v>AR A12/1</v>
          </cell>
          <cell r="C949" t="str">
            <v>AR A12/2</v>
          </cell>
          <cell r="D949" t="str">
            <v>AR A12/3</v>
          </cell>
          <cell r="E949" t="str">
            <v>AR A120/3</v>
          </cell>
          <cell r="F949" t="str">
            <v>AR A131</v>
          </cell>
          <cell r="G949" t="str">
            <v>AR A131/0</v>
          </cell>
          <cell r="H949" t="str">
            <v>AR A131/1</v>
          </cell>
          <cell r="I949" t="str">
            <v>AR A131/2</v>
          </cell>
          <cell r="J949" t="str">
            <v>AR A131/3</v>
          </cell>
          <cell r="K949" t="str">
            <v>AR A131/4</v>
          </cell>
          <cell r="L949" t="str">
            <v>AR 3</v>
          </cell>
          <cell r="M949" t="str">
            <v>AP D45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</row>
        <row r="950">
          <cell r="B950" t="str">
            <v>AR A12/1</v>
          </cell>
          <cell r="C950" t="str">
            <v>AR A12/2</v>
          </cell>
          <cell r="D950" t="str">
            <v>AR A12/3</v>
          </cell>
          <cell r="E950" t="str">
            <v>AR A120/3</v>
          </cell>
          <cell r="F950" t="str">
            <v>AR A131</v>
          </cell>
          <cell r="G950" t="str">
            <v>AR A131/0</v>
          </cell>
          <cell r="H950" t="str">
            <v>AR A131/1</v>
          </cell>
          <cell r="I950" t="str">
            <v>AR A131/2</v>
          </cell>
          <cell r="J950" t="str">
            <v>AR A131/3</v>
          </cell>
          <cell r="K950" t="str">
            <v>AR A131/4</v>
          </cell>
          <cell r="L950" t="str">
            <v>AR 3</v>
          </cell>
          <cell r="M950" t="str">
            <v>AP D45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</row>
        <row r="951">
          <cell r="B951" t="str">
            <v>AR A12/1</v>
          </cell>
          <cell r="C951" t="str">
            <v>AR A12/2</v>
          </cell>
          <cell r="D951" t="str">
            <v>AR A12/3</v>
          </cell>
          <cell r="E951" t="str">
            <v>AR A120/3</v>
          </cell>
          <cell r="F951" t="str">
            <v>AR A131</v>
          </cell>
          <cell r="G951" t="str">
            <v>AR A131/0</v>
          </cell>
          <cell r="H951" t="str">
            <v>AR A131/1</v>
          </cell>
          <cell r="I951" t="str">
            <v>AR A131/2</v>
          </cell>
          <cell r="J951" t="str">
            <v>AR A131/3</v>
          </cell>
          <cell r="K951" t="str">
            <v>AR A131/4</v>
          </cell>
          <cell r="L951" t="str">
            <v>AR 3</v>
          </cell>
          <cell r="M951" t="str">
            <v>AP D45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</row>
        <row r="952">
          <cell r="B952" t="str">
            <v>AR A12/1</v>
          </cell>
          <cell r="C952" t="str">
            <v>AR A12/2</v>
          </cell>
          <cell r="D952" t="str">
            <v>AR A12/3</v>
          </cell>
          <cell r="E952" t="str">
            <v>AR A120/3</v>
          </cell>
          <cell r="F952" t="str">
            <v>AR A131</v>
          </cell>
          <cell r="G952" t="str">
            <v>AR A131/0</v>
          </cell>
          <cell r="H952" t="str">
            <v>AR A131/1</v>
          </cell>
          <cell r="I952" t="str">
            <v>AR A131/2</v>
          </cell>
          <cell r="J952" t="str">
            <v>AR A131/3</v>
          </cell>
          <cell r="K952" t="str">
            <v>AR A131/4</v>
          </cell>
          <cell r="L952" t="str">
            <v>AR 3</v>
          </cell>
          <cell r="M952" t="str">
            <v>AP D45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</row>
        <row r="953">
          <cell r="B953" t="str">
            <v>AR A12/1</v>
          </cell>
          <cell r="C953" t="str">
            <v>AR A12/2</v>
          </cell>
          <cell r="D953" t="str">
            <v>AR A12/3</v>
          </cell>
          <cell r="E953" t="str">
            <v>AR A120/3</v>
          </cell>
          <cell r="F953" t="str">
            <v>AR A131</v>
          </cell>
          <cell r="G953" t="str">
            <v>AR A131/0</v>
          </cell>
          <cell r="H953" t="str">
            <v>AR A131/1</v>
          </cell>
          <cell r="I953" t="str">
            <v>AR A131/2</v>
          </cell>
          <cell r="J953" t="str">
            <v>AR A131/3</v>
          </cell>
          <cell r="K953" t="str">
            <v>AR A131/4</v>
          </cell>
          <cell r="L953" t="str">
            <v>AR 3</v>
          </cell>
          <cell r="M953" t="str">
            <v>AP D46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</row>
        <row r="954">
          <cell r="B954" t="str">
            <v>AR A12/1</v>
          </cell>
          <cell r="C954" t="str">
            <v>AR A12/2</v>
          </cell>
          <cell r="D954" t="str">
            <v>AR A12/3</v>
          </cell>
          <cell r="E954" t="str">
            <v>AR A120/3</v>
          </cell>
          <cell r="F954" t="str">
            <v>AR A131</v>
          </cell>
          <cell r="G954" t="str">
            <v>AR A131/0</v>
          </cell>
          <cell r="H954" t="str">
            <v>AR A131/1</v>
          </cell>
          <cell r="I954" t="str">
            <v>AR A131/2</v>
          </cell>
          <cell r="J954" t="str">
            <v>AR A131/3</v>
          </cell>
          <cell r="K954" t="str">
            <v>AR A131/4</v>
          </cell>
          <cell r="L954" t="str">
            <v>AR 3</v>
          </cell>
          <cell r="M954" t="str">
            <v>AP D46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</row>
        <row r="955">
          <cell r="B955" t="str">
            <v>AR A12/1</v>
          </cell>
          <cell r="C955" t="str">
            <v>AR A12/2</v>
          </cell>
          <cell r="D955" t="str">
            <v>AR A12/3</v>
          </cell>
          <cell r="E955" t="str">
            <v>AR A120/3</v>
          </cell>
          <cell r="F955" t="str">
            <v>AR A131</v>
          </cell>
          <cell r="G955" t="str">
            <v>AR A131/0</v>
          </cell>
          <cell r="H955" t="str">
            <v>AR A131/1</v>
          </cell>
          <cell r="I955" t="str">
            <v>AR A131/2</v>
          </cell>
          <cell r="J955" t="str">
            <v>AR A131/3</v>
          </cell>
          <cell r="K955" t="str">
            <v>AR A131/4</v>
          </cell>
          <cell r="L955" t="str">
            <v>AR 3</v>
          </cell>
          <cell r="M955" t="str">
            <v>AP D46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</row>
        <row r="956">
          <cell r="B956" t="str">
            <v>AR A12/1</v>
          </cell>
          <cell r="C956" t="str">
            <v>AR A12/2</v>
          </cell>
          <cell r="D956" t="str">
            <v>AR A12/3</v>
          </cell>
          <cell r="E956" t="str">
            <v>AR A120/3</v>
          </cell>
          <cell r="F956" t="str">
            <v>AR A131</v>
          </cell>
          <cell r="G956" t="str">
            <v>AR A131/0</v>
          </cell>
          <cell r="H956" t="str">
            <v>AR A131/1</v>
          </cell>
          <cell r="I956" t="str">
            <v>AR A131/2</v>
          </cell>
          <cell r="J956" t="str">
            <v>AR A131/3</v>
          </cell>
          <cell r="K956" t="str">
            <v>AR A131/4</v>
          </cell>
          <cell r="L956" t="str">
            <v>AR 3</v>
          </cell>
          <cell r="M956" t="str">
            <v>AP D46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</row>
        <row r="957">
          <cell r="B957" t="str">
            <v>AR A12/1</v>
          </cell>
          <cell r="C957" t="str">
            <v>AR A12/2</v>
          </cell>
          <cell r="D957" t="str">
            <v>AR A12/3</v>
          </cell>
          <cell r="E957" t="str">
            <v>AR A120/3</v>
          </cell>
          <cell r="F957" t="str">
            <v>AR A131</v>
          </cell>
          <cell r="G957" t="str">
            <v>AR A131/0</v>
          </cell>
          <cell r="H957" t="str">
            <v>AR A131/1</v>
          </cell>
          <cell r="I957" t="str">
            <v>AR A131/2</v>
          </cell>
          <cell r="J957" t="str">
            <v>AR A131/3</v>
          </cell>
          <cell r="K957" t="str">
            <v>AR A131/4</v>
          </cell>
          <cell r="L957" t="str">
            <v>AR 3</v>
          </cell>
          <cell r="M957" t="str">
            <v>AP D46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</row>
        <row r="958">
          <cell r="B958" t="str">
            <v>AR A12/1</v>
          </cell>
          <cell r="C958" t="str">
            <v>AR A12/2</v>
          </cell>
          <cell r="D958" t="str">
            <v>AR A12/3</v>
          </cell>
          <cell r="E958" t="str">
            <v>AR A120/3</v>
          </cell>
          <cell r="F958" t="str">
            <v>AR A131</v>
          </cell>
          <cell r="G958" t="str">
            <v>AR A131/0</v>
          </cell>
          <cell r="H958" t="str">
            <v>AR A131/1</v>
          </cell>
          <cell r="I958" t="str">
            <v>AR A131/2</v>
          </cell>
          <cell r="J958" t="str">
            <v>AR A131/3</v>
          </cell>
          <cell r="K958" t="str">
            <v>AR A131/4</v>
          </cell>
          <cell r="L958" t="str">
            <v>AR 3</v>
          </cell>
          <cell r="M958" t="str">
            <v>AP D46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</row>
        <row r="959">
          <cell r="B959" t="str">
            <v>AR A12/1</v>
          </cell>
          <cell r="C959" t="str">
            <v>AR A12/2</v>
          </cell>
          <cell r="D959" t="str">
            <v>AR A12/3</v>
          </cell>
          <cell r="E959" t="str">
            <v>AR A120/3</v>
          </cell>
          <cell r="F959" t="str">
            <v>AR A131</v>
          </cell>
          <cell r="G959" t="str">
            <v>AR A131/0</v>
          </cell>
          <cell r="H959" t="str">
            <v>AR A131/1</v>
          </cell>
          <cell r="I959" t="str">
            <v>AR A131/2</v>
          </cell>
          <cell r="J959" t="str">
            <v>AR A131/3</v>
          </cell>
          <cell r="K959" t="str">
            <v>AR A131/4</v>
          </cell>
          <cell r="L959" t="str">
            <v>AR 3</v>
          </cell>
          <cell r="M959" t="str">
            <v>AP D46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</row>
        <row r="960">
          <cell r="B960" t="str">
            <v>AR A12/1</v>
          </cell>
          <cell r="C960" t="str">
            <v>AR A12/2</v>
          </cell>
          <cell r="D960" t="str">
            <v>AR A12/3</v>
          </cell>
          <cell r="E960" t="str">
            <v>AR A120/3</v>
          </cell>
          <cell r="F960" t="str">
            <v>AR A131</v>
          </cell>
          <cell r="G960" t="str">
            <v>AR A131/0</v>
          </cell>
          <cell r="H960" t="str">
            <v>AR A131/1</v>
          </cell>
          <cell r="I960" t="str">
            <v>AR A131/2</v>
          </cell>
          <cell r="J960" t="str">
            <v>AR A131/3</v>
          </cell>
          <cell r="K960" t="str">
            <v>AR A131/4</v>
          </cell>
          <cell r="L960" t="str">
            <v>AR 3</v>
          </cell>
          <cell r="M960" t="str">
            <v>AP D46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</row>
        <row r="961">
          <cell r="B961" t="str">
            <v>AR A12/1</v>
          </cell>
          <cell r="C961" t="str">
            <v>AR A12/2</v>
          </cell>
          <cell r="D961" t="str">
            <v>AR A12/3</v>
          </cell>
          <cell r="E961" t="str">
            <v>AR A120/3</v>
          </cell>
          <cell r="F961" t="str">
            <v>AR A131</v>
          </cell>
          <cell r="G961" t="str">
            <v>AR A131/0</v>
          </cell>
          <cell r="H961" t="str">
            <v>AR A131/1</v>
          </cell>
          <cell r="I961" t="str">
            <v>AR A131/2</v>
          </cell>
          <cell r="J961" t="str">
            <v>AR A131/3</v>
          </cell>
          <cell r="K961" t="str">
            <v>AR A131/4</v>
          </cell>
          <cell r="L961" t="str">
            <v>AR 3</v>
          </cell>
          <cell r="M961" t="str">
            <v>AP D46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</row>
        <row r="962">
          <cell r="B962" t="str">
            <v>AR A12/1</v>
          </cell>
          <cell r="C962" t="str">
            <v>AR A12/2</v>
          </cell>
          <cell r="D962" t="str">
            <v>AR A12/3</v>
          </cell>
          <cell r="E962" t="str">
            <v>AR A120/3</v>
          </cell>
          <cell r="F962" t="str">
            <v>AR A131</v>
          </cell>
          <cell r="G962" t="str">
            <v>AR A131/0</v>
          </cell>
          <cell r="H962" t="str">
            <v>AR A131/1</v>
          </cell>
          <cell r="I962" t="str">
            <v>AR A131/2</v>
          </cell>
          <cell r="J962" t="str">
            <v>AR A131/3</v>
          </cell>
          <cell r="K962" t="str">
            <v>AR A131/4</v>
          </cell>
          <cell r="L962" t="str">
            <v>AR 3</v>
          </cell>
          <cell r="M962" t="str">
            <v>AP D46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</row>
        <row r="963">
          <cell r="B963" t="str">
            <v>AR A12/1</v>
          </cell>
          <cell r="C963" t="str">
            <v>AR A12/2</v>
          </cell>
          <cell r="D963" t="str">
            <v>AR A12/3</v>
          </cell>
          <cell r="E963" t="str">
            <v>AR A120/3</v>
          </cell>
          <cell r="F963" t="str">
            <v>AR A131</v>
          </cell>
          <cell r="G963" t="str">
            <v>AR A131/0</v>
          </cell>
          <cell r="H963" t="str">
            <v>AR A131/1</v>
          </cell>
          <cell r="I963" t="str">
            <v>AR A131/2</v>
          </cell>
          <cell r="J963" t="str">
            <v>AR A131/3</v>
          </cell>
          <cell r="K963" t="str">
            <v>AR A131/4</v>
          </cell>
          <cell r="L963" t="str">
            <v>AR 3</v>
          </cell>
          <cell r="M963" t="str">
            <v>AP D46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</row>
        <row r="964">
          <cell r="B964" t="str">
            <v>AR A12/1</v>
          </cell>
          <cell r="C964" t="str">
            <v>AR A12/2</v>
          </cell>
          <cell r="D964" t="str">
            <v>AR A12/3</v>
          </cell>
          <cell r="E964" t="str">
            <v>AR A120/3</v>
          </cell>
          <cell r="F964" t="str">
            <v>AR A131</v>
          </cell>
          <cell r="G964" t="str">
            <v>AR A131/0</v>
          </cell>
          <cell r="H964" t="str">
            <v>AR A131/1</v>
          </cell>
          <cell r="I964" t="str">
            <v>AR A131/2</v>
          </cell>
          <cell r="J964" t="str">
            <v>AR A131/3</v>
          </cell>
          <cell r="K964" t="str">
            <v>AR A131/4</v>
          </cell>
          <cell r="L964" t="str">
            <v>AR 3</v>
          </cell>
          <cell r="M964" t="str">
            <v>AP D46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</row>
        <row r="965">
          <cell r="B965" t="str">
            <v>AR A12/1</v>
          </cell>
          <cell r="C965" t="str">
            <v>AR A12/2</v>
          </cell>
          <cell r="D965" t="str">
            <v>AR A12/3</v>
          </cell>
          <cell r="E965" t="str">
            <v>AR A120/3</v>
          </cell>
          <cell r="F965" t="str">
            <v>AR A131</v>
          </cell>
          <cell r="G965" t="str">
            <v>AR A131/0</v>
          </cell>
          <cell r="H965" t="str">
            <v>AR A131/1</v>
          </cell>
          <cell r="I965" t="str">
            <v>AR A131/2</v>
          </cell>
          <cell r="J965" t="str">
            <v>AR A131/3</v>
          </cell>
          <cell r="K965" t="str">
            <v>AR A131/4</v>
          </cell>
          <cell r="L965" t="str">
            <v>AR 3</v>
          </cell>
          <cell r="M965" t="str">
            <v>AP D46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</row>
        <row r="966">
          <cell r="B966" t="str">
            <v>AR A12/1</v>
          </cell>
          <cell r="C966" t="str">
            <v>AR A12/2</v>
          </cell>
          <cell r="D966" t="str">
            <v>AR A12/3</v>
          </cell>
          <cell r="E966" t="str">
            <v>AR A120/3</v>
          </cell>
          <cell r="F966" t="str">
            <v>AR A131</v>
          </cell>
          <cell r="G966" t="str">
            <v>AR A131/0</v>
          </cell>
          <cell r="H966" t="str">
            <v>AR A131/1</v>
          </cell>
          <cell r="I966" t="str">
            <v>AR A131/2</v>
          </cell>
          <cell r="J966" t="str">
            <v>AR A131/3</v>
          </cell>
          <cell r="K966" t="str">
            <v>AR A131/4</v>
          </cell>
          <cell r="L966" t="str">
            <v>AR 3</v>
          </cell>
          <cell r="M966" t="str">
            <v>AP D46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</row>
        <row r="967">
          <cell r="B967" t="str">
            <v>AR A12/1</v>
          </cell>
          <cell r="C967" t="str">
            <v>AR A12/2</v>
          </cell>
          <cell r="D967" t="str">
            <v>AR A12/3</v>
          </cell>
          <cell r="E967" t="str">
            <v>AR A120/3</v>
          </cell>
          <cell r="F967" t="str">
            <v>AR A131</v>
          </cell>
          <cell r="G967" t="str">
            <v>AR A131/0</v>
          </cell>
          <cell r="H967" t="str">
            <v>AR A131/1</v>
          </cell>
          <cell r="I967" t="str">
            <v>AR A131/2</v>
          </cell>
          <cell r="J967" t="str">
            <v>AR A131/3</v>
          </cell>
          <cell r="K967" t="str">
            <v>AR A131/4</v>
          </cell>
          <cell r="L967" t="str">
            <v>AR 3</v>
          </cell>
          <cell r="M967" t="str">
            <v>AP D46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</row>
        <row r="968">
          <cell r="B968" t="str">
            <v>AR A12/1</v>
          </cell>
          <cell r="C968" t="str">
            <v>AR A12/2</v>
          </cell>
          <cell r="D968" t="str">
            <v>AR A12/3</v>
          </cell>
          <cell r="E968" t="str">
            <v>AR A120/3</v>
          </cell>
          <cell r="F968" t="str">
            <v>AR A131</v>
          </cell>
          <cell r="G968" t="str">
            <v>AR A131/0</v>
          </cell>
          <cell r="H968" t="str">
            <v>AR A131/1</v>
          </cell>
          <cell r="I968" t="str">
            <v>AR A131/2</v>
          </cell>
          <cell r="J968" t="str">
            <v>AR A131/3</v>
          </cell>
          <cell r="K968" t="str">
            <v>AR A131/4</v>
          </cell>
          <cell r="L968" t="str">
            <v>AR 3</v>
          </cell>
          <cell r="M968" t="str">
            <v>AP D46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</row>
        <row r="969">
          <cell r="B969" t="str">
            <v>AR A12/1</v>
          </cell>
          <cell r="C969" t="str">
            <v>AR A12/2</v>
          </cell>
          <cell r="D969" t="str">
            <v>AR A12/3</v>
          </cell>
          <cell r="E969" t="str">
            <v>AR A120/3</v>
          </cell>
          <cell r="F969" t="str">
            <v>AR A131</v>
          </cell>
          <cell r="G969" t="str">
            <v>AR A131/0</v>
          </cell>
          <cell r="H969" t="str">
            <v>AR A131/1</v>
          </cell>
          <cell r="I969" t="str">
            <v>AR A131/2</v>
          </cell>
          <cell r="J969" t="str">
            <v>AR A131/3</v>
          </cell>
          <cell r="K969" t="str">
            <v>AR A131/4</v>
          </cell>
          <cell r="L969" t="str">
            <v>AR 3</v>
          </cell>
          <cell r="M969" t="str">
            <v>AP D46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</row>
        <row r="970">
          <cell r="B970" t="str">
            <v>AR A12/1</v>
          </cell>
          <cell r="C970" t="str">
            <v>AR A12/2</v>
          </cell>
          <cell r="D970" t="str">
            <v>AR A12/3</v>
          </cell>
          <cell r="E970" t="str">
            <v>AR A120/3</v>
          </cell>
          <cell r="F970" t="str">
            <v>AR A131</v>
          </cell>
          <cell r="G970" t="str">
            <v>AR A131/0</v>
          </cell>
          <cell r="H970" t="str">
            <v>AR A131/1</v>
          </cell>
          <cell r="I970" t="str">
            <v>AR A131/2</v>
          </cell>
          <cell r="J970" t="str">
            <v>AR A131/3</v>
          </cell>
          <cell r="K970" t="str">
            <v>AR A131/4</v>
          </cell>
          <cell r="L970" t="str">
            <v>AR 3</v>
          </cell>
          <cell r="M970" t="str">
            <v>AP D46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</row>
        <row r="971">
          <cell r="B971" t="str">
            <v>AR A12/1</v>
          </cell>
          <cell r="C971" t="str">
            <v>AR A12/2</v>
          </cell>
          <cell r="D971" t="str">
            <v>AR A12/3</v>
          </cell>
          <cell r="E971" t="str">
            <v>AR A120/3</v>
          </cell>
          <cell r="F971" t="str">
            <v>AR A131</v>
          </cell>
          <cell r="G971" t="str">
            <v>AR A131/0</v>
          </cell>
          <cell r="H971" t="str">
            <v>AR A131/1</v>
          </cell>
          <cell r="I971" t="str">
            <v>AR A131/2</v>
          </cell>
          <cell r="J971" t="str">
            <v>AR A131/3</v>
          </cell>
          <cell r="K971" t="str">
            <v>AR A131/4</v>
          </cell>
          <cell r="L971" t="str">
            <v>AR 3</v>
          </cell>
          <cell r="M971" t="str">
            <v>AP D46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</row>
        <row r="972">
          <cell r="B972" t="str">
            <v>AR A12/1</v>
          </cell>
          <cell r="C972" t="str">
            <v>AR A12/2</v>
          </cell>
          <cell r="D972" t="str">
            <v>AR A12/3</v>
          </cell>
          <cell r="E972" t="str">
            <v>AR A120/3</v>
          </cell>
          <cell r="F972" t="str">
            <v>AR A131</v>
          </cell>
          <cell r="G972" t="str">
            <v>AR A131/0</v>
          </cell>
          <cell r="H972" t="str">
            <v>AR A131/1</v>
          </cell>
          <cell r="I972" t="str">
            <v>AR A131/2</v>
          </cell>
          <cell r="J972" t="str">
            <v>AR A131/3</v>
          </cell>
          <cell r="K972" t="str">
            <v>AR A131/4</v>
          </cell>
          <cell r="L972" t="str">
            <v>AR 3</v>
          </cell>
          <cell r="M972" t="str">
            <v>AP D46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</row>
        <row r="973">
          <cell r="B973" t="str">
            <v>AR A12/1</v>
          </cell>
          <cell r="C973" t="str">
            <v>AR A12/2</v>
          </cell>
          <cell r="D973" t="str">
            <v>AR A12/3</v>
          </cell>
          <cell r="E973" t="str">
            <v>AR A120/3</v>
          </cell>
          <cell r="F973" t="str">
            <v>AR A131</v>
          </cell>
          <cell r="G973" t="str">
            <v>AR A131/0</v>
          </cell>
          <cell r="H973" t="str">
            <v>AR A131/1</v>
          </cell>
          <cell r="I973" t="str">
            <v>AR A131/2</v>
          </cell>
          <cell r="J973" t="str">
            <v>AR A131/3</v>
          </cell>
          <cell r="K973" t="str">
            <v>AR A131/4</v>
          </cell>
          <cell r="L973" t="str">
            <v>AR 3</v>
          </cell>
          <cell r="M973" t="str">
            <v>AP D46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</row>
        <row r="974">
          <cell r="B974" t="str">
            <v>AR A12/1</v>
          </cell>
          <cell r="C974" t="str">
            <v>AR A12/2</v>
          </cell>
          <cell r="D974" t="str">
            <v>AR A12/3</v>
          </cell>
          <cell r="E974" t="str">
            <v>AR A120/3</v>
          </cell>
          <cell r="F974" t="str">
            <v>AR A131</v>
          </cell>
          <cell r="G974" t="str">
            <v>AR A131/0</v>
          </cell>
          <cell r="H974" t="str">
            <v>AR A131/1</v>
          </cell>
          <cell r="I974" t="str">
            <v>AR A131/2</v>
          </cell>
          <cell r="J974" t="str">
            <v>AR A131/3</v>
          </cell>
          <cell r="K974" t="str">
            <v>AR A131/4</v>
          </cell>
          <cell r="L974" t="str">
            <v>AR 3</v>
          </cell>
          <cell r="M974" t="str">
            <v>AP D46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</row>
        <row r="975">
          <cell r="B975" t="str">
            <v>AR A12/1</v>
          </cell>
          <cell r="C975" t="str">
            <v>AR A12/2</v>
          </cell>
          <cell r="D975" t="str">
            <v>AR A12/3</v>
          </cell>
          <cell r="E975" t="str">
            <v>AR A120/3</v>
          </cell>
          <cell r="F975" t="str">
            <v>AR A131</v>
          </cell>
          <cell r="G975" t="str">
            <v>AR A131/0</v>
          </cell>
          <cell r="H975" t="str">
            <v>AR A131/1</v>
          </cell>
          <cell r="I975" t="str">
            <v>AR A131/2</v>
          </cell>
          <cell r="J975" t="str">
            <v>AR A131/3</v>
          </cell>
          <cell r="K975" t="str">
            <v>AR A131/4</v>
          </cell>
          <cell r="L975" t="str">
            <v>AR 3</v>
          </cell>
          <cell r="M975" t="str">
            <v>AP D46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</row>
        <row r="976">
          <cell r="B976" t="str">
            <v>AR A12/1</v>
          </cell>
          <cell r="C976" t="str">
            <v>AR A12/2</v>
          </cell>
          <cell r="D976" t="str">
            <v>AR A12/3</v>
          </cell>
          <cell r="E976" t="str">
            <v>AR A120/3</v>
          </cell>
          <cell r="F976" t="str">
            <v>AR A131</v>
          </cell>
          <cell r="G976" t="str">
            <v>AR A131/0</v>
          </cell>
          <cell r="H976" t="str">
            <v>AR A131/1</v>
          </cell>
          <cell r="I976" t="str">
            <v>AR A131/2</v>
          </cell>
          <cell r="J976" t="str">
            <v>AR A131/3</v>
          </cell>
          <cell r="K976" t="str">
            <v>AR A131/4</v>
          </cell>
          <cell r="L976" t="str">
            <v>AR 3</v>
          </cell>
          <cell r="M976" t="str">
            <v>AP D46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</row>
        <row r="977">
          <cell r="B977" t="str">
            <v>AR A12/1</v>
          </cell>
          <cell r="C977" t="str">
            <v>AR A12/2</v>
          </cell>
          <cell r="D977" t="str">
            <v>AR A12/3</v>
          </cell>
          <cell r="E977" t="str">
            <v>AR A120/3</v>
          </cell>
          <cell r="F977" t="str">
            <v>AR A131</v>
          </cell>
          <cell r="G977" t="str">
            <v>AR A131/0</v>
          </cell>
          <cell r="H977" t="str">
            <v>AR A131/1</v>
          </cell>
          <cell r="I977" t="str">
            <v>AR A131/2</v>
          </cell>
          <cell r="J977" t="str">
            <v>AR A131/3</v>
          </cell>
          <cell r="K977" t="str">
            <v>AR A131/4</v>
          </cell>
          <cell r="L977" t="str">
            <v>AR 3</v>
          </cell>
          <cell r="M977" t="str">
            <v>AP D47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</row>
        <row r="978">
          <cell r="B978" t="str">
            <v>AR A12/1</v>
          </cell>
          <cell r="C978" t="str">
            <v>AR A12/2</v>
          </cell>
          <cell r="D978" t="str">
            <v>AR A12/3</v>
          </cell>
          <cell r="E978" t="str">
            <v>AR A120/3</v>
          </cell>
          <cell r="F978" t="str">
            <v>AR A131</v>
          </cell>
          <cell r="G978" t="str">
            <v>AR A131/0</v>
          </cell>
          <cell r="H978" t="str">
            <v>AR A131/1</v>
          </cell>
          <cell r="I978" t="str">
            <v>AR A131/2</v>
          </cell>
          <cell r="J978" t="str">
            <v>AR A131/3</v>
          </cell>
          <cell r="K978" t="str">
            <v>AR A131/4</v>
          </cell>
          <cell r="L978" t="str">
            <v>AR 3</v>
          </cell>
          <cell r="M978" t="str">
            <v>AP D47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</row>
        <row r="979">
          <cell r="B979" t="str">
            <v>AR A12/1</v>
          </cell>
          <cell r="C979" t="str">
            <v>AR A12/2</v>
          </cell>
          <cell r="D979" t="str">
            <v>AR A12/3</v>
          </cell>
          <cell r="E979" t="str">
            <v>AR A120/3</v>
          </cell>
          <cell r="F979" t="str">
            <v>AR A131</v>
          </cell>
          <cell r="G979" t="str">
            <v>AR A131/0</v>
          </cell>
          <cell r="H979" t="str">
            <v>AR A131/1</v>
          </cell>
          <cell r="I979" t="str">
            <v>AR A131/2</v>
          </cell>
          <cell r="J979" t="str">
            <v>AR A131/3</v>
          </cell>
          <cell r="K979" t="str">
            <v>AR A131/4</v>
          </cell>
          <cell r="L979" t="str">
            <v>AR 3</v>
          </cell>
          <cell r="M979" t="str">
            <v>AP D47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</row>
        <row r="980">
          <cell r="B980" t="str">
            <v>AR A12/1</v>
          </cell>
          <cell r="C980" t="str">
            <v>AR A12/2</v>
          </cell>
          <cell r="D980" t="str">
            <v>AR A12/3</v>
          </cell>
          <cell r="E980" t="str">
            <v>AR A120/3</v>
          </cell>
          <cell r="F980" t="str">
            <v>AR A131</v>
          </cell>
          <cell r="G980" t="str">
            <v>AR A131/0</v>
          </cell>
          <cell r="H980" t="str">
            <v>AR A131/1</v>
          </cell>
          <cell r="I980" t="str">
            <v>AR A131/2</v>
          </cell>
          <cell r="J980" t="str">
            <v>AR A131/3</v>
          </cell>
          <cell r="K980" t="str">
            <v>AR A131/4</v>
          </cell>
          <cell r="L980" t="str">
            <v>AR 3</v>
          </cell>
          <cell r="M980" t="str">
            <v>AP D47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</row>
        <row r="981">
          <cell r="B981" t="str">
            <v>AR A12/1</v>
          </cell>
          <cell r="C981" t="str">
            <v>AR A12/2</v>
          </cell>
          <cell r="D981" t="str">
            <v>AR A12/3</v>
          </cell>
          <cell r="E981" t="str">
            <v>AR A120/3</v>
          </cell>
          <cell r="F981" t="str">
            <v>AR A131</v>
          </cell>
          <cell r="G981" t="str">
            <v>AR A131/0</v>
          </cell>
          <cell r="H981" t="str">
            <v>AR A131/1</v>
          </cell>
          <cell r="I981" t="str">
            <v>AR A131/2</v>
          </cell>
          <cell r="J981" t="str">
            <v>AR A131/3</v>
          </cell>
          <cell r="K981" t="str">
            <v>AR A131/4</v>
          </cell>
          <cell r="L981" t="str">
            <v>AR 3</v>
          </cell>
          <cell r="M981" t="str">
            <v>AP D47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</row>
        <row r="982">
          <cell r="B982" t="str">
            <v>AR A12/1</v>
          </cell>
          <cell r="C982" t="str">
            <v>AR A12/2</v>
          </cell>
          <cell r="D982" t="str">
            <v>AR A12/3</v>
          </cell>
          <cell r="E982" t="str">
            <v>AR A120/3</v>
          </cell>
          <cell r="F982" t="str">
            <v>AR A131</v>
          </cell>
          <cell r="G982" t="str">
            <v>AR A131/0</v>
          </cell>
          <cell r="H982" t="str">
            <v>AR A131/1</v>
          </cell>
          <cell r="I982" t="str">
            <v>AR A131/2</v>
          </cell>
          <cell r="J982" t="str">
            <v>AR A131/3</v>
          </cell>
          <cell r="K982" t="str">
            <v>AR A131/4</v>
          </cell>
          <cell r="L982" t="str">
            <v>AR 3</v>
          </cell>
          <cell r="M982" t="str">
            <v>AP D47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</row>
        <row r="983">
          <cell r="B983" t="str">
            <v>AR A12/1</v>
          </cell>
          <cell r="C983" t="str">
            <v>AR A12/2</v>
          </cell>
          <cell r="D983" t="str">
            <v>AR A12/3</v>
          </cell>
          <cell r="E983" t="str">
            <v>AR A120/3</v>
          </cell>
          <cell r="F983" t="str">
            <v>AR A131</v>
          </cell>
          <cell r="G983" t="str">
            <v>AR A131/0</v>
          </cell>
          <cell r="H983" t="str">
            <v>AR A131/1</v>
          </cell>
          <cell r="I983" t="str">
            <v>AR A131/2</v>
          </cell>
          <cell r="J983" t="str">
            <v>AR A131/3</v>
          </cell>
          <cell r="K983" t="str">
            <v>AR A131/4</v>
          </cell>
          <cell r="L983" t="str">
            <v>AR 3</v>
          </cell>
          <cell r="M983" t="str">
            <v>AP D47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</row>
        <row r="984">
          <cell r="B984" t="str">
            <v>AR A12/1</v>
          </cell>
          <cell r="C984" t="str">
            <v>AR A12/2</v>
          </cell>
          <cell r="D984" t="str">
            <v>AR A12/3</v>
          </cell>
          <cell r="E984" t="str">
            <v>AR A120/3</v>
          </cell>
          <cell r="F984" t="str">
            <v>AR A131</v>
          </cell>
          <cell r="G984" t="str">
            <v>AR A131/0</v>
          </cell>
          <cell r="H984" t="str">
            <v>AR A131/1</v>
          </cell>
          <cell r="I984" t="str">
            <v>AR A131/2</v>
          </cell>
          <cell r="J984" t="str">
            <v>AR A131/3</v>
          </cell>
          <cell r="K984" t="str">
            <v>AR A131/4</v>
          </cell>
          <cell r="L984" t="str">
            <v>AR 3</v>
          </cell>
          <cell r="M984" t="str">
            <v>AP D47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</row>
        <row r="985">
          <cell r="B985" t="str">
            <v>AR A12/1</v>
          </cell>
          <cell r="C985" t="str">
            <v>AR A12/2</v>
          </cell>
          <cell r="D985" t="str">
            <v>AR A12/3</v>
          </cell>
          <cell r="E985" t="str">
            <v>AR A120/3</v>
          </cell>
          <cell r="F985" t="str">
            <v>AR A131</v>
          </cell>
          <cell r="G985" t="str">
            <v>AR A131/0</v>
          </cell>
          <cell r="H985" t="str">
            <v>AR A131/1</v>
          </cell>
          <cell r="I985" t="str">
            <v>AR A131/2</v>
          </cell>
          <cell r="J985" t="str">
            <v>AR A131/3</v>
          </cell>
          <cell r="K985" t="str">
            <v>AR A131/4</v>
          </cell>
          <cell r="L985" t="str">
            <v>AR 3</v>
          </cell>
          <cell r="M985" t="str">
            <v>AP D47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</row>
        <row r="986">
          <cell r="B986" t="str">
            <v>AR A12/1</v>
          </cell>
          <cell r="C986" t="str">
            <v>AR A12/2</v>
          </cell>
          <cell r="D986" t="str">
            <v>AR A12/3</v>
          </cell>
          <cell r="E986" t="str">
            <v>AR A120/3</v>
          </cell>
          <cell r="F986" t="str">
            <v>AR A131</v>
          </cell>
          <cell r="G986" t="str">
            <v>AR A131/0</v>
          </cell>
          <cell r="H986" t="str">
            <v>AR A131/1</v>
          </cell>
          <cell r="I986" t="str">
            <v>AR A131/2</v>
          </cell>
          <cell r="J986" t="str">
            <v>AR A131/3</v>
          </cell>
          <cell r="K986" t="str">
            <v>AR A131/4</v>
          </cell>
          <cell r="L986" t="str">
            <v>AR 3</v>
          </cell>
          <cell r="M986" t="str">
            <v>AP D47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</row>
        <row r="987">
          <cell r="B987" t="str">
            <v>AR A12/1</v>
          </cell>
          <cell r="C987" t="str">
            <v>AR A12/2</v>
          </cell>
          <cell r="D987" t="str">
            <v>AR A12/3</v>
          </cell>
          <cell r="E987" t="str">
            <v>AR A120/3</v>
          </cell>
          <cell r="F987" t="str">
            <v>AR A131</v>
          </cell>
          <cell r="G987" t="str">
            <v>AR A131/0</v>
          </cell>
          <cell r="H987" t="str">
            <v>AR A131/1</v>
          </cell>
          <cell r="I987" t="str">
            <v>AR A131/2</v>
          </cell>
          <cell r="J987" t="str">
            <v>AR A131/3</v>
          </cell>
          <cell r="K987" t="str">
            <v>AR A131/4</v>
          </cell>
          <cell r="L987" t="str">
            <v>AR 3</v>
          </cell>
          <cell r="M987" t="str">
            <v>AP D47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</row>
        <row r="988">
          <cell r="B988" t="str">
            <v>AR A12/1</v>
          </cell>
          <cell r="C988" t="str">
            <v>AR A12/2</v>
          </cell>
          <cell r="D988" t="str">
            <v>AR A12/3</v>
          </cell>
          <cell r="E988" t="str">
            <v>AR A120/3</v>
          </cell>
          <cell r="F988" t="str">
            <v>AR A131</v>
          </cell>
          <cell r="G988" t="str">
            <v>AR A131/0</v>
          </cell>
          <cell r="H988" t="str">
            <v>AR A131/1</v>
          </cell>
          <cell r="I988" t="str">
            <v>AR A131/2</v>
          </cell>
          <cell r="J988" t="str">
            <v>AR A131/3</v>
          </cell>
          <cell r="K988" t="str">
            <v>AR A131/4</v>
          </cell>
          <cell r="L988" t="str">
            <v>AR 3</v>
          </cell>
          <cell r="M988" t="str">
            <v>AP D47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</row>
        <row r="989">
          <cell r="B989" t="str">
            <v>AR A12/1</v>
          </cell>
          <cell r="C989" t="str">
            <v>AR A12/2</v>
          </cell>
          <cell r="D989" t="str">
            <v>AR A12/3</v>
          </cell>
          <cell r="E989" t="str">
            <v>AR A120/3</v>
          </cell>
          <cell r="F989" t="str">
            <v>AR A131</v>
          </cell>
          <cell r="G989" t="str">
            <v>AR A131/0</v>
          </cell>
          <cell r="H989" t="str">
            <v>AR A131/1</v>
          </cell>
          <cell r="I989" t="str">
            <v>AR A131/2</v>
          </cell>
          <cell r="J989" t="str">
            <v>AR A131/3</v>
          </cell>
          <cell r="K989" t="str">
            <v>AR A131/4</v>
          </cell>
          <cell r="L989" t="str">
            <v>AR 3</v>
          </cell>
          <cell r="M989" t="str">
            <v>AP D48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</row>
        <row r="990">
          <cell r="B990" t="str">
            <v>AR A12/1</v>
          </cell>
          <cell r="C990" t="str">
            <v>AR A12/2</v>
          </cell>
          <cell r="D990" t="str">
            <v>AR A12/3</v>
          </cell>
          <cell r="E990" t="str">
            <v>AR A120/3</v>
          </cell>
          <cell r="F990" t="str">
            <v>AR A131</v>
          </cell>
          <cell r="G990" t="str">
            <v>AR A131/0</v>
          </cell>
          <cell r="H990" t="str">
            <v>AR A131/1</v>
          </cell>
          <cell r="I990" t="str">
            <v>AR A131/2</v>
          </cell>
          <cell r="J990" t="str">
            <v>AR A131/3</v>
          </cell>
          <cell r="K990" t="str">
            <v>AR A131/4</v>
          </cell>
          <cell r="L990" t="str">
            <v>AR 3</v>
          </cell>
          <cell r="M990" t="str">
            <v>AP D48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</row>
        <row r="991">
          <cell r="B991" t="str">
            <v>AR A12/1</v>
          </cell>
          <cell r="C991" t="str">
            <v>AR A12/2</v>
          </cell>
          <cell r="D991" t="str">
            <v>AR A12/3</v>
          </cell>
          <cell r="E991" t="str">
            <v>AR A120/3</v>
          </cell>
          <cell r="F991" t="str">
            <v>AR A131</v>
          </cell>
          <cell r="G991" t="str">
            <v>AR A131/0</v>
          </cell>
          <cell r="H991" t="str">
            <v>AR A131/1</v>
          </cell>
          <cell r="I991" t="str">
            <v>AR A131/2</v>
          </cell>
          <cell r="J991" t="str">
            <v>AR A131/3</v>
          </cell>
          <cell r="K991" t="str">
            <v>AR A131/4</v>
          </cell>
          <cell r="L991" t="str">
            <v>AR 3</v>
          </cell>
          <cell r="M991" t="str">
            <v>AP D48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</row>
        <row r="992">
          <cell r="B992" t="str">
            <v>AR A12/1</v>
          </cell>
          <cell r="C992" t="str">
            <v>AR A12/2</v>
          </cell>
          <cell r="D992" t="str">
            <v>AR A12/3</v>
          </cell>
          <cell r="E992" t="str">
            <v>AR A120/3</v>
          </cell>
          <cell r="F992" t="str">
            <v>AR A131</v>
          </cell>
          <cell r="G992" t="str">
            <v>AR A131/0</v>
          </cell>
          <cell r="H992" t="str">
            <v>AR A131/1</v>
          </cell>
          <cell r="I992" t="str">
            <v>AR A131/2</v>
          </cell>
          <cell r="J992" t="str">
            <v>AR A131/3</v>
          </cell>
          <cell r="K992" t="str">
            <v>AR A131/4</v>
          </cell>
          <cell r="L992" t="str">
            <v>AR 3</v>
          </cell>
          <cell r="M992" t="str">
            <v>AP D48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</row>
        <row r="993">
          <cell r="B993" t="str">
            <v>AR A12/1</v>
          </cell>
          <cell r="C993" t="str">
            <v>AR A12/2</v>
          </cell>
          <cell r="D993" t="str">
            <v>AR A12/3</v>
          </cell>
          <cell r="E993" t="str">
            <v>AR A120/3</v>
          </cell>
          <cell r="F993" t="str">
            <v>AR A131</v>
          </cell>
          <cell r="G993" t="str">
            <v>AR A131/0</v>
          </cell>
          <cell r="H993" t="str">
            <v>AR A131/1</v>
          </cell>
          <cell r="I993" t="str">
            <v>AR A131/2</v>
          </cell>
          <cell r="J993" t="str">
            <v>AR A131/3</v>
          </cell>
          <cell r="K993" t="str">
            <v>AR A131/4</v>
          </cell>
          <cell r="L993" t="str">
            <v>AR 3</v>
          </cell>
          <cell r="M993" t="str">
            <v>AP D48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</row>
        <row r="994">
          <cell r="B994" t="str">
            <v>AR A12/1</v>
          </cell>
          <cell r="C994" t="str">
            <v>AR A12/2</v>
          </cell>
          <cell r="D994" t="str">
            <v>AR A12/3</v>
          </cell>
          <cell r="E994" t="str">
            <v>AR A120/3</v>
          </cell>
          <cell r="F994" t="str">
            <v>AR A131</v>
          </cell>
          <cell r="G994" t="str">
            <v>AR A131/0</v>
          </cell>
          <cell r="H994" t="str">
            <v>AR A131/1</v>
          </cell>
          <cell r="I994" t="str">
            <v>AR A131/2</v>
          </cell>
          <cell r="J994" t="str">
            <v>AR A131/3</v>
          </cell>
          <cell r="K994" t="str">
            <v>AR A131/4</v>
          </cell>
          <cell r="L994" t="str">
            <v>AR 3</v>
          </cell>
          <cell r="M994" t="str">
            <v>AP D48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</row>
        <row r="995">
          <cell r="B995" t="str">
            <v>AR A12/1</v>
          </cell>
          <cell r="C995" t="str">
            <v>AR A12/2</v>
          </cell>
          <cell r="D995" t="str">
            <v>AR A12/3</v>
          </cell>
          <cell r="E995" t="str">
            <v>AR A120/3</v>
          </cell>
          <cell r="F995" t="str">
            <v>AR A131</v>
          </cell>
          <cell r="G995" t="str">
            <v>AR A131/0</v>
          </cell>
          <cell r="H995" t="str">
            <v>AR A131/1</v>
          </cell>
          <cell r="I995" t="str">
            <v>AR A131/2</v>
          </cell>
          <cell r="J995" t="str">
            <v>AR A131/3</v>
          </cell>
          <cell r="K995" t="str">
            <v>AR A131/4</v>
          </cell>
          <cell r="L995" t="str">
            <v>AR 3</v>
          </cell>
          <cell r="M995" t="str">
            <v>AP D48</v>
          </cell>
          <cell r="N995">
            <v>0</v>
          </cell>
          <cell r="O995">
            <v>0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</row>
        <row r="996">
          <cell r="B996" t="str">
            <v>AR A12/1</v>
          </cell>
          <cell r="C996" t="str">
            <v>AR A12/2</v>
          </cell>
          <cell r="D996" t="str">
            <v>AR A12/3</v>
          </cell>
          <cell r="E996" t="str">
            <v>AR A120/3</v>
          </cell>
          <cell r="F996" t="str">
            <v>AR A131</v>
          </cell>
          <cell r="G996" t="str">
            <v>AR A131/0</v>
          </cell>
          <cell r="H996" t="str">
            <v>AR A131/1</v>
          </cell>
          <cell r="I996" t="str">
            <v>AR A131/2</v>
          </cell>
          <cell r="J996" t="str">
            <v>AR A131/3</v>
          </cell>
          <cell r="K996" t="str">
            <v>AR A131/4</v>
          </cell>
          <cell r="L996" t="str">
            <v>AR 3</v>
          </cell>
          <cell r="M996" t="str">
            <v>AP D48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</row>
        <row r="997">
          <cell r="B997" t="str">
            <v>AR A12/1</v>
          </cell>
          <cell r="C997" t="str">
            <v>AR A12/2</v>
          </cell>
          <cell r="D997" t="str">
            <v>AR A12/3</v>
          </cell>
          <cell r="E997" t="str">
            <v>AR A120/3</v>
          </cell>
          <cell r="F997" t="str">
            <v>AR A131</v>
          </cell>
          <cell r="G997" t="str">
            <v>AR A131/0</v>
          </cell>
          <cell r="H997" t="str">
            <v>AR A131/1</v>
          </cell>
          <cell r="I997" t="str">
            <v>AR A131/2</v>
          </cell>
          <cell r="J997" t="str">
            <v>AR A131/3</v>
          </cell>
          <cell r="K997" t="str">
            <v>AR A131/4</v>
          </cell>
          <cell r="L997" t="str">
            <v>AR 3</v>
          </cell>
          <cell r="M997" t="str">
            <v>AP D48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</row>
        <row r="998">
          <cell r="B998" t="str">
            <v>AR A12/1</v>
          </cell>
          <cell r="C998" t="str">
            <v>AR A12/2</v>
          </cell>
          <cell r="D998" t="str">
            <v>AR A12/3</v>
          </cell>
          <cell r="E998" t="str">
            <v>AR A120/3</v>
          </cell>
          <cell r="F998" t="str">
            <v>AR A131</v>
          </cell>
          <cell r="G998" t="str">
            <v>AR A131/0</v>
          </cell>
          <cell r="H998" t="str">
            <v>AR A131/1</v>
          </cell>
          <cell r="I998" t="str">
            <v>AR A131/2</v>
          </cell>
          <cell r="J998" t="str">
            <v>AR A131/3</v>
          </cell>
          <cell r="K998" t="str">
            <v>AR A131/4</v>
          </cell>
          <cell r="L998" t="str">
            <v>AR 3</v>
          </cell>
          <cell r="M998" t="str">
            <v>AP D48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</row>
        <row r="999">
          <cell r="B999" t="str">
            <v>AR A12/1</v>
          </cell>
          <cell r="C999" t="str">
            <v>AR A12/2</v>
          </cell>
          <cell r="D999" t="str">
            <v>AR A12/3</v>
          </cell>
          <cell r="E999" t="str">
            <v>AR A120/3</v>
          </cell>
          <cell r="F999" t="str">
            <v>AR A131</v>
          </cell>
          <cell r="G999" t="str">
            <v>AR A131/0</v>
          </cell>
          <cell r="H999" t="str">
            <v>AR A131/1</v>
          </cell>
          <cell r="I999" t="str">
            <v>AR A131/2</v>
          </cell>
          <cell r="J999" t="str">
            <v>AR A131/3</v>
          </cell>
          <cell r="K999" t="str">
            <v>AR A131/4</v>
          </cell>
          <cell r="L999" t="str">
            <v>AR 3</v>
          </cell>
          <cell r="M999" t="str">
            <v>AP D48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</row>
        <row r="1000">
          <cell r="B1000" t="str">
            <v>AR A12/1</v>
          </cell>
          <cell r="C1000" t="str">
            <v>AR A12/2</v>
          </cell>
          <cell r="D1000" t="str">
            <v>AR A12/3</v>
          </cell>
          <cell r="E1000" t="str">
            <v>AR A120/3</v>
          </cell>
          <cell r="F1000" t="str">
            <v>AR A131</v>
          </cell>
          <cell r="G1000" t="str">
            <v>AR A131/0</v>
          </cell>
          <cell r="H1000" t="str">
            <v>AR A131/1</v>
          </cell>
          <cell r="I1000" t="str">
            <v>AR A131/2</v>
          </cell>
          <cell r="J1000" t="str">
            <v>AR A131/3</v>
          </cell>
          <cell r="K1000" t="str">
            <v>AR A131/4</v>
          </cell>
          <cell r="L1000" t="str">
            <v>AR 3</v>
          </cell>
          <cell r="M1000" t="str">
            <v>AP D48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</row>
        <row r="1001">
          <cell r="B1001" t="str">
            <v>AR A12/1</v>
          </cell>
          <cell r="C1001" t="str">
            <v>AR A12/2</v>
          </cell>
          <cell r="D1001" t="str">
            <v>AR A12/3</v>
          </cell>
          <cell r="E1001" t="str">
            <v>AR A120/3</v>
          </cell>
          <cell r="F1001" t="str">
            <v>AR A131</v>
          </cell>
          <cell r="G1001" t="str">
            <v>AR A131/0</v>
          </cell>
          <cell r="H1001" t="str">
            <v>AR A131/1</v>
          </cell>
          <cell r="I1001" t="str">
            <v>AR A131/2</v>
          </cell>
          <cell r="J1001" t="str">
            <v>AR A131/3</v>
          </cell>
          <cell r="K1001" t="str">
            <v>AR A131/4</v>
          </cell>
          <cell r="L1001" t="str">
            <v>AR 3</v>
          </cell>
          <cell r="M1001" t="str">
            <v>AP D49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</row>
        <row r="1002">
          <cell r="B1002" t="str">
            <v>AR A12/1</v>
          </cell>
          <cell r="C1002" t="str">
            <v>AR A12/2</v>
          </cell>
          <cell r="D1002" t="str">
            <v>AR A12/3</v>
          </cell>
          <cell r="E1002" t="str">
            <v>AR A120/3</v>
          </cell>
          <cell r="F1002" t="str">
            <v>AR A131</v>
          </cell>
          <cell r="G1002" t="str">
            <v>AR A131/0</v>
          </cell>
          <cell r="H1002" t="str">
            <v>AR A131/1</v>
          </cell>
          <cell r="I1002" t="str">
            <v>AR A131/2</v>
          </cell>
          <cell r="J1002" t="str">
            <v>AR A131/3</v>
          </cell>
          <cell r="K1002" t="str">
            <v>AR A131/4</v>
          </cell>
          <cell r="L1002" t="str">
            <v>AR 3</v>
          </cell>
          <cell r="M1002" t="str">
            <v>AP D49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</row>
        <row r="1003">
          <cell r="B1003" t="str">
            <v>AR A12/1</v>
          </cell>
          <cell r="C1003" t="str">
            <v>AR A12/2</v>
          </cell>
          <cell r="D1003" t="str">
            <v>AR A12/3</v>
          </cell>
          <cell r="E1003" t="str">
            <v>AR A120/3</v>
          </cell>
          <cell r="F1003" t="str">
            <v>AR A131</v>
          </cell>
          <cell r="G1003" t="str">
            <v>AR A131/0</v>
          </cell>
          <cell r="H1003" t="str">
            <v>AR A131/1</v>
          </cell>
          <cell r="I1003" t="str">
            <v>AR A131/2</v>
          </cell>
          <cell r="J1003" t="str">
            <v>AR A131/3</v>
          </cell>
          <cell r="K1003" t="str">
            <v>AR A131/4</v>
          </cell>
          <cell r="L1003" t="str">
            <v>AR 3</v>
          </cell>
          <cell r="M1003" t="str">
            <v>AP D49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</row>
        <row r="1004">
          <cell r="B1004" t="str">
            <v>AR A12/1</v>
          </cell>
          <cell r="C1004" t="str">
            <v>AR A12/2</v>
          </cell>
          <cell r="D1004" t="str">
            <v>AR A12/3</v>
          </cell>
          <cell r="E1004" t="str">
            <v>AR A120/3</v>
          </cell>
          <cell r="F1004" t="str">
            <v>AR A131</v>
          </cell>
          <cell r="G1004" t="str">
            <v>AR A131/0</v>
          </cell>
          <cell r="H1004" t="str">
            <v>AR A131/1</v>
          </cell>
          <cell r="I1004" t="str">
            <v>AR A131/2</v>
          </cell>
          <cell r="J1004" t="str">
            <v>AR A131/3</v>
          </cell>
          <cell r="K1004" t="str">
            <v>AR A131/4</v>
          </cell>
          <cell r="L1004" t="str">
            <v>AR 3</v>
          </cell>
          <cell r="M1004" t="str">
            <v>AP D49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</row>
        <row r="1005">
          <cell r="B1005" t="str">
            <v>AR A12/1</v>
          </cell>
          <cell r="C1005" t="str">
            <v>AR A12/2</v>
          </cell>
          <cell r="D1005" t="str">
            <v>AR A12/3</v>
          </cell>
          <cell r="E1005" t="str">
            <v>AR A120/3</v>
          </cell>
          <cell r="F1005" t="str">
            <v>AR A131</v>
          </cell>
          <cell r="G1005" t="str">
            <v>AR A131/0</v>
          </cell>
          <cell r="H1005" t="str">
            <v>AR A131/1</v>
          </cell>
          <cell r="I1005" t="str">
            <v>AR A131/2</v>
          </cell>
          <cell r="J1005" t="str">
            <v>AR A131/3</v>
          </cell>
          <cell r="K1005" t="str">
            <v>AR A131/4</v>
          </cell>
          <cell r="L1005" t="str">
            <v>AR 3</v>
          </cell>
          <cell r="M1005" t="str">
            <v>AP D49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</row>
        <row r="1006">
          <cell r="B1006" t="str">
            <v>AR A12/1</v>
          </cell>
          <cell r="C1006" t="str">
            <v>AR A12/2</v>
          </cell>
          <cell r="D1006" t="str">
            <v>AR A12/3</v>
          </cell>
          <cell r="E1006" t="str">
            <v>AR A120/3</v>
          </cell>
          <cell r="F1006" t="str">
            <v>AR A131</v>
          </cell>
          <cell r="G1006" t="str">
            <v>AR A131/0</v>
          </cell>
          <cell r="H1006" t="str">
            <v>AR A131/1</v>
          </cell>
          <cell r="I1006" t="str">
            <v>AR A131/2</v>
          </cell>
          <cell r="J1006" t="str">
            <v>AR A131/3</v>
          </cell>
          <cell r="K1006" t="str">
            <v>AR A131/4</v>
          </cell>
          <cell r="L1006" t="str">
            <v>AR 3</v>
          </cell>
          <cell r="M1006" t="str">
            <v>AP D49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</row>
        <row r="1007">
          <cell r="B1007" t="str">
            <v>AR A12/1</v>
          </cell>
          <cell r="C1007" t="str">
            <v>AR A12/2</v>
          </cell>
          <cell r="D1007" t="str">
            <v>AR A12/3</v>
          </cell>
          <cell r="E1007" t="str">
            <v>AR A120/3</v>
          </cell>
          <cell r="F1007" t="str">
            <v>AR A131</v>
          </cell>
          <cell r="G1007" t="str">
            <v>AR A131/0</v>
          </cell>
          <cell r="H1007" t="str">
            <v>AR A131/1</v>
          </cell>
          <cell r="I1007" t="str">
            <v>AR A131/2</v>
          </cell>
          <cell r="J1007" t="str">
            <v>AR A131/3</v>
          </cell>
          <cell r="K1007" t="str">
            <v>AR A131/4</v>
          </cell>
          <cell r="L1007" t="str">
            <v>AR 3</v>
          </cell>
          <cell r="M1007" t="str">
            <v>AP D49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</row>
        <row r="1008">
          <cell r="B1008" t="str">
            <v>AR A12/1</v>
          </cell>
          <cell r="C1008" t="str">
            <v>AR A12/2</v>
          </cell>
          <cell r="D1008" t="str">
            <v>AR A12/3</v>
          </cell>
          <cell r="E1008" t="str">
            <v>AR A120/3</v>
          </cell>
          <cell r="F1008" t="str">
            <v>AR A131</v>
          </cell>
          <cell r="G1008" t="str">
            <v>AR A131/0</v>
          </cell>
          <cell r="H1008" t="str">
            <v>AR A131/1</v>
          </cell>
          <cell r="I1008" t="str">
            <v>AR A131/2</v>
          </cell>
          <cell r="J1008" t="str">
            <v>AR A131/3</v>
          </cell>
          <cell r="K1008" t="str">
            <v>AR A131/4</v>
          </cell>
          <cell r="L1008" t="str">
            <v>AR 3</v>
          </cell>
          <cell r="M1008" t="str">
            <v>AP D49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</row>
        <row r="1009">
          <cell r="B1009" t="str">
            <v>AR A12/1</v>
          </cell>
          <cell r="C1009" t="str">
            <v>AR A12/2</v>
          </cell>
          <cell r="D1009" t="str">
            <v>AR A12/3</v>
          </cell>
          <cell r="E1009" t="str">
            <v>AR A120/3</v>
          </cell>
          <cell r="F1009" t="str">
            <v>AR A131</v>
          </cell>
          <cell r="G1009" t="str">
            <v>AR A131/0</v>
          </cell>
          <cell r="H1009" t="str">
            <v>AR A131/1</v>
          </cell>
          <cell r="I1009" t="str">
            <v>AR A131/2</v>
          </cell>
          <cell r="J1009" t="str">
            <v>AR A131/3</v>
          </cell>
          <cell r="K1009" t="str">
            <v>AR A131/4</v>
          </cell>
          <cell r="L1009" t="str">
            <v>AR 3</v>
          </cell>
          <cell r="M1009" t="str">
            <v>AP D49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</row>
        <row r="1010">
          <cell r="B1010" t="str">
            <v>AR A12/1</v>
          </cell>
          <cell r="C1010" t="str">
            <v>AR A12/2</v>
          </cell>
          <cell r="D1010" t="str">
            <v>AR A12/3</v>
          </cell>
          <cell r="E1010" t="str">
            <v>AR A120/3</v>
          </cell>
          <cell r="F1010" t="str">
            <v>AR A131</v>
          </cell>
          <cell r="G1010" t="str">
            <v>AR A131/0</v>
          </cell>
          <cell r="H1010" t="str">
            <v>AR A131/1</v>
          </cell>
          <cell r="I1010" t="str">
            <v>AR A131/2</v>
          </cell>
          <cell r="J1010" t="str">
            <v>AR A131/3</v>
          </cell>
          <cell r="K1010" t="str">
            <v>AR A131/4</v>
          </cell>
          <cell r="L1010" t="str">
            <v>AR 3</v>
          </cell>
          <cell r="M1010" t="str">
            <v>AP D49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</row>
        <row r="1011">
          <cell r="B1011" t="str">
            <v>AR A12/1</v>
          </cell>
          <cell r="C1011" t="str">
            <v>AR A12/2</v>
          </cell>
          <cell r="D1011" t="str">
            <v>AR A12/3</v>
          </cell>
          <cell r="E1011" t="str">
            <v>AR A120/3</v>
          </cell>
          <cell r="F1011" t="str">
            <v>AR A131</v>
          </cell>
          <cell r="G1011" t="str">
            <v>AR A131/0</v>
          </cell>
          <cell r="H1011" t="str">
            <v>AR A131/1</v>
          </cell>
          <cell r="I1011" t="str">
            <v>AR A131/2</v>
          </cell>
          <cell r="J1011" t="str">
            <v>AR A131/3</v>
          </cell>
          <cell r="K1011" t="str">
            <v>AR A131/4</v>
          </cell>
          <cell r="L1011" t="str">
            <v>AR 3</v>
          </cell>
          <cell r="M1011" t="str">
            <v>AP D49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</row>
        <row r="1012">
          <cell r="B1012" t="str">
            <v>AR A12/1</v>
          </cell>
          <cell r="C1012" t="str">
            <v>AR A12/2</v>
          </cell>
          <cell r="D1012" t="str">
            <v>AR A12/3</v>
          </cell>
          <cell r="E1012" t="str">
            <v>AR A120/3</v>
          </cell>
          <cell r="F1012" t="str">
            <v>AR A131</v>
          </cell>
          <cell r="G1012" t="str">
            <v>AR A131/0</v>
          </cell>
          <cell r="H1012" t="str">
            <v>AR A131/1</v>
          </cell>
          <cell r="I1012" t="str">
            <v>AR A131/2</v>
          </cell>
          <cell r="J1012" t="str">
            <v>AR A131/3</v>
          </cell>
          <cell r="K1012" t="str">
            <v>AR A131/4</v>
          </cell>
          <cell r="L1012" t="str">
            <v>AR 3</v>
          </cell>
          <cell r="M1012" t="str">
            <v>AP D49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</row>
        <row r="1013">
          <cell r="B1013" t="str">
            <v>AR A12/1</v>
          </cell>
          <cell r="C1013" t="str">
            <v>AR A12/2</v>
          </cell>
          <cell r="D1013" t="str">
            <v>AR A12/3</v>
          </cell>
          <cell r="E1013" t="str">
            <v>AR A120/3</v>
          </cell>
          <cell r="F1013" t="str">
            <v>AR A131</v>
          </cell>
          <cell r="G1013" t="str">
            <v>AR A131/0</v>
          </cell>
          <cell r="H1013" t="str">
            <v>AR A131/1</v>
          </cell>
          <cell r="I1013" t="str">
            <v>AR A131/2</v>
          </cell>
          <cell r="J1013" t="str">
            <v>AR A131/3</v>
          </cell>
          <cell r="K1013" t="str">
            <v>AR A131/4</v>
          </cell>
          <cell r="L1013" t="str">
            <v>AR 3</v>
          </cell>
          <cell r="M1013" t="str">
            <v>AP D49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</row>
        <row r="1014">
          <cell r="B1014" t="str">
            <v>AR A12/1</v>
          </cell>
          <cell r="C1014" t="str">
            <v>AR A12/2</v>
          </cell>
          <cell r="D1014" t="str">
            <v>AR A12/3</v>
          </cell>
          <cell r="E1014" t="str">
            <v>AR A120/3</v>
          </cell>
          <cell r="F1014" t="str">
            <v>AR A131</v>
          </cell>
          <cell r="G1014" t="str">
            <v>AR A131/0</v>
          </cell>
          <cell r="H1014" t="str">
            <v>AR A131/1</v>
          </cell>
          <cell r="I1014" t="str">
            <v>AR A131/2</v>
          </cell>
          <cell r="J1014" t="str">
            <v>AR A131/3</v>
          </cell>
          <cell r="K1014" t="str">
            <v>AR A131/4</v>
          </cell>
          <cell r="L1014" t="str">
            <v>AR 3</v>
          </cell>
          <cell r="M1014" t="str">
            <v>AP D49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</row>
        <row r="1015">
          <cell r="B1015" t="str">
            <v>AR A12/1</v>
          </cell>
          <cell r="C1015" t="str">
            <v>AR A12/2</v>
          </cell>
          <cell r="D1015" t="str">
            <v>AR A12/3</v>
          </cell>
          <cell r="E1015" t="str">
            <v>AR A120/3</v>
          </cell>
          <cell r="F1015" t="str">
            <v>AR A131</v>
          </cell>
          <cell r="G1015" t="str">
            <v>AR A131/0</v>
          </cell>
          <cell r="H1015" t="str">
            <v>AR A131/1</v>
          </cell>
          <cell r="I1015" t="str">
            <v>AR A131/2</v>
          </cell>
          <cell r="J1015" t="str">
            <v>AR A131/3</v>
          </cell>
          <cell r="K1015" t="str">
            <v>AR A131/4</v>
          </cell>
          <cell r="L1015" t="str">
            <v>AR 3</v>
          </cell>
          <cell r="M1015" t="str">
            <v>AP D49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</row>
        <row r="1016">
          <cell r="B1016" t="str">
            <v>AR A12/1</v>
          </cell>
          <cell r="C1016" t="str">
            <v>AR A12/2</v>
          </cell>
          <cell r="D1016" t="str">
            <v>AR A12/3</v>
          </cell>
          <cell r="E1016" t="str">
            <v>AR A120/3</v>
          </cell>
          <cell r="F1016" t="str">
            <v>AR A131</v>
          </cell>
          <cell r="G1016" t="str">
            <v>AR A131/0</v>
          </cell>
          <cell r="H1016" t="str">
            <v>AR A131/1</v>
          </cell>
          <cell r="I1016" t="str">
            <v>AR A131/2</v>
          </cell>
          <cell r="J1016" t="str">
            <v>AR A131/3</v>
          </cell>
          <cell r="K1016" t="str">
            <v>AR A131/4</v>
          </cell>
          <cell r="L1016" t="str">
            <v>AR 3</v>
          </cell>
          <cell r="M1016" t="str">
            <v>AP D49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</row>
        <row r="1017">
          <cell r="B1017" t="str">
            <v>AR A12/1</v>
          </cell>
          <cell r="C1017" t="str">
            <v>AR A12/2</v>
          </cell>
          <cell r="D1017" t="str">
            <v>AR A12/3</v>
          </cell>
          <cell r="E1017" t="str">
            <v>AR A120/3</v>
          </cell>
          <cell r="F1017" t="str">
            <v>AR A131</v>
          </cell>
          <cell r="G1017" t="str">
            <v>AR A131/0</v>
          </cell>
          <cell r="H1017" t="str">
            <v>AR A131/1</v>
          </cell>
          <cell r="I1017" t="str">
            <v>AR A131/2</v>
          </cell>
          <cell r="J1017" t="str">
            <v>AR A131/3</v>
          </cell>
          <cell r="K1017" t="str">
            <v>AR A131/4</v>
          </cell>
          <cell r="L1017" t="str">
            <v>AR 3</v>
          </cell>
          <cell r="M1017" t="str">
            <v>AP D49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</row>
        <row r="1018">
          <cell r="B1018" t="str">
            <v>AR A12/1</v>
          </cell>
          <cell r="C1018" t="str">
            <v>AR A12/2</v>
          </cell>
          <cell r="D1018" t="str">
            <v>AR A12/3</v>
          </cell>
          <cell r="E1018" t="str">
            <v>AR A120/3</v>
          </cell>
          <cell r="F1018" t="str">
            <v>AR A131</v>
          </cell>
          <cell r="G1018" t="str">
            <v>AR A131/0</v>
          </cell>
          <cell r="H1018" t="str">
            <v>AR A131/1</v>
          </cell>
          <cell r="I1018" t="str">
            <v>AR A131/2</v>
          </cell>
          <cell r="J1018" t="str">
            <v>AR A131/3</v>
          </cell>
          <cell r="K1018" t="str">
            <v>AR A131/4</v>
          </cell>
          <cell r="L1018" t="str">
            <v>AR 3</v>
          </cell>
          <cell r="M1018" t="str">
            <v>AP D49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</row>
        <row r="1019">
          <cell r="B1019" t="str">
            <v>AR A12/1</v>
          </cell>
          <cell r="C1019" t="str">
            <v>AR A12/2</v>
          </cell>
          <cell r="D1019" t="str">
            <v>AR A12/3</v>
          </cell>
          <cell r="E1019" t="str">
            <v>AR A120/3</v>
          </cell>
          <cell r="F1019" t="str">
            <v>AR A131</v>
          </cell>
          <cell r="G1019" t="str">
            <v>AR A131/0</v>
          </cell>
          <cell r="H1019" t="str">
            <v>AR A131/1</v>
          </cell>
          <cell r="I1019" t="str">
            <v>AR A131/2</v>
          </cell>
          <cell r="J1019" t="str">
            <v>AR A131/3</v>
          </cell>
          <cell r="K1019" t="str">
            <v>AR A131/4</v>
          </cell>
          <cell r="L1019" t="str">
            <v>AR 3</v>
          </cell>
          <cell r="M1019" t="str">
            <v>AP D49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</row>
        <row r="1020">
          <cell r="B1020" t="str">
            <v>AR A12/1</v>
          </cell>
          <cell r="C1020" t="str">
            <v>AR A12/2</v>
          </cell>
          <cell r="D1020" t="str">
            <v>AR A12/3</v>
          </cell>
          <cell r="E1020" t="str">
            <v>AR A120/3</v>
          </cell>
          <cell r="F1020" t="str">
            <v>AR A131</v>
          </cell>
          <cell r="G1020" t="str">
            <v>AR A131/0</v>
          </cell>
          <cell r="H1020" t="str">
            <v>AR A131/1</v>
          </cell>
          <cell r="I1020" t="str">
            <v>AR A131/2</v>
          </cell>
          <cell r="J1020" t="str">
            <v>AR A131/3</v>
          </cell>
          <cell r="K1020" t="str">
            <v>AR A131/4</v>
          </cell>
          <cell r="L1020" t="str">
            <v>AR 3</v>
          </cell>
          <cell r="M1020" t="str">
            <v>AP D49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</row>
        <row r="1021">
          <cell r="B1021" t="str">
            <v>AR A12/1</v>
          </cell>
          <cell r="C1021" t="str">
            <v>AR A12/2</v>
          </cell>
          <cell r="D1021" t="str">
            <v>AR A12/3</v>
          </cell>
          <cell r="E1021" t="str">
            <v>AR A120/3</v>
          </cell>
          <cell r="F1021" t="str">
            <v>AR A131</v>
          </cell>
          <cell r="G1021" t="str">
            <v>AR A131/0</v>
          </cell>
          <cell r="H1021" t="str">
            <v>AR A131/1</v>
          </cell>
          <cell r="I1021" t="str">
            <v>AR A131/2</v>
          </cell>
          <cell r="J1021" t="str">
            <v>AR A131/3</v>
          </cell>
          <cell r="K1021" t="str">
            <v>AR A131/4</v>
          </cell>
          <cell r="L1021" t="str">
            <v>AR 3</v>
          </cell>
          <cell r="M1021" t="str">
            <v>AP D49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</row>
        <row r="1022">
          <cell r="B1022" t="str">
            <v>AR A12/1</v>
          </cell>
          <cell r="C1022" t="str">
            <v>AR A12/2</v>
          </cell>
          <cell r="D1022" t="str">
            <v>AR A12/3</v>
          </cell>
          <cell r="E1022" t="str">
            <v>AR A120/3</v>
          </cell>
          <cell r="F1022" t="str">
            <v>AR A131</v>
          </cell>
          <cell r="G1022" t="str">
            <v>AR A131/0</v>
          </cell>
          <cell r="H1022" t="str">
            <v>AR A131/1</v>
          </cell>
          <cell r="I1022" t="str">
            <v>AR A131/2</v>
          </cell>
          <cell r="J1022" t="str">
            <v>AR A131/3</v>
          </cell>
          <cell r="K1022" t="str">
            <v>AR A131/4</v>
          </cell>
          <cell r="L1022" t="str">
            <v>AR 3</v>
          </cell>
          <cell r="M1022" t="str">
            <v>AP D49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</row>
        <row r="1023">
          <cell r="B1023" t="str">
            <v>AR A12/1</v>
          </cell>
          <cell r="C1023" t="str">
            <v>AR A12/2</v>
          </cell>
          <cell r="D1023" t="str">
            <v>AR A12/3</v>
          </cell>
          <cell r="E1023" t="str">
            <v>AR A120/3</v>
          </cell>
          <cell r="F1023" t="str">
            <v>AR A131</v>
          </cell>
          <cell r="G1023" t="str">
            <v>AR A131/0</v>
          </cell>
          <cell r="H1023" t="str">
            <v>AR A131/1</v>
          </cell>
          <cell r="I1023" t="str">
            <v>AR A131/2</v>
          </cell>
          <cell r="J1023" t="str">
            <v>AR A131/3</v>
          </cell>
          <cell r="K1023" t="str">
            <v>AR A131/4</v>
          </cell>
          <cell r="L1023" t="str">
            <v>AR 3</v>
          </cell>
          <cell r="M1023" t="str">
            <v>AP D49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</row>
        <row r="1024">
          <cell r="B1024" t="str">
            <v>AR A12/1</v>
          </cell>
          <cell r="C1024" t="str">
            <v>AR A12/2</v>
          </cell>
          <cell r="D1024" t="str">
            <v>AR A12/3</v>
          </cell>
          <cell r="E1024" t="str">
            <v>AR A120/3</v>
          </cell>
          <cell r="F1024" t="str">
            <v>AR A131</v>
          </cell>
          <cell r="G1024" t="str">
            <v>AR A131/0</v>
          </cell>
          <cell r="H1024" t="str">
            <v>AR A131/1</v>
          </cell>
          <cell r="I1024" t="str">
            <v>AR A131/2</v>
          </cell>
          <cell r="J1024" t="str">
            <v>AR A131/3</v>
          </cell>
          <cell r="K1024" t="str">
            <v>AR A131/4</v>
          </cell>
          <cell r="L1024" t="str">
            <v>AR 3</v>
          </cell>
          <cell r="M1024" t="str">
            <v>AP D49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</row>
        <row r="1025">
          <cell r="B1025" t="str">
            <v>AR A12/1</v>
          </cell>
          <cell r="C1025" t="str">
            <v>AR A12/2</v>
          </cell>
          <cell r="D1025" t="str">
            <v>AR A12/3</v>
          </cell>
          <cell r="E1025" t="str">
            <v>AR A120/3</v>
          </cell>
          <cell r="F1025" t="str">
            <v>AR A131</v>
          </cell>
          <cell r="G1025" t="str">
            <v>AR A131/0</v>
          </cell>
          <cell r="H1025" t="str">
            <v>AR A131/1</v>
          </cell>
          <cell r="I1025" t="str">
            <v>AR A131/2</v>
          </cell>
          <cell r="J1025" t="str">
            <v>AR A131/3</v>
          </cell>
          <cell r="K1025" t="str">
            <v>AR A131/4</v>
          </cell>
          <cell r="L1025" t="str">
            <v>AR 3</v>
          </cell>
          <cell r="M1025" t="str">
            <v>AP D49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</row>
        <row r="1026">
          <cell r="B1026" t="str">
            <v>AR A12/1</v>
          </cell>
          <cell r="C1026" t="str">
            <v>AR A12/2</v>
          </cell>
          <cell r="D1026" t="str">
            <v>AR A12/3</v>
          </cell>
          <cell r="E1026" t="str">
            <v>AR A120/3</v>
          </cell>
          <cell r="F1026" t="str">
            <v>AR A131</v>
          </cell>
          <cell r="G1026" t="str">
            <v>AR A131/0</v>
          </cell>
          <cell r="H1026" t="str">
            <v>AR A131/1</v>
          </cell>
          <cell r="I1026" t="str">
            <v>AR A131/2</v>
          </cell>
          <cell r="J1026" t="str">
            <v>AR A131/3</v>
          </cell>
          <cell r="K1026" t="str">
            <v>AR A131/4</v>
          </cell>
          <cell r="L1026" t="str">
            <v>AR 3</v>
          </cell>
          <cell r="M1026" t="str">
            <v>AP D49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</row>
        <row r="1027">
          <cell r="B1027" t="str">
            <v>AR A12/1</v>
          </cell>
          <cell r="C1027" t="str">
            <v>AR A12/2</v>
          </cell>
          <cell r="D1027" t="str">
            <v>AR A12/3</v>
          </cell>
          <cell r="E1027" t="str">
            <v>AR A120/3</v>
          </cell>
          <cell r="F1027" t="str">
            <v>AR A131</v>
          </cell>
          <cell r="G1027" t="str">
            <v>AR A131/0</v>
          </cell>
          <cell r="H1027" t="str">
            <v>AR A131/1</v>
          </cell>
          <cell r="I1027" t="str">
            <v>AR A131/2</v>
          </cell>
          <cell r="J1027" t="str">
            <v>AR A131/3</v>
          </cell>
          <cell r="K1027" t="str">
            <v>AR A131/4</v>
          </cell>
          <cell r="L1027" t="str">
            <v>AR 3</v>
          </cell>
          <cell r="M1027" t="str">
            <v>AP D49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</row>
        <row r="1028">
          <cell r="B1028" t="str">
            <v>AR A12/1</v>
          </cell>
          <cell r="C1028" t="str">
            <v>AR A12/2</v>
          </cell>
          <cell r="D1028" t="str">
            <v>AR A12/3</v>
          </cell>
          <cell r="E1028" t="str">
            <v>AR A120/3</v>
          </cell>
          <cell r="F1028" t="str">
            <v>AR A131</v>
          </cell>
          <cell r="G1028" t="str">
            <v>AR A131/0</v>
          </cell>
          <cell r="H1028" t="str">
            <v>AR A131/1</v>
          </cell>
          <cell r="I1028" t="str">
            <v>AR A131/2</v>
          </cell>
          <cell r="J1028" t="str">
            <v>AR A131/3</v>
          </cell>
          <cell r="K1028" t="str">
            <v>AR A131/4</v>
          </cell>
          <cell r="L1028" t="str">
            <v>AR 3</v>
          </cell>
          <cell r="M1028" t="str">
            <v>AP D49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</row>
        <row r="1029">
          <cell r="B1029" t="str">
            <v>AR A12/1</v>
          </cell>
          <cell r="C1029" t="str">
            <v>AR A12/2</v>
          </cell>
          <cell r="D1029" t="str">
            <v>AR A12/3</v>
          </cell>
          <cell r="E1029" t="str">
            <v>AR A120/3</v>
          </cell>
          <cell r="F1029" t="str">
            <v>AR A131</v>
          </cell>
          <cell r="G1029" t="str">
            <v>AR A131/0</v>
          </cell>
          <cell r="H1029" t="str">
            <v>AR A131/1</v>
          </cell>
          <cell r="I1029" t="str">
            <v>AR A131/2</v>
          </cell>
          <cell r="J1029" t="str">
            <v>AR A131/3</v>
          </cell>
          <cell r="K1029" t="str">
            <v>AR A131/4</v>
          </cell>
          <cell r="L1029" t="str">
            <v>AR 3</v>
          </cell>
          <cell r="M1029" t="str">
            <v>AP D49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</row>
        <row r="1030">
          <cell r="B1030" t="str">
            <v>AR A12/1</v>
          </cell>
          <cell r="C1030" t="str">
            <v>AR A12/2</v>
          </cell>
          <cell r="D1030" t="str">
            <v>AR A12/3</v>
          </cell>
          <cell r="E1030" t="str">
            <v>AR A120/3</v>
          </cell>
          <cell r="F1030" t="str">
            <v>AR A131</v>
          </cell>
          <cell r="G1030" t="str">
            <v>AR A131/0</v>
          </cell>
          <cell r="H1030" t="str">
            <v>AR A131/1</v>
          </cell>
          <cell r="I1030" t="str">
            <v>AR A131/2</v>
          </cell>
          <cell r="J1030" t="str">
            <v>AR A131/3</v>
          </cell>
          <cell r="K1030" t="str">
            <v>AR A131/4</v>
          </cell>
          <cell r="L1030" t="str">
            <v>AR 3</v>
          </cell>
          <cell r="M1030" t="str">
            <v>AP D49</v>
          </cell>
          <cell r="N1030">
            <v>0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</row>
        <row r="1031">
          <cell r="B1031" t="str">
            <v>AR A12/1</v>
          </cell>
          <cell r="C1031" t="str">
            <v>AR A12/2</v>
          </cell>
          <cell r="D1031" t="str">
            <v>AR A12/3</v>
          </cell>
          <cell r="E1031" t="str">
            <v>AR A120/3</v>
          </cell>
          <cell r="F1031" t="str">
            <v>AR A131</v>
          </cell>
          <cell r="G1031" t="str">
            <v>AR A131/0</v>
          </cell>
          <cell r="H1031" t="str">
            <v>AR A131/1</v>
          </cell>
          <cell r="I1031" t="str">
            <v>AR A131/2</v>
          </cell>
          <cell r="J1031" t="str">
            <v>AR A131/3</v>
          </cell>
          <cell r="K1031" t="str">
            <v>AR A131/4</v>
          </cell>
          <cell r="L1031" t="str">
            <v>AR 3</v>
          </cell>
          <cell r="M1031" t="str">
            <v>AP D49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</row>
        <row r="1032">
          <cell r="B1032" t="str">
            <v>AR A12/1</v>
          </cell>
          <cell r="C1032" t="str">
            <v>AR A12/2</v>
          </cell>
          <cell r="D1032" t="str">
            <v>AR A12/3</v>
          </cell>
          <cell r="E1032" t="str">
            <v>AR A120/3</v>
          </cell>
          <cell r="F1032" t="str">
            <v>AR A131</v>
          </cell>
          <cell r="G1032" t="str">
            <v>AR A131/0</v>
          </cell>
          <cell r="H1032" t="str">
            <v>AR A131/1</v>
          </cell>
          <cell r="I1032" t="str">
            <v>AR A131/2</v>
          </cell>
          <cell r="J1032" t="str">
            <v>AR A131/3</v>
          </cell>
          <cell r="K1032" t="str">
            <v>AR A131/4</v>
          </cell>
          <cell r="L1032" t="str">
            <v>AR 3</v>
          </cell>
          <cell r="M1032" t="str">
            <v>AP D49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</row>
        <row r="1033">
          <cell r="B1033" t="str">
            <v>AR A12/1</v>
          </cell>
          <cell r="C1033" t="str">
            <v>AR A12/2</v>
          </cell>
          <cell r="D1033" t="str">
            <v>AR A12/3</v>
          </cell>
          <cell r="E1033" t="str">
            <v>AR A120/3</v>
          </cell>
          <cell r="F1033" t="str">
            <v>AR A131</v>
          </cell>
          <cell r="G1033" t="str">
            <v>AR A131/0</v>
          </cell>
          <cell r="H1033" t="str">
            <v>AR A131/1</v>
          </cell>
          <cell r="I1033" t="str">
            <v>AR A131/2</v>
          </cell>
          <cell r="J1033" t="str">
            <v>AR A131/3</v>
          </cell>
          <cell r="K1033" t="str">
            <v>AR A131/4</v>
          </cell>
          <cell r="L1033" t="str">
            <v>AR 3</v>
          </cell>
          <cell r="M1033" t="str">
            <v>AP D49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</row>
        <row r="1034">
          <cell r="B1034" t="str">
            <v>AR A12/1</v>
          </cell>
          <cell r="C1034" t="str">
            <v>AR A12/2</v>
          </cell>
          <cell r="D1034" t="str">
            <v>AR A12/3</v>
          </cell>
          <cell r="E1034" t="str">
            <v>AR A120/3</v>
          </cell>
          <cell r="F1034" t="str">
            <v>AR A131</v>
          </cell>
          <cell r="G1034" t="str">
            <v>AR A131/0</v>
          </cell>
          <cell r="H1034" t="str">
            <v>AR A131/1</v>
          </cell>
          <cell r="I1034" t="str">
            <v>AR A131/2</v>
          </cell>
          <cell r="J1034" t="str">
            <v>AR A131/3</v>
          </cell>
          <cell r="K1034" t="str">
            <v>AR A131/4</v>
          </cell>
          <cell r="L1034" t="str">
            <v>AR 3</v>
          </cell>
          <cell r="M1034" t="str">
            <v>AP D49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</row>
        <row r="1035">
          <cell r="B1035" t="str">
            <v>AR A12/1</v>
          </cell>
          <cell r="C1035" t="str">
            <v>AR A12/2</v>
          </cell>
          <cell r="D1035" t="str">
            <v>AR A12/3</v>
          </cell>
          <cell r="E1035" t="str">
            <v>AR A120/3</v>
          </cell>
          <cell r="F1035" t="str">
            <v>AR A131</v>
          </cell>
          <cell r="G1035" t="str">
            <v>AR A131/0</v>
          </cell>
          <cell r="H1035" t="str">
            <v>AR A131/1</v>
          </cell>
          <cell r="I1035" t="str">
            <v>AR A131/2</v>
          </cell>
          <cell r="J1035" t="str">
            <v>AR A131/3</v>
          </cell>
          <cell r="K1035" t="str">
            <v>AR A131/4</v>
          </cell>
          <cell r="L1035" t="str">
            <v>AR 3</v>
          </cell>
          <cell r="M1035" t="str">
            <v>AP D49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</row>
        <row r="1036">
          <cell r="B1036" t="str">
            <v>AR A12/1</v>
          </cell>
          <cell r="C1036" t="str">
            <v>AR A12/2</v>
          </cell>
          <cell r="D1036" t="str">
            <v>AR A12/3</v>
          </cell>
          <cell r="E1036" t="str">
            <v>AR A120/3</v>
          </cell>
          <cell r="F1036" t="str">
            <v>AR A131</v>
          </cell>
          <cell r="G1036" t="str">
            <v>AR A131/0</v>
          </cell>
          <cell r="H1036" t="str">
            <v>AR A131/1</v>
          </cell>
          <cell r="I1036" t="str">
            <v>AR A131/2</v>
          </cell>
          <cell r="J1036" t="str">
            <v>AR A131/3</v>
          </cell>
          <cell r="K1036" t="str">
            <v>AR A131/4</v>
          </cell>
          <cell r="L1036" t="str">
            <v>AR 3</v>
          </cell>
          <cell r="M1036" t="str">
            <v>AP D49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</row>
        <row r="1037">
          <cell r="B1037" t="str">
            <v>AR A12/1</v>
          </cell>
          <cell r="C1037" t="str">
            <v>AR A12/2</v>
          </cell>
          <cell r="D1037" t="str">
            <v>AR A12/3</v>
          </cell>
          <cell r="E1037" t="str">
            <v>AR A120/3</v>
          </cell>
          <cell r="F1037" t="str">
            <v>AR A131</v>
          </cell>
          <cell r="G1037" t="str">
            <v>AR A131/0</v>
          </cell>
          <cell r="H1037" t="str">
            <v>AR A131/1</v>
          </cell>
          <cell r="I1037" t="str">
            <v>AR A131/2</v>
          </cell>
          <cell r="J1037" t="str">
            <v>AR A131/3</v>
          </cell>
          <cell r="K1037" t="str">
            <v>AR A131/4</v>
          </cell>
          <cell r="L1037" t="str">
            <v>AR 3</v>
          </cell>
          <cell r="M1037" t="str">
            <v>AP D49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</row>
        <row r="1038">
          <cell r="B1038" t="str">
            <v>AR A12/1</v>
          </cell>
          <cell r="C1038" t="str">
            <v>AR A12/2</v>
          </cell>
          <cell r="D1038" t="str">
            <v>AR A12/3</v>
          </cell>
          <cell r="E1038" t="str">
            <v>AR A120/3</v>
          </cell>
          <cell r="F1038" t="str">
            <v>AR A131</v>
          </cell>
          <cell r="G1038" t="str">
            <v>AR A131/0</v>
          </cell>
          <cell r="H1038" t="str">
            <v>AR A131/1</v>
          </cell>
          <cell r="I1038" t="str">
            <v>AR A131/2</v>
          </cell>
          <cell r="J1038" t="str">
            <v>AR A131/3</v>
          </cell>
          <cell r="K1038" t="str">
            <v>AR A131/4</v>
          </cell>
          <cell r="L1038" t="str">
            <v>AR 3</v>
          </cell>
          <cell r="M1038" t="str">
            <v>AP D49</v>
          </cell>
          <cell r="N1038">
            <v>0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</row>
        <row r="1039">
          <cell r="B1039" t="str">
            <v>AR A12/1</v>
          </cell>
          <cell r="C1039" t="str">
            <v>AR A12/2</v>
          </cell>
          <cell r="D1039" t="str">
            <v>AR A12/3</v>
          </cell>
          <cell r="E1039" t="str">
            <v>AR A120/3</v>
          </cell>
          <cell r="F1039" t="str">
            <v>AR A131</v>
          </cell>
          <cell r="G1039" t="str">
            <v>AR A131/0</v>
          </cell>
          <cell r="H1039" t="str">
            <v>AR A131/1</v>
          </cell>
          <cell r="I1039" t="str">
            <v>AR A131/2</v>
          </cell>
          <cell r="J1039" t="str">
            <v>AR A131/3</v>
          </cell>
          <cell r="K1039" t="str">
            <v>AR A131/4</v>
          </cell>
          <cell r="L1039" t="str">
            <v>AR 3</v>
          </cell>
          <cell r="M1039" t="str">
            <v>AP D49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</row>
        <row r="1040">
          <cell r="B1040" t="str">
            <v>AR A12/1</v>
          </cell>
          <cell r="C1040" t="str">
            <v>AR A12/2</v>
          </cell>
          <cell r="D1040" t="str">
            <v>AR A12/3</v>
          </cell>
          <cell r="E1040" t="str">
            <v>AR A120/3</v>
          </cell>
          <cell r="F1040" t="str">
            <v>AR A131</v>
          </cell>
          <cell r="G1040" t="str">
            <v>AR A131/0</v>
          </cell>
          <cell r="H1040" t="str">
            <v>AR A131/1</v>
          </cell>
          <cell r="I1040" t="str">
            <v>AR A131/2</v>
          </cell>
          <cell r="J1040" t="str">
            <v>AR A131/3</v>
          </cell>
          <cell r="K1040" t="str">
            <v>AR A131/4</v>
          </cell>
          <cell r="L1040" t="str">
            <v>AR 3</v>
          </cell>
          <cell r="M1040" t="str">
            <v>AP D49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</row>
        <row r="1041">
          <cell r="B1041" t="str">
            <v>AR A12/1</v>
          </cell>
          <cell r="C1041" t="str">
            <v>AR A12/2</v>
          </cell>
          <cell r="D1041" t="str">
            <v>AR A12/3</v>
          </cell>
          <cell r="E1041" t="str">
            <v>AR A120/3</v>
          </cell>
          <cell r="F1041" t="str">
            <v>AR A131</v>
          </cell>
          <cell r="G1041" t="str">
            <v>AR A131/0</v>
          </cell>
          <cell r="H1041" t="str">
            <v>AR A131/1</v>
          </cell>
          <cell r="I1041" t="str">
            <v>AR A131/2</v>
          </cell>
          <cell r="J1041" t="str">
            <v>AR A131/3</v>
          </cell>
          <cell r="K1041" t="str">
            <v>AR A131/4</v>
          </cell>
          <cell r="L1041" t="str">
            <v>AR 3</v>
          </cell>
          <cell r="M1041" t="str">
            <v>AP D49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</row>
        <row r="1042">
          <cell r="B1042" t="str">
            <v>AR A12/1</v>
          </cell>
          <cell r="C1042" t="str">
            <v>AR A12/2</v>
          </cell>
          <cell r="D1042" t="str">
            <v>AR A12/3</v>
          </cell>
          <cell r="E1042" t="str">
            <v>AR A120/3</v>
          </cell>
          <cell r="F1042" t="str">
            <v>AR A131</v>
          </cell>
          <cell r="G1042" t="str">
            <v>AR A131/0</v>
          </cell>
          <cell r="H1042" t="str">
            <v>AR A131/1</v>
          </cell>
          <cell r="I1042" t="str">
            <v>AR A131/2</v>
          </cell>
          <cell r="J1042" t="str">
            <v>AR A131/3</v>
          </cell>
          <cell r="K1042" t="str">
            <v>AR A131/4</v>
          </cell>
          <cell r="L1042" t="str">
            <v>AR 3</v>
          </cell>
          <cell r="M1042" t="str">
            <v>AP D49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</row>
        <row r="1043">
          <cell r="B1043" t="str">
            <v>AR A12/1</v>
          </cell>
          <cell r="C1043" t="str">
            <v>AR A12/2</v>
          </cell>
          <cell r="D1043" t="str">
            <v>AR A12/3</v>
          </cell>
          <cell r="E1043" t="str">
            <v>AR A120/3</v>
          </cell>
          <cell r="F1043" t="str">
            <v>AR A131</v>
          </cell>
          <cell r="G1043" t="str">
            <v>AR A131/0</v>
          </cell>
          <cell r="H1043" t="str">
            <v>AR A131/1</v>
          </cell>
          <cell r="I1043" t="str">
            <v>AR A131/2</v>
          </cell>
          <cell r="J1043" t="str">
            <v>AR A131/3</v>
          </cell>
          <cell r="K1043" t="str">
            <v>AR A131/4</v>
          </cell>
          <cell r="L1043" t="str">
            <v>AR 3</v>
          </cell>
          <cell r="M1043" t="str">
            <v>AP D49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</row>
        <row r="1044">
          <cell r="B1044" t="str">
            <v>AR A12/1</v>
          </cell>
          <cell r="C1044" t="str">
            <v>AR A12/2</v>
          </cell>
          <cell r="D1044" t="str">
            <v>AR A12/3</v>
          </cell>
          <cell r="E1044" t="str">
            <v>AR A120/3</v>
          </cell>
          <cell r="F1044" t="str">
            <v>AR A131</v>
          </cell>
          <cell r="G1044" t="str">
            <v>AR A131/0</v>
          </cell>
          <cell r="H1044" t="str">
            <v>AR A131/1</v>
          </cell>
          <cell r="I1044" t="str">
            <v>AR A131/2</v>
          </cell>
          <cell r="J1044" t="str">
            <v>AR A131/3</v>
          </cell>
          <cell r="K1044" t="str">
            <v>AR A131/4</v>
          </cell>
          <cell r="L1044" t="str">
            <v>AR 3</v>
          </cell>
          <cell r="M1044" t="str">
            <v>AP D49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</row>
        <row r="1045">
          <cell r="B1045" t="str">
            <v>AR A12/1</v>
          </cell>
          <cell r="C1045" t="str">
            <v>AR A12/2</v>
          </cell>
          <cell r="D1045" t="str">
            <v>AR A12/3</v>
          </cell>
          <cell r="E1045" t="str">
            <v>AR A120/3</v>
          </cell>
          <cell r="F1045" t="str">
            <v>AR A131</v>
          </cell>
          <cell r="G1045" t="str">
            <v>AR A131/0</v>
          </cell>
          <cell r="H1045" t="str">
            <v>AR A131/1</v>
          </cell>
          <cell r="I1045" t="str">
            <v>AR A131/2</v>
          </cell>
          <cell r="J1045" t="str">
            <v>AR A131/3</v>
          </cell>
          <cell r="K1045" t="str">
            <v>AR A131/4</v>
          </cell>
          <cell r="L1045" t="str">
            <v>AR 3</v>
          </cell>
          <cell r="M1045" t="str">
            <v>AP D49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</row>
        <row r="1046">
          <cell r="B1046" t="str">
            <v>AR A12/1</v>
          </cell>
          <cell r="C1046" t="str">
            <v>AR A12/2</v>
          </cell>
          <cell r="D1046" t="str">
            <v>AR A12/3</v>
          </cell>
          <cell r="E1046" t="str">
            <v>AR A120/3</v>
          </cell>
          <cell r="F1046" t="str">
            <v>AR A131</v>
          </cell>
          <cell r="G1046" t="str">
            <v>AR A131/0</v>
          </cell>
          <cell r="H1046" t="str">
            <v>AR A131/1</v>
          </cell>
          <cell r="I1046" t="str">
            <v>AR A131/2</v>
          </cell>
          <cell r="J1046" t="str">
            <v>AR A131/3</v>
          </cell>
          <cell r="K1046" t="str">
            <v>AR A131/4</v>
          </cell>
          <cell r="L1046" t="str">
            <v>AR 3</v>
          </cell>
          <cell r="M1046" t="str">
            <v>AP D49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</row>
        <row r="1047">
          <cell r="B1047" t="str">
            <v>AR A12/1</v>
          </cell>
          <cell r="C1047" t="str">
            <v>AR A12/2</v>
          </cell>
          <cell r="D1047" t="str">
            <v>AR A12/3</v>
          </cell>
          <cell r="E1047" t="str">
            <v>AR A120/3</v>
          </cell>
          <cell r="F1047" t="str">
            <v>AR A131</v>
          </cell>
          <cell r="G1047" t="str">
            <v>AR A131/0</v>
          </cell>
          <cell r="H1047" t="str">
            <v>AR A131/1</v>
          </cell>
          <cell r="I1047" t="str">
            <v>AR A131/2</v>
          </cell>
          <cell r="J1047" t="str">
            <v>AR A131/3</v>
          </cell>
          <cell r="K1047" t="str">
            <v>AR A131/4</v>
          </cell>
          <cell r="L1047" t="str">
            <v>AR 3</v>
          </cell>
          <cell r="M1047" t="str">
            <v>AP D49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</row>
        <row r="1048">
          <cell r="B1048" t="str">
            <v>AR A12/1</v>
          </cell>
          <cell r="C1048" t="str">
            <v>AR A12/2</v>
          </cell>
          <cell r="D1048" t="str">
            <v>AR A12/3</v>
          </cell>
          <cell r="E1048" t="str">
            <v>AR A120/3</v>
          </cell>
          <cell r="F1048" t="str">
            <v>AR A131</v>
          </cell>
          <cell r="G1048" t="str">
            <v>AR A131/0</v>
          </cell>
          <cell r="H1048" t="str">
            <v>AR A131/1</v>
          </cell>
          <cell r="I1048" t="str">
            <v>AR A131/2</v>
          </cell>
          <cell r="J1048" t="str">
            <v>AR A131/3</v>
          </cell>
          <cell r="K1048" t="str">
            <v>AR A131/4</v>
          </cell>
          <cell r="L1048" t="str">
            <v>AR 3</v>
          </cell>
          <cell r="M1048" t="str">
            <v>AP D49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</row>
        <row r="1049">
          <cell r="B1049" t="str">
            <v>AP1</v>
          </cell>
          <cell r="C1049" t="str">
            <v>AR 21</v>
          </cell>
          <cell r="D1049" t="str">
            <v>AR A1071/10</v>
          </cell>
          <cell r="E1049" t="str">
            <v>AR A1214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  <cell r="K1049">
            <v>0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</row>
        <row r="1050">
          <cell r="B1050" t="str">
            <v>AP1</v>
          </cell>
          <cell r="C1050" t="str">
            <v>AR 21</v>
          </cell>
          <cell r="D1050" t="str">
            <v>AR A1071/10</v>
          </cell>
          <cell r="E1050" t="str">
            <v>AR A1214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</row>
        <row r="1051">
          <cell r="B1051" t="str">
            <v>AP1</v>
          </cell>
          <cell r="C1051" t="str">
            <v>AR 21</v>
          </cell>
          <cell r="D1051" t="str">
            <v>AR A1071/10</v>
          </cell>
          <cell r="E1051" t="str">
            <v>AR A1214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</row>
        <row r="1052">
          <cell r="B1052" t="str">
            <v>AP1</v>
          </cell>
          <cell r="C1052" t="str">
            <v>AR 21</v>
          </cell>
          <cell r="D1052" t="str">
            <v>AR A1071/10</v>
          </cell>
          <cell r="E1052" t="str">
            <v>AR A1214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</row>
        <row r="1053">
          <cell r="B1053" t="str">
            <v>AP1</v>
          </cell>
          <cell r="C1053" t="str">
            <v>AR 21</v>
          </cell>
          <cell r="D1053" t="str">
            <v>AR A1071/10</v>
          </cell>
          <cell r="E1053" t="str">
            <v>AR A1214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</row>
        <row r="1054">
          <cell r="B1054" t="str">
            <v>AP1</v>
          </cell>
          <cell r="C1054" t="str">
            <v>AR 21</v>
          </cell>
          <cell r="D1054" t="str">
            <v>AR A1071/10</v>
          </cell>
          <cell r="E1054" t="str">
            <v>AR A1214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</row>
        <row r="1055">
          <cell r="B1055" t="str">
            <v>AP1</v>
          </cell>
          <cell r="C1055" t="str">
            <v>AR 21</v>
          </cell>
          <cell r="D1055" t="str">
            <v>AR A1071/10</v>
          </cell>
          <cell r="E1055" t="str">
            <v>AR A1214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</row>
        <row r="1056">
          <cell r="B1056" t="str">
            <v>AP1</v>
          </cell>
          <cell r="C1056" t="str">
            <v>AR 21</v>
          </cell>
          <cell r="D1056" t="str">
            <v>AR A1071/10</v>
          </cell>
          <cell r="E1056" t="str">
            <v>AR A1214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</row>
        <row r="1057">
          <cell r="B1057" t="str">
            <v>AP1</v>
          </cell>
          <cell r="C1057" t="str">
            <v>AR 21</v>
          </cell>
          <cell r="D1057" t="str">
            <v>AR A1071/10</v>
          </cell>
          <cell r="E1057" t="str">
            <v>AR A1214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M1057">
            <v>0</v>
          </cell>
          <cell r="N1057">
            <v>0</v>
          </cell>
          <cell r="O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</row>
        <row r="1058">
          <cell r="B1058" t="str">
            <v>AP1</v>
          </cell>
          <cell r="C1058" t="str">
            <v>AR 21</v>
          </cell>
          <cell r="D1058" t="str">
            <v>AR A1071/10</v>
          </cell>
          <cell r="E1058" t="str">
            <v>AR A1214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M1058">
            <v>0</v>
          </cell>
          <cell r="N1058">
            <v>0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</row>
        <row r="1059">
          <cell r="B1059" t="str">
            <v>AP1</v>
          </cell>
          <cell r="C1059" t="str">
            <v>AR 21</v>
          </cell>
          <cell r="D1059" t="str">
            <v>AR A1071/10</v>
          </cell>
          <cell r="E1059" t="str">
            <v>AR A1214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</row>
        <row r="1060">
          <cell r="B1060" t="str">
            <v>AP1</v>
          </cell>
          <cell r="C1060" t="str">
            <v>AR 21</v>
          </cell>
          <cell r="D1060" t="str">
            <v>AR A1071/10</v>
          </cell>
          <cell r="E1060" t="str">
            <v>AR A1214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</row>
        <row r="1061">
          <cell r="B1061" t="str">
            <v>AP1</v>
          </cell>
          <cell r="C1061" t="str">
            <v>AR 21</v>
          </cell>
          <cell r="D1061" t="str">
            <v>AR A1071/10</v>
          </cell>
          <cell r="E1061" t="str">
            <v>AR A1214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</row>
        <row r="1062">
          <cell r="B1062" t="str">
            <v>AP1</v>
          </cell>
          <cell r="C1062" t="str">
            <v>AR 21</v>
          </cell>
          <cell r="D1062" t="str">
            <v>AR A1071/10</v>
          </cell>
          <cell r="E1062" t="str">
            <v>AR A1214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</row>
        <row r="1063">
          <cell r="B1063" t="str">
            <v>AP1</v>
          </cell>
          <cell r="C1063" t="str">
            <v>AR 21</v>
          </cell>
          <cell r="D1063" t="str">
            <v>AR A1071/10</v>
          </cell>
          <cell r="E1063" t="str">
            <v>AR A1214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</row>
        <row r="1064">
          <cell r="B1064" t="str">
            <v>AP1</v>
          </cell>
          <cell r="C1064" t="str">
            <v>AR 21</v>
          </cell>
          <cell r="D1064" t="str">
            <v>AR A1071/10</v>
          </cell>
          <cell r="E1064" t="str">
            <v>AR A1214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</row>
        <row r="1065">
          <cell r="B1065" t="str">
            <v>AP1</v>
          </cell>
          <cell r="C1065" t="str">
            <v>AR 21</v>
          </cell>
          <cell r="D1065" t="str">
            <v>AR A1071/10</v>
          </cell>
          <cell r="E1065" t="str">
            <v>AR A1214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</row>
        <row r="1066">
          <cell r="B1066" t="str">
            <v>AP1</v>
          </cell>
          <cell r="C1066" t="str">
            <v>AR 21</v>
          </cell>
          <cell r="D1066" t="str">
            <v>AR A1071/10</v>
          </cell>
          <cell r="E1066" t="str">
            <v>AR A1214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</row>
        <row r="1067">
          <cell r="B1067" t="str">
            <v>AP1</v>
          </cell>
          <cell r="C1067" t="str">
            <v>AR 21</v>
          </cell>
          <cell r="D1067" t="str">
            <v>AR A1071/10</v>
          </cell>
          <cell r="E1067" t="str">
            <v>AR A1214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</row>
        <row r="1068">
          <cell r="B1068" t="str">
            <v>AP1</v>
          </cell>
          <cell r="C1068" t="str">
            <v>AR 21</v>
          </cell>
          <cell r="D1068" t="str">
            <v>AR A1071/10</v>
          </cell>
          <cell r="E1068" t="str">
            <v>AR A1214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</row>
        <row r="1069">
          <cell r="B1069" t="str">
            <v>AP1</v>
          </cell>
          <cell r="C1069" t="str">
            <v>AR 21</v>
          </cell>
          <cell r="D1069" t="str">
            <v>AR A1071/10</v>
          </cell>
          <cell r="E1069" t="str">
            <v>AR A1214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</row>
        <row r="1070">
          <cell r="B1070" t="str">
            <v>AP1</v>
          </cell>
          <cell r="C1070" t="str">
            <v>AR 21</v>
          </cell>
          <cell r="D1070" t="str">
            <v>AR A1071/10</v>
          </cell>
          <cell r="E1070" t="str">
            <v>AR A1214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</row>
        <row r="1071">
          <cell r="B1071" t="str">
            <v>AP1</v>
          </cell>
          <cell r="C1071" t="str">
            <v>AR 21</v>
          </cell>
          <cell r="D1071" t="str">
            <v>AR A1071/10</v>
          </cell>
          <cell r="E1071" t="str">
            <v>AR A1214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</row>
        <row r="1072">
          <cell r="B1072" t="str">
            <v>AP1</v>
          </cell>
          <cell r="C1072" t="str">
            <v>AR 21</v>
          </cell>
          <cell r="D1072" t="str">
            <v>AR A1071/10</v>
          </cell>
          <cell r="E1072" t="str">
            <v>AR A1214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</row>
        <row r="1073">
          <cell r="B1073" t="str">
            <v>AP1</v>
          </cell>
          <cell r="C1073" t="str">
            <v>AR 21</v>
          </cell>
          <cell r="D1073" t="str">
            <v>AR A1071/10</v>
          </cell>
          <cell r="E1073" t="str">
            <v>AR A1214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</row>
        <row r="1074">
          <cell r="B1074" t="str">
            <v>AP1</v>
          </cell>
          <cell r="C1074" t="str">
            <v>AR 21</v>
          </cell>
          <cell r="D1074" t="str">
            <v>AR A1071/10</v>
          </cell>
          <cell r="E1074" t="str">
            <v>AR A1214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</row>
        <row r="1075">
          <cell r="B1075" t="str">
            <v>AP1</v>
          </cell>
          <cell r="C1075" t="str">
            <v>AR 21</v>
          </cell>
          <cell r="D1075" t="str">
            <v>AR A1071/10</v>
          </cell>
          <cell r="E1075" t="str">
            <v>AR A1214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</row>
        <row r="1076">
          <cell r="B1076" t="str">
            <v>AP1</v>
          </cell>
          <cell r="C1076" t="str">
            <v>AR 21</v>
          </cell>
          <cell r="D1076" t="str">
            <v>AR A1071/10</v>
          </cell>
          <cell r="E1076" t="str">
            <v>AR A1214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</row>
        <row r="1077">
          <cell r="B1077" t="str">
            <v>AP1</v>
          </cell>
          <cell r="C1077" t="str">
            <v>AR 21</v>
          </cell>
          <cell r="D1077" t="str">
            <v>AR A1071/10</v>
          </cell>
          <cell r="E1077" t="str">
            <v>AR A1214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</row>
        <row r="1078">
          <cell r="B1078" t="str">
            <v>AP1</v>
          </cell>
          <cell r="C1078" t="str">
            <v>AR 21</v>
          </cell>
          <cell r="D1078" t="str">
            <v>AR A1071/10</v>
          </cell>
          <cell r="E1078" t="str">
            <v>AR A1214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</row>
        <row r="1079">
          <cell r="B1079" t="str">
            <v>AP1</v>
          </cell>
          <cell r="C1079" t="str">
            <v>AR 21</v>
          </cell>
          <cell r="D1079" t="str">
            <v>AR A1071/10</v>
          </cell>
          <cell r="E1079" t="str">
            <v>AR A1214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</row>
        <row r="1080">
          <cell r="B1080" t="str">
            <v>AP1</v>
          </cell>
          <cell r="C1080" t="str">
            <v>AR 21</v>
          </cell>
          <cell r="D1080" t="str">
            <v>AR A1071/10</v>
          </cell>
          <cell r="E1080" t="str">
            <v>AR A1214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</row>
        <row r="1081">
          <cell r="B1081" t="str">
            <v>AP1</v>
          </cell>
          <cell r="C1081" t="str">
            <v>AR 21</v>
          </cell>
          <cell r="D1081" t="str">
            <v>AR A1071/10</v>
          </cell>
          <cell r="E1081" t="str">
            <v>AR A1214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  <cell r="Q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</row>
        <row r="1082">
          <cell r="B1082" t="str">
            <v>AP1</v>
          </cell>
          <cell r="C1082" t="str">
            <v>AR 21</v>
          </cell>
          <cell r="D1082" t="str">
            <v>AR A1071/10</v>
          </cell>
          <cell r="E1082" t="str">
            <v>AR A1214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</row>
        <row r="1083">
          <cell r="B1083" t="str">
            <v>AP1</v>
          </cell>
          <cell r="C1083" t="str">
            <v>AR 21</v>
          </cell>
          <cell r="D1083" t="str">
            <v>AR A1071/10</v>
          </cell>
          <cell r="E1083" t="str">
            <v>AR A1214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</row>
        <row r="1084">
          <cell r="B1084" t="str">
            <v>AP1</v>
          </cell>
          <cell r="C1084" t="str">
            <v>AR 21</v>
          </cell>
          <cell r="D1084" t="str">
            <v>AR A1071/10</v>
          </cell>
          <cell r="E1084" t="str">
            <v>AR A1214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</row>
        <row r="1085">
          <cell r="B1085" t="str">
            <v>AP1</v>
          </cell>
          <cell r="C1085" t="str">
            <v>AR 21</v>
          </cell>
          <cell r="D1085" t="str">
            <v>AR A1071/10</v>
          </cell>
          <cell r="E1085" t="str">
            <v>AR A1214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</row>
        <row r="1086">
          <cell r="B1086" t="str">
            <v>AP1</v>
          </cell>
          <cell r="C1086" t="str">
            <v>AR 21</v>
          </cell>
          <cell r="D1086" t="str">
            <v>AR A1071/10</v>
          </cell>
          <cell r="E1086" t="str">
            <v>AR A1214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</row>
        <row r="1087">
          <cell r="B1087" t="str">
            <v>AP1</v>
          </cell>
          <cell r="C1087" t="str">
            <v>AR 21</v>
          </cell>
          <cell r="D1087" t="str">
            <v>AR A1071/10</v>
          </cell>
          <cell r="E1087" t="str">
            <v>AR A1214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</row>
        <row r="1088">
          <cell r="B1088" t="str">
            <v>AP2</v>
          </cell>
          <cell r="C1088" t="str">
            <v>AR 21</v>
          </cell>
          <cell r="D1088" t="str">
            <v>AR A1071/10</v>
          </cell>
          <cell r="E1088" t="str">
            <v>AR A1214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</row>
        <row r="1089">
          <cell r="B1089" t="str">
            <v>AP2</v>
          </cell>
          <cell r="C1089" t="str">
            <v>AR 21</v>
          </cell>
          <cell r="D1089" t="str">
            <v>AR A1071/10</v>
          </cell>
          <cell r="E1089" t="str">
            <v>AR A1214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</row>
        <row r="1090">
          <cell r="B1090" t="str">
            <v>AP2</v>
          </cell>
          <cell r="C1090" t="str">
            <v>AR 21</v>
          </cell>
          <cell r="D1090" t="str">
            <v>AR A1071/10</v>
          </cell>
          <cell r="E1090" t="str">
            <v>AR A1214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</row>
        <row r="1091">
          <cell r="B1091" t="str">
            <v>AP2</v>
          </cell>
          <cell r="C1091" t="str">
            <v>AR 21</v>
          </cell>
          <cell r="D1091" t="str">
            <v>AR A1071/10</v>
          </cell>
          <cell r="E1091" t="str">
            <v>AR A1214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</row>
        <row r="1092">
          <cell r="B1092" t="str">
            <v>AP2</v>
          </cell>
          <cell r="C1092" t="str">
            <v>AR 21</v>
          </cell>
          <cell r="D1092" t="str">
            <v>AR A1071/10</v>
          </cell>
          <cell r="E1092" t="str">
            <v>AR A1214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</row>
        <row r="1093">
          <cell r="B1093" t="str">
            <v>AP2</v>
          </cell>
          <cell r="C1093" t="str">
            <v>AR 21</v>
          </cell>
          <cell r="D1093" t="str">
            <v>AR A1071/10</v>
          </cell>
          <cell r="E1093" t="str">
            <v>AR A1214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</row>
        <row r="1094">
          <cell r="B1094" t="str">
            <v>AP2</v>
          </cell>
          <cell r="C1094" t="str">
            <v>AR 21</v>
          </cell>
          <cell r="D1094" t="str">
            <v>AR A1071/10</v>
          </cell>
          <cell r="E1094" t="str">
            <v>AR A1214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</row>
        <row r="1095">
          <cell r="B1095" t="str">
            <v>AP2</v>
          </cell>
          <cell r="C1095" t="str">
            <v>AR 21</v>
          </cell>
          <cell r="D1095" t="str">
            <v>AR A1071/10</v>
          </cell>
          <cell r="E1095" t="str">
            <v>AR A1214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</row>
        <row r="1096">
          <cell r="B1096" t="str">
            <v>AP2</v>
          </cell>
          <cell r="C1096" t="str">
            <v>AR 21</v>
          </cell>
          <cell r="D1096" t="str">
            <v>AR A1071/10</v>
          </cell>
          <cell r="E1096" t="str">
            <v>AR A1214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</row>
        <row r="1097">
          <cell r="B1097" t="str">
            <v>AP2</v>
          </cell>
          <cell r="C1097" t="str">
            <v>AR 21</v>
          </cell>
          <cell r="D1097" t="str">
            <v>AR A1071/10</v>
          </cell>
          <cell r="E1097" t="str">
            <v>AR A1214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</row>
        <row r="1098">
          <cell r="B1098" t="str">
            <v>AP2</v>
          </cell>
          <cell r="C1098" t="str">
            <v>AR 21</v>
          </cell>
          <cell r="D1098" t="str">
            <v>AR A1071/10</v>
          </cell>
          <cell r="E1098" t="str">
            <v>AR A1214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</row>
        <row r="1099">
          <cell r="B1099" t="str">
            <v>AP2</v>
          </cell>
          <cell r="C1099" t="str">
            <v>AR 21</v>
          </cell>
          <cell r="D1099" t="str">
            <v>AR A1071/10</v>
          </cell>
          <cell r="E1099" t="str">
            <v>AR A1214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</row>
        <row r="1100">
          <cell r="B1100" t="str">
            <v>AP2</v>
          </cell>
          <cell r="C1100" t="str">
            <v>AR 21</v>
          </cell>
          <cell r="D1100" t="str">
            <v>AR A1071/10</v>
          </cell>
          <cell r="E1100" t="str">
            <v>AR A1214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</row>
        <row r="1101">
          <cell r="B1101" t="str">
            <v>AP2</v>
          </cell>
          <cell r="C1101" t="str">
            <v>AR 21</v>
          </cell>
          <cell r="D1101" t="str">
            <v>AR A1071/10</v>
          </cell>
          <cell r="E1101" t="str">
            <v>AR A1214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</row>
        <row r="1102">
          <cell r="B1102" t="str">
            <v>AP2</v>
          </cell>
          <cell r="C1102" t="str">
            <v>AR 21</v>
          </cell>
          <cell r="D1102" t="str">
            <v>AR A1071/10</v>
          </cell>
          <cell r="E1102" t="str">
            <v>AR A1214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</row>
        <row r="1103">
          <cell r="B1103" t="str">
            <v>AP2</v>
          </cell>
          <cell r="C1103" t="str">
            <v>AR 21</v>
          </cell>
          <cell r="D1103" t="str">
            <v>AR A1071/10</v>
          </cell>
          <cell r="E1103" t="str">
            <v>AR A1214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</row>
        <row r="1104">
          <cell r="B1104" t="str">
            <v>AP2</v>
          </cell>
          <cell r="C1104" t="str">
            <v>AR 21</v>
          </cell>
          <cell r="D1104" t="str">
            <v>AR A1071/10</v>
          </cell>
          <cell r="E1104" t="str">
            <v>AR A1214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</row>
        <row r="1105">
          <cell r="B1105" t="str">
            <v>AP2</v>
          </cell>
          <cell r="C1105" t="str">
            <v>AR 21</v>
          </cell>
          <cell r="D1105" t="str">
            <v>AR A1071/10</v>
          </cell>
          <cell r="E1105" t="str">
            <v>AR A1214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</row>
        <row r="1106">
          <cell r="B1106" t="str">
            <v>AP2</v>
          </cell>
          <cell r="C1106" t="str">
            <v>AR 21</v>
          </cell>
          <cell r="D1106" t="str">
            <v>AR A1071/10</v>
          </cell>
          <cell r="E1106" t="str">
            <v>AR A1214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</row>
        <row r="1107">
          <cell r="B1107" t="str">
            <v>AP2</v>
          </cell>
          <cell r="C1107" t="str">
            <v>AR 21</v>
          </cell>
          <cell r="D1107" t="str">
            <v>AR A1071/10</v>
          </cell>
          <cell r="E1107" t="str">
            <v>AR A1214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</row>
        <row r="1108">
          <cell r="B1108" t="str">
            <v>AP2</v>
          </cell>
          <cell r="C1108" t="str">
            <v>AR 21</v>
          </cell>
          <cell r="D1108" t="str">
            <v>AR A1071/10</v>
          </cell>
          <cell r="E1108" t="str">
            <v>AR A1214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</row>
        <row r="1109">
          <cell r="B1109" t="str">
            <v>AP2</v>
          </cell>
          <cell r="C1109" t="str">
            <v>AR 21</v>
          </cell>
          <cell r="D1109" t="str">
            <v>AR A1071/10</v>
          </cell>
          <cell r="E1109" t="str">
            <v>AR A1214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</row>
        <row r="1110">
          <cell r="B1110" t="str">
            <v>AP2</v>
          </cell>
          <cell r="C1110" t="str">
            <v>AR 21</v>
          </cell>
          <cell r="D1110" t="str">
            <v>AR A1071/10</v>
          </cell>
          <cell r="E1110" t="str">
            <v>AR A1214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</row>
        <row r="1111">
          <cell r="B1111" t="str">
            <v>AP2</v>
          </cell>
          <cell r="C1111" t="str">
            <v>AR 21</v>
          </cell>
          <cell r="D1111" t="str">
            <v>AR A1071/10</v>
          </cell>
          <cell r="E1111" t="str">
            <v>AR A1214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</row>
        <row r="1112">
          <cell r="B1112" t="str">
            <v>AP2</v>
          </cell>
          <cell r="C1112" t="str">
            <v>AR 21</v>
          </cell>
          <cell r="D1112" t="str">
            <v>AR A1071/10</v>
          </cell>
          <cell r="E1112" t="str">
            <v>AR A1214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0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</row>
        <row r="1113">
          <cell r="B1113" t="str">
            <v>AP2</v>
          </cell>
          <cell r="C1113" t="str">
            <v>AR 21</v>
          </cell>
          <cell r="D1113" t="str">
            <v>AR A1071/10</v>
          </cell>
          <cell r="E1113" t="str">
            <v>AR A1214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</row>
        <row r="1114">
          <cell r="B1114" t="str">
            <v>AP3</v>
          </cell>
          <cell r="C1114" t="str">
            <v>AR A1071/8</v>
          </cell>
          <cell r="D1114" t="str">
            <v>AR A1071/9</v>
          </cell>
          <cell r="E1114" t="str">
            <v>AR A1071/10</v>
          </cell>
          <cell r="F1114" t="str">
            <v>AR A1214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</row>
        <row r="1115">
          <cell r="B1115" t="str">
            <v>AP3</v>
          </cell>
          <cell r="C1115" t="str">
            <v>AR A1071/8</v>
          </cell>
          <cell r="D1115" t="str">
            <v>AR A1071/9</v>
          </cell>
          <cell r="E1115" t="str">
            <v>AR A1071/10</v>
          </cell>
          <cell r="F1115" t="str">
            <v>AR A1214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</row>
        <row r="1116">
          <cell r="B1116" t="str">
            <v>AP3</v>
          </cell>
          <cell r="C1116" t="str">
            <v>AR A1071/8</v>
          </cell>
          <cell r="D1116" t="str">
            <v>AR A1071/9</v>
          </cell>
          <cell r="E1116" t="str">
            <v>AR A1071/10</v>
          </cell>
          <cell r="F1116" t="str">
            <v>AR A1214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</row>
        <row r="1117">
          <cell r="B1117" t="str">
            <v>AP3</v>
          </cell>
          <cell r="C1117" t="str">
            <v>AR A1071/8</v>
          </cell>
          <cell r="D1117" t="str">
            <v>AR A1071/9</v>
          </cell>
          <cell r="E1117" t="str">
            <v>AR A1071/10</v>
          </cell>
          <cell r="F1117" t="str">
            <v>AR A1214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</row>
        <row r="1118">
          <cell r="B1118" t="str">
            <v>AP3</v>
          </cell>
          <cell r="C1118" t="str">
            <v>AR A1071/8</v>
          </cell>
          <cell r="D1118" t="str">
            <v>AR A1071/9</v>
          </cell>
          <cell r="E1118" t="str">
            <v>AR A1071/10</v>
          </cell>
          <cell r="F1118" t="str">
            <v>AR A1214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</row>
        <row r="1119">
          <cell r="B1119" t="str">
            <v>AP3</v>
          </cell>
          <cell r="C1119" t="str">
            <v>AR A1071/8</v>
          </cell>
          <cell r="D1119" t="str">
            <v>AR A1071/9</v>
          </cell>
          <cell r="E1119" t="str">
            <v>AR A1071/10</v>
          </cell>
          <cell r="F1119" t="str">
            <v>AR A1214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</row>
        <row r="1120">
          <cell r="B1120" t="str">
            <v>AP3</v>
          </cell>
          <cell r="C1120" t="str">
            <v>AR A1071/8</v>
          </cell>
          <cell r="D1120" t="str">
            <v>AR A1071/9</v>
          </cell>
          <cell r="E1120" t="str">
            <v>AR A1071/10</v>
          </cell>
          <cell r="F1120" t="str">
            <v>AR A1214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</row>
        <row r="1121">
          <cell r="B1121" t="str">
            <v>AP3</v>
          </cell>
          <cell r="C1121" t="str">
            <v>AR A1071/8</v>
          </cell>
          <cell r="D1121" t="str">
            <v>AR A1071/9</v>
          </cell>
          <cell r="E1121" t="str">
            <v>AR A1071/10</v>
          </cell>
          <cell r="F1121" t="str">
            <v>AR A1214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</row>
        <row r="1122">
          <cell r="B1122" t="str">
            <v>AP3</v>
          </cell>
          <cell r="C1122" t="str">
            <v>AR A1071/8</v>
          </cell>
          <cell r="D1122" t="str">
            <v>AR A1071/9</v>
          </cell>
          <cell r="E1122" t="str">
            <v>AR A1071/10</v>
          </cell>
          <cell r="F1122" t="str">
            <v>AR A1214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</row>
        <row r="1123">
          <cell r="B1123" t="str">
            <v>AP3</v>
          </cell>
          <cell r="C1123" t="str">
            <v>AR A1071/8</v>
          </cell>
          <cell r="D1123" t="str">
            <v>AR A1071/9</v>
          </cell>
          <cell r="E1123" t="str">
            <v>AR A1071/10</v>
          </cell>
          <cell r="F1123" t="str">
            <v>AR A1214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</row>
        <row r="1124">
          <cell r="B1124" t="str">
            <v>AP3</v>
          </cell>
          <cell r="C1124" t="str">
            <v>AR A1071/8</v>
          </cell>
          <cell r="D1124" t="str">
            <v>AR A1071/9</v>
          </cell>
          <cell r="E1124" t="str">
            <v>AR A1071/10</v>
          </cell>
          <cell r="F1124" t="str">
            <v>AR A1214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</row>
        <row r="1125">
          <cell r="B1125" t="str">
            <v>AP3</v>
          </cell>
          <cell r="C1125" t="str">
            <v>AR A1071/8</v>
          </cell>
          <cell r="D1125" t="str">
            <v>AR A1071/9</v>
          </cell>
          <cell r="E1125" t="str">
            <v>AR A1071/10</v>
          </cell>
          <cell r="F1125" t="str">
            <v>AR A1214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M1125">
            <v>0</v>
          </cell>
          <cell r="N1125">
            <v>0</v>
          </cell>
          <cell r="O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</row>
        <row r="1126">
          <cell r="B1126" t="str">
            <v>AP3</v>
          </cell>
          <cell r="C1126" t="str">
            <v>AR A1071/8</v>
          </cell>
          <cell r="D1126" t="str">
            <v>AR A1071/9</v>
          </cell>
          <cell r="E1126" t="str">
            <v>AR A1071/10</v>
          </cell>
          <cell r="F1126" t="str">
            <v>AR A1214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</row>
        <row r="1127">
          <cell r="B1127" t="str">
            <v>AP3</v>
          </cell>
          <cell r="C1127" t="str">
            <v>AR A1071/8</v>
          </cell>
          <cell r="D1127" t="str">
            <v>AR A1071/9</v>
          </cell>
          <cell r="E1127" t="str">
            <v>AR A1071/10</v>
          </cell>
          <cell r="F1127" t="str">
            <v>AR A1214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</row>
        <row r="1128">
          <cell r="B1128" t="str">
            <v>AP3</v>
          </cell>
          <cell r="C1128" t="str">
            <v>AR A1071/8</v>
          </cell>
          <cell r="D1128" t="str">
            <v>AR A1071/9</v>
          </cell>
          <cell r="E1128" t="str">
            <v>AR A1071/10</v>
          </cell>
          <cell r="F1128" t="str">
            <v>AR A1214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</row>
        <row r="1129">
          <cell r="B1129" t="str">
            <v>AP3</v>
          </cell>
          <cell r="C1129" t="str">
            <v>AR A1071/8</v>
          </cell>
          <cell r="D1129" t="str">
            <v>AR A1071/9</v>
          </cell>
          <cell r="E1129" t="str">
            <v>AR A1071/10</v>
          </cell>
          <cell r="F1129" t="str">
            <v>AR A1214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</row>
        <row r="1130">
          <cell r="B1130" t="str">
            <v>AP3</v>
          </cell>
          <cell r="C1130" t="str">
            <v>AR A1071/8</v>
          </cell>
          <cell r="D1130" t="str">
            <v>AR A1071/9</v>
          </cell>
          <cell r="E1130" t="str">
            <v>AR A1071/10</v>
          </cell>
          <cell r="F1130" t="str">
            <v>AR A1214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</row>
        <row r="1131">
          <cell r="B1131" t="str">
            <v>AP3</v>
          </cell>
          <cell r="C1131" t="str">
            <v>AR A1071/8</v>
          </cell>
          <cell r="D1131" t="str">
            <v>AR A1071/9</v>
          </cell>
          <cell r="E1131" t="str">
            <v>AR A1071/10</v>
          </cell>
          <cell r="F1131" t="str">
            <v>AR A1214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</row>
        <row r="1132">
          <cell r="B1132" t="str">
            <v>AP3</v>
          </cell>
          <cell r="C1132" t="str">
            <v>AR A1071/8</v>
          </cell>
          <cell r="D1132" t="str">
            <v>AR A1071/9</v>
          </cell>
          <cell r="E1132" t="str">
            <v>AR A1071/10</v>
          </cell>
          <cell r="F1132" t="str">
            <v>AR A1214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</row>
        <row r="1133">
          <cell r="B1133" t="str">
            <v>AP3</v>
          </cell>
          <cell r="C1133" t="str">
            <v>AR A1071/8</v>
          </cell>
          <cell r="D1133" t="str">
            <v>AR A1071/9</v>
          </cell>
          <cell r="E1133" t="str">
            <v>AR A1071/10</v>
          </cell>
          <cell r="F1133" t="str">
            <v>AR A1214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  <cell r="Q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</row>
        <row r="1134">
          <cell r="B1134" t="str">
            <v>AP3</v>
          </cell>
          <cell r="C1134" t="str">
            <v>AR A1071/8</v>
          </cell>
          <cell r="D1134" t="str">
            <v>AR A1071/9</v>
          </cell>
          <cell r="E1134" t="str">
            <v>AR A1071/10</v>
          </cell>
          <cell r="F1134" t="str">
            <v>AR A1214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</row>
        <row r="1135">
          <cell r="B1135" t="str">
            <v>AP3</v>
          </cell>
          <cell r="C1135" t="str">
            <v>AR A1071/8</v>
          </cell>
          <cell r="D1135" t="str">
            <v>AR A1071/9</v>
          </cell>
          <cell r="E1135" t="str">
            <v>AR A1071/10</v>
          </cell>
          <cell r="F1135" t="str">
            <v>AR A1214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</row>
        <row r="1136">
          <cell r="B1136" t="str">
            <v>AP3</v>
          </cell>
          <cell r="C1136" t="str">
            <v>AR A1071/8</v>
          </cell>
          <cell r="D1136" t="str">
            <v>AR A1071/9</v>
          </cell>
          <cell r="E1136" t="str">
            <v>AR A1071/10</v>
          </cell>
          <cell r="F1136" t="str">
            <v>AR A1214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</row>
        <row r="1137">
          <cell r="B1137" t="str">
            <v>AP3</v>
          </cell>
          <cell r="C1137" t="str">
            <v>AR A1071/8</v>
          </cell>
          <cell r="D1137" t="str">
            <v>AR A1071/9</v>
          </cell>
          <cell r="E1137" t="str">
            <v>AR A1071/10</v>
          </cell>
          <cell r="F1137" t="str">
            <v>AR A1214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</row>
        <row r="1138">
          <cell r="B1138" t="str">
            <v>AP3</v>
          </cell>
          <cell r="C1138" t="str">
            <v>AR A1071/8</v>
          </cell>
          <cell r="D1138" t="str">
            <v>AR A1071/9</v>
          </cell>
          <cell r="E1138" t="str">
            <v>AR A1071/10</v>
          </cell>
          <cell r="F1138" t="str">
            <v>AR A1214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</row>
        <row r="1139">
          <cell r="B1139" t="str">
            <v>AP3</v>
          </cell>
          <cell r="C1139" t="str">
            <v>AR A1071/8</v>
          </cell>
          <cell r="D1139" t="str">
            <v>AR A1071/9</v>
          </cell>
          <cell r="E1139" t="str">
            <v>AR A1071/10</v>
          </cell>
          <cell r="F1139" t="str">
            <v>AR A1214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</row>
        <row r="1140">
          <cell r="B1140" t="str">
            <v>AP3</v>
          </cell>
          <cell r="C1140" t="str">
            <v>AR A1071/8</v>
          </cell>
          <cell r="D1140" t="str">
            <v>AR A1071/9</v>
          </cell>
          <cell r="E1140" t="str">
            <v>AR A1071/10</v>
          </cell>
          <cell r="F1140" t="str">
            <v>AR A1214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</row>
        <row r="1141">
          <cell r="B1141" t="str">
            <v>AP3</v>
          </cell>
          <cell r="C1141" t="str">
            <v>AR A1071/8</v>
          </cell>
          <cell r="D1141" t="str">
            <v>AR A1071/9</v>
          </cell>
          <cell r="E1141" t="str">
            <v>AR A1071/10</v>
          </cell>
          <cell r="F1141" t="str">
            <v>AR A1214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</row>
        <row r="1142">
          <cell r="B1142" t="str">
            <v>AP3</v>
          </cell>
          <cell r="C1142" t="str">
            <v>AR A1071/8</v>
          </cell>
          <cell r="D1142" t="str">
            <v>AR A1071/9</v>
          </cell>
          <cell r="E1142" t="str">
            <v>AR A1071/10</v>
          </cell>
          <cell r="F1142" t="str">
            <v>AR A1214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</row>
        <row r="1143">
          <cell r="B1143" t="str">
            <v>AP3</v>
          </cell>
          <cell r="C1143" t="str">
            <v>AR A1071/8</v>
          </cell>
          <cell r="D1143" t="str">
            <v>AR A1071/9</v>
          </cell>
          <cell r="E1143" t="str">
            <v>AR A1071/10</v>
          </cell>
          <cell r="F1143" t="str">
            <v>AR A1214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</row>
        <row r="1144">
          <cell r="B1144" t="str">
            <v>AP3</v>
          </cell>
          <cell r="C1144" t="str">
            <v>AR A1071/8</v>
          </cell>
          <cell r="D1144" t="str">
            <v>AR A1071/9</v>
          </cell>
          <cell r="E1144" t="str">
            <v>AR A1071/10</v>
          </cell>
          <cell r="F1144" t="str">
            <v>AR A1214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</row>
        <row r="1145">
          <cell r="B1145" t="str">
            <v>AP3</v>
          </cell>
          <cell r="C1145" t="str">
            <v>AR A1071/8</v>
          </cell>
          <cell r="D1145" t="str">
            <v>AR A1071/9</v>
          </cell>
          <cell r="E1145" t="str">
            <v>AR A1071/10</v>
          </cell>
          <cell r="F1145" t="str">
            <v>AR A1214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M1145">
            <v>0</v>
          </cell>
          <cell r="N1145">
            <v>0</v>
          </cell>
          <cell r="O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</row>
        <row r="1146">
          <cell r="B1146" t="str">
            <v>AP3</v>
          </cell>
          <cell r="C1146" t="str">
            <v>AR A1071/8</v>
          </cell>
          <cell r="D1146" t="str">
            <v>AR A1071/9</v>
          </cell>
          <cell r="E1146" t="str">
            <v>AR A1071/10</v>
          </cell>
          <cell r="F1146" t="str">
            <v>AR A1214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  <cell r="Q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</row>
        <row r="1147">
          <cell r="B1147" t="str">
            <v>AP3</v>
          </cell>
          <cell r="C1147" t="str">
            <v>AR A1071/8</v>
          </cell>
          <cell r="D1147" t="str">
            <v>AR A1071/9</v>
          </cell>
          <cell r="E1147" t="str">
            <v>AR A1071/10</v>
          </cell>
          <cell r="F1147" t="str">
            <v>AR A1214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</row>
        <row r="1148">
          <cell r="B1148" t="str">
            <v>AP3</v>
          </cell>
          <cell r="C1148" t="str">
            <v>AR A1071/8</v>
          </cell>
          <cell r="D1148" t="str">
            <v>AR A1071/9</v>
          </cell>
          <cell r="E1148" t="str">
            <v>AR A1071/10</v>
          </cell>
          <cell r="F1148" t="str">
            <v>AR A1214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</row>
        <row r="1149">
          <cell r="B1149" t="str">
            <v>AP3</v>
          </cell>
          <cell r="C1149" t="str">
            <v>AR A1071/8</v>
          </cell>
          <cell r="D1149" t="str">
            <v>AR A1071/9</v>
          </cell>
          <cell r="E1149" t="str">
            <v>AR A1071/10</v>
          </cell>
          <cell r="F1149" t="str">
            <v>AR A1214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</row>
        <row r="1150">
          <cell r="B1150" t="str">
            <v>AP3</v>
          </cell>
          <cell r="C1150" t="str">
            <v>AR A1071/8</v>
          </cell>
          <cell r="D1150" t="str">
            <v>AR A1071/9</v>
          </cell>
          <cell r="E1150" t="str">
            <v>AR A1071/10</v>
          </cell>
          <cell r="F1150" t="str">
            <v>AR A1214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</row>
        <row r="1151">
          <cell r="B1151" t="str">
            <v>AP3</v>
          </cell>
          <cell r="C1151" t="str">
            <v>AR A1071/8</v>
          </cell>
          <cell r="D1151" t="str">
            <v>AR A1071/9</v>
          </cell>
          <cell r="E1151" t="str">
            <v>AR A1071/10</v>
          </cell>
          <cell r="F1151" t="str">
            <v>AR A1214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</row>
        <row r="1152">
          <cell r="B1152" t="str">
            <v>AP3</v>
          </cell>
          <cell r="C1152" t="str">
            <v>AR A1071/8</v>
          </cell>
          <cell r="D1152" t="str">
            <v>AR A1071/9</v>
          </cell>
          <cell r="E1152" t="str">
            <v>AR A1071/10</v>
          </cell>
          <cell r="F1152" t="str">
            <v>AR A1214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</row>
        <row r="1153">
          <cell r="B1153" t="str">
            <v>AP3</v>
          </cell>
          <cell r="C1153" t="str">
            <v>AR A1071/8</v>
          </cell>
          <cell r="D1153" t="str">
            <v>AR A1071/9</v>
          </cell>
          <cell r="E1153" t="str">
            <v>AR A1071/10</v>
          </cell>
          <cell r="F1153" t="str">
            <v>AR A1214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</row>
        <row r="1154">
          <cell r="B1154" t="str">
            <v>AP3</v>
          </cell>
          <cell r="C1154" t="str">
            <v>AR A1071/8</v>
          </cell>
          <cell r="D1154" t="str">
            <v>AR A1071/9</v>
          </cell>
          <cell r="E1154" t="str">
            <v>AR A1071/10</v>
          </cell>
          <cell r="F1154" t="str">
            <v>AR A1214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  <cell r="K1154">
            <v>0</v>
          </cell>
          <cell r="L1154">
            <v>0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</row>
        <row r="1155">
          <cell r="B1155" t="str">
            <v>AP3</v>
          </cell>
          <cell r="C1155" t="str">
            <v>AR A1071/8</v>
          </cell>
          <cell r="D1155" t="str">
            <v>AR A1071/9</v>
          </cell>
          <cell r="E1155" t="str">
            <v>AR A1071/10</v>
          </cell>
          <cell r="F1155" t="str">
            <v>AR A1214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</row>
        <row r="1156">
          <cell r="B1156" t="str">
            <v>AP3</v>
          </cell>
          <cell r="C1156" t="str">
            <v>AR A1071/8</v>
          </cell>
          <cell r="D1156" t="str">
            <v>AR A1071/9</v>
          </cell>
          <cell r="E1156" t="str">
            <v>AR A1071/10</v>
          </cell>
          <cell r="F1156" t="str">
            <v>AR A1214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</row>
        <row r="1157">
          <cell r="B1157" t="str">
            <v>AP3</v>
          </cell>
          <cell r="C1157" t="str">
            <v>AR A1071/8</v>
          </cell>
          <cell r="D1157" t="str">
            <v>AR A1071/9</v>
          </cell>
          <cell r="E1157" t="str">
            <v>AR A1071/10</v>
          </cell>
          <cell r="F1157" t="str">
            <v>AR A1214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</row>
        <row r="1158">
          <cell r="B1158" t="str">
            <v>AP3</v>
          </cell>
          <cell r="C1158" t="str">
            <v>AR A1071/8</v>
          </cell>
          <cell r="D1158" t="str">
            <v>AR A1071/9</v>
          </cell>
          <cell r="E1158" t="str">
            <v>AR A1071/10</v>
          </cell>
          <cell r="F1158" t="str">
            <v>AR A1214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</row>
        <row r="1159">
          <cell r="B1159" t="str">
            <v>AP3</v>
          </cell>
          <cell r="C1159" t="str">
            <v>AR A1071/8</v>
          </cell>
          <cell r="D1159" t="str">
            <v>AR A1071/9</v>
          </cell>
          <cell r="E1159" t="str">
            <v>AR A1071/10</v>
          </cell>
          <cell r="F1159" t="str">
            <v>AR A1214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</row>
        <row r="1160">
          <cell r="B1160" t="str">
            <v>AP3</v>
          </cell>
          <cell r="C1160" t="str">
            <v>AR A1071/8</v>
          </cell>
          <cell r="D1160" t="str">
            <v>AR A1071/9</v>
          </cell>
          <cell r="E1160" t="str">
            <v>AR A1071/10</v>
          </cell>
          <cell r="F1160" t="str">
            <v>AR A1214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</row>
        <row r="1161">
          <cell r="B1161" t="str">
            <v>AP3</v>
          </cell>
          <cell r="C1161" t="str">
            <v>AR A1071/8</v>
          </cell>
          <cell r="D1161" t="str">
            <v>AR A1071/9</v>
          </cell>
          <cell r="E1161" t="str">
            <v>AR A1071/10</v>
          </cell>
          <cell r="F1161" t="str">
            <v>AR A1214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</row>
        <row r="1162">
          <cell r="B1162" t="str">
            <v>AP3</v>
          </cell>
          <cell r="C1162" t="str">
            <v>AR A1071/8</v>
          </cell>
          <cell r="D1162" t="str">
            <v>AR A1071/9</v>
          </cell>
          <cell r="E1162" t="str">
            <v>AR A1071/10</v>
          </cell>
          <cell r="F1162" t="str">
            <v>AR A1214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</row>
        <row r="1163">
          <cell r="B1163" t="str">
            <v>AP3</v>
          </cell>
          <cell r="C1163" t="str">
            <v>AR A1071/8</v>
          </cell>
          <cell r="D1163" t="str">
            <v>AR A1071/9</v>
          </cell>
          <cell r="E1163" t="str">
            <v>AR A1071/10</v>
          </cell>
          <cell r="F1163" t="str">
            <v>AR A1214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</row>
        <row r="1164">
          <cell r="B1164" t="str">
            <v>AP3</v>
          </cell>
          <cell r="C1164" t="str">
            <v>AR A1071/8</v>
          </cell>
          <cell r="D1164" t="str">
            <v>AR A1071/9</v>
          </cell>
          <cell r="E1164" t="str">
            <v>AR A1071/10</v>
          </cell>
          <cell r="F1164" t="str">
            <v>AR A1214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</row>
        <row r="1165">
          <cell r="B1165" t="str">
            <v>AP3</v>
          </cell>
          <cell r="C1165" t="str">
            <v>AR A1071/8</v>
          </cell>
          <cell r="D1165" t="str">
            <v>AR A1071/9</v>
          </cell>
          <cell r="E1165" t="str">
            <v>AR A1071/10</v>
          </cell>
          <cell r="F1165" t="str">
            <v>AR A1214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</row>
        <row r="1166">
          <cell r="B1166" t="str">
            <v>AP4</v>
          </cell>
          <cell r="C1166" t="str">
            <v>AR A1071/8</v>
          </cell>
          <cell r="D1166" t="str">
            <v>AR A1071/9</v>
          </cell>
          <cell r="E1166" t="str">
            <v>AR A1071/10</v>
          </cell>
          <cell r="F1166" t="str">
            <v>AR A1214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</row>
        <row r="1167">
          <cell r="B1167" t="str">
            <v>AP4</v>
          </cell>
          <cell r="C1167" t="str">
            <v>AR A1071/8</v>
          </cell>
          <cell r="D1167" t="str">
            <v>AR A1071/9</v>
          </cell>
          <cell r="E1167" t="str">
            <v>AR A1071/10</v>
          </cell>
          <cell r="F1167" t="str">
            <v>AR A1214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</row>
        <row r="1168">
          <cell r="B1168" t="str">
            <v>AP4</v>
          </cell>
          <cell r="C1168" t="str">
            <v>AR A1071/8</v>
          </cell>
          <cell r="D1168" t="str">
            <v>AR A1071/9</v>
          </cell>
          <cell r="E1168" t="str">
            <v>AR A1071/10</v>
          </cell>
          <cell r="F1168" t="str">
            <v>AR A1214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</row>
        <row r="1169">
          <cell r="B1169" t="str">
            <v>AP4</v>
          </cell>
          <cell r="C1169" t="str">
            <v>AR A1071/8</v>
          </cell>
          <cell r="D1169" t="str">
            <v>AR A1071/9</v>
          </cell>
          <cell r="E1169" t="str">
            <v>AR A1071/10</v>
          </cell>
          <cell r="F1169" t="str">
            <v>AR A1214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</row>
        <row r="1170">
          <cell r="B1170" t="str">
            <v>AP4</v>
          </cell>
          <cell r="C1170" t="str">
            <v>AR A1071/8</v>
          </cell>
          <cell r="D1170" t="str">
            <v>AR A1071/9</v>
          </cell>
          <cell r="E1170" t="str">
            <v>AR A1071/10</v>
          </cell>
          <cell r="F1170" t="str">
            <v>AR A1214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</row>
        <row r="1171">
          <cell r="B1171" t="str">
            <v>AP4</v>
          </cell>
          <cell r="C1171" t="str">
            <v>AR A1071/8</v>
          </cell>
          <cell r="D1171" t="str">
            <v>AR A1071/9</v>
          </cell>
          <cell r="E1171" t="str">
            <v>AR A1071/10</v>
          </cell>
          <cell r="F1171" t="str">
            <v>AR A1214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</row>
        <row r="1172">
          <cell r="B1172" t="str">
            <v>AP4</v>
          </cell>
          <cell r="C1172" t="str">
            <v>AR A1071/8</v>
          </cell>
          <cell r="D1172" t="str">
            <v>AR A1071/9</v>
          </cell>
          <cell r="E1172" t="str">
            <v>AR A1071/10</v>
          </cell>
          <cell r="F1172" t="str">
            <v>AR A1214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</row>
        <row r="1173">
          <cell r="B1173" t="str">
            <v>AP4</v>
          </cell>
          <cell r="C1173" t="str">
            <v>AR A1071/8</v>
          </cell>
          <cell r="D1173" t="str">
            <v>AR A1071/9</v>
          </cell>
          <cell r="E1173" t="str">
            <v>AR A1071/10</v>
          </cell>
          <cell r="F1173" t="str">
            <v>AR A1214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</row>
        <row r="1174">
          <cell r="B1174" t="str">
            <v>AP4</v>
          </cell>
          <cell r="C1174" t="str">
            <v>AR A1071/8</v>
          </cell>
          <cell r="D1174" t="str">
            <v>AR A1071/9</v>
          </cell>
          <cell r="E1174" t="str">
            <v>AR A1071/10</v>
          </cell>
          <cell r="F1174" t="str">
            <v>AR A1214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</row>
        <row r="1175">
          <cell r="B1175" t="str">
            <v>AP4</v>
          </cell>
          <cell r="C1175" t="str">
            <v>AR A1071/8</v>
          </cell>
          <cell r="D1175" t="str">
            <v>AR A1071/9</v>
          </cell>
          <cell r="E1175" t="str">
            <v>AR A1071/10</v>
          </cell>
          <cell r="F1175" t="str">
            <v>AR A1214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</row>
        <row r="1176">
          <cell r="B1176" t="str">
            <v>AP4</v>
          </cell>
          <cell r="C1176" t="str">
            <v>AR A1071/8</v>
          </cell>
          <cell r="D1176" t="str">
            <v>AR A1071/9</v>
          </cell>
          <cell r="E1176" t="str">
            <v>AR A1071/10</v>
          </cell>
          <cell r="F1176" t="str">
            <v>AR A1214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</row>
        <row r="1177">
          <cell r="B1177" t="str">
            <v>AP4</v>
          </cell>
          <cell r="C1177" t="str">
            <v>AR A1071/8</v>
          </cell>
          <cell r="D1177" t="str">
            <v>AR A1071/9</v>
          </cell>
          <cell r="E1177" t="str">
            <v>AR A1071/10</v>
          </cell>
          <cell r="F1177" t="str">
            <v>AR A1214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</row>
        <row r="1178">
          <cell r="B1178" t="str">
            <v>AP4</v>
          </cell>
          <cell r="C1178" t="str">
            <v>AR A1071/8</v>
          </cell>
          <cell r="D1178" t="str">
            <v>AR A1071/9</v>
          </cell>
          <cell r="E1178" t="str">
            <v>AR A1071/10</v>
          </cell>
          <cell r="F1178" t="str">
            <v>AR A1214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</row>
        <row r="1179">
          <cell r="B1179" t="str">
            <v>AP4</v>
          </cell>
          <cell r="C1179" t="str">
            <v>AR A1071/8</v>
          </cell>
          <cell r="D1179" t="str">
            <v>AR A1071/9</v>
          </cell>
          <cell r="E1179" t="str">
            <v>AR A1071/10</v>
          </cell>
          <cell r="F1179" t="str">
            <v>AR A1214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</row>
        <row r="1180">
          <cell r="B1180" t="str">
            <v>AP4</v>
          </cell>
          <cell r="C1180" t="str">
            <v>AR A1071/8</v>
          </cell>
          <cell r="D1180" t="str">
            <v>AR A1071/9</v>
          </cell>
          <cell r="E1180" t="str">
            <v>AR A1071/10</v>
          </cell>
          <cell r="F1180" t="str">
            <v>AR A1214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</row>
        <row r="1181">
          <cell r="B1181" t="str">
            <v>AP4</v>
          </cell>
          <cell r="C1181" t="str">
            <v>AR A1071/8</v>
          </cell>
          <cell r="D1181" t="str">
            <v>AR A1071/9</v>
          </cell>
          <cell r="E1181" t="str">
            <v>AR A1071/10</v>
          </cell>
          <cell r="F1181" t="str">
            <v>AR A1214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</row>
        <row r="1182">
          <cell r="B1182" t="str">
            <v>AP4</v>
          </cell>
          <cell r="C1182" t="str">
            <v>AR A1071/8</v>
          </cell>
          <cell r="D1182" t="str">
            <v>AR A1071/9</v>
          </cell>
          <cell r="E1182" t="str">
            <v>AR A1071/10</v>
          </cell>
          <cell r="F1182" t="str">
            <v>AR A1214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</row>
        <row r="1183">
          <cell r="B1183" t="str">
            <v>AP4</v>
          </cell>
          <cell r="C1183" t="str">
            <v>AR A1071/8</v>
          </cell>
          <cell r="D1183" t="str">
            <v>AR A1071/9</v>
          </cell>
          <cell r="E1183" t="str">
            <v>AR A1071/10</v>
          </cell>
          <cell r="F1183" t="str">
            <v>AR A1214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</row>
        <row r="1184">
          <cell r="B1184" t="str">
            <v>AP4</v>
          </cell>
          <cell r="C1184" t="str">
            <v>AR A1071/8</v>
          </cell>
          <cell r="D1184" t="str">
            <v>AR A1071/9</v>
          </cell>
          <cell r="E1184" t="str">
            <v>AR A1071/10</v>
          </cell>
          <cell r="F1184" t="str">
            <v>AR A1214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</row>
        <row r="1185">
          <cell r="B1185" t="str">
            <v>AP4</v>
          </cell>
          <cell r="C1185" t="str">
            <v>AR A1071/8</v>
          </cell>
          <cell r="D1185" t="str">
            <v>AR A1071/9</v>
          </cell>
          <cell r="E1185" t="str">
            <v>AR A1071/10</v>
          </cell>
          <cell r="F1185" t="str">
            <v>AR A1214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0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</row>
        <row r="1186">
          <cell r="B1186" t="str">
            <v>AP4</v>
          </cell>
          <cell r="C1186" t="str">
            <v>AR A1071/8</v>
          </cell>
          <cell r="D1186" t="str">
            <v>AR A1071/9</v>
          </cell>
          <cell r="E1186" t="str">
            <v>AR A1071/10</v>
          </cell>
          <cell r="F1186" t="str">
            <v>AR A1214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</row>
        <row r="1187">
          <cell r="B1187" t="str">
            <v>AP4</v>
          </cell>
          <cell r="C1187" t="str">
            <v>AR A1071/8</v>
          </cell>
          <cell r="D1187" t="str">
            <v>AR A1071/9</v>
          </cell>
          <cell r="E1187" t="str">
            <v>AR A1071/10</v>
          </cell>
          <cell r="F1187" t="str">
            <v>AR A1214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</row>
        <row r="1188">
          <cell r="B1188" t="str">
            <v>AP4</v>
          </cell>
          <cell r="C1188" t="str">
            <v>AR A1071/8</v>
          </cell>
          <cell r="D1188" t="str">
            <v>AR A1071/9</v>
          </cell>
          <cell r="E1188" t="str">
            <v>AR A1071/10</v>
          </cell>
          <cell r="F1188" t="str">
            <v>AR A1214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</row>
        <row r="1189">
          <cell r="B1189" t="str">
            <v>AP4</v>
          </cell>
          <cell r="C1189" t="str">
            <v>AR A1071/8</v>
          </cell>
          <cell r="D1189" t="str">
            <v>AR A1071/9</v>
          </cell>
          <cell r="E1189" t="str">
            <v>AR A1071/10</v>
          </cell>
          <cell r="F1189" t="str">
            <v>AR A1214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</row>
        <row r="1190">
          <cell r="B1190" t="str">
            <v>AP4</v>
          </cell>
          <cell r="C1190" t="str">
            <v>AR A1071/8</v>
          </cell>
          <cell r="D1190" t="str">
            <v>AR A1071/9</v>
          </cell>
          <cell r="E1190" t="str">
            <v>AR A1071/10</v>
          </cell>
          <cell r="F1190" t="str">
            <v>AR A1214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</row>
        <row r="1191">
          <cell r="B1191" t="str">
            <v>AP4</v>
          </cell>
          <cell r="C1191" t="str">
            <v>AR A1071/8</v>
          </cell>
          <cell r="D1191" t="str">
            <v>AR A1071/9</v>
          </cell>
          <cell r="E1191" t="str">
            <v>AR A1071/10</v>
          </cell>
          <cell r="F1191" t="str">
            <v>AR A1214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</row>
        <row r="1192">
          <cell r="B1192" t="str">
            <v>AP4</v>
          </cell>
          <cell r="C1192" t="str">
            <v>AR A1071/8</v>
          </cell>
          <cell r="D1192" t="str">
            <v>AR A1071/9</v>
          </cell>
          <cell r="E1192" t="str">
            <v>AR A1071/10</v>
          </cell>
          <cell r="F1192" t="str">
            <v>AR A1214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</row>
        <row r="1193">
          <cell r="B1193" t="str">
            <v>AP4</v>
          </cell>
          <cell r="C1193" t="str">
            <v>AR A1071/8</v>
          </cell>
          <cell r="D1193" t="str">
            <v>AR A1071/9</v>
          </cell>
          <cell r="E1193" t="str">
            <v>AR A1071/10</v>
          </cell>
          <cell r="F1193" t="str">
            <v>AR A1214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</row>
        <row r="1194">
          <cell r="B1194" t="str">
            <v>AP4</v>
          </cell>
          <cell r="C1194" t="str">
            <v>AR A1071/8</v>
          </cell>
          <cell r="D1194" t="str">
            <v>AR A1071/9</v>
          </cell>
          <cell r="E1194" t="str">
            <v>AR A1071/10</v>
          </cell>
          <cell r="F1194" t="str">
            <v>AR A1214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</row>
        <row r="1195">
          <cell r="B1195" t="str">
            <v>AP4</v>
          </cell>
          <cell r="C1195" t="str">
            <v>AR A1071/8</v>
          </cell>
          <cell r="D1195" t="str">
            <v>AR A1071/9</v>
          </cell>
          <cell r="E1195" t="str">
            <v>AR A1071/10</v>
          </cell>
          <cell r="F1195" t="str">
            <v>AR A1214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</row>
        <row r="1196">
          <cell r="B1196" t="str">
            <v>AP4</v>
          </cell>
          <cell r="C1196" t="str">
            <v>AR A1071/8</v>
          </cell>
          <cell r="D1196" t="str">
            <v>AR A1071/9</v>
          </cell>
          <cell r="E1196" t="str">
            <v>AR A1071/10</v>
          </cell>
          <cell r="F1196" t="str">
            <v>AR A1214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</row>
        <row r="1197">
          <cell r="B1197" t="str">
            <v>AP4</v>
          </cell>
          <cell r="C1197" t="str">
            <v>AR A1071/8</v>
          </cell>
          <cell r="D1197" t="str">
            <v>AR A1071/9</v>
          </cell>
          <cell r="E1197" t="str">
            <v>AR A1071/10</v>
          </cell>
          <cell r="F1197" t="str">
            <v>AR A1214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</row>
        <row r="1198">
          <cell r="B1198" t="str">
            <v>AP4</v>
          </cell>
          <cell r="C1198" t="str">
            <v>AR A1071/8</v>
          </cell>
          <cell r="D1198" t="str">
            <v>AR A1071/9</v>
          </cell>
          <cell r="E1198" t="str">
            <v>AR A1071/10</v>
          </cell>
          <cell r="F1198" t="str">
            <v>AR A1214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</row>
        <row r="1199">
          <cell r="B1199" t="str">
            <v>AP4</v>
          </cell>
          <cell r="C1199" t="str">
            <v>AR A1071/8</v>
          </cell>
          <cell r="D1199" t="str">
            <v>AR A1071/9</v>
          </cell>
          <cell r="E1199" t="str">
            <v>AR A1071/10</v>
          </cell>
          <cell r="F1199" t="str">
            <v>AR A1214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</row>
        <row r="1200">
          <cell r="B1200" t="str">
            <v>AP4</v>
          </cell>
          <cell r="C1200" t="str">
            <v>AR A1071/8</v>
          </cell>
          <cell r="D1200" t="str">
            <v>AR A1071/9</v>
          </cell>
          <cell r="E1200" t="str">
            <v>AR A1071/10</v>
          </cell>
          <cell r="F1200" t="str">
            <v>AR A1214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</row>
        <row r="1201">
          <cell r="B1201" t="str">
            <v>AP4</v>
          </cell>
          <cell r="C1201" t="str">
            <v>AR A1071/8</v>
          </cell>
          <cell r="D1201" t="str">
            <v>AR A1071/9</v>
          </cell>
          <cell r="E1201" t="str">
            <v>AR A1071/10</v>
          </cell>
          <cell r="F1201" t="str">
            <v>AR A1214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</row>
        <row r="1202">
          <cell r="B1202" t="str">
            <v>AP4</v>
          </cell>
          <cell r="C1202" t="str">
            <v>AR A1071/8</v>
          </cell>
          <cell r="D1202" t="str">
            <v>AR A1071/9</v>
          </cell>
          <cell r="E1202" t="str">
            <v>AR A1071/10</v>
          </cell>
          <cell r="F1202" t="str">
            <v>AR A1214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</row>
        <row r="1203">
          <cell r="B1203" t="str">
            <v>AP4</v>
          </cell>
          <cell r="C1203" t="str">
            <v>AR A1071/8</v>
          </cell>
          <cell r="D1203" t="str">
            <v>AR A1071/9</v>
          </cell>
          <cell r="E1203" t="str">
            <v>AR A1071/10</v>
          </cell>
          <cell r="F1203" t="str">
            <v>AR A1214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</row>
        <row r="1204">
          <cell r="B1204" t="str">
            <v>AP4</v>
          </cell>
          <cell r="C1204" t="str">
            <v>AR A1071/8</v>
          </cell>
          <cell r="D1204" t="str">
            <v>AR A1071/9</v>
          </cell>
          <cell r="E1204" t="str">
            <v>AR A1071/10</v>
          </cell>
          <cell r="F1204" t="str">
            <v>AR A1214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</row>
        <row r="1205">
          <cell r="B1205" t="str">
            <v>AP4</v>
          </cell>
          <cell r="C1205" t="str">
            <v>AR A1071/8</v>
          </cell>
          <cell r="D1205" t="str">
            <v>AR A1071/9</v>
          </cell>
          <cell r="E1205" t="str">
            <v>AR A1071/10</v>
          </cell>
          <cell r="F1205" t="str">
            <v>AR A1214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</row>
        <row r="1206">
          <cell r="B1206" t="str">
            <v>AP4</v>
          </cell>
          <cell r="C1206" t="str">
            <v>AR A1071/8</v>
          </cell>
          <cell r="D1206" t="str">
            <v>AR A1071/9</v>
          </cell>
          <cell r="E1206" t="str">
            <v>AR A1071/10</v>
          </cell>
          <cell r="F1206" t="str">
            <v>AR A1214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</row>
        <row r="1207">
          <cell r="B1207" t="str">
            <v>AP4</v>
          </cell>
          <cell r="C1207" t="str">
            <v>AR A1071/8</v>
          </cell>
          <cell r="D1207" t="str">
            <v>AR A1071/9</v>
          </cell>
          <cell r="E1207" t="str">
            <v>AR A1071/10</v>
          </cell>
          <cell r="F1207" t="str">
            <v>AR A1214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</row>
        <row r="1208">
          <cell r="B1208" t="str">
            <v>AP4</v>
          </cell>
          <cell r="C1208" t="str">
            <v>AR A1071/8</v>
          </cell>
          <cell r="D1208" t="str">
            <v>AR A1071/9</v>
          </cell>
          <cell r="E1208" t="str">
            <v>AR A1071/10</v>
          </cell>
          <cell r="F1208" t="str">
            <v>AR A1214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</row>
        <row r="1209">
          <cell r="B1209" t="str">
            <v>AP4</v>
          </cell>
          <cell r="C1209" t="str">
            <v>AR A1071/8</v>
          </cell>
          <cell r="D1209" t="str">
            <v>AR A1071/9</v>
          </cell>
          <cell r="E1209" t="str">
            <v>AR A1071/10</v>
          </cell>
          <cell r="F1209" t="str">
            <v>AR A1214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</row>
        <row r="1210">
          <cell r="B1210" t="str">
            <v>AP4</v>
          </cell>
          <cell r="C1210" t="str">
            <v>AR A1071/8</v>
          </cell>
          <cell r="D1210" t="str">
            <v>AR A1071/9</v>
          </cell>
          <cell r="E1210" t="str">
            <v>AR A1071/10</v>
          </cell>
          <cell r="F1210" t="str">
            <v>AR A1214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</row>
        <row r="1211">
          <cell r="B1211" t="str">
            <v>AP4</v>
          </cell>
          <cell r="C1211" t="str">
            <v>AR A1071/8</v>
          </cell>
          <cell r="D1211" t="str">
            <v>AR A1071/9</v>
          </cell>
          <cell r="E1211" t="str">
            <v>AR A1071/10</v>
          </cell>
          <cell r="F1211" t="str">
            <v>AR A1214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</row>
        <row r="1212">
          <cell r="B1212" t="str">
            <v>AP4</v>
          </cell>
          <cell r="C1212" t="str">
            <v>AR A1071/8</v>
          </cell>
          <cell r="D1212" t="str">
            <v>AR A1071/9</v>
          </cell>
          <cell r="E1212" t="str">
            <v>AR A1071/10</v>
          </cell>
          <cell r="F1212" t="str">
            <v>AR A1214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</row>
        <row r="1213">
          <cell r="B1213" t="str">
            <v>AP4</v>
          </cell>
          <cell r="C1213" t="str">
            <v>AR A1071/8</v>
          </cell>
          <cell r="D1213" t="str">
            <v>AR A1071/9</v>
          </cell>
          <cell r="E1213" t="str">
            <v>AR A1071/10</v>
          </cell>
          <cell r="F1213" t="str">
            <v>AR A1214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</row>
        <row r="1214">
          <cell r="B1214" t="str">
            <v>AP4</v>
          </cell>
          <cell r="C1214" t="str">
            <v>AR A1071/8</v>
          </cell>
          <cell r="D1214" t="str">
            <v>AR A1071/9</v>
          </cell>
          <cell r="E1214" t="str">
            <v>AR A1071/10</v>
          </cell>
          <cell r="F1214" t="str">
            <v>AR A1214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  <cell r="Q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</row>
        <row r="1215">
          <cell r="B1215" t="str">
            <v>AP4</v>
          </cell>
          <cell r="C1215" t="str">
            <v>AR A1071/8</v>
          </cell>
          <cell r="D1215" t="str">
            <v>AR A1071/9</v>
          </cell>
          <cell r="E1215" t="str">
            <v>AR A1071/10</v>
          </cell>
          <cell r="F1215" t="str">
            <v>AR A1214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</row>
        <row r="1216">
          <cell r="B1216" t="str">
            <v>AP4</v>
          </cell>
          <cell r="C1216" t="str">
            <v>AR A1071/8</v>
          </cell>
          <cell r="D1216" t="str">
            <v>AR A1071/9</v>
          </cell>
          <cell r="E1216" t="str">
            <v>AR A1071/10</v>
          </cell>
          <cell r="F1216" t="str">
            <v>AR A1214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</row>
        <row r="1217">
          <cell r="B1217" t="str">
            <v>AP4</v>
          </cell>
          <cell r="C1217" t="str">
            <v>AR A1071/8</v>
          </cell>
          <cell r="D1217" t="str">
            <v>AR A1071/9</v>
          </cell>
          <cell r="E1217" t="str">
            <v>AR A1071/10</v>
          </cell>
          <cell r="F1217" t="str">
            <v>AR A1214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</row>
        <row r="1218">
          <cell r="B1218" t="str">
            <v>AP5</v>
          </cell>
          <cell r="C1218" t="str">
            <v>AR A1071/8</v>
          </cell>
          <cell r="D1218" t="str">
            <v>AR A1071/9</v>
          </cell>
          <cell r="E1218" t="str">
            <v>AR A1071/10</v>
          </cell>
          <cell r="F1218" t="str">
            <v>AR A1214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</row>
        <row r="1219">
          <cell r="B1219" t="str">
            <v>AP5</v>
          </cell>
          <cell r="C1219" t="str">
            <v>AR A1071/8</v>
          </cell>
          <cell r="D1219" t="str">
            <v>AR A1071/9</v>
          </cell>
          <cell r="E1219" t="str">
            <v>AR A1071/10</v>
          </cell>
          <cell r="F1219" t="str">
            <v>AR A1214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</row>
        <row r="1220">
          <cell r="B1220" t="str">
            <v>AP5</v>
          </cell>
          <cell r="C1220" t="str">
            <v>AR A1071/8</v>
          </cell>
          <cell r="D1220" t="str">
            <v>AR A1071/9</v>
          </cell>
          <cell r="E1220" t="str">
            <v>AR A1071/10</v>
          </cell>
          <cell r="F1220" t="str">
            <v>AR A1214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</row>
        <row r="1221">
          <cell r="B1221" t="str">
            <v>AP5</v>
          </cell>
          <cell r="C1221" t="str">
            <v>AR A1071/8</v>
          </cell>
          <cell r="D1221" t="str">
            <v>AR A1071/9</v>
          </cell>
          <cell r="E1221" t="str">
            <v>AR A1071/10</v>
          </cell>
          <cell r="F1221" t="str">
            <v>AR A1214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</row>
        <row r="1222">
          <cell r="B1222" t="str">
            <v>AP5</v>
          </cell>
          <cell r="C1222" t="str">
            <v>AR A1071/8</v>
          </cell>
          <cell r="D1222" t="str">
            <v>AR A1071/9</v>
          </cell>
          <cell r="E1222" t="str">
            <v>AR A1071/10</v>
          </cell>
          <cell r="F1222" t="str">
            <v>AR A1214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</row>
        <row r="1223">
          <cell r="B1223" t="str">
            <v>AP5</v>
          </cell>
          <cell r="C1223" t="str">
            <v>AR A1071/8</v>
          </cell>
          <cell r="D1223" t="str">
            <v>AR A1071/9</v>
          </cell>
          <cell r="E1223" t="str">
            <v>AR A1071/10</v>
          </cell>
          <cell r="F1223" t="str">
            <v>AR A1214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</row>
        <row r="1224">
          <cell r="B1224" t="str">
            <v>AP5</v>
          </cell>
          <cell r="C1224" t="str">
            <v>AR A1071/8</v>
          </cell>
          <cell r="D1224" t="str">
            <v>AR A1071/9</v>
          </cell>
          <cell r="E1224" t="str">
            <v>AR A1071/10</v>
          </cell>
          <cell r="F1224" t="str">
            <v>AR A1214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</row>
        <row r="1225">
          <cell r="B1225" t="str">
            <v>AP5</v>
          </cell>
          <cell r="C1225" t="str">
            <v>AR A1071/8</v>
          </cell>
          <cell r="D1225" t="str">
            <v>AR A1071/9</v>
          </cell>
          <cell r="E1225" t="str">
            <v>AR A1071/10</v>
          </cell>
          <cell r="F1225" t="str">
            <v>AR A1214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</row>
        <row r="1226">
          <cell r="B1226" t="str">
            <v>AP5</v>
          </cell>
          <cell r="C1226" t="str">
            <v>AR A1071/8</v>
          </cell>
          <cell r="D1226" t="str">
            <v>AR A1071/9</v>
          </cell>
          <cell r="E1226" t="str">
            <v>AR A1071/10</v>
          </cell>
          <cell r="F1226" t="str">
            <v>AR A1214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</row>
        <row r="1227">
          <cell r="B1227" t="str">
            <v>AP5</v>
          </cell>
          <cell r="C1227" t="str">
            <v>AR A1071/8</v>
          </cell>
          <cell r="D1227" t="str">
            <v>AR A1071/9</v>
          </cell>
          <cell r="E1227" t="str">
            <v>AR A1071/10</v>
          </cell>
          <cell r="F1227" t="str">
            <v>AR A1214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</row>
        <row r="1228">
          <cell r="B1228" t="str">
            <v>AP5</v>
          </cell>
          <cell r="C1228" t="str">
            <v>AR A1071/8</v>
          </cell>
          <cell r="D1228" t="str">
            <v>AR A1071/9</v>
          </cell>
          <cell r="E1228" t="str">
            <v>AR A1071/10</v>
          </cell>
          <cell r="F1228" t="str">
            <v>AR A1214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</row>
        <row r="1229">
          <cell r="B1229" t="str">
            <v>AP5</v>
          </cell>
          <cell r="C1229" t="str">
            <v>AR A1071/8</v>
          </cell>
          <cell r="D1229" t="str">
            <v>AR A1071/9</v>
          </cell>
          <cell r="E1229" t="str">
            <v>AR A1071/10</v>
          </cell>
          <cell r="F1229" t="str">
            <v>AR A1214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</row>
        <row r="1230">
          <cell r="B1230" t="str">
            <v>AP5</v>
          </cell>
          <cell r="C1230" t="str">
            <v>AR A1071/8</v>
          </cell>
          <cell r="D1230" t="str">
            <v>AR A1071/9</v>
          </cell>
          <cell r="E1230" t="str">
            <v>AR A1071/10</v>
          </cell>
          <cell r="F1230" t="str">
            <v>AR A1214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</row>
        <row r="1231">
          <cell r="B1231" t="str">
            <v>AP5</v>
          </cell>
          <cell r="C1231" t="str">
            <v>AR A1071/8</v>
          </cell>
          <cell r="D1231" t="str">
            <v>AR A1071/9</v>
          </cell>
          <cell r="E1231" t="str">
            <v>AR A1071/10</v>
          </cell>
          <cell r="F1231" t="str">
            <v>AR A1214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</row>
        <row r="1232">
          <cell r="B1232" t="str">
            <v>AP5</v>
          </cell>
          <cell r="C1232" t="str">
            <v>AR A1071/8</v>
          </cell>
          <cell r="D1232" t="str">
            <v>AR A1071/9</v>
          </cell>
          <cell r="E1232" t="str">
            <v>AR A1071/10</v>
          </cell>
          <cell r="F1232" t="str">
            <v>AR A1214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</row>
        <row r="1233">
          <cell r="B1233" t="str">
            <v>AP5</v>
          </cell>
          <cell r="C1233" t="str">
            <v>AR A1071/8</v>
          </cell>
          <cell r="D1233" t="str">
            <v>AR A1071/9</v>
          </cell>
          <cell r="E1233" t="str">
            <v>AR A1071/10</v>
          </cell>
          <cell r="F1233" t="str">
            <v>AR A1214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</row>
        <row r="1234">
          <cell r="B1234" t="str">
            <v>AP5</v>
          </cell>
          <cell r="C1234" t="str">
            <v>AR A1071/8</v>
          </cell>
          <cell r="D1234" t="str">
            <v>AR A1071/9</v>
          </cell>
          <cell r="E1234" t="str">
            <v>AR A1071/10</v>
          </cell>
          <cell r="F1234" t="str">
            <v>AR A1214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</row>
        <row r="1235">
          <cell r="B1235" t="str">
            <v>AP5</v>
          </cell>
          <cell r="C1235" t="str">
            <v>AR A1071/8</v>
          </cell>
          <cell r="D1235" t="str">
            <v>AR A1071/9</v>
          </cell>
          <cell r="E1235" t="str">
            <v>AR A1071/10</v>
          </cell>
          <cell r="F1235" t="str">
            <v>AR A1214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</row>
        <row r="1236">
          <cell r="B1236" t="str">
            <v>AP5</v>
          </cell>
          <cell r="C1236" t="str">
            <v>AR A1071/8</v>
          </cell>
          <cell r="D1236" t="str">
            <v>AR A1071/9</v>
          </cell>
          <cell r="E1236" t="str">
            <v>AR A1071/10</v>
          </cell>
          <cell r="F1236" t="str">
            <v>AR A1214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0</v>
          </cell>
          <cell r="Q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</row>
        <row r="1237">
          <cell r="B1237" t="str">
            <v>AP5</v>
          </cell>
          <cell r="C1237" t="str">
            <v>AR A1071/8</v>
          </cell>
          <cell r="D1237" t="str">
            <v>AR A1071/9</v>
          </cell>
          <cell r="E1237" t="str">
            <v>AR A1071/10</v>
          </cell>
          <cell r="F1237" t="str">
            <v>AR A1214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</row>
        <row r="1238">
          <cell r="B1238" t="str">
            <v>AP5</v>
          </cell>
          <cell r="C1238" t="str">
            <v>AR A1071/8</v>
          </cell>
          <cell r="D1238" t="str">
            <v>AR A1071/9</v>
          </cell>
          <cell r="E1238" t="str">
            <v>AR A1071/10</v>
          </cell>
          <cell r="F1238" t="str">
            <v>AR A1214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</row>
        <row r="1239">
          <cell r="B1239" t="str">
            <v>AP5</v>
          </cell>
          <cell r="C1239" t="str">
            <v>AR A1071/8</v>
          </cell>
          <cell r="D1239" t="str">
            <v>AR A1071/9</v>
          </cell>
          <cell r="E1239" t="str">
            <v>AR A1071/10</v>
          </cell>
          <cell r="F1239" t="str">
            <v>AR A1214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</row>
        <row r="1240">
          <cell r="B1240" t="str">
            <v>AP5</v>
          </cell>
          <cell r="C1240" t="str">
            <v>AR A1071/8</v>
          </cell>
          <cell r="D1240" t="str">
            <v>AR A1071/9</v>
          </cell>
          <cell r="E1240" t="str">
            <v>AR A1071/10</v>
          </cell>
          <cell r="F1240" t="str">
            <v>AR A1214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</row>
        <row r="1241">
          <cell r="B1241" t="str">
            <v>AP5</v>
          </cell>
          <cell r="C1241" t="str">
            <v>AR A1071/8</v>
          </cell>
          <cell r="D1241" t="str">
            <v>AR A1071/9</v>
          </cell>
          <cell r="E1241" t="str">
            <v>AR A1071/10</v>
          </cell>
          <cell r="F1241" t="str">
            <v>AR A1214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</row>
        <row r="1242">
          <cell r="B1242" t="str">
            <v>AP5</v>
          </cell>
          <cell r="C1242" t="str">
            <v>AR A1071/8</v>
          </cell>
          <cell r="D1242" t="str">
            <v>AR A1071/9</v>
          </cell>
          <cell r="E1242" t="str">
            <v>AR A1071/10</v>
          </cell>
          <cell r="F1242" t="str">
            <v>AR A1214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</row>
        <row r="1243">
          <cell r="B1243" t="str">
            <v>AP5</v>
          </cell>
          <cell r="C1243" t="str">
            <v>AR A1071/8</v>
          </cell>
          <cell r="D1243" t="str">
            <v>AR A1071/9</v>
          </cell>
          <cell r="E1243" t="str">
            <v>AR A1071/10</v>
          </cell>
          <cell r="F1243" t="str">
            <v>AR A1214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</row>
        <row r="1244">
          <cell r="B1244" t="str">
            <v>AP5</v>
          </cell>
          <cell r="C1244" t="str">
            <v>AR A1071/8</v>
          </cell>
          <cell r="D1244" t="str">
            <v>AR A1071/9</v>
          </cell>
          <cell r="E1244" t="str">
            <v>AR A1071/10</v>
          </cell>
          <cell r="F1244" t="str">
            <v>AR A1214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</row>
        <row r="1245">
          <cell r="B1245" t="str">
            <v>AP5</v>
          </cell>
          <cell r="C1245" t="str">
            <v>AR A1071/8</v>
          </cell>
          <cell r="D1245" t="str">
            <v>AR A1071/9</v>
          </cell>
          <cell r="E1245" t="str">
            <v>AR A1071/10</v>
          </cell>
          <cell r="F1245" t="str">
            <v>AR A1214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</row>
        <row r="1246">
          <cell r="B1246" t="str">
            <v>AP5</v>
          </cell>
          <cell r="C1246" t="str">
            <v>AR A1071/8</v>
          </cell>
          <cell r="D1246" t="str">
            <v>AR A1071/9</v>
          </cell>
          <cell r="E1246" t="str">
            <v>AR A1071/10</v>
          </cell>
          <cell r="F1246" t="str">
            <v>AR A1214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</row>
        <row r="1247">
          <cell r="B1247" t="str">
            <v>AP5</v>
          </cell>
          <cell r="C1247" t="str">
            <v>AR A1071/8</v>
          </cell>
          <cell r="D1247" t="str">
            <v>AR A1071/9</v>
          </cell>
          <cell r="E1247" t="str">
            <v>AR A1071/10</v>
          </cell>
          <cell r="F1247" t="str">
            <v>AR A1214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</row>
        <row r="1248">
          <cell r="B1248" t="str">
            <v>AP5</v>
          </cell>
          <cell r="C1248" t="str">
            <v>AR A1071/8</v>
          </cell>
          <cell r="D1248" t="str">
            <v>AR A1071/9</v>
          </cell>
          <cell r="E1248" t="str">
            <v>AR A1071/10</v>
          </cell>
          <cell r="F1248" t="str">
            <v>AR A1214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</row>
        <row r="1249">
          <cell r="B1249" t="str">
            <v>AP5</v>
          </cell>
          <cell r="C1249" t="str">
            <v>AR A1071/8</v>
          </cell>
          <cell r="D1249" t="str">
            <v>AR A1071/9</v>
          </cell>
          <cell r="E1249" t="str">
            <v>AR A1071/10</v>
          </cell>
          <cell r="F1249" t="str">
            <v>AR A1214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</row>
        <row r="1250">
          <cell r="B1250" t="str">
            <v>AP5</v>
          </cell>
          <cell r="C1250" t="str">
            <v>AR A1071/8</v>
          </cell>
          <cell r="D1250" t="str">
            <v>AR A1071/9</v>
          </cell>
          <cell r="E1250" t="str">
            <v>AR A1071/10</v>
          </cell>
          <cell r="F1250" t="str">
            <v>AR A1214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</row>
        <row r="1251">
          <cell r="B1251" t="str">
            <v>AP5</v>
          </cell>
          <cell r="C1251" t="str">
            <v>AR A1071/8</v>
          </cell>
          <cell r="D1251" t="str">
            <v>AR A1071/9</v>
          </cell>
          <cell r="E1251" t="str">
            <v>AR A1071/10</v>
          </cell>
          <cell r="F1251" t="str">
            <v>AR A1214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</row>
        <row r="1252">
          <cell r="B1252" t="str">
            <v>AP5</v>
          </cell>
          <cell r="C1252" t="str">
            <v>AR A1071/8</v>
          </cell>
          <cell r="D1252" t="str">
            <v>AR A1071/9</v>
          </cell>
          <cell r="E1252" t="str">
            <v>AR A1071/10</v>
          </cell>
          <cell r="F1252" t="str">
            <v>AR A1214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</row>
        <row r="1253">
          <cell r="B1253" t="str">
            <v>AP5</v>
          </cell>
          <cell r="C1253" t="str">
            <v>AR A1071/8</v>
          </cell>
          <cell r="D1253" t="str">
            <v>AR A1071/9</v>
          </cell>
          <cell r="E1253" t="str">
            <v>AR A1071/10</v>
          </cell>
          <cell r="F1253" t="str">
            <v>AR A1214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</row>
        <row r="1254">
          <cell r="B1254" t="str">
            <v>AP5</v>
          </cell>
          <cell r="C1254" t="str">
            <v>AR A1071/8</v>
          </cell>
          <cell r="D1254" t="str">
            <v>AR A1071/9</v>
          </cell>
          <cell r="E1254" t="str">
            <v>AR A1071/10</v>
          </cell>
          <cell r="F1254" t="str">
            <v>AR A1214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</row>
        <row r="1255">
          <cell r="B1255" t="str">
            <v>AP5</v>
          </cell>
          <cell r="C1255" t="str">
            <v>AR A1071/8</v>
          </cell>
          <cell r="D1255" t="str">
            <v>AR A1071/9</v>
          </cell>
          <cell r="E1255" t="str">
            <v>AR A1071/10</v>
          </cell>
          <cell r="F1255" t="str">
            <v>AR A1214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</row>
        <row r="1256">
          <cell r="B1256" t="str">
            <v>AP5</v>
          </cell>
          <cell r="C1256" t="str">
            <v>AR A1071/8</v>
          </cell>
          <cell r="D1256" t="str">
            <v>AR A1071/9</v>
          </cell>
          <cell r="E1256" t="str">
            <v>AR A1071/10</v>
          </cell>
          <cell r="F1256" t="str">
            <v>AR A1214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</row>
        <row r="1257">
          <cell r="B1257" t="str">
            <v>AP7</v>
          </cell>
          <cell r="C1257" t="str">
            <v>AR 19</v>
          </cell>
          <cell r="D1257" t="str">
            <v>AR 20</v>
          </cell>
          <cell r="E1257" t="str">
            <v>AR A1071/9</v>
          </cell>
          <cell r="F1257" t="str">
            <v>AR A1071/10</v>
          </cell>
          <cell r="G1257" t="str">
            <v>AR A1214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</row>
        <row r="1258">
          <cell r="B1258" t="str">
            <v>AP7</v>
          </cell>
          <cell r="C1258" t="str">
            <v>AR 19</v>
          </cell>
          <cell r="D1258" t="str">
            <v>AR 20</v>
          </cell>
          <cell r="E1258" t="str">
            <v>AR A1071/9</v>
          </cell>
          <cell r="F1258" t="str">
            <v>AR A1071/10</v>
          </cell>
          <cell r="G1258" t="str">
            <v>AR A1214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</row>
        <row r="1259">
          <cell r="B1259" t="str">
            <v>AP7</v>
          </cell>
          <cell r="C1259" t="str">
            <v>AR 19</v>
          </cell>
          <cell r="D1259" t="str">
            <v>AR 20</v>
          </cell>
          <cell r="E1259" t="str">
            <v>AR A1071/9</v>
          </cell>
          <cell r="F1259" t="str">
            <v>AR A1071/10</v>
          </cell>
          <cell r="G1259" t="str">
            <v>AR A1214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</row>
        <row r="1260">
          <cell r="B1260" t="str">
            <v>AP7</v>
          </cell>
          <cell r="C1260" t="str">
            <v>AR 19</v>
          </cell>
          <cell r="D1260" t="str">
            <v>AR 20</v>
          </cell>
          <cell r="E1260" t="str">
            <v>AR A1071/9</v>
          </cell>
          <cell r="F1260" t="str">
            <v>AR A1071/10</v>
          </cell>
          <cell r="G1260" t="str">
            <v>AR A1214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</row>
        <row r="1261">
          <cell r="B1261" t="str">
            <v>AP7</v>
          </cell>
          <cell r="C1261" t="str">
            <v>AR 19</v>
          </cell>
          <cell r="D1261" t="str">
            <v>AR 20</v>
          </cell>
          <cell r="E1261" t="str">
            <v>AR A1071/9</v>
          </cell>
          <cell r="F1261" t="str">
            <v>AR A1071/10</v>
          </cell>
          <cell r="G1261" t="str">
            <v>AR A1214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</row>
        <row r="1262">
          <cell r="B1262" t="str">
            <v>AP7</v>
          </cell>
          <cell r="C1262" t="str">
            <v>AR 19</v>
          </cell>
          <cell r="D1262" t="str">
            <v>AR 20</v>
          </cell>
          <cell r="E1262" t="str">
            <v>AR A1071/9</v>
          </cell>
          <cell r="F1262" t="str">
            <v>AR A1071/10</v>
          </cell>
          <cell r="G1262" t="str">
            <v>AR A1214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</row>
        <row r="1263">
          <cell r="B1263" t="str">
            <v>AP7</v>
          </cell>
          <cell r="C1263" t="str">
            <v>AR 19</v>
          </cell>
          <cell r="D1263" t="str">
            <v>AR 20</v>
          </cell>
          <cell r="E1263" t="str">
            <v>AR A1071/9</v>
          </cell>
          <cell r="F1263" t="str">
            <v>AR A1071/10</v>
          </cell>
          <cell r="G1263" t="str">
            <v>AR A1214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</row>
        <row r="1264">
          <cell r="B1264" t="str">
            <v>AP7</v>
          </cell>
          <cell r="C1264" t="str">
            <v>AR 19</v>
          </cell>
          <cell r="D1264" t="str">
            <v>AR 20</v>
          </cell>
          <cell r="E1264" t="str">
            <v>AR A1071/9</v>
          </cell>
          <cell r="F1264" t="str">
            <v>AR A1071/10</v>
          </cell>
          <cell r="G1264" t="str">
            <v>AR A1214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</row>
        <row r="1265">
          <cell r="B1265" t="str">
            <v>AP7</v>
          </cell>
          <cell r="C1265" t="str">
            <v>AR 19</v>
          </cell>
          <cell r="D1265" t="str">
            <v>AR 20</v>
          </cell>
          <cell r="E1265" t="str">
            <v>AR A1071/9</v>
          </cell>
          <cell r="F1265" t="str">
            <v>AR A1071/10</v>
          </cell>
          <cell r="G1265" t="str">
            <v>AR A1214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M1265">
            <v>0</v>
          </cell>
          <cell r="N1265">
            <v>0</v>
          </cell>
          <cell r="O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</row>
        <row r="1266">
          <cell r="B1266" t="str">
            <v>AP7</v>
          </cell>
          <cell r="C1266" t="str">
            <v>AR 19</v>
          </cell>
          <cell r="D1266" t="str">
            <v>AR 20</v>
          </cell>
          <cell r="E1266" t="str">
            <v>AR A1071/9</v>
          </cell>
          <cell r="F1266" t="str">
            <v>AR A1071/10</v>
          </cell>
          <cell r="G1266" t="str">
            <v>AR A1214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</row>
        <row r="1267">
          <cell r="B1267" t="str">
            <v>AP7</v>
          </cell>
          <cell r="C1267" t="str">
            <v>AR 19</v>
          </cell>
          <cell r="D1267" t="str">
            <v>AR 20</v>
          </cell>
          <cell r="E1267" t="str">
            <v>AR A1071/9</v>
          </cell>
          <cell r="F1267" t="str">
            <v>AR A1071/10</v>
          </cell>
          <cell r="G1267" t="str">
            <v>AR A1214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</row>
        <row r="1268">
          <cell r="B1268" t="str">
            <v>AP7</v>
          </cell>
          <cell r="C1268" t="str">
            <v>AR 19</v>
          </cell>
          <cell r="D1268" t="str">
            <v>AR 20</v>
          </cell>
          <cell r="E1268" t="str">
            <v>AR A1071/9</v>
          </cell>
          <cell r="F1268" t="str">
            <v>AR A1071/10</v>
          </cell>
          <cell r="G1268" t="str">
            <v>AR A1214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</row>
        <row r="1269">
          <cell r="B1269" t="str">
            <v>AP7</v>
          </cell>
          <cell r="C1269" t="str">
            <v>AR 19</v>
          </cell>
          <cell r="D1269" t="str">
            <v>AR 20</v>
          </cell>
          <cell r="E1269" t="str">
            <v>AR A1071/9</v>
          </cell>
          <cell r="F1269" t="str">
            <v>AR A1071/10</v>
          </cell>
          <cell r="G1269" t="str">
            <v>AR A1214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</row>
        <row r="1270">
          <cell r="B1270" t="str">
            <v>AP7</v>
          </cell>
          <cell r="C1270" t="str">
            <v>AR 19</v>
          </cell>
          <cell r="D1270" t="str">
            <v>AR 20</v>
          </cell>
          <cell r="E1270" t="str">
            <v>AR A1071/9</v>
          </cell>
          <cell r="F1270" t="str">
            <v>AR A1071/10</v>
          </cell>
          <cell r="G1270" t="str">
            <v>AR A1214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</row>
        <row r="1271">
          <cell r="B1271" t="str">
            <v>AP7</v>
          </cell>
          <cell r="C1271" t="str">
            <v>AR 19</v>
          </cell>
          <cell r="D1271" t="str">
            <v>AR 20</v>
          </cell>
          <cell r="E1271" t="str">
            <v>AR A1071/9</v>
          </cell>
          <cell r="F1271" t="str">
            <v>AR A1071/10</v>
          </cell>
          <cell r="G1271" t="str">
            <v>AR A1214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</row>
        <row r="1272">
          <cell r="B1272" t="str">
            <v>AP7</v>
          </cell>
          <cell r="C1272" t="str">
            <v>AR 19</v>
          </cell>
          <cell r="D1272" t="str">
            <v>AR 20</v>
          </cell>
          <cell r="E1272" t="str">
            <v>AR A1071/9</v>
          </cell>
          <cell r="F1272" t="str">
            <v>AR A1071/10</v>
          </cell>
          <cell r="G1272" t="str">
            <v>AR A1214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</row>
        <row r="1273">
          <cell r="B1273" t="str">
            <v>AP7</v>
          </cell>
          <cell r="C1273" t="str">
            <v>AR 19</v>
          </cell>
          <cell r="D1273" t="str">
            <v>AR 20</v>
          </cell>
          <cell r="E1273" t="str">
            <v>AR A1071/9</v>
          </cell>
          <cell r="F1273" t="str">
            <v>AR A1071/10</v>
          </cell>
          <cell r="G1273" t="str">
            <v>AR A1214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</row>
        <row r="1274">
          <cell r="B1274" t="str">
            <v>AP7</v>
          </cell>
          <cell r="C1274" t="str">
            <v>AR 19</v>
          </cell>
          <cell r="D1274" t="str">
            <v>AR 20</v>
          </cell>
          <cell r="E1274" t="str">
            <v>AR A1071/9</v>
          </cell>
          <cell r="F1274" t="str">
            <v>AR A1071/10</v>
          </cell>
          <cell r="G1274" t="str">
            <v>AR A1214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</row>
        <row r="1275">
          <cell r="B1275" t="str">
            <v>AP7</v>
          </cell>
          <cell r="C1275" t="str">
            <v>AR 19</v>
          </cell>
          <cell r="D1275" t="str">
            <v>AR 20</v>
          </cell>
          <cell r="E1275" t="str">
            <v>AR A1071/9</v>
          </cell>
          <cell r="F1275" t="str">
            <v>AR A1071/10</v>
          </cell>
          <cell r="G1275" t="str">
            <v>AR A1214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</row>
        <row r="1276">
          <cell r="B1276" t="str">
            <v>AP7</v>
          </cell>
          <cell r="C1276" t="str">
            <v>AR 19</v>
          </cell>
          <cell r="D1276" t="str">
            <v>AR 20</v>
          </cell>
          <cell r="E1276" t="str">
            <v>AR A1071/9</v>
          </cell>
          <cell r="F1276" t="str">
            <v>AR A1071/10</v>
          </cell>
          <cell r="G1276" t="str">
            <v>AR A1214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</row>
        <row r="1277">
          <cell r="B1277" t="str">
            <v>AP7</v>
          </cell>
          <cell r="C1277" t="str">
            <v>AR 19</v>
          </cell>
          <cell r="D1277" t="str">
            <v>AR 20</v>
          </cell>
          <cell r="E1277" t="str">
            <v>AR A1071/9</v>
          </cell>
          <cell r="F1277" t="str">
            <v>AR A1071/10</v>
          </cell>
          <cell r="G1277" t="str">
            <v>AR A1214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</row>
        <row r="1278">
          <cell r="B1278" t="str">
            <v>AP7</v>
          </cell>
          <cell r="C1278" t="str">
            <v>AR 19</v>
          </cell>
          <cell r="D1278" t="str">
            <v>AR 20</v>
          </cell>
          <cell r="E1278" t="str">
            <v>AR A1071/9</v>
          </cell>
          <cell r="F1278" t="str">
            <v>AR A1071/10</v>
          </cell>
          <cell r="G1278" t="str">
            <v>AR A1214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</row>
        <row r="1279">
          <cell r="B1279" t="str">
            <v>AP7</v>
          </cell>
          <cell r="C1279" t="str">
            <v>AR 19</v>
          </cell>
          <cell r="D1279" t="str">
            <v>AR 20</v>
          </cell>
          <cell r="E1279" t="str">
            <v>AR A1071/9</v>
          </cell>
          <cell r="F1279" t="str">
            <v>AR A1071/10</v>
          </cell>
          <cell r="G1279" t="str">
            <v>AR A1214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</row>
        <row r="1280">
          <cell r="B1280" t="str">
            <v>AP7</v>
          </cell>
          <cell r="C1280" t="str">
            <v>AR 19</v>
          </cell>
          <cell r="D1280" t="str">
            <v>AR 20</v>
          </cell>
          <cell r="E1280" t="str">
            <v>AR A1071/9</v>
          </cell>
          <cell r="F1280" t="str">
            <v>AR A1071/10</v>
          </cell>
          <cell r="G1280" t="str">
            <v>AR A1214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</row>
        <row r="1281">
          <cell r="B1281" t="str">
            <v>AP7</v>
          </cell>
          <cell r="C1281" t="str">
            <v>AR 19</v>
          </cell>
          <cell r="D1281" t="str">
            <v>AR 20</v>
          </cell>
          <cell r="E1281" t="str">
            <v>AR A1071/9</v>
          </cell>
          <cell r="F1281" t="str">
            <v>AR A1071/10</v>
          </cell>
          <cell r="G1281" t="str">
            <v>AR A1214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</row>
        <row r="1282">
          <cell r="B1282" t="str">
            <v>AP7</v>
          </cell>
          <cell r="C1282" t="str">
            <v>AR 19</v>
          </cell>
          <cell r="D1282" t="str">
            <v>AR 20</v>
          </cell>
          <cell r="E1282" t="str">
            <v>AR A1071/9</v>
          </cell>
          <cell r="F1282" t="str">
            <v>AR A1071/10</v>
          </cell>
          <cell r="G1282" t="str">
            <v>AR A1214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</row>
        <row r="1283">
          <cell r="B1283" t="str">
            <v>AP8</v>
          </cell>
          <cell r="C1283" t="str">
            <v>AR 19</v>
          </cell>
          <cell r="D1283" t="str">
            <v>AR 20</v>
          </cell>
          <cell r="E1283" t="str">
            <v>AR A1071/9</v>
          </cell>
          <cell r="F1283" t="str">
            <v>AR A1071/10</v>
          </cell>
          <cell r="G1283" t="str">
            <v>AR A1214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</row>
        <row r="1284">
          <cell r="B1284" t="str">
            <v>AP8</v>
          </cell>
          <cell r="C1284" t="str">
            <v>AR 19</v>
          </cell>
          <cell r="D1284" t="str">
            <v>AR 20</v>
          </cell>
          <cell r="E1284" t="str">
            <v>AR A1071/9</v>
          </cell>
          <cell r="F1284" t="str">
            <v>AR A1071/10</v>
          </cell>
          <cell r="G1284" t="str">
            <v>AR A1214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</row>
        <row r="1285">
          <cell r="B1285" t="str">
            <v>AP8</v>
          </cell>
          <cell r="C1285" t="str">
            <v>AR 19</v>
          </cell>
          <cell r="D1285" t="str">
            <v>AR 20</v>
          </cell>
          <cell r="E1285" t="str">
            <v>AR A1071/9</v>
          </cell>
          <cell r="F1285" t="str">
            <v>AR A1071/10</v>
          </cell>
          <cell r="G1285" t="str">
            <v>AR A1214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</row>
        <row r="1286">
          <cell r="B1286" t="str">
            <v>AP8</v>
          </cell>
          <cell r="C1286" t="str">
            <v>AR 19</v>
          </cell>
          <cell r="D1286" t="str">
            <v>AR 20</v>
          </cell>
          <cell r="E1286" t="str">
            <v>AR A1071/9</v>
          </cell>
          <cell r="F1286" t="str">
            <v>AR A1071/10</v>
          </cell>
          <cell r="G1286" t="str">
            <v>AR A1214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</row>
        <row r="1287">
          <cell r="B1287" t="str">
            <v>AP8</v>
          </cell>
          <cell r="C1287" t="str">
            <v>AR 19</v>
          </cell>
          <cell r="D1287" t="str">
            <v>AR 20</v>
          </cell>
          <cell r="E1287" t="str">
            <v>AR A1071/9</v>
          </cell>
          <cell r="F1287" t="str">
            <v>AR A1071/10</v>
          </cell>
          <cell r="G1287" t="str">
            <v>AR A1214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</row>
        <row r="1288">
          <cell r="B1288" t="str">
            <v>AP8</v>
          </cell>
          <cell r="C1288" t="str">
            <v>AR 19</v>
          </cell>
          <cell r="D1288" t="str">
            <v>AR 20</v>
          </cell>
          <cell r="E1288" t="str">
            <v>AR A1071/9</v>
          </cell>
          <cell r="F1288" t="str">
            <v>AR A1071/10</v>
          </cell>
          <cell r="G1288" t="str">
            <v>AR A1214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</row>
        <row r="1289">
          <cell r="B1289" t="str">
            <v>AP8</v>
          </cell>
          <cell r="C1289" t="str">
            <v>AR 19</v>
          </cell>
          <cell r="D1289" t="str">
            <v>AR 20</v>
          </cell>
          <cell r="E1289" t="str">
            <v>AR A1071/9</v>
          </cell>
          <cell r="F1289" t="str">
            <v>AR A1071/10</v>
          </cell>
          <cell r="G1289" t="str">
            <v>AR A1214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</row>
        <row r="1290">
          <cell r="B1290" t="str">
            <v>AP8</v>
          </cell>
          <cell r="C1290" t="str">
            <v>AR 19</v>
          </cell>
          <cell r="D1290" t="str">
            <v>AR 20</v>
          </cell>
          <cell r="E1290" t="str">
            <v>AR A1071/9</v>
          </cell>
          <cell r="F1290" t="str">
            <v>AR A1071/10</v>
          </cell>
          <cell r="G1290" t="str">
            <v>AR A1214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</row>
        <row r="1291">
          <cell r="B1291" t="str">
            <v>AP8</v>
          </cell>
          <cell r="C1291" t="str">
            <v>AR 19</v>
          </cell>
          <cell r="D1291" t="str">
            <v>AR 20</v>
          </cell>
          <cell r="E1291" t="str">
            <v>AR A1071/9</v>
          </cell>
          <cell r="F1291" t="str">
            <v>AR A1071/10</v>
          </cell>
          <cell r="G1291" t="str">
            <v>AR A1214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</row>
        <row r="1292">
          <cell r="B1292" t="str">
            <v>AP8</v>
          </cell>
          <cell r="C1292" t="str">
            <v>AR 19</v>
          </cell>
          <cell r="D1292" t="str">
            <v>AR 20</v>
          </cell>
          <cell r="E1292" t="str">
            <v>AR A1071/9</v>
          </cell>
          <cell r="F1292" t="str">
            <v>AR A1071/10</v>
          </cell>
          <cell r="G1292" t="str">
            <v>AR A1214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</row>
        <row r="1293">
          <cell r="B1293" t="str">
            <v>AP8</v>
          </cell>
          <cell r="C1293" t="str">
            <v>AR 19</v>
          </cell>
          <cell r="D1293" t="str">
            <v>AR 20</v>
          </cell>
          <cell r="E1293" t="str">
            <v>AR A1071/9</v>
          </cell>
          <cell r="F1293" t="str">
            <v>AR A1071/10</v>
          </cell>
          <cell r="G1293" t="str">
            <v>AR A1214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</row>
        <row r="1294">
          <cell r="B1294" t="str">
            <v>AP8</v>
          </cell>
          <cell r="C1294" t="str">
            <v>AR 19</v>
          </cell>
          <cell r="D1294" t="str">
            <v>AR 20</v>
          </cell>
          <cell r="E1294" t="str">
            <v>AR A1071/9</v>
          </cell>
          <cell r="F1294" t="str">
            <v>AR A1071/10</v>
          </cell>
          <cell r="G1294" t="str">
            <v>AR A1214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</row>
        <row r="1295">
          <cell r="B1295" t="str">
            <v>AP8</v>
          </cell>
          <cell r="C1295" t="str">
            <v>AR 19</v>
          </cell>
          <cell r="D1295" t="str">
            <v>AR 20</v>
          </cell>
          <cell r="E1295" t="str">
            <v>AR A1071/9</v>
          </cell>
          <cell r="F1295" t="str">
            <v>AR A1071/10</v>
          </cell>
          <cell r="G1295" t="str">
            <v>AR A1214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</row>
        <row r="1296">
          <cell r="B1296" t="str">
            <v>AP11</v>
          </cell>
          <cell r="C1296" t="str">
            <v>AR 19</v>
          </cell>
          <cell r="D1296" t="str">
            <v>AR 20</v>
          </cell>
          <cell r="E1296" t="str">
            <v>AR A1071/9</v>
          </cell>
          <cell r="F1296" t="str">
            <v>AR A1071/10</v>
          </cell>
          <cell r="G1296" t="str">
            <v>AR A1214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</row>
        <row r="1297">
          <cell r="B1297" t="str">
            <v>AP11</v>
          </cell>
          <cell r="C1297" t="str">
            <v>AR 19</v>
          </cell>
          <cell r="D1297" t="str">
            <v>AR 20</v>
          </cell>
          <cell r="E1297" t="str">
            <v>AR A1071/9</v>
          </cell>
          <cell r="F1297" t="str">
            <v>AR A1071/10</v>
          </cell>
          <cell r="G1297" t="str">
            <v>AR A1214</v>
          </cell>
          <cell r="H1297">
            <v>0</v>
          </cell>
          <cell r="I1297">
            <v>0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</row>
        <row r="1298">
          <cell r="B1298" t="str">
            <v>AP11</v>
          </cell>
          <cell r="C1298" t="str">
            <v>AR 19</v>
          </cell>
          <cell r="D1298" t="str">
            <v>AR 20</v>
          </cell>
          <cell r="E1298" t="str">
            <v>AR A1071/9</v>
          </cell>
          <cell r="F1298" t="str">
            <v>AR A1071/10</v>
          </cell>
          <cell r="G1298" t="str">
            <v>AR A1214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</row>
        <row r="1299">
          <cell r="B1299" t="str">
            <v>AP11</v>
          </cell>
          <cell r="C1299" t="str">
            <v>AR 19</v>
          </cell>
          <cell r="D1299" t="str">
            <v>AR 20</v>
          </cell>
          <cell r="E1299" t="str">
            <v>AR A1071/9</v>
          </cell>
          <cell r="F1299" t="str">
            <v>AR A1071/10</v>
          </cell>
          <cell r="G1299" t="str">
            <v>AR A1214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</row>
        <row r="1300">
          <cell r="B1300" t="str">
            <v>AP11</v>
          </cell>
          <cell r="C1300" t="str">
            <v>AR 19</v>
          </cell>
          <cell r="D1300" t="str">
            <v>AR 20</v>
          </cell>
          <cell r="E1300" t="str">
            <v>AR A1071/9</v>
          </cell>
          <cell r="F1300" t="str">
            <v>AR A1071/10</v>
          </cell>
          <cell r="G1300" t="str">
            <v>AR A1214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</row>
        <row r="1301">
          <cell r="B1301" t="str">
            <v>AP11</v>
          </cell>
          <cell r="C1301" t="str">
            <v>AR 19</v>
          </cell>
          <cell r="D1301" t="str">
            <v>AR 20</v>
          </cell>
          <cell r="E1301" t="str">
            <v>AR A1071/9</v>
          </cell>
          <cell r="F1301" t="str">
            <v>AR A1071/10</v>
          </cell>
          <cell r="G1301" t="str">
            <v>AR A1214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</row>
        <row r="1302">
          <cell r="B1302" t="str">
            <v>AP11</v>
          </cell>
          <cell r="C1302" t="str">
            <v>AR 19</v>
          </cell>
          <cell r="D1302" t="str">
            <v>AR 20</v>
          </cell>
          <cell r="E1302" t="str">
            <v>AR A1071/9</v>
          </cell>
          <cell r="F1302" t="str">
            <v>AR A1071/10</v>
          </cell>
          <cell r="G1302" t="str">
            <v>AR A1214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</row>
        <row r="1303">
          <cell r="B1303" t="str">
            <v>AP11</v>
          </cell>
          <cell r="C1303" t="str">
            <v>AR 19</v>
          </cell>
          <cell r="D1303" t="str">
            <v>AR 20</v>
          </cell>
          <cell r="E1303" t="str">
            <v>AR A1071/9</v>
          </cell>
          <cell r="F1303" t="str">
            <v>AR A1071/10</v>
          </cell>
          <cell r="G1303" t="str">
            <v>AR A1214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</row>
        <row r="1304">
          <cell r="B1304" t="str">
            <v>AP11</v>
          </cell>
          <cell r="C1304" t="str">
            <v>AR 19</v>
          </cell>
          <cell r="D1304" t="str">
            <v>AR 20</v>
          </cell>
          <cell r="E1304" t="str">
            <v>AR A1071/9</v>
          </cell>
          <cell r="F1304" t="str">
            <v>AR A1071/10</v>
          </cell>
          <cell r="G1304" t="str">
            <v>AR A1214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M1304">
            <v>0</v>
          </cell>
          <cell r="N1304">
            <v>0</v>
          </cell>
          <cell r="O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</row>
        <row r="1305">
          <cell r="B1305" t="str">
            <v>AP11</v>
          </cell>
          <cell r="C1305" t="str">
            <v>AR 19</v>
          </cell>
          <cell r="D1305" t="str">
            <v>AR 20</v>
          </cell>
          <cell r="E1305" t="str">
            <v>AR A1071/9</v>
          </cell>
          <cell r="F1305" t="str">
            <v>AR A1071/10</v>
          </cell>
          <cell r="G1305" t="str">
            <v>AR A1214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M1305">
            <v>0</v>
          </cell>
          <cell r="N1305">
            <v>0</v>
          </cell>
          <cell r="O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</row>
        <row r="1306">
          <cell r="B1306" t="str">
            <v>AP11</v>
          </cell>
          <cell r="C1306" t="str">
            <v>AR 19</v>
          </cell>
          <cell r="D1306" t="str">
            <v>AR 20</v>
          </cell>
          <cell r="E1306" t="str">
            <v>AR A1071/9</v>
          </cell>
          <cell r="F1306" t="str">
            <v>AR A1071/10</v>
          </cell>
          <cell r="G1306" t="str">
            <v>AR A1214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</row>
        <row r="1307">
          <cell r="B1307" t="str">
            <v>AP11</v>
          </cell>
          <cell r="C1307" t="str">
            <v>AR 19</v>
          </cell>
          <cell r="D1307" t="str">
            <v>AR 20</v>
          </cell>
          <cell r="E1307" t="str">
            <v>AR A1071/9</v>
          </cell>
          <cell r="F1307" t="str">
            <v>AR A1071/10</v>
          </cell>
          <cell r="G1307" t="str">
            <v>AR A1214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</row>
        <row r="1308">
          <cell r="B1308" t="str">
            <v>AP11</v>
          </cell>
          <cell r="C1308" t="str">
            <v>AR 19</v>
          </cell>
          <cell r="D1308" t="str">
            <v>AR 20</v>
          </cell>
          <cell r="E1308" t="str">
            <v>AR A1071/9</v>
          </cell>
          <cell r="F1308" t="str">
            <v>AR A1071/10</v>
          </cell>
          <cell r="G1308" t="str">
            <v>AR A1214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</row>
        <row r="1309">
          <cell r="B1309" t="str">
            <v>AP11</v>
          </cell>
          <cell r="C1309" t="str">
            <v>AR 19</v>
          </cell>
          <cell r="D1309" t="str">
            <v>AR 20</v>
          </cell>
          <cell r="E1309" t="str">
            <v>AR A1071/9</v>
          </cell>
          <cell r="F1309" t="str">
            <v>AR A1071/10</v>
          </cell>
          <cell r="G1309" t="str">
            <v>AR A1214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</row>
        <row r="1310">
          <cell r="B1310" t="str">
            <v>AP11</v>
          </cell>
          <cell r="C1310" t="str">
            <v>AR 19</v>
          </cell>
          <cell r="D1310" t="str">
            <v>AR 20</v>
          </cell>
          <cell r="E1310" t="str">
            <v>AR A1071/9</v>
          </cell>
          <cell r="F1310" t="str">
            <v>AR A1071/10</v>
          </cell>
          <cell r="G1310" t="str">
            <v>AR A1214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</row>
        <row r="1311">
          <cell r="B1311" t="str">
            <v>AP11</v>
          </cell>
          <cell r="C1311" t="str">
            <v>AR 19</v>
          </cell>
          <cell r="D1311" t="str">
            <v>AR 20</v>
          </cell>
          <cell r="E1311" t="str">
            <v>AR A1071/9</v>
          </cell>
          <cell r="F1311" t="str">
            <v>AR A1071/10</v>
          </cell>
          <cell r="G1311" t="str">
            <v>AR A1214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</row>
        <row r="1312">
          <cell r="B1312" t="str">
            <v>AP11</v>
          </cell>
          <cell r="C1312" t="str">
            <v>AR 19</v>
          </cell>
          <cell r="D1312" t="str">
            <v>AR 20</v>
          </cell>
          <cell r="E1312" t="str">
            <v>AR A1071/9</v>
          </cell>
          <cell r="F1312" t="str">
            <v>AR A1071/10</v>
          </cell>
          <cell r="G1312" t="str">
            <v>AR A1214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</row>
        <row r="1313">
          <cell r="B1313" t="str">
            <v>AP11</v>
          </cell>
          <cell r="C1313" t="str">
            <v>AR 19</v>
          </cell>
          <cell r="D1313" t="str">
            <v>AR 20</v>
          </cell>
          <cell r="E1313" t="str">
            <v>AR A1071/9</v>
          </cell>
          <cell r="F1313" t="str">
            <v>AR A1071/10</v>
          </cell>
          <cell r="G1313" t="str">
            <v>AR A1214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</row>
        <row r="1314">
          <cell r="B1314" t="str">
            <v>AP11</v>
          </cell>
          <cell r="C1314" t="str">
            <v>AR 19</v>
          </cell>
          <cell r="D1314" t="str">
            <v>AR 20</v>
          </cell>
          <cell r="E1314" t="str">
            <v>AR A1071/9</v>
          </cell>
          <cell r="F1314" t="str">
            <v>AR A1071/10</v>
          </cell>
          <cell r="G1314" t="str">
            <v>AR A1214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</row>
        <row r="1315">
          <cell r="B1315" t="str">
            <v>AP11</v>
          </cell>
          <cell r="C1315" t="str">
            <v>AR 19</v>
          </cell>
          <cell r="D1315" t="str">
            <v>AR 20</v>
          </cell>
          <cell r="E1315" t="str">
            <v>AR A1071/9</v>
          </cell>
          <cell r="F1315" t="str">
            <v>AR A1071/10</v>
          </cell>
          <cell r="G1315" t="str">
            <v>AR A1214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</row>
        <row r="1316">
          <cell r="B1316" t="str">
            <v>AP11</v>
          </cell>
          <cell r="C1316" t="str">
            <v>AR 19</v>
          </cell>
          <cell r="D1316" t="str">
            <v>AR 20</v>
          </cell>
          <cell r="E1316" t="str">
            <v>AR A1071/9</v>
          </cell>
          <cell r="F1316" t="str">
            <v>AR A1071/10</v>
          </cell>
          <cell r="G1316" t="str">
            <v>AR A1214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</row>
        <row r="1317">
          <cell r="B1317" t="str">
            <v>AP11</v>
          </cell>
          <cell r="C1317" t="str">
            <v>AR 19</v>
          </cell>
          <cell r="D1317" t="str">
            <v>AR 20</v>
          </cell>
          <cell r="E1317" t="str">
            <v>AR A1071/9</v>
          </cell>
          <cell r="F1317" t="str">
            <v>AR A1071/10</v>
          </cell>
          <cell r="G1317" t="str">
            <v>AR A1214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</row>
        <row r="1318">
          <cell r="B1318" t="str">
            <v>AP11</v>
          </cell>
          <cell r="C1318" t="str">
            <v>AR 19</v>
          </cell>
          <cell r="D1318" t="str">
            <v>AR 20</v>
          </cell>
          <cell r="E1318" t="str">
            <v>AR A1071/9</v>
          </cell>
          <cell r="F1318" t="str">
            <v>AR A1071/10</v>
          </cell>
          <cell r="G1318" t="str">
            <v>AR A1214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</row>
        <row r="1319">
          <cell r="B1319" t="str">
            <v>AP11</v>
          </cell>
          <cell r="C1319" t="str">
            <v>AR 19</v>
          </cell>
          <cell r="D1319" t="str">
            <v>AR 20</v>
          </cell>
          <cell r="E1319" t="str">
            <v>AR A1071/9</v>
          </cell>
          <cell r="F1319" t="str">
            <v>AR A1071/10</v>
          </cell>
          <cell r="G1319" t="str">
            <v>AR A1214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</row>
        <row r="1320">
          <cell r="B1320" t="str">
            <v>AP11</v>
          </cell>
          <cell r="C1320" t="str">
            <v>AR 19</v>
          </cell>
          <cell r="D1320" t="str">
            <v>AR 20</v>
          </cell>
          <cell r="E1320" t="str">
            <v>AR A1071/9</v>
          </cell>
          <cell r="F1320" t="str">
            <v>AR A1071/10</v>
          </cell>
          <cell r="G1320" t="str">
            <v>AR A1214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</row>
        <row r="1321">
          <cell r="B1321" t="str">
            <v>AP11</v>
          </cell>
          <cell r="C1321" t="str">
            <v>AR 19</v>
          </cell>
          <cell r="D1321" t="str">
            <v>AR 20</v>
          </cell>
          <cell r="E1321" t="str">
            <v>AR A1071/9</v>
          </cell>
          <cell r="F1321" t="str">
            <v>AR A1071/10</v>
          </cell>
          <cell r="G1321" t="str">
            <v>AR A1214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</row>
        <row r="1322">
          <cell r="B1322" t="str">
            <v>AP9</v>
          </cell>
          <cell r="C1322" t="str">
            <v>AR 19</v>
          </cell>
          <cell r="D1322" t="str">
            <v>AR 20</v>
          </cell>
          <cell r="E1322" t="str">
            <v>AR A1071/9</v>
          </cell>
          <cell r="F1322" t="str">
            <v>AR A1071/10</v>
          </cell>
          <cell r="G1322" t="str">
            <v>AR A1214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</row>
        <row r="1323">
          <cell r="B1323" t="str">
            <v>AP9</v>
          </cell>
          <cell r="C1323" t="str">
            <v>AR 19</v>
          </cell>
          <cell r="D1323" t="str">
            <v>AR 20</v>
          </cell>
          <cell r="E1323" t="str">
            <v>AR A1071/9</v>
          </cell>
          <cell r="F1323" t="str">
            <v>AR A1071/10</v>
          </cell>
          <cell r="G1323" t="str">
            <v>AR A1214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</row>
        <row r="1324">
          <cell r="B1324" t="str">
            <v>AP9</v>
          </cell>
          <cell r="C1324" t="str">
            <v>AR 19</v>
          </cell>
          <cell r="D1324" t="str">
            <v>AR 20</v>
          </cell>
          <cell r="E1324" t="str">
            <v>AR A1071/9</v>
          </cell>
          <cell r="F1324" t="str">
            <v>AR A1071/10</v>
          </cell>
          <cell r="G1324" t="str">
            <v>AR A1214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</row>
        <row r="1325">
          <cell r="B1325" t="str">
            <v>AP9</v>
          </cell>
          <cell r="C1325" t="str">
            <v>AR 19</v>
          </cell>
          <cell r="D1325" t="str">
            <v>AR 20</v>
          </cell>
          <cell r="E1325" t="str">
            <v>AR A1071/9</v>
          </cell>
          <cell r="F1325" t="str">
            <v>AR A1071/10</v>
          </cell>
          <cell r="G1325" t="str">
            <v>AR A1214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</row>
        <row r="1326">
          <cell r="B1326" t="str">
            <v>AP9</v>
          </cell>
          <cell r="C1326" t="str">
            <v>AR 19</v>
          </cell>
          <cell r="D1326" t="str">
            <v>AR 20</v>
          </cell>
          <cell r="E1326" t="str">
            <v>AR A1071/9</v>
          </cell>
          <cell r="F1326" t="str">
            <v>AR A1071/10</v>
          </cell>
          <cell r="G1326" t="str">
            <v>AR A1214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0</v>
          </cell>
        </row>
        <row r="1327">
          <cell r="B1327" t="str">
            <v>AP9</v>
          </cell>
          <cell r="C1327" t="str">
            <v>AR 19</v>
          </cell>
          <cell r="D1327" t="str">
            <v>AR 20</v>
          </cell>
          <cell r="E1327" t="str">
            <v>AR A1071/9</v>
          </cell>
          <cell r="F1327" t="str">
            <v>AR A1071/10</v>
          </cell>
          <cell r="G1327" t="str">
            <v>AR A1214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</row>
        <row r="1328">
          <cell r="B1328" t="str">
            <v>AP9</v>
          </cell>
          <cell r="C1328" t="str">
            <v>AR 19</v>
          </cell>
          <cell r="D1328" t="str">
            <v>AR 20</v>
          </cell>
          <cell r="E1328" t="str">
            <v>AR A1071/9</v>
          </cell>
          <cell r="F1328" t="str">
            <v>AR A1071/10</v>
          </cell>
          <cell r="G1328" t="str">
            <v>AR A1214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</row>
        <row r="1329">
          <cell r="B1329" t="str">
            <v>AP9</v>
          </cell>
          <cell r="C1329" t="str">
            <v>AR 19</v>
          </cell>
          <cell r="D1329" t="str">
            <v>AR 20</v>
          </cell>
          <cell r="E1329" t="str">
            <v>AR A1071/9</v>
          </cell>
          <cell r="F1329" t="str">
            <v>AR A1071/10</v>
          </cell>
          <cell r="G1329" t="str">
            <v>AR A1214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</row>
        <row r="1330">
          <cell r="B1330" t="str">
            <v>AP9</v>
          </cell>
          <cell r="C1330" t="str">
            <v>AR 19</v>
          </cell>
          <cell r="D1330" t="str">
            <v>AR 20</v>
          </cell>
          <cell r="E1330" t="str">
            <v>AR A1071/9</v>
          </cell>
          <cell r="F1330" t="str">
            <v>AR A1071/10</v>
          </cell>
          <cell r="G1330" t="str">
            <v>AR A1214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</row>
        <row r="1331">
          <cell r="B1331" t="str">
            <v>AP9</v>
          </cell>
          <cell r="C1331" t="str">
            <v>AR 19</v>
          </cell>
          <cell r="D1331" t="str">
            <v>AR 20</v>
          </cell>
          <cell r="E1331" t="str">
            <v>AR A1071/9</v>
          </cell>
          <cell r="F1331" t="str">
            <v>AR A1071/10</v>
          </cell>
          <cell r="G1331" t="str">
            <v>AR A1214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</row>
        <row r="1332">
          <cell r="B1332" t="str">
            <v>AP9</v>
          </cell>
          <cell r="C1332" t="str">
            <v>AR 19</v>
          </cell>
          <cell r="D1332" t="str">
            <v>AR 20</v>
          </cell>
          <cell r="E1332" t="str">
            <v>AR A1071/9</v>
          </cell>
          <cell r="F1332" t="str">
            <v>AR A1071/10</v>
          </cell>
          <cell r="G1332" t="str">
            <v>AR A1214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</row>
        <row r="1333">
          <cell r="B1333" t="str">
            <v>AP9</v>
          </cell>
          <cell r="C1333" t="str">
            <v>AR 19</v>
          </cell>
          <cell r="D1333" t="str">
            <v>AR 20</v>
          </cell>
          <cell r="E1333" t="str">
            <v>AR A1071/9</v>
          </cell>
          <cell r="F1333" t="str">
            <v>AR A1071/10</v>
          </cell>
          <cell r="G1333" t="str">
            <v>AR A1214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</row>
        <row r="1334">
          <cell r="B1334" t="str">
            <v>AP9</v>
          </cell>
          <cell r="C1334" t="str">
            <v>AR 19</v>
          </cell>
          <cell r="D1334" t="str">
            <v>AR 20</v>
          </cell>
          <cell r="E1334" t="str">
            <v>AR A1071/9</v>
          </cell>
          <cell r="F1334" t="str">
            <v>AR A1071/10</v>
          </cell>
          <cell r="G1334" t="str">
            <v>AR A1214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</row>
        <row r="1335">
          <cell r="B1335" t="str">
            <v>AP11</v>
          </cell>
          <cell r="C1335" t="str">
            <v>AR 19</v>
          </cell>
          <cell r="D1335" t="str">
            <v>AR 20</v>
          </cell>
          <cell r="E1335" t="str">
            <v>AR A1071/9</v>
          </cell>
          <cell r="F1335" t="str">
            <v>AR A1071/10</v>
          </cell>
          <cell r="G1335" t="str">
            <v>AR A1214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</row>
        <row r="1336">
          <cell r="B1336" t="str">
            <v>AP11</v>
          </cell>
          <cell r="C1336" t="str">
            <v>AR 19</v>
          </cell>
          <cell r="D1336" t="str">
            <v>AR 20</v>
          </cell>
          <cell r="E1336" t="str">
            <v>AR A1071/9</v>
          </cell>
          <cell r="F1336" t="str">
            <v>AR A1071/10</v>
          </cell>
          <cell r="G1336" t="str">
            <v>AR A1214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</row>
        <row r="1337">
          <cell r="B1337" t="str">
            <v>AP11</v>
          </cell>
          <cell r="C1337" t="str">
            <v>AR 19</v>
          </cell>
          <cell r="D1337" t="str">
            <v>AR 20</v>
          </cell>
          <cell r="E1337" t="str">
            <v>AR A1071/9</v>
          </cell>
          <cell r="F1337" t="str">
            <v>AR A1071/10</v>
          </cell>
          <cell r="G1337" t="str">
            <v>AR A1214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</row>
        <row r="1338">
          <cell r="B1338" t="str">
            <v>AP11</v>
          </cell>
          <cell r="C1338" t="str">
            <v>AR 19</v>
          </cell>
          <cell r="D1338" t="str">
            <v>AR 20</v>
          </cell>
          <cell r="E1338" t="str">
            <v>AR A1071/9</v>
          </cell>
          <cell r="F1338" t="str">
            <v>AR A1071/10</v>
          </cell>
          <cell r="G1338" t="str">
            <v>AR A1214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0</v>
          </cell>
        </row>
        <row r="1339">
          <cell r="B1339" t="str">
            <v>AP11</v>
          </cell>
          <cell r="C1339" t="str">
            <v>AR 19</v>
          </cell>
          <cell r="D1339" t="str">
            <v>AR 20</v>
          </cell>
          <cell r="E1339" t="str">
            <v>AR A1071/9</v>
          </cell>
          <cell r="F1339" t="str">
            <v>AR A1071/10</v>
          </cell>
          <cell r="G1339" t="str">
            <v>AR A1214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0</v>
          </cell>
        </row>
        <row r="1340">
          <cell r="B1340" t="str">
            <v>AP11</v>
          </cell>
          <cell r="C1340" t="str">
            <v>AR 19</v>
          </cell>
          <cell r="D1340" t="str">
            <v>AR 20</v>
          </cell>
          <cell r="E1340" t="str">
            <v>AR A1071/9</v>
          </cell>
          <cell r="F1340" t="str">
            <v>AR A1071/10</v>
          </cell>
          <cell r="G1340" t="str">
            <v>AR A1214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0</v>
          </cell>
        </row>
        <row r="1341">
          <cell r="B1341" t="str">
            <v>AP11</v>
          </cell>
          <cell r="C1341" t="str">
            <v>AR 19</v>
          </cell>
          <cell r="D1341" t="str">
            <v>AR 20</v>
          </cell>
          <cell r="E1341" t="str">
            <v>AR A1071/9</v>
          </cell>
          <cell r="F1341" t="str">
            <v>AR A1071/10</v>
          </cell>
          <cell r="G1341" t="str">
            <v>AR A1214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0</v>
          </cell>
        </row>
        <row r="1342">
          <cell r="B1342" t="str">
            <v>AP11</v>
          </cell>
          <cell r="C1342" t="str">
            <v>AR 19</v>
          </cell>
          <cell r="D1342" t="str">
            <v>AR 20</v>
          </cell>
          <cell r="E1342" t="str">
            <v>AR A1071/9</v>
          </cell>
          <cell r="F1342" t="str">
            <v>AR A1071/10</v>
          </cell>
          <cell r="G1342" t="str">
            <v>AR A1214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</row>
        <row r="1343">
          <cell r="B1343" t="str">
            <v>AP11</v>
          </cell>
          <cell r="C1343" t="str">
            <v>AR 19</v>
          </cell>
          <cell r="D1343" t="str">
            <v>AR 20</v>
          </cell>
          <cell r="E1343" t="str">
            <v>AR A1071/9</v>
          </cell>
          <cell r="F1343" t="str">
            <v>AR A1071/10</v>
          </cell>
          <cell r="G1343" t="str">
            <v>AR A1214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0</v>
          </cell>
        </row>
        <row r="1344">
          <cell r="B1344" t="str">
            <v>AP11</v>
          </cell>
          <cell r="C1344" t="str">
            <v>AR 19</v>
          </cell>
          <cell r="D1344" t="str">
            <v>AR 20</v>
          </cell>
          <cell r="E1344" t="str">
            <v>AR A1071/9</v>
          </cell>
          <cell r="F1344" t="str">
            <v>AR A1071/10</v>
          </cell>
          <cell r="G1344" t="str">
            <v>AR A1214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0</v>
          </cell>
        </row>
        <row r="1345">
          <cell r="B1345" t="str">
            <v>AP11</v>
          </cell>
          <cell r="C1345" t="str">
            <v>AR 19</v>
          </cell>
          <cell r="D1345" t="str">
            <v>AR 20</v>
          </cell>
          <cell r="E1345" t="str">
            <v>AR A1071/9</v>
          </cell>
          <cell r="F1345" t="str">
            <v>AR A1071/10</v>
          </cell>
          <cell r="G1345" t="str">
            <v>AR A1214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0</v>
          </cell>
        </row>
        <row r="1346">
          <cell r="B1346" t="str">
            <v>AP11</v>
          </cell>
          <cell r="C1346" t="str">
            <v>AR 19</v>
          </cell>
          <cell r="D1346" t="str">
            <v>AR 20</v>
          </cell>
          <cell r="E1346" t="str">
            <v>AR A1071/9</v>
          </cell>
          <cell r="F1346" t="str">
            <v>AR A1071/10</v>
          </cell>
          <cell r="G1346" t="str">
            <v>AR A1214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0</v>
          </cell>
        </row>
        <row r="1347">
          <cell r="B1347" t="str">
            <v>AP11</v>
          </cell>
          <cell r="C1347" t="str">
            <v>AR 19</v>
          </cell>
          <cell r="D1347" t="str">
            <v>AR 20</v>
          </cell>
          <cell r="E1347" t="str">
            <v>AR A1071/9</v>
          </cell>
          <cell r="F1347" t="str">
            <v>AR A1071/10</v>
          </cell>
          <cell r="G1347" t="str">
            <v>AR A1214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</row>
        <row r="1348">
          <cell r="B1348" t="str">
            <v>AP10</v>
          </cell>
          <cell r="C1348" t="str">
            <v>AR 19</v>
          </cell>
          <cell r="D1348" t="str">
            <v>AR 20</v>
          </cell>
          <cell r="E1348" t="str">
            <v>AR A1071/9</v>
          </cell>
          <cell r="F1348" t="str">
            <v>AR A1071/10</v>
          </cell>
          <cell r="G1348" t="str">
            <v>AR A1214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0</v>
          </cell>
        </row>
        <row r="1349">
          <cell r="B1349" t="str">
            <v>AP10</v>
          </cell>
          <cell r="C1349" t="str">
            <v>AR 19</v>
          </cell>
          <cell r="D1349" t="str">
            <v>AR 20</v>
          </cell>
          <cell r="E1349" t="str">
            <v>AR A1071/9</v>
          </cell>
          <cell r="F1349" t="str">
            <v>AR A1071/10</v>
          </cell>
          <cell r="G1349" t="str">
            <v>AR A1214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</row>
        <row r="1350">
          <cell r="B1350" t="str">
            <v>AP10</v>
          </cell>
          <cell r="C1350" t="str">
            <v>AR 19</v>
          </cell>
          <cell r="D1350" t="str">
            <v>AR 20</v>
          </cell>
          <cell r="E1350" t="str">
            <v>AR A1071/9</v>
          </cell>
          <cell r="F1350" t="str">
            <v>AR A1071/10</v>
          </cell>
          <cell r="G1350" t="str">
            <v>AR A1214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0</v>
          </cell>
        </row>
        <row r="1351">
          <cell r="B1351" t="str">
            <v>AP10</v>
          </cell>
          <cell r="C1351" t="str">
            <v>AR 19</v>
          </cell>
          <cell r="D1351" t="str">
            <v>AR 20</v>
          </cell>
          <cell r="E1351" t="str">
            <v>AR A1071/9</v>
          </cell>
          <cell r="F1351" t="str">
            <v>AR A1071/10</v>
          </cell>
          <cell r="G1351" t="str">
            <v>AR A1214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0</v>
          </cell>
        </row>
        <row r="1352">
          <cell r="B1352" t="str">
            <v>AP10</v>
          </cell>
          <cell r="C1352" t="str">
            <v>AR 19</v>
          </cell>
          <cell r="D1352" t="str">
            <v>AR 20</v>
          </cell>
          <cell r="E1352" t="str">
            <v>AR A1071/9</v>
          </cell>
          <cell r="F1352" t="str">
            <v>AR A1071/10</v>
          </cell>
          <cell r="G1352" t="str">
            <v>AR A1214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0</v>
          </cell>
        </row>
        <row r="1353">
          <cell r="B1353" t="str">
            <v>AP10</v>
          </cell>
          <cell r="C1353" t="str">
            <v>AR 19</v>
          </cell>
          <cell r="D1353" t="str">
            <v>AR 20</v>
          </cell>
          <cell r="E1353" t="str">
            <v>AR A1071/9</v>
          </cell>
          <cell r="F1353" t="str">
            <v>AR A1071/10</v>
          </cell>
          <cell r="G1353" t="str">
            <v>AR A1214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</row>
        <row r="1354">
          <cell r="B1354" t="str">
            <v>AP10</v>
          </cell>
          <cell r="C1354" t="str">
            <v>AR 19</v>
          </cell>
          <cell r="D1354" t="str">
            <v>AR 20</v>
          </cell>
          <cell r="E1354" t="str">
            <v>AR A1071/9</v>
          </cell>
          <cell r="F1354" t="str">
            <v>AR A1071/10</v>
          </cell>
          <cell r="G1354" t="str">
            <v>AR A1214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</row>
        <row r="1355">
          <cell r="B1355" t="str">
            <v>AP10</v>
          </cell>
          <cell r="C1355" t="str">
            <v>AR 19</v>
          </cell>
          <cell r="D1355" t="str">
            <v>AR 20</v>
          </cell>
          <cell r="E1355" t="str">
            <v>AR A1071/9</v>
          </cell>
          <cell r="F1355" t="str">
            <v>AR A1071/10</v>
          </cell>
          <cell r="G1355" t="str">
            <v>AR A1214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0</v>
          </cell>
        </row>
        <row r="1356">
          <cell r="B1356" t="str">
            <v>AP10</v>
          </cell>
          <cell r="C1356" t="str">
            <v>AR 19</v>
          </cell>
          <cell r="D1356" t="str">
            <v>AR 20</v>
          </cell>
          <cell r="E1356" t="str">
            <v>AR A1071/9</v>
          </cell>
          <cell r="F1356" t="str">
            <v>AR A1071/10</v>
          </cell>
          <cell r="G1356" t="str">
            <v>AR A1214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0</v>
          </cell>
        </row>
        <row r="1357">
          <cell r="B1357" t="str">
            <v>AP10</v>
          </cell>
          <cell r="C1357" t="str">
            <v>AR 19</v>
          </cell>
          <cell r="D1357" t="str">
            <v>AR 20</v>
          </cell>
          <cell r="E1357" t="str">
            <v>AR A1071/9</v>
          </cell>
          <cell r="F1357" t="str">
            <v>AR A1071/10</v>
          </cell>
          <cell r="G1357" t="str">
            <v>AR A1214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0</v>
          </cell>
        </row>
        <row r="1358">
          <cell r="B1358" t="str">
            <v>AP10</v>
          </cell>
          <cell r="C1358" t="str">
            <v>AR 19</v>
          </cell>
          <cell r="D1358" t="str">
            <v>AR 20</v>
          </cell>
          <cell r="E1358" t="str">
            <v>AR A1071/9</v>
          </cell>
          <cell r="F1358" t="str">
            <v>AR A1071/10</v>
          </cell>
          <cell r="G1358" t="str">
            <v>AR A1214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0</v>
          </cell>
        </row>
        <row r="1359">
          <cell r="B1359" t="str">
            <v>AP10</v>
          </cell>
          <cell r="C1359" t="str">
            <v>AR 19</v>
          </cell>
          <cell r="D1359" t="str">
            <v>AR 20</v>
          </cell>
          <cell r="E1359" t="str">
            <v>AR A1071/9</v>
          </cell>
          <cell r="F1359" t="str">
            <v>AR A1071/10</v>
          </cell>
          <cell r="G1359" t="str">
            <v>AR A1214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</row>
        <row r="1360">
          <cell r="B1360" t="str">
            <v>AP10</v>
          </cell>
          <cell r="C1360" t="str">
            <v>AR 19</v>
          </cell>
          <cell r="D1360" t="str">
            <v>AR 20</v>
          </cell>
          <cell r="E1360" t="str">
            <v>AR A1071/9</v>
          </cell>
          <cell r="F1360" t="str">
            <v>AR A1071/10</v>
          </cell>
          <cell r="G1360" t="str">
            <v>AR A1214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0</v>
          </cell>
        </row>
        <row r="1361">
          <cell r="B1361" t="str">
            <v>AP10</v>
          </cell>
          <cell r="C1361" t="str">
            <v>AR 18</v>
          </cell>
          <cell r="D1361" t="str">
            <v>AR 19</v>
          </cell>
          <cell r="E1361" t="str">
            <v>AR 20</v>
          </cell>
          <cell r="F1361" t="str">
            <v>AR A1071/9</v>
          </cell>
          <cell r="G1361" t="str">
            <v>AR A1071/10</v>
          </cell>
          <cell r="H1361" t="str">
            <v>AR A1214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0</v>
          </cell>
        </row>
        <row r="1362">
          <cell r="B1362" t="str">
            <v>AP10</v>
          </cell>
          <cell r="C1362" t="str">
            <v>AR 18</v>
          </cell>
          <cell r="D1362" t="str">
            <v>AR 19</v>
          </cell>
          <cell r="E1362" t="str">
            <v>AR 20</v>
          </cell>
          <cell r="F1362" t="str">
            <v>AR A1071/9</v>
          </cell>
          <cell r="G1362" t="str">
            <v>AR A1071/10</v>
          </cell>
          <cell r="H1362" t="str">
            <v>AR A1214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0</v>
          </cell>
        </row>
        <row r="1363">
          <cell r="B1363" t="str">
            <v>AP10</v>
          </cell>
          <cell r="C1363" t="str">
            <v>AR 18</v>
          </cell>
          <cell r="D1363" t="str">
            <v>AR 19</v>
          </cell>
          <cell r="E1363" t="str">
            <v>AR 20</v>
          </cell>
          <cell r="F1363" t="str">
            <v>AR A1071/9</v>
          </cell>
          <cell r="G1363" t="str">
            <v>AR A1071/10</v>
          </cell>
          <cell r="H1363" t="str">
            <v>AR A1214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0</v>
          </cell>
        </row>
        <row r="1364">
          <cell r="B1364" t="str">
            <v>AP10</v>
          </cell>
          <cell r="C1364" t="str">
            <v>AR 18</v>
          </cell>
          <cell r="D1364" t="str">
            <v>AR 19</v>
          </cell>
          <cell r="E1364" t="str">
            <v>AR 20</v>
          </cell>
          <cell r="F1364" t="str">
            <v>AR A1071/9</v>
          </cell>
          <cell r="G1364" t="str">
            <v>AR A1071/10</v>
          </cell>
          <cell r="H1364" t="str">
            <v>AR A1214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0</v>
          </cell>
        </row>
        <row r="1365">
          <cell r="B1365" t="str">
            <v>AP10</v>
          </cell>
          <cell r="C1365" t="str">
            <v>AR 18</v>
          </cell>
          <cell r="D1365" t="str">
            <v>AR 19</v>
          </cell>
          <cell r="E1365" t="str">
            <v>AR 20</v>
          </cell>
          <cell r="F1365" t="str">
            <v>AR A1071/9</v>
          </cell>
          <cell r="G1365" t="str">
            <v>AR A1071/10</v>
          </cell>
          <cell r="H1365" t="str">
            <v>AR A1214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0</v>
          </cell>
        </row>
        <row r="1366">
          <cell r="B1366" t="str">
            <v>AP10</v>
          </cell>
          <cell r="C1366" t="str">
            <v>AR 18</v>
          </cell>
          <cell r="D1366" t="str">
            <v>AR 19</v>
          </cell>
          <cell r="E1366" t="str">
            <v>AR 20</v>
          </cell>
          <cell r="F1366" t="str">
            <v>AR A1071/9</v>
          </cell>
          <cell r="G1366" t="str">
            <v>AR A1071/10</v>
          </cell>
          <cell r="H1366" t="str">
            <v>AR A1214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0</v>
          </cell>
        </row>
        <row r="1367">
          <cell r="B1367" t="str">
            <v>AP10</v>
          </cell>
          <cell r="C1367" t="str">
            <v>AR 18</v>
          </cell>
          <cell r="D1367" t="str">
            <v>AR 19</v>
          </cell>
          <cell r="E1367" t="str">
            <v>AR 20</v>
          </cell>
          <cell r="F1367" t="str">
            <v>AR A1071/9</v>
          </cell>
          <cell r="G1367" t="str">
            <v>AR A1071/10</v>
          </cell>
          <cell r="H1367" t="str">
            <v>AR A1214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0</v>
          </cell>
        </row>
        <row r="1368">
          <cell r="B1368" t="str">
            <v>AP10</v>
          </cell>
          <cell r="C1368" t="str">
            <v>AR 18</v>
          </cell>
          <cell r="D1368" t="str">
            <v>AR 19</v>
          </cell>
          <cell r="E1368" t="str">
            <v>AR 20</v>
          </cell>
          <cell r="F1368" t="str">
            <v>AR A1071/9</v>
          </cell>
          <cell r="G1368" t="str">
            <v>AR A1071/10</v>
          </cell>
          <cell r="H1368" t="str">
            <v>AR A1214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</row>
        <row r="1369">
          <cell r="B1369" t="str">
            <v>AP10</v>
          </cell>
          <cell r="C1369" t="str">
            <v>AR 18</v>
          </cell>
          <cell r="D1369" t="str">
            <v>AR 19</v>
          </cell>
          <cell r="E1369" t="str">
            <v>AR 20</v>
          </cell>
          <cell r="F1369" t="str">
            <v>AR A1071/9</v>
          </cell>
          <cell r="G1369" t="str">
            <v>AR A1071/10</v>
          </cell>
          <cell r="H1369" t="str">
            <v>AR A1214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0</v>
          </cell>
        </row>
        <row r="1370">
          <cell r="B1370" t="str">
            <v>AP10</v>
          </cell>
          <cell r="C1370" t="str">
            <v>AR 18</v>
          </cell>
          <cell r="D1370" t="str">
            <v>AR 19</v>
          </cell>
          <cell r="E1370" t="str">
            <v>AR 20</v>
          </cell>
          <cell r="F1370" t="str">
            <v>AR A1071/9</v>
          </cell>
          <cell r="G1370" t="str">
            <v>AR A1071/10</v>
          </cell>
          <cell r="H1370" t="str">
            <v>AR A1214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0</v>
          </cell>
        </row>
        <row r="1371">
          <cell r="B1371" t="str">
            <v>AP10</v>
          </cell>
          <cell r="C1371" t="str">
            <v>AR 18</v>
          </cell>
          <cell r="D1371" t="str">
            <v>AR 19</v>
          </cell>
          <cell r="E1371" t="str">
            <v>AR 20</v>
          </cell>
          <cell r="F1371" t="str">
            <v>AR A1071/9</v>
          </cell>
          <cell r="G1371" t="str">
            <v>AR A1071/10</v>
          </cell>
          <cell r="H1371" t="str">
            <v>AR A1214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Q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0</v>
          </cell>
        </row>
        <row r="1372">
          <cell r="B1372" t="str">
            <v>AP10</v>
          </cell>
          <cell r="C1372" t="str">
            <v>AR 18</v>
          </cell>
          <cell r="D1372" t="str">
            <v>AR 19</v>
          </cell>
          <cell r="E1372" t="str">
            <v>AR 20</v>
          </cell>
          <cell r="F1372" t="str">
            <v>AR A1071/9</v>
          </cell>
          <cell r="G1372" t="str">
            <v>AR A1071/10</v>
          </cell>
          <cell r="H1372" t="str">
            <v>AR A1214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0</v>
          </cell>
        </row>
        <row r="1373">
          <cell r="B1373" t="str">
            <v>AP10</v>
          </cell>
          <cell r="C1373" t="str">
            <v>AR 18</v>
          </cell>
          <cell r="D1373" t="str">
            <v>AR 19</v>
          </cell>
          <cell r="E1373" t="str">
            <v>AR 20</v>
          </cell>
          <cell r="F1373" t="str">
            <v>AR A1071/9</v>
          </cell>
          <cell r="G1373" t="str">
            <v>AR A1071/10</v>
          </cell>
          <cell r="H1373" t="str">
            <v>AR A1214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0</v>
          </cell>
        </row>
        <row r="1374">
          <cell r="B1374" t="str">
            <v>AP10</v>
          </cell>
          <cell r="C1374" t="str">
            <v>AR 19</v>
          </cell>
          <cell r="D1374" t="str">
            <v>AR 20</v>
          </cell>
          <cell r="E1374" t="str">
            <v>AR A1071/9</v>
          </cell>
          <cell r="F1374" t="str">
            <v>AR A1071/10</v>
          </cell>
          <cell r="G1374" t="str">
            <v>AR A1214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0</v>
          </cell>
        </row>
        <row r="1375">
          <cell r="B1375" t="str">
            <v>AP10</v>
          </cell>
          <cell r="C1375" t="str">
            <v>AR 19</v>
          </cell>
          <cell r="D1375" t="str">
            <v>AR 20</v>
          </cell>
          <cell r="E1375" t="str">
            <v>AR A1071/9</v>
          </cell>
          <cell r="F1375" t="str">
            <v>AR A1071/10</v>
          </cell>
          <cell r="G1375" t="str">
            <v>AR A1214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0</v>
          </cell>
        </row>
        <row r="1376">
          <cell r="B1376" t="str">
            <v>AP10</v>
          </cell>
          <cell r="C1376" t="str">
            <v>AR 19</v>
          </cell>
          <cell r="D1376" t="str">
            <v>AR 20</v>
          </cell>
          <cell r="E1376" t="str">
            <v>AR A1071/9</v>
          </cell>
          <cell r="F1376" t="str">
            <v>AR A1071/10</v>
          </cell>
          <cell r="G1376" t="str">
            <v>AR A1214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0</v>
          </cell>
        </row>
        <row r="1377">
          <cell r="B1377" t="str">
            <v>AP10</v>
          </cell>
          <cell r="C1377" t="str">
            <v>AR 19</v>
          </cell>
          <cell r="D1377" t="str">
            <v>AR 20</v>
          </cell>
          <cell r="E1377" t="str">
            <v>AR A1071/9</v>
          </cell>
          <cell r="F1377" t="str">
            <v>AR A1071/10</v>
          </cell>
          <cell r="G1377" t="str">
            <v>AR A1214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  <cell r="Q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0</v>
          </cell>
        </row>
        <row r="1378">
          <cell r="B1378" t="str">
            <v>AP10</v>
          </cell>
          <cell r="C1378" t="str">
            <v>AR 19</v>
          </cell>
          <cell r="D1378" t="str">
            <v>AR 20</v>
          </cell>
          <cell r="E1378" t="str">
            <v>AR A1071/9</v>
          </cell>
          <cell r="F1378" t="str">
            <v>AR A1071/10</v>
          </cell>
          <cell r="G1378" t="str">
            <v>AR A1214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0</v>
          </cell>
        </row>
        <row r="1379">
          <cell r="B1379" t="str">
            <v>AP10</v>
          </cell>
          <cell r="C1379" t="str">
            <v>AR 19</v>
          </cell>
          <cell r="D1379" t="str">
            <v>AR 20</v>
          </cell>
          <cell r="E1379" t="str">
            <v>AR A1071/9</v>
          </cell>
          <cell r="F1379" t="str">
            <v>AR A1071/10</v>
          </cell>
          <cell r="G1379" t="str">
            <v>AR A1214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  <cell r="Q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0</v>
          </cell>
        </row>
        <row r="1380">
          <cell r="B1380" t="str">
            <v>AP10</v>
          </cell>
          <cell r="C1380" t="str">
            <v>AR 19</v>
          </cell>
          <cell r="D1380" t="str">
            <v>AR 20</v>
          </cell>
          <cell r="E1380" t="str">
            <v>AR A1071/9</v>
          </cell>
          <cell r="F1380" t="str">
            <v>AR A1071/10</v>
          </cell>
          <cell r="G1380" t="str">
            <v>AR A1214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0</v>
          </cell>
        </row>
        <row r="1381">
          <cell r="B1381" t="str">
            <v>AP10</v>
          </cell>
          <cell r="C1381" t="str">
            <v>AR 19</v>
          </cell>
          <cell r="D1381" t="str">
            <v>AR 20</v>
          </cell>
          <cell r="E1381" t="str">
            <v>AR A1071/9</v>
          </cell>
          <cell r="F1381" t="str">
            <v>AR A1071/10</v>
          </cell>
          <cell r="G1381" t="str">
            <v>AR A1214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0</v>
          </cell>
        </row>
        <row r="1382">
          <cell r="B1382" t="str">
            <v>AP10</v>
          </cell>
          <cell r="C1382" t="str">
            <v>AR 19</v>
          </cell>
          <cell r="D1382" t="str">
            <v>AR 20</v>
          </cell>
          <cell r="E1382" t="str">
            <v>AR A1071/9</v>
          </cell>
          <cell r="F1382" t="str">
            <v>AR A1071/10</v>
          </cell>
          <cell r="G1382" t="str">
            <v>AR A1214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0</v>
          </cell>
        </row>
        <row r="1383">
          <cell r="B1383" t="str">
            <v>AP10</v>
          </cell>
          <cell r="C1383" t="str">
            <v>AR 19</v>
          </cell>
          <cell r="D1383" t="str">
            <v>AR 20</v>
          </cell>
          <cell r="E1383" t="str">
            <v>AR A1071/9</v>
          </cell>
          <cell r="F1383" t="str">
            <v>AR A1071/10</v>
          </cell>
          <cell r="G1383" t="str">
            <v>AR A1214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0</v>
          </cell>
        </row>
        <row r="1384">
          <cell r="B1384" t="str">
            <v>AP10</v>
          </cell>
          <cell r="C1384" t="str">
            <v>AR 19</v>
          </cell>
          <cell r="D1384" t="str">
            <v>AR 20</v>
          </cell>
          <cell r="E1384" t="str">
            <v>AR A1071/9</v>
          </cell>
          <cell r="F1384" t="str">
            <v>AR A1071/10</v>
          </cell>
          <cell r="G1384" t="str">
            <v>AR A1214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0</v>
          </cell>
        </row>
        <row r="1385">
          <cell r="B1385" t="str">
            <v>AP10</v>
          </cell>
          <cell r="C1385" t="str">
            <v>AR 19</v>
          </cell>
          <cell r="D1385" t="str">
            <v>AR 20</v>
          </cell>
          <cell r="E1385" t="str">
            <v>AR A1071/9</v>
          </cell>
          <cell r="F1385" t="str">
            <v>AR A1071/10</v>
          </cell>
          <cell r="G1385" t="str">
            <v>AR A1214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0</v>
          </cell>
        </row>
        <row r="1386">
          <cell r="B1386" t="str">
            <v>AP10</v>
          </cell>
          <cell r="C1386" t="str">
            <v>AR 19</v>
          </cell>
          <cell r="D1386" t="str">
            <v>AR 20</v>
          </cell>
          <cell r="E1386" t="str">
            <v>AR A1071/9</v>
          </cell>
          <cell r="F1386" t="str">
            <v>AR A1071/10</v>
          </cell>
          <cell r="G1386" t="str">
            <v>AR A1214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0</v>
          </cell>
        </row>
        <row r="1387">
          <cell r="B1387" t="str">
            <v>AP12</v>
          </cell>
          <cell r="C1387" t="str">
            <v>AR 17</v>
          </cell>
          <cell r="D1387" t="str">
            <v>AR 19</v>
          </cell>
          <cell r="E1387" t="str">
            <v>AR 20</v>
          </cell>
          <cell r="F1387" t="str">
            <v>AR A1071/9</v>
          </cell>
          <cell r="G1387" t="str">
            <v>AR A1071/10</v>
          </cell>
          <cell r="H1387" t="str">
            <v>AR A1214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0</v>
          </cell>
        </row>
        <row r="1388">
          <cell r="B1388" t="str">
            <v>AP12</v>
          </cell>
          <cell r="C1388" t="str">
            <v>AR 17</v>
          </cell>
          <cell r="D1388" t="str">
            <v>AR 19</v>
          </cell>
          <cell r="E1388" t="str">
            <v>AR 20</v>
          </cell>
          <cell r="F1388" t="str">
            <v>AR A1071/9</v>
          </cell>
          <cell r="G1388" t="str">
            <v>AR A1071/10</v>
          </cell>
          <cell r="H1388" t="str">
            <v>AR A1214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0</v>
          </cell>
        </row>
        <row r="1389">
          <cell r="B1389" t="str">
            <v>AP12</v>
          </cell>
          <cell r="C1389" t="str">
            <v>AR 17</v>
          </cell>
          <cell r="D1389" t="str">
            <v>AR 19</v>
          </cell>
          <cell r="E1389" t="str">
            <v>AR 20</v>
          </cell>
          <cell r="F1389" t="str">
            <v>AR A1071/9</v>
          </cell>
          <cell r="G1389" t="str">
            <v>AR A1071/10</v>
          </cell>
          <cell r="H1389" t="str">
            <v>AR A1214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0</v>
          </cell>
        </row>
        <row r="1390">
          <cell r="B1390" t="str">
            <v>AP12</v>
          </cell>
          <cell r="C1390" t="str">
            <v>AR 17</v>
          </cell>
          <cell r="D1390" t="str">
            <v>AR 19</v>
          </cell>
          <cell r="E1390" t="str">
            <v>AR 20</v>
          </cell>
          <cell r="F1390" t="str">
            <v>AR A1071/9</v>
          </cell>
          <cell r="G1390" t="str">
            <v>AR A1071/10</v>
          </cell>
          <cell r="H1390" t="str">
            <v>AR A1214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0</v>
          </cell>
        </row>
        <row r="1391">
          <cell r="B1391" t="str">
            <v>AP12</v>
          </cell>
          <cell r="C1391" t="str">
            <v>AR 17</v>
          </cell>
          <cell r="D1391" t="str">
            <v>AR 19</v>
          </cell>
          <cell r="E1391" t="str">
            <v>AR 20</v>
          </cell>
          <cell r="F1391" t="str">
            <v>AR A1071/9</v>
          </cell>
          <cell r="G1391" t="str">
            <v>AR A1071/10</v>
          </cell>
          <cell r="H1391" t="str">
            <v>AR A1214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0</v>
          </cell>
        </row>
        <row r="1392">
          <cell r="B1392" t="str">
            <v>AP12</v>
          </cell>
          <cell r="C1392" t="str">
            <v>AR 17</v>
          </cell>
          <cell r="D1392" t="str">
            <v>AR 19</v>
          </cell>
          <cell r="E1392" t="str">
            <v>AR 20</v>
          </cell>
          <cell r="F1392" t="str">
            <v>AR A1071/9</v>
          </cell>
          <cell r="G1392" t="str">
            <v>AR A1071/10</v>
          </cell>
          <cell r="H1392" t="str">
            <v>AR A1214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0</v>
          </cell>
        </row>
        <row r="1393">
          <cell r="B1393" t="str">
            <v>AP12</v>
          </cell>
          <cell r="C1393" t="str">
            <v>AR 17</v>
          </cell>
          <cell r="D1393" t="str">
            <v>AR 19</v>
          </cell>
          <cell r="E1393" t="str">
            <v>AR 20</v>
          </cell>
          <cell r="F1393" t="str">
            <v>AR A1071/9</v>
          </cell>
          <cell r="G1393" t="str">
            <v>AR A1071/10</v>
          </cell>
          <cell r="H1393" t="str">
            <v>AR A1214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0</v>
          </cell>
        </row>
        <row r="1394">
          <cell r="B1394" t="str">
            <v>AP12</v>
          </cell>
          <cell r="C1394" t="str">
            <v>AR 17</v>
          </cell>
          <cell r="D1394" t="str">
            <v>AR 19</v>
          </cell>
          <cell r="E1394" t="str">
            <v>AR 20</v>
          </cell>
          <cell r="F1394" t="str">
            <v>AR A1071/9</v>
          </cell>
          <cell r="G1394" t="str">
            <v>AR A1071/10</v>
          </cell>
          <cell r="H1394" t="str">
            <v>AR A1214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0</v>
          </cell>
        </row>
        <row r="1395">
          <cell r="B1395" t="str">
            <v>AP12</v>
          </cell>
          <cell r="C1395" t="str">
            <v>AR 17</v>
          </cell>
          <cell r="D1395" t="str">
            <v>AR 19</v>
          </cell>
          <cell r="E1395" t="str">
            <v>AR 20</v>
          </cell>
          <cell r="F1395" t="str">
            <v>AR A1071/9</v>
          </cell>
          <cell r="G1395" t="str">
            <v>AR A1071/10</v>
          </cell>
          <cell r="H1395" t="str">
            <v>AR A1214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0</v>
          </cell>
        </row>
        <row r="1396">
          <cell r="B1396" t="str">
            <v>AP12</v>
          </cell>
          <cell r="C1396" t="str">
            <v>AR 17</v>
          </cell>
          <cell r="D1396" t="str">
            <v>AR 19</v>
          </cell>
          <cell r="E1396" t="str">
            <v>AR 20</v>
          </cell>
          <cell r="F1396" t="str">
            <v>AR A1071/9</v>
          </cell>
          <cell r="G1396" t="str">
            <v>AR A1071/10</v>
          </cell>
          <cell r="H1396" t="str">
            <v>AR A1214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</row>
        <row r="1397">
          <cell r="B1397" t="str">
            <v>AP12</v>
          </cell>
          <cell r="C1397" t="str">
            <v>AR 17</v>
          </cell>
          <cell r="D1397" t="str">
            <v>AR 19</v>
          </cell>
          <cell r="E1397" t="str">
            <v>AR 20</v>
          </cell>
          <cell r="F1397" t="str">
            <v>AR A1071/9</v>
          </cell>
          <cell r="G1397" t="str">
            <v>AR A1071/10</v>
          </cell>
          <cell r="H1397" t="str">
            <v>AR A1214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</row>
        <row r="1398">
          <cell r="B1398" t="str">
            <v>AP12</v>
          </cell>
          <cell r="C1398" t="str">
            <v>AR 17</v>
          </cell>
          <cell r="D1398" t="str">
            <v>AR 19</v>
          </cell>
          <cell r="E1398" t="str">
            <v>AR 20</v>
          </cell>
          <cell r="F1398" t="str">
            <v>AR A1071/9</v>
          </cell>
          <cell r="G1398" t="str">
            <v>AR A1071/10</v>
          </cell>
          <cell r="H1398" t="str">
            <v>AR A1214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</row>
        <row r="1399">
          <cell r="B1399" t="str">
            <v>AP12</v>
          </cell>
          <cell r="C1399" t="str">
            <v>AR 17</v>
          </cell>
          <cell r="D1399" t="str">
            <v>AR 19</v>
          </cell>
          <cell r="E1399" t="str">
            <v>AR 20</v>
          </cell>
          <cell r="F1399" t="str">
            <v>AR A1071/9</v>
          </cell>
          <cell r="G1399" t="str">
            <v>AR A1071/10</v>
          </cell>
          <cell r="H1399" t="str">
            <v>AR A1214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</row>
        <row r="1400">
          <cell r="B1400" t="str">
            <v>AP12</v>
          </cell>
          <cell r="C1400" t="str">
            <v>AR 17</v>
          </cell>
          <cell r="D1400" t="str">
            <v>AR 19</v>
          </cell>
          <cell r="E1400" t="str">
            <v>AR 20</v>
          </cell>
          <cell r="F1400" t="str">
            <v>AR A1071/9</v>
          </cell>
          <cell r="G1400" t="str">
            <v>AR A1071/10</v>
          </cell>
          <cell r="H1400" t="str">
            <v>AR A1214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</row>
        <row r="1401">
          <cell r="B1401" t="str">
            <v>AP12</v>
          </cell>
          <cell r="C1401" t="str">
            <v>AR 17</v>
          </cell>
          <cell r="D1401" t="str">
            <v>AR 19</v>
          </cell>
          <cell r="E1401" t="str">
            <v>AR 20</v>
          </cell>
          <cell r="F1401" t="str">
            <v>AR A1071/9</v>
          </cell>
          <cell r="G1401" t="str">
            <v>AR A1071/10</v>
          </cell>
          <cell r="H1401" t="str">
            <v>AR A1214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  <cell r="Q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</row>
        <row r="1402">
          <cell r="B1402" t="str">
            <v>AP12</v>
          </cell>
          <cell r="C1402" t="str">
            <v>AR 17</v>
          </cell>
          <cell r="D1402" t="str">
            <v>AR 19</v>
          </cell>
          <cell r="E1402" t="str">
            <v>AR 20</v>
          </cell>
          <cell r="F1402" t="str">
            <v>AR A1071/9</v>
          </cell>
          <cell r="G1402" t="str">
            <v>AR A1071/10</v>
          </cell>
          <cell r="H1402" t="str">
            <v>AR A1214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</row>
        <row r="1403">
          <cell r="B1403" t="str">
            <v>AP12</v>
          </cell>
          <cell r="C1403" t="str">
            <v>AR 17</v>
          </cell>
          <cell r="D1403" t="str">
            <v>AR 19</v>
          </cell>
          <cell r="E1403" t="str">
            <v>AR 20</v>
          </cell>
          <cell r="F1403" t="str">
            <v>AR A1071/9</v>
          </cell>
          <cell r="G1403" t="str">
            <v>AR A1071/10</v>
          </cell>
          <cell r="H1403" t="str">
            <v>AR A1214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</row>
        <row r="1404">
          <cell r="B1404" t="str">
            <v>AP12</v>
          </cell>
          <cell r="C1404" t="str">
            <v>AR 17</v>
          </cell>
          <cell r="D1404" t="str">
            <v>AR 19</v>
          </cell>
          <cell r="E1404" t="str">
            <v>AR 20</v>
          </cell>
          <cell r="F1404" t="str">
            <v>AR A1071/9</v>
          </cell>
          <cell r="G1404" t="str">
            <v>AR A1071/10</v>
          </cell>
          <cell r="H1404" t="str">
            <v>AR A1214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Q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</row>
        <row r="1405">
          <cell r="B1405" t="str">
            <v>AP12</v>
          </cell>
          <cell r="C1405" t="str">
            <v>AR 17</v>
          </cell>
          <cell r="D1405" t="str">
            <v>AR 19</v>
          </cell>
          <cell r="E1405" t="str">
            <v>AR 20</v>
          </cell>
          <cell r="F1405" t="str">
            <v>AR A1071/9</v>
          </cell>
          <cell r="G1405" t="str">
            <v>AR A1071/10</v>
          </cell>
          <cell r="H1405" t="str">
            <v>AR A1214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</row>
        <row r="1406">
          <cell r="B1406" t="str">
            <v>AP12</v>
          </cell>
          <cell r="C1406" t="str">
            <v>AR 17</v>
          </cell>
          <cell r="D1406" t="str">
            <v>AR 19</v>
          </cell>
          <cell r="E1406" t="str">
            <v>AR 20</v>
          </cell>
          <cell r="F1406" t="str">
            <v>AR A1071/9</v>
          </cell>
          <cell r="G1406" t="str">
            <v>AR A1071/10</v>
          </cell>
          <cell r="H1406" t="str">
            <v>AR A1214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  <cell r="Q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</row>
        <row r="1407">
          <cell r="B1407" t="str">
            <v>AP12</v>
          </cell>
          <cell r="C1407" t="str">
            <v>AR 17</v>
          </cell>
          <cell r="D1407" t="str">
            <v>AR 19</v>
          </cell>
          <cell r="E1407" t="str">
            <v>AR 20</v>
          </cell>
          <cell r="F1407" t="str">
            <v>AR A1071/9</v>
          </cell>
          <cell r="G1407" t="str">
            <v>AR A1071/10</v>
          </cell>
          <cell r="H1407" t="str">
            <v>AR A1214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</row>
        <row r="1408">
          <cell r="B1408" t="str">
            <v>AP12</v>
          </cell>
          <cell r="C1408" t="str">
            <v>AR 17</v>
          </cell>
          <cell r="D1408" t="str">
            <v>AR 19</v>
          </cell>
          <cell r="E1408" t="str">
            <v>AR 20</v>
          </cell>
          <cell r="F1408" t="str">
            <v>AR A1071/9</v>
          </cell>
          <cell r="G1408" t="str">
            <v>AR A1071/10</v>
          </cell>
          <cell r="H1408" t="str">
            <v>AR A1214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0</v>
          </cell>
        </row>
        <row r="1409">
          <cell r="B1409" t="str">
            <v>AP12</v>
          </cell>
          <cell r="C1409" t="str">
            <v>AR 17</v>
          </cell>
          <cell r="D1409" t="str">
            <v>AR 19</v>
          </cell>
          <cell r="E1409" t="str">
            <v>AR 20</v>
          </cell>
          <cell r="F1409" t="str">
            <v>AR A1071/9</v>
          </cell>
          <cell r="G1409" t="str">
            <v>AR A1071/10</v>
          </cell>
          <cell r="H1409" t="str">
            <v>AR A1214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</row>
        <row r="1410">
          <cell r="B1410" t="str">
            <v>AP12</v>
          </cell>
          <cell r="C1410" t="str">
            <v>AR 17</v>
          </cell>
          <cell r="D1410" t="str">
            <v>AR 19</v>
          </cell>
          <cell r="E1410" t="str">
            <v>AR 20</v>
          </cell>
          <cell r="F1410" t="str">
            <v>AR A1071/9</v>
          </cell>
          <cell r="G1410" t="str">
            <v>AR A1071/10</v>
          </cell>
          <cell r="H1410" t="str">
            <v>AR A1214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  <cell r="M1410">
            <v>0</v>
          </cell>
          <cell r="N1410">
            <v>0</v>
          </cell>
          <cell r="O1410">
            <v>0</v>
          </cell>
          <cell r="P1410">
            <v>0</v>
          </cell>
          <cell r="Q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</row>
        <row r="1411">
          <cell r="B1411" t="str">
            <v>AP12</v>
          </cell>
          <cell r="C1411" t="str">
            <v>AR 17</v>
          </cell>
          <cell r="D1411" t="str">
            <v>AR 19</v>
          </cell>
          <cell r="E1411" t="str">
            <v>AR 20</v>
          </cell>
          <cell r="F1411" t="str">
            <v>AR A1071/9</v>
          </cell>
          <cell r="G1411" t="str">
            <v>AR A1071/10</v>
          </cell>
          <cell r="H1411" t="str">
            <v>AR A1214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</row>
        <row r="1412">
          <cell r="B1412" t="str">
            <v>AP12</v>
          </cell>
          <cell r="C1412" t="str">
            <v>AR 17</v>
          </cell>
          <cell r="D1412" t="str">
            <v>AR 19</v>
          </cell>
          <cell r="E1412" t="str">
            <v>AR 20</v>
          </cell>
          <cell r="F1412" t="str">
            <v>AR A1071/9</v>
          </cell>
          <cell r="G1412" t="str">
            <v>AR A1071/10</v>
          </cell>
          <cell r="H1412" t="str">
            <v>AR A1214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</row>
        <row r="1413">
          <cell r="B1413" t="str">
            <v>AP13</v>
          </cell>
          <cell r="C1413" t="str">
            <v>AR B1070/5</v>
          </cell>
          <cell r="D1413" t="str">
            <v>AR A12/3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</row>
        <row r="1414">
          <cell r="B1414" t="str">
            <v>AP13</v>
          </cell>
          <cell r="C1414" t="str">
            <v>AR B1070/5</v>
          </cell>
          <cell r="D1414" t="str">
            <v>AR A12/3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</row>
        <row r="1415">
          <cell r="B1415" t="str">
            <v>AP13</v>
          </cell>
          <cell r="C1415" t="str">
            <v>AR B1070/5</v>
          </cell>
          <cell r="D1415" t="str">
            <v>AR A12/3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</row>
        <row r="1416">
          <cell r="B1416" t="str">
            <v>AP13</v>
          </cell>
          <cell r="C1416" t="str">
            <v>AR B1070/5</v>
          </cell>
          <cell r="D1416" t="str">
            <v>AR A12/3</v>
          </cell>
          <cell r="E1416">
            <v>0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</row>
        <row r="1417">
          <cell r="B1417" t="str">
            <v>AP13</v>
          </cell>
          <cell r="C1417" t="str">
            <v>AR B1070/5</v>
          </cell>
          <cell r="D1417" t="str">
            <v>AR A12/3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</row>
        <row r="1418">
          <cell r="B1418" t="str">
            <v>AP13</v>
          </cell>
          <cell r="C1418" t="str">
            <v>AR B1070/5</v>
          </cell>
          <cell r="D1418" t="str">
            <v>AR A12/3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</row>
        <row r="1419">
          <cell r="B1419" t="str">
            <v>AP13</v>
          </cell>
          <cell r="C1419" t="str">
            <v>AR B1070/5</v>
          </cell>
          <cell r="D1419" t="str">
            <v>AR A12/3</v>
          </cell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0</v>
          </cell>
        </row>
        <row r="1420">
          <cell r="B1420" t="str">
            <v>AP13</v>
          </cell>
          <cell r="C1420" t="str">
            <v>AR B1070/5</v>
          </cell>
          <cell r="D1420" t="str">
            <v>AR A12/3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</row>
        <row r="1421">
          <cell r="B1421" t="str">
            <v>AP13</v>
          </cell>
          <cell r="C1421" t="str">
            <v>AR B1070/5</v>
          </cell>
          <cell r="D1421" t="str">
            <v>AR A12/3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</row>
        <row r="1422">
          <cell r="B1422" t="str">
            <v>AP13</v>
          </cell>
          <cell r="C1422" t="str">
            <v>AR B1070/5</v>
          </cell>
          <cell r="D1422" t="str">
            <v>AR A12/3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</row>
        <row r="1423">
          <cell r="B1423" t="str">
            <v>AP13</v>
          </cell>
          <cell r="C1423" t="str">
            <v>AR B1070/5</v>
          </cell>
          <cell r="D1423" t="str">
            <v>AR A12/3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</row>
        <row r="1424">
          <cell r="B1424" t="str">
            <v>AP13</v>
          </cell>
          <cell r="C1424" t="str">
            <v>AR B1070/5</v>
          </cell>
          <cell r="D1424" t="str">
            <v>AR A12/3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</row>
        <row r="1425">
          <cell r="B1425" t="str">
            <v>AP13</v>
          </cell>
          <cell r="C1425" t="str">
            <v>AR B1070/5</v>
          </cell>
          <cell r="D1425" t="str">
            <v>AR A12/3</v>
          </cell>
          <cell r="E1425">
            <v>0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  <cell r="Q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</row>
        <row r="1426">
          <cell r="B1426" t="str">
            <v>AP13</v>
          </cell>
          <cell r="C1426" t="str">
            <v>AR B1070/5</v>
          </cell>
          <cell r="D1426" t="str">
            <v>AR A12/3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0</v>
          </cell>
        </row>
        <row r="1427">
          <cell r="B1427" t="str">
            <v>AP13</v>
          </cell>
          <cell r="C1427" t="str">
            <v>AR B1070/5</v>
          </cell>
          <cell r="D1427" t="str">
            <v>AR A12/3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</row>
        <row r="1428">
          <cell r="B1428" t="str">
            <v>AP13</v>
          </cell>
          <cell r="C1428" t="str">
            <v>AR B1070/5</v>
          </cell>
          <cell r="D1428" t="str">
            <v>AR A12/3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</row>
        <row r="1429">
          <cell r="B1429" t="str">
            <v>AP13</v>
          </cell>
          <cell r="C1429" t="str">
            <v>AR B1070/5</v>
          </cell>
          <cell r="D1429" t="str">
            <v>AR A12/3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</row>
        <row r="1430">
          <cell r="B1430" t="str">
            <v>AP13</v>
          </cell>
          <cell r="C1430" t="str">
            <v>AR B1070/5</v>
          </cell>
          <cell r="D1430" t="str">
            <v>AR A12/3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0</v>
          </cell>
        </row>
        <row r="1431">
          <cell r="B1431" t="str">
            <v>AP13</v>
          </cell>
          <cell r="C1431" t="str">
            <v>AR B1070/5</v>
          </cell>
          <cell r="D1431" t="str">
            <v>AR A12/3</v>
          </cell>
          <cell r="E1431">
            <v>0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0</v>
          </cell>
          <cell r="P1431">
            <v>0</v>
          </cell>
          <cell r="Q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</row>
        <row r="1432">
          <cell r="B1432" t="str">
            <v>AP13</v>
          </cell>
          <cell r="C1432" t="str">
            <v>AR B1070/5</v>
          </cell>
          <cell r="D1432" t="str">
            <v>AR A12/3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</row>
        <row r="1433">
          <cell r="B1433" t="str">
            <v>AP13</v>
          </cell>
          <cell r="C1433" t="str">
            <v>AR B1070/5</v>
          </cell>
          <cell r="D1433" t="str">
            <v>AR A12/3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</row>
        <row r="1434">
          <cell r="B1434" t="str">
            <v>AP13</v>
          </cell>
          <cell r="C1434" t="str">
            <v>AR B1070/5</v>
          </cell>
          <cell r="D1434" t="str">
            <v>AR A12/3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</row>
        <row r="1435">
          <cell r="B1435" t="str">
            <v>AP13</v>
          </cell>
          <cell r="C1435" t="str">
            <v>AR B1070/5</v>
          </cell>
          <cell r="D1435" t="str">
            <v>AR A12/3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M1435">
            <v>0</v>
          </cell>
          <cell r="N1435">
            <v>0</v>
          </cell>
          <cell r="O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</row>
        <row r="1436">
          <cell r="B1436" t="str">
            <v>AP13</v>
          </cell>
          <cell r="C1436" t="str">
            <v>AR B1070/5</v>
          </cell>
          <cell r="D1436" t="str">
            <v>AR A12/3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</row>
        <row r="1437">
          <cell r="B1437" t="str">
            <v>AP13</v>
          </cell>
          <cell r="C1437" t="str">
            <v>AR B1070/5</v>
          </cell>
          <cell r="D1437" t="str">
            <v>AR A12/3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</row>
        <row r="1438">
          <cell r="B1438" t="str">
            <v>AP13</v>
          </cell>
          <cell r="C1438" t="str">
            <v>AR B1070/5</v>
          </cell>
          <cell r="D1438" t="str">
            <v>AR A12/3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</row>
        <row r="1439">
          <cell r="B1439" t="str">
            <v>AP14</v>
          </cell>
          <cell r="C1439" t="str">
            <v>AR B1070/5</v>
          </cell>
          <cell r="D1439" t="str">
            <v>AR A12/3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</row>
        <row r="1440">
          <cell r="B1440" t="str">
            <v>AP14</v>
          </cell>
          <cell r="C1440" t="str">
            <v>AR B1070/5</v>
          </cell>
          <cell r="D1440" t="str">
            <v>AR A12/3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</row>
        <row r="1441">
          <cell r="B1441" t="str">
            <v>AP14</v>
          </cell>
          <cell r="C1441" t="str">
            <v>AR B1070/5</v>
          </cell>
          <cell r="D1441" t="str">
            <v>AR A12/3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</row>
        <row r="1442">
          <cell r="B1442" t="str">
            <v>AP14</v>
          </cell>
          <cell r="C1442" t="str">
            <v>AR B1070/5</v>
          </cell>
          <cell r="D1442" t="str">
            <v>AR A12/3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</row>
        <row r="1443">
          <cell r="B1443" t="str">
            <v>AP14</v>
          </cell>
          <cell r="C1443" t="str">
            <v>AR B1070/5</v>
          </cell>
          <cell r="D1443" t="str">
            <v>AR A12/3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</row>
        <row r="1444">
          <cell r="B1444" t="str">
            <v>AP14</v>
          </cell>
          <cell r="C1444" t="str">
            <v>AR B1070/5</v>
          </cell>
          <cell r="D1444" t="str">
            <v>AR A12/3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</row>
        <row r="1445">
          <cell r="B1445" t="str">
            <v>AP14</v>
          </cell>
          <cell r="C1445" t="str">
            <v>AR B1070/5</v>
          </cell>
          <cell r="D1445" t="str">
            <v>AR A12/3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</row>
        <row r="1446">
          <cell r="B1446" t="str">
            <v>AP14</v>
          </cell>
          <cell r="C1446" t="str">
            <v>AR B1070/5</v>
          </cell>
          <cell r="D1446" t="str">
            <v>AR A12/3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</row>
        <row r="1447">
          <cell r="B1447" t="str">
            <v>AP14</v>
          </cell>
          <cell r="C1447" t="str">
            <v>AR B1070/5</v>
          </cell>
          <cell r="D1447" t="str">
            <v>AR A12/3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</row>
        <row r="1448">
          <cell r="B1448" t="str">
            <v>AP14</v>
          </cell>
          <cell r="C1448" t="str">
            <v>AR B1070/5</v>
          </cell>
          <cell r="D1448" t="str">
            <v>AR A12/3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</row>
        <row r="1449">
          <cell r="B1449" t="str">
            <v>AP14</v>
          </cell>
          <cell r="C1449" t="str">
            <v>AR B1070/5</v>
          </cell>
          <cell r="D1449" t="str">
            <v>AR A12/3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0</v>
          </cell>
        </row>
        <row r="1450">
          <cell r="B1450" t="str">
            <v>AP14</v>
          </cell>
          <cell r="C1450" t="str">
            <v>AR B1070/5</v>
          </cell>
          <cell r="D1450" t="str">
            <v>AR A12/3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</row>
        <row r="1451">
          <cell r="B1451" t="str">
            <v>AP14</v>
          </cell>
          <cell r="C1451" t="str">
            <v>AR B1070/5</v>
          </cell>
          <cell r="D1451" t="str">
            <v>AR A12/3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0</v>
          </cell>
        </row>
        <row r="1452">
          <cell r="B1452" t="str">
            <v>AP14</v>
          </cell>
          <cell r="C1452" t="str">
            <v>AR B1070/5</v>
          </cell>
          <cell r="D1452" t="str">
            <v>AR A12/3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</row>
        <row r="1453">
          <cell r="B1453" t="str">
            <v>AP14</v>
          </cell>
          <cell r="C1453" t="str">
            <v>AR B1070/5</v>
          </cell>
          <cell r="D1453" t="str">
            <v>AR A12/3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</row>
        <row r="1454">
          <cell r="B1454" t="str">
            <v>AP14</v>
          </cell>
          <cell r="C1454" t="str">
            <v>AR B1070/5</v>
          </cell>
          <cell r="D1454" t="str">
            <v>AR A12/3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</row>
        <row r="1455">
          <cell r="B1455" t="str">
            <v>AP14</v>
          </cell>
          <cell r="C1455" t="str">
            <v>AR B1070/5</v>
          </cell>
          <cell r="D1455" t="str">
            <v>AR A12/3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</row>
        <row r="1456">
          <cell r="B1456" t="str">
            <v>AP14</v>
          </cell>
          <cell r="C1456" t="str">
            <v>AR B1070/5</v>
          </cell>
          <cell r="D1456" t="str">
            <v>AR A12/3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</row>
        <row r="1457">
          <cell r="B1457" t="str">
            <v>AP14</v>
          </cell>
          <cell r="C1457" t="str">
            <v>AR B1070/5</v>
          </cell>
          <cell r="D1457" t="str">
            <v>AR A12/3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</row>
        <row r="1458">
          <cell r="B1458" t="str">
            <v>AP14</v>
          </cell>
          <cell r="C1458" t="str">
            <v>AR B1070/5</v>
          </cell>
          <cell r="D1458" t="str">
            <v>AR A12/3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</row>
        <row r="1459">
          <cell r="B1459" t="str">
            <v>AP14</v>
          </cell>
          <cell r="C1459" t="str">
            <v>AR B1070/5</v>
          </cell>
          <cell r="D1459" t="str">
            <v>AR A12/3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</row>
        <row r="1460">
          <cell r="B1460" t="str">
            <v>AP14</v>
          </cell>
          <cell r="C1460" t="str">
            <v>AR B1070/5</v>
          </cell>
          <cell r="D1460" t="str">
            <v>AR A12/3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</row>
        <row r="1461">
          <cell r="B1461" t="str">
            <v>AP14</v>
          </cell>
          <cell r="C1461" t="str">
            <v>AR B1070/5</v>
          </cell>
          <cell r="D1461" t="str">
            <v>AR A12/3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</row>
        <row r="1462">
          <cell r="B1462" t="str">
            <v>AP14</v>
          </cell>
          <cell r="C1462" t="str">
            <v>AR B1070/5</v>
          </cell>
          <cell r="D1462" t="str">
            <v>AR A12/3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</row>
        <row r="1463">
          <cell r="B1463" t="str">
            <v>AP14</v>
          </cell>
          <cell r="C1463" t="str">
            <v>AR B1070/5</v>
          </cell>
          <cell r="D1463" t="str">
            <v>AR A12/3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0</v>
          </cell>
        </row>
        <row r="1464">
          <cell r="B1464" t="str">
            <v>AP14</v>
          </cell>
          <cell r="C1464" t="str">
            <v>AR B1070/5</v>
          </cell>
          <cell r="D1464" t="str">
            <v>AR A12/3</v>
          </cell>
          <cell r="E1464">
            <v>0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0</v>
          </cell>
        </row>
        <row r="1465">
          <cell r="B1465" t="str">
            <v>AP14</v>
          </cell>
          <cell r="C1465" t="str">
            <v>AR B1070/5</v>
          </cell>
          <cell r="D1465" t="str">
            <v>AR A12/3</v>
          </cell>
          <cell r="E1465">
            <v>0</v>
          </cell>
          <cell r="F1465">
            <v>0</v>
          </cell>
          <cell r="G1465">
            <v>0</v>
          </cell>
          <cell r="H1465">
            <v>0</v>
          </cell>
          <cell r="I1465">
            <v>0</v>
          </cell>
          <cell r="J1465">
            <v>0</v>
          </cell>
          <cell r="K1465">
            <v>0</v>
          </cell>
          <cell r="L1465">
            <v>0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0</v>
          </cell>
        </row>
        <row r="1466">
          <cell r="B1466" t="str">
            <v>AP14</v>
          </cell>
          <cell r="C1466" t="str">
            <v>AR B1070/5</v>
          </cell>
          <cell r="D1466" t="str">
            <v>AR A12/3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0</v>
          </cell>
        </row>
        <row r="1467">
          <cell r="B1467" t="str">
            <v>AP14</v>
          </cell>
          <cell r="C1467" t="str">
            <v>AR B1070/5</v>
          </cell>
          <cell r="D1467" t="str">
            <v>AR A12/3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M1467">
            <v>0</v>
          </cell>
          <cell r="N1467">
            <v>0</v>
          </cell>
          <cell r="O1467">
            <v>0</v>
          </cell>
          <cell r="P1467">
            <v>0</v>
          </cell>
          <cell r="Q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0</v>
          </cell>
        </row>
        <row r="1468">
          <cell r="B1468" t="str">
            <v>AP14</v>
          </cell>
          <cell r="C1468" t="str">
            <v>AR B1070/5</v>
          </cell>
          <cell r="D1468" t="str">
            <v>AR A12/3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0</v>
          </cell>
        </row>
        <row r="1469">
          <cell r="B1469" t="str">
            <v>AP14</v>
          </cell>
          <cell r="C1469" t="str">
            <v>AR B1070/5</v>
          </cell>
          <cell r="D1469" t="str">
            <v>AR A12/3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0</v>
          </cell>
        </row>
        <row r="1470">
          <cell r="B1470" t="str">
            <v>AP14</v>
          </cell>
          <cell r="C1470" t="str">
            <v>AR B1070/5</v>
          </cell>
          <cell r="D1470" t="str">
            <v>AR A12/3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0</v>
          </cell>
        </row>
        <row r="1471">
          <cell r="B1471" t="str">
            <v>AP14</v>
          </cell>
          <cell r="C1471" t="str">
            <v>AR B1070/5</v>
          </cell>
          <cell r="D1471" t="str">
            <v>AR A12/3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0</v>
          </cell>
        </row>
        <row r="1472">
          <cell r="B1472" t="str">
            <v>AP14</v>
          </cell>
          <cell r="C1472" t="str">
            <v>AR B1070/5</v>
          </cell>
          <cell r="D1472" t="str">
            <v>AR A12/3</v>
          </cell>
          <cell r="E1472">
            <v>0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</row>
        <row r="1473">
          <cell r="B1473" t="str">
            <v>AP14</v>
          </cell>
          <cell r="C1473" t="str">
            <v>AR B1070/5</v>
          </cell>
          <cell r="D1473" t="str">
            <v>AR A12/3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0</v>
          </cell>
        </row>
        <row r="1474">
          <cell r="B1474" t="str">
            <v>AP14</v>
          </cell>
          <cell r="C1474" t="str">
            <v>AR B1070/5</v>
          </cell>
          <cell r="D1474" t="str">
            <v>AR A12/3</v>
          </cell>
          <cell r="E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</row>
        <row r="1475">
          <cell r="B1475" t="str">
            <v>AP14</v>
          </cell>
          <cell r="C1475" t="str">
            <v>AR B1070/5</v>
          </cell>
          <cell r="D1475" t="str">
            <v>AR A12/3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0</v>
          </cell>
        </row>
        <row r="1476">
          <cell r="B1476" t="str">
            <v>AP14</v>
          </cell>
          <cell r="C1476" t="str">
            <v>AR B1070/5</v>
          </cell>
          <cell r="D1476" t="str">
            <v>AR A12/3</v>
          </cell>
          <cell r="E1476">
            <v>0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0</v>
          </cell>
        </row>
        <row r="1477">
          <cell r="B1477" t="str">
            <v>AP14</v>
          </cell>
          <cell r="C1477" t="str">
            <v>AR B1070/5</v>
          </cell>
          <cell r="D1477" t="str">
            <v>AR A12/3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0</v>
          </cell>
        </row>
        <row r="1478">
          <cell r="B1478" t="str">
            <v>AP14</v>
          </cell>
          <cell r="C1478" t="str">
            <v>AR B1070/5</v>
          </cell>
          <cell r="D1478" t="str">
            <v>AR A12/3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</row>
        <row r="1479">
          <cell r="B1479" t="str">
            <v>AP14</v>
          </cell>
          <cell r="C1479" t="str">
            <v>AR B1070/5</v>
          </cell>
          <cell r="D1479" t="str">
            <v>AR A12/3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</row>
        <row r="1480">
          <cell r="B1480" t="str">
            <v>AP14</v>
          </cell>
          <cell r="C1480" t="str">
            <v>AR B1070/5</v>
          </cell>
          <cell r="D1480" t="str">
            <v>AR A12/3</v>
          </cell>
          <cell r="E1480">
            <v>0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0</v>
          </cell>
        </row>
        <row r="1481">
          <cell r="B1481" t="str">
            <v>AP14</v>
          </cell>
          <cell r="C1481" t="str">
            <v>AR B1070/5</v>
          </cell>
          <cell r="D1481" t="str">
            <v>AR A12/3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0</v>
          </cell>
        </row>
        <row r="1482">
          <cell r="B1482" t="str">
            <v>AP14</v>
          </cell>
          <cell r="C1482" t="str">
            <v>AR B1070/5</v>
          </cell>
          <cell r="D1482" t="str">
            <v>AR A12/3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0</v>
          </cell>
        </row>
        <row r="1483">
          <cell r="B1483" t="str">
            <v>AP14</v>
          </cell>
          <cell r="C1483" t="str">
            <v>AR B1070/5</v>
          </cell>
          <cell r="D1483" t="str">
            <v>AR A12/3</v>
          </cell>
          <cell r="E1483">
            <v>0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P1483">
            <v>0</v>
          </cell>
          <cell r="Q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0</v>
          </cell>
        </row>
        <row r="1484">
          <cell r="B1484" t="str">
            <v>AP14</v>
          </cell>
          <cell r="C1484" t="str">
            <v>AR B1070/5</v>
          </cell>
          <cell r="D1484" t="str">
            <v>AR A12/3</v>
          </cell>
          <cell r="E1484">
            <v>0</v>
          </cell>
          <cell r="F1484">
            <v>0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0</v>
          </cell>
        </row>
        <row r="1485">
          <cell r="B1485" t="str">
            <v>AP14</v>
          </cell>
          <cell r="C1485" t="str">
            <v>AR B1070/5</v>
          </cell>
          <cell r="D1485" t="str">
            <v>AR A12/3</v>
          </cell>
          <cell r="E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0</v>
          </cell>
          <cell r="Q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0</v>
          </cell>
        </row>
        <row r="1486">
          <cell r="B1486" t="str">
            <v>AP14</v>
          </cell>
          <cell r="C1486" t="str">
            <v>AR B1070/5</v>
          </cell>
          <cell r="D1486" t="str">
            <v>AR A12/3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0</v>
          </cell>
        </row>
        <row r="1487">
          <cell r="B1487" t="str">
            <v>AP14</v>
          </cell>
          <cell r="C1487" t="str">
            <v>AR B1070/5</v>
          </cell>
          <cell r="D1487" t="str">
            <v>AR A12/3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0</v>
          </cell>
        </row>
        <row r="1488">
          <cell r="B1488" t="str">
            <v>AP14</v>
          </cell>
          <cell r="C1488" t="str">
            <v>AR B1070/5</v>
          </cell>
          <cell r="D1488" t="str">
            <v>AR A12/3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0</v>
          </cell>
        </row>
        <row r="1489">
          <cell r="B1489" t="str">
            <v>AP14</v>
          </cell>
          <cell r="C1489" t="str">
            <v>AR B1070/5</v>
          </cell>
          <cell r="D1489" t="str">
            <v>AR A12/3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M1489">
            <v>0</v>
          </cell>
          <cell r="N1489">
            <v>0</v>
          </cell>
          <cell r="O1489">
            <v>0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0</v>
          </cell>
        </row>
        <row r="1490">
          <cell r="B1490" t="str">
            <v>AP14</v>
          </cell>
          <cell r="C1490" t="str">
            <v>AR B1070/5</v>
          </cell>
          <cell r="D1490" t="str">
            <v>AR A12/3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0</v>
          </cell>
        </row>
        <row r="1491">
          <cell r="B1491" t="str">
            <v>AP14</v>
          </cell>
          <cell r="C1491" t="str">
            <v>AR B1070/5</v>
          </cell>
          <cell r="D1491" t="str">
            <v>AR A12/3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0</v>
          </cell>
        </row>
        <row r="1492">
          <cell r="B1492" t="str">
            <v>AP14</v>
          </cell>
          <cell r="C1492" t="str">
            <v>AR B1070/5</v>
          </cell>
          <cell r="D1492" t="str">
            <v>AR A12/3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</row>
        <row r="1493">
          <cell r="B1493" t="str">
            <v>AP14</v>
          </cell>
          <cell r="C1493" t="str">
            <v>AR B1070/5</v>
          </cell>
          <cell r="D1493" t="str">
            <v>AR A12/3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0</v>
          </cell>
        </row>
        <row r="1494">
          <cell r="B1494" t="str">
            <v>AP14</v>
          </cell>
          <cell r="C1494" t="str">
            <v>AR B1070/5</v>
          </cell>
          <cell r="D1494" t="str">
            <v>AR A12/3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0</v>
          </cell>
        </row>
        <row r="1495">
          <cell r="B1495" t="str">
            <v>AP14</v>
          </cell>
          <cell r="C1495" t="str">
            <v>AR B1070/5</v>
          </cell>
          <cell r="D1495" t="str">
            <v>AR A12/3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0</v>
          </cell>
          <cell r="L1495">
            <v>0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0</v>
          </cell>
        </row>
        <row r="1496">
          <cell r="B1496" t="str">
            <v>AP14</v>
          </cell>
          <cell r="C1496" t="str">
            <v>AR B1070/5</v>
          </cell>
          <cell r="D1496" t="str">
            <v>AR A12/3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0</v>
          </cell>
        </row>
        <row r="1497">
          <cell r="B1497" t="str">
            <v>AP14</v>
          </cell>
          <cell r="C1497" t="str">
            <v>AR B1070/5</v>
          </cell>
          <cell r="D1497" t="str">
            <v>AR A12/3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0</v>
          </cell>
        </row>
        <row r="1498">
          <cell r="B1498" t="str">
            <v>AP14</v>
          </cell>
          <cell r="C1498" t="str">
            <v>AR B1070/5</v>
          </cell>
          <cell r="D1498" t="str">
            <v>AR A12/3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0</v>
          </cell>
        </row>
        <row r="1499">
          <cell r="B1499" t="str">
            <v>AP14</v>
          </cell>
          <cell r="C1499" t="str">
            <v>AR B1070/5</v>
          </cell>
          <cell r="D1499" t="str">
            <v>AR A12/3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0</v>
          </cell>
        </row>
        <row r="1500">
          <cell r="B1500" t="str">
            <v>AP14</v>
          </cell>
          <cell r="C1500" t="str">
            <v>AR B1070/5</v>
          </cell>
          <cell r="D1500" t="str">
            <v>AR A12/3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0</v>
          </cell>
        </row>
        <row r="1501">
          <cell r="B1501" t="str">
            <v>AP14</v>
          </cell>
          <cell r="C1501" t="str">
            <v>AR B1070/5</v>
          </cell>
          <cell r="D1501" t="str">
            <v>AR A12/3</v>
          </cell>
          <cell r="E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0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0</v>
          </cell>
        </row>
        <row r="1502">
          <cell r="B1502" t="str">
            <v>AP14</v>
          </cell>
          <cell r="C1502" t="str">
            <v>AR B1070/5</v>
          </cell>
          <cell r="D1502" t="str">
            <v>AR A12/3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0</v>
          </cell>
        </row>
        <row r="1503">
          <cell r="B1503" t="str">
            <v>AP14</v>
          </cell>
          <cell r="C1503" t="str">
            <v>AR B1070/5</v>
          </cell>
          <cell r="D1503" t="str">
            <v>AR A12/3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0</v>
          </cell>
        </row>
        <row r="1504">
          <cell r="B1504" t="str">
            <v>AP19</v>
          </cell>
          <cell r="C1504" t="str">
            <v>AR 11</v>
          </cell>
          <cell r="D1504" t="str">
            <v>AR A1071/4</v>
          </cell>
          <cell r="E1504" t="str">
            <v>AR A1071/5</v>
          </cell>
          <cell r="F1504" t="str">
            <v>AR A1071/6</v>
          </cell>
          <cell r="G1504" t="str">
            <v>AR A1071/7</v>
          </cell>
          <cell r="H1504" t="str">
            <v>AR A1071/8</v>
          </cell>
          <cell r="I1504" t="str">
            <v>AR A1071/9</v>
          </cell>
          <cell r="J1504" t="str">
            <v>AR A1071/10</v>
          </cell>
          <cell r="K1504" t="str">
            <v>AR A1214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0</v>
          </cell>
        </row>
        <row r="1505">
          <cell r="B1505" t="str">
            <v>AP19</v>
          </cell>
          <cell r="C1505" t="str">
            <v>AR 11</v>
          </cell>
          <cell r="D1505" t="str">
            <v>AR A1071/4</v>
          </cell>
          <cell r="E1505" t="str">
            <v>AR A1071/5</v>
          </cell>
          <cell r="F1505" t="str">
            <v>AR A1071/6</v>
          </cell>
          <cell r="G1505" t="str">
            <v>AR A1071/7</v>
          </cell>
          <cell r="H1505" t="str">
            <v>AR A1071/8</v>
          </cell>
          <cell r="I1505" t="str">
            <v>AR A1071/9</v>
          </cell>
          <cell r="J1505" t="str">
            <v>AR A1071/10</v>
          </cell>
          <cell r="K1505" t="str">
            <v>AR A1214</v>
          </cell>
          <cell r="L1505">
            <v>0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0</v>
          </cell>
        </row>
        <row r="1506">
          <cell r="B1506" t="str">
            <v>AP19</v>
          </cell>
          <cell r="C1506" t="str">
            <v>AR 11</v>
          </cell>
          <cell r="D1506" t="str">
            <v>AR A1071/4</v>
          </cell>
          <cell r="E1506" t="str">
            <v>AR A1071/5</v>
          </cell>
          <cell r="F1506" t="str">
            <v>AR A1071/6</v>
          </cell>
          <cell r="G1506" t="str">
            <v>AR A1071/7</v>
          </cell>
          <cell r="H1506" t="str">
            <v>AR A1071/8</v>
          </cell>
          <cell r="I1506" t="str">
            <v>AR A1071/9</v>
          </cell>
          <cell r="J1506" t="str">
            <v>AR A1071/10</v>
          </cell>
          <cell r="K1506" t="str">
            <v>AR A1214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0</v>
          </cell>
        </row>
        <row r="1507">
          <cell r="B1507" t="str">
            <v>AP19</v>
          </cell>
          <cell r="C1507" t="str">
            <v>AR 11</v>
          </cell>
          <cell r="D1507" t="str">
            <v>AR A1071/4</v>
          </cell>
          <cell r="E1507" t="str">
            <v>AR A1071/5</v>
          </cell>
          <cell r="F1507" t="str">
            <v>AR A1071/6</v>
          </cell>
          <cell r="G1507" t="str">
            <v>AR A1071/7</v>
          </cell>
          <cell r="H1507" t="str">
            <v>AR A1071/8</v>
          </cell>
          <cell r="I1507" t="str">
            <v>AR A1071/9</v>
          </cell>
          <cell r="J1507" t="str">
            <v>AR A1071/10</v>
          </cell>
          <cell r="K1507" t="str">
            <v>AR A1214</v>
          </cell>
          <cell r="L1507">
            <v>0</v>
          </cell>
          <cell r="M1507">
            <v>0</v>
          </cell>
          <cell r="N1507">
            <v>0</v>
          </cell>
          <cell r="O1507">
            <v>0</v>
          </cell>
          <cell r="P1507">
            <v>0</v>
          </cell>
          <cell r="Q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0</v>
          </cell>
        </row>
        <row r="1508">
          <cell r="B1508" t="str">
            <v>AP19</v>
          </cell>
          <cell r="C1508" t="str">
            <v>AR 11</v>
          </cell>
          <cell r="D1508" t="str">
            <v>AR A1071/4</v>
          </cell>
          <cell r="E1508" t="str">
            <v>AR A1071/5</v>
          </cell>
          <cell r="F1508" t="str">
            <v>AR A1071/6</v>
          </cell>
          <cell r="G1508" t="str">
            <v>AR A1071/7</v>
          </cell>
          <cell r="H1508" t="str">
            <v>AR A1071/8</v>
          </cell>
          <cell r="I1508" t="str">
            <v>AR A1071/9</v>
          </cell>
          <cell r="J1508" t="str">
            <v>AR A1071/10</v>
          </cell>
          <cell r="K1508" t="str">
            <v>AR A1214</v>
          </cell>
          <cell r="L1508">
            <v>0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0</v>
          </cell>
        </row>
        <row r="1509">
          <cell r="B1509" t="str">
            <v>AP19</v>
          </cell>
          <cell r="C1509" t="str">
            <v>AR 11</v>
          </cell>
          <cell r="D1509" t="str">
            <v>AR A1071/4</v>
          </cell>
          <cell r="E1509" t="str">
            <v>AR A1071/5</v>
          </cell>
          <cell r="F1509" t="str">
            <v>AR A1071/6</v>
          </cell>
          <cell r="G1509" t="str">
            <v>AR A1071/7</v>
          </cell>
          <cell r="H1509" t="str">
            <v>AR A1071/8</v>
          </cell>
          <cell r="I1509" t="str">
            <v>AR A1071/9</v>
          </cell>
          <cell r="J1509" t="str">
            <v>AR A1071/10</v>
          </cell>
          <cell r="K1509" t="str">
            <v>AR A1214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0</v>
          </cell>
        </row>
        <row r="1510">
          <cell r="B1510" t="str">
            <v>AP19</v>
          </cell>
          <cell r="C1510" t="str">
            <v>AR 11</v>
          </cell>
          <cell r="D1510" t="str">
            <v>AR A1071/4</v>
          </cell>
          <cell r="E1510" t="str">
            <v>AR A1071/5</v>
          </cell>
          <cell r="F1510" t="str">
            <v>AR A1071/6</v>
          </cell>
          <cell r="G1510" t="str">
            <v>AR A1071/7</v>
          </cell>
          <cell r="H1510" t="str">
            <v>AR A1071/8</v>
          </cell>
          <cell r="I1510" t="str">
            <v>AR A1071/9</v>
          </cell>
          <cell r="J1510" t="str">
            <v>AR A1071/10</v>
          </cell>
          <cell r="K1510" t="str">
            <v>AR A1214</v>
          </cell>
          <cell r="L1510">
            <v>0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0</v>
          </cell>
        </row>
        <row r="1511">
          <cell r="B1511" t="str">
            <v>AP19</v>
          </cell>
          <cell r="C1511" t="str">
            <v>AR 11</v>
          </cell>
          <cell r="D1511" t="str">
            <v>AR A1071/4</v>
          </cell>
          <cell r="E1511" t="str">
            <v>AR A1071/5</v>
          </cell>
          <cell r="F1511" t="str">
            <v>AR A1071/6</v>
          </cell>
          <cell r="G1511" t="str">
            <v>AR A1071/7</v>
          </cell>
          <cell r="H1511" t="str">
            <v>AR A1071/8</v>
          </cell>
          <cell r="I1511" t="str">
            <v>AR A1071/9</v>
          </cell>
          <cell r="J1511" t="str">
            <v>AR A1071/10</v>
          </cell>
          <cell r="K1511" t="str">
            <v>AR A1214</v>
          </cell>
          <cell r="L1511">
            <v>0</v>
          </cell>
          <cell r="M1511">
            <v>0</v>
          </cell>
          <cell r="N1511">
            <v>0</v>
          </cell>
          <cell r="O1511">
            <v>0</v>
          </cell>
          <cell r="P1511">
            <v>0</v>
          </cell>
          <cell r="Q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0</v>
          </cell>
        </row>
        <row r="1512">
          <cell r="B1512" t="str">
            <v>AP19</v>
          </cell>
          <cell r="C1512" t="str">
            <v>AR 11</v>
          </cell>
          <cell r="D1512" t="str">
            <v>AR A1071/4</v>
          </cell>
          <cell r="E1512" t="str">
            <v>AR A1071/5</v>
          </cell>
          <cell r="F1512" t="str">
            <v>AR A1071/6</v>
          </cell>
          <cell r="G1512" t="str">
            <v>AR A1071/7</v>
          </cell>
          <cell r="H1512" t="str">
            <v>AR A1071/8</v>
          </cell>
          <cell r="I1512" t="str">
            <v>AR A1071/9</v>
          </cell>
          <cell r="J1512" t="str">
            <v>AR A1071/10</v>
          </cell>
          <cell r="K1512" t="str">
            <v>AR A1214</v>
          </cell>
          <cell r="L1512">
            <v>0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0</v>
          </cell>
        </row>
        <row r="1513">
          <cell r="B1513" t="str">
            <v>AP19</v>
          </cell>
          <cell r="C1513" t="str">
            <v>AR 11</v>
          </cell>
          <cell r="D1513" t="str">
            <v>AR A1071/4</v>
          </cell>
          <cell r="E1513" t="str">
            <v>AR A1071/5</v>
          </cell>
          <cell r="F1513" t="str">
            <v>AR A1071/6</v>
          </cell>
          <cell r="G1513" t="str">
            <v>AR A1071/7</v>
          </cell>
          <cell r="H1513" t="str">
            <v>AR A1071/8</v>
          </cell>
          <cell r="I1513" t="str">
            <v>AR A1071/9</v>
          </cell>
          <cell r="J1513" t="str">
            <v>AR A1071/10</v>
          </cell>
          <cell r="K1513" t="str">
            <v>AR A1214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0</v>
          </cell>
        </row>
        <row r="1514">
          <cell r="B1514" t="str">
            <v>AP19</v>
          </cell>
          <cell r="C1514" t="str">
            <v>AR 11</v>
          </cell>
          <cell r="D1514" t="str">
            <v>AR A1071/4</v>
          </cell>
          <cell r="E1514" t="str">
            <v>AR A1071/5</v>
          </cell>
          <cell r="F1514" t="str">
            <v>AR A1071/6</v>
          </cell>
          <cell r="G1514" t="str">
            <v>AR A1071/7</v>
          </cell>
          <cell r="H1514" t="str">
            <v>AR A1071/8</v>
          </cell>
          <cell r="I1514" t="str">
            <v>AR A1071/9</v>
          </cell>
          <cell r="J1514" t="str">
            <v>AR A1071/10</v>
          </cell>
          <cell r="K1514" t="str">
            <v>AR A1214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0</v>
          </cell>
        </row>
        <row r="1515">
          <cell r="B1515" t="str">
            <v>AP19</v>
          </cell>
          <cell r="C1515" t="str">
            <v>AR 11</v>
          </cell>
          <cell r="D1515" t="str">
            <v>AR A1071/4</v>
          </cell>
          <cell r="E1515" t="str">
            <v>AR A1071/5</v>
          </cell>
          <cell r="F1515" t="str">
            <v>AR A1071/6</v>
          </cell>
          <cell r="G1515" t="str">
            <v>AR A1071/7</v>
          </cell>
          <cell r="H1515" t="str">
            <v>AR A1071/8</v>
          </cell>
          <cell r="I1515" t="str">
            <v>AR A1071/9</v>
          </cell>
          <cell r="J1515" t="str">
            <v>AR A1071/10</v>
          </cell>
          <cell r="K1515" t="str">
            <v>AR A1214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0</v>
          </cell>
        </row>
        <row r="1516">
          <cell r="B1516" t="str">
            <v>AP19</v>
          </cell>
          <cell r="C1516" t="str">
            <v>AR 11</v>
          </cell>
          <cell r="D1516" t="str">
            <v>AR A1071/4</v>
          </cell>
          <cell r="E1516" t="str">
            <v>AR A1071/5</v>
          </cell>
          <cell r="F1516" t="str">
            <v>AR A1071/6</v>
          </cell>
          <cell r="G1516" t="str">
            <v>AR A1071/7</v>
          </cell>
          <cell r="H1516" t="str">
            <v>AR A1071/8</v>
          </cell>
          <cell r="I1516" t="str">
            <v>AR A1071/9</v>
          </cell>
          <cell r="J1516" t="str">
            <v>AR A1071/10</v>
          </cell>
          <cell r="K1516" t="str">
            <v>AR A1214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0</v>
          </cell>
        </row>
        <row r="1517">
          <cell r="B1517" t="str">
            <v>AP19</v>
          </cell>
          <cell r="C1517" t="str">
            <v>AR 11</v>
          </cell>
          <cell r="D1517" t="str">
            <v>AR A1071/4</v>
          </cell>
          <cell r="E1517" t="str">
            <v>AR A1071/5</v>
          </cell>
          <cell r="F1517" t="str">
            <v>AR A1071/6</v>
          </cell>
          <cell r="G1517" t="str">
            <v>AR A1071/7</v>
          </cell>
          <cell r="H1517" t="str">
            <v>AR A1071/8</v>
          </cell>
          <cell r="I1517" t="str">
            <v>AR A1071/9</v>
          </cell>
          <cell r="J1517" t="str">
            <v>AR A1071/10</v>
          </cell>
          <cell r="K1517" t="str">
            <v>AR A1214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0</v>
          </cell>
        </row>
        <row r="1518">
          <cell r="B1518" t="str">
            <v>AP19</v>
          </cell>
          <cell r="C1518" t="str">
            <v>AR 11</v>
          </cell>
          <cell r="D1518" t="str">
            <v>AR A1071/4</v>
          </cell>
          <cell r="E1518" t="str">
            <v>AR A1071/5</v>
          </cell>
          <cell r="F1518" t="str">
            <v>AR A1071/6</v>
          </cell>
          <cell r="G1518" t="str">
            <v>AR A1071/7</v>
          </cell>
          <cell r="H1518" t="str">
            <v>AR A1071/8</v>
          </cell>
          <cell r="I1518" t="str">
            <v>AR A1071/9</v>
          </cell>
          <cell r="J1518" t="str">
            <v>AR A1071/10</v>
          </cell>
          <cell r="K1518" t="str">
            <v>AR A1214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0</v>
          </cell>
        </row>
        <row r="1519">
          <cell r="B1519" t="str">
            <v>AP19</v>
          </cell>
          <cell r="C1519" t="str">
            <v>AR 11</v>
          </cell>
          <cell r="D1519" t="str">
            <v>AR A1071/4</v>
          </cell>
          <cell r="E1519" t="str">
            <v>AR A1071/5</v>
          </cell>
          <cell r="F1519" t="str">
            <v>AR A1071/6</v>
          </cell>
          <cell r="G1519" t="str">
            <v>AR A1071/7</v>
          </cell>
          <cell r="H1519" t="str">
            <v>AR A1071/8</v>
          </cell>
          <cell r="I1519" t="str">
            <v>AR A1071/9</v>
          </cell>
          <cell r="J1519" t="str">
            <v>AR A1071/10</v>
          </cell>
          <cell r="K1519" t="str">
            <v>AR A1214</v>
          </cell>
          <cell r="L1519">
            <v>0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0</v>
          </cell>
        </row>
        <row r="1520">
          <cell r="B1520" t="str">
            <v>AP19</v>
          </cell>
          <cell r="C1520" t="str">
            <v>AR 11</v>
          </cell>
          <cell r="D1520" t="str">
            <v>AR A1071/4</v>
          </cell>
          <cell r="E1520" t="str">
            <v>AR A1071/5</v>
          </cell>
          <cell r="F1520" t="str">
            <v>AR A1071/6</v>
          </cell>
          <cell r="G1520" t="str">
            <v>AR A1071/7</v>
          </cell>
          <cell r="H1520" t="str">
            <v>AR A1071/8</v>
          </cell>
          <cell r="I1520" t="str">
            <v>AR A1071/9</v>
          </cell>
          <cell r="J1520" t="str">
            <v>AR A1071/10</v>
          </cell>
          <cell r="K1520" t="str">
            <v>AR A1214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</row>
        <row r="1521">
          <cell r="B1521" t="str">
            <v>AP19</v>
          </cell>
          <cell r="C1521" t="str">
            <v>AR 11</v>
          </cell>
          <cell r="D1521" t="str">
            <v>AR A1071/4</v>
          </cell>
          <cell r="E1521" t="str">
            <v>AR A1071/5</v>
          </cell>
          <cell r="F1521" t="str">
            <v>AR A1071/6</v>
          </cell>
          <cell r="G1521" t="str">
            <v>AR A1071/7</v>
          </cell>
          <cell r="H1521" t="str">
            <v>AR A1071/8</v>
          </cell>
          <cell r="I1521" t="str">
            <v>AR A1071/9</v>
          </cell>
          <cell r="J1521" t="str">
            <v>AR A1071/10</v>
          </cell>
          <cell r="K1521" t="str">
            <v>AR A1214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  <cell r="Q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</row>
        <row r="1522">
          <cell r="B1522" t="str">
            <v>AP19</v>
          </cell>
          <cell r="C1522" t="str">
            <v>AR 11</v>
          </cell>
          <cell r="D1522" t="str">
            <v>AR A1071/4</v>
          </cell>
          <cell r="E1522" t="str">
            <v>AR A1071/5</v>
          </cell>
          <cell r="F1522" t="str">
            <v>AR A1071/6</v>
          </cell>
          <cell r="G1522" t="str">
            <v>AR A1071/7</v>
          </cell>
          <cell r="H1522" t="str">
            <v>AR A1071/8</v>
          </cell>
          <cell r="I1522" t="str">
            <v>AR A1071/9</v>
          </cell>
          <cell r="J1522" t="str">
            <v>AR A1071/10</v>
          </cell>
          <cell r="K1522" t="str">
            <v>AR A1214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</row>
        <row r="1523">
          <cell r="B1523" t="str">
            <v>AP19</v>
          </cell>
          <cell r="C1523" t="str">
            <v>AR 11</v>
          </cell>
          <cell r="D1523" t="str">
            <v>AR A1071/4</v>
          </cell>
          <cell r="E1523" t="str">
            <v>AR A1071/5</v>
          </cell>
          <cell r="F1523" t="str">
            <v>AR A1071/6</v>
          </cell>
          <cell r="G1523" t="str">
            <v>AR A1071/7</v>
          </cell>
          <cell r="H1523" t="str">
            <v>AR A1071/8</v>
          </cell>
          <cell r="I1523" t="str">
            <v>AR A1071/9</v>
          </cell>
          <cell r="J1523" t="str">
            <v>AR A1071/10</v>
          </cell>
          <cell r="K1523" t="str">
            <v>AR A1214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</row>
        <row r="1524">
          <cell r="B1524" t="str">
            <v>AP19</v>
          </cell>
          <cell r="C1524" t="str">
            <v>AR 11</v>
          </cell>
          <cell r="D1524" t="str">
            <v>AR A1071/4</v>
          </cell>
          <cell r="E1524" t="str">
            <v>AR A1071/5</v>
          </cell>
          <cell r="F1524" t="str">
            <v>AR A1071/6</v>
          </cell>
          <cell r="G1524" t="str">
            <v>AR A1071/7</v>
          </cell>
          <cell r="H1524" t="str">
            <v>AR A1071/8</v>
          </cell>
          <cell r="I1524" t="str">
            <v>AR A1071/9</v>
          </cell>
          <cell r="J1524" t="str">
            <v>AR A1071/10</v>
          </cell>
          <cell r="K1524" t="str">
            <v>AR A1214</v>
          </cell>
          <cell r="L1524">
            <v>0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</row>
        <row r="1525">
          <cell r="B1525" t="str">
            <v>AP19</v>
          </cell>
          <cell r="C1525" t="str">
            <v>AR 11</v>
          </cell>
          <cell r="D1525" t="str">
            <v>AR A1071/4</v>
          </cell>
          <cell r="E1525" t="str">
            <v>AR A1071/5</v>
          </cell>
          <cell r="F1525" t="str">
            <v>AR A1071/6</v>
          </cell>
          <cell r="G1525" t="str">
            <v>AR A1071/7</v>
          </cell>
          <cell r="H1525" t="str">
            <v>AR A1071/8</v>
          </cell>
          <cell r="I1525" t="str">
            <v>AR A1071/9</v>
          </cell>
          <cell r="J1525" t="str">
            <v>AR A1071/10</v>
          </cell>
          <cell r="K1525" t="str">
            <v>AR A1214</v>
          </cell>
          <cell r="L1525">
            <v>0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</row>
        <row r="1526">
          <cell r="B1526" t="str">
            <v>AP19</v>
          </cell>
          <cell r="C1526" t="str">
            <v>AR 11</v>
          </cell>
          <cell r="D1526" t="str">
            <v>AR A1071/4</v>
          </cell>
          <cell r="E1526" t="str">
            <v>AR A1071/5</v>
          </cell>
          <cell r="F1526" t="str">
            <v>AR A1071/6</v>
          </cell>
          <cell r="G1526" t="str">
            <v>AR A1071/7</v>
          </cell>
          <cell r="H1526" t="str">
            <v>AR A1071/8</v>
          </cell>
          <cell r="I1526" t="str">
            <v>AR A1071/9</v>
          </cell>
          <cell r="J1526" t="str">
            <v>AR A1071/10</v>
          </cell>
          <cell r="K1526" t="str">
            <v>AR A1214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  <cell r="Q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</row>
        <row r="1527">
          <cell r="B1527" t="str">
            <v>AP19</v>
          </cell>
          <cell r="C1527" t="str">
            <v>AR 11</v>
          </cell>
          <cell r="D1527" t="str">
            <v>AR A1071/4</v>
          </cell>
          <cell r="E1527" t="str">
            <v>AR A1071/5</v>
          </cell>
          <cell r="F1527" t="str">
            <v>AR A1071/6</v>
          </cell>
          <cell r="G1527" t="str">
            <v>AR A1071/7</v>
          </cell>
          <cell r="H1527" t="str">
            <v>AR A1071/8</v>
          </cell>
          <cell r="I1527" t="str">
            <v>AR A1071/9</v>
          </cell>
          <cell r="J1527" t="str">
            <v>AR A1071/10</v>
          </cell>
          <cell r="K1527" t="str">
            <v>AR A1214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</row>
        <row r="1528">
          <cell r="B1528" t="str">
            <v>AP19</v>
          </cell>
          <cell r="C1528" t="str">
            <v>AR 11</v>
          </cell>
          <cell r="D1528" t="str">
            <v>AR A1071/4</v>
          </cell>
          <cell r="E1528" t="str">
            <v>AR A1071/5</v>
          </cell>
          <cell r="F1528" t="str">
            <v>AR A1071/6</v>
          </cell>
          <cell r="G1528" t="str">
            <v>AR A1071/7</v>
          </cell>
          <cell r="H1528" t="str">
            <v>AR A1071/8</v>
          </cell>
          <cell r="I1528" t="str">
            <v>AR A1071/9</v>
          </cell>
          <cell r="J1528" t="str">
            <v>AR A1071/10</v>
          </cell>
          <cell r="K1528" t="str">
            <v>AR A1214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</row>
        <row r="1529">
          <cell r="B1529" t="str">
            <v>AP19</v>
          </cell>
          <cell r="C1529" t="str">
            <v>AR 11</v>
          </cell>
          <cell r="D1529" t="str">
            <v>AR A1071/4</v>
          </cell>
          <cell r="E1529" t="str">
            <v>AR A1071/5</v>
          </cell>
          <cell r="F1529" t="str">
            <v>AR A1071/6</v>
          </cell>
          <cell r="G1529" t="str">
            <v>AR A1071/7</v>
          </cell>
          <cell r="H1529" t="str">
            <v>AR A1071/8</v>
          </cell>
          <cell r="I1529" t="str">
            <v>AR A1071/9</v>
          </cell>
          <cell r="J1529" t="str">
            <v>AR A1071/10</v>
          </cell>
          <cell r="K1529" t="str">
            <v>AR A1214</v>
          </cell>
          <cell r="L1529">
            <v>0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</row>
        <row r="1530">
          <cell r="B1530" t="str">
            <v>AP19</v>
          </cell>
          <cell r="C1530" t="str">
            <v>AR 11</v>
          </cell>
          <cell r="D1530" t="str">
            <v>AR A1071/4</v>
          </cell>
          <cell r="E1530" t="str">
            <v>AR A1071/5</v>
          </cell>
          <cell r="F1530" t="str">
            <v>AR A1071/6</v>
          </cell>
          <cell r="G1530" t="str">
            <v>AR A1071/7</v>
          </cell>
          <cell r="H1530" t="str">
            <v>AR A1071/8</v>
          </cell>
          <cell r="I1530" t="str">
            <v>AR A1071/9</v>
          </cell>
          <cell r="J1530" t="str">
            <v>AR A1071/10</v>
          </cell>
          <cell r="K1530" t="str">
            <v>AR A1214</v>
          </cell>
          <cell r="L1530">
            <v>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</row>
        <row r="1531">
          <cell r="B1531" t="str">
            <v>AP19</v>
          </cell>
          <cell r="C1531" t="str">
            <v>AR 11</v>
          </cell>
          <cell r="D1531" t="str">
            <v>AR A1071/4</v>
          </cell>
          <cell r="E1531" t="str">
            <v>AR A1071/5</v>
          </cell>
          <cell r="F1531" t="str">
            <v>AR A1071/6</v>
          </cell>
          <cell r="G1531" t="str">
            <v>AR A1071/7</v>
          </cell>
          <cell r="H1531" t="str">
            <v>AR A1071/8</v>
          </cell>
          <cell r="I1531" t="str">
            <v>AR A1071/9</v>
          </cell>
          <cell r="J1531" t="str">
            <v>AR A1071/10</v>
          </cell>
          <cell r="K1531" t="str">
            <v>AR A1214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  <cell r="Q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</row>
        <row r="1532">
          <cell r="B1532" t="str">
            <v>AP19</v>
          </cell>
          <cell r="C1532" t="str">
            <v>AR 11</v>
          </cell>
          <cell r="D1532" t="str">
            <v>AR A1071/4</v>
          </cell>
          <cell r="E1532" t="str">
            <v>AR A1071/5</v>
          </cell>
          <cell r="F1532" t="str">
            <v>AR A1071/6</v>
          </cell>
          <cell r="G1532" t="str">
            <v>AR A1071/7</v>
          </cell>
          <cell r="H1532" t="str">
            <v>AR A1071/8</v>
          </cell>
          <cell r="I1532" t="str">
            <v>AR A1071/9</v>
          </cell>
          <cell r="J1532" t="str">
            <v>AR A1071/10</v>
          </cell>
          <cell r="K1532" t="str">
            <v>AR A1214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</row>
        <row r="1533">
          <cell r="B1533" t="str">
            <v>AP19</v>
          </cell>
          <cell r="C1533" t="str">
            <v>AR 11</v>
          </cell>
          <cell r="D1533" t="str">
            <v>AR A1071/4</v>
          </cell>
          <cell r="E1533" t="str">
            <v>AR A1071/5</v>
          </cell>
          <cell r="F1533" t="str">
            <v>AR A1071/6</v>
          </cell>
          <cell r="G1533" t="str">
            <v>AR A1071/7</v>
          </cell>
          <cell r="H1533" t="str">
            <v>AR A1071/8</v>
          </cell>
          <cell r="I1533" t="str">
            <v>AR A1071/9</v>
          </cell>
          <cell r="J1533" t="str">
            <v>AR A1071/10</v>
          </cell>
          <cell r="K1533" t="str">
            <v>AR A1214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0</v>
          </cell>
        </row>
        <row r="1534">
          <cell r="B1534" t="str">
            <v>AP19</v>
          </cell>
          <cell r="C1534" t="str">
            <v>AR 11</v>
          </cell>
          <cell r="D1534" t="str">
            <v>AR A1071/4</v>
          </cell>
          <cell r="E1534" t="str">
            <v>AR A1071/5</v>
          </cell>
          <cell r="F1534" t="str">
            <v>AR A1071/6</v>
          </cell>
          <cell r="G1534" t="str">
            <v>AR A1071/7</v>
          </cell>
          <cell r="H1534" t="str">
            <v>AR A1071/8</v>
          </cell>
          <cell r="I1534" t="str">
            <v>AR A1071/9</v>
          </cell>
          <cell r="J1534" t="str">
            <v>AR A1071/10</v>
          </cell>
          <cell r="K1534" t="str">
            <v>AR A1214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0</v>
          </cell>
        </row>
        <row r="1535">
          <cell r="B1535" t="str">
            <v>AP19</v>
          </cell>
          <cell r="C1535" t="str">
            <v>AR 11</v>
          </cell>
          <cell r="D1535" t="str">
            <v>AR A1071/4</v>
          </cell>
          <cell r="E1535" t="str">
            <v>AR A1071/5</v>
          </cell>
          <cell r="F1535" t="str">
            <v>AR A1071/6</v>
          </cell>
          <cell r="G1535" t="str">
            <v>AR A1071/7</v>
          </cell>
          <cell r="H1535" t="str">
            <v>AR A1071/8</v>
          </cell>
          <cell r="I1535" t="str">
            <v>AR A1071/9</v>
          </cell>
          <cell r="J1535" t="str">
            <v>AR A1071/10</v>
          </cell>
          <cell r="K1535" t="str">
            <v>AR A1214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</row>
        <row r="1536">
          <cell r="B1536" t="str">
            <v>AP19</v>
          </cell>
          <cell r="C1536" t="str">
            <v>AR 11</v>
          </cell>
          <cell r="D1536" t="str">
            <v>AR A1071/4</v>
          </cell>
          <cell r="E1536" t="str">
            <v>AR A1071/5</v>
          </cell>
          <cell r="F1536" t="str">
            <v>AR A1071/6</v>
          </cell>
          <cell r="G1536" t="str">
            <v>AR A1071/7</v>
          </cell>
          <cell r="H1536" t="str">
            <v>AR A1071/8</v>
          </cell>
          <cell r="I1536" t="str">
            <v>AR A1071/9</v>
          </cell>
          <cell r="J1536" t="str">
            <v>AR A1071/10</v>
          </cell>
          <cell r="K1536" t="str">
            <v>AR A1214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</row>
        <row r="1537">
          <cell r="B1537" t="str">
            <v>AP19</v>
          </cell>
          <cell r="C1537" t="str">
            <v>AR 11</v>
          </cell>
          <cell r="D1537" t="str">
            <v>AR A1071/4</v>
          </cell>
          <cell r="E1537" t="str">
            <v>AR A1071/5</v>
          </cell>
          <cell r="F1537" t="str">
            <v>AR A1071/6</v>
          </cell>
          <cell r="G1537" t="str">
            <v>AR A1071/7</v>
          </cell>
          <cell r="H1537" t="str">
            <v>AR A1071/8</v>
          </cell>
          <cell r="I1537" t="str">
            <v>AR A1071/9</v>
          </cell>
          <cell r="J1537" t="str">
            <v>AR A1071/10</v>
          </cell>
          <cell r="K1537" t="str">
            <v>AR A1214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</row>
        <row r="1538">
          <cell r="B1538" t="str">
            <v>AP19</v>
          </cell>
          <cell r="C1538" t="str">
            <v>AR 11</v>
          </cell>
          <cell r="D1538" t="str">
            <v>AR A1071/4</v>
          </cell>
          <cell r="E1538" t="str">
            <v>AR A1071/5</v>
          </cell>
          <cell r="F1538" t="str">
            <v>AR A1071/6</v>
          </cell>
          <cell r="G1538" t="str">
            <v>AR A1071/7</v>
          </cell>
          <cell r="H1538" t="str">
            <v>AR A1071/8</v>
          </cell>
          <cell r="I1538" t="str">
            <v>AR A1071/9</v>
          </cell>
          <cell r="J1538" t="str">
            <v>AR A1071/10</v>
          </cell>
          <cell r="K1538" t="str">
            <v>AR A1214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</row>
        <row r="1539">
          <cell r="B1539" t="str">
            <v>AP19</v>
          </cell>
          <cell r="C1539" t="str">
            <v>AR 11</v>
          </cell>
          <cell r="D1539" t="str">
            <v>AR A1071/4</v>
          </cell>
          <cell r="E1539" t="str">
            <v>AR A1071/5</v>
          </cell>
          <cell r="F1539" t="str">
            <v>AR A1071/6</v>
          </cell>
          <cell r="G1539" t="str">
            <v>AR A1071/7</v>
          </cell>
          <cell r="H1539" t="str">
            <v>AR A1071/8</v>
          </cell>
          <cell r="I1539" t="str">
            <v>AR A1071/9</v>
          </cell>
          <cell r="J1539" t="str">
            <v>AR A1071/10</v>
          </cell>
          <cell r="K1539" t="str">
            <v>AR A1214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0</v>
          </cell>
        </row>
        <row r="1540">
          <cell r="B1540" t="str">
            <v>AP19</v>
          </cell>
          <cell r="C1540" t="str">
            <v>AR 11</v>
          </cell>
          <cell r="D1540" t="str">
            <v>AR A1071/4</v>
          </cell>
          <cell r="E1540" t="str">
            <v>AR A1071/5</v>
          </cell>
          <cell r="F1540" t="str">
            <v>AR A1071/6</v>
          </cell>
          <cell r="G1540" t="str">
            <v>AR A1071/7</v>
          </cell>
          <cell r="H1540" t="str">
            <v>AR A1071/8</v>
          </cell>
          <cell r="I1540" t="str">
            <v>AR A1071/9</v>
          </cell>
          <cell r="J1540" t="str">
            <v>AR A1071/10</v>
          </cell>
          <cell r="K1540" t="str">
            <v>AR A1214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  <cell r="Q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</row>
        <row r="1541">
          <cell r="B1541" t="str">
            <v>AP19</v>
          </cell>
          <cell r="C1541" t="str">
            <v>AR 11</v>
          </cell>
          <cell r="D1541" t="str">
            <v>AR A1071/4</v>
          </cell>
          <cell r="E1541" t="str">
            <v>AR A1071/5</v>
          </cell>
          <cell r="F1541" t="str">
            <v>AR A1071/6</v>
          </cell>
          <cell r="G1541" t="str">
            <v>AR A1071/7</v>
          </cell>
          <cell r="H1541" t="str">
            <v>AR A1071/8</v>
          </cell>
          <cell r="I1541" t="str">
            <v>AR A1071/9</v>
          </cell>
          <cell r="J1541" t="str">
            <v>AR A1071/10</v>
          </cell>
          <cell r="K1541" t="str">
            <v>AR A1214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</row>
        <row r="1542">
          <cell r="B1542" t="str">
            <v>AP19</v>
          </cell>
          <cell r="C1542" t="str">
            <v>AR 11</v>
          </cell>
          <cell r="D1542" t="str">
            <v>AR A1071/4</v>
          </cell>
          <cell r="E1542" t="str">
            <v>AR A1071/5</v>
          </cell>
          <cell r="F1542" t="str">
            <v>AR A1071/6</v>
          </cell>
          <cell r="G1542" t="str">
            <v>AR A1071/7</v>
          </cell>
          <cell r="H1542" t="str">
            <v>AR A1071/8</v>
          </cell>
          <cell r="I1542" t="str">
            <v>AR A1071/9</v>
          </cell>
          <cell r="J1542" t="str">
            <v>AR A1071/10</v>
          </cell>
          <cell r="K1542" t="str">
            <v>AR A1214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</row>
        <row r="1543">
          <cell r="B1543" t="str">
            <v>AP20</v>
          </cell>
          <cell r="C1543" t="str">
            <v>AR 10</v>
          </cell>
          <cell r="D1543" t="str">
            <v>AR 9</v>
          </cell>
          <cell r="E1543" t="str">
            <v>AR A1071/3</v>
          </cell>
          <cell r="F1543" t="str">
            <v>AR A1071/4</v>
          </cell>
          <cell r="G1543" t="str">
            <v>AR A1071/5</v>
          </cell>
          <cell r="H1543" t="str">
            <v>AR A1071/6</v>
          </cell>
          <cell r="I1543" t="str">
            <v>AR A1071/7</v>
          </cell>
          <cell r="J1543" t="str">
            <v>AR A1071/8</v>
          </cell>
          <cell r="K1543" t="str">
            <v>AR A1071/9</v>
          </cell>
          <cell r="L1543" t="str">
            <v>AR A1071/10</v>
          </cell>
          <cell r="M1543" t="str">
            <v>AR A1214</v>
          </cell>
          <cell r="N1543">
            <v>0</v>
          </cell>
          <cell r="O1543">
            <v>0</v>
          </cell>
          <cell r="P1543">
            <v>0</v>
          </cell>
          <cell r="Q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</row>
        <row r="1544">
          <cell r="B1544" t="str">
            <v>AP20</v>
          </cell>
          <cell r="C1544" t="str">
            <v>AR 10</v>
          </cell>
          <cell r="D1544" t="str">
            <v>AR 9</v>
          </cell>
          <cell r="E1544" t="str">
            <v>AR A1071/3</v>
          </cell>
          <cell r="F1544" t="str">
            <v>AR A1071/4</v>
          </cell>
          <cell r="G1544" t="str">
            <v>AR A1071/5</v>
          </cell>
          <cell r="H1544" t="str">
            <v>AR A1071/6</v>
          </cell>
          <cell r="I1544" t="str">
            <v>AR A1071/7</v>
          </cell>
          <cell r="J1544" t="str">
            <v>AR A1071/8</v>
          </cell>
          <cell r="K1544" t="str">
            <v>AR A1071/9</v>
          </cell>
          <cell r="L1544" t="str">
            <v>AR A1071/10</v>
          </cell>
          <cell r="M1544" t="str">
            <v>AR A1214</v>
          </cell>
          <cell r="N1544">
            <v>0</v>
          </cell>
          <cell r="O1544">
            <v>0</v>
          </cell>
          <cell r="P1544">
            <v>0</v>
          </cell>
          <cell r="Q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0</v>
          </cell>
        </row>
        <row r="1545">
          <cell r="B1545" t="str">
            <v>AP20</v>
          </cell>
          <cell r="C1545" t="str">
            <v>AR 10</v>
          </cell>
          <cell r="D1545" t="str">
            <v>AR 9</v>
          </cell>
          <cell r="E1545" t="str">
            <v>AR A1071/3</v>
          </cell>
          <cell r="F1545" t="str">
            <v>AR A1071/4</v>
          </cell>
          <cell r="G1545" t="str">
            <v>AR A1071/5</v>
          </cell>
          <cell r="H1545" t="str">
            <v>AR A1071/6</v>
          </cell>
          <cell r="I1545" t="str">
            <v>AR A1071/7</v>
          </cell>
          <cell r="J1545" t="str">
            <v>AR A1071/8</v>
          </cell>
          <cell r="K1545" t="str">
            <v>AR A1071/9</v>
          </cell>
          <cell r="L1545" t="str">
            <v>AR A1071/10</v>
          </cell>
          <cell r="M1545" t="str">
            <v>AR A1214</v>
          </cell>
          <cell r="N1545">
            <v>0</v>
          </cell>
          <cell r="O1545">
            <v>0</v>
          </cell>
          <cell r="P1545">
            <v>0</v>
          </cell>
          <cell r="Q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</row>
        <row r="1546">
          <cell r="B1546" t="str">
            <v>AP20</v>
          </cell>
          <cell r="C1546" t="str">
            <v>AR 10</v>
          </cell>
          <cell r="D1546" t="str">
            <v>AR 9</v>
          </cell>
          <cell r="E1546" t="str">
            <v>AR A1071/3</v>
          </cell>
          <cell r="F1546" t="str">
            <v>AR A1071/4</v>
          </cell>
          <cell r="G1546" t="str">
            <v>AR A1071/5</v>
          </cell>
          <cell r="H1546" t="str">
            <v>AR A1071/6</v>
          </cell>
          <cell r="I1546" t="str">
            <v>AR A1071/7</v>
          </cell>
          <cell r="J1546" t="str">
            <v>AR A1071/8</v>
          </cell>
          <cell r="K1546" t="str">
            <v>AR A1071/9</v>
          </cell>
          <cell r="L1546" t="str">
            <v>AR A1071/10</v>
          </cell>
          <cell r="M1546" t="str">
            <v>AR A1214</v>
          </cell>
          <cell r="N1546">
            <v>0</v>
          </cell>
          <cell r="O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</row>
        <row r="1547">
          <cell r="B1547" t="str">
            <v>AP20</v>
          </cell>
          <cell r="C1547" t="str">
            <v>AR 10</v>
          </cell>
          <cell r="D1547" t="str">
            <v>AR 9</v>
          </cell>
          <cell r="E1547" t="str">
            <v>AR A1071/3</v>
          </cell>
          <cell r="F1547" t="str">
            <v>AR A1071/4</v>
          </cell>
          <cell r="G1547" t="str">
            <v>AR A1071/5</v>
          </cell>
          <cell r="H1547" t="str">
            <v>AR A1071/6</v>
          </cell>
          <cell r="I1547" t="str">
            <v>AR A1071/7</v>
          </cell>
          <cell r="J1547" t="str">
            <v>AR A1071/8</v>
          </cell>
          <cell r="K1547" t="str">
            <v>AR A1071/9</v>
          </cell>
          <cell r="L1547" t="str">
            <v>AR A1071/10</v>
          </cell>
          <cell r="M1547" t="str">
            <v>AR A1214</v>
          </cell>
          <cell r="N1547">
            <v>0</v>
          </cell>
          <cell r="O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</row>
        <row r="1548">
          <cell r="B1548" t="str">
            <v>AP20</v>
          </cell>
          <cell r="C1548" t="str">
            <v>AR 10</v>
          </cell>
          <cell r="D1548" t="str">
            <v>AR 9</v>
          </cell>
          <cell r="E1548" t="str">
            <v>AR A1071/3</v>
          </cell>
          <cell r="F1548" t="str">
            <v>AR A1071/4</v>
          </cell>
          <cell r="G1548" t="str">
            <v>AR A1071/5</v>
          </cell>
          <cell r="H1548" t="str">
            <v>AR A1071/6</v>
          </cell>
          <cell r="I1548" t="str">
            <v>AR A1071/7</v>
          </cell>
          <cell r="J1548" t="str">
            <v>AR A1071/8</v>
          </cell>
          <cell r="K1548" t="str">
            <v>AR A1071/9</v>
          </cell>
          <cell r="L1548" t="str">
            <v>AR A1071/10</v>
          </cell>
          <cell r="M1548" t="str">
            <v>AR A1214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</row>
        <row r="1549">
          <cell r="B1549" t="str">
            <v>AP20</v>
          </cell>
          <cell r="C1549" t="str">
            <v>AR 10</v>
          </cell>
          <cell r="D1549" t="str">
            <v>AR 9</v>
          </cell>
          <cell r="E1549" t="str">
            <v>AR A1071/3</v>
          </cell>
          <cell r="F1549" t="str">
            <v>AR A1071/4</v>
          </cell>
          <cell r="G1549" t="str">
            <v>AR A1071/5</v>
          </cell>
          <cell r="H1549" t="str">
            <v>AR A1071/6</v>
          </cell>
          <cell r="I1549" t="str">
            <v>AR A1071/7</v>
          </cell>
          <cell r="J1549" t="str">
            <v>AR A1071/8</v>
          </cell>
          <cell r="K1549" t="str">
            <v>AR A1071/9</v>
          </cell>
          <cell r="L1549" t="str">
            <v>AR A1071/10</v>
          </cell>
          <cell r="M1549" t="str">
            <v>AR A1214</v>
          </cell>
          <cell r="N1549">
            <v>0</v>
          </cell>
          <cell r="O1549">
            <v>0</v>
          </cell>
          <cell r="P1549">
            <v>0</v>
          </cell>
          <cell r="Q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</row>
        <row r="1550">
          <cell r="B1550" t="str">
            <v>AP20</v>
          </cell>
          <cell r="C1550" t="str">
            <v>AR 10</v>
          </cell>
          <cell r="D1550" t="str">
            <v>AR 9</v>
          </cell>
          <cell r="E1550" t="str">
            <v>AR A1071/3</v>
          </cell>
          <cell r="F1550" t="str">
            <v>AR A1071/4</v>
          </cell>
          <cell r="G1550" t="str">
            <v>AR A1071/5</v>
          </cell>
          <cell r="H1550" t="str">
            <v>AR A1071/6</v>
          </cell>
          <cell r="I1550" t="str">
            <v>AR A1071/7</v>
          </cell>
          <cell r="J1550" t="str">
            <v>AR A1071/8</v>
          </cell>
          <cell r="K1550" t="str">
            <v>AR A1071/9</v>
          </cell>
          <cell r="L1550" t="str">
            <v>AR A1071/10</v>
          </cell>
          <cell r="M1550" t="str">
            <v>AR A1214</v>
          </cell>
          <cell r="N1550">
            <v>0</v>
          </cell>
          <cell r="O1550">
            <v>0</v>
          </cell>
          <cell r="P1550">
            <v>0</v>
          </cell>
          <cell r="Q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0</v>
          </cell>
        </row>
        <row r="1551">
          <cell r="B1551" t="str">
            <v>AP20</v>
          </cell>
          <cell r="C1551" t="str">
            <v>AR 10</v>
          </cell>
          <cell r="D1551" t="str">
            <v>AR 9</v>
          </cell>
          <cell r="E1551" t="str">
            <v>AR A1071/3</v>
          </cell>
          <cell r="F1551" t="str">
            <v>AR A1071/4</v>
          </cell>
          <cell r="G1551" t="str">
            <v>AR A1071/5</v>
          </cell>
          <cell r="H1551" t="str">
            <v>AR A1071/6</v>
          </cell>
          <cell r="I1551" t="str">
            <v>AR A1071/7</v>
          </cell>
          <cell r="J1551" t="str">
            <v>AR A1071/8</v>
          </cell>
          <cell r="K1551" t="str">
            <v>AR A1071/9</v>
          </cell>
          <cell r="L1551" t="str">
            <v>AR A1071/10</v>
          </cell>
          <cell r="M1551" t="str">
            <v>AR A1214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0</v>
          </cell>
        </row>
        <row r="1552">
          <cell r="B1552" t="str">
            <v>AP20</v>
          </cell>
          <cell r="C1552" t="str">
            <v>AR 10</v>
          </cell>
          <cell r="D1552" t="str">
            <v>AR 9</v>
          </cell>
          <cell r="E1552" t="str">
            <v>AR A1071/3</v>
          </cell>
          <cell r="F1552" t="str">
            <v>AR A1071/4</v>
          </cell>
          <cell r="G1552" t="str">
            <v>AR A1071/5</v>
          </cell>
          <cell r="H1552" t="str">
            <v>AR A1071/6</v>
          </cell>
          <cell r="I1552" t="str">
            <v>AR A1071/7</v>
          </cell>
          <cell r="J1552" t="str">
            <v>AR A1071/8</v>
          </cell>
          <cell r="K1552" t="str">
            <v>AR A1071/9</v>
          </cell>
          <cell r="L1552" t="str">
            <v>AR A1071/10</v>
          </cell>
          <cell r="M1552" t="str">
            <v>AR A1214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</row>
        <row r="1553">
          <cell r="B1553" t="str">
            <v>AP20</v>
          </cell>
          <cell r="C1553" t="str">
            <v>AR 10</v>
          </cell>
          <cell r="D1553" t="str">
            <v>AR 9</v>
          </cell>
          <cell r="E1553" t="str">
            <v>AR A1071/3</v>
          </cell>
          <cell r="F1553" t="str">
            <v>AR A1071/4</v>
          </cell>
          <cell r="G1553" t="str">
            <v>AR A1071/5</v>
          </cell>
          <cell r="H1553" t="str">
            <v>AR A1071/6</v>
          </cell>
          <cell r="I1553" t="str">
            <v>AR A1071/7</v>
          </cell>
          <cell r="J1553" t="str">
            <v>AR A1071/8</v>
          </cell>
          <cell r="K1553" t="str">
            <v>AR A1071/9</v>
          </cell>
          <cell r="L1553" t="str">
            <v>AR A1071/10</v>
          </cell>
          <cell r="M1553" t="str">
            <v>AR A1214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</row>
        <row r="1554">
          <cell r="B1554" t="str">
            <v>AP20</v>
          </cell>
          <cell r="C1554" t="str">
            <v>AR 10</v>
          </cell>
          <cell r="D1554" t="str">
            <v>AR 9</v>
          </cell>
          <cell r="E1554" t="str">
            <v>AR A1071/3</v>
          </cell>
          <cell r="F1554" t="str">
            <v>AR A1071/4</v>
          </cell>
          <cell r="G1554" t="str">
            <v>AR A1071/5</v>
          </cell>
          <cell r="H1554" t="str">
            <v>AR A1071/6</v>
          </cell>
          <cell r="I1554" t="str">
            <v>AR A1071/7</v>
          </cell>
          <cell r="J1554" t="str">
            <v>AR A1071/8</v>
          </cell>
          <cell r="K1554" t="str">
            <v>AR A1071/9</v>
          </cell>
          <cell r="L1554" t="str">
            <v>AR A1071/10</v>
          </cell>
          <cell r="M1554" t="str">
            <v>AR A1214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</row>
        <row r="1555">
          <cell r="B1555" t="str">
            <v>AP20</v>
          </cell>
          <cell r="C1555" t="str">
            <v>AR 10</v>
          </cell>
          <cell r="D1555" t="str">
            <v>AR 9</v>
          </cell>
          <cell r="E1555" t="str">
            <v>AR A1071/3</v>
          </cell>
          <cell r="F1555" t="str">
            <v>AR A1071/4</v>
          </cell>
          <cell r="G1555" t="str">
            <v>AR A1071/5</v>
          </cell>
          <cell r="H1555" t="str">
            <v>AR A1071/6</v>
          </cell>
          <cell r="I1555" t="str">
            <v>AR A1071/7</v>
          </cell>
          <cell r="J1555" t="str">
            <v>AR A1071/8</v>
          </cell>
          <cell r="K1555" t="str">
            <v>AR A1071/9</v>
          </cell>
          <cell r="L1555" t="str">
            <v>AR A1071/10</v>
          </cell>
          <cell r="M1555" t="str">
            <v>AR A1214</v>
          </cell>
          <cell r="N1555">
            <v>0</v>
          </cell>
          <cell r="O1555">
            <v>0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0</v>
          </cell>
        </row>
        <row r="1556">
          <cell r="B1556" t="str">
            <v>AP21</v>
          </cell>
          <cell r="C1556" t="str">
            <v>AR 10</v>
          </cell>
          <cell r="D1556" t="str">
            <v>AR 9</v>
          </cell>
          <cell r="E1556" t="str">
            <v>AR A1071/3</v>
          </cell>
          <cell r="F1556" t="str">
            <v>AR A1071/4</v>
          </cell>
          <cell r="G1556" t="str">
            <v>AR A1071/5</v>
          </cell>
          <cell r="H1556" t="str">
            <v>AR A1071/6</v>
          </cell>
          <cell r="I1556" t="str">
            <v>AR A1071/7</v>
          </cell>
          <cell r="J1556" t="str">
            <v>AR A1071/8</v>
          </cell>
          <cell r="K1556" t="str">
            <v>AR A1071/9</v>
          </cell>
          <cell r="L1556" t="str">
            <v>AR A1071/10</v>
          </cell>
          <cell r="M1556" t="str">
            <v>AR A1214</v>
          </cell>
          <cell r="N1556">
            <v>0</v>
          </cell>
          <cell r="O1556">
            <v>0</v>
          </cell>
          <cell r="P1556">
            <v>0</v>
          </cell>
          <cell r="Q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0</v>
          </cell>
        </row>
        <row r="1557">
          <cell r="B1557" t="str">
            <v>AP21</v>
          </cell>
          <cell r="C1557" t="str">
            <v>AR 10</v>
          </cell>
          <cell r="D1557" t="str">
            <v>AR 9</v>
          </cell>
          <cell r="E1557" t="str">
            <v>AR A1071/3</v>
          </cell>
          <cell r="F1557" t="str">
            <v>AR A1071/4</v>
          </cell>
          <cell r="G1557" t="str">
            <v>AR A1071/5</v>
          </cell>
          <cell r="H1557" t="str">
            <v>AR A1071/6</v>
          </cell>
          <cell r="I1557" t="str">
            <v>AR A1071/7</v>
          </cell>
          <cell r="J1557" t="str">
            <v>AR A1071/8</v>
          </cell>
          <cell r="K1557" t="str">
            <v>AR A1071/9</v>
          </cell>
          <cell r="L1557" t="str">
            <v>AR A1071/10</v>
          </cell>
          <cell r="M1557" t="str">
            <v>AR A1214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</row>
        <row r="1558">
          <cell r="B1558" t="str">
            <v>AP21</v>
          </cell>
          <cell r="C1558" t="str">
            <v>AR 10</v>
          </cell>
          <cell r="D1558" t="str">
            <v>AR 9</v>
          </cell>
          <cell r="E1558" t="str">
            <v>AR A1071/3</v>
          </cell>
          <cell r="F1558" t="str">
            <v>AR A1071/4</v>
          </cell>
          <cell r="G1558" t="str">
            <v>AR A1071/5</v>
          </cell>
          <cell r="H1558" t="str">
            <v>AR A1071/6</v>
          </cell>
          <cell r="I1558" t="str">
            <v>AR A1071/7</v>
          </cell>
          <cell r="J1558" t="str">
            <v>AR A1071/8</v>
          </cell>
          <cell r="K1558" t="str">
            <v>AR A1071/9</v>
          </cell>
          <cell r="L1558" t="str">
            <v>AR A1071/10</v>
          </cell>
          <cell r="M1558" t="str">
            <v>AR A1214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</row>
        <row r="1559">
          <cell r="B1559" t="str">
            <v>AP21</v>
          </cell>
          <cell r="C1559" t="str">
            <v>AR 10</v>
          </cell>
          <cell r="D1559" t="str">
            <v>AR 9</v>
          </cell>
          <cell r="E1559" t="str">
            <v>AR A1071/3</v>
          </cell>
          <cell r="F1559" t="str">
            <v>AR A1071/4</v>
          </cell>
          <cell r="G1559" t="str">
            <v>AR A1071/5</v>
          </cell>
          <cell r="H1559" t="str">
            <v>AR A1071/6</v>
          </cell>
          <cell r="I1559" t="str">
            <v>AR A1071/7</v>
          </cell>
          <cell r="J1559" t="str">
            <v>AR A1071/8</v>
          </cell>
          <cell r="K1559" t="str">
            <v>AR A1071/9</v>
          </cell>
          <cell r="L1559" t="str">
            <v>AR A1071/10</v>
          </cell>
          <cell r="M1559" t="str">
            <v>AR A1214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</row>
        <row r="1560">
          <cell r="B1560" t="str">
            <v>AP21</v>
          </cell>
          <cell r="C1560" t="str">
            <v>AR 10</v>
          </cell>
          <cell r="D1560" t="str">
            <v>AR 9</v>
          </cell>
          <cell r="E1560" t="str">
            <v>AR A1071/3</v>
          </cell>
          <cell r="F1560" t="str">
            <v>AR A1071/4</v>
          </cell>
          <cell r="G1560" t="str">
            <v>AR A1071/5</v>
          </cell>
          <cell r="H1560" t="str">
            <v>AR A1071/6</v>
          </cell>
          <cell r="I1560" t="str">
            <v>AR A1071/7</v>
          </cell>
          <cell r="J1560" t="str">
            <v>AR A1071/8</v>
          </cell>
          <cell r="K1560" t="str">
            <v>AR A1071/9</v>
          </cell>
          <cell r="L1560" t="str">
            <v>AR A1071/10</v>
          </cell>
          <cell r="M1560" t="str">
            <v>AR A1214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</row>
        <row r="1561">
          <cell r="B1561" t="str">
            <v>AP21</v>
          </cell>
          <cell r="C1561" t="str">
            <v>AR 10</v>
          </cell>
          <cell r="D1561" t="str">
            <v>AR 9</v>
          </cell>
          <cell r="E1561" t="str">
            <v>AR A1071/3</v>
          </cell>
          <cell r="F1561" t="str">
            <v>AR A1071/4</v>
          </cell>
          <cell r="G1561" t="str">
            <v>AR A1071/5</v>
          </cell>
          <cell r="H1561" t="str">
            <v>AR A1071/6</v>
          </cell>
          <cell r="I1561" t="str">
            <v>AR A1071/7</v>
          </cell>
          <cell r="J1561" t="str">
            <v>AR A1071/8</v>
          </cell>
          <cell r="K1561" t="str">
            <v>AR A1071/9</v>
          </cell>
          <cell r="L1561" t="str">
            <v>AR A1071/10</v>
          </cell>
          <cell r="M1561" t="str">
            <v>AR A1214</v>
          </cell>
          <cell r="N1561">
            <v>0</v>
          </cell>
          <cell r="O1561">
            <v>0</v>
          </cell>
          <cell r="P1561">
            <v>0</v>
          </cell>
          <cell r="Q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</row>
        <row r="1562">
          <cell r="B1562" t="str">
            <v>AP21</v>
          </cell>
          <cell r="C1562" t="str">
            <v>AR 10</v>
          </cell>
          <cell r="D1562" t="str">
            <v>AR 9</v>
          </cell>
          <cell r="E1562" t="str">
            <v>AR A1071/3</v>
          </cell>
          <cell r="F1562" t="str">
            <v>AR A1071/4</v>
          </cell>
          <cell r="G1562" t="str">
            <v>AR A1071/5</v>
          </cell>
          <cell r="H1562" t="str">
            <v>AR A1071/6</v>
          </cell>
          <cell r="I1562" t="str">
            <v>AR A1071/7</v>
          </cell>
          <cell r="J1562" t="str">
            <v>AR A1071/8</v>
          </cell>
          <cell r="K1562" t="str">
            <v>AR A1071/9</v>
          </cell>
          <cell r="L1562" t="str">
            <v>AR A1071/10</v>
          </cell>
          <cell r="M1562" t="str">
            <v>AR A1214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</row>
        <row r="1563">
          <cell r="B1563" t="str">
            <v>AP21</v>
          </cell>
          <cell r="C1563" t="str">
            <v>AR 10</v>
          </cell>
          <cell r="D1563" t="str">
            <v>AR 9</v>
          </cell>
          <cell r="E1563" t="str">
            <v>AR A1071/3</v>
          </cell>
          <cell r="F1563" t="str">
            <v>AR A1071/4</v>
          </cell>
          <cell r="G1563" t="str">
            <v>AR A1071/5</v>
          </cell>
          <cell r="H1563" t="str">
            <v>AR A1071/6</v>
          </cell>
          <cell r="I1563" t="str">
            <v>AR A1071/7</v>
          </cell>
          <cell r="J1563" t="str">
            <v>AR A1071/8</v>
          </cell>
          <cell r="K1563" t="str">
            <v>AR A1071/9</v>
          </cell>
          <cell r="L1563" t="str">
            <v>AR A1071/10</v>
          </cell>
          <cell r="M1563" t="str">
            <v>AR A1214</v>
          </cell>
          <cell r="N1563">
            <v>0</v>
          </cell>
          <cell r="O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</row>
        <row r="1564">
          <cell r="B1564" t="str">
            <v>AP21</v>
          </cell>
          <cell r="C1564" t="str">
            <v>AR 10</v>
          </cell>
          <cell r="D1564" t="str">
            <v>AR 9</v>
          </cell>
          <cell r="E1564" t="str">
            <v>AR A1071/3</v>
          </cell>
          <cell r="F1564" t="str">
            <v>AR A1071/4</v>
          </cell>
          <cell r="G1564" t="str">
            <v>AR A1071/5</v>
          </cell>
          <cell r="H1564" t="str">
            <v>AR A1071/6</v>
          </cell>
          <cell r="I1564" t="str">
            <v>AR A1071/7</v>
          </cell>
          <cell r="J1564" t="str">
            <v>AR A1071/8</v>
          </cell>
          <cell r="K1564" t="str">
            <v>AR A1071/9</v>
          </cell>
          <cell r="L1564" t="str">
            <v>AR A1071/10</v>
          </cell>
          <cell r="M1564" t="str">
            <v>AR A1214</v>
          </cell>
          <cell r="N1564">
            <v>0</v>
          </cell>
          <cell r="O1564">
            <v>0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</row>
        <row r="1565">
          <cell r="B1565" t="str">
            <v>AP21</v>
          </cell>
          <cell r="C1565" t="str">
            <v>AR 10</v>
          </cell>
          <cell r="D1565" t="str">
            <v>AR 9</v>
          </cell>
          <cell r="E1565" t="str">
            <v>AR A1071/3</v>
          </cell>
          <cell r="F1565" t="str">
            <v>AR A1071/4</v>
          </cell>
          <cell r="G1565" t="str">
            <v>AR A1071/5</v>
          </cell>
          <cell r="H1565" t="str">
            <v>AR A1071/6</v>
          </cell>
          <cell r="I1565" t="str">
            <v>AR A1071/7</v>
          </cell>
          <cell r="J1565" t="str">
            <v>AR A1071/8</v>
          </cell>
          <cell r="K1565" t="str">
            <v>AR A1071/9</v>
          </cell>
          <cell r="L1565" t="str">
            <v>AR A1071/10</v>
          </cell>
          <cell r="M1565" t="str">
            <v>AR A1214</v>
          </cell>
          <cell r="N1565">
            <v>0</v>
          </cell>
          <cell r="O1565">
            <v>0</v>
          </cell>
          <cell r="P1565">
            <v>0</v>
          </cell>
          <cell r="Q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</row>
        <row r="1566">
          <cell r="B1566" t="str">
            <v>AP21</v>
          </cell>
          <cell r="C1566" t="str">
            <v>AR 10</v>
          </cell>
          <cell r="D1566" t="str">
            <v>AR 9</v>
          </cell>
          <cell r="E1566" t="str">
            <v>AR A1071/3</v>
          </cell>
          <cell r="F1566" t="str">
            <v>AR A1071/4</v>
          </cell>
          <cell r="G1566" t="str">
            <v>AR A1071/5</v>
          </cell>
          <cell r="H1566" t="str">
            <v>AR A1071/6</v>
          </cell>
          <cell r="I1566" t="str">
            <v>AR A1071/7</v>
          </cell>
          <cell r="J1566" t="str">
            <v>AR A1071/8</v>
          </cell>
          <cell r="K1566" t="str">
            <v>AR A1071/9</v>
          </cell>
          <cell r="L1566" t="str">
            <v>AR A1071/10</v>
          </cell>
          <cell r="M1566" t="str">
            <v>AR A1214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</row>
        <row r="1567">
          <cell r="B1567" t="str">
            <v>AP21</v>
          </cell>
          <cell r="C1567" t="str">
            <v>AR 10</v>
          </cell>
          <cell r="D1567" t="str">
            <v>AR 9</v>
          </cell>
          <cell r="E1567" t="str">
            <v>AR A1071/3</v>
          </cell>
          <cell r="F1567" t="str">
            <v>AR A1071/4</v>
          </cell>
          <cell r="G1567" t="str">
            <v>AR A1071/5</v>
          </cell>
          <cell r="H1567" t="str">
            <v>AR A1071/6</v>
          </cell>
          <cell r="I1567" t="str">
            <v>AR A1071/7</v>
          </cell>
          <cell r="J1567" t="str">
            <v>AR A1071/8</v>
          </cell>
          <cell r="K1567" t="str">
            <v>AR A1071/9</v>
          </cell>
          <cell r="L1567" t="str">
            <v>AR A1071/10</v>
          </cell>
          <cell r="M1567" t="str">
            <v>AR A1214</v>
          </cell>
          <cell r="N1567">
            <v>0</v>
          </cell>
          <cell r="O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</row>
        <row r="1568">
          <cell r="B1568" t="str">
            <v>AP21</v>
          </cell>
          <cell r="C1568" t="str">
            <v>AR 10</v>
          </cell>
          <cell r="D1568" t="str">
            <v>AR 9</v>
          </cell>
          <cell r="E1568" t="str">
            <v>AR A1071/3</v>
          </cell>
          <cell r="F1568" t="str">
            <v>AR A1071/4</v>
          </cell>
          <cell r="G1568" t="str">
            <v>AR A1071/5</v>
          </cell>
          <cell r="H1568" t="str">
            <v>AR A1071/6</v>
          </cell>
          <cell r="I1568" t="str">
            <v>AR A1071/7</v>
          </cell>
          <cell r="J1568" t="str">
            <v>AR A1071/8</v>
          </cell>
          <cell r="K1568" t="str">
            <v>AR A1071/9</v>
          </cell>
          <cell r="L1568" t="str">
            <v>AR A1071/10</v>
          </cell>
          <cell r="M1568" t="str">
            <v>AR A1214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</row>
        <row r="1569">
          <cell r="B1569" t="str">
            <v>AP22</v>
          </cell>
          <cell r="C1569" t="str">
            <v>AR 10</v>
          </cell>
          <cell r="D1569" t="str">
            <v>AR 9</v>
          </cell>
          <cell r="E1569" t="str">
            <v>AR A1071/3</v>
          </cell>
          <cell r="F1569" t="str">
            <v>AR A1071/4</v>
          </cell>
          <cell r="G1569" t="str">
            <v>AR A1071/5</v>
          </cell>
          <cell r="H1569" t="str">
            <v>AR A1071/6</v>
          </cell>
          <cell r="I1569" t="str">
            <v>AR A1071/7</v>
          </cell>
          <cell r="J1569" t="str">
            <v>AR A1071/8</v>
          </cell>
          <cell r="K1569" t="str">
            <v>AR A1071/9</v>
          </cell>
          <cell r="L1569" t="str">
            <v>AR A1071/10</v>
          </cell>
          <cell r="M1569" t="str">
            <v>AR A1214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</row>
        <row r="1570">
          <cell r="B1570" t="str">
            <v>AP22</v>
          </cell>
          <cell r="C1570" t="str">
            <v>AR 10</v>
          </cell>
          <cell r="D1570" t="str">
            <v>AR 9</v>
          </cell>
          <cell r="E1570" t="str">
            <v>AR A1071/3</v>
          </cell>
          <cell r="F1570" t="str">
            <v>AR A1071/4</v>
          </cell>
          <cell r="G1570" t="str">
            <v>AR A1071/5</v>
          </cell>
          <cell r="H1570" t="str">
            <v>AR A1071/6</v>
          </cell>
          <cell r="I1570" t="str">
            <v>AR A1071/7</v>
          </cell>
          <cell r="J1570" t="str">
            <v>AR A1071/8</v>
          </cell>
          <cell r="K1570" t="str">
            <v>AR A1071/9</v>
          </cell>
          <cell r="L1570" t="str">
            <v>AR A1071/10</v>
          </cell>
          <cell r="M1570" t="str">
            <v>AR A1214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</row>
        <row r="1571">
          <cell r="B1571" t="str">
            <v>AP22</v>
          </cell>
          <cell r="C1571" t="str">
            <v>AR 10</v>
          </cell>
          <cell r="D1571" t="str">
            <v>AR 9</v>
          </cell>
          <cell r="E1571" t="str">
            <v>AR A1071/3</v>
          </cell>
          <cell r="F1571" t="str">
            <v>AR A1071/4</v>
          </cell>
          <cell r="G1571" t="str">
            <v>AR A1071/5</v>
          </cell>
          <cell r="H1571" t="str">
            <v>AR A1071/6</v>
          </cell>
          <cell r="I1571" t="str">
            <v>AR A1071/7</v>
          </cell>
          <cell r="J1571" t="str">
            <v>AR A1071/8</v>
          </cell>
          <cell r="K1571" t="str">
            <v>AR A1071/9</v>
          </cell>
          <cell r="L1571" t="str">
            <v>AR A1071/10</v>
          </cell>
          <cell r="M1571" t="str">
            <v>AR A1214</v>
          </cell>
          <cell r="N1571">
            <v>0</v>
          </cell>
          <cell r="O1571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</row>
        <row r="1572">
          <cell r="B1572" t="str">
            <v>AP22</v>
          </cell>
          <cell r="C1572" t="str">
            <v>AR 10</v>
          </cell>
          <cell r="D1572" t="str">
            <v>AR 9</v>
          </cell>
          <cell r="E1572" t="str">
            <v>AR A1071/3</v>
          </cell>
          <cell r="F1572" t="str">
            <v>AR A1071/4</v>
          </cell>
          <cell r="G1572" t="str">
            <v>AR A1071/5</v>
          </cell>
          <cell r="H1572" t="str">
            <v>AR A1071/6</v>
          </cell>
          <cell r="I1572" t="str">
            <v>AR A1071/7</v>
          </cell>
          <cell r="J1572" t="str">
            <v>AR A1071/8</v>
          </cell>
          <cell r="K1572" t="str">
            <v>AR A1071/9</v>
          </cell>
          <cell r="L1572" t="str">
            <v>AR A1071/10</v>
          </cell>
          <cell r="M1572" t="str">
            <v>AR A1214</v>
          </cell>
          <cell r="N1572">
            <v>0</v>
          </cell>
          <cell r="O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</row>
        <row r="1573">
          <cell r="B1573" t="str">
            <v>AP22</v>
          </cell>
          <cell r="C1573" t="str">
            <v>AR 10</v>
          </cell>
          <cell r="D1573" t="str">
            <v>AR 9</v>
          </cell>
          <cell r="E1573" t="str">
            <v>AR A1071/3</v>
          </cell>
          <cell r="F1573" t="str">
            <v>AR A1071/4</v>
          </cell>
          <cell r="G1573" t="str">
            <v>AR A1071/5</v>
          </cell>
          <cell r="H1573" t="str">
            <v>AR A1071/6</v>
          </cell>
          <cell r="I1573" t="str">
            <v>AR A1071/7</v>
          </cell>
          <cell r="J1573" t="str">
            <v>AR A1071/8</v>
          </cell>
          <cell r="K1573" t="str">
            <v>AR A1071/9</v>
          </cell>
          <cell r="L1573" t="str">
            <v>AR A1071/10</v>
          </cell>
          <cell r="M1573" t="str">
            <v>AR A1214</v>
          </cell>
          <cell r="N1573">
            <v>0</v>
          </cell>
          <cell r="O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</row>
        <row r="1574">
          <cell r="B1574" t="str">
            <v>AP22</v>
          </cell>
          <cell r="C1574" t="str">
            <v>AR 10</v>
          </cell>
          <cell r="D1574" t="str">
            <v>AR 9</v>
          </cell>
          <cell r="E1574" t="str">
            <v>AR A1071/3</v>
          </cell>
          <cell r="F1574" t="str">
            <v>AR A1071/4</v>
          </cell>
          <cell r="G1574" t="str">
            <v>AR A1071/5</v>
          </cell>
          <cell r="H1574" t="str">
            <v>AR A1071/6</v>
          </cell>
          <cell r="I1574" t="str">
            <v>AR A1071/7</v>
          </cell>
          <cell r="J1574" t="str">
            <v>AR A1071/8</v>
          </cell>
          <cell r="K1574" t="str">
            <v>AR A1071/9</v>
          </cell>
          <cell r="L1574" t="str">
            <v>AR A1071/10</v>
          </cell>
          <cell r="M1574" t="str">
            <v>AR A1214</v>
          </cell>
          <cell r="N1574">
            <v>0</v>
          </cell>
          <cell r="O1574">
            <v>0</v>
          </cell>
          <cell r="P1574">
            <v>0</v>
          </cell>
          <cell r="Q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0</v>
          </cell>
        </row>
        <row r="1575">
          <cell r="B1575" t="str">
            <v>AP22</v>
          </cell>
          <cell r="C1575" t="str">
            <v>AR 10</v>
          </cell>
          <cell r="D1575" t="str">
            <v>AR 9</v>
          </cell>
          <cell r="E1575" t="str">
            <v>AR A1071/3</v>
          </cell>
          <cell r="F1575" t="str">
            <v>AR A1071/4</v>
          </cell>
          <cell r="G1575" t="str">
            <v>AR A1071/5</v>
          </cell>
          <cell r="H1575" t="str">
            <v>AR A1071/6</v>
          </cell>
          <cell r="I1575" t="str">
            <v>AR A1071/7</v>
          </cell>
          <cell r="J1575" t="str">
            <v>AR A1071/8</v>
          </cell>
          <cell r="K1575" t="str">
            <v>AR A1071/9</v>
          </cell>
          <cell r="L1575" t="str">
            <v>AR A1071/10</v>
          </cell>
          <cell r="M1575" t="str">
            <v>AR A1214</v>
          </cell>
          <cell r="N1575">
            <v>0</v>
          </cell>
          <cell r="O1575">
            <v>0</v>
          </cell>
          <cell r="P1575">
            <v>0</v>
          </cell>
          <cell r="Q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</row>
        <row r="1576">
          <cell r="B1576" t="str">
            <v>AP22</v>
          </cell>
          <cell r="C1576" t="str">
            <v>AR 10</v>
          </cell>
          <cell r="D1576" t="str">
            <v>AR 9</v>
          </cell>
          <cell r="E1576" t="str">
            <v>AR A1071/3</v>
          </cell>
          <cell r="F1576" t="str">
            <v>AR A1071/4</v>
          </cell>
          <cell r="G1576" t="str">
            <v>AR A1071/5</v>
          </cell>
          <cell r="H1576" t="str">
            <v>AR A1071/6</v>
          </cell>
          <cell r="I1576" t="str">
            <v>AR A1071/7</v>
          </cell>
          <cell r="J1576" t="str">
            <v>AR A1071/8</v>
          </cell>
          <cell r="K1576" t="str">
            <v>AR A1071/9</v>
          </cell>
          <cell r="L1576" t="str">
            <v>AR A1071/10</v>
          </cell>
          <cell r="M1576" t="str">
            <v>AR A1214</v>
          </cell>
          <cell r="N1576">
            <v>0</v>
          </cell>
          <cell r="O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0</v>
          </cell>
        </row>
        <row r="1577">
          <cell r="B1577" t="str">
            <v>AP22</v>
          </cell>
          <cell r="C1577" t="str">
            <v>AR 10</v>
          </cell>
          <cell r="D1577" t="str">
            <v>AR 9</v>
          </cell>
          <cell r="E1577" t="str">
            <v>AR A1071/3</v>
          </cell>
          <cell r="F1577" t="str">
            <v>AR A1071/4</v>
          </cell>
          <cell r="G1577" t="str">
            <v>AR A1071/5</v>
          </cell>
          <cell r="H1577" t="str">
            <v>AR A1071/6</v>
          </cell>
          <cell r="I1577" t="str">
            <v>AR A1071/7</v>
          </cell>
          <cell r="J1577" t="str">
            <v>AR A1071/8</v>
          </cell>
          <cell r="K1577" t="str">
            <v>AR A1071/9</v>
          </cell>
          <cell r="L1577" t="str">
            <v>AR A1071/10</v>
          </cell>
          <cell r="M1577" t="str">
            <v>AR A1214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</row>
        <row r="1578">
          <cell r="B1578" t="str">
            <v>AP22</v>
          </cell>
          <cell r="C1578" t="str">
            <v>AR 10</v>
          </cell>
          <cell r="D1578" t="str">
            <v>AR 9</v>
          </cell>
          <cell r="E1578" t="str">
            <v>AR A1071/3</v>
          </cell>
          <cell r="F1578" t="str">
            <v>AR A1071/4</v>
          </cell>
          <cell r="G1578" t="str">
            <v>AR A1071/5</v>
          </cell>
          <cell r="H1578" t="str">
            <v>AR A1071/6</v>
          </cell>
          <cell r="I1578" t="str">
            <v>AR A1071/7</v>
          </cell>
          <cell r="J1578" t="str">
            <v>AR A1071/8</v>
          </cell>
          <cell r="K1578" t="str">
            <v>AR A1071/9</v>
          </cell>
          <cell r="L1578" t="str">
            <v>AR A1071/10</v>
          </cell>
          <cell r="M1578" t="str">
            <v>AR A1214</v>
          </cell>
          <cell r="N1578">
            <v>0</v>
          </cell>
          <cell r="O1578">
            <v>0</v>
          </cell>
          <cell r="P1578">
            <v>0</v>
          </cell>
          <cell r="Q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</row>
        <row r="1579">
          <cell r="B1579" t="str">
            <v>AP22</v>
          </cell>
          <cell r="C1579" t="str">
            <v>AR 10</v>
          </cell>
          <cell r="D1579" t="str">
            <v>AR 9</v>
          </cell>
          <cell r="E1579" t="str">
            <v>AR A1071/3</v>
          </cell>
          <cell r="F1579" t="str">
            <v>AR A1071/4</v>
          </cell>
          <cell r="G1579" t="str">
            <v>AR A1071/5</v>
          </cell>
          <cell r="H1579" t="str">
            <v>AR A1071/6</v>
          </cell>
          <cell r="I1579" t="str">
            <v>AR A1071/7</v>
          </cell>
          <cell r="J1579" t="str">
            <v>AR A1071/8</v>
          </cell>
          <cell r="K1579" t="str">
            <v>AR A1071/9</v>
          </cell>
          <cell r="L1579" t="str">
            <v>AR A1071/10</v>
          </cell>
          <cell r="M1579" t="str">
            <v>AR A1214</v>
          </cell>
          <cell r="N1579">
            <v>0</v>
          </cell>
          <cell r="O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</row>
        <row r="1580">
          <cell r="B1580" t="str">
            <v>AP22</v>
          </cell>
          <cell r="C1580" t="str">
            <v>AR 10</v>
          </cell>
          <cell r="D1580" t="str">
            <v>AR 9</v>
          </cell>
          <cell r="E1580" t="str">
            <v>AR A1071/3</v>
          </cell>
          <cell r="F1580" t="str">
            <v>AR A1071/4</v>
          </cell>
          <cell r="G1580" t="str">
            <v>AR A1071/5</v>
          </cell>
          <cell r="H1580" t="str">
            <v>AR A1071/6</v>
          </cell>
          <cell r="I1580" t="str">
            <v>AR A1071/7</v>
          </cell>
          <cell r="J1580" t="str">
            <v>AR A1071/8</v>
          </cell>
          <cell r="K1580" t="str">
            <v>AR A1071/9</v>
          </cell>
          <cell r="L1580" t="str">
            <v>AR A1071/10</v>
          </cell>
          <cell r="M1580" t="str">
            <v>AR A1214</v>
          </cell>
          <cell r="N1580">
            <v>0</v>
          </cell>
          <cell r="O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</row>
        <row r="1581">
          <cell r="B1581" t="str">
            <v>AP22</v>
          </cell>
          <cell r="C1581" t="str">
            <v>AR 10</v>
          </cell>
          <cell r="D1581" t="str">
            <v>AR 9</v>
          </cell>
          <cell r="E1581" t="str">
            <v>AR A1071/3</v>
          </cell>
          <cell r="F1581" t="str">
            <v>AR A1071/4</v>
          </cell>
          <cell r="G1581" t="str">
            <v>AR A1071/5</v>
          </cell>
          <cell r="H1581" t="str">
            <v>AR A1071/6</v>
          </cell>
          <cell r="I1581" t="str">
            <v>AR A1071/7</v>
          </cell>
          <cell r="J1581" t="str">
            <v>AR A1071/8</v>
          </cell>
          <cell r="K1581" t="str">
            <v>AR A1071/9</v>
          </cell>
          <cell r="L1581" t="str">
            <v>AR A1071/10</v>
          </cell>
          <cell r="M1581" t="str">
            <v>AR A1214</v>
          </cell>
          <cell r="N1581">
            <v>0</v>
          </cell>
          <cell r="O1581">
            <v>0</v>
          </cell>
          <cell r="P1581">
            <v>0</v>
          </cell>
          <cell r="Q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</row>
        <row r="1582">
          <cell r="B1582" t="str">
            <v>AP23</v>
          </cell>
          <cell r="C1582" t="str">
            <v>AR 8</v>
          </cell>
          <cell r="D1582" t="str">
            <v>AR 9</v>
          </cell>
          <cell r="E1582" t="str">
            <v>AR A1071/3</v>
          </cell>
          <cell r="F1582" t="str">
            <v>AR A1071/4</v>
          </cell>
          <cell r="G1582" t="str">
            <v>AR A1071/5</v>
          </cell>
          <cell r="H1582" t="str">
            <v>AR A1071/6</v>
          </cell>
          <cell r="I1582" t="str">
            <v>AR A1071/7</v>
          </cell>
          <cell r="J1582" t="str">
            <v>AR A1071/8</v>
          </cell>
          <cell r="K1582" t="str">
            <v>AR A1071/9</v>
          </cell>
          <cell r="L1582" t="str">
            <v>AR A1071/10</v>
          </cell>
          <cell r="M1582" t="str">
            <v>AR A1214</v>
          </cell>
          <cell r="N1582">
            <v>0</v>
          </cell>
          <cell r="O1582">
            <v>0</v>
          </cell>
          <cell r="P1582">
            <v>0</v>
          </cell>
          <cell r="Q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</row>
        <row r="1583">
          <cell r="B1583" t="str">
            <v>AP23</v>
          </cell>
          <cell r="C1583" t="str">
            <v>AR 8</v>
          </cell>
          <cell r="D1583" t="str">
            <v>AR 9</v>
          </cell>
          <cell r="E1583" t="str">
            <v>AR A1071/3</v>
          </cell>
          <cell r="F1583" t="str">
            <v>AR A1071/4</v>
          </cell>
          <cell r="G1583" t="str">
            <v>AR A1071/5</v>
          </cell>
          <cell r="H1583" t="str">
            <v>AR A1071/6</v>
          </cell>
          <cell r="I1583" t="str">
            <v>AR A1071/7</v>
          </cell>
          <cell r="J1583" t="str">
            <v>AR A1071/8</v>
          </cell>
          <cell r="K1583" t="str">
            <v>AR A1071/9</v>
          </cell>
          <cell r="L1583" t="str">
            <v>AR A1071/10</v>
          </cell>
          <cell r="M1583" t="str">
            <v>AR A1214</v>
          </cell>
          <cell r="N1583">
            <v>0</v>
          </cell>
          <cell r="O1583">
            <v>0</v>
          </cell>
          <cell r="P1583">
            <v>0</v>
          </cell>
          <cell r="Q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</row>
        <row r="1584">
          <cell r="B1584" t="str">
            <v>AP23</v>
          </cell>
          <cell r="C1584" t="str">
            <v>AR 8</v>
          </cell>
          <cell r="D1584" t="str">
            <v>AR 9</v>
          </cell>
          <cell r="E1584" t="str">
            <v>AR A1071/3</v>
          </cell>
          <cell r="F1584" t="str">
            <v>AR A1071/4</v>
          </cell>
          <cell r="G1584" t="str">
            <v>AR A1071/5</v>
          </cell>
          <cell r="H1584" t="str">
            <v>AR A1071/6</v>
          </cell>
          <cell r="I1584" t="str">
            <v>AR A1071/7</v>
          </cell>
          <cell r="J1584" t="str">
            <v>AR A1071/8</v>
          </cell>
          <cell r="K1584" t="str">
            <v>AR A1071/9</v>
          </cell>
          <cell r="L1584" t="str">
            <v>AR A1071/10</v>
          </cell>
          <cell r="M1584" t="str">
            <v>AR A1214</v>
          </cell>
          <cell r="N1584">
            <v>0</v>
          </cell>
          <cell r="O1584">
            <v>0</v>
          </cell>
          <cell r="P1584">
            <v>0</v>
          </cell>
          <cell r="Q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</row>
        <row r="1585">
          <cell r="B1585" t="str">
            <v>AP23</v>
          </cell>
          <cell r="C1585" t="str">
            <v>AR 8</v>
          </cell>
          <cell r="D1585" t="str">
            <v>AR 9</v>
          </cell>
          <cell r="E1585" t="str">
            <v>AR A1071/3</v>
          </cell>
          <cell r="F1585" t="str">
            <v>AR A1071/4</v>
          </cell>
          <cell r="G1585" t="str">
            <v>AR A1071/5</v>
          </cell>
          <cell r="H1585" t="str">
            <v>AR A1071/6</v>
          </cell>
          <cell r="I1585" t="str">
            <v>AR A1071/7</v>
          </cell>
          <cell r="J1585" t="str">
            <v>AR A1071/8</v>
          </cell>
          <cell r="K1585" t="str">
            <v>AR A1071/9</v>
          </cell>
          <cell r="L1585" t="str">
            <v>AR A1071/10</v>
          </cell>
          <cell r="M1585" t="str">
            <v>AR A1214</v>
          </cell>
          <cell r="N1585">
            <v>0</v>
          </cell>
          <cell r="O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</row>
        <row r="1586">
          <cell r="B1586" t="str">
            <v>AP23</v>
          </cell>
          <cell r="C1586" t="str">
            <v>AR 8</v>
          </cell>
          <cell r="D1586" t="str">
            <v>AR 9</v>
          </cell>
          <cell r="E1586" t="str">
            <v>AR A1071/3</v>
          </cell>
          <cell r="F1586" t="str">
            <v>AR A1071/4</v>
          </cell>
          <cell r="G1586" t="str">
            <v>AR A1071/5</v>
          </cell>
          <cell r="H1586" t="str">
            <v>AR A1071/6</v>
          </cell>
          <cell r="I1586" t="str">
            <v>AR A1071/7</v>
          </cell>
          <cell r="J1586" t="str">
            <v>AR A1071/8</v>
          </cell>
          <cell r="K1586" t="str">
            <v>AR A1071/9</v>
          </cell>
          <cell r="L1586" t="str">
            <v>AR A1071/10</v>
          </cell>
          <cell r="M1586" t="str">
            <v>AR A1214</v>
          </cell>
          <cell r="N1586">
            <v>0</v>
          </cell>
          <cell r="O1586">
            <v>0</v>
          </cell>
          <cell r="P1586">
            <v>0</v>
          </cell>
          <cell r="Q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</row>
        <row r="1587">
          <cell r="B1587" t="str">
            <v>AP23</v>
          </cell>
          <cell r="C1587" t="str">
            <v>AR 8</v>
          </cell>
          <cell r="D1587" t="str">
            <v>AR 9</v>
          </cell>
          <cell r="E1587" t="str">
            <v>AR A1071/3</v>
          </cell>
          <cell r="F1587" t="str">
            <v>AR A1071/4</v>
          </cell>
          <cell r="G1587" t="str">
            <v>AR A1071/5</v>
          </cell>
          <cell r="H1587" t="str">
            <v>AR A1071/6</v>
          </cell>
          <cell r="I1587" t="str">
            <v>AR A1071/7</v>
          </cell>
          <cell r="J1587" t="str">
            <v>AR A1071/8</v>
          </cell>
          <cell r="K1587" t="str">
            <v>AR A1071/9</v>
          </cell>
          <cell r="L1587" t="str">
            <v>AR A1071/10</v>
          </cell>
          <cell r="M1587" t="str">
            <v>AR A1214</v>
          </cell>
          <cell r="N1587">
            <v>0</v>
          </cell>
          <cell r="O1587">
            <v>0</v>
          </cell>
          <cell r="P1587">
            <v>0</v>
          </cell>
          <cell r="Q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</row>
        <row r="1588">
          <cell r="B1588" t="str">
            <v>AP23</v>
          </cell>
          <cell r="C1588" t="str">
            <v>AR 8</v>
          </cell>
          <cell r="D1588" t="str">
            <v>AR 9</v>
          </cell>
          <cell r="E1588" t="str">
            <v>AR A1071/3</v>
          </cell>
          <cell r="F1588" t="str">
            <v>AR A1071/4</v>
          </cell>
          <cell r="G1588" t="str">
            <v>AR A1071/5</v>
          </cell>
          <cell r="H1588" t="str">
            <v>AR A1071/6</v>
          </cell>
          <cell r="I1588" t="str">
            <v>AR A1071/7</v>
          </cell>
          <cell r="J1588" t="str">
            <v>AR A1071/8</v>
          </cell>
          <cell r="K1588" t="str">
            <v>AR A1071/9</v>
          </cell>
          <cell r="L1588" t="str">
            <v>AR A1071/10</v>
          </cell>
          <cell r="M1588" t="str">
            <v>AR A1214</v>
          </cell>
          <cell r="N1588">
            <v>0</v>
          </cell>
          <cell r="O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0</v>
          </cell>
        </row>
        <row r="1589">
          <cell r="B1589" t="str">
            <v>AP23</v>
          </cell>
          <cell r="C1589" t="str">
            <v>AR 8</v>
          </cell>
          <cell r="D1589" t="str">
            <v>AR 9</v>
          </cell>
          <cell r="E1589" t="str">
            <v>AR A1071/3</v>
          </cell>
          <cell r="F1589" t="str">
            <v>AR A1071/4</v>
          </cell>
          <cell r="G1589" t="str">
            <v>AR A1071/5</v>
          </cell>
          <cell r="H1589" t="str">
            <v>AR A1071/6</v>
          </cell>
          <cell r="I1589" t="str">
            <v>AR A1071/7</v>
          </cell>
          <cell r="J1589" t="str">
            <v>AR A1071/8</v>
          </cell>
          <cell r="K1589" t="str">
            <v>AR A1071/9</v>
          </cell>
          <cell r="L1589" t="str">
            <v>AR A1071/10</v>
          </cell>
          <cell r="M1589" t="str">
            <v>AR A1214</v>
          </cell>
          <cell r="N1589">
            <v>0</v>
          </cell>
          <cell r="O1589">
            <v>0</v>
          </cell>
          <cell r="P1589">
            <v>0</v>
          </cell>
          <cell r="Q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0</v>
          </cell>
        </row>
        <row r="1590">
          <cell r="B1590" t="str">
            <v>AP23</v>
          </cell>
          <cell r="C1590" t="str">
            <v>AR 8</v>
          </cell>
          <cell r="D1590" t="str">
            <v>AR 9</v>
          </cell>
          <cell r="E1590" t="str">
            <v>AR A1071/3</v>
          </cell>
          <cell r="F1590" t="str">
            <v>AR A1071/4</v>
          </cell>
          <cell r="G1590" t="str">
            <v>AR A1071/5</v>
          </cell>
          <cell r="H1590" t="str">
            <v>AR A1071/6</v>
          </cell>
          <cell r="I1590" t="str">
            <v>AR A1071/7</v>
          </cell>
          <cell r="J1590" t="str">
            <v>AR A1071/8</v>
          </cell>
          <cell r="K1590" t="str">
            <v>AR A1071/9</v>
          </cell>
          <cell r="L1590" t="str">
            <v>AR A1071/10</v>
          </cell>
          <cell r="M1590" t="str">
            <v>AR A1214</v>
          </cell>
          <cell r="N1590">
            <v>0</v>
          </cell>
          <cell r="O1590">
            <v>0</v>
          </cell>
          <cell r="P1590">
            <v>0</v>
          </cell>
          <cell r="Q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0</v>
          </cell>
        </row>
        <row r="1591">
          <cell r="B1591" t="str">
            <v>AP23</v>
          </cell>
          <cell r="C1591" t="str">
            <v>AR 8</v>
          </cell>
          <cell r="D1591" t="str">
            <v>AR 9</v>
          </cell>
          <cell r="E1591" t="str">
            <v>AR A1071/3</v>
          </cell>
          <cell r="F1591" t="str">
            <v>AR A1071/4</v>
          </cell>
          <cell r="G1591" t="str">
            <v>AR A1071/5</v>
          </cell>
          <cell r="H1591" t="str">
            <v>AR A1071/6</v>
          </cell>
          <cell r="I1591" t="str">
            <v>AR A1071/7</v>
          </cell>
          <cell r="J1591" t="str">
            <v>AR A1071/8</v>
          </cell>
          <cell r="K1591" t="str">
            <v>AR A1071/9</v>
          </cell>
          <cell r="L1591" t="str">
            <v>AR A1071/10</v>
          </cell>
          <cell r="M1591" t="str">
            <v>AR A1214</v>
          </cell>
          <cell r="N1591">
            <v>0</v>
          </cell>
          <cell r="O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0</v>
          </cell>
        </row>
        <row r="1592">
          <cell r="B1592" t="str">
            <v>AP23</v>
          </cell>
          <cell r="C1592" t="str">
            <v>AR 8</v>
          </cell>
          <cell r="D1592" t="str">
            <v>AR 9</v>
          </cell>
          <cell r="E1592" t="str">
            <v>AR A1071/3</v>
          </cell>
          <cell r="F1592" t="str">
            <v>AR A1071/4</v>
          </cell>
          <cell r="G1592" t="str">
            <v>AR A1071/5</v>
          </cell>
          <cell r="H1592" t="str">
            <v>AR A1071/6</v>
          </cell>
          <cell r="I1592" t="str">
            <v>AR A1071/7</v>
          </cell>
          <cell r="J1592" t="str">
            <v>AR A1071/8</v>
          </cell>
          <cell r="K1592" t="str">
            <v>AR A1071/9</v>
          </cell>
          <cell r="L1592" t="str">
            <v>AR A1071/10</v>
          </cell>
          <cell r="M1592" t="str">
            <v>AR A1214</v>
          </cell>
          <cell r="N1592">
            <v>0</v>
          </cell>
          <cell r="O1592">
            <v>0</v>
          </cell>
          <cell r="P1592">
            <v>0</v>
          </cell>
          <cell r="Q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</row>
        <row r="1593">
          <cell r="B1593" t="str">
            <v>AP23</v>
          </cell>
          <cell r="C1593" t="str">
            <v>AR 8</v>
          </cell>
          <cell r="D1593" t="str">
            <v>AR 9</v>
          </cell>
          <cell r="E1593" t="str">
            <v>AR A1071/3</v>
          </cell>
          <cell r="F1593" t="str">
            <v>AR A1071/4</v>
          </cell>
          <cell r="G1593" t="str">
            <v>AR A1071/5</v>
          </cell>
          <cell r="H1593" t="str">
            <v>AR A1071/6</v>
          </cell>
          <cell r="I1593" t="str">
            <v>AR A1071/7</v>
          </cell>
          <cell r="J1593" t="str">
            <v>AR A1071/8</v>
          </cell>
          <cell r="K1593" t="str">
            <v>AR A1071/9</v>
          </cell>
          <cell r="L1593" t="str">
            <v>AR A1071/10</v>
          </cell>
          <cell r="M1593" t="str">
            <v>AR A1214</v>
          </cell>
          <cell r="N1593">
            <v>0</v>
          </cell>
          <cell r="O1593">
            <v>0</v>
          </cell>
          <cell r="P1593">
            <v>0</v>
          </cell>
          <cell r="Q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0</v>
          </cell>
        </row>
        <row r="1594">
          <cell r="B1594" t="str">
            <v>AP23</v>
          </cell>
          <cell r="C1594" t="str">
            <v>AR 8</v>
          </cell>
          <cell r="D1594" t="str">
            <v>AR 9</v>
          </cell>
          <cell r="E1594" t="str">
            <v>AR A1071/3</v>
          </cell>
          <cell r="F1594" t="str">
            <v>AR A1071/4</v>
          </cell>
          <cell r="G1594" t="str">
            <v>AR A1071/5</v>
          </cell>
          <cell r="H1594" t="str">
            <v>AR A1071/6</v>
          </cell>
          <cell r="I1594" t="str">
            <v>AR A1071/7</v>
          </cell>
          <cell r="J1594" t="str">
            <v>AR A1071/8</v>
          </cell>
          <cell r="K1594" t="str">
            <v>AR A1071/9</v>
          </cell>
          <cell r="L1594" t="str">
            <v>AR A1071/10</v>
          </cell>
          <cell r="M1594" t="str">
            <v>AR A1214</v>
          </cell>
          <cell r="N1594">
            <v>0</v>
          </cell>
          <cell r="O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0</v>
          </cell>
        </row>
        <row r="1595">
          <cell r="B1595" t="str">
            <v>AP24</v>
          </cell>
          <cell r="C1595" t="str">
            <v>AR 8</v>
          </cell>
          <cell r="D1595" t="str">
            <v>AR 9</v>
          </cell>
          <cell r="E1595" t="str">
            <v>AR A1071/3</v>
          </cell>
          <cell r="F1595" t="str">
            <v>AR A1071/4</v>
          </cell>
          <cell r="G1595" t="str">
            <v>AR A1071/5</v>
          </cell>
          <cell r="H1595" t="str">
            <v>AR A1071/6</v>
          </cell>
          <cell r="I1595" t="str">
            <v>AR A1071/7</v>
          </cell>
          <cell r="J1595" t="str">
            <v>AR A1071/8</v>
          </cell>
          <cell r="K1595" t="str">
            <v>AR A1071/9</v>
          </cell>
          <cell r="L1595" t="str">
            <v>AR A1071/10</v>
          </cell>
          <cell r="M1595" t="str">
            <v>AR A1214</v>
          </cell>
          <cell r="N1595">
            <v>0</v>
          </cell>
          <cell r="O1595">
            <v>0</v>
          </cell>
          <cell r="P1595">
            <v>0</v>
          </cell>
          <cell r="Q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0</v>
          </cell>
        </row>
        <row r="1596">
          <cell r="B1596" t="str">
            <v>AP24</v>
          </cell>
          <cell r="C1596" t="str">
            <v>AR 8</v>
          </cell>
          <cell r="D1596" t="str">
            <v>AR 9</v>
          </cell>
          <cell r="E1596" t="str">
            <v>AR A1071/3</v>
          </cell>
          <cell r="F1596" t="str">
            <v>AR A1071/4</v>
          </cell>
          <cell r="G1596" t="str">
            <v>AR A1071/5</v>
          </cell>
          <cell r="H1596" t="str">
            <v>AR A1071/6</v>
          </cell>
          <cell r="I1596" t="str">
            <v>AR A1071/7</v>
          </cell>
          <cell r="J1596" t="str">
            <v>AR A1071/8</v>
          </cell>
          <cell r="K1596" t="str">
            <v>AR A1071/9</v>
          </cell>
          <cell r="L1596" t="str">
            <v>AR A1071/10</v>
          </cell>
          <cell r="M1596" t="str">
            <v>AR A1214</v>
          </cell>
          <cell r="N1596">
            <v>0</v>
          </cell>
          <cell r="O1596">
            <v>0</v>
          </cell>
          <cell r="P1596">
            <v>0</v>
          </cell>
          <cell r="Q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</row>
        <row r="1597">
          <cell r="B1597" t="str">
            <v>AP24</v>
          </cell>
          <cell r="C1597" t="str">
            <v>AR 8</v>
          </cell>
          <cell r="D1597" t="str">
            <v>AR 9</v>
          </cell>
          <cell r="E1597" t="str">
            <v>AR A1071/3</v>
          </cell>
          <cell r="F1597" t="str">
            <v>AR A1071/4</v>
          </cell>
          <cell r="G1597" t="str">
            <v>AR A1071/5</v>
          </cell>
          <cell r="H1597" t="str">
            <v>AR A1071/6</v>
          </cell>
          <cell r="I1597" t="str">
            <v>AR A1071/7</v>
          </cell>
          <cell r="J1597" t="str">
            <v>AR A1071/8</v>
          </cell>
          <cell r="K1597" t="str">
            <v>AR A1071/9</v>
          </cell>
          <cell r="L1597" t="str">
            <v>AR A1071/10</v>
          </cell>
          <cell r="M1597" t="str">
            <v>AR A1214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</row>
        <row r="1598">
          <cell r="B1598" t="str">
            <v>AP24</v>
          </cell>
          <cell r="C1598" t="str">
            <v>AR 8</v>
          </cell>
          <cell r="D1598" t="str">
            <v>AR 9</v>
          </cell>
          <cell r="E1598" t="str">
            <v>AR A1071/3</v>
          </cell>
          <cell r="F1598" t="str">
            <v>AR A1071/4</v>
          </cell>
          <cell r="G1598" t="str">
            <v>AR A1071/5</v>
          </cell>
          <cell r="H1598" t="str">
            <v>AR A1071/6</v>
          </cell>
          <cell r="I1598" t="str">
            <v>AR A1071/7</v>
          </cell>
          <cell r="J1598" t="str">
            <v>AR A1071/8</v>
          </cell>
          <cell r="K1598" t="str">
            <v>AR A1071/9</v>
          </cell>
          <cell r="L1598" t="str">
            <v>AR A1071/10</v>
          </cell>
          <cell r="M1598" t="str">
            <v>AR A1214</v>
          </cell>
          <cell r="N1598">
            <v>0</v>
          </cell>
          <cell r="O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0</v>
          </cell>
        </row>
        <row r="1599">
          <cell r="B1599" t="str">
            <v>AP24</v>
          </cell>
          <cell r="C1599" t="str">
            <v>AR 8</v>
          </cell>
          <cell r="D1599" t="str">
            <v>AR 9</v>
          </cell>
          <cell r="E1599" t="str">
            <v>AR A1071/3</v>
          </cell>
          <cell r="F1599" t="str">
            <v>AR A1071/4</v>
          </cell>
          <cell r="G1599" t="str">
            <v>AR A1071/5</v>
          </cell>
          <cell r="H1599" t="str">
            <v>AR A1071/6</v>
          </cell>
          <cell r="I1599" t="str">
            <v>AR A1071/7</v>
          </cell>
          <cell r="J1599" t="str">
            <v>AR A1071/8</v>
          </cell>
          <cell r="K1599" t="str">
            <v>AR A1071/9</v>
          </cell>
          <cell r="L1599" t="str">
            <v>AR A1071/10</v>
          </cell>
          <cell r="M1599" t="str">
            <v>AR A1214</v>
          </cell>
          <cell r="N1599">
            <v>0</v>
          </cell>
          <cell r="O1599">
            <v>0</v>
          </cell>
          <cell r="P1599">
            <v>0</v>
          </cell>
          <cell r="Q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</row>
        <row r="1600">
          <cell r="B1600" t="str">
            <v>AP24</v>
          </cell>
          <cell r="C1600" t="str">
            <v>AR 8</v>
          </cell>
          <cell r="D1600" t="str">
            <v>AR 9</v>
          </cell>
          <cell r="E1600" t="str">
            <v>AR A1071/3</v>
          </cell>
          <cell r="F1600" t="str">
            <v>AR A1071/4</v>
          </cell>
          <cell r="G1600" t="str">
            <v>AR A1071/5</v>
          </cell>
          <cell r="H1600" t="str">
            <v>AR A1071/6</v>
          </cell>
          <cell r="I1600" t="str">
            <v>AR A1071/7</v>
          </cell>
          <cell r="J1600" t="str">
            <v>AR A1071/8</v>
          </cell>
          <cell r="K1600" t="str">
            <v>AR A1071/9</v>
          </cell>
          <cell r="L1600" t="str">
            <v>AR A1071/10</v>
          </cell>
          <cell r="M1600" t="str">
            <v>AR A1214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0</v>
          </cell>
        </row>
        <row r="1601">
          <cell r="B1601" t="str">
            <v>AP24</v>
          </cell>
          <cell r="C1601" t="str">
            <v>AR 8</v>
          </cell>
          <cell r="D1601" t="str">
            <v>AR 9</v>
          </cell>
          <cell r="E1601" t="str">
            <v>AR A1071/3</v>
          </cell>
          <cell r="F1601" t="str">
            <v>AR A1071/4</v>
          </cell>
          <cell r="G1601" t="str">
            <v>AR A1071/5</v>
          </cell>
          <cell r="H1601" t="str">
            <v>AR A1071/6</v>
          </cell>
          <cell r="I1601" t="str">
            <v>AR A1071/7</v>
          </cell>
          <cell r="J1601" t="str">
            <v>AR A1071/8</v>
          </cell>
          <cell r="K1601" t="str">
            <v>AR A1071/9</v>
          </cell>
          <cell r="L1601" t="str">
            <v>AR A1071/10</v>
          </cell>
          <cell r="M1601" t="str">
            <v>AR A1214</v>
          </cell>
          <cell r="N1601">
            <v>0</v>
          </cell>
          <cell r="O1601">
            <v>0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0</v>
          </cell>
        </row>
        <row r="1602">
          <cell r="B1602" t="str">
            <v>AP24</v>
          </cell>
          <cell r="C1602" t="str">
            <v>AR 8</v>
          </cell>
          <cell r="D1602" t="str">
            <v>AR 9</v>
          </cell>
          <cell r="E1602" t="str">
            <v>AR A1071/3</v>
          </cell>
          <cell r="F1602" t="str">
            <v>AR A1071/4</v>
          </cell>
          <cell r="G1602" t="str">
            <v>AR A1071/5</v>
          </cell>
          <cell r="H1602" t="str">
            <v>AR A1071/6</v>
          </cell>
          <cell r="I1602" t="str">
            <v>AR A1071/7</v>
          </cell>
          <cell r="J1602" t="str">
            <v>AR A1071/8</v>
          </cell>
          <cell r="K1602" t="str">
            <v>AR A1071/9</v>
          </cell>
          <cell r="L1602" t="str">
            <v>AR A1071/10</v>
          </cell>
          <cell r="M1602" t="str">
            <v>AR A1214</v>
          </cell>
          <cell r="N1602">
            <v>0</v>
          </cell>
          <cell r="O1602">
            <v>0</v>
          </cell>
          <cell r="P1602">
            <v>0</v>
          </cell>
          <cell r="Q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0</v>
          </cell>
        </row>
        <row r="1603">
          <cell r="B1603" t="str">
            <v>AP24</v>
          </cell>
          <cell r="C1603" t="str">
            <v>AR 8</v>
          </cell>
          <cell r="D1603" t="str">
            <v>AR 9</v>
          </cell>
          <cell r="E1603" t="str">
            <v>AR A1071/3</v>
          </cell>
          <cell r="F1603" t="str">
            <v>AR A1071/4</v>
          </cell>
          <cell r="G1603" t="str">
            <v>AR A1071/5</v>
          </cell>
          <cell r="H1603" t="str">
            <v>AR A1071/6</v>
          </cell>
          <cell r="I1603" t="str">
            <v>AR A1071/7</v>
          </cell>
          <cell r="J1603" t="str">
            <v>AR A1071/8</v>
          </cell>
          <cell r="K1603" t="str">
            <v>AR A1071/9</v>
          </cell>
          <cell r="L1603" t="str">
            <v>AR A1071/10</v>
          </cell>
          <cell r="M1603" t="str">
            <v>AR A1214</v>
          </cell>
          <cell r="N1603">
            <v>0</v>
          </cell>
          <cell r="O1603">
            <v>0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</row>
        <row r="1604">
          <cell r="B1604" t="str">
            <v>AP24</v>
          </cell>
          <cell r="C1604" t="str">
            <v>AR 8</v>
          </cell>
          <cell r="D1604" t="str">
            <v>AR 9</v>
          </cell>
          <cell r="E1604" t="str">
            <v>AR A1071/3</v>
          </cell>
          <cell r="F1604" t="str">
            <v>AR A1071/4</v>
          </cell>
          <cell r="G1604" t="str">
            <v>AR A1071/5</v>
          </cell>
          <cell r="H1604" t="str">
            <v>AR A1071/6</v>
          </cell>
          <cell r="I1604" t="str">
            <v>AR A1071/7</v>
          </cell>
          <cell r="J1604" t="str">
            <v>AR A1071/8</v>
          </cell>
          <cell r="K1604" t="str">
            <v>AR A1071/9</v>
          </cell>
          <cell r="L1604" t="str">
            <v>AR A1071/10</v>
          </cell>
          <cell r="M1604" t="str">
            <v>AR A1214</v>
          </cell>
          <cell r="N1604">
            <v>0</v>
          </cell>
          <cell r="O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</row>
        <row r="1605">
          <cell r="B1605" t="str">
            <v>AP24</v>
          </cell>
          <cell r="C1605" t="str">
            <v>AR 8</v>
          </cell>
          <cell r="D1605" t="str">
            <v>AR 9</v>
          </cell>
          <cell r="E1605" t="str">
            <v>AR A1071/3</v>
          </cell>
          <cell r="F1605" t="str">
            <v>AR A1071/4</v>
          </cell>
          <cell r="G1605" t="str">
            <v>AR A1071/5</v>
          </cell>
          <cell r="H1605" t="str">
            <v>AR A1071/6</v>
          </cell>
          <cell r="I1605" t="str">
            <v>AR A1071/7</v>
          </cell>
          <cell r="J1605" t="str">
            <v>AR A1071/8</v>
          </cell>
          <cell r="K1605" t="str">
            <v>AR A1071/9</v>
          </cell>
          <cell r="L1605" t="str">
            <v>AR A1071/10</v>
          </cell>
          <cell r="M1605" t="str">
            <v>AR A1214</v>
          </cell>
          <cell r="N1605">
            <v>0</v>
          </cell>
          <cell r="O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0</v>
          </cell>
        </row>
        <row r="1606">
          <cell r="B1606" t="str">
            <v>AP24</v>
          </cell>
          <cell r="C1606" t="str">
            <v>AR 8</v>
          </cell>
          <cell r="D1606" t="str">
            <v>AR 9</v>
          </cell>
          <cell r="E1606" t="str">
            <v>AR A1071/3</v>
          </cell>
          <cell r="F1606" t="str">
            <v>AR A1071/4</v>
          </cell>
          <cell r="G1606" t="str">
            <v>AR A1071/5</v>
          </cell>
          <cell r="H1606" t="str">
            <v>AR A1071/6</v>
          </cell>
          <cell r="I1606" t="str">
            <v>AR A1071/7</v>
          </cell>
          <cell r="J1606" t="str">
            <v>AR A1071/8</v>
          </cell>
          <cell r="K1606" t="str">
            <v>AR A1071/9</v>
          </cell>
          <cell r="L1606" t="str">
            <v>AR A1071/10</v>
          </cell>
          <cell r="M1606" t="str">
            <v>AR A1214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0</v>
          </cell>
        </row>
        <row r="1607">
          <cell r="B1607" t="str">
            <v>AP24</v>
          </cell>
          <cell r="C1607" t="str">
            <v>AR 8</v>
          </cell>
          <cell r="D1607" t="str">
            <v>AR 9</v>
          </cell>
          <cell r="E1607" t="str">
            <v>AR A1071/3</v>
          </cell>
          <cell r="F1607" t="str">
            <v>AR A1071/4</v>
          </cell>
          <cell r="G1607" t="str">
            <v>AR A1071/5</v>
          </cell>
          <cell r="H1607" t="str">
            <v>AR A1071/6</v>
          </cell>
          <cell r="I1607" t="str">
            <v>AR A1071/7</v>
          </cell>
          <cell r="J1607" t="str">
            <v>AR A1071/8</v>
          </cell>
          <cell r="K1607" t="str">
            <v>AR A1071/9</v>
          </cell>
          <cell r="L1607" t="str">
            <v>AR A1071/10</v>
          </cell>
          <cell r="M1607" t="str">
            <v>AR A1214</v>
          </cell>
          <cell r="N1607">
            <v>0</v>
          </cell>
          <cell r="O1607">
            <v>0</v>
          </cell>
          <cell r="P1607">
            <v>0</v>
          </cell>
          <cell r="Q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0</v>
          </cell>
        </row>
        <row r="1608">
          <cell r="B1608" t="str">
            <v>AP25</v>
          </cell>
          <cell r="C1608" t="str">
            <v>AR B1068/1</v>
          </cell>
          <cell r="D1608" t="str">
            <v>AR A134/5</v>
          </cell>
          <cell r="E1608" t="str">
            <v>AR A134/4</v>
          </cell>
          <cell r="F1608" t="str">
            <v>AR A1071/1</v>
          </cell>
          <cell r="G1608" t="str">
            <v>AR A1071/2</v>
          </cell>
          <cell r="H1608" t="str">
            <v>AR A1071/3</v>
          </cell>
          <cell r="I1608" t="str">
            <v>AR A1071/4</v>
          </cell>
          <cell r="J1608" t="str">
            <v>AR A1071/5</v>
          </cell>
          <cell r="K1608" t="str">
            <v>AR A1071/6</v>
          </cell>
          <cell r="L1608" t="str">
            <v>AR A1071/7</v>
          </cell>
          <cell r="M1608" t="str">
            <v>AR A1071/8</v>
          </cell>
          <cell r="N1608" t="str">
            <v>AR A1071/9</v>
          </cell>
          <cell r="O1608" t="str">
            <v>AR A1071/10</v>
          </cell>
          <cell r="P1608" t="str">
            <v>AR A1214</v>
          </cell>
          <cell r="Q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0</v>
          </cell>
        </row>
        <row r="1609">
          <cell r="B1609" t="str">
            <v>AP25</v>
          </cell>
          <cell r="C1609" t="str">
            <v>AR B1068/1</v>
          </cell>
          <cell r="D1609" t="str">
            <v>AR A134/5</v>
          </cell>
          <cell r="E1609" t="str">
            <v>AR A134/4</v>
          </cell>
          <cell r="F1609" t="str">
            <v>AR A1071/1</v>
          </cell>
          <cell r="G1609" t="str">
            <v>AR A1071/2</v>
          </cell>
          <cell r="H1609" t="str">
            <v>AR A1071/3</v>
          </cell>
          <cell r="I1609" t="str">
            <v>AR A1071/4</v>
          </cell>
          <cell r="J1609" t="str">
            <v>AR A1071/5</v>
          </cell>
          <cell r="K1609" t="str">
            <v>AR A1071/6</v>
          </cell>
          <cell r="L1609" t="str">
            <v>AR A1071/7</v>
          </cell>
          <cell r="M1609" t="str">
            <v>AR A1071/8</v>
          </cell>
          <cell r="N1609" t="str">
            <v>AR A1071/9</v>
          </cell>
          <cell r="O1609" t="str">
            <v>AR A1071/10</v>
          </cell>
          <cell r="P1609" t="str">
            <v>AR A1214</v>
          </cell>
          <cell r="Q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0</v>
          </cell>
        </row>
        <row r="1610">
          <cell r="B1610" t="str">
            <v>AP25</v>
          </cell>
          <cell r="C1610" t="str">
            <v>AR B1068/1</v>
          </cell>
          <cell r="D1610" t="str">
            <v>AR A134/5</v>
          </cell>
          <cell r="E1610" t="str">
            <v>AR A134/4</v>
          </cell>
          <cell r="F1610" t="str">
            <v>AR A1071/1</v>
          </cell>
          <cell r="G1610" t="str">
            <v>AR A1071/2</v>
          </cell>
          <cell r="H1610" t="str">
            <v>AR A1071/3</v>
          </cell>
          <cell r="I1610" t="str">
            <v>AR A1071/4</v>
          </cell>
          <cell r="J1610" t="str">
            <v>AR A1071/5</v>
          </cell>
          <cell r="K1610" t="str">
            <v>AR A1071/6</v>
          </cell>
          <cell r="L1610" t="str">
            <v>AR A1071/7</v>
          </cell>
          <cell r="M1610" t="str">
            <v>AR A1071/8</v>
          </cell>
          <cell r="N1610" t="str">
            <v>AR A1071/9</v>
          </cell>
          <cell r="O1610" t="str">
            <v>AR A1071/10</v>
          </cell>
          <cell r="P1610" t="str">
            <v>AR A1214</v>
          </cell>
          <cell r="Q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0</v>
          </cell>
        </row>
        <row r="1611">
          <cell r="B1611" t="str">
            <v>AP25</v>
          </cell>
          <cell r="C1611" t="str">
            <v>AR B1068/1</v>
          </cell>
          <cell r="D1611" t="str">
            <v>AR A134/5</v>
          </cell>
          <cell r="E1611" t="str">
            <v>AR A134/4</v>
          </cell>
          <cell r="F1611" t="str">
            <v>AR A1071/1</v>
          </cell>
          <cell r="G1611" t="str">
            <v>AR A1071/2</v>
          </cell>
          <cell r="H1611" t="str">
            <v>AR A1071/3</v>
          </cell>
          <cell r="I1611" t="str">
            <v>AR A1071/4</v>
          </cell>
          <cell r="J1611" t="str">
            <v>AR A1071/5</v>
          </cell>
          <cell r="K1611" t="str">
            <v>AR A1071/6</v>
          </cell>
          <cell r="L1611" t="str">
            <v>AR A1071/7</v>
          </cell>
          <cell r="M1611" t="str">
            <v>AR A1071/8</v>
          </cell>
          <cell r="N1611" t="str">
            <v>AR A1071/9</v>
          </cell>
          <cell r="O1611" t="str">
            <v>AR A1071/10</v>
          </cell>
          <cell r="P1611" t="str">
            <v>AR A1214</v>
          </cell>
          <cell r="Q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0</v>
          </cell>
        </row>
        <row r="1612">
          <cell r="B1612" t="str">
            <v>AP25</v>
          </cell>
          <cell r="C1612" t="str">
            <v>AR B1068/1</v>
          </cell>
          <cell r="D1612" t="str">
            <v>AR A134/5</v>
          </cell>
          <cell r="E1612" t="str">
            <v>AR A134/4</v>
          </cell>
          <cell r="F1612" t="str">
            <v>AR A1071/1</v>
          </cell>
          <cell r="G1612" t="str">
            <v>AR A1071/2</v>
          </cell>
          <cell r="H1612" t="str">
            <v>AR A1071/3</v>
          </cell>
          <cell r="I1612" t="str">
            <v>AR A1071/4</v>
          </cell>
          <cell r="J1612" t="str">
            <v>AR A1071/5</v>
          </cell>
          <cell r="K1612" t="str">
            <v>AR A1071/6</v>
          </cell>
          <cell r="L1612" t="str">
            <v>AR A1071/7</v>
          </cell>
          <cell r="M1612" t="str">
            <v>AR A1071/8</v>
          </cell>
          <cell r="N1612" t="str">
            <v>AR A1071/9</v>
          </cell>
          <cell r="O1612" t="str">
            <v>AR A1071/10</v>
          </cell>
          <cell r="P1612" t="str">
            <v>AR A1214</v>
          </cell>
          <cell r="Q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0</v>
          </cell>
        </row>
        <row r="1613">
          <cell r="B1613" t="str">
            <v>AP25</v>
          </cell>
          <cell r="C1613" t="str">
            <v>AR B1068/1</v>
          </cell>
          <cell r="D1613" t="str">
            <v>AR A134/5</v>
          </cell>
          <cell r="E1613" t="str">
            <v>AR A134/4</v>
          </cell>
          <cell r="F1613" t="str">
            <v>AR A1071/1</v>
          </cell>
          <cell r="G1613" t="str">
            <v>AR A1071/2</v>
          </cell>
          <cell r="H1613" t="str">
            <v>AR A1071/3</v>
          </cell>
          <cell r="I1613" t="str">
            <v>AR A1071/4</v>
          </cell>
          <cell r="J1613" t="str">
            <v>AR A1071/5</v>
          </cell>
          <cell r="K1613" t="str">
            <v>AR A1071/6</v>
          </cell>
          <cell r="L1613" t="str">
            <v>AR A1071/7</v>
          </cell>
          <cell r="M1613" t="str">
            <v>AR A1071/8</v>
          </cell>
          <cell r="N1613" t="str">
            <v>AR A1071/9</v>
          </cell>
          <cell r="O1613" t="str">
            <v>AR A1071/10</v>
          </cell>
          <cell r="P1613" t="str">
            <v>AR A1214</v>
          </cell>
          <cell r="Q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0</v>
          </cell>
        </row>
        <row r="1614">
          <cell r="B1614" t="str">
            <v>AP25</v>
          </cell>
          <cell r="C1614" t="str">
            <v>AR B1068/1</v>
          </cell>
          <cell r="D1614" t="str">
            <v>AR A134/5</v>
          </cell>
          <cell r="E1614" t="str">
            <v>AR A134/4</v>
          </cell>
          <cell r="F1614" t="str">
            <v>AR A1071/1</v>
          </cell>
          <cell r="G1614" t="str">
            <v>AR A1071/2</v>
          </cell>
          <cell r="H1614" t="str">
            <v>AR A1071/3</v>
          </cell>
          <cell r="I1614" t="str">
            <v>AR A1071/4</v>
          </cell>
          <cell r="J1614" t="str">
            <v>AR A1071/5</v>
          </cell>
          <cell r="K1614" t="str">
            <v>AR A1071/6</v>
          </cell>
          <cell r="L1614" t="str">
            <v>AR A1071/7</v>
          </cell>
          <cell r="M1614" t="str">
            <v>AR A1071/8</v>
          </cell>
          <cell r="N1614" t="str">
            <v>AR A1071/9</v>
          </cell>
          <cell r="O1614" t="str">
            <v>AR A1071/10</v>
          </cell>
          <cell r="P1614" t="str">
            <v>AR A1214</v>
          </cell>
          <cell r="Q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0</v>
          </cell>
        </row>
        <row r="1615">
          <cell r="B1615" t="str">
            <v>AP25</v>
          </cell>
          <cell r="C1615" t="str">
            <v>AR B1068/1</v>
          </cell>
          <cell r="D1615" t="str">
            <v>AR A134/5</v>
          </cell>
          <cell r="E1615" t="str">
            <v>AR A134/4</v>
          </cell>
          <cell r="F1615" t="str">
            <v>AR A1071/1</v>
          </cell>
          <cell r="G1615" t="str">
            <v>AR A1071/2</v>
          </cell>
          <cell r="H1615" t="str">
            <v>AR A1071/3</v>
          </cell>
          <cell r="I1615" t="str">
            <v>AR A1071/4</v>
          </cell>
          <cell r="J1615" t="str">
            <v>AR A1071/5</v>
          </cell>
          <cell r="K1615" t="str">
            <v>AR A1071/6</v>
          </cell>
          <cell r="L1615" t="str">
            <v>AR A1071/7</v>
          </cell>
          <cell r="M1615" t="str">
            <v>AR A1071/8</v>
          </cell>
          <cell r="N1615" t="str">
            <v>AR A1071/9</v>
          </cell>
          <cell r="O1615" t="str">
            <v>AR A1071/10</v>
          </cell>
          <cell r="P1615" t="str">
            <v>AR A1214</v>
          </cell>
          <cell r="Q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0</v>
          </cell>
        </row>
        <row r="1616">
          <cell r="B1616" t="str">
            <v>AP25</v>
          </cell>
          <cell r="C1616" t="str">
            <v>AR B1068/1</v>
          </cell>
          <cell r="D1616" t="str">
            <v>AR A134/5</v>
          </cell>
          <cell r="E1616" t="str">
            <v>AR A134/4</v>
          </cell>
          <cell r="F1616" t="str">
            <v>AR A1071/1</v>
          </cell>
          <cell r="G1616" t="str">
            <v>AR A1071/2</v>
          </cell>
          <cell r="H1616" t="str">
            <v>AR A1071/3</v>
          </cell>
          <cell r="I1616" t="str">
            <v>AR A1071/4</v>
          </cell>
          <cell r="J1616" t="str">
            <v>AR A1071/5</v>
          </cell>
          <cell r="K1616" t="str">
            <v>AR A1071/6</v>
          </cell>
          <cell r="L1616" t="str">
            <v>AR A1071/7</v>
          </cell>
          <cell r="M1616" t="str">
            <v>AR A1071/8</v>
          </cell>
          <cell r="N1616" t="str">
            <v>AR A1071/9</v>
          </cell>
          <cell r="O1616" t="str">
            <v>AR A1071/10</v>
          </cell>
          <cell r="P1616" t="str">
            <v>AR A1214</v>
          </cell>
          <cell r="Q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</row>
        <row r="1617">
          <cell r="B1617" t="str">
            <v>AP25</v>
          </cell>
          <cell r="C1617" t="str">
            <v>AR B1068/1</v>
          </cell>
          <cell r="D1617" t="str">
            <v>AR A134/5</v>
          </cell>
          <cell r="E1617" t="str">
            <v>AR A134/4</v>
          </cell>
          <cell r="F1617" t="str">
            <v>AR A1071/1</v>
          </cell>
          <cell r="G1617" t="str">
            <v>AR A1071/2</v>
          </cell>
          <cell r="H1617" t="str">
            <v>AR A1071/3</v>
          </cell>
          <cell r="I1617" t="str">
            <v>AR A1071/4</v>
          </cell>
          <cell r="J1617" t="str">
            <v>AR A1071/5</v>
          </cell>
          <cell r="K1617" t="str">
            <v>AR A1071/6</v>
          </cell>
          <cell r="L1617" t="str">
            <v>AR A1071/7</v>
          </cell>
          <cell r="M1617" t="str">
            <v>AR A1071/8</v>
          </cell>
          <cell r="N1617" t="str">
            <v>AR A1071/9</v>
          </cell>
          <cell r="O1617" t="str">
            <v>AR A1071/10</v>
          </cell>
          <cell r="P1617" t="str">
            <v>AR A1214</v>
          </cell>
          <cell r="Q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0</v>
          </cell>
        </row>
        <row r="1618">
          <cell r="B1618" t="str">
            <v>AP25</v>
          </cell>
          <cell r="C1618" t="str">
            <v>AR B1068/1</v>
          </cell>
          <cell r="D1618" t="str">
            <v>AR A134/5</v>
          </cell>
          <cell r="E1618" t="str">
            <v>AR A134/4</v>
          </cell>
          <cell r="F1618" t="str">
            <v>AR A1071/1</v>
          </cell>
          <cell r="G1618" t="str">
            <v>AR A1071/2</v>
          </cell>
          <cell r="H1618" t="str">
            <v>AR A1071/3</v>
          </cell>
          <cell r="I1618" t="str">
            <v>AR A1071/4</v>
          </cell>
          <cell r="J1618" t="str">
            <v>AR A1071/5</v>
          </cell>
          <cell r="K1618" t="str">
            <v>AR A1071/6</v>
          </cell>
          <cell r="L1618" t="str">
            <v>AR A1071/7</v>
          </cell>
          <cell r="M1618" t="str">
            <v>AR A1071/8</v>
          </cell>
          <cell r="N1618" t="str">
            <v>AR A1071/9</v>
          </cell>
          <cell r="O1618" t="str">
            <v>AR A1071/10</v>
          </cell>
          <cell r="P1618" t="str">
            <v>AR A1214</v>
          </cell>
          <cell r="Q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0</v>
          </cell>
        </row>
        <row r="1619">
          <cell r="B1619" t="str">
            <v>AP25</v>
          </cell>
          <cell r="C1619" t="str">
            <v>AR B1068/1</v>
          </cell>
          <cell r="D1619" t="str">
            <v>AR A134/5</v>
          </cell>
          <cell r="E1619" t="str">
            <v>AR A134/4</v>
          </cell>
          <cell r="F1619" t="str">
            <v>AR A1071/1</v>
          </cell>
          <cell r="G1619" t="str">
            <v>AR A1071/2</v>
          </cell>
          <cell r="H1619" t="str">
            <v>AR A1071/3</v>
          </cell>
          <cell r="I1619" t="str">
            <v>AR A1071/4</v>
          </cell>
          <cell r="J1619" t="str">
            <v>AR A1071/5</v>
          </cell>
          <cell r="K1619" t="str">
            <v>AR A1071/6</v>
          </cell>
          <cell r="L1619" t="str">
            <v>AR A1071/7</v>
          </cell>
          <cell r="M1619" t="str">
            <v>AR A1071/8</v>
          </cell>
          <cell r="N1619" t="str">
            <v>AR A1071/9</v>
          </cell>
          <cell r="O1619" t="str">
            <v>AR A1071/10</v>
          </cell>
          <cell r="P1619" t="str">
            <v>AR A1214</v>
          </cell>
          <cell r="Q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0</v>
          </cell>
        </row>
        <row r="1620">
          <cell r="B1620" t="str">
            <v>AP25</v>
          </cell>
          <cell r="C1620" t="str">
            <v>AR B1068/1</v>
          </cell>
          <cell r="D1620" t="str">
            <v>AR A134/5</v>
          </cell>
          <cell r="E1620" t="str">
            <v>AR A134/4</v>
          </cell>
          <cell r="F1620" t="str">
            <v>AR A1071/1</v>
          </cell>
          <cell r="G1620" t="str">
            <v>AR A1071/2</v>
          </cell>
          <cell r="H1620" t="str">
            <v>AR A1071/3</v>
          </cell>
          <cell r="I1620" t="str">
            <v>AR A1071/4</v>
          </cell>
          <cell r="J1620" t="str">
            <v>AR A1071/5</v>
          </cell>
          <cell r="K1620" t="str">
            <v>AR A1071/6</v>
          </cell>
          <cell r="L1620" t="str">
            <v>AR A1071/7</v>
          </cell>
          <cell r="M1620" t="str">
            <v>AR A1071/8</v>
          </cell>
          <cell r="N1620" t="str">
            <v>AR A1071/9</v>
          </cell>
          <cell r="O1620" t="str">
            <v>AR A1071/10</v>
          </cell>
          <cell r="P1620" t="str">
            <v>AR A1214</v>
          </cell>
          <cell r="Q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0</v>
          </cell>
        </row>
        <row r="1621">
          <cell r="B1621" t="str">
            <v>AP25</v>
          </cell>
          <cell r="C1621" t="str">
            <v>AR B1068/1</v>
          </cell>
          <cell r="D1621" t="str">
            <v>AR A134/5</v>
          </cell>
          <cell r="E1621" t="str">
            <v>AR A134/4</v>
          </cell>
          <cell r="F1621" t="str">
            <v>AR A1071/1</v>
          </cell>
          <cell r="G1621" t="str">
            <v>AR A1071/2</v>
          </cell>
          <cell r="H1621" t="str">
            <v>AR A1071/3</v>
          </cell>
          <cell r="I1621" t="str">
            <v>AR A1071/4</v>
          </cell>
          <cell r="J1621" t="str">
            <v>AR A1071/5</v>
          </cell>
          <cell r="K1621" t="str">
            <v>AR A1071/6</v>
          </cell>
          <cell r="L1621" t="str">
            <v>AR A1071/7</v>
          </cell>
          <cell r="M1621" t="str">
            <v>AR A1071/8</v>
          </cell>
          <cell r="N1621" t="str">
            <v>AR A1071/9</v>
          </cell>
          <cell r="O1621" t="str">
            <v>AR A1071/10</v>
          </cell>
          <cell r="P1621" t="str">
            <v>AR A1214</v>
          </cell>
          <cell r="Q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0</v>
          </cell>
        </row>
        <row r="1622">
          <cell r="B1622" t="str">
            <v>AP25</v>
          </cell>
          <cell r="C1622" t="str">
            <v>AR B1068/1</v>
          </cell>
          <cell r="D1622" t="str">
            <v>AR A134/5</v>
          </cell>
          <cell r="E1622" t="str">
            <v>AR A134/4</v>
          </cell>
          <cell r="F1622" t="str">
            <v>AR A1071/1</v>
          </cell>
          <cell r="G1622" t="str">
            <v>AR A1071/2</v>
          </cell>
          <cell r="H1622" t="str">
            <v>AR A1071/3</v>
          </cell>
          <cell r="I1622" t="str">
            <v>AR A1071/4</v>
          </cell>
          <cell r="J1622" t="str">
            <v>AR A1071/5</v>
          </cell>
          <cell r="K1622" t="str">
            <v>AR A1071/6</v>
          </cell>
          <cell r="L1622" t="str">
            <v>AR A1071/7</v>
          </cell>
          <cell r="M1622" t="str">
            <v>AR A1071/8</v>
          </cell>
          <cell r="N1622" t="str">
            <v>AR A1071/9</v>
          </cell>
          <cell r="O1622" t="str">
            <v>AR A1071/10</v>
          </cell>
          <cell r="P1622" t="str">
            <v>AR A1214</v>
          </cell>
          <cell r="Q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0</v>
          </cell>
        </row>
        <row r="1623">
          <cell r="B1623" t="str">
            <v>AP25</v>
          </cell>
          <cell r="C1623" t="str">
            <v>AR B1068/1</v>
          </cell>
          <cell r="D1623" t="str">
            <v>AR A134/5</v>
          </cell>
          <cell r="E1623" t="str">
            <v>AR A134/4</v>
          </cell>
          <cell r="F1623" t="str">
            <v>AR A1071/1</v>
          </cell>
          <cell r="G1623" t="str">
            <v>AR A1071/2</v>
          </cell>
          <cell r="H1623" t="str">
            <v>AR A1071/3</v>
          </cell>
          <cell r="I1623" t="str">
            <v>AR A1071/4</v>
          </cell>
          <cell r="J1623" t="str">
            <v>AR A1071/5</v>
          </cell>
          <cell r="K1623" t="str">
            <v>AR A1071/6</v>
          </cell>
          <cell r="L1623" t="str">
            <v>AR A1071/7</v>
          </cell>
          <cell r="M1623" t="str">
            <v>AR A1071/8</v>
          </cell>
          <cell r="N1623" t="str">
            <v>AR A1071/9</v>
          </cell>
          <cell r="O1623" t="str">
            <v>AR A1071/10</v>
          </cell>
          <cell r="P1623" t="str">
            <v>AR A1214</v>
          </cell>
          <cell r="Q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0</v>
          </cell>
        </row>
        <row r="1624">
          <cell r="B1624" t="str">
            <v>AP25</v>
          </cell>
          <cell r="C1624" t="str">
            <v>AR B1068/1</v>
          </cell>
          <cell r="D1624" t="str">
            <v>AR A134/5</v>
          </cell>
          <cell r="E1624" t="str">
            <v>AR A134/4</v>
          </cell>
          <cell r="F1624" t="str">
            <v>AR A1071/1</v>
          </cell>
          <cell r="G1624" t="str">
            <v>AR A1071/2</v>
          </cell>
          <cell r="H1624" t="str">
            <v>AR A1071/3</v>
          </cell>
          <cell r="I1624" t="str">
            <v>AR A1071/4</v>
          </cell>
          <cell r="J1624" t="str">
            <v>AR A1071/5</v>
          </cell>
          <cell r="K1624" t="str">
            <v>AR A1071/6</v>
          </cell>
          <cell r="L1624" t="str">
            <v>AR A1071/7</v>
          </cell>
          <cell r="M1624" t="str">
            <v>AR A1071/8</v>
          </cell>
          <cell r="N1624" t="str">
            <v>AR A1071/9</v>
          </cell>
          <cell r="O1624" t="str">
            <v>AR A1071/10</v>
          </cell>
          <cell r="P1624" t="str">
            <v>AR A1214</v>
          </cell>
          <cell r="Q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0</v>
          </cell>
        </row>
        <row r="1625">
          <cell r="B1625" t="str">
            <v>AP25</v>
          </cell>
          <cell r="C1625" t="str">
            <v>AR B1068/1</v>
          </cell>
          <cell r="D1625" t="str">
            <v>AR A134/5</v>
          </cell>
          <cell r="E1625" t="str">
            <v>AR A134/4</v>
          </cell>
          <cell r="F1625" t="str">
            <v>AR A1071/1</v>
          </cell>
          <cell r="G1625" t="str">
            <v>AR A1071/2</v>
          </cell>
          <cell r="H1625" t="str">
            <v>AR A1071/3</v>
          </cell>
          <cell r="I1625" t="str">
            <v>AR A1071/4</v>
          </cell>
          <cell r="J1625" t="str">
            <v>AR A1071/5</v>
          </cell>
          <cell r="K1625" t="str">
            <v>AR A1071/6</v>
          </cell>
          <cell r="L1625" t="str">
            <v>AR A1071/7</v>
          </cell>
          <cell r="M1625" t="str">
            <v>AR A1071/8</v>
          </cell>
          <cell r="N1625" t="str">
            <v>AR A1071/9</v>
          </cell>
          <cell r="O1625" t="str">
            <v>AR A1071/10</v>
          </cell>
          <cell r="P1625" t="str">
            <v>AR A1214</v>
          </cell>
          <cell r="Q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0</v>
          </cell>
        </row>
        <row r="1626">
          <cell r="B1626" t="str">
            <v>AP25</v>
          </cell>
          <cell r="C1626" t="str">
            <v>AR B1068/1</v>
          </cell>
          <cell r="D1626" t="str">
            <v>AR A134/5</v>
          </cell>
          <cell r="E1626" t="str">
            <v>AR A134/4</v>
          </cell>
          <cell r="F1626" t="str">
            <v>AR A1071/1</v>
          </cell>
          <cell r="G1626" t="str">
            <v>AR A1071/2</v>
          </cell>
          <cell r="H1626" t="str">
            <v>AR A1071/3</v>
          </cell>
          <cell r="I1626" t="str">
            <v>AR A1071/4</v>
          </cell>
          <cell r="J1626" t="str">
            <v>AR A1071/5</v>
          </cell>
          <cell r="K1626" t="str">
            <v>AR A1071/6</v>
          </cell>
          <cell r="L1626" t="str">
            <v>AR A1071/7</v>
          </cell>
          <cell r="M1626" t="str">
            <v>AR A1071/8</v>
          </cell>
          <cell r="N1626" t="str">
            <v>AR A1071/9</v>
          </cell>
          <cell r="O1626" t="str">
            <v>AR A1071/10</v>
          </cell>
          <cell r="P1626" t="str">
            <v>AR A1214</v>
          </cell>
          <cell r="Q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0</v>
          </cell>
        </row>
        <row r="1627">
          <cell r="B1627" t="str">
            <v>AP25</v>
          </cell>
          <cell r="C1627" t="str">
            <v>AR B1068/1</v>
          </cell>
          <cell r="D1627" t="str">
            <v>AR A134/5</v>
          </cell>
          <cell r="E1627" t="str">
            <v>AR A134/4</v>
          </cell>
          <cell r="F1627" t="str">
            <v>AR A1071/1</v>
          </cell>
          <cell r="G1627" t="str">
            <v>AR A1071/2</v>
          </cell>
          <cell r="H1627" t="str">
            <v>AR A1071/3</v>
          </cell>
          <cell r="I1627" t="str">
            <v>AR A1071/4</v>
          </cell>
          <cell r="J1627" t="str">
            <v>AR A1071/5</v>
          </cell>
          <cell r="K1627" t="str">
            <v>AR A1071/6</v>
          </cell>
          <cell r="L1627" t="str">
            <v>AR A1071/7</v>
          </cell>
          <cell r="M1627" t="str">
            <v>AR A1071/8</v>
          </cell>
          <cell r="N1627" t="str">
            <v>AR A1071/9</v>
          </cell>
          <cell r="O1627" t="str">
            <v>AR A1071/10</v>
          </cell>
          <cell r="P1627" t="str">
            <v>AR A1214</v>
          </cell>
          <cell r="Q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0</v>
          </cell>
        </row>
        <row r="1628">
          <cell r="B1628" t="str">
            <v>AP25</v>
          </cell>
          <cell r="C1628" t="str">
            <v>AR B1068/1</v>
          </cell>
          <cell r="D1628" t="str">
            <v>AR A134/5</v>
          </cell>
          <cell r="E1628" t="str">
            <v>AR A134/4</v>
          </cell>
          <cell r="F1628" t="str">
            <v>AR A1071/1</v>
          </cell>
          <cell r="G1628" t="str">
            <v>AR A1071/2</v>
          </cell>
          <cell r="H1628" t="str">
            <v>AR A1071/3</v>
          </cell>
          <cell r="I1628" t="str">
            <v>AR A1071/4</v>
          </cell>
          <cell r="J1628" t="str">
            <v>AR A1071/5</v>
          </cell>
          <cell r="K1628" t="str">
            <v>AR A1071/6</v>
          </cell>
          <cell r="L1628" t="str">
            <v>AR A1071/7</v>
          </cell>
          <cell r="M1628" t="str">
            <v>AR A1071/8</v>
          </cell>
          <cell r="N1628" t="str">
            <v>AR A1071/9</v>
          </cell>
          <cell r="O1628" t="str">
            <v>AR A1071/10</v>
          </cell>
          <cell r="P1628" t="str">
            <v>AR A1214</v>
          </cell>
          <cell r="Q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0</v>
          </cell>
        </row>
        <row r="1629">
          <cell r="B1629" t="str">
            <v>AP25</v>
          </cell>
          <cell r="C1629" t="str">
            <v>AR B1068/1</v>
          </cell>
          <cell r="D1629" t="str">
            <v>AR A134/5</v>
          </cell>
          <cell r="E1629" t="str">
            <v>AR A134/4</v>
          </cell>
          <cell r="F1629" t="str">
            <v>AR A1071/1</v>
          </cell>
          <cell r="G1629" t="str">
            <v>AR A1071/2</v>
          </cell>
          <cell r="H1629" t="str">
            <v>AR A1071/3</v>
          </cell>
          <cell r="I1629" t="str">
            <v>AR A1071/4</v>
          </cell>
          <cell r="J1629" t="str">
            <v>AR A1071/5</v>
          </cell>
          <cell r="K1629" t="str">
            <v>AR A1071/6</v>
          </cell>
          <cell r="L1629" t="str">
            <v>AR A1071/7</v>
          </cell>
          <cell r="M1629" t="str">
            <v>AR A1071/8</v>
          </cell>
          <cell r="N1629" t="str">
            <v>AR A1071/9</v>
          </cell>
          <cell r="O1629" t="str">
            <v>AR A1071/10</v>
          </cell>
          <cell r="P1629" t="str">
            <v>AR A1214</v>
          </cell>
          <cell r="Q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0</v>
          </cell>
        </row>
        <row r="1630">
          <cell r="B1630" t="str">
            <v>AP25</v>
          </cell>
          <cell r="C1630" t="str">
            <v>AR B1068/1</v>
          </cell>
          <cell r="D1630" t="str">
            <v>AR A134/5</v>
          </cell>
          <cell r="E1630" t="str">
            <v>AR A134/4</v>
          </cell>
          <cell r="F1630" t="str">
            <v>AR A1071/1</v>
          </cell>
          <cell r="G1630" t="str">
            <v>AR A1071/2</v>
          </cell>
          <cell r="H1630" t="str">
            <v>AR A1071/3</v>
          </cell>
          <cell r="I1630" t="str">
            <v>AR A1071/4</v>
          </cell>
          <cell r="J1630" t="str">
            <v>AR A1071/5</v>
          </cell>
          <cell r="K1630" t="str">
            <v>AR A1071/6</v>
          </cell>
          <cell r="L1630" t="str">
            <v>AR A1071/7</v>
          </cell>
          <cell r="M1630" t="str">
            <v>AR A1071/8</v>
          </cell>
          <cell r="N1630" t="str">
            <v>AR A1071/9</v>
          </cell>
          <cell r="O1630" t="str">
            <v>AR A1071/10</v>
          </cell>
          <cell r="P1630" t="str">
            <v>AR A1214</v>
          </cell>
          <cell r="Q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0</v>
          </cell>
        </row>
        <row r="1631">
          <cell r="B1631" t="str">
            <v>AP25</v>
          </cell>
          <cell r="C1631" t="str">
            <v>AR B1068/1</v>
          </cell>
          <cell r="D1631" t="str">
            <v>AR A134/5</v>
          </cell>
          <cell r="E1631" t="str">
            <v>AR A134/4</v>
          </cell>
          <cell r="F1631" t="str">
            <v>AR A1071/1</v>
          </cell>
          <cell r="G1631" t="str">
            <v>AR A1071/2</v>
          </cell>
          <cell r="H1631" t="str">
            <v>AR A1071/3</v>
          </cell>
          <cell r="I1631" t="str">
            <v>AR A1071/4</v>
          </cell>
          <cell r="J1631" t="str">
            <v>AR A1071/5</v>
          </cell>
          <cell r="K1631" t="str">
            <v>AR A1071/6</v>
          </cell>
          <cell r="L1631" t="str">
            <v>AR A1071/7</v>
          </cell>
          <cell r="M1631" t="str">
            <v>AR A1071/8</v>
          </cell>
          <cell r="N1631" t="str">
            <v>AR A1071/9</v>
          </cell>
          <cell r="O1631" t="str">
            <v>AR A1071/10</v>
          </cell>
          <cell r="P1631" t="str">
            <v>AR A1214</v>
          </cell>
          <cell r="Q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0</v>
          </cell>
        </row>
        <row r="1632">
          <cell r="B1632" t="str">
            <v>AP25</v>
          </cell>
          <cell r="C1632" t="str">
            <v>AR B1068/1</v>
          </cell>
          <cell r="D1632" t="str">
            <v>AR A134/5</v>
          </cell>
          <cell r="E1632" t="str">
            <v>AR A134/4</v>
          </cell>
          <cell r="F1632" t="str">
            <v>AR A1071/1</v>
          </cell>
          <cell r="G1632" t="str">
            <v>AR A1071/2</v>
          </cell>
          <cell r="H1632" t="str">
            <v>AR A1071/3</v>
          </cell>
          <cell r="I1632" t="str">
            <v>AR A1071/4</v>
          </cell>
          <cell r="J1632" t="str">
            <v>AR A1071/5</v>
          </cell>
          <cell r="K1632" t="str">
            <v>AR A1071/6</v>
          </cell>
          <cell r="L1632" t="str">
            <v>AR A1071/7</v>
          </cell>
          <cell r="M1632" t="str">
            <v>AR A1071/8</v>
          </cell>
          <cell r="N1632" t="str">
            <v>AR A1071/9</v>
          </cell>
          <cell r="O1632" t="str">
            <v>AR A1071/10</v>
          </cell>
          <cell r="P1632" t="str">
            <v>AR A1214</v>
          </cell>
          <cell r="Q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0</v>
          </cell>
        </row>
        <row r="1633">
          <cell r="B1633" t="str">
            <v>AP25</v>
          </cell>
          <cell r="C1633" t="str">
            <v>AR B1068/1</v>
          </cell>
          <cell r="D1633" t="str">
            <v>AR A134/5</v>
          </cell>
          <cell r="E1633" t="str">
            <v>AR A134/4</v>
          </cell>
          <cell r="F1633" t="str">
            <v>AR A1071/1</v>
          </cell>
          <cell r="G1633" t="str">
            <v>AR A1071/2</v>
          </cell>
          <cell r="H1633" t="str">
            <v>AR A1071/3</v>
          </cell>
          <cell r="I1633" t="str">
            <v>AR A1071/4</v>
          </cell>
          <cell r="J1633" t="str">
            <v>AR A1071/5</v>
          </cell>
          <cell r="K1633" t="str">
            <v>AR A1071/6</v>
          </cell>
          <cell r="L1633" t="str">
            <v>AR A1071/7</v>
          </cell>
          <cell r="M1633" t="str">
            <v>AR A1071/8</v>
          </cell>
          <cell r="N1633" t="str">
            <v>AR A1071/9</v>
          </cell>
          <cell r="O1633" t="str">
            <v>AR A1071/10</v>
          </cell>
          <cell r="P1633" t="str">
            <v>AR A1214</v>
          </cell>
          <cell r="Q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0</v>
          </cell>
        </row>
        <row r="1634">
          <cell r="B1634" t="str">
            <v>AP26</v>
          </cell>
          <cell r="C1634" t="str">
            <v>AR A134/5</v>
          </cell>
          <cell r="D1634" t="str">
            <v>AR A134/4</v>
          </cell>
          <cell r="E1634" t="str">
            <v>AR A1071/1</v>
          </cell>
          <cell r="F1634" t="str">
            <v>AR A1071/2</v>
          </cell>
          <cell r="G1634" t="str">
            <v>AR A1071/3</v>
          </cell>
          <cell r="H1634" t="str">
            <v>AR A1071/4</v>
          </cell>
          <cell r="I1634" t="str">
            <v>AR A1071/5</v>
          </cell>
          <cell r="J1634" t="str">
            <v>AR A1071/6</v>
          </cell>
          <cell r="K1634" t="str">
            <v>AR A1071/7</v>
          </cell>
          <cell r="L1634" t="str">
            <v>AR A1071/8</v>
          </cell>
          <cell r="M1634" t="str">
            <v>AR A1071/9</v>
          </cell>
          <cell r="N1634" t="str">
            <v>AR A1071/10</v>
          </cell>
          <cell r="O1634" t="str">
            <v>AR A1214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0</v>
          </cell>
        </row>
        <row r="1635">
          <cell r="B1635" t="str">
            <v>AP26</v>
          </cell>
          <cell r="C1635" t="str">
            <v>AR A134/5</v>
          </cell>
          <cell r="D1635" t="str">
            <v>AR A134/4</v>
          </cell>
          <cell r="E1635" t="str">
            <v>AR A1071/1</v>
          </cell>
          <cell r="F1635" t="str">
            <v>AR A1071/2</v>
          </cell>
          <cell r="G1635" t="str">
            <v>AR A1071/3</v>
          </cell>
          <cell r="H1635" t="str">
            <v>AR A1071/4</v>
          </cell>
          <cell r="I1635" t="str">
            <v>AR A1071/5</v>
          </cell>
          <cell r="J1635" t="str">
            <v>AR A1071/6</v>
          </cell>
          <cell r="K1635" t="str">
            <v>AR A1071/7</v>
          </cell>
          <cell r="L1635" t="str">
            <v>AR A1071/8</v>
          </cell>
          <cell r="M1635" t="str">
            <v>AR A1071/9</v>
          </cell>
          <cell r="N1635" t="str">
            <v>AR A1071/10</v>
          </cell>
          <cell r="O1635" t="str">
            <v>AR A1214</v>
          </cell>
          <cell r="P1635">
            <v>0</v>
          </cell>
          <cell r="Q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0</v>
          </cell>
        </row>
        <row r="1636">
          <cell r="B1636" t="str">
            <v>AP26</v>
          </cell>
          <cell r="C1636" t="str">
            <v>AR A134/5</v>
          </cell>
          <cell r="D1636" t="str">
            <v>AR A134/4</v>
          </cell>
          <cell r="E1636" t="str">
            <v>AR A1071/1</v>
          </cell>
          <cell r="F1636" t="str">
            <v>AR A1071/2</v>
          </cell>
          <cell r="G1636" t="str">
            <v>AR A1071/3</v>
          </cell>
          <cell r="H1636" t="str">
            <v>AR A1071/4</v>
          </cell>
          <cell r="I1636" t="str">
            <v>AR A1071/5</v>
          </cell>
          <cell r="J1636" t="str">
            <v>AR A1071/6</v>
          </cell>
          <cell r="K1636" t="str">
            <v>AR A1071/7</v>
          </cell>
          <cell r="L1636" t="str">
            <v>AR A1071/8</v>
          </cell>
          <cell r="M1636" t="str">
            <v>AR A1071/9</v>
          </cell>
          <cell r="N1636" t="str">
            <v>AR A1071/10</v>
          </cell>
          <cell r="O1636" t="str">
            <v>AR A1214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0</v>
          </cell>
        </row>
        <row r="1637">
          <cell r="B1637" t="str">
            <v>AP26</v>
          </cell>
          <cell r="C1637" t="str">
            <v>AR A134/5</v>
          </cell>
          <cell r="D1637" t="str">
            <v>AR A134/4</v>
          </cell>
          <cell r="E1637" t="str">
            <v>AR A1071/1</v>
          </cell>
          <cell r="F1637" t="str">
            <v>AR A1071/2</v>
          </cell>
          <cell r="G1637" t="str">
            <v>AR A1071/3</v>
          </cell>
          <cell r="H1637" t="str">
            <v>AR A1071/4</v>
          </cell>
          <cell r="I1637" t="str">
            <v>AR A1071/5</v>
          </cell>
          <cell r="J1637" t="str">
            <v>AR A1071/6</v>
          </cell>
          <cell r="K1637" t="str">
            <v>AR A1071/7</v>
          </cell>
          <cell r="L1637" t="str">
            <v>AR A1071/8</v>
          </cell>
          <cell r="M1637" t="str">
            <v>AR A1071/9</v>
          </cell>
          <cell r="N1637" t="str">
            <v>AR A1071/10</v>
          </cell>
          <cell r="O1637" t="str">
            <v>AR A1214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0</v>
          </cell>
        </row>
        <row r="1638">
          <cell r="B1638" t="str">
            <v>AP26</v>
          </cell>
          <cell r="C1638" t="str">
            <v>AR A134/5</v>
          </cell>
          <cell r="D1638" t="str">
            <v>AR A134/4</v>
          </cell>
          <cell r="E1638" t="str">
            <v>AR A1071/1</v>
          </cell>
          <cell r="F1638" t="str">
            <v>AR A1071/2</v>
          </cell>
          <cell r="G1638" t="str">
            <v>AR A1071/3</v>
          </cell>
          <cell r="H1638" t="str">
            <v>AR A1071/4</v>
          </cell>
          <cell r="I1638" t="str">
            <v>AR A1071/5</v>
          </cell>
          <cell r="J1638" t="str">
            <v>AR A1071/6</v>
          </cell>
          <cell r="K1638" t="str">
            <v>AR A1071/7</v>
          </cell>
          <cell r="L1638" t="str">
            <v>AR A1071/8</v>
          </cell>
          <cell r="M1638" t="str">
            <v>AR A1071/9</v>
          </cell>
          <cell r="N1638" t="str">
            <v>AR A1071/10</v>
          </cell>
          <cell r="O1638" t="str">
            <v>AR A1214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0</v>
          </cell>
        </row>
        <row r="1639">
          <cell r="B1639" t="str">
            <v>AP26</v>
          </cell>
          <cell r="C1639" t="str">
            <v>AR A134/5</v>
          </cell>
          <cell r="D1639" t="str">
            <v>AR A134/4</v>
          </cell>
          <cell r="E1639" t="str">
            <v>AR A1071/1</v>
          </cell>
          <cell r="F1639" t="str">
            <v>AR A1071/2</v>
          </cell>
          <cell r="G1639" t="str">
            <v>AR A1071/3</v>
          </cell>
          <cell r="H1639" t="str">
            <v>AR A1071/4</v>
          </cell>
          <cell r="I1639" t="str">
            <v>AR A1071/5</v>
          </cell>
          <cell r="J1639" t="str">
            <v>AR A1071/6</v>
          </cell>
          <cell r="K1639" t="str">
            <v>AR A1071/7</v>
          </cell>
          <cell r="L1639" t="str">
            <v>AR A1071/8</v>
          </cell>
          <cell r="M1639" t="str">
            <v>AR A1071/9</v>
          </cell>
          <cell r="N1639" t="str">
            <v>AR A1071/10</v>
          </cell>
          <cell r="O1639" t="str">
            <v>AR A1214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0</v>
          </cell>
        </row>
        <row r="1640">
          <cell r="B1640" t="str">
            <v>AP26</v>
          </cell>
          <cell r="C1640" t="str">
            <v>AR A134/5</v>
          </cell>
          <cell r="D1640" t="str">
            <v>AR A134/4</v>
          </cell>
          <cell r="E1640" t="str">
            <v>AR A1071/1</v>
          </cell>
          <cell r="F1640" t="str">
            <v>AR A1071/2</v>
          </cell>
          <cell r="G1640" t="str">
            <v>AR A1071/3</v>
          </cell>
          <cell r="H1640" t="str">
            <v>AR A1071/4</v>
          </cell>
          <cell r="I1640" t="str">
            <v>AR A1071/5</v>
          </cell>
          <cell r="J1640" t="str">
            <v>AR A1071/6</v>
          </cell>
          <cell r="K1640" t="str">
            <v>AR A1071/7</v>
          </cell>
          <cell r="L1640" t="str">
            <v>AR A1071/8</v>
          </cell>
          <cell r="M1640" t="str">
            <v>AR A1071/9</v>
          </cell>
          <cell r="N1640" t="str">
            <v>AR A1071/10</v>
          </cell>
          <cell r="O1640" t="str">
            <v>AR A1214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0</v>
          </cell>
        </row>
        <row r="1641">
          <cell r="B1641" t="str">
            <v>AP26</v>
          </cell>
          <cell r="C1641" t="str">
            <v>AR A134/5</v>
          </cell>
          <cell r="D1641" t="str">
            <v>AR A134/4</v>
          </cell>
          <cell r="E1641" t="str">
            <v>AR A1071/1</v>
          </cell>
          <cell r="F1641" t="str">
            <v>AR A1071/2</v>
          </cell>
          <cell r="G1641" t="str">
            <v>AR A1071/3</v>
          </cell>
          <cell r="H1641" t="str">
            <v>AR A1071/4</v>
          </cell>
          <cell r="I1641" t="str">
            <v>AR A1071/5</v>
          </cell>
          <cell r="J1641" t="str">
            <v>AR A1071/6</v>
          </cell>
          <cell r="K1641" t="str">
            <v>AR A1071/7</v>
          </cell>
          <cell r="L1641" t="str">
            <v>AR A1071/8</v>
          </cell>
          <cell r="M1641" t="str">
            <v>AR A1071/9</v>
          </cell>
          <cell r="N1641" t="str">
            <v>AR A1071/10</v>
          </cell>
          <cell r="O1641" t="str">
            <v>AR A1214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0</v>
          </cell>
        </row>
        <row r="1642">
          <cell r="B1642" t="str">
            <v>AP26</v>
          </cell>
          <cell r="C1642" t="str">
            <v>AR A134/5</v>
          </cell>
          <cell r="D1642" t="str">
            <v>AR A134/4</v>
          </cell>
          <cell r="E1642" t="str">
            <v>AR A1071/1</v>
          </cell>
          <cell r="F1642" t="str">
            <v>AR A1071/2</v>
          </cell>
          <cell r="G1642" t="str">
            <v>AR A1071/3</v>
          </cell>
          <cell r="H1642" t="str">
            <v>AR A1071/4</v>
          </cell>
          <cell r="I1642" t="str">
            <v>AR A1071/5</v>
          </cell>
          <cell r="J1642" t="str">
            <v>AR A1071/6</v>
          </cell>
          <cell r="K1642" t="str">
            <v>AR A1071/7</v>
          </cell>
          <cell r="L1642" t="str">
            <v>AR A1071/8</v>
          </cell>
          <cell r="M1642" t="str">
            <v>AR A1071/9</v>
          </cell>
          <cell r="N1642" t="str">
            <v>AR A1071/10</v>
          </cell>
          <cell r="O1642" t="str">
            <v>AR A1214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0</v>
          </cell>
        </row>
        <row r="1643">
          <cell r="B1643" t="str">
            <v>AP26</v>
          </cell>
          <cell r="C1643" t="str">
            <v>AR A134/5</v>
          </cell>
          <cell r="D1643" t="str">
            <v>AR A134/4</v>
          </cell>
          <cell r="E1643" t="str">
            <v>AR A1071/1</v>
          </cell>
          <cell r="F1643" t="str">
            <v>AR A1071/2</v>
          </cell>
          <cell r="G1643" t="str">
            <v>AR A1071/3</v>
          </cell>
          <cell r="H1643" t="str">
            <v>AR A1071/4</v>
          </cell>
          <cell r="I1643" t="str">
            <v>AR A1071/5</v>
          </cell>
          <cell r="J1643" t="str">
            <v>AR A1071/6</v>
          </cell>
          <cell r="K1643" t="str">
            <v>AR A1071/7</v>
          </cell>
          <cell r="L1643" t="str">
            <v>AR A1071/8</v>
          </cell>
          <cell r="M1643" t="str">
            <v>AR A1071/9</v>
          </cell>
          <cell r="N1643" t="str">
            <v>AR A1071/10</v>
          </cell>
          <cell r="O1643" t="str">
            <v>AR A1214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0</v>
          </cell>
        </row>
        <row r="1644">
          <cell r="B1644" t="str">
            <v>AP26</v>
          </cell>
          <cell r="C1644" t="str">
            <v>AR A134/5</v>
          </cell>
          <cell r="D1644" t="str">
            <v>AR A134/4</v>
          </cell>
          <cell r="E1644" t="str">
            <v>AR A1071/1</v>
          </cell>
          <cell r="F1644" t="str">
            <v>AR A1071/2</v>
          </cell>
          <cell r="G1644" t="str">
            <v>AR A1071/3</v>
          </cell>
          <cell r="H1644" t="str">
            <v>AR A1071/4</v>
          </cell>
          <cell r="I1644" t="str">
            <v>AR A1071/5</v>
          </cell>
          <cell r="J1644" t="str">
            <v>AR A1071/6</v>
          </cell>
          <cell r="K1644" t="str">
            <v>AR A1071/7</v>
          </cell>
          <cell r="L1644" t="str">
            <v>AR A1071/8</v>
          </cell>
          <cell r="M1644" t="str">
            <v>AR A1071/9</v>
          </cell>
          <cell r="N1644" t="str">
            <v>AR A1071/10</v>
          </cell>
          <cell r="O1644" t="str">
            <v>AR A1214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0</v>
          </cell>
        </row>
        <row r="1645">
          <cell r="B1645" t="str">
            <v>AP26</v>
          </cell>
          <cell r="C1645" t="str">
            <v>AR A134/5</v>
          </cell>
          <cell r="D1645" t="str">
            <v>AR A134/4</v>
          </cell>
          <cell r="E1645" t="str">
            <v>AR A1071/1</v>
          </cell>
          <cell r="F1645" t="str">
            <v>AR A1071/2</v>
          </cell>
          <cell r="G1645" t="str">
            <v>AR A1071/3</v>
          </cell>
          <cell r="H1645" t="str">
            <v>AR A1071/4</v>
          </cell>
          <cell r="I1645" t="str">
            <v>AR A1071/5</v>
          </cell>
          <cell r="J1645" t="str">
            <v>AR A1071/6</v>
          </cell>
          <cell r="K1645" t="str">
            <v>AR A1071/7</v>
          </cell>
          <cell r="L1645" t="str">
            <v>AR A1071/8</v>
          </cell>
          <cell r="M1645" t="str">
            <v>AR A1071/9</v>
          </cell>
          <cell r="N1645" t="str">
            <v>AR A1071/10</v>
          </cell>
          <cell r="O1645" t="str">
            <v>AR A1214</v>
          </cell>
          <cell r="P1645">
            <v>0</v>
          </cell>
          <cell r="Q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0</v>
          </cell>
        </row>
        <row r="1646">
          <cell r="B1646" t="str">
            <v>AP26</v>
          </cell>
          <cell r="C1646" t="str">
            <v>AR A134/5</v>
          </cell>
          <cell r="D1646" t="str">
            <v>AR A134/4</v>
          </cell>
          <cell r="E1646" t="str">
            <v>AR A1071/1</v>
          </cell>
          <cell r="F1646" t="str">
            <v>AR A1071/2</v>
          </cell>
          <cell r="G1646" t="str">
            <v>AR A1071/3</v>
          </cell>
          <cell r="H1646" t="str">
            <v>AR A1071/4</v>
          </cell>
          <cell r="I1646" t="str">
            <v>AR A1071/5</v>
          </cell>
          <cell r="J1646" t="str">
            <v>AR A1071/6</v>
          </cell>
          <cell r="K1646" t="str">
            <v>AR A1071/7</v>
          </cell>
          <cell r="L1646" t="str">
            <v>AR A1071/8</v>
          </cell>
          <cell r="M1646" t="str">
            <v>AR A1071/9</v>
          </cell>
          <cell r="N1646" t="str">
            <v>AR A1071/10</v>
          </cell>
          <cell r="O1646" t="str">
            <v>AR A1214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</row>
        <row r="1647">
          <cell r="B1647" t="str">
            <v>AP26</v>
          </cell>
          <cell r="C1647" t="str">
            <v>AR A134/5</v>
          </cell>
          <cell r="D1647" t="str">
            <v>AR A134/4</v>
          </cell>
          <cell r="E1647" t="str">
            <v>AR A1071/1</v>
          </cell>
          <cell r="F1647" t="str">
            <v>AR A1071/2</v>
          </cell>
          <cell r="G1647" t="str">
            <v>AR A1071/3</v>
          </cell>
          <cell r="H1647" t="str">
            <v>AR A1071/4</v>
          </cell>
          <cell r="I1647" t="str">
            <v>AR A1071/5</v>
          </cell>
          <cell r="J1647" t="str">
            <v>AR A1071/6</v>
          </cell>
          <cell r="K1647" t="str">
            <v>AR A1071/7</v>
          </cell>
          <cell r="L1647" t="str">
            <v>AR A1071/8</v>
          </cell>
          <cell r="M1647" t="str">
            <v>AR A1071/9</v>
          </cell>
          <cell r="N1647" t="str">
            <v>AR A1071/10</v>
          </cell>
          <cell r="O1647" t="str">
            <v>AR A1214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</row>
        <row r="1648">
          <cell r="B1648" t="str">
            <v>AP26</v>
          </cell>
          <cell r="C1648" t="str">
            <v>AR A134/5</v>
          </cell>
          <cell r="D1648" t="str">
            <v>AR A134/4</v>
          </cell>
          <cell r="E1648" t="str">
            <v>AR A1071/1</v>
          </cell>
          <cell r="F1648" t="str">
            <v>AR A1071/2</v>
          </cell>
          <cell r="G1648" t="str">
            <v>AR A1071/3</v>
          </cell>
          <cell r="H1648" t="str">
            <v>AR A1071/4</v>
          </cell>
          <cell r="I1648" t="str">
            <v>AR A1071/5</v>
          </cell>
          <cell r="J1648" t="str">
            <v>AR A1071/6</v>
          </cell>
          <cell r="K1648" t="str">
            <v>AR A1071/7</v>
          </cell>
          <cell r="L1648" t="str">
            <v>AR A1071/8</v>
          </cell>
          <cell r="M1648" t="str">
            <v>AR A1071/9</v>
          </cell>
          <cell r="N1648" t="str">
            <v>AR A1071/10</v>
          </cell>
          <cell r="O1648" t="str">
            <v>AR A1214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</row>
        <row r="1649">
          <cell r="B1649" t="str">
            <v>AP26</v>
          </cell>
          <cell r="C1649" t="str">
            <v>AR A134/5</v>
          </cell>
          <cell r="D1649" t="str">
            <v>AR A134/4</v>
          </cell>
          <cell r="E1649" t="str">
            <v>AR A1071/1</v>
          </cell>
          <cell r="F1649" t="str">
            <v>AR A1071/2</v>
          </cell>
          <cell r="G1649" t="str">
            <v>AR A1071/3</v>
          </cell>
          <cell r="H1649" t="str">
            <v>AR A1071/4</v>
          </cell>
          <cell r="I1649" t="str">
            <v>AR A1071/5</v>
          </cell>
          <cell r="J1649" t="str">
            <v>AR A1071/6</v>
          </cell>
          <cell r="K1649" t="str">
            <v>AR A1071/7</v>
          </cell>
          <cell r="L1649" t="str">
            <v>AR A1071/8</v>
          </cell>
          <cell r="M1649" t="str">
            <v>AR A1071/9</v>
          </cell>
          <cell r="N1649" t="str">
            <v>AR A1071/10</v>
          </cell>
          <cell r="O1649" t="str">
            <v>AR A1214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</row>
        <row r="1650">
          <cell r="B1650" t="str">
            <v>AP26</v>
          </cell>
          <cell r="C1650" t="str">
            <v>AR A134/5</v>
          </cell>
          <cell r="D1650" t="str">
            <v>AR A134/4</v>
          </cell>
          <cell r="E1650" t="str">
            <v>AR A1071/1</v>
          </cell>
          <cell r="F1650" t="str">
            <v>AR A1071/2</v>
          </cell>
          <cell r="G1650" t="str">
            <v>AR A1071/3</v>
          </cell>
          <cell r="H1650" t="str">
            <v>AR A1071/4</v>
          </cell>
          <cell r="I1650" t="str">
            <v>AR A1071/5</v>
          </cell>
          <cell r="J1650" t="str">
            <v>AR A1071/6</v>
          </cell>
          <cell r="K1650" t="str">
            <v>AR A1071/7</v>
          </cell>
          <cell r="L1650" t="str">
            <v>AR A1071/8</v>
          </cell>
          <cell r="M1650" t="str">
            <v>AR A1071/9</v>
          </cell>
          <cell r="N1650" t="str">
            <v>AR A1071/10</v>
          </cell>
          <cell r="O1650" t="str">
            <v>AR A1214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</row>
        <row r="1651">
          <cell r="B1651" t="str">
            <v>AP26</v>
          </cell>
          <cell r="C1651" t="str">
            <v>AR A134/5</v>
          </cell>
          <cell r="D1651" t="str">
            <v>AR A134/4</v>
          </cell>
          <cell r="E1651" t="str">
            <v>AR A1071/1</v>
          </cell>
          <cell r="F1651" t="str">
            <v>AR A1071/2</v>
          </cell>
          <cell r="G1651" t="str">
            <v>AR A1071/3</v>
          </cell>
          <cell r="H1651" t="str">
            <v>AR A1071/4</v>
          </cell>
          <cell r="I1651" t="str">
            <v>AR A1071/5</v>
          </cell>
          <cell r="J1651" t="str">
            <v>AR A1071/6</v>
          </cell>
          <cell r="K1651" t="str">
            <v>AR A1071/7</v>
          </cell>
          <cell r="L1651" t="str">
            <v>AR A1071/8</v>
          </cell>
          <cell r="M1651" t="str">
            <v>AR A1071/9</v>
          </cell>
          <cell r="N1651" t="str">
            <v>AR A1071/10</v>
          </cell>
          <cell r="O1651" t="str">
            <v>AR A1214</v>
          </cell>
          <cell r="P1651">
            <v>0</v>
          </cell>
          <cell r="Q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0</v>
          </cell>
        </row>
        <row r="1652">
          <cell r="B1652" t="str">
            <v>AP26</v>
          </cell>
          <cell r="C1652" t="str">
            <v>AR A134/5</v>
          </cell>
          <cell r="D1652" t="str">
            <v>AR A134/4</v>
          </cell>
          <cell r="E1652" t="str">
            <v>AR A1071/1</v>
          </cell>
          <cell r="F1652" t="str">
            <v>AR A1071/2</v>
          </cell>
          <cell r="G1652" t="str">
            <v>AR A1071/3</v>
          </cell>
          <cell r="H1652" t="str">
            <v>AR A1071/4</v>
          </cell>
          <cell r="I1652" t="str">
            <v>AR A1071/5</v>
          </cell>
          <cell r="J1652" t="str">
            <v>AR A1071/6</v>
          </cell>
          <cell r="K1652" t="str">
            <v>AR A1071/7</v>
          </cell>
          <cell r="L1652" t="str">
            <v>AR A1071/8</v>
          </cell>
          <cell r="M1652" t="str">
            <v>AR A1071/9</v>
          </cell>
          <cell r="N1652" t="str">
            <v>AR A1071/10</v>
          </cell>
          <cell r="O1652" t="str">
            <v>AR A1214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</row>
        <row r="1653">
          <cell r="B1653" t="str">
            <v>AP26</v>
          </cell>
          <cell r="C1653" t="str">
            <v>AR A134/5</v>
          </cell>
          <cell r="D1653" t="str">
            <v>AR A134/4</v>
          </cell>
          <cell r="E1653" t="str">
            <v>AR A1071/1</v>
          </cell>
          <cell r="F1653" t="str">
            <v>AR A1071/2</v>
          </cell>
          <cell r="G1653" t="str">
            <v>AR A1071/3</v>
          </cell>
          <cell r="H1653" t="str">
            <v>AR A1071/4</v>
          </cell>
          <cell r="I1653" t="str">
            <v>AR A1071/5</v>
          </cell>
          <cell r="J1653" t="str">
            <v>AR A1071/6</v>
          </cell>
          <cell r="K1653" t="str">
            <v>AR A1071/7</v>
          </cell>
          <cell r="L1653" t="str">
            <v>AR A1071/8</v>
          </cell>
          <cell r="M1653" t="str">
            <v>AR A1071/9</v>
          </cell>
          <cell r="N1653" t="str">
            <v>AR A1071/10</v>
          </cell>
          <cell r="O1653" t="str">
            <v>AR A1214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</row>
        <row r="1654">
          <cell r="B1654" t="str">
            <v>AP26</v>
          </cell>
          <cell r="C1654" t="str">
            <v>AR A134/5</v>
          </cell>
          <cell r="D1654" t="str">
            <v>AR A134/4</v>
          </cell>
          <cell r="E1654" t="str">
            <v>AR A1071/1</v>
          </cell>
          <cell r="F1654" t="str">
            <v>AR A1071/2</v>
          </cell>
          <cell r="G1654" t="str">
            <v>AR A1071/3</v>
          </cell>
          <cell r="H1654" t="str">
            <v>AR A1071/4</v>
          </cell>
          <cell r="I1654" t="str">
            <v>AR A1071/5</v>
          </cell>
          <cell r="J1654" t="str">
            <v>AR A1071/6</v>
          </cell>
          <cell r="K1654" t="str">
            <v>AR A1071/7</v>
          </cell>
          <cell r="L1654" t="str">
            <v>AR A1071/8</v>
          </cell>
          <cell r="M1654" t="str">
            <v>AR A1071/9</v>
          </cell>
          <cell r="N1654" t="str">
            <v>AR A1071/10</v>
          </cell>
          <cell r="O1654" t="str">
            <v>AR A1214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</row>
        <row r="1655">
          <cell r="B1655" t="str">
            <v>AP26</v>
          </cell>
          <cell r="C1655" t="str">
            <v>AR A134/5</v>
          </cell>
          <cell r="D1655" t="str">
            <v>AR A134/4</v>
          </cell>
          <cell r="E1655" t="str">
            <v>AR A1071/1</v>
          </cell>
          <cell r="F1655" t="str">
            <v>AR A1071/2</v>
          </cell>
          <cell r="G1655" t="str">
            <v>AR A1071/3</v>
          </cell>
          <cell r="H1655" t="str">
            <v>AR A1071/4</v>
          </cell>
          <cell r="I1655" t="str">
            <v>AR A1071/5</v>
          </cell>
          <cell r="J1655" t="str">
            <v>AR A1071/6</v>
          </cell>
          <cell r="K1655" t="str">
            <v>AR A1071/7</v>
          </cell>
          <cell r="L1655" t="str">
            <v>AR A1071/8</v>
          </cell>
          <cell r="M1655" t="str">
            <v>AR A1071/9</v>
          </cell>
          <cell r="N1655" t="str">
            <v>AR A1071/10</v>
          </cell>
          <cell r="O1655" t="str">
            <v>AR A1214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</row>
        <row r="1656">
          <cell r="B1656" t="str">
            <v>AP26</v>
          </cell>
          <cell r="C1656" t="str">
            <v>AR A134/5</v>
          </cell>
          <cell r="D1656" t="str">
            <v>AR A134/4</v>
          </cell>
          <cell r="E1656" t="str">
            <v>AR A1071/1</v>
          </cell>
          <cell r="F1656" t="str">
            <v>AR A1071/2</v>
          </cell>
          <cell r="G1656" t="str">
            <v>AR A1071/3</v>
          </cell>
          <cell r="H1656" t="str">
            <v>AR A1071/4</v>
          </cell>
          <cell r="I1656" t="str">
            <v>AR A1071/5</v>
          </cell>
          <cell r="J1656" t="str">
            <v>AR A1071/6</v>
          </cell>
          <cell r="K1656" t="str">
            <v>AR A1071/7</v>
          </cell>
          <cell r="L1656" t="str">
            <v>AR A1071/8</v>
          </cell>
          <cell r="M1656" t="str">
            <v>AR A1071/9</v>
          </cell>
          <cell r="N1656" t="str">
            <v>AR A1071/10</v>
          </cell>
          <cell r="O1656" t="str">
            <v>AR A1214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</row>
        <row r="1657">
          <cell r="B1657" t="str">
            <v>AP26</v>
          </cell>
          <cell r="C1657" t="str">
            <v>AR A134/5</v>
          </cell>
          <cell r="D1657" t="str">
            <v>AR A134/4</v>
          </cell>
          <cell r="E1657" t="str">
            <v>AR A1071/1</v>
          </cell>
          <cell r="F1657" t="str">
            <v>AR A1071/2</v>
          </cell>
          <cell r="G1657" t="str">
            <v>AR A1071/3</v>
          </cell>
          <cell r="H1657" t="str">
            <v>AR A1071/4</v>
          </cell>
          <cell r="I1657" t="str">
            <v>AR A1071/5</v>
          </cell>
          <cell r="J1657" t="str">
            <v>AR A1071/6</v>
          </cell>
          <cell r="K1657" t="str">
            <v>AR A1071/7</v>
          </cell>
          <cell r="L1657" t="str">
            <v>AR A1071/8</v>
          </cell>
          <cell r="M1657" t="str">
            <v>AR A1071/9</v>
          </cell>
          <cell r="N1657" t="str">
            <v>AR A1071/10</v>
          </cell>
          <cell r="O1657" t="str">
            <v>AR A1214</v>
          </cell>
          <cell r="P1657">
            <v>0</v>
          </cell>
          <cell r="Q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</row>
        <row r="1658">
          <cell r="B1658" t="str">
            <v>AP26</v>
          </cell>
          <cell r="C1658" t="str">
            <v>AR A134/5</v>
          </cell>
          <cell r="D1658" t="str">
            <v>AR A134/4</v>
          </cell>
          <cell r="E1658" t="str">
            <v>AR A1071/1</v>
          </cell>
          <cell r="F1658" t="str">
            <v>AR A1071/2</v>
          </cell>
          <cell r="G1658" t="str">
            <v>AR A1071/3</v>
          </cell>
          <cell r="H1658" t="str">
            <v>AR A1071/4</v>
          </cell>
          <cell r="I1658" t="str">
            <v>AR A1071/5</v>
          </cell>
          <cell r="J1658" t="str">
            <v>AR A1071/6</v>
          </cell>
          <cell r="K1658" t="str">
            <v>AR A1071/7</v>
          </cell>
          <cell r="L1658" t="str">
            <v>AR A1071/8</v>
          </cell>
          <cell r="M1658" t="str">
            <v>AR A1071/9</v>
          </cell>
          <cell r="N1658" t="str">
            <v>AR A1071/10</v>
          </cell>
          <cell r="O1658" t="str">
            <v>AR A1214</v>
          </cell>
          <cell r="P1658">
            <v>0</v>
          </cell>
          <cell r="Q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0</v>
          </cell>
        </row>
        <row r="1659">
          <cell r="B1659" t="str">
            <v>AP26</v>
          </cell>
          <cell r="C1659" t="str">
            <v>AR A134/5</v>
          </cell>
          <cell r="D1659" t="str">
            <v>AR A134/4</v>
          </cell>
          <cell r="E1659" t="str">
            <v>AR A1071/1</v>
          </cell>
          <cell r="F1659" t="str">
            <v>AR A1071/2</v>
          </cell>
          <cell r="G1659" t="str">
            <v>AR A1071/3</v>
          </cell>
          <cell r="H1659" t="str">
            <v>AR A1071/4</v>
          </cell>
          <cell r="I1659" t="str">
            <v>AR A1071/5</v>
          </cell>
          <cell r="J1659" t="str">
            <v>AR A1071/6</v>
          </cell>
          <cell r="K1659" t="str">
            <v>AR A1071/7</v>
          </cell>
          <cell r="L1659" t="str">
            <v>AR A1071/8</v>
          </cell>
          <cell r="M1659" t="str">
            <v>AR A1071/9</v>
          </cell>
          <cell r="N1659" t="str">
            <v>AR A1071/10</v>
          </cell>
          <cell r="O1659" t="str">
            <v>AR A1214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0</v>
          </cell>
        </row>
        <row r="1660">
          <cell r="B1660" t="str">
            <v>AP26</v>
          </cell>
          <cell r="C1660" t="str">
            <v>AR 6</v>
          </cell>
          <cell r="D1660" t="str">
            <v>AR A134/6</v>
          </cell>
          <cell r="E1660" t="str">
            <v>AR A134/5</v>
          </cell>
          <cell r="F1660" t="str">
            <v>AR A134/4</v>
          </cell>
          <cell r="G1660" t="str">
            <v>AR A1071/1</v>
          </cell>
          <cell r="H1660" t="str">
            <v>AR A1071/2</v>
          </cell>
          <cell r="I1660" t="str">
            <v>AR A1071/3</v>
          </cell>
          <cell r="J1660" t="str">
            <v>AR A1071/4</v>
          </cell>
          <cell r="K1660" t="str">
            <v>AR A1071/5</v>
          </cell>
          <cell r="L1660" t="str">
            <v>AR A1071/6</v>
          </cell>
          <cell r="M1660" t="str">
            <v>AR A1071/7</v>
          </cell>
          <cell r="N1660" t="str">
            <v>AR A1071/8</v>
          </cell>
          <cell r="O1660" t="str">
            <v>AR A1071/9</v>
          </cell>
          <cell r="P1660" t="str">
            <v>AR A1071/10</v>
          </cell>
          <cell r="Q1660" t="str">
            <v>AR A1214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</row>
        <row r="1661">
          <cell r="B1661" t="str">
            <v>AP26</v>
          </cell>
          <cell r="C1661" t="str">
            <v>AR 6</v>
          </cell>
          <cell r="D1661" t="str">
            <v>AR A134/6</v>
          </cell>
          <cell r="E1661" t="str">
            <v>AR A134/5</v>
          </cell>
          <cell r="F1661" t="str">
            <v>AR A134/4</v>
          </cell>
          <cell r="G1661" t="str">
            <v>AR A1071/1</v>
          </cell>
          <cell r="H1661" t="str">
            <v>AR A1071/2</v>
          </cell>
          <cell r="I1661" t="str">
            <v>AR A1071/3</v>
          </cell>
          <cell r="J1661" t="str">
            <v>AR A1071/4</v>
          </cell>
          <cell r="K1661" t="str">
            <v>AR A1071/5</v>
          </cell>
          <cell r="L1661" t="str">
            <v>AR A1071/6</v>
          </cell>
          <cell r="M1661" t="str">
            <v>AR A1071/7</v>
          </cell>
          <cell r="N1661" t="str">
            <v>AR A1071/8</v>
          </cell>
          <cell r="O1661" t="str">
            <v>AR A1071/9</v>
          </cell>
          <cell r="P1661" t="str">
            <v>AR A1071/10</v>
          </cell>
          <cell r="Q1661" t="str">
            <v>AR A1214</v>
          </cell>
          <cell r="R1661">
            <v>0</v>
          </cell>
          <cell r="S1661">
            <v>0</v>
          </cell>
          <cell r="T1661">
            <v>0</v>
          </cell>
          <cell r="U1661">
            <v>0</v>
          </cell>
        </row>
        <row r="1662">
          <cell r="B1662" t="str">
            <v>AP26</v>
          </cell>
          <cell r="C1662" t="str">
            <v>AR 6</v>
          </cell>
          <cell r="D1662" t="str">
            <v>AR A134/6</v>
          </cell>
          <cell r="E1662" t="str">
            <v>AR A134/5</v>
          </cell>
          <cell r="F1662" t="str">
            <v>AR A134/4</v>
          </cell>
          <cell r="G1662" t="str">
            <v>AR A1071/1</v>
          </cell>
          <cell r="H1662" t="str">
            <v>AR A1071/2</v>
          </cell>
          <cell r="I1662" t="str">
            <v>AR A1071/3</v>
          </cell>
          <cell r="J1662" t="str">
            <v>AR A1071/4</v>
          </cell>
          <cell r="K1662" t="str">
            <v>AR A1071/5</v>
          </cell>
          <cell r="L1662" t="str">
            <v>AR A1071/6</v>
          </cell>
          <cell r="M1662" t="str">
            <v>AR A1071/7</v>
          </cell>
          <cell r="N1662" t="str">
            <v>AR A1071/8</v>
          </cell>
          <cell r="O1662" t="str">
            <v>AR A1071/9</v>
          </cell>
          <cell r="P1662" t="str">
            <v>AR A1071/10</v>
          </cell>
          <cell r="Q1662" t="str">
            <v>AR A1214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</row>
        <row r="1663">
          <cell r="B1663" t="str">
            <v>AP26</v>
          </cell>
          <cell r="C1663" t="str">
            <v>AR 6</v>
          </cell>
          <cell r="D1663" t="str">
            <v>AR A134/6</v>
          </cell>
          <cell r="E1663" t="str">
            <v>AR A134/5</v>
          </cell>
          <cell r="F1663" t="str">
            <v>AR A134/4</v>
          </cell>
          <cell r="G1663" t="str">
            <v>AR A1071/1</v>
          </cell>
          <cell r="H1663" t="str">
            <v>AR A1071/2</v>
          </cell>
          <cell r="I1663" t="str">
            <v>AR A1071/3</v>
          </cell>
          <cell r="J1663" t="str">
            <v>AR A1071/4</v>
          </cell>
          <cell r="K1663" t="str">
            <v>AR A1071/5</v>
          </cell>
          <cell r="L1663" t="str">
            <v>AR A1071/6</v>
          </cell>
          <cell r="M1663" t="str">
            <v>AR A1071/7</v>
          </cell>
          <cell r="N1663" t="str">
            <v>AR A1071/8</v>
          </cell>
          <cell r="O1663" t="str">
            <v>AR A1071/9</v>
          </cell>
          <cell r="P1663" t="str">
            <v>AR A1071/10</v>
          </cell>
          <cell r="Q1663" t="str">
            <v>AR A1214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</row>
        <row r="1664">
          <cell r="B1664" t="str">
            <v>AP26</v>
          </cell>
          <cell r="C1664" t="str">
            <v>AR 6</v>
          </cell>
          <cell r="D1664" t="str">
            <v>AR A134/6</v>
          </cell>
          <cell r="E1664" t="str">
            <v>AR A134/5</v>
          </cell>
          <cell r="F1664" t="str">
            <v>AR A134/4</v>
          </cell>
          <cell r="G1664" t="str">
            <v>AR A1071/1</v>
          </cell>
          <cell r="H1664" t="str">
            <v>AR A1071/2</v>
          </cell>
          <cell r="I1664" t="str">
            <v>AR A1071/3</v>
          </cell>
          <cell r="J1664" t="str">
            <v>AR A1071/4</v>
          </cell>
          <cell r="K1664" t="str">
            <v>AR A1071/5</v>
          </cell>
          <cell r="L1664" t="str">
            <v>AR A1071/6</v>
          </cell>
          <cell r="M1664" t="str">
            <v>AR A1071/7</v>
          </cell>
          <cell r="N1664" t="str">
            <v>AR A1071/8</v>
          </cell>
          <cell r="O1664" t="str">
            <v>AR A1071/9</v>
          </cell>
          <cell r="P1664" t="str">
            <v>AR A1071/10</v>
          </cell>
          <cell r="Q1664" t="str">
            <v>AR A1214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</row>
        <row r="1665">
          <cell r="B1665" t="str">
            <v>AP26</v>
          </cell>
          <cell r="C1665" t="str">
            <v>AR 6</v>
          </cell>
          <cell r="D1665" t="str">
            <v>AR A134/6</v>
          </cell>
          <cell r="E1665" t="str">
            <v>AR A134/5</v>
          </cell>
          <cell r="F1665" t="str">
            <v>AR A134/4</v>
          </cell>
          <cell r="G1665" t="str">
            <v>AR A1071/1</v>
          </cell>
          <cell r="H1665" t="str">
            <v>AR A1071/2</v>
          </cell>
          <cell r="I1665" t="str">
            <v>AR A1071/3</v>
          </cell>
          <cell r="J1665" t="str">
            <v>AR A1071/4</v>
          </cell>
          <cell r="K1665" t="str">
            <v>AR A1071/5</v>
          </cell>
          <cell r="L1665" t="str">
            <v>AR A1071/6</v>
          </cell>
          <cell r="M1665" t="str">
            <v>AR A1071/7</v>
          </cell>
          <cell r="N1665" t="str">
            <v>AR A1071/8</v>
          </cell>
          <cell r="O1665" t="str">
            <v>AR A1071/9</v>
          </cell>
          <cell r="P1665" t="str">
            <v>AR A1071/10</v>
          </cell>
          <cell r="Q1665" t="str">
            <v>AR A1214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</row>
        <row r="1666">
          <cell r="B1666" t="str">
            <v>AP26</v>
          </cell>
          <cell r="C1666" t="str">
            <v>AR 6</v>
          </cell>
          <cell r="D1666" t="str">
            <v>AR A134/6</v>
          </cell>
          <cell r="E1666" t="str">
            <v>AR A134/5</v>
          </cell>
          <cell r="F1666" t="str">
            <v>AR A134/4</v>
          </cell>
          <cell r="G1666" t="str">
            <v>AR A1071/1</v>
          </cell>
          <cell r="H1666" t="str">
            <v>AR A1071/2</v>
          </cell>
          <cell r="I1666" t="str">
            <v>AR A1071/3</v>
          </cell>
          <cell r="J1666" t="str">
            <v>AR A1071/4</v>
          </cell>
          <cell r="K1666" t="str">
            <v>AR A1071/5</v>
          </cell>
          <cell r="L1666" t="str">
            <v>AR A1071/6</v>
          </cell>
          <cell r="M1666" t="str">
            <v>AR A1071/7</v>
          </cell>
          <cell r="N1666" t="str">
            <v>AR A1071/8</v>
          </cell>
          <cell r="O1666" t="str">
            <v>AR A1071/9</v>
          </cell>
          <cell r="P1666" t="str">
            <v>AR A1071/10</v>
          </cell>
          <cell r="Q1666" t="str">
            <v>AR A1214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</row>
        <row r="1667">
          <cell r="B1667" t="str">
            <v>AP26</v>
          </cell>
          <cell r="C1667" t="str">
            <v>AR 6</v>
          </cell>
          <cell r="D1667" t="str">
            <v>AR A134/6</v>
          </cell>
          <cell r="E1667" t="str">
            <v>AR A134/5</v>
          </cell>
          <cell r="F1667" t="str">
            <v>AR A134/4</v>
          </cell>
          <cell r="G1667" t="str">
            <v>AR A1071/1</v>
          </cell>
          <cell r="H1667" t="str">
            <v>AR A1071/2</v>
          </cell>
          <cell r="I1667" t="str">
            <v>AR A1071/3</v>
          </cell>
          <cell r="J1667" t="str">
            <v>AR A1071/4</v>
          </cell>
          <cell r="K1667" t="str">
            <v>AR A1071/5</v>
          </cell>
          <cell r="L1667" t="str">
            <v>AR A1071/6</v>
          </cell>
          <cell r="M1667" t="str">
            <v>AR A1071/7</v>
          </cell>
          <cell r="N1667" t="str">
            <v>AR A1071/8</v>
          </cell>
          <cell r="O1667" t="str">
            <v>AR A1071/9</v>
          </cell>
          <cell r="P1667" t="str">
            <v>AR A1071/10</v>
          </cell>
          <cell r="Q1667" t="str">
            <v>AR A1214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</row>
        <row r="1668">
          <cell r="B1668" t="str">
            <v>AP26</v>
          </cell>
          <cell r="C1668" t="str">
            <v>AR 6</v>
          </cell>
          <cell r="D1668" t="str">
            <v>AR A134/6</v>
          </cell>
          <cell r="E1668" t="str">
            <v>AR A134/5</v>
          </cell>
          <cell r="F1668" t="str">
            <v>AR A134/4</v>
          </cell>
          <cell r="G1668" t="str">
            <v>AR A1071/1</v>
          </cell>
          <cell r="H1668" t="str">
            <v>AR A1071/2</v>
          </cell>
          <cell r="I1668" t="str">
            <v>AR A1071/3</v>
          </cell>
          <cell r="J1668" t="str">
            <v>AR A1071/4</v>
          </cell>
          <cell r="K1668" t="str">
            <v>AR A1071/5</v>
          </cell>
          <cell r="L1668" t="str">
            <v>AR A1071/6</v>
          </cell>
          <cell r="M1668" t="str">
            <v>AR A1071/7</v>
          </cell>
          <cell r="N1668" t="str">
            <v>AR A1071/8</v>
          </cell>
          <cell r="O1668" t="str">
            <v>AR A1071/9</v>
          </cell>
          <cell r="P1668" t="str">
            <v>AR A1071/10</v>
          </cell>
          <cell r="Q1668" t="str">
            <v>AR A1214</v>
          </cell>
          <cell r="R1668">
            <v>0</v>
          </cell>
          <cell r="S1668">
            <v>0</v>
          </cell>
          <cell r="T1668">
            <v>0</v>
          </cell>
          <cell r="U1668">
            <v>0</v>
          </cell>
        </row>
        <row r="1669">
          <cell r="B1669" t="str">
            <v>AP26</v>
          </cell>
          <cell r="C1669" t="str">
            <v>AR 6</v>
          </cell>
          <cell r="D1669" t="str">
            <v>AR A134/6</v>
          </cell>
          <cell r="E1669" t="str">
            <v>AR A134/5</v>
          </cell>
          <cell r="F1669" t="str">
            <v>AR A134/4</v>
          </cell>
          <cell r="G1669" t="str">
            <v>AR A1071/1</v>
          </cell>
          <cell r="H1669" t="str">
            <v>AR A1071/2</v>
          </cell>
          <cell r="I1669" t="str">
            <v>AR A1071/3</v>
          </cell>
          <cell r="J1669" t="str">
            <v>AR A1071/4</v>
          </cell>
          <cell r="K1669" t="str">
            <v>AR A1071/5</v>
          </cell>
          <cell r="L1669" t="str">
            <v>AR A1071/6</v>
          </cell>
          <cell r="M1669" t="str">
            <v>AR A1071/7</v>
          </cell>
          <cell r="N1669" t="str">
            <v>AR A1071/8</v>
          </cell>
          <cell r="O1669" t="str">
            <v>AR A1071/9</v>
          </cell>
          <cell r="P1669" t="str">
            <v>AR A1071/10</v>
          </cell>
          <cell r="Q1669" t="str">
            <v>AR A1214</v>
          </cell>
          <cell r="R1669">
            <v>0</v>
          </cell>
          <cell r="S1669">
            <v>0</v>
          </cell>
          <cell r="T1669">
            <v>0</v>
          </cell>
          <cell r="U1669">
            <v>0</v>
          </cell>
        </row>
        <row r="1670">
          <cell r="B1670" t="str">
            <v>AP26</v>
          </cell>
          <cell r="C1670" t="str">
            <v>AR 6</v>
          </cell>
          <cell r="D1670" t="str">
            <v>AR A134/6</v>
          </cell>
          <cell r="E1670" t="str">
            <v>AR A134/5</v>
          </cell>
          <cell r="F1670" t="str">
            <v>AR A134/4</v>
          </cell>
          <cell r="G1670" t="str">
            <v>AR A1071/1</v>
          </cell>
          <cell r="H1670" t="str">
            <v>AR A1071/2</v>
          </cell>
          <cell r="I1670" t="str">
            <v>AR A1071/3</v>
          </cell>
          <cell r="J1670" t="str">
            <v>AR A1071/4</v>
          </cell>
          <cell r="K1670" t="str">
            <v>AR A1071/5</v>
          </cell>
          <cell r="L1670" t="str">
            <v>AR A1071/6</v>
          </cell>
          <cell r="M1670" t="str">
            <v>AR A1071/7</v>
          </cell>
          <cell r="N1670" t="str">
            <v>AR A1071/8</v>
          </cell>
          <cell r="O1670" t="str">
            <v>AR A1071/9</v>
          </cell>
          <cell r="P1670" t="str">
            <v>AR A1071/10</v>
          </cell>
          <cell r="Q1670" t="str">
            <v>AR A1214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</row>
        <row r="1671">
          <cell r="B1671" t="str">
            <v>AP26</v>
          </cell>
          <cell r="C1671" t="str">
            <v>AR 6</v>
          </cell>
          <cell r="D1671" t="str">
            <v>AR A134/6</v>
          </cell>
          <cell r="E1671" t="str">
            <v>AR A134/5</v>
          </cell>
          <cell r="F1671" t="str">
            <v>AR A134/4</v>
          </cell>
          <cell r="G1671" t="str">
            <v>AR A1071/1</v>
          </cell>
          <cell r="H1671" t="str">
            <v>AR A1071/2</v>
          </cell>
          <cell r="I1671" t="str">
            <v>AR A1071/3</v>
          </cell>
          <cell r="J1671" t="str">
            <v>AR A1071/4</v>
          </cell>
          <cell r="K1671" t="str">
            <v>AR A1071/5</v>
          </cell>
          <cell r="L1671" t="str">
            <v>AR A1071/6</v>
          </cell>
          <cell r="M1671" t="str">
            <v>AR A1071/7</v>
          </cell>
          <cell r="N1671" t="str">
            <v>AR A1071/8</v>
          </cell>
          <cell r="O1671" t="str">
            <v>AR A1071/9</v>
          </cell>
          <cell r="P1671" t="str">
            <v>AR A1071/10</v>
          </cell>
          <cell r="Q1671" t="str">
            <v>AR A1214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</row>
        <row r="1672">
          <cell r="B1672" t="str">
            <v>AP26</v>
          </cell>
          <cell r="C1672" t="str">
            <v>AR 6</v>
          </cell>
          <cell r="D1672" t="str">
            <v>AR A134/6</v>
          </cell>
          <cell r="E1672" t="str">
            <v>AR A134/5</v>
          </cell>
          <cell r="F1672" t="str">
            <v>AR A134/4</v>
          </cell>
          <cell r="G1672" t="str">
            <v>AR A1071/1</v>
          </cell>
          <cell r="H1672" t="str">
            <v>AR A1071/2</v>
          </cell>
          <cell r="I1672" t="str">
            <v>AR A1071/3</v>
          </cell>
          <cell r="J1672" t="str">
            <v>AR A1071/4</v>
          </cell>
          <cell r="K1672" t="str">
            <v>AR A1071/5</v>
          </cell>
          <cell r="L1672" t="str">
            <v>AR A1071/6</v>
          </cell>
          <cell r="M1672" t="str">
            <v>AR A1071/7</v>
          </cell>
          <cell r="N1672" t="str">
            <v>AR A1071/8</v>
          </cell>
          <cell r="O1672" t="str">
            <v>AR A1071/9</v>
          </cell>
          <cell r="P1672" t="str">
            <v>AR A1071/10</v>
          </cell>
          <cell r="Q1672" t="str">
            <v>AR A1214</v>
          </cell>
          <cell r="R1672">
            <v>0</v>
          </cell>
          <cell r="S1672">
            <v>0</v>
          </cell>
          <cell r="T1672">
            <v>0</v>
          </cell>
          <cell r="U1672">
            <v>0</v>
          </cell>
        </row>
        <row r="1673">
          <cell r="B1673" t="str">
            <v>AP27</v>
          </cell>
          <cell r="C1673" t="str">
            <v>AR 6</v>
          </cell>
          <cell r="D1673" t="str">
            <v>AR A134/6</v>
          </cell>
          <cell r="E1673" t="str">
            <v>AR A134/5</v>
          </cell>
          <cell r="F1673" t="str">
            <v>AR A134/4</v>
          </cell>
          <cell r="G1673" t="str">
            <v>AR A1071/1</v>
          </cell>
          <cell r="H1673" t="str">
            <v>AR A1071/2</v>
          </cell>
          <cell r="I1673" t="str">
            <v>AR A1071/3</v>
          </cell>
          <cell r="J1673" t="str">
            <v>AR A1071/4</v>
          </cell>
          <cell r="K1673" t="str">
            <v>AR A1071/5</v>
          </cell>
          <cell r="L1673" t="str">
            <v>AR A1071/6</v>
          </cell>
          <cell r="M1673" t="str">
            <v>AR A1071/7</v>
          </cell>
          <cell r="N1673" t="str">
            <v>AR A1071/8</v>
          </cell>
          <cell r="O1673" t="str">
            <v>AR A1071/9</v>
          </cell>
          <cell r="P1673" t="str">
            <v>AR A1071/10</v>
          </cell>
          <cell r="Q1673" t="str">
            <v>AR A1214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</row>
        <row r="1674">
          <cell r="B1674" t="str">
            <v>AP27</v>
          </cell>
          <cell r="C1674" t="str">
            <v>AR 6</v>
          </cell>
          <cell r="D1674" t="str">
            <v>AR A134/6</v>
          </cell>
          <cell r="E1674" t="str">
            <v>AR A134/5</v>
          </cell>
          <cell r="F1674" t="str">
            <v>AR A134/4</v>
          </cell>
          <cell r="G1674" t="str">
            <v>AR A1071/1</v>
          </cell>
          <cell r="H1674" t="str">
            <v>AR A1071/2</v>
          </cell>
          <cell r="I1674" t="str">
            <v>AR A1071/3</v>
          </cell>
          <cell r="J1674" t="str">
            <v>AR A1071/4</v>
          </cell>
          <cell r="K1674" t="str">
            <v>AR A1071/5</v>
          </cell>
          <cell r="L1674" t="str">
            <v>AR A1071/6</v>
          </cell>
          <cell r="M1674" t="str">
            <v>AR A1071/7</v>
          </cell>
          <cell r="N1674" t="str">
            <v>AR A1071/8</v>
          </cell>
          <cell r="O1674" t="str">
            <v>AR A1071/9</v>
          </cell>
          <cell r="P1674" t="str">
            <v>AR A1071/10</v>
          </cell>
          <cell r="Q1674" t="str">
            <v>AR A1214</v>
          </cell>
          <cell r="R1674">
            <v>0</v>
          </cell>
          <cell r="S1674">
            <v>0</v>
          </cell>
          <cell r="T1674">
            <v>0</v>
          </cell>
          <cell r="U1674">
            <v>0</v>
          </cell>
        </row>
        <row r="1675">
          <cell r="B1675" t="str">
            <v>AP27</v>
          </cell>
          <cell r="C1675" t="str">
            <v>AR 6</v>
          </cell>
          <cell r="D1675" t="str">
            <v>AR A134/6</v>
          </cell>
          <cell r="E1675" t="str">
            <v>AR A134/5</v>
          </cell>
          <cell r="F1675" t="str">
            <v>AR A134/4</v>
          </cell>
          <cell r="G1675" t="str">
            <v>AR A1071/1</v>
          </cell>
          <cell r="H1675" t="str">
            <v>AR A1071/2</v>
          </cell>
          <cell r="I1675" t="str">
            <v>AR A1071/3</v>
          </cell>
          <cell r="J1675" t="str">
            <v>AR A1071/4</v>
          </cell>
          <cell r="K1675" t="str">
            <v>AR A1071/5</v>
          </cell>
          <cell r="L1675" t="str">
            <v>AR A1071/6</v>
          </cell>
          <cell r="M1675" t="str">
            <v>AR A1071/7</v>
          </cell>
          <cell r="N1675" t="str">
            <v>AR A1071/8</v>
          </cell>
          <cell r="O1675" t="str">
            <v>AR A1071/9</v>
          </cell>
          <cell r="P1675" t="str">
            <v>AR A1071/10</v>
          </cell>
          <cell r="Q1675" t="str">
            <v>AR A1214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</row>
        <row r="1676">
          <cell r="B1676" t="str">
            <v>AP27</v>
          </cell>
          <cell r="C1676" t="str">
            <v>AR 6</v>
          </cell>
          <cell r="D1676" t="str">
            <v>AR A134/6</v>
          </cell>
          <cell r="E1676" t="str">
            <v>AR A134/5</v>
          </cell>
          <cell r="F1676" t="str">
            <v>AR A134/4</v>
          </cell>
          <cell r="G1676" t="str">
            <v>AR A1071/1</v>
          </cell>
          <cell r="H1676" t="str">
            <v>AR A1071/2</v>
          </cell>
          <cell r="I1676" t="str">
            <v>AR A1071/3</v>
          </cell>
          <cell r="J1676" t="str">
            <v>AR A1071/4</v>
          </cell>
          <cell r="K1676" t="str">
            <v>AR A1071/5</v>
          </cell>
          <cell r="L1676" t="str">
            <v>AR A1071/6</v>
          </cell>
          <cell r="M1676" t="str">
            <v>AR A1071/7</v>
          </cell>
          <cell r="N1676" t="str">
            <v>AR A1071/8</v>
          </cell>
          <cell r="O1676" t="str">
            <v>AR A1071/9</v>
          </cell>
          <cell r="P1676" t="str">
            <v>AR A1071/10</v>
          </cell>
          <cell r="Q1676" t="str">
            <v>AR A1214</v>
          </cell>
          <cell r="R1676">
            <v>0</v>
          </cell>
          <cell r="S1676">
            <v>0</v>
          </cell>
          <cell r="T1676">
            <v>0</v>
          </cell>
          <cell r="U1676">
            <v>0</v>
          </cell>
        </row>
        <row r="1677">
          <cell r="B1677" t="str">
            <v>AP27</v>
          </cell>
          <cell r="C1677" t="str">
            <v>AR 6</v>
          </cell>
          <cell r="D1677" t="str">
            <v>AR A134/6</v>
          </cell>
          <cell r="E1677" t="str">
            <v>AR A134/5</v>
          </cell>
          <cell r="F1677" t="str">
            <v>AR A134/4</v>
          </cell>
          <cell r="G1677" t="str">
            <v>AR A1071/1</v>
          </cell>
          <cell r="H1677" t="str">
            <v>AR A1071/2</v>
          </cell>
          <cell r="I1677" t="str">
            <v>AR A1071/3</v>
          </cell>
          <cell r="J1677" t="str">
            <v>AR A1071/4</v>
          </cell>
          <cell r="K1677" t="str">
            <v>AR A1071/5</v>
          </cell>
          <cell r="L1677" t="str">
            <v>AR A1071/6</v>
          </cell>
          <cell r="M1677" t="str">
            <v>AR A1071/7</v>
          </cell>
          <cell r="N1677" t="str">
            <v>AR A1071/8</v>
          </cell>
          <cell r="O1677" t="str">
            <v>AR A1071/9</v>
          </cell>
          <cell r="P1677" t="str">
            <v>AR A1071/10</v>
          </cell>
          <cell r="Q1677" t="str">
            <v>AR A1214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</row>
        <row r="1678">
          <cell r="B1678" t="str">
            <v>AP27</v>
          </cell>
          <cell r="C1678" t="str">
            <v>AR 6</v>
          </cell>
          <cell r="D1678" t="str">
            <v>AR A134/6</v>
          </cell>
          <cell r="E1678" t="str">
            <v>AR A134/5</v>
          </cell>
          <cell r="F1678" t="str">
            <v>AR A134/4</v>
          </cell>
          <cell r="G1678" t="str">
            <v>AR A1071/1</v>
          </cell>
          <cell r="H1678" t="str">
            <v>AR A1071/2</v>
          </cell>
          <cell r="I1678" t="str">
            <v>AR A1071/3</v>
          </cell>
          <cell r="J1678" t="str">
            <v>AR A1071/4</v>
          </cell>
          <cell r="K1678" t="str">
            <v>AR A1071/5</v>
          </cell>
          <cell r="L1678" t="str">
            <v>AR A1071/6</v>
          </cell>
          <cell r="M1678" t="str">
            <v>AR A1071/7</v>
          </cell>
          <cell r="N1678" t="str">
            <v>AR A1071/8</v>
          </cell>
          <cell r="O1678" t="str">
            <v>AR A1071/9</v>
          </cell>
          <cell r="P1678" t="str">
            <v>AR A1071/10</v>
          </cell>
          <cell r="Q1678" t="str">
            <v>AR A1214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</row>
        <row r="1679">
          <cell r="B1679" t="str">
            <v>AP27</v>
          </cell>
          <cell r="C1679" t="str">
            <v>AR 6</v>
          </cell>
          <cell r="D1679" t="str">
            <v>AR A134/6</v>
          </cell>
          <cell r="E1679" t="str">
            <v>AR A134/5</v>
          </cell>
          <cell r="F1679" t="str">
            <v>AR A134/4</v>
          </cell>
          <cell r="G1679" t="str">
            <v>AR A1071/1</v>
          </cell>
          <cell r="H1679" t="str">
            <v>AR A1071/2</v>
          </cell>
          <cell r="I1679" t="str">
            <v>AR A1071/3</v>
          </cell>
          <cell r="J1679" t="str">
            <v>AR A1071/4</v>
          </cell>
          <cell r="K1679" t="str">
            <v>AR A1071/5</v>
          </cell>
          <cell r="L1679" t="str">
            <v>AR A1071/6</v>
          </cell>
          <cell r="M1679" t="str">
            <v>AR A1071/7</v>
          </cell>
          <cell r="N1679" t="str">
            <v>AR A1071/8</v>
          </cell>
          <cell r="O1679" t="str">
            <v>AR A1071/9</v>
          </cell>
          <cell r="P1679" t="str">
            <v>AR A1071/10</v>
          </cell>
          <cell r="Q1679" t="str">
            <v>AR A1214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</row>
        <row r="1680">
          <cell r="B1680" t="str">
            <v>AP27</v>
          </cell>
          <cell r="C1680" t="str">
            <v>AR 6</v>
          </cell>
          <cell r="D1680" t="str">
            <v>AR A134/6</v>
          </cell>
          <cell r="E1680" t="str">
            <v>AR A134/5</v>
          </cell>
          <cell r="F1680" t="str">
            <v>AR A134/4</v>
          </cell>
          <cell r="G1680" t="str">
            <v>AR A1071/1</v>
          </cell>
          <cell r="H1680" t="str">
            <v>AR A1071/2</v>
          </cell>
          <cell r="I1680" t="str">
            <v>AR A1071/3</v>
          </cell>
          <cell r="J1680" t="str">
            <v>AR A1071/4</v>
          </cell>
          <cell r="K1680" t="str">
            <v>AR A1071/5</v>
          </cell>
          <cell r="L1680" t="str">
            <v>AR A1071/6</v>
          </cell>
          <cell r="M1680" t="str">
            <v>AR A1071/7</v>
          </cell>
          <cell r="N1680" t="str">
            <v>AR A1071/8</v>
          </cell>
          <cell r="O1680" t="str">
            <v>AR A1071/9</v>
          </cell>
          <cell r="P1680" t="str">
            <v>AR A1071/10</v>
          </cell>
          <cell r="Q1680" t="str">
            <v>AR A1214</v>
          </cell>
          <cell r="R1680">
            <v>0</v>
          </cell>
          <cell r="S1680">
            <v>0</v>
          </cell>
          <cell r="T1680">
            <v>0</v>
          </cell>
          <cell r="U1680">
            <v>0</v>
          </cell>
        </row>
        <row r="1681">
          <cell r="B1681" t="str">
            <v>AP27</v>
          </cell>
          <cell r="C1681" t="str">
            <v>AR 6</v>
          </cell>
          <cell r="D1681" t="str">
            <v>AR A134/6</v>
          </cell>
          <cell r="E1681" t="str">
            <v>AR A134/5</v>
          </cell>
          <cell r="F1681" t="str">
            <v>AR A134/4</v>
          </cell>
          <cell r="G1681" t="str">
            <v>AR A1071/1</v>
          </cell>
          <cell r="H1681" t="str">
            <v>AR A1071/2</v>
          </cell>
          <cell r="I1681" t="str">
            <v>AR A1071/3</v>
          </cell>
          <cell r="J1681" t="str">
            <v>AR A1071/4</v>
          </cell>
          <cell r="K1681" t="str">
            <v>AR A1071/5</v>
          </cell>
          <cell r="L1681" t="str">
            <v>AR A1071/6</v>
          </cell>
          <cell r="M1681" t="str">
            <v>AR A1071/7</v>
          </cell>
          <cell r="N1681" t="str">
            <v>AR A1071/8</v>
          </cell>
          <cell r="O1681" t="str">
            <v>AR A1071/9</v>
          </cell>
          <cell r="P1681" t="str">
            <v>AR A1071/10</v>
          </cell>
          <cell r="Q1681" t="str">
            <v>AR A1214</v>
          </cell>
          <cell r="R1681">
            <v>0</v>
          </cell>
          <cell r="S1681">
            <v>0</v>
          </cell>
          <cell r="T1681">
            <v>0</v>
          </cell>
          <cell r="U1681">
            <v>0</v>
          </cell>
        </row>
        <row r="1682">
          <cell r="B1682" t="str">
            <v>AP27</v>
          </cell>
          <cell r="C1682" t="str">
            <v>AR 6</v>
          </cell>
          <cell r="D1682" t="str">
            <v>AR A134/6</v>
          </cell>
          <cell r="E1682" t="str">
            <v>AR A134/5</v>
          </cell>
          <cell r="F1682" t="str">
            <v>AR A134/4</v>
          </cell>
          <cell r="G1682" t="str">
            <v>AR A1071/1</v>
          </cell>
          <cell r="H1682" t="str">
            <v>AR A1071/2</v>
          </cell>
          <cell r="I1682" t="str">
            <v>AR A1071/3</v>
          </cell>
          <cell r="J1682" t="str">
            <v>AR A1071/4</v>
          </cell>
          <cell r="K1682" t="str">
            <v>AR A1071/5</v>
          </cell>
          <cell r="L1682" t="str">
            <v>AR A1071/6</v>
          </cell>
          <cell r="M1682" t="str">
            <v>AR A1071/7</v>
          </cell>
          <cell r="N1682" t="str">
            <v>AR A1071/8</v>
          </cell>
          <cell r="O1682" t="str">
            <v>AR A1071/9</v>
          </cell>
          <cell r="P1682" t="str">
            <v>AR A1071/10</v>
          </cell>
          <cell r="Q1682" t="str">
            <v>AR A1214</v>
          </cell>
          <cell r="R1682">
            <v>0</v>
          </cell>
          <cell r="S1682">
            <v>0</v>
          </cell>
          <cell r="T1682">
            <v>0</v>
          </cell>
          <cell r="U1682">
            <v>0</v>
          </cell>
        </row>
        <row r="1683">
          <cell r="B1683" t="str">
            <v>AP27</v>
          </cell>
          <cell r="C1683" t="str">
            <v>AR 6</v>
          </cell>
          <cell r="D1683" t="str">
            <v>AR A134/6</v>
          </cell>
          <cell r="E1683" t="str">
            <v>AR A134/5</v>
          </cell>
          <cell r="F1683" t="str">
            <v>AR A134/4</v>
          </cell>
          <cell r="G1683" t="str">
            <v>AR A1071/1</v>
          </cell>
          <cell r="H1683" t="str">
            <v>AR A1071/2</v>
          </cell>
          <cell r="I1683" t="str">
            <v>AR A1071/3</v>
          </cell>
          <cell r="J1683" t="str">
            <v>AR A1071/4</v>
          </cell>
          <cell r="K1683" t="str">
            <v>AR A1071/5</v>
          </cell>
          <cell r="L1683" t="str">
            <v>AR A1071/6</v>
          </cell>
          <cell r="M1683" t="str">
            <v>AR A1071/7</v>
          </cell>
          <cell r="N1683" t="str">
            <v>AR A1071/8</v>
          </cell>
          <cell r="O1683" t="str">
            <v>AR A1071/9</v>
          </cell>
          <cell r="P1683" t="str">
            <v>AR A1071/10</v>
          </cell>
          <cell r="Q1683" t="str">
            <v>AR A1214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</row>
        <row r="1684">
          <cell r="B1684" t="str">
            <v>AP27</v>
          </cell>
          <cell r="C1684" t="str">
            <v>AR 6</v>
          </cell>
          <cell r="D1684" t="str">
            <v>AR A134/6</v>
          </cell>
          <cell r="E1684" t="str">
            <v>AR A134/5</v>
          </cell>
          <cell r="F1684" t="str">
            <v>AR A134/4</v>
          </cell>
          <cell r="G1684" t="str">
            <v>AR A1071/1</v>
          </cell>
          <cell r="H1684" t="str">
            <v>AR A1071/2</v>
          </cell>
          <cell r="I1684" t="str">
            <v>AR A1071/3</v>
          </cell>
          <cell r="J1684" t="str">
            <v>AR A1071/4</v>
          </cell>
          <cell r="K1684" t="str">
            <v>AR A1071/5</v>
          </cell>
          <cell r="L1684" t="str">
            <v>AR A1071/6</v>
          </cell>
          <cell r="M1684" t="str">
            <v>AR A1071/7</v>
          </cell>
          <cell r="N1684" t="str">
            <v>AR A1071/8</v>
          </cell>
          <cell r="O1684" t="str">
            <v>AR A1071/9</v>
          </cell>
          <cell r="P1684" t="str">
            <v>AR A1071/10</v>
          </cell>
          <cell r="Q1684" t="str">
            <v>AR A1214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</row>
        <row r="1685">
          <cell r="B1685" t="str">
            <v>AP27</v>
          </cell>
          <cell r="C1685" t="str">
            <v>AR 6</v>
          </cell>
          <cell r="D1685" t="str">
            <v>AR A134/6</v>
          </cell>
          <cell r="E1685" t="str">
            <v>AR A134/5</v>
          </cell>
          <cell r="F1685" t="str">
            <v>AR A134/4</v>
          </cell>
          <cell r="G1685" t="str">
            <v>AR A1071/1</v>
          </cell>
          <cell r="H1685" t="str">
            <v>AR A1071/2</v>
          </cell>
          <cell r="I1685" t="str">
            <v>AR A1071/3</v>
          </cell>
          <cell r="J1685" t="str">
            <v>AR A1071/4</v>
          </cell>
          <cell r="K1685" t="str">
            <v>AR A1071/5</v>
          </cell>
          <cell r="L1685" t="str">
            <v>AR A1071/6</v>
          </cell>
          <cell r="M1685" t="str">
            <v>AR A1071/7</v>
          </cell>
          <cell r="N1685" t="str">
            <v>AR A1071/8</v>
          </cell>
          <cell r="O1685" t="str">
            <v>AR A1071/9</v>
          </cell>
          <cell r="P1685" t="str">
            <v>AR A1071/10</v>
          </cell>
          <cell r="Q1685" t="str">
            <v>AR A1214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</row>
        <row r="1686">
          <cell r="B1686" t="str">
            <v>AP28</v>
          </cell>
          <cell r="C1686" t="str">
            <v>AR 6</v>
          </cell>
          <cell r="D1686" t="str">
            <v>AR A134/6</v>
          </cell>
          <cell r="E1686" t="str">
            <v>AR A134/5</v>
          </cell>
          <cell r="F1686" t="str">
            <v>AR A134/4</v>
          </cell>
          <cell r="G1686" t="str">
            <v>AR A1071/1</v>
          </cell>
          <cell r="H1686" t="str">
            <v>AR A1071/2</v>
          </cell>
          <cell r="I1686" t="str">
            <v>AR A1071/3</v>
          </cell>
          <cell r="J1686" t="str">
            <v>AR A1071/4</v>
          </cell>
          <cell r="K1686" t="str">
            <v>AR A1071/5</v>
          </cell>
          <cell r="L1686" t="str">
            <v>AR A1071/6</v>
          </cell>
          <cell r="M1686" t="str">
            <v>AR A1071/7</v>
          </cell>
          <cell r="N1686" t="str">
            <v>AR A1071/8</v>
          </cell>
          <cell r="O1686" t="str">
            <v>AR A1071/9</v>
          </cell>
          <cell r="P1686" t="str">
            <v>AR A1071/10</v>
          </cell>
          <cell r="Q1686" t="str">
            <v>AR A1214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</row>
        <row r="1687">
          <cell r="B1687" t="str">
            <v>AP28</v>
          </cell>
          <cell r="C1687" t="str">
            <v>AR 6</v>
          </cell>
          <cell r="D1687" t="str">
            <v>AR A134/6</v>
          </cell>
          <cell r="E1687" t="str">
            <v>AR A134/5</v>
          </cell>
          <cell r="F1687" t="str">
            <v>AR A134/4</v>
          </cell>
          <cell r="G1687" t="str">
            <v>AR A1071/1</v>
          </cell>
          <cell r="H1687" t="str">
            <v>AR A1071/2</v>
          </cell>
          <cell r="I1687" t="str">
            <v>AR A1071/3</v>
          </cell>
          <cell r="J1687" t="str">
            <v>AR A1071/4</v>
          </cell>
          <cell r="K1687" t="str">
            <v>AR A1071/5</v>
          </cell>
          <cell r="L1687" t="str">
            <v>AR A1071/6</v>
          </cell>
          <cell r="M1687" t="str">
            <v>AR A1071/7</v>
          </cell>
          <cell r="N1687" t="str">
            <v>AR A1071/8</v>
          </cell>
          <cell r="O1687" t="str">
            <v>AR A1071/9</v>
          </cell>
          <cell r="P1687" t="str">
            <v>AR A1071/10</v>
          </cell>
          <cell r="Q1687" t="str">
            <v>AR A1214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</row>
        <row r="1688">
          <cell r="B1688" t="str">
            <v>AP28</v>
          </cell>
          <cell r="C1688" t="str">
            <v>AR 6</v>
          </cell>
          <cell r="D1688" t="str">
            <v>AR A134/6</v>
          </cell>
          <cell r="E1688" t="str">
            <v>AR A134/5</v>
          </cell>
          <cell r="F1688" t="str">
            <v>AR A134/4</v>
          </cell>
          <cell r="G1688" t="str">
            <v>AR A1071/1</v>
          </cell>
          <cell r="H1688" t="str">
            <v>AR A1071/2</v>
          </cell>
          <cell r="I1688" t="str">
            <v>AR A1071/3</v>
          </cell>
          <cell r="J1688" t="str">
            <v>AR A1071/4</v>
          </cell>
          <cell r="K1688" t="str">
            <v>AR A1071/5</v>
          </cell>
          <cell r="L1688" t="str">
            <v>AR A1071/6</v>
          </cell>
          <cell r="M1688" t="str">
            <v>AR A1071/7</v>
          </cell>
          <cell r="N1688" t="str">
            <v>AR A1071/8</v>
          </cell>
          <cell r="O1688" t="str">
            <v>AR A1071/9</v>
          </cell>
          <cell r="P1688" t="str">
            <v>AR A1071/10</v>
          </cell>
          <cell r="Q1688" t="str">
            <v>AR A1214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</row>
        <row r="1689">
          <cell r="B1689" t="str">
            <v>AP28</v>
          </cell>
          <cell r="C1689" t="str">
            <v>AR 6</v>
          </cell>
          <cell r="D1689" t="str">
            <v>AR A134/6</v>
          </cell>
          <cell r="E1689" t="str">
            <v>AR A134/5</v>
          </cell>
          <cell r="F1689" t="str">
            <v>AR A134/4</v>
          </cell>
          <cell r="G1689" t="str">
            <v>AR A1071/1</v>
          </cell>
          <cell r="H1689" t="str">
            <v>AR A1071/2</v>
          </cell>
          <cell r="I1689" t="str">
            <v>AR A1071/3</v>
          </cell>
          <cell r="J1689" t="str">
            <v>AR A1071/4</v>
          </cell>
          <cell r="K1689" t="str">
            <v>AR A1071/5</v>
          </cell>
          <cell r="L1689" t="str">
            <v>AR A1071/6</v>
          </cell>
          <cell r="M1689" t="str">
            <v>AR A1071/7</v>
          </cell>
          <cell r="N1689" t="str">
            <v>AR A1071/8</v>
          </cell>
          <cell r="O1689" t="str">
            <v>AR A1071/9</v>
          </cell>
          <cell r="P1689" t="str">
            <v>AR A1071/10</v>
          </cell>
          <cell r="Q1689" t="str">
            <v>AR A1214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</row>
        <row r="1690">
          <cell r="B1690" t="str">
            <v>AP28</v>
          </cell>
          <cell r="C1690" t="str">
            <v>AR 6</v>
          </cell>
          <cell r="D1690" t="str">
            <v>AR A134/6</v>
          </cell>
          <cell r="E1690" t="str">
            <v>AR A134/5</v>
          </cell>
          <cell r="F1690" t="str">
            <v>AR A134/4</v>
          </cell>
          <cell r="G1690" t="str">
            <v>AR A1071/1</v>
          </cell>
          <cell r="H1690" t="str">
            <v>AR A1071/2</v>
          </cell>
          <cell r="I1690" t="str">
            <v>AR A1071/3</v>
          </cell>
          <cell r="J1690" t="str">
            <v>AR A1071/4</v>
          </cell>
          <cell r="K1690" t="str">
            <v>AR A1071/5</v>
          </cell>
          <cell r="L1690" t="str">
            <v>AR A1071/6</v>
          </cell>
          <cell r="M1690" t="str">
            <v>AR A1071/7</v>
          </cell>
          <cell r="N1690" t="str">
            <v>AR A1071/8</v>
          </cell>
          <cell r="O1690" t="str">
            <v>AR A1071/9</v>
          </cell>
          <cell r="P1690" t="str">
            <v>AR A1071/10</v>
          </cell>
          <cell r="Q1690" t="str">
            <v>AR A1214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</row>
        <row r="1691">
          <cell r="B1691" t="str">
            <v>AP28</v>
          </cell>
          <cell r="C1691" t="str">
            <v>AR 6</v>
          </cell>
          <cell r="D1691" t="str">
            <v>AR A134/6</v>
          </cell>
          <cell r="E1691" t="str">
            <v>AR A134/5</v>
          </cell>
          <cell r="F1691" t="str">
            <v>AR A134/4</v>
          </cell>
          <cell r="G1691" t="str">
            <v>AR A1071/1</v>
          </cell>
          <cell r="H1691" t="str">
            <v>AR A1071/2</v>
          </cell>
          <cell r="I1691" t="str">
            <v>AR A1071/3</v>
          </cell>
          <cell r="J1691" t="str">
            <v>AR A1071/4</v>
          </cell>
          <cell r="K1691" t="str">
            <v>AR A1071/5</v>
          </cell>
          <cell r="L1691" t="str">
            <v>AR A1071/6</v>
          </cell>
          <cell r="M1691" t="str">
            <v>AR A1071/7</v>
          </cell>
          <cell r="N1691" t="str">
            <v>AR A1071/8</v>
          </cell>
          <cell r="O1691" t="str">
            <v>AR A1071/9</v>
          </cell>
          <cell r="P1691" t="str">
            <v>AR A1071/10</v>
          </cell>
          <cell r="Q1691" t="str">
            <v>AR A1214</v>
          </cell>
          <cell r="R1691">
            <v>0</v>
          </cell>
          <cell r="S1691">
            <v>0</v>
          </cell>
          <cell r="T1691">
            <v>0</v>
          </cell>
          <cell r="U1691">
            <v>0</v>
          </cell>
        </row>
        <row r="1692">
          <cell r="B1692" t="str">
            <v>AP28</v>
          </cell>
          <cell r="C1692" t="str">
            <v>AR 6</v>
          </cell>
          <cell r="D1692" t="str">
            <v>AR A134/6</v>
          </cell>
          <cell r="E1692" t="str">
            <v>AR A134/5</v>
          </cell>
          <cell r="F1692" t="str">
            <v>AR A134/4</v>
          </cell>
          <cell r="G1692" t="str">
            <v>AR A1071/1</v>
          </cell>
          <cell r="H1692" t="str">
            <v>AR A1071/2</v>
          </cell>
          <cell r="I1692" t="str">
            <v>AR A1071/3</v>
          </cell>
          <cell r="J1692" t="str">
            <v>AR A1071/4</v>
          </cell>
          <cell r="K1692" t="str">
            <v>AR A1071/5</v>
          </cell>
          <cell r="L1692" t="str">
            <v>AR A1071/6</v>
          </cell>
          <cell r="M1692" t="str">
            <v>AR A1071/7</v>
          </cell>
          <cell r="N1692" t="str">
            <v>AR A1071/8</v>
          </cell>
          <cell r="O1692" t="str">
            <v>AR A1071/9</v>
          </cell>
          <cell r="P1692" t="str">
            <v>AR A1071/10</v>
          </cell>
          <cell r="Q1692" t="str">
            <v>AR A1214</v>
          </cell>
          <cell r="R1692">
            <v>0</v>
          </cell>
          <cell r="S1692">
            <v>0</v>
          </cell>
          <cell r="T1692">
            <v>0</v>
          </cell>
          <cell r="U1692">
            <v>0</v>
          </cell>
        </row>
        <row r="1693">
          <cell r="B1693" t="str">
            <v>AP28</v>
          </cell>
          <cell r="C1693" t="str">
            <v>AR 6</v>
          </cell>
          <cell r="D1693" t="str">
            <v>AR A134/6</v>
          </cell>
          <cell r="E1693" t="str">
            <v>AR A134/5</v>
          </cell>
          <cell r="F1693" t="str">
            <v>AR A134/4</v>
          </cell>
          <cell r="G1693" t="str">
            <v>AR A1071/1</v>
          </cell>
          <cell r="H1693" t="str">
            <v>AR A1071/2</v>
          </cell>
          <cell r="I1693" t="str">
            <v>AR A1071/3</v>
          </cell>
          <cell r="J1693" t="str">
            <v>AR A1071/4</v>
          </cell>
          <cell r="K1693" t="str">
            <v>AR A1071/5</v>
          </cell>
          <cell r="L1693" t="str">
            <v>AR A1071/6</v>
          </cell>
          <cell r="M1693" t="str">
            <v>AR A1071/7</v>
          </cell>
          <cell r="N1693" t="str">
            <v>AR A1071/8</v>
          </cell>
          <cell r="O1693" t="str">
            <v>AR A1071/9</v>
          </cell>
          <cell r="P1693" t="str">
            <v>AR A1071/10</v>
          </cell>
          <cell r="Q1693" t="str">
            <v>AR A1214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</row>
        <row r="1694">
          <cell r="B1694" t="str">
            <v>AP28</v>
          </cell>
          <cell r="C1694" t="str">
            <v>AR 6</v>
          </cell>
          <cell r="D1694" t="str">
            <v>AR A134/6</v>
          </cell>
          <cell r="E1694" t="str">
            <v>AR A134/5</v>
          </cell>
          <cell r="F1694" t="str">
            <v>AR A134/4</v>
          </cell>
          <cell r="G1694" t="str">
            <v>AR A1071/1</v>
          </cell>
          <cell r="H1694" t="str">
            <v>AR A1071/2</v>
          </cell>
          <cell r="I1694" t="str">
            <v>AR A1071/3</v>
          </cell>
          <cell r="J1694" t="str">
            <v>AR A1071/4</v>
          </cell>
          <cell r="K1694" t="str">
            <v>AR A1071/5</v>
          </cell>
          <cell r="L1694" t="str">
            <v>AR A1071/6</v>
          </cell>
          <cell r="M1694" t="str">
            <v>AR A1071/7</v>
          </cell>
          <cell r="N1694" t="str">
            <v>AR A1071/8</v>
          </cell>
          <cell r="O1694" t="str">
            <v>AR A1071/9</v>
          </cell>
          <cell r="P1694" t="str">
            <v>AR A1071/10</v>
          </cell>
          <cell r="Q1694" t="str">
            <v>AR A1214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</row>
        <row r="1695">
          <cell r="B1695" t="str">
            <v>AP28</v>
          </cell>
          <cell r="C1695" t="str">
            <v>AR 6</v>
          </cell>
          <cell r="D1695" t="str">
            <v>AR A134/6</v>
          </cell>
          <cell r="E1695" t="str">
            <v>AR A134/5</v>
          </cell>
          <cell r="F1695" t="str">
            <v>AR A134/4</v>
          </cell>
          <cell r="G1695" t="str">
            <v>AR A1071/1</v>
          </cell>
          <cell r="H1695" t="str">
            <v>AR A1071/2</v>
          </cell>
          <cell r="I1695" t="str">
            <v>AR A1071/3</v>
          </cell>
          <cell r="J1695" t="str">
            <v>AR A1071/4</v>
          </cell>
          <cell r="K1695" t="str">
            <v>AR A1071/5</v>
          </cell>
          <cell r="L1695" t="str">
            <v>AR A1071/6</v>
          </cell>
          <cell r="M1695" t="str">
            <v>AR A1071/7</v>
          </cell>
          <cell r="N1695" t="str">
            <v>AR A1071/8</v>
          </cell>
          <cell r="O1695" t="str">
            <v>AR A1071/9</v>
          </cell>
          <cell r="P1695" t="str">
            <v>AR A1071/10</v>
          </cell>
          <cell r="Q1695" t="str">
            <v>AR A1214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</row>
        <row r="1696">
          <cell r="B1696" t="str">
            <v>AP28</v>
          </cell>
          <cell r="C1696" t="str">
            <v>AR 6</v>
          </cell>
          <cell r="D1696" t="str">
            <v>AR A134/6</v>
          </cell>
          <cell r="E1696" t="str">
            <v>AR A134/5</v>
          </cell>
          <cell r="F1696" t="str">
            <v>AR A134/4</v>
          </cell>
          <cell r="G1696" t="str">
            <v>AR A1071/1</v>
          </cell>
          <cell r="H1696" t="str">
            <v>AR A1071/2</v>
          </cell>
          <cell r="I1696" t="str">
            <v>AR A1071/3</v>
          </cell>
          <cell r="J1696" t="str">
            <v>AR A1071/4</v>
          </cell>
          <cell r="K1696" t="str">
            <v>AR A1071/5</v>
          </cell>
          <cell r="L1696" t="str">
            <v>AR A1071/6</v>
          </cell>
          <cell r="M1696" t="str">
            <v>AR A1071/7</v>
          </cell>
          <cell r="N1696" t="str">
            <v>AR A1071/8</v>
          </cell>
          <cell r="O1696" t="str">
            <v>AR A1071/9</v>
          </cell>
          <cell r="P1696" t="str">
            <v>AR A1071/10</v>
          </cell>
          <cell r="Q1696" t="str">
            <v>AR A1214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</row>
        <row r="1697">
          <cell r="B1697" t="str">
            <v>AP28</v>
          </cell>
          <cell r="C1697" t="str">
            <v>AR 6</v>
          </cell>
          <cell r="D1697" t="str">
            <v>AR A134/6</v>
          </cell>
          <cell r="E1697" t="str">
            <v>AR A134/5</v>
          </cell>
          <cell r="F1697" t="str">
            <v>AR A134/4</v>
          </cell>
          <cell r="G1697" t="str">
            <v>AR A1071/1</v>
          </cell>
          <cell r="H1697" t="str">
            <v>AR A1071/2</v>
          </cell>
          <cell r="I1697" t="str">
            <v>AR A1071/3</v>
          </cell>
          <cell r="J1697" t="str">
            <v>AR A1071/4</v>
          </cell>
          <cell r="K1697" t="str">
            <v>AR A1071/5</v>
          </cell>
          <cell r="L1697" t="str">
            <v>AR A1071/6</v>
          </cell>
          <cell r="M1697" t="str">
            <v>AR A1071/7</v>
          </cell>
          <cell r="N1697" t="str">
            <v>AR A1071/8</v>
          </cell>
          <cell r="O1697" t="str">
            <v>AR A1071/9</v>
          </cell>
          <cell r="P1697" t="str">
            <v>AR A1071/10</v>
          </cell>
          <cell r="Q1697" t="str">
            <v>AR A1214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</row>
        <row r="1698">
          <cell r="B1698" t="str">
            <v>AP28</v>
          </cell>
          <cell r="C1698" t="str">
            <v>AR 6</v>
          </cell>
          <cell r="D1698" t="str">
            <v>AR A134/6</v>
          </cell>
          <cell r="E1698" t="str">
            <v>AR A134/5</v>
          </cell>
          <cell r="F1698" t="str">
            <v>AR A134/4</v>
          </cell>
          <cell r="G1698" t="str">
            <v>AR A1071/1</v>
          </cell>
          <cell r="H1698" t="str">
            <v>AR A1071/2</v>
          </cell>
          <cell r="I1698" t="str">
            <v>AR A1071/3</v>
          </cell>
          <cell r="J1698" t="str">
            <v>AR A1071/4</v>
          </cell>
          <cell r="K1698" t="str">
            <v>AR A1071/5</v>
          </cell>
          <cell r="L1698" t="str">
            <v>AR A1071/6</v>
          </cell>
          <cell r="M1698" t="str">
            <v>AR A1071/7</v>
          </cell>
          <cell r="N1698" t="str">
            <v>AR A1071/8</v>
          </cell>
          <cell r="O1698" t="str">
            <v>AR A1071/9</v>
          </cell>
          <cell r="P1698" t="str">
            <v>AR A1071/10</v>
          </cell>
          <cell r="Q1698" t="str">
            <v>AR A1214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</row>
        <row r="1699">
          <cell r="B1699" t="str">
            <v>AP29</v>
          </cell>
          <cell r="C1699" t="str">
            <v>AR 5</v>
          </cell>
          <cell r="D1699" t="str">
            <v>AR 6</v>
          </cell>
          <cell r="E1699" t="str">
            <v>AR A134/6</v>
          </cell>
          <cell r="F1699" t="str">
            <v>AR A134/5</v>
          </cell>
          <cell r="G1699" t="str">
            <v>AR A134/4</v>
          </cell>
          <cell r="H1699" t="str">
            <v>AR A1071/1</v>
          </cell>
          <cell r="I1699" t="str">
            <v>AR A1071/2</v>
          </cell>
          <cell r="J1699" t="str">
            <v>AR A1071/3</v>
          </cell>
          <cell r="K1699" t="str">
            <v>AR A1071/4</v>
          </cell>
          <cell r="L1699" t="str">
            <v>AR A1071/5</v>
          </cell>
          <cell r="M1699" t="str">
            <v>AR A1071/6</v>
          </cell>
          <cell r="N1699" t="str">
            <v>AR A1071/7</v>
          </cell>
          <cell r="O1699" t="str">
            <v>AR A1071/8</v>
          </cell>
          <cell r="P1699" t="str">
            <v>AR A1071/9</v>
          </cell>
          <cell r="Q1699" t="str">
            <v>AR A1071/10</v>
          </cell>
          <cell r="R1699" t="str">
            <v>AR A1214</v>
          </cell>
          <cell r="S1699">
            <v>0</v>
          </cell>
          <cell r="T1699">
            <v>0</v>
          </cell>
          <cell r="U1699">
            <v>0</v>
          </cell>
        </row>
        <row r="1700">
          <cell r="B1700" t="str">
            <v>AP29</v>
          </cell>
          <cell r="C1700" t="str">
            <v>AR 5</v>
          </cell>
          <cell r="D1700" t="str">
            <v>AR 6</v>
          </cell>
          <cell r="E1700" t="str">
            <v>AR A134/6</v>
          </cell>
          <cell r="F1700" t="str">
            <v>AR A134/5</v>
          </cell>
          <cell r="G1700" t="str">
            <v>AR A134/4</v>
          </cell>
          <cell r="H1700" t="str">
            <v>AR A1071/1</v>
          </cell>
          <cell r="I1700" t="str">
            <v>AR A1071/2</v>
          </cell>
          <cell r="J1700" t="str">
            <v>AR A1071/3</v>
          </cell>
          <cell r="K1700" t="str">
            <v>AR A1071/4</v>
          </cell>
          <cell r="L1700" t="str">
            <v>AR A1071/5</v>
          </cell>
          <cell r="M1700" t="str">
            <v>AR A1071/6</v>
          </cell>
          <cell r="N1700" t="str">
            <v>AR A1071/7</v>
          </cell>
          <cell r="O1700" t="str">
            <v>AR A1071/8</v>
          </cell>
          <cell r="P1700" t="str">
            <v>AR A1071/9</v>
          </cell>
          <cell r="Q1700" t="str">
            <v>AR A1071/10</v>
          </cell>
          <cell r="R1700" t="str">
            <v>AR A1214</v>
          </cell>
          <cell r="S1700">
            <v>0</v>
          </cell>
          <cell r="T1700">
            <v>0</v>
          </cell>
          <cell r="U1700">
            <v>0</v>
          </cell>
        </row>
        <row r="1701">
          <cell r="B1701" t="str">
            <v>AP29</v>
          </cell>
          <cell r="C1701" t="str">
            <v>AR 5</v>
          </cell>
          <cell r="D1701" t="str">
            <v>AR 6</v>
          </cell>
          <cell r="E1701" t="str">
            <v>AR A134/6</v>
          </cell>
          <cell r="F1701" t="str">
            <v>AR A134/5</v>
          </cell>
          <cell r="G1701" t="str">
            <v>AR A134/4</v>
          </cell>
          <cell r="H1701" t="str">
            <v>AR A1071/1</v>
          </cell>
          <cell r="I1701" t="str">
            <v>AR A1071/2</v>
          </cell>
          <cell r="J1701" t="str">
            <v>AR A1071/3</v>
          </cell>
          <cell r="K1701" t="str">
            <v>AR A1071/4</v>
          </cell>
          <cell r="L1701" t="str">
            <v>AR A1071/5</v>
          </cell>
          <cell r="M1701" t="str">
            <v>AR A1071/6</v>
          </cell>
          <cell r="N1701" t="str">
            <v>AR A1071/7</v>
          </cell>
          <cell r="O1701" t="str">
            <v>AR A1071/8</v>
          </cell>
          <cell r="P1701" t="str">
            <v>AR A1071/9</v>
          </cell>
          <cell r="Q1701" t="str">
            <v>AR A1071/10</v>
          </cell>
          <cell r="R1701" t="str">
            <v>AR A1214</v>
          </cell>
          <cell r="S1701">
            <v>0</v>
          </cell>
          <cell r="T1701">
            <v>0</v>
          </cell>
          <cell r="U1701">
            <v>0</v>
          </cell>
        </row>
        <row r="1702">
          <cell r="B1702" t="str">
            <v>AP29</v>
          </cell>
          <cell r="C1702" t="str">
            <v>AR 5</v>
          </cell>
          <cell r="D1702" t="str">
            <v>AR 6</v>
          </cell>
          <cell r="E1702" t="str">
            <v>AR A134/6</v>
          </cell>
          <cell r="F1702" t="str">
            <v>AR A134/5</v>
          </cell>
          <cell r="G1702" t="str">
            <v>AR A134/4</v>
          </cell>
          <cell r="H1702" t="str">
            <v>AR A1071/1</v>
          </cell>
          <cell r="I1702" t="str">
            <v>AR A1071/2</v>
          </cell>
          <cell r="J1702" t="str">
            <v>AR A1071/3</v>
          </cell>
          <cell r="K1702" t="str">
            <v>AR A1071/4</v>
          </cell>
          <cell r="L1702" t="str">
            <v>AR A1071/5</v>
          </cell>
          <cell r="M1702" t="str">
            <v>AR A1071/6</v>
          </cell>
          <cell r="N1702" t="str">
            <v>AR A1071/7</v>
          </cell>
          <cell r="O1702" t="str">
            <v>AR A1071/8</v>
          </cell>
          <cell r="P1702" t="str">
            <v>AR A1071/9</v>
          </cell>
          <cell r="Q1702" t="str">
            <v>AR A1071/10</v>
          </cell>
          <cell r="R1702" t="str">
            <v>AR A1214</v>
          </cell>
          <cell r="S1702">
            <v>0</v>
          </cell>
          <cell r="T1702">
            <v>0</v>
          </cell>
          <cell r="U1702">
            <v>0</v>
          </cell>
        </row>
        <row r="1703">
          <cell r="B1703" t="str">
            <v>AP29</v>
          </cell>
          <cell r="C1703" t="str">
            <v>AR 5</v>
          </cell>
          <cell r="D1703" t="str">
            <v>AR 6</v>
          </cell>
          <cell r="E1703" t="str">
            <v>AR A134/6</v>
          </cell>
          <cell r="F1703" t="str">
            <v>AR A134/5</v>
          </cell>
          <cell r="G1703" t="str">
            <v>AR A134/4</v>
          </cell>
          <cell r="H1703" t="str">
            <v>AR A1071/1</v>
          </cell>
          <cell r="I1703" t="str">
            <v>AR A1071/2</v>
          </cell>
          <cell r="J1703" t="str">
            <v>AR A1071/3</v>
          </cell>
          <cell r="K1703" t="str">
            <v>AR A1071/4</v>
          </cell>
          <cell r="L1703" t="str">
            <v>AR A1071/5</v>
          </cell>
          <cell r="M1703" t="str">
            <v>AR A1071/6</v>
          </cell>
          <cell r="N1703" t="str">
            <v>AR A1071/7</v>
          </cell>
          <cell r="O1703" t="str">
            <v>AR A1071/8</v>
          </cell>
          <cell r="P1703" t="str">
            <v>AR A1071/9</v>
          </cell>
          <cell r="Q1703" t="str">
            <v>AR A1071/10</v>
          </cell>
          <cell r="R1703" t="str">
            <v>AR A1214</v>
          </cell>
          <cell r="S1703">
            <v>0</v>
          </cell>
          <cell r="T1703">
            <v>0</v>
          </cell>
          <cell r="U1703">
            <v>0</v>
          </cell>
        </row>
        <row r="1704">
          <cell r="B1704" t="str">
            <v>AP29</v>
          </cell>
          <cell r="C1704" t="str">
            <v>AR 5</v>
          </cell>
          <cell r="D1704" t="str">
            <v>AR 6</v>
          </cell>
          <cell r="E1704" t="str">
            <v>AR A134/6</v>
          </cell>
          <cell r="F1704" t="str">
            <v>AR A134/5</v>
          </cell>
          <cell r="G1704" t="str">
            <v>AR A134/4</v>
          </cell>
          <cell r="H1704" t="str">
            <v>AR A1071/1</v>
          </cell>
          <cell r="I1704" t="str">
            <v>AR A1071/2</v>
          </cell>
          <cell r="J1704" t="str">
            <v>AR A1071/3</v>
          </cell>
          <cell r="K1704" t="str">
            <v>AR A1071/4</v>
          </cell>
          <cell r="L1704" t="str">
            <v>AR A1071/5</v>
          </cell>
          <cell r="M1704" t="str">
            <v>AR A1071/6</v>
          </cell>
          <cell r="N1704" t="str">
            <v>AR A1071/7</v>
          </cell>
          <cell r="O1704" t="str">
            <v>AR A1071/8</v>
          </cell>
          <cell r="P1704" t="str">
            <v>AR A1071/9</v>
          </cell>
          <cell r="Q1704" t="str">
            <v>AR A1071/10</v>
          </cell>
          <cell r="R1704" t="str">
            <v>AR A1214</v>
          </cell>
          <cell r="S1704">
            <v>0</v>
          </cell>
          <cell r="T1704">
            <v>0</v>
          </cell>
          <cell r="U1704">
            <v>0</v>
          </cell>
        </row>
        <row r="1705">
          <cell r="B1705" t="str">
            <v>AP29</v>
          </cell>
          <cell r="C1705" t="str">
            <v>AR 5</v>
          </cell>
          <cell r="D1705" t="str">
            <v>AR 6</v>
          </cell>
          <cell r="E1705" t="str">
            <v>AR A134/6</v>
          </cell>
          <cell r="F1705" t="str">
            <v>AR A134/5</v>
          </cell>
          <cell r="G1705" t="str">
            <v>AR A134/4</v>
          </cell>
          <cell r="H1705" t="str">
            <v>AR A1071/1</v>
          </cell>
          <cell r="I1705" t="str">
            <v>AR A1071/2</v>
          </cell>
          <cell r="J1705" t="str">
            <v>AR A1071/3</v>
          </cell>
          <cell r="K1705" t="str">
            <v>AR A1071/4</v>
          </cell>
          <cell r="L1705" t="str">
            <v>AR A1071/5</v>
          </cell>
          <cell r="M1705" t="str">
            <v>AR A1071/6</v>
          </cell>
          <cell r="N1705" t="str">
            <v>AR A1071/7</v>
          </cell>
          <cell r="O1705" t="str">
            <v>AR A1071/8</v>
          </cell>
          <cell r="P1705" t="str">
            <v>AR A1071/9</v>
          </cell>
          <cell r="Q1705" t="str">
            <v>AR A1071/10</v>
          </cell>
          <cell r="R1705" t="str">
            <v>AR A1214</v>
          </cell>
          <cell r="S1705">
            <v>0</v>
          </cell>
          <cell r="T1705">
            <v>0</v>
          </cell>
          <cell r="U1705">
            <v>0</v>
          </cell>
        </row>
        <row r="1706">
          <cell r="B1706" t="str">
            <v>AP29</v>
          </cell>
          <cell r="C1706" t="str">
            <v>AR 5</v>
          </cell>
          <cell r="D1706" t="str">
            <v>AR 6</v>
          </cell>
          <cell r="E1706" t="str">
            <v>AR A134/6</v>
          </cell>
          <cell r="F1706" t="str">
            <v>AR A134/5</v>
          </cell>
          <cell r="G1706" t="str">
            <v>AR A134/4</v>
          </cell>
          <cell r="H1706" t="str">
            <v>AR A1071/1</v>
          </cell>
          <cell r="I1706" t="str">
            <v>AR A1071/2</v>
          </cell>
          <cell r="J1706" t="str">
            <v>AR A1071/3</v>
          </cell>
          <cell r="K1706" t="str">
            <v>AR A1071/4</v>
          </cell>
          <cell r="L1706" t="str">
            <v>AR A1071/5</v>
          </cell>
          <cell r="M1706" t="str">
            <v>AR A1071/6</v>
          </cell>
          <cell r="N1706" t="str">
            <v>AR A1071/7</v>
          </cell>
          <cell r="O1706" t="str">
            <v>AR A1071/8</v>
          </cell>
          <cell r="P1706" t="str">
            <v>AR A1071/9</v>
          </cell>
          <cell r="Q1706" t="str">
            <v>AR A1071/10</v>
          </cell>
          <cell r="R1706" t="str">
            <v>AR A1214</v>
          </cell>
          <cell r="S1706">
            <v>0</v>
          </cell>
          <cell r="T1706">
            <v>0</v>
          </cell>
          <cell r="U1706">
            <v>0</v>
          </cell>
        </row>
        <row r="1707">
          <cell r="B1707" t="str">
            <v>AP29</v>
          </cell>
          <cell r="C1707" t="str">
            <v>AR 5</v>
          </cell>
          <cell r="D1707" t="str">
            <v>AR 6</v>
          </cell>
          <cell r="E1707" t="str">
            <v>AR A134/6</v>
          </cell>
          <cell r="F1707" t="str">
            <v>AR A134/5</v>
          </cell>
          <cell r="G1707" t="str">
            <v>AR A134/4</v>
          </cell>
          <cell r="H1707" t="str">
            <v>AR A1071/1</v>
          </cell>
          <cell r="I1707" t="str">
            <v>AR A1071/2</v>
          </cell>
          <cell r="J1707" t="str">
            <v>AR A1071/3</v>
          </cell>
          <cell r="K1707" t="str">
            <v>AR A1071/4</v>
          </cell>
          <cell r="L1707" t="str">
            <v>AR A1071/5</v>
          </cell>
          <cell r="M1707" t="str">
            <v>AR A1071/6</v>
          </cell>
          <cell r="N1707" t="str">
            <v>AR A1071/7</v>
          </cell>
          <cell r="O1707" t="str">
            <v>AR A1071/8</v>
          </cell>
          <cell r="P1707" t="str">
            <v>AR A1071/9</v>
          </cell>
          <cell r="Q1707" t="str">
            <v>AR A1071/10</v>
          </cell>
          <cell r="R1707" t="str">
            <v>AR A1214</v>
          </cell>
          <cell r="S1707">
            <v>0</v>
          </cell>
          <cell r="T1707">
            <v>0</v>
          </cell>
          <cell r="U1707">
            <v>0</v>
          </cell>
        </row>
        <row r="1708">
          <cell r="B1708" t="str">
            <v>AP29</v>
          </cell>
          <cell r="C1708" t="str">
            <v>AR 5</v>
          </cell>
          <cell r="D1708" t="str">
            <v>AR 6</v>
          </cell>
          <cell r="E1708" t="str">
            <v>AR A134/6</v>
          </cell>
          <cell r="F1708" t="str">
            <v>AR A134/5</v>
          </cell>
          <cell r="G1708" t="str">
            <v>AR A134/4</v>
          </cell>
          <cell r="H1708" t="str">
            <v>AR A1071/1</v>
          </cell>
          <cell r="I1708" t="str">
            <v>AR A1071/2</v>
          </cell>
          <cell r="J1708" t="str">
            <v>AR A1071/3</v>
          </cell>
          <cell r="K1708" t="str">
            <v>AR A1071/4</v>
          </cell>
          <cell r="L1708" t="str">
            <v>AR A1071/5</v>
          </cell>
          <cell r="M1708" t="str">
            <v>AR A1071/6</v>
          </cell>
          <cell r="N1708" t="str">
            <v>AR A1071/7</v>
          </cell>
          <cell r="O1708" t="str">
            <v>AR A1071/8</v>
          </cell>
          <cell r="P1708" t="str">
            <v>AR A1071/9</v>
          </cell>
          <cell r="Q1708" t="str">
            <v>AR A1071/10</v>
          </cell>
          <cell r="R1708" t="str">
            <v>AR A1214</v>
          </cell>
          <cell r="S1708">
            <v>0</v>
          </cell>
          <cell r="T1708">
            <v>0</v>
          </cell>
          <cell r="U1708">
            <v>0</v>
          </cell>
        </row>
        <row r="1709">
          <cell r="B1709" t="str">
            <v>AP29</v>
          </cell>
          <cell r="C1709" t="str">
            <v>AR 5</v>
          </cell>
          <cell r="D1709" t="str">
            <v>AR 6</v>
          </cell>
          <cell r="E1709" t="str">
            <v>AR A134/6</v>
          </cell>
          <cell r="F1709" t="str">
            <v>AR A134/5</v>
          </cell>
          <cell r="G1709" t="str">
            <v>AR A134/4</v>
          </cell>
          <cell r="H1709" t="str">
            <v>AR A1071/1</v>
          </cell>
          <cell r="I1709" t="str">
            <v>AR A1071/2</v>
          </cell>
          <cell r="J1709" t="str">
            <v>AR A1071/3</v>
          </cell>
          <cell r="K1709" t="str">
            <v>AR A1071/4</v>
          </cell>
          <cell r="L1709" t="str">
            <v>AR A1071/5</v>
          </cell>
          <cell r="M1709" t="str">
            <v>AR A1071/6</v>
          </cell>
          <cell r="N1709" t="str">
            <v>AR A1071/7</v>
          </cell>
          <cell r="O1709" t="str">
            <v>AR A1071/8</v>
          </cell>
          <cell r="P1709" t="str">
            <v>AR A1071/9</v>
          </cell>
          <cell r="Q1709" t="str">
            <v>AR A1071/10</v>
          </cell>
          <cell r="R1709" t="str">
            <v>AR A1214</v>
          </cell>
          <cell r="S1709">
            <v>0</v>
          </cell>
          <cell r="T1709">
            <v>0</v>
          </cell>
          <cell r="U1709">
            <v>0</v>
          </cell>
        </row>
        <row r="1710">
          <cell r="B1710" t="str">
            <v>AP29</v>
          </cell>
          <cell r="C1710" t="str">
            <v>AR 5</v>
          </cell>
          <cell r="D1710" t="str">
            <v>AR 6</v>
          </cell>
          <cell r="E1710" t="str">
            <v>AR A134/6</v>
          </cell>
          <cell r="F1710" t="str">
            <v>AR A134/5</v>
          </cell>
          <cell r="G1710" t="str">
            <v>AR A134/4</v>
          </cell>
          <cell r="H1710" t="str">
            <v>AR A1071/1</v>
          </cell>
          <cell r="I1710" t="str">
            <v>AR A1071/2</v>
          </cell>
          <cell r="J1710" t="str">
            <v>AR A1071/3</v>
          </cell>
          <cell r="K1710" t="str">
            <v>AR A1071/4</v>
          </cell>
          <cell r="L1710" t="str">
            <v>AR A1071/5</v>
          </cell>
          <cell r="M1710" t="str">
            <v>AR A1071/6</v>
          </cell>
          <cell r="N1710" t="str">
            <v>AR A1071/7</v>
          </cell>
          <cell r="O1710" t="str">
            <v>AR A1071/8</v>
          </cell>
          <cell r="P1710" t="str">
            <v>AR A1071/9</v>
          </cell>
          <cell r="Q1710" t="str">
            <v>AR A1071/10</v>
          </cell>
          <cell r="R1710" t="str">
            <v>AR A1214</v>
          </cell>
          <cell r="S1710">
            <v>0</v>
          </cell>
          <cell r="T1710">
            <v>0</v>
          </cell>
          <cell r="U1710">
            <v>0</v>
          </cell>
        </row>
        <row r="1711">
          <cell r="B1711" t="str">
            <v>AP29</v>
          </cell>
          <cell r="C1711" t="str">
            <v>AR 5</v>
          </cell>
          <cell r="D1711" t="str">
            <v>AR 6</v>
          </cell>
          <cell r="E1711" t="str">
            <v>AR A134/6</v>
          </cell>
          <cell r="F1711" t="str">
            <v>AR A134/5</v>
          </cell>
          <cell r="G1711" t="str">
            <v>AR A134/4</v>
          </cell>
          <cell r="H1711" t="str">
            <v>AR A1071/1</v>
          </cell>
          <cell r="I1711" t="str">
            <v>AR A1071/2</v>
          </cell>
          <cell r="J1711" t="str">
            <v>AR A1071/3</v>
          </cell>
          <cell r="K1711" t="str">
            <v>AR A1071/4</v>
          </cell>
          <cell r="L1711" t="str">
            <v>AR A1071/5</v>
          </cell>
          <cell r="M1711" t="str">
            <v>AR A1071/6</v>
          </cell>
          <cell r="N1711" t="str">
            <v>AR A1071/7</v>
          </cell>
          <cell r="O1711" t="str">
            <v>AR A1071/8</v>
          </cell>
          <cell r="P1711" t="str">
            <v>AR A1071/9</v>
          </cell>
          <cell r="Q1711" t="str">
            <v>AR A1071/10</v>
          </cell>
          <cell r="R1711" t="str">
            <v>AR A1214</v>
          </cell>
          <cell r="S1711">
            <v>0</v>
          </cell>
          <cell r="T1711">
            <v>0</v>
          </cell>
          <cell r="U1711">
            <v>0</v>
          </cell>
        </row>
        <row r="1712">
          <cell r="B1712" t="str">
            <v>AP29</v>
          </cell>
          <cell r="C1712" t="str">
            <v>AR 5</v>
          </cell>
          <cell r="D1712" t="str">
            <v>AR 6</v>
          </cell>
          <cell r="E1712" t="str">
            <v>AR A134/6</v>
          </cell>
          <cell r="F1712" t="str">
            <v>AR A134/5</v>
          </cell>
          <cell r="G1712" t="str">
            <v>AR A134/4</v>
          </cell>
          <cell r="H1712" t="str">
            <v>AR A1071/1</v>
          </cell>
          <cell r="I1712" t="str">
            <v>AR A1071/2</v>
          </cell>
          <cell r="J1712" t="str">
            <v>AR A1071/3</v>
          </cell>
          <cell r="K1712" t="str">
            <v>AR A1071/4</v>
          </cell>
          <cell r="L1712" t="str">
            <v>AR A1071/5</v>
          </cell>
          <cell r="M1712" t="str">
            <v>AR A1071/6</v>
          </cell>
          <cell r="N1712" t="str">
            <v>AR A1071/7</v>
          </cell>
          <cell r="O1712" t="str">
            <v>AR A1071/8</v>
          </cell>
          <cell r="P1712" t="str">
            <v>AR A1071/9</v>
          </cell>
          <cell r="Q1712" t="str">
            <v>AR A1071/10</v>
          </cell>
          <cell r="R1712" t="str">
            <v>AR A1214</v>
          </cell>
          <cell r="S1712">
            <v>0</v>
          </cell>
          <cell r="T1712">
            <v>0</v>
          </cell>
          <cell r="U1712">
            <v>0</v>
          </cell>
        </row>
        <row r="1713">
          <cell r="B1713" t="str">
            <v>AP29</v>
          </cell>
          <cell r="C1713" t="str">
            <v>AR 5</v>
          </cell>
          <cell r="D1713" t="str">
            <v>AR 6</v>
          </cell>
          <cell r="E1713" t="str">
            <v>AR A134/6</v>
          </cell>
          <cell r="F1713" t="str">
            <v>AR A134/5</v>
          </cell>
          <cell r="G1713" t="str">
            <v>AR A134/4</v>
          </cell>
          <cell r="H1713" t="str">
            <v>AR A1071/1</v>
          </cell>
          <cell r="I1713" t="str">
            <v>AR A1071/2</v>
          </cell>
          <cell r="J1713" t="str">
            <v>AR A1071/3</v>
          </cell>
          <cell r="K1713" t="str">
            <v>AR A1071/4</v>
          </cell>
          <cell r="L1713" t="str">
            <v>AR A1071/5</v>
          </cell>
          <cell r="M1713" t="str">
            <v>AR A1071/6</v>
          </cell>
          <cell r="N1713" t="str">
            <v>AR A1071/7</v>
          </cell>
          <cell r="O1713" t="str">
            <v>AR A1071/8</v>
          </cell>
          <cell r="P1713" t="str">
            <v>AR A1071/9</v>
          </cell>
          <cell r="Q1713" t="str">
            <v>AR A1071/10</v>
          </cell>
          <cell r="R1713" t="str">
            <v>AR A1214</v>
          </cell>
          <cell r="S1713">
            <v>0</v>
          </cell>
          <cell r="T1713">
            <v>0</v>
          </cell>
          <cell r="U1713">
            <v>0</v>
          </cell>
        </row>
        <row r="1714">
          <cell r="B1714" t="str">
            <v>AP29</v>
          </cell>
          <cell r="C1714" t="str">
            <v>AR 5</v>
          </cell>
          <cell r="D1714" t="str">
            <v>AR 6</v>
          </cell>
          <cell r="E1714" t="str">
            <v>AR A134/6</v>
          </cell>
          <cell r="F1714" t="str">
            <v>AR A134/5</v>
          </cell>
          <cell r="G1714" t="str">
            <v>AR A134/4</v>
          </cell>
          <cell r="H1714" t="str">
            <v>AR A1071/1</v>
          </cell>
          <cell r="I1714" t="str">
            <v>AR A1071/2</v>
          </cell>
          <cell r="J1714" t="str">
            <v>AR A1071/3</v>
          </cell>
          <cell r="K1714" t="str">
            <v>AR A1071/4</v>
          </cell>
          <cell r="L1714" t="str">
            <v>AR A1071/5</v>
          </cell>
          <cell r="M1714" t="str">
            <v>AR A1071/6</v>
          </cell>
          <cell r="N1714" t="str">
            <v>AR A1071/7</v>
          </cell>
          <cell r="O1714" t="str">
            <v>AR A1071/8</v>
          </cell>
          <cell r="P1714" t="str">
            <v>AR A1071/9</v>
          </cell>
          <cell r="Q1714" t="str">
            <v>AR A1071/10</v>
          </cell>
          <cell r="R1714" t="str">
            <v>AR A1214</v>
          </cell>
          <cell r="S1714">
            <v>0</v>
          </cell>
          <cell r="T1714">
            <v>0</v>
          </cell>
          <cell r="U1714">
            <v>0</v>
          </cell>
        </row>
        <row r="1715">
          <cell r="B1715" t="str">
            <v>AP29</v>
          </cell>
          <cell r="C1715" t="str">
            <v>AR 5</v>
          </cell>
          <cell r="D1715" t="str">
            <v>AR 6</v>
          </cell>
          <cell r="E1715" t="str">
            <v>AR A134/6</v>
          </cell>
          <cell r="F1715" t="str">
            <v>AR A134/5</v>
          </cell>
          <cell r="G1715" t="str">
            <v>AR A134/4</v>
          </cell>
          <cell r="H1715" t="str">
            <v>AR A1071/1</v>
          </cell>
          <cell r="I1715" t="str">
            <v>AR A1071/2</v>
          </cell>
          <cell r="J1715" t="str">
            <v>AR A1071/3</v>
          </cell>
          <cell r="K1715" t="str">
            <v>AR A1071/4</v>
          </cell>
          <cell r="L1715" t="str">
            <v>AR A1071/5</v>
          </cell>
          <cell r="M1715" t="str">
            <v>AR A1071/6</v>
          </cell>
          <cell r="N1715" t="str">
            <v>AR A1071/7</v>
          </cell>
          <cell r="O1715" t="str">
            <v>AR A1071/8</v>
          </cell>
          <cell r="P1715" t="str">
            <v>AR A1071/9</v>
          </cell>
          <cell r="Q1715" t="str">
            <v>AR A1071/10</v>
          </cell>
          <cell r="R1715" t="str">
            <v>AR A1214</v>
          </cell>
          <cell r="S1715">
            <v>0</v>
          </cell>
          <cell r="T1715">
            <v>0</v>
          </cell>
          <cell r="U1715">
            <v>0</v>
          </cell>
        </row>
        <row r="1716">
          <cell r="B1716" t="str">
            <v>AP29</v>
          </cell>
          <cell r="C1716" t="str">
            <v>AR 5</v>
          </cell>
          <cell r="D1716" t="str">
            <v>AR 6</v>
          </cell>
          <cell r="E1716" t="str">
            <v>AR A134/6</v>
          </cell>
          <cell r="F1716" t="str">
            <v>AR A134/5</v>
          </cell>
          <cell r="G1716" t="str">
            <v>AR A134/4</v>
          </cell>
          <cell r="H1716" t="str">
            <v>AR A1071/1</v>
          </cell>
          <cell r="I1716" t="str">
            <v>AR A1071/2</v>
          </cell>
          <cell r="J1716" t="str">
            <v>AR A1071/3</v>
          </cell>
          <cell r="K1716" t="str">
            <v>AR A1071/4</v>
          </cell>
          <cell r="L1716" t="str">
            <v>AR A1071/5</v>
          </cell>
          <cell r="M1716" t="str">
            <v>AR A1071/6</v>
          </cell>
          <cell r="N1716" t="str">
            <v>AR A1071/7</v>
          </cell>
          <cell r="O1716" t="str">
            <v>AR A1071/8</v>
          </cell>
          <cell r="P1716" t="str">
            <v>AR A1071/9</v>
          </cell>
          <cell r="Q1716" t="str">
            <v>AR A1071/10</v>
          </cell>
          <cell r="R1716" t="str">
            <v>AR A1214</v>
          </cell>
          <cell r="S1716">
            <v>0</v>
          </cell>
          <cell r="T1716">
            <v>0</v>
          </cell>
          <cell r="U1716">
            <v>0</v>
          </cell>
        </row>
        <row r="1717">
          <cell r="B1717" t="str">
            <v>AP29</v>
          </cell>
          <cell r="C1717" t="str">
            <v>AR 5</v>
          </cell>
          <cell r="D1717" t="str">
            <v>AR 6</v>
          </cell>
          <cell r="E1717" t="str">
            <v>AR A134/6</v>
          </cell>
          <cell r="F1717" t="str">
            <v>AR A134/5</v>
          </cell>
          <cell r="G1717" t="str">
            <v>AR A134/4</v>
          </cell>
          <cell r="H1717" t="str">
            <v>AR A1071/1</v>
          </cell>
          <cell r="I1717" t="str">
            <v>AR A1071/2</v>
          </cell>
          <cell r="J1717" t="str">
            <v>AR A1071/3</v>
          </cell>
          <cell r="K1717" t="str">
            <v>AR A1071/4</v>
          </cell>
          <cell r="L1717" t="str">
            <v>AR A1071/5</v>
          </cell>
          <cell r="M1717" t="str">
            <v>AR A1071/6</v>
          </cell>
          <cell r="N1717" t="str">
            <v>AR A1071/7</v>
          </cell>
          <cell r="O1717" t="str">
            <v>AR A1071/8</v>
          </cell>
          <cell r="P1717" t="str">
            <v>AR A1071/9</v>
          </cell>
          <cell r="Q1717" t="str">
            <v>AR A1071/10</v>
          </cell>
          <cell r="R1717" t="str">
            <v>AR A1214</v>
          </cell>
          <cell r="S1717">
            <v>0</v>
          </cell>
          <cell r="T1717">
            <v>0</v>
          </cell>
          <cell r="U1717">
            <v>0</v>
          </cell>
        </row>
        <row r="1718">
          <cell r="B1718" t="str">
            <v>AP29</v>
          </cell>
          <cell r="C1718" t="str">
            <v>AR 5</v>
          </cell>
          <cell r="D1718" t="str">
            <v>AR 6</v>
          </cell>
          <cell r="E1718" t="str">
            <v>AR A134/6</v>
          </cell>
          <cell r="F1718" t="str">
            <v>AR A134/5</v>
          </cell>
          <cell r="G1718" t="str">
            <v>AR A134/4</v>
          </cell>
          <cell r="H1718" t="str">
            <v>AR A1071/1</v>
          </cell>
          <cell r="I1718" t="str">
            <v>AR A1071/2</v>
          </cell>
          <cell r="J1718" t="str">
            <v>AR A1071/3</v>
          </cell>
          <cell r="K1718" t="str">
            <v>AR A1071/4</v>
          </cell>
          <cell r="L1718" t="str">
            <v>AR A1071/5</v>
          </cell>
          <cell r="M1718" t="str">
            <v>AR A1071/6</v>
          </cell>
          <cell r="N1718" t="str">
            <v>AR A1071/7</v>
          </cell>
          <cell r="O1718" t="str">
            <v>AR A1071/8</v>
          </cell>
          <cell r="P1718" t="str">
            <v>AR A1071/9</v>
          </cell>
          <cell r="Q1718" t="str">
            <v>AR A1071/10</v>
          </cell>
          <cell r="R1718" t="str">
            <v>AR A1214</v>
          </cell>
          <cell r="S1718">
            <v>0</v>
          </cell>
          <cell r="T1718">
            <v>0</v>
          </cell>
          <cell r="U1718">
            <v>0</v>
          </cell>
        </row>
        <row r="1719">
          <cell r="B1719" t="str">
            <v>AP29</v>
          </cell>
          <cell r="C1719" t="str">
            <v>AR 5</v>
          </cell>
          <cell r="D1719" t="str">
            <v>AR 6</v>
          </cell>
          <cell r="E1719" t="str">
            <v>AR A134/6</v>
          </cell>
          <cell r="F1719" t="str">
            <v>AR A134/5</v>
          </cell>
          <cell r="G1719" t="str">
            <v>AR A134/4</v>
          </cell>
          <cell r="H1719" t="str">
            <v>AR A1071/1</v>
          </cell>
          <cell r="I1719" t="str">
            <v>AR A1071/2</v>
          </cell>
          <cell r="J1719" t="str">
            <v>AR A1071/3</v>
          </cell>
          <cell r="K1719" t="str">
            <v>AR A1071/4</v>
          </cell>
          <cell r="L1719" t="str">
            <v>AR A1071/5</v>
          </cell>
          <cell r="M1719" t="str">
            <v>AR A1071/6</v>
          </cell>
          <cell r="N1719" t="str">
            <v>AR A1071/7</v>
          </cell>
          <cell r="O1719" t="str">
            <v>AR A1071/8</v>
          </cell>
          <cell r="P1719" t="str">
            <v>AR A1071/9</v>
          </cell>
          <cell r="Q1719" t="str">
            <v>AR A1071/10</v>
          </cell>
          <cell r="R1719" t="str">
            <v>AR A1214</v>
          </cell>
          <cell r="S1719">
            <v>0</v>
          </cell>
          <cell r="T1719">
            <v>0</v>
          </cell>
          <cell r="U1719">
            <v>0</v>
          </cell>
        </row>
        <row r="1720">
          <cell r="B1720" t="str">
            <v>AP29</v>
          </cell>
          <cell r="C1720" t="str">
            <v>AR 5</v>
          </cell>
          <cell r="D1720" t="str">
            <v>AR 6</v>
          </cell>
          <cell r="E1720" t="str">
            <v>AR A134/6</v>
          </cell>
          <cell r="F1720" t="str">
            <v>AR A134/5</v>
          </cell>
          <cell r="G1720" t="str">
            <v>AR A134/4</v>
          </cell>
          <cell r="H1720" t="str">
            <v>AR A1071/1</v>
          </cell>
          <cell r="I1720" t="str">
            <v>AR A1071/2</v>
          </cell>
          <cell r="J1720" t="str">
            <v>AR A1071/3</v>
          </cell>
          <cell r="K1720" t="str">
            <v>AR A1071/4</v>
          </cell>
          <cell r="L1720" t="str">
            <v>AR A1071/5</v>
          </cell>
          <cell r="M1720" t="str">
            <v>AR A1071/6</v>
          </cell>
          <cell r="N1720" t="str">
            <v>AR A1071/7</v>
          </cell>
          <cell r="O1720" t="str">
            <v>AR A1071/8</v>
          </cell>
          <cell r="P1720" t="str">
            <v>AR A1071/9</v>
          </cell>
          <cell r="Q1720" t="str">
            <v>AR A1071/10</v>
          </cell>
          <cell r="R1720" t="str">
            <v>AR A1214</v>
          </cell>
          <cell r="S1720">
            <v>0</v>
          </cell>
          <cell r="T1720">
            <v>0</v>
          </cell>
          <cell r="U1720">
            <v>0</v>
          </cell>
        </row>
        <row r="1721">
          <cell r="B1721" t="str">
            <v>AP29</v>
          </cell>
          <cell r="C1721" t="str">
            <v>AR 5</v>
          </cell>
          <cell r="D1721" t="str">
            <v>AR 6</v>
          </cell>
          <cell r="E1721" t="str">
            <v>AR A134/6</v>
          </cell>
          <cell r="F1721" t="str">
            <v>AR A134/5</v>
          </cell>
          <cell r="G1721" t="str">
            <v>AR A134/4</v>
          </cell>
          <cell r="H1721" t="str">
            <v>AR A1071/1</v>
          </cell>
          <cell r="I1721" t="str">
            <v>AR A1071/2</v>
          </cell>
          <cell r="J1721" t="str">
            <v>AR A1071/3</v>
          </cell>
          <cell r="K1721" t="str">
            <v>AR A1071/4</v>
          </cell>
          <cell r="L1721" t="str">
            <v>AR A1071/5</v>
          </cell>
          <cell r="M1721" t="str">
            <v>AR A1071/6</v>
          </cell>
          <cell r="N1721" t="str">
            <v>AR A1071/7</v>
          </cell>
          <cell r="O1721" t="str">
            <v>AR A1071/8</v>
          </cell>
          <cell r="P1721" t="str">
            <v>AR A1071/9</v>
          </cell>
          <cell r="Q1721" t="str">
            <v>AR A1071/10</v>
          </cell>
          <cell r="R1721" t="str">
            <v>AR A1214</v>
          </cell>
          <cell r="S1721">
            <v>0</v>
          </cell>
          <cell r="T1721">
            <v>0</v>
          </cell>
          <cell r="U1721">
            <v>0</v>
          </cell>
        </row>
        <row r="1722">
          <cell r="B1722" t="str">
            <v>AP29</v>
          </cell>
          <cell r="C1722" t="str">
            <v>AR 5</v>
          </cell>
          <cell r="D1722" t="str">
            <v>AR 6</v>
          </cell>
          <cell r="E1722" t="str">
            <v>AR A134/6</v>
          </cell>
          <cell r="F1722" t="str">
            <v>AR A134/5</v>
          </cell>
          <cell r="G1722" t="str">
            <v>AR A134/4</v>
          </cell>
          <cell r="H1722" t="str">
            <v>AR A1071/1</v>
          </cell>
          <cell r="I1722" t="str">
            <v>AR A1071/2</v>
          </cell>
          <cell r="J1722" t="str">
            <v>AR A1071/3</v>
          </cell>
          <cell r="K1722" t="str">
            <v>AR A1071/4</v>
          </cell>
          <cell r="L1722" t="str">
            <v>AR A1071/5</v>
          </cell>
          <cell r="M1722" t="str">
            <v>AR A1071/6</v>
          </cell>
          <cell r="N1722" t="str">
            <v>AR A1071/7</v>
          </cell>
          <cell r="O1722" t="str">
            <v>AR A1071/8</v>
          </cell>
          <cell r="P1722" t="str">
            <v>AR A1071/9</v>
          </cell>
          <cell r="Q1722" t="str">
            <v>AR A1071/10</v>
          </cell>
          <cell r="R1722" t="str">
            <v>AR A1214</v>
          </cell>
          <cell r="S1722">
            <v>0</v>
          </cell>
          <cell r="T1722">
            <v>0</v>
          </cell>
          <cell r="U1722">
            <v>0</v>
          </cell>
        </row>
        <row r="1723">
          <cell r="B1723" t="str">
            <v>AP29</v>
          </cell>
          <cell r="C1723" t="str">
            <v>AR 5</v>
          </cell>
          <cell r="D1723" t="str">
            <v>AR 6</v>
          </cell>
          <cell r="E1723" t="str">
            <v>AR A134/6</v>
          </cell>
          <cell r="F1723" t="str">
            <v>AR A134/5</v>
          </cell>
          <cell r="G1723" t="str">
            <v>AR A134/4</v>
          </cell>
          <cell r="H1723" t="str">
            <v>AR A1071/1</v>
          </cell>
          <cell r="I1723" t="str">
            <v>AR A1071/2</v>
          </cell>
          <cell r="J1723" t="str">
            <v>AR A1071/3</v>
          </cell>
          <cell r="K1723" t="str">
            <v>AR A1071/4</v>
          </cell>
          <cell r="L1723" t="str">
            <v>AR A1071/5</v>
          </cell>
          <cell r="M1723" t="str">
            <v>AR A1071/6</v>
          </cell>
          <cell r="N1723" t="str">
            <v>AR A1071/7</v>
          </cell>
          <cell r="O1723" t="str">
            <v>AR A1071/8</v>
          </cell>
          <cell r="P1723" t="str">
            <v>AR A1071/9</v>
          </cell>
          <cell r="Q1723" t="str">
            <v>AR A1071/10</v>
          </cell>
          <cell r="R1723" t="str">
            <v>AR A1214</v>
          </cell>
          <cell r="S1723">
            <v>0</v>
          </cell>
          <cell r="T1723">
            <v>0</v>
          </cell>
          <cell r="U1723">
            <v>0</v>
          </cell>
        </row>
        <row r="1724">
          <cell r="B1724" t="str">
            <v>AP29</v>
          </cell>
          <cell r="C1724" t="str">
            <v>AR 5</v>
          </cell>
          <cell r="D1724" t="str">
            <v>AR 6</v>
          </cell>
          <cell r="E1724" t="str">
            <v>AR A134/6</v>
          </cell>
          <cell r="F1724" t="str">
            <v>AR A134/5</v>
          </cell>
          <cell r="G1724" t="str">
            <v>AR A134/4</v>
          </cell>
          <cell r="H1724" t="str">
            <v>AR A1071/1</v>
          </cell>
          <cell r="I1724" t="str">
            <v>AR A1071/2</v>
          </cell>
          <cell r="J1724" t="str">
            <v>AR A1071/3</v>
          </cell>
          <cell r="K1724" t="str">
            <v>AR A1071/4</v>
          </cell>
          <cell r="L1724" t="str">
            <v>AR A1071/5</v>
          </cell>
          <cell r="M1724" t="str">
            <v>AR A1071/6</v>
          </cell>
          <cell r="N1724" t="str">
            <v>AR A1071/7</v>
          </cell>
          <cell r="O1724" t="str">
            <v>AR A1071/8</v>
          </cell>
          <cell r="P1724" t="str">
            <v>AR A1071/9</v>
          </cell>
          <cell r="Q1724" t="str">
            <v>AR A1071/10</v>
          </cell>
          <cell r="R1724" t="str">
            <v>AR A1214</v>
          </cell>
          <cell r="S1724">
            <v>0</v>
          </cell>
          <cell r="T1724">
            <v>0</v>
          </cell>
          <cell r="U1724">
            <v>0</v>
          </cell>
        </row>
        <row r="1725">
          <cell r="B1725" t="str">
            <v>AP30</v>
          </cell>
          <cell r="C1725" t="str">
            <v>AR 5</v>
          </cell>
          <cell r="D1725" t="str">
            <v>AR 6</v>
          </cell>
          <cell r="E1725" t="str">
            <v>AR A134/6</v>
          </cell>
          <cell r="F1725" t="str">
            <v>AR A134/5</v>
          </cell>
          <cell r="G1725" t="str">
            <v>AR A134/4</v>
          </cell>
          <cell r="H1725" t="str">
            <v>AR A1071/1</v>
          </cell>
          <cell r="I1725" t="str">
            <v>AR A1071/2</v>
          </cell>
          <cell r="J1725" t="str">
            <v>AR A1071/3</v>
          </cell>
          <cell r="K1725" t="str">
            <v>AR A1071/4</v>
          </cell>
          <cell r="L1725" t="str">
            <v>AR A1071/5</v>
          </cell>
          <cell r="M1725" t="str">
            <v>AR A1071/6</v>
          </cell>
          <cell r="N1725" t="str">
            <v>AR A1071/7</v>
          </cell>
          <cell r="O1725" t="str">
            <v>AR A1071/8</v>
          </cell>
          <cell r="P1725" t="str">
            <v>AR A1071/9</v>
          </cell>
          <cell r="Q1725" t="str">
            <v>AR A1071/10</v>
          </cell>
          <cell r="R1725" t="str">
            <v>AR A1214</v>
          </cell>
          <cell r="S1725">
            <v>0</v>
          </cell>
          <cell r="T1725">
            <v>0</v>
          </cell>
          <cell r="U1725">
            <v>0</v>
          </cell>
        </row>
        <row r="1726">
          <cell r="B1726" t="str">
            <v>AP30</v>
          </cell>
          <cell r="C1726" t="str">
            <v>AR 5</v>
          </cell>
          <cell r="D1726" t="str">
            <v>AR 6</v>
          </cell>
          <cell r="E1726" t="str">
            <v>AR A134/6</v>
          </cell>
          <cell r="F1726" t="str">
            <v>AR A134/5</v>
          </cell>
          <cell r="G1726" t="str">
            <v>AR A134/4</v>
          </cell>
          <cell r="H1726" t="str">
            <v>AR A1071/1</v>
          </cell>
          <cell r="I1726" t="str">
            <v>AR A1071/2</v>
          </cell>
          <cell r="J1726" t="str">
            <v>AR A1071/3</v>
          </cell>
          <cell r="K1726" t="str">
            <v>AR A1071/4</v>
          </cell>
          <cell r="L1726" t="str">
            <v>AR A1071/5</v>
          </cell>
          <cell r="M1726" t="str">
            <v>AR A1071/6</v>
          </cell>
          <cell r="N1726" t="str">
            <v>AR A1071/7</v>
          </cell>
          <cell r="O1726" t="str">
            <v>AR A1071/8</v>
          </cell>
          <cell r="P1726" t="str">
            <v>AR A1071/9</v>
          </cell>
          <cell r="Q1726" t="str">
            <v>AR A1071/10</v>
          </cell>
          <cell r="R1726" t="str">
            <v>AR A1214</v>
          </cell>
          <cell r="S1726">
            <v>0</v>
          </cell>
          <cell r="T1726">
            <v>0</v>
          </cell>
          <cell r="U1726">
            <v>0</v>
          </cell>
        </row>
        <row r="1727">
          <cell r="B1727" t="str">
            <v>AP30</v>
          </cell>
          <cell r="C1727" t="str">
            <v>AR 5</v>
          </cell>
          <cell r="D1727" t="str">
            <v>AR 6</v>
          </cell>
          <cell r="E1727" t="str">
            <v>AR A134/6</v>
          </cell>
          <cell r="F1727" t="str">
            <v>AR A134/5</v>
          </cell>
          <cell r="G1727" t="str">
            <v>AR A134/4</v>
          </cell>
          <cell r="H1727" t="str">
            <v>AR A1071/1</v>
          </cell>
          <cell r="I1727" t="str">
            <v>AR A1071/2</v>
          </cell>
          <cell r="J1727" t="str">
            <v>AR A1071/3</v>
          </cell>
          <cell r="K1727" t="str">
            <v>AR A1071/4</v>
          </cell>
          <cell r="L1727" t="str">
            <v>AR A1071/5</v>
          </cell>
          <cell r="M1727" t="str">
            <v>AR A1071/6</v>
          </cell>
          <cell r="N1727" t="str">
            <v>AR A1071/7</v>
          </cell>
          <cell r="O1727" t="str">
            <v>AR A1071/8</v>
          </cell>
          <cell r="P1727" t="str">
            <v>AR A1071/9</v>
          </cell>
          <cell r="Q1727" t="str">
            <v>AR A1071/10</v>
          </cell>
          <cell r="R1727" t="str">
            <v>AR A1214</v>
          </cell>
          <cell r="S1727">
            <v>0</v>
          </cell>
          <cell r="T1727">
            <v>0</v>
          </cell>
          <cell r="U1727">
            <v>0</v>
          </cell>
        </row>
        <row r="1728">
          <cell r="B1728" t="str">
            <v>AP30</v>
          </cell>
          <cell r="C1728" t="str">
            <v>AR 5</v>
          </cell>
          <cell r="D1728" t="str">
            <v>AR 6</v>
          </cell>
          <cell r="E1728" t="str">
            <v>AR A134/6</v>
          </cell>
          <cell r="F1728" t="str">
            <v>AR A134/5</v>
          </cell>
          <cell r="G1728" t="str">
            <v>AR A134/4</v>
          </cell>
          <cell r="H1728" t="str">
            <v>AR A1071/1</v>
          </cell>
          <cell r="I1728" t="str">
            <v>AR A1071/2</v>
          </cell>
          <cell r="J1728" t="str">
            <v>AR A1071/3</v>
          </cell>
          <cell r="K1728" t="str">
            <v>AR A1071/4</v>
          </cell>
          <cell r="L1728" t="str">
            <v>AR A1071/5</v>
          </cell>
          <cell r="M1728" t="str">
            <v>AR A1071/6</v>
          </cell>
          <cell r="N1728" t="str">
            <v>AR A1071/7</v>
          </cell>
          <cell r="O1728" t="str">
            <v>AR A1071/8</v>
          </cell>
          <cell r="P1728" t="str">
            <v>AR A1071/9</v>
          </cell>
          <cell r="Q1728" t="str">
            <v>AR A1071/10</v>
          </cell>
          <cell r="R1728" t="str">
            <v>AR A1214</v>
          </cell>
          <cell r="S1728">
            <v>0</v>
          </cell>
          <cell r="T1728">
            <v>0</v>
          </cell>
          <cell r="U1728">
            <v>0</v>
          </cell>
        </row>
        <row r="1729">
          <cell r="B1729" t="str">
            <v>AP30</v>
          </cell>
          <cell r="C1729" t="str">
            <v>AR 5</v>
          </cell>
          <cell r="D1729" t="str">
            <v>AR 6</v>
          </cell>
          <cell r="E1729" t="str">
            <v>AR A134/6</v>
          </cell>
          <cell r="F1729" t="str">
            <v>AR A134/5</v>
          </cell>
          <cell r="G1729" t="str">
            <v>AR A134/4</v>
          </cell>
          <cell r="H1729" t="str">
            <v>AR A1071/1</v>
          </cell>
          <cell r="I1729" t="str">
            <v>AR A1071/2</v>
          </cell>
          <cell r="J1729" t="str">
            <v>AR A1071/3</v>
          </cell>
          <cell r="K1729" t="str">
            <v>AR A1071/4</v>
          </cell>
          <cell r="L1729" t="str">
            <v>AR A1071/5</v>
          </cell>
          <cell r="M1729" t="str">
            <v>AR A1071/6</v>
          </cell>
          <cell r="N1729" t="str">
            <v>AR A1071/7</v>
          </cell>
          <cell r="O1729" t="str">
            <v>AR A1071/8</v>
          </cell>
          <cell r="P1729" t="str">
            <v>AR A1071/9</v>
          </cell>
          <cell r="Q1729" t="str">
            <v>AR A1071/10</v>
          </cell>
          <cell r="R1729" t="str">
            <v>AR A1214</v>
          </cell>
          <cell r="S1729">
            <v>0</v>
          </cell>
          <cell r="T1729">
            <v>0</v>
          </cell>
          <cell r="U1729">
            <v>0</v>
          </cell>
        </row>
        <row r="1730">
          <cell r="B1730" t="str">
            <v>AP30</v>
          </cell>
          <cell r="C1730" t="str">
            <v>AR 5</v>
          </cell>
          <cell r="D1730" t="str">
            <v>AR 6</v>
          </cell>
          <cell r="E1730" t="str">
            <v>AR A134/6</v>
          </cell>
          <cell r="F1730" t="str">
            <v>AR A134/5</v>
          </cell>
          <cell r="G1730" t="str">
            <v>AR A134/4</v>
          </cell>
          <cell r="H1730" t="str">
            <v>AR A1071/1</v>
          </cell>
          <cell r="I1730" t="str">
            <v>AR A1071/2</v>
          </cell>
          <cell r="J1730" t="str">
            <v>AR A1071/3</v>
          </cell>
          <cell r="K1730" t="str">
            <v>AR A1071/4</v>
          </cell>
          <cell r="L1730" t="str">
            <v>AR A1071/5</v>
          </cell>
          <cell r="M1730" t="str">
            <v>AR A1071/6</v>
          </cell>
          <cell r="N1730" t="str">
            <v>AR A1071/7</v>
          </cell>
          <cell r="O1730" t="str">
            <v>AR A1071/8</v>
          </cell>
          <cell r="P1730" t="str">
            <v>AR A1071/9</v>
          </cell>
          <cell r="Q1730" t="str">
            <v>AR A1071/10</v>
          </cell>
          <cell r="R1730" t="str">
            <v>AR A1214</v>
          </cell>
          <cell r="S1730">
            <v>0</v>
          </cell>
          <cell r="T1730">
            <v>0</v>
          </cell>
          <cell r="U1730">
            <v>0</v>
          </cell>
        </row>
        <row r="1731">
          <cell r="B1731" t="str">
            <v>AP30</v>
          </cell>
          <cell r="C1731" t="str">
            <v>AR 5</v>
          </cell>
          <cell r="D1731" t="str">
            <v>AR 6</v>
          </cell>
          <cell r="E1731" t="str">
            <v>AR A134/6</v>
          </cell>
          <cell r="F1731" t="str">
            <v>AR A134/5</v>
          </cell>
          <cell r="G1731" t="str">
            <v>AR A134/4</v>
          </cell>
          <cell r="H1731" t="str">
            <v>AR A1071/1</v>
          </cell>
          <cell r="I1731" t="str">
            <v>AR A1071/2</v>
          </cell>
          <cell r="J1731" t="str">
            <v>AR A1071/3</v>
          </cell>
          <cell r="K1731" t="str">
            <v>AR A1071/4</v>
          </cell>
          <cell r="L1731" t="str">
            <v>AR A1071/5</v>
          </cell>
          <cell r="M1731" t="str">
            <v>AR A1071/6</v>
          </cell>
          <cell r="N1731" t="str">
            <v>AR A1071/7</v>
          </cell>
          <cell r="O1731" t="str">
            <v>AR A1071/8</v>
          </cell>
          <cell r="P1731" t="str">
            <v>AR A1071/9</v>
          </cell>
          <cell r="Q1731" t="str">
            <v>AR A1071/10</v>
          </cell>
          <cell r="R1731" t="str">
            <v>AR A1214</v>
          </cell>
          <cell r="S1731">
            <v>0</v>
          </cell>
          <cell r="T1731">
            <v>0</v>
          </cell>
          <cell r="U1731">
            <v>0</v>
          </cell>
        </row>
        <row r="1732">
          <cell r="B1732" t="str">
            <v>AP30</v>
          </cell>
          <cell r="C1732" t="str">
            <v>AR 5</v>
          </cell>
          <cell r="D1732" t="str">
            <v>AR 6</v>
          </cell>
          <cell r="E1732" t="str">
            <v>AR A134/6</v>
          </cell>
          <cell r="F1732" t="str">
            <v>AR A134/5</v>
          </cell>
          <cell r="G1732" t="str">
            <v>AR A134/4</v>
          </cell>
          <cell r="H1732" t="str">
            <v>AR A1071/1</v>
          </cell>
          <cell r="I1732" t="str">
            <v>AR A1071/2</v>
          </cell>
          <cell r="J1732" t="str">
            <v>AR A1071/3</v>
          </cell>
          <cell r="K1732" t="str">
            <v>AR A1071/4</v>
          </cell>
          <cell r="L1732" t="str">
            <v>AR A1071/5</v>
          </cell>
          <cell r="M1732" t="str">
            <v>AR A1071/6</v>
          </cell>
          <cell r="N1732" t="str">
            <v>AR A1071/7</v>
          </cell>
          <cell r="O1732" t="str">
            <v>AR A1071/8</v>
          </cell>
          <cell r="P1732" t="str">
            <v>AR A1071/9</v>
          </cell>
          <cell r="Q1732" t="str">
            <v>AR A1071/10</v>
          </cell>
          <cell r="R1732" t="str">
            <v>AR A1214</v>
          </cell>
          <cell r="S1732">
            <v>0</v>
          </cell>
          <cell r="T1732">
            <v>0</v>
          </cell>
          <cell r="U1732">
            <v>0</v>
          </cell>
        </row>
        <row r="1733">
          <cell r="B1733" t="str">
            <v>AP30</v>
          </cell>
          <cell r="C1733" t="str">
            <v>AR 5</v>
          </cell>
          <cell r="D1733" t="str">
            <v>AR 6</v>
          </cell>
          <cell r="E1733" t="str">
            <v>AR A134/6</v>
          </cell>
          <cell r="F1733" t="str">
            <v>AR A134/5</v>
          </cell>
          <cell r="G1733" t="str">
            <v>AR A134/4</v>
          </cell>
          <cell r="H1733" t="str">
            <v>AR A1071/1</v>
          </cell>
          <cell r="I1733" t="str">
            <v>AR A1071/2</v>
          </cell>
          <cell r="J1733" t="str">
            <v>AR A1071/3</v>
          </cell>
          <cell r="K1733" t="str">
            <v>AR A1071/4</v>
          </cell>
          <cell r="L1733" t="str">
            <v>AR A1071/5</v>
          </cell>
          <cell r="M1733" t="str">
            <v>AR A1071/6</v>
          </cell>
          <cell r="N1733" t="str">
            <v>AR A1071/7</v>
          </cell>
          <cell r="O1733" t="str">
            <v>AR A1071/8</v>
          </cell>
          <cell r="P1733" t="str">
            <v>AR A1071/9</v>
          </cell>
          <cell r="Q1733" t="str">
            <v>AR A1071/10</v>
          </cell>
          <cell r="R1733" t="str">
            <v>AR A1214</v>
          </cell>
          <cell r="S1733">
            <v>0</v>
          </cell>
          <cell r="T1733">
            <v>0</v>
          </cell>
          <cell r="U1733">
            <v>0</v>
          </cell>
        </row>
        <row r="1734">
          <cell r="B1734" t="str">
            <v>AP30</v>
          </cell>
          <cell r="C1734" t="str">
            <v>AR 5</v>
          </cell>
          <cell r="D1734" t="str">
            <v>AR 6</v>
          </cell>
          <cell r="E1734" t="str">
            <v>AR A134/6</v>
          </cell>
          <cell r="F1734" t="str">
            <v>AR A134/5</v>
          </cell>
          <cell r="G1734" t="str">
            <v>AR A134/4</v>
          </cell>
          <cell r="H1734" t="str">
            <v>AR A1071/1</v>
          </cell>
          <cell r="I1734" t="str">
            <v>AR A1071/2</v>
          </cell>
          <cell r="J1734" t="str">
            <v>AR A1071/3</v>
          </cell>
          <cell r="K1734" t="str">
            <v>AR A1071/4</v>
          </cell>
          <cell r="L1734" t="str">
            <v>AR A1071/5</v>
          </cell>
          <cell r="M1734" t="str">
            <v>AR A1071/6</v>
          </cell>
          <cell r="N1734" t="str">
            <v>AR A1071/7</v>
          </cell>
          <cell r="O1734" t="str">
            <v>AR A1071/8</v>
          </cell>
          <cell r="P1734" t="str">
            <v>AR A1071/9</v>
          </cell>
          <cell r="Q1734" t="str">
            <v>AR A1071/10</v>
          </cell>
          <cell r="R1734" t="str">
            <v>AR A1214</v>
          </cell>
          <cell r="S1734">
            <v>0</v>
          </cell>
          <cell r="T1734">
            <v>0</v>
          </cell>
          <cell r="U1734">
            <v>0</v>
          </cell>
        </row>
        <row r="1735">
          <cell r="B1735" t="str">
            <v>AP30</v>
          </cell>
          <cell r="C1735" t="str">
            <v>AR 5</v>
          </cell>
          <cell r="D1735" t="str">
            <v>AR 6</v>
          </cell>
          <cell r="E1735" t="str">
            <v>AR A134/6</v>
          </cell>
          <cell r="F1735" t="str">
            <v>AR A134/5</v>
          </cell>
          <cell r="G1735" t="str">
            <v>AR A134/4</v>
          </cell>
          <cell r="H1735" t="str">
            <v>AR A1071/1</v>
          </cell>
          <cell r="I1735" t="str">
            <v>AR A1071/2</v>
          </cell>
          <cell r="J1735" t="str">
            <v>AR A1071/3</v>
          </cell>
          <cell r="K1735" t="str">
            <v>AR A1071/4</v>
          </cell>
          <cell r="L1735" t="str">
            <v>AR A1071/5</v>
          </cell>
          <cell r="M1735" t="str">
            <v>AR A1071/6</v>
          </cell>
          <cell r="N1735" t="str">
            <v>AR A1071/7</v>
          </cell>
          <cell r="O1735" t="str">
            <v>AR A1071/8</v>
          </cell>
          <cell r="P1735" t="str">
            <v>AR A1071/9</v>
          </cell>
          <cell r="Q1735" t="str">
            <v>AR A1071/10</v>
          </cell>
          <cell r="R1735" t="str">
            <v>AR A1214</v>
          </cell>
          <cell r="S1735">
            <v>0</v>
          </cell>
          <cell r="T1735">
            <v>0</v>
          </cell>
          <cell r="U1735">
            <v>0</v>
          </cell>
        </row>
        <row r="1736">
          <cell r="B1736" t="str">
            <v>AP30</v>
          </cell>
          <cell r="C1736" t="str">
            <v>AR 5</v>
          </cell>
          <cell r="D1736" t="str">
            <v>AR 6</v>
          </cell>
          <cell r="E1736" t="str">
            <v>AR A134/6</v>
          </cell>
          <cell r="F1736" t="str">
            <v>AR A134/5</v>
          </cell>
          <cell r="G1736" t="str">
            <v>AR A134/4</v>
          </cell>
          <cell r="H1736" t="str">
            <v>AR A1071/1</v>
          </cell>
          <cell r="I1736" t="str">
            <v>AR A1071/2</v>
          </cell>
          <cell r="J1736" t="str">
            <v>AR A1071/3</v>
          </cell>
          <cell r="K1736" t="str">
            <v>AR A1071/4</v>
          </cell>
          <cell r="L1736" t="str">
            <v>AR A1071/5</v>
          </cell>
          <cell r="M1736" t="str">
            <v>AR A1071/6</v>
          </cell>
          <cell r="N1736" t="str">
            <v>AR A1071/7</v>
          </cell>
          <cell r="O1736" t="str">
            <v>AR A1071/8</v>
          </cell>
          <cell r="P1736" t="str">
            <v>AR A1071/9</v>
          </cell>
          <cell r="Q1736" t="str">
            <v>AR A1071/10</v>
          </cell>
          <cell r="R1736" t="str">
            <v>AR A1214</v>
          </cell>
          <cell r="S1736">
            <v>0</v>
          </cell>
          <cell r="T1736">
            <v>0</v>
          </cell>
          <cell r="U1736">
            <v>0</v>
          </cell>
        </row>
        <row r="1737">
          <cell r="B1737" t="str">
            <v>AP30</v>
          </cell>
          <cell r="C1737" t="str">
            <v>AR 5</v>
          </cell>
          <cell r="D1737" t="str">
            <v>AR 6</v>
          </cell>
          <cell r="E1737" t="str">
            <v>AR A134/6</v>
          </cell>
          <cell r="F1737" t="str">
            <v>AR A134/5</v>
          </cell>
          <cell r="G1737" t="str">
            <v>AR A134/4</v>
          </cell>
          <cell r="H1737" t="str">
            <v>AR A1071/1</v>
          </cell>
          <cell r="I1737" t="str">
            <v>AR A1071/2</v>
          </cell>
          <cell r="J1737" t="str">
            <v>AR A1071/3</v>
          </cell>
          <cell r="K1737" t="str">
            <v>AR A1071/4</v>
          </cell>
          <cell r="L1737" t="str">
            <v>AR A1071/5</v>
          </cell>
          <cell r="M1737" t="str">
            <v>AR A1071/6</v>
          </cell>
          <cell r="N1737" t="str">
            <v>AR A1071/7</v>
          </cell>
          <cell r="O1737" t="str">
            <v>AR A1071/8</v>
          </cell>
          <cell r="P1737" t="str">
            <v>AR A1071/9</v>
          </cell>
          <cell r="Q1737" t="str">
            <v>AR A1071/10</v>
          </cell>
          <cell r="R1737" t="str">
            <v>AR A1214</v>
          </cell>
          <cell r="S1737">
            <v>0</v>
          </cell>
          <cell r="T1737">
            <v>0</v>
          </cell>
          <cell r="U1737">
            <v>0</v>
          </cell>
        </row>
        <row r="1738">
          <cell r="B1738" t="str">
            <v>AP31</v>
          </cell>
          <cell r="C1738" t="str">
            <v>AR 5</v>
          </cell>
          <cell r="D1738" t="str">
            <v>AR 6</v>
          </cell>
          <cell r="E1738" t="str">
            <v>AR A134/6</v>
          </cell>
          <cell r="F1738" t="str">
            <v>AR A134/5</v>
          </cell>
          <cell r="G1738" t="str">
            <v>AR A134/4</v>
          </cell>
          <cell r="H1738" t="str">
            <v>AR A1071/1</v>
          </cell>
          <cell r="I1738" t="str">
            <v>AR A1071/2</v>
          </cell>
          <cell r="J1738" t="str">
            <v>AR A1071/3</v>
          </cell>
          <cell r="K1738" t="str">
            <v>AR A1071/4</v>
          </cell>
          <cell r="L1738" t="str">
            <v>AR A1071/5</v>
          </cell>
          <cell r="M1738" t="str">
            <v>AR A1071/6</v>
          </cell>
          <cell r="N1738" t="str">
            <v>AR A1071/7</v>
          </cell>
          <cell r="O1738" t="str">
            <v>AR A1071/8</v>
          </cell>
          <cell r="P1738" t="str">
            <v>AR A1071/9</v>
          </cell>
          <cell r="Q1738" t="str">
            <v>AR A1071/10</v>
          </cell>
          <cell r="R1738" t="str">
            <v>AR A1214</v>
          </cell>
          <cell r="S1738">
            <v>0</v>
          </cell>
          <cell r="T1738">
            <v>0</v>
          </cell>
          <cell r="U1738">
            <v>0</v>
          </cell>
        </row>
        <row r="1739">
          <cell r="B1739" t="str">
            <v>AP31</v>
          </cell>
          <cell r="C1739" t="str">
            <v>AR 5</v>
          </cell>
          <cell r="D1739" t="str">
            <v>AR 6</v>
          </cell>
          <cell r="E1739" t="str">
            <v>AR A134/6</v>
          </cell>
          <cell r="F1739" t="str">
            <v>AR A134/5</v>
          </cell>
          <cell r="G1739" t="str">
            <v>AR A134/4</v>
          </cell>
          <cell r="H1739" t="str">
            <v>AR A1071/1</v>
          </cell>
          <cell r="I1739" t="str">
            <v>AR A1071/2</v>
          </cell>
          <cell r="J1739" t="str">
            <v>AR A1071/3</v>
          </cell>
          <cell r="K1739" t="str">
            <v>AR A1071/4</v>
          </cell>
          <cell r="L1739" t="str">
            <v>AR A1071/5</v>
          </cell>
          <cell r="M1739" t="str">
            <v>AR A1071/6</v>
          </cell>
          <cell r="N1739" t="str">
            <v>AR A1071/7</v>
          </cell>
          <cell r="O1739" t="str">
            <v>AR A1071/8</v>
          </cell>
          <cell r="P1739" t="str">
            <v>AR A1071/9</v>
          </cell>
          <cell r="Q1739" t="str">
            <v>AR A1071/10</v>
          </cell>
          <cell r="R1739" t="str">
            <v>AR A1214</v>
          </cell>
          <cell r="S1739">
            <v>0</v>
          </cell>
          <cell r="T1739">
            <v>0</v>
          </cell>
          <cell r="U1739">
            <v>0</v>
          </cell>
        </row>
        <row r="1740">
          <cell r="B1740" t="str">
            <v>AP31</v>
          </cell>
          <cell r="C1740" t="str">
            <v>AR 5</v>
          </cell>
          <cell r="D1740" t="str">
            <v>AR 6</v>
          </cell>
          <cell r="E1740" t="str">
            <v>AR A134/6</v>
          </cell>
          <cell r="F1740" t="str">
            <v>AR A134/5</v>
          </cell>
          <cell r="G1740" t="str">
            <v>AR A134/4</v>
          </cell>
          <cell r="H1740" t="str">
            <v>AR A1071/1</v>
          </cell>
          <cell r="I1740" t="str">
            <v>AR A1071/2</v>
          </cell>
          <cell r="J1740" t="str">
            <v>AR A1071/3</v>
          </cell>
          <cell r="K1740" t="str">
            <v>AR A1071/4</v>
          </cell>
          <cell r="L1740" t="str">
            <v>AR A1071/5</v>
          </cell>
          <cell r="M1740" t="str">
            <v>AR A1071/6</v>
          </cell>
          <cell r="N1740" t="str">
            <v>AR A1071/7</v>
          </cell>
          <cell r="O1740" t="str">
            <v>AR A1071/8</v>
          </cell>
          <cell r="P1740" t="str">
            <v>AR A1071/9</v>
          </cell>
          <cell r="Q1740" t="str">
            <v>AR A1071/10</v>
          </cell>
          <cell r="R1740" t="str">
            <v>AR A1214</v>
          </cell>
          <cell r="S1740">
            <v>0</v>
          </cell>
          <cell r="T1740">
            <v>0</v>
          </cell>
          <cell r="U1740">
            <v>0</v>
          </cell>
        </row>
        <row r="1741">
          <cell r="B1741" t="str">
            <v>AP31</v>
          </cell>
          <cell r="C1741" t="str">
            <v>AR 5</v>
          </cell>
          <cell r="D1741" t="str">
            <v>AR 6</v>
          </cell>
          <cell r="E1741" t="str">
            <v>AR A134/6</v>
          </cell>
          <cell r="F1741" t="str">
            <v>AR A134/5</v>
          </cell>
          <cell r="G1741" t="str">
            <v>AR A134/4</v>
          </cell>
          <cell r="H1741" t="str">
            <v>AR A1071/1</v>
          </cell>
          <cell r="I1741" t="str">
            <v>AR A1071/2</v>
          </cell>
          <cell r="J1741" t="str">
            <v>AR A1071/3</v>
          </cell>
          <cell r="K1741" t="str">
            <v>AR A1071/4</v>
          </cell>
          <cell r="L1741" t="str">
            <v>AR A1071/5</v>
          </cell>
          <cell r="M1741" t="str">
            <v>AR A1071/6</v>
          </cell>
          <cell r="N1741" t="str">
            <v>AR A1071/7</v>
          </cell>
          <cell r="O1741" t="str">
            <v>AR A1071/8</v>
          </cell>
          <cell r="P1741" t="str">
            <v>AR A1071/9</v>
          </cell>
          <cell r="Q1741" t="str">
            <v>AR A1071/10</v>
          </cell>
          <cell r="R1741" t="str">
            <v>AR A1214</v>
          </cell>
          <cell r="S1741">
            <v>0</v>
          </cell>
          <cell r="T1741">
            <v>0</v>
          </cell>
          <cell r="U1741">
            <v>0</v>
          </cell>
        </row>
        <row r="1742">
          <cell r="B1742" t="str">
            <v>AP31</v>
          </cell>
          <cell r="C1742" t="str">
            <v>AR 5</v>
          </cell>
          <cell r="D1742" t="str">
            <v>AR 6</v>
          </cell>
          <cell r="E1742" t="str">
            <v>AR A134/6</v>
          </cell>
          <cell r="F1742" t="str">
            <v>AR A134/5</v>
          </cell>
          <cell r="G1742" t="str">
            <v>AR A134/4</v>
          </cell>
          <cell r="H1742" t="str">
            <v>AR A1071/1</v>
          </cell>
          <cell r="I1742" t="str">
            <v>AR A1071/2</v>
          </cell>
          <cell r="J1742" t="str">
            <v>AR A1071/3</v>
          </cell>
          <cell r="K1742" t="str">
            <v>AR A1071/4</v>
          </cell>
          <cell r="L1742" t="str">
            <v>AR A1071/5</v>
          </cell>
          <cell r="M1742" t="str">
            <v>AR A1071/6</v>
          </cell>
          <cell r="N1742" t="str">
            <v>AR A1071/7</v>
          </cell>
          <cell r="O1742" t="str">
            <v>AR A1071/8</v>
          </cell>
          <cell r="P1742" t="str">
            <v>AR A1071/9</v>
          </cell>
          <cell r="Q1742" t="str">
            <v>AR A1071/10</v>
          </cell>
          <cell r="R1742" t="str">
            <v>AR A1214</v>
          </cell>
          <cell r="S1742">
            <v>0</v>
          </cell>
          <cell r="T1742">
            <v>0</v>
          </cell>
          <cell r="U1742">
            <v>0</v>
          </cell>
        </row>
        <row r="1743">
          <cell r="B1743" t="str">
            <v>AP31</v>
          </cell>
          <cell r="C1743" t="str">
            <v>AR 5</v>
          </cell>
          <cell r="D1743" t="str">
            <v>AR 6</v>
          </cell>
          <cell r="E1743" t="str">
            <v>AR A134/6</v>
          </cell>
          <cell r="F1743" t="str">
            <v>AR A134/5</v>
          </cell>
          <cell r="G1743" t="str">
            <v>AR A134/4</v>
          </cell>
          <cell r="H1743" t="str">
            <v>AR A1071/1</v>
          </cell>
          <cell r="I1743" t="str">
            <v>AR A1071/2</v>
          </cell>
          <cell r="J1743" t="str">
            <v>AR A1071/3</v>
          </cell>
          <cell r="K1743" t="str">
            <v>AR A1071/4</v>
          </cell>
          <cell r="L1743" t="str">
            <v>AR A1071/5</v>
          </cell>
          <cell r="M1743" t="str">
            <v>AR A1071/6</v>
          </cell>
          <cell r="N1743" t="str">
            <v>AR A1071/7</v>
          </cell>
          <cell r="O1743" t="str">
            <v>AR A1071/8</v>
          </cell>
          <cell r="P1743" t="str">
            <v>AR A1071/9</v>
          </cell>
          <cell r="Q1743" t="str">
            <v>AR A1071/10</v>
          </cell>
          <cell r="R1743" t="str">
            <v>AR A1214</v>
          </cell>
          <cell r="S1743">
            <v>0</v>
          </cell>
          <cell r="T1743">
            <v>0</v>
          </cell>
          <cell r="U1743">
            <v>0</v>
          </cell>
        </row>
        <row r="1744">
          <cell r="B1744" t="str">
            <v>AP31</v>
          </cell>
          <cell r="C1744" t="str">
            <v>AR 5</v>
          </cell>
          <cell r="D1744" t="str">
            <v>AR 6</v>
          </cell>
          <cell r="E1744" t="str">
            <v>AR A134/6</v>
          </cell>
          <cell r="F1744" t="str">
            <v>AR A134/5</v>
          </cell>
          <cell r="G1744" t="str">
            <v>AR A134/4</v>
          </cell>
          <cell r="H1744" t="str">
            <v>AR A1071/1</v>
          </cell>
          <cell r="I1744" t="str">
            <v>AR A1071/2</v>
          </cell>
          <cell r="J1744" t="str">
            <v>AR A1071/3</v>
          </cell>
          <cell r="K1744" t="str">
            <v>AR A1071/4</v>
          </cell>
          <cell r="L1744" t="str">
            <v>AR A1071/5</v>
          </cell>
          <cell r="M1744" t="str">
            <v>AR A1071/6</v>
          </cell>
          <cell r="N1744" t="str">
            <v>AR A1071/7</v>
          </cell>
          <cell r="O1744" t="str">
            <v>AR A1071/8</v>
          </cell>
          <cell r="P1744" t="str">
            <v>AR A1071/9</v>
          </cell>
          <cell r="Q1744" t="str">
            <v>AR A1071/10</v>
          </cell>
          <cell r="R1744" t="str">
            <v>AR A1214</v>
          </cell>
          <cell r="S1744">
            <v>0</v>
          </cell>
          <cell r="T1744">
            <v>0</v>
          </cell>
          <cell r="U1744">
            <v>0</v>
          </cell>
        </row>
        <row r="1745">
          <cell r="B1745" t="str">
            <v>AP31</v>
          </cell>
          <cell r="C1745" t="str">
            <v>AR 5</v>
          </cell>
          <cell r="D1745" t="str">
            <v>AR 6</v>
          </cell>
          <cell r="E1745" t="str">
            <v>AR A134/6</v>
          </cell>
          <cell r="F1745" t="str">
            <v>AR A134/5</v>
          </cell>
          <cell r="G1745" t="str">
            <v>AR A134/4</v>
          </cell>
          <cell r="H1745" t="str">
            <v>AR A1071/1</v>
          </cell>
          <cell r="I1745" t="str">
            <v>AR A1071/2</v>
          </cell>
          <cell r="J1745" t="str">
            <v>AR A1071/3</v>
          </cell>
          <cell r="K1745" t="str">
            <v>AR A1071/4</v>
          </cell>
          <cell r="L1745" t="str">
            <v>AR A1071/5</v>
          </cell>
          <cell r="M1745" t="str">
            <v>AR A1071/6</v>
          </cell>
          <cell r="N1745" t="str">
            <v>AR A1071/7</v>
          </cell>
          <cell r="O1745" t="str">
            <v>AR A1071/8</v>
          </cell>
          <cell r="P1745" t="str">
            <v>AR A1071/9</v>
          </cell>
          <cell r="Q1745" t="str">
            <v>AR A1071/10</v>
          </cell>
          <cell r="R1745" t="str">
            <v>AR A1214</v>
          </cell>
          <cell r="S1745">
            <v>0</v>
          </cell>
          <cell r="T1745">
            <v>0</v>
          </cell>
          <cell r="U1745">
            <v>0</v>
          </cell>
        </row>
        <row r="1746">
          <cell r="B1746" t="str">
            <v>AP31</v>
          </cell>
          <cell r="C1746" t="str">
            <v>AR 5</v>
          </cell>
          <cell r="D1746" t="str">
            <v>AR 6</v>
          </cell>
          <cell r="E1746" t="str">
            <v>AR A134/6</v>
          </cell>
          <cell r="F1746" t="str">
            <v>AR A134/5</v>
          </cell>
          <cell r="G1746" t="str">
            <v>AR A134/4</v>
          </cell>
          <cell r="H1746" t="str">
            <v>AR A1071/1</v>
          </cell>
          <cell r="I1746" t="str">
            <v>AR A1071/2</v>
          </cell>
          <cell r="J1746" t="str">
            <v>AR A1071/3</v>
          </cell>
          <cell r="K1746" t="str">
            <v>AR A1071/4</v>
          </cell>
          <cell r="L1746" t="str">
            <v>AR A1071/5</v>
          </cell>
          <cell r="M1746" t="str">
            <v>AR A1071/6</v>
          </cell>
          <cell r="N1746" t="str">
            <v>AR A1071/7</v>
          </cell>
          <cell r="O1746" t="str">
            <v>AR A1071/8</v>
          </cell>
          <cell r="P1746" t="str">
            <v>AR A1071/9</v>
          </cell>
          <cell r="Q1746" t="str">
            <v>AR A1071/10</v>
          </cell>
          <cell r="R1746" t="str">
            <v>AR A1214</v>
          </cell>
          <cell r="S1746">
            <v>0</v>
          </cell>
          <cell r="T1746">
            <v>0</v>
          </cell>
          <cell r="U1746">
            <v>0</v>
          </cell>
        </row>
        <row r="1747">
          <cell r="B1747" t="str">
            <v>AP31</v>
          </cell>
          <cell r="C1747" t="str">
            <v>AR 5</v>
          </cell>
          <cell r="D1747" t="str">
            <v>AR 6</v>
          </cell>
          <cell r="E1747" t="str">
            <v>AR A134/6</v>
          </cell>
          <cell r="F1747" t="str">
            <v>AR A134/5</v>
          </cell>
          <cell r="G1747" t="str">
            <v>AR A134/4</v>
          </cell>
          <cell r="H1747" t="str">
            <v>AR A1071/1</v>
          </cell>
          <cell r="I1747" t="str">
            <v>AR A1071/2</v>
          </cell>
          <cell r="J1747" t="str">
            <v>AR A1071/3</v>
          </cell>
          <cell r="K1747" t="str">
            <v>AR A1071/4</v>
          </cell>
          <cell r="L1747" t="str">
            <v>AR A1071/5</v>
          </cell>
          <cell r="M1747" t="str">
            <v>AR A1071/6</v>
          </cell>
          <cell r="N1747" t="str">
            <v>AR A1071/7</v>
          </cell>
          <cell r="O1747" t="str">
            <v>AR A1071/8</v>
          </cell>
          <cell r="P1747" t="str">
            <v>AR A1071/9</v>
          </cell>
          <cell r="Q1747" t="str">
            <v>AR A1071/10</v>
          </cell>
          <cell r="R1747" t="str">
            <v>AR A1214</v>
          </cell>
          <cell r="S1747">
            <v>0</v>
          </cell>
          <cell r="T1747">
            <v>0</v>
          </cell>
          <cell r="U1747">
            <v>0</v>
          </cell>
        </row>
        <row r="1748">
          <cell r="B1748" t="str">
            <v>AP31</v>
          </cell>
          <cell r="C1748" t="str">
            <v>AR 5</v>
          </cell>
          <cell r="D1748" t="str">
            <v>AR 6</v>
          </cell>
          <cell r="E1748" t="str">
            <v>AR A134/6</v>
          </cell>
          <cell r="F1748" t="str">
            <v>AR A134/5</v>
          </cell>
          <cell r="G1748" t="str">
            <v>AR A134/4</v>
          </cell>
          <cell r="H1748" t="str">
            <v>AR A1071/1</v>
          </cell>
          <cell r="I1748" t="str">
            <v>AR A1071/2</v>
          </cell>
          <cell r="J1748" t="str">
            <v>AR A1071/3</v>
          </cell>
          <cell r="K1748" t="str">
            <v>AR A1071/4</v>
          </cell>
          <cell r="L1748" t="str">
            <v>AR A1071/5</v>
          </cell>
          <cell r="M1748" t="str">
            <v>AR A1071/6</v>
          </cell>
          <cell r="N1748" t="str">
            <v>AR A1071/7</v>
          </cell>
          <cell r="O1748" t="str">
            <v>AR A1071/8</v>
          </cell>
          <cell r="P1748" t="str">
            <v>AR A1071/9</v>
          </cell>
          <cell r="Q1748" t="str">
            <v>AR A1071/10</v>
          </cell>
          <cell r="R1748" t="str">
            <v>AR A1214</v>
          </cell>
          <cell r="S1748">
            <v>0</v>
          </cell>
          <cell r="T1748">
            <v>0</v>
          </cell>
          <cell r="U1748">
            <v>0</v>
          </cell>
        </row>
        <row r="1749">
          <cell r="B1749" t="str">
            <v>AP31</v>
          </cell>
          <cell r="C1749" t="str">
            <v>AR 5</v>
          </cell>
          <cell r="D1749" t="str">
            <v>AR 6</v>
          </cell>
          <cell r="E1749" t="str">
            <v>AR A134/6</v>
          </cell>
          <cell r="F1749" t="str">
            <v>AR A134/5</v>
          </cell>
          <cell r="G1749" t="str">
            <v>AR A134/4</v>
          </cell>
          <cell r="H1749" t="str">
            <v>AR A1071/1</v>
          </cell>
          <cell r="I1749" t="str">
            <v>AR A1071/2</v>
          </cell>
          <cell r="J1749" t="str">
            <v>AR A1071/3</v>
          </cell>
          <cell r="K1749" t="str">
            <v>AR A1071/4</v>
          </cell>
          <cell r="L1749" t="str">
            <v>AR A1071/5</v>
          </cell>
          <cell r="M1749" t="str">
            <v>AR A1071/6</v>
          </cell>
          <cell r="N1749" t="str">
            <v>AR A1071/7</v>
          </cell>
          <cell r="O1749" t="str">
            <v>AR A1071/8</v>
          </cell>
          <cell r="P1749" t="str">
            <v>AR A1071/9</v>
          </cell>
          <cell r="Q1749" t="str">
            <v>AR A1071/10</v>
          </cell>
          <cell r="R1749" t="str">
            <v>AR A1214</v>
          </cell>
          <cell r="S1749">
            <v>0</v>
          </cell>
          <cell r="T1749">
            <v>0</v>
          </cell>
          <cell r="U1749">
            <v>0</v>
          </cell>
        </row>
        <row r="1750">
          <cell r="B1750" t="str">
            <v>AP31</v>
          </cell>
          <cell r="C1750" t="str">
            <v>AR 5</v>
          </cell>
          <cell r="D1750" t="str">
            <v>AR 6</v>
          </cell>
          <cell r="E1750" t="str">
            <v>AR A134/6</v>
          </cell>
          <cell r="F1750" t="str">
            <v>AR A134/5</v>
          </cell>
          <cell r="G1750" t="str">
            <v>AR A134/4</v>
          </cell>
          <cell r="H1750" t="str">
            <v>AR A1071/1</v>
          </cell>
          <cell r="I1750" t="str">
            <v>AR A1071/2</v>
          </cell>
          <cell r="J1750" t="str">
            <v>AR A1071/3</v>
          </cell>
          <cell r="K1750" t="str">
            <v>AR A1071/4</v>
          </cell>
          <cell r="L1750" t="str">
            <v>AR A1071/5</v>
          </cell>
          <cell r="M1750" t="str">
            <v>AR A1071/6</v>
          </cell>
          <cell r="N1750" t="str">
            <v>AR A1071/7</v>
          </cell>
          <cell r="O1750" t="str">
            <v>AR A1071/8</v>
          </cell>
          <cell r="P1750" t="str">
            <v>AR A1071/9</v>
          </cell>
          <cell r="Q1750" t="str">
            <v>AR A1071/10</v>
          </cell>
          <cell r="R1750" t="str">
            <v>AR A1214</v>
          </cell>
          <cell r="S1750">
            <v>0</v>
          </cell>
          <cell r="T1750">
            <v>0</v>
          </cell>
          <cell r="U1750">
            <v>0</v>
          </cell>
        </row>
        <row r="1751">
          <cell r="B1751" t="str">
            <v>AP32</v>
          </cell>
          <cell r="C1751" t="str">
            <v>AR 5</v>
          </cell>
          <cell r="D1751" t="str">
            <v>AR 6</v>
          </cell>
          <cell r="E1751" t="str">
            <v>AR A134/6</v>
          </cell>
          <cell r="F1751" t="str">
            <v>AR A134/5</v>
          </cell>
          <cell r="G1751" t="str">
            <v>AR A134/4</v>
          </cell>
          <cell r="H1751" t="str">
            <v>AR A1071/1</v>
          </cell>
          <cell r="I1751" t="str">
            <v>AR A1071/2</v>
          </cell>
          <cell r="J1751" t="str">
            <v>AR A1071/3</v>
          </cell>
          <cell r="K1751" t="str">
            <v>AR A1071/4</v>
          </cell>
          <cell r="L1751" t="str">
            <v>AR A1071/5</v>
          </cell>
          <cell r="M1751" t="str">
            <v>AR A1071/6</v>
          </cell>
          <cell r="N1751" t="str">
            <v>AR A1071/7</v>
          </cell>
          <cell r="O1751" t="str">
            <v>AR A1071/8</v>
          </cell>
          <cell r="P1751" t="str">
            <v>AR A1071/9</v>
          </cell>
          <cell r="Q1751" t="str">
            <v>AR A1071/10</v>
          </cell>
          <cell r="R1751" t="str">
            <v>AR A1214</v>
          </cell>
          <cell r="S1751">
            <v>0</v>
          </cell>
          <cell r="T1751">
            <v>0</v>
          </cell>
          <cell r="U1751">
            <v>0</v>
          </cell>
        </row>
        <row r="1752">
          <cell r="B1752" t="str">
            <v>AP32</v>
          </cell>
          <cell r="C1752" t="str">
            <v>AR 5</v>
          </cell>
          <cell r="D1752" t="str">
            <v>AR 6</v>
          </cell>
          <cell r="E1752" t="str">
            <v>AR A134/6</v>
          </cell>
          <cell r="F1752" t="str">
            <v>AR A134/5</v>
          </cell>
          <cell r="G1752" t="str">
            <v>AR A134/4</v>
          </cell>
          <cell r="H1752" t="str">
            <v>AR A1071/1</v>
          </cell>
          <cell r="I1752" t="str">
            <v>AR A1071/2</v>
          </cell>
          <cell r="J1752" t="str">
            <v>AR A1071/3</v>
          </cell>
          <cell r="K1752" t="str">
            <v>AR A1071/4</v>
          </cell>
          <cell r="L1752" t="str">
            <v>AR A1071/5</v>
          </cell>
          <cell r="M1752" t="str">
            <v>AR A1071/6</v>
          </cell>
          <cell r="N1752" t="str">
            <v>AR A1071/7</v>
          </cell>
          <cell r="O1752" t="str">
            <v>AR A1071/8</v>
          </cell>
          <cell r="P1752" t="str">
            <v>AR A1071/9</v>
          </cell>
          <cell r="Q1752" t="str">
            <v>AR A1071/10</v>
          </cell>
          <cell r="R1752" t="str">
            <v>AR A1214</v>
          </cell>
          <cell r="S1752">
            <v>0</v>
          </cell>
          <cell r="T1752">
            <v>0</v>
          </cell>
          <cell r="U1752">
            <v>0</v>
          </cell>
        </row>
        <row r="1753">
          <cell r="B1753" t="str">
            <v>AP32</v>
          </cell>
          <cell r="C1753" t="str">
            <v>AR 5</v>
          </cell>
          <cell r="D1753" t="str">
            <v>AR 6</v>
          </cell>
          <cell r="E1753" t="str">
            <v>AR A134/6</v>
          </cell>
          <cell r="F1753" t="str">
            <v>AR A134/5</v>
          </cell>
          <cell r="G1753" t="str">
            <v>AR A134/4</v>
          </cell>
          <cell r="H1753" t="str">
            <v>AR A1071/1</v>
          </cell>
          <cell r="I1753" t="str">
            <v>AR A1071/2</v>
          </cell>
          <cell r="J1753" t="str">
            <v>AR A1071/3</v>
          </cell>
          <cell r="K1753" t="str">
            <v>AR A1071/4</v>
          </cell>
          <cell r="L1753" t="str">
            <v>AR A1071/5</v>
          </cell>
          <cell r="M1753" t="str">
            <v>AR A1071/6</v>
          </cell>
          <cell r="N1753" t="str">
            <v>AR A1071/7</v>
          </cell>
          <cell r="O1753" t="str">
            <v>AR A1071/8</v>
          </cell>
          <cell r="P1753" t="str">
            <v>AR A1071/9</v>
          </cell>
          <cell r="Q1753" t="str">
            <v>AR A1071/10</v>
          </cell>
          <cell r="R1753" t="str">
            <v>AR A1214</v>
          </cell>
          <cell r="S1753">
            <v>0</v>
          </cell>
          <cell r="T1753">
            <v>0</v>
          </cell>
          <cell r="U1753">
            <v>0</v>
          </cell>
        </row>
        <row r="1754">
          <cell r="B1754" t="str">
            <v>AP32</v>
          </cell>
          <cell r="C1754" t="str">
            <v>AR 5</v>
          </cell>
          <cell r="D1754" t="str">
            <v>AR 6</v>
          </cell>
          <cell r="E1754" t="str">
            <v>AR A134/6</v>
          </cell>
          <cell r="F1754" t="str">
            <v>AR A134/5</v>
          </cell>
          <cell r="G1754" t="str">
            <v>AR A134/4</v>
          </cell>
          <cell r="H1754" t="str">
            <v>AR A1071/1</v>
          </cell>
          <cell r="I1754" t="str">
            <v>AR A1071/2</v>
          </cell>
          <cell r="J1754" t="str">
            <v>AR A1071/3</v>
          </cell>
          <cell r="K1754" t="str">
            <v>AR A1071/4</v>
          </cell>
          <cell r="L1754" t="str">
            <v>AR A1071/5</v>
          </cell>
          <cell r="M1754" t="str">
            <v>AR A1071/6</v>
          </cell>
          <cell r="N1754" t="str">
            <v>AR A1071/7</v>
          </cell>
          <cell r="O1754" t="str">
            <v>AR A1071/8</v>
          </cell>
          <cell r="P1754" t="str">
            <v>AR A1071/9</v>
          </cell>
          <cell r="Q1754" t="str">
            <v>AR A1071/10</v>
          </cell>
          <cell r="R1754" t="str">
            <v>AR A1214</v>
          </cell>
          <cell r="S1754">
            <v>0</v>
          </cell>
          <cell r="T1754">
            <v>0</v>
          </cell>
          <cell r="U1754">
            <v>0</v>
          </cell>
        </row>
        <row r="1755">
          <cell r="B1755" t="str">
            <v>AP32</v>
          </cell>
          <cell r="C1755" t="str">
            <v>AR 5</v>
          </cell>
          <cell r="D1755" t="str">
            <v>AR 6</v>
          </cell>
          <cell r="E1755" t="str">
            <v>AR A134/6</v>
          </cell>
          <cell r="F1755" t="str">
            <v>AR A134/5</v>
          </cell>
          <cell r="G1755" t="str">
            <v>AR A134/4</v>
          </cell>
          <cell r="H1755" t="str">
            <v>AR A1071/1</v>
          </cell>
          <cell r="I1755" t="str">
            <v>AR A1071/2</v>
          </cell>
          <cell r="J1755" t="str">
            <v>AR A1071/3</v>
          </cell>
          <cell r="K1755" t="str">
            <v>AR A1071/4</v>
          </cell>
          <cell r="L1755" t="str">
            <v>AR A1071/5</v>
          </cell>
          <cell r="M1755" t="str">
            <v>AR A1071/6</v>
          </cell>
          <cell r="N1755" t="str">
            <v>AR A1071/7</v>
          </cell>
          <cell r="O1755" t="str">
            <v>AR A1071/8</v>
          </cell>
          <cell r="P1755" t="str">
            <v>AR A1071/9</v>
          </cell>
          <cell r="Q1755" t="str">
            <v>AR A1071/10</v>
          </cell>
          <cell r="R1755" t="str">
            <v>AR A1214</v>
          </cell>
          <cell r="S1755">
            <v>0</v>
          </cell>
          <cell r="T1755">
            <v>0</v>
          </cell>
          <cell r="U1755">
            <v>0</v>
          </cell>
        </row>
        <row r="1756">
          <cell r="B1756" t="str">
            <v>AP32</v>
          </cell>
          <cell r="C1756" t="str">
            <v>AR 5</v>
          </cell>
          <cell r="D1756" t="str">
            <v>AR 6</v>
          </cell>
          <cell r="E1756" t="str">
            <v>AR A134/6</v>
          </cell>
          <cell r="F1756" t="str">
            <v>AR A134/5</v>
          </cell>
          <cell r="G1756" t="str">
            <v>AR A134/4</v>
          </cell>
          <cell r="H1756" t="str">
            <v>AR A1071/1</v>
          </cell>
          <cell r="I1756" t="str">
            <v>AR A1071/2</v>
          </cell>
          <cell r="J1756" t="str">
            <v>AR A1071/3</v>
          </cell>
          <cell r="K1756" t="str">
            <v>AR A1071/4</v>
          </cell>
          <cell r="L1756" t="str">
            <v>AR A1071/5</v>
          </cell>
          <cell r="M1756" t="str">
            <v>AR A1071/6</v>
          </cell>
          <cell r="N1756" t="str">
            <v>AR A1071/7</v>
          </cell>
          <cell r="O1756" t="str">
            <v>AR A1071/8</v>
          </cell>
          <cell r="P1756" t="str">
            <v>AR A1071/9</v>
          </cell>
          <cell r="Q1756" t="str">
            <v>AR A1071/10</v>
          </cell>
          <cell r="R1756" t="str">
            <v>AR A1214</v>
          </cell>
          <cell r="S1756">
            <v>0</v>
          </cell>
          <cell r="T1756">
            <v>0</v>
          </cell>
          <cell r="U1756">
            <v>0</v>
          </cell>
        </row>
        <row r="1757">
          <cell r="B1757" t="str">
            <v>AP32</v>
          </cell>
          <cell r="C1757" t="str">
            <v>AR 5</v>
          </cell>
          <cell r="D1757" t="str">
            <v>AR 6</v>
          </cell>
          <cell r="E1757" t="str">
            <v>AR A134/6</v>
          </cell>
          <cell r="F1757" t="str">
            <v>AR A134/5</v>
          </cell>
          <cell r="G1757" t="str">
            <v>AR A134/4</v>
          </cell>
          <cell r="H1757" t="str">
            <v>AR A1071/1</v>
          </cell>
          <cell r="I1757" t="str">
            <v>AR A1071/2</v>
          </cell>
          <cell r="J1757" t="str">
            <v>AR A1071/3</v>
          </cell>
          <cell r="K1757" t="str">
            <v>AR A1071/4</v>
          </cell>
          <cell r="L1757" t="str">
            <v>AR A1071/5</v>
          </cell>
          <cell r="M1757" t="str">
            <v>AR A1071/6</v>
          </cell>
          <cell r="N1757" t="str">
            <v>AR A1071/7</v>
          </cell>
          <cell r="O1757" t="str">
            <v>AR A1071/8</v>
          </cell>
          <cell r="P1757" t="str">
            <v>AR A1071/9</v>
          </cell>
          <cell r="Q1757" t="str">
            <v>AR A1071/10</v>
          </cell>
          <cell r="R1757" t="str">
            <v>AR A1214</v>
          </cell>
          <cell r="S1757">
            <v>0</v>
          </cell>
          <cell r="T1757">
            <v>0</v>
          </cell>
          <cell r="U1757">
            <v>0</v>
          </cell>
        </row>
        <row r="1758">
          <cell r="B1758" t="str">
            <v>AP32</v>
          </cell>
          <cell r="C1758" t="str">
            <v>AR 5</v>
          </cell>
          <cell r="D1758" t="str">
            <v>AR 6</v>
          </cell>
          <cell r="E1758" t="str">
            <v>AR A134/6</v>
          </cell>
          <cell r="F1758" t="str">
            <v>AR A134/5</v>
          </cell>
          <cell r="G1758" t="str">
            <v>AR A134/4</v>
          </cell>
          <cell r="H1758" t="str">
            <v>AR A1071/1</v>
          </cell>
          <cell r="I1758" t="str">
            <v>AR A1071/2</v>
          </cell>
          <cell r="J1758" t="str">
            <v>AR A1071/3</v>
          </cell>
          <cell r="K1758" t="str">
            <v>AR A1071/4</v>
          </cell>
          <cell r="L1758" t="str">
            <v>AR A1071/5</v>
          </cell>
          <cell r="M1758" t="str">
            <v>AR A1071/6</v>
          </cell>
          <cell r="N1758" t="str">
            <v>AR A1071/7</v>
          </cell>
          <cell r="O1758" t="str">
            <v>AR A1071/8</v>
          </cell>
          <cell r="P1758" t="str">
            <v>AR A1071/9</v>
          </cell>
          <cell r="Q1758" t="str">
            <v>AR A1071/10</v>
          </cell>
          <cell r="R1758" t="str">
            <v>AR A1214</v>
          </cell>
          <cell r="S1758">
            <v>0</v>
          </cell>
          <cell r="T1758">
            <v>0</v>
          </cell>
          <cell r="U1758">
            <v>0</v>
          </cell>
        </row>
        <row r="1759">
          <cell r="B1759" t="str">
            <v>AP32</v>
          </cell>
          <cell r="C1759" t="str">
            <v>AR 5</v>
          </cell>
          <cell r="D1759" t="str">
            <v>AR 6</v>
          </cell>
          <cell r="E1759" t="str">
            <v>AR A134/6</v>
          </cell>
          <cell r="F1759" t="str">
            <v>AR A134/5</v>
          </cell>
          <cell r="G1759" t="str">
            <v>AR A134/4</v>
          </cell>
          <cell r="H1759" t="str">
            <v>AR A1071/1</v>
          </cell>
          <cell r="I1759" t="str">
            <v>AR A1071/2</v>
          </cell>
          <cell r="J1759" t="str">
            <v>AR A1071/3</v>
          </cell>
          <cell r="K1759" t="str">
            <v>AR A1071/4</v>
          </cell>
          <cell r="L1759" t="str">
            <v>AR A1071/5</v>
          </cell>
          <cell r="M1759" t="str">
            <v>AR A1071/6</v>
          </cell>
          <cell r="N1759" t="str">
            <v>AR A1071/7</v>
          </cell>
          <cell r="O1759" t="str">
            <v>AR A1071/8</v>
          </cell>
          <cell r="P1759" t="str">
            <v>AR A1071/9</v>
          </cell>
          <cell r="Q1759" t="str">
            <v>AR A1071/10</v>
          </cell>
          <cell r="R1759" t="str">
            <v>AR A1214</v>
          </cell>
          <cell r="S1759">
            <v>0</v>
          </cell>
          <cell r="T1759">
            <v>0</v>
          </cell>
          <cell r="U1759">
            <v>0</v>
          </cell>
        </row>
        <row r="1760">
          <cell r="B1760" t="str">
            <v>AP32</v>
          </cell>
          <cell r="C1760" t="str">
            <v>AR 5</v>
          </cell>
          <cell r="D1760" t="str">
            <v>AR 6</v>
          </cell>
          <cell r="E1760" t="str">
            <v>AR A134/6</v>
          </cell>
          <cell r="F1760" t="str">
            <v>AR A134/5</v>
          </cell>
          <cell r="G1760" t="str">
            <v>AR A134/4</v>
          </cell>
          <cell r="H1760" t="str">
            <v>AR A1071/1</v>
          </cell>
          <cell r="I1760" t="str">
            <v>AR A1071/2</v>
          </cell>
          <cell r="J1760" t="str">
            <v>AR A1071/3</v>
          </cell>
          <cell r="K1760" t="str">
            <v>AR A1071/4</v>
          </cell>
          <cell r="L1760" t="str">
            <v>AR A1071/5</v>
          </cell>
          <cell r="M1760" t="str">
            <v>AR A1071/6</v>
          </cell>
          <cell r="N1760" t="str">
            <v>AR A1071/7</v>
          </cell>
          <cell r="O1760" t="str">
            <v>AR A1071/8</v>
          </cell>
          <cell r="P1760" t="str">
            <v>AR A1071/9</v>
          </cell>
          <cell r="Q1760" t="str">
            <v>AR A1071/10</v>
          </cell>
          <cell r="R1760" t="str">
            <v>AR A1214</v>
          </cell>
          <cell r="S1760">
            <v>0</v>
          </cell>
          <cell r="T1760">
            <v>0</v>
          </cell>
          <cell r="U1760">
            <v>0</v>
          </cell>
        </row>
        <row r="1761">
          <cell r="B1761" t="str">
            <v>AP32</v>
          </cell>
          <cell r="C1761" t="str">
            <v>AR 5</v>
          </cell>
          <cell r="D1761" t="str">
            <v>AR 6</v>
          </cell>
          <cell r="E1761" t="str">
            <v>AR A134/6</v>
          </cell>
          <cell r="F1761" t="str">
            <v>AR A134/5</v>
          </cell>
          <cell r="G1761" t="str">
            <v>AR A134/4</v>
          </cell>
          <cell r="H1761" t="str">
            <v>AR A1071/1</v>
          </cell>
          <cell r="I1761" t="str">
            <v>AR A1071/2</v>
          </cell>
          <cell r="J1761" t="str">
            <v>AR A1071/3</v>
          </cell>
          <cell r="K1761" t="str">
            <v>AR A1071/4</v>
          </cell>
          <cell r="L1761" t="str">
            <v>AR A1071/5</v>
          </cell>
          <cell r="M1761" t="str">
            <v>AR A1071/6</v>
          </cell>
          <cell r="N1761" t="str">
            <v>AR A1071/7</v>
          </cell>
          <cell r="O1761" t="str">
            <v>AR A1071/8</v>
          </cell>
          <cell r="P1761" t="str">
            <v>AR A1071/9</v>
          </cell>
          <cell r="Q1761" t="str">
            <v>AR A1071/10</v>
          </cell>
          <cell r="R1761" t="str">
            <v>AR A1214</v>
          </cell>
          <cell r="S1761">
            <v>0</v>
          </cell>
          <cell r="T1761">
            <v>0</v>
          </cell>
          <cell r="U1761">
            <v>0</v>
          </cell>
        </row>
        <row r="1762">
          <cell r="B1762" t="str">
            <v>AP32</v>
          </cell>
          <cell r="C1762" t="str">
            <v>AR 5</v>
          </cell>
          <cell r="D1762" t="str">
            <v>AR 6</v>
          </cell>
          <cell r="E1762" t="str">
            <v>AR A134/6</v>
          </cell>
          <cell r="F1762" t="str">
            <v>AR A134/5</v>
          </cell>
          <cell r="G1762" t="str">
            <v>AR A134/4</v>
          </cell>
          <cell r="H1762" t="str">
            <v>AR A1071/1</v>
          </cell>
          <cell r="I1762" t="str">
            <v>AR A1071/2</v>
          </cell>
          <cell r="J1762" t="str">
            <v>AR A1071/3</v>
          </cell>
          <cell r="K1762" t="str">
            <v>AR A1071/4</v>
          </cell>
          <cell r="L1762" t="str">
            <v>AR A1071/5</v>
          </cell>
          <cell r="M1762" t="str">
            <v>AR A1071/6</v>
          </cell>
          <cell r="N1762" t="str">
            <v>AR A1071/7</v>
          </cell>
          <cell r="O1762" t="str">
            <v>AR A1071/8</v>
          </cell>
          <cell r="P1762" t="str">
            <v>AR A1071/9</v>
          </cell>
          <cell r="Q1762" t="str">
            <v>AR A1071/10</v>
          </cell>
          <cell r="R1762" t="str">
            <v>AR A1214</v>
          </cell>
          <cell r="S1762">
            <v>0</v>
          </cell>
          <cell r="T1762">
            <v>0</v>
          </cell>
          <cell r="U1762">
            <v>0</v>
          </cell>
        </row>
        <row r="1763">
          <cell r="B1763" t="str">
            <v>AP32</v>
          </cell>
          <cell r="C1763" t="str">
            <v>AR 5</v>
          </cell>
          <cell r="D1763" t="str">
            <v>AR 6</v>
          </cell>
          <cell r="E1763" t="str">
            <v>AR A134/6</v>
          </cell>
          <cell r="F1763" t="str">
            <v>AR A134/5</v>
          </cell>
          <cell r="G1763" t="str">
            <v>AR A134/4</v>
          </cell>
          <cell r="H1763" t="str">
            <v>AR A1071/1</v>
          </cell>
          <cell r="I1763" t="str">
            <v>AR A1071/2</v>
          </cell>
          <cell r="J1763" t="str">
            <v>AR A1071/3</v>
          </cell>
          <cell r="K1763" t="str">
            <v>AR A1071/4</v>
          </cell>
          <cell r="L1763" t="str">
            <v>AR A1071/5</v>
          </cell>
          <cell r="M1763" t="str">
            <v>AR A1071/6</v>
          </cell>
          <cell r="N1763" t="str">
            <v>AR A1071/7</v>
          </cell>
          <cell r="O1763" t="str">
            <v>AR A1071/8</v>
          </cell>
          <cell r="P1763" t="str">
            <v>AR A1071/9</v>
          </cell>
          <cell r="Q1763" t="str">
            <v>AR A1071/10</v>
          </cell>
          <cell r="R1763" t="str">
            <v>AR A1214</v>
          </cell>
          <cell r="S1763">
            <v>0</v>
          </cell>
          <cell r="T1763">
            <v>0</v>
          </cell>
          <cell r="U1763">
            <v>0</v>
          </cell>
        </row>
        <row r="1764">
          <cell r="B1764" t="str">
            <v>AP33</v>
          </cell>
          <cell r="C1764" t="str">
            <v>AR 5</v>
          </cell>
          <cell r="D1764" t="str">
            <v>AR 6</v>
          </cell>
          <cell r="E1764" t="str">
            <v>AR A134/6</v>
          </cell>
          <cell r="F1764" t="str">
            <v>AR A134/5</v>
          </cell>
          <cell r="G1764" t="str">
            <v>AR A134/4</v>
          </cell>
          <cell r="H1764" t="str">
            <v>AR A1071/1</v>
          </cell>
          <cell r="I1764" t="str">
            <v>AR A1071/2</v>
          </cell>
          <cell r="J1764" t="str">
            <v>AR A1071/3</v>
          </cell>
          <cell r="K1764" t="str">
            <v>AR A1071/4</v>
          </cell>
          <cell r="L1764" t="str">
            <v>AR A1071/5</v>
          </cell>
          <cell r="M1764" t="str">
            <v>AR A1071/6</v>
          </cell>
          <cell r="N1764" t="str">
            <v>AR A1071/7</v>
          </cell>
          <cell r="O1764" t="str">
            <v>AR A1071/8</v>
          </cell>
          <cell r="P1764" t="str">
            <v>AR A1071/9</v>
          </cell>
          <cell r="Q1764" t="str">
            <v>AR A1071/10</v>
          </cell>
          <cell r="R1764" t="str">
            <v>AR A1214</v>
          </cell>
          <cell r="S1764">
            <v>0</v>
          </cell>
          <cell r="T1764">
            <v>0</v>
          </cell>
          <cell r="U1764">
            <v>0</v>
          </cell>
        </row>
        <row r="1765">
          <cell r="B1765" t="str">
            <v>AP33</v>
          </cell>
          <cell r="C1765" t="str">
            <v>AR 5</v>
          </cell>
          <cell r="D1765" t="str">
            <v>AR 6</v>
          </cell>
          <cell r="E1765" t="str">
            <v>AR A134/6</v>
          </cell>
          <cell r="F1765" t="str">
            <v>AR A134/5</v>
          </cell>
          <cell r="G1765" t="str">
            <v>AR A134/4</v>
          </cell>
          <cell r="H1765" t="str">
            <v>AR A1071/1</v>
          </cell>
          <cell r="I1765" t="str">
            <v>AR A1071/2</v>
          </cell>
          <cell r="J1765" t="str">
            <v>AR A1071/3</v>
          </cell>
          <cell r="K1765" t="str">
            <v>AR A1071/4</v>
          </cell>
          <cell r="L1765" t="str">
            <v>AR A1071/5</v>
          </cell>
          <cell r="M1765" t="str">
            <v>AR A1071/6</v>
          </cell>
          <cell r="N1765" t="str">
            <v>AR A1071/7</v>
          </cell>
          <cell r="O1765" t="str">
            <v>AR A1071/8</v>
          </cell>
          <cell r="P1765" t="str">
            <v>AR A1071/9</v>
          </cell>
          <cell r="Q1765" t="str">
            <v>AR A1071/10</v>
          </cell>
          <cell r="R1765" t="str">
            <v>AR A1214</v>
          </cell>
          <cell r="S1765">
            <v>0</v>
          </cell>
          <cell r="T1765">
            <v>0</v>
          </cell>
          <cell r="U1765">
            <v>0</v>
          </cell>
        </row>
        <row r="1766">
          <cell r="B1766" t="str">
            <v>AP33</v>
          </cell>
          <cell r="C1766" t="str">
            <v>AR 5</v>
          </cell>
          <cell r="D1766" t="str">
            <v>AR 6</v>
          </cell>
          <cell r="E1766" t="str">
            <v>AR A134/6</v>
          </cell>
          <cell r="F1766" t="str">
            <v>AR A134/5</v>
          </cell>
          <cell r="G1766" t="str">
            <v>AR A134/4</v>
          </cell>
          <cell r="H1766" t="str">
            <v>AR A1071/1</v>
          </cell>
          <cell r="I1766" t="str">
            <v>AR A1071/2</v>
          </cell>
          <cell r="J1766" t="str">
            <v>AR A1071/3</v>
          </cell>
          <cell r="K1766" t="str">
            <v>AR A1071/4</v>
          </cell>
          <cell r="L1766" t="str">
            <v>AR A1071/5</v>
          </cell>
          <cell r="M1766" t="str">
            <v>AR A1071/6</v>
          </cell>
          <cell r="N1766" t="str">
            <v>AR A1071/7</v>
          </cell>
          <cell r="O1766" t="str">
            <v>AR A1071/8</v>
          </cell>
          <cell r="P1766" t="str">
            <v>AR A1071/9</v>
          </cell>
          <cell r="Q1766" t="str">
            <v>AR A1071/10</v>
          </cell>
          <cell r="R1766" t="str">
            <v>AR A1214</v>
          </cell>
          <cell r="S1766">
            <v>0</v>
          </cell>
          <cell r="T1766">
            <v>0</v>
          </cell>
          <cell r="U1766">
            <v>0</v>
          </cell>
        </row>
        <row r="1767">
          <cell r="B1767" t="str">
            <v>AP33</v>
          </cell>
          <cell r="C1767" t="str">
            <v>AR 5</v>
          </cell>
          <cell r="D1767" t="str">
            <v>AR 6</v>
          </cell>
          <cell r="E1767" t="str">
            <v>AR A134/6</v>
          </cell>
          <cell r="F1767" t="str">
            <v>AR A134/5</v>
          </cell>
          <cell r="G1767" t="str">
            <v>AR A134/4</v>
          </cell>
          <cell r="H1767" t="str">
            <v>AR A1071/1</v>
          </cell>
          <cell r="I1767" t="str">
            <v>AR A1071/2</v>
          </cell>
          <cell r="J1767" t="str">
            <v>AR A1071/3</v>
          </cell>
          <cell r="K1767" t="str">
            <v>AR A1071/4</v>
          </cell>
          <cell r="L1767" t="str">
            <v>AR A1071/5</v>
          </cell>
          <cell r="M1767" t="str">
            <v>AR A1071/6</v>
          </cell>
          <cell r="N1767" t="str">
            <v>AR A1071/7</v>
          </cell>
          <cell r="O1767" t="str">
            <v>AR A1071/8</v>
          </cell>
          <cell r="P1767" t="str">
            <v>AR A1071/9</v>
          </cell>
          <cell r="Q1767" t="str">
            <v>AR A1071/10</v>
          </cell>
          <cell r="R1767" t="str">
            <v>AR A1214</v>
          </cell>
          <cell r="S1767">
            <v>0</v>
          </cell>
          <cell r="T1767">
            <v>0</v>
          </cell>
          <cell r="U1767">
            <v>0</v>
          </cell>
        </row>
        <row r="1768">
          <cell r="B1768" t="str">
            <v>AP33</v>
          </cell>
          <cell r="C1768" t="str">
            <v>AR 5</v>
          </cell>
          <cell r="D1768" t="str">
            <v>AR 6</v>
          </cell>
          <cell r="E1768" t="str">
            <v>AR A134/6</v>
          </cell>
          <cell r="F1768" t="str">
            <v>AR A134/5</v>
          </cell>
          <cell r="G1768" t="str">
            <v>AR A134/4</v>
          </cell>
          <cell r="H1768" t="str">
            <v>AR A1071/1</v>
          </cell>
          <cell r="I1768" t="str">
            <v>AR A1071/2</v>
          </cell>
          <cell r="J1768" t="str">
            <v>AR A1071/3</v>
          </cell>
          <cell r="K1768" t="str">
            <v>AR A1071/4</v>
          </cell>
          <cell r="L1768" t="str">
            <v>AR A1071/5</v>
          </cell>
          <cell r="M1768" t="str">
            <v>AR A1071/6</v>
          </cell>
          <cell r="N1768" t="str">
            <v>AR A1071/7</v>
          </cell>
          <cell r="O1768" t="str">
            <v>AR A1071/8</v>
          </cell>
          <cell r="P1768" t="str">
            <v>AR A1071/9</v>
          </cell>
          <cell r="Q1768" t="str">
            <v>AR A1071/10</v>
          </cell>
          <cell r="R1768" t="str">
            <v>AR A1214</v>
          </cell>
          <cell r="S1768">
            <v>0</v>
          </cell>
          <cell r="T1768">
            <v>0</v>
          </cell>
          <cell r="U1768">
            <v>0</v>
          </cell>
        </row>
        <row r="1769">
          <cell r="B1769" t="str">
            <v>AP33</v>
          </cell>
          <cell r="C1769" t="str">
            <v>AR 5</v>
          </cell>
          <cell r="D1769" t="str">
            <v>AR 6</v>
          </cell>
          <cell r="E1769" t="str">
            <v>AR A134/6</v>
          </cell>
          <cell r="F1769" t="str">
            <v>AR A134/5</v>
          </cell>
          <cell r="G1769" t="str">
            <v>AR A134/4</v>
          </cell>
          <cell r="H1769" t="str">
            <v>AR A1071/1</v>
          </cell>
          <cell r="I1769" t="str">
            <v>AR A1071/2</v>
          </cell>
          <cell r="J1769" t="str">
            <v>AR A1071/3</v>
          </cell>
          <cell r="K1769" t="str">
            <v>AR A1071/4</v>
          </cell>
          <cell r="L1769" t="str">
            <v>AR A1071/5</v>
          </cell>
          <cell r="M1769" t="str">
            <v>AR A1071/6</v>
          </cell>
          <cell r="N1769" t="str">
            <v>AR A1071/7</v>
          </cell>
          <cell r="O1769" t="str">
            <v>AR A1071/8</v>
          </cell>
          <cell r="P1769" t="str">
            <v>AR A1071/9</v>
          </cell>
          <cell r="Q1769" t="str">
            <v>AR A1071/10</v>
          </cell>
          <cell r="R1769" t="str">
            <v>AR A1214</v>
          </cell>
          <cell r="S1769">
            <v>0</v>
          </cell>
          <cell r="T1769">
            <v>0</v>
          </cell>
          <cell r="U1769">
            <v>0</v>
          </cell>
        </row>
        <row r="1770">
          <cell r="B1770" t="str">
            <v>AP33</v>
          </cell>
          <cell r="C1770" t="str">
            <v>AR 5</v>
          </cell>
          <cell r="D1770" t="str">
            <v>AR 6</v>
          </cell>
          <cell r="E1770" t="str">
            <v>AR A134/6</v>
          </cell>
          <cell r="F1770" t="str">
            <v>AR A134/5</v>
          </cell>
          <cell r="G1770" t="str">
            <v>AR A134/4</v>
          </cell>
          <cell r="H1770" t="str">
            <v>AR A1071/1</v>
          </cell>
          <cell r="I1770" t="str">
            <v>AR A1071/2</v>
          </cell>
          <cell r="J1770" t="str">
            <v>AR A1071/3</v>
          </cell>
          <cell r="K1770" t="str">
            <v>AR A1071/4</v>
          </cell>
          <cell r="L1770" t="str">
            <v>AR A1071/5</v>
          </cell>
          <cell r="M1770" t="str">
            <v>AR A1071/6</v>
          </cell>
          <cell r="N1770" t="str">
            <v>AR A1071/7</v>
          </cell>
          <cell r="O1770" t="str">
            <v>AR A1071/8</v>
          </cell>
          <cell r="P1770" t="str">
            <v>AR A1071/9</v>
          </cell>
          <cell r="Q1770" t="str">
            <v>AR A1071/10</v>
          </cell>
          <cell r="R1770" t="str">
            <v>AR A1214</v>
          </cell>
          <cell r="S1770">
            <v>0</v>
          </cell>
          <cell r="T1770">
            <v>0</v>
          </cell>
          <cell r="U1770">
            <v>0</v>
          </cell>
        </row>
        <row r="1771">
          <cell r="B1771" t="str">
            <v>AP33</v>
          </cell>
          <cell r="C1771" t="str">
            <v>AR 5</v>
          </cell>
          <cell r="D1771" t="str">
            <v>AR 6</v>
          </cell>
          <cell r="E1771" t="str">
            <v>AR A134/6</v>
          </cell>
          <cell r="F1771" t="str">
            <v>AR A134/5</v>
          </cell>
          <cell r="G1771" t="str">
            <v>AR A134/4</v>
          </cell>
          <cell r="H1771" t="str">
            <v>AR A1071/1</v>
          </cell>
          <cell r="I1771" t="str">
            <v>AR A1071/2</v>
          </cell>
          <cell r="J1771" t="str">
            <v>AR A1071/3</v>
          </cell>
          <cell r="K1771" t="str">
            <v>AR A1071/4</v>
          </cell>
          <cell r="L1771" t="str">
            <v>AR A1071/5</v>
          </cell>
          <cell r="M1771" t="str">
            <v>AR A1071/6</v>
          </cell>
          <cell r="N1771" t="str">
            <v>AR A1071/7</v>
          </cell>
          <cell r="O1771" t="str">
            <v>AR A1071/8</v>
          </cell>
          <cell r="P1771" t="str">
            <v>AR A1071/9</v>
          </cell>
          <cell r="Q1771" t="str">
            <v>AR A1071/10</v>
          </cell>
          <cell r="R1771" t="str">
            <v>AR A1214</v>
          </cell>
          <cell r="S1771">
            <v>0</v>
          </cell>
          <cell r="T1771">
            <v>0</v>
          </cell>
          <cell r="U1771">
            <v>0</v>
          </cell>
        </row>
        <row r="1772">
          <cell r="B1772" t="str">
            <v>AP33</v>
          </cell>
          <cell r="C1772" t="str">
            <v>AR 5</v>
          </cell>
          <cell r="D1772" t="str">
            <v>AR 6</v>
          </cell>
          <cell r="E1772" t="str">
            <v>AR A134/6</v>
          </cell>
          <cell r="F1772" t="str">
            <v>AR A134/5</v>
          </cell>
          <cell r="G1772" t="str">
            <v>AR A134/4</v>
          </cell>
          <cell r="H1772" t="str">
            <v>AR A1071/1</v>
          </cell>
          <cell r="I1772" t="str">
            <v>AR A1071/2</v>
          </cell>
          <cell r="J1772" t="str">
            <v>AR A1071/3</v>
          </cell>
          <cell r="K1772" t="str">
            <v>AR A1071/4</v>
          </cell>
          <cell r="L1772" t="str">
            <v>AR A1071/5</v>
          </cell>
          <cell r="M1772" t="str">
            <v>AR A1071/6</v>
          </cell>
          <cell r="N1772" t="str">
            <v>AR A1071/7</v>
          </cell>
          <cell r="O1772" t="str">
            <v>AR A1071/8</v>
          </cell>
          <cell r="P1772" t="str">
            <v>AR A1071/9</v>
          </cell>
          <cell r="Q1772" t="str">
            <v>AR A1071/10</v>
          </cell>
          <cell r="R1772" t="str">
            <v>AR A1214</v>
          </cell>
          <cell r="S1772">
            <v>0</v>
          </cell>
          <cell r="T1772">
            <v>0</v>
          </cell>
          <cell r="U1772">
            <v>0</v>
          </cell>
        </row>
        <row r="1773">
          <cell r="B1773" t="str">
            <v>AP33</v>
          </cell>
          <cell r="C1773" t="str">
            <v>AR 5</v>
          </cell>
          <cell r="D1773" t="str">
            <v>AR 6</v>
          </cell>
          <cell r="E1773" t="str">
            <v>AR A134/6</v>
          </cell>
          <cell r="F1773" t="str">
            <v>AR A134/5</v>
          </cell>
          <cell r="G1773" t="str">
            <v>AR A134/4</v>
          </cell>
          <cell r="H1773" t="str">
            <v>AR A1071/1</v>
          </cell>
          <cell r="I1773" t="str">
            <v>AR A1071/2</v>
          </cell>
          <cell r="J1773" t="str">
            <v>AR A1071/3</v>
          </cell>
          <cell r="K1773" t="str">
            <v>AR A1071/4</v>
          </cell>
          <cell r="L1773" t="str">
            <v>AR A1071/5</v>
          </cell>
          <cell r="M1773" t="str">
            <v>AR A1071/6</v>
          </cell>
          <cell r="N1773" t="str">
            <v>AR A1071/7</v>
          </cell>
          <cell r="O1773" t="str">
            <v>AR A1071/8</v>
          </cell>
          <cell r="P1773" t="str">
            <v>AR A1071/9</v>
          </cell>
          <cell r="Q1773" t="str">
            <v>AR A1071/10</v>
          </cell>
          <cell r="R1773" t="str">
            <v>AR A1214</v>
          </cell>
          <cell r="S1773">
            <v>0</v>
          </cell>
          <cell r="T1773">
            <v>0</v>
          </cell>
          <cell r="U1773">
            <v>0</v>
          </cell>
        </row>
        <row r="1774">
          <cell r="B1774" t="str">
            <v>AP33</v>
          </cell>
          <cell r="C1774" t="str">
            <v>AR 5</v>
          </cell>
          <cell r="D1774" t="str">
            <v>AR 6</v>
          </cell>
          <cell r="E1774" t="str">
            <v>AR A134/6</v>
          </cell>
          <cell r="F1774" t="str">
            <v>AR A134/5</v>
          </cell>
          <cell r="G1774" t="str">
            <v>AR A134/4</v>
          </cell>
          <cell r="H1774" t="str">
            <v>AR A1071/1</v>
          </cell>
          <cell r="I1774" t="str">
            <v>AR A1071/2</v>
          </cell>
          <cell r="J1774" t="str">
            <v>AR A1071/3</v>
          </cell>
          <cell r="K1774" t="str">
            <v>AR A1071/4</v>
          </cell>
          <cell r="L1774" t="str">
            <v>AR A1071/5</v>
          </cell>
          <cell r="M1774" t="str">
            <v>AR A1071/6</v>
          </cell>
          <cell r="N1774" t="str">
            <v>AR A1071/7</v>
          </cell>
          <cell r="O1774" t="str">
            <v>AR A1071/8</v>
          </cell>
          <cell r="P1774" t="str">
            <v>AR A1071/9</v>
          </cell>
          <cell r="Q1774" t="str">
            <v>AR A1071/10</v>
          </cell>
          <cell r="R1774" t="str">
            <v>AR A1214</v>
          </cell>
          <cell r="S1774">
            <v>0</v>
          </cell>
          <cell r="T1774">
            <v>0</v>
          </cell>
          <cell r="U1774">
            <v>0</v>
          </cell>
        </row>
        <row r="1775">
          <cell r="B1775" t="str">
            <v>AP33</v>
          </cell>
          <cell r="C1775" t="str">
            <v>AR 5</v>
          </cell>
          <cell r="D1775" t="str">
            <v>AR 6</v>
          </cell>
          <cell r="E1775" t="str">
            <v>AR A134/6</v>
          </cell>
          <cell r="F1775" t="str">
            <v>AR A134/5</v>
          </cell>
          <cell r="G1775" t="str">
            <v>AR A134/4</v>
          </cell>
          <cell r="H1775" t="str">
            <v>AR A1071/1</v>
          </cell>
          <cell r="I1775" t="str">
            <v>AR A1071/2</v>
          </cell>
          <cell r="J1775" t="str">
            <v>AR A1071/3</v>
          </cell>
          <cell r="K1775" t="str">
            <v>AR A1071/4</v>
          </cell>
          <cell r="L1775" t="str">
            <v>AR A1071/5</v>
          </cell>
          <cell r="M1775" t="str">
            <v>AR A1071/6</v>
          </cell>
          <cell r="N1775" t="str">
            <v>AR A1071/7</v>
          </cell>
          <cell r="O1775" t="str">
            <v>AR A1071/8</v>
          </cell>
          <cell r="P1775" t="str">
            <v>AR A1071/9</v>
          </cell>
          <cell r="Q1775" t="str">
            <v>AR A1071/10</v>
          </cell>
          <cell r="R1775" t="str">
            <v>AR A1214</v>
          </cell>
          <cell r="S1775">
            <v>0</v>
          </cell>
          <cell r="T1775">
            <v>0</v>
          </cell>
          <cell r="U1775">
            <v>0</v>
          </cell>
        </row>
        <row r="1776">
          <cell r="B1776" t="str">
            <v>AP33</v>
          </cell>
          <cell r="C1776" t="str">
            <v>AR 5</v>
          </cell>
          <cell r="D1776" t="str">
            <v>AR 6</v>
          </cell>
          <cell r="E1776" t="str">
            <v>AR A134/6</v>
          </cell>
          <cell r="F1776" t="str">
            <v>AR A134/5</v>
          </cell>
          <cell r="G1776" t="str">
            <v>AR A134/4</v>
          </cell>
          <cell r="H1776" t="str">
            <v>AR A1071/1</v>
          </cell>
          <cell r="I1776" t="str">
            <v>AR A1071/2</v>
          </cell>
          <cell r="J1776" t="str">
            <v>AR A1071/3</v>
          </cell>
          <cell r="K1776" t="str">
            <v>AR A1071/4</v>
          </cell>
          <cell r="L1776" t="str">
            <v>AR A1071/5</v>
          </cell>
          <cell r="M1776" t="str">
            <v>AR A1071/6</v>
          </cell>
          <cell r="N1776" t="str">
            <v>AR A1071/7</v>
          </cell>
          <cell r="O1776" t="str">
            <v>AR A1071/8</v>
          </cell>
          <cell r="P1776" t="str">
            <v>AR A1071/9</v>
          </cell>
          <cell r="Q1776" t="str">
            <v>AR A1071/10</v>
          </cell>
          <cell r="R1776" t="str">
            <v>AR A1214</v>
          </cell>
          <cell r="S1776">
            <v>0</v>
          </cell>
          <cell r="T1776">
            <v>0</v>
          </cell>
          <cell r="U1776">
            <v>0</v>
          </cell>
        </row>
        <row r="1777">
          <cell r="B1777" t="str">
            <v>AP33</v>
          </cell>
          <cell r="C1777" t="str">
            <v>AR 5</v>
          </cell>
          <cell r="D1777" t="str">
            <v>AR 6</v>
          </cell>
          <cell r="E1777" t="str">
            <v>AR A134/6</v>
          </cell>
          <cell r="F1777" t="str">
            <v>AR A134/5</v>
          </cell>
          <cell r="G1777" t="str">
            <v>AR A134/4</v>
          </cell>
          <cell r="H1777" t="str">
            <v>AR A1071/1</v>
          </cell>
          <cell r="I1777" t="str">
            <v>AR A1071/2</v>
          </cell>
          <cell r="J1777" t="str">
            <v>AR A1071/3</v>
          </cell>
          <cell r="K1777" t="str">
            <v>AR A1071/4</v>
          </cell>
          <cell r="L1777" t="str">
            <v>AR A1071/5</v>
          </cell>
          <cell r="M1777" t="str">
            <v>AR A1071/6</v>
          </cell>
          <cell r="N1777" t="str">
            <v>AR A1071/7</v>
          </cell>
          <cell r="O1777" t="str">
            <v>AR A1071/8</v>
          </cell>
          <cell r="P1777" t="str">
            <v>AR A1071/9</v>
          </cell>
          <cell r="Q1777" t="str">
            <v>AR A1071/10</v>
          </cell>
          <cell r="R1777" t="str">
            <v>AR A1214</v>
          </cell>
          <cell r="S1777">
            <v>0</v>
          </cell>
          <cell r="T1777">
            <v>0</v>
          </cell>
          <cell r="U1777">
            <v>0</v>
          </cell>
        </row>
        <row r="1778">
          <cell r="B1778" t="str">
            <v>AP33</v>
          </cell>
          <cell r="C1778" t="str">
            <v>AR 5</v>
          </cell>
          <cell r="D1778" t="str">
            <v>AR 6</v>
          </cell>
          <cell r="E1778" t="str">
            <v>AR A134/6</v>
          </cell>
          <cell r="F1778" t="str">
            <v>AR A134/5</v>
          </cell>
          <cell r="G1778" t="str">
            <v>AR A134/4</v>
          </cell>
          <cell r="H1778" t="str">
            <v>AR A1071/1</v>
          </cell>
          <cell r="I1778" t="str">
            <v>AR A1071/2</v>
          </cell>
          <cell r="J1778" t="str">
            <v>AR A1071/3</v>
          </cell>
          <cell r="K1778" t="str">
            <v>AR A1071/4</v>
          </cell>
          <cell r="L1778" t="str">
            <v>AR A1071/5</v>
          </cell>
          <cell r="M1778" t="str">
            <v>AR A1071/6</v>
          </cell>
          <cell r="N1778" t="str">
            <v>AR A1071/7</v>
          </cell>
          <cell r="O1778" t="str">
            <v>AR A1071/8</v>
          </cell>
          <cell r="P1778" t="str">
            <v>AR A1071/9</v>
          </cell>
          <cell r="Q1778" t="str">
            <v>AR A1071/10</v>
          </cell>
          <cell r="R1778" t="str">
            <v>AR A1214</v>
          </cell>
          <cell r="S1778">
            <v>0</v>
          </cell>
          <cell r="T1778">
            <v>0</v>
          </cell>
          <cell r="U1778">
            <v>0</v>
          </cell>
        </row>
        <row r="1779">
          <cell r="B1779" t="str">
            <v>AP33</v>
          </cell>
          <cell r="C1779" t="str">
            <v>AR 5</v>
          </cell>
          <cell r="D1779" t="str">
            <v>AR 6</v>
          </cell>
          <cell r="E1779" t="str">
            <v>AR A134/6</v>
          </cell>
          <cell r="F1779" t="str">
            <v>AR A134/5</v>
          </cell>
          <cell r="G1779" t="str">
            <v>AR A134/4</v>
          </cell>
          <cell r="H1779" t="str">
            <v>AR A1071/1</v>
          </cell>
          <cell r="I1779" t="str">
            <v>AR A1071/2</v>
          </cell>
          <cell r="J1779" t="str">
            <v>AR A1071/3</v>
          </cell>
          <cell r="K1779" t="str">
            <v>AR A1071/4</v>
          </cell>
          <cell r="L1779" t="str">
            <v>AR A1071/5</v>
          </cell>
          <cell r="M1779" t="str">
            <v>AR A1071/6</v>
          </cell>
          <cell r="N1779" t="str">
            <v>AR A1071/7</v>
          </cell>
          <cell r="O1779" t="str">
            <v>AR A1071/8</v>
          </cell>
          <cell r="P1779" t="str">
            <v>AR A1071/9</v>
          </cell>
          <cell r="Q1779" t="str">
            <v>AR A1071/10</v>
          </cell>
          <cell r="R1779" t="str">
            <v>AR A1214</v>
          </cell>
          <cell r="S1779">
            <v>0</v>
          </cell>
          <cell r="T1779">
            <v>0</v>
          </cell>
          <cell r="U1779">
            <v>0</v>
          </cell>
        </row>
        <row r="1780">
          <cell r="B1780" t="str">
            <v>AP33</v>
          </cell>
          <cell r="C1780" t="str">
            <v>AR 5</v>
          </cell>
          <cell r="D1780" t="str">
            <v>AR 6</v>
          </cell>
          <cell r="E1780" t="str">
            <v>AR A134/6</v>
          </cell>
          <cell r="F1780" t="str">
            <v>AR A134/5</v>
          </cell>
          <cell r="G1780" t="str">
            <v>AR A134/4</v>
          </cell>
          <cell r="H1780" t="str">
            <v>AR A1071/1</v>
          </cell>
          <cell r="I1780" t="str">
            <v>AR A1071/2</v>
          </cell>
          <cell r="J1780" t="str">
            <v>AR A1071/3</v>
          </cell>
          <cell r="K1780" t="str">
            <v>AR A1071/4</v>
          </cell>
          <cell r="L1780" t="str">
            <v>AR A1071/5</v>
          </cell>
          <cell r="M1780" t="str">
            <v>AR A1071/6</v>
          </cell>
          <cell r="N1780" t="str">
            <v>AR A1071/7</v>
          </cell>
          <cell r="O1780" t="str">
            <v>AR A1071/8</v>
          </cell>
          <cell r="P1780" t="str">
            <v>AR A1071/9</v>
          </cell>
          <cell r="Q1780" t="str">
            <v>AR A1071/10</v>
          </cell>
          <cell r="R1780" t="str">
            <v>AR A1214</v>
          </cell>
          <cell r="S1780">
            <v>0</v>
          </cell>
          <cell r="T1780">
            <v>0</v>
          </cell>
          <cell r="U1780">
            <v>0</v>
          </cell>
        </row>
        <row r="1781">
          <cell r="B1781" t="str">
            <v>AP33</v>
          </cell>
          <cell r="C1781" t="str">
            <v>AR 5</v>
          </cell>
          <cell r="D1781" t="str">
            <v>AR 6</v>
          </cell>
          <cell r="E1781" t="str">
            <v>AR A134/6</v>
          </cell>
          <cell r="F1781" t="str">
            <v>AR A134/5</v>
          </cell>
          <cell r="G1781" t="str">
            <v>AR A134/4</v>
          </cell>
          <cell r="H1781" t="str">
            <v>AR A1071/1</v>
          </cell>
          <cell r="I1781" t="str">
            <v>AR A1071/2</v>
          </cell>
          <cell r="J1781" t="str">
            <v>AR A1071/3</v>
          </cell>
          <cell r="K1781" t="str">
            <v>AR A1071/4</v>
          </cell>
          <cell r="L1781" t="str">
            <v>AR A1071/5</v>
          </cell>
          <cell r="M1781" t="str">
            <v>AR A1071/6</v>
          </cell>
          <cell r="N1781" t="str">
            <v>AR A1071/7</v>
          </cell>
          <cell r="O1781" t="str">
            <v>AR A1071/8</v>
          </cell>
          <cell r="P1781" t="str">
            <v>AR A1071/9</v>
          </cell>
          <cell r="Q1781" t="str">
            <v>AR A1071/10</v>
          </cell>
          <cell r="R1781" t="str">
            <v>AR A1214</v>
          </cell>
          <cell r="S1781">
            <v>0</v>
          </cell>
          <cell r="T1781">
            <v>0</v>
          </cell>
          <cell r="U1781">
            <v>0</v>
          </cell>
        </row>
        <row r="1782">
          <cell r="B1782" t="str">
            <v>AP33</v>
          </cell>
          <cell r="C1782" t="str">
            <v>AR 5</v>
          </cell>
          <cell r="D1782" t="str">
            <v>AR 6</v>
          </cell>
          <cell r="E1782" t="str">
            <v>AR A134/6</v>
          </cell>
          <cell r="F1782" t="str">
            <v>AR A134/5</v>
          </cell>
          <cell r="G1782" t="str">
            <v>AR A134/4</v>
          </cell>
          <cell r="H1782" t="str">
            <v>AR A1071/1</v>
          </cell>
          <cell r="I1782" t="str">
            <v>AR A1071/2</v>
          </cell>
          <cell r="J1782" t="str">
            <v>AR A1071/3</v>
          </cell>
          <cell r="K1782" t="str">
            <v>AR A1071/4</v>
          </cell>
          <cell r="L1782" t="str">
            <v>AR A1071/5</v>
          </cell>
          <cell r="M1782" t="str">
            <v>AR A1071/6</v>
          </cell>
          <cell r="N1782" t="str">
            <v>AR A1071/7</v>
          </cell>
          <cell r="O1782" t="str">
            <v>AR A1071/8</v>
          </cell>
          <cell r="P1782" t="str">
            <v>AR A1071/9</v>
          </cell>
          <cell r="Q1782" t="str">
            <v>AR A1071/10</v>
          </cell>
          <cell r="R1782" t="str">
            <v>AR A1214</v>
          </cell>
          <cell r="S1782">
            <v>0</v>
          </cell>
          <cell r="T1782">
            <v>0</v>
          </cell>
          <cell r="U1782">
            <v>0</v>
          </cell>
        </row>
        <row r="1783">
          <cell r="B1783" t="str">
            <v>AP33</v>
          </cell>
          <cell r="C1783" t="str">
            <v>AR 5</v>
          </cell>
          <cell r="D1783" t="str">
            <v>AR 6</v>
          </cell>
          <cell r="E1783" t="str">
            <v>AR A134/6</v>
          </cell>
          <cell r="F1783" t="str">
            <v>AR A134/5</v>
          </cell>
          <cell r="G1783" t="str">
            <v>AR A134/4</v>
          </cell>
          <cell r="H1783" t="str">
            <v>AR A1071/1</v>
          </cell>
          <cell r="I1783" t="str">
            <v>AR A1071/2</v>
          </cell>
          <cell r="J1783" t="str">
            <v>AR A1071/3</v>
          </cell>
          <cell r="K1783" t="str">
            <v>AR A1071/4</v>
          </cell>
          <cell r="L1783" t="str">
            <v>AR A1071/5</v>
          </cell>
          <cell r="M1783" t="str">
            <v>AR A1071/6</v>
          </cell>
          <cell r="N1783" t="str">
            <v>AR A1071/7</v>
          </cell>
          <cell r="O1783" t="str">
            <v>AR A1071/8</v>
          </cell>
          <cell r="P1783" t="str">
            <v>AR A1071/9</v>
          </cell>
          <cell r="Q1783" t="str">
            <v>AR A1071/10</v>
          </cell>
          <cell r="R1783" t="str">
            <v>AR A1214</v>
          </cell>
          <cell r="S1783">
            <v>0</v>
          </cell>
          <cell r="T1783">
            <v>0</v>
          </cell>
          <cell r="U1783">
            <v>0</v>
          </cell>
        </row>
        <row r="1784">
          <cell r="B1784" t="str">
            <v>AP33</v>
          </cell>
          <cell r="C1784" t="str">
            <v>AR 5</v>
          </cell>
          <cell r="D1784" t="str">
            <v>AR 6</v>
          </cell>
          <cell r="E1784" t="str">
            <v>AR A134/6</v>
          </cell>
          <cell r="F1784" t="str">
            <v>AR A134/5</v>
          </cell>
          <cell r="G1784" t="str">
            <v>AR A134/4</v>
          </cell>
          <cell r="H1784" t="str">
            <v>AR A1071/1</v>
          </cell>
          <cell r="I1784" t="str">
            <v>AR A1071/2</v>
          </cell>
          <cell r="J1784" t="str">
            <v>AR A1071/3</v>
          </cell>
          <cell r="K1784" t="str">
            <v>AR A1071/4</v>
          </cell>
          <cell r="L1784" t="str">
            <v>AR A1071/5</v>
          </cell>
          <cell r="M1784" t="str">
            <v>AR A1071/6</v>
          </cell>
          <cell r="N1784" t="str">
            <v>AR A1071/7</v>
          </cell>
          <cell r="O1784" t="str">
            <v>AR A1071/8</v>
          </cell>
          <cell r="P1784" t="str">
            <v>AR A1071/9</v>
          </cell>
          <cell r="Q1784" t="str">
            <v>AR A1071/10</v>
          </cell>
          <cell r="R1784" t="str">
            <v>AR A1214</v>
          </cell>
          <cell r="S1784">
            <v>0</v>
          </cell>
          <cell r="T1784">
            <v>0</v>
          </cell>
          <cell r="U1784">
            <v>0</v>
          </cell>
        </row>
        <row r="1785">
          <cell r="B1785" t="str">
            <v>AP33</v>
          </cell>
          <cell r="C1785" t="str">
            <v>AR 5</v>
          </cell>
          <cell r="D1785" t="str">
            <v>AR 6</v>
          </cell>
          <cell r="E1785" t="str">
            <v>AR A134/6</v>
          </cell>
          <cell r="F1785" t="str">
            <v>AR A134/5</v>
          </cell>
          <cell r="G1785" t="str">
            <v>AR A134/4</v>
          </cell>
          <cell r="H1785" t="str">
            <v>AR A1071/1</v>
          </cell>
          <cell r="I1785" t="str">
            <v>AR A1071/2</v>
          </cell>
          <cell r="J1785" t="str">
            <v>AR A1071/3</v>
          </cell>
          <cell r="K1785" t="str">
            <v>AR A1071/4</v>
          </cell>
          <cell r="L1785" t="str">
            <v>AR A1071/5</v>
          </cell>
          <cell r="M1785" t="str">
            <v>AR A1071/6</v>
          </cell>
          <cell r="N1785" t="str">
            <v>AR A1071/7</v>
          </cell>
          <cell r="O1785" t="str">
            <v>AR A1071/8</v>
          </cell>
          <cell r="P1785" t="str">
            <v>AR A1071/9</v>
          </cell>
          <cell r="Q1785" t="str">
            <v>AR A1071/10</v>
          </cell>
          <cell r="R1785" t="str">
            <v>AR A1214</v>
          </cell>
          <cell r="S1785">
            <v>0</v>
          </cell>
          <cell r="T1785">
            <v>0</v>
          </cell>
          <cell r="U1785">
            <v>0</v>
          </cell>
        </row>
        <row r="1786">
          <cell r="B1786" t="str">
            <v>AP33</v>
          </cell>
          <cell r="C1786" t="str">
            <v>AR 5</v>
          </cell>
          <cell r="D1786" t="str">
            <v>AR 6</v>
          </cell>
          <cell r="E1786" t="str">
            <v>AR A134/6</v>
          </cell>
          <cell r="F1786" t="str">
            <v>AR A134/5</v>
          </cell>
          <cell r="G1786" t="str">
            <v>AR A134/4</v>
          </cell>
          <cell r="H1786" t="str">
            <v>AR A1071/1</v>
          </cell>
          <cell r="I1786" t="str">
            <v>AR A1071/2</v>
          </cell>
          <cell r="J1786" t="str">
            <v>AR A1071/3</v>
          </cell>
          <cell r="K1786" t="str">
            <v>AR A1071/4</v>
          </cell>
          <cell r="L1786" t="str">
            <v>AR A1071/5</v>
          </cell>
          <cell r="M1786" t="str">
            <v>AR A1071/6</v>
          </cell>
          <cell r="N1786" t="str">
            <v>AR A1071/7</v>
          </cell>
          <cell r="O1786" t="str">
            <v>AR A1071/8</v>
          </cell>
          <cell r="P1786" t="str">
            <v>AR A1071/9</v>
          </cell>
          <cell r="Q1786" t="str">
            <v>AR A1071/10</v>
          </cell>
          <cell r="R1786" t="str">
            <v>AR A1214</v>
          </cell>
          <cell r="S1786">
            <v>0</v>
          </cell>
          <cell r="T1786">
            <v>0</v>
          </cell>
          <cell r="U1786">
            <v>0</v>
          </cell>
        </row>
        <row r="1787">
          <cell r="B1787" t="str">
            <v>AP33</v>
          </cell>
          <cell r="C1787" t="str">
            <v>AR 5</v>
          </cell>
          <cell r="D1787" t="str">
            <v>AR 6</v>
          </cell>
          <cell r="E1787" t="str">
            <v>AR A134/6</v>
          </cell>
          <cell r="F1787" t="str">
            <v>AR A134/5</v>
          </cell>
          <cell r="G1787" t="str">
            <v>AR A134/4</v>
          </cell>
          <cell r="H1787" t="str">
            <v>AR A1071/1</v>
          </cell>
          <cell r="I1787" t="str">
            <v>AR A1071/2</v>
          </cell>
          <cell r="J1787" t="str">
            <v>AR A1071/3</v>
          </cell>
          <cell r="K1787" t="str">
            <v>AR A1071/4</v>
          </cell>
          <cell r="L1787" t="str">
            <v>AR A1071/5</v>
          </cell>
          <cell r="M1787" t="str">
            <v>AR A1071/6</v>
          </cell>
          <cell r="N1787" t="str">
            <v>AR A1071/7</v>
          </cell>
          <cell r="O1787" t="str">
            <v>AR A1071/8</v>
          </cell>
          <cell r="P1787" t="str">
            <v>AR A1071/9</v>
          </cell>
          <cell r="Q1787" t="str">
            <v>AR A1071/10</v>
          </cell>
          <cell r="R1787" t="str">
            <v>AR A1214</v>
          </cell>
          <cell r="S1787">
            <v>0</v>
          </cell>
          <cell r="T1787">
            <v>0</v>
          </cell>
          <cell r="U1787">
            <v>0</v>
          </cell>
        </row>
        <row r="1788">
          <cell r="B1788" t="str">
            <v>AP33</v>
          </cell>
          <cell r="C1788" t="str">
            <v>AR 5</v>
          </cell>
          <cell r="D1788" t="str">
            <v>AR 6</v>
          </cell>
          <cell r="E1788" t="str">
            <v>AR A134/6</v>
          </cell>
          <cell r="F1788" t="str">
            <v>AR A134/5</v>
          </cell>
          <cell r="G1788" t="str">
            <v>AR A134/4</v>
          </cell>
          <cell r="H1788" t="str">
            <v>AR A1071/1</v>
          </cell>
          <cell r="I1788" t="str">
            <v>AR A1071/2</v>
          </cell>
          <cell r="J1788" t="str">
            <v>AR A1071/3</v>
          </cell>
          <cell r="K1788" t="str">
            <v>AR A1071/4</v>
          </cell>
          <cell r="L1788" t="str">
            <v>AR A1071/5</v>
          </cell>
          <cell r="M1788" t="str">
            <v>AR A1071/6</v>
          </cell>
          <cell r="N1788" t="str">
            <v>AR A1071/7</v>
          </cell>
          <cell r="O1788" t="str">
            <v>AR A1071/8</v>
          </cell>
          <cell r="P1788" t="str">
            <v>AR A1071/9</v>
          </cell>
          <cell r="Q1788" t="str">
            <v>AR A1071/10</v>
          </cell>
          <cell r="R1788" t="str">
            <v>AR A1214</v>
          </cell>
          <cell r="S1788">
            <v>0</v>
          </cell>
          <cell r="T1788">
            <v>0</v>
          </cell>
          <cell r="U1788">
            <v>0</v>
          </cell>
        </row>
        <row r="1789">
          <cell r="B1789" t="str">
            <v>AP33</v>
          </cell>
          <cell r="C1789" t="str">
            <v>AR 5</v>
          </cell>
          <cell r="D1789" t="str">
            <v>AR 6</v>
          </cell>
          <cell r="E1789" t="str">
            <v>AR A134/6</v>
          </cell>
          <cell r="F1789" t="str">
            <v>AR A134/5</v>
          </cell>
          <cell r="G1789" t="str">
            <v>AR A134/4</v>
          </cell>
          <cell r="H1789" t="str">
            <v>AR A1071/1</v>
          </cell>
          <cell r="I1789" t="str">
            <v>AR A1071/2</v>
          </cell>
          <cell r="J1789" t="str">
            <v>AR A1071/3</v>
          </cell>
          <cell r="K1789" t="str">
            <v>AR A1071/4</v>
          </cell>
          <cell r="L1789" t="str">
            <v>AR A1071/5</v>
          </cell>
          <cell r="M1789" t="str">
            <v>AR A1071/6</v>
          </cell>
          <cell r="N1789" t="str">
            <v>AR A1071/7</v>
          </cell>
          <cell r="O1789" t="str">
            <v>AR A1071/8</v>
          </cell>
          <cell r="P1789" t="str">
            <v>AR A1071/9</v>
          </cell>
          <cell r="Q1789" t="str">
            <v>AR A1071/10</v>
          </cell>
          <cell r="R1789" t="str">
            <v>AR A1214</v>
          </cell>
          <cell r="S1789">
            <v>0</v>
          </cell>
          <cell r="T1789">
            <v>0</v>
          </cell>
          <cell r="U1789">
            <v>0</v>
          </cell>
        </row>
        <row r="1790">
          <cell r="B1790" t="str">
            <v>AP33</v>
          </cell>
          <cell r="C1790" t="str">
            <v>AR 5</v>
          </cell>
          <cell r="D1790" t="str">
            <v>AR 6</v>
          </cell>
          <cell r="E1790" t="str">
            <v>AR A134/6</v>
          </cell>
          <cell r="F1790" t="str">
            <v>AR A134/5</v>
          </cell>
          <cell r="G1790" t="str">
            <v>AR A134/4</v>
          </cell>
          <cell r="H1790" t="str">
            <v>AR A1071/1</v>
          </cell>
          <cell r="I1790" t="str">
            <v>AR A1071/2</v>
          </cell>
          <cell r="J1790" t="str">
            <v>AR A1071/3</v>
          </cell>
          <cell r="K1790" t="str">
            <v>AR A1071/4</v>
          </cell>
          <cell r="L1790" t="str">
            <v>AR A1071/5</v>
          </cell>
          <cell r="M1790" t="str">
            <v>AR A1071/6</v>
          </cell>
          <cell r="N1790" t="str">
            <v>AR A1071/7</v>
          </cell>
          <cell r="O1790" t="str">
            <v>AR A1071/8</v>
          </cell>
          <cell r="P1790" t="str">
            <v>AR A1071/9</v>
          </cell>
          <cell r="Q1790" t="str">
            <v>AR A1071/10</v>
          </cell>
          <cell r="R1790" t="str">
            <v>AR A1214</v>
          </cell>
          <cell r="S1790">
            <v>0</v>
          </cell>
          <cell r="T1790">
            <v>0</v>
          </cell>
          <cell r="U1790">
            <v>0</v>
          </cell>
        </row>
        <row r="1791">
          <cell r="B1791" t="str">
            <v>AP33</v>
          </cell>
          <cell r="C1791" t="str">
            <v>AR 5</v>
          </cell>
          <cell r="D1791" t="str">
            <v>AR 6</v>
          </cell>
          <cell r="E1791" t="str">
            <v>AR A134/6</v>
          </cell>
          <cell r="F1791" t="str">
            <v>AR A134/5</v>
          </cell>
          <cell r="G1791" t="str">
            <v>AR A134/4</v>
          </cell>
          <cell r="H1791" t="str">
            <v>AR A1071/1</v>
          </cell>
          <cell r="I1791" t="str">
            <v>AR A1071/2</v>
          </cell>
          <cell r="J1791" t="str">
            <v>AR A1071/3</v>
          </cell>
          <cell r="K1791" t="str">
            <v>AR A1071/4</v>
          </cell>
          <cell r="L1791" t="str">
            <v>AR A1071/5</v>
          </cell>
          <cell r="M1791" t="str">
            <v>AR A1071/6</v>
          </cell>
          <cell r="N1791" t="str">
            <v>AR A1071/7</v>
          </cell>
          <cell r="O1791" t="str">
            <v>AR A1071/8</v>
          </cell>
          <cell r="P1791" t="str">
            <v>AR A1071/9</v>
          </cell>
          <cell r="Q1791" t="str">
            <v>AR A1071/10</v>
          </cell>
          <cell r="R1791" t="str">
            <v>AR A1214</v>
          </cell>
          <cell r="S1791">
            <v>0</v>
          </cell>
          <cell r="T1791">
            <v>0</v>
          </cell>
          <cell r="U1791">
            <v>0</v>
          </cell>
        </row>
        <row r="1792">
          <cell r="B1792" t="str">
            <v>AP33</v>
          </cell>
          <cell r="C1792" t="str">
            <v>AR 5</v>
          </cell>
          <cell r="D1792" t="str">
            <v>AR 6</v>
          </cell>
          <cell r="E1792" t="str">
            <v>AR A134/6</v>
          </cell>
          <cell r="F1792" t="str">
            <v>AR A134/5</v>
          </cell>
          <cell r="G1792" t="str">
            <v>AR A134/4</v>
          </cell>
          <cell r="H1792" t="str">
            <v>AR A1071/1</v>
          </cell>
          <cell r="I1792" t="str">
            <v>AR A1071/2</v>
          </cell>
          <cell r="J1792" t="str">
            <v>AR A1071/3</v>
          </cell>
          <cell r="K1792" t="str">
            <v>AR A1071/4</v>
          </cell>
          <cell r="L1792" t="str">
            <v>AR A1071/5</v>
          </cell>
          <cell r="M1792" t="str">
            <v>AR A1071/6</v>
          </cell>
          <cell r="N1792" t="str">
            <v>AR A1071/7</v>
          </cell>
          <cell r="O1792" t="str">
            <v>AR A1071/8</v>
          </cell>
          <cell r="P1792" t="str">
            <v>AR A1071/9</v>
          </cell>
          <cell r="Q1792" t="str">
            <v>AR A1071/10</v>
          </cell>
          <cell r="R1792" t="str">
            <v>AR A1214</v>
          </cell>
          <cell r="S1792">
            <v>0</v>
          </cell>
          <cell r="T1792">
            <v>0</v>
          </cell>
          <cell r="U1792">
            <v>0</v>
          </cell>
        </row>
        <row r="1793">
          <cell r="B1793" t="str">
            <v>AP33</v>
          </cell>
          <cell r="C1793" t="str">
            <v>AR 5</v>
          </cell>
          <cell r="D1793" t="str">
            <v>AR 6</v>
          </cell>
          <cell r="E1793" t="str">
            <v>AR A134/6</v>
          </cell>
          <cell r="F1793" t="str">
            <v>AR A134/5</v>
          </cell>
          <cell r="G1793" t="str">
            <v>AR A134/4</v>
          </cell>
          <cell r="H1793" t="str">
            <v>AR A1071/1</v>
          </cell>
          <cell r="I1793" t="str">
            <v>AR A1071/2</v>
          </cell>
          <cell r="J1793" t="str">
            <v>AR A1071/3</v>
          </cell>
          <cell r="K1793" t="str">
            <v>AR A1071/4</v>
          </cell>
          <cell r="L1793" t="str">
            <v>AR A1071/5</v>
          </cell>
          <cell r="M1793" t="str">
            <v>AR A1071/6</v>
          </cell>
          <cell r="N1793" t="str">
            <v>AR A1071/7</v>
          </cell>
          <cell r="O1793" t="str">
            <v>AR A1071/8</v>
          </cell>
          <cell r="P1793" t="str">
            <v>AR A1071/9</v>
          </cell>
          <cell r="Q1793" t="str">
            <v>AR A1071/10</v>
          </cell>
          <cell r="R1793" t="str">
            <v>AR A1214</v>
          </cell>
          <cell r="S1793">
            <v>0</v>
          </cell>
          <cell r="T1793">
            <v>0</v>
          </cell>
          <cell r="U1793">
            <v>0</v>
          </cell>
        </row>
        <row r="1794">
          <cell r="B1794" t="str">
            <v>AP33</v>
          </cell>
          <cell r="C1794" t="str">
            <v>AR 5</v>
          </cell>
          <cell r="D1794" t="str">
            <v>AR 6</v>
          </cell>
          <cell r="E1794" t="str">
            <v>AR A134/6</v>
          </cell>
          <cell r="F1794" t="str">
            <v>AR A134/5</v>
          </cell>
          <cell r="G1794" t="str">
            <v>AR A134/4</v>
          </cell>
          <cell r="H1794" t="str">
            <v>AR A1071/1</v>
          </cell>
          <cell r="I1794" t="str">
            <v>AR A1071/2</v>
          </cell>
          <cell r="J1794" t="str">
            <v>AR A1071/3</v>
          </cell>
          <cell r="K1794" t="str">
            <v>AR A1071/4</v>
          </cell>
          <cell r="L1794" t="str">
            <v>AR A1071/5</v>
          </cell>
          <cell r="M1794" t="str">
            <v>AR A1071/6</v>
          </cell>
          <cell r="N1794" t="str">
            <v>AR A1071/7</v>
          </cell>
          <cell r="O1794" t="str">
            <v>AR A1071/8</v>
          </cell>
          <cell r="P1794" t="str">
            <v>AR A1071/9</v>
          </cell>
          <cell r="Q1794" t="str">
            <v>AR A1071/10</v>
          </cell>
          <cell r="R1794" t="str">
            <v>AR A1214</v>
          </cell>
          <cell r="S1794">
            <v>0</v>
          </cell>
          <cell r="T1794">
            <v>0</v>
          </cell>
          <cell r="U1794">
            <v>0</v>
          </cell>
        </row>
        <row r="1795">
          <cell r="B1795" t="str">
            <v>AP33</v>
          </cell>
          <cell r="C1795" t="str">
            <v>AR 5</v>
          </cell>
          <cell r="D1795" t="str">
            <v>AR 6</v>
          </cell>
          <cell r="E1795" t="str">
            <v>AR A134/6</v>
          </cell>
          <cell r="F1795" t="str">
            <v>AR A134/5</v>
          </cell>
          <cell r="G1795" t="str">
            <v>AR A134/4</v>
          </cell>
          <cell r="H1795" t="str">
            <v>AR A1071/1</v>
          </cell>
          <cell r="I1795" t="str">
            <v>AR A1071/2</v>
          </cell>
          <cell r="J1795" t="str">
            <v>AR A1071/3</v>
          </cell>
          <cell r="K1795" t="str">
            <v>AR A1071/4</v>
          </cell>
          <cell r="L1795" t="str">
            <v>AR A1071/5</v>
          </cell>
          <cell r="M1795" t="str">
            <v>AR A1071/6</v>
          </cell>
          <cell r="N1795" t="str">
            <v>AR A1071/7</v>
          </cell>
          <cell r="O1795" t="str">
            <v>AR A1071/8</v>
          </cell>
          <cell r="P1795" t="str">
            <v>AR A1071/9</v>
          </cell>
          <cell r="Q1795" t="str">
            <v>AR A1071/10</v>
          </cell>
          <cell r="R1795" t="str">
            <v>AR A1214</v>
          </cell>
          <cell r="S1795">
            <v>0</v>
          </cell>
          <cell r="T1795">
            <v>0</v>
          </cell>
          <cell r="U1795">
            <v>0</v>
          </cell>
        </row>
        <row r="1796">
          <cell r="B1796" t="str">
            <v>AP33</v>
          </cell>
          <cell r="C1796" t="str">
            <v>AR 5</v>
          </cell>
          <cell r="D1796" t="str">
            <v>AR 6</v>
          </cell>
          <cell r="E1796" t="str">
            <v>AR A134/6</v>
          </cell>
          <cell r="F1796" t="str">
            <v>AR A134/5</v>
          </cell>
          <cell r="G1796" t="str">
            <v>AR A134/4</v>
          </cell>
          <cell r="H1796" t="str">
            <v>AR A1071/1</v>
          </cell>
          <cell r="I1796" t="str">
            <v>AR A1071/2</v>
          </cell>
          <cell r="J1796" t="str">
            <v>AR A1071/3</v>
          </cell>
          <cell r="K1796" t="str">
            <v>AR A1071/4</v>
          </cell>
          <cell r="L1796" t="str">
            <v>AR A1071/5</v>
          </cell>
          <cell r="M1796" t="str">
            <v>AR A1071/6</v>
          </cell>
          <cell r="N1796" t="str">
            <v>AR A1071/7</v>
          </cell>
          <cell r="O1796" t="str">
            <v>AR A1071/8</v>
          </cell>
          <cell r="P1796" t="str">
            <v>AR A1071/9</v>
          </cell>
          <cell r="Q1796" t="str">
            <v>AR A1071/10</v>
          </cell>
          <cell r="R1796" t="str">
            <v>AR A1214</v>
          </cell>
          <cell r="S1796">
            <v>0</v>
          </cell>
          <cell r="T1796">
            <v>0</v>
          </cell>
          <cell r="U1796">
            <v>0</v>
          </cell>
        </row>
        <row r="1797">
          <cell r="B1797" t="str">
            <v>AP33</v>
          </cell>
          <cell r="C1797" t="str">
            <v>AR 5</v>
          </cell>
          <cell r="D1797" t="str">
            <v>AR 6</v>
          </cell>
          <cell r="E1797" t="str">
            <v>AR A134/6</v>
          </cell>
          <cell r="F1797" t="str">
            <v>AR A134/5</v>
          </cell>
          <cell r="G1797" t="str">
            <v>AR A134/4</v>
          </cell>
          <cell r="H1797" t="str">
            <v>AR A1071/1</v>
          </cell>
          <cell r="I1797" t="str">
            <v>AR A1071/2</v>
          </cell>
          <cell r="J1797" t="str">
            <v>AR A1071/3</v>
          </cell>
          <cell r="K1797" t="str">
            <v>AR A1071/4</v>
          </cell>
          <cell r="L1797" t="str">
            <v>AR A1071/5</v>
          </cell>
          <cell r="M1797" t="str">
            <v>AR A1071/6</v>
          </cell>
          <cell r="N1797" t="str">
            <v>AR A1071/7</v>
          </cell>
          <cell r="O1797" t="str">
            <v>AR A1071/8</v>
          </cell>
          <cell r="P1797" t="str">
            <v>AR A1071/9</v>
          </cell>
          <cell r="Q1797" t="str">
            <v>AR A1071/10</v>
          </cell>
          <cell r="R1797" t="str">
            <v>AR A1214</v>
          </cell>
          <cell r="S1797">
            <v>0</v>
          </cell>
          <cell r="T1797">
            <v>0</v>
          </cell>
          <cell r="U1797">
            <v>0</v>
          </cell>
        </row>
        <row r="1798">
          <cell r="B1798" t="str">
            <v>AP33</v>
          </cell>
          <cell r="C1798" t="str">
            <v>AR 5</v>
          </cell>
          <cell r="D1798" t="str">
            <v>AR 6</v>
          </cell>
          <cell r="E1798" t="str">
            <v>AR A134/6</v>
          </cell>
          <cell r="F1798" t="str">
            <v>AR A134/5</v>
          </cell>
          <cell r="G1798" t="str">
            <v>AR A134/4</v>
          </cell>
          <cell r="H1798" t="str">
            <v>AR A1071/1</v>
          </cell>
          <cell r="I1798" t="str">
            <v>AR A1071/2</v>
          </cell>
          <cell r="J1798" t="str">
            <v>AR A1071/3</v>
          </cell>
          <cell r="K1798" t="str">
            <v>AR A1071/4</v>
          </cell>
          <cell r="L1798" t="str">
            <v>AR A1071/5</v>
          </cell>
          <cell r="M1798" t="str">
            <v>AR A1071/6</v>
          </cell>
          <cell r="N1798" t="str">
            <v>AR A1071/7</v>
          </cell>
          <cell r="O1798" t="str">
            <v>AR A1071/8</v>
          </cell>
          <cell r="P1798" t="str">
            <v>AR A1071/9</v>
          </cell>
          <cell r="Q1798" t="str">
            <v>AR A1071/10</v>
          </cell>
          <cell r="R1798" t="str">
            <v>AR A1214</v>
          </cell>
          <cell r="S1798">
            <v>0</v>
          </cell>
          <cell r="T1798">
            <v>0</v>
          </cell>
          <cell r="U1798">
            <v>0</v>
          </cell>
        </row>
        <row r="1799">
          <cell r="B1799" t="str">
            <v>AP33</v>
          </cell>
          <cell r="C1799" t="str">
            <v>AR 5</v>
          </cell>
          <cell r="D1799" t="str">
            <v>AR 6</v>
          </cell>
          <cell r="E1799" t="str">
            <v>AR A134/6</v>
          </cell>
          <cell r="F1799" t="str">
            <v>AR A134/5</v>
          </cell>
          <cell r="G1799" t="str">
            <v>AR A134/4</v>
          </cell>
          <cell r="H1799" t="str">
            <v>AR A1071/1</v>
          </cell>
          <cell r="I1799" t="str">
            <v>AR A1071/2</v>
          </cell>
          <cell r="J1799" t="str">
            <v>AR A1071/3</v>
          </cell>
          <cell r="K1799" t="str">
            <v>AR A1071/4</v>
          </cell>
          <cell r="L1799" t="str">
            <v>AR A1071/5</v>
          </cell>
          <cell r="M1799" t="str">
            <v>AR A1071/6</v>
          </cell>
          <cell r="N1799" t="str">
            <v>AR A1071/7</v>
          </cell>
          <cell r="O1799" t="str">
            <v>AR A1071/8</v>
          </cell>
          <cell r="P1799" t="str">
            <v>AR A1071/9</v>
          </cell>
          <cell r="Q1799" t="str">
            <v>AR A1071/10</v>
          </cell>
          <cell r="R1799" t="str">
            <v>AR A1214</v>
          </cell>
          <cell r="S1799">
            <v>0</v>
          </cell>
          <cell r="T1799">
            <v>0</v>
          </cell>
          <cell r="U1799">
            <v>0</v>
          </cell>
        </row>
        <row r="1800">
          <cell r="B1800" t="str">
            <v>AP33</v>
          </cell>
          <cell r="C1800" t="str">
            <v>AR 5</v>
          </cell>
          <cell r="D1800" t="str">
            <v>AR 6</v>
          </cell>
          <cell r="E1800" t="str">
            <v>AR A134/6</v>
          </cell>
          <cell r="F1800" t="str">
            <v>AR A134/5</v>
          </cell>
          <cell r="G1800" t="str">
            <v>AR A134/4</v>
          </cell>
          <cell r="H1800" t="str">
            <v>AR A1071/1</v>
          </cell>
          <cell r="I1800" t="str">
            <v>AR A1071/2</v>
          </cell>
          <cell r="J1800" t="str">
            <v>AR A1071/3</v>
          </cell>
          <cell r="K1800" t="str">
            <v>AR A1071/4</v>
          </cell>
          <cell r="L1800" t="str">
            <v>AR A1071/5</v>
          </cell>
          <cell r="M1800" t="str">
            <v>AR A1071/6</v>
          </cell>
          <cell r="N1800" t="str">
            <v>AR A1071/7</v>
          </cell>
          <cell r="O1800" t="str">
            <v>AR A1071/8</v>
          </cell>
          <cell r="P1800" t="str">
            <v>AR A1071/9</v>
          </cell>
          <cell r="Q1800" t="str">
            <v>AR A1071/10</v>
          </cell>
          <cell r="R1800" t="str">
            <v>AR A1214</v>
          </cell>
          <cell r="S1800">
            <v>0</v>
          </cell>
          <cell r="T1800">
            <v>0</v>
          </cell>
          <cell r="U1800">
            <v>0</v>
          </cell>
        </row>
        <row r="1801">
          <cell r="B1801" t="str">
            <v>AP33</v>
          </cell>
          <cell r="C1801" t="str">
            <v>AR 5</v>
          </cell>
          <cell r="D1801" t="str">
            <v>AR 6</v>
          </cell>
          <cell r="E1801" t="str">
            <v>AR A134/6</v>
          </cell>
          <cell r="F1801" t="str">
            <v>AR A134/5</v>
          </cell>
          <cell r="G1801" t="str">
            <v>AR A134/4</v>
          </cell>
          <cell r="H1801" t="str">
            <v>AR A1071/1</v>
          </cell>
          <cell r="I1801" t="str">
            <v>AR A1071/2</v>
          </cell>
          <cell r="J1801" t="str">
            <v>AR A1071/3</v>
          </cell>
          <cell r="K1801" t="str">
            <v>AR A1071/4</v>
          </cell>
          <cell r="L1801" t="str">
            <v>AR A1071/5</v>
          </cell>
          <cell r="M1801" t="str">
            <v>AR A1071/6</v>
          </cell>
          <cell r="N1801" t="str">
            <v>AR A1071/7</v>
          </cell>
          <cell r="O1801" t="str">
            <v>AR A1071/8</v>
          </cell>
          <cell r="P1801" t="str">
            <v>AR A1071/9</v>
          </cell>
          <cell r="Q1801" t="str">
            <v>AR A1071/10</v>
          </cell>
          <cell r="R1801" t="str">
            <v>AR A1214</v>
          </cell>
          <cell r="S1801">
            <v>0</v>
          </cell>
          <cell r="T1801">
            <v>0</v>
          </cell>
          <cell r="U1801">
            <v>0</v>
          </cell>
        </row>
        <row r="1802">
          <cell r="B1802" t="str">
            <v>AP33</v>
          </cell>
          <cell r="C1802" t="str">
            <v>AR 5</v>
          </cell>
          <cell r="D1802" t="str">
            <v>AR 6</v>
          </cell>
          <cell r="E1802" t="str">
            <v>AR A134/6</v>
          </cell>
          <cell r="F1802" t="str">
            <v>AR A134/5</v>
          </cell>
          <cell r="G1802" t="str">
            <v>AR A134/4</v>
          </cell>
          <cell r="H1802" t="str">
            <v>AR A1071/1</v>
          </cell>
          <cell r="I1802" t="str">
            <v>AR A1071/2</v>
          </cell>
          <cell r="J1802" t="str">
            <v>AR A1071/3</v>
          </cell>
          <cell r="K1802" t="str">
            <v>AR A1071/4</v>
          </cell>
          <cell r="L1802" t="str">
            <v>AR A1071/5</v>
          </cell>
          <cell r="M1802" t="str">
            <v>AR A1071/6</v>
          </cell>
          <cell r="N1802" t="str">
            <v>AR A1071/7</v>
          </cell>
          <cell r="O1802" t="str">
            <v>AR A1071/8</v>
          </cell>
          <cell r="P1802" t="str">
            <v>AR A1071/9</v>
          </cell>
          <cell r="Q1802" t="str">
            <v>AR A1071/10</v>
          </cell>
          <cell r="R1802" t="str">
            <v>AR A1214</v>
          </cell>
          <cell r="S1802">
            <v>0</v>
          </cell>
          <cell r="T1802">
            <v>0</v>
          </cell>
          <cell r="U1802">
            <v>0</v>
          </cell>
        </row>
        <row r="1803">
          <cell r="B1803" t="str">
            <v>AP34</v>
          </cell>
          <cell r="C1803" t="str">
            <v>AR 3a</v>
          </cell>
          <cell r="D1803" t="str">
            <v>AR 3</v>
          </cell>
          <cell r="E1803" t="str">
            <v>AR A131/4</v>
          </cell>
          <cell r="F1803" t="str">
            <v>AR A131/3</v>
          </cell>
          <cell r="G1803" t="str">
            <v>AR A131/2</v>
          </cell>
          <cell r="H1803" t="str">
            <v>AR A131/1</v>
          </cell>
          <cell r="I1803" t="str">
            <v>AR A131/0</v>
          </cell>
          <cell r="J1803" t="str">
            <v>AR A131</v>
          </cell>
          <cell r="K1803" t="str">
            <v>AR A120/3</v>
          </cell>
          <cell r="L1803" t="str">
            <v>AR A12/3</v>
          </cell>
          <cell r="M1803" t="str">
            <v>AR A12/2</v>
          </cell>
          <cell r="N1803" t="str">
            <v>AR A12/1</v>
          </cell>
          <cell r="O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</row>
        <row r="1804">
          <cell r="B1804" t="str">
            <v>AP34</v>
          </cell>
          <cell r="C1804" t="str">
            <v>AR 3a</v>
          </cell>
          <cell r="D1804" t="str">
            <v>AR 3</v>
          </cell>
          <cell r="E1804" t="str">
            <v>AR A131/4</v>
          </cell>
          <cell r="F1804" t="str">
            <v>AR A131/3</v>
          </cell>
          <cell r="G1804" t="str">
            <v>AR A131/2</v>
          </cell>
          <cell r="H1804" t="str">
            <v>AR A131/1</v>
          </cell>
          <cell r="I1804" t="str">
            <v>AR A131/0</v>
          </cell>
          <cell r="J1804" t="str">
            <v>AR A131</v>
          </cell>
          <cell r="K1804" t="str">
            <v>AR A120/3</v>
          </cell>
          <cell r="L1804" t="str">
            <v>AR A12/3</v>
          </cell>
          <cell r="M1804" t="str">
            <v>AR A12/2</v>
          </cell>
          <cell r="N1804" t="str">
            <v>AR A12/1</v>
          </cell>
          <cell r="O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</row>
        <row r="1805">
          <cell r="B1805" t="str">
            <v>AP34</v>
          </cell>
          <cell r="C1805" t="str">
            <v>AR 3a</v>
          </cell>
          <cell r="D1805" t="str">
            <v>AR 3</v>
          </cell>
          <cell r="E1805" t="str">
            <v>AR A131/4</v>
          </cell>
          <cell r="F1805" t="str">
            <v>AR A131/3</v>
          </cell>
          <cell r="G1805" t="str">
            <v>AR A131/2</v>
          </cell>
          <cell r="H1805" t="str">
            <v>AR A131/1</v>
          </cell>
          <cell r="I1805" t="str">
            <v>AR A131/0</v>
          </cell>
          <cell r="J1805" t="str">
            <v>AR A131</v>
          </cell>
          <cell r="K1805" t="str">
            <v>AR A120/3</v>
          </cell>
          <cell r="L1805" t="str">
            <v>AR A12/3</v>
          </cell>
          <cell r="M1805" t="str">
            <v>AR A12/2</v>
          </cell>
          <cell r="N1805" t="str">
            <v>AR A12/1</v>
          </cell>
          <cell r="O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</row>
        <row r="1806">
          <cell r="B1806" t="str">
            <v>AP34</v>
          </cell>
          <cell r="C1806" t="str">
            <v>AR 3a</v>
          </cell>
          <cell r="D1806" t="str">
            <v>AR 3</v>
          </cell>
          <cell r="E1806" t="str">
            <v>AR A131/4</v>
          </cell>
          <cell r="F1806" t="str">
            <v>AR A131/3</v>
          </cell>
          <cell r="G1806" t="str">
            <v>AR A131/2</v>
          </cell>
          <cell r="H1806" t="str">
            <v>AR A131/1</v>
          </cell>
          <cell r="I1806" t="str">
            <v>AR A131/0</v>
          </cell>
          <cell r="J1806" t="str">
            <v>AR A131</v>
          </cell>
          <cell r="K1806" t="str">
            <v>AR A120/3</v>
          </cell>
          <cell r="L1806" t="str">
            <v>AR A12/3</v>
          </cell>
          <cell r="M1806" t="str">
            <v>AR A12/2</v>
          </cell>
          <cell r="N1806" t="str">
            <v>AR A12/1</v>
          </cell>
          <cell r="O1806">
            <v>0</v>
          </cell>
          <cell r="P1806">
            <v>0</v>
          </cell>
          <cell r="Q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0</v>
          </cell>
        </row>
        <row r="1807">
          <cell r="B1807" t="str">
            <v>AP34</v>
          </cell>
          <cell r="C1807" t="str">
            <v>AR 3a</v>
          </cell>
          <cell r="D1807" t="str">
            <v>AR 3</v>
          </cell>
          <cell r="E1807" t="str">
            <v>AR A131/4</v>
          </cell>
          <cell r="F1807" t="str">
            <v>AR A131/3</v>
          </cell>
          <cell r="G1807" t="str">
            <v>AR A131/2</v>
          </cell>
          <cell r="H1807" t="str">
            <v>AR A131/1</v>
          </cell>
          <cell r="I1807" t="str">
            <v>AR A131/0</v>
          </cell>
          <cell r="J1807" t="str">
            <v>AR A131</v>
          </cell>
          <cell r="K1807" t="str">
            <v>AR A120/3</v>
          </cell>
          <cell r="L1807" t="str">
            <v>AR A12/3</v>
          </cell>
          <cell r="M1807" t="str">
            <v>AR A12/2</v>
          </cell>
          <cell r="N1807" t="str">
            <v>AR A12/1</v>
          </cell>
          <cell r="O1807">
            <v>0</v>
          </cell>
          <cell r="P1807">
            <v>0</v>
          </cell>
          <cell r="Q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0</v>
          </cell>
        </row>
        <row r="1808">
          <cell r="B1808" t="str">
            <v>AP34</v>
          </cell>
          <cell r="C1808" t="str">
            <v>AR 3a</v>
          </cell>
          <cell r="D1808" t="str">
            <v>AR 3</v>
          </cell>
          <cell r="E1808" t="str">
            <v>AR A131/4</v>
          </cell>
          <cell r="F1808" t="str">
            <v>AR A131/3</v>
          </cell>
          <cell r="G1808" t="str">
            <v>AR A131/2</v>
          </cell>
          <cell r="H1808" t="str">
            <v>AR A131/1</v>
          </cell>
          <cell r="I1808" t="str">
            <v>AR A131/0</v>
          </cell>
          <cell r="J1808" t="str">
            <v>AR A131</v>
          </cell>
          <cell r="K1808" t="str">
            <v>AR A120/3</v>
          </cell>
          <cell r="L1808" t="str">
            <v>AR A12/3</v>
          </cell>
          <cell r="M1808" t="str">
            <v>AR A12/2</v>
          </cell>
          <cell r="N1808" t="str">
            <v>AR A12/1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0</v>
          </cell>
        </row>
        <row r="1809">
          <cell r="B1809" t="str">
            <v>AP34</v>
          </cell>
          <cell r="C1809" t="str">
            <v>AR 3a</v>
          </cell>
          <cell r="D1809" t="str">
            <v>AR 3</v>
          </cell>
          <cell r="E1809" t="str">
            <v>AR A131/4</v>
          </cell>
          <cell r="F1809" t="str">
            <v>AR A131/3</v>
          </cell>
          <cell r="G1809" t="str">
            <v>AR A131/2</v>
          </cell>
          <cell r="H1809" t="str">
            <v>AR A131/1</v>
          </cell>
          <cell r="I1809" t="str">
            <v>AR A131/0</v>
          </cell>
          <cell r="J1809" t="str">
            <v>AR A131</v>
          </cell>
          <cell r="K1809" t="str">
            <v>AR A120/3</v>
          </cell>
          <cell r="L1809" t="str">
            <v>AR A12/3</v>
          </cell>
          <cell r="M1809" t="str">
            <v>AR A12/2</v>
          </cell>
          <cell r="N1809" t="str">
            <v>AR A12/1</v>
          </cell>
          <cell r="O1809">
            <v>0</v>
          </cell>
          <cell r="P1809">
            <v>0</v>
          </cell>
          <cell r="Q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</row>
        <row r="1810">
          <cell r="B1810" t="str">
            <v>AP34</v>
          </cell>
          <cell r="C1810" t="str">
            <v>AR 3a</v>
          </cell>
          <cell r="D1810" t="str">
            <v>AR 3</v>
          </cell>
          <cell r="E1810" t="str">
            <v>AR A131/4</v>
          </cell>
          <cell r="F1810" t="str">
            <v>AR A131/3</v>
          </cell>
          <cell r="G1810" t="str">
            <v>AR A131/2</v>
          </cell>
          <cell r="H1810" t="str">
            <v>AR A131/1</v>
          </cell>
          <cell r="I1810" t="str">
            <v>AR A131/0</v>
          </cell>
          <cell r="J1810" t="str">
            <v>AR A131</v>
          </cell>
          <cell r="K1810" t="str">
            <v>AR A120/3</v>
          </cell>
          <cell r="L1810" t="str">
            <v>AR A12/3</v>
          </cell>
          <cell r="M1810" t="str">
            <v>AR A12/2</v>
          </cell>
          <cell r="N1810" t="str">
            <v>AR A12/1</v>
          </cell>
          <cell r="O1810">
            <v>0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</row>
        <row r="1811">
          <cell r="B1811" t="str">
            <v>AP34</v>
          </cell>
          <cell r="C1811" t="str">
            <v>AR 3a</v>
          </cell>
          <cell r="D1811" t="str">
            <v>AR 3</v>
          </cell>
          <cell r="E1811" t="str">
            <v>AR A131/4</v>
          </cell>
          <cell r="F1811" t="str">
            <v>AR A131/3</v>
          </cell>
          <cell r="G1811" t="str">
            <v>AR A131/2</v>
          </cell>
          <cell r="H1811" t="str">
            <v>AR A131/1</v>
          </cell>
          <cell r="I1811" t="str">
            <v>AR A131/0</v>
          </cell>
          <cell r="J1811" t="str">
            <v>AR A131</v>
          </cell>
          <cell r="K1811" t="str">
            <v>AR A120/3</v>
          </cell>
          <cell r="L1811" t="str">
            <v>AR A12/3</v>
          </cell>
          <cell r="M1811" t="str">
            <v>AR A12/2</v>
          </cell>
          <cell r="N1811" t="str">
            <v>AR A12/1</v>
          </cell>
          <cell r="O1811">
            <v>0</v>
          </cell>
          <cell r="P1811">
            <v>0</v>
          </cell>
          <cell r="Q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</row>
        <row r="1812">
          <cell r="B1812" t="str">
            <v>AP34</v>
          </cell>
          <cell r="C1812" t="str">
            <v>AR 3a</v>
          </cell>
          <cell r="D1812" t="str">
            <v>AR 3</v>
          </cell>
          <cell r="E1812" t="str">
            <v>AR A131/4</v>
          </cell>
          <cell r="F1812" t="str">
            <v>AR A131/3</v>
          </cell>
          <cell r="G1812" t="str">
            <v>AR A131/2</v>
          </cell>
          <cell r="H1812" t="str">
            <v>AR A131/1</v>
          </cell>
          <cell r="I1812" t="str">
            <v>AR A131/0</v>
          </cell>
          <cell r="J1812" t="str">
            <v>AR A131</v>
          </cell>
          <cell r="K1812" t="str">
            <v>AR A120/3</v>
          </cell>
          <cell r="L1812" t="str">
            <v>AR A12/3</v>
          </cell>
          <cell r="M1812" t="str">
            <v>AR A12/2</v>
          </cell>
          <cell r="N1812" t="str">
            <v>AR A12/1</v>
          </cell>
          <cell r="O1812">
            <v>0</v>
          </cell>
          <cell r="P1812">
            <v>0</v>
          </cell>
          <cell r="Q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</row>
        <row r="1813">
          <cell r="B1813" t="str">
            <v>AP34</v>
          </cell>
          <cell r="C1813" t="str">
            <v>AR 3a</v>
          </cell>
          <cell r="D1813" t="str">
            <v>AR 3</v>
          </cell>
          <cell r="E1813" t="str">
            <v>AR A131/4</v>
          </cell>
          <cell r="F1813" t="str">
            <v>AR A131/3</v>
          </cell>
          <cell r="G1813" t="str">
            <v>AR A131/2</v>
          </cell>
          <cell r="H1813" t="str">
            <v>AR A131/1</v>
          </cell>
          <cell r="I1813" t="str">
            <v>AR A131/0</v>
          </cell>
          <cell r="J1813" t="str">
            <v>AR A131</v>
          </cell>
          <cell r="K1813" t="str">
            <v>AR A120/3</v>
          </cell>
          <cell r="L1813" t="str">
            <v>AR A12/3</v>
          </cell>
          <cell r="M1813" t="str">
            <v>AR A12/2</v>
          </cell>
          <cell r="N1813" t="str">
            <v>AR A12/1</v>
          </cell>
          <cell r="O1813">
            <v>0</v>
          </cell>
          <cell r="P1813">
            <v>0</v>
          </cell>
          <cell r="Q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</row>
        <row r="1814">
          <cell r="B1814" t="str">
            <v>AP34</v>
          </cell>
          <cell r="C1814" t="str">
            <v>AR 3a</v>
          </cell>
          <cell r="D1814" t="str">
            <v>AR 3</v>
          </cell>
          <cell r="E1814" t="str">
            <v>AR A131/4</v>
          </cell>
          <cell r="F1814" t="str">
            <v>AR A131/3</v>
          </cell>
          <cell r="G1814" t="str">
            <v>AR A131/2</v>
          </cell>
          <cell r="H1814" t="str">
            <v>AR A131/1</v>
          </cell>
          <cell r="I1814" t="str">
            <v>AR A131/0</v>
          </cell>
          <cell r="J1814" t="str">
            <v>AR A131</v>
          </cell>
          <cell r="K1814" t="str">
            <v>AR A120/3</v>
          </cell>
          <cell r="L1814" t="str">
            <v>AR A12/3</v>
          </cell>
          <cell r="M1814" t="str">
            <v>AR A12/2</v>
          </cell>
          <cell r="N1814" t="str">
            <v>AR A12/1</v>
          </cell>
          <cell r="O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</row>
        <row r="1815">
          <cell r="B1815" t="str">
            <v>AP34</v>
          </cell>
          <cell r="C1815" t="str">
            <v>AR 3a</v>
          </cell>
          <cell r="D1815" t="str">
            <v>AR 3</v>
          </cell>
          <cell r="E1815" t="str">
            <v>AR A131/4</v>
          </cell>
          <cell r="F1815" t="str">
            <v>AR A131/3</v>
          </cell>
          <cell r="G1815" t="str">
            <v>AR A131/2</v>
          </cell>
          <cell r="H1815" t="str">
            <v>AR A131/1</v>
          </cell>
          <cell r="I1815" t="str">
            <v>AR A131/0</v>
          </cell>
          <cell r="J1815" t="str">
            <v>AR A131</v>
          </cell>
          <cell r="K1815" t="str">
            <v>AR A120/3</v>
          </cell>
          <cell r="L1815" t="str">
            <v>AR A12/3</v>
          </cell>
          <cell r="M1815" t="str">
            <v>AR A12/2</v>
          </cell>
          <cell r="N1815" t="str">
            <v>AR A12/1</v>
          </cell>
          <cell r="O1815">
            <v>0</v>
          </cell>
          <cell r="P1815">
            <v>0</v>
          </cell>
          <cell r="Q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</row>
        <row r="1816">
          <cell r="B1816" t="str">
            <v>AP34</v>
          </cell>
          <cell r="C1816" t="str">
            <v>AR 3a</v>
          </cell>
          <cell r="D1816" t="str">
            <v>AR 3</v>
          </cell>
          <cell r="E1816" t="str">
            <v>AR A131/4</v>
          </cell>
          <cell r="F1816" t="str">
            <v>AR A131/3</v>
          </cell>
          <cell r="G1816" t="str">
            <v>AR A131/2</v>
          </cell>
          <cell r="H1816" t="str">
            <v>AR A131/1</v>
          </cell>
          <cell r="I1816" t="str">
            <v>AR A131/0</v>
          </cell>
          <cell r="J1816" t="str">
            <v>AR A131</v>
          </cell>
          <cell r="K1816" t="str">
            <v>AR A120/3</v>
          </cell>
          <cell r="L1816" t="str">
            <v>AR A12/3</v>
          </cell>
          <cell r="M1816" t="str">
            <v>AR A12/2</v>
          </cell>
          <cell r="N1816" t="str">
            <v>AR A12/1</v>
          </cell>
          <cell r="O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</row>
        <row r="1817">
          <cell r="B1817" t="str">
            <v>AP34</v>
          </cell>
          <cell r="C1817" t="str">
            <v>AR 3a</v>
          </cell>
          <cell r="D1817" t="str">
            <v>AR 3</v>
          </cell>
          <cell r="E1817" t="str">
            <v>AR A131/4</v>
          </cell>
          <cell r="F1817" t="str">
            <v>AR A131/3</v>
          </cell>
          <cell r="G1817" t="str">
            <v>AR A131/2</v>
          </cell>
          <cell r="H1817" t="str">
            <v>AR A131/1</v>
          </cell>
          <cell r="I1817" t="str">
            <v>AR A131/0</v>
          </cell>
          <cell r="J1817" t="str">
            <v>AR A131</v>
          </cell>
          <cell r="K1817" t="str">
            <v>AR A120/3</v>
          </cell>
          <cell r="L1817" t="str">
            <v>AR A12/3</v>
          </cell>
          <cell r="M1817" t="str">
            <v>AR A12/2</v>
          </cell>
          <cell r="N1817" t="str">
            <v>AR A12/1</v>
          </cell>
          <cell r="O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</row>
        <row r="1818">
          <cell r="B1818" t="str">
            <v>AP34</v>
          </cell>
          <cell r="C1818" t="str">
            <v>AR 3a</v>
          </cell>
          <cell r="D1818" t="str">
            <v>AR 3</v>
          </cell>
          <cell r="E1818" t="str">
            <v>AR A131/4</v>
          </cell>
          <cell r="F1818" t="str">
            <v>AR A131/3</v>
          </cell>
          <cell r="G1818" t="str">
            <v>AR A131/2</v>
          </cell>
          <cell r="H1818" t="str">
            <v>AR A131/1</v>
          </cell>
          <cell r="I1818" t="str">
            <v>AR A131/0</v>
          </cell>
          <cell r="J1818" t="str">
            <v>AR A131</v>
          </cell>
          <cell r="K1818" t="str">
            <v>AR A120/3</v>
          </cell>
          <cell r="L1818" t="str">
            <v>AR A12/3</v>
          </cell>
          <cell r="M1818" t="str">
            <v>AR A12/2</v>
          </cell>
          <cell r="N1818" t="str">
            <v>AR A12/1</v>
          </cell>
          <cell r="O1818">
            <v>0</v>
          </cell>
          <cell r="P1818">
            <v>0</v>
          </cell>
          <cell r="Q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</row>
        <row r="1819">
          <cell r="B1819" t="str">
            <v>AP34</v>
          </cell>
          <cell r="C1819" t="str">
            <v>AR 3a</v>
          </cell>
          <cell r="D1819" t="str">
            <v>AR 3</v>
          </cell>
          <cell r="E1819" t="str">
            <v>AR A131/4</v>
          </cell>
          <cell r="F1819" t="str">
            <v>AR A131/3</v>
          </cell>
          <cell r="G1819" t="str">
            <v>AR A131/2</v>
          </cell>
          <cell r="H1819" t="str">
            <v>AR A131/1</v>
          </cell>
          <cell r="I1819" t="str">
            <v>AR A131/0</v>
          </cell>
          <cell r="J1819" t="str">
            <v>AR A131</v>
          </cell>
          <cell r="K1819" t="str">
            <v>AR A120/3</v>
          </cell>
          <cell r="L1819" t="str">
            <v>AR A12/3</v>
          </cell>
          <cell r="M1819" t="str">
            <v>AR A12/2</v>
          </cell>
          <cell r="N1819" t="str">
            <v>AR A12/1</v>
          </cell>
          <cell r="O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</row>
        <row r="1820">
          <cell r="B1820" t="str">
            <v>AP34</v>
          </cell>
          <cell r="C1820" t="str">
            <v>AR 3a</v>
          </cell>
          <cell r="D1820" t="str">
            <v>AR 3</v>
          </cell>
          <cell r="E1820" t="str">
            <v>AR A131/4</v>
          </cell>
          <cell r="F1820" t="str">
            <v>AR A131/3</v>
          </cell>
          <cell r="G1820" t="str">
            <v>AR A131/2</v>
          </cell>
          <cell r="H1820" t="str">
            <v>AR A131/1</v>
          </cell>
          <cell r="I1820" t="str">
            <v>AR A131/0</v>
          </cell>
          <cell r="J1820" t="str">
            <v>AR A131</v>
          </cell>
          <cell r="K1820" t="str">
            <v>AR A120/3</v>
          </cell>
          <cell r="L1820" t="str">
            <v>AR A12/3</v>
          </cell>
          <cell r="M1820" t="str">
            <v>AR A12/2</v>
          </cell>
          <cell r="N1820" t="str">
            <v>AR A12/1</v>
          </cell>
          <cell r="O1820">
            <v>0</v>
          </cell>
          <cell r="P1820">
            <v>0</v>
          </cell>
          <cell r="Q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0</v>
          </cell>
        </row>
        <row r="1821">
          <cell r="B1821" t="str">
            <v>AP34</v>
          </cell>
          <cell r="C1821" t="str">
            <v>AR 3a</v>
          </cell>
          <cell r="D1821" t="str">
            <v>AR 3</v>
          </cell>
          <cell r="E1821" t="str">
            <v>AR A131/4</v>
          </cell>
          <cell r="F1821" t="str">
            <v>AR A131/3</v>
          </cell>
          <cell r="G1821" t="str">
            <v>AR A131/2</v>
          </cell>
          <cell r="H1821" t="str">
            <v>AR A131/1</v>
          </cell>
          <cell r="I1821" t="str">
            <v>AR A131/0</v>
          </cell>
          <cell r="J1821" t="str">
            <v>AR A131</v>
          </cell>
          <cell r="K1821" t="str">
            <v>AR A120/3</v>
          </cell>
          <cell r="L1821" t="str">
            <v>AR A12/3</v>
          </cell>
          <cell r="M1821" t="str">
            <v>AR A12/2</v>
          </cell>
          <cell r="N1821" t="str">
            <v>AR A12/1</v>
          </cell>
          <cell r="O1821">
            <v>0</v>
          </cell>
          <cell r="P1821">
            <v>0</v>
          </cell>
          <cell r="Q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</row>
        <row r="1822">
          <cell r="B1822" t="str">
            <v>AP34</v>
          </cell>
          <cell r="C1822" t="str">
            <v>AR 3a</v>
          </cell>
          <cell r="D1822" t="str">
            <v>AR 3</v>
          </cell>
          <cell r="E1822" t="str">
            <v>AR A131/4</v>
          </cell>
          <cell r="F1822" t="str">
            <v>AR A131/3</v>
          </cell>
          <cell r="G1822" t="str">
            <v>AR A131/2</v>
          </cell>
          <cell r="H1822" t="str">
            <v>AR A131/1</v>
          </cell>
          <cell r="I1822" t="str">
            <v>AR A131/0</v>
          </cell>
          <cell r="J1822" t="str">
            <v>AR A131</v>
          </cell>
          <cell r="K1822" t="str">
            <v>AR A120/3</v>
          </cell>
          <cell r="L1822" t="str">
            <v>AR A12/3</v>
          </cell>
          <cell r="M1822" t="str">
            <v>AR A12/2</v>
          </cell>
          <cell r="N1822" t="str">
            <v>AR A12/1</v>
          </cell>
          <cell r="O1822">
            <v>0</v>
          </cell>
          <cell r="P1822">
            <v>0</v>
          </cell>
          <cell r="Q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0</v>
          </cell>
        </row>
        <row r="1823">
          <cell r="B1823" t="str">
            <v>AP34</v>
          </cell>
          <cell r="C1823" t="str">
            <v>AR 3a</v>
          </cell>
          <cell r="D1823" t="str">
            <v>AR 3</v>
          </cell>
          <cell r="E1823" t="str">
            <v>AR A131/4</v>
          </cell>
          <cell r="F1823" t="str">
            <v>AR A131/3</v>
          </cell>
          <cell r="G1823" t="str">
            <v>AR A131/2</v>
          </cell>
          <cell r="H1823" t="str">
            <v>AR A131/1</v>
          </cell>
          <cell r="I1823" t="str">
            <v>AR A131/0</v>
          </cell>
          <cell r="J1823" t="str">
            <v>AR A131</v>
          </cell>
          <cell r="K1823" t="str">
            <v>AR A120/3</v>
          </cell>
          <cell r="L1823" t="str">
            <v>AR A12/3</v>
          </cell>
          <cell r="M1823" t="str">
            <v>AR A12/2</v>
          </cell>
          <cell r="N1823" t="str">
            <v>AR A12/1</v>
          </cell>
          <cell r="O1823">
            <v>0</v>
          </cell>
          <cell r="P1823">
            <v>0</v>
          </cell>
          <cell r="Q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0</v>
          </cell>
        </row>
        <row r="1824">
          <cell r="B1824" t="str">
            <v>AP34</v>
          </cell>
          <cell r="C1824" t="str">
            <v>AR 3a</v>
          </cell>
          <cell r="D1824" t="str">
            <v>AR 3</v>
          </cell>
          <cell r="E1824" t="str">
            <v>AR A131/4</v>
          </cell>
          <cell r="F1824" t="str">
            <v>AR A131/3</v>
          </cell>
          <cell r="G1824" t="str">
            <v>AR A131/2</v>
          </cell>
          <cell r="H1824" t="str">
            <v>AR A131/1</v>
          </cell>
          <cell r="I1824" t="str">
            <v>AR A131/0</v>
          </cell>
          <cell r="J1824" t="str">
            <v>AR A131</v>
          </cell>
          <cell r="K1824" t="str">
            <v>AR A120/3</v>
          </cell>
          <cell r="L1824" t="str">
            <v>AR A12/3</v>
          </cell>
          <cell r="M1824" t="str">
            <v>AR A12/2</v>
          </cell>
          <cell r="N1824" t="str">
            <v>AR A12/1</v>
          </cell>
          <cell r="O1824">
            <v>0</v>
          </cell>
          <cell r="P1824">
            <v>0</v>
          </cell>
          <cell r="Q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0</v>
          </cell>
        </row>
        <row r="1825">
          <cell r="B1825" t="str">
            <v>AP34</v>
          </cell>
          <cell r="C1825" t="str">
            <v>AR 3a</v>
          </cell>
          <cell r="D1825" t="str">
            <v>AR 3</v>
          </cell>
          <cell r="E1825" t="str">
            <v>AR A131/4</v>
          </cell>
          <cell r="F1825" t="str">
            <v>AR A131/3</v>
          </cell>
          <cell r="G1825" t="str">
            <v>AR A131/2</v>
          </cell>
          <cell r="H1825" t="str">
            <v>AR A131/1</v>
          </cell>
          <cell r="I1825" t="str">
            <v>AR A131/0</v>
          </cell>
          <cell r="J1825" t="str">
            <v>AR A131</v>
          </cell>
          <cell r="K1825" t="str">
            <v>AR A120/3</v>
          </cell>
          <cell r="L1825" t="str">
            <v>AR A12/3</v>
          </cell>
          <cell r="M1825" t="str">
            <v>AR A12/2</v>
          </cell>
          <cell r="N1825" t="str">
            <v>AR A12/1</v>
          </cell>
          <cell r="O1825">
            <v>0</v>
          </cell>
          <cell r="P1825">
            <v>0</v>
          </cell>
          <cell r="Q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0</v>
          </cell>
        </row>
        <row r="1826">
          <cell r="B1826" t="str">
            <v>AP34</v>
          </cell>
          <cell r="C1826" t="str">
            <v>AR 3a</v>
          </cell>
          <cell r="D1826" t="str">
            <v>AR 3</v>
          </cell>
          <cell r="E1826" t="str">
            <v>AR A131/4</v>
          </cell>
          <cell r="F1826" t="str">
            <v>AR A131/3</v>
          </cell>
          <cell r="G1826" t="str">
            <v>AR A131/2</v>
          </cell>
          <cell r="H1826" t="str">
            <v>AR A131/1</v>
          </cell>
          <cell r="I1826" t="str">
            <v>AR A131/0</v>
          </cell>
          <cell r="J1826" t="str">
            <v>AR A131</v>
          </cell>
          <cell r="K1826" t="str">
            <v>AR A120/3</v>
          </cell>
          <cell r="L1826" t="str">
            <v>AR A12/3</v>
          </cell>
          <cell r="M1826" t="str">
            <v>AR A12/2</v>
          </cell>
          <cell r="N1826" t="str">
            <v>AR A12/1</v>
          </cell>
          <cell r="O1826">
            <v>0</v>
          </cell>
          <cell r="P1826">
            <v>0</v>
          </cell>
          <cell r="Q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0</v>
          </cell>
        </row>
        <row r="1827">
          <cell r="B1827" t="str">
            <v>AP34</v>
          </cell>
          <cell r="C1827" t="str">
            <v>AR 3a</v>
          </cell>
          <cell r="D1827" t="str">
            <v>AR 3</v>
          </cell>
          <cell r="E1827" t="str">
            <v>AR A131/4</v>
          </cell>
          <cell r="F1827" t="str">
            <v>AR A131/3</v>
          </cell>
          <cell r="G1827" t="str">
            <v>AR A131/2</v>
          </cell>
          <cell r="H1827" t="str">
            <v>AR A131/1</v>
          </cell>
          <cell r="I1827" t="str">
            <v>AR A131/0</v>
          </cell>
          <cell r="J1827" t="str">
            <v>AR A131</v>
          </cell>
          <cell r="K1827" t="str">
            <v>AR A120/3</v>
          </cell>
          <cell r="L1827" t="str">
            <v>AR A12/3</v>
          </cell>
          <cell r="M1827" t="str">
            <v>AR A12/2</v>
          </cell>
          <cell r="N1827" t="str">
            <v>AR A12/1</v>
          </cell>
          <cell r="O1827">
            <v>0</v>
          </cell>
          <cell r="P1827">
            <v>0</v>
          </cell>
          <cell r="Q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0</v>
          </cell>
        </row>
        <row r="1828">
          <cell r="B1828" t="str">
            <v>AP34</v>
          </cell>
          <cell r="C1828" t="str">
            <v>AR 3a</v>
          </cell>
          <cell r="D1828" t="str">
            <v>AR 3</v>
          </cell>
          <cell r="E1828" t="str">
            <v>AR A131/4</v>
          </cell>
          <cell r="F1828" t="str">
            <v>AR A131/3</v>
          </cell>
          <cell r="G1828" t="str">
            <v>AR A131/2</v>
          </cell>
          <cell r="H1828" t="str">
            <v>AR A131/1</v>
          </cell>
          <cell r="I1828" t="str">
            <v>AR A131/0</v>
          </cell>
          <cell r="J1828" t="str">
            <v>AR A131</v>
          </cell>
          <cell r="K1828" t="str">
            <v>AR A120/3</v>
          </cell>
          <cell r="L1828" t="str">
            <v>AR A12/3</v>
          </cell>
          <cell r="M1828" t="str">
            <v>AR A12/2</v>
          </cell>
          <cell r="N1828" t="str">
            <v>AR A12/1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</row>
        <row r="1829">
          <cell r="B1829" t="str">
            <v>AP36</v>
          </cell>
          <cell r="C1829" t="str">
            <v>AR 2</v>
          </cell>
          <cell r="D1829" t="str">
            <v>AR A131/2</v>
          </cell>
          <cell r="E1829" t="str">
            <v>AR A131/1</v>
          </cell>
          <cell r="F1829" t="str">
            <v>AR A131/0</v>
          </cell>
          <cell r="G1829" t="str">
            <v>AR A131</v>
          </cell>
          <cell r="H1829" t="str">
            <v>AR A120/3</v>
          </cell>
          <cell r="I1829" t="str">
            <v>AR A12/3</v>
          </cell>
          <cell r="J1829" t="str">
            <v>AR A12/2</v>
          </cell>
          <cell r="K1829" t="str">
            <v>AR A12/1</v>
          </cell>
          <cell r="L1829">
            <v>0</v>
          </cell>
          <cell r="M1829">
            <v>0</v>
          </cell>
          <cell r="N1829">
            <v>0</v>
          </cell>
          <cell r="O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</row>
        <row r="1830">
          <cell r="B1830" t="str">
            <v>AP36</v>
          </cell>
          <cell r="C1830" t="str">
            <v>AR 2</v>
          </cell>
          <cell r="D1830" t="str">
            <v>AR A131/2</v>
          </cell>
          <cell r="E1830" t="str">
            <v>AR A131/1</v>
          </cell>
          <cell r="F1830" t="str">
            <v>AR A131/0</v>
          </cell>
          <cell r="G1830" t="str">
            <v>AR A131</v>
          </cell>
          <cell r="H1830" t="str">
            <v>AR A120/3</v>
          </cell>
          <cell r="I1830" t="str">
            <v>AR A12/3</v>
          </cell>
          <cell r="J1830" t="str">
            <v>AR A12/2</v>
          </cell>
          <cell r="K1830" t="str">
            <v>AR A12/1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</row>
        <row r="1831">
          <cell r="B1831" t="str">
            <v>AP36</v>
          </cell>
          <cell r="C1831" t="str">
            <v>AR 2</v>
          </cell>
          <cell r="D1831" t="str">
            <v>AR A131/2</v>
          </cell>
          <cell r="E1831" t="str">
            <v>AR A131/1</v>
          </cell>
          <cell r="F1831" t="str">
            <v>AR A131/0</v>
          </cell>
          <cell r="G1831" t="str">
            <v>AR A131</v>
          </cell>
          <cell r="H1831" t="str">
            <v>AR A120/3</v>
          </cell>
          <cell r="I1831" t="str">
            <v>AR A12/3</v>
          </cell>
          <cell r="J1831" t="str">
            <v>AR A12/2</v>
          </cell>
          <cell r="K1831" t="str">
            <v>AR A12/1</v>
          </cell>
          <cell r="L1831">
            <v>0</v>
          </cell>
          <cell r="M1831">
            <v>0</v>
          </cell>
          <cell r="N1831">
            <v>0</v>
          </cell>
          <cell r="O1831">
            <v>0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</row>
        <row r="1832">
          <cell r="B1832" t="str">
            <v>AP36</v>
          </cell>
          <cell r="C1832" t="str">
            <v>AR 2</v>
          </cell>
          <cell r="D1832" t="str">
            <v>AR A131/2</v>
          </cell>
          <cell r="E1832" t="str">
            <v>AR A131/1</v>
          </cell>
          <cell r="F1832" t="str">
            <v>AR A131/0</v>
          </cell>
          <cell r="G1832" t="str">
            <v>AR A131</v>
          </cell>
          <cell r="H1832" t="str">
            <v>AR A120/3</v>
          </cell>
          <cell r="I1832" t="str">
            <v>AR A12/3</v>
          </cell>
          <cell r="J1832" t="str">
            <v>AR A12/2</v>
          </cell>
          <cell r="K1832" t="str">
            <v>AR A12/1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  <cell r="Q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0</v>
          </cell>
        </row>
        <row r="1833">
          <cell r="B1833" t="str">
            <v>AP36</v>
          </cell>
          <cell r="C1833" t="str">
            <v>AR 2</v>
          </cell>
          <cell r="D1833" t="str">
            <v>AR A131/2</v>
          </cell>
          <cell r="E1833" t="str">
            <v>AR A131/1</v>
          </cell>
          <cell r="F1833" t="str">
            <v>AR A131/0</v>
          </cell>
          <cell r="G1833" t="str">
            <v>AR A131</v>
          </cell>
          <cell r="H1833" t="str">
            <v>AR A120/3</v>
          </cell>
          <cell r="I1833" t="str">
            <v>AR A12/3</v>
          </cell>
          <cell r="J1833" t="str">
            <v>AR A12/2</v>
          </cell>
          <cell r="K1833" t="str">
            <v>AR A12/1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</row>
        <row r="1834">
          <cell r="B1834" t="str">
            <v>AP36</v>
          </cell>
          <cell r="C1834" t="str">
            <v>AR 2</v>
          </cell>
          <cell r="D1834" t="str">
            <v>AR A131/2</v>
          </cell>
          <cell r="E1834" t="str">
            <v>AR A131/1</v>
          </cell>
          <cell r="F1834" t="str">
            <v>AR A131/0</v>
          </cell>
          <cell r="G1834" t="str">
            <v>AR A131</v>
          </cell>
          <cell r="H1834" t="str">
            <v>AR A120/3</v>
          </cell>
          <cell r="I1834" t="str">
            <v>AR A12/3</v>
          </cell>
          <cell r="J1834" t="str">
            <v>AR A12/2</v>
          </cell>
          <cell r="K1834" t="str">
            <v>AR A12/1</v>
          </cell>
          <cell r="L1834">
            <v>0</v>
          </cell>
          <cell r="M1834">
            <v>0</v>
          </cell>
          <cell r="N1834">
            <v>0</v>
          </cell>
          <cell r="O1834">
            <v>0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</row>
        <row r="1835">
          <cell r="B1835" t="str">
            <v>AP36</v>
          </cell>
          <cell r="C1835" t="str">
            <v>AR 2</v>
          </cell>
          <cell r="D1835" t="str">
            <v>AR A131/2</v>
          </cell>
          <cell r="E1835" t="str">
            <v>AR A131/1</v>
          </cell>
          <cell r="F1835" t="str">
            <v>AR A131/0</v>
          </cell>
          <cell r="G1835" t="str">
            <v>AR A131</v>
          </cell>
          <cell r="H1835" t="str">
            <v>AR A120/3</v>
          </cell>
          <cell r="I1835" t="str">
            <v>AR A12/3</v>
          </cell>
          <cell r="J1835" t="str">
            <v>AR A12/2</v>
          </cell>
          <cell r="K1835" t="str">
            <v>AR A12/1</v>
          </cell>
          <cell r="L1835">
            <v>0</v>
          </cell>
          <cell r="M1835">
            <v>0</v>
          </cell>
          <cell r="N1835">
            <v>0</v>
          </cell>
          <cell r="O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</row>
        <row r="1836">
          <cell r="B1836" t="str">
            <v>AP36</v>
          </cell>
          <cell r="C1836" t="str">
            <v>AR 2</v>
          </cell>
          <cell r="D1836" t="str">
            <v>AR A131/2</v>
          </cell>
          <cell r="E1836" t="str">
            <v>AR A131/1</v>
          </cell>
          <cell r="F1836" t="str">
            <v>AR A131/0</v>
          </cell>
          <cell r="G1836" t="str">
            <v>AR A131</v>
          </cell>
          <cell r="H1836" t="str">
            <v>AR A120/3</v>
          </cell>
          <cell r="I1836" t="str">
            <v>AR A12/3</v>
          </cell>
          <cell r="J1836" t="str">
            <v>AR A12/2</v>
          </cell>
          <cell r="K1836" t="str">
            <v>AR A12/1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</row>
        <row r="1837">
          <cell r="B1837" t="str">
            <v>AP36</v>
          </cell>
          <cell r="C1837" t="str">
            <v>AR 2</v>
          </cell>
          <cell r="D1837" t="str">
            <v>AR A131/2</v>
          </cell>
          <cell r="E1837" t="str">
            <v>AR A131/1</v>
          </cell>
          <cell r="F1837" t="str">
            <v>AR A131/0</v>
          </cell>
          <cell r="G1837" t="str">
            <v>AR A131</v>
          </cell>
          <cell r="H1837" t="str">
            <v>AR A120/3</v>
          </cell>
          <cell r="I1837" t="str">
            <v>AR A12/3</v>
          </cell>
          <cell r="J1837" t="str">
            <v>AR A12/2</v>
          </cell>
          <cell r="K1837" t="str">
            <v>AR A12/1</v>
          </cell>
          <cell r="L1837">
            <v>0</v>
          </cell>
          <cell r="M1837">
            <v>0</v>
          </cell>
          <cell r="N1837">
            <v>0</v>
          </cell>
          <cell r="O1837">
            <v>0</v>
          </cell>
          <cell r="P1837">
            <v>0</v>
          </cell>
          <cell r="Q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0</v>
          </cell>
        </row>
        <row r="1838">
          <cell r="B1838" t="str">
            <v>AP36</v>
          </cell>
          <cell r="C1838" t="str">
            <v>AR 2</v>
          </cell>
          <cell r="D1838" t="str">
            <v>AR A131/2</v>
          </cell>
          <cell r="E1838" t="str">
            <v>AR A131/1</v>
          </cell>
          <cell r="F1838" t="str">
            <v>AR A131/0</v>
          </cell>
          <cell r="G1838" t="str">
            <v>AR A131</v>
          </cell>
          <cell r="H1838" t="str">
            <v>AR A120/3</v>
          </cell>
          <cell r="I1838" t="str">
            <v>AR A12/3</v>
          </cell>
          <cell r="J1838" t="str">
            <v>AR A12/2</v>
          </cell>
          <cell r="K1838" t="str">
            <v>AR A12/1</v>
          </cell>
          <cell r="L1838">
            <v>0</v>
          </cell>
          <cell r="M1838">
            <v>0</v>
          </cell>
          <cell r="N1838">
            <v>0</v>
          </cell>
          <cell r="O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</row>
        <row r="1839">
          <cell r="B1839" t="str">
            <v>AP36</v>
          </cell>
          <cell r="C1839" t="str">
            <v>AR 2</v>
          </cell>
          <cell r="D1839" t="str">
            <v>AR A131/2</v>
          </cell>
          <cell r="E1839" t="str">
            <v>AR A131/1</v>
          </cell>
          <cell r="F1839" t="str">
            <v>AR A131/0</v>
          </cell>
          <cell r="G1839" t="str">
            <v>AR A131</v>
          </cell>
          <cell r="H1839" t="str">
            <v>AR A120/3</v>
          </cell>
          <cell r="I1839" t="str">
            <v>AR A12/3</v>
          </cell>
          <cell r="J1839" t="str">
            <v>AR A12/2</v>
          </cell>
          <cell r="K1839" t="str">
            <v>AR A12/1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0</v>
          </cell>
        </row>
        <row r="1840">
          <cell r="B1840" t="str">
            <v>AP36</v>
          </cell>
          <cell r="C1840" t="str">
            <v>AR 2</v>
          </cell>
          <cell r="D1840" t="str">
            <v>AR A131/2</v>
          </cell>
          <cell r="E1840" t="str">
            <v>AR A131/1</v>
          </cell>
          <cell r="F1840" t="str">
            <v>AR A131/0</v>
          </cell>
          <cell r="G1840" t="str">
            <v>AR A131</v>
          </cell>
          <cell r="H1840" t="str">
            <v>AR A120/3</v>
          </cell>
          <cell r="I1840" t="str">
            <v>AR A12/3</v>
          </cell>
          <cell r="J1840" t="str">
            <v>AR A12/2</v>
          </cell>
          <cell r="K1840" t="str">
            <v>AR A12/1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  <cell r="Q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0</v>
          </cell>
        </row>
        <row r="1841">
          <cell r="B1841" t="str">
            <v>AP36</v>
          </cell>
          <cell r="C1841" t="str">
            <v>AR 2</v>
          </cell>
          <cell r="D1841" t="str">
            <v>AR A131/2</v>
          </cell>
          <cell r="E1841" t="str">
            <v>AR A131/1</v>
          </cell>
          <cell r="F1841" t="str">
            <v>AR A131/0</v>
          </cell>
          <cell r="G1841" t="str">
            <v>AR A131</v>
          </cell>
          <cell r="H1841" t="str">
            <v>AR A120/3</v>
          </cell>
          <cell r="I1841" t="str">
            <v>AR A12/3</v>
          </cell>
          <cell r="J1841" t="str">
            <v>AR A12/2</v>
          </cell>
          <cell r="K1841" t="str">
            <v>AR A12/1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0</v>
          </cell>
        </row>
        <row r="1842">
          <cell r="B1842" t="str">
            <v>AP3</v>
          </cell>
          <cell r="C1842" t="str">
            <v>AR 2</v>
          </cell>
          <cell r="D1842" t="str">
            <v>AR A131/2</v>
          </cell>
          <cell r="E1842" t="str">
            <v>AR A131/1</v>
          </cell>
          <cell r="F1842" t="str">
            <v>AR A131/0</v>
          </cell>
          <cell r="G1842" t="str">
            <v>AR A131</v>
          </cell>
          <cell r="H1842" t="str">
            <v>AR A120/3</v>
          </cell>
          <cell r="I1842" t="str">
            <v>AR A12/3</v>
          </cell>
          <cell r="J1842" t="str">
            <v>AR A12/2</v>
          </cell>
          <cell r="K1842" t="str">
            <v>AR A12/1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0</v>
          </cell>
        </row>
        <row r="1843">
          <cell r="B1843" t="str">
            <v>AP3</v>
          </cell>
          <cell r="C1843" t="str">
            <v>AR 2</v>
          </cell>
          <cell r="D1843" t="str">
            <v>AR A131/2</v>
          </cell>
          <cell r="E1843" t="str">
            <v>AR A131/1</v>
          </cell>
          <cell r="F1843" t="str">
            <v>AR A131/0</v>
          </cell>
          <cell r="G1843" t="str">
            <v>AR A131</v>
          </cell>
          <cell r="H1843" t="str">
            <v>AR A120/3</v>
          </cell>
          <cell r="I1843" t="str">
            <v>AR A12/3</v>
          </cell>
          <cell r="J1843" t="str">
            <v>AR A12/2</v>
          </cell>
          <cell r="K1843" t="str">
            <v>AR A12/1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P1843">
            <v>0</v>
          </cell>
          <cell r="Q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0</v>
          </cell>
        </row>
        <row r="1844">
          <cell r="B1844" t="str">
            <v>AP3</v>
          </cell>
          <cell r="C1844" t="str">
            <v>AR 2</v>
          </cell>
          <cell r="D1844" t="str">
            <v>AR A131/2</v>
          </cell>
          <cell r="E1844" t="str">
            <v>AR A131/1</v>
          </cell>
          <cell r="F1844" t="str">
            <v>AR A131/0</v>
          </cell>
          <cell r="G1844" t="str">
            <v>AR A131</v>
          </cell>
          <cell r="H1844" t="str">
            <v>AR A120/3</v>
          </cell>
          <cell r="I1844" t="str">
            <v>AR A12/3</v>
          </cell>
          <cell r="J1844" t="str">
            <v>AR A12/2</v>
          </cell>
          <cell r="K1844" t="str">
            <v>AR A12/1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  <cell r="Q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0</v>
          </cell>
        </row>
        <row r="1845">
          <cell r="B1845" t="str">
            <v>AP3</v>
          </cell>
          <cell r="C1845" t="str">
            <v>AR 2</v>
          </cell>
          <cell r="D1845" t="str">
            <v>AR A131/2</v>
          </cell>
          <cell r="E1845" t="str">
            <v>AR A131/1</v>
          </cell>
          <cell r="F1845" t="str">
            <v>AR A131/0</v>
          </cell>
          <cell r="G1845" t="str">
            <v>AR A131</v>
          </cell>
          <cell r="H1845" t="str">
            <v>AR A120/3</v>
          </cell>
          <cell r="I1845" t="str">
            <v>AR A12/3</v>
          </cell>
          <cell r="J1845" t="str">
            <v>AR A12/2</v>
          </cell>
          <cell r="K1845" t="str">
            <v>AR A12/1</v>
          </cell>
          <cell r="L1845">
            <v>0</v>
          </cell>
          <cell r="M1845">
            <v>0</v>
          </cell>
          <cell r="N1845">
            <v>0</v>
          </cell>
          <cell r="O1845">
            <v>0</v>
          </cell>
          <cell r="P1845">
            <v>0</v>
          </cell>
          <cell r="Q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0</v>
          </cell>
        </row>
        <row r="1846">
          <cell r="B1846" t="str">
            <v>AP3</v>
          </cell>
          <cell r="C1846" t="str">
            <v>AR 2</v>
          </cell>
          <cell r="D1846" t="str">
            <v>AR A131/2</v>
          </cell>
          <cell r="E1846" t="str">
            <v>AR A131/1</v>
          </cell>
          <cell r="F1846" t="str">
            <v>AR A131/0</v>
          </cell>
          <cell r="G1846" t="str">
            <v>AR A131</v>
          </cell>
          <cell r="H1846" t="str">
            <v>AR A120/3</v>
          </cell>
          <cell r="I1846" t="str">
            <v>AR A12/3</v>
          </cell>
          <cell r="J1846" t="str">
            <v>AR A12/2</v>
          </cell>
          <cell r="K1846" t="str">
            <v>AR A12/1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0</v>
          </cell>
        </row>
        <row r="1847">
          <cell r="B1847" t="str">
            <v>AP3</v>
          </cell>
          <cell r="C1847" t="str">
            <v>AR 2</v>
          </cell>
          <cell r="D1847" t="str">
            <v>AR A131/2</v>
          </cell>
          <cell r="E1847" t="str">
            <v>AR A131/1</v>
          </cell>
          <cell r="F1847" t="str">
            <v>AR A131/0</v>
          </cell>
          <cell r="G1847" t="str">
            <v>AR A131</v>
          </cell>
          <cell r="H1847" t="str">
            <v>AR A120/3</v>
          </cell>
          <cell r="I1847" t="str">
            <v>AR A12/3</v>
          </cell>
          <cell r="J1847" t="str">
            <v>AR A12/2</v>
          </cell>
          <cell r="K1847" t="str">
            <v>AR A12/1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</row>
        <row r="1848">
          <cell r="B1848" t="str">
            <v>AP3</v>
          </cell>
          <cell r="C1848" t="str">
            <v>AR 2</v>
          </cell>
          <cell r="D1848" t="str">
            <v>AR A131/2</v>
          </cell>
          <cell r="E1848" t="str">
            <v>AR A131/1</v>
          </cell>
          <cell r="F1848" t="str">
            <v>AR A131/0</v>
          </cell>
          <cell r="G1848" t="str">
            <v>AR A131</v>
          </cell>
          <cell r="H1848" t="str">
            <v>AR A120/3</v>
          </cell>
          <cell r="I1848" t="str">
            <v>AR A12/3</v>
          </cell>
          <cell r="J1848" t="str">
            <v>AR A12/2</v>
          </cell>
          <cell r="K1848" t="str">
            <v>AR A12/1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</row>
        <row r="1849">
          <cell r="B1849" t="str">
            <v>AP3</v>
          </cell>
          <cell r="C1849" t="str">
            <v>AR 2</v>
          </cell>
          <cell r="D1849" t="str">
            <v>AR A131/2</v>
          </cell>
          <cell r="E1849" t="str">
            <v>AR A131/1</v>
          </cell>
          <cell r="F1849" t="str">
            <v>AR A131/0</v>
          </cell>
          <cell r="G1849" t="str">
            <v>AR A131</v>
          </cell>
          <cell r="H1849" t="str">
            <v>AR A120/3</v>
          </cell>
          <cell r="I1849" t="str">
            <v>AR A12/3</v>
          </cell>
          <cell r="J1849" t="str">
            <v>AR A12/2</v>
          </cell>
          <cell r="K1849" t="str">
            <v>AR A12/1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0</v>
          </cell>
        </row>
        <row r="1850">
          <cell r="B1850" t="str">
            <v>AP3</v>
          </cell>
          <cell r="C1850" t="str">
            <v>AR 2</v>
          </cell>
          <cell r="D1850" t="str">
            <v>AR A131/2</v>
          </cell>
          <cell r="E1850" t="str">
            <v>AR A131/1</v>
          </cell>
          <cell r="F1850" t="str">
            <v>AR A131/0</v>
          </cell>
          <cell r="G1850" t="str">
            <v>AR A131</v>
          </cell>
          <cell r="H1850" t="str">
            <v>AR A120/3</v>
          </cell>
          <cell r="I1850" t="str">
            <v>AR A12/3</v>
          </cell>
          <cell r="J1850" t="str">
            <v>AR A12/2</v>
          </cell>
          <cell r="K1850" t="str">
            <v>AR A12/1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</row>
        <row r="1851">
          <cell r="B1851" t="str">
            <v>AP3</v>
          </cell>
          <cell r="C1851" t="str">
            <v>AR 2</v>
          </cell>
          <cell r="D1851" t="str">
            <v>AR A131/2</v>
          </cell>
          <cell r="E1851" t="str">
            <v>AR A131/1</v>
          </cell>
          <cell r="F1851" t="str">
            <v>AR A131/0</v>
          </cell>
          <cell r="G1851" t="str">
            <v>AR A131</v>
          </cell>
          <cell r="H1851" t="str">
            <v>AR A120/3</v>
          </cell>
          <cell r="I1851" t="str">
            <v>AR A12/3</v>
          </cell>
          <cell r="J1851" t="str">
            <v>AR A12/2</v>
          </cell>
          <cell r="K1851" t="str">
            <v>AR A12/1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  <cell r="Q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0</v>
          </cell>
        </row>
        <row r="1852">
          <cell r="B1852" t="str">
            <v>AP3</v>
          </cell>
          <cell r="C1852" t="str">
            <v>AR 2</v>
          </cell>
          <cell r="D1852" t="str">
            <v>AR A131/2</v>
          </cell>
          <cell r="E1852" t="str">
            <v>AR A131/1</v>
          </cell>
          <cell r="F1852" t="str">
            <v>AR A131/0</v>
          </cell>
          <cell r="G1852" t="str">
            <v>AR A131</v>
          </cell>
          <cell r="H1852" t="str">
            <v>AR A120/3</v>
          </cell>
          <cell r="I1852" t="str">
            <v>AR A12/3</v>
          </cell>
          <cell r="J1852" t="str">
            <v>AR A12/2</v>
          </cell>
          <cell r="K1852" t="str">
            <v>AR A12/1</v>
          </cell>
          <cell r="L1852">
            <v>0</v>
          </cell>
          <cell r="M1852">
            <v>0</v>
          </cell>
          <cell r="N1852">
            <v>0</v>
          </cell>
          <cell r="O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0</v>
          </cell>
        </row>
        <row r="1853">
          <cell r="B1853" t="str">
            <v>AP3</v>
          </cell>
          <cell r="C1853" t="str">
            <v>AR 2</v>
          </cell>
          <cell r="D1853" t="str">
            <v>AR A131/2</v>
          </cell>
          <cell r="E1853" t="str">
            <v>AR A131/1</v>
          </cell>
          <cell r="F1853" t="str">
            <v>AR A131/0</v>
          </cell>
          <cell r="G1853" t="str">
            <v>AR A131</v>
          </cell>
          <cell r="H1853" t="str">
            <v>AR A120/3</v>
          </cell>
          <cell r="I1853" t="str">
            <v>AR A12/3</v>
          </cell>
          <cell r="J1853" t="str">
            <v>AR A12/2</v>
          </cell>
          <cell r="K1853" t="str">
            <v>AR A12/1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  <cell r="Q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0</v>
          </cell>
        </row>
        <row r="1854">
          <cell r="B1854" t="str">
            <v>AP3</v>
          </cell>
          <cell r="C1854" t="str">
            <v>AR 2</v>
          </cell>
          <cell r="D1854" t="str">
            <v>AR A131/2</v>
          </cell>
          <cell r="E1854" t="str">
            <v>AR A131/1</v>
          </cell>
          <cell r="F1854" t="str">
            <v>AR A131/0</v>
          </cell>
          <cell r="G1854" t="str">
            <v>AR A131</v>
          </cell>
          <cell r="H1854" t="str">
            <v>AR A120/3</v>
          </cell>
          <cell r="I1854" t="str">
            <v>AR A12/3</v>
          </cell>
          <cell r="J1854" t="str">
            <v>AR A12/2</v>
          </cell>
          <cell r="K1854" t="str">
            <v>AR A12/1</v>
          </cell>
          <cell r="L1854">
            <v>0</v>
          </cell>
          <cell r="M1854">
            <v>0</v>
          </cell>
          <cell r="N1854">
            <v>0</v>
          </cell>
          <cell r="O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</row>
        <row r="1855">
          <cell r="B1855" t="str">
            <v>AP36</v>
          </cell>
          <cell r="C1855" t="str">
            <v>AR 2</v>
          </cell>
          <cell r="D1855" t="str">
            <v>AR A131/2</v>
          </cell>
          <cell r="E1855" t="str">
            <v>AR A131/1</v>
          </cell>
          <cell r="F1855" t="str">
            <v>AR A131/0</v>
          </cell>
          <cell r="G1855" t="str">
            <v>AR A131</v>
          </cell>
          <cell r="H1855" t="str">
            <v>AR A120/3</v>
          </cell>
          <cell r="I1855" t="str">
            <v>AR A12/3</v>
          </cell>
          <cell r="J1855" t="str">
            <v>AR A12/2</v>
          </cell>
          <cell r="K1855" t="str">
            <v>AR A12/1</v>
          </cell>
          <cell r="L1855">
            <v>0</v>
          </cell>
          <cell r="M1855">
            <v>0</v>
          </cell>
          <cell r="N1855">
            <v>0</v>
          </cell>
          <cell r="O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</row>
        <row r="1856">
          <cell r="B1856" t="str">
            <v>AP36</v>
          </cell>
          <cell r="C1856" t="str">
            <v>AR 2</v>
          </cell>
          <cell r="D1856" t="str">
            <v>AR A131/2</v>
          </cell>
          <cell r="E1856" t="str">
            <v>AR A131/1</v>
          </cell>
          <cell r="F1856" t="str">
            <v>AR A131/0</v>
          </cell>
          <cell r="G1856" t="str">
            <v>AR A131</v>
          </cell>
          <cell r="H1856" t="str">
            <v>AR A120/3</v>
          </cell>
          <cell r="I1856" t="str">
            <v>AR A12/3</v>
          </cell>
          <cell r="J1856" t="str">
            <v>AR A12/2</v>
          </cell>
          <cell r="K1856" t="str">
            <v>AR A12/1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0</v>
          </cell>
        </row>
        <row r="1857">
          <cell r="B1857" t="str">
            <v>AP36</v>
          </cell>
          <cell r="C1857" t="str">
            <v>AR 2</v>
          </cell>
          <cell r="D1857" t="str">
            <v>AR A131/2</v>
          </cell>
          <cell r="E1857" t="str">
            <v>AR A131/1</v>
          </cell>
          <cell r="F1857" t="str">
            <v>AR A131/0</v>
          </cell>
          <cell r="G1857" t="str">
            <v>AR A131</v>
          </cell>
          <cell r="H1857" t="str">
            <v>AR A120/3</v>
          </cell>
          <cell r="I1857" t="str">
            <v>AR A12/3</v>
          </cell>
          <cell r="J1857" t="str">
            <v>AR A12/2</v>
          </cell>
          <cell r="K1857" t="str">
            <v>AR A12/1</v>
          </cell>
          <cell r="L1857">
            <v>0</v>
          </cell>
          <cell r="M1857">
            <v>0</v>
          </cell>
          <cell r="N1857">
            <v>0</v>
          </cell>
          <cell r="O1857">
            <v>0</v>
          </cell>
          <cell r="P1857">
            <v>0</v>
          </cell>
          <cell r="Q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0</v>
          </cell>
        </row>
        <row r="1858">
          <cell r="B1858" t="str">
            <v>AP36</v>
          </cell>
          <cell r="C1858" t="str">
            <v>AR 2</v>
          </cell>
          <cell r="D1858" t="str">
            <v>AR A131/2</v>
          </cell>
          <cell r="E1858" t="str">
            <v>AR A131/1</v>
          </cell>
          <cell r="F1858" t="str">
            <v>AR A131/0</v>
          </cell>
          <cell r="G1858" t="str">
            <v>AR A131</v>
          </cell>
          <cell r="H1858" t="str">
            <v>AR A120/3</v>
          </cell>
          <cell r="I1858" t="str">
            <v>AR A12/3</v>
          </cell>
          <cell r="J1858" t="str">
            <v>AR A12/2</v>
          </cell>
          <cell r="K1858" t="str">
            <v>AR A12/1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  <cell r="Q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0</v>
          </cell>
        </row>
        <row r="1859">
          <cell r="B1859" t="str">
            <v>AP36</v>
          </cell>
          <cell r="C1859" t="str">
            <v>AR 2</v>
          </cell>
          <cell r="D1859" t="str">
            <v>AR A131/2</v>
          </cell>
          <cell r="E1859" t="str">
            <v>AR A131/1</v>
          </cell>
          <cell r="F1859" t="str">
            <v>AR A131/0</v>
          </cell>
          <cell r="G1859" t="str">
            <v>AR A131</v>
          </cell>
          <cell r="H1859" t="str">
            <v>AR A120/3</v>
          </cell>
          <cell r="I1859" t="str">
            <v>AR A12/3</v>
          </cell>
          <cell r="J1859" t="str">
            <v>AR A12/2</v>
          </cell>
          <cell r="K1859" t="str">
            <v>AR A12/1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0</v>
          </cell>
        </row>
        <row r="1860">
          <cell r="B1860" t="str">
            <v>AP36</v>
          </cell>
          <cell r="C1860" t="str">
            <v>AR 2</v>
          </cell>
          <cell r="D1860" t="str">
            <v>AR A131/2</v>
          </cell>
          <cell r="E1860" t="str">
            <v>AR A131/1</v>
          </cell>
          <cell r="F1860" t="str">
            <v>AR A131/0</v>
          </cell>
          <cell r="G1860" t="str">
            <v>AR A131</v>
          </cell>
          <cell r="H1860" t="str">
            <v>AR A120/3</v>
          </cell>
          <cell r="I1860" t="str">
            <v>AR A12/3</v>
          </cell>
          <cell r="J1860" t="str">
            <v>AR A12/2</v>
          </cell>
          <cell r="K1860" t="str">
            <v>AR A12/1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0</v>
          </cell>
        </row>
        <row r="1861">
          <cell r="B1861" t="str">
            <v>AP36</v>
          </cell>
          <cell r="C1861" t="str">
            <v>AR 2</v>
          </cell>
          <cell r="D1861" t="str">
            <v>AR A131/2</v>
          </cell>
          <cell r="E1861" t="str">
            <v>AR A131/1</v>
          </cell>
          <cell r="F1861" t="str">
            <v>AR A131/0</v>
          </cell>
          <cell r="G1861" t="str">
            <v>AR A131</v>
          </cell>
          <cell r="H1861" t="str">
            <v>AR A120/3</v>
          </cell>
          <cell r="I1861" t="str">
            <v>AR A12/3</v>
          </cell>
          <cell r="J1861" t="str">
            <v>AR A12/2</v>
          </cell>
          <cell r="K1861" t="str">
            <v>AR A12/1</v>
          </cell>
          <cell r="L1861">
            <v>0</v>
          </cell>
          <cell r="M1861">
            <v>0</v>
          </cell>
          <cell r="N1861">
            <v>0</v>
          </cell>
          <cell r="O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0</v>
          </cell>
        </row>
        <row r="1862">
          <cell r="B1862" t="str">
            <v>AP36</v>
          </cell>
          <cell r="C1862" t="str">
            <v>AR 2</v>
          </cell>
          <cell r="D1862" t="str">
            <v>AR A131/2</v>
          </cell>
          <cell r="E1862" t="str">
            <v>AR A131/1</v>
          </cell>
          <cell r="F1862" t="str">
            <v>AR A131/0</v>
          </cell>
          <cell r="G1862" t="str">
            <v>AR A131</v>
          </cell>
          <cell r="H1862" t="str">
            <v>AR A120/3</v>
          </cell>
          <cell r="I1862" t="str">
            <v>AR A12/3</v>
          </cell>
          <cell r="J1862" t="str">
            <v>AR A12/2</v>
          </cell>
          <cell r="K1862" t="str">
            <v>AR A12/1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0</v>
          </cell>
        </row>
        <row r="1863">
          <cell r="B1863" t="str">
            <v>AP36</v>
          </cell>
          <cell r="C1863" t="str">
            <v>AR 2</v>
          </cell>
          <cell r="D1863" t="str">
            <v>AR A131/2</v>
          </cell>
          <cell r="E1863" t="str">
            <v>AR A131/1</v>
          </cell>
          <cell r="F1863" t="str">
            <v>AR A131/0</v>
          </cell>
          <cell r="G1863" t="str">
            <v>AR A131</v>
          </cell>
          <cell r="H1863" t="str">
            <v>AR A120/3</v>
          </cell>
          <cell r="I1863" t="str">
            <v>AR A12/3</v>
          </cell>
          <cell r="J1863" t="str">
            <v>AR A12/2</v>
          </cell>
          <cell r="K1863" t="str">
            <v>AR A12/1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0</v>
          </cell>
        </row>
        <row r="1864">
          <cell r="B1864" t="str">
            <v>AP36</v>
          </cell>
          <cell r="C1864" t="str">
            <v>AR 2</v>
          </cell>
          <cell r="D1864" t="str">
            <v>AR A131/2</v>
          </cell>
          <cell r="E1864" t="str">
            <v>AR A131/1</v>
          </cell>
          <cell r="F1864" t="str">
            <v>AR A131/0</v>
          </cell>
          <cell r="G1864" t="str">
            <v>AR A131</v>
          </cell>
          <cell r="H1864" t="str">
            <v>AR A120/3</v>
          </cell>
          <cell r="I1864" t="str">
            <v>AR A12/3</v>
          </cell>
          <cell r="J1864" t="str">
            <v>AR A12/2</v>
          </cell>
          <cell r="K1864" t="str">
            <v>AR A12/1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  <cell r="Q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0</v>
          </cell>
        </row>
        <row r="1865">
          <cell r="B1865" t="str">
            <v>AP36</v>
          </cell>
          <cell r="C1865" t="str">
            <v>AR 2</v>
          </cell>
          <cell r="D1865" t="str">
            <v>AR A131/2</v>
          </cell>
          <cell r="E1865" t="str">
            <v>AR A131/1</v>
          </cell>
          <cell r="F1865" t="str">
            <v>AR A131/0</v>
          </cell>
          <cell r="G1865" t="str">
            <v>AR A131</v>
          </cell>
          <cell r="H1865" t="str">
            <v>AR A120/3</v>
          </cell>
          <cell r="I1865" t="str">
            <v>AR A12/3</v>
          </cell>
          <cell r="J1865" t="str">
            <v>AR A12/2</v>
          </cell>
          <cell r="K1865" t="str">
            <v>AR A12/1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0</v>
          </cell>
        </row>
        <row r="1866">
          <cell r="B1866" t="str">
            <v>AP36</v>
          </cell>
          <cell r="C1866" t="str">
            <v>AR 2</v>
          </cell>
          <cell r="D1866" t="str">
            <v>AR A131/2</v>
          </cell>
          <cell r="E1866" t="str">
            <v>AR A131/1</v>
          </cell>
          <cell r="F1866" t="str">
            <v>AR A131/0</v>
          </cell>
          <cell r="G1866" t="str">
            <v>AR A131</v>
          </cell>
          <cell r="H1866" t="str">
            <v>AR A120/3</v>
          </cell>
          <cell r="I1866" t="str">
            <v>AR A12/3</v>
          </cell>
          <cell r="J1866" t="str">
            <v>AR A12/2</v>
          </cell>
          <cell r="K1866" t="str">
            <v>AR A12/1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  <cell r="Q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0</v>
          </cell>
        </row>
        <row r="1867">
          <cell r="B1867" t="str">
            <v>AP36</v>
          </cell>
          <cell r="C1867" t="str">
            <v>AR 2</v>
          </cell>
          <cell r="D1867" t="str">
            <v>AR A131/2</v>
          </cell>
          <cell r="E1867" t="str">
            <v>AR A131/1</v>
          </cell>
          <cell r="F1867" t="str">
            <v>AR A131/0</v>
          </cell>
          <cell r="G1867" t="str">
            <v>AR A131</v>
          </cell>
          <cell r="H1867" t="str">
            <v>AR A120/3</v>
          </cell>
          <cell r="I1867" t="str">
            <v>AR A12/3</v>
          </cell>
          <cell r="J1867" t="str">
            <v>AR A12/2</v>
          </cell>
          <cell r="K1867" t="str">
            <v>AR A12/1</v>
          </cell>
          <cell r="L1867">
            <v>0</v>
          </cell>
          <cell r="M1867">
            <v>0</v>
          </cell>
          <cell r="N1867">
            <v>0</v>
          </cell>
          <cell r="O1867">
            <v>0</v>
          </cell>
          <cell r="P1867">
            <v>0</v>
          </cell>
          <cell r="Q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</row>
        <row r="1868">
          <cell r="B1868" t="str">
            <v>AP36</v>
          </cell>
          <cell r="C1868" t="str">
            <v>AR 2</v>
          </cell>
          <cell r="D1868" t="str">
            <v>AR A131/2</v>
          </cell>
          <cell r="E1868" t="str">
            <v>AR A131/1</v>
          </cell>
          <cell r="F1868" t="str">
            <v>AR A131/0</v>
          </cell>
          <cell r="G1868" t="str">
            <v>AR A131</v>
          </cell>
          <cell r="H1868" t="str">
            <v>AR A120/3</v>
          </cell>
          <cell r="I1868" t="str">
            <v>AR A12/3</v>
          </cell>
          <cell r="J1868" t="str">
            <v>AR A12/2</v>
          </cell>
          <cell r="K1868" t="str">
            <v>AR A12/1</v>
          </cell>
          <cell r="L1868">
            <v>0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0</v>
          </cell>
        </row>
        <row r="1869">
          <cell r="B1869" t="str">
            <v>AP36</v>
          </cell>
          <cell r="C1869" t="str">
            <v>AR 2</v>
          </cell>
          <cell r="D1869" t="str">
            <v>AR A131/2</v>
          </cell>
          <cell r="E1869" t="str">
            <v>AR A131/1</v>
          </cell>
          <cell r="F1869" t="str">
            <v>AR A131/0</v>
          </cell>
          <cell r="G1869" t="str">
            <v>AR A131</v>
          </cell>
          <cell r="H1869" t="str">
            <v>AR A120/3</v>
          </cell>
          <cell r="I1869" t="str">
            <v>AR A12/3</v>
          </cell>
          <cell r="J1869" t="str">
            <v>AR A12/2</v>
          </cell>
          <cell r="K1869" t="str">
            <v>AR A12/1</v>
          </cell>
          <cell r="L1869">
            <v>0</v>
          </cell>
          <cell r="M1869">
            <v>0</v>
          </cell>
          <cell r="N1869">
            <v>0</v>
          </cell>
          <cell r="O1869">
            <v>0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0</v>
          </cell>
        </row>
        <row r="1870">
          <cell r="B1870" t="str">
            <v>AP36</v>
          </cell>
          <cell r="C1870" t="str">
            <v>AR 2</v>
          </cell>
          <cell r="D1870" t="str">
            <v>AR A131/2</v>
          </cell>
          <cell r="E1870" t="str">
            <v>AR A131/1</v>
          </cell>
          <cell r="F1870" t="str">
            <v>AR A131/0</v>
          </cell>
          <cell r="G1870" t="str">
            <v>AR A131</v>
          </cell>
          <cell r="H1870" t="str">
            <v>AR A120/3</v>
          </cell>
          <cell r="I1870" t="str">
            <v>AR A12/3</v>
          </cell>
          <cell r="J1870" t="str">
            <v>AR A12/2</v>
          </cell>
          <cell r="K1870" t="str">
            <v>AR A12/1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  <cell r="Q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0</v>
          </cell>
        </row>
        <row r="1871">
          <cell r="B1871" t="str">
            <v>AP36</v>
          </cell>
          <cell r="C1871" t="str">
            <v>AR 2</v>
          </cell>
          <cell r="D1871" t="str">
            <v>AR A131/2</v>
          </cell>
          <cell r="E1871" t="str">
            <v>AR A131/1</v>
          </cell>
          <cell r="F1871" t="str">
            <v>AR A131/0</v>
          </cell>
          <cell r="G1871" t="str">
            <v>AR A131</v>
          </cell>
          <cell r="H1871" t="str">
            <v>AR A120/3</v>
          </cell>
          <cell r="I1871" t="str">
            <v>AR A12/3</v>
          </cell>
          <cell r="J1871" t="str">
            <v>AR A12/2</v>
          </cell>
          <cell r="K1871" t="str">
            <v>AR A12/1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0</v>
          </cell>
        </row>
        <row r="1872">
          <cell r="B1872" t="str">
            <v>AP36</v>
          </cell>
          <cell r="C1872" t="str">
            <v>AR 2</v>
          </cell>
          <cell r="D1872" t="str">
            <v>AR A131/2</v>
          </cell>
          <cell r="E1872" t="str">
            <v>AR A131/1</v>
          </cell>
          <cell r="F1872" t="str">
            <v>AR A131/0</v>
          </cell>
          <cell r="G1872" t="str">
            <v>AR A131</v>
          </cell>
          <cell r="H1872" t="str">
            <v>AR A120/3</v>
          </cell>
          <cell r="I1872" t="str">
            <v>AR A12/3</v>
          </cell>
          <cell r="J1872" t="str">
            <v>AR A12/2</v>
          </cell>
          <cell r="K1872" t="str">
            <v>AR A12/1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  <cell r="Q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0</v>
          </cell>
        </row>
        <row r="1873">
          <cell r="B1873" t="str">
            <v>AP36</v>
          </cell>
          <cell r="C1873" t="str">
            <v>AR 2</v>
          </cell>
          <cell r="D1873" t="str">
            <v>AR A131/2</v>
          </cell>
          <cell r="E1873" t="str">
            <v>AR A131/1</v>
          </cell>
          <cell r="F1873" t="str">
            <v>AR A131/0</v>
          </cell>
          <cell r="G1873" t="str">
            <v>AR A131</v>
          </cell>
          <cell r="H1873" t="str">
            <v>AR A120/3</v>
          </cell>
          <cell r="I1873" t="str">
            <v>AR A12/3</v>
          </cell>
          <cell r="J1873" t="str">
            <v>AR A12/2</v>
          </cell>
          <cell r="K1873" t="str">
            <v>AR A12/1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  <cell r="Q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0</v>
          </cell>
        </row>
        <row r="1874">
          <cell r="B1874" t="str">
            <v>AP36</v>
          </cell>
          <cell r="C1874" t="str">
            <v>AR 2</v>
          </cell>
          <cell r="D1874" t="str">
            <v>AR A131/2</v>
          </cell>
          <cell r="E1874" t="str">
            <v>AR A131/1</v>
          </cell>
          <cell r="F1874" t="str">
            <v>AR A131/0</v>
          </cell>
          <cell r="G1874" t="str">
            <v>AR A131</v>
          </cell>
          <cell r="H1874" t="str">
            <v>AR A120/3</v>
          </cell>
          <cell r="I1874" t="str">
            <v>AR A12/3</v>
          </cell>
          <cell r="J1874" t="str">
            <v>AR A12/2</v>
          </cell>
          <cell r="K1874" t="str">
            <v>AR A12/1</v>
          </cell>
          <cell r="L1874">
            <v>0</v>
          </cell>
          <cell r="M1874">
            <v>0</v>
          </cell>
          <cell r="N1874">
            <v>0</v>
          </cell>
          <cell r="O1874">
            <v>0</v>
          </cell>
          <cell r="P1874">
            <v>0</v>
          </cell>
          <cell r="Q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0</v>
          </cell>
        </row>
        <row r="1875">
          <cell r="B1875" t="str">
            <v>AP36</v>
          </cell>
          <cell r="C1875" t="str">
            <v>AR 2</v>
          </cell>
          <cell r="D1875" t="str">
            <v>AR A131/2</v>
          </cell>
          <cell r="E1875" t="str">
            <v>AR A131/1</v>
          </cell>
          <cell r="F1875" t="str">
            <v>AR A131/0</v>
          </cell>
          <cell r="G1875" t="str">
            <v>AR A131</v>
          </cell>
          <cell r="H1875" t="str">
            <v>AR A120/3</v>
          </cell>
          <cell r="I1875" t="str">
            <v>AR A12/3</v>
          </cell>
          <cell r="J1875" t="str">
            <v>AR A12/2</v>
          </cell>
          <cell r="K1875" t="str">
            <v>AR A12/1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  <cell r="Q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0</v>
          </cell>
        </row>
        <row r="1876">
          <cell r="B1876" t="str">
            <v>AP36</v>
          </cell>
          <cell r="C1876" t="str">
            <v>AR 2</v>
          </cell>
          <cell r="D1876" t="str">
            <v>AR A131/2</v>
          </cell>
          <cell r="E1876" t="str">
            <v>AR A131/1</v>
          </cell>
          <cell r="F1876" t="str">
            <v>AR A131/0</v>
          </cell>
          <cell r="G1876" t="str">
            <v>AR A131</v>
          </cell>
          <cell r="H1876" t="str">
            <v>AR A120/3</v>
          </cell>
          <cell r="I1876" t="str">
            <v>AR A12/3</v>
          </cell>
          <cell r="J1876" t="str">
            <v>AR A12/2</v>
          </cell>
          <cell r="K1876" t="str">
            <v>AR A12/1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P1876">
            <v>0</v>
          </cell>
          <cell r="Q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0</v>
          </cell>
        </row>
        <row r="1877">
          <cell r="B1877" t="str">
            <v>AP36</v>
          </cell>
          <cell r="C1877" t="str">
            <v>AR 2</v>
          </cell>
          <cell r="D1877" t="str">
            <v>AR A131/2</v>
          </cell>
          <cell r="E1877" t="str">
            <v>AR A131/1</v>
          </cell>
          <cell r="F1877" t="str">
            <v>AR A131/0</v>
          </cell>
          <cell r="G1877" t="str">
            <v>AR A131</v>
          </cell>
          <cell r="H1877" t="str">
            <v>AR A120/3</v>
          </cell>
          <cell r="I1877" t="str">
            <v>AR A12/3</v>
          </cell>
          <cell r="J1877" t="str">
            <v>AR A12/2</v>
          </cell>
          <cell r="K1877" t="str">
            <v>AR A12/1</v>
          </cell>
          <cell r="L1877">
            <v>0</v>
          </cell>
          <cell r="M1877">
            <v>0</v>
          </cell>
          <cell r="N1877">
            <v>0</v>
          </cell>
          <cell r="O1877">
            <v>0</v>
          </cell>
          <cell r="P1877">
            <v>0</v>
          </cell>
          <cell r="Q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0</v>
          </cell>
        </row>
        <row r="1878">
          <cell r="B1878" t="str">
            <v>AP36</v>
          </cell>
          <cell r="C1878" t="str">
            <v>AR 2</v>
          </cell>
          <cell r="D1878" t="str">
            <v>AR A131/2</v>
          </cell>
          <cell r="E1878" t="str">
            <v>AR A131/1</v>
          </cell>
          <cell r="F1878" t="str">
            <v>AR A131/0</v>
          </cell>
          <cell r="G1878" t="str">
            <v>AR A131</v>
          </cell>
          <cell r="H1878" t="str">
            <v>AR A120/3</v>
          </cell>
          <cell r="I1878" t="str">
            <v>AR A12/3</v>
          </cell>
          <cell r="J1878" t="str">
            <v>AR A12/2</v>
          </cell>
          <cell r="K1878" t="str">
            <v>AR A12/1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  <cell r="Q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0</v>
          </cell>
        </row>
        <row r="1879">
          <cell r="B1879" t="str">
            <v>AP36</v>
          </cell>
          <cell r="C1879" t="str">
            <v>AR 2</v>
          </cell>
          <cell r="D1879" t="str">
            <v>AR A131/2</v>
          </cell>
          <cell r="E1879" t="str">
            <v>AR A131/1</v>
          </cell>
          <cell r="F1879" t="str">
            <v>AR A131/0</v>
          </cell>
          <cell r="G1879" t="str">
            <v>AR A131</v>
          </cell>
          <cell r="H1879" t="str">
            <v>AR A120/3</v>
          </cell>
          <cell r="I1879" t="str">
            <v>AR A12/3</v>
          </cell>
          <cell r="J1879" t="str">
            <v>AR A12/2</v>
          </cell>
          <cell r="K1879" t="str">
            <v>AR A12/1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  <cell r="Q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0</v>
          </cell>
        </row>
        <row r="1880">
          <cell r="B1880" t="str">
            <v>AP36</v>
          </cell>
          <cell r="C1880" t="str">
            <v>AR 2</v>
          </cell>
          <cell r="D1880" t="str">
            <v>AR A131/2</v>
          </cell>
          <cell r="E1880" t="str">
            <v>AR A131/1</v>
          </cell>
          <cell r="F1880" t="str">
            <v>AR A131/0</v>
          </cell>
          <cell r="G1880" t="str">
            <v>AR A131</v>
          </cell>
          <cell r="H1880" t="str">
            <v>AR A120/3</v>
          </cell>
          <cell r="I1880" t="str">
            <v>AR A12/3</v>
          </cell>
          <cell r="J1880" t="str">
            <v>AR A12/2</v>
          </cell>
          <cell r="K1880" t="str">
            <v>AR A12/1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  <cell r="Q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0</v>
          </cell>
        </row>
        <row r="1881">
          <cell r="B1881" t="str">
            <v>AP38</v>
          </cell>
          <cell r="C1881" t="str">
            <v>AR A131/3</v>
          </cell>
          <cell r="D1881" t="str">
            <v>AR A131/2</v>
          </cell>
          <cell r="E1881" t="str">
            <v>AR A131/1</v>
          </cell>
          <cell r="F1881" t="str">
            <v>AR A131/0</v>
          </cell>
          <cell r="G1881" t="str">
            <v>AR A131</v>
          </cell>
          <cell r="H1881" t="str">
            <v>AR A120/3</v>
          </cell>
          <cell r="I1881" t="str">
            <v>AR A12/3</v>
          </cell>
          <cell r="J1881" t="str">
            <v>AR A12/2</v>
          </cell>
          <cell r="K1881" t="str">
            <v>AR A12/1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0</v>
          </cell>
        </row>
        <row r="1882">
          <cell r="B1882" t="str">
            <v>AP38</v>
          </cell>
          <cell r="C1882" t="str">
            <v>AR A131/3</v>
          </cell>
          <cell r="D1882" t="str">
            <v>AR A131/2</v>
          </cell>
          <cell r="E1882" t="str">
            <v>AR A131/1</v>
          </cell>
          <cell r="F1882" t="str">
            <v>AR A131/0</v>
          </cell>
          <cell r="G1882" t="str">
            <v>AR A131</v>
          </cell>
          <cell r="H1882" t="str">
            <v>AR A120/3</v>
          </cell>
          <cell r="I1882" t="str">
            <v>AR A12/3</v>
          </cell>
          <cell r="J1882" t="str">
            <v>AR A12/2</v>
          </cell>
          <cell r="K1882" t="str">
            <v>AR A12/1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  <cell r="Q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0</v>
          </cell>
        </row>
        <row r="1883">
          <cell r="B1883" t="str">
            <v>AP38</v>
          </cell>
          <cell r="C1883" t="str">
            <v>AR A131/3</v>
          </cell>
          <cell r="D1883" t="str">
            <v>AR A131/2</v>
          </cell>
          <cell r="E1883" t="str">
            <v>AR A131/1</v>
          </cell>
          <cell r="F1883" t="str">
            <v>AR A131/0</v>
          </cell>
          <cell r="G1883" t="str">
            <v>AR A131</v>
          </cell>
          <cell r="H1883" t="str">
            <v>AR A120/3</v>
          </cell>
          <cell r="I1883" t="str">
            <v>AR A12/3</v>
          </cell>
          <cell r="J1883" t="str">
            <v>AR A12/2</v>
          </cell>
          <cell r="K1883" t="str">
            <v>AR A12/1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  <cell r="Q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0</v>
          </cell>
        </row>
        <row r="1884">
          <cell r="B1884" t="str">
            <v>AP38</v>
          </cell>
          <cell r="C1884" t="str">
            <v>AR A131/3</v>
          </cell>
          <cell r="D1884" t="str">
            <v>AR A131/2</v>
          </cell>
          <cell r="E1884" t="str">
            <v>AR A131/1</v>
          </cell>
          <cell r="F1884" t="str">
            <v>AR A131/0</v>
          </cell>
          <cell r="G1884" t="str">
            <v>AR A131</v>
          </cell>
          <cell r="H1884" t="str">
            <v>AR A120/3</v>
          </cell>
          <cell r="I1884" t="str">
            <v>AR A12/3</v>
          </cell>
          <cell r="J1884" t="str">
            <v>AR A12/2</v>
          </cell>
          <cell r="K1884" t="str">
            <v>AR A12/1</v>
          </cell>
          <cell r="L1884">
            <v>0</v>
          </cell>
          <cell r="M1884">
            <v>0</v>
          </cell>
          <cell r="N1884">
            <v>0</v>
          </cell>
          <cell r="O1884">
            <v>0</v>
          </cell>
          <cell r="P1884">
            <v>0</v>
          </cell>
          <cell r="Q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0</v>
          </cell>
        </row>
        <row r="1885">
          <cell r="B1885" t="str">
            <v>AP38</v>
          </cell>
          <cell r="C1885" t="str">
            <v>AR A131/3</v>
          </cell>
          <cell r="D1885" t="str">
            <v>AR A131/2</v>
          </cell>
          <cell r="E1885" t="str">
            <v>AR A131/1</v>
          </cell>
          <cell r="F1885" t="str">
            <v>AR A131/0</v>
          </cell>
          <cell r="G1885" t="str">
            <v>AR A131</v>
          </cell>
          <cell r="H1885" t="str">
            <v>AR A120/3</v>
          </cell>
          <cell r="I1885" t="str">
            <v>AR A12/3</v>
          </cell>
          <cell r="J1885" t="str">
            <v>AR A12/2</v>
          </cell>
          <cell r="K1885" t="str">
            <v>AR A12/1</v>
          </cell>
          <cell r="L1885">
            <v>0</v>
          </cell>
          <cell r="M1885">
            <v>0</v>
          </cell>
          <cell r="N1885">
            <v>0</v>
          </cell>
          <cell r="O1885">
            <v>0</v>
          </cell>
          <cell r="P1885">
            <v>0</v>
          </cell>
          <cell r="Q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0</v>
          </cell>
        </row>
        <row r="1886">
          <cell r="B1886" t="str">
            <v>AP38</v>
          </cell>
          <cell r="C1886" t="str">
            <v>AR A131/3</v>
          </cell>
          <cell r="D1886" t="str">
            <v>AR A131/2</v>
          </cell>
          <cell r="E1886" t="str">
            <v>AR A131/1</v>
          </cell>
          <cell r="F1886" t="str">
            <v>AR A131/0</v>
          </cell>
          <cell r="G1886" t="str">
            <v>AR A131</v>
          </cell>
          <cell r="H1886" t="str">
            <v>AR A120/3</v>
          </cell>
          <cell r="I1886" t="str">
            <v>AR A12/3</v>
          </cell>
          <cell r="J1886" t="str">
            <v>AR A12/2</v>
          </cell>
          <cell r="K1886" t="str">
            <v>AR A12/1</v>
          </cell>
          <cell r="L1886">
            <v>0</v>
          </cell>
          <cell r="M1886">
            <v>0</v>
          </cell>
          <cell r="N1886">
            <v>0</v>
          </cell>
          <cell r="O1886">
            <v>0</v>
          </cell>
          <cell r="P1886">
            <v>0</v>
          </cell>
          <cell r="Q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0</v>
          </cell>
        </row>
        <row r="1887">
          <cell r="B1887" t="str">
            <v>AP38</v>
          </cell>
          <cell r="C1887" t="str">
            <v>AR A131/3</v>
          </cell>
          <cell r="D1887" t="str">
            <v>AR A131/2</v>
          </cell>
          <cell r="E1887" t="str">
            <v>AR A131/1</v>
          </cell>
          <cell r="F1887" t="str">
            <v>AR A131/0</v>
          </cell>
          <cell r="G1887" t="str">
            <v>AR A131</v>
          </cell>
          <cell r="H1887" t="str">
            <v>AR A120/3</v>
          </cell>
          <cell r="I1887" t="str">
            <v>AR A12/3</v>
          </cell>
          <cell r="J1887" t="str">
            <v>AR A12/2</v>
          </cell>
          <cell r="K1887" t="str">
            <v>AR A12/1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  <cell r="Q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0</v>
          </cell>
        </row>
        <row r="1888">
          <cell r="B1888" t="str">
            <v>AP38</v>
          </cell>
          <cell r="C1888" t="str">
            <v>AR A131/3</v>
          </cell>
          <cell r="D1888" t="str">
            <v>AR A131/2</v>
          </cell>
          <cell r="E1888" t="str">
            <v>AR A131/1</v>
          </cell>
          <cell r="F1888" t="str">
            <v>AR A131/0</v>
          </cell>
          <cell r="G1888" t="str">
            <v>AR A131</v>
          </cell>
          <cell r="H1888" t="str">
            <v>AR A120/3</v>
          </cell>
          <cell r="I1888" t="str">
            <v>AR A12/3</v>
          </cell>
          <cell r="J1888" t="str">
            <v>AR A12/2</v>
          </cell>
          <cell r="K1888" t="str">
            <v>AR A12/1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0</v>
          </cell>
        </row>
        <row r="1889">
          <cell r="B1889" t="str">
            <v>AP38</v>
          </cell>
          <cell r="C1889" t="str">
            <v>AR A131/3</v>
          </cell>
          <cell r="D1889" t="str">
            <v>AR A131/2</v>
          </cell>
          <cell r="E1889" t="str">
            <v>AR A131/1</v>
          </cell>
          <cell r="F1889" t="str">
            <v>AR A131/0</v>
          </cell>
          <cell r="G1889" t="str">
            <v>AR A131</v>
          </cell>
          <cell r="H1889" t="str">
            <v>AR A120/3</v>
          </cell>
          <cell r="I1889" t="str">
            <v>AR A12/3</v>
          </cell>
          <cell r="J1889" t="str">
            <v>AR A12/2</v>
          </cell>
          <cell r="K1889" t="str">
            <v>AR A12/1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  <cell r="Q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0</v>
          </cell>
        </row>
        <row r="1890">
          <cell r="B1890" t="str">
            <v>AP38</v>
          </cell>
          <cell r="C1890" t="str">
            <v>AR A131/3</v>
          </cell>
          <cell r="D1890" t="str">
            <v>AR A131/2</v>
          </cell>
          <cell r="E1890" t="str">
            <v>AR A131/1</v>
          </cell>
          <cell r="F1890" t="str">
            <v>AR A131/0</v>
          </cell>
          <cell r="G1890" t="str">
            <v>AR A131</v>
          </cell>
          <cell r="H1890" t="str">
            <v>AR A120/3</v>
          </cell>
          <cell r="I1890" t="str">
            <v>AR A12/3</v>
          </cell>
          <cell r="J1890" t="str">
            <v>AR A12/2</v>
          </cell>
          <cell r="K1890" t="str">
            <v>AR A12/1</v>
          </cell>
          <cell r="L1890">
            <v>0</v>
          </cell>
          <cell r="M1890">
            <v>0</v>
          </cell>
          <cell r="N1890">
            <v>0</v>
          </cell>
          <cell r="O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0</v>
          </cell>
        </row>
        <row r="1891">
          <cell r="B1891" t="str">
            <v>AP38</v>
          </cell>
          <cell r="C1891" t="str">
            <v>AR A131/3</v>
          </cell>
          <cell r="D1891" t="str">
            <v>AR A131/2</v>
          </cell>
          <cell r="E1891" t="str">
            <v>AR A131/1</v>
          </cell>
          <cell r="F1891" t="str">
            <v>AR A131/0</v>
          </cell>
          <cell r="G1891" t="str">
            <v>AR A131</v>
          </cell>
          <cell r="H1891" t="str">
            <v>AR A120/3</v>
          </cell>
          <cell r="I1891" t="str">
            <v>AR A12/3</v>
          </cell>
          <cell r="J1891" t="str">
            <v>AR A12/2</v>
          </cell>
          <cell r="K1891" t="str">
            <v>AR A12/1</v>
          </cell>
          <cell r="L1891">
            <v>0</v>
          </cell>
          <cell r="M1891">
            <v>0</v>
          </cell>
          <cell r="N1891">
            <v>0</v>
          </cell>
          <cell r="O1891">
            <v>0</v>
          </cell>
          <cell r="P1891">
            <v>0</v>
          </cell>
          <cell r="Q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0</v>
          </cell>
        </row>
        <row r="1892">
          <cell r="B1892" t="str">
            <v>AP38</v>
          </cell>
          <cell r="C1892" t="str">
            <v>AR A131/3</v>
          </cell>
          <cell r="D1892" t="str">
            <v>AR A131/2</v>
          </cell>
          <cell r="E1892" t="str">
            <v>AR A131/1</v>
          </cell>
          <cell r="F1892" t="str">
            <v>AR A131/0</v>
          </cell>
          <cell r="G1892" t="str">
            <v>AR A131</v>
          </cell>
          <cell r="H1892" t="str">
            <v>AR A120/3</v>
          </cell>
          <cell r="I1892" t="str">
            <v>AR A12/3</v>
          </cell>
          <cell r="J1892" t="str">
            <v>AR A12/2</v>
          </cell>
          <cell r="K1892" t="str">
            <v>AR A12/1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  <cell r="Q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0</v>
          </cell>
        </row>
        <row r="1893">
          <cell r="B1893" t="str">
            <v>AP38</v>
          </cell>
          <cell r="C1893" t="str">
            <v>AR A131/3</v>
          </cell>
          <cell r="D1893" t="str">
            <v>AR A131/2</v>
          </cell>
          <cell r="E1893" t="str">
            <v>AR A131/1</v>
          </cell>
          <cell r="F1893" t="str">
            <v>AR A131/0</v>
          </cell>
          <cell r="G1893" t="str">
            <v>AR A131</v>
          </cell>
          <cell r="H1893" t="str">
            <v>AR A120/3</v>
          </cell>
          <cell r="I1893" t="str">
            <v>AR A12/3</v>
          </cell>
          <cell r="J1893" t="str">
            <v>AR A12/2</v>
          </cell>
          <cell r="K1893" t="str">
            <v>AR A12/1</v>
          </cell>
          <cell r="L1893">
            <v>0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  <cell r="Q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0</v>
          </cell>
        </row>
        <row r="1894">
          <cell r="B1894" t="str">
            <v>AP40</v>
          </cell>
          <cell r="C1894" t="str">
            <v>AR A131/3</v>
          </cell>
          <cell r="D1894" t="str">
            <v>AR A131/2</v>
          </cell>
          <cell r="E1894" t="str">
            <v>AR A131/1</v>
          </cell>
          <cell r="F1894" t="str">
            <v>AR A131/0</v>
          </cell>
          <cell r="G1894" t="str">
            <v>AR A131</v>
          </cell>
          <cell r="H1894" t="str">
            <v>AR A120/3</v>
          </cell>
          <cell r="I1894" t="str">
            <v>AR A12/3</v>
          </cell>
          <cell r="J1894" t="str">
            <v>AR A12/2</v>
          </cell>
          <cell r="K1894" t="str">
            <v>AR A12/1</v>
          </cell>
          <cell r="L1894">
            <v>0</v>
          </cell>
          <cell r="M1894">
            <v>0</v>
          </cell>
          <cell r="N1894">
            <v>0</v>
          </cell>
          <cell r="O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0</v>
          </cell>
        </row>
        <row r="1895">
          <cell r="B1895" t="str">
            <v>AP40</v>
          </cell>
          <cell r="C1895" t="str">
            <v>AR A131/3</v>
          </cell>
          <cell r="D1895" t="str">
            <v>AR A131/2</v>
          </cell>
          <cell r="E1895" t="str">
            <v>AR A131/1</v>
          </cell>
          <cell r="F1895" t="str">
            <v>AR A131/0</v>
          </cell>
          <cell r="G1895" t="str">
            <v>AR A131</v>
          </cell>
          <cell r="H1895" t="str">
            <v>AR A120/3</v>
          </cell>
          <cell r="I1895" t="str">
            <v>AR A12/3</v>
          </cell>
          <cell r="J1895" t="str">
            <v>AR A12/2</v>
          </cell>
          <cell r="K1895" t="str">
            <v>AR A12/1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0</v>
          </cell>
        </row>
        <row r="1896">
          <cell r="B1896" t="str">
            <v>AP40</v>
          </cell>
          <cell r="C1896" t="str">
            <v>AR A131/3</v>
          </cell>
          <cell r="D1896" t="str">
            <v>AR A131/2</v>
          </cell>
          <cell r="E1896" t="str">
            <v>AR A131/1</v>
          </cell>
          <cell r="F1896" t="str">
            <v>AR A131/0</v>
          </cell>
          <cell r="G1896" t="str">
            <v>AR A131</v>
          </cell>
          <cell r="H1896" t="str">
            <v>AR A120/3</v>
          </cell>
          <cell r="I1896" t="str">
            <v>AR A12/3</v>
          </cell>
          <cell r="J1896" t="str">
            <v>AR A12/2</v>
          </cell>
          <cell r="K1896" t="str">
            <v>AR A12/1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  <cell r="Q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0</v>
          </cell>
        </row>
        <row r="1897">
          <cell r="B1897" t="str">
            <v>AP40</v>
          </cell>
          <cell r="C1897" t="str">
            <v>AR A131/3</v>
          </cell>
          <cell r="D1897" t="str">
            <v>AR A131/2</v>
          </cell>
          <cell r="E1897" t="str">
            <v>AR A131/1</v>
          </cell>
          <cell r="F1897" t="str">
            <v>AR A131/0</v>
          </cell>
          <cell r="G1897" t="str">
            <v>AR A131</v>
          </cell>
          <cell r="H1897" t="str">
            <v>AR A120/3</v>
          </cell>
          <cell r="I1897" t="str">
            <v>AR A12/3</v>
          </cell>
          <cell r="J1897" t="str">
            <v>AR A12/2</v>
          </cell>
          <cell r="K1897" t="str">
            <v>AR A12/1</v>
          </cell>
          <cell r="L1897">
            <v>0</v>
          </cell>
          <cell r="M1897">
            <v>0</v>
          </cell>
          <cell r="N1897">
            <v>0</v>
          </cell>
          <cell r="O1897">
            <v>0</v>
          </cell>
          <cell r="P1897">
            <v>0</v>
          </cell>
          <cell r="Q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0</v>
          </cell>
        </row>
        <row r="1898">
          <cell r="B1898" t="str">
            <v>AP40</v>
          </cell>
          <cell r="C1898" t="str">
            <v>AR A131/3</v>
          </cell>
          <cell r="D1898" t="str">
            <v>AR A131/2</v>
          </cell>
          <cell r="E1898" t="str">
            <v>AR A131/1</v>
          </cell>
          <cell r="F1898" t="str">
            <v>AR A131/0</v>
          </cell>
          <cell r="G1898" t="str">
            <v>AR A131</v>
          </cell>
          <cell r="H1898" t="str">
            <v>AR A120/3</v>
          </cell>
          <cell r="I1898" t="str">
            <v>AR A12/3</v>
          </cell>
          <cell r="J1898" t="str">
            <v>AR A12/2</v>
          </cell>
          <cell r="K1898" t="str">
            <v>AR A12/1</v>
          </cell>
          <cell r="L1898">
            <v>0</v>
          </cell>
          <cell r="M1898">
            <v>0</v>
          </cell>
          <cell r="N1898">
            <v>0</v>
          </cell>
          <cell r="O1898">
            <v>0</v>
          </cell>
          <cell r="P1898">
            <v>0</v>
          </cell>
          <cell r="Q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0</v>
          </cell>
        </row>
        <row r="1899">
          <cell r="B1899" t="str">
            <v>AP40</v>
          </cell>
          <cell r="C1899" t="str">
            <v>AR A131/3</v>
          </cell>
          <cell r="D1899" t="str">
            <v>AR A131/2</v>
          </cell>
          <cell r="E1899" t="str">
            <v>AR A131/1</v>
          </cell>
          <cell r="F1899" t="str">
            <v>AR A131/0</v>
          </cell>
          <cell r="G1899" t="str">
            <v>AR A131</v>
          </cell>
          <cell r="H1899" t="str">
            <v>AR A120/3</v>
          </cell>
          <cell r="I1899" t="str">
            <v>AR A12/3</v>
          </cell>
          <cell r="J1899" t="str">
            <v>AR A12/2</v>
          </cell>
          <cell r="K1899" t="str">
            <v>AR A12/1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</row>
        <row r="1900">
          <cell r="B1900" t="str">
            <v>AP40</v>
          </cell>
          <cell r="C1900" t="str">
            <v>AR A131/3</v>
          </cell>
          <cell r="D1900" t="str">
            <v>AR A131/2</v>
          </cell>
          <cell r="E1900" t="str">
            <v>AR A131/1</v>
          </cell>
          <cell r="F1900" t="str">
            <v>AR A131/0</v>
          </cell>
          <cell r="G1900" t="str">
            <v>AR A131</v>
          </cell>
          <cell r="H1900" t="str">
            <v>AR A120/3</v>
          </cell>
          <cell r="I1900" t="str">
            <v>AR A12/3</v>
          </cell>
          <cell r="J1900" t="str">
            <v>AR A12/2</v>
          </cell>
          <cell r="K1900" t="str">
            <v>AR A12/1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  <cell r="Q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0</v>
          </cell>
        </row>
        <row r="1901">
          <cell r="B1901" t="str">
            <v>AP40</v>
          </cell>
          <cell r="C1901" t="str">
            <v>AR A131/3</v>
          </cell>
          <cell r="D1901" t="str">
            <v>AR A131/2</v>
          </cell>
          <cell r="E1901" t="str">
            <v>AR A131/1</v>
          </cell>
          <cell r="F1901" t="str">
            <v>AR A131/0</v>
          </cell>
          <cell r="G1901" t="str">
            <v>AR A131</v>
          </cell>
          <cell r="H1901" t="str">
            <v>AR A120/3</v>
          </cell>
          <cell r="I1901" t="str">
            <v>AR A12/3</v>
          </cell>
          <cell r="J1901" t="str">
            <v>AR A12/2</v>
          </cell>
          <cell r="K1901" t="str">
            <v>AR A12/1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</row>
        <row r="1902">
          <cell r="B1902" t="str">
            <v>AP40</v>
          </cell>
          <cell r="C1902" t="str">
            <v>AR A131/3</v>
          </cell>
          <cell r="D1902" t="str">
            <v>AR A131/2</v>
          </cell>
          <cell r="E1902" t="str">
            <v>AR A131/1</v>
          </cell>
          <cell r="F1902" t="str">
            <v>AR A131/0</v>
          </cell>
          <cell r="G1902" t="str">
            <v>AR A131</v>
          </cell>
          <cell r="H1902" t="str">
            <v>AR A120/3</v>
          </cell>
          <cell r="I1902" t="str">
            <v>AR A12/3</v>
          </cell>
          <cell r="J1902" t="str">
            <v>AR A12/2</v>
          </cell>
          <cell r="K1902" t="str">
            <v>AR A12/1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0</v>
          </cell>
        </row>
        <row r="1903">
          <cell r="B1903" t="str">
            <v>AP40</v>
          </cell>
          <cell r="C1903" t="str">
            <v>AR A131/3</v>
          </cell>
          <cell r="D1903" t="str">
            <v>AR A131/2</v>
          </cell>
          <cell r="E1903" t="str">
            <v>AR A131/1</v>
          </cell>
          <cell r="F1903" t="str">
            <v>AR A131/0</v>
          </cell>
          <cell r="G1903" t="str">
            <v>AR A131</v>
          </cell>
          <cell r="H1903" t="str">
            <v>AR A120/3</v>
          </cell>
          <cell r="I1903" t="str">
            <v>AR A12/3</v>
          </cell>
          <cell r="J1903" t="str">
            <v>AR A12/2</v>
          </cell>
          <cell r="K1903" t="str">
            <v>AR A12/1</v>
          </cell>
          <cell r="L1903">
            <v>0</v>
          </cell>
          <cell r="M1903">
            <v>0</v>
          </cell>
          <cell r="N1903">
            <v>0</v>
          </cell>
          <cell r="O1903">
            <v>0</v>
          </cell>
          <cell r="P1903">
            <v>0</v>
          </cell>
          <cell r="Q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0</v>
          </cell>
        </row>
        <row r="1904">
          <cell r="B1904" t="str">
            <v>AP40</v>
          </cell>
          <cell r="C1904" t="str">
            <v>AR A131/3</v>
          </cell>
          <cell r="D1904" t="str">
            <v>AR A131/2</v>
          </cell>
          <cell r="E1904" t="str">
            <v>AR A131/1</v>
          </cell>
          <cell r="F1904" t="str">
            <v>AR A131/0</v>
          </cell>
          <cell r="G1904" t="str">
            <v>AR A131</v>
          </cell>
          <cell r="H1904" t="str">
            <v>AR A120/3</v>
          </cell>
          <cell r="I1904" t="str">
            <v>AR A12/3</v>
          </cell>
          <cell r="J1904" t="str">
            <v>AR A12/2</v>
          </cell>
          <cell r="K1904" t="str">
            <v>AR A12/1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  <cell r="Q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0</v>
          </cell>
        </row>
        <row r="1905">
          <cell r="B1905" t="str">
            <v>AP40</v>
          </cell>
          <cell r="C1905" t="str">
            <v>AR A131/3</v>
          </cell>
          <cell r="D1905" t="str">
            <v>AR A131/2</v>
          </cell>
          <cell r="E1905" t="str">
            <v>AR A131/1</v>
          </cell>
          <cell r="F1905" t="str">
            <v>AR A131/0</v>
          </cell>
          <cell r="G1905" t="str">
            <v>AR A131</v>
          </cell>
          <cell r="H1905" t="str">
            <v>AR A120/3</v>
          </cell>
          <cell r="I1905" t="str">
            <v>AR A12/3</v>
          </cell>
          <cell r="J1905" t="str">
            <v>AR A12/2</v>
          </cell>
          <cell r="K1905" t="str">
            <v>AR A12/1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  <cell r="Q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</row>
        <row r="1906">
          <cell r="B1906" t="str">
            <v>AP40</v>
          </cell>
          <cell r="C1906" t="str">
            <v>AR A131/3</v>
          </cell>
          <cell r="D1906" t="str">
            <v>AR A131/2</v>
          </cell>
          <cell r="E1906" t="str">
            <v>AR A131/1</v>
          </cell>
          <cell r="F1906" t="str">
            <v>AR A131/0</v>
          </cell>
          <cell r="G1906" t="str">
            <v>AR A131</v>
          </cell>
          <cell r="H1906" t="str">
            <v>AR A120/3</v>
          </cell>
          <cell r="I1906" t="str">
            <v>AR A12/3</v>
          </cell>
          <cell r="J1906" t="str">
            <v>AR A12/2</v>
          </cell>
          <cell r="K1906" t="str">
            <v>AR A12/1</v>
          </cell>
          <cell r="L1906">
            <v>0</v>
          </cell>
          <cell r="M1906">
            <v>0</v>
          </cell>
          <cell r="N1906">
            <v>0</v>
          </cell>
          <cell r="O1906">
            <v>0</v>
          </cell>
          <cell r="P1906">
            <v>0</v>
          </cell>
          <cell r="Q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0</v>
          </cell>
        </row>
        <row r="1907">
          <cell r="B1907" t="str">
            <v>AP39</v>
          </cell>
          <cell r="C1907" t="str">
            <v>AR A131/3</v>
          </cell>
          <cell r="D1907" t="str">
            <v>AR A131/2</v>
          </cell>
          <cell r="E1907" t="str">
            <v>AR A131/1</v>
          </cell>
          <cell r="F1907" t="str">
            <v>AR A131/0</v>
          </cell>
          <cell r="G1907" t="str">
            <v>AR A131</v>
          </cell>
          <cell r="H1907" t="str">
            <v>AR A120/3</v>
          </cell>
          <cell r="I1907" t="str">
            <v>AR A12/3</v>
          </cell>
          <cell r="J1907" t="str">
            <v>AR A12/2</v>
          </cell>
          <cell r="K1907" t="str">
            <v>AR A12/1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</row>
        <row r="1908">
          <cell r="B1908" t="str">
            <v>AP39</v>
          </cell>
          <cell r="C1908" t="str">
            <v>AR A131/3</v>
          </cell>
          <cell r="D1908" t="str">
            <v>AR A131/2</v>
          </cell>
          <cell r="E1908" t="str">
            <v>AR A131/1</v>
          </cell>
          <cell r="F1908" t="str">
            <v>AR A131/0</v>
          </cell>
          <cell r="G1908" t="str">
            <v>AR A131</v>
          </cell>
          <cell r="H1908" t="str">
            <v>AR A120/3</v>
          </cell>
          <cell r="I1908" t="str">
            <v>AR A12/3</v>
          </cell>
          <cell r="J1908" t="str">
            <v>AR A12/2</v>
          </cell>
          <cell r="K1908" t="str">
            <v>AR A12/1</v>
          </cell>
          <cell r="L1908">
            <v>0</v>
          </cell>
          <cell r="M1908">
            <v>0</v>
          </cell>
          <cell r="N1908">
            <v>0</v>
          </cell>
          <cell r="O1908">
            <v>0</v>
          </cell>
          <cell r="P1908">
            <v>0</v>
          </cell>
          <cell r="Q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</row>
        <row r="1909">
          <cell r="B1909" t="str">
            <v>AP39</v>
          </cell>
          <cell r="C1909" t="str">
            <v>AR A131/3</v>
          </cell>
          <cell r="D1909" t="str">
            <v>AR A131/2</v>
          </cell>
          <cell r="E1909" t="str">
            <v>AR A131/1</v>
          </cell>
          <cell r="F1909" t="str">
            <v>AR A131/0</v>
          </cell>
          <cell r="G1909" t="str">
            <v>AR A131</v>
          </cell>
          <cell r="H1909" t="str">
            <v>AR A120/3</v>
          </cell>
          <cell r="I1909" t="str">
            <v>AR A12/3</v>
          </cell>
          <cell r="J1909" t="str">
            <v>AR A12/2</v>
          </cell>
          <cell r="K1909" t="str">
            <v>AR A12/1</v>
          </cell>
          <cell r="L1909">
            <v>0</v>
          </cell>
          <cell r="M1909">
            <v>0</v>
          </cell>
          <cell r="N1909">
            <v>0</v>
          </cell>
          <cell r="O1909">
            <v>0</v>
          </cell>
          <cell r="P1909">
            <v>0</v>
          </cell>
          <cell r="Q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0</v>
          </cell>
        </row>
        <row r="1910">
          <cell r="B1910" t="str">
            <v>AP39</v>
          </cell>
          <cell r="C1910" t="str">
            <v>AR A131/3</v>
          </cell>
          <cell r="D1910" t="str">
            <v>AR A131/2</v>
          </cell>
          <cell r="E1910" t="str">
            <v>AR A131/1</v>
          </cell>
          <cell r="F1910" t="str">
            <v>AR A131/0</v>
          </cell>
          <cell r="G1910" t="str">
            <v>AR A131</v>
          </cell>
          <cell r="H1910" t="str">
            <v>AR A120/3</v>
          </cell>
          <cell r="I1910" t="str">
            <v>AR A12/3</v>
          </cell>
          <cell r="J1910" t="str">
            <v>AR A12/2</v>
          </cell>
          <cell r="K1910" t="str">
            <v>AR A12/1</v>
          </cell>
          <cell r="L1910">
            <v>0</v>
          </cell>
          <cell r="M1910">
            <v>0</v>
          </cell>
          <cell r="N1910">
            <v>0</v>
          </cell>
          <cell r="O1910">
            <v>0</v>
          </cell>
          <cell r="P1910">
            <v>0</v>
          </cell>
          <cell r="Q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0</v>
          </cell>
        </row>
        <row r="1911">
          <cell r="B1911" t="str">
            <v>AP39</v>
          </cell>
          <cell r="C1911" t="str">
            <v>AR A131/3</v>
          </cell>
          <cell r="D1911" t="str">
            <v>AR A131/2</v>
          </cell>
          <cell r="E1911" t="str">
            <v>AR A131/1</v>
          </cell>
          <cell r="F1911" t="str">
            <v>AR A131/0</v>
          </cell>
          <cell r="G1911" t="str">
            <v>AR A131</v>
          </cell>
          <cell r="H1911" t="str">
            <v>AR A120/3</v>
          </cell>
          <cell r="I1911" t="str">
            <v>AR A12/3</v>
          </cell>
          <cell r="J1911" t="str">
            <v>AR A12/2</v>
          </cell>
          <cell r="K1911" t="str">
            <v>AR A12/1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  <cell r="Q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</row>
        <row r="1912">
          <cell r="B1912" t="str">
            <v>AP39</v>
          </cell>
          <cell r="C1912" t="str">
            <v>AR A131/3</v>
          </cell>
          <cell r="D1912" t="str">
            <v>AR A131/2</v>
          </cell>
          <cell r="E1912" t="str">
            <v>AR A131/1</v>
          </cell>
          <cell r="F1912" t="str">
            <v>AR A131/0</v>
          </cell>
          <cell r="G1912" t="str">
            <v>AR A131</v>
          </cell>
          <cell r="H1912" t="str">
            <v>AR A120/3</v>
          </cell>
          <cell r="I1912" t="str">
            <v>AR A12/3</v>
          </cell>
          <cell r="J1912" t="str">
            <v>AR A12/2</v>
          </cell>
          <cell r="K1912" t="str">
            <v>AR A12/1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  <cell r="Q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0</v>
          </cell>
        </row>
        <row r="1913">
          <cell r="B1913" t="str">
            <v>AP39</v>
          </cell>
          <cell r="C1913" t="str">
            <v>AR A131/3</v>
          </cell>
          <cell r="D1913" t="str">
            <v>AR A131/2</v>
          </cell>
          <cell r="E1913" t="str">
            <v>AR A131/1</v>
          </cell>
          <cell r="F1913" t="str">
            <v>AR A131/0</v>
          </cell>
          <cell r="G1913" t="str">
            <v>AR A131</v>
          </cell>
          <cell r="H1913" t="str">
            <v>AR A120/3</v>
          </cell>
          <cell r="I1913" t="str">
            <v>AR A12/3</v>
          </cell>
          <cell r="J1913" t="str">
            <v>AR A12/2</v>
          </cell>
          <cell r="K1913" t="str">
            <v>AR A12/1</v>
          </cell>
          <cell r="L1913">
            <v>0</v>
          </cell>
          <cell r="M1913">
            <v>0</v>
          </cell>
          <cell r="N1913">
            <v>0</v>
          </cell>
          <cell r="O1913">
            <v>0</v>
          </cell>
          <cell r="P1913">
            <v>0</v>
          </cell>
          <cell r="Q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</row>
        <row r="1914">
          <cell r="B1914" t="str">
            <v>AP39</v>
          </cell>
          <cell r="C1914" t="str">
            <v>AR A131/3</v>
          </cell>
          <cell r="D1914" t="str">
            <v>AR A131/2</v>
          </cell>
          <cell r="E1914" t="str">
            <v>AR A131/1</v>
          </cell>
          <cell r="F1914" t="str">
            <v>AR A131/0</v>
          </cell>
          <cell r="G1914" t="str">
            <v>AR A131</v>
          </cell>
          <cell r="H1914" t="str">
            <v>AR A120/3</v>
          </cell>
          <cell r="I1914" t="str">
            <v>AR A12/3</v>
          </cell>
          <cell r="J1914" t="str">
            <v>AR A12/2</v>
          </cell>
          <cell r="K1914" t="str">
            <v>AR A12/1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  <cell r="Q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0</v>
          </cell>
        </row>
        <row r="1915">
          <cell r="B1915" t="str">
            <v>AP39</v>
          </cell>
          <cell r="C1915" t="str">
            <v>AR A131/3</v>
          </cell>
          <cell r="D1915" t="str">
            <v>AR A131/2</v>
          </cell>
          <cell r="E1915" t="str">
            <v>AR A131/1</v>
          </cell>
          <cell r="F1915" t="str">
            <v>AR A131/0</v>
          </cell>
          <cell r="G1915" t="str">
            <v>AR A131</v>
          </cell>
          <cell r="H1915" t="str">
            <v>AR A120/3</v>
          </cell>
          <cell r="I1915" t="str">
            <v>AR A12/3</v>
          </cell>
          <cell r="J1915" t="str">
            <v>AR A12/2</v>
          </cell>
          <cell r="K1915" t="str">
            <v>AR A12/1</v>
          </cell>
          <cell r="L1915">
            <v>0</v>
          </cell>
          <cell r="M1915">
            <v>0</v>
          </cell>
          <cell r="N1915">
            <v>0</v>
          </cell>
          <cell r="O1915">
            <v>0</v>
          </cell>
          <cell r="P1915">
            <v>0</v>
          </cell>
          <cell r="Q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0</v>
          </cell>
        </row>
        <row r="1916">
          <cell r="B1916" t="str">
            <v>AP39</v>
          </cell>
          <cell r="C1916" t="str">
            <v>AR A131/3</v>
          </cell>
          <cell r="D1916" t="str">
            <v>AR A131/2</v>
          </cell>
          <cell r="E1916" t="str">
            <v>AR A131/1</v>
          </cell>
          <cell r="F1916" t="str">
            <v>AR A131/0</v>
          </cell>
          <cell r="G1916" t="str">
            <v>AR A131</v>
          </cell>
          <cell r="H1916" t="str">
            <v>AR A120/3</v>
          </cell>
          <cell r="I1916" t="str">
            <v>AR A12/3</v>
          </cell>
          <cell r="J1916" t="str">
            <v>AR A12/2</v>
          </cell>
          <cell r="K1916" t="str">
            <v>AR A12/1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  <cell r="Q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0</v>
          </cell>
        </row>
        <row r="1917">
          <cell r="B1917" t="str">
            <v>AP39</v>
          </cell>
          <cell r="C1917" t="str">
            <v>AR A131/3</v>
          </cell>
          <cell r="D1917" t="str">
            <v>AR A131/2</v>
          </cell>
          <cell r="E1917" t="str">
            <v>AR A131/1</v>
          </cell>
          <cell r="F1917" t="str">
            <v>AR A131/0</v>
          </cell>
          <cell r="G1917" t="str">
            <v>AR A131</v>
          </cell>
          <cell r="H1917" t="str">
            <v>AR A120/3</v>
          </cell>
          <cell r="I1917" t="str">
            <v>AR A12/3</v>
          </cell>
          <cell r="J1917" t="str">
            <v>AR A12/2</v>
          </cell>
          <cell r="K1917" t="str">
            <v>AR A12/1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</row>
        <row r="1918">
          <cell r="B1918" t="str">
            <v>AP39</v>
          </cell>
          <cell r="C1918" t="str">
            <v>AR A131/3</v>
          </cell>
          <cell r="D1918" t="str">
            <v>AR A131/2</v>
          </cell>
          <cell r="E1918" t="str">
            <v>AR A131/1</v>
          </cell>
          <cell r="F1918" t="str">
            <v>AR A131/0</v>
          </cell>
          <cell r="G1918" t="str">
            <v>AR A131</v>
          </cell>
          <cell r="H1918" t="str">
            <v>AR A120/3</v>
          </cell>
          <cell r="I1918" t="str">
            <v>AR A12/3</v>
          </cell>
          <cell r="J1918" t="str">
            <v>AR A12/2</v>
          </cell>
          <cell r="K1918" t="str">
            <v>AR A12/1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  <cell r="Q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</row>
        <row r="1919">
          <cell r="B1919" t="str">
            <v>AP39</v>
          </cell>
          <cell r="C1919" t="str">
            <v>AR A131/3</v>
          </cell>
          <cell r="D1919" t="str">
            <v>AR A131/2</v>
          </cell>
          <cell r="E1919" t="str">
            <v>AR A131/1</v>
          </cell>
          <cell r="F1919" t="str">
            <v>AR A131/0</v>
          </cell>
          <cell r="G1919" t="str">
            <v>AR A131</v>
          </cell>
          <cell r="H1919" t="str">
            <v>AR A120/3</v>
          </cell>
          <cell r="I1919" t="str">
            <v>AR A12/3</v>
          </cell>
          <cell r="J1919" t="str">
            <v>AR A12/2</v>
          </cell>
          <cell r="K1919" t="str">
            <v>AR A12/1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  <cell r="Q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</row>
        <row r="1920">
          <cell r="B1920" t="str">
            <v>AR B1018</v>
          </cell>
          <cell r="C1920" t="str">
            <v>AR A120/2</v>
          </cell>
          <cell r="D1920" t="str">
            <v>AR A120/3</v>
          </cell>
          <cell r="E1920" t="str">
            <v>AR A12/3</v>
          </cell>
          <cell r="F1920" t="str">
            <v>AR A12/2</v>
          </cell>
          <cell r="G1920" t="str">
            <v>AR A12/1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  <cell r="M1920">
            <v>0</v>
          </cell>
          <cell r="N1920">
            <v>0</v>
          </cell>
          <cell r="O1920">
            <v>0</v>
          </cell>
          <cell r="P1920">
            <v>0</v>
          </cell>
          <cell r="Q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</row>
        <row r="1921">
          <cell r="B1921" t="str">
            <v>AR B1018</v>
          </cell>
          <cell r="C1921" t="str">
            <v>AR A120/2</v>
          </cell>
          <cell r="D1921" t="str">
            <v>AR A120/3</v>
          </cell>
          <cell r="E1921" t="str">
            <v>AR A12/3</v>
          </cell>
          <cell r="F1921" t="str">
            <v>AR A12/2</v>
          </cell>
          <cell r="G1921" t="str">
            <v>AR A12/1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M1921">
            <v>0</v>
          </cell>
          <cell r="N1921">
            <v>0</v>
          </cell>
          <cell r="O1921">
            <v>0</v>
          </cell>
          <cell r="P1921">
            <v>0</v>
          </cell>
          <cell r="Q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</row>
        <row r="1922">
          <cell r="B1922" t="str">
            <v>AR B1018</v>
          </cell>
          <cell r="C1922" t="str">
            <v>AR A120/2</v>
          </cell>
          <cell r="D1922" t="str">
            <v>AR A120/3</v>
          </cell>
          <cell r="E1922" t="str">
            <v>AR A12/3</v>
          </cell>
          <cell r="F1922" t="str">
            <v>AR A12/2</v>
          </cell>
          <cell r="G1922" t="str">
            <v>AR A12/1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P1922">
            <v>0</v>
          </cell>
          <cell r="Q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0</v>
          </cell>
        </row>
        <row r="1923">
          <cell r="B1923" t="str">
            <v>AR B1018</v>
          </cell>
          <cell r="C1923" t="str">
            <v>AR A120/2</v>
          </cell>
          <cell r="D1923" t="str">
            <v>AR A120/3</v>
          </cell>
          <cell r="E1923" t="str">
            <v>AR A12/3</v>
          </cell>
          <cell r="F1923" t="str">
            <v>AR A12/2</v>
          </cell>
          <cell r="G1923" t="str">
            <v>AR A12/1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  <cell r="Q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</row>
        <row r="1924">
          <cell r="B1924" t="str">
            <v>AR B1018</v>
          </cell>
          <cell r="C1924" t="str">
            <v>AR A120/2</v>
          </cell>
          <cell r="D1924" t="str">
            <v>AR A120/3</v>
          </cell>
          <cell r="E1924" t="str">
            <v>AR A12/3</v>
          </cell>
          <cell r="F1924" t="str">
            <v>AR A12/2</v>
          </cell>
          <cell r="G1924" t="str">
            <v>AR A12/1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  <cell r="Q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</row>
        <row r="1925">
          <cell r="B1925" t="str">
            <v>AR B1018</v>
          </cell>
          <cell r="C1925" t="str">
            <v>AR A120/2</v>
          </cell>
          <cell r="D1925" t="str">
            <v>AR A120/3</v>
          </cell>
          <cell r="E1925" t="str">
            <v>AR A12/3</v>
          </cell>
          <cell r="F1925" t="str">
            <v>AR A12/2</v>
          </cell>
          <cell r="G1925" t="str">
            <v>AR A12/1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  <cell r="Q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0</v>
          </cell>
        </row>
        <row r="1926">
          <cell r="B1926" t="str">
            <v>AR B1018</v>
          </cell>
          <cell r="C1926" t="str">
            <v>AR A120/2</v>
          </cell>
          <cell r="D1926" t="str">
            <v>AR A120/3</v>
          </cell>
          <cell r="E1926" t="str">
            <v>AR A12/3</v>
          </cell>
          <cell r="F1926" t="str">
            <v>AR A12/2</v>
          </cell>
          <cell r="G1926" t="str">
            <v>AR A12/1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  <cell r="Q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</row>
        <row r="1927">
          <cell r="B1927" t="str">
            <v>AR B1018</v>
          </cell>
          <cell r="C1927" t="str">
            <v>AR A120/2</v>
          </cell>
          <cell r="D1927" t="str">
            <v>AR A120/3</v>
          </cell>
          <cell r="E1927" t="str">
            <v>AR A12/3</v>
          </cell>
          <cell r="F1927" t="str">
            <v>AR A12/2</v>
          </cell>
          <cell r="G1927" t="str">
            <v>AR A12/1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  <cell r="Q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</row>
        <row r="1928">
          <cell r="B1928" t="str">
            <v>AR B1018</v>
          </cell>
          <cell r="C1928" t="str">
            <v>AR A120/2</v>
          </cell>
          <cell r="D1928" t="str">
            <v>AR A120/3</v>
          </cell>
          <cell r="E1928" t="str">
            <v>AR A12/3</v>
          </cell>
          <cell r="F1928" t="str">
            <v>AR A12/2</v>
          </cell>
          <cell r="G1928" t="str">
            <v>AR A12/1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</row>
        <row r="1929">
          <cell r="B1929" t="str">
            <v>AR B1018</v>
          </cell>
          <cell r="C1929" t="str">
            <v>AR A120/2</v>
          </cell>
          <cell r="D1929" t="str">
            <v>AR A120/3</v>
          </cell>
          <cell r="E1929" t="str">
            <v>AR A12/3</v>
          </cell>
          <cell r="F1929" t="str">
            <v>AR A12/2</v>
          </cell>
          <cell r="G1929" t="str">
            <v>AR A12/1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  <cell r="Q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0</v>
          </cell>
        </row>
        <row r="1930">
          <cell r="B1930" t="str">
            <v>AR B1018</v>
          </cell>
          <cell r="C1930" t="str">
            <v>AR A120/2</v>
          </cell>
          <cell r="D1930" t="str">
            <v>AR A120/3</v>
          </cell>
          <cell r="E1930" t="str">
            <v>AR A12/3</v>
          </cell>
          <cell r="F1930" t="str">
            <v>AR A12/2</v>
          </cell>
          <cell r="G1930" t="str">
            <v>AR A12/1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  <cell r="M1930">
            <v>0</v>
          </cell>
          <cell r="N1930">
            <v>0</v>
          </cell>
          <cell r="O1930">
            <v>0</v>
          </cell>
          <cell r="P1930">
            <v>0</v>
          </cell>
          <cell r="Q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</row>
        <row r="1931">
          <cell r="B1931" t="str">
            <v>AR B1018</v>
          </cell>
          <cell r="C1931" t="str">
            <v>AR A120/2</v>
          </cell>
          <cell r="D1931" t="str">
            <v>AR A120/3</v>
          </cell>
          <cell r="E1931" t="str">
            <v>AR A12/3</v>
          </cell>
          <cell r="F1931" t="str">
            <v>AR A12/2</v>
          </cell>
          <cell r="G1931" t="str">
            <v>AR A12/1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  <cell r="Q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</row>
        <row r="1932">
          <cell r="B1932" t="str">
            <v>AR B1018</v>
          </cell>
          <cell r="C1932" t="str">
            <v>AR A120/2</v>
          </cell>
          <cell r="D1932" t="str">
            <v>AR A120/3</v>
          </cell>
          <cell r="E1932" t="str">
            <v>AR A12/3</v>
          </cell>
          <cell r="F1932" t="str">
            <v>AR A12/2</v>
          </cell>
          <cell r="G1932" t="str">
            <v>AR A12/1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  <cell r="Q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</row>
        <row r="1933">
          <cell r="B1933" t="str">
            <v>AP37</v>
          </cell>
          <cell r="C1933" t="str">
            <v>AR A131/3</v>
          </cell>
          <cell r="D1933" t="str">
            <v>AR A131/2</v>
          </cell>
          <cell r="E1933" t="str">
            <v>AR A131/1</v>
          </cell>
          <cell r="F1933" t="str">
            <v>AR A131/0</v>
          </cell>
          <cell r="G1933" t="str">
            <v>AR A131</v>
          </cell>
          <cell r="H1933" t="str">
            <v>AR A120/3</v>
          </cell>
          <cell r="I1933" t="str">
            <v>AR A12/3</v>
          </cell>
          <cell r="J1933" t="str">
            <v>AR A12/2</v>
          </cell>
          <cell r="K1933" t="str">
            <v>AR A12/1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  <cell r="Q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0</v>
          </cell>
        </row>
        <row r="1934">
          <cell r="B1934" t="str">
            <v>AP37</v>
          </cell>
          <cell r="C1934" t="str">
            <v>AR A131/3</v>
          </cell>
          <cell r="D1934" t="str">
            <v>AR A131/2</v>
          </cell>
          <cell r="E1934" t="str">
            <v>AR A131/1</v>
          </cell>
          <cell r="F1934" t="str">
            <v>AR A131/0</v>
          </cell>
          <cell r="G1934" t="str">
            <v>AR A131</v>
          </cell>
          <cell r="H1934" t="str">
            <v>AR A120/3</v>
          </cell>
          <cell r="I1934" t="str">
            <v>AR A12/3</v>
          </cell>
          <cell r="J1934" t="str">
            <v>AR A12/2</v>
          </cell>
          <cell r="K1934" t="str">
            <v>AR A12/1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  <cell r="Q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</row>
        <row r="1935">
          <cell r="B1935" t="str">
            <v>AP37</v>
          </cell>
          <cell r="C1935" t="str">
            <v>AR A131/3</v>
          </cell>
          <cell r="D1935" t="str">
            <v>AR A131/2</v>
          </cell>
          <cell r="E1935" t="str">
            <v>AR A131/1</v>
          </cell>
          <cell r="F1935" t="str">
            <v>AR A131/0</v>
          </cell>
          <cell r="G1935" t="str">
            <v>AR A131</v>
          </cell>
          <cell r="H1935" t="str">
            <v>AR A120/3</v>
          </cell>
          <cell r="I1935" t="str">
            <v>AR A12/3</v>
          </cell>
          <cell r="J1935" t="str">
            <v>AR A12/2</v>
          </cell>
          <cell r="K1935" t="str">
            <v>AR A12/1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  <cell r="Q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</row>
        <row r="1936">
          <cell r="B1936" t="str">
            <v>AP37</v>
          </cell>
          <cell r="C1936" t="str">
            <v>AR A131/3</v>
          </cell>
          <cell r="D1936" t="str">
            <v>AR A131/2</v>
          </cell>
          <cell r="E1936" t="str">
            <v>AR A131/1</v>
          </cell>
          <cell r="F1936" t="str">
            <v>AR A131/0</v>
          </cell>
          <cell r="G1936" t="str">
            <v>AR A131</v>
          </cell>
          <cell r="H1936" t="str">
            <v>AR A120/3</v>
          </cell>
          <cell r="I1936" t="str">
            <v>AR A12/3</v>
          </cell>
          <cell r="J1936" t="str">
            <v>AR A12/2</v>
          </cell>
          <cell r="K1936" t="str">
            <v>AR A12/1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  <cell r="Q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0</v>
          </cell>
        </row>
        <row r="1937">
          <cell r="B1937" t="str">
            <v>AP37</v>
          </cell>
          <cell r="C1937" t="str">
            <v>AR A131/3</v>
          </cell>
          <cell r="D1937" t="str">
            <v>AR A131/2</v>
          </cell>
          <cell r="E1937" t="str">
            <v>AR A131/1</v>
          </cell>
          <cell r="F1937" t="str">
            <v>AR A131/0</v>
          </cell>
          <cell r="G1937" t="str">
            <v>AR A131</v>
          </cell>
          <cell r="H1937" t="str">
            <v>AR A120/3</v>
          </cell>
          <cell r="I1937" t="str">
            <v>AR A12/3</v>
          </cell>
          <cell r="J1937" t="str">
            <v>AR A12/2</v>
          </cell>
          <cell r="K1937" t="str">
            <v>AR A12/1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  <cell r="Q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</row>
        <row r="1938">
          <cell r="B1938" t="str">
            <v>AP37</v>
          </cell>
          <cell r="C1938" t="str">
            <v>AR A131/3</v>
          </cell>
          <cell r="D1938" t="str">
            <v>AR A131/2</v>
          </cell>
          <cell r="E1938" t="str">
            <v>AR A131/1</v>
          </cell>
          <cell r="F1938" t="str">
            <v>AR A131/0</v>
          </cell>
          <cell r="G1938" t="str">
            <v>AR A131</v>
          </cell>
          <cell r="H1938" t="str">
            <v>AR A120/3</v>
          </cell>
          <cell r="I1938" t="str">
            <v>AR A12/3</v>
          </cell>
          <cell r="J1938" t="str">
            <v>AR A12/2</v>
          </cell>
          <cell r="K1938" t="str">
            <v>AR A12/1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P1938">
            <v>0</v>
          </cell>
          <cell r="Q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</row>
        <row r="1939">
          <cell r="B1939" t="str">
            <v>AP37</v>
          </cell>
          <cell r="C1939" t="str">
            <v>AR A131/3</v>
          </cell>
          <cell r="D1939" t="str">
            <v>AR A131/2</v>
          </cell>
          <cell r="E1939" t="str">
            <v>AR A131/1</v>
          </cell>
          <cell r="F1939" t="str">
            <v>AR A131/0</v>
          </cell>
          <cell r="G1939" t="str">
            <v>AR A131</v>
          </cell>
          <cell r="H1939" t="str">
            <v>AR A120/3</v>
          </cell>
          <cell r="I1939" t="str">
            <v>AR A12/3</v>
          </cell>
          <cell r="J1939" t="str">
            <v>AR A12/2</v>
          </cell>
          <cell r="K1939" t="str">
            <v>AR A12/1</v>
          </cell>
          <cell r="L1939">
            <v>0</v>
          </cell>
          <cell r="M1939">
            <v>0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0</v>
          </cell>
        </row>
        <row r="1940">
          <cell r="B1940" t="str">
            <v>AP37</v>
          </cell>
          <cell r="C1940" t="str">
            <v>AR A131/3</v>
          </cell>
          <cell r="D1940" t="str">
            <v>AR A131/2</v>
          </cell>
          <cell r="E1940" t="str">
            <v>AR A131/1</v>
          </cell>
          <cell r="F1940" t="str">
            <v>AR A131/0</v>
          </cell>
          <cell r="G1940" t="str">
            <v>AR A131</v>
          </cell>
          <cell r="H1940" t="str">
            <v>AR A120/3</v>
          </cell>
          <cell r="I1940" t="str">
            <v>AR A12/3</v>
          </cell>
          <cell r="J1940" t="str">
            <v>AR A12/2</v>
          </cell>
          <cell r="K1940" t="str">
            <v>AR A12/1</v>
          </cell>
          <cell r="L1940">
            <v>0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  <cell r="Q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0</v>
          </cell>
        </row>
        <row r="1941">
          <cell r="B1941" t="str">
            <v>AR B1113/2</v>
          </cell>
          <cell r="C1941" t="str">
            <v>AR B1113/1</v>
          </cell>
          <cell r="D1941" t="str">
            <v>AR A14/2</v>
          </cell>
          <cell r="E1941" t="str">
            <v>AR A14/3</v>
          </cell>
          <cell r="F1941" t="str">
            <v>AR A14/4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0</v>
          </cell>
          <cell r="Q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0</v>
          </cell>
        </row>
        <row r="1942">
          <cell r="B1942" t="str">
            <v>AR B1113/2</v>
          </cell>
          <cell r="C1942" t="str">
            <v>AR B1113/1</v>
          </cell>
          <cell r="D1942" t="str">
            <v>AR A14/2</v>
          </cell>
          <cell r="E1942" t="str">
            <v>AR A14/3</v>
          </cell>
          <cell r="F1942" t="str">
            <v>AR A14/4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  <cell r="Q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</row>
        <row r="1943">
          <cell r="B1943" t="str">
            <v>AR B1113/2</v>
          </cell>
          <cell r="C1943" t="str">
            <v>AR B1113/1</v>
          </cell>
          <cell r="D1943" t="str">
            <v>AR A14/2</v>
          </cell>
          <cell r="E1943" t="str">
            <v>AR A14/3</v>
          </cell>
          <cell r="F1943" t="str">
            <v>AR A14/4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  <cell r="Q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</row>
        <row r="1944">
          <cell r="B1944" t="str">
            <v>AR B1113/2</v>
          </cell>
          <cell r="C1944" t="str">
            <v>AR B1113/1</v>
          </cell>
          <cell r="D1944" t="str">
            <v>AR A14/2</v>
          </cell>
          <cell r="E1944" t="str">
            <v>AR A14/3</v>
          </cell>
          <cell r="F1944" t="str">
            <v>AR A14/4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  <cell r="Q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0</v>
          </cell>
        </row>
        <row r="1945">
          <cell r="B1945" t="str">
            <v>AR B1113/2</v>
          </cell>
          <cell r="C1945" t="str">
            <v>AR B1113/1</v>
          </cell>
          <cell r="D1945" t="str">
            <v>AR A14/2</v>
          </cell>
          <cell r="E1945" t="str">
            <v>AR A14/3</v>
          </cell>
          <cell r="F1945" t="str">
            <v>AR A14/4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M1945">
            <v>0</v>
          </cell>
          <cell r="N1945">
            <v>0</v>
          </cell>
          <cell r="O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</row>
        <row r="1946">
          <cell r="B1946" t="str">
            <v>AR B1113/2</v>
          </cell>
          <cell r="C1946" t="str">
            <v>AR B1113/1</v>
          </cell>
          <cell r="D1946" t="str">
            <v>AR A14/2</v>
          </cell>
          <cell r="E1946" t="str">
            <v>AR A14/3</v>
          </cell>
          <cell r="F1946" t="str">
            <v>AR A14/4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  <cell r="Q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</row>
        <row r="1947">
          <cell r="B1947" t="str">
            <v>AR B1113/2</v>
          </cell>
          <cell r="C1947" t="str">
            <v>AR B1113/1</v>
          </cell>
          <cell r="D1947" t="str">
            <v>AR A14/2</v>
          </cell>
          <cell r="E1947" t="str">
            <v>AR A14/3</v>
          </cell>
          <cell r="F1947" t="str">
            <v>AR A14/4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  <cell r="Q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</row>
        <row r="1948">
          <cell r="B1948" t="str">
            <v>AR B1113/2</v>
          </cell>
          <cell r="C1948" t="str">
            <v>AR B1113/1</v>
          </cell>
          <cell r="D1948" t="str">
            <v>AR A14/2</v>
          </cell>
          <cell r="E1948" t="str">
            <v>AR A14/3</v>
          </cell>
          <cell r="F1948" t="str">
            <v>AR A14/4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</row>
        <row r="1949">
          <cell r="B1949" t="str">
            <v>AR B1018</v>
          </cell>
          <cell r="C1949" t="str">
            <v>AR A120/2</v>
          </cell>
          <cell r="D1949" t="str">
            <v>AR A120/3</v>
          </cell>
          <cell r="E1949" t="str">
            <v>AR A12/3</v>
          </cell>
          <cell r="F1949" t="str">
            <v>AR A12/2</v>
          </cell>
          <cell r="G1949" t="str">
            <v>AR A12/1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  <cell r="Q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</row>
        <row r="1950">
          <cell r="B1950" t="str">
            <v>AR B1018</v>
          </cell>
          <cell r="C1950" t="str">
            <v>AR A120/2</v>
          </cell>
          <cell r="D1950" t="str">
            <v>AR A120/3</v>
          </cell>
          <cell r="E1950" t="str">
            <v>AR A12/3</v>
          </cell>
          <cell r="F1950" t="str">
            <v>AR A12/2</v>
          </cell>
          <cell r="G1950" t="str">
            <v>AR A12/1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</row>
        <row r="1951">
          <cell r="B1951" t="str">
            <v>AR B1018</v>
          </cell>
          <cell r="C1951" t="str">
            <v>AR A120/2</v>
          </cell>
          <cell r="D1951" t="str">
            <v>AR A120/3</v>
          </cell>
          <cell r="E1951" t="str">
            <v>AR A12/3</v>
          </cell>
          <cell r="F1951" t="str">
            <v>AR A12/2</v>
          </cell>
          <cell r="G1951" t="str">
            <v>AR A12/1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</row>
        <row r="1952">
          <cell r="B1952" t="str">
            <v>AR B1018</v>
          </cell>
          <cell r="C1952" t="str">
            <v>AR A120/2</v>
          </cell>
          <cell r="D1952" t="str">
            <v>AR A120/3</v>
          </cell>
          <cell r="E1952" t="str">
            <v>AR A12/3</v>
          </cell>
          <cell r="F1952" t="str">
            <v>AR A12/2</v>
          </cell>
          <cell r="G1952" t="str">
            <v>AR A12/1</v>
          </cell>
          <cell r="H1952">
            <v>0</v>
          </cell>
          <cell r="I1952">
            <v>0</v>
          </cell>
          <cell r="J1952">
            <v>0</v>
          </cell>
          <cell r="K1952">
            <v>0</v>
          </cell>
          <cell r="L1952">
            <v>0</v>
          </cell>
          <cell r="M1952">
            <v>0</v>
          </cell>
          <cell r="N1952">
            <v>0</v>
          </cell>
          <cell r="O1952">
            <v>0</v>
          </cell>
          <cell r="P1952">
            <v>0</v>
          </cell>
          <cell r="Q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0</v>
          </cell>
        </row>
        <row r="1953">
          <cell r="B1953" t="str">
            <v>AR B1018</v>
          </cell>
          <cell r="C1953" t="str">
            <v>AR A120/2</v>
          </cell>
          <cell r="D1953" t="str">
            <v>AR A120/3</v>
          </cell>
          <cell r="E1953" t="str">
            <v>AR A12/3</v>
          </cell>
          <cell r="F1953" t="str">
            <v>AR A12/2</v>
          </cell>
          <cell r="G1953" t="str">
            <v>AR A12/1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  <cell r="Q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0</v>
          </cell>
        </row>
        <row r="1954">
          <cell r="B1954" t="str">
            <v>AR B1018</v>
          </cell>
          <cell r="C1954" t="str">
            <v>AR A120/2</v>
          </cell>
          <cell r="D1954" t="str">
            <v>AR A120/3</v>
          </cell>
          <cell r="E1954" t="str">
            <v>AR A12/3</v>
          </cell>
          <cell r="F1954" t="str">
            <v>AR A12/2</v>
          </cell>
          <cell r="G1954" t="str">
            <v>AR A12/1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  <cell r="M1954">
            <v>0</v>
          </cell>
          <cell r="N1954">
            <v>0</v>
          </cell>
          <cell r="O1954">
            <v>0</v>
          </cell>
          <cell r="P1954">
            <v>0</v>
          </cell>
          <cell r="Q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0</v>
          </cell>
        </row>
        <row r="1955">
          <cell r="B1955" t="str">
            <v>AR B1018</v>
          </cell>
          <cell r="C1955" t="str">
            <v>AR A120/2</v>
          </cell>
          <cell r="D1955" t="str">
            <v>AR A120/3</v>
          </cell>
          <cell r="E1955" t="str">
            <v>AR A12/3</v>
          </cell>
          <cell r="F1955" t="str">
            <v>AR A12/2</v>
          </cell>
          <cell r="G1955" t="str">
            <v>AR A12/1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  <cell r="M1955">
            <v>0</v>
          </cell>
          <cell r="N1955">
            <v>0</v>
          </cell>
          <cell r="O1955">
            <v>0</v>
          </cell>
          <cell r="P1955">
            <v>0</v>
          </cell>
          <cell r="Q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0</v>
          </cell>
        </row>
        <row r="1956">
          <cell r="B1956" t="str">
            <v>AR B1018</v>
          </cell>
          <cell r="C1956" t="str">
            <v>AR A120/2</v>
          </cell>
          <cell r="D1956" t="str">
            <v>AR A120/3</v>
          </cell>
          <cell r="E1956" t="str">
            <v>AR A12/3</v>
          </cell>
          <cell r="F1956" t="str">
            <v>AR A12/2</v>
          </cell>
          <cell r="G1956" t="str">
            <v>AR A12/1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  <cell r="M1956">
            <v>0</v>
          </cell>
          <cell r="N1956">
            <v>0</v>
          </cell>
          <cell r="O1956">
            <v>0</v>
          </cell>
          <cell r="P1956">
            <v>0</v>
          </cell>
          <cell r="Q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</row>
        <row r="1957">
          <cell r="B1957" t="str">
            <v>AP36</v>
          </cell>
          <cell r="C1957" t="str">
            <v>AR 2</v>
          </cell>
          <cell r="D1957" t="str">
            <v>AR A131/2</v>
          </cell>
          <cell r="E1957" t="str">
            <v>AR A131/1</v>
          </cell>
          <cell r="F1957" t="str">
            <v>AR A131/0</v>
          </cell>
          <cell r="G1957" t="str">
            <v>AR A131</v>
          </cell>
          <cell r="H1957" t="str">
            <v>AR A120/3</v>
          </cell>
          <cell r="I1957" t="str">
            <v>AR A12/1</v>
          </cell>
          <cell r="J1957" t="str">
            <v>AR A12/2</v>
          </cell>
          <cell r="K1957" t="str">
            <v>AR A12/3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  <cell r="Q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</row>
        <row r="1958">
          <cell r="B1958" t="str">
            <v>AP36</v>
          </cell>
          <cell r="C1958" t="str">
            <v>AR 2</v>
          </cell>
          <cell r="D1958" t="str">
            <v>AR A131/2</v>
          </cell>
          <cell r="E1958" t="str">
            <v>AR A131/1</v>
          </cell>
          <cell r="F1958" t="str">
            <v>AR A131/0</v>
          </cell>
          <cell r="G1958" t="str">
            <v>AR A131</v>
          </cell>
          <cell r="H1958" t="str">
            <v>AR A120/3</v>
          </cell>
          <cell r="I1958" t="str">
            <v>AR A12/1</v>
          </cell>
          <cell r="J1958" t="str">
            <v>AR A12/2</v>
          </cell>
          <cell r="K1958" t="str">
            <v>AR A12/3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  <cell r="Q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0</v>
          </cell>
        </row>
        <row r="1959">
          <cell r="B1959" t="str">
            <v>C11</v>
          </cell>
          <cell r="C1959" t="str">
            <v>C10</v>
          </cell>
          <cell r="D1959" t="str">
            <v>C09</v>
          </cell>
          <cell r="E1959" t="str">
            <v>C08</v>
          </cell>
          <cell r="F1959" t="str">
            <v>AP33</v>
          </cell>
          <cell r="G1959" t="str">
            <v>AR 5</v>
          </cell>
          <cell r="H1959" t="str">
            <v>AR 6</v>
          </cell>
          <cell r="I1959" t="str">
            <v>AR A134/6</v>
          </cell>
          <cell r="J1959" t="str">
            <v>AR A134/5</v>
          </cell>
          <cell r="K1959" t="str">
            <v>AR A134/4</v>
          </cell>
          <cell r="L1959" t="str">
            <v>AR A1071/1</v>
          </cell>
          <cell r="M1959" t="str">
            <v>AR A1071/2</v>
          </cell>
          <cell r="N1959" t="str">
            <v>AR A1071/3</v>
          </cell>
          <cell r="O1959" t="str">
            <v>AR A1071/4</v>
          </cell>
          <cell r="P1959" t="str">
            <v>AR A1071/5</v>
          </cell>
          <cell r="Q1959" t="str">
            <v>AR A1071/6</v>
          </cell>
          <cell r="R1959" t="str">
            <v>AR A1071/7</v>
          </cell>
          <cell r="S1959" t="str">
            <v>AR A1071/8</v>
          </cell>
          <cell r="T1959" t="str">
            <v>AR A1071/9</v>
          </cell>
          <cell r="U1959" t="str">
            <v>AR A1071/10</v>
          </cell>
        </row>
        <row r="1960">
          <cell r="B1960" t="str">
            <v>C11</v>
          </cell>
          <cell r="C1960" t="str">
            <v>C10</v>
          </cell>
          <cell r="D1960" t="str">
            <v>C09</v>
          </cell>
          <cell r="E1960" t="str">
            <v>C08</v>
          </cell>
          <cell r="F1960" t="str">
            <v>AP33</v>
          </cell>
          <cell r="G1960" t="str">
            <v>AR 5</v>
          </cell>
          <cell r="H1960" t="str">
            <v>AR 6</v>
          </cell>
          <cell r="I1960" t="str">
            <v>AR A134/6</v>
          </cell>
          <cell r="J1960" t="str">
            <v>AR A134/5</v>
          </cell>
          <cell r="K1960" t="str">
            <v>AR A134/4</v>
          </cell>
          <cell r="L1960" t="str">
            <v>AR A1071/1</v>
          </cell>
          <cell r="M1960" t="str">
            <v>AR A1071/2</v>
          </cell>
          <cell r="N1960" t="str">
            <v>AR A1071/3</v>
          </cell>
          <cell r="O1960" t="str">
            <v>AR A1071/4</v>
          </cell>
          <cell r="P1960" t="str">
            <v>AR A1071/5</v>
          </cell>
          <cell r="Q1960" t="str">
            <v>AR A1071/6</v>
          </cell>
          <cell r="R1960" t="str">
            <v>AR A1071/7</v>
          </cell>
          <cell r="S1960" t="str">
            <v>AR A1071/8</v>
          </cell>
          <cell r="T1960" t="str">
            <v>AR A1071/9</v>
          </cell>
          <cell r="U1960" t="str">
            <v>AR A1071/10</v>
          </cell>
        </row>
        <row r="1961">
          <cell r="B1961" t="str">
            <v>C09</v>
          </cell>
          <cell r="C1961" t="str">
            <v>C08</v>
          </cell>
          <cell r="D1961" t="str">
            <v>AP33</v>
          </cell>
          <cell r="E1961" t="str">
            <v>AR 5</v>
          </cell>
          <cell r="F1961" t="str">
            <v>AR 6</v>
          </cell>
          <cell r="G1961" t="str">
            <v>AR A134/6</v>
          </cell>
          <cell r="H1961" t="str">
            <v>AR A134/5</v>
          </cell>
          <cell r="I1961" t="str">
            <v>AR A134/4</v>
          </cell>
          <cell r="J1961" t="str">
            <v>AR A1071/1</v>
          </cell>
          <cell r="K1961" t="str">
            <v>AR A1071/2</v>
          </cell>
          <cell r="L1961" t="str">
            <v>AR A1071/3</v>
          </cell>
          <cell r="M1961" t="str">
            <v>AR A1071/4</v>
          </cell>
          <cell r="N1961" t="str">
            <v>AR A1071/5</v>
          </cell>
          <cell r="O1961" t="str">
            <v>AR A1071/6</v>
          </cell>
          <cell r="P1961" t="str">
            <v>AR A1071/7</v>
          </cell>
          <cell r="Q1961" t="str">
            <v>AR A1071/8</v>
          </cell>
          <cell r="R1961" t="str">
            <v>AR A1071/9</v>
          </cell>
          <cell r="S1961" t="str">
            <v>AR A1071/10</v>
          </cell>
          <cell r="T1961" t="str">
            <v>AR A1214</v>
          </cell>
          <cell r="U1961">
            <v>0</v>
          </cell>
        </row>
        <row r="1962">
          <cell r="B1962" t="str">
            <v>C09</v>
          </cell>
          <cell r="C1962" t="str">
            <v>C08</v>
          </cell>
          <cell r="D1962" t="str">
            <v>AP33</v>
          </cell>
          <cell r="E1962" t="str">
            <v>AR 5</v>
          </cell>
          <cell r="F1962" t="str">
            <v>AR 6</v>
          </cell>
          <cell r="G1962" t="str">
            <v>AR A134/6</v>
          </cell>
          <cell r="H1962" t="str">
            <v>AR A134/5</v>
          </cell>
          <cell r="I1962" t="str">
            <v>AR A134/4</v>
          </cell>
          <cell r="J1962" t="str">
            <v>AR A1071/1</v>
          </cell>
          <cell r="K1962" t="str">
            <v>AR A1071/2</v>
          </cell>
          <cell r="L1962" t="str">
            <v>AR A1071/3</v>
          </cell>
          <cell r="M1962" t="str">
            <v>AR A1071/4</v>
          </cell>
          <cell r="N1962" t="str">
            <v>AR A1071/5</v>
          </cell>
          <cell r="O1962" t="str">
            <v>AR A1071/6</v>
          </cell>
          <cell r="P1962" t="str">
            <v>AR A1071/7</v>
          </cell>
          <cell r="Q1962" t="str">
            <v>AR A1071/8</v>
          </cell>
          <cell r="R1962" t="str">
            <v>AR A1071/9</v>
          </cell>
          <cell r="S1962" t="str">
            <v>AR A1071/10</v>
          </cell>
          <cell r="T1962" t="str">
            <v>AR A1214</v>
          </cell>
          <cell r="U1962">
            <v>0</v>
          </cell>
        </row>
        <row r="1963">
          <cell r="B1963" t="str">
            <v>C09</v>
          </cell>
          <cell r="C1963" t="str">
            <v>C08</v>
          </cell>
          <cell r="D1963" t="str">
            <v>AP33</v>
          </cell>
          <cell r="E1963" t="str">
            <v>AR 5</v>
          </cell>
          <cell r="F1963" t="str">
            <v>AR 6</v>
          </cell>
          <cell r="G1963" t="str">
            <v>AR A134/6</v>
          </cell>
          <cell r="H1963" t="str">
            <v>AR A134/5</v>
          </cell>
          <cell r="I1963" t="str">
            <v>AR A134/4</v>
          </cell>
          <cell r="J1963" t="str">
            <v>AR A1071/1</v>
          </cell>
          <cell r="K1963" t="str">
            <v>AR A1071/2</v>
          </cell>
          <cell r="L1963" t="str">
            <v>AR A1071/3</v>
          </cell>
          <cell r="M1963" t="str">
            <v>AR A1071/4</v>
          </cell>
          <cell r="N1963" t="str">
            <v>AR A1071/5</v>
          </cell>
          <cell r="O1963" t="str">
            <v>AR A1071/6</v>
          </cell>
          <cell r="P1963" t="str">
            <v>AR A1071/7</v>
          </cell>
          <cell r="Q1963" t="str">
            <v>AR A1071/8</v>
          </cell>
          <cell r="R1963" t="str">
            <v>AR A1071/9</v>
          </cell>
          <cell r="S1963" t="str">
            <v>AR A1071/10</v>
          </cell>
          <cell r="T1963" t="str">
            <v>AR A1214</v>
          </cell>
          <cell r="U1963">
            <v>0</v>
          </cell>
        </row>
        <row r="1964">
          <cell r="B1964" t="str">
            <v>C09</v>
          </cell>
          <cell r="C1964" t="str">
            <v>C08</v>
          </cell>
          <cell r="D1964" t="str">
            <v>AP33</v>
          </cell>
          <cell r="E1964" t="str">
            <v>AR 5</v>
          </cell>
          <cell r="F1964" t="str">
            <v>AR 6</v>
          </cell>
          <cell r="G1964" t="str">
            <v>AR A134/6</v>
          </cell>
          <cell r="H1964" t="str">
            <v>AR A134/5</v>
          </cell>
          <cell r="I1964" t="str">
            <v>AR A134/4</v>
          </cell>
          <cell r="J1964" t="str">
            <v>AR A1071/1</v>
          </cell>
          <cell r="K1964" t="str">
            <v>AR A1071/2</v>
          </cell>
          <cell r="L1964" t="str">
            <v>AR A1071/3</v>
          </cell>
          <cell r="M1964" t="str">
            <v>AR A1071/4</v>
          </cell>
          <cell r="N1964" t="str">
            <v>AR A1071/5</v>
          </cell>
          <cell r="O1964" t="str">
            <v>AR A1071/6</v>
          </cell>
          <cell r="P1964" t="str">
            <v>AR A1071/7</v>
          </cell>
          <cell r="Q1964" t="str">
            <v>AR A1071/8</v>
          </cell>
          <cell r="R1964" t="str">
            <v>AR A1071/9</v>
          </cell>
          <cell r="S1964" t="str">
            <v>AR A1071/10</v>
          </cell>
          <cell r="T1964" t="str">
            <v>AR A1214</v>
          </cell>
          <cell r="U1964">
            <v>0</v>
          </cell>
        </row>
        <row r="1965">
          <cell r="B1965" t="str">
            <v>C09</v>
          </cell>
          <cell r="C1965" t="str">
            <v>C08</v>
          </cell>
          <cell r="D1965" t="str">
            <v>AP33</v>
          </cell>
          <cell r="E1965" t="str">
            <v>AR 5</v>
          </cell>
          <cell r="F1965" t="str">
            <v>AR 6</v>
          </cell>
          <cell r="G1965" t="str">
            <v>AR A134/6</v>
          </cell>
          <cell r="H1965" t="str">
            <v>AR A134/5</v>
          </cell>
          <cell r="I1965" t="str">
            <v>AR A134/4</v>
          </cell>
          <cell r="J1965" t="str">
            <v>AR A1071/1</v>
          </cell>
          <cell r="K1965" t="str">
            <v>AR A1071/2</v>
          </cell>
          <cell r="L1965" t="str">
            <v>AR A1071/3</v>
          </cell>
          <cell r="M1965" t="str">
            <v>AR A1071/4</v>
          </cell>
          <cell r="N1965" t="str">
            <v>AR A1071/5</v>
          </cell>
          <cell r="O1965" t="str">
            <v>AR A1071/6</v>
          </cell>
          <cell r="P1965" t="str">
            <v>AR A1071/7</v>
          </cell>
          <cell r="Q1965" t="str">
            <v>AR A1071/8</v>
          </cell>
          <cell r="R1965" t="str">
            <v>AR A1071/9</v>
          </cell>
          <cell r="S1965" t="str">
            <v>AR A1071/10</v>
          </cell>
          <cell r="T1965" t="str">
            <v>AR A1214</v>
          </cell>
          <cell r="U1965">
            <v>0</v>
          </cell>
        </row>
        <row r="1966">
          <cell r="B1966" t="str">
            <v>C09</v>
          </cell>
          <cell r="C1966" t="str">
            <v>C08</v>
          </cell>
          <cell r="D1966" t="str">
            <v>AP33</v>
          </cell>
          <cell r="E1966" t="str">
            <v>AR 5</v>
          </cell>
          <cell r="F1966" t="str">
            <v>AR 6</v>
          </cell>
          <cell r="G1966" t="str">
            <v>AR A134/6</v>
          </cell>
          <cell r="H1966" t="str">
            <v>AR A134/5</v>
          </cell>
          <cell r="I1966" t="str">
            <v>AR A134/4</v>
          </cell>
          <cell r="J1966" t="str">
            <v>AR A1071/1</v>
          </cell>
          <cell r="K1966" t="str">
            <v>AR A1071/2</v>
          </cell>
          <cell r="L1966" t="str">
            <v>AR A1071/3</v>
          </cell>
          <cell r="M1966" t="str">
            <v>AR A1071/4</v>
          </cell>
          <cell r="N1966" t="str">
            <v>AR A1071/5</v>
          </cell>
          <cell r="O1966" t="str">
            <v>AR A1071/6</v>
          </cell>
          <cell r="P1966" t="str">
            <v>AR A1071/7</v>
          </cell>
          <cell r="Q1966" t="str">
            <v>AR A1071/8</v>
          </cell>
          <cell r="R1966" t="str">
            <v>AR A1071/9</v>
          </cell>
          <cell r="S1966" t="str">
            <v>AR A1071/10</v>
          </cell>
          <cell r="T1966" t="str">
            <v>AR A1214</v>
          </cell>
          <cell r="U1966">
            <v>0</v>
          </cell>
        </row>
        <row r="1967">
          <cell r="B1967" t="str">
            <v>AP33</v>
          </cell>
          <cell r="C1967" t="str">
            <v>AR 5</v>
          </cell>
          <cell r="D1967" t="str">
            <v>AR 6</v>
          </cell>
          <cell r="E1967" t="str">
            <v>AR A134/6</v>
          </cell>
          <cell r="F1967" t="str">
            <v>AR A134/5</v>
          </cell>
          <cell r="G1967" t="str">
            <v>AR A134/4</v>
          </cell>
          <cell r="H1967" t="str">
            <v>AR A1071/1</v>
          </cell>
          <cell r="I1967" t="str">
            <v>AR A1071/2</v>
          </cell>
          <cell r="J1967" t="str">
            <v>AR A1071/3</v>
          </cell>
          <cell r="K1967" t="str">
            <v>AR A1071/4</v>
          </cell>
          <cell r="L1967" t="str">
            <v>AR A1071/5</v>
          </cell>
          <cell r="M1967" t="str">
            <v>AR A1071/6</v>
          </cell>
          <cell r="N1967" t="str">
            <v>AR A1071/7</v>
          </cell>
          <cell r="O1967" t="str">
            <v>AR A1071/8</v>
          </cell>
          <cell r="P1967" t="str">
            <v>AR A1071/9</v>
          </cell>
          <cell r="Q1967" t="str">
            <v>AR A1071/10</v>
          </cell>
          <cell r="R1967" t="str">
            <v>AR A1214</v>
          </cell>
          <cell r="S1967">
            <v>0</v>
          </cell>
          <cell r="T1967">
            <v>0</v>
          </cell>
          <cell r="U1967">
            <v>0</v>
          </cell>
        </row>
        <row r="1968">
          <cell r="B1968" t="str">
            <v>AP33</v>
          </cell>
          <cell r="C1968" t="str">
            <v>AR 5</v>
          </cell>
          <cell r="D1968" t="str">
            <v>AR 6</v>
          </cell>
          <cell r="E1968" t="str">
            <v>AR A134/6</v>
          </cell>
          <cell r="F1968" t="str">
            <v>AR A134/5</v>
          </cell>
          <cell r="G1968" t="str">
            <v>AR A134/4</v>
          </cell>
          <cell r="H1968" t="str">
            <v>AR A1071/1</v>
          </cell>
          <cell r="I1968" t="str">
            <v>AR A1071/2</v>
          </cell>
          <cell r="J1968" t="str">
            <v>AR A1071/3</v>
          </cell>
          <cell r="K1968" t="str">
            <v>AR A1071/4</v>
          </cell>
          <cell r="L1968" t="str">
            <v>AR A1071/5</v>
          </cell>
          <cell r="M1968" t="str">
            <v>AR A1071/6</v>
          </cell>
          <cell r="N1968" t="str">
            <v>AR A1071/7</v>
          </cell>
          <cell r="O1968" t="str">
            <v>AR A1071/8</v>
          </cell>
          <cell r="P1968" t="str">
            <v>AR A1071/9</v>
          </cell>
          <cell r="Q1968" t="str">
            <v>AR A1071/10</v>
          </cell>
          <cell r="R1968" t="str">
            <v>AR A1214</v>
          </cell>
          <cell r="S1968">
            <v>0</v>
          </cell>
          <cell r="T1968">
            <v>0</v>
          </cell>
          <cell r="U1968">
            <v>0</v>
          </cell>
        </row>
        <row r="1969">
          <cell r="B1969" t="str">
            <v>AP25</v>
          </cell>
          <cell r="C1969" t="str">
            <v>AR B1068/1</v>
          </cell>
          <cell r="D1969" t="str">
            <v>AR A134/5</v>
          </cell>
          <cell r="E1969" t="str">
            <v>AR A134/4</v>
          </cell>
          <cell r="F1969" t="str">
            <v>AR A1071/1</v>
          </cell>
          <cell r="G1969" t="str">
            <v>AR A1071/2</v>
          </cell>
          <cell r="H1969" t="str">
            <v>AR A1071/3</v>
          </cell>
          <cell r="I1969" t="str">
            <v>AR A1071/4</v>
          </cell>
          <cell r="J1969" t="str">
            <v>AR A1071/5</v>
          </cell>
          <cell r="K1969" t="str">
            <v>AR A1071/6</v>
          </cell>
          <cell r="L1969" t="str">
            <v>AR A1071/7</v>
          </cell>
          <cell r="M1969" t="str">
            <v>AR A1071/8</v>
          </cell>
          <cell r="N1969" t="str">
            <v>AR A1071/9</v>
          </cell>
          <cell r="O1969" t="str">
            <v>AR A1071/10</v>
          </cell>
          <cell r="P1969" t="str">
            <v>AR A1214</v>
          </cell>
          <cell r="Q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0</v>
          </cell>
        </row>
        <row r="1970">
          <cell r="B1970" t="str">
            <v>AP25</v>
          </cell>
          <cell r="C1970" t="str">
            <v>AR B1068/1</v>
          </cell>
          <cell r="D1970" t="str">
            <v>AR A134/5</v>
          </cell>
          <cell r="E1970" t="str">
            <v>AR A134/4</v>
          </cell>
          <cell r="F1970" t="str">
            <v>AR A1071/1</v>
          </cell>
          <cell r="G1970" t="str">
            <v>AR A1071/2</v>
          </cell>
          <cell r="H1970" t="str">
            <v>AR A1071/3</v>
          </cell>
          <cell r="I1970" t="str">
            <v>AR A1071/4</v>
          </cell>
          <cell r="J1970" t="str">
            <v>AR A1071/5</v>
          </cell>
          <cell r="K1970" t="str">
            <v>AR A1071/6</v>
          </cell>
          <cell r="L1970" t="str">
            <v>AR A1071/7</v>
          </cell>
          <cell r="M1970" t="str">
            <v>AR A1071/8</v>
          </cell>
          <cell r="N1970" t="str">
            <v>AR A1071/9</v>
          </cell>
          <cell r="O1970" t="str">
            <v>AR A1071/10</v>
          </cell>
          <cell r="P1970" t="str">
            <v>AR A1214</v>
          </cell>
          <cell r="Q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0</v>
          </cell>
        </row>
        <row r="1971">
          <cell r="B1971" t="str">
            <v>C06</v>
          </cell>
          <cell r="C1971" t="str">
            <v>AR B1068/1</v>
          </cell>
          <cell r="D1971" t="str">
            <v>AR A134/5</v>
          </cell>
          <cell r="E1971" t="str">
            <v>AR A134/4</v>
          </cell>
          <cell r="F1971" t="str">
            <v>AR A1071/1</v>
          </cell>
          <cell r="G1971" t="str">
            <v>AR A1071/2</v>
          </cell>
          <cell r="H1971" t="str">
            <v>AR A1071/3</v>
          </cell>
          <cell r="I1971" t="str">
            <v>AR A1071/4</v>
          </cell>
          <cell r="J1971" t="str">
            <v>AR A1071/5</v>
          </cell>
          <cell r="K1971" t="str">
            <v>AR A1071/6</v>
          </cell>
          <cell r="L1971" t="str">
            <v>AR A1071/7</v>
          </cell>
          <cell r="M1971" t="str">
            <v>AR A1071/8</v>
          </cell>
          <cell r="N1971" t="str">
            <v>AR A1071/9</v>
          </cell>
          <cell r="O1971" t="str">
            <v>AR A1071/10</v>
          </cell>
          <cell r="P1971" t="str">
            <v>AR A1214</v>
          </cell>
          <cell r="Q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0</v>
          </cell>
        </row>
        <row r="1972">
          <cell r="B1972" t="str">
            <v>C06</v>
          </cell>
          <cell r="C1972" t="str">
            <v>AR B1068/1</v>
          </cell>
          <cell r="D1972" t="str">
            <v>AR A134/5</v>
          </cell>
          <cell r="E1972" t="str">
            <v>AR A134/4</v>
          </cell>
          <cell r="F1972" t="str">
            <v>AR A1071/1</v>
          </cell>
          <cell r="G1972" t="str">
            <v>AR A1071/2</v>
          </cell>
          <cell r="H1972" t="str">
            <v>AR A1071/3</v>
          </cell>
          <cell r="I1972" t="str">
            <v>AR A1071/4</v>
          </cell>
          <cell r="J1972" t="str">
            <v>AR A1071/5</v>
          </cell>
          <cell r="K1972" t="str">
            <v>AR A1071/6</v>
          </cell>
          <cell r="L1972" t="str">
            <v>AR A1071/7</v>
          </cell>
          <cell r="M1972" t="str">
            <v>AR A1071/8</v>
          </cell>
          <cell r="N1972" t="str">
            <v>AR A1071/9</v>
          </cell>
          <cell r="O1972" t="str">
            <v>AR A1071/10</v>
          </cell>
          <cell r="P1972" t="str">
            <v>AR A1214</v>
          </cell>
          <cell r="Q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0</v>
          </cell>
        </row>
        <row r="1973">
          <cell r="B1973" t="str">
            <v>C04</v>
          </cell>
          <cell r="C1973" t="str">
            <v>C05</v>
          </cell>
          <cell r="D1973" t="str">
            <v>C06</v>
          </cell>
          <cell r="E1973" t="str">
            <v>AR B1068/1</v>
          </cell>
          <cell r="F1973" t="str">
            <v>AR A134/5</v>
          </cell>
          <cell r="G1973" t="str">
            <v>AR A134/4</v>
          </cell>
          <cell r="H1973" t="str">
            <v>AR A1071/1</v>
          </cell>
          <cell r="I1973" t="str">
            <v>AR A1071/2</v>
          </cell>
          <cell r="J1973" t="str">
            <v>AR A1071/3</v>
          </cell>
          <cell r="K1973" t="str">
            <v>AR A1071/4</v>
          </cell>
          <cell r="L1973" t="str">
            <v>AR A1071/5</v>
          </cell>
          <cell r="M1973" t="str">
            <v>AR A1071/6</v>
          </cell>
          <cell r="N1973" t="str">
            <v>AR A1071/7</v>
          </cell>
          <cell r="O1973" t="str">
            <v>AR A1071/8</v>
          </cell>
          <cell r="P1973" t="str">
            <v>AR A1071/9</v>
          </cell>
          <cell r="Q1973" t="str">
            <v>AR A1071/10</v>
          </cell>
          <cell r="R1973" t="str">
            <v>AR A1214</v>
          </cell>
          <cell r="S1973">
            <v>0</v>
          </cell>
          <cell r="T1973">
            <v>0</v>
          </cell>
          <cell r="U1973">
            <v>0</v>
          </cell>
        </row>
        <row r="1974">
          <cell r="B1974" t="str">
            <v>C04</v>
          </cell>
          <cell r="C1974" t="str">
            <v>C05</v>
          </cell>
          <cell r="D1974" t="str">
            <v>C06</v>
          </cell>
          <cell r="E1974" t="str">
            <v>AR B1068/1</v>
          </cell>
          <cell r="F1974" t="str">
            <v>AR A134/5</v>
          </cell>
          <cell r="G1974" t="str">
            <v>AR A134/4</v>
          </cell>
          <cell r="H1974" t="str">
            <v>AR A1071/1</v>
          </cell>
          <cell r="I1974" t="str">
            <v>AR A1071/2</v>
          </cell>
          <cell r="J1974" t="str">
            <v>AR A1071/3</v>
          </cell>
          <cell r="K1974" t="str">
            <v>AR A1071/4</v>
          </cell>
          <cell r="L1974" t="str">
            <v>AR A1071/5</v>
          </cell>
          <cell r="M1974" t="str">
            <v>AR A1071/6</v>
          </cell>
          <cell r="N1974" t="str">
            <v>AR A1071/7</v>
          </cell>
          <cell r="O1974" t="str">
            <v>AR A1071/8</v>
          </cell>
          <cell r="P1974" t="str">
            <v>AR A1071/9</v>
          </cell>
          <cell r="Q1974" t="str">
            <v>AR A1071/10</v>
          </cell>
          <cell r="R1974" t="str">
            <v>AR A1214</v>
          </cell>
          <cell r="S1974">
            <v>0</v>
          </cell>
          <cell r="T1974">
            <v>0</v>
          </cell>
          <cell r="U1974">
            <v>0</v>
          </cell>
        </row>
        <row r="1975">
          <cell r="B1975" t="str">
            <v>C03</v>
          </cell>
          <cell r="C1975" t="str">
            <v>AR 7</v>
          </cell>
          <cell r="D1975" t="str">
            <v>AR A1071/2</v>
          </cell>
          <cell r="E1975" t="str">
            <v>AR A1071/3</v>
          </cell>
          <cell r="F1975" t="str">
            <v>AR A1071/4</v>
          </cell>
          <cell r="G1975" t="str">
            <v>AR A1071/5</v>
          </cell>
          <cell r="H1975" t="str">
            <v>AR A1071/6</v>
          </cell>
          <cell r="I1975" t="str">
            <v>AR A1071/7</v>
          </cell>
          <cell r="J1975" t="str">
            <v>AR A1071/8</v>
          </cell>
          <cell r="K1975" t="str">
            <v>AR A1071/9</v>
          </cell>
          <cell r="L1975" t="str">
            <v>AR A1071/10</v>
          </cell>
          <cell r="M1975" t="str">
            <v>AR A1214</v>
          </cell>
          <cell r="N1975">
            <v>0</v>
          </cell>
          <cell r="O1975">
            <v>0</v>
          </cell>
          <cell r="P1975">
            <v>0</v>
          </cell>
          <cell r="Q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0</v>
          </cell>
        </row>
        <row r="1976">
          <cell r="B1976" t="str">
            <v>C03</v>
          </cell>
          <cell r="C1976" t="str">
            <v>AR 7</v>
          </cell>
          <cell r="D1976" t="str">
            <v>AR A1071/2</v>
          </cell>
          <cell r="E1976" t="str">
            <v>AR A1071/3</v>
          </cell>
          <cell r="F1976" t="str">
            <v>AR A1071/4</v>
          </cell>
          <cell r="G1976" t="str">
            <v>AR A1071/5</v>
          </cell>
          <cell r="H1976" t="str">
            <v>AR A1071/6</v>
          </cell>
          <cell r="I1976" t="str">
            <v>AR A1071/7</v>
          </cell>
          <cell r="J1976" t="str">
            <v>AR A1071/8</v>
          </cell>
          <cell r="K1976" t="str">
            <v>AR A1071/9</v>
          </cell>
          <cell r="L1976" t="str">
            <v>AR A1071/10</v>
          </cell>
          <cell r="M1976" t="str">
            <v>AR A1214</v>
          </cell>
          <cell r="N1976">
            <v>0</v>
          </cell>
          <cell r="O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0</v>
          </cell>
        </row>
        <row r="1977">
          <cell r="B1977" t="str">
            <v>C02</v>
          </cell>
          <cell r="C1977" t="str">
            <v>AR 7</v>
          </cell>
          <cell r="D1977" t="str">
            <v>AR A1071/2</v>
          </cell>
          <cell r="E1977" t="str">
            <v>AR A1071/3</v>
          </cell>
          <cell r="F1977" t="str">
            <v>AR A1071/4</v>
          </cell>
          <cell r="G1977" t="str">
            <v>AR A1071/5</v>
          </cell>
          <cell r="H1977" t="str">
            <v>AR A1071/6</v>
          </cell>
          <cell r="I1977" t="str">
            <v>AR A1071/7</v>
          </cell>
          <cell r="J1977" t="str">
            <v>AR A1071/8</v>
          </cell>
          <cell r="K1977" t="str">
            <v>AR A1071/9</v>
          </cell>
          <cell r="L1977" t="str">
            <v>AR A1071/10</v>
          </cell>
          <cell r="M1977" t="str">
            <v>AR A1214</v>
          </cell>
          <cell r="N1977">
            <v>0</v>
          </cell>
          <cell r="O1977">
            <v>0</v>
          </cell>
          <cell r="P1977">
            <v>0</v>
          </cell>
          <cell r="Q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0</v>
          </cell>
        </row>
        <row r="1978">
          <cell r="B1978" t="str">
            <v>C02</v>
          </cell>
          <cell r="C1978" t="str">
            <v>AR 7</v>
          </cell>
          <cell r="D1978" t="str">
            <v>AR A1071/2</v>
          </cell>
          <cell r="E1978" t="str">
            <v>AR A1071/3</v>
          </cell>
          <cell r="F1978" t="str">
            <v>AR A1071/4</v>
          </cell>
          <cell r="G1978" t="str">
            <v>AR A1071/5</v>
          </cell>
          <cell r="H1978" t="str">
            <v>AR A1071/6</v>
          </cell>
          <cell r="I1978" t="str">
            <v>AR A1071/7</v>
          </cell>
          <cell r="J1978" t="str">
            <v>AR A1071/8</v>
          </cell>
          <cell r="K1978" t="str">
            <v>AR A1071/9</v>
          </cell>
          <cell r="L1978" t="str">
            <v>AR A1071/10</v>
          </cell>
          <cell r="M1978" t="str">
            <v>AR A1214</v>
          </cell>
          <cell r="N1978">
            <v>0</v>
          </cell>
          <cell r="O1978">
            <v>0</v>
          </cell>
          <cell r="P1978">
            <v>0</v>
          </cell>
          <cell r="Q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</row>
        <row r="1979">
          <cell r="B1979" t="str">
            <v>AP24</v>
          </cell>
          <cell r="C1979" t="str">
            <v>AR 8</v>
          </cell>
          <cell r="D1979" t="str">
            <v>AR 9</v>
          </cell>
          <cell r="E1979" t="str">
            <v>AR A1071/3</v>
          </cell>
          <cell r="F1979" t="str">
            <v>AR A1071/4</v>
          </cell>
          <cell r="G1979" t="str">
            <v>AR A1071/5</v>
          </cell>
          <cell r="H1979" t="str">
            <v>AR A1071/6</v>
          </cell>
          <cell r="I1979" t="str">
            <v>AR A1071/7</v>
          </cell>
          <cell r="J1979" t="str">
            <v>AR A1071/8</v>
          </cell>
          <cell r="K1979" t="str">
            <v>AR A1071/9</v>
          </cell>
          <cell r="L1979" t="str">
            <v>AR A1071/10</v>
          </cell>
          <cell r="M1979" t="str">
            <v>AR A1214</v>
          </cell>
          <cell r="N1979">
            <v>0</v>
          </cell>
          <cell r="O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0</v>
          </cell>
        </row>
        <row r="1980">
          <cell r="B1980" t="str">
            <v>AP24</v>
          </cell>
          <cell r="C1980" t="str">
            <v>AR 8</v>
          </cell>
          <cell r="D1980" t="str">
            <v>AR 9</v>
          </cell>
          <cell r="E1980" t="str">
            <v>AR A1071/3</v>
          </cell>
          <cell r="F1980" t="str">
            <v>AR A1071/4</v>
          </cell>
          <cell r="G1980" t="str">
            <v>AR A1071/5</v>
          </cell>
          <cell r="H1980" t="str">
            <v>AR A1071/6</v>
          </cell>
          <cell r="I1980" t="str">
            <v>AR A1071/7</v>
          </cell>
          <cell r="J1980" t="str">
            <v>AR A1071/8</v>
          </cell>
          <cell r="K1980" t="str">
            <v>AR A1071/9</v>
          </cell>
          <cell r="L1980" t="str">
            <v>AR A1071/10</v>
          </cell>
          <cell r="M1980" t="str">
            <v>AR A1214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0</v>
          </cell>
        </row>
      </sheetData>
      <sheetData sheetId="21">
        <row r="3">
          <cell r="A3" t="str">
            <v>Access Route</v>
          </cell>
          <cell r="B3" t="str">
            <v>Total AR Flows</v>
          </cell>
          <cell r="C3" t="str">
            <v>Max Daily Flows</v>
          </cell>
          <cell r="D3" t="str">
            <v>Average Weekday Flows</v>
          </cell>
          <cell r="E3">
            <v>0</v>
          </cell>
          <cell r="F3">
            <v>0</v>
          </cell>
          <cell r="G3">
            <v>0</v>
          </cell>
          <cell r="H3" t="str">
            <v>No. of Weeks with AR Flows</v>
          </cell>
          <cell r="I3">
            <v>0</v>
          </cell>
          <cell r="J3">
            <v>0</v>
          </cell>
          <cell r="K3">
            <v>0</v>
          </cell>
          <cell r="L3" t="str">
            <v>Annual Construction Flows</v>
          </cell>
          <cell r="M3">
            <v>0</v>
          </cell>
          <cell r="N3">
            <v>0</v>
          </cell>
          <cell r="O3">
            <v>0</v>
          </cell>
          <cell r="P3" t="str">
            <v>Highest Yearly Flow</v>
          </cell>
          <cell r="Q3">
            <v>0</v>
          </cell>
        </row>
        <row r="4">
          <cell r="A4">
            <v>0</v>
          </cell>
          <cell r="B4">
            <v>0</v>
          </cell>
          <cell r="C4">
            <v>0</v>
          </cell>
          <cell r="D4" t="str">
            <v>Year 1</v>
          </cell>
          <cell r="E4" t="str">
            <v>Year 2</v>
          </cell>
          <cell r="F4" t="str">
            <v>Year 3</v>
          </cell>
          <cell r="G4" t="str">
            <v>Year 4</v>
          </cell>
          <cell r="H4" t="str">
            <v>Year 1</v>
          </cell>
          <cell r="I4" t="str">
            <v>Year 2</v>
          </cell>
          <cell r="J4" t="str">
            <v>Year 3</v>
          </cell>
          <cell r="K4" t="str">
            <v>Year 4</v>
          </cell>
          <cell r="L4" t="str">
            <v>Year 1</v>
          </cell>
          <cell r="M4" t="str">
            <v>Year 2</v>
          </cell>
          <cell r="N4" t="str">
            <v>Year 3</v>
          </cell>
          <cell r="O4" t="str">
            <v>Year 4</v>
          </cell>
          <cell r="P4" t="str">
            <v>Year</v>
          </cell>
          <cell r="Q4" t="str">
            <v>Flow</v>
          </cell>
        </row>
        <row r="5">
          <cell r="A5" t="str">
            <v>AP1</v>
          </cell>
          <cell r="B5">
            <v>1173</v>
          </cell>
          <cell r="C5">
            <v>64.359999999999985</v>
          </cell>
          <cell r="D5">
            <v>13.818181818181818</v>
          </cell>
          <cell r="E5">
            <v>0</v>
          </cell>
          <cell r="F5">
            <v>41.3</v>
          </cell>
          <cell r="G5">
            <v>0</v>
          </cell>
          <cell r="H5">
            <v>11</v>
          </cell>
          <cell r="I5">
            <v>0</v>
          </cell>
          <cell r="J5">
            <v>2</v>
          </cell>
          <cell r="K5">
            <v>0</v>
          </cell>
          <cell r="L5">
            <v>760</v>
          </cell>
          <cell r="M5">
            <v>0</v>
          </cell>
          <cell r="N5">
            <v>412.99999999999994</v>
          </cell>
          <cell r="O5">
            <v>0</v>
          </cell>
          <cell r="P5" t="str">
            <v>Year 1</v>
          </cell>
          <cell r="Q5">
            <v>760</v>
          </cell>
        </row>
        <row r="6">
          <cell r="A6" t="str">
            <v>AP2</v>
          </cell>
          <cell r="B6">
            <v>1192.0000000000002</v>
          </cell>
          <cell r="C6">
            <v>67.440000000000012</v>
          </cell>
          <cell r="D6">
            <v>11.830769230769231</v>
          </cell>
          <cell r="E6">
            <v>0</v>
          </cell>
          <cell r="F6">
            <v>28.200000000000006</v>
          </cell>
          <cell r="G6">
            <v>0</v>
          </cell>
          <cell r="H6">
            <v>13</v>
          </cell>
          <cell r="I6">
            <v>0</v>
          </cell>
          <cell r="J6">
            <v>3</v>
          </cell>
          <cell r="K6">
            <v>0</v>
          </cell>
          <cell r="L6">
            <v>769.00000000000011</v>
          </cell>
          <cell r="M6">
            <v>0</v>
          </cell>
          <cell r="N6">
            <v>423.00000000000006</v>
          </cell>
          <cell r="O6">
            <v>0</v>
          </cell>
          <cell r="P6" t="str">
            <v>Year 1</v>
          </cell>
          <cell r="Q6">
            <v>769.00000000000011</v>
          </cell>
        </row>
        <row r="7">
          <cell r="A7" t="str">
            <v>AP3</v>
          </cell>
          <cell r="B7">
            <v>2880</v>
          </cell>
          <cell r="C7">
            <v>189.90000000000003</v>
          </cell>
          <cell r="D7">
            <v>19.588235294117645</v>
          </cell>
          <cell r="E7">
            <v>0</v>
          </cell>
          <cell r="F7">
            <v>40.500000000000007</v>
          </cell>
          <cell r="G7">
            <v>0</v>
          </cell>
          <cell r="H7">
            <v>17</v>
          </cell>
          <cell r="I7">
            <v>0</v>
          </cell>
          <cell r="J7">
            <v>6</v>
          </cell>
          <cell r="K7">
            <v>0</v>
          </cell>
          <cell r="L7">
            <v>1664.9999999999998</v>
          </cell>
          <cell r="M7">
            <v>0</v>
          </cell>
          <cell r="N7">
            <v>1215.0000000000002</v>
          </cell>
          <cell r="O7">
            <v>0</v>
          </cell>
          <cell r="P7" t="str">
            <v>Year 1</v>
          </cell>
          <cell r="Q7">
            <v>1664.9999999999998</v>
          </cell>
        </row>
        <row r="8">
          <cell r="A8" t="str">
            <v>AP4</v>
          </cell>
          <cell r="B8">
            <v>2350</v>
          </cell>
          <cell r="C8">
            <v>57.480000000000004</v>
          </cell>
          <cell r="D8">
            <v>20.585714285714285</v>
          </cell>
          <cell r="E8">
            <v>0</v>
          </cell>
          <cell r="F8">
            <v>30.300000000000004</v>
          </cell>
          <cell r="G8">
            <v>0</v>
          </cell>
          <cell r="H8">
            <v>14</v>
          </cell>
          <cell r="I8">
            <v>0</v>
          </cell>
          <cell r="J8">
            <v>6</v>
          </cell>
          <cell r="K8">
            <v>0</v>
          </cell>
          <cell r="L8">
            <v>1441</v>
          </cell>
          <cell r="M8">
            <v>0</v>
          </cell>
          <cell r="N8">
            <v>909.00000000000011</v>
          </cell>
          <cell r="O8">
            <v>0</v>
          </cell>
          <cell r="P8" t="str">
            <v>Year 1</v>
          </cell>
          <cell r="Q8">
            <v>1441</v>
          </cell>
        </row>
        <row r="9">
          <cell r="A9" t="str">
            <v>AP5</v>
          </cell>
          <cell r="B9">
            <v>2104</v>
          </cell>
          <cell r="C9">
            <v>73.559999999999988</v>
          </cell>
          <cell r="D9">
            <v>18.240000000000002</v>
          </cell>
          <cell r="E9">
            <v>0</v>
          </cell>
          <cell r="F9">
            <v>29.439999999999998</v>
          </cell>
          <cell r="G9">
            <v>0</v>
          </cell>
          <cell r="H9">
            <v>15</v>
          </cell>
          <cell r="I9">
            <v>0</v>
          </cell>
          <cell r="J9">
            <v>5</v>
          </cell>
          <cell r="K9">
            <v>0</v>
          </cell>
          <cell r="L9">
            <v>1368</v>
          </cell>
          <cell r="M9">
            <v>0</v>
          </cell>
          <cell r="N9">
            <v>735.99999999999989</v>
          </cell>
          <cell r="O9">
            <v>0</v>
          </cell>
          <cell r="P9" t="str">
            <v>Year 1</v>
          </cell>
          <cell r="Q9">
            <v>1368</v>
          </cell>
        </row>
        <row r="10">
          <cell r="A10" t="str">
            <v>AP6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 t="str">
            <v>n/a</v>
          </cell>
          <cell r="Q10">
            <v>0</v>
          </cell>
        </row>
        <row r="11">
          <cell r="A11" t="str">
            <v>AP7</v>
          </cell>
          <cell r="B11">
            <v>1480</v>
          </cell>
          <cell r="C11">
            <v>112.96</v>
          </cell>
          <cell r="D11">
            <v>13.733333333333334</v>
          </cell>
          <cell r="E11">
            <v>0</v>
          </cell>
          <cell r="F11">
            <v>65.599999999999994</v>
          </cell>
          <cell r="G11">
            <v>0</v>
          </cell>
          <cell r="H11">
            <v>12</v>
          </cell>
          <cell r="I11">
            <v>0</v>
          </cell>
          <cell r="J11">
            <v>2</v>
          </cell>
          <cell r="K11">
            <v>0</v>
          </cell>
          <cell r="L11">
            <v>824</v>
          </cell>
          <cell r="M11">
            <v>0</v>
          </cell>
          <cell r="N11">
            <v>656</v>
          </cell>
          <cell r="O11">
            <v>0</v>
          </cell>
          <cell r="P11" t="str">
            <v>Year 1</v>
          </cell>
          <cell r="Q11">
            <v>824</v>
          </cell>
        </row>
        <row r="12">
          <cell r="A12" t="str">
            <v>AP8</v>
          </cell>
          <cell r="B12">
            <v>440</v>
          </cell>
          <cell r="C12">
            <v>28.119999999999997</v>
          </cell>
          <cell r="D12">
            <v>5.9777777777777779</v>
          </cell>
          <cell r="E12">
            <v>0</v>
          </cell>
          <cell r="F12">
            <v>17.100000000000001</v>
          </cell>
          <cell r="G12">
            <v>0</v>
          </cell>
          <cell r="H12">
            <v>9</v>
          </cell>
          <cell r="I12">
            <v>0</v>
          </cell>
          <cell r="J12">
            <v>2</v>
          </cell>
          <cell r="K12">
            <v>0</v>
          </cell>
          <cell r="L12">
            <v>269</v>
          </cell>
          <cell r="M12">
            <v>0</v>
          </cell>
          <cell r="N12">
            <v>171</v>
          </cell>
          <cell r="O12">
            <v>0</v>
          </cell>
          <cell r="P12" t="str">
            <v>Year 1</v>
          </cell>
          <cell r="Q12">
            <v>269</v>
          </cell>
        </row>
        <row r="13">
          <cell r="A13" t="str">
            <v>AP9</v>
          </cell>
          <cell r="B13">
            <v>428</v>
          </cell>
          <cell r="C13">
            <v>38.239999999999995</v>
          </cell>
          <cell r="D13">
            <v>11.733333333333333</v>
          </cell>
          <cell r="E13">
            <v>0</v>
          </cell>
          <cell r="F13">
            <v>25.199999999999996</v>
          </cell>
          <cell r="G13">
            <v>0</v>
          </cell>
          <cell r="H13">
            <v>3</v>
          </cell>
          <cell r="I13">
            <v>0</v>
          </cell>
          <cell r="J13">
            <v>2</v>
          </cell>
          <cell r="K13">
            <v>0</v>
          </cell>
          <cell r="L13">
            <v>176</v>
          </cell>
          <cell r="M13">
            <v>0</v>
          </cell>
          <cell r="N13">
            <v>251.99999999999997</v>
          </cell>
          <cell r="O13">
            <v>0</v>
          </cell>
          <cell r="P13" t="str">
            <v>Year 3</v>
          </cell>
          <cell r="Q13">
            <v>251.99999999999997</v>
          </cell>
        </row>
        <row r="14">
          <cell r="A14" t="str">
            <v>AP10</v>
          </cell>
          <cell r="B14">
            <v>1850.9999999999989</v>
          </cell>
          <cell r="C14">
            <v>50.04</v>
          </cell>
          <cell r="D14">
            <v>15.900740740740741</v>
          </cell>
          <cell r="E14">
            <v>5.1426984126984161</v>
          </cell>
          <cell r="F14">
            <v>32.700000000000003</v>
          </cell>
          <cell r="G14">
            <v>0</v>
          </cell>
          <cell r="H14">
            <v>6</v>
          </cell>
          <cell r="I14">
            <v>28</v>
          </cell>
          <cell r="J14">
            <v>4</v>
          </cell>
          <cell r="K14">
            <v>0</v>
          </cell>
          <cell r="L14">
            <v>477.02222222222224</v>
          </cell>
          <cell r="M14">
            <v>719.97777777777821</v>
          </cell>
          <cell r="N14">
            <v>654</v>
          </cell>
          <cell r="O14">
            <v>0</v>
          </cell>
          <cell r="P14" t="str">
            <v>Year 2</v>
          </cell>
          <cell r="Q14">
            <v>719.97777777777821</v>
          </cell>
        </row>
        <row r="15">
          <cell r="A15" t="str">
            <v>AP11</v>
          </cell>
          <cell r="B15">
            <v>1108</v>
          </cell>
          <cell r="C15">
            <v>57.2</v>
          </cell>
          <cell r="D15">
            <v>12.839999999999998</v>
          </cell>
          <cell r="E15">
            <v>0</v>
          </cell>
          <cell r="F15">
            <v>31.06666666666667</v>
          </cell>
          <cell r="G15">
            <v>0</v>
          </cell>
          <cell r="H15">
            <v>10</v>
          </cell>
          <cell r="I15">
            <v>0</v>
          </cell>
          <cell r="J15">
            <v>3</v>
          </cell>
          <cell r="K15">
            <v>0</v>
          </cell>
          <cell r="L15">
            <v>641.99999999999989</v>
          </cell>
          <cell r="M15">
            <v>0</v>
          </cell>
          <cell r="N15">
            <v>466</v>
          </cell>
          <cell r="O15">
            <v>0</v>
          </cell>
          <cell r="P15" t="str">
            <v>Year 1</v>
          </cell>
          <cell r="Q15">
            <v>641.99999999999989</v>
          </cell>
        </row>
        <row r="16">
          <cell r="A16" t="str">
            <v>AP12</v>
          </cell>
          <cell r="B16">
            <v>1983.9999999999991</v>
          </cell>
          <cell r="C16">
            <v>77.454999999999998</v>
          </cell>
          <cell r="D16">
            <v>26.9</v>
          </cell>
          <cell r="E16">
            <v>4.3411764705882367</v>
          </cell>
          <cell r="F16">
            <v>47.2</v>
          </cell>
          <cell r="G16">
            <v>0</v>
          </cell>
          <cell r="H16">
            <v>4</v>
          </cell>
          <cell r="I16">
            <v>34</v>
          </cell>
          <cell r="J16">
            <v>3</v>
          </cell>
          <cell r="K16">
            <v>0</v>
          </cell>
          <cell r="L16">
            <v>538</v>
          </cell>
          <cell r="M16">
            <v>738.00000000000023</v>
          </cell>
          <cell r="N16">
            <v>708</v>
          </cell>
          <cell r="O16">
            <v>0</v>
          </cell>
          <cell r="P16" t="str">
            <v>Year 2</v>
          </cell>
          <cell r="Q16">
            <v>738.00000000000023</v>
          </cell>
        </row>
        <row r="17">
          <cell r="A17" t="str">
            <v>AP13</v>
          </cell>
          <cell r="B17">
            <v>1181.0000000000011</v>
          </cell>
          <cell r="C17">
            <v>87.64</v>
          </cell>
          <cell r="D17">
            <v>11.599999999999998</v>
          </cell>
          <cell r="E17">
            <v>2.3857142857142843</v>
          </cell>
          <cell r="F17">
            <v>49.900000000000006</v>
          </cell>
          <cell r="G17">
            <v>0</v>
          </cell>
          <cell r="H17">
            <v>6</v>
          </cell>
          <cell r="I17">
            <v>28</v>
          </cell>
          <cell r="J17">
            <v>2</v>
          </cell>
          <cell r="K17">
            <v>0</v>
          </cell>
          <cell r="L17">
            <v>347.99999999999994</v>
          </cell>
          <cell r="M17">
            <v>333.99999999999983</v>
          </cell>
          <cell r="N17">
            <v>499.00000000000006</v>
          </cell>
          <cell r="O17">
            <v>0</v>
          </cell>
          <cell r="P17" t="str">
            <v>Year 3</v>
          </cell>
          <cell r="Q17">
            <v>499.00000000000006</v>
          </cell>
        </row>
        <row r="18">
          <cell r="A18" t="str">
            <v>AP14</v>
          </cell>
          <cell r="B18">
            <v>3062.9999999999991</v>
          </cell>
          <cell r="C18">
            <v>124.6</v>
          </cell>
          <cell r="D18">
            <v>17.8</v>
          </cell>
          <cell r="E18">
            <v>9.1437499999999936</v>
          </cell>
          <cell r="F18">
            <v>48.85</v>
          </cell>
          <cell r="G18">
            <v>0</v>
          </cell>
          <cell r="H18">
            <v>7</v>
          </cell>
          <cell r="I18">
            <v>32</v>
          </cell>
          <cell r="J18">
            <v>4</v>
          </cell>
          <cell r="K18">
            <v>0</v>
          </cell>
          <cell r="L18">
            <v>623</v>
          </cell>
          <cell r="M18">
            <v>1462.9999999999989</v>
          </cell>
          <cell r="N18">
            <v>977</v>
          </cell>
          <cell r="O18">
            <v>0</v>
          </cell>
          <cell r="P18" t="str">
            <v>Year 2</v>
          </cell>
          <cell r="Q18">
            <v>1462.9999999999989</v>
          </cell>
        </row>
        <row r="19">
          <cell r="A19" t="str">
            <v>AP15</v>
          </cell>
          <cell r="B19">
            <v>206</v>
          </cell>
          <cell r="C19">
            <v>24.5</v>
          </cell>
          <cell r="D19">
            <v>0</v>
          </cell>
          <cell r="E19">
            <v>8.24</v>
          </cell>
          <cell r="F19">
            <v>0</v>
          </cell>
          <cell r="G19">
            <v>0</v>
          </cell>
          <cell r="H19">
            <v>0</v>
          </cell>
          <cell r="I19">
            <v>5</v>
          </cell>
          <cell r="J19">
            <v>0</v>
          </cell>
          <cell r="K19">
            <v>0</v>
          </cell>
          <cell r="L19">
            <v>0</v>
          </cell>
          <cell r="M19">
            <v>206</v>
          </cell>
          <cell r="N19">
            <v>0</v>
          </cell>
          <cell r="O19">
            <v>0</v>
          </cell>
          <cell r="P19" t="str">
            <v>Year 2</v>
          </cell>
          <cell r="Q19">
            <v>206</v>
          </cell>
        </row>
        <row r="20">
          <cell r="A20" t="str">
            <v>AP16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 t="str">
            <v>n/a</v>
          </cell>
          <cell r="Q20">
            <v>0</v>
          </cell>
        </row>
        <row r="21">
          <cell r="A21" t="str">
            <v>AP17</v>
          </cell>
          <cell r="B21">
            <v>92</v>
          </cell>
          <cell r="C21">
            <v>13.1</v>
          </cell>
          <cell r="D21">
            <v>0</v>
          </cell>
          <cell r="E21">
            <v>3.6799999999999997</v>
          </cell>
          <cell r="F21">
            <v>0</v>
          </cell>
          <cell r="G21">
            <v>0</v>
          </cell>
          <cell r="H21">
            <v>0</v>
          </cell>
          <cell r="I21">
            <v>5</v>
          </cell>
          <cell r="J21">
            <v>0</v>
          </cell>
          <cell r="K21">
            <v>0</v>
          </cell>
          <cell r="L21">
            <v>0</v>
          </cell>
          <cell r="M21">
            <v>92</v>
          </cell>
          <cell r="N21">
            <v>0</v>
          </cell>
          <cell r="O21">
            <v>0</v>
          </cell>
          <cell r="P21" t="str">
            <v>Year 2</v>
          </cell>
          <cell r="Q21">
            <v>92</v>
          </cell>
        </row>
        <row r="22">
          <cell r="A22" t="str">
            <v>AP18</v>
          </cell>
          <cell r="B22">
            <v>105</v>
          </cell>
          <cell r="C22">
            <v>10.8</v>
          </cell>
          <cell r="D22">
            <v>0</v>
          </cell>
          <cell r="E22">
            <v>5.25</v>
          </cell>
          <cell r="F22">
            <v>0</v>
          </cell>
          <cell r="G22">
            <v>0</v>
          </cell>
          <cell r="H22">
            <v>0</v>
          </cell>
          <cell r="I22">
            <v>4</v>
          </cell>
          <cell r="J22">
            <v>0</v>
          </cell>
          <cell r="K22">
            <v>0</v>
          </cell>
          <cell r="L22">
            <v>0</v>
          </cell>
          <cell r="M22">
            <v>105</v>
          </cell>
          <cell r="N22">
            <v>0</v>
          </cell>
          <cell r="O22">
            <v>0</v>
          </cell>
          <cell r="P22" t="str">
            <v>Year 2</v>
          </cell>
          <cell r="Q22">
            <v>105</v>
          </cell>
        </row>
        <row r="23">
          <cell r="A23" t="str">
            <v>AP19</v>
          </cell>
          <cell r="B23">
            <v>1328.0000000000005</v>
          </cell>
          <cell r="C23">
            <v>54.36</v>
          </cell>
          <cell r="D23">
            <v>11.333333333333332</v>
          </cell>
          <cell r="E23">
            <v>2.8709677419354813</v>
          </cell>
          <cell r="F23">
            <v>27.15</v>
          </cell>
          <cell r="G23">
            <v>0</v>
          </cell>
          <cell r="H23">
            <v>6</v>
          </cell>
          <cell r="I23">
            <v>31</v>
          </cell>
          <cell r="J23">
            <v>4</v>
          </cell>
          <cell r="K23">
            <v>0</v>
          </cell>
          <cell r="L23">
            <v>340</v>
          </cell>
          <cell r="M23">
            <v>444.9999999999996</v>
          </cell>
          <cell r="N23">
            <v>543</v>
          </cell>
          <cell r="O23">
            <v>0</v>
          </cell>
          <cell r="P23" t="str">
            <v>Year 3</v>
          </cell>
          <cell r="Q23">
            <v>543</v>
          </cell>
        </row>
        <row r="24">
          <cell r="A24" t="str">
            <v>AP20</v>
          </cell>
          <cell r="B24">
            <v>703.99999999999977</v>
          </cell>
          <cell r="C24">
            <v>49.64</v>
          </cell>
          <cell r="D24">
            <v>15.2</v>
          </cell>
          <cell r="E24">
            <v>1.1928571428571417</v>
          </cell>
          <cell r="F24">
            <v>30.9</v>
          </cell>
          <cell r="G24">
            <v>0</v>
          </cell>
          <cell r="H24">
            <v>3</v>
          </cell>
          <cell r="I24">
            <v>28</v>
          </cell>
          <cell r="J24">
            <v>2</v>
          </cell>
          <cell r="K24">
            <v>0</v>
          </cell>
          <cell r="L24">
            <v>228</v>
          </cell>
          <cell r="M24">
            <v>166.99999999999986</v>
          </cell>
          <cell r="N24">
            <v>309</v>
          </cell>
          <cell r="O24">
            <v>0</v>
          </cell>
          <cell r="P24" t="str">
            <v>Year 3</v>
          </cell>
          <cell r="Q24">
            <v>309</v>
          </cell>
        </row>
        <row r="25">
          <cell r="A25" t="str">
            <v>AP21</v>
          </cell>
          <cell r="B25">
            <v>701.00000000000011</v>
          </cell>
          <cell r="C25">
            <v>22.605426356589145</v>
          </cell>
          <cell r="D25">
            <v>6.3333333333333339</v>
          </cell>
          <cell r="E25">
            <v>3.2814814814814808</v>
          </cell>
          <cell r="F25">
            <v>16.3</v>
          </cell>
          <cell r="G25">
            <v>0</v>
          </cell>
          <cell r="H25">
            <v>3</v>
          </cell>
          <cell r="I25">
            <v>27</v>
          </cell>
          <cell r="J25">
            <v>2</v>
          </cell>
          <cell r="K25">
            <v>0</v>
          </cell>
          <cell r="L25">
            <v>95</v>
          </cell>
          <cell r="M25">
            <v>442.99999999999989</v>
          </cell>
          <cell r="N25">
            <v>163</v>
          </cell>
          <cell r="O25">
            <v>0</v>
          </cell>
          <cell r="P25" t="str">
            <v>Year 2</v>
          </cell>
          <cell r="Q25">
            <v>442.99999999999989</v>
          </cell>
        </row>
        <row r="26">
          <cell r="A26" t="str">
            <v>AP22</v>
          </cell>
          <cell r="B26">
            <v>647</v>
          </cell>
          <cell r="C26">
            <v>20.68</v>
          </cell>
          <cell r="D26">
            <v>5.4666666666666668</v>
          </cell>
          <cell r="E26">
            <v>2.971428571428572</v>
          </cell>
          <cell r="F26">
            <v>14.9</v>
          </cell>
          <cell r="G26">
            <v>0</v>
          </cell>
          <cell r="H26">
            <v>3</v>
          </cell>
          <cell r="I26">
            <v>28</v>
          </cell>
          <cell r="J26">
            <v>2</v>
          </cell>
          <cell r="K26">
            <v>0</v>
          </cell>
          <cell r="L26">
            <v>82</v>
          </cell>
          <cell r="M26">
            <v>416.00000000000006</v>
          </cell>
          <cell r="N26">
            <v>149</v>
          </cell>
          <cell r="O26">
            <v>0</v>
          </cell>
          <cell r="P26" t="str">
            <v>Year 2</v>
          </cell>
          <cell r="Q26">
            <v>416.00000000000006</v>
          </cell>
        </row>
        <row r="27">
          <cell r="A27" t="str">
            <v>AP23</v>
          </cell>
          <cell r="B27">
            <v>623.99999999999989</v>
          </cell>
          <cell r="C27">
            <v>31.639999999999997</v>
          </cell>
          <cell r="D27">
            <v>9.7333333333333325</v>
          </cell>
          <cell r="E27">
            <v>1.8499999999999992</v>
          </cell>
          <cell r="F27">
            <v>21.9</v>
          </cell>
          <cell r="G27">
            <v>0</v>
          </cell>
          <cell r="H27">
            <v>3</v>
          </cell>
          <cell r="I27">
            <v>28</v>
          </cell>
          <cell r="J27">
            <v>2</v>
          </cell>
          <cell r="K27">
            <v>0</v>
          </cell>
          <cell r="L27">
            <v>146</v>
          </cell>
          <cell r="M27">
            <v>258.99999999999989</v>
          </cell>
          <cell r="N27">
            <v>219</v>
          </cell>
          <cell r="O27">
            <v>0</v>
          </cell>
          <cell r="P27" t="str">
            <v>Year 2</v>
          </cell>
          <cell r="Q27">
            <v>258.99999999999989</v>
          </cell>
        </row>
        <row r="28">
          <cell r="A28" t="str">
            <v>AP24</v>
          </cell>
          <cell r="B28">
            <v>4680.9999999999955</v>
          </cell>
          <cell r="C28">
            <v>66</v>
          </cell>
          <cell r="D28">
            <v>9.7936507936507908</v>
          </cell>
          <cell r="E28">
            <v>24.15</v>
          </cell>
          <cell r="F28">
            <v>8.6819819819819788</v>
          </cell>
          <cell r="G28">
            <v>3.2714285714285709</v>
          </cell>
          <cell r="H28">
            <v>21</v>
          </cell>
          <cell r="I28">
            <v>16</v>
          </cell>
          <cell r="J28">
            <v>37</v>
          </cell>
          <cell r="K28">
            <v>7</v>
          </cell>
          <cell r="L28">
            <v>1028.333333333333</v>
          </cell>
          <cell r="M28">
            <v>1932</v>
          </cell>
          <cell r="N28">
            <v>1606.1666666666661</v>
          </cell>
          <cell r="O28">
            <v>114.49999999999997</v>
          </cell>
          <cell r="P28" t="str">
            <v>Year 2</v>
          </cell>
          <cell r="Q28">
            <v>1932</v>
          </cell>
        </row>
        <row r="29">
          <cell r="A29" t="str">
            <v>C02</v>
          </cell>
          <cell r="B29">
            <v>6193.9999999999955</v>
          </cell>
          <cell r="C29">
            <v>94</v>
          </cell>
          <cell r="D29">
            <v>5.057777777777777</v>
          </cell>
          <cell r="E29">
            <v>22.517241379310345</v>
          </cell>
          <cell r="F29">
            <v>22.137878787878797</v>
          </cell>
          <cell r="G29">
            <v>3.2714285714285709</v>
          </cell>
          <cell r="H29">
            <v>15</v>
          </cell>
          <cell r="I29">
            <v>29</v>
          </cell>
          <cell r="J29">
            <v>22</v>
          </cell>
          <cell r="K29">
            <v>7</v>
          </cell>
          <cell r="L29">
            <v>379.33333333333326</v>
          </cell>
          <cell r="M29">
            <v>3265</v>
          </cell>
          <cell r="N29">
            <v>2435.1666666666679</v>
          </cell>
          <cell r="O29">
            <v>114.49999999999997</v>
          </cell>
          <cell r="P29" t="str">
            <v>Year 2</v>
          </cell>
          <cell r="Q29">
            <v>3265</v>
          </cell>
        </row>
        <row r="30">
          <cell r="A30" t="str">
            <v>C03</v>
          </cell>
          <cell r="B30">
            <v>14904.714285714294</v>
          </cell>
          <cell r="C30">
            <v>174.42857142857142</v>
          </cell>
          <cell r="D30">
            <v>11.955555555555554</v>
          </cell>
          <cell r="E30">
            <v>59.843174603174603</v>
          </cell>
          <cell r="F30">
            <v>8.1088888888888899</v>
          </cell>
          <cell r="G30">
            <v>3.2714285714285709</v>
          </cell>
          <cell r="H30">
            <v>12</v>
          </cell>
          <cell r="I30">
            <v>45</v>
          </cell>
          <cell r="J30">
            <v>15</v>
          </cell>
          <cell r="K30">
            <v>7</v>
          </cell>
          <cell r="L30">
            <v>717.33333333333326</v>
          </cell>
          <cell r="M30">
            <v>13464.714285714286</v>
          </cell>
          <cell r="N30">
            <v>608.16666666666674</v>
          </cell>
          <cell r="O30">
            <v>114.49999999999997</v>
          </cell>
          <cell r="P30" t="str">
            <v>Year 2</v>
          </cell>
          <cell r="Q30">
            <v>13464.714285714286</v>
          </cell>
        </row>
        <row r="31">
          <cell r="A31" t="str">
            <v>C04</v>
          </cell>
          <cell r="B31">
            <v>15831.000000000005</v>
          </cell>
          <cell r="C31">
            <v>179.65714285714287</v>
          </cell>
          <cell r="D31">
            <v>18.19047619047619</v>
          </cell>
          <cell r="E31">
            <v>72.671814671814658</v>
          </cell>
          <cell r="F31">
            <v>6.9717948717948701</v>
          </cell>
          <cell r="G31">
            <v>3.2714285714285709</v>
          </cell>
          <cell r="H31">
            <v>20</v>
          </cell>
          <cell r="I31">
            <v>37</v>
          </cell>
          <cell r="J31">
            <v>13</v>
          </cell>
          <cell r="K31">
            <v>7</v>
          </cell>
          <cell r="L31">
            <v>1819.047619047619</v>
          </cell>
          <cell r="M31">
            <v>13444.285714285712</v>
          </cell>
          <cell r="N31">
            <v>453.16666666666652</v>
          </cell>
          <cell r="O31">
            <v>114.49999999999997</v>
          </cell>
          <cell r="P31" t="str">
            <v>Year 2</v>
          </cell>
          <cell r="Q31">
            <v>13444.285714285712</v>
          </cell>
        </row>
        <row r="32">
          <cell r="A32" t="str">
            <v>C05</v>
          </cell>
          <cell r="B32">
            <v>15831.000000000005</v>
          </cell>
          <cell r="C32">
            <v>179.65714285714287</v>
          </cell>
          <cell r="D32">
            <v>18.19047619047619</v>
          </cell>
          <cell r="E32">
            <v>72.671814671814658</v>
          </cell>
          <cell r="F32">
            <v>6.9717948717948701</v>
          </cell>
          <cell r="G32">
            <v>3.2714285714285709</v>
          </cell>
          <cell r="H32">
            <v>20</v>
          </cell>
          <cell r="I32">
            <v>37</v>
          </cell>
          <cell r="J32">
            <v>13</v>
          </cell>
          <cell r="K32">
            <v>7</v>
          </cell>
          <cell r="L32">
            <v>1819.047619047619</v>
          </cell>
          <cell r="M32">
            <v>13444.285714285712</v>
          </cell>
          <cell r="N32">
            <v>453.16666666666652</v>
          </cell>
          <cell r="O32">
            <v>114.49999999999997</v>
          </cell>
          <cell r="P32" t="str">
            <v>Year 2</v>
          </cell>
          <cell r="Q32">
            <v>13444.285714285712</v>
          </cell>
        </row>
        <row r="33">
          <cell r="A33" t="str">
            <v>C06</v>
          </cell>
          <cell r="B33">
            <v>23762.61904761905</v>
          </cell>
          <cell r="C33">
            <v>194.35238095238097</v>
          </cell>
          <cell r="D33">
            <v>35.738888888888887</v>
          </cell>
          <cell r="E33">
            <v>73.354476190476134</v>
          </cell>
          <cell r="F33">
            <v>13.94358974358974</v>
          </cell>
          <cell r="G33">
            <v>6.5428571428571418</v>
          </cell>
          <cell r="H33">
            <v>24</v>
          </cell>
          <cell r="I33">
            <v>50</v>
          </cell>
          <cell r="J33">
            <v>13</v>
          </cell>
          <cell r="K33">
            <v>7</v>
          </cell>
          <cell r="L33">
            <v>4288.6666666666661</v>
          </cell>
          <cell r="M33">
            <v>18338.619047619035</v>
          </cell>
          <cell r="N33">
            <v>906.33333333333303</v>
          </cell>
          <cell r="O33">
            <v>228.99999999999994</v>
          </cell>
          <cell r="P33" t="str">
            <v>Year 2</v>
          </cell>
          <cell r="Q33">
            <v>18338.619047619035</v>
          </cell>
        </row>
        <row r="34">
          <cell r="A34" t="str">
            <v>AP25</v>
          </cell>
          <cell r="B34">
            <v>8294.6666666666715</v>
          </cell>
          <cell r="C34">
            <v>61.4375</v>
          </cell>
          <cell r="D34">
            <v>9.4172839506172856</v>
          </cell>
          <cell r="E34">
            <v>22.952564102564118</v>
          </cell>
          <cell r="F34">
            <v>6.4908045977011515</v>
          </cell>
          <cell r="G34">
            <v>3.2714285714285709</v>
          </cell>
          <cell r="H34">
            <v>27</v>
          </cell>
          <cell r="I34">
            <v>52</v>
          </cell>
          <cell r="J34">
            <v>29</v>
          </cell>
          <cell r="K34">
            <v>7</v>
          </cell>
          <cell r="L34">
            <v>1271.3333333333335</v>
          </cell>
          <cell r="M34">
            <v>5967.6666666666706</v>
          </cell>
          <cell r="N34">
            <v>941.16666666666697</v>
          </cell>
          <cell r="O34">
            <v>114.49999999999997</v>
          </cell>
          <cell r="P34" t="str">
            <v>Year 2</v>
          </cell>
          <cell r="Q34">
            <v>5967.6666666666706</v>
          </cell>
        </row>
        <row r="35">
          <cell r="A35" t="str">
            <v>AP26</v>
          </cell>
          <cell r="B35">
            <v>1767</v>
          </cell>
          <cell r="C35">
            <v>98.028571428571425</v>
          </cell>
          <cell r="D35">
            <v>11.114285714285712</v>
          </cell>
          <cell r="E35">
            <v>2.2344827586206901</v>
          </cell>
          <cell r="F35">
            <v>44.333333333333329</v>
          </cell>
          <cell r="G35">
            <v>0</v>
          </cell>
          <cell r="H35">
            <v>14</v>
          </cell>
          <cell r="I35">
            <v>29</v>
          </cell>
          <cell r="J35">
            <v>3</v>
          </cell>
          <cell r="K35">
            <v>0</v>
          </cell>
          <cell r="L35">
            <v>777.99999999999989</v>
          </cell>
          <cell r="M35">
            <v>324.00000000000006</v>
          </cell>
          <cell r="N35">
            <v>665</v>
          </cell>
          <cell r="O35">
            <v>0</v>
          </cell>
          <cell r="P35" t="str">
            <v>Year 1</v>
          </cell>
          <cell r="Q35">
            <v>777.99999999999989</v>
          </cell>
        </row>
        <row r="36">
          <cell r="A36" t="str">
            <v>AP27</v>
          </cell>
          <cell r="B36">
            <v>735</v>
          </cell>
          <cell r="C36">
            <v>29.28</v>
          </cell>
          <cell r="D36">
            <v>8.9</v>
          </cell>
          <cell r="E36">
            <v>4.9000000000000004</v>
          </cell>
          <cell r="F36">
            <v>19.2</v>
          </cell>
          <cell r="G36">
            <v>0</v>
          </cell>
          <cell r="H36">
            <v>10</v>
          </cell>
          <cell r="I36">
            <v>4</v>
          </cell>
          <cell r="J36">
            <v>2</v>
          </cell>
          <cell r="K36">
            <v>0</v>
          </cell>
          <cell r="L36">
            <v>445</v>
          </cell>
          <cell r="M36">
            <v>98</v>
          </cell>
          <cell r="N36">
            <v>192</v>
          </cell>
          <cell r="O36">
            <v>0</v>
          </cell>
          <cell r="P36" t="str">
            <v>Year 1</v>
          </cell>
          <cell r="Q36">
            <v>445</v>
          </cell>
        </row>
        <row r="37">
          <cell r="A37" t="str">
            <v>AP28</v>
          </cell>
          <cell r="B37">
            <v>745</v>
          </cell>
          <cell r="C37">
            <v>28.560000000000002</v>
          </cell>
          <cell r="D37">
            <v>5.7333333333333334</v>
          </cell>
          <cell r="E37">
            <v>10.966666666666667</v>
          </cell>
          <cell r="F37">
            <v>15.8</v>
          </cell>
          <cell r="G37">
            <v>0</v>
          </cell>
          <cell r="H37">
            <v>9</v>
          </cell>
          <cell r="I37">
            <v>6</v>
          </cell>
          <cell r="J37">
            <v>2</v>
          </cell>
          <cell r="K37">
            <v>0</v>
          </cell>
          <cell r="L37">
            <v>258</v>
          </cell>
          <cell r="M37">
            <v>329</v>
          </cell>
          <cell r="N37">
            <v>158</v>
          </cell>
          <cell r="O37">
            <v>0</v>
          </cell>
          <cell r="P37" t="str">
            <v>Year 2</v>
          </cell>
          <cell r="Q37">
            <v>329</v>
          </cell>
        </row>
        <row r="38">
          <cell r="A38" t="str">
            <v>AP29</v>
          </cell>
          <cell r="B38">
            <v>1234</v>
          </cell>
          <cell r="C38">
            <v>44.52</v>
          </cell>
          <cell r="D38">
            <v>10.046153846153846</v>
          </cell>
          <cell r="E38">
            <v>5.7</v>
          </cell>
          <cell r="F38">
            <v>23.35</v>
          </cell>
          <cell r="G38">
            <v>0</v>
          </cell>
          <cell r="H38">
            <v>13</v>
          </cell>
          <cell r="I38">
            <v>4</v>
          </cell>
          <cell r="J38">
            <v>4</v>
          </cell>
          <cell r="K38">
            <v>0</v>
          </cell>
          <cell r="L38">
            <v>653</v>
          </cell>
          <cell r="M38">
            <v>114</v>
          </cell>
          <cell r="N38">
            <v>467.00000000000006</v>
          </cell>
          <cell r="O38">
            <v>0</v>
          </cell>
          <cell r="P38" t="str">
            <v>Year 1</v>
          </cell>
          <cell r="Q38">
            <v>653</v>
          </cell>
        </row>
        <row r="39">
          <cell r="A39" t="str">
            <v>AP30</v>
          </cell>
          <cell r="B39">
            <v>505</v>
          </cell>
          <cell r="C39">
            <v>17.84</v>
          </cell>
          <cell r="D39">
            <v>5.5555555555555554</v>
          </cell>
          <cell r="E39">
            <v>5.25</v>
          </cell>
          <cell r="F39">
            <v>15</v>
          </cell>
          <cell r="G39">
            <v>0</v>
          </cell>
          <cell r="H39">
            <v>9</v>
          </cell>
          <cell r="I39">
            <v>4</v>
          </cell>
          <cell r="J39">
            <v>2</v>
          </cell>
          <cell r="K39">
            <v>0</v>
          </cell>
          <cell r="L39">
            <v>250</v>
          </cell>
          <cell r="M39">
            <v>105</v>
          </cell>
          <cell r="N39">
            <v>150</v>
          </cell>
          <cell r="O39">
            <v>0</v>
          </cell>
          <cell r="P39" t="str">
            <v>Year 1</v>
          </cell>
          <cell r="Q39">
            <v>250</v>
          </cell>
        </row>
        <row r="40">
          <cell r="A40" t="str">
            <v>AP31</v>
          </cell>
          <cell r="B40">
            <v>379</v>
          </cell>
          <cell r="C40">
            <v>18.68</v>
          </cell>
          <cell r="D40">
            <v>5.333333333333333</v>
          </cell>
          <cell r="E40">
            <v>0</v>
          </cell>
          <cell r="F40">
            <v>13.9</v>
          </cell>
          <cell r="G40">
            <v>0</v>
          </cell>
          <cell r="H40">
            <v>9</v>
          </cell>
          <cell r="I40">
            <v>0</v>
          </cell>
          <cell r="J40">
            <v>2</v>
          </cell>
          <cell r="K40">
            <v>0</v>
          </cell>
          <cell r="L40">
            <v>239.99999999999997</v>
          </cell>
          <cell r="M40">
            <v>0</v>
          </cell>
          <cell r="N40">
            <v>139</v>
          </cell>
          <cell r="O40">
            <v>0</v>
          </cell>
          <cell r="P40" t="str">
            <v>Year 1</v>
          </cell>
          <cell r="Q40">
            <v>239.99999999999997</v>
          </cell>
        </row>
        <row r="41">
          <cell r="A41" t="str">
            <v>AP32</v>
          </cell>
          <cell r="B41">
            <v>565</v>
          </cell>
          <cell r="C41">
            <v>33.119999999999997</v>
          </cell>
          <cell r="D41">
            <v>6.58</v>
          </cell>
          <cell r="E41">
            <v>0</v>
          </cell>
          <cell r="F41">
            <v>15.733333333333334</v>
          </cell>
          <cell r="G41">
            <v>0</v>
          </cell>
          <cell r="H41">
            <v>10</v>
          </cell>
          <cell r="I41">
            <v>0</v>
          </cell>
          <cell r="J41">
            <v>3</v>
          </cell>
          <cell r="K41">
            <v>0</v>
          </cell>
          <cell r="L41">
            <v>329</v>
          </cell>
          <cell r="M41">
            <v>0</v>
          </cell>
          <cell r="N41">
            <v>236</v>
          </cell>
          <cell r="O41">
            <v>0</v>
          </cell>
          <cell r="P41" t="str">
            <v>Year 1</v>
          </cell>
          <cell r="Q41">
            <v>329</v>
          </cell>
        </row>
        <row r="42">
          <cell r="A42" t="str">
            <v>AP33</v>
          </cell>
          <cell r="B42">
            <v>47035.999999999971</v>
          </cell>
          <cell r="C42">
            <v>234.2</v>
          </cell>
          <cell r="D42">
            <v>81.963298245614027</v>
          </cell>
          <cell r="E42">
            <v>117.32187234042553</v>
          </cell>
          <cell r="F42">
            <v>51.074358974358958</v>
          </cell>
          <cell r="G42">
            <v>16.357142857142854</v>
          </cell>
          <cell r="H42">
            <v>38</v>
          </cell>
          <cell r="I42">
            <v>47</v>
          </cell>
          <cell r="J42">
            <v>13</v>
          </cell>
          <cell r="K42">
            <v>7</v>
          </cell>
          <cell r="L42">
            <v>15573.026666666665</v>
          </cell>
          <cell r="M42">
            <v>27570.639999999999</v>
          </cell>
          <cell r="N42">
            <v>3319.8333333333326</v>
          </cell>
          <cell r="O42">
            <v>572.49999999999989</v>
          </cell>
          <cell r="P42" t="str">
            <v>Year 2</v>
          </cell>
          <cell r="Q42">
            <v>27570.639999999999</v>
          </cell>
        </row>
        <row r="43">
          <cell r="A43" t="str">
            <v>AP34</v>
          </cell>
          <cell r="B43">
            <v>1006</v>
          </cell>
          <cell r="C43">
            <v>50.36</v>
          </cell>
          <cell r="D43">
            <v>11.24</v>
          </cell>
          <cell r="E43">
            <v>8.1199999999999992</v>
          </cell>
          <cell r="F43">
            <v>13.05</v>
          </cell>
          <cell r="G43">
            <v>0</v>
          </cell>
          <cell r="H43">
            <v>5</v>
          </cell>
          <cell r="I43">
            <v>5</v>
          </cell>
          <cell r="J43">
            <v>8</v>
          </cell>
          <cell r="K43">
            <v>0</v>
          </cell>
          <cell r="L43">
            <v>281</v>
          </cell>
          <cell r="M43">
            <v>202.99999999999997</v>
          </cell>
          <cell r="N43">
            <v>522</v>
          </cell>
          <cell r="O43">
            <v>0</v>
          </cell>
          <cell r="P43" t="str">
            <v>Year 3</v>
          </cell>
          <cell r="Q43">
            <v>522</v>
          </cell>
        </row>
        <row r="44">
          <cell r="A44" t="str">
            <v>C08</v>
          </cell>
          <cell r="B44">
            <v>33196</v>
          </cell>
          <cell r="C44">
            <v>205.1</v>
          </cell>
          <cell r="D44">
            <v>74.977083333333326</v>
          </cell>
          <cell r="E44">
            <v>122.12258064516129</v>
          </cell>
          <cell r="F44">
            <v>27.88717948717948</v>
          </cell>
          <cell r="G44">
            <v>13.085714285714284</v>
          </cell>
          <cell r="H44">
            <v>32</v>
          </cell>
          <cell r="I44">
            <v>31</v>
          </cell>
          <cell r="J44">
            <v>13</v>
          </cell>
          <cell r="K44">
            <v>7</v>
          </cell>
          <cell r="L44">
            <v>11996.333333333332</v>
          </cell>
          <cell r="M44">
            <v>18929</v>
          </cell>
          <cell r="N44">
            <v>1812.6666666666661</v>
          </cell>
          <cell r="O44">
            <v>457.99999999999989</v>
          </cell>
          <cell r="P44" t="str">
            <v>Year 2</v>
          </cell>
          <cell r="Q44">
            <v>18929</v>
          </cell>
        </row>
        <row r="45">
          <cell r="A45" t="str">
            <v>C09</v>
          </cell>
          <cell r="B45">
            <v>33196</v>
          </cell>
          <cell r="C45">
            <v>205.1</v>
          </cell>
          <cell r="D45">
            <v>74.977083333333326</v>
          </cell>
          <cell r="E45">
            <v>122.12258064516129</v>
          </cell>
          <cell r="F45">
            <v>27.88717948717948</v>
          </cell>
          <cell r="G45">
            <v>13.085714285714284</v>
          </cell>
          <cell r="H45">
            <v>32</v>
          </cell>
          <cell r="I45">
            <v>31</v>
          </cell>
          <cell r="J45">
            <v>13</v>
          </cell>
          <cell r="K45">
            <v>7</v>
          </cell>
          <cell r="L45">
            <v>11996.333333333332</v>
          </cell>
          <cell r="M45">
            <v>18929</v>
          </cell>
          <cell r="N45">
            <v>1812.6666666666661</v>
          </cell>
          <cell r="O45">
            <v>457.99999999999989</v>
          </cell>
          <cell r="P45" t="str">
            <v>Year 2</v>
          </cell>
          <cell r="Q45">
            <v>18929</v>
          </cell>
        </row>
        <row r="46">
          <cell r="A46" t="str">
            <v>C10</v>
          </cell>
          <cell r="B46">
            <v>21421.999999999989</v>
          </cell>
          <cell r="C46">
            <v>196</v>
          </cell>
          <cell r="D46">
            <v>66.08541666666666</v>
          </cell>
          <cell r="E46">
            <v>82.245333333333321</v>
          </cell>
          <cell r="F46">
            <v>6.9717948717948701</v>
          </cell>
          <cell r="G46">
            <v>3.2714285714285709</v>
          </cell>
          <cell r="H46">
            <v>32</v>
          </cell>
          <cell r="I46">
            <v>25</v>
          </cell>
          <cell r="J46">
            <v>13</v>
          </cell>
          <cell r="K46">
            <v>7</v>
          </cell>
          <cell r="L46">
            <v>10573.666666666666</v>
          </cell>
          <cell r="M46">
            <v>10280.666666666666</v>
          </cell>
          <cell r="N46">
            <v>453.16666666666652</v>
          </cell>
          <cell r="O46">
            <v>114.49999999999997</v>
          </cell>
          <cell r="P46" t="str">
            <v>Year 1</v>
          </cell>
          <cell r="Q46">
            <v>10573.666666666666</v>
          </cell>
        </row>
        <row r="47">
          <cell r="A47" t="str">
            <v>C11</v>
          </cell>
          <cell r="B47">
            <v>21421.999999999989</v>
          </cell>
          <cell r="C47">
            <v>196</v>
          </cell>
          <cell r="D47">
            <v>66.08541666666666</v>
          </cell>
          <cell r="E47">
            <v>82.245333333333321</v>
          </cell>
          <cell r="F47">
            <v>6.9717948717948701</v>
          </cell>
          <cell r="G47">
            <v>3.2714285714285709</v>
          </cell>
          <cell r="H47">
            <v>32</v>
          </cell>
          <cell r="I47">
            <v>25</v>
          </cell>
          <cell r="J47">
            <v>13</v>
          </cell>
          <cell r="K47">
            <v>7</v>
          </cell>
          <cell r="L47">
            <v>10573.666666666666</v>
          </cell>
          <cell r="M47">
            <v>10280.666666666666</v>
          </cell>
          <cell r="N47">
            <v>453.16666666666652</v>
          </cell>
          <cell r="O47">
            <v>114.49999999999997</v>
          </cell>
          <cell r="P47" t="str">
            <v>Year 1</v>
          </cell>
          <cell r="Q47">
            <v>10573.666666666666</v>
          </cell>
        </row>
        <row r="48">
          <cell r="A48" t="str">
            <v>AP36</v>
          </cell>
          <cell r="B48">
            <v>13171.000000000007</v>
          </cell>
          <cell r="C48">
            <v>104.4</v>
          </cell>
          <cell r="D48">
            <v>32.038518518518522</v>
          </cell>
          <cell r="E48">
            <v>40.54933333333333</v>
          </cell>
          <cell r="F48">
            <v>13.412962962962959</v>
          </cell>
          <cell r="G48">
            <v>3.2714285714285709</v>
          </cell>
          <cell r="H48">
            <v>36</v>
          </cell>
          <cell r="I48">
            <v>30</v>
          </cell>
          <cell r="J48">
            <v>18</v>
          </cell>
          <cell r="K48">
            <v>7</v>
          </cell>
          <cell r="L48">
            <v>5766.9333333333334</v>
          </cell>
          <cell r="M48">
            <v>6082.4</v>
          </cell>
          <cell r="N48">
            <v>1207.1666666666663</v>
          </cell>
          <cell r="O48">
            <v>114.49999999999997</v>
          </cell>
          <cell r="P48" t="str">
            <v>Year 2</v>
          </cell>
          <cell r="Q48">
            <v>6082.4</v>
          </cell>
        </row>
        <row r="49">
          <cell r="A49" t="str">
            <v>AP37</v>
          </cell>
          <cell r="B49">
            <v>5760.0000000000018</v>
          </cell>
          <cell r="C49">
            <v>30</v>
          </cell>
          <cell r="D49">
            <v>14.993006993006976</v>
          </cell>
          <cell r="E49">
            <v>14.32167832167832</v>
          </cell>
          <cell r="F49">
            <v>0</v>
          </cell>
          <cell r="G49">
            <v>0</v>
          </cell>
          <cell r="H49">
            <v>52</v>
          </cell>
          <cell r="I49">
            <v>26</v>
          </cell>
          <cell r="J49">
            <v>0</v>
          </cell>
          <cell r="K49">
            <v>0</v>
          </cell>
          <cell r="L49">
            <v>3898.1818181818135</v>
          </cell>
          <cell r="M49">
            <v>1861.8181818181815</v>
          </cell>
          <cell r="N49">
            <v>0</v>
          </cell>
          <cell r="O49">
            <v>0</v>
          </cell>
          <cell r="P49" t="str">
            <v>Year 1</v>
          </cell>
          <cell r="Q49">
            <v>3898.1818181818135</v>
          </cell>
        </row>
        <row r="50">
          <cell r="A50" t="str">
            <v>AP38</v>
          </cell>
          <cell r="B50">
            <v>425</v>
          </cell>
          <cell r="C50">
            <v>26.7</v>
          </cell>
          <cell r="D50">
            <v>0</v>
          </cell>
          <cell r="E50">
            <v>7.083333333333333</v>
          </cell>
          <cell r="F50">
            <v>0</v>
          </cell>
          <cell r="G50">
            <v>0</v>
          </cell>
          <cell r="H50">
            <v>0</v>
          </cell>
          <cell r="I50">
            <v>12</v>
          </cell>
          <cell r="J50">
            <v>0</v>
          </cell>
          <cell r="K50">
            <v>0</v>
          </cell>
          <cell r="L50">
            <v>0</v>
          </cell>
          <cell r="M50">
            <v>425</v>
          </cell>
          <cell r="N50">
            <v>0</v>
          </cell>
          <cell r="O50">
            <v>0</v>
          </cell>
          <cell r="P50" t="str">
            <v>Year 2</v>
          </cell>
          <cell r="Q50">
            <v>425</v>
          </cell>
        </row>
        <row r="51">
          <cell r="A51" t="str">
            <v>AP39</v>
          </cell>
          <cell r="B51">
            <v>340</v>
          </cell>
          <cell r="C51">
            <v>5.9636363636363638</v>
          </cell>
          <cell r="D51">
            <v>4.771468531468531</v>
          </cell>
          <cell r="E51">
            <v>2.9854545454545454</v>
          </cell>
          <cell r="F51">
            <v>0</v>
          </cell>
          <cell r="G51">
            <v>0</v>
          </cell>
          <cell r="H51">
            <v>13</v>
          </cell>
          <cell r="I51">
            <v>2</v>
          </cell>
          <cell r="J51">
            <v>0</v>
          </cell>
          <cell r="K51">
            <v>0</v>
          </cell>
          <cell r="L51">
            <v>310.14545454545453</v>
          </cell>
          <cell r="M51">
            <v>29.854545454545452</v>
          </cell>
          <cell r="N51">
            <v>0</v>
          </cell>
          <cell r="O51">
            <v>0</v>
          </cell>
          <cell r="P51" t="str">
            <v>Year 1</v>
          </cell>
          <cell r="Q51">
            <v>310.14545454545453</v>
          </cell>
        </row>
        <row r="52">
          <cell r="A52" t="str">
            <v>AP40</v>
          </cell>
          <cell r="B52">
            <v>271.99999999999994</v>
          </cell>
          <cell r="C52">
            <v>22.377142857142857</v>
          </cell>
          <cell r="D52">
            <v>4.2057142857142855</v>
          </cell>
          <cell r="E52">
            <v>5.5619047619047617</v>
          </cell>
          <cell r="F52">
            <v>0</v>
          </cell>
          <cell r="G52">
            <v>0</v>
          </cell>
          <cell r="H52">
            <v>5</v>
          </cell>
          <cell r="I52">
            <v>6</v>
          </cell>
          <cell r="J52">
            <v>0</v>
          </cell>
          <cell r="K52">
            <v>0</v>
          </cell>
          <cell r="L52">
            <v>105.14285714285714</v>
          </cell>
          <cell r="M52">
            <v>166.85714285714286</v>
          </cell>
          <cell r="N52">
            <v>0</v>
          </cell>
          <cell r="O52">
            <v>0</v>
          </cell>
          <cell r="P52" t="str">
            <v>Year 2</v>
          </cell>
          <cell r="Q52">
            <v>166.85714285714286</v>
          </cell>
        </row>
        <row r="53">
          <cell r="A53" t="str">
            <v>AP D1</v>
          </cell>
          <cell r="B53">
            <v>110.99999999999999</v>
          </cell>
          <cell r="C53">
            <v>11.333333333333332</v>
          </cell>
          <cell r="D53">
            <v>0</v>
          </cell>
          <cell r="E53">
            <v>5.5499999999999989</v>
          </cell>
          <cell r="F53">
            <v>0</v>
          </cell>
          <cell r="G53">
            <v>0</v>
          </cell>
          <cell r="H53">
            <v>0</v>
          </cell>
          <cell r="I53">
            <v>4</v>
          </cell>
          <cell r="J53">
            <v>0</v>
          </cell>
          <cell r="K53">
            <v>0</v>
          </cell>
          <cell r="L53">
            <v>0</v>
          </cell>
          <cell r="M53">
            <v>110.99999999999999</v>
          </cell>
          <cell r="N53">
            <v>0</v>
          </cell>
          <cell r="O53">
            <v>0</v>
          </cell>
          <cell r="P53" t="str">
            <v>Year 2</v>
          </cell>
          <cell r="Q53">
            <v>110.99999999999999</v>
          </cell>
        </row>
        <row r="54">
          <cell r="A54" t="str">
            <v>AP D2</v>
          </cell>
          <cell r="B54">
            <v>104</v>
          </cell>
          <cell r="C54">
            <v>15</v>
          </cell>
          <cell r="D54">
            <v>0</v>
          </cell>
          <cell r="E54">
            <v>5.2</v>
          </cell>
          <cell r="F54">
            <v>0</v>
          </cell>
          <cell r="G54">
            <v>0</v>
          </cell>
          <cell r="H54">
            <v>0</v>
          </cell>
          <cell r="I54">
            <v>4</v>
          </cell>
          <cell r="J54">
            <v>0</v>
          </cell>
          <cell r="K54">
            <v>0</v>
          </cell>
          <cell r="L54">
            <v>0</v>
          </cell>
          <cell r="M54">
            <v>104</v>
          </cell>
          <cell r="N54">
            <v>0</v>
          </cell>
          <cell r="O54">
            <v>0</v>
          </cell>
          <cell r="P54" t="str">
            <v>Year 2</v>
          </cell>
          <cell r="Q54">
            <v>104</v>
          </cell>
        </row>
        <row r="55">
          <cell r="A55" t="str">
            <v>AP D3</v>
          </cell>
          <cell r="B55">
            <v>100</v>
          </cell>
          <cell r="C55">
            <v>9.1999999999999993</v>
          </cell>
          <cell r="D55">
            <v>0</v>
          </cell>
          <cell r="E55">
            <v>5</v>
          </cell>
          <cell r="F55">
            <v>0</v>
          </cell>
          <cell r="G55">
            <v>0</v>
          </cell>
          <cell r="H55">
            <v>0</v>
          </cell>
          <cell r="I55">
            <v>4</v>
          </cell>
          <cell r="J55">
            <v>0</v>
          </cell>
          <cell r="K55">
            <v>0</v>
          </cell>
          <cell r="L55">
            <v>0</v>
          </cell>
          <cell r="M55">
            <v>100</v>
          </cell>
          <cell r="N55">
            <v>0</v>
          </cell>
          <cell r="O55">
            <v>0</v>
          </cell>
          <cell r="P55" t="str">
            <v>Year 2</v>
          </cell>
          <cell r="Q55">
            <v>100</v>
          </cell>
        </row>
        <row r="56">
          <cell r="A56" t="str">
            <v>AP D4</v>
          </cell>
          <cell r="B56">
            <v>325</v>
          </cell>
          <cell r="C56">
            <v>26.966666666666661</v>
          </cell>
          <cell r="D56">
            <v>0</v>
          </cell>
          <cell r="E56">
            <v>10.833333333333332</v>
          </cell>
          <cell r="F56">
            <v>0</v>
          </cell>
          <cell r="G56">
            <v>0</v>
          </cell>
          <cell r="H56">
            <v>0</v>
          </cell>
          <cell r="I56">
            <v>6</v>
          </cell>
          <cell r="J56">
            <v>0</v>
          </cell>
          <cell r="K56">
            <v>0</v>
          </cell>
          <cell r="L56">
            <v>0</v>
          </cell>
          <cell r="M56">
            <v>325</v>
          </cell>
          <cell r="N56">
            <v>0</v>
          </cell>
          <cell r="O56">
            <v>0</v>
          </cell>
          <cell r="P56" t="str">
            <v>Year 2</v>
          </cell>
          <cell r="Q56">
            <v>325</v>
          </cell>
        </row>
        <row r="57">
          <cell r="A57" t="str">
            <v>AP D5</v>
          </cell>
          <cell r="B57">
            <v>202.99999999999997</v>
          </cell>
          <cell r="C57">
            <v>19.666666666666664</v>
          </cell>
          <cell r="D57">
            <v>0</v>
          </cell>
          <cell r="E57">
            <v>8.1199999999999992</v>
          </cell>
          <cell r="F57">
            <v>0</v>
          </cell>
          <cell r="G57">
            <v>0</v>
          </cell>
          <cell r="H57">
            <v>0</v>
          </cell>
          <cell r="I57">
            <v>5</v>
          </cell>
          <cell r="J57">
            <v>0</v>
          </cell>
          <cell r="K57">
            <v>0</v>
          </cell>
          <cell r="L57">
            <v>0</v>
          </cell>
          <cell r="M57">
            <v>202.99999999999997</v>
          </cell>
          <cell r="N57">
            <v>0</v>
          </cell>
          <cell r="O57">
            <v>0</v>
          </cell>
          <cell r="P57" t="str">
            <v>Year 2</v>
          </cell>
          <cell r="Q57">
            <v>202.99999999999997</v>
          </cell>
        </row>
        <row r="58">
          <cell r="A58" t="str">
            <v>AP D6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 t="str">
            <v>n/a</v>
          </cell>
          <cell r="Q58">
            <v>0</v>
          </cell>
        </row>
        <row r="59">
          <cell r="A59" t="str">
            <v>AP D7</v>
          </cell>
          <cell r="B59">
            <v>124</v>
          </cell>
          <cell r="C59">
            <v>17.7</v>
          </cell>
          <cell r="D59">
            <v>0</v>
          </cell>
          <cell r="E59">
            <v>6.2</v>
          </cell>
          <cell r="F59">
            <v>0</v>
          </cell>
          <cell r="G59">
            <v>0</v>
          </cell>
          <cell r="H59">
            <v>0</v>
          </cell>
          <cell r="I59">
            <v>4</v>
          </cell>
          <cell r="J59">
            <v>0</v>
          </cell>
          <cell r="K59">
            <v>0</v>
          </cell>
          <cell r="L59">
            <v>0</v>
          </cell>
          <cell r="M59">
            <v>124</v>
          </cell>
          <cell r="N59">
            <v>0</v>
          </cell>
          <cell r="O59">
            <v>0</v>
          </cell>
          <cell r="P59" t="str">
            <v>Year 2</v>
          </cell>
          <cell r="Q59">
            <v>124</v>
          </cell>
        </row>
        <row r="60">
          <cell r="A60" t="str">
            <v>AP D8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 t="str">
            <v>n/a</v>
          </cell>
          <cell r="Q60">
            <v>0</v>
          </cell>
        </row>
        <row r="61">
          <cell r="A61" t="str">
            <v>AP D9</v>
          </cell>
          <cell r="B61">
            <v>301</v>
          </cell>
          <cell r="C61">
            <v>25.3</v>
          </cell>
          <cell r="D61">
            <v>0</v>
          </cell>
          <cell r="E61">
            <v>10.033333333333333</v>
          </cell>
          <cell r="F61">
            <v>0</v>
          </cell>
          <cell r="G61">
            <v>0</v>
          </cell>
          <cell r="H61">
            <v>0</v>
          </cell>
          <cell r="I61">
            <v>6</v>
          </cell>
          <cell r="J61">
            <v>0</v>
          </cell>
          <cell r="K61">
            <v>0</v>
          </cell>
          <cell r="L61">
            <v>0</v>
          </cell>
          <cell r="M61">
            <v>301</v>
          </cell>
          <cell r="N61">
            <v>0</v>
          </cell>
          <cell r="O61">
            <v>0</v>
          </cell>
          <cell r="P61" t="str">
            <v>Year 2</v>
          </cell>
          <cell r="Q61">
            <v>301</v>
          </cell>
        </row>
        <row r="62">
          <cell r="A62" t="str">
            <v>AP D10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 t="str">
            <v>n/a</v>
          </cell>
          <cell r="Q62">
            <v>0</v>
          </cell>
        </row>
        <row r="63">
          <cell r="A63" t="str">
            <v>AP D11</v>
          </cell>
          <cell r="B63">
            <v>298</v>
          </cell>
          <cell r="C63">
            <v>24.666666666666664</v>
          </cell>
          <cell r="D63">
            <v>0</v>
          </cell>
          <cell r="E63">
            <v>9.9333333333333336</v>
          </cell>
          <cell r="F63">
            <v>0</v>
          </cell>
          <cell r="G63">
            <v>0</v>
          </cell>
          <cell r="H63">
            <v>0</v>
          </cell>
          <cell r="I63">
            <v>6</v>
          </cell>
          <cell r="J63">
            <v>0</v>
          </cell>
          <cell r="K63">
            <v>0</v>
          </cell>
          <cell r="L63">
            <v>0</v>
          </cell>
          <cell r="M63">
            <v>298</v>
          </cell>
          <cell r="N63">
            <v>0</v>
          </cell>
          <cell r="O63">
            <v>0</v>
          </cell>
          <cell r="P63" t="str">
            <v>Year 2</v>
          </cell>
          <cell r="Q63">
            <v>298</v>
          </cell>
        </row>
        <row r="64">
          <cell r="A64" t="str">
            <v>AP D12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 t="str">
            <v>n/a</v>
          </cell>
          <cell r="Q64">
            <v>0</v>
          </cell>
        </row>
        <row r="65">
          <cell r="A65" t="str">
            <v>AP D13</v>
          </cell>
          <cell r="B65">
            <v>212</v>
          </cell>
          <cell r="C65">
            <v>21.266666666666666</v>
          </cell>
          <cell r="D65">
            <v>0</v>
          </cell>
          <cell r="E65">
            <v>8.48</v>
          </cell>
          <cell r="F65">
            <v>0</v>
          </cell>
          <cell r="G65">
            <v>0</v>
          </cell>
          <cell r="H65">
            <v>0</v>
          </cell>
          <cell r="I65">
            <v>5</v>
          </cell>
          <cell r="J65">
            <v>0</v>
          </cell>
          <cell r="K65">
            <v>0</v>
          </cell>
          <cell r="L65">
            <v>0</v>
          </cell>
          <cell r="M65">
            <v>212</v>
          </cell>
          <cell r="N65">
            <v>0</v>
          </cell>
          <cell r="O65">
            <v>0</v>
          </cell>
          <cell r="P65" t="str">
            <v>Year 2</v>
          </cell>
          <cell r="Q65">
            <v>212</v>
          </cell>
        </row>
        <row r="66">
          <cell r="A66" t="str">
            <v>AP D14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 t="str">
            <v>n/a</v>
          </cell>
          <cell r="Q66">
            <v>0</v>
          </cell>
        </row>
        <row r="67">
          <cell r="A67" t="str">
            <v>AP D15</v>
          </cell>
          <cell r="B67">
            <v>100</v>
          </cell>
          <cell r="C67">
            <v>9.1999999999999993</v>
          </cell>
          <cell r="D67">
            <v>0</v>
          </cell>
          <cell r="E67">
            <v>5</v>
          </cell>
          <cell r="F67">
            <v>0</v>
          </cell>
          <cell r="G67">
            <v>0</v>
          </cell>
          <cell r="H67">
            <v>0</v>
          </cell>
          <cell r="I67">
            <v>4</v>
          </cell>
          <cell r="J67">
            <v>0</v>
          </cell>
          <cell r="K67">
            <v>0</v>
          </cell>
          <cell r="L67">
            <v>0</v>
          </cell>
          <cell r="M67">
            <v>100</v>
          </cell>
          <cell r="N67">
            <v>0</v>
          </cell>
          <cell r="O67">
            <v>0</v>
          </cell>
          <cell r="P67" t="str">
            <v>Year 2</v>
          </cell>
          <cell r="Q67">
            <v>100</v>
          </cell>
        </row>
        <row r="68">
          <cell r="A68" t="str">
            <v>AP D16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 t="str">
            <v>n/a</v>
          </cell>
          <cell r="Q68">
            <v>0</v>
          </cell>
        </row>
        <row r="69">
          <cell r="A69" t="str">
            <v>AP D17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 t="str">
            <v>n/a</v>
          </cell>
          <cell r="Q69">
            <v>0</v>
          </cell>
        </row>
        <row r="70">
          <cell r="A70" t="str">
            <v>AP D18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 t="str">
            <v>n/a</v>
          </cell>
          <cell r="Q70">
            <v>0</v>
          </cell>
        </row>
        <row r="71">
          <cell r="A71" t="str">
            <v>AP D19</v>
          </cell>
          <cell r="B71">
            <v>295</v>
          </cell>
          <cell r="C71">
            <v>24.166666666666664</v>
          </cell>
          <cell r="D71">
            <v>0</v>
          </cell>
          <cell r="E71">
            <v>5.9</v>
          </cell>
          <cell r="F71">
            <v>0</v>
          </cell>
          <cell r="G71">
            <v>0</v>
          </cell>
          <cell r="H71">
            <v>0</v>
          </cell>
          <cell r="I71">
            <v>10</v>
          </cell>
          <cell r="J71">
            <v>0</v>
          </cell>
          <cell r="K71">
            <v>0</v>
          </cell>
          <cell r="L71">
            <v>0</v>
          </cell>
          <cell r="M71">
            <v>295</v>
          </cell>
          <cell r="N71">
            <v>0</v>
          </cell>
          <cell r="O71">
            <v>0</v>
          </cell>
          <cell r="P71" t="str">
            <v>Year 2</v>
          </cell>
          <cell r="Q71">
            <v>295</v>
          </cell>
        </row>
        <row r="72">
          <cell r="A72" t="str">
            <v>AP D20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 t="str">
            <v>n/a</v>
          </cell>
          <cell r="Q72">
            <v>0</v>
          </cell>
        </row>
        <row r="73">
          <cell r="A73" t="str">
            <v>AP D21</v>
          </cell>
          <cell r="B73">
            <v>94</v>
          </cell>
          <cell r="C73">
            <v>13.6</v>
          </cell>
          <cell r="D73">
            <v>0</v>
          </cell>
          <cell r="E73">
            <v>4.7</v>
          </cell>
          <cell r="F73">
            <v>0</v>
          </cell>
          <cell r="G73">
            <v>0</v>
          </cell>
          <cell r="H73">
            <v>0</v>
          </cell>
          <cell r="I73">
            <v>4</v>
          </cell>
          <cell r="J73">
            <v>0</v>
          </cell>
          <cell r="K73">
            <v>0</v>
          </cell>
          <cell r="L73">
            <v>0</v>
          </cell>
          <cell r="M73">
            <v>94</v>
          </cell>
          <cell r="N73">
            <v>0</v>
          </cell>
          <cell r="O73">
            <v>0</v>
          </cell>
          <cell r="P73" t="str">
            <v>Year 2</v>
          </cell>
          <cell r="Q73">
            <v>94</v>
          </cell>
        </row>
        <row r="74">
          <cell r="A74" t="str">
            <v>AP D22</v>
          </cell>
          <cell r="B74">
            <v>184</v>
          </cell>
          <cell r="C74">
            <v>22.233333333333331</v>
          </cell>
          <cell r="D74">
            <v>0</v>
          </cell>
          <cell r="E74">
            <v>7.3599999999999994</v>
          </cell>
          <cell r="F74">
            <v>0</v>
          </cell>
          <cell r="G74">
            <v>0</v>
          </cell>
          <cell r="H74">
            <v>0</v>
          </cell>
          <cell r="I74">
            <v>5</v>
          </cell>
          <cell r="J74">
            <v>0</v>
          </cell>
          <cell r="K74">
            <v>0</v>
          </cell>
          <cell r="L74">
            <v>0</v>
          </cell>
          <cell r="M74">
            <v>184</v>
          </cell>
          <cell r="N74">
            <v>0</v>
          </cell>
          <cell r="O74">
            <v>0</v>
          </cell>
          <cell r="P74" t="str">
            <v>Year 2</v>
          </cell>
          <cell r="Q74">
            <v>184</v>
          </cell>
        </row>
        <row r="75">
          <cell r="A75" t="str">
            <v>AP D23</v>
          </cell>
          <cell r="B75">
            <v>206</v>
          </cell>
          <cell r="C75">
            <v>24.7</v>
          </cell>
          <cell r="D75">
            <v>0</v>
          </cell>
          <cell r="E75">
            <v>6.8666666666666671</v>
          </cell>
          <cell r="F75">
            <v>0</v>
          </cell>
          <cell r="G75">
            <v>0</v>
          </cell>
          <cell r="H75">
            <v>0</v>
          </cell>
          <cell r="I75">
            <v>6</v>
          </cell>
          <cell r="J75">
            <v>0</v>
          </cell>
          <cell r="K75">
            <v>0</v>
          </cell>
          <cell r="L75">
            <v>0</v>
          </cell>
          <cell r="M75">
            <v>206</v>
          </cell>
          <cell r="N75">
            <v>0</v>
          </cell>
          <cell r="O75">
            <v>0</v>
          </cell>
          <cell r="P75" t="str">
            <v>Year 2</v>
          </cell>
          <cell r="Q75">
            <v>206</v>
          </cell>
        </row>
        <row r="76">
          <cell r="A76" t="str">
            <v>AP D24</v>
          </cell>
          <cell r="B76">
            <v>94</v>
          </cell>
          <cell r="C76">
            <v>13.3</v>
          </cell>
          <cell r="D76">
            <v>0</v>
          </cell>
          <cell r="E76">
            <v>3.7600000000000002</v>
          </cell>
          <cell r="F76">
            <v>0</v>
          </cell>
          <cell r="G76">
            <v>0</v>
          </cell>
          <cell r="H76">
            <v>0</v>
          </cell>
          <cell r="I76">
            <v>5</v>
          </cell>
          <cell r="J76">
            <v>0</v>
          </cell>
          <cell r="K76">
            <v>0</v>
          </cell>
          <cell r="L76">
            <v>0</v>
          </cell>
          <cell r="M76">
            <v>94</v>
          </cell>
          <cell r="N76">
            <v>0</v>
          </cell>
          <cell r="O76">
            <v>0</v>
          </cell>
          <cell r="P76" t="str">
            <v>Year 2</v>
          </cell>
          <cell r="Q76">
            <v>94</v>
          </cell>
        </row>
        <row r="77">
          <cell r="A77" t="str">
            <v>AP D25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 t="str">
            <v>n/a</v>
          </cell>
          <cell r="Q77">
            <v>0</v>
          </cell>
        </row>
        <row r="78">
          <cell r="A78" t="str">
            <v>AP D26</v>
          </cell>
          <cell r="B78">
            <v>120</v>
          </cell>
          <cell r="C78">
            <v>10.933333333333334</v>
          </cell>
          <cell r="D78">
            <v>0</v>
          </cell>
          <cell r="E78">
            <v>6</v>
          </cell>
          <cell r="F78">
            <v>0</v>
          </cell>
          <cell r="G78">
            <v>0</v>
          </cell>
          <cell r="H78">
            <v>0</v>
          </cell>
          <cell r="I78">
            <v>4</v>
          </cell>
          <cell r="J78">
            <v>0</v>
          </cell>
          <cell r="K78">
            <v>0</v>
          </cell>
          <cell r="L78">
            <v>0</v>
          </cell>
          <cell r="M78">
            <v>120</v>
          </cell>
          <cell r="N78">
            <v>0</v>
          </cell>
          <cell r="O78">
            <v>0</v>
          </cell>
          <cell r="P78" t="str">
            <v>Year 2</v>
          </cell>
          <cell r="Q78">
            <v>120</v>
          </cell>
        </row>
        <row r="79">
          <cell r="A79" t="str">
            <v>AP D27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 t="str">
            <v>n/a</v>
          </cell>
          <cell r="Q79">
            <v>0</v>
          </cell>
        </row>
        <row r="80">
          <cell r="A80" t="str">
            <v>AP D28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 t="str">
            <v>n/a</v>
          </cell>
          <cell r="Q80">
            <v>0</v>
          </cell>
        </row>
        <row r="81">
          <cell r="A81" t="str">
            <v>AP D29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 t="str">
            <v>n/a</v>
          </cell>
          <cell r="Q81">
            <v>0</v>
          </cell>
        </row>
        <row r="82">
          <cell r="A82" t="str">
            <v>AP D30</v>
          </cell>
          <cell r="B82">
            <v>95</v>
          </cell>
          <cell r="C82">
            <v>10</v>
          </cell>
          <cell r="D82">
            <v>0</v>
          </cell>
          <cell r="E82">
            <v>4.75</v>
          </cell>
          <cell r="F82">
            <v>0</v>
          </cell>
          <cell r="G82">
            <v>0</v>
          </cell>
          <cell r="H82">
            <v>0</v>
          </cell>
          <cell r="I82">
            <v>4</v>
          </cell>
          <cell r="J82">
            <v>0</v>
          </cell>
          <cell r="K82">
            <v>0</v>
          </cell>
          <cell r="L82">
            <v>0</v>
          </cell>
          <cell r="M82">
            <v>95</v>
          </cell>
          <cell r="N82">
            <v>0</v>
          </cell>
          <cell r="O82">
            <v>0</v>
          </cell>
          <cell r="P82" t="str">
            <v>Year 2</v>
          </cell>
          <cell r="Q82">
            <v>95</v>
          </cell>
        </row>
        <row r="83">
          <cell r="A83" t="str">
            <v>AP D31</v>
          </cell>
          <cell r="B83">
            <v>334</v>
          </cell>
          <cell r="C83">
            <v>29.633333333333333</v>
          </cell>
          <cell r="D83">
            <v>0</v>
          </cell>
          <cell r="E83">
            <v>13.36</v>
          </cell>
          <cell r="F83">
            <v>0</v>
          </cell>
          <cell r="G83">
            <v>0</v>
          </cell>
          <cell r="H83">
            <v>0</v>
          </cell>
          <cell r="I83">
            <v>5</v>
          </cell>
          <cell r="J83">
            <v>0</v>
          </cell>
          <cell r="K83">
            <v>0</v>
          </cell>
          <cell r="L83">
            <v>0</v>
          </cell>
          <cell r="M83">
            <v>334</v>
          </cell>
          <cell r="N83">
            <v>0</v>
          </cell>
          <cell r="O83">
            <v>0</v>
          </cell>
          <cell r="P83" t="str">
            <v>Year 2</v>
          </cell>
          <cell r="Q83">
            <v>334</v>
          </cell>
        </row>
        <row r="84">
          <cell r="A84" t="str">
            <v>AP D32</v>
          </cell>
          <cell r="B84">
            <v>569</v>
          </cell>
          <cell r="C84">
            <v>35.766666666666666</v>
          </cell>
          <cell r="D84">
            <v>0</v>
          </cell>
          <cell r="E84">
            <v>16.25714285714286</v>
          </cell>
          <cell r="F84">
            <v>0</v>
          </cell>
          <cell r="G84">
            <v>0</v>
          </cell>
          <cell r="H84">
            <v>0</v>
          </cell>
          <cell r="I84">
            <v>7</v>
          </cell>
          <cell r="J84">
            <v>0</v>
          </cell>
          <cell r="K84">
            <v>0</v>
          </cell>
          <cell r="L84">
            <v>0</v>
          </cell>
          <cell r="M84">
            <v>569</v>
          </cell>
          <cell r="N84">
            <v>0</v>
          </cell>
          <cell r="O84">
            <v>0</v>
          </cell>
          <cell r="P84" t="str">
            <v>Year 2</v>
          </cell>
          <cell r="Q84">
            <v>569</v>
          </cell>
        </row>
        <row r="85">
          <cell r="A85" t="str">
            <v>AP D33</v>
          </cell>
          <cell r="B85">
            <v>105</v>
          </cell>
          <cell r="C85">
            <v>14.7</v>
          </cell>
          <cell r="D85">
            <v>0</v>
          </cell>
          <cell r="E85">
            <v>4.2</v>
          </cell>
          <cell r="F85">
            <v>0</v>
          </cell>
          <cell r="G85">
            <v>0</v>
          </cell>
          <cell r="H85">
            <v>0</v>
          </cell>
          <cell r="I85">
            <v>5</v>
          </cell>
          <cell r="J85">
            <v>0</v>
          </cell>
          <cell r="K85">
            <v>0</v>
          </cell>
          <cell r="L85">
            <v>0</v>
          </cell>
          <cell r="M85">
            <v>105</v>
          </cell>
          <cell r="N85">
            <v>0</v>
          </cell>
          <cell r="O85">
            <v>0</v>
          </cell>
          <cell r="P85" t="str">
            <v>Year 2</v>
          </cell>
          <cell r="Q85">
            <v>105</v>
          </cell>
        </row>
        <row r="86">
          <cell r="A86" t="str">
            <v>AP D34</v>
          </cell>
          <cell r="B86">
            <v>109</v>
          </cell>
          <cell r="C86">
            <v>15.3</v>
          </cell>
          <cell r="D86">
            <v>0</v>
          </cell>
          <cell r="E86">
            <v>4.3600000000000003</v>
          </cell>
          <cell r="F86">
            <v>0</v>
          </cell>
          <cell r="G86">
            <v>0</v>
          </cell>
          <cell r="H86">
            <v>0</v>
          </cell>
          <cell r="I86">
            <v>5</v>
          </cell>
          <cell r="J86">
            <v>0</v>
          </cell>
          <cell r="K86">
            <v>0</v>
          </cell>
          <cell r="L86">
            <v>0</v>
          </cell>
          <cell r="M86">
            <v>109</v>
          </cell>
          <cell r="N86">
            <v>0</v>
          </cell>
          <cell r="O86">
            <v>0</v>
          </cell>
          <cell r="P86" t="str">
            <v>Year 2</v>
          </cell>
          <cell r="Q86">
            <v>109</v>
          </cell>
        </row>
        <row r="87">
          <cell r="A87" t="str">
            <v>AP D35</v>
          </cell>
          <cell r="B87">
            <v>196</v>
          </cell>
          <cell r="C87">
            <v>13.4</v>
          </cell>
          <cell r="D87">
            <v>0</v>
          </cell>
          <cell r="E87">
            <v>5.6</v>
          </cell>
          <cell r="F87">
            <v>0</v>
          </cell>
          <cell r="G87">
            <v>0</v>
          </cell>
          <cell r="H87">
            <v>0</v>
          </cell>
          <cell r="I87">
            <v>7</v>
          </cell>
          <cell r="J87">
            <v>0</v>
          </cell>
          <cell r="K87">
            <v>0</v>
          </cell>
          <cell r="L87">
            <v>0</v>
          </cell>
          <cell r="M87">
            <v>196</v>
          </cell>
          <cell r="N87">
            <v>0</v>
          </cell>
          <cell r="O87">
            <v>0</v>
          </cell>
          <cell r="P87" t="str">
            <v>Year 2</v>
          </cell>
          <cell r="Q87">
            <v>196</v>
          </cell>
        </row>
        <row r="88">
          <cell r="A88" t="str">
            <v>AP D36</v>
          </cell>
          <cell r="B88">
            <v>95</v>
          </cell>
          <cell r="C88">
            <v>14.1</v>
          </cell>
          <cell r="D88">
            <v>0</v>
          </cell>
          <cell r="E88">
            <v>4.75</v>
          </cell>
          <cell r="F88">
            <v>0</v>
          </cell>
          <cell r="G88">
            <v>0</v>
          </cell>
          <cell r="H88">
            <v>0</v>
          </cell>
          <cell r="I88">
            <v>4</v>
          </cell>
          <cell r="J88">
            <v>0</v>
          </cell>
          <cell r="K88">
            <v>0</v>
          </cell>
          <cell r="L88">
            <v>0</v>
          </cell>
          <cell r="M88">
            <v>95</v>
          </cell>
          <cell r="N88">
            <v>0</v>
          </cell>
          <cell r="O88">
            <v>0</v>
          </cell>
          <cell r="P88" t="str">
            <v>Year 2</v>
          </cell>
          <cell r="Q88">
            <v>95</v>
          </cell>
        </row>
        <row r="89">
          <cell r="A89" t="str">
            <v>AP D37</v>
          </cell>
          <cell r="B89">
            <v>95</v>
          </cell>
          <cell r="C89">
            <v>13.5</v>
          </cell>
          <cell r="D89">
            <v>0</v>
          </cell>
          <cell r="E89">
            <v>3.8</v>
          </cell>
          <cell r="F89">
            <v>0</v>
          </cell>
          <cell r="G89">
            <v>0</v>
          </cell>
          <cell r="H89">
            <v>0</v>
          </cell>
          <cell r="I89">
            <v>5</v>
          </cell>
          <cell r="J89">
            <v>0</v>
          </cell>
          <cell r="K89">
            <v>0</v>
          </cell>
          <cell r="L89">
            <v>0</v>
          </cell>
          <cell r="M89">
            <v>95</v>
          </cell>
          <cell r="N89">
            <v>0</v>
          </cell>
          <cell r="O89">
            <v>0</v>
          </cell>
          <cell r="P89" t="str">
            <v>Year 2</v>
          </cell>
          <cell r="Q89">
            <v>95</v>
          </cell>
        </row>
        <row r="90">
          <cell r="A90" t="str">
            <v>AP D38</v>
          </cell>
          <cell r="B90">
            <v>0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 t="str">
            <v>n/a</v>
          </cell>
          <cell r="Q90">
            <v>0</v>
          </cell>
        </row>
        <row r="91">
          <cell r="A91" t="str">
            <v>AP D39</v>
          </cell>
          <cell r="B91">
            <v>337</v>
          </cell>
          <cell r="C91">
            <v>30.033333333333331</v>
          </cell>
          <cell r="D91">
            <v>0</v>
          </cell>
          <cell r="E91">
            <v>13.48</v>
          </cell>
          <cell r="F91">
            <v>0</v>
          </cell>
          <cell r="G91">
            <v>0</v>
          </cell>
          <cell r="H91">
            <v>0</v>
          </cell>
          <cell r="I91">
            <v>5</v>
          </cell>
          <cell r="J91">
            <v>0</v>
          </cell>
          <cell r="K91">
            <v>0</v>
          </cell>
          <cell r="L91">
            <v>0</v>
          </cell>
          <cell r="M91">
            <v>337</v>
          </cell>
          <cell r="N91">
            <v>0</v>
          </cell>
          <cell r="O91">
            <v>0</v>
          </cell>
          <cell r="P91" t="str">
            <v>Year 2</v>
          </cell>
          <cell r="Q91">
            <v>337</v>
          </cell>
        </row>
        <row r="92">
          <cell r="A92" t="str">
            <v>AP D40</v>
          </cell>
          <cell r="B92">
            <v>105</v>
          </cell>
          <cell r="C92">
            <v>14.7</v>
          </cell>
          <cell r="D92">
            <v>0</v>
          </cell>
          <cell r="E92">
            <v>4.2</v>
          </cell>
          <cell r="F92">
            <v>0</v>
          </cell>
          <cell r="G92">
            <v>0</v>
          </cell>
          <cell r="H92">
            <v>0</v>
          </cell>
          <cell r="I92">
            <v>5</v>
          </cell>
          <cell r="J92">
            <v>0</v>
          </cell>
          <cell r="K92">
            <v>0</v>
          </cell>
          <cell r="L92">
            <v>0</v>
          </cell>
          <cell r="M92">
            <v>105</v>
          </cell>
          <cell r="N92">
            <v>0</v>
          </cell>
          <cell r="O92">
            <v>0</v>
          </cell>
          <cell r="P92" t="str">
            <v>Year 2</v>
          </cell>
          <cell r="Q92">
            <v>105</v>
          </cell>
        </row>
        <row r="93">
          <cell r="A93" t="str">
            <v>AP D41</v>
          </cell>
          <cell r="B93">
            <v>0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 t="str">
            <v>n/a</v>
          </cell>
          <cell r="Q93">
            <v>0</v>
          </cell>
        </row>
        <row r="94">
          <cell r="A94" t="str">
            <v>AP D42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 t="str">
            <v>n/a</v>
          </cell>
          <cell r="Q94">
            <v>0</v>
          </cell>
        </row>
        <row r="95">
          <cell r="A95" t="str">
            <v>AP D43</v>
          </cell>
          <cell r="B95">
            <v>219</v>
          </cell>
          <cell r="C95">
            <v>20.333333333333332</v>
          </cell>
          <cell r="D95">
            <v>0</v>
          </cell>
          <cell r="E95">
            <v>8.76</v>
          </cell>
          <cell r="F95">
            <v>0</v>
          </cell>
          <cell r="G95">
            <v>0</v>
          </cell>
          <cell r="H95">
            <v>0</v>
          </cell>
          <cell r="I95">
            <v>5</v>
          </cell>
          <cell r="J95">
            <v>0</v>
          </cell>
          <cell r="K95">
            <v>0</v>
          </cell>
          <cell r="L95">
            <v>0</v>
          </cell>
          <cell r="M95">
            <v>219</v>
          </cell>
          <cell r="N95">
            <v>0</v>
          </cell>
          <cell r="O95">
            <v>0</v>
          </cell>
          <cell r="P95" t="str">
            <v>Year 2</v>
          </cell>
          <cell r="Q95">
            <v>219</v>
          </cell>
        </row>
        <row r="96">
          <cell r="A96" t="str">
            <v>AP D44</v>
          </cell>
          <cell r="B96">
            <v>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 t="str">
            <v>n/a</v>
          </cell>
          <cell r="Q96">
            <v>0</v>
          </cell>
        </row>
        <row r="97">
          <cell r="A97" t="str">
            <v>AP D45</v>
          </cell>
          <cell r="B97">
            <v>198</v>
          </cell>
          <cell r="C97">
            <v>23.833333333333332</v>
          </cell>
          <cell r="D97">
            <v>0</v>
          </cell>
          <cell r="E97">
            <v>7.92</v>
          </cell>
          <cell r="F97">
            <v>0</v>
          </cell>
          <cell r="G97">
            <v>0</v>
          </cell>
          <cell r="H97">
            <v>0</v>
          </cell>
          <cell r="I97">
            <v>5</v>
          </cell>
          <cell r="J97">
            <v>0</v>
          </cell>
          <cell r="K97">
            <v>0</v>
          </cell>
          <cell r="L97">
            <v>0</v>
          </cell>
          <cell r="M97">
            <v>198</v>
          </cell>
          <cell r="N97">
            <v>0</v>
          </cell>
          <cell r="O97">
            <v>0</v>
          </cell>
          <cell r="P97" t="str">
            <v>Year 2</v>
          </cell>
          <cell r="Q97">
            <v>198</v>
          </cell>
        </row>
        <row r="98">
          <cell r="A98" t="str">
            <v>AP D46</v>
          </cell>
          <cell r="B98">
            <v>197</v>
          </cell>
          <cell r="C98">
            <v>19.533333333333331</v>
          </cell>
          <cell r="D98">
            <v>0</v>
          </cell>
          <cell r="E98">
            <v>7.88</v>
          </cell>
          <cell r="F98">
            <v>0</v>
          </cell>
          <cell r="G98">
            <v>0</v>
          </cell>
          <cell r="H98">
            <v>0</v>
          </cell>
          <cell r="I98">
            <v>5</v>
          </cell>
          <cell r="J98">
            <v>0</v>
          </cell>
          <cell r="K98">
            <v>0</v>
          </cell>
          <cell r="L98">
            <v>0</v>
          </cell>
          <cell r="M98">
            <v>197</v>
          </cell>
          <cell r="N98">
            <v>0</v>
          </cell>
          <cell r="O98">
            <v>0</v>
          </cell>
          <cell r="P98" t="str">
            <v>Year 2</v>
          </cell>
          <cell r="Q98">
            <v>197</v>
          </cell>
        </row>
        <row r="99">
          <cell r="A99" t="str">
            <v>AP D47</v>
          </cell>
          <cell r="B99">
            <v>102</v>
          </cell>
          <cell r="C99">
            <v>14.9</v>
          </cell>
          <cell r="D99">
            <v>0</v>
          </cell>
          <cell r="E99">
            <v>5.0999999999999996</v>
          </cell>
          <cell r="F99">
            <v>0</v>
          </cell>
          <cell r="G99">
            <v>0</v>
          </cell>
          <cell r="H99">
            <v>0</v>
          </cell>
          <cell r="I99">
            <v>4</v>
          </cell>
          <cell r="J99">
            <v>0</v>
          </cell>
          <cell r="K99">
            <v>0</v>
          </cell>
          <cell r="L99">
            <v>0</v>
          </cell>
          <cell r="M99">
            <v>102</v>
          </cell>
          <cell r="N99">
            <v>0</v>
          </cell>
          <cell r="O99">
            <v>0</v>
          </cell>
          <cell r="P99" t="str">
            <v>Year 2</v>
          </cell>
          <cell r="Q99">
            <v>102</v>
          </cell>
        </row>
        <row r="100">
          <cell r="A100" t="str">
            <v>AP D48</v>
          </cell>
          <cell r="B100">
            <v>100</v>
          </cell>
          <cell r="C100">
            <v>14.1</v>
          </cell>
          <cell r="D100">
            <v>0</v>
          </cell>
          <cell r="E100">
            <v>4</v>
          </cell>
          <cell r="F100">
            <v>0</v>
          </cell>
          <cell r="G100">
            <v>0</v>
          </cell>
          <cell r="H100">
            <v>0</v>
          </cell>
          <cell r="I100">
            <v>5</v>
          </cell>
          <cell r="J100">
            <v>0</v>
          </cell>
          <cell r="K100">
            <v>0</v>
          </cell>
          <cell r="L100">
            <v>0</v>
          </cell>
          <cell r="M100">
            <v>100</v>
          </cell>
          <cell r="N100">
            <v>0</v>
          </cell>
          <cell r="O100">
            <v>0</v>
          </cell>
          <cell r="P100" t="str">
            <v>Year 2</v>
          </cell>
          <cell r="Q100">
            <v>100</v>
          </cell>
        </row>
        <row r="101">
          <cell r="A101" t="str">
            <v>AP D49</v>
          </cell>
          <cell r="B101">
            <v>427</v>
          </cell>
          <cell r="C101">
            <v>24.833333333333332</v>
          </cell>
          <cell r="D101">
            <v>0</v>
          </cell>
          <cell r="E101">
            <v>4.3261904761904759</v>
          </cell>
          <cell r="F101">
            <v>24.833333333333332</v>
          </cell>
          <cell r="G101">
            <v>0</v>
          </cell>
          <cell r="H101">
            <v>0</v>
          </cell>
          <cell r="I101">
            <v>14</v>
          </cell>
          <cell r="J101">
            <v>1</v>
          </cell>
          <cell r="K101">
            <v>0</v>
          </cell>
          <cell r="L101">
            <v>0</v>
          </cell>
          <cell r="M101">
            <v>302.83333333333331</v>
          </cell>
          <cell r="N101">
            <v>124.16666666666666</v>
          </cell>
          <cell r="O101">
            <v>0</v>
          </cell>
          <cell r="P101" t="str">
            <v>Year 2</v>
          </cell>
          <cell r="Q101">
            <v>302.83333333333331</v>
          </cell>
        </row>
        <row r="102">
          <cell r="A102" t="str">
            <v>AR 1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 t="str">
            <v>n/a</v>
          </cell>
          <cell r="Q102">
            <v>0</v>
          </cell>
        </row>
        <row r="103">
          <cell r="A103" t="str">
            <v>AR 2</v>
          </cell>
          <cell r="B103">
            <v>13311.000000000007</v>
          </cell>
          <cell r="C103">
            <v>104.4</v>
          </cell>
          <cell r="D103">
            <v>32.255185185185184</v>
          </cell>
          <cell r="E103">
            <v>40.54933333333333</v>
          </cell>
          <cell r="F103">
            <v>14.535185185185179</v>
          </cell>
          <cell r="G103">
            <v>3.2714285714285709</v>
          </cell>
          <cell r="H103">
            <v>36</v>
          </cell>
          <cell r="I103">
            <v>30</v>
          </cell>
          <cell r="J103">
            <v>18</v>
          </cell>
          <cell r="K103">
            <v>7</v>
          </cell>
          <cell r="L103">
            <v>5805.9333333333334</v>
          </cell>
          <cell r="M103">
            <v>6082.4</v>
          </cell>
          <cell r="N103">
            <v>1308.1666666666661</v>
          </cell>
          <cell r="O103">
            <v>114.49999999999997</v>
          </cell>
          <cell r="P103" t="str">
            <v>Year 2</v>
          </cell>
          <cell r="Q103">
            <v>6082.4</v>
          </cell>
        </row>
        <row r="104">
          <cell r="A104" t="str">
            <v>AR 3</v>
          </cell>
          <cell r="B104">
            <v>2046</v>
          </cell>
          <cell r="C104">
            <v>58</v>
          </cell>
          <cell r="D104">
            <v>11.24</v>
          </cell>
          <cell r="E104">
            <v>13.162745098039215</v>
          </cell>
          <cell r="F104">
            <v>14.359259259259261</v>
          </cell>
          <cell r="G104">
            <v>0</v>
          </cell>
          <cell r="H104">
            <v>5</v>
          </cell>
          <cell r="I104">
            <v>17</v>
          </cell>
          <cell r="J104">
            <v>9</v>
          </cell>
          <cell r="K104">
            <v>0</v>
          </cell>
          <cell r="L104">
            <v>281</v>
          </cell>
          <cell r="M104">
            <v>1118.8333333333333</v>
          </cell>
          <cell r="N104">
            <v>646.16666666666674</v>
          </cell>
          <cell r="O104">
            <v>0</v>
          </cell>
          <cell r="P104" t="str">
            <v>Year 2</v>
          </cell>
          <cell r="Q104">
            <v>1118.8333333333333</v>
          </cell>
        </row>
        <row r="105">
          <cell r="A105" t="str">
            <v>AR 3a</v>
          </cell>
          <cell r="B105">
            <v>803</v>
          </cell>
          <cell r="C105">
            <v>50.36</v>
          </cell>
          <cell r="D105">
            <v>11.24</v>
          </cell>
          <cell r="E105">
            <v>0</v>
          </cell>
          <cell r="F105">
            <v>13.05</v>
          </cell>
          <cell r="G105">
            <v>0</v>
          </cell>
          <cell r="H105">
            <v>5</v>
          </cell>
          <cell r="I105">
            <v>0</v>
          </cell>
          <cell r="J105">
            <v>8</v>
          </cell>
          <cell r="K105">
            <v>0</v>
          </cell>
          <cell r="L105">
            <v>281</v>
          </cell>
          <cell r="M105">
            <v>0</v>
          </cell>
          <cell r="N105">
            <v>522</v>
          </cell>
          <cell r="O105">
            <v>0</v>
          </cell>
          <cell r="P105" t="str">
            <v>Year 3</v>
          </cell>
          <cell r="Q105">
            <v>522</v>
          </cell>
        </row>
        <row r="106">
          <cell r="A106" t="str">
            <v>AR 4</v>
          </cell>
          <cell r="B106">
            <v>442</v>
          </cell>
          <cell r="C106">
            <v>30.93333333333333</v>
          </cell>
          <cell r="D106">
            <v>0</v>
          </cell>
          <cell r="E106">
            <v>14.733333333333334</v>
          </cell>
          <cell r="F106">
            <v>0</v>
          </cell>
          <cell r="G106">
            <v>0</v>
          </cell>
          <cell r="H106">
            <v>0</v>
          </cell>
          <cell r="I106">
            <v>6</v>
          </cell>
          <cell r="J106">
            <v>0</v>
          </cell>
          <cell r="K106">
            <v>0</v>
          </cell>
          <cell r="L106">
            <v>0</v>
          </cell>
          <cell r="M106">
            <v>442</v>
          </cell>
          <cell r="N106">
            <v>0</v>
          </cell>
          <cell r="O106">
            <v>0</v>
          </cell>
          <cell r="P106" t="str">
            <v>Year 2</v>
          </cell>
          <cell r="Q106">
            <v>442</v>
          </cell>
        </row>
        <row r="107">
          <cell r="A107" t="str">
            <v>AR 5</v>
          </cell>
          <cell r="B107">
            <v>50410.999999999964</v>
          </cell>
          <cell r="C107">
            <v>234.2</v>
          </cell>
          <cell r="D107">
            <v>89.710666666666654</v>
          </cell>
          <cell r="E107">
            <v>121.19846808510638</v>
          </cell>
          <cell r="F107">
            <v>66.335897435897436</v>
          </cell>
          <cell r="G107">
            <v>16.357142857142854</v>
          </cell>
          <cell r="H107">
            <v>38</v>
          </cell>
          <cell r="I107">
            <v>47</v>
          </cell>
          <cell r="J107">
            <v>13</v>
          </cell>
          <cell r="K107">
            <v>7</v>
          </cell>
          <cell r="L107">
            <v>17045.026666666665</v>
          </cell>
          <cell r="M107">
            <v>28481.64</v>
          </cell>
          <cell r="N107">
            <v>4311.833333333333</v>
          </cell>
          <cell r="O107">
            <v>572.49999999999989</v>
          </cell>
          <cell r="P107" t="str">
            <v>Year 2</v>
          </cell>
          <cell r="Q107">
            <v>28481.64</v>
          </cell>
        </row>
        <row r="108">
          <cell r="A108" t="str">
            <v>AR 6</v>
          </cell>
          <cell r="B108">
            <v>52470.999999999964</v>
          </cell>
          <cell r="C108">
            <v>262.62888888888881</v>
          </cell>
          <cell r="D108">
            <v>95.136982456140345</v>
          </cell>
          <cell r="E108">
            <v>123.08357446808512</v>
          </cell>
          <cell r="F108">
            <v>75.351282051282084</v>
          </cell>
          <cell r="G108">
            <v>16.357142857142854</v>
          </cell>
          <cell r="H108">
            <v>38</v>
          </cell>
          <cell r="I108">
            <v>47</v>
          </cell>
          <cell r="J108">
            <v>13</v>
          </cell>
          <cell r="K108">
            <v>7</v>
          </cell>
          <cell r="L108">
            <v>18076.026666666665</v>
          </cell>
          <cell r="M108">
            <v>28924.639999999999</v>
          </cell>
          <cell r="N108">
            <v>4897.8333333333348</v>
          </cell>
          <cell r="O108">
            <v>572.49999999999989</v>
          </cell>
          <cell r="P108" t="str">
            <v>Year 2</v>
          </cell>
          <cell r="Q108">
            <v>28924.639999999999</v>
          </cell>
        </row>
        <row r="109">
          <cell r="A109" t="str">
            <v>AR 7</v>
          </cell>
          <cell r="B109">
            <v>21377.714285714304</v>
          </cell>
          <cell r="C109">
            <v>204</v>
          </cell>
          <cell r="D109">
            <v>14.62222222222222</v>
          </cell>
          <cell r="E109">
            <v>73.950931677018616</v>
          </cell>
          <cell r="F109">
            <v>27.666666666666657</v>
          </cell>
          <cell r="G109">
            <v>6.5428571428571418</v>
          </cell>
          <cell r="H109">
            <v>15</v>
          </cell>
          <cell r="I109">
            <v>46</v>
          </cell>
          <cell r="J109">
            <v>22</v>
          </cell>
          <cell r="K109">
            <v>7</v>
          </cell>
          <cell r="L109">
            <v>1096.6666666666665</v>
          </cell>
          <cell r="M109">
            <v>17008.714285714283</v>
          </cell>
          <cell r="N109">
            <v>3043.3333333333321</v>
          </cell>
          <cell r="O109">
            <v>228.99999999999994</v>
          </cell>
          <cell r="P109" t="str">
            <v>Year 2</v>
          </cell>
          <cell r="Q109">
            <v>17008.714285714283</v>
          </cell>
        </row>
        <row r="110">
          <cell r="A110" t="str">
            <v>AR 8</v>
          </cell>
          <cell r="B110">
            <v>5634.9999999999964</v>
          </cell>
          <cell r="C110">
            <v>77.599999999999994</v>
          </cell>
          <cell r="D110">
            <v>11.184126984126983</v>
          </cell>
          <cell r="E110">
            <v>14.405714285714286</v>
          </cell>
          <cell r="F110">
            <v>9.8657657657657616</v>
          </cell>
          <cell r="G110">
            <v>3.2714285714285709</v>
          </cell>
          <cell r="H110">
            <v>21</v>
          </cell>
          <cell r="I110">
            <v>35</v>
          </cell>
          <cell r="J110">
            <v>37</v>
          </cell>
          <cell r="K110">
            <v>7</v>
          </cell>
          <cell r="L110">
            <v>1174.3333333333333</v>
          </cell>
          <cell r="M110">
            <v>2521</v>
          </cell>
          <cell r="N110">
            <v>1825.1666666666661</v>
          </cell>
          <cell r="O110">
            <v>114.49999999999997</v>
          </cell>
          <cell r="P110" t="str">
            <v>Year 2</v>
          </cell>
          <cell r="Q110">
            <v>2521</v>
          </cell>
        </row>
        <row r="111">
          <cell r="A111" t="str">
            <v>AR 9</v>
          </cell>
          <cell r="B111">
            <v>7596.9999999999945</v>
          </cell>
          <cell r="C111">
            <v>118.71999999999998</v>
          </cell>
          <cell r="D111">
            <v>14.357575757575756</v>
          </cell>
          <cell r="E111">
            <v>18.194736842105264</v>
          </cell>
          <cell r="F111">
            <v>12.874561403508778</v>
          </cell>
          <cell r="G111">
            <v>3.2714285714285709</v>
          </cell>
          <cell r="H111">
            <v>22</v>
          </cell>
          <cell r="I111">
            <v>38</v>
          </cell>
          <cell r="J111">
            <v>38</v>
          </cell>
          <cell r="K111">
            <v>7</v>
          </cell>
          <cell r="L111">
            <v>1579.3333333333333</v>
          </cell>
          <cell r="M111">
            <v>3457</v>
          </cell>
          <cell r="N111">
            <v>2446.1666666666679</v>
          </cell>
          <cell r="O111">
            <v>114.49999999999997</v>
          </cell>
          <cell r="P111" t="str">
            <v>Year 2</v>
          </cell>
          <cell r="Q111">
            <v>3457</v>
          </cell>
        </row>
        <row r="112">
          <cell r="A112" t="str">
            <v>AR 10</v>
          </cell>
          <cell r="B112">
            <v>1961.9999999999995</v>
          </cell>
          <cell r="C112">
            <v>70.92</v>
          </cell>
          <cell r="D112">
            <v>13.5</v>
          </cell>
          <cell r="E112">
            <v>6.0387096774193578</v>
          </cell>
          <cell r="F112">
            <v>41.4</v>
          </cell>
          <cell r="G112">
            <v>0</v>
          </cell>
          <cell r="H112">
            <v>6</v>
          </cell>
          <cell r="I112">
            <v>31</v>
          </cell>
          <cell r="J112">
            <v>3</v>
          </cell>
          <cell r="K112">
            <v>0</v>
          </cell>
          <cell r="L112">
            <v>405</v>
          </cell>
          <cell r="M112">
            <v>936.00000000000045</v>
          </cell>
          <cell r="N112">
            <v>621</v>
          </cell>
          <cell r="O112">
            <v>0</v>
          </cell>
          <cell r="P112" t="str">
            <v>Year 2</v>
          </cell>
          <cell r="Q112">
            <v>936.00000000000045</v>
          </cell>
        </row>
        <row r="113">
          <cell r="A113" t="str">
            <v>AR 11</v>
          </cell>
          <cell r="B113">
            <v>1810.0000000000005</v>
          </cell>
          <cell r="C113">
            <v>54.36</v>
          </cell>
          <cell r="D113">
            <v>11.333333333333332</v>
          </cell>
          <cell r="E113">
            <v>5.9806451612903206</v>
          </cell>
          <cell r="F113">
            <v>27.15</v>
          </cell>
          <cell r="G113">
            <v>0</v>
          </cell>
          <cell r="H113">
            <v>6</v>
          </cell>
          <cell r="I113">
            <v>31</v>
          </cell>
          <cell r="J113">
            <v>4</v>
          </cell>
          <cell r="K113">
            <v>0</v>
          </cell>
          <cell r="L113">
            <v>340</v>
          </cell>
          <cell r="M113">
            <v>926.99999999999977</v>
          </cell>
          <cell r="N113">
            <v>543</v>
          </cell>
          <cell r="O113">
            <v>0</v>
          </cell>
          <cell r="P113" t="str">
            <v>Year 2</v>
          </cell>
          <cell r="Q113">
            <v>926.99999999999977</v>
          </cell>
        </row>
        <row r="114">
          <cell r="A114" t="str">
            <v>AR 12</v>
          </cell>
          <cell r="B114">
            <v>92</v>
          </cell>
          <cell r="C114">
            <v>8.5333333333333332</v>
          </cell>
          <cell r="D114">
            <v>0</v>
          </cell>
          <cell r="E114">
            <v>4.5999999999999996</v>
          </cell>
          <cell r="F114">
            <v>0</v>
          </cell>
          <cell r="G114">
            <v>0</v>
          </cell>
          <cell r="H114">
            <v>0</v>
          </cell>
          <cell r="I114">
            <v>4</v>
          </cell>
          <cell r="J114">
            <v>0</v>
          </cell>
          <cell r="K114">
            <v>0</v>
          </cell>
          <cell r="L114">
            <v>0</v>
          </cell>
          <cell r="M114">
            <v>92</v>
          </cell>
          <cell r="N114">
            <v>0</v>
          </cell>
          <cell r="O114">
            <v>0</v>
          </cell>
          <cell r="P114" t="str">
            <v>Year 2</v>
          </cell>
          <cell r="Q114">
            <v>92</v>
          </cell>
        </row>
        <row r="115">
          <cell r="A115" t="str">
            <v>AR 13</v>
          </cell>
          <cell r="B115">
            <v>291</v>
          </cell>
          <cell r="C115">
            <v>18.7</v>
          </cell>
          <cell r="D115">
            <v>0</v>
          </cell>
          <cell r="E115">
            <v>9.6999999999999993</v>
          </cell>
          <cell r="F115">
            <v>0</v>
          </cell>
          <cell r="G115">
            <v>0</v>
          </cell>
          <cell r="H115">
            <v>0</v>
          </cell>
          <cell r="I115">
            <v>6</v>
          </cell>
          <cell r="J115">
            <v>0</v>
          </cell>
          <cell r="K115">
            <v>0</v>
          </cell>
          <cell r="L115">
            <v>0</v>
          </cell>
          <cell r="M115">
            <v>291</v>
          </cell>
          <cell r="N115">
            <v>0</v>
          </cell>
          <cell r="O115">
            <v>0</v>
          </cell>
          <cell r="P115" t="str">
            <v>Year 2</v>
          </cell>
          <cell r="Q115">
            <v>291</v>
          </cell>
        </row>
        <row r="116">
          <cell r="A116" t="str">
            <v>AR 14</v>
          </cell>
          <cell r="B116">
            <v>383</v>
          </cell>
          <cell r="C116">
            <v>24.166666666666664</v>
          </cell>
          <cell r="D116">
            <v>0</v>
          </cell>
          <cell r="E116">
            <v>12.766666666666667</v>
          </cell>
          <cell r="F116">
            <v>0</v>
          </cell>
          <cell r="G116">
            <v>0</v>
          </cell>
          <cell r="H116">
            <v>0</v>
          </cell>
          <cell r="I116">
            <v>6</v>
          </cell>
          <cell r="J116">
            <v>0</v>
          </cell>
          <cell r="K116">
            <v>0</v>
          </cell>
          <cell r="L116">
            <v>0</v>
          </cell>
          <cell r="M116">
            <v>383</v>
          </cell>
          <cell r="N116">
            <v>0</v>
          </cell>
          <cell r="O116">
            <v>0</v>
          </cell>
          <cell r="P116" t="str">
            <v>Year 2</v>
          </cell>
          <cell r="Q116">
            <v>383</v>
          </cell>
        </row>
        <row r="117">
          <cell r="A117" t="str">
            <v>AR 15</v>
          </cell>
          <cell r="B117">
            <v>770</v>
          </cell>
          <cell r="C117">
            <v>27.2</v>
          </cell>
          <cell r="D117">
            <v>0</v>
          </cell>
          <cell r="E117">
            <v>11.846153846153847</v>
          </cell>
          <cell r="F117">
            <v>0</v>
          </cell>
          <cell r="G117">
            <v>0</v>
          </cell>
          <cell r="H117">
            <v>0</v>
          </cell>
          <cell r="I117">
            <v>13</v>
          </cell>
          <cell r="J117">
            <v>0</v>
          </cell>
          <cell r="K117">
            <v>0</v>
          </cell>
          <cell r="L117">
            <v>0</v>
          </cell>
          <cell r="M117">
            <v>770</v>
          </cell>
          <cell r="N117">
            <v>0</v>
          </cell>
          <cell r="O117">
            <v>0</v>
          </cell>
          <cell r="P117" t="str">
            <v>Year 2</v>
          </cell>
          <cell r="Q117">
            <v>770</v>
          </cell>
        </row>
        <row r="118">
          <cell r="A118" t="str">
            <v>AR 16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 t="str">
            <v>n/a</v>
          </cell>
          <cell r="Q118">
            <v>0</v>
          </cell>
        </row>
        <row r="119">
          <cell r="A119" t="str">
            <v>AR 17</v>
          </cell>
          <cell r="B119">
            <v>1785.9999999999991</v>
          </cell>
          <cell r="C119">
            <v>77.454999999999998</v>
          </cell>
          <cell r="D119">
            <v>26.9</v>
          </cell>
          <cell r="E119">
            <v>3.2727272727272743</v>
          </cell>
          <cell r="F119">
            <v>47.2</v>
          </cell>
          <cell r="G119">
            <v>0</v>
          </cell>
          <cell r="H119">
            <v>4</v>
          </cell>
          <cell r="I119">
            <v>33</v>
          </cell>
          <cell r="J119">
            <v>3</v>
          </cell>
          <cell r="K119">
            <v>0</v>
          </cell>
          <cell r="L119">
            <v>538</v>
          </cell>
          <cell r="M119">
            <v>540.00000000000023</v>
          </cell>
          <cell r="N119">
            <v>708</v>
          </cell>
          <cell r="O119">
            <v>0</v>
          </cell>
          <cell r="P119" t="str">
            <v>Year 3</v>
          </cell>
          <cell r="Q119">
            <v>708</v>
          </cell>
        </row>
        <row r="120">
          <cell r="A120" t="str">
            <v>AR 18</v>
          </cell>
          <cell r="B120">
            <v>1117.9999999999995</v>
          </cell>
          <cell r="C120">
            <v>29.759999999999998</v>
          </cell>
          <cell r="D120">
            <v>9.0666666666666664</v>
          </cell>
          <cell r="E120">
            <v>4.552941176470588</v>
          </cell>
          <cell r="F120">
            <v>13.866666666666665</v>
          </cell>
          <cell r="G120">
            <v>0</v>
          </cell>
          <cell r="H120">
            <v>3</v>
          </cell>
          <cell r="I120">
            <v>34</v>
          </cell>
          <cell r="J120">
            <v>3</v>
          </cell>
          <cell r="K120">
            <v>0</v>
          </cell>
          <cell r="L120">
            <v>136</v>
          </cell>
          <cell r="M120">
            <v>774</v>
          </cell>
          <cell r="N120">
            <v>207.99999999999997</v>
          </cell>
          <cell r="O120">
            <v>0</v>
          </cell>
          <cell r="P120" t="str">
            <v>Year 2</v>
          </cell>
          <cell r="Q120">
            <v>774</v>
          </cell>
        </row>
        <row r="121">
          <cell r="A121" t="str">
            <v>AR 19</v>
          </cell>
          <cell r="B121">
            <v>7808.9999999999982</v>
          </cell>
          <cell r="C121">
            <v>167.44</v>
          </cell>
          <cell r="D121">
            <v>32.511358024691354</v>
          </cell>
          <cell r="E121">
            <v>10.39988304093567</v>
          </cell>
          <cell r="F121">
            <v>72.674999999999983</v>
          </cell>
          <cell r="G121">
            <v>0</v>
          </cell>
          <cell r="H121">
            <v>18</v>
          </cell>
          <cell r="I121">
            <v>38</v>
          </cell>
          <cell r="J121">
            <v>8</v>
          </cell>
          <cell r="K121">
            <v>0</v>
          </cell>
          <cell r="L121">
            <v>2926.0222222222219</v>
          </cell>
          <cell r="M121">
            <v>1975.9777777777774</v>
          </cell>
          <cell r="N121">
            <v>2906.9999999999995</v>
          </cell>
          <cell r="O121">
            <v>0</v>
          </cell>
          <cell r="P121" t="str">
            <v>Year 1</v>
          </cell>
          <cell r="Q121">
            <v>2926.0222222222219</v>
          </cell>
        </row>
        <row r="122">
          <cell r="A122" t="str">
            <v>AR 20</v>
          </cell>
          <cell r="B122">
            <v>8532</v>
          </cell>
          <cell r="C122">
            <v>167.44</v>
          </cell>
          <cell r="D122">
            <v>32.511358024691354</v>
          </cell>
          <cell r="E122">
            <v>12.85227513227513</v>
          </cell>
          <cell r="F122">
            <v>72.674999999999983</v>
          </cell>
          <cell r="G122">
            <v>0</v>
          </cell>
          <cell r="H122">
            <v>18</v>
          </cell>
          <cell r="I122">
            <v>42</v>
          </cell>
          <cell r="J122">
            <v>8</v>
          </cell>
          <cell r="K122">
            <v>0</v>
          </cell>
          <cell r="L122">
            <v>2926.0222222222219</v>
          </cell>
          <cell r="M122">
            <v>2698.9777777777776</v>
          </cell>
          <cell r="N122">
            <v>2906.9999999999995</v>
          </cell>
          <cell r="O122">
            <v>0</v>
          </cell>
          <cell r="P122" t="str">
            <v>Year 1</v>
          </cell>
          <cell r="Q122">
            <v>2926.0222222222219</v>
          </cell>
        </row>
        <row r="123">
          <cell r="A123" t="str">
            <v>AR 21</v>
          </cell>
          <cell r="B123">
            <v>2364.9999999999995</v>
          </cell>
          <cell r="C123">
            <v>131.80000000000001</v>
          </cell>
          <cell r="D123">
            <v>23.523076923076921</v>
          </cell>
          <cell r="E123">
            <v>0</v>
          </cell>
          <cell r="F123">
            <v>55.733333333333334</v>
          </cell>
          <cell r="G123">
            <v>0</v>
          </cell>
          <cell r="H123">
            <v>13</v>
          </cell>
          <cell r="I123">
            <v>0</v>
          </cell>
          <cell r="J123">
            <v>3</v>
          </cell>
          <cell r="K123">
            <v>0</v>
          </cell>
          <cell r="L123">
            <v>1528.9999999999998</v>
          </cell>
          <cell r="M123">
            <v>0</v>
          </cell>
          <cell r="N123">
            <v>836</v>
          </cell>
          <cell r="O123">
            <v>0</v>
          </cell>
          <cell r="P123" t="str">
            <v>Year 1</v>
          </cell>
          <cell r="Q123">
            <v>1528.9999999999998</v>
          </cell>
        </row>
        <row r="124">
          <cell r="A124" t="str">
            <v>AR 22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 t="str">
            <v>n/a</v>
          </cell>
          <cell r="Q124">
            <v>0</v>
          </cell>
        </row>
        <row r="125">
          <cell r="A125" t="str">
            <v>AR 23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 t="str">
            <v>n/a</v>
          </cell>
          <cell r="Q125">
            <v>0</v>
          </cell>
        </row>
        <row r="126">
          <cell r="A126" t="str">
            <v>AR A1017/1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 t="str">
            <v>n/a</v>
          </cell>
          <cell r="Q126">
            <v>0</v>
          </cell>
        </row>
        <row r="127">
          <cell r="A127" t="str">
            <v>AR A1017/2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 t="str">
            <v>n/a</v>
          </cell>
          <cell r="Q127">
            <v>0</v>
          </cell>
        </row>
        <row r="128">
          <cell r="A128" t="str">
            <v>AR A1017/3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 t="str">
            <v>n/a</v>
          </cell>
          <cell r="Q128">
            <v>0</v>
          </cell>
        </row>
        <row r="129">
          <cell r="A129" t="str">
            <v>AR A1071/1</v>
          </cell>
          <cell r="B129">
            <v>87006.285714285783</v>
          </cell>
          <cell r="C129">
            <v>460.39238095238096</v>
          </cell>
          <cell r="D129">
            <v>126.76856140350878</v>
          </cell>
          <cell r="E129">
            <v>210.88432967032969</v>
          </cell>
          <cell r="F129">
            <v>49.478160919540237</v>
          </cell>
          <cell r="G129">
            <v>26.171428571428567</v>
          </cell>
          <cell r="H129">
            <v>38</v>
          </cell>
          <cell r="I129">
            <v>52</v>
          </cell>
          <cell r="J129">
            <v>29</v>
          </cell>
          <cell r="K129">
            <v>7</v>
          </cell>
          <cell r="L129">
            <v>24086.026666666668</v>
          </cell>
          <cell r="M129">
            <v>54829.925714285717</v>
          </cell>
          <cell r="N129">
            <v>7174.3333333333348</v>
          </cell>
          <cell r="O129">
            <v>915.99999999999977</v>
          </cell>
          <cell r="P129" t="str">
            <v>Year 2</v>
          </cell>
          <cell r="Q129">
            <v>54829.925714285717</v>
          </cell>
        </row>
        <row r="130">
          <cell r="A130" t="str">
            <v>AR A1071/2</v>
          </cell>
          <cell r="B130">
            <v>108383.99999999993</v>
          </cell>
          <cell r="C130">
            <v>476.32083333333333</v>
          </cell>
          <cell r="D130">
            <v>132.54049122807015</v>
          </cell>
          <cell r="E130">
            <v>276.30246153846156</v>
          </cell>
          <cell r="F130">
            <v>53.777192982456164</v>
          </cell>
          <cell r="G130">
            <v>32.714285714285701</v>
          </cell>
          <cell r="H130">
            <v>38</v>
          </cell>
          <cell r="I130">
            <v>52</v>
          </cell>
          <cell r="J130">
            <v>38</v>
          </cell>
          <cell r="K130">
            <v>7</v>
          </cell>
          <cell r="L130">
            <v>25182.693333333333</v>
          </cell>
          <cell r="M130">
            <v>71838.64</v>
          </cell>
          <cell r="N130">
            <v>10217.666666666672</v>
          </cell>
          <cell r="O130">
            <v>1144.9999999999995</v>
          </cell>
          <cell r="P130" t="str">
            <v>Year 2</v>
          </cell>
          <cell r="Q130">
            <v>71838.64</v>
          </cell>
        </row>
        <row r="131">
          <cell r="A131" t="str">
            <v>AR A1071/3</v>
          </cell>
          <cell r="B131">
            <v>115281.00000000006</v>
          </cell>
          <cell r="C131">
            <v>485.32425676594585</v>
          </cell>
          <cell r="D131">
            <v>140.85277192982454</v>
          </cell>
          <cell r="E131">
            <v>286.90630769230773</v>
          </cell>
          <cell r="F131">
            <v>63.319166666666639</v>
          </cell>
          <cell r="G131">
            <v>35.98571428571428</v>
          </cell>
          <cell r="H131">
            <v>38</v>
          </cell>
          <cell r="I131">
            <v>52</v>
          </cell>
          <cell r="J131">
            <v>40</v>
          </cell>
          <cell r="K131">
            <v>7</v>
          </cell>
          <cell r="L131">
            <v>26762.026666666665</v>
          </cell>
          <cell r="M131">
            <v>74595.640000000014</v>
          </cell>
          <cell r="N131">
            <v>12663.833333333328</v>
          </cell>
          <cell r="O131">
            <v>1259.5</v>
          </cell>
          <cell r="P131" t="str">
            <v>Year 2</v>
          </cell>
          <cell r="Q131">
            <v>74595.640000000014</v>
          </cell>
        </row>
        <row r="132">
          <cell r="A132" t="str">
            <v>AR A1071/4</v>
          </cell>
          <cell r="B132">
            <v>117791.00000000006</v>
          </cell>
          <cell r="C132">
            <v>487.62218312253498</v>
          </cell>
          <cell r="D132">
            <v>142.64224561403506</v>
          </cell>
          <cell r="E132">
            <v>293.16399999999993</v>
          </cell>
          <cell r="F132">
            <v>64.423577235772342</v>
          </cell>
          <cell r="G132">
            <v>35.98571428571428</v>
          </cell>
          <cell r="H132">
            <v>38</v>
          </cell>
          <cell r="I132">
            <v>52</v>
          </cell>
          <cell r="J132">
            <v>41</v>
          </cell>
          <cell r="K132">
            <v>7</v>
          </cell>
          <cell r="L132">
            <v>27102.026666666665</v>
          </cell>
          <cell r="M132">
            <v>76222.639999999985</v>
          </cell>
          <cell r="N132">
            <v>13206.833333333332</v>
          </cell>
          <cell r="O132">
            <v>1259.5</v>
          </cell>
          <cell r="P132" t="str">
            <v>Year 2</v>
          </cell>
          <cell r="Q132">
            <v>76222.639999999985</v>
          </cell>
        </row>
        <row r="133">
          <cell r="A133" t="str">
            <v>AR A1071/5</v>
          </cell>
          <cell r="B133">
            <v>118561.00000000006</v>
          </cell>
          <cell r="C133">
            <v>509.85551645586838</v>
          </cell>
          <cell r="D133">
            <v>142.64224561403506</v>
          </cell>
          <cell r="E133">
            <v>296.12553846153844</v>
          </cell>
          <cell r="F133">
            <v>64.423577235772342</v>
          </cell>
          <cell r="G133">
            <v>35.98571428571428</v>
          </cell>
          <cell r="H133">
            <v>38</v>
          </cell>
          <cell r="I133">
            <v>52</v>
          </cell>
          <cell r="J133">
            <v>41</v>
          </cell>
          <cell r="K133">
            <v>7</v>
          </cell>
          <cell r="L133">
            <v>27102.026666666665</v>
          </cell>
          <cell r="M133">
            <v>76992.639999999985</v>
          </cell>
          <cell r="N133">
            <v>13206.833333333332</v>
          </cell>
          <cell r="O133">
            <v>1259.5</v>
          </cell>
          <cell r="P133" t="str">
            <v>Year 2</v>
          </cell>
          <cell r="Q133">
            <v>76992.639999999985</v>
          </cell>
        </row>
        <row r="134">
          <cell r="A134" t="str">
            <v>AR A1071/6</v>
          </cell>
          <cell r="B134">
            <v>118561.00000000006</v>
          </cell>
          <cell r="C134">
            <v>509.85551645586838</v>
          </cell>
          <cell r="D134">
            <v>142.64224561403506</v>
          </cell>
          <cell r="E134">
            <v>296.12553846153844</v>
          </cell>
          <cell r="F134">
            <v>64.423577235772342</v>
          </cell>
          <cell r="G134">
            <v>35.98571428571428</v>
          </cell>
          <cell r="H134">
            <v>38</v>
          </cell>
          <cell r="I134">
            <v>52</v>
          </cell>
          <cell r="J134">
            <v>41</v>
          </cell>
          <cell r="K134">
            <v>7</v>
          </cell>
          <cell r="L134">
            <v>27102.026666666665</v>
          </cell>
          <cell r="M134">
            <v>76992.639999999985</v>
          </cell>
          <cell r="N134">
            <v>13206.833333333332</v>
          </cell>
          <cell r="O134">
            <v>1259.5</v>
          </cell>
          <cell r="P134" t="str">
            <v>Year 2</v>
          </cell>
          <cell r="Q134">
            <v>76992.639999999985</v>
          </cell>
        </row>
        <row r="135">
          <cell r="A135" t="str">
            <v>AR A1071/7</v>
          </cell>
          <cell r="B135">
            <v>118561.00000000006</v>
          </cell>
          <cell r="C135">
            <v>509.85551645586838</v>
          </cell>
          <cell r="D135">
            <v>142.64224561403506</v>
          </cell>
          <cell r="E135">
            <v>296.12553846153844</v>
          </cell>
          <cell r="F135">
            <v>64.423577235772342</v>
          </cell>
          <cell r="G135">
            <v>35.98571428571428</v>
          </cell>
          <cell r="H135">
            <v>38</v>
          </cell>
          <cell r="I135">
            <v>52</v>
          </cell>
          <cell r="J135">
            <v>41</v>
          </cell>
          <cell r="K135">
            <v>7</v>
          </cell>
          <cell r="L135">
            <v>27102.026666666665</v>
          </cell>
          <cell r="M135">
            <v>76992.639999999985</v>
          </cell>
          <cell r="N135">
            <v>13206.833333333332</v>
          </cell>
          <cell r="O135">
            <v>1259.5</v>
          </cell>
          <cell r="P135" t="str">
            <v>Year 2</v>
          </cell>
          <cell r="Q135">
            <v>76992.639999999985</v>
          </cell>
        </row>
        <row r="136">
          <cell r="A136" t="str">
            <v>AR A1071/8</v>
          </cell>
          <cell r="B136">
            <v>125755.00000000007</v>
          </cell>
          <cell r="C136">
            <v>509.85551645586838</v>
          </cell>
          <cell r="D136">
            <v>161.72834188034193</v>
          </cell>
          <cell r="E136">
            <v>296.12553846153844</v>
          </cell>
          <cell r="F136">
            <v>67.939716312056717</v>
          </cell>
          <cell r="G136">
            <v>35.98571428571428</v>
          </cell>
          <cell r="H136">
            <v>39</v>
          </cell>
          <cell r="I136">
            <v>52</v>
          </cell>
          <cell r="J136">
            <v>47</v>
          </cell>
          <cell r="K136">
            <v>7</v>
          </cell>
          <cell r="L136">
            <v>31537.026666666672</v>
          </cell>
          <cell r="M136">
            <v>76992.639999999985</v>
          </cell>
          <cell r="N136">
            <v>15965.833333333328</v>
          </cell>
          <cell r="O136">
            <v>1259.5</v>
          </cell>
          <cell r="P136" t="str">
            <v>Year 2</v>
          </cell>
          <cell r="Q136">
            <v>76992.639999999985</v>
          </cell>
        </row>
        <row r="137">
          <cell r="A137" t="str">
            <v>AR A1071/9</v>
          </cell>
          <cell r="B137">
            <v>135129.99999999985</v>
          </cell>
          <cell r="C137">
            <v>510.80104617163062</v>
          </cell>
          <cell r="D137">
            <v>176.73358404558411</v>
          </cell>
          <cell r="E137">
            <v>309.74852991452997</v>
          </cell>
          <cell r="F137">
            <v>80.309929078014221</v>
          </cell>
          <cell r="G137">
            <v>35.98571428571428</v>
          </cell>
          <cell r="H137">
            <v>39</v>
          </cell>
          <cell r="I137">
            <v>52</v>
          </cell>
          <cell r="J137">
            <v>47</v>
          </cell>
          <cell r="K137">
            <v>7</v>
          </cell>
          <cell r="L137">
            <v>34463.048888888901</v>
          </cell>
          <cell r="M137">
            <v>80534.617777777792</v>
          </cell>
          <cell r="N137">
            <v>18872.833333333339</v>
          </cell>
          <cell r="O137">
            <v>1259.5</v>
          </cell>
          <cell r="P137" t="str">
            <v>Year 2</v>
          </cell>
          <cell r="Q137">
            <v>80534.617777777792</v>
          </cell>
        </row>
        <row r="138">
          <cell r="A138" t="str">
            <v>AR A1071/10</v>
          </cell>
          <cell r="B138">
            <v>137494.99999999985</v>
          </cell>
          <cell r="C138">
            <v>510.80104617163062</v>
          </cell>
          <cell r="D138">
            <v>184.5746096866097</v>
          </cell>
          <cell r="E138">
            <v>309.74852991452997</v>
          </cell>
          <cell r="F138">
            <v>83.867375886524854</v>
          </cell>
          <cell r="G138">
            <v>35.98571428571428</v>
          </cell>
          <cell r="H138">
            <v>39</v>
          </cell>
          <cell r="I138">
            <v>52</v>
          </cell>
          <cell r="J138">
            <v>47</v>
          </cell>
          <cell r="K138">
            <v>7</v>
          </cell>
          <cell r="L138">
            <v>35992.048888888894</v>
          </cell>
          <cell r="M138">
            <v>80534.617777777792</v>
          </cell>
          <cell r="N138">
            <v>19708.833333333339</v>
          </cell>
          <cell r="O138">
            <v>1259.5</v>
          </cell>
          <cell r="P138" t="str">
            <v>Year 2</v>
          </cell>
          <cell r="Q138">
            <v>80534.617777777792</v>
          </cell>
        </row>
        <row r="139">
          <cell r="A139" t="str">
            <v>AR A1124/1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 t="str">
            <v>n/a</v>
          </cell>
          <cell r="Q139">
            <v>0</v>
          </cell>
        </row>
        <row r="140">
          <cell r="A140" t="str">
            <v>AR A12/1</v>
          </cell>
          <cell r="B140">
            <v>24878.99999999992</v>
          </cell>
          <cell r="C140">
            <v>132.94978354978355</v>
          </cell>
          <cell r="D140">
            <v>40.001551781551761</v>
          </cell>
          <cell r="E140">
            <v>42.894997591061482</v>
          </cell>
          <cell r="F140">
            <v>12.351527550463727</v>
          </cell>
          <cell r="G140">
            <v>3.2714285714285709</v>
          </cell>
          <cell r="H140">
            <v>52</v>
          </cell>
          <cell r="I140">
            <v>52</v>
          </cell>
          <cell r="J140">
            <v>52</v>
          </cell>
          <cell r="K140">
            <v>7</v>
          </cell>
          <cell r="L140">
            <v>10400.403463203458</v>
          </cell>
          <cell r="M140">
            <v>11152.699373675987</v>
          </cell>
          <cell r="N140">
            <v>3211.3971631205691</v>
          </cell>
          <cell r="O140">
            <v>114.49999999999997</v>
          </cell>
          <cell r="P140" t="str">
            <v>Year 2</v>
          </cell>
          <cell r="Q140">
            <v>11152.699373675987</v>
          </cell>
        </row>
        <row r="141">
          <cell r="A141" t="str">
            <v>AR A12/2</v>
          </cell>
          <cell r="B141">
            <v>24878.99999999992</v>
          </cell>
          <cell r="C141">
            <v>132.94978354978355</v>
          </cell>
          <cell r="D141">
            <v>40.001551781551761</v>
          </cell>
          <cell r="E141">
            <v>42.894997591061482</v>
          </cell>
          <cell r="F141">
            <v>12.351527550463727</v>
          </cell>
          <cell r="G141">
            <v>3.2714285714285709</v>
          </cell>
          <cell r="H141">
            <v>52</v>
          </cell>
          <cell r="I141">
            <v>52</v>
          </cell>
          <cell r="J141">
            <v>52</v>
          </cell>
          <cell r="K141">
            <v>7</v>
          </cell>
          <cell r="L141">
            <v>10400.403463203458</v>
          </cell>
          <cell r="M141">
            <v>11152.699373675987</v>
          </cell>
          <cell r="N141">
            <v>3211.3971631205691</v>
          </cell>
          <cell r="O141">
            <v>114.49999999999997</v>
          </cell>
          <cell r="P141" t="str">
            <v>Year 2</v>
          </cell>
          <cell r="Q141">
            <v>11152.699373675987</v>
          </cell>
        </row>
        <row r="142">
          <cell r="A142" t="str">
            <v>AR A12/3</v>
          </cell>
          <cell r="B142">
            <v>29122.999999999891</v>
          </cell>
          <cell r="C142">
            <v>135.97531914893617</v>
          </cell>
          <cell r="D142">
            <v>43.736167166167156</v>
          </cell>
          <cell r="E142">
            <v>49.806536052599924</v>
          </cell>
          <cell r="F142">
            <v>18.028450627386793</v>
          </cell>
          <cell r="G142">
            <v>3.2714285714285709</v>
          </cell>
          <cell r="H142">
            <v>52</v>
          </cell>
          <cell r="I142">
            <v>52</v>
          </cell>
          <cell r="J142">
            <v>52</v>
          </cell>
          <cell r="K142">
            <v>7</v>
          </cell>
          <cell r="L142">
            <v>11371.40346320346</v>
          </cell>
          <cell r="M142">
            <v>12949.699373675981</v>
          </cell>
          <cell r="N142">
            <v>4687.3971631205659</v>
          </cell>
          <cell r="O142">
            <v>114.49999999999997</v>
          </cell>
          <cell r="P142" t="str">
            <v>Year 2</v>
          </cell>
          <cell r="Q142">
            <v>12949.699373675981</v>
          </cell>
        </row>
        <row r="143">
          <cell r="A143" t="str">
            <v>AR A120/1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 t="str">
            <v>n/a</v>
          </cell>
          <cell r="Q143">
            <v>0</v>
          </cell>
        </row>
        <row r="144">
          <cell r="A144" t="str">
            <v>AR A120/2</v>
          </cell>
          <cell r="B144">
            <v>3046.0000000000009</v>
          </cell>
          <cell r="C144">
            <v>23.015319148936168</v>
          </cell>
          <cell r="D144">
            <v>0</v>
          </cell>
          <cell r="E144">
            <v>7.0154359616186897</v>
          </cell>
          <cell r="F144">
            <v>5.8468085106382999</v>
          </cell>
          <cell r="G144">
            <v>0</v>
          </cell>
          <cell r="H144">
            <v>0</v>
          </cell>
          <cell r="I144">
            <v>51</v>
          </cell>
          <cell r="J144">
            <v>43</v>
          </cell>
          <cell r="K144">
            <v>0</v>
          </cell>
          <cell r="L144">
            <v>0</v>
          </cell>
          <cell r="M144">
            <v>1788.9361702127658</v>
          </cell>
          <cell r="N144">
            <v>1257.0638297872345</v>
          </cell>
          <cell r="O144">
            <v>0</v>
          </cell>
          <cell r="P144" t="str">
            <v>Year 2</v>
          </cell>
          <cell r="Q144">
            <v>1788.9361702127658</v>
          </cell>
        </row>
        <row r="145">
          <cell r="A145" t="str">
            <v>AR A120/3</v>
          </cell>
          <cell r="B145">
            <v>24878.99999999992</v>
          </cell>
          <cell r="C145">
            <v>132.94978354978355</v>
          </cell>
          <cell r="D145">
            <v>40.001551781551761</v>
          </cell>
          <cell r="E145">
            <v>42.894997591061482</v>
          </cell>
          <cell r="F145">
            <v>12.351527550463727</v>
          </cell>
          <cell r="G145">
            <v>3.2714285714285709</v>
          </cell>
          <cell r="H145">
            <v>52</v>
          </cell>
          <cell r="I145">
            <v>52</v>
          </cell>
          <cell r="J145">
            <v>52</v>
          </cell>
          <cell r="K145">
            <v>7</v>
          </cell>
          <cell r="L145">
            <v>10400.403463203458</v>
          </cell>
          <cell r="M145">
            <v>11152.699373675987</v>
          </cell>
          <cell r="N145">
            <v>3211.3971631205691</v>
          </cell>
          <cell r="O145">
            <v>114.49999999999997</v>
          </cell>
          <cell r="P145" t="str">
            <v>Year 2</v>
          </cell>
          <cell r="Q145">
            <v>11152.699373675987</v>
          </cell>
        </row>
        <row r="146">
          <cell r="A146" t="str">
            <v>AR A1214</v>
          </cell>
          <cell r="B146">
            <v>116072.99999999996</v>
          </cell>
          <cell r="C146">
            <v>510.80104617163062</v>
          </cell>
          <cell r="D146">
            <v>130.35067806267813</v>
          </cell>
          <cell r="E146">
            <v>270.2075042735043</v>
          </cell>
          <cell r="F146">
            <v>81.939007092198551</v>
          </cell>
          <cell r="G146">
            <v>32.714285714285701</v>
          </cell>
          <cell r="H146">
            <v>39</v>
          </cell>
          <cell r="I146">
            <v>52</v>
          </cell>
          <cell r="J146">
            <v>47</v>
          </cell>
          <cell r="K146">
            <v>7</v>
          </cell>
          <cell r="L146">
            <v>25418.382222222233</v>
          </cell>
          <cell r="M146">
            <v>70253.951111111121</v>
          </cell>
          <cell r="N146">
            <v>19255.666666666661</v>
          </cell>
          <cell r="O146">
            <v>1144.9999999999995</v>
          </cell>
          <cell r="P146" t="str">
            <v>Year 2</v>
          </cell>
          <cell r="Q146">
            <v>70253.951111111121</v>
          </cell>
        </row>
        <row r="147">
          <cell r="A147" t="str">
            <v>AR A131</v>
          </cell>
          <cell r="B147">
            <v>21832.999999999971</v>
          </cell>
          <cell r="C147">
            <v>117.94978354978355</v>
          </cell>
          <cell r="D147">
            <v>40.001551781551761</v>
          </cell>
          <cell r="E147">
            <v>44.589348587920028</v>
          </cell>
          <cell r="F147">
            <v>20.571929824561398</v>
          </cell>
          <cell r="G147">
            <v>3.2714285714285709</v>
          </cell>
          <cell r="H147">
            <v>52</v>
          </cell>
          <cell r="I147">
            <v>42</v>
          </cell>
          <cell r="J147">
            <v>19</v>
          </cell>
          <cell r="K147">
            <v>7</v>
          </cell>
          <cell r="L147">
            <v>10400.403463203458</v>
          </cell>
          <cell r="M147">
            <v>9363.7632034632061</v>
          </cell>
          <cell r="N147">
            <v>1954.3333333333328</v>
          </cell>
          <cell r="O147">
            <v>114.49999999999997</v>
          </cell>
          <cell r="P147" t="str">
            <v>Year 1</v>
          </cell>
          <cell r="Q147">
            <v>10400.403463203458</v>
          </cell>
        </row>
        <row r="148">
          <cell r="A148" t="str">
            <v>AR A131/0</v>
          </cell>
          <cell r="B148">
            <v>21832.999999999971</v>
          </cell>
          <cell r="C148">
            <v>117.94978354978355</v>
          </cell>
          <cell r="D148">
            <v>40.001551781551761</v>
          </cell>
          <cell r="E148">
            <v>44.589348587920028</v>
          </cell>
          <cell r="F148">
            <v>20.571929824561398</v>
          </cell>
          <cell r="G148">
            <v>3.2714285714285709</v>
          </cell>
          <cell r="H148">
            <v>52</v>
          </cell>
          <cell r="I148">
            <v>42</v>
          </cell>
          <cell r="J148">
            <v>19</v>
          </cell>
          <cell r="K148">
            <v>7</v>
          </cell>
          <cell r="L148">
            <v>10400.403463203458</v>
          </cell>
          <cell r="M148">
            <v>9363.7632034632061</v>
          </cell>
          <cell r="N148">
            <v>1954.3333333333328</v>
          </cell>
          <cell r="O148">
            <v>114.49999999999997</v>
          </cell>
          <cell r="P148" t="str">
            <v>Year 1</v>
          </cell>
          <cell r="Q148">
            <v>10400.403463203458</v>
          </cell>
        </row>
        <row r="149">
          <cell r="A149" t="str">
            <v>AR A131/1</v>
          </cell>
          <cell r="B149">
            <v>21832.999999999971</v>
          </cell>
          <cell r="C149">
            <v>117.94978354978355</v>
          </cell>
          <cell r="D149">
            <v>40.001551781551761</v>
          </cell>
          <cell r="E149">
            <v>44.589348587920028</v>
          </cell>
          <cell r="F149">
            <v>20.571929824561398</v>
          </cell>
          <cell r="G149">
            <v>3.2714285714285709</v>
          </cell>
          <cell r="H149">
            <v>52</v>
          </cell>
          <cell r="I149">
            <v>42</v>
          </cell>
          <cell r="J149">
            <v>19</v>
          </cell>
          <cell r="K149">
            <v>7</v>
          </cell>
          <cell r="L149">
            <v>10400.403463203458</v>
          </cell>
          <cell r="M149">
            <v>9363.7632034632061</v>
          </cell>
          <cell r="N149">
            <v>1954.3333333333328</v>
          </cell>
          <cell r="O149">
            <v>114.49999999999997</v>
          </cell>
          <cell r="P149" t="str">
            <v>Year 1</v>
          </cell>
          <cell r="Q149">
            <v>10400.403463203458</v>
          </cell>
        </row>
        <row r="150">
          <cell r="A150" t="str">
            <v>AR A131/2</v>
          </cell>
          <cell r="B150">
            <v>21832.999999999971</v>
          </cell>
          <cell r="C150">
            <v>117.94978354978355</v>
          </cell>
          <cell r="D150">
            <v>40.001551781551761</v>
          </cell>
          <cell r="E150">
            <v>44.589348587920028</v>
          </cell>
          <cell r="F150">
            <v>20.571929824561398</v>
          </cell>
          <cell r="G150">
            <v>3.2714285714285709</v>
          </cell>
          <cell r="H150">
            <v>52</v>
          </cell>
          <cell r="I150">
            <v>42</v>
          </cell>
          <cell r="J150">
            <v>19</v>
          </cell>
          <cell r="K150">
            <v>7</v>
          </cell>
          <cell r="L150">
            <v>10400.403463203458</v>
          </cell>
          <cell r="M150">
            <v>9363.7632034632061</v>
          </cell>
          <cell r="N150">
            <v>1954.3333333333328</v>
          </cell>
          <cell r="O150">
            <v>114.49999999999997</v>
          </cell>
          <cell r="P150" t="str">
            <v>Year 1</v>
          </cell>
          <cell r="Q150">
            <v>10400.403463203458</v>
          </cell>
        </row>
        <row r="151">
          <cell r="A151" t="str">
            <v>AR A131/3</v>
          </cell>
          <cell r="B151">
            <v>8522.0000000000018</v>
          </cell>
          <cell r="C151">
            <v>58</v>
          </cell>
          <cell r="D151">
            <v>17.671038961038953</v>
          </cell>
          <cell r="E151">
            <v>17.737098397098396</v>
          </cell>
          <cell r="F151">
            <v>14.359259259259261</v>
          </cell>
          <cell r="G151">
            <v>0</v>
          </cell>
          <cell r="H151">
            <v>52</v>
          </cell>
          <cell r="I151">
            <v>37</v>
          </cell>
          <cell r="J151">
            <v>9</v>
          </cell>
          <cell r="K151">
            <v>0</v>
          </cell>
          <cell r="L151">
            <v>4594.4701298701284</v>
          </cell>
          <cell r="M151">
            <v>3281.3632034632033</v>
          </cell>
          <cell r="N151">
            <v>646.16666666666674</v>
          </cell>
          <cell r="O151">
            <v>0</v>
          </cell>
          <cell r="P151" t="str">
            <v>Year 1</v>
          </cell>
          <cell r="Q151">
            <v>4594.4701298701284</v>
          </cell>
        </row>
        <row r="152">
          <cell r="A152" t="str">
            <v>AR A131/4</v>
          </cell>
          <cell r="B152">
            <v>2046</v>
          </cell>
          <cell r="C152">
            <v>58</v>
          </cell>
          <cell r="D152">
            <v>11.24</v>
          </cell>
          <cell r="E152">
            <v>13.162745098039215</v>
          </cell>
          <cell r="F152">
            <v>14.359259259259261</v>
          </cell>
          <cell r="G152">
            <v>0</v>
          </cell>
          <cell r="H152">
            <v>5</v>
          </cell>
          <cell r="I152">
            <v>17</v>
          </cell>
          <cell r="J152">
            <v>9</v>
          </cell>
          <cell r="K152">
            <v>0</v>
          </cell>
          <cell r="L152">
            <v>281</v>
          </cell>
          <cell r="M152">
            <v>1118.8333333333333</v>
          </cell>
          <cell r="N152">
            <v>646.16666666666674</v>
          </cell>
          <cell r="O152">
            <v>0</v>
          </cell>
          <cell r="P152" t="str">
            <v>Year 2</v>
          </cell>
          <cell r="Q152">
            <v>1118.8333333333333</v>
          </cell>
        </row>
        <row r="153">
          <cell r="A153" t="str">
            <v>AR A131/5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 t="str">
            <v>n/a</v>
          </cell>
          <cell r="Q153">
            <v>0</v>
          </cell>
        </row>
        <row r="154">
          <cell r="A154" t="str">
            <v>AR A131/6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 t="str">
            <v>n/a</v>
          </cell>
          <cell r="Q154">
            <v>0</v>
          </cell>
        </row>
        <row r="155">
          <cell r="A155" t="str">
            <v>AR A131/7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 t="str">
            <v>n/a</v>
          </cell>
          <cell r="Q155">
            <v>0</v>
          </cell>
        </row>
        <row r="156">
          <cell r="A156" t="str">
            <v>AR A131/7a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 t="str">
            <v>n/a</v>
          </cell>
          <cell r="Q156">
            <v>0</v>
          </cell>
        </row>
        <row r="157">
          <cell r="A157" t="str">
            <v>AR A131/8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 t="str">
            <v>n/a</v>
          </cell>
          <cell r="Q157">
            <v>0</v>
          </cell>
        </row>
        <row r="158">
          <cell r="A158" t="str">
            <v>AR A131/9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 t="str">
            <v>n/a</v>
          </cell>
          <cell r="Q158">
            <v>0</v>
          </cell>
        </row>
        <row r="159">
          <cell r="A159" t="str">
            <v>AR A134/1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 t="str">
            <v>n/a</v>
          </cell>
          <cell r="Q159">
            <v>0</v>
          </cell>
        </row>
        <row r="160">
          <cell r="A160" t="str">
            <v>AR A134/2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 t="str">
            <v>n/a</v>
          </cell>
          <cell r="Q160">
            <v>0</v>
          </cell>
        </row>
        <row r="161">
          <cell r="A161" t="str">
            <v>AR A134/3</v>
          </cell>
          <cell r="B161">
            <v>442</v>
          </cell>
          <cell r="C161">
            <v>30.93333333333333</v>
          </cell>
          <cell r="D161">
            <v>0</v>
          </cell>
          <cell r="E161">
            <v>14.733333333333334</v>
          </cell>
          <cell r="F161">
            <v>0</v>
          </cell>
          <cell r="G161">
            <v>0</v>
          </cell>
          <cell r="H161">
            <v>0</v>
          </cell>
          <cell r="I161">
            <v>6</v>
          </cell>
          <cell r="J161">
            <v>0</v>
          </cell>
          <cell r="K161">
            <v>0</v>
          </cell>
          <cell r="L161">
            <v>0</v>
          </cell>
          <cell r="M161">
            <v>442</v>
          </cell>
          <cell r="N161">
            <v>0</v>
          </cell>
          <cell r="O161">
            <v>0</v>
          </cell>
          <cell r="P161" t="str">
            <v>Year 2</v>
          </cell>
          <cell r="Q161">
            <v>442</v>
          </cell>
        </row>
        <row r="162">
          <cell r="A162" t="str">
            <v>AR A134/4</v>
          </cell>
          <cell r="B162">
            <v>86414.285714285783</v>
          </cell>
          <cell r="C162">
            <v>460.39238095238096</v>
          </cell>
          <cell r="D162">
            <v>126.76856140350878</v>
          </cell>
          <cell r="E162">
            <v>208.60740659340658</v>
          </cell>
          <cell r="F162">
            <v>49.478160919540237</v>
          </cell>
          <cell r="G162">
            <v>26.171428571428567</v>
          </cell>
          <cell r="H162">
            <v>38</v>
          </cell>
          <cell r="I162">
            <v>52</v>
          </cell>
          <cell r="J162">
            <v>29</v>
          </cell>
          <cell r="K162">
            <v>7</v>
          </cell>
          <cell r="L162">
            <v>24086.026666666668</v>
          </cell>
          <cell r="M162">
            <v>54237.925714285717</v>
          </cell>
          <cell r="N162">
            <v>7174.3333333333348</v>
          </cell>
          <cell r="O162">
            <v>915.99999999999977</v>
          </cell>
          <cell r="P162" t="str">
            <v>Year 2</v>
          </cell>
          <cell r="Q162">
            <v>54237.925714285717</v>
          </cell>
        </row>
        <row r="163">
          <cell r="A163" t="str">
            <v>AR A134/5</v>
          </cell>
          <cell r="B163">
            <v>86414.285714285783</v>
          </cell>
          <cell r="C163">
            <v>460.39238095238096</v>
          </cell>
          <cell r="D163">
            <v>126.76856140350878</v>
          </cell>
          <cell r="E163">
            <v>208.60740659340658</v>
          </cell>
          <cell r="F163">
            <v>49.478160919540237</v>
          </cell>
          <cell r="G163">
            <v>26.171428571428567</v>
          </cell>
          <cell r="H163">
            <v>38</v>
          </cell>
          <cell r="I163">
            <v>52</v>
          </cell>
          <cell r="J163">
            <v>29</v>
          </cell>
          <cell r="K163">
            <v>7</v>
          </cell>
          <cell r="L163">
            <v>24086.026666666668</v>
          </cell>
          <cell r="M163">
            <v>54237.925714285717</v>
          </cell>
          <cell r="N163">
            <v>7174.3333333333348</v>
          </cell>
          <cell r="O163">
            <v>915.99999999999977</v>
          </cell>
          <cell r="P163" t="str">
            <v>Year 2</v>
          </cell>
          <cell r="Q163">
            <v>54237.925714285717</v>
          </cell>
        </row>
        <row r="164">
          <cell r="A164" t="str">
            <v>AR A134/6</v>
          </cell>
          <cell r="B164">
            <v>52470.999999999964</v>
          </cell>
          <cell r="C164">
            <v>262.62888888888881</v>
          </cell>
          <cell r="D164">
            <v>95.136982456140345</v>
          </cell>
          <cell r="E164">
            <v>123.08357446808512</v>
          </cell>
          <cell r="F164">
            <v>75.351282051282084</v>
          </cell>
          <cell r="G164">
            <v>16.357142857142854</v>
          </cell>
          <cell r="H164">
            <v>38</v>
          </cell>
          <cell r="I164">
            <v>47</v>
          </cell>
          <cell r="J164">
            <v>13</v>
          </cell>
          <cell r="K164">
            <v>7</v>
          </cell>
          <cell r="L164">
            <v>18076.026666666665</v>
          </cell>
          <cell r="M164">
            <v>28924.639999999999</v>
          </cell>
          <cell r="N164">
            <v>4897.8333333333348</v>
          </cell>
          <cell r="O164">
            <v>572.49999999999989</v>
          </cell>
          <cell r="P164" t="str">
            <v>Year 2</v>
          </cell>
          <cell r="Q164">
            <v>28924.639999999999</v>
          </cell>
        </row>
        <row r="165">
          <cell r="A165" t="str">
            <v>AR A14/1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 t="str">
            <v>n/a</v>
          </cell>
          <cell r="Q165">
            <v>0</v>
          </cell>
        </row>
        <row r="166">
          <cell r="A166" t="str">
            <v>AR A14/2</v>
          </cell>
          <cell r="B166">
            <v>2879.9999999999964</v>
          </cell>
          <cell r="C166">
            <v>15.494189678870423</v>
          </cell>
          <cell r="D166">
            <v>0</v>
          </cell>
          <cell r="E166">
            <v>8.7724750277469514</v>
          </cell>
          <cell r="F166">
            <v>9.9271610355419053</v>
          </cell>
          <cell r="G166">
            <v>0</v>
          </cell>
          <cell r="H166">
            <v>0</v>
          </cell>
          <cell r="I166">
            <v>17</v>
          </cell>
          <cell r="J166">
            <v>43</v>
          </cell>
          <cell r="K166">
            <v>0</v>
          </cell>
          <cell r="L166">
            <v>0</v>
          </cell>
          <cell r="M166">
            <v>745.66037735849079</v>
          </cell>
          <cell r="N166">
            <v>2134.3396226415098</v>
          </cell>
          <cell r="O166">
            <v>0</v>
          </cell>
          <cell r="P166" t="str">
            <v>Year 3</v>
          </cell>
          <cell r="Q166">
            <v>2134.3396226415098</v>
          </cell>
        </row>
        <row r="167">
          <cell r="A167" t="str">
            <v>AR A14/3</v>
          </cell>
          <cell r="B167">
            <v>2879.9999999999964</v>
          </cell>
          <cell r="C167">
            <v>15.494189678870423</v>
          </cell>
          <cell r="D167">
            <v>0</v>
          </cell>
          <cell r="E167">
            <v>8.7724750277469514</v>
          </cell>
          <cell r="F167">
            <v>9.9271610355419053</v>
          </cell>
          <cell r="G167">
            <v>0</v>
          </cell>
          <cell r="H167">
            <v>0</v>
          </cell>
          <cell r="I167">
            <v>17</v>
          </cell>
          <cell r="J167">
            <v>43</v>
          </cell>
          <cell r="K167">
            <v>0</v>
          </cell>
          <cell r="L167">
            <v>0</v>
          </cell>
          <cell r="M167">
            <v>745.66037735849079</v>
          </cell>
          <cell r="N167">
            <v>2134.3396226415098</v>
          </cell>
          <cell r="O167">
            <v>0</v>
          </cell>
          <cell r="P167" t="str">
            <v>Year 3</v>
          </cell>
          <cell r="Q167">
            <v>2134.3396226415098</v>
          </cell>
        </row>
        <row r="168">
          <cell r="A168" t="str">
            <v>AR A14/4</v>
          </cell>
          <cell r="B168">
            <v>2879.9999999999964</v>
          </cell>
          <cell r="C168">
            <v>15.494189678870423</v>
          </cell>
          <cell r="D168">
            <v>0</v>
          </cell>
          <cell r="E168">
            <v>8.7724750277469514</v>
          </cell>
          <cell r="F168">
            <v>9.9271610355419053</v>
          </cell>
          <cell r="G168">
            <v>0</v>
          </cell>
          <cell r="H168">
            <v>0</v>
          </cell>
          <cell r="I168">
            <v>17</v>
          </cell>
          <cell r="J168">
            <v>43</v>
          </cell>
          <cell r="K168">
            <v>0</v>
          </cell>
          <cell r="L168">
            <v>0</v>
          </cell>
          <cell r="M168">
            <v>745.66037735849079</v>
          </cell>
          <cell r="N168">
            <v>2134.3396226415098</v>
          </cell>
          <cell r="O168">
            <v>0</v>
          </cell>
          <cell r="P168" t="str">
            <v>Year 3</v>
          </cell>
          <cell r="Q168">
            <v>2134.3396226415098</v>
          </cell>
        </row>
        <row r="169">
          <cell r="A169" t="str">
            <v>AR A14/5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 t="str">
            <v>n/a</v>
          </cell>
          <cell r="Q169">
            <v>0</v>
          </cell>
        </row>
        <row r="170">
          <cell r="A170" t="str">
            <v>AR B1018</v>
          </cell>
          <cell r="B170">
            <v>3046.0000000000009</v>
          </cell>
          <cell r="C170">
            <v>23.015319148936168</v>
          </cell>
          <cell r="D170">
            <v>0</v>
          </cell>
          <cell r="E170">
            <v>7.0154359616186897</v>
          </cell>
          <cell r="F170">
            <v>5.8468085106382999</v>
          </cell>
          <cell r="G170">
            <v>0</v>
          </cell>
          <cell r="H170">
            <v>0</v>
          </cell>
          <cell r="I170">
            <v>51</v>
          </cell>
          <cell r="J170">
            <v>43</v>
          </cell>
          <cell r="K170">
            <v>0</v>
          </cell>
          <cell r="L170">
            <v>0</v>
          </cell>
          <cell r="M170">
            <v>1788.9361702127658</v>
          </cell>
          <cell r="N170">
            <v>1257.0638297872345</v>
          </cell>
          <cell r="O170">
            <v>0</v>
          </cell>
          <cell r="P170" t="str">
            <v>Year 2</v>
          </cell>
          <cell r="Q170">
            <v>1788.9361702127658</v>
          </cell>
        </row>
        <row r="171">
          <cell r="A171" t="str">
            <v>AR B1068/1</v>
          </cell>
          <cell r="B171">
            <v>32538.285714285706</v>
          </cell>
          <cell r="C171">
            <v>222.28571428571431</v>
          </cell>
          <cell r="D171">
            <v>41.185185185185183</v>
          </cell>
          <cell r="E171">
            <v>95.335714285714261</v>
          </cell>
          <cell r="F171">
            <v>12.741379310344827</v>
          </cell>
          <cell r="G171">
            <v>9.8142857142857132</v>
          </cell>
          <cell r="H171">
            <v>27</v>
          </cell>
          <cell r="I171">
            <v>52</v>
          </cell>
          <cell r="J171">
            <v>29</v>
          </cell>
          <cell r="K171">
            <v>7</v>
          </cell>
          <cell r="L171">
            <v>5560</v>
          </cell>
          <cell r="M171">
            <v>24787.28571428571</v>
          </cell>
          <cell r="N171">
            <v>1847.5</v>
          </cell>
          <cell r="O171">
            <v>343.49999999999994</v>
          </cell>
          <cell r="P171" t="str">
            <v>Year 2</v>
          </cell>
          <cell r="Q171">
            <v>24787.28571428571</v>
          </cell>
        </row>
        <row r="172">
          <cell r="A172" t="str">
            <v>AR B1070/1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 t="str">
            <v>n/a</v>
          </cell>
          <cell r="Q172">
            <v>0</v>
          </cell>
        </row>
        <row r="173">
          <cell r="A173" t="str">
            <v>AR B1070/2</v>
          </cell>
          <cell r="B173">
            <v>770</v>
          </cell>
          <cell r="C173">
            <v>27.2</v>
          </cell>
          <cell r="D173">
            <v>0</v>
          </cell>
          <cell r="E173">
            <v>11.846153846153847</v>
          </cell>
          <cell r="F173">
            <v>0</v>
          </cell>
          <cell r="G173">
            <v>0</v>
          </cell>
          <cell r="H173">
            <v>0</v>
          </cell>
          <cell r="I173">
            <v>13</v>
          </cell>
          <cell r="J173">
            <v>0</v>
          </cell>
          <cell r="K173">
            <v>0</v>
          </cell>
          <cell r="L173">
            <v>0</v>
          </cell>
          <cell r="M173">
            <v>770</v>
          </cell>
          <cell r="N173">
            <v>0</v>
          </cell>
          <cell r="O173">
            <v>0</v>
          </cell>
          <cell r="P173" t="str">
            <v>Year 2</v>
          </cell>
          <cell r="Q173">
            <v>770</v>
          </cell>
        </row>
        <row r="174">
          <cell r="A174" t="str">
            <v>AR B1070/3</v>
          </cell>
          <cell r="B174">
            <v>387</v>
          </cell>
          <cell r="C174">
            <v>24.166666666666664</v>
          </cell>
          <cell r="D174">
            <v>0</v>
          </cell>
          <cell r="E174">
            <v>7.0363636363636362</v>
          </cell>
          <cell r="F174">
            <v>0</v>
          </cell>
          <cell r="G174">
            <v>0</v>
          </cell>
          <cell r="H174">
            <v>0</v>
          </cell>
          <cell r="I174">
            <v>11</v>
          </cell>
          <cell r="J174">
            <v>0</v>
          </cell>
          <cell r="K174">
            <v>0</v>
          </cell>
          <cell r="L174">
            <v>0</v>
          </cell>
          <cell r="M174">
            <v>387</v>
          </cell>
          <cell r="N174">
            <v>0</v>
          </cell>
          <cell r="O174">
            <v>0</v>
          </cell>
          <cell r="P174" t="str">
            <v>Year 2</v>
          </cell>
          <cell r="Q174">
            <v>387</v>
          </cell>
        </row>
        <row r="175">
          <cell r="A175" t="str">
            <v>AR B1070/4</v>
          </cell>
          <cell r="B175">
            <v>387</v>
          </cell>
          <cell r="C175">
            <v>24.166666666666664</v>
          </cell>
          <cell r="D175">
            <v>0</v>
          </cell>
          <cell r="E175">
            <v>7.0363636363636362</v>
          </cell>
          <cell r="F175">
            <v>0</v>
          </cell>
          <cell r="G175">
            <v>0</v>
          </cell>
          <cell r="H175">
            <v>0</v>
          </cell>
          <cell r="I175">
            <v>11</v>
          </cell>
          <cell r="J175">
            <v>0</v>
          </cell>
          <cell r="K175">
            <v>0</v>
          </cell>
          <cell r="L175">
            <v>0</v>
          </cell>
          <cell r="M175">
            <v>387</v>
          </cell>
          <cell r="N175">
            <v>0</v>
          </cell>
          <cell r="O175">
            <v>0</v>
          </cell>
          <cell r="P175" t="str">
            <v>Year 2</v>
          </cell>
          <cell r="Q175">
            <v>387</v>
          </cell>
        </row>
        <row r="176">
          <cell r="A176" t="str">
            <v>AR B1070/5</v>
          </cell>
          <cell r="B176">
            <v>4244</v>
          </cell>
          <cell r="C176">
            <v>124.6</v>
          </cell>
          <cell r="D176">
            <v>24.274999999999999</v>
          </cell>
          <cell r="E176">
            <v>10.890909090909091</v>
          </cell>
          <cell r="F176">
            <v>73.8</v>
          </cell>
          <cell r="G176">
            <v>0</v>
          </cell>
          <cell r="H176">
            <v>8</v>
          </cell>
          <cell r="I176">
            <v>33</v>
          </cell>
          <cell r="J176">
            <v>4</v>
          </cell>
          <cell r="K176">
            <v>0</v>
          </cell>
          <cell r="L176">
            <v>971</v>
          </cell>
          <cell r="M176">
            <v>1797</v>
          </cell>
          <cell r="N176">
            <v>1476</v>
          </cell>
          <cell r="O176">
            <v>0</v>
          </cell>
          <cell r="P176" t="str">
            <v>Year 2</v>
          </cell>
          <cell r="Q176">
            <v>1797</v>
          </cell>
        </row>
        <row r="177">
          <cell r="A177" t="str">
            <v>AR B1113/1</v>
          </cell>
          <cell r="B177">
            <v>2879.9999999999964</v>
          </cell>
          <cell r="C177">
            <v>15.494189678870423</v>
          </cell>
          <cell r="D177">
            <v>0</v>
          </cell>
          <cell r="E177">
            <v>8.7724750277469514</v>
          </cell>
          <cell r="F177">
            <v>9.9271610355419053</v>
          </cell>
          <cell r="G177">
            <v>0</v>
          </cell>
          <cell r="H177">
            <v>0</v>
          </cell>
          <cell r="I177">
            <v>17</v>
          </cell>
          <cell r="J177">
            <v>43</v>
          </cell>
          <cell r="K177">
            <v>0</v>
          </cell>
          <cell r="L177">
            <v>0</v>
          </cell>
          <cell r="M177">
            <v>745.66037735849079</v>
          </cell>
          <cell r="N177">
            <v>2134.3396226415098</v>
          </cell>
          <cell r="O177">
            <v>0</v>
          </cell>
          <cell r="P177" t="str">
            <v>Year 3</v>
          </cell>
          <cell r="Q177">
            <v>2134.3396226415098</v>
          </cell>
        </row>
        <row r="178">
          <cell r="A178" t="str">
            <v>AR B1113/2</v>
          </cell>
          <cell r="B178">
            <v>2879.9999999999964</v>
          </cell>
          <cell r="C178">
            <v>15.494189678870423</v>
          </cell>
          <cell r="D178">
            <v>0</v>
          </cell>
          <cell r="E178">
            <v>8.7724750277469514</v>
          </cell>
          <cell r="F178">
            <v>9.9271610355419053</v>
          </cell>
          <cell r="G178">
            <v>0</v>
          </cell>
          <cell r="H178">
            <v>0</v>
          </cell>
          <cell r="I178">
            <v>17</v>
          </cell>
          <cell r="J178">
            <v>43</v>
          </cell>
          <cell r="K178">
            <v>0</v>
          </cell>
          <cell r="L178">
            <v>0</v>
          </cell>
          <cell r="M178">
            <v>745.66037735849079</v>
          </cell>
          <cell r="N178">
            <v>2134.3396226415098</v>
          </cell>
          <cell r="O178">
            <v>0</v>
          </cell>
          <cell r="P178" t="str">
            <v>Year 3</v>
          </cell>
          <cell r="Q178">
            <v>2134.3396226415098</v>
          </cell>
        </row>
        <row r="179">
          <cell r="A179" t="str">
            <v>AR B1508/1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 t="str">
            <v>n/a</v>
          </cell>
          <cell r="Q179">
            <v>0</v>
          </cell>
        </row>
        <row r="180">
          <cell r="A180" t="str">
            <v>AR B1508/2</v>
          </cell>
          <cell r="B180">
            <v>442</v>
          </cell>
          <cell r="C180">
            <v>30.93333333333333</v>
          </cell>
          <cell r="D180">
            <v>0</v>
          </cell>
          <cell r="E180">
            <v>14.733333333333334</v>
          </cell>
          <cell r="F180">
            <v>0</v>
          </cell>
          <cell r="G180">
            <v>0</v>
          </cell>
          <cell r="H180">
            <v>0</v>
          </cell>
          <cell r="I180">
            <v>6</v>
          </cell>
          <cell r="J180">
            <v>0</v>
          </cell>
          <cell r="K180">
            <v>0</v>
          </cell>
          <cell r="L180">
            <v>0</v>
          </cell>
          <cell r="M180">
            <v>442</v>
          </cell>
          <cell r="N180">
            <v>0</v>
          </cell>
          <cell r="O180">
            <v>0</v>
          </cell>
          <cell r="P180" t="str">
            <v>Year 2</v>
          </cell>
          <cell r="Q180">
            <v>442</v>
          </cell>
        </row>
        <row r="183">
          <cell r="A183" t="str">
            <v>Access Route</v>
          </cell>
          <cell r="B183" t="str">
            <v>Total AR Flows</v>
          </cell>
          <cell r="C183" t="str">
            <v>Max Daily Flows</v>
          </cell>
          <cell r="D183" t="str">
            <v>Average Weekday Flows</v>
          </cell>
          <cell r="E183">
            <v>0</v>
          </cell>
          <cell r="F183">
            <v>0</v>
          </cell>
          <cell r="G183">
            <v>0</v>
          </cell>
          <cell r="H183" t="str">
            <v>No. of Weeks with AR Flows</v>
          </cell>
          <cell r="I183">
            <v>0</v>
          </cell>
          <cell r="J183">
            <v>0</v>
          </cell>
          <cell r="K183">
            <v>0</v>
          </cell>
          <cell r="L183" t="str">
            <v>Annual Construction Flows</v>
          </cell>
          <cell r="M183">
            <v>0</v>
          </cell>
          <cell r="N183">
            <v>0</v>
          </cell>
          <cell r="O183">
            <v>0</v>
          </cell>
          <cell r="P183" t="str">
            <v>Highest Yearly Flow</v>
          </cell>
          <cell r="Q183">
            <v>0</v>
          </cell>
        </row>
        <row r="184">
          <cell r="A184">
            <v>0</v>
          </cell>
          <cell r="B184">
            <v>0</v>
          </cell>
          <cell r="C184">
            <v>0</v>
          </cell>
          <cell r="D184" t="str">
            <v>Year 1</v>
          </cell>
          <cell r="E184" t="str">
            <v>Year 2</v>
          </cell>
          <cell r="F184" t="str">
            <v>Year 3</v>
          </cell>
          <cell r="G184" t="str">
            <v>Year 4</v>
          </cell>
          <cell r="H184" t="str">
            <v>Year 1</v>
          </cell>
          <cell r="I184" t="str">
            <v>Year 2</v>
          </cell>
          <cell r="J184" t="str">
            <v>Year 3</v>
          </cell>
          <cell r="K184" t="str">
            <v>Year 4</v>
          </cell>
          <cell r="L184" t="str">
            <v>Year 1</v>
          </cell>
          <cell r="M184" t="str">
            <v>Year 2</v>
          </cell>
          <cell r="N184" t="str">
            <v>Year 3</v>
          </cell>
          <cell r="O184" t="str">
            <v>Year 4</v>
          </cell>
          <cell r="P184" t="str">
            <v>Year</v>
          </cell>
          <cell r="Q184" t="str">
            <v>Flow</v>
          </cell>
        </row>
        <row r="185">
          <cell r="A185" t="str">
            <v>AP1</v>
          </cell>
          <cell r="B185">
            <v>2319.9999999999995</v>
          </cell>
          <cell r="C185">
            <v>66.666666666666657</v>
          </cell>
          <cell r="D185">
            <v>36.36363636363636</v>
          </cell>
          <cell r="E185">
            <v>0</v>
          </cell>
          <cell r="F185">
            <v>32</v>
          </cell>
          <cell r="G185">
            <v>0</v>
          </cell>
          <cell r="H185">
            <v>11</v>
          </cell>
          <cell r="I185">
            <v>0</v>
          </cell>
          <cell r="J185">
            <v>2</v>
          </cell>
          <cell r="K185">
            <v>0</v>
          </cell>
          <cell r="L185">
            <v>1999.9999999999995</v>
          </cell>
          <cell r="M185">
            <v>0</v>
          </cell>
          <cell r="N185">
            <v>320</v>
          </cell>
          <cell r="O185">
            <v>0</v>
          </cell>
          <cell r="P185" t="str">
            <v>Year 1</v>
          </cell>
          <cell r="Q185">
            <v>1999.9999999999995</v>
          </cell>
        </row>
        <row r="186">
          <cell r="A186" t="str">
            <v>AP2</v>
          </cell>
          <cell r="B186">
            <v>2320</v>
          </cell>
          <cell r="C186">
            <v>58.666666666666664</v>
          </cell>
          <cell r="D186">
            <v>33.333333333333329</v>
          </cell>
          <cell r="E186">
            <v>0</v>
          </cell>
          <cell r="F186">
            <v>21.333333333333336</v>
          </cell>
          <cell r="G186">
            <v>0</v>
          </cell>
          <cell r="H186">
            <v>12</v>
          </cell>
          <cell r="I186">
            <v>0</v>
          </cell>
          <cell r="J186">
            <v>3</v>
          </cell>
          <cell r="K186">
            <v>0</v>
          </cell>
          <cell r="L186">
            <v>1999.9999999999998</v>
          </cell>
          <cell r="M186">
            <v>0</v>
          </cell>
          <cell r="N186">
            <v>320</v>
          </cell>
          <cell r="O186">
            <v>0</v>
          </cell>
          <cell r="P186" t="str">
            <v>Year 1</v>
          </cell>
          <cell r="Q186">
            <v>1999.9999999999998</v>
          </cell>
        </row>
        <row r="187">
          <cell r="A187" t="str">
            <v>AP3</v>
          </cell>
          <cell r="B187">
            <v>5000</v>
          </cell>
          <cell r="C187">
            <v>122.66666666666666</v>
          </cell>
          <cell r="D187">
            <v>60</v>
          </cell>
          <cell r="E187">
            <v>0</v>
          </cell>
          <cell r="F187">
            <v>32</v>
          </cell>
          <cell r="G187">
            <v>0</v>
          </cell>
          <cell r="H187">
            <v>14</v>
          </cell>
          <cell r="I187">
            <v>0</v>
          </cell>
          <cell r="J187">
            <v>5</v>
          </cell>
          <cell r="K187">
            <v>0</v>
          </cell>
          <cell r="L187">
            <v>4200</v>
          </cell>
          <cell r="M187">
            <v>0</v>
          </cell>
          <cell r="N187">
            <v>800</v>
          </cell>
          <cell r="O187">
            <v>0</v>
          </cell>
          <cell r="P187" t="str">
            <v>Year 1</v>
          </cell>
          <cell r="Q187">
            <v>4200</v>
          </cell>
        </row>
        <row r="188">
          <cell r="A188" t="str">
            <v>AP4</v>
          </cell>
          <cell r="B188">
            <v>3840</v>
          </cell>
          <cell r="C188">
            <v>106.66666666666666</v>
          </cell>
          <cell r="D188">
            <v>49.230769230769234</v>
          </cell>
          <cell r="E188">
            <v>0</v>
          </cell>
          <cell r="F188">
            <v>21.333333333333336</v>
          </cell>
          <cell r="G188">
            <v>0</v>
          </cell>
          <cell r="H188">
            <v>13</v>
          </cell>
          <cell r="I188">
            <v>0</v>
          </cell>
          <cell r="J188">
            <v>6</v>
          </cell>
          <cell r="K188">
            <v>0</v>
          </cell>
          <cell r="L188">
            <v>3200</v>
          </cell>
          <cell r="M188">
            <v>0</v>
          </cell>
          <cell r="N188">
            <v>640</v>
          </cell>
          <cell r="O188">
            <v>0</v>
          </cell>
          <cell r="P188" t="str">
            <v>Year 1</v>
          </cell>
          <cell r="Q188">
            <v>3200</v>
          </cell>
        </row>
        <row r="189">
          <cell r="A189" t="str">
            <v>AP5</v>
          </cell>
          <cell r="B189">
            <v>3480</v>
          </cell>
          <cell r="C189">
            <v>91.428571428571416</v>
          </cell>
          <cell r="D189">
            <v>46.153846153846153</v>
          </cell>
          <cell r="E189">
            <v>0</v>
          </cell>
          <cell r="F189">
            <v>32</v>
          </cell>
          <cell r="G189">
            <v>0</v>
          </cell>
          <cell r="H189">
            <v>13</v>
          </cell>
          <cell r="I189">
            <v>0</v>
          </cell>
          <cell r="J189">
            <v>3</v>
          </cell>
          <cell r="K189">
            <v>0</v>
          </cell>
          <cell r="L189">
            <v>3000</v>
          </cell>
          <cell r="M189">
            <v>0</v>
          </cell>
          <cell r="N189">
            <v>480</v>
          </cell>
          <cell r="O189">
            <v>0</v>
          </cell>
          <cell r="P189" t="str">
            <v>Year 1</v>
          </cell>
          <cell r="Q189">
            <v>3000</v>
          </cell>
        </row>
        <row r="190">
          <cell r="A190" t="str">
            <v>AP6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 t="str">
            <v>n/a</v>
          </cell>
          <cell r="Q190">
            <v>0</v>
          </cell>
        </row>
        <row r="191">
          <cell r="A191" t="str">
            <v>AP7</v>
          </cell>
          <cell r="B191">
            <v>2320</v>
          </cell>
          <cell r="C191">
            <v>70.095238095238102</v>
          </cell>
          <cell r="D191">
            <v>50</v>
          </cell>
          <cell r="E191">
            <v>0</v>
          </cell>
          <cell r="F191">
            <v>32</v>
          </cell>
          <cell r="G191">
            <v>0</v>
          </cell>
          <cell r="H191">
            <v>8</v>
          </cell>
          <cell r="I191">
            <v>0</v>
          </cell>
          <cell r="J191">
            <v>2</v>
          </cell>
          <cell r="K191">
            <v>0</v>
          </cell>
          <cell r="L191">
            <v>2000</v>
          </cell>
          <cell r="M191">
            <v>0</v>
          </cell>
          <cell r="N191">
            <v>320</v>
          </cell>
          <cell r="O191">
            <v>0</v>
          </cell>
          <cell r="P191" t="str">
            <v>Year 1</v>
          </cell>
          <cell r="Q191">
            <v>2000</v>
          </cell>
        </row>
        <row r="192">
          <cell r="A192" t="str">
            <v>AP8</v>
          </cell>
          <cell r="B192">
            <v>1160</v>
          </cell>
          <cell r="C192">
            <v>32</v>
          </cell>
          <cell r="D192">
            <v>25</v>
          </cell>
          <cell r="E192">
            <v>0</v>
          </cell>
          <cell r="F192">
            <v>16</v>
          </cell>
          <cell r="G192">
            <v>0</v>
          </cell>
          <cell r="H192">
            <v>8</v>
          </cell>
          <cell r="I192">
            <v>0</v>
          </cell>
          <cell r="J192">
            <v>2</v>
          </cell>
          <cell r="K192">
            <v>0</v>
          </cell>
          <cell r="L192">
            <v>1000</v>
          </cell>
          <cell r="M192">
            <v>0</v>
          </cell>
          <cell r="N192">
            <v>160</v>
          </cell>
          <cell r="O192">
            <v>0</v>
          </cell>
          <cell r="P192" t="str">
            <v>Year 1</v>
          </cell>
          <cell r="Q192">
            <v>1000</v>
          </cell>
        </row>
        <row r="193">
          <cell r="A193" t="str">
            <v>AP9</v>
          </cell>
          <cell r="B193">
            <v>360</v>
          </cell>
          <cell r="C193">
            <v>25.6</v>
          </cell>
          <cell r="D193">
            <v>20</v>
          </cell>
          <cell r="E193">
            <v>0</v>
          </cell>
          <cell r="F193">
            <v>16</v>
          </cell>
          <cell r="G193">
            <v>0</v>
          </cell>
          <cell r="H193">
            <v>2</v>
          </cell>
          <cell r="I193">
            <v>0</v>
          </cell>
          <cell r="J193">
            <v>2</v>
          </cell>
          <cell r="K193">
            <v>0</v>
          </cell>
          <cell r="L193">
            <v>200</v>
          </cell>
          <cell r="M193">
            <v>0</v>
          </cell>
          <cell r="N193">
            <v>160</v>
          </cell>
          <cell r="O193">
            <v>0</v>
          </cell>
          <cell r="P193" t="str">
            <v>Year 1</v>
          </cell>
          <cell r="Q193">
            <v>200</v>
          </cell>
        </row>
        <row r="194">
          <cell r="A194" t="str">
            <v>AP10</v>
          </cell>
          <cell r="B194">
            <v>3479.9999999999991</v>
          </cell>
          <cell r="C194">
            <v>72</v>
          </cell>
          <cell r="D194">
            <v>31.185185185185183</v>
          </cell>
          <cell r="E194">
            <v>16.973544973544968</v>
          </cell>
          <cell r="F194">
            <v>24</v>
          </cell>
          <cell r="G194">
            <v>0</v>
          </cell>
          <cell r="H194">
            <v>4</v>
          </cell>
          <cell r="I194">
            <v>28</v>
          </cell>
          <cell r="J194">
            <v>4</v>
          </cell>
          <cell r="K194">
            <v>0</v>
          </cell>
          <cell r="L194">
            <v>623.7037037037037</v>
          </cell>
          <cell r="M194">
            <v>2376.2962962962956</v>
          </cell>
          <cell r="N194">
            <v>480</v>
          </cell>
          <cell r="O194">
            <v>0</v>
          </cell>
          <cell r="P194" t="str">
            <v>Year 2</v>
          </cell>
          <cell r="Q194">
            <v>2376.2962962962956</v>
          </cell>
        </row>
        <row r="195">
          <cell r="A195" t="str">
            <v>AP11</v>
          </cell>
          <cell r="B195">
            <v>1519.9999999999998</v>
          </cell>
          <cell r="C195">
            <v>40</v>
          </cell>
          <cell r="D195">
            <v>26.666666666666664</v>
          </cell>
          <cell r="E195">
            <v>0</v>
          </cell>
          <cell r="F195">
            <v>21.333333333333336</v>
          </cell>
          <cell r="G195">
            <v>0</v>
          </cell>
          <cell r="H195">
            <v>9</v>
          </cell>
          <cell r="I195">
            <v>0</v>
          </cell>
          <cell r="J195">
            <v>3</v>
          </cell>
          <cell r="K195">
            <v>0</v>
          </cell>
          <cell r="L195">
            <v>1199.9999999999998</v>
          </cell>
          <cell r="M195">
            <v>0</v>
          </cell>
          <cell r="N195">
            <v>320</v>
          </cell>
          <cell r="O195">
            <v>0</v>
          </cell>
          <cell r="P195" t="str">
            <v>Year 1</v>
          </cell>
          <cell r="Q195">
            <v>1199.9999999999998</v>
          </cell>
        </row>
        <row r="196">
          <cell r="A196" t="str">
            <v>AP12</v>
          </cell>
          <cell r="B196">
            <v>2799.9999999999995</v>
          </cell>
          <cell r="C196">
            <v>48</v>
          </cell>
          <cell r="D196">
            <v>40</v>
          </cell>
          <cell r="E196">
            <v>12.235294117647056</v>
          </cell>
          <cell r="F196">
            <v>21.333333333333336</v>
          </cell>
          <cell r="G196">
            <v>0</v>
          </cell>
          <cell r="H196">
            <v>2</v>
          </cell>
          <cell r="I196">
            <v>34</v>
          </cell>
          <cell r="J196">
            <v>3</v>
          </cell>
          <cell r="K196">
            <v>0</v>
          </cell>
          <cell r="L196">
            <v>400</v>
          </cell>
          <cell r="M196">
            <v>2079.9999999999995</v>
          </cell>
          <cell r="N196">
            <v>320</v>
          </cell>
          <cell r="O196">
            <v>0</v>
          </cell>
          <cell r="P196" t="str">
            <v>Year 2</v>
          </cell>
          <cell r="Q196">
            <v>2079.9999999999995</v>
          </cell>
        </row>
        <row r="197">
          <cell r="A197" t="str">
            <v>AP13</v>
          </cell>
          <cell r="B197">
            <v>2319.9999999999991</v>
          </cell>
          <cell r="C197">
            <v>38.4</v>
          </cell>
          <cell r="D197">
            <v>20</v>
          </cell>
          <cell r="E197">
            <v>11.428571428571427</v>
          </cell>
          <cell r="F197">
            <v>32</v>
          </cell>
          <cell r="G197">
            <v>0</v>
          </cell>
          <cell r="H197">
            <v>4</v>
          </cell>
          <cell r="I197">
            <v>28</v>
          </cell>
          <cell r="J197">
            <v>2</v>
          </cell>
          <cell r="K197">
            <v>0</v>
          </cell>
          <cell r="L197">
            <v>400</v>
          </cell>
          <cell r="M197">
            <v>1599.9999999999998</v>
          </cell>
          <cell r="N197">
            <v>320</v>
          </cell>
          <cell r="O197">
            <v>0</v>
          </cell>
          <cell r="P197" t="str">
            <v>Year 2</v>
          </cell>
          <cell r="Q197">
            <v>1599.9999999999998</v>
          </cell>
        </row>
        <row r="198">
          <cell r="A198" t="str">
            <v>AP14</v>
          </cell>
          <cell r="B198">
            <v>5800</v>
          </cell>
          <cell r="C198">
            <v>72</v>
          </cell>
          <cell r="D198">
            <v>40</v>
          </cell>
          <cell r="E198">
            <v>25.000000000000007</v>
          </cell>
          <cell r="F198">
            <v>40</v>
          </cell>
          <cell r="G198">
            <v>0</v>
          </cell>
          <cell r="H198">
            <v>5</v>
          </cell>
          <cell r="I198">
            <v>32</v>
          </cell>
          <cell r="J198">
            <v>4</v>
          </cell>
          <cell r="K198">
            <v>0</v>
          </cell>
          <cell r="L198">
            <v>1000</v>
          </cell>
          <cell r="M198">
            <v>4000.0000000000009</v>
          </cell>
          <cell r="N198">
            <v>800</v>
          </cell>
          <cell r="O198">
            <v>0</v>
          </cell>
          <cell r="P198" t="str">
            <v>Year 2</v>
          </cell>
          <cell r="Q198">
            <v>4000.0000000000009</v>
          </cell>
        </row>
        <row r="199">
          <cell r="A199" t="str">
            <v>AP15</v>
          </cell>
          <cell r="B199">
            <v>240</v>
          </cell>
          <cell r="C199">
            <v>15.047619047619047</v>
          </cell>
          <cell r="D199">
            <v>0</v>
          </cell>
          <cell r="E199">
            <v>9.6</v>
          </cell>
          <cell r="F199">
            <v>0</v>
          </cell>
          <cell r="G199">
            <v>0</v>
          </cell>
          <cell r="H199">
            <v>0</v>
          </cell>
          <cell r="I199">
            <v>5</v>
          </cell>
          <cell r="J199">
            <v>0</v>
          </cell>
          <cell r="K199">
            <v>0</v>
          </cell>
          <cell r="L199">
            <v>0</v>
          </cell>
          <cell r="M199">
            <v>240</v>
          </cell>
          <cell r="N199">
            <v>0</v>
          </cell>
          <cell r="O199">
            <v>0</v>
          </cell>
          <cell r="P199" t="str">
            <v>Year 2</v>
          </cell>
          <cell r="Q199">
            <v>240</v>
          </cell>
        </row>
        <row r="200">
          <cell r="A200" t="str">
            <v>AP16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 t="str">
            <v>n/a</v>
          </cell>
          <cell r="Q200">
            <v>0</v>
          </cell>
        </row>
        <row r="201">
          <cell r="A201" t="str">
            <v>AP17</v>
          </cell>
          <cell r="B201">
            <v>120</v>
          </cell>
          <cell r="C201">
            <v>8.5714285714285712</v>
          </cell>
          <cell r="D201">
            <v>0</v>
          </cell>
          <cell r="E201">
            <v>4.8</v>
          </cell>
          <cell r="F201">
            <v>0</v>
          </cell>
          <cell r="G201">
            <v>0</v>
          </cell>
          <cell r="H201">
            <v>0</v>
          </cell>
          <cell r="I201">
            <v>5</v>
          </cell>
          <cell r="J201">
            <v>0</v>
          </cell>
          <cell r="K201">
            <v>0</v>
          </cell>
          <cell r="L201">
            <v>0</v>
          </cell>
          <cell r="M201">
            <v>120</v>
          </cell>
          <cell r="N201">
            <v>0</v>
          </cell>
          <cell r="O201">
            <v>0</v>
          </cell>
          <cell r="P201" t="str">
            <v>Year 2</v>
          </cell>
          <cell r="Q201">
            <v>120</v>
          </cell>
        </row>
        <row r="202">
          <cell r="A202" t="str">
            <v>AP18</v>
          </cell>
          <cell r="B202">
            <v>119.99999999999999</v>
          </cell>
          <cell r="C202">
            <v>7.6190476190476177</v>
          </cell>
          <cell r="D202">
            <v>0</v>
          </cell>
          <cell r="E202">
            <v>4.7999999999999989</v>
          </cell>
          <cell r="F202">
            <v>0</v>
          </cell>
          <cell r="G202">
            <v>0</v>
          </cell>
          <cell r="H202">
            <v>0</v>
          </cell>
          <cell r="I202">
            <v>5</v>
          </cell>
          <cell r="J202">
            <v>0</v>
          </cell>
          <cell r="K202">
            <v>0</v>
          </cell>
          <cell r="L202">
            <v>0</v>
          </cell>
          <cell r="M202">
            <v>119.99999999999999</v>
          </cell>
          <cell r="N202">
            <v>0</v>
          </cell>
          <cell r="O202">
            <v>0</v>
          </cell>
          <cell r="P202" t="str">
            <v>Year 2</v>
          </cell>
          <cell r="Q202">
            <v>119.99999999999999</v>
          </cell>
        </row>
        <row r="203">
          <cell r="A203" t="str">
            <v>AP19</v>
          </cell>
          <cell r="B203">
            <v>3480.0000000000018</v>
          </cell>
          <cell r="C203">
            <v>57.6</v>
          </cell>
          <cell r="D203">
            <v>24</v>
          </cell>
          <cell r="E203">
            <v>15.483870967741945</v>
          </cell>
          <cell r="F203">
            <v>24</v>
          </cell>
          <cell r="G203">
            <v>0</v>
          </cell>
          <cell r="H203">
            <v>5</v>
          </cell>
          <cell r="I203">
            <v>31</v>
          </cell>
          <cell r="J203">
            <v>4</v>
          </cell>
          <cell r="K203">
            <v>0</v>
          </cell>
          <cell r="L203">
            <v>600</v>
          </cell>
          <cell r="M203">
            <v>2400.0000000000014</v>
          </cell>
          <cell r="N203">
            <v>480</v>
          </cell>
          <cell r="O203">
            <v>0</v>
          </cell>
          <cell r="P203" t="str">
            <v>Year 2</v>
          </cell>
          <cell r="Q203">
            <v>2400.0000000000014</v>
          </cell>
        </row>
        <row r="204">
          <cell r="A204" t="str">
            <v>AP20</v>
          </cell>
          <cell r="B204">
            <v>1160.0000000000007</v>
          </cell>
          <cell r="C204">
            <v>32</v>
          </cell>
          <cell r="D204">
            <v>20</v>
          </cell>
          <cell r="E204">
            <v>5.7142857142857171</v>
          </cell>
          <cell r="F204">
            <v>16</v>
          </cell>
          <cell r="G204">
            <v>0</v>
          </cell>
          <cell r="H204">
            <v>2</v>
          </cell>
          <cell r="I204">
            <v>28</v>
          </cell>
          <cell r="J204">
            <v>2</v>
          </cell>
          <cell r="K204">
            <v>0</v>
          </cell>
          <cell r="L204">
            <v>200</v>
          </cell>
          <cell r="M204">
            <v>800.00000000000034</v>
          </cell>
          <cell r="N204">
            <v>160</v>
          </cell>
          <cell r="O204">
            <v>0</v>
          </cell>
          <cell r="P204" t="str">
            <v>Year 2</v>
          </cell>
          <cell r="Q204">
            <v>800.00000000000034</v>
          </cell>
        </row>
        <row r="205">
          <cell r="A205" t="str">
            <v>AP21</v>
          </cell>
          <cell r="B205">
            <v>1519.9999999999998</v>
          </cell>
          <cell r="C205">
            <v>25.6</v>
          </cell>
          <cell r="D205">
            <v>20</v>
          </cell>
          <cell r="E205">
            <v>8.5925925925925917</v>
          </cell>
          <cell r="F205">
            <v>16</v>
          </cell>
          <cell r="G205">
            <v>0</v>
          </cell>
          <cell r="H205">
            <v>2</v>
          </cell>
          <cell r="I205">
            <v>27</v>
          </cell>
          <cell r="J205">
            <v>2</v>
          </cell>
          <cell r="K205">
            <v>0</v>
          </cell>
          <cell r="L205">
            <v>200</v>
          </cell>
          <cell r="M205">
            <v>1159.9999999999998</v>
          </cell>
          <cell r="N205">
            <v>160</v>
          </cell>
          <cell r="O205">
            <v>0</v>
          </cell>
          <cell r="P205" t="str">
            <v>Year 2</v>
          </cell>
          <cell r="Q205">
            <v>1159.9999999999998</v>
          </cell>
        </row>
        <row r="206">
          <cell r="A206" t="str">
            <v>AP22</v>
          </cell>
          <cell r="B206">
            <v>1280.0000000000002</v>
          </cell>
          <cell r="C206">
            <v>40</v>
          </cell>
          <cell r="D206">
            <v>40</v>
          </cell>
          <cell r="E206">
            <v>6.5714285714285721</v>
          </cell>
          <cell r="F206">
            <v>16</v>
          </cell>
          <cell r="G206">
            <v>0</v>
          </cell>
          <cell r="H206">
            <v>1</v>
          </cell>
          <cell r="I206">
            <v>28</v>
          </cell>
          <cell r="J206">
            <v>2</v>
          </cell>
          <cell r="K206">
            <v>0</v>
          </cell>
          <cell r="L206">
            <v>200</v>
          </cell>
          <cell r="M206">
            <v>920.00000000000011</v>
          </cell>
          <cell r="N206">
            <v>160</v>
          </cell>
          <cell r="O206">
            <v>0</v>
          </cell>
          <cell r="P206" t="str">
            <v>Year 2</v>
          </cell>
          <cell r="Q206">
            <v>920.00000000000011</v>
          </cell>
        </row>
        <row r="207">
          <cell r="A207" t="str">
            <v>AP23</v>
          </cell>
          <cell r="B207">
            <v>1280</v>
          </cell>
          <cell r="C207">
            <v>32</v>
          </cell>
          <cell r="D207">
            <v>20</v>
          </cell>
          <cell r="E207">
            <v>6.5714285714285721</v>
          </cell>
          <cell r="F207">
            <v>16</v>
          </cell>
          <cell r="G207">
            <v>0</v>
          </cell>
          <cell r="H207">
            <v>2</v>
          </cell>
          <cell r="I207">
            <v>28</v>
          </cell>
          <cell r="J207">
            <v>2</v>
          </cell>
          <cell r="K207">
            <v>0</v>
          </cell>
          <cell r="L207">
            <v>200</v>
          </cell>
          <cell r="M207">
            <v>920.00000000000011</v>
          </cell>
          <cell r="N207">
            <v>160</v>
          </cell>
          <cell r="O207">
            <v>0</v>
          </cell>
          <cell r="P207" t="str">
            <v>Year 2</v>
          </cell>
          <cell r="Q207">
            <v>920.00000000000011</v>
          </cell>
        </row>
        <row r="208">
          <cell r="A208" t="str">
            <v>AP24</v>
          </cell>
          <cell r="B208">
            <v>12000</v>
          </cell>
          <cell r="C208">
            <v>108</v>
          </cell>
          <cell r="D208">
            <v>24.220689655172414</v>
          </cell>
          <cell r="E208">
            <v>14.447999999999999</v>
          </cell>
          <cell r="F208">
            <v>16.66</v>
          </cell>
          <cell r="G208">
            <v>8.8874999999999993</v>
          </cell>
          <cell r="H208">
            <v>29</v>
          </cell>
          <cell r="I208">
            <v>50</v>
          </cell>
          <cell r="J208">
            <v>50</v>
          </cell>
          <cell r="K208">
            <v>16</v>
          </cell>
          <cell r="L208">
            <v>3512</v>
          </cell>
          <cell r="M208">
            <v>3611.9999999999995</v>
          </cell>
          <cell r="N208">
            <v>4165</v>
          </cell>
          <cell r="O208">
            <v>711</v>
          </cell>
          <cell r="P208" t="str">
            <v>Year 3</v>
          </cell>
          <cell r="Q208">
            <v>4165</v>
          </cell>
        </row>
        <row r="209">
          <cell r="A209" t="str">
            <v>C02</v>
          </cell>
          <cell r="B209">
            <v>7320</v>
          </cell>
          <cell r="C209">
            <v>57.6</v>
          </cell>
          <cell r="D209">
            <v>8.7310344827586199</v>
          </cell>
          <cell r="E209">
            <v>11.959999999999999</v>
          </cell>
          <cell r="F209">
            <v>12.066666666666666</v>
          </cell>
          <cell r="G209">
            <v>8.8874999999999993</v>
          </cell>
          <cell r="H209">
            <v>29</v>
          </cell>
          <cell r="I209">
            <v>50</v>
          </cell>
          <cell r="J209">
            <v>39</v>
          </cell>
          <cell r="K209">
            <v>16</v>
          </cell>
          <cell r="L209">
            <v>1266</v>
          </cell>
          <cell r="M209">
            <v>2990</v>
          </cell>
          <cell r="N209">
            <v>2353</v>
          </cell>
          <cell r="O209">
            <v>711</v>
          </cell>
          <cell r="P209" t="str">
            <v>Year 2</v>
          </cell>
          <cell r="Q209">
            <v>2990</v>
          </cell>
        </row>
        <row r="210">
          <cell r="A210" t="str">
            <v>C03</v>
          </cell>
          <cell r="B210">
            <v>10191.428571428572</v>
          </cell>
          <cell r="C210">
            <v>81.2</v>
          </cell>
          <cell r="D210">
            <v>5.8344827586206893</v>
          </cell>
          <cell r="E210">
            <v>29.061714285714281</v>
          </cell>
          <cell r="F210">
            <v>7.0205128205128204</v>
          </cell>
          <cell r="G210">
            <v>8.8874999999999993</v>
          </cell>
          <cell r="H210">
            <v>29</v>
          </cell>
          <cell r="I210">
            <v>50</v>
          </cell>
          <cell r="J210">
            <v>39</v>
          </cell>
          <cell r="K210">
            <v>16</v>
          </cell>
          <cell r="L210">
            <v>846</v>
          </cell>
          <cell r="M210">
            <v>7265.4285714285706</v>
          </cell>
          <cell r="N210">
            <v>1369</v>
          </cell>
          <cell r="O210">
            <v>711</v>
          </cell>
          <cell r="P210" t="str">
            <v>Year 2</v>
          </cell>
          <cell r="Q210">
            <v>7265.4285714285706</v>
          </cell>
        </row>
        <row r="211">
          <cell r="A211" t="str">
            <v>C04</v>
          </cell>
          <cell r="B211">
            <v>13491.428571428571</v>
          </cell>
          <cell r="C211">
            <v>82.057142857142864</v>
          </cell>
          <cell r="D211">
            <v>13.497536945812808</v>
          </cell>
          <cell r="E211">
            <v>35.09714285714287</v>
          </cell>
          <cell r="F211">
            <v>10.507692307692308</v>
          </cell>
          <cell r="G211">
            <v>8.8874999999999993</v>
          </cell>
          <cell r="H211">
            <v>29</v>
          </cell>
          <cell r="I211">
            <v>50</v>
          </cell>
          <cell r="J211">
            <v>39</v>
          </cell>
          <cell r="K211">
            <v>16</v>
          </cell>
          <cell r="L211">
            <v>1957.1428571428571</v>
          </cell>
          <cell r="M211">
            <v>8774.2857142857174</v>
          </cell>
          <cell r="N211">
            <v>2049</v>
          </cell>
          <cell r="O211">
            <v>711</v>
          </cell>
          <cell r="P211" t="str">
            <v>Year 2</v>
          </cell>
          <cell r="Q211">
            <v>8774.2857142857174</v>
          </cell>
        </row>
        <row r="212">
          <cell r="A212" t="str">
            <v>C05</v>
          </cell>
          <cell r="B212">
            <v>13491.428571428571</v>
          </cell>
          <cell r="C212">
            <v>82.057142857142864</v>
          </cell>
          <cell r="D212">
            <v>13.497536945812808</v>
          </cell>
          <cell r="E212">
            <v>35.09714285714287</v>
          </cell>
          <cell r="F212">
            <v>10.507692307692308</v>
          </cell>
          <cell r="G212">
            <v>8.8874999999999993</v>
          </cell>
          <cell r="H212">
            <v>29</v>
          </cell>
          <cell r="I212">
            <v>50</v>
          </cell>
          <cell r="J212">
            <v>39</v>
          </cell>
          <cell r="K212">
            <v>16</v>
          </cell>
          <cell r="L212">
            <v>1957.1428571428571</v>
          </cell>
          <cell r="M212">
            <v>8774.2857142857174</v>
          </cell>
          <cell r="N212">
            <v>2049</v>
          </cell>
          <cell r="O212">
            <v>711</v>
          </cell>
          <cell r="P212" t="str">
            <v>Year 2</v>
          </cell>
          <cell r="Q212">
            <v>8774.2857142857174</v>
          </cell>
        </row>
        <row r="213">
          <cell r="A213" t="str">
            <v>C06</v>
          </cell>
          <cell r="B213">
            <v>20548.571428571428</v>
          </cell>
          <cell r="C213">
            <v>98.723809523809521</v>
          </cell>
          <cell r="D213">
            <v>22.8</v>
          </cell>
          <cell r="E213">
            <v>49.890285714285703</v>
          </cell>
          <cell r="F213">
            <v>17.169230769230769</v>
          </cell>
          <cell r="G213">
            <v>17.774999999999999</v>
          </cell>
          <cell r="H213">
            <v>29</v>
          </cell>
          <cell r="I213">
            <v>50</v>
          </cell>
          <cell r="J213">
            <v>39</v>
          </cell>
          <cell r="K213">
            <v>16</v>
          </cell>
          <cell r="L213">
            <v>3306</v>
          </cell>
          <cell r="M213">
            <v>12472.571428571426</v>
          </cell>
          <cell r="N213">
            <v>3348</v>
          </cell>
          <cell r="O213">
            <v>1422</v>
          </cell>
          <cell r="P213" t="str">
            <v>Year 2</v>
          </cell>
          <cell r="Q213">
            <v>12472.571428571426</v>
          </cell>
        </row>
        <row r="214">
          <cell r="A214" t="str">
            <v>AP25</v>
          </cell>
          <cell r="B214">
            <v>13200</v>
          </cell>
          <cell r="C214">
            <v>107.13888888888889</v>
          </cell>
          <cell r="D214">
            <v>17.186206896551724</v>
          </cell>
          <cell r="E214">
            <v>22.646153846153844</v>
          </cell>
          <cell r="F214">
            <v>16.436</v>
          </cell>
          <cell r="G214">
            <v>8.8874999999999993</v>
          </cell>
          <cell r="H214">
            <v>29</v>
          </cell>
          <cell r="I214">
            <v>52</v>
          </cell>
          <cell r="J214">
            <v>50</v>
          </cell>
          <cell r="K214">
            <v>16</v>
          </cell>
          <cell r="L214">
            <v>2492</v>
          </cell>
          <cell r="M214">
            <v>5887.9999999999991</v>
          </cell>
          <cell r="N214">
            <v>4109</v>
          </cell>
          <cell r="O214">
            <v>711</v>
          </cell>
          <cell r="P214" t="str">
            <v>Year 2</v>
          </cell>
          <cell r="Q214">
            <v>5887.9999999999991</v>
          </cell>
        </row>
        <row r="215">
          <cell r="A215" t="str">
            <v>AP26</v>
          </cell>
          <cell r="B215">
            <v>3479.9999999999964</v>
          </cell>
          <cell r="C215">
            <v>64</v>
          </cell>
          <cell r="D215">
            <v>40</v>
          </cell>
          <cell r="E215">
            <v>5.5172413793103425</v>
          </cell>
          <cell r="F215">
            <v>48</v>
          </cell>
          <cell r="G215">
            <v>0</v>
          </cell>
          <cell r="H215">
            <v>11</v>
          </cell>
          <cell r="I215">
            <v>29</v>
          </cell>
          <cell r="J215">
            <v>2</v>
          </cell>
          <cell r="K215">
            <v>0</v>
          </cell>
          <cell r="L215">
            <v>2200</v>
          </cell>
          <cell r="M215">
            <v>799.99999999999966</v>
          </cell>
          <cell r="N215">
            <v>480</v>
          </cell>
          <cell r="O215">
            <v>0</v>
          </cell>
          <cell r="P215" t="str">
            <v>Year 1</v>
          </cell>
          <cell r="Q215">
            <v>2200</v>
          </cell>
        </row>
        <row r="216">
          <cell r="A216" t="str">
            <v>AP27</v>
          </cell>
          <cell r="B216">
            <v>1279.9999999999998</v>
          </cell>
          <cell r="C216">
            <v>32</v>
          </cell>
          <cell r="D216">
            <v>22.222222222222221</v>
          </cell>
          <cell r="E216">
            <v>6</v>
          </cell>
          <cell r="F216">
            <v>16</v>
          </cell>
          <cell r="G216">
            <v>0</v>
          </cell>
          <cell r="H216">
            <v>9</v>
          </cell>
          <cell r="I216">
            <v>4</v>
          </cell>
          <cell r="J216">
            <v>2</v>
          </cell>
          <cell r="K216">
            <v>0</v>
          </cell>
          <cell r="L216">
            <v>999.99999999999989</v>
          </cell>
          <cell r="M216">
            <v>120</v>
          </cell>
          <cell r="N216">
            <v>160</v>
          </cell>
          <cell r="O216">
            <v>0</v>
          </cell>
          <cell r="P216" t="str">
            <v>Year 1</v>
          </cell>
          <cell r="Q216">
            <v>999.99999999999989</v>
          </cell>
        </row>
        <row r="217">
          <cell r="A217" t="str">
            <v>AP28</v>
          </cell>
          <cell r="B217">
            <v>1520</v>
          </cell>
          <cell r="C217">
            <v>40</v>
          </cell>
          <cell r="D217">
            <v>28.571428571428573</v>
          </cell>
          <cell r="E217">
            <v>12</v>
          </cell>
          <cell r="F217">
            <v>16</v>
          </cell>
          <cell r="G217">
            <v>0</v>
          </cell>
          <cell r="H217">
            <v>7</v>
          </cell>
          <cell r="I217">
            <v>6</v>
          </cell>
          <cell r="J217">
            <v>2</v>
          </cell>
          <cell r="K217">
            <v>0</v>
          </cell>
          <cell r="L217">
            <v>1000</v>
          </cell>
          <cell r="M217">
            <v>360</v>
          </cell>
          <cell r="N217">
            <v>160</v>
          </cell>
          <cell r="O217">
            <v>0</v>
          </cell>
          <cell r="P217" t="str">
            <v>Year 1</v>
          </cell>
          <cell r="Q217">
            <v>1000</v>
          </cell>
        </row>
        <row r="218">
          <cell r="A218" t="str">
            <v>AP29</v>
          </cell>
          <cell r="B218">
            <v>2440</v>
          </cell>
          <cell r="C218">
            <v>64</v>
          </cell>
          <cell r="D218">
            <v>36.36363636363636</v>
          </cell>
          <cell r="E218">
            <v>4.7999999999999989</v>
          </cell>
          <cell r="F218">
            <v>21.333333333333336</v>
          </cell>
          <cell r="G218">
            <v>0</v>
          </cell>
          <cell r="H218">
            <v>11</v>
          </cell>
          <cell r="I218">
            <v>5</v>
          </cell>
          <cell r="J218">
            <v>3</v>
          </cell>
          <cell r="K218">
            <v>0</v>
          </cell>
          <cell r="L218">
            <v>2000</v>
          </cell>
          <cell r="M218">
            <v>119.99999999999999</v>
          </cell>
          <cell r="N218">
            <v>320</v>
          </cell>
          <cell r="O218">
            <v>0</v>
          </cell>
          <cell r="P218" t="str">
            <v>Year 1</v>
          </cell>
          <cell r="Q218">
            <v>2000</v>
          </cell>
        </row>
        <row r="219">
          <cell r="A219" t="str">
            <v>AP30</v>
          </cell>
          <cell r="B219">
            <v>1280</v>
          </cell>
          <cell r="C219">
            <v>32</v>
          </cell>
          <cell r="D219">
            <v>25</v>
          </cell>
          <cell r="E219">
            <v>4.8</v>
          </cell>
          <cell r="F219">
            <v>16</v>
          </cell>
          <cell r="G219">
            <v>0</v>
          </cell>
          <cell r="H219">
            <v>8</v>
          </cell>
          <cell r="I219">
            <v>5</v>
          </cell>
          <cell r="J219">
            <v>2</v>
          </cell>
          <cell r="K219">
            <v>0</v>
          </cell>
          <cell r="L219">
            <v>1000</v>
          </cell>
          <cell r="M219">
            <v>120</v>
          </cell>
          <cell r="N219">
            <v>160</v>
          </cell>
          <cell r="O219">
            <v>0</v>
          </cell>
          <cell r="P219" t="str">
            <v>Year 1</v>
          </cell>
          <cell r="Q219">
            <v>1000</v>
          </cell>
        </row>
        <row r="220">
          <cell r="A220" t="str">
            <v>AP31</v>
          </cell>
          <cell r="B220">
            <v>1160</v>
          </cell>
          <cell r="C220">
            <v>32</v>
          </cell>
          <cell r="D220">
            <v>25</v>
          </cell>
          <cell r="E220">
            <v>0</v>
          </cell>
          <cell r="F220">
            <v>16</v>
          </cell>
          <cell r="G220">
            <v>0</v>
          </cell>
          <cell r="H220">
            <v>8</v>
          </cell>
          <cell r="I220">
            <v>0</v>
          </cell>
          <cell r="J220">
            <v>2</v>
          </cell>
          <cell r="K220">
            <v>0</v>
          </cell>
          <cell r="L220">
            <v>1000</v>
          </cell>
          <cell r="M220">
            <v>0</v>
          </cell>
          <cell r="N220">
            <v>160</v>
          </cell>
          <cell r="O220">
            <v>0</v>
          </cell>
          <cell r="P220" t="str">
            <v>Year 1</v>
          </cell>
          <cell r="Q220">
            <v>1000</v>
          </cell>
        </row>
        <row r="221">
          <cell r="A221" t="str">
            <v>AP32</v>
          </cell>
          <cell r="B221">
            <v>1160</v>
          </cell>
          <cell r="C221">
            <v>32</v>
          </cell>
          <cell r="D221">
            <v>25</v>
          </cell>
          <cell r="E221">
            <v>0</v>
          </cell>
          <cell r="F221">
            <v>16</v>
          </cell>
          <cell r="G221">
            <v>0</v>
          </cell>
          <cell r="H221">
            <v>8</v>
          </cell>
          <cell r="I221">
            <v>0</v>
          </cell>
          <cell r="J221">
            <v>2</v>
          </cell>
          <cell r="K221">
            <v>0</v>
          </cell>
          <cell r="L221">
            <v>1000</v>
          </cell>
          <cell r="M221">
            <v>0</v>
          </cell>
          <cell r="N221">
            <v>160</v>
          </cell>
          <cell r="O221">
            <v>0</v>
          </cell>
          <cell r="P221" t="str">
            <v>Year 1</v>
          </cell>
          <cell r="Q221">
            <v>1000</v>
          </cell>
        </row>
        <row r="222">
          <cell r="A222" t="str">
            <v>AP33</v>
          </cell>
          <cell r="B222">
            <v>47186.000000000007</v>
          </cell>
          <cell r="C222">
            <v>292</v>
          </cell>
          <cell r="D222">
            <v>84.38095238095238</v>
          </cell>
          <cell r="E222">
            <v>86.451999999999984</v>
          </cell>
          <cell r="F222">
            <v>40.93333333333333</v>
          </cell>
          <cell r="G222">
            <v>44.4375</v>
          </cell>
          <cell r="H222">
            <v>42</v>
          </cell>
          <cell r="I222">
            <v>50</v>
          </cell>
          <cell r="J222">
            <v>21</v>
          </cell>
          <cell r="K222">
            <v>16</v>
          </cell>
          <cell r="L222">
            <v>17720</v>
          </cell>
          <cell r="M222">
            <v>21612.999999999996</v>
          </cell>
          <cell r="N222">
            <v>4298</v>
          </cell>
          <cell r="O222">
            <v>3555</v>
          </cell>
          <cell r="P222" t="str">
            <v>Year 2</v>
          </cell>
          <cell r="Q222">
            <v>21612.999999999996</v>
          </cell>
        </row>
        <row r="223">
          <cell r="A223" t="str">
            <v>AP34</v>
          </cell>
          <cell r="B223">
            <v>2560</v>
          </cell>
          <cell r="C223">
            <v>80</v>
          </cell>
          <cell r="D223">
            <v>26.666666666666668</v>
          </cell>
          <cell r="E223">
            <v>9.5999999999999979</v>
          </cell>
          <cell r="F223">
            <v>48</v>
          </cell>
          <cell r="G223">
            <v>0</v>
          </cell>
          <cell r="H223">
            <v>3</v>
          </cell>
          <cell r="I223">
            <v>5</v>
          </cell>
          <cell r="J223">
            <v>8</v>
          </cell>
          <cell r="K223">
            <v>0</v>
          </cell>
          <cell r="L223">
            <v>400</v>
          </cell>
          <cell r="M223">
            <v>239.99999999999997</v>
          </cell>
          <cell r="N223">
            <v>1920</v>
          </cell>
          <cell r="O223">
            <v>0</v>
          </cell>
          <cell r="P223" t="str">
            <v>Year 3</v>
          </cell>
          <cell r="Q223">
            <v>1920</v>
          </cell>
        </row>
        <row r="224">
          <cell r="A224" t="str">
            <v>C08</v>
          </cell>
          <cell r="B224">
            <v>31530</v>
          </cell>
          <cell r="C224">
            <v>122.8</v>
          </cell>
          <cell r="D224">
            <v>55.504761904761907</v>
          </cell>
          <cell r="E224">
            <v>64.495652173913044</v>
          </cell>
          <cell r="F224">
            <v>33.784615384615385</v>
          </cell>
          <cell r="G224">
            <v>35.549999999999997</v>
          </cell>
          <cell r="H224">
            <v>42</v>
          </cell>
          <cell r="I224">
            <v>46</v>
          </cell>
          <cell r="J224">
            <v>13</v>
          </cell>
          <cell r="K224">
            <v>16</v>
          </cell>
          <cell r="L224">
            <v>11656</v>
          </cell>
          <cell r="M224">
            <v>14834</v>
          </cell>
          <cell r="N224">
            <v>2196</v>
          </cell>
          <cell r="O224">
            <v>2844</v>
          </cell>
          <cell r="P224" t="str">
            <v>Year 2</v>
          </cell>
          <cell r="Q224">
            <v>14834</v>
          </cell>
        </row>
        <row r="225">
          <cell r="A225" t="str">
            <v>C09</v>
          </cell>
          <cell r="B225">
            <v>31530</v>
          </cell>
          <cell r="C225">
            <v>122.8</v>
          </cell>
          <cell r="D225">
            <v>55.504761904761907</v>
          </cell>
          <cell r="E225">
            <v>64.495652173913044</v>
          </cell>
          <cell r="F225">
            <v>33.784615384615385</v>
          </cell>
          <cell r="G225">
            <v>35.549999999999997</v>
          </cell>
          <cell r="H225">
            <v>42</v>
          </cell>
          <cell r="I225">
            <v>46</v>
          </cell>
          <cell r="J225">
            <v>13</v>
          </cell>
          <cell r="K225">
            <v>16</v>
          </cell>
          <cell r="L225">
            <v>11656</v>
          </cell>
          <cell r="M225">
            <v>14834</v>
          </cell>
          <cell r="N225">
            <v>2196</v>
          </cell>
          <cell r="O225">
            <v>2844</v>
          </cell>
          <cell r="P225" t="str">
            <v>Year 2</v>
          </cell>
          <cell r="Q225">
            <v>14834</v>
          </cell>
        </row>
        <row r="226">
          <cell r="A226" t="str">
            <v>C10</v>
          </cell>
          <cell r="B226">
            <v>15316.000000000002</v>
          </cell>
          <cell r="C226">
            <v>92.8</v>
          </cell>
          <cell r="D226">
            <v>31.231746031746034</v>
          </cell>
          <cell r="E226">
            <v>32.597101449275364</v>
          </cell>
          <cell r="F226">
            <v>8.4461538461538463</v>
          </cell>
          <cell r="G226">
            <v>8.8874999999999993</v>
          </cell>
          <cell r="H226">
            <v>42</v>
          </cell>
          <cell r="I226">
            <v>46</v>
          </cell>
          <cell r="J226">
            <v>13</v>
          </cell>
          <cell r="K226">
            <v>16</v>
          </cell>
          <cell r="L226">
            <v>6558.666666666667</v>
          </cell>
          <cell r="M226">
            <v>7497.333333333333</v>
          </cell>
          <cell r="N226">
            <v>549</v>
          </cell>
          <cell r="O226">
            <v>711</v>
          </cell>
          <cell r="P226" t="str">
            <v>Year 2</v>
          </cell>
          <cell r="Q226">
            <v>7497.333333333333</v>
          </cell>
        </row>
        <row r="227">
          <cell r="A227" t="str">
            <v>C11</v>
          </cell>
          <cell r="B227">
            <v>15316.000000000002</v>
          </cell>
          <cell r="C227">
            <v>92.8</v>
          </cell>
          <cell r="D227">
            <v>31.231746031746034</v>
          </cell>
          <cell r="E227">
            <v>32.597101449275364</v>
          </cell>
          <cell r="F227">
            <v>8.4461538461538463</v>
          </cell>
          <cell r="G227">
            <v>8.8874999999999993</v>
          </cell>
          <cell r="H227">
            <v>42</v>
          </cell>
          <cell r="I227">
            <v>46</v>
          </cell>
          <cell r="J227">
            <v>13</v>
          </cell>
          <cell r="K227">
            <v>16</v>
          </cell>
          <cell r="L227">
            <v>6558.666666666667</v>
          </cell>
          <cell r="M227">
            <v>7497.333333333333</v>
          </cell>
          <cell r="N227">
            <v>549</v>
          </cell>
          <cell r="O227">
            <v>711</v>
          </cell>
          <cell r="P227" t="str">
            <v>Year 2</v>
          </cell>
          <cell r="Q227">
            <v>7497.333333333333</v>
          </cell>
        </row>
        <row r="228">
          <cell r="A228" t="str">
            <v>AP36</v>
          </cell>
          <cell r="B228">
            <v>14776</v>
          </cell>
          <cell r="C228">
            <v>91.6</v>
          </cell>
          <cell r="D228">
            <v>22.44761904761905</v>
          </cell>
          <cell r="E228">
            <v>25.795999999999999</v>
          </cell>
          <cell r="F228">
            <v>22.323076923076922</v>
          </cell>
          <cell r="G228">
            <v>8.8874999999999993</v>
          </cell>
          <cell r="H228">
            <v>42</v>
          </cell>
          <cell r="I228">
            <v>50</v>
          </cell>
          <cell r="J228">
            <v>26</v>
          </cell>
          <cell r="K228">
            <v>16</v>
          </cell>
          <cell r="L228">
            <v>4714</v>
          </cell>
          <cell r="M228">
            <v>6449</v>
          </cell>
          <cell r="N228">
            <v>2902</v>
          </cell>
          <cell r="O228">
            <v>711</v>
          </cell>
          <cell r="P228" t="str">
            <v>Year 2</v>
          </cell>
          <cell r="Q228">
            <v>6449</v>
          </cell>
        </row>
        <row r="229">
          <cell r="A229" t="str">
            <v>AP37</v>
          </cell>
          <cell r="B229">
            <v>1410.0000000000005</v>
          </cell>
          <cell r="C229">
            <v>6.369536953695369</v>
          </cell>
          <cell r="D229">
            <v>4.5599067599067595</v>
          </cell>
          <cell r="E229">
            <v>1.7263403263403259</v>
          </cell>
          <cell r="F229">
            <v>0</v>
          </cell>
          <cell r="G229">
            <v>0</v>
          </cell>
          <cell r="H229">
            <v>52</v>
          </cell>
          <cell r="I229">
            <v>26</v>
          </cell>
          <cell r="J229">
            <v>0</v>
          </cell>
          <cell r="K229">
            <v>0</v>
          </cell>
          <cell r="L229">
            <v>1185.5757575757575</v>
          </cell>
          <cell r="M229">
            <v>224.42424242424238</v>
          </cell>
          <cell r="N229">
            <v>0</v>
          </cell>
          <cell r="O229">
            <v>0</v>
          </cell>
          <cell r="P229" t="str">
            <v>Year 1</v>
          </cell>
          <cell r="Q229">
            <v>1185.5757575757575</v>
          </cell>
        </row>
        <row r="230">
          <cell r="A230" t="str">
            <v>AP38</v>
          </cell>
          <cell r="B230">
            <v>540</v>
          </cell>
          <cell r="C230">
            <v>16.571428571428573</v>
          </cell>
          <cell r="D230">
            <v>0</v>
          </cell>
          <cell r="E230">
            <v>9</v>
          </cell>
          <cell r="F230">
            <v>0</v>
          </cell>
          <cell r="G230">
            <v>0</v>
          </cell>
          <cell r="H230">
            <v>0</v>
          </cell>
          <cell r="I230">
            <v>12</v>
          </cell>
          <cell r="J230">
            <v>0</v>
          </cell>
          <cell r="K230">
            <v>0</v>
          </cell>
          <cell r="L230">
            <v>0</v>
          </cell>
          <cell r="M230">
            <v>540</v>
          </cell>
          <cell r="N230">
            <v>0</v>
          </cell>
          <cell r="O230">
            <v>0</v>
          </cell>
          <cell r="P230" t="str">
            <v>Year 2</v>
          </cell>
          <cell r="Q230">
            <v>540</v>
          </cell>
        </row>
        <row r="231">
          <cell r="A231" t="str">
            <v>AP39</v>
          </cell>
          <cell r="B231">
            <v>432.00000000000006</v>
          </cell>
          <cell r="C231">
            <v>6.4727272727272736</v>
          </cell>
          <cell r="D231">
            <v>5.940139860139861</v>
          </cell>
          <cell r="E231">
            <v>4.5890909090909089</v>
          </cell>
          <cell r="F231">
            <v>0</v>
          </cell>
          <cell r="G231">
            <v>0</v>
          </cell>
          <cell r="H231">
            <v>13</v>
          </cell>
          <cell r="I231">
            <v>2</v>
          </cell>
          <cell r="J231">
            <v>0</v>
          </cell>
          <cell r="K231">
            <v>0</v>
          </cell>
          <cell r="L231">
            <v>386.10909090909098</v>
          </cell>
          <cell r="M231">
            <v>45.890909090909091</v>
          </cell>
          <cell r="N231">
            <v>0</v>
          </cell>
          <cell r="O231">
            <v>0</v>
          </cell>
          <cell r="P231" t="str">
            <v>Year 1</v>
          </cell>
          <cell r="Q231">
            <v>386.10909090909098</v>
          </cell>
        </row>
        <row r="232">
          <cell r="A232" t="str">
            <v>AP40</v>
          </cell>
          <cell r="B232">
            <v>219.99999999999994</v>
          </cell>
          <cell r="C232">
            <v>7.2</v>
          </cell>
          <cell r="D232">
            <v>3.7714285714285709</v>
          </cell>
          <cell r="E232">
            <v>4.1904761904761907</v>
          </cell>
          <cell r="F232">
            <v>0</v>
          </cell>
          <cell r="G232">
            <v>0</v>
          </cell>
          <cell r="H232">
            <v>5</v>
          </cell>
          <cell r="I232">
            <v>6</v>
          </cell>
          <cell r="J232">
            <v>0</v>
          </cell>
          <cell r="K232">
            <v>0</v>
          </cell>
          <cell r="L232">
            <v>94.285714285714278</v>
          </cell>
          <cell r="M232">
            <v>125.71428571428571</v>
          </cell>
          <cell r="N232">
            <v>0</v>
          </cell>
          <cell r="O232">
            <v>0</v>
          </cell>
          <cell r="P232" t="str">
            <v>Year 2</v>
          </cell>
          <cell r="Q232">
            <v>125.71428571428571</v>
          </cell>
        </row>
        <row r="233">
          <cell r="A233" t="str">
            <v>AP D1</v>
          </cell>
          <cell r="B233">
            <v>119.99999999999999</v>
          </cell>
          <cell r="C233">
            <v>7.6190476190476177</v>
          </cell>
          <cell r="D233">
            <v>0</v>
          </cell>
          <cell r="E233">
            <v>4.7999999999999989</v>
          </cell>
          <cell r="F233">
            <v>0</v>
          </cell>
          <cell r="G233">
            <v>0</v>
          </cell>
          <cell r="H233">
            <v>0</v>
          </cell>
          <cell r="I233">
            <v>5</v>
          </cell>
          <cell r="J233">
            <v>0</v>
          </cell>
          <cell r="K233">
            <v>0</v>
          </cell>
          <cell r="L233">
            <v>0</v>
          </cell>
          <cell r="M233">
            <v>119.99999999999999</v>
          </cell>
          <cell r="N233">
            <v>0</v>
          </cell>
          <cell r="O233">
            <v>0</v>
          </cell>
          <cell r="P233" t="str">
            <v>Year 2</v>
          </cell>
          <cell r="Q233">
            <v>119.99999999999999</v>
          </cell>
        </row>
        <row r="234">
          <cell r="A234" t="str">
            <v>AP D2</v>
          </cell>
          <cell r="B234">
            <v>120</v>
          </cell>
          <cell r="C234">
            <v>9.1428571428571423</v>
          </cell>
          <cell r="D234">
            <v>0</v>
          </cell>
          <cell r="E234">
            <v>6</v>
          </cell>
          <cell r="F234">
            <v>0</v>
          </cell>
          <cell r="G234">
            <v>0</v>
          </cell>
          <cell r="H234">
            <v>0</v>
          </cell>
          <cell r="I234">
            <v>4</v>
          </cell>
          <cell r="J234">
            <v>0</v>
          </cell>
          <cell r="K234">
            <v>0</v>
          </cell>
          <cell r="L234">
            <v>0</v>
          </cell>
          <cell r="M234">
            <v>120</v>
          </cell>
          <cell r="N234">
            <v>0</v>
          </cell>
          <cell r="O234">
            <v>0</v>
          </cell>
          <cell r="P234" t="str">
            <v>Year 2</v>
          </cell>
          <cell r="Q234">
            <v>120</v>
          </cell>
        </row>
        <row r="235">
          <cell r="A235" t="str">
            <v>AP D3</v>
          </cell>
          <cell r="B235">
            <v>120</v>
          </cell>
          <cell r="C235">
            <v>6.2857142857142856</v>
          </cell>
          <cell r="D235">
            <v>0</v>
          </cell>
          <cell r="E235">
            <v>4.8</v>
          </cell>
          <cell r="F235">
            <v>0</v>
          </cell>
          <cell r="G235">
            <v>0</v>
          </cell>
          <cell r="H235">
            <v>0</v>
          </cell>
          <cell r="I235">
            <v>5</v>
          </cell>
          <cell r="J235">
            <v>0</v>
          </cell>
          <cell r="K235">
            <v>0</v>
          </cell>
          <cell r="L235">
            <v>0</v>
          </cell>
          <cell r="M235">
            <v>120</v>
          </cell>
          <cell r="N235">
            <v>0</v>
          </cell>
          <cell r="O235">
            <v>0</v>
          </cell>
          <cell r="P235" t="str">
            <v>Year 2</v>
          </cell>
          <cell r="Q235">
            <v>120</v>
          </cell>
        </row>
        <row r="236">
          <cell r="A236" t="str">
            <v>AP D4</v>
          </cell>
          <cell r="B236">
            <v>359.99999999999994</v>
          </cell>
          <cell r="C236">
            <v>16.571428571428573</v>
          </cell>
          <cell r="D236">
            <v>0</v>
          </cell>
          <cell r="E236">
            <v>11.999999999999998</v>
          </cell>
          <cell r="F236">
            <v>0</v>
          </cell>
          <cell r="G236">
            <v>0</v>
          </cell>
          <cell r="H236">
            <v>0</v>
          </cell>
          <cell r="I236">
            <v>6</v>
          </cell>
          <cell r="J236">
            <v>0</v>
          </cell>
          <cell r="K236">
            <v>0</v>
          </cell>
          <cell r="L236">
            <v>0</v>
          </cell>
          <cell r="M236">
            <v>359.99999999999994</v>
          </cell>
          <cell r="N236">
            <v>0</v>
          </cell>
          <cell r="O236">
            <v>0</v>
          </cell>
          <cell r="P236" t="str">
            <v>Year 2</v>
          </cell>
          <cell r="Q236">
            <v>359.99999999999994</v>
          </cell>
        </row>
        <row r="237">
          <cell r="A237" t="str">
            <v>AP D5</v>
          </cell>
          <cell r="B237">
            <v>239.99999999999997</v>
          </cell>
          <cell r="C237">
            <v>14.666666666666666</v>
          </cell>
          <cell r="D237">
            <v>0</v>
          </cell>
          <cell r="E237">
            <v>9.5999999999999979</v>
          </cell>
          <cell r="F237">
            <v>0</v>
          </cell>
          <cell r="G237">
            <v>0</v>
          </cell>
          <cell r="H237">
            <v>0</v>
          </cell>
          <cell r="I237">
            <v>5</v>
          </cell>
          <cell r="J237">
            <v>0</v>
          </cell>
          <cell r="K237">
            <v>0</v>
          </cell>
          <cell r="L237">
            <v>0</v>
          </cell>
          <cell r="M237">
            <v>239.99999999999997</v>
          </cell>
          <cell r="N237">
            <v>0</v>
          </cell>
          <cell r="O237">
            <v>0</v>
          </cell>
          <cell r="P237" t="str">
            <v>Year 2</v>
          </cell>
          <cell r="Q237">
            <v>239.99999999999997</v>
          </cell>
        </row>
        <row r="238">
          <cell r="A238" t="str">
            <v>AP D6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 t="str">
            <v>n/a</v>
          </cell>
          <cell r="Q238">
            <v>0</v>
          </cell>
        </row>
        <row r="239">
          <cell r="A239" t="str">
            <v>AP D7</v>
          </cell>
          <cell r="B239">
            <v>120</v>
          </cell>
          <cell r="C239">
            <v>9.7142857142857135</v>
          </cell>
          <cell r="D239">
            <v>0</v>
          </cell>
          <cell r="E239">
            <v>6</v>
          </cell>
          <cell r="F239">
            <v>0</v>
          </cell>
          <cell r="G239">
            <v>0</v>
          </cell>
          <cell r="H239">
            <v>0</v>
          </cell>
          <cell r="I239">
            <v>4</v>
          </cell>
          <cell r="J239">
            <v>0</v>
          </cell>
          <cell r="K239">
            <v>0</v>
          </cell>
          <cell r="L239">
            <v>0</v>
          </cell>
          <cell r="M239">
            <v>120</v>
          </cell>
          <cell r="N239">
            <v>0</v>
          </cell>
          <cell r="O239">
            <v>0</v>
          </cell>
          <cell r="P239" t="str">
            <v>Year 2</v>
          </cell>
          <cell r="Q239">
            <v>120</v>
          </cell>
        </row>
        <row r="240">
          <cell r="A240" t="str">
            <v>AP D8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 t="str">
            <v>n/a</v>
          </cell>
          <cell r="Q240">
            <v>0</v>
          </cell>
        </row>
        <row r="241">
          <cell r="A241" t="str">
            <v>AP D9</v>
          </cell>
          <cell r="B241">
            <v>359.99999999999994</v>
          </cell>
          <cell r="C241">
            <v>19.047619047619044</v>
          </cell>
          <cell r="D241">
            <v>0</v>
          </cell>
          <cell r="E241">
            <v>11.999999999999998</v>
          </cell>
          <cell r="F241">
            <v>0</v>
          </cell>
          <cell r="G241">
            <v>0</v>
          </cell>
          <cell r="H241">
            <v>0</v>
          </cell>
          <cell r="I241">
            <v>6</v>
          </cell>
          <cell r="J241">
            <v>0</v>
          </cell>
          <cell r="K241">
            <v>0</v>
          </cell>
          <cell r="L241">
            <v>0</v>
          </cell>
          <cell r="M241">
            <v>359.99999999999994</v>
          </cell>
          <cell r="N241">
            <v>0</v>
          </cell>
          <cell r="O241">
            <v>0</v>
          </cell>
          <cell r="P241" t="str">
            <v>Year 2</v>
          </cell>
          <cell r="Q241">
            <v>359.99999999999994</v>
          </cell>
        </row>
        <row r="242">
          <cell r="A242" t="str">
            <v>AP D10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 t="str">
            <v>n/a</v>
          </cell>
          <cell r="Q242">
            <v>0</v>
          </cell>
        </row>
        <row r="243">
          <cell r="A243" t="str">
            <v>AP D11</v>
          </cell>
          <cell r="B243">
            <v>360</v>
          </cell>
          <cell r="C243">
            <v>17.904761904761905</v>
          </cell>
          <cell r="D243">
            <v>0</v>
          </cell>
          <cell r="E243">
            <v>12</v>
          </cell>
          <cell r="F243">
            <v>0</v>
          </cell>
          <cell r="G243">
            <v>0</v>
          </cell>
          <cell r="H243">
            <v>0</v>
          </cell>
          <cell r="I243">
            <v>6</v>
          </cell>
          <cell r="J243">
            <v>0</v>
          </cell>
          <cell r="K243">
            <v>0</v>
          </cell>
          <cell r="L243">
            <v>0</v>
          </cell>
          <cell r="M243">
            <v>360</v>
          </cell>
          <cell r="N243">
            <v>0</v>
          </cell>
          <cell r="O243">
            <v>0</v>
          </cell>
          <cell r="P243" t="str">
            <v>Year 2</v>
          </cell>
          <cell r="Q243">
            <v>360</v>
          </cell>
        </row>
        <row r="244">
          <cell r="A244" t="str">
            <v>AP D12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 t="str">
            <v>n/a</v>
          </cell>
          <cell r="Q244">
            <v>0</v>
          </cell>
        </row>
        <row r="245">
          <cell r="A245" t="str">
            <v>AP D13</v>
          </cell>
          <cell r="B245">
            <v>239.99999999999997</v>
          </cell>
          <cell r="C245">
            <v>13.999999999999996</v>
          </cell>
          <cell r="D245">
            <v>0</v>
          </cell>
          <cell r="E245">
            <v>9.5999999999999979</v>
          </cell>
          <cell r="F245">
            <v>0</v>
          </cell>
          <cell r="G245">
            <v>0</v>
          </cell>
          <cell r="H245">
            <v>0</v>
          </cell>
          <cell r="I245">
            <v>5</v>
          </cell>
          <cell r="J245">
            <v>0</v>
          </cell>
          <cell r="K245">
            <v>0</v>
          </cell>
          <cell r="L245">
            <v>0</v>
          </cell>
          <cell r="M245">
            <v>239.99999999999997</v>
          </cell>
          <cell r="N245">
            <v>0</v>
          </cell>
          <cell r="O245">
            <v>0</v>
          </cell>
          <cell r="P245" t="str">
            <v>Year 2</v>
          </cell>
          <cell r="Q245">
            <v>239.99999999999997</v>
          </cell>
        </row>
        <row r="246">
          <cell r="A246" t="str">
            <v>AP D14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 t="str">
            <v>n/a</v>
          </cell>
          <cell r="Q246">
            <v>0</v>
          </cell>
        </row>
        <row r="247">
          <cell r="A247" t="str">
            <v>AP D15</v>
          </cell>
          <cell r="B247">
            <v>120</v>
          </cell>
          <cell r="C247">
            <v>6.2857142857142856</v>
          </cell>
          <cell r="D247">
            <v>0</v>
          </cell>
          <cell r="E247">
            <v>4.8</v>
          </cell>
          <cell r="F247">
            <v>0</v>
          </cell>
          <cell r="G247">
            <v>0</v>
          </cell>
          <cell r="H247">
            <v>0</v>
          </cell>
          <cell r="I247">
            <v>5</v>
          </cell>
          <cell r="J247">
            <v>0</v>
          </cell>
          <cell r="K247">
            <v>0</v>
          </cell>
          <cell r="L247">
            <v>0</v>
          </cell>
          <cell r="M247">
            <v>120</v>
          </cell>
          <cell r="N247">
            <v>0</v>
          </cell>
          <cell r="O247">
            <v>0</v>
          </cell>
          <cell r="P247" t="str">
            <v>Year 2</v>
          </cell>
          <cell r="Q247">
            <v>120</v>
          </cell>
        </row>
        <row r="248">
          <cell r="A248" t="str">
            <v>AP D16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 t="str">
            <v>n/a</v>
          </cell>
          <cell r="Q248">
            <v>0</v>
          </cell>
        </row>
        <row r="249">
          <cell r="A249" t="str">
            <v>AP D17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 t="str">
            <v>n/a</v>
          </cell>
          <cell r="Q249">
            <v>0</v>
          </cell>
        </row>
        <row r="250">
          <cell r="A250" t="str">
            <v>AP D18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 t="str">
            <v>n/a</v>
          </cell>
          <cell r="Q250">
            <v>0</v>
          </cell>
        </row>
        <row r="251">
          <cell r="A251" t="str">
            <v>AP D19</v>
          </cell>
          <cell r="B251">
            <v>359.99999999999994</v>
          </cell>
          <cell r="C251">
            <v>16.190476190476186</v>
          </cell>
          <cell r="D251">
            <v>0</v>
          </cell>
          <cell r="E251">
            <v>7.1999999999999984</v>
          </cell>
          <cell r="F251">
            <v>0</v>
          </cell>
          <cell r="G251">
            <v>0</v>
          </cell>
          <cell r="H251">
            <v>0</v>
          </cell>
          <cell r="I251">
            <v>10</v>
          </cell>
          <cell r="J251">
            <v>0</v>
          </cell>
          <cell r="K251">
            <v>0</v>
          </cell>
          <cell r="L251">
            <v>0</v>
          </cell>
          <cell r="M251">
            <v>359.99999999999994</v>
          </cell>
          <cell r="N251">
            <v>0</v>
          </cell>
          <cell r="O251">
            <v>0</v>
          </cell>
          <cell r="P251" t="str">
            <v>Year 2</v>
          </cell>
          <cell r="Q251">
            <v>359.99999999999994</v>
          </cell>
        </row>
        <row r="252">
          <cell r="A252" t="str">
            <v>AP D20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 t="str">
            <v>n/a</v>
          </cell>
          <cell r="Q252">
            <v>0</v>
          </cell>
        </row>
        <row r="253">
          <cell r="A253" t="str">
            <v>AP D21</v>
          </cell>
          <cell r="B253">
            <v>120</v>
          </cell>
          <cell r="C253">
            <v>9.1428571428571423</v>
          </cell>
          <cell r="D253">
            <v>0</v>
          </cell>
          <cell r="E253">
            <v>6</v>
          </cell>
          <cell r="F253">
            <v>0</v>
          </cell>
          <cell r="G253">
            <v>0</v>
          </cell>
          <cell r="H253">
            <v>0</v>
          </cell>
          <cell r="I253">
            <v>4</v>
          </cell>
          <cell r="J253">
            <v>0</v>
          </cell>
          <cell r="K253">
            <v>0</v>
          </cell>
          <cell r="L253">
            <v>0</v>
          </cell>
          <cell r="M253">
            <v>120</v>
          </cell>
          <cell r="N253">
            <v>0</v>
          </cell>
          <cell r="O253">
            <v>0</v>
          </cell>
          <cell r="P253" t="str">
            <v>Year 2</v>
          </cell>
          <cell r="Q253">
            <v>120</v>
          </cell>
        </row>
        <row r="254">
          <cell r="A254" t="str">
            <v>AP D22</v>
          </cell>
          <cell r="B254">
            <v>240</v>
          </cell>
          <cell r="C254">
            <v>15.047619047619047</v>
          </cell>
          <cell r="D254">
            <v>0</v>
          </cell>
          <cell r="E254">
            <v>9.6</v>
          </cell>
          <cell r="F254">
            <v>0</v>
          </cell>
          <cell r="G254">
            <v>0</v>
          </cell>
          <cell r="H254">
            <v>0</v>
          </cell>
          <cell r="I254">
            <v>5</v>
          </cell>
          <cell r="J254">
            <v>0</v>
          </cell>
          <cell r="K254">
            <v>0</v>
          </cell>
          <cell r="L254">
            <v>0</v>
          </cell>
          <cell r="M254">
            <v>240</v>
          </cell>
          <cell r="N254">
            <v>0</v>
          </cell>
          <cell r="O254">
            <v>0</v>
          </cell>
          <cell r="P254" t="str">
            <v>Year 2</v>
          </cell>
          <cell r="Q254">
            <v>240</v>
          </cell>
        </row>
        <row r="255">
          <cell r="A255" t="str">
            <v>AP D23</v>
          </cell>
          <cell r="B255">
            <v>240</v>
          </cell>
          <cell r="C255">
            <v>16.190476190476186</v>
          </cell>
          <cell r="D255">
            <v>0</v>
          </cell>
          <cell r="E255">
            <v>8</v>
          </cell>
          <cell r="F255">
            <v>0</v>
          </cell>
          <cell r="G255">
            <v>0</v>
          </cell>
          <cell r="H255">
            <v>0</v>
          </cell>
          <cell r="I255">
            <v>6</v>
          </cell>
          <cell r="J255">
            <v>0</v>
          </cell>
          <cell r="K255">
            <v>0</v>
          </cell>
          <cell r="L255">
            <v>0</v>
          </cell>
          <cell r="M255">
            <v>240</v>
          </cell>
          <cell r="N255">
            <v>0</v>
          </cell>
          <cell r="O255">
            <v>0</v>
          </cell>
          <cell r="P255" t="str">
            <v>Year 2</v>
          </cell>
          <cell r="Q255">
            <v>240</v>
          </cell>
        </row>
        <row r="256">
          <cell r="A256" t="str">
            <v>AP D24</v>
          </cell>
          <cell r="B256">
            <v>120</v>
          </cell>
          <cell r="C256">
            <v>8.5714285714285712</v>
          </cell>
          <cell r="D256">
            <v>0</v>
          </cell>
          <cell r="E256">
            <v>4.8</v>
          </cell>
          <cell r="F256">
            <v>0</v>
          </cell>
          <cell r="G256">
            <v>0</v>
          </cell>
          <cell r="H256">
            <v>0</v>
          </cell>
          <cell r="I256">
            <v>5</v>
          </cell>
          <cell r="J256">
            <v>0</v>
          </cell>
          <cell r="K256">
            <v>0</v>
          </cell>
          <cell r="L256">
            <v>0</v>
          </cell>
          <cell r="M256">
            <v>120</v>
          </cell>
          <cell r="N256">
            <v>0</v>
          </cell>
          <cell r="O256">
            <v>0</v>
          </cell>
          <cell r="P256" t="str">
            <v>Year 2</v>
          </cell>
          <cell r="Q256">
            <v>120</v>
          </cell>
        </row>
        <row r="257">
          <cell r="A257" t="str">
            <v>AP D25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 t="str">
            <v>n/a</v>
          </cell>
          <cell r="Q257">
            <v>0</v>
          </cell>
        </row>
        <row r="258">
          <cell r="A258" t="str">
            <v>AP D26</v>
          </cell>
          <cell r="B258">
            <v>120</v>
          </cell>
          <cell r="C258">
            <v>6.2857142857142856</v>
          </cell>
          <cell r="D258">
            <v>0</v>
          </cell>
          <cell r="E258">
            <v>4.8</v>
          </cell>
          <cell r="F258">
            <v>0</v>
          </cell>
          <cell r="G258">
            <v>0</v>
          </cell>
          <cell r="H258">
            <v>0</v>
          </cell>
          <cell r="I258">
            <v>5</v>
          </cell>
          <cell r="J258">
            <v>0</v>
          </cell>
          <cell r="K258">
            <v>0</v>
          </cell>
          <cell r="L258">
            <v>0</v>
          </cell>
          <cell r="M258">
            <v>120</v>
          </cell>
          <cell r="N258">
            <v>0</v>
          </cell>
          <cell r="O258">
            <v>0</v>
          </cell>
          <cell r="P258" t="str">
            <v>Year 2</v>
          </cell>
          <cell r="Q258">
            <v>120</v>
          </cell>
        </row>
        <row r="259">
          <cell r="A259" t="str">
            <v>AP D27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 t="str">
            <v>n/a</v>
          </cell>
          <cell r="Q259">
            <v>0</v>
          </cell>
        </row>
        <row r="260">
          <cell r="A260" t="str">
            <v>AP D28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 t="str">
            <v>n/a</v>
          </cell>
          <cell r="Q260">
            <v>0</v>
          </cell>
        </row>
        <row r="261">
          <cell r="A261" t="str">
            <v>AP D29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 t="str">
            <v>n/a</v>
          </cell>
          <cell r="Q261">
            <v>0</v>
          </cell>
        </row>
        <row r="262">
          <cell r="A262" t="str">
            <v>AP D30</v>
          </cell>
          <cell r="B262">
            <v>119.99999999999999</v>
          </cell>
          <cell r="C262">
            <v>7.6190476190476177</v>
          </cell>
          <cell r="D262">
            <v>0</v>
          </cell>
          <cell r="E262">
            <v>4.7999999999999989</v>
          </cell>
          <cell r="F262">
            <v>0</v>
          </cell>
          <cell r="G262">
            <v>0</v>
          </cell>
          <cell r="H262">
            <v>0</v>
          </cell>
          <cell r="I262">
            <v>5</v>
          </cell>
          <cell r="J262">
            <v>0</v>
          </cell>
          <cell r="K262">
            <v>0</v>
          </cell>
          <cell r="L262">
            <v>0</v>
          </cell>
          <cell r="M262">
            <v>119.99999999999999</v>
          </cell>
          <cell r="N262">
            <v>0</v>
          </cell>
          <cell r="O262">
            <v>0</v>
          </cell>
          <cell r="P262" t="str">
            <v>Year 2</v>
          </cell>
          <cell r="Q262">
            <v>119.99999999999999</v>
          </cell>
        </row>
        <row r="263">
          <cell r="A263" t="str">
            <v>AP D31</v>
          </cell>
          <cell r="B263">
            <v>360</v>
          </cell>
          <cell r="C263">
            <v>17.714285714285715</v>
          </cell>
          <cell r="D263">
            <v>0</v>
          </cell>
          <cell r="E263">
            <v>14.4</v>
          </cell>
          <cell r="F263">
            <v>0</v>
          </cell>
          <cell r="G263">
            <v>0</v>
          </cell>
          <cell r="H263">
            <v>0</v>
          </cell>
          <cell r="I263">
            <v>5</v>
          </cell>
          <cell r="J263">
            <v>0</v>
          </cell>
          <cell r="K263">
            <v>0</v>
          </cell>
          <cell r="L263">
            <v>0</v>
          </cell>
          <cell r="M263">
            <v>360</v>
          </cell>
          <cell r="N263">
            <v>0</v>
          </cell>
          <cell r="O263">
            <v>0</v>
          </cell>
          <cell r="P263" t="str">
            <v>Year 2</v>
          </cell>
          <cell r="Q263">
            <v>360</v>
          </cell>
        </row>
        <row r="264">
          <cell r="A264" t="str">
            <v>AP D32</v>
          </cell>
          <cell r="B264">
            <v>600</v>
          </cell>
          <cell r="C264">
            <v>24.761904761904763</v>
          </cell>
          <cell r="D264">
            <v>0</v>
          </cell>
          <cell r="E264">
            <v>17.142857142857142</v>
          </cell>
          <cell r="F264">
            <v>0</v>
          </cell>
          <cell r="G264">
            <v>0</v>
          </cell>
          <cell r="H264">
            <v>0</v>
          </cell>
          <cell r="I264">
            <v>7</v>
          </cell>
          <cell r="J264">
            <v>0</v>
          </cell>
          <cell r="K264">
            <v>0</v>
          </cell>
          <cell r="L264">
            <v>0</v>
          </cell>
          <cell r="M264">
            <v>600</v>
          </cell>
          <cell r="N264">
            <v>0</v>
          </cell>
          <cell r="O264">
            <v>0</v>
          </cell>
          <cell r="P264" t="str">
            <v>Year 2</v>
          </cell>
          <cell r="Q264">
            <v>600</v>
          </cell>
        </row>
        <row r="265">
          <cell r="A265" t="str">
            <v>AP D33</v>
          </cell>
          <cell r="B265">
            <v>120</v>
          </cell>
          <cell r="C265">
            <v>8.5714285714285712</v>
          </cell>
          <cell r="D265">
            <v>0</v>
          </cell>
          <cell r="E265">
            <v>4.8</v>
          </cell>
          <cell r="F265">
            <v>0</v>
          </cell>
          <cell r="G265">
            <v>0</v>
          </cell>
          <cell r="H265">
            <v>0</v>
          </cell>
          <cell r="I265">
            <v>5</v>
          </cell>
          <cell r="J265">
            <v>0</v>
          </cell>
          <cell r="K265">
            <v>0</v>
          </cell>
          <cell r="L265">
            <v>0</v>
          </cell>
          <cell r="M265">
            <v>120</v>
          </cell>
          <cell r="N265">
            <v>0</v>
          </cell>
          <cell r="O265">
            <v>0</v>
          </cell>
          <cell r="P265" t="str">
            <v>Year 2</v>
          </cell>
          <cell r="Q265">
            <v>120</v>
          </cell>
        </row>
        <row r="266">
          <cell r="A266" t="str">
            <v>AP D34</v>
          </cell>
          <cell r="B266">
            <v>120</v>
          </cell>
          <cell r="C266">
            <v>8.5714285714285712</v>
          </cell>
          <cell r="D266">
            <v>0</v>
          </cell>
          <cell r="E266">
            <v>4.8</v>
          </cell>
          <cell r="F266">
            <v>0</v>
          </cell>
          <cell r="G266">
            <v>0</v>
          </cell>
          <cell r="H266">
            <v>0</v>
          </cell>
          <cell r="I266">
            <v>5</v>
          </cell>
          <cell r="J266">
            <v>0</v>
          </cell>
          <cell r="K266">
            <v>0</v>
          </cell>
          <cell r="L266">
            <v>0</v>
          </cell>
          <cell r="M266">
            <v>120</v>
          </cell>
          <cell r="N266">
            <v>0</v>
          </cell>
          <cell r="O266">
            <v>0</v>
          </cell>
          <cell r="P266" t="str">
            <v>Year 2</v>
          </cell>
          <cell r="Q266">
            <v>120</v>
          </cell>
        </row>
        <row r="267">
          <cell r="A267" t="str">
            <v>AP D35</v>
          </cell>
          <cell r="B267">
            <v>239.99999999999997</v>
          </cell>
          <cell r="C267">
            <v>11.809523809523808</v>
          </cell>
          <cell r="D267">
            <v>0</v>
          </cell>
          <cell r="E267">
            <v>5.9999999999999991</v>
          </cell>
          <cell r="F267">
            <v>0</v>
          </cell>
          <cell r="G267">
            <v>0</v>
          </cell>
          <cell r="H267">
            <v>0</v>
          </cell>
          <cell r="I267">
            <v>8</v>
          </cell>
          <cell r="J267">
            <v>0</v>
          </cell>
          <cell r="K267">
            <v>0</v>
          </cell>
          <cell r="L267">
            <v>0</v>
          </cell>
          <cell r="M267">
            <v>239.99999999999997</v>
          </cell>
          <cell r="N267">
            <v>0</v>
          </cell>
          <cell r="O267">
            <v>0</v>
          </cell>
          <cell r="P267" t="str">
            <v>Year 2</v>
          </cell>
          <cell r="Q267">
            <v>239.99999999999997</v>
          </cell>
        </row>
        <row r="268">
          <cell r="A268" t="str">
            <v>AP D36</v>
          </cell>
          <cell r="B268">
            <v>120</v>
          </cell>
          <cell r="C268">
            <v>9.7142857142857135</v>
          </cell>
          <cell r="D268">
            <v>0</v>
          </cell>
          <cell r="E268">
            <v>6</v>
          </cell>
          <cell r="F268">
            <v>0</v>
          </cell>
          <cell r="G268">
            <v>0</v>
          </cell>
          <cell r="H268">
            <v>0</v>
          </cell>
          <cell r="I268">
            <v>4</v>
          </cell>
          <cell r="J268">
            <v>0</v>
          </cell>
          <cell r="K268">
            <v>0</v>
          </cell>
          <cell r="L268">
            <v>0</v>
          </cell>
          <cell r="M268">
            <v>120</v>
          </cell>
          <cell r="N268">
            <v>0</v>
          </cell>
          <cell r="O268">
            <v>0</v>
          </cell>
          <cell r="P268" t="str">
            <v>Year 2</v>
          </cell>
          <cell r="Q268">
            <v>120</v>
          </cell>
        </row>
        <row r="269">
          <cell r="A269" t="str">
            <v>AP D37</v>
          </cell>
          <cell r="B269">
            <v>120</v>
          </cell>
          <cell r="C269">
            <v>8.5714285714285712</v>
          </cell>
          <cell r="D269">
            <v>0</v>
          </cell>
          <cell r="E269">
            <v>4.8</v>
          </cell>
          <cell r="F269">
            <v>0</v>
          </cell>
          <cell r="G269">
            <v>0</v>
          </cell>
          <cell r="H269">
            <v>0</v>
          </cell>
          <cell r="I269">
            <v>5</v>
          </cell>
          <cell r="J269">
            <v>0</v>
          </cell>
          <cell r="K269">
            <v>0</v>
          </cell>
          <cell r="L269">
            <v>0</v>
          </cell>
          <cell r="M269">
            <v>120</v>
          </cell>
          <cell r="N269">
            <v>0</v>
          </cell>
          <cell r="O269">
            <v>0</v>
          </cell>
          <cell r="P269" t="str">
            <v>Year 2</v>
          </cell>
          <cell r="Q269">
            <v>120</v>
          </cell>
        </row>
        <row r="270">
          <cell r="A270" t="str">
            <v>AP D38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 t="str">
            <v>n/a</v>
          </cell>
          <cell r="Q270">
            <v>0</v>
          </cell>
        </row>
        <row r="271">
          <cell r="A271" t="str">
            <v>AP D39</v>
          </cell>
          <cell r="B271">
            <v>360</v>
          </cell>
          <cell r="C271">
            <v>17.714285714285715</v>
          </cell>
          <cell r="D271">
            <v>0</v>
          </cell>
          <cell r="E271">
            <v>14.4</v>
          </cell>
          <cell r="F271">
            <v>0</v>
          </cell>
          <cell r="G271">
            <v>0</v>
          </cell>
          <cell r="H271">
            <v>0</v>
          </cell>
          <cell r="I271">
            <v>5</v>
          </cell>
          <cell r="J271">
            <v>0</v>
          </cell>
          <cell r="K271">
            <v>0</v>
          </cell>
          <cell r="L271">
            <v>0</v>
          </cell>
          <cell r="M271">
            <v>360</v>
          </cell>
          <cell r="N271">
            <v>0</v>
          </cell>
          <cell r="O271">
            <v>0</v>
          </cell>
          <cell r="P271" t="str">
            <v>Year 2</v>
          </cell>
          <cell r="Q271">
            <v>360</v>
          </cell>
        </row>
        <row r="272">
          <cell r="A272" t="str">
            <v>AP D40</v>
          </cell>
          <cell r="B272">
            <v>120</v>
          </cell>
          <cell r="C272">
            <v>8.5714285714285712</v>
          </cell>
          <cell r="D272">
            <v>0</v>
          </cell>
          <cell r="E272">
            <v>4.8</v>
          </cell>
          <cell r="F272">
            <v>0</v>
          </cell>
          <cell r="G272">
            <v>0</v>
          </cell>
          <cell r="H272">
            <v>0</v>
          </cell>
          <cell r="I272">
            <v>5</v>
          </cell>
          <cell r="J272">
            <v>0</v>
          </cell>
          <cell r="K272">
            <v>0</v>
          </cell>
          <cell r="L272">
            <v>0</v>
          </cell>
          <cell r="M272">
            <v>120</v>
          </cell>
          <cell r="N272">
            <v>0</v>
          </cell>
          <cell r="O272">
            <v>0</v>
          </cell>
          <cell r="P272" t="str">
            <v>Year 2</v>
          </cell>
          <cell r="Q272">
            <v>120</v>
          </cell>
        </row>
        <row r="273">
          <cell r="A273" t="str">
            <v>AP D41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 t="str">
            <v>n/a</v>
          </cell>
          <cell r="Q273">
            <v>0</v>
          </cell>
        </row>
        <row r="274">
          <cell r="A274" t="str">
            <v>AP D42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 t="str">
            <v>n/a</v>
          </cell>
          <cell r="Q274">
            <v>0</v>
          </cell>
        </row>
        <row r="275">
          <cell r="A275" t="str">
            <v>AP D43</v>
          </cell>
          <cell r="B275">
            <v>239.99999999999997</v>
          </cell>
          <cell r="C275">
            <v>13.999999999999996</v>
          </cell>
          <cell r="D275">
            <v>0</v>
          </cell>
          <cell r="E275">
            <v>9.5999999999999979</v>
          </cell>
          <cell r="F275">
            <v>0</v>
          </cell>
          <cell r="G275">
            <v>0</v>
          </cell>
          <cell r="H275">
            <v>0</v>
          </cell>
          <cell r="I275">
            <v>5</v>
          </cell>
          <cell r="J275">
            <v>0</v>
          </cell>
          <cell r="K275">
            <v>0</v>
          </cell>
          <cell r="L275">
            <v>0</v>
          </cell>
          <cell r="M275">
            <v>239.99999999999997</v>
          </cell>
          <cell r="N275">
            <v>0</v>
          </cell>
          <cell r="O275">
            <v>0</v>
          </cell>
          <cell r="P275" t="str">
            <v>Year 2</v>
          </cell>
          <cell r="Q275">
            <v>239.99999999999997</v>
          </cell>
        </row>
        <row r="276">
          <cell r="A276" t="str">
            <v>AP D44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 t="str">
            <v>n/a</v>
          </cell>
          <cell r="Q276">
            <v>0</v>
          </cell>
        </row>
        <row r="277">
          <cell r="A277" t="str">
            <v>AP D45</v>
          </cell>
          <cell r="B277">
            <v>240</v>
          </cell>
          <cell r="C277">
            <v>15.047619047619047</v>
          </cell>
          <cell r="D277">
            <v>0</v>
          </cell>
          <cell r="E277">
            <v>9.6</v>
          </cell>
          <cell r="F277">
            <v>0</v>
          </cell>
          <cell r="G277">
            <v>0</v>
          </cell>
          <cell r="H277">
            <v>0</v>
          </cell>
          <cell r="I277">
            <v>5</v>
          </cell>
          <cell r="J277">
            <v>0</v>
          </cell>
          <cell r="K277">
            <v>0</v>
          </cell>
          <cell r="L277">
            <v>0</v>
          </cell>
          <cell r="M277">
            <v>240</v>
          </cell>
          <cell r="N277">
            <v>0</v>
          </cell>
          <cell r="O277">
            <v>0</v>
          </cell>
          <cell r="P277" t="str">
            <v>Year 2</v>
          </cell>
          <cell r="Q277">
            <v>240</v>
          </cell>
        </row>
        <row r="278">
          <cell r="A278" t="str">
            <v>AP D46</v>
          </cell>
          <cell r="B278">
            <v>239.99999999999997</v>
          </cell>
          <cell r="C278">
            <v>14.666666666666666</v>
          </cell>
          <cell r="D278">
            <v>0</v>
          </cell>
          <cell r="E278">
            <v>9.5999999999999979</v>
          </cell>
          <cell r="F278">
            <v>0</v>
          </cell>
          <cell r="G278">
            <v>0</v>
          </cell>
          <cell r="H278">
            <v>0</v>
          </cell>
          <cell r="I278">
            <v>5</v>
          </cell>
          <cell r="J278">
            <v>0</v>
          </cell>
          <cell r="K278">
            <v>0</v>
          </cell>
          <cell r="L278">
            <v>0</v>
          </cell>
          <cell r="M278">
            <v>239.99999999999997</v>
          </cell>
          <cell r="N278">
            <v>0</v>
          </cell>
          <cell r="O278">
            <v>0</v>
          </cell>
          <cell r="P278" t="str">
            <v>Year 2</v>
          </cell>
          <cell r="Q278">
            <v>239.99999999999997</v>
          </cell>
        </row>
        <row r="279">
          <cell r="A279" t="str">
            <v>AP D47</v>
          </cell>
          <cell r="B279">
            <v>120</v>
          </cell>
          <cell r="C279">
            <v>9.7142857142857135</v>
          </cell>
          <cell r="D279">
            <v>0</v>
          </cell>
          <cell r="E279">
            <v>6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0</v>
          </cell>
          <cell r="K279">
            <v>0</v>
          </cell>
          <cell r="L279">
            <v>0</v>
          </cell>
          <cell r="M279">
            <v>120</v>
          </cell>
          <cell r="N279">
            <v>0</v>
          </cell>
          <cell r="O279">
            <v>0</v>
          </cell>
          <cell r="P279" t="str">
            <v>Year 2</v>
          </cell>
          <cell r="Q279">
            <v>120</v>
          </cell>
        </row>
        <row r="280">
          <cell r="A280" t="str">
            <v>AP D48</v>
          </cell>
          <cell r="B280">
            <v>120</v>
          </cell>
          <cell r="C280">
            <v>8.5714285714285712</v>
          </cell>
          <cell r="D280">
            <v>0</v>
          </cell>
          <cell r="E280">
            <v>4.8</v>
          </cell>
          <cell r="F280">
            <v>0</v>
          </cell>
          <cell r="G280">
            <v>0</v>
          </cell>
          <cell r="H280">
            <v>0</v>
          </cell>
          <cell r="I280">
            <v>5</v>
          </cell>
          <cell r="J280">
            <v>0</v>
          </cell>
          <cell r="K280">
            <v>0</v>
          </cell>
          <cell r="L280">
            <v>0</v>
          </cell>
          <cell r="M280">
            <v>120</v>
          </cell>
          <cell r="N280">
            <v>0</v>
          </cell>
          <cell r="O280">
            <v>0</v>
          </cell>
          <cell r="P280" t="str">
            <v>Year 2</v>
          </cell>
          <cell r="Q280">
            <v>120</v>
          </cell>
        </row>
        <row r="281">
          <cell r="A281" t="str">
            <v>AP D49</v>
          </cell>
          <cell r="B281">
            <v>480</v>
          </cell>
          <cell r="C281">
            <v>20.571428571428573</v>
          </cell>
          <cell r="D281">
            <v>0</v>
          </cell>
          <cell r="E281">
            <v>16.19047619047619</v>
          </cell>
          <cell r="F281">
            <v>15.047619047619047</v>
          </cell>
          <cell r="G281">
            <v>0</v>
          </cell>
          <cell r="H281">
            <v>0</v>
          </cell>
          <cell r="I281">
            <v>5</v>
          </cell>
          <cell r="J281">
            <v>1</v>
          </cell>
          <cell r="K281">
            <v>0</v>
          </cell>
          <cell r="L281">
            <v>0</v>
          </cell>
          <cell r="M281">
            <v>404.76190476190476</v>
          </cell>
          <cell r="N281">
            <v>75.238095238095241</v>
          </cell>
          <cell r="O281">
            <v>0</v>
          </cell>
          <cell r="P281" t="str">
            <v>Year 2</v>
          </cell>
          <cell r="Q281">
            <v>404.76190476190476</v>
          </cell>
        </row>
        <row r="282">
          <cell r="A282" t="str">
            <v>AR 1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 t="str">
            <v>n/a</v>
          </cell>
          <cell r="Q282">
            <v>0</v>
          </cell>
        </row>
        <row r="283">
          <cell r="A283" t="str">
            <v>AR 2</v>
          </cell>
          <cell r="B283">
            <v>15136</v>
          </cell>
          <cell r="C283">
            <v>114</v>
          </cell>
          <cell r="D283">
            <v>23.4</v>
          </cell>
          <cell r="E283">
            <v>25.795999999999999</v>
          </cell>
          <cell r="F283">
            <v>23.553846153846155</v>
          </cell>
          <cell r="G283">
            <v>8.8874999999999993</v>
          </cell>
          <cell r="H283">
            <v>42</v>
          </cell>
          <cell r="I283">
            <v>50</v>
          </cell>
          <cell r="J283">
            <v>26</v>
          </cell>
          <cell r="K283">
            <v>16</v>
          </cell>
          <cell r="L283">
            <v>4914</v>
          </cell>
          <cell r="M283">
            <v>6449</v>
          </cell>
          <cell r="N283">
            <v>3062</v>
          </cell>
          <cell r="O283">
            <v>711</v>
          </cell>
          <cell r="P283" t="str">
            <v>Year 2</v>
          </cell>
          <cell r="Q283">
            <v>6449</v>
          </cell>
        </row>
        <row r="284">
          <cell r="A284" t="str">
            <v>AR 3</v>
          </cell>
          <cell r="B284">
            <v>3760</v>
          </cell>
          <cell r="C284">
            <v>80</v>
          </cell>
          <cell r="D284">
            <v>26.666666666666668</v>
          </cell>
          <cell r="E284">
            <v>34.11904761904762</v>
          </cell>
          <cell r="F284">
            <v>44.338624338624342</v>
          </cell>
          <cell r="G284">
            <v>0</v>
          </cell>
          <cell r="H284">
            <v>3</v>
          </cell>
          <cell r="I284">
            <v>8</v>
          </cell>
          <cell r="J284">
            <v>9</v>
          </cell>
          <cell r="K284">
            <v>0</v>
          </cell>
          <cell r="L284">
            <v>400</v>
          </cell>
          <cell r="M284">
            <v>1364.7619047619048</v>
          </cell>
          <cell r="N284">
            <v>1995.2380952380952</v>
          </cell>
          <cell r="O284">
            <v>0</v>
          </cell>
          <cell r="P284" t="str">
            <v>Year 3</v>
          </cell>
          <cell r="Q284">
            <v>1995.2380952380952</v>
          </cell>
        </row>
        <row r="285">
          <cell r="A285" t="str">
            <v>AR 3a</v>
          </cell>
          <cell r="B285">
            <v>2320</v>
          </cell>
          <cell r="C285">
            <v>80</v>
          </cell>
          <cell r="D285">
            <v>26.666666666666668</v>
          </cell>
          <cell r="E285">
            <v>0</v>
          </cell>
          <cell r="F285">
            <v>48</v>
          </cell>
          <cell r="G285">
            <v>0</v>
          </cell>
          <cell r="H285">
            <v>3</v>
          </cell>
          <cell r="I285">
            <v>0</v>
          </cell>
          <cell r="J285">
            <v>8</v>
          </cell>
          <cell r="K285">
            <v>0</v>
          </cell>
          <cell r="L285">
            <v>400</v>
          </cell>
          <cell r="M285">
            <v>0</v>
          </cell>
          <cell r="N285">
            <v>1920</v>
          </cell>
          <cell r="O285">
            <v>0</v>
          </cell>
          <cell r="P285" t="str">
            <v>Year 3</v>
          </cell>
          <cell r="Q285">
            <v>1920</v>
          </cell>
        </row>
        <row r="286">
          <cell r="A286" t="str">
            <v>AR 4</v>
          </cell>
          <cell r="B286">
            <v>480</v>
          </cell>
          <cell r="C286">
            <v>20.380952380952383</v>
          </cell>
          <cell r="D286">
            <v>0</v>
          </cell>
          <cell r="E286">
            <v>16</v>
          </cell>
          <cell r="F286">
            <v>0</v>
          </cell>
          <cell r="G286">
            <v>0</v>
          </cell>
          <cell r="H286">
            <v>0</v>
          </cell>
          <cell r="I286">
            <v>6</v>
          </cell>
          <cell r="J286">
            <v>0</v>
          </cell>
          <cell r="K286">
            <v>0</v>
          </cell>
          <cell r="L286">
            <v>0</v>
          </cell>
          <cell r="M286">
            <v>480</v>
          </cell>
          <cell r="N286">
            <v>0</v>
          </cell>
          <cell r="O286">
            <v>0</v>
          </cell>
          <cell r="P286" t="str">
            <v>Year 2</v>
          </cell>
          <cell r="Q286">
            <v>480</v>
          </cell>
        </row>
        <row r="287">
          <cell r="A287" t="str">
            <v>AR 5</v>
          </cell>
          <cell r="B287">
            <v>54066.000000000007</v>
          </cell>
          <cell r="C287">
            <v>307.60000000000002</v>
          </cell>
          <cell r="D287">
            <v>108.19047619047619</v>
          </cell>
          <cell r="E287">
            <v>90.77200000000002</v>
          </cell>
          <cell r="F287">
            <v>48.55238095238095</v>
          </cell>
          <cell r="G287">
            <v>44.4375</v>
          </cell>
          <cell r="H287">
            <v>42</v>
          </cell>
          <cell r="I287">
            <v>50</v>
          </cell>
          <cell r="J287">
            <v>21</v>
          </cell>
          <cell r="K287">
            <v>16</v>
          </cell>
          <cell r="L287">
            <v>22720</v>
          </cell>
          <cell r="M287">
            <v>22693.000000000004</v>
          </cell>
          <cell r="N287">
            <v>5098</v>
          </cell>
          <cell r="O287">
            <v>3555</v>
          </cell>
          <cell r="P287" t="str">
            <v>Year 1</v>
          </cell>
          <cell r="Q287">
            <v>22720</v>
          </cell>
        </row>
        <row r="288">
          <cell r="A288" t="str">
            <v>AR 6</v>
          </cell>
          <cell r="B288">
            <v>58026.000000000007</v>
          </cell>
          <cell r="C288">
            <v>366.26666666666665</v>
          </cell>
          <cell r="D288">
            <v>122.47619047619048</v>
          </cell>
          <cell r="E288">
            <v>92.692000000000036</v>
          </cell>
          <cell r="F288">
            <v>53.12380952380952</v>
          </cell>
          <cell r="G288">
            <v>44.4375</v>
          </cell>
          <cell r="H288">
            <v>42</v>
          </cell>
          <cell r="I288">
            <v>50</v>
          </cell>
          <cell r="J288">
            <v>21</v>
          </cell>
          <cell r="K288">
            <v>16</v>
          </cell>
          <cell r="L288">
            <v>25720</v>
          </cell>
          <cell r="M288">
            <v>23173.000000000007</v>
          </cell>
          <cell r="N288">
            <v>5578</v>
          </cell>
          <cell r="O288">
            <v>3555</v>
          </cell>
          <cell r="P288" t="str">
            <v>Year 1</v>
          </cell>
          <cell r="Q288">
            <v>25720</v>
          </cell>
        </row>
        <row r="289">
          <cell r="A289" t="str">
            <v>AR 7</v>
          </cell>
          <cell r="B289">
            <v>17871.428571428576</v>
          </cell>
          <cell r="C289">
            <v>103.6</v>
          </cell>
          <cell r="D289">
            <v>14.565517241379311</v>
          </cell>
          <cell r="E289">
            <v>41.629131652661059</v>
          </cell>
          <cell r="F289">
            <v>19.087179487179487</v>
          </cell>
          <cell r="G289">
            <v>17.774999999999999</v>
          </cell>
          <cell r="H289">
            <v>29</v>
          </cell>
          <cell r="I289">
            <v>51</v>
          </cell>
          <cell r="J289">
            <v>39</v>
          </cell>
          <cell r="K289">
            <v>16</v>
          </cell>
          <cell r="L289">
            <v>2112</v>
          </cell>
          <cell r="M289">
            <v>10615.428571428569</v>
          </cell>
          <cell r="N289">
            <v>3722</v>
          </cell>
          <cell r="O289">
            <v>1422</v>
          </cell>
          <cell r="P289" t="str">
            <v>Year 2</v>
          </cell>
          <cell r="Q289">
            <v>10615.428571428569</v>
          </cell>
        </row>
        <row r="290">
          <cell r="A290" t="str">
            <v>AR 8</v>
          </cell>
          <cell r="B290">
            <v>13640</v>
          </cell>
          <cell r="C290">
            <v>108</v>
          </cell>
          <cell r="D290">
            <v>25.6</v>
          </cell>
          <cell r="E290">
            <v>18.815384615384612</v>
          </cell>
          <cell r="F290">
            <v>17.3</v>
          </cell>
          <cell r="G290">
            <v>8.8874999999999993</v>
          </cell>
          <cell r="H290">
            <v>29</v>
          </cell>
          <cell r="I290">
            <v>52</v>
          </cell>
          <cell r="J290">
            <v>50</v>
          </cell>
          <cell r="K290">
            <v>16</v>
          </cell>
          <cell r="L290">
            <v>3712</v>
          </cell>
          <cell r="M290">
            <v>4891.9999999999991</v>
          </cell>
          <cell r="N290">
            <v>4325</v>
          </cell>
          <cell r="O290">
            <v>711</v>
          </cell>
          <cell r="P290" t="str">
            <v>Year 2</v>
          </cell>
          <cell r="Q290">
            <v>4891.9999999999991</v>
          </cell>
        </row>
        <row r="291">
          <cell r="A291" t="str">
            <v>AR 9</v>
          </cell>
          <cell r="B291">
            <v>17480</v>
          </cell>
          <cell r="C291">
            <v>132</v>
          </cell>
          <cell r="D291">
            <v>29.737931034482756</v>
          </cell>
          <cell r="E291">
            <v>29.430769230769226</v>
          </cell>
          <cell r="F291">
            <v>19.22</v>
          </cell>
          <cell r="G291">
            <v>8.8874999999999993</v>
          </cell>
          <cell r="H291">
            <v>29</v>
          </cell>
          <cell r="I291">
            <v>52</v>
          </cell>
          <cell r="J291">
            <v>50</v>
          </cell>
          <cell r="K291">
            <v>16</v>
          </cell>
          <cell r="L291">
            <v>4312</v>
          </cell>
          <cell r="M291">
            <v>7651.9999999999991</v>
          </cell>
          <cell r="N291">
            <v>4805</v>
          </cell>
          <cell r="O291">
            <v>711</v>
          </cell>
          <cell r="P291" t="str">
            <v>Year 2</v>
          </cell>
          <cell r="Q291">
            <v>7651.9999999999991</v>
          </cell>
        </row>
        <row r="292">
          <cell r="A292" t="str">
            <v>AR 10</v>
          </cell>
          <cell r="B292">
            <v>3839.9999999999995</v>
          </cell>
          <cell r="C292">
            <v>56</v>
          </cell>
          <cell r="D292">
            <v>30</v>
          </cell>
          <cell r="E292">
            <v>17.806451612903221</v>
          </cell>
          <cell r="F292">
            <v>32</v>
          </cell>
          <cell r="G292">
            <v>0</v>
          </cell>
          <cell r="H292">
            <v>4</v>
          </cell>
          <cell r="I292">
            <v>31</v>
          </cell>
          <cell r="J292">
            <v>3</v>
          </cell>
          <cell r="K292">
            <v>0</v>
          </cell>
          <cell r="L292">
            <v>600</v>
          </cell>
          <cell r="M292">
            <v>2759.9999999999991</v>
          </cell>
          <cell r="N292">
            <v>480</v>
          </cell>
          <cell r="O292">
            <v>0</v>
          </cell>
          <cell r="P292" t="str">
            <v>Year 2</v>
          </cell>
          <cell r="Q292">
            <v>2759.9999999999991</v>
          </cell>
        </row>
        <row r="293">
          <cell r="A293" t="str">
            <v>AR 11</v>
          </cell>
          <cell r="B293">
            <v>4080.0000000000009</v>
          </cell>
          <cell r="C293">
            <v>57.6</v>
          </cell>
          <cell r="D293">
            <v>24</v>
          </cell>
          <cell r="E293">
            <v>19.354838709677423</v>
          </cell>
          <cell r="F293">
            <v>24</v>
          </cell>
          <cell r="G293">
            <v>0</v>
          </cell>
          <cell r="H293">
            <v>5</v>
          </cell>
          <cell r="I293">
            <v>31</v>
          </cell>
          <cell r="J293">
            <v>4</v>
          </cell>
          <cell r="K293">
            <v>0</v>
          </cell>
          <cell r="L293">
            <v>600</v>
          </cell>
          <cell r="M293">
            <v>3000.0000000000005</v>
          </cell>
          <cell r="N293">
            <v>480</v>
          </cell>
          <cell r="O293">
            <v>0</v>
          </cell>
          <cell r="P293" t="str">
            <v>Year 2</v>
          </cell>
          <cell r="Q293">
            <v>3000.0000000000005</v>
          </cell>
        </row>
        <row r="294">
          <cell r="A294" t="str">
            <v>AR 12</v>
          </cell>
          <cell r="B294">
            <v>120</v>
          </cell>
          <cell r="C294">
            <v>6.2857142857142856</v>
          </cell>
          <cell r="D294">
            <v>0</v>
          </cell>
          <cell r="E294">
            <v>4.8</v>
          </cell>
          <cell r="F294">
            <v>0</v>
          </cell>
          <cell r="G294">
            <v>0</v>
          </cell>
          <cell r="H294">
            <v>0</v>
          </cell>
          <cell r="I294">
            <v>5</v>
          </cell>
          <cell r="J294">
            <v>0</v>
          </cell>
          <cell r="K294">
            <v>0</v>
          </cell>
          <cell r="L294">
            <v>0</v>
          </cell>
          <cell r="M294">
            <v>120</v>
          </cell>
          <cell r="N294">
            <v>0</v>
          </cell>
          <cell r="O294">
            <v>0</v>
          </cell>
          <cell r="P294" t="str">
            <v>Year 2</v>
          </cell>
          <cell r="Q294">
            <v>120</v>
          </cell>
        </row>
        <row r="295">
          <cell r="A295" t="str">
            <v>AR 13</v>
          </cell>
          <cell r="B295">
            <v>359.99999999999994</v>
          </cell>
          <cell r="C295">
            <v>14.666666666666666</v>
          </cell>
          <cell r="D295">
            <v>0</v>
          </cell>
          <cell r="E295">
            <v>11.999999999999998</v>
          </cell>
          <cell r="F295">
            <v>0</v>
          </cell>
          <cell r="G295">
            <v>0</v>
          </cell>
          <cell r="H295">
            <v>0</v>
          </cell>
          <cell r="I295">
            <v>6</v>
          </cell>
          <cell r="J295">
            <v>0</v>
          </cell>
          <cell r="K295">
            <v>0</v>
          </cell>
          <cell r="L295">
            <v>0</v>
          </cell>
          <cell r="M295">
            <v>359.99999999999994</v>
          </cell>
          <cell r="N295">
            <v>0</v>
          </cell>
          <cell r="O295">
            <v>0</v>
          </cell>
          <cell r="P295" t="str">
            <v>Year 2</v>
          </cell>
          <cell r="Q295">
            <v>359.99999999999994</v>
          </cell>
        </row>
        <row r="296">
          <cell r="A296" t="str">
            <v>AR 14</v>
          </cell>
          <cell r="B296">
            <v>480</v>
          </cell>
          <cell r="C296">
            <v>20.571428571428573</v>
          </cell>
          <cell r="D296">
            <v>0</v>
          </cell>
          <cell r="E296">
            <v>16</v>
          </cell>
          <cell r="F296">
            <v>0</v>
          </cell>
          <cell r="G296">
            <v>0</v>
          </cell>
          <cell r="H296">
            <v>0</v>
          </cell>
          <cell r="I296">
            <v>6</v>
          </cell>
          <cell r="J296">
            <v>0</v>
          </cell>
          <cell r="K296">
            <v>0</v>
          </cell>
          <cell r="L296">
            <v>0</v>
          </cell>
          <cell r="M296">
            <v>480</v>
          </cell>
          <cell r="N296">
            <v>0</v>
          </cell>
          <cell r="O296">
            <v>0</v>
          </cell>
          <cell r="P296" t="str">
            <v>Year 2</v>
          </cell>
          <cell r="Q296">
            <v>480</v>
          </cell>
        </row>
        <row r="297">
          <cell r="A297" t="str">
            <v>AR 15</v>
          </cell>
          <cell r="B297">
            <v>960</v>
          </cell>
          <cell r="C297">
            <v>33.142857142857146</v>
          </cell>
          <cell r="D297">
            <v>0</v>
          </cell>
          <cell r="E297">
            <v>14.769230769230768</v>
          </cell>
          <cell r="F297">
            <v>0</v>
          </cell>
          <cell r="G297">
            <v>0</v>
          </cell>
          <cell r="H297">
            <v>0</v>
          </cell>
          <cell r="I297">
            <v>13</v>
          </cell>
          <cell r="J297">
            <v>0</v>
          </cell>
          <cell r="K297">
            <v>0</v>
          </cell>
          <cell r="L297">
            <v>0</v>
          </cell>
          <cell r="M297">
            <v>960</v>
          </cell>
          <cell r="N297">
            <v>0</v>
          </cell>
          <cell r="O297">
            <v>0</v>
          </cell>
          <cell r="P297" t="str">
            <v>Year 2</v>
          </cell>
          <cell r="Q297">
            <v>960</v>
          </cell>
        </row>
        <row r="298">
          <cell r="A298" t="str">
            <v>AR 16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 t="str">
            <v>n/a</v>
          </cell>
          <cell r="Q298">
            <v>0</v>
          </cell>
        </row>
        <row r="299">
          <cell r="A299" t="str">
            <v>AR 17</v>
          </cell>
          <cell r="B299">
            <v>2559.9999999999995</v>
          </cell>
          <cell r="C299">
            <v>48</v>
          </cell>
          <cell r="D299">
            <v>40</v>
          </cell>
          <cell r="E299">
            <v>11.151515151515149</v>
          </cell>
          <cell r="F299">
            <v>21.333333333333336</v>
          </cell>
          <cell r="G299">
            <v>0</v>
          </cell>
          <cell r="H299">
            <v>2</v>
          </cell>
          <cell r="I299">
            <v>33</v>
          </cell>
          <cell r="J299">
            <v>3</v>
          </cell>
          <cell r="K299">
            <v>0</v>
          </cell>
          <cell r="L299">
            <v>400</v>
          </cell>
          <cell r="M299">
            <v>1839.9999999999995</v>
          </cell>
          <cell r="N299">
            <v>320</v>
          </cell>
          <cell r="O299">
            <v>0</v>
          </cell>
          <cell r="P299" t="str">
            <v>Year 2</v>
          </cell>
          <cell r="Q299">
            <v>1839.9999999999995</v>
          </cell>
        </row>
        <row r="300">
          <cell r="A300" t="str">
            <v>AR 18</v>
          </cell>
          <cell r="B300">
            <v>1759.9999999999998</v>
          </cell>
          <cell r="C300">
            <v>40</v>
          </cell>
          <cell r="D300">
            <v>40</v>
          </cell>
          <cell r="E300">
            <v>8.235294117647058</v>
          </cell>
          <cell r="F300">
            <v>16</v>
          </cell>
          <cell r="G300">
            <v>0</v>
          </cell>
          <cell r="H300">
            <v>1</v>
          </cell>
          <cell r="I300">
            <v>34</v>
          </cell>
          <cell r="J300">
            <v>2</v>
          </cell>
          <cell r="K300">
            <v>0</v>
          </cell>
          <cell r="L300">
            <v>200</v>
          </cell>
          <cell r="M300">
            <v>1399.9999999999998</v>
          </cell>
          <cell r="N300">
            <v>160</v>
          </cell>
          <cell r="O300">
            <v>0</v>
          </cell>
          <cell r="P300" t="str">
            <v>Year 2</v>
          </cell>
          <cell r="Q300">
            <v>1399.9999999999998</v>
          </cell>
        </row>
        <row r="301">
          <cell r="A301" t="str">
            <v>AR 19</v>
          </cell>
          <cell r="B301">
            <v>12239.999999999996</v>
          </cell>
          <cell r="C301">
            <v>128.76190476190476</v>
          </cell>
          <cell r="D301">
            <v>72.316049382716045</v>
          </cell>
          <cell r="E301">
            <v>26.612085769980514</v>
          </cell>
          <cell r="F301">
            <v>44</v>
          </cell>
          <cell r="G301">
            <v>0</v>
          </cell>
          <cell r="H301">
            <v>15</v>
          </cell>
          <cell r="I301">
            <v>38</v>
          </cell>
          <cell r="J301">
            <v>8</v>
          </cell>
          <cell r="K301">
            <v>0</v>
          </cell>
          <cell r="L301">
            <v>5423.7037037037026</v>
          </cell>
          <cell r="M301">
            <v>5056.2962962962974</v>
          </cell>
          <cell r="N301">
            <v>1760</v>
          </cell>
          <cell r="O301">
            <v>0</v>
          </cell>
          <cell r="P301" t="str">
            <v>Year 1</v>
          </cell>
          <cell r="Q301">
            <v>5423.7037037037026</v>
          </cell>
        </row>
        <row r="302">
          <cell r="A302" t="str">
            <v>AR 20</v>
          </cell>
          <cell r="B302">
            <v>13079.999999999998</v>
          </cell>
          <cell r="C302">
            <v>128.76190476190476</v>
          </cell>
          <cell r="D302">
            <v>72.316049382716045</v>
          </cell>
          <cell r="E302">
            <v>28.077601410934744</v>
          </cell>
          <cell r="F302">
            <v>44</v>
          </cell>
          <cell r="G302">
            <v>0</v>
          </cell>
          <cell r="H302">
            <v>15</v>
          </cell>
          <cell r="I302">
            <v>42</v>
          </cell>
          <cell r="J302">
            <v>8</v>
          </cell>
          <cell r="K302">
            <v>0</v>
          </cell>
          <cell r="L302">
            <v>5423.7037037037026</v>
          </cell>
          <cell r="M302">
            <v>5896.2962962962965</v>
          </cell>
          <cell r="N302">
            <v>1760</v>
          </cell>
          <cell r="O302">
            <v>0</v>
          </cell>
          <cell r="P302" t="str">
            <v>Year 2</v>
          </cell>
          <cell r="Q302">
            <v>5896.2962962962965</v>
          </cell>
        </row>
        <row r="303">
          <cell r="A303" t="str">
            <v>AR 21</v>
          </cell>
          <cell r="B303">
            <v>4640</v>
          </cell>
          <cell r="C303">
            <v>96.533333333333331</v>
          </cell>
          <cell r="D303">
            <v>61.538461538461533</v>
          </cell>
          <cell r="E303">
            <v>0</v>
          </cell>
          <cell r="F303">
            <v>42.666666666666671</v>
          </cell>
          <cell r="G303">
            <v>0</v>
          </cell>
          <cell r="H303">
            <v>13</v>
          </cell>
          <cell r="I303">
            <v>0</v>
          </cell>
          <cell r="J303">
            <v>3</v>
          </cell>
          <cell r="K303">
            <v>0</v>
          </cell>
          <cell r="L303">
            <v>3999.9999999999995</v>
          </cell>
          <cell r="M303">
            <v>0</v>
          </cell>
          <cell r="N303">
            <v>640</v>
          </cell>
          <cell r="O303">
            <v>0</v>
          </cell>
          <cell r="P303" t="str">
            <v>Year 1</v>
          </cell>
          <cell r="Q303">
            <v>3999.9999999999995</v>
          </cell>
        </row>
        <row r="304">
          <cell r="A304" t="str">
            <v>AR 22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 t="str">
            <v>n/a</v>
          </cell>
          <cell r="Q304">
            <v>0</v>
          </cell>
        </row>
        <row r="305">
          <cell r="A305" t="str">
            <v>AR 23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 t="str">
            <v>n/a</v>
          </cell>
          <cell r="Q305">
            <v>0</v>
          </cell>
        </row>
        <row r="306">
          <cell r="A306" t="str">
            <v>AR A1017/1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 t="str">
            <v>n/a</v>
          </cell>
          <cell r="Q306">
            <v>0</v>
          </cell>
        </row>
        <row r="307">
          <cell r="A307" t="str">
            <v>AR A1017/2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 t="str">
            <v>n/a</v>
          </cell>
          <cell r="Q307">
            <v>0</v>
          </cell>
        </row>
        <row r="308">
          <cell r="A308" t="str">
            <v>AR A1017/3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 t="str">
            <v>n/a</v>
          </cell>
          <cell r="Q308">
            <v>0</v>
          </cell>
        </row>
        <row r="309">
          <cell r="A309" t="str">
            <v>AR A1071/1</v>
          </cell>
          <cell r="B309">
            <v>95414.571428571435</v>
          </cell>
          <cell r="C309">
            <v>409.06666666666666</v>
          </cell>
          <cell r="D309">
            <v>155.79999999999995</v>
          </cell>
          <cell r="E309">
            <v>167.89835164835162</v>
          </cell>
          <cell r="F309">
            <v>53.42</v>
          </cell>
          <cell r="G309">
            <v>71.099999999999994</v>
          </cell>
          <cell r="H309">
            <v>42</v>
          </cell>
          <cell r="I309">
            <v>52</v>
          </cell>
          <cell r="J309">
            <v>50</v>
          </cell>
          <cell r="K309">
            <v>16</v>
          </cell>
          <cell r="L309">
            <v>32717.999999999993</v>
          </cell>
          <cell r="M309">
            <v>43653.57142857142</v>
          </cell>
          <cell r="N309">
            <v>13355</v>
          </cell>
          <cell r="O309">
            <v>5688</v>
          </cell>
          <cell r="P309" t="str">
            <v>Year 2</v>
          </cell>
          <cell r="Q309">
            <v>43653.57142857142</v>
          </cell>
        </row>
        <row r="310">
          <cell r="A310" t="str">
            <v>AR A1071/2</v>
          </cell>
          <cell r="B310">
            <v>113285.99999999999</v>
          </cell>
          <cell r="C310">
            <v>427.06666666666661</v>
          </cell>
          <cell r="D310">
            <v>165.85714285714283</v>
          </cell>
          <cell r="E310">
            <v>208.72692307692301</v>
          </cell>
          <cell r="F310">
            <v>68.308000000000007</v>
          </cell>
          <cell r="G310">
            <v>88.875</v>
          </cell>
          <cell r="H310">
            <v>42</v>
          </cell>
          <cell r="I310">
            <v>52</v>
          </cell>
          <cell r="J310">
            <v>50</v>
          </cell>
          <cell r="K310">
            <v>16</v>
          </cell>
          <cell r="L310">
            <v>34829.999999999993</v>
          </cell>
          <cell r="M310">
            <v>54268.999999999985</v>
          </cell>
          <cell r="N310">
            <v>17077</v>
          </cell>
          <cell r="O310">
            <v>7110</v>
          </cell>
          <cell r="P310" t="str">
            <v>Year 2</v>
          </cell>
          <cell r="Q310">
            <v>54268.999999999985</v>
          </cell>
        </row>
        <row r="311">
          <cell r="A311" t="str">
            <v>AR A1071/3</v>
          </cell>
          <cell r="B311">
            <v>129925.99999999997</v>
          </cell>
          <cell r="C311">
            <v>445.06666666666661</v>
          </cell>
          <cell r="D311">
            <v>186.39047619047614</v>
          </cell>
          <cell r="E311">
            <v>234.92692307692317</v>
          </cell>
          <cell r="F311">
            <v>87.527999999999992</v>
          </cell>
          <cell r="G311">
            <v>97.762500000000003</v>
          </cell>
          <cell r="H311">
            <v>42</v>
          </cell>
          <cell r="I311">
            <v>52</v>
          </cell>
          <cell r="J311">
            <v>50</v>
          </cell>
          <cell r="K311">
            <v>16</v>
          </cell>
          <cell r="L311">
            <v>39141.999999999993</v>
          </cell>
          <cell r="M311">
            <v>61081.000000000029</v>
          </cell>
          <cell r="N311">
            <v>21882</v>
          </cell>
          <cell r="O311">
            <v>7821</v>
          </cell>
          <cell r="P311" t="str">
            <v>Year 2</v>
          </cell>
          <cell r="Q311">
            <v>61081.000000000029</v>
          </cell>
        </row>
        <row r="312">
          <cell r="A312" t="str">
            <v>AR A1071/4</v>
          </cell>
          <cell r="B312">
            <v>134846</v>
          </cell>
          <cell r="C312">
            <v>445.06666666666661</v>
          </cell>
          <cell r="D312">
            <v>189.24761904761903</v>
          </cell>
          <cell r="E312">
            <v>249.69615384615386</v>
          </cell>
          <cell r="F312">
            <v>89.448000000000008</v>
          </cell>
          <cell r="G312">
            <v>97.762500000000003</v>
          </cell>
          <cell r="H312">
            <v>42</v>
          </cell>
          <cell r="I312">
            <v>52</v>
          </cell>
          <cell r="J312">
            <v>50</v>
          </cell>
          <cell r="K312">
            <v>16</v>
          </cell>
          <cell r="L312">
            <v>39741.999999999993</v>
          </cell>
          <cell r="M312">
            <v>64921</v>
          </cell>
          <cell r="N312">
            <v>22362</v>
          </cell>
          <cell r="O312">
            <v>7821</v>
          </cell>
          <cell r="P312" t="str">
            <v>Year 2</v>
          </cell>
          <cell r="Q312">
            <v>64921</v>
          </cell>
        </row>
        <row r="313">
          <cell r="A313" t="str">
            <v>AR A1071/5</v>
          </cell>
          <cell r="B313">
            <v>135806</v>
          </cell>
          <cell r="C313">
            <v>445.06666666666661</v>
          </cell>
          <cell r="D313">
            <v>189.24761904761903</v>
          </cell>
          <cell r="E313">
            <v>253.38846153846151</v>
          </cell>
          <cell r="F313">
            <v>89.448000000000008</v>
          </cell>
          <cell r="G313">
            <v>97.762500000000003</v>
          </cell>
          <cell r="H313">
            <v>42</v>
          </cell>
          <cell r="I313">
            <v>52</v>
          </cell>
          <cell r="J313">
            <v>50</v>
          </cell>
          <cell r="K313">
            <v>16</v>
          </cell>
          <cell r="L313">
            <v>39741.999999999993</v>
          </cell>
          <cell r="M313">
            <v>65881</v>
          </cell>
          <cell r="N313">
            <v>22362</v>
          </cell>
          <cell r="O313">
            <v>7821</v>
          </cell>
          <cell r="P313" t="str">
            <v>Year 2</v>
          </cell>
          <cell r="Q313">
            <v>65881</v>
          </cell>
        </row>
        <row r="314">
          <cell r="A314" t="str">
            <v>AR A1071/6</v>
          </cell>
          <cell r="B314">
            <v>135806</v>
          </cell>
          <cell r="C314">
            <v>445.06666666666661</v>
          </cell>
          <cell r="D314">
            <v>189.24761904761903</v>
          </cell>
          <cell r="E314">
            <v>253.38846153846151</v>
          </cell>
          <cell r="F314">
            <v>89.448000000000008</v>
          </cell>
          <cell r="G314">
            <v>97.762500000000003</v>
          </cell>
          <cell r="H314">
            <v>42</v>
          </cell>
          <cell r="I314">
            <v>52</v>
          </cell>
          <cell r="J314">
            <v>50</v>
          </cell>
          <cell r="K314">
            <v>16</v>
          </cell>
          <cell r="L314">
            <v>39741.999999999993</v>
          </cell>
          <cell r="M314">
            <v>65881</v>
          </cell>
          <cell r="N314">
            <v>22362</v>
          </cell>
          <cell r="O314">
            <v>7821</v>
          </cell>
          <cell r="P314" t="str">
            <v>Year 2</v>
          </cell>
          <cell r="Q314">
            <v>65881</v>
          </cell>
        </row>
        <row r="315">
          <cell r="A315" t="str">
            <v>AR A1071/7</v>
          </cell>
          <cell r="B315">
            <v>135806</v>
          </cell>
          <cell r="C315">
            <v>445.06666666666661</v>
          </cell>
          <cell r="D315">
            <v>189.24761904761903</v>
          </cell>
          <cell r="E315">
            <v>253.38846153846151</v>
          </cell>
          <cell r="F315">
            <v>89.448000000000008</v>
          </cell>
          <cell r="G315">
            <v>97.762500000000003</v>
          </cell>
          <cell r="H315">
            <v>42</v>
          </cell>
          <cell r="I315">
            <v>52</v>
          </cell>
          <cell r="J315">
            <v>50</v>
          </cell>
          <cell r="K315">
            <v>16</v>
          </cell>
          <cell r="L315">
            <v>39741.999999999993</v>
          </cell>
          <cell r="M315">
            <v>65881</v>
          </cell>
          <cell r="N315">
            <v>22362</v>
          </cell>
          <cell r="O315">
            <v>7821</v>
          </cell>
          <cell r="P315" t="str">
            <v>Year 2</v>
          </cell>
          <cell r="Q315">
            <v>65881</v>
          </cell>
        </row>
        <row r="316">
          <cell r="A316" t="str">
            <v>AR A1071/8</v>
          </cell>
          <cell r="B316">
            <v>147766</v>
          </cell>
          <cell r="C316">
            <v>588.66666666666663</v>
          </cell>
          <cell r="D316">
            <v>232.28837209302327</v>
          </cell>
          <cell r="E316">
            <v>253.38846153846151</v>
          </cell>
          <cell r="F316">
            <v>94.596078431372547</v>
          </cell>
          <cell r="G316">
            <v>97.762500000000003</v>
          </cell>
          <cell r="H316">
            <v>43</v>
          </cell>
          <cell r="I316">
            <v>52</v>
          </cell>
          <cell r="J316">
            <v>51</v>
          </cell>
          <cell r="K316">
            <v>16</v>
          </cell>
          <cell r="L316">
            <v>49942.000000000007</v>
          </cell>
          <cell r="M316">
            <v>65881</v>
          </cell>
          <cell r="N316">
            <v>24122</v>
          </cell>
          <cell r="O316">
            <v>7821</v>
          </cell>
          <cell r="P316" t="str">
            <v>Year 2</v>
          </cell>
          <cell r="Q316">
            <v>65881</v>
          </cell>
        </row>
        <row r="317">
          <cell r="A317" t="str">
            <v>AR A1071/9</v>
          </cell>
          <cell r="B317">
            <v>161806</v>
          </cell>
          <cell r="C317">
            <v>588.66666666666663</v>
          </cell>
          <cell r="D317">
            <v>257.51490094745913</v>
          </cell>
          <cell r="E317">
            <v>279.75883190883189</v>
          </cell>
          <cell r="F317">
            <v>101.49803921568628</v>
          </cell>
          <cell r="G317">
            <v>97.762500000000003</v>
          </cell>
          <cell r="H317">
            <v>43</v>
          </cell>
          <cell r="I317">
            <v>52</v>
          </cell>
          <cell r="J317">
            <v>51</v>
          </cell>
          <cell r="K317">
            <v>16</v>
          </cell>
          <cell r="L317">
            <v>55365.703703703715</v>
          </cell>
          <cell r="M317">
            <v>72737.296296296292</v>
          </cell>
          <cell r="N317">
            <v>25882</v>
          </cell>
          <cell r="O317">
            <v>7821</v>
          </cell>
          <cell r="P317" t="str">
            <v>Year 2</v>
          </cell>
          <cell r="Q317">
            <v>72737.296296296292</v>
          </cell>
        </row>
        <row r="318">
          <cell r="A318" t="str">
            <v>AR A1071/10</v>
          </cell>
          <cell r="B318">
            <v>166446</v>
          </cell>
          <cell r="C318">
            <v>620.66666666666663</v>
          </cell>
          <cell r="D318">
            <v>276.1195521102498</v>
          </cell>
          <cell r="E318">
            <v>279.75883190883189</v>
          </cell>
          <cell r="F318">
            <v>104.00784313725489</v>
          </cell>
          <cell r="G318">
            <v>97.762500000000003</v>
          </cell>
          <cell r="H318">
            <v>43</v>
          </cell>
          <cell r="I318">
            <v>52</v>
          </cell>
          <cell r="J318">
            <v>51</v>
          </cell>
          <cell r="K318">
            <v>16</v>
          </cell>
          <cell r="L318">
            <v>59365.703703703708</v>
          </cell>
          <cell r="M318">
            <v>72737.296296296292</v>
          </cell>
          <cell r="N318">
            <v>26522</v>
          </cell>
          <cell r="O318">
            <v>7821</v>
          </cell>
          <cell r="P318" t="str">
            <v>Year 2</v>
          </cell>
          <cell r="Q318">
            <v>72737.296296296292</v>
          </cell>
        </row>
        <row r="319">
          <cell r="A319" t="str">
            <v>AR A1124/1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 t="str">
            <v>n/a</v>
          </cell>
          <cell r="Q319">
            <v>0</v>
          </cell>
        </row>
        <row r="320">
          <cell r="A320" t="str">
            <v>AR A12/1</v>
          </cell>
          <cell r="B320">
            <v>22154.000000000044</v>
          </cell>
          <cell r="C320">
            <v>120.49645390070923</v>
          </cell>
          <cell r="D320">
            <v>26.846040626040626</v>
          </cell>
          <cell r="E320">
            <v>34.863463699421146</v>
          </cell>
          <cell r="F320">
            <v>20.763572597615152</v>
          </cell>
          <cell r="G320">
            <v>8.8874999999999993</v>
          </cell>
          <cell r="H320">
            <v>52</v>
          </cell>
          <cell r="I320">
            <v>52</v>
          </cell>
          <cell r="J320">
            <v>52</v>
          </cell>
          <cell r="K320">
            <v>16</v>
          </cell>
          <cell r="L320">
            <v>6979.9705627705625</v>
          </cell>
          <cell r="M320">
            <v>9064.5005618494979</v>
          </cell>
          <cell r="N320">
            <v>5398.5288753799396</v>
          </cell>
          <cell r="O320">
            <v>711</v>
          </cell>
          <cell r="P320" t="str">
            <v>Year 2</v>
          </cell>
          <cell r="Q320">
            <v>9064.5005618494979</v>
          </cell>
        </row>
        <row r="321">
          <cell r="A321" t="str">
            <v>AR A12/2</v>
          </cell>
          <cell r="B321">
            <v>22154.000000000044</v>
          </cell>
          <cell r="C321">
            <v>120.49645390070923</v>
          </cell>
          <cell r="D321">
            <v>26.846040626040626</v>
          </cell>
          <cell r="E321">
            <v>34.863463699421146</v>
          </cell>
          <cell r="F321">
            <v>20.763572597615152</v>
          </cell>
          <cell r="G321">
            <v>8.8874999999999993</v>
          </cell>
          <cell r="H321">
            <v>52</v>
          </cell>
          <cell r="I321">
            <v>52</v>
          </cell>
          <cell r="J321">
            <v>52</v>
          </cell>
          <cell r="K321">
            <v>16</v>
          </cell>
          <cell r="L321">
            <v>6979.9705627705625</v>
          </cell>
          <cell r="M321">
            <v>9064.5005618494979</v>
          </cell>
          <cell r="N321">
            <v>5398.5288753799396</v>
          </cell>
          <cell r="O321">
            <v>711</v>
          </cell>
          <cell r="P321" t="str">
            <v>Year 2</v>
          </cell>
          <cell r="Q321">
            <v>9064.5005618494979</v>
          </cell>
        </row>
        <row r="322">
          <cell r="A322" t="str">
            <v>AR A12/3</v>
          </cell>
          <cell r="B322">
            <v>30274.000000000029</v>
          </cell>
          <cell r="C322">
            <v>120.49645390070923</v>
          </cell>
          <cell r="D322">
            <v>32.230656010656006</v>
          </cell>
          <cell r="E322">
            <v>56.401925237882665</v>
          </cell>
          <cell r="F322">
            <v>25.071264905307466</v>
          </cell>
          <cell r="G322">
            <v>8.8874999999999993</v>
          </cell>
          <cell r="H322">
            <v>52</v>
          </cell>
          <cell r="I322">
            <v>52</v>
          </cell>
          <cell r="J322">
            <v>52</v>
          </cell>
          <cell r="K322">
            <v>16</v>
          </cell>
          <cell r="L322">
            <v>8379.9705627705625</v>
          </cell>
          <cell r="M322">
            <v>14664.500561849494</v>
          </cell>
          <cell r="N322">
            <v>6518.5288753799414</v>
          </cell>
          <cell r="O322">
            <v>711</v>
          </cell>
          <cell r="P322" t="str">
            <v>Year 2</v>
          </cell>
          <cell r="Q322">
            <v>14664.500561849494</v>
          </cell>
        </row>
        <row r="323">
          <cell r="A323" t="str">
            <v>AR A120/1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 t="str">
            <v>n/a</v>
          </cell>
          <cell r="Q323">
            <v>0</v>
          </cell>
        </row>
        <row r="324">
          <cell r="A324" t="str">
            <v>AR A120/2</v>
          </cell>
          <cell r="B324">
            <v>1016.0000000000025</v>
          </cell>
          <cell r="C324">
            <v>13.475</v>
          </cell>
          <cell r="D324">
            <v>0</v>
          </cell>
          <cell r="E324">
            <v>2.6459185092476725</v>
          </cell>
          <cell r="F324">
            <v>1.5873989774039252</v>
          </cell>
          <cell r="G324">
            <v>0</v>
          </cell>
          <cell r="H324">
            <v>0</v>
          </cell>
          <cell r="I324">
            <v>51</v>
          </cell>
          <cell r="J324">
            <v>43</v>
          </cell>
          <cell r="K324">
            <v>0</v>
          </cell>
          <cell r="L324">
            <v>0</v>
          </cell>
          <cell r="M324">
            <v>674.70921985815653</v>
          </cell>
          <cell r="N324">
            <v>341.29078014184392</v>
          </cell>
          <cell r="O324">
            <v>0</v>
          </cell>
          <cell r="P324" t="str">
            <v>Year 2</v>
          </cell>
          <cell r="Q324">
            <v>674.70921985815653</v>
          </cell>
        </row>
        <row r="325">
          <cell r="A325" t="str">
            <v>AR A120/3</v>
          </cell>
          <cell r="B325">
            <v>22154.000000000044</v>
          </cell>
          <cell r="C325">
            <v>120.49645390070923</v>
          </cell>
          <cell r="D325">
            <v>26.846040626040626</v>
          </cell>
          <cell r="E325">
            <v>34.863463699421146</v>
          </cell>
          <cell r="F325">
            <v>20.763572597615152</v>
          </cell>
          <cell r="G325">
            <v>8.8874999999999993</v>
          </cell>
          <cell r="H325">
            <v>52</v>
          </cell>
          <cell r="I325">
            <v>52</v>
          </cell>
          <cell r="J325">
            <v>52</v>
          </cell>
          <cell r="K325">
            <v>16</v>
          </cell>
          <cell r="L325">
            <v>6979.9705627705625</v>
          </cell>
          <cell r="M325">
            <v>9064.5005618494979</v>
          </cell>
          <cell r="N325">
            <v>5398.5288753799396</v>
          </cell>
          <cell r="O325">
            <v>711</v>
          </cell>
          <cell r="P325" t="str">
            <v>Year 2</v>
          </cell>
          <cell r="Q325">
            <v>9064.5005618494979</v>
          </cell>
        </row>
        <row r="326">
          <cell r="A326" t="str">
            <v>AR A1214</v>
          </cell>
          <cell r="B326">
            <v>151129.99999999994</v>
          </cell>
          <cell r="C326">
            <v>602.66666666666663</v>
          </cell>
          <cell r="D326">
            <v>245.61412575366072</v>
          </cell>
          <cell r="E326">
            <v>250.92293447293454</v>
          </cell>
          <cell r="F326">
            <v>101.8549019607843</v>
          </cell>
          <cell r="G326">
            <v>88.875</v>
          </cell>
          <cell r="H326">
            <v>43</v>
          </cell>
          <cell r="I326">
            <v>52</v>
          </cell>
          <cell r="J326">
            <v>51</v>
          </cell>
          <cell r="K326">
            <v>16</v>
          </cell>
          <cell r="L326">
            <v>52807.037037037051</v>
          </cell>
          <cell r="M326">
            <v>65239.962962962978</v>
          </cell>
          <cell r="N326">
            <v>25973</v>
          </cell>
          <cell r="O326">
            <v>7110</v>
          </cell>
          <cell r="P326" t="str">
            <v>Year 2</v>
          </cell>
          <cell r="Q326">
            <v>65239.962962962978</v>
          </cell>
        </row>
        <row r="327">
          <cell r="A327" t="str">
            <v>AR A131</v>
          </cell>
          <cell r="B327">
            <v>21138.000000000007</v>
          </cell>
          <cell r="C327">
            <v>120</v>
          </cell>
          <cell r="D327">
            <v>26.846040626040626</v>
          </cell>
          <cell r="E327">
            <v>32.268428238428228</v>
          </cell>
          <cell r="F327">
            <v>38.901831501831502</v>
          </cell>
          <cell r="G327">
            <v>8.8874999999999993</v>
          </cell>
          <cell r="H327">
            <v>52</v>
          </cell>
          <cell r="I327">
            <v>52</v>
          </cell>
          <cell r="J327">
            <v>26</v>
          </cell>
          <cell r="K327">
            <v>16</v>
          </cell>
          <cell r="L327">
            <v>6979.9705627705625</v>
          </cell>
          <cell r="M327">
            <v>8389.7913419913402</v>
          </cell>
          <cell r="N327">
            <v>5057.2380952380954</v>
          </cell>
          <cell r="O327">
            <v>711</v>
          </cell>
          <cell r="P327" t="str">
            <v>Year 2</v>
          </cell>
          <cell r="Q327">
            <v>8389.7913419913402</v>
          </cell>
        </row>
        <row r="328">
          <cell r="A328" t="str">
            <v>AR A131/0</v>
          </cell>
          <cell r="B328">
            <v>21138.000000000007</v>
          </cell>
          <cell r="C328">
            <v>120</v>
          </cell>
          <cell r="D328">
            <v>26.846040626040626</v>
          </cell>
          <cell r="E328">
            <v>32.268428238428228</v>
          </cell>
          <cell r="F328">
            <v>38.901831501831502</v>
          </cell>
          <cell r="G328">
            <v>8.8874999999999993</v>
          </cell>
          <cell r="H328">
            <v>52</v>
          </cell>
          <cell r="I328">
            <v>52</v>
          </cell>
          <cell r="J328">
            <v>26</v>
          </cell>
          <cell r="K328">
            <v>16</v>
          </cell>
          <cell r="L328">
            <v>6979.9705627705625</v>
          </cell>
          <cell r="M328">
            <v>8389.7913419913402</v>
          </cell>
          <cell r="N328">
            <v>5057.2380952380954</v>
          </cell>
          <cell r="O328">
            <v>711</v>
          </cell>
          <cell r="P328" t="str">
            <v>Year 2</v>
          </cell>
          <cell r="Q328">
            <v>8389.7913419913402</v>
          </cell>
        </row>
        <row r="329">
          <cell r="A329" t="str">
            <v>AR A131/1</v>
          </cell>
          <cell r="B329">
            <v>21138.000000000007</v>
          </cell>
          <cell r="C329">
            <v>120</v>
          </cell>
          <cell r="D329">
            <v>26.846040626040626</v>
          </cell>
          <cell r="E329">
            <v>32.268428238428228</v>
          </cell>
          <cell r="F329">
            <v>38.901831501831502</v>
          </cell>
          <cell r="G329">
            <v>8.8874999999999993</v>
          </cell>
          <cell r="H329">
            <v>52</v>
          </cell>
          <cell r="I329">
            <v>52</v>
          </cell>
          <cell r="J329">
            <v>26</v>
          </cell>
          <cell r="K329">
            <v>16</v>
          </cell>
          <cell r="L329">
            <v>6979.9705627705625</v>
          </cell>
          <cell r="M329">
            <v>8389.7913419913402</v>
          </cell>
          <cell r="N329">
            <v>5057.2380952380954</v>
          </cell>
          <cell r="O329">
            <v>711</v>
          </cell>
          <cell r="P329" t="str">
            <v>Year 2</v>
          </cell>
          <cell r="Q329">
            <v>8389.7913419913402</v>
          </cell>
        </row>
        <row r="330">
          <cell r="A330" t="str">
            <v>AR A131/2</v>
          </cell>
          <cell r="B330">
            <v>21138.000000000007</v>
          </cell>
          <cell r="C330">
            <v>120</v>
          </cell>
          <cell r="D330">
            <v>26.846040626040626</v>
          </cell>
          <cell r="E330">
            <v>32.268428238428228</v>
          </cell>
          <cell r="F330">
            <v>38.901831501831502</v>
          </cell>
          <cell r="G330">
            <v>8.8874999999999993</v>
          </cell>
          <cell r="H330">
            <v>52</v>
          </cell>
          <cell r="I330">
            <v>52</v>
          </cell>
          <cell r="J330">
            <v>26</v>
          </cell>
          <cell r="K330">
            <v>16</v>
          </cell>
          <cell r="L330">
            <v>6979.9705627705625</v>
          </cell>
          <cell r="M330">
            <v>8389.7913419913402</v>
          </cell>
          <cell r="N330">
            <v>5057.2380952380954</v>
          </cell>
          <cell r="O330">
            <v>711</v>
          </cell>
          <cell r="P330" t="str">
            <v>Year 2</v>
          </cell>
          <cell r="Q330">
            <v>8389.7913419913402</v>
          </cell>
        </row>
        <row r="331">
          <cell r="A331" t="str">
            <v>AR A131/3</v>
          </cell>
          <cell r="B331">
            <v>6002.0000000000009</v>
          </cell>
          <cell r="C331">
            <v>80</v>
          </cell>
          <cell r="D331">
            <v>7.9460406260406291</v>
          </cell>
          <cell r="E331">
            <v>11.4164196587726</v>
          </cell>
          <cell r="F331">
            <v>44.338624338624342</v>
          </cell>
          <cell r="G331">
            <v>0</v>
          </cell>
          <cell r="H331">
            <v>52</v>
          </cell>
          <cell r="I331">
            <v>34</v>
          </cell>
          <cell r="J331">
            <v>9</v>
          </cell>
          <cell r="K331">
            <v>0</v>
          </cell>
          <cell r="L331">
            <v>2065.9705627705634</v>
          </cell>
          <cell r="M331">
            <v>1940.7913419913423</v>
          </cell>
          <cell r="N331">
            <v>1995.2380952380952</v>
          </cell>
          <cell r="O331">
            <v>0</v>
          </cell>
          <cell r="P331" t="str">
            <v>Year 1</v>
          </cell>
          <cell r="Q331">
            <v>2065.9705627705634</v>
          </cell>
        </row>
        <row r="332">
          <cell r="A332" t="str">
            <v>AR A131/4</v>
          </cell>
          <cell r="B332">
            <v>3760</v>
          </cell>
          <cell r="C332">
            <v>80</v>
          </cell>
          <cell r="D332">
            <v>26.666666666666668</v>
          </cell>
          <cell r="E332">
            <v>34.11904761904762</v>
          </cell>
          <cell r="F332">
            <v>44.338624338624342</v>
          </cell>
          <cell r="G332">
            <v>0</v>
          </cell>
          <cell r="H332">
            <v>3</v>
          </cell>
          <cell r="I332">
            <v>8</v>
          </cell>
          <cell r="J332">
            <v>9</v>
          </cell>
          <cell r="K332">
            <v>0</v>
          </cell>
          <cell r="L332">
            <v>400</v>
          </cell>
          <cell r="M332">
            <v>1364.7619047619048</v>
          </cell>
          <cell r="N332">
            <v>1995.2380952380952</v>
          </cell>
          <cell r="O332">
            <v>0</v>
          </cell>
          <cell r="P332" t="str">
            <v>Year 3</v>
          </cell>
          <cell r="Q332">
            <v>1995.2380952380952</v>
          </cell>
        </row>
        <row r="333">
          <cell r="A333" t="str">
            <v>AR A131/5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 t="str">
            <v>n/a</v>
          </cell>
          <cell r="Q333">
            <v>0</v>
          </cell>
        </row>
        <row r="334">
          <cell r="A334" t="str">
            <v>AR A131/6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 t="str">
            <v>n/a</v>
          </cell>
          <cell r="Q334">
            <v>0</v>
          </cell>
        </row>
        <row r="335">
          <cell r="A335" t="str">
            <v>AR A131/7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 t="str">
            <v>n/a</v>
          </cell>
          <cell r="Q335">
            <v>0</v>
          </cell>
        </row>
        <row r="336">
          <cell r="A336" t="str">
            <v>AR A131/7a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 t="str">
            <v>n/a</v>
          </cell>
          <cell r="Q336">
            <v>0</v>
          </cell>
        </row>
        <row r="337">
          <cell r="A337" t="str">
            <v>AR A131/8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 t="str">
            <v>n/a</v>
          </cell>
          <cell r="Q337">
            <v>0</v>
          </cell>
        </row>
        <row r="338">
          <cell r="A338" t="str">
            <v>AR A131/9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 t="str">
            <v>n/a</v>
          </cell>
          <cell r="Q338">
            <v>0</v>
          </cell>
        </row>
        <row r="339">
          <cell r="A339" t="str">
            <v>AR A134/1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 t="str">
            <v>n/a</v>
          </cell>
          <cell r="Q339">
            <v>0</v>
          </cell>
        </row>
        <row r="340">
          <cell r="A340" t="str">
            <v>AR A134/2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 t="str">
            <v>n/a</v>
          </cell>
          <cell r="Q340">
            <v>0</v>
          </cell>
        </row>
        <row r="341">
          <cell r="A341" t="str">
            <v>AR A134/3</v>
          </cell>
          <cell r="B341">
            <v>480</v>
          </cell>
          <cell r="C341">
            <v>20.380952380952383</v>
          </cell>
          <cell r="D341">
            <v>0</v>
          </cell>
          <cell r="E341">
            <v>16</v>
          </cell>
          <cell r="F341">
            <v>0</v>
          </cell>
          <cell r="G341">
            <v>0</v>
          </cell>
          <cell r="H341">
            <v>0</v>
          </cell>
          <cell r="I341">
            <v>6</v>
          </cell>
          <cell r="J341">
            <v>0</v>
          </cell>
          <cell r="K341">
            <v>0</v>
          </cell>
          <cell r="L341">
            <v>0</v>
          </cell>
          <cell r="M341">
            <v>480</v>
          </cell>
          <cell r="N341">
            <v>0</v>
          </cell>
          <cell r="O341">
            <v>0</v>
          </cell>
          <cell r="P341" t="str">
            <v>Year 2</v>
          </cell>
          <cell r="Q341">
            <v>480</v>
          </cell>
        </row>
        <row r="342">
          <cell r="A342" t="str">
            <v>AR A134/4</v>
          </cell>
          <cell r="B342">
            <v>94814.571428571435</v>
          </cell>
          <cell r="C342">
            <v>409.06666666666666</v>
          </cell>
          <cell r="D342">
            <v>155.79999999999995</v>
          </cell>
          <cell r="E342">
            <v>165.59065934065933</v>
          </cell>
          <cell r="F342">
            <v>53.42</v>
          </cell>
          <cell r="G342">
            <v>71.099999999999994</v>
          </cell>
          <cell r="H342">
            <v>42</v>
          </cell>
          <cell r="I342">
            <v>52</v>
          </cell>
          <cell r="J342">
            <v>50</v>
          </cell>
          <cell r="K342">
            <v>16</v>
          </cell>
          <cell r="L342">
            <v>32717.999999999993</v>
          </cell>
          <cell r="M342">
            <v>43053.57142857142</v>
          </cell>
          <cell r="N342">
            <v>13355</v>
          </cell>
          <cell r="O342">
            <v>5688</v>
          </cell>
          <cell r="P342" t="str">
            <v>Year 2</v>
          </cell>
          <cell r="Q342">
            <v>43053.57142857142</v>
          </cell>
        </row>
        <row r="343">
          <cell r="A343" t="str">
            <v>AR A134/5</v>
          </cell>
          <cell r="B343">
            <v>94814.571428571435</v>
          </cell>
          <cell r="C343">
            <v>409.06666666666666</v>
          </cell>
          <cell r="D343">
            <v>155.79999999999995</v>
          </cell>
          <cell r="E343">
            <v>165.59065934065933</v>
          </cell>
          <cell r="F343">
            <v>53.42</v>
          </cell>
          <cell r="G343">
            <v>71.099999999999994</v>
          </cell>
          <cell r="H343">
            <v>42</v>
          </cell>
          <cell r="I343">
            <v>52</v>
          </cell>
          <cell r="J343">
            <v>50</v>
          </cell>
          <cell r="K343">
            <v>16</v>
          </cell>
          <cell r="L343">
            <v>32717.999999999993</v>
          </cell>
          <cell r="M343">
            <v>43053.57142857142</v>
          </cell>
          <cell r="N343">
            <v>13355</v>
          </cell>
          <cell r="O343">
            <v>5688</v>
          </cell>
          <cell r="P343" t="str">
            <v>Year 2</v>
          </cell>
          <cell r="Q343">
            <v>43053.57142857142</v>
          </cell>
        </row>
        <row r="344">
          <cell r="A344" t="str">
            <v>AR A134/6</v>
          </cell>
          <cell r="B344">
            <v>58026.000000000007</v>
          </cell>
          <cell r="C344">
            <v>366.26666666666665</v>
          </cell>
          <cell r="D344">
            <v>122.47619047619048</v>
          </cell>
          <cell r="E344">
            <v>92.692000000000036</v>
          </cell>
          <cell r="F344">
            <v>53.12380952380952</v>
          </cell>
          <cell r="G344">
            <v>44.4375</v>
          </cell>
          <cell r="H344">
            <v>42</v>
          </cell>
          <cell r="I344">
            <v>50</v>
          </cell>
          <cell r="J344">
            <v>21</v>
          </cell>
          <cell r="K344">
            <v>16</v>
          </cell>
          <cell r="L344">
            <v>25720</v>
          </cell>
          <cell r="M344">
            <v>23173.000000000007</v>
          </cell>
          <cell r="N344">
            <v>5578</v>
          </cell>
          <cell r="O344">
            <v>3555</v>
          </cell>
          <cell r="P344" t="str">
            <v>Year 1</v>
          </cell>
          <cell r="Q344">
            <v>25720</v>
          </cell>
        </row>
        <row r="345">
          <cell r="A345" t="str">
            <v>AR A14/1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 t="str">
            <v>n/a</v>
          </cell>
          <cell r="Q345">
            <v>0</v>
          </cell>
        </row>
        <row r="346">
          <cell r="A346" t="str">
            <v>AR A14/2</v>
          </cell>
          <cell r="B346">
            <v>556</v>
          </cell>
          <cell r="C346">
            <v>3.5</v>
          </cell>
          <cell r="D346">
            <v>0</v>
          </cell>
          <cell r="E346">
            <v>2.0719200887902334</v>
          </cell>
          <cell r="F346">
            <v>1.7669153137340934</v>
          </cell>
          <cell r="G346">
            <v>0</v>
          </cell>
          <cell r="H346">
            <v>0</v>
          </cell>
          <cell r="I346">
            <v>17</v>
          </cell>
          <cell r="J346">
            <v>43</v>
          </cell>
          <cell r="K346">
            <v>0</v>
          </cell>
          <cell r="L346">
            <v>0</v>
          </cell>
          <cell r="M346">
            <v>176.11320754716982</v>
          </cell>
          <cell r="N346">
            <v>379.88679245283009</v>
          </cell>
          <cell r="O346">
            <v>0</v>
          </cell>
          <cell r="P346" t="str">
            <v>Year 3</v>
          </cell>
          <cell r="Q346">
            <v>379.88679245283009</v>
          </cell>
        </row>
        <row r="347">
          <cell r="A347" t="str">
            <v>AR A14/3</v>
          </cell>
          <cell r="B347">
            <v>556</v>
          </cell>
          <cell r="C347">
            <v>3.5</v>
          </cell>
          <cell r="D347">
            <v>0</v>
          </cell>
          <cell r="E347">
            <v>2.0719200887902334</v>
          </cell>
          <cell r="F347">
            <v>1.7669153137340934</v>
          </cell>
          <cell r="G347">
            <v>0</v>
          </cell>
          <cell r="H347">
            <v>0</v>
          </cell>
          <cell r="I347">
            <v>17</v>
          </cell>
          <cell r="J347">
            <v>43</v>
          </cell>
          <cell r="K347">
            <v>0</v>
          </cell>
          <cell r="L347">
            <v>0</v>
          </cell>
          <cell r="M347">
            <v>176.11320754716982</v>
          </cell>
          <cell r="N347">
            <v>379.88679245283009</v>
          </cell>
          <cell r="O347">
            <v>0</v>
          </cell>
          <cell r="P347" t="str">
            <v>Year 3</v>
          </cell>
          <cell r="Q347">
            <v>379.88679245283009</v>
          </cell>
        </row>
        <row r="348">
          <cell r="A348" t="str">
            <v>AR A14/4</v>
          </cell>
          <cell r="B348">
            <v>556</v>
          </cell>
          <cell r="C348">
            <v>3.5</v>
          </cell>
          <cell r="D348">
            <v>0</v>
          </cell>
          <cell r="E348">
            <v>2.0719200887902334</v>
          </cell>
          <cell r="F348">
            <v>1.7669153137340934</v>
          </cell>
          <cell r="G348">
            <v>0</v>
          </cell>
          <cell r="H348">
            <v>0</v>
          </cell>
          <cell r="I348">
            <v>17</v>
          </cell>
          <cell r="J348">
            <v>43</v>
          </cell>
          <cell r="K348">
            <v>0</v>
          </cell>
          <cell r="L348">
            <v>0</v>
          </cell>
          <cell r="M348">
            <v>176.11320754716982</v>
          </cell>
          <cell r="N348">
            <v>379.88679245283009</v>
          </cell>
          <cell r="O348">
            <v>0</v>
          </cell>
          <cell r="P348" t="str">
            <v>Year 3</v>
          </cell>
          <cell r="Q348">
            <v>379.88679245283009</v>
          </cell>
        </row>
        <row r="349">
          <cell r="A349" t="str">
            <v>AR A14/5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 t="str">
            <v>n/a</v>
          </cell>
          <cell r="Q349">
            <v>0</v>
          </cell>
        </row>
        <row r="350">
          <cell r="A350" t="str">
            <v>AR B1018</v>
          </cell>
          <cell r="B350">
            <v>1016.0000000000025</v>
          </cell>
          <cell r="C350">
            <v>13.475</v>
          </cell>
          <cell r="D350">
            <v>0</v>
          </cell>
          <cell r="E350">
            <v>2.6459185092476725</v>
          </cell>
          <cell r="F350">
            <v>1.5873989774039252</v>
          </cell>
          <cell r="G350">
            <v>0</v>
          </cell>
          <cell r="H350">
            <v>0</v>
          </cell>
          <cell r="I350">
            <v>51</v>
          </cell>
          <cell r="J350">
            <v>43</v>
          </cell>
          <cell r="K350">
            <v>0</v>
          </cell>
          <cell r="L350">
            <v>0</v>
          </cell>
          <cell r="M350">
            <v>674.70921985815653</v>
          </cell>
          <cell r="N350">
            <v>341.29078014184392</v>
          </cell>
          <cell r="O350">
            <v>0</v>
          </cell>
          <cell r="P350" t="str">
            <v>Year 2</v>
          </cell>
          <cell r="Q350">
            <v>674.70921985815653</v>
          </cell>
        </row>
        <row r="351">
          <cell r="A351" t="str">
            <v>AR B1068/1</v>
          </cell>
          <cell r="B351">
            <v>34228.571428571435</v>
          </cell>
          <cell r="C351">
            <v>127.88174603174602</v>
          </cell>
          <cell r="D351">
            <v>39.986206896551728</v>
          </cell>
          <cell r="E351">
            <v>72.463736263736251</v>
          </cell>
          <cell r="F351">
            <v>29.827999999999996</v>
          </cell>
          <cell r="G351">
            <v>26.662500000000001</v>
          </cell>
          <cell r="H351">
            <v>29</v>
          </cell>
          <cell r="I351">
            <v>52</v>
          </cell>
          <cell r="J351">
            <v>50</v>
          </cell>
          <cell r="K351">
            <v>16</v>
          </cell>
          <cell r="L351">
            <v>5798</v>
          </cell>
          <cell r="M351">
            <v>18840.571428571424</v>
          </cell>
          <cell r="N351">
            <v>7457</v>
          </cell>
          <cell r="O351">
            <v>2133</v>
          </cell>
          <cell r="P351" t="str">
            <v>Year 2</v>
          </cell>
          <cell r="Q351">
            <v>18840.571428571424</v>
          </cell>
        </row>
        <row r="352">
          <cell r="A352" t="str">
            <v>AR B1070/1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 t="str">
            <v>n/a</v>
          </cell>
          <cell r="Q352">
            <v>0</v>
          </cell>
        </row>
        <row r="353">
          <cell r="A353" t="str">
            <v>AR B1070/2</v>
          </cell>
          <cell r="B353">
            <v>960</v>
          </cell>
          <cell r="C353">
            <v>33.142857142857146</v>
          </cell>
          <cell r="D353">
            <v>0</v>
          </cell>
          <cell r="E353">
            <v>14.769230769230768</v>
          </cell>
          <cell r="F353">
            <v>0</v>
          </cell>
          <cell r="G353">
            <v>0</v>
          </cell>
          <cell r="H353">
            <v>0</v>
          </cell>
          <cell r="I353">
            <v>13</v>
          </cell>
          <cell r="J353">
            <v>0</v>
          </cell>
          <cell r="K353">
            <v>0</v>
          </cell>
          <cell r="L353">
            <v>0</v>
          </cell>
          <cell r="M353">
            <v>960</v>
          </cell>
          <cell r="N353">
            <v>0</v>
          </cell>
          <cell r="O353">
            <v>0</v>
          </cell>
          <cell r="P353" t="str">
            <v>Year 2</v>
          </cell>
          <cell r="Q353">
            <v>960</v>
          </cell>
        </row>
        <row r="354">
          <cell r="A354" t="str">
            <v>AR B1070/3</v>
          </cell>
          <cell r="B354">
            <v>479.99999999999994</v>
          </cell>
          <cell r="C354">
            <v>16.190476190476186</v>
          </cell>
          <cell r="D354">
            <v>0</v>
          </cell>
          <cell r="E354">
            <v>8.7272727272727266</v>
          </cell>
          <cell r="F354">
            <v>0</v>
          </cell>
          <cell r="G354">
            <v>0</v>
          </cell>
          <cell r="H354">
            <v>0</v>
          </cell>
          <cell r="I354">
            <v>11</v>
          </cell>
          <cell r="J354">
            <v>0</v>
          </cell>
          <cell r="K354">
            <v>0</v>
          </cell>
          <cell r="L354">
            <v>0</v>
          </cell>
          <cell r="M354">
            <v>479.99999999999994</v>
          </cell>
          <cell r="N354">
            <v>0</v>
          </cell>
          <cell r="O354">
            <v>0</v>
          </cell>
          <cell r="P354" t="str">
            <v>Year 2</v>
          </cell>
          <cell r="Q354">
            <v>479.99999999999994</v>
          </cell>
        </row>
        <row r="355">
          <cell r="A355" t="str">
            <v>AR B1070/4</v>
          </cell>
          <cell r="B355">
            <v>479.99999999999994</v>
          </cell>
          <cell r="C355">
            <v>16.190476190476186</v>
          </cell>
          <cell r="D355">
            <v>0</v>
          </cell>
          <cell r="E355">
            <v>8.7272727272727266</v>
          </cell>
          <cell r="F355">
            <v>0</v>
          </cell>
          <cell r="G355">
            <v>0</v>
          </cell>
          <cell r="H355">
            <v>0</v>
          </cell>
          <cell r="I355">
            <v>11</v>
          </cell>
          <cell r="J355">
            <v>0</v>
          </cell>
          <cell r="K355">
            <v>0</v>
          </cell>
          <cell r="L355">
            <v>0</v>
          </cell>
          <cell r="M355">
            <v>479.99999999999994</v>
          </cell>
          <cell r="N355">
            <v>0</v>
          </cell>
          <cell r="O355">
            <v>0</v>
          </cell>
          <cell r="P355" t="str">
            <v>Year 2</v>
          </cell>
          <cell r="Q355">
            <v>479.99999999999994</v>
          </cell>
        </row>
        <row r="356">
          <cell r="A356" t="str">
            <v>AR B1070/5</v>
          </cell>
          <cell r="B356">
            <v>8119.9999999999964</v>
          </cell>
          <cell r="C356">
            <v>102.4</v>
          </cell>
          <cell r="D356">
            <v>46.666666666666671</v>
          </cell>
          <cell r="E356">
            <v>33.939393939393923</v>
          </cell>
          <cell r="F356">
            <v>56</v>
          </cell>
          <cell r="G356">
            <v>0</v>
          </cell>
          <cell r="H356">
            <v>6</v>
          </cell>
          <cell r="I356">
            <v>33</v>
          </cell>
          <cell r="J356">
            <v>4</v>
          </cell>
          <cell r="K356">
            <v>0</v>
          </cell>
          <cell r="L356">
            <v>1400</v>
          </cell>
          <cell r="M356">
            <v>5599.9999999999982</v>
          </cell>
          <cell r="N356">
            <v>1120</v>
          </cell>
          <cell r="O356">
            <v>0</v>
          </cell>
          <cell r="P356" t="str">
            <v>Year 2</v>
          </cell>
          <cell r="Q356">
            <v>5599.9999999999982</v>
          </cell>
        </row>
        <row r="357">
          <cell r="A357" t="str">
            <v>AR B1113/1</v>
          </cell>
          <cell r="B357">
            <v>556</v>
          </cell>
          <cell r="C357">
            <v>3.5</v>
          </cell>
          <cell r="D357">
            <v>0</v>
          </cell>
          <cell r="E357">
            <v>2.0719200887902334</v>
          </cell>
          <cell r="F357">
            <v>1.7669153137340934</v>
          </cell>
          <cell r="G357">
            <v>0</v>
          </cell>
          <cell r="H357">
            <v>0</v>
          </cell>
          <cell r="I357">
            <v>17</v>
          </cell>
          <cell r="J357">
            <v>43</v>
          </cell>
          <cell r="K357">
            <v>0</v>
          </cell>
          <cell r="L357">
            <v>0</v>
          </cell>
          <cell r="M357">
            <v>176.11320754716982</v>
          </cell>
          <cell r="N357">
            <v>379.88679245283009</v>
          </cell>
          <cell r="O357">
            <v>0</v>
          </cell>
          <cell r="P357" t="str">
            <v>Year 3</v>
          </cell>
          <cell r="Q357">
            <v>379.88679245283009</v>
          </cell>
        </row>
        <row r="358">
          <cell r="A358" t="str">
            <v>AR B1113/2</v>
          </cell>
          <cell r="B358">
            <v>556</v>
          </cell>
          <cell r="C358">
            <v>3.5</v>
          </cell>
          <cell r="D358">
            <v>0</v>
          </cell>
          <cell r="E358">
            <v>2.0719200887902334</v>
          </cell>
          <cell r="F358">
            <v>1.7669153137340934</v>
          </cell>
          <cell r="G358">
            <v>0</v>
          </cell>
          <cell r="H358">
            <v>0</v>
          </cell>
          <cell r="I358">
            <v>17</v>
          </cell>
          <cell r="J358">
            <v>43</v>
          </cell>
          <cell r="K358">
            <v>0</v>
          </cell>
          <cell r="L358">
            <v>0</v>
          </cell>
          <cell r="M358">
            <v>176.11320754716982</v>
          </cell>
          <cell r="N358">
            <v>379.88679245283009</v>
          </cell>
          <cell r="O358">
            <v>0</v>
          </cell>
          <cell r="P358" t="str">
            <v>Year 3</v>
          </cell>
          <cell r="Q358">
            <v>379.88679245283009</v>
          </cell>
        </row>
        <row r="359">
          <cell r="A359" t="str">
            <v>AR B1508/1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 t="str">
            <v>n/a</v>
          </cell>
          <cell r="Q359">
            <v>0</v>
          </cell>
        </row>
        <row r="360">
          <cell r="A360" t="str">
            <v>AR B1508/2</v>
          </cell>
          <cell r="B360">
            <v>480</v>
          </cell>
          <cell r="C360">
            <v>20.380952380952383</v>
          </cell>
          <cell r="D360">
            <v>0</v>
          </cell>
          <cell r="E360">
            <v>16</v>
          </cell>
          <cell r="F360">
            <v>0</v>
          </cell>
          <cell r="G360">
            <v>0</v>
          </cell>
          <cell r="H360">
            <v>0</v>
          </cell>
          <cell r="I360">
            <v>6</v>
          </cell>
          <cell r="J360">
            <v>0</v>
          </cell>
          <cell r="K360">
            <v>0</v>
          </cell>
          <cell r="L360">
            <v>0</v>
          </cell>
          <cell r="M360">
            <v>480</v>
          </cell>
          <cell r="N360">
            <v>0</v>
          </cell>
          <cell r="O360">
            <v>0</v>
          </cell>
          <cell r="P360" t="str">
            <v>Year 2</v>
          </cell>
          <cell r="Q360">
            <v>480</v>
          </cell>
        </row>
      </sheetData>
      <sheetData sheetId="22"/>
      <sheetData sheetId="23"/>
      <sheetData sheetId="24"/>
      <sheetData sheetId="25"/>
      <sheetData sheetId="26">
        <row r="8">
          <cell r="N8" t="str">
            <v>Access Route (Full List)</v>
          </cell>
          <cell r="O8" t="str">
            <v>Baseline AADTs (ATC Data)</v>
          </cell>
          <cell r="P8">
            <v>0</v>
          </cell>
          <cell r="Q8">
            <v>0</v>
          </cell>
          <cell r="R8">
            <v>0</v>
          </cell>
          <cell r="S8" t="str">
            <v>Baseline AADTs (MTC Data)</v>
          </cell>
          <cell r="T8">
            <v>0</v>
          </cell>
          <cell r="U8">
            <v>0</v>
          </cell>
          <cell r="V8">
            <v>0</v>
          </cell>
          <cell r="W8" t="str">
            <v>FINAL DATA</v>
          </cell>
          <cell r="X8">
            <v>0</v>
          </cell>
        </row>
        <row r="9">
          <cell r="N9">
            <v>0</v>
          </cell>
          <cell r="O9" t="str">
            <v>LVs</v>
          </cell>
          <cell r="P9" t="str">
            <v>OGV1</v>
          </cell>
          <cell r="Q9" t="str">
            <v>OGV2</v>
          </cell>
          <cell r="R9" t="str">
            <v>HVs (OGV 1+ OGV2)</v>
          </cell>
          <cell r="S9" t="str">
            <v>LVs</v>
          </cell>
          <cell r="T9" t="str">
            <v>OGV1</v>
          </cell>
          <cell r="U9" t="str">
            <v>OGV2</v>
          </cell>
          <cell r="V9" t="str">
            <v>HVs (OGV 1+ OGV2)</v>
          </cell>
          <cell r="W9" t="str">
            <v>HVs</v>
          </cell>
          <cell r="X9" t="str">
            <v>LVs</v>
          </cell>
        </row>
        <row r="10">
          <cell r="N10" t="str">
            <v>AR 1</v>
          </cell>
          <cell r="O10">
            <v>773</v>
          </cell>
          <cell r="P10">
            <v>72</v>
          </cell>
          <cell r="Q10">
            <v>3</v>
          </cell>
          <cell r="R10">
            <v>75</v>
          </cell>
          <cell r="S10">
            <v>902</v>
          </cell>
          <cell r="T10">
            <v>26</v>
          </cell>
          <cell r="U10">
            <v>14</v>
          </cell>
          <cell r="V10">
            <v>40</v>
          </cell>
          <cell r="W10">
            <v>75</v>
          </cell>
          <cell r="X10">
            <v>773</v>
          </cell>
        </row>
        <row r="11">
          <cell r="N11" t="str">
            <v>AR 2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1077</v>
          </cell>
          <cell r="T11">
            <v>76</v>
          </cell>
          <cell r="U11">
            <v>12</v>
          </cell>
          <cell r="V11">
            <v>88</v>
          </cell>
          <cell r="W11">
            <v>88</v>
          </cell>
          <cell r="X11">
            <v>1077</v>
          </cell>
        </row>
        <row r="12">
          <cell r="N12" t="str">
            <v>AR 3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594</v>
          </cell>
          <cell r="T12">
            <v>24</v>
          </cell>
          <cell r="U12">
            <v>0</v>
          </cell>
          <cell r="V12">
            <v>24</v>
          </cell>
          <cell r="W12">
            <v>24</v>
          </cell>
          <cell r="X12">
            <v>594</v>
          </cell>
        </row>
        <row r="13">
          <cell r="N13" t="str">
            <v>AR 4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10500</v>
          </cell>
          <cell r="T13">
            <v>279</v>
          </cell>
          <cell r="U13">
            <v>11</v>
          </cell>
          <cell r="V13">
            <v>0</v>
          </cell>
          <cell r="W13">
            <v>0</v>
          </cell>
          <cell r="X13">
            <v>0</v>
          </cell>
        </row>
        <row r="14">
          <cell r="N14" t="str">
            <v>AR 5</v>
          </cell>
          <cell r="O14">
            <v>414</v>
          </cell>
          <cell r="P14">
            <v>62</v>
          </cell>
          <cell r="Q14">
            <v>1</v>
          </cell>
          <cell r="R14">
            <v>63</v>
          </cell>
          <cell r="S14">
            <v>576</v>
          </cell>
          <cell r="T14">
            <v>46</v>
          </cell>
          <cell r="U14">
            <v>8</v>
          </cell>
          <cell r="V14">
            <v>54</v>
          </cell>
          <cell r="W14">
            <v>63</v>
          </cell>
          <cell r="X14">
            <v>414</v>
          </cell>
        </row>
        <row r="15">
          <cell r="N15" t="str">
            <v>AR 6</v>
          </cell>
          <cell r="O15">
            <v>1969</v>
          </cell>
          <cell r="P15">
            <v>144</v>
          </cell>
          <cell r="Q15">
            <v>5</v>
          </cell>
          <cell r="R15">
            <v>149</v>
          </cell>
          <cell r="S15">
            <v>203</v>
          </cell>
          <cell r="T15">
            <v>58</v>
          </cell>
          <cell r="U15">
            <v>3</v>
          </cell>
          <cell r="V15">
            <v>61</v>
          </cell>
          <cell r="W15">
            <v>149</v>
          </cell>
          <cell r="X15">
            <v>1969</v>
          </cell>
        </row>
        <row r="16">
          <cell r="N16" t="str">
            <v>AR 7</v>
          </cell>
          <cell r="O16">
            <v>679</v>
          </cell>
          <cell r="P16">
            <v>65</v>
          </cell>
          <cell r="Q16">
            <v>2</v>
          </cell>
          <cell r="R16">
            <v>67</v>
          </cell>
          <cell r="S16">
            <v>622</v>
          </cell>
          <cell r="T16">
            <v>26</v>
          </cell>
          <cell r="U16">
            <v>7</v>
          </cell>
          <cell r="V16">
            <v>33</v>
          </cell>
          <cell r="W16">
            <v>67</v>
          </cell>
          <cell r="X16">
            <v>679</v>
          </cell>
        </row>
        <row r="17">
          <cell r="N17" t="str">
            <v>AR 8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437</v>
          </cell>
          <cell r="T17">
            <v>21</v>
          </cell>
          <cell r="U17">
            <v>0</v>
          </cell>
          <cell r="V17">
            <v>21</v>
          </cell>
          <cell r="W17">
            <v>21</v>
          </cell>
          <cell r="X17">
            <v>437</v>
          </cell>
        </row>
        <row r="18">
          <cell r="N18" t="str">
            <v>AR 9</v>
          </cell>
          <cell r="O18">
            <v>446</v>
          </cell>
          <cell r="P18">
            <v>50</v>
          </cell>
          <cell r="Q18">
            <v>2</v>
          </cell>
          <cell r="R18">
            <v>52</v>
          </cell>
          <cell r="S18">
            <v>516</v>
          </cell>
          <cell r="T18">
            <v>24</v>
          </cell>
          <cell r="U18">
            <v>1</v>
          </cell>
          <cell r="V18">
            <v>25</v>
          </cell>
          <cell r="W18">
            <v>52</v>
          </cell>
          <cell r="X18">
            <v>446</v>
          </cell>
        </row>
        <row r="19">
          <cell r="N19" t="str">
            <v>AR 10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205</v>
          </cell>
          <cell r="T19">
            <v>9</v>
          </cell>
          <cell r="U19">
            <v>0</v>
          </cell>
          <cell r="V19">
            <v>9</v>
          </cell>
          <cell r="W19">
            <v>9</v>
          </cell>
          <cell r="X19">
            <v>205</v>
          </cell>
        </row>
        <row r="20">
          <cell r="N20" t="str">
            <v>AR 11</v>
          </cell>
          <cell r="O20">
            <v>279</v>
          </cell>
          <cell r="P20">
            <v>95</v>
          </cell>
          <cell r="Q20">
            <v>91</v>
          </cell>
          <cell r="R20">
            <v>186</v>
          </cell>
          <cell r="S20">
            <v>222</v>
          </cell>
          <cell r="T20">
            <v>38</v>
          </cell>
          <cell r="U20">
            <v>54</v>
          </cell>
          <cell r="V20">
            <v>92</v>
          </cell>
          <cell r="W20">
            <v>186</v>
          </cell>
          <cell r="X20">
            <v>279</v>
          </cell>
        </row>
        <row r="21">
          <cell r="N21" t="str">
            <v>AR 12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N22" t="str">
            <v>AR 13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83</v>
          </cell>
          <cell r="T22">
            <v>5</v>
          </cell>
          <cell r="U22">
            <v>0</v>
          </cell>
          <cell r="V22">
            <v>5</v>
          </cell>
          <cell r="W22">
            <v>5</v>
          </cell>
          <cell r="X22">
            <v>83</v>
          </cell>
        </row>
        <row r="23">
          <cell r="N23" t="str">
            <v>AR 14</v>
          </cell>
          <cell r="O23">
            <v>698</v>
          </cell>
          <cell r="P23">
            <v>51</v>
          </cell>
          <cell r="Q23">
            <v>6</v>
          </cell>
          <cell r="R23">
            <v>57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57</v>
          </cell>
          <cell r="X23">
            <v>698</v>
          </cell>
        </row>
        <row r="24">
          <cell r="N24" t="str">
            <v>AR 15</v>
          </cell>
          <cell r="O24">
            <v>3691</v>
          </cell>
          <cell r="P24">
            <v>269</v>
          </cell>
          <cell r="Q24">
            <v>13</v>
          </cell>
          <cell r="R24">
            <v>282</v>
          </cell>
          <cell r="S24">
            <v>3840</v>
          </cell>
          <cell r="T24">
            <v>159</v>
          </cell>
          <cell r="U24">
            <v>11</v>
          </cell>
          <cell r="V24">
            <v>170</v>
          </cell>
          <cell r="W24">
            <v>282</v>
          </cell>
          <cell r="X24">
            <v>3691</v>
          </cell>
        </row>
        <row r="25">
          <cell r="N25" t="str">
            <v>AR 16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4316</v>
          </cell>
          <cell r="T25">
            <v>122</v>
          </cell>
          <cell r="U25">
            <v>14</v>
          </cell>
          <cell r="V25">
            <v>136</v>
          </cell>
          <cell r="W25">
            <v>136</v>
          </cell>
          <cell r="X25">
            <v>4316</v>
          </cell>
        </row>
        <row r="26">
          <cell r="N26" t="str">
            <v>AR 17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2687</v>
          </cell>
          <cell r="T26">
            <v>92</v>
          </cell>
          <cell r="U26">
            <v>22</v>
          </cell>
          <cell r="V26">
            <v>114</v>
          </cell>
          <cell r="W26">
            <v>114</v>
          </cell>
          <cell r="X26">
            <v>2687</v>
          </cell>
        </row>
        <row r="27">
          <cell r="N27" t="str">
            <v>AR 18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404</v>
          </cell>
          <cell r="T27">
            <v>22</v>
          </cell>
          <cell r="U27">
            <v>4</v>
          </cell>
          <cell r="V27">
            <v>26</v>
          </cell>
          <cell r="W27">
            <v>26</v>
          </cell>
          <cell r="X27">
            <v>404</v>
          </cell>
        </row>
        <row r="28">
          <cell r="N28" t="str">
            <v>AR 19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2368</v>
          </cell>
          <cell r="T28">
            <v>75</v>
          </cell>
          <cell r="U28">
            <v>18</v>
          </cell>
          <cell r="V28">
            <v>93</v>
          </cell>
          <cell r="W28">
            <v>93</v>
          </cell>
          <cell r="X28">
            <v>2368</v>
          </cell>
        </row>
        <row r="29">
          <cell r="N29" t="str">
            <v>AR 20</v>
          </cell>
          <cell r="O29">
            <v>2926</v>
          </cell>
          <cell r="P29">
            <v>192</v>
          </cell>
          <cell r="Q29">
            <v>24</v>
          </cell>
          <cell r="R29">
            <v>216</v>
          </cell>
          <cell r="S29">
            <v>2610</v>
          </cell>
          <cell r="T29">
            <v>99</v>
          </cell>
          <cell r="U29">
            <v>30</v>
          </cell>
          <cell r="V29">
            <v>129</v>
          </cell>
          <cell r="W29">
            <v>216</v>
          </cell>
          <cell r="X29">
            <v>2926</v>
          </cell>
        </row>
        <row r="30">
          <cell r="N30" t="str">
            <v>AR 21</v>
          </cell>
          <cell r="O30">
            <v>1755</v>
          </cell>
          <cell r="P30">
            <v>107</v>
          </cell>
          <cell r="Q30">
            <v>6</v>
          </cell>
          <cell r="R30">
            <v>113</v>
          </cell>
          <cell r="S30">
            <v>1888</v>
          </cell>
          <cell r="T30">
            <v>63</v>
          </cell>
          <cell r="U30">
            <v>3</v>
          </cell>
          <cell r="V30">
            <v>66</v>
          </cell>
          <cell r="W30">
            <v>113</v>
          </cell>
          <cell r="X30">
            <v>1755</v>
          </cell>
        </row>
        <row r="31">
          <cell r="N31" t="str">
            <v>AR 22</v>
          </cell>
          <cell r="O31">
            <v>630</v>
          </cell>
          <cell r="P31">
            <v>47</v>
          </cell>
          <cell r="Q31">
            <v>2</v>
          </cell>
          <cell r="R31">
            <v>49</v>
          </cell>
          <cell r="S31">
            <v>634</v>
          </cell>
          <cell r="T31">
            <v>24</v>
          </cell>
          <cell r="U31">
            <v>1</v>
          </cell>
          <cell r="V31">
            <v>25</v>
          </cell>
          <cell r="W31">
            <v>49</v>
          </cell>
          <cell r="X31">
            <v>630</v>
          </cell>
        </row>
        <row r="32">
          <cell r="N32" t="str">
            <v>AR 23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N33" t="str">
            <v>AR A1017/1</v>
          </cell>
          <cell r="O33">
            <v>8422</v>
          </cell>
          <cell r="P33">
            <v>845</v>
          </cell>
          <cell r="Q33">
            <v>95</v>
          </cell>
          <cell r="R33">
            <v>940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940</v>
          </cell>
          <cell r="X33">
            <v>8422</v>
          </cell>
        </row>
        <row r="34">
          <cell r="N34" t="str">
            <v>AR A1017/2</v>
          </cell>
          <cell r="O34">
            <v>8396</v>
          </cell>
          <cell r="P34">
            <v>770</v>
          </cell>
          <cell r="Q34">
            <v>95</v>
          </cell>
          <cell r="R34">
            <v>865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865</v>
          </cell>
          <cell r="X34">
            <v>8396</v>
          </cell>
        </row>
        <row r="35">
          <cell r="N35" t="str">
            <v>AR A1017/3</v>
          </cell>
          <cell r="O35">
            <v>2971</v>
          </cell>
          <cell r="P35">
            <v>221</v>
          </cell>
          <cell r="Q35">
            <v>14</v>
          </cell>
          <cell r="R35">
            <v>235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235</v>
          </cell>
          <cell r="X35">
            <v>2971</v>
          </cell>
        </row>
        <row r="36">
          <cell r="N36" t="str">
            <v>AR A1071/1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6558</v>
          </cell>
          <cell r="T36">
            <v>542</v>
          </cell>
          <cell r="U36">
            <v>103</v>
          </cell>
          <cell r="V36">
            <v>645</v>
          </cell>
          <cell r="W36">
            <v>645</v>
          </cell>
          <cell r="X36">
            <v>6558</v>
          </cell>
        </row>
        <row r="37">
          <cell r="N37" t="str">
            <v>AR A1071/2</v>
          </cell>
          <cell r="O37">
            <v>6744</v>
          </cell>
          <cell r="P37">
            <v>733</v>
          </cell>
          <cell r="Q37">
            <v>115</v>
          </cell>
          <cell r="R37">
            <v>848</v>
          </cell>
          <cell r="S37">
            <v>6837</v>
          </cell>
          <cell r="T37">
            <v>544</v>
          </cell>
          <cell r="U37">
            <v>105</v>
          </cell>
          <cell r="V37">
            <v>649</v>
          </cell>
          <cell r="W37">
            <v>848</v>
          </cell>
          <cell r="X37">
            <v>6744</v>
          </cell>
        </row>
        <row r="38">
          <cell r="N38" t="str">
            <v>AR A1071/3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7462</v>
          </cell>
          <cell r="T38">
            <v>548</v>
          </cell>
          <cell r="U38">
            <v>128</v>
          </cell>
          <cell r="V38">
            <v>676</v>
          </cell>
          <cell r="W38">
            <v>676</v>
          </cell>
          <cell r="X38">
            <v>7462</v>
          </cell>
        </row>
        <row r="39">
          <cell r="N39" t="str">
            <v>AR A1071/4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6845</v>
          </cell>
          <cell r="T39">
            <v>538</v>
          </cell>
          <cell r="U39">
            <v>241</v>
          </cell>
          <cell r="V39">
            <v>779</v>
          </cell>
          <cell r="W39">
            <v>779</v>
          </cell>
          <cell r="X39">
            <v>6845</v>
          </cell>
        </row>
        <row r="40">
          <cell r="N40" t="str">
            <v>AR A1071/5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8160</v>
          </cell>
          <cell r="T40">
            <v>555</v>
          </cell>
          <cell r="U40">
            <v>276</v>
          </cell>
          <cell r="V40">
            <v>831</v>
          </cell>
          <cell r="W40">
            <v>831</v>
          </cell>
          <cell r="X40">
            <v>8160</v>
          </cell>
        </row>
        <row r="41">
          <cell r="N41" t="str">
            <v>AR A1071/6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</row>
        <row r="42">
          <cell r="N42" t="str">
            <v>AR A1071/7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</row>
        <row r="43">
          <cell r="N43" t="str">
            <v>AR A1071/8</v>
          </cell>
          <cell r="O43">
            <v>9525</v>
          </cell>
          <cell r="P43">
            <v>741</v>
          </cell>
          <cell r="Q43">
            <v>210</v>
          </cell>
          <cell r="R43">
            <v>951</v>
          </cell>
          <cell r="S43">
            <v>8947</v>
          </cell>
          <cell r="T43">
            <v>625</v>
          </cell>
          <cell r="U43">
            <v>395</v>
          </cell>
          <cell r="V43">
            <v>1020</v>
          </cell>
          <cell r="W43">
            <v>951</v>
          </cell>
          <cell r="X43">
            <v>9525</v>
          </cell>
        </row>
        <row r="44">
          <cell r="N44" t="str">
            <v>AR A1071/9</v>
          </cell>
          <cell r="O44">
            <v>8944</v>
          </cell>
          <cell r="P44">
            <v>818</v>
          </cell>
          <cell r="Q44">
            <v>290</v>
          </cell>
          <cell r="R44">
            <v>1108</v>
          </cell>
          <cell r="S44">
            <v>11748</v>
          </cell>
          <cell r="T44">
            <v>708</v>
          </cell>
          <cell r="U44">
            <v>417</v>
          </cell>
          <cell r="V44">
            <v>1125</v>
          </cell>
          <cell r="W44">
            <v>1108</v>
          </cell>
          <cell r="X44">
            <v>8944</v>
          </cell>
        </row>
        <row r="45">
          <cell r="N45" t="str">
            <v>AR A1071/10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11499</v>
          </cell>
          <cell r="T45">
            <v>1135</v>
          </cell>
          <cell r="U45">
            <v>426</v>
          </cell>
          <cell r="V45">
            <v>1561</v>
          </cell>
          <cell r="W45">
            <v>1561</v>
          </cell>
          <cell r="X45">
            <v>11499</v>
          </cell>
        </row>
        <row r="46">
          <cell r="N46" t="str">
            <v>AR A1124/1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10485</v>
          </cell>
          <cell r="T46">
            <v>584</v>
          </cell>
          <cell r="U46">
            <v>83</v>
          </cell>
          <cell r="V46">
            <v>667</v>
          </cell>
          <cell r="W46">
            <v>667</v>
          </cell>
          <cell r="X46">
            <v>10485</v>
          </cell>
        </row>
        <row r="47">
          <cell r="N47" t="str">
            <v>AR A120/1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</row>
        <row r="48">
          <cell r="N48" t="str">
            <v>AR A120/2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</row>
        <row r="49">
          <cell r="N49" t="str">
            <v>AR A120/3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</row>
        <row r="50">
          <cell r="N50" t="str">
            <v>AR A1214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18069</v>
          </cell>
          <cell r="T50">
            <v>2814</v>
          </cell>
          <cell r="U50">
            <v>714</v>
          </cell>
          <cell r="V50">
            <v>0</v>
          </cell>
          <cell r="W50">
            <v>0</v>
          </cell>
          <cell r="X50">
            <v>0</v>
          </cell>
        </row>
        <row r="51">
          <cell r="N51" t="str">
            <v>AR A131</v>
          </cell>
          <cell r="O51">
            <v>21927</v>
          </cell>
          <cell r="P51">
            <v>1602</v>
          </cell>
          <cell r="Q51">
            <v>282</v>
          </cell>
          <cell r="R51">
            <v>1884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1884</v>
          </cell>
          <cell r="X51">
            <v>0</v>
          </cell>
        </row>
        <row r="52">
          <cell r="N52" t="str">
            <v>AR A131/0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19015</v>
          </cell>
          <cell r="T52">
            <v>1118</v>
          </cell>
          <cell r="U52">
            <v>242</v>
          </cell>
          <cell r="V52">
            <v>1360</v>
          </cell>
          <cell r="W52">
            <v>1360</v>
          </cell>
          <cell r="X52">
            <v>0</v>
          </cell>
        </row>
        <row r="53">
          <cell r="N53" t="str">
            <v>AR A131/1</v>
          </cell>
          <cell r="O53">
            <v>11263</v>
          </cell>
          <cell r="P53">
            <v>1041</v>
          </cell>
          <cell r="Q53">
            <v>137</v>
          </cell>
          <cell r="R53">
            <v>1178</v>
          </cell>
          <cell r="S53">
            <v>9617</v>
          </cell>
          <cell r="T53">
            <v>514</v>
          </cell>
          <cell r="U53">
            <v>208</v>
          </cell>
          <cell r="V53">
            <v>722</v>
          </cell>
          <cell r="W53">
            <v>1178</v>
          </cell>
          <cell r="X53">
            <v>0</v>
          </cell>
        </row>
        <row r="54">
          <cell r="N54" t="str">
            <v>AR A131/2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6924</v>
          </cell>
          <cell r="T54">
            <v>384</v>
          </cell>
          <cell r="U54">
            <v>204</v>
          </cell>
          <cell r="V54">
            <v>588</v>
          </cell>
          <cell r="W54">
            <v>588</v>
          </cell>
          <cell r="X54">
            <v>6924</v>
          </cell>
        </row>
        <row r="55">
          <cell r="N55" t="str">
            <v>AR A131/3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7388</v>
          </cell>
          <cell r="T55">
            <v>442</v>
          </cell>
          <cell r="U55">
            <v>196</v>
          </cell>
          <cell r="V55">
            <v>638</v>
          </cell>
          <cell r="W55">
            <v>638</v>
          </cell>
          <cell r="X55">
            <v>7388</v>
          </cell>
        </row>
        <row r="56">
          <cell r="N56" t="str">
            <v>AR A131/4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</row>
        <row r="57">
          <cell r="N57" t="str">
            <v>AR A131/5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</row>
        <row r="58">
          <cell r="N58" t="str">
            <v>AR A131/6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</row>
        <row r="59">
          <cell r="N59" t="str">
            <v>AR A131/7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</row>
        <row r="60">
          <cell r="N60" t="str">
            <v>AR A131/7a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</row>
        <row r="61">
          <cell r="N61" t="str">
            <v>AR A131/8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12283</v>
          </cell>
          <cell r="T61">
            <v>538</v>
          </cell>
          <cell r="U61">
            <v>101</v>
          </cell>
          <cell r="V61">
            <v>639</v>
          </cell>
          <cell r="W61">
            <v>639</v>
          </cell>
          <cell r="X61">
            <v>12283</v>
          </cell>
        </row>
        <row r="62">
          <cell r="N62" t="str">
            <v>AR A131/9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</row>
        <row r="63">
          <cell r="N63" t="str">
            <v>AR A134/1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</row>
        <row r="64">
          <cell r="N64" t="str">
            <v>AR A134/2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18123</v>
          </cell>
          <cell r="T64">
            <v>860</v>
          </cell>
          <cell r="U64">
            <v>271</v>
          </cell>
          <cell r="V64">
            <v>1131</v>
          </cell>
          <cell r="W64">
            <v>1131</v>
          </cell>
          <cell r="X64">
            <v>18123</v>
          </cell>
        </row>
        <row r="65">
          <cell r="N65" t="str">
            <v>AR A134/3</v>
          </cell>
          <cell r="O65">
            <v>11425</v>
          </cell>
          <cell r="P65">
            <v>838</v>
          </cell>
          <cell r="Q65">
            <v>153</v>
          </cell>
          <cell r="R65">
            <v>991</v>
          </cell>
          <cell r="S65">
            <v>13680</v>
          </cell>
          <cell r="T65">
            <v>793</v>
          </cell>
          <cell r="U65">
            <v>229</v>
          </cell>
          <cell r="V65">
            <v>1022</v>
          </cell>
          <cell r="W65">
            <v>991</v>
          </cell>
          <cell r="X65">
            <v>11425</v>
          </cell>
        </row>
        <row r="66">
          <cell r="N66" t="str">
            <v>AR A134/4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9239</v>
          </cell>
          <cell r="T66">
            <v>473</v>
          </cell>
          <cell r="U66">
            <v>158</v>
          </cell>
          <cell r="V66">
            <v>631</v>
          </cell>
          <cell r="W66">
            <v>631</v>
          </cell>
          <cell r="X66">
            <v>9239</v>
          </cell>
        </row>
        <row r="67">
          <cell r="N67" t="str">
            <v>AR A134/5</v>
          </cell>
          <cell r="O67">
            <v>8411</v>
          </cell>
          <cell r="P67">
            <v>799</v>
          </cell>
          <cell r="Q67">
            <v>140</v>
          </cell>
          <cell r="R67">
            <v>939</v>
          </cell>
          <cell r="S67">
            <v>9098</v>
          </cell>
          <cell r="T67">
            <v>442</v>
          </cell>
          <cell r="U67">
            <v>162</v>
          </cell>
          <cell r="V67">
            <v>604</v>
          </cell>
          <cell r="W67">
            <v>939</v>
          </cell>
          <cell r="X67">
            <v>8411</v>
          </cell>
        </row>
        <row r="68">
          <cell r="N68" t="str">
            <v>AR A134/6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8417</v>
          </cell>
          <cell r="T68">
            <v>367</v>
          </cell>
          <cell r="U68">
            <v>112</v>
          </cell>
          <cell r="V68">
            <v>479</v>
          </cell>
          <cell r="W68">
            <v>479</v>
          </cell>
          <cell r="X68">
            <v>8417</v>
          </cell>
        </row>
        <row r="69">
          <cell r="N69" t="str">
            <v>AR A14/1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</row>
        <row r="70">
          <cell r="N70" t="str">
            <v>AR A14/2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</row>
        <row r="71">
          <cell r="N71" t="str">
            <v>AR A14/3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</row>
        <row r="72">
          <cell r="N72" t="str">
            <v>AR A14/4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</row>
        <row r="73">
          <cell r="N73" t="str">
            <v>AR A14/5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</row>
        <row r="74">
          <cell r="N74" t="str">
            <v>AR B1018</v>
          </cell>
          <cell r="O74">
            <v>15963</v>
          </cell>
          <cell r="P74">
            <v>1375</v>
          </cell>
          <cell r="Q74">
            <v>287</v>
          </cell>
          <cell r="R74">
            <v>1662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1662</v>
          </cell>
          <cell r="X74">
            <v>15963</v>
          </cell>
        </row>
        <row r="75">
          <cell r="N75" t="str">
            <v>AR B1068/1</v>
          </cell>
          <cell r="O75">
            <v>3534</v>
          </cell>
          <cell r="P75">
            <v>225</v>
          </cell>
          <cell r="Q75">
            <v>17</v>
          </cell>
          <cell r="R75">
            <v>242</v>
          </cell>
          <cell r="S75">
            <v>3681</v>
          </cell>
          <cell r="T75">
            <v>124</v>
          </cell>
          <cell r="U75">
            <v>55</v>
          </cell>
          <cell r="V75">
            <v>179</v>
          </cell>
          <cell r="W75">
            <v>242</v>
          </cell>
          <cell r="X75">
            <v>3534</v>
          </cell>
        </row>
        <row r="76">
          <cell r="N76" t="str">
            <v>AR B1070/1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</row>
        <row r="77">
          <cell r="N77" t="str">
            <v>AR B1070/2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</row>
        <row r="78">
          <cell r="N78" t="str">
            <v>AR B1070/3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5839</v>
          </cell>
          <cell r="T78">
            <v>151</v>
          </cell>
          <cell r="U78">
            <v>17</v>
          </cell>
          <cell r="V78">
            <v>168</v>
          </cell>
          <cell r="W78">
            <v>168</v>
          </cell>
          <cell r="X78">
            <v>5839</v>
          </cell>
        </row>
        <row r="79">
          <cell r="N79" t="str">
            <v>AR B1070/4</v>
          </cell>
          <cell r="O79">
            <v>3805</v>
          </cell>
          <cell r="P79">
            <v>290</v>
          </cell>
          <cell r="Q79">
            <v>8</v>
          </cell>
          <cell r="R79">
            <v>298</v>
          </cell>
          <cell r="S79">
            <v>4609</v>
          </cell>
          <cell r="T79">
            <v>133</v>
          </cell>
          <cell r="U79">
            <v>5</v>
          </cell>
          <cell r="V79">
            <v>138</v>
          </cell>
          <cell r="W79">
            <v>298</v>
          </cell>
          <cell r="X79">
            <v>3805</v>
          </cell>
        </row>
        <row r="80">
          <cell r="N80" t="str">
            <v>AR B1070/5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4100</v>
          </cell>
          <cell r="T80">
            <v>117</v>
          </cell>
          <cell r="U80">
            <v>5</v>
          </cell>
          <cell r="V80">
            <v>122</v>
          </cell>
          <cell r="W80">
            <v>122</v>
          </cell>
          <cell r="X80">
            <v>4100</v>
          </cell>
        </row>
        <row r="81">
          <cell r="N81" t="str">
            <v>AR B1113/1</v>
          </cell>
          <cell r="O81">
            <v>5782</v>
          </cell>
          <cell r="P81">
            <v>480</v>
          </cell>
          <cell r="Q81">
            <v>48</v>
          </cell>
          <cell r="R81">
            <v>528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528</v>
          </cell>
          <cell r="X81">
            <v>5782</v>
          </cell>
        </row>
        <row r="82">
          <cell r="N82" t="str">
            <v>AR B1113/2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</row>
        <row r="83">
          <cell r="N83" t="str">
            <v>AR B1508/1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</row>
        <row r="84">
          <cell r="N84" t="str">
            <v>AR B1508/2</v>
          </cell>
          <cell r="O84">
            <v>4032</v>
          </cell>
          <cell r="P84">
            <v>308</v>
          </cell>
          <cell r="Q84">
            <v>22</v>
          </cell>
          <cell r="R84">
            <v>330</v>
          </cell>
          <cell r="S84">
            <v>3985</v>
          </cell>
          <cell r="T84">
            <v>154</v>
          </cell>
          <cell r="U84">
            <v>18</v>
          </cell>
          <cell r="V84">
            <v>172</v>
          </cell>
          <cell r="W84">
            <v>330</v>
          </cell>
          <cell r="X84">
            <v>4032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. Ext Sum"/>
      <sheetName val="A1 Ext Block M S"/>
      <sheetName val="A2 Ext Z3"/>
      <sheetName val="A3 Ext Z4 S"/>
      <sheetName val="A4 Ext Z6 S"/>
      <sheetName val="A5 Ext FM Zone"/>
      <sheetName val="A6 Ext Z6 E"/>
      <sheetName val="A7 Ext Z4 N"/>
      <sheetName val="A8 Z7 N Site"/>
      <sheetName val="B. Drain Sum"/>
      <sheetName val="B1 Dr Block M S"/>
      <sheetName val="B2 Dr Z3"/>
      <sheetName val="B3 Dr Z4 S"/>
      <sheetName val="B4 Dr Z6 S"/>
      <sheetName val="B5 Dr FM"/>
      <sheetName val="B6 Dr Z6 E"/>
      <sheetName val="B7 Dr Z4 N"/>
      <sheetName val="B8 Z7 N"/>
      <sheetName val="C. BWIC Services"/>
      <sheetName val="D. Gabion Wal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55">
          <cell r="F355">
            <v>0</v>
          </cell>
        </row>
      </sheetData>
      <sheetData sheetId="20">
        <row r="36">
          <cell r="F36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Details"/>
      <sheetName val="KeyData"/>
      <sheetName val="CostTableMaterials"/>
      <sheetName val="Variables"/>
      <sheetName val="Accommodation &amp; Welfare"/>
      <sheetName val="External Master"/>
      <sheetName val="Internal Master"/>
      <sheetName val="ProjectSpecificPlantCosts"/>
      <sheetName val="CostTablePeople"/>
      <sheetName val="UnitCostAnalysis"/>
      <sheetName val="ActivityScheduleStructure"/>
      <sheetName val="SFRates"/>
      <sheetName val="CostsSummary"/>
      <sheetName val="CostsSummaryTemplate"/>
      <sheetName val="NGUnitCostSummary"/>
      <sheetName val="UnitCostData"/>
      <sheetName val="NGUnitCosts"/>
      <sheetName val="CostingsSheet"/>
      <sheetName val="CostAssurance"/>
      <sheetName val="CACodes"/>
      <sheetName val="ActivityScheduleSummary"/>
      <sheetName val="1PMSummary"/>
      <sheetName val="2DesignSummary"/>
      <sheetName val="3MaterialsSummary"/>
      <sheetName val="4InstallationSummary"/>
      <sheetName val="5RiskSummary"/>
      <sheetName val="6NGCostsSummary"/>
      <sheetName val="7ProvisionalCosts"/>
      <sheetName val="8IP2-3Costs"/>
      <sheetName val="L2Template"/>
      <sheetName val="1.1"/>
      <sheetName val="1.11"/>
      <sheetName val="1.12"/>
      <sheetName val="1.125"/>
      <sheetName val="1.13"/>
      <sheetName val="1.14"/>
      <sheetName val="1.15"/>
      <sheetName val="1.16"/>
      <sheetName val="1.17"/>
      <sheetName val="1.18"/>
      <sheetName val="1.2"/>
      <sheetName val="1.3"/>
      <sheetName val="1.4"/>
      <sheetName val="1.5"/>
      <sheetName val="1.6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3.1"/>
      <sheetName val="3.12"/>
      <sheetName val="3.14"/>
      <sheetName val="3.16"/>
      <sheetName val="3.17"/>
      <sheetName val="3.2"/>
      <sheetName val="3.3"/>
      <sheetName val="3.4"/>
      <sheetName val="3.45"/>
      <sheetName val="3.5"/>
      <sheetName val="3.54"/>
      <sheetName val="3.56"/>
      <sheetName val="3.58"/>
      <sheetName val="3.9"/>
      <sheetName val="4.1"/>
      <sheetName val="4.15"/>
      <sheetName val="4.2"/>
      <sheetName val="4.22"/>
      <sheetName val="4.24"/>
      <sheetName val="4.241"/>
      <sheetName val="4.242"/>
      <sheetName val="4.26"/>
      <sheetName val="4.27"/>
      <sheetName val="4.3"/>
      <sheetName val="4.301"/>
      <sheetName val="4.311"/>
      <sheetName val="4.4"/>
      <sheetName val="4.5"/>
      <sheetName val="4.501"/>
      <sheetName val="4.511"/>
      <sheetName val="4.55"/>
      <sheetName val="4.551"/>
      <sheetName val="4.552"/>
      <sheetName val="4.553"/>
      <sheetName val="4.554"/>
      <sheetName val="4.561"/>
      <sheetName val="4.562"/>
      <sheetName val="4.563"/>
      <sheetName val="4.564"/>
      <sheetName val="4.6"/>
      <sheetName val="4.601"/>
      <sheetName val="4.602"/>
      <sheetName val="4.611"/>
      <sheetName val="4.612"/>
      <sheetName val="4.64"/>
      <sheetName val="4.66"/>
      <sheetName val="4.68"/>
      <sheetName val="4.7"/>
      <sheetName val="4.701"/>
      <sheetName val="4.711"/>
      <sheetName val="4.8"/>
      <sheetName val="4.84"/>
      <sheetName val="4.841"/>
      <sheetName val="4.851"/>
      <sheetName val="4.88"/>
      <sheetName val="Test &amp; Commissioning"/>
      <sheetName val="Holidays"/>
      <sheetName val="SiteCosts"/>
      <sheetName val="Resource Plan"/>
      <sheetName val="CAWorkingDays"/>
      <sheetName val="Resource Plan Var."/>
      <sheetName val="FeeTable"/>
      <sheetName val="SheetList"/>
      <sheetName val="LineCosts"/>
      <sheetName val="SFTab"/>
      <sheetName val="SheetSummary"/>
    </sheetNames>
    <sheetDataSet>
      <sheetData sheetId="0">
        <row r="8">
          <cell r="B8" t="str">
            <v>4</v>
          </cell>
        </row>
        <row r="9">
          <cell r="B9" t="str">
            <v>05/02/2013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F2">
            <v>0.14000000000000001</v>
          </cell>
        </row>
        <row r="3">
          <cell r="F3">
            <v>0.11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2">
          <cell r="D22">
            <v>0</v>
          </cell>
        </row>
        <row r="23">
          <cell r="D23">
            <v>20000</v>
          </cell>
        </row>
      </sheetData>
      <sheetData sheetId="26">
        <row r="33">
          <cell r="D33">
            <v>1000</v>
          </cell>
        </row>
        <row r="34">
          <cell r="D34">
            <v>175744.99160000001</v>
          </cell>
        </row>
      </sheetData>
      <sheetData sheetId="27">
        <row r="42">
          <cell r="D42">
            <v>35000</v>
          </cell>
          <cell r="G42">
            <v>2800.0000000000005</v>
          </cell>
        </row>
      </sheetData>
      <sheetData sheetId="28">
        <row r="49">
          <cell r="F49">
            <v>0</v>
          </cell>
        </row>
        <row r="50">
          <cell r="F50">
            <v>20600</v>
          </cell>
          <cell r="I50">
            <v>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>
        <row r="2">
          <cell r="AF2">
            <v>39.200000000000003</v>
          </cell>
          <cell r="AG2">
            <v>0</v>
          </cell>
          <cell r="AH2">
            <v>0</v>
          </cell>
          <cell r="AI2">
            <v>0</v>
          </cell>
        </row>
        <row r="3">
          <cell r="AF3">
            <v>1595.6324160000001</v>
          </cell>
          <cell r="AG3">
            <v>0</v>
          </cell>
          <cell r="AH3">
            <v>0</v>
          </cell>
          <cell r="AI3">
            <v>0</v>
          </cell>
        </row>
        <row r="4">
          <cell r="AF4">
            <v>2812.5183520000005</v>
          </cell>
          <cell r="AG4">
            <v>0</v>
          </cell>
          <cell r="AH4">
            <v>0</v>
          </cell>
          <cell r="AI4">
            <v>0</v>
          </cell>
        </row>
        <row r="5">
          <cell r="AF5">
            <v>1217.4973439999999</v>
          </cell>
          <cell r="AG5">
            <v>0</v>
          </cell>
          <cell r="AH5">
            <v>0</v>
          </cell>
          <cell r="AI5">
            <v>0</v>
          </cell>
        </row>
        <row r="6">
          <cell r="AF6">
            <v>205.73582400000001</v>
          </cell>
          <cell r="AG6">
            <v>0</v>
          </cell>
          <cell r="AH6">
            <v>0</v>
          </cell>
          <cell r="AI6">
            <v>0</v>
          </cell>
        </row>
        <row r="7">
          <cell r="AF7">
            <v>478.99068000000011</v>
          </cell>
          <cell r="AG7">
            <v>0</v>
          </cell>
          <cell r="AH7">
            <v>0</v>
          </cell>
          <cell r="AI7">
            <v>0</v>
          </cell>
        </row>
        <row r="8">
          <cell r="AF8">
            <v>2133.0244320000002</v>
          </cell>
          <cell r="AG8">
            <v>0</v>
          </cell>
          <cell r="AH8">
            <v>0</v>
          </cell>
          <cell r="AI8">
            <v>0</v>
          </cell>
        </row>
        <row r="9">
          <cell r="AF9">
            <v>0</v>
          </cell>
          <cell r="AG9">
            <v>0</v>
          </cell>
          <cell r="AH9">
            <v>0</v>
          </cell>
          <cell r="AI9">
            <v>0</v>
          </cell>
        </row>
        <row r="11">
          <cell r="AL11">
            <v>2.0860000000000003</v>
          </cell>
        </row>
        <row r="12">
          <cell r="AL12">
            <v>2.1280000000000001</v>
          </cell>
        </row>
        <row r="13">
          <cell r="AL13">
            <v>9.7439999999999998</v>
          </cell>
        </row>
        <row r="14">
          <cell r="AL14">
            <v>31.01</v>
          </cell>
        </row>
        <row r="15">
          <cell r="AL15">
            <v>229.83380000000002</v>
          </cell>
        </row>
        <row r="16">
          <cell r="AL16">
            <v>53.044600000000003</v>
          </cell>
        </row>
        <row r="17">
          <cell r="AL17">
            <v>417.12160000000006</v>
          </cell>
        </row>
        <row r="18">
          <cell r="AJ18">
            <v>542.12060000000008</v>
          </cell>
          <cell r="AK18">
            <v>0</v>
          </cell>
        </row>
        <row r="19">
          <cell r="AJ19">
            <v>444.97740000000005</v>
          </cell>
          <cell r="AK19">
            <v>0</v>
          </cell>
        </row>
        <row r="20">
          <cell r="AJ20">
            <v>54.216831567360003</v>
          </cell>
          <cell r="AK20">
            <v>0</v>
          </cell>
        </row>
        <row r="21">
          <cell r="AJ21">
            <v>285.37910178624008</v>
          </cell>
          <cell r="AK21">
            <v>0</v>
          </cell>
        </row>
        <row r="22">
          <cell r="AJ22">
            <v>292.26956360448003</v>
          </cell>
          <cell r="AK22">
            <v>0</v>
          </cell>
        </row>
        <row r="23">
          <cell r="AJ23">
            <v>0</v>
          </cell>
          <cell r="AK23">
            <v>34.650000000000006</v>
          </cell>
        </row>
        <row r="24">
          <cell r="AJ24">
            <v>19.560335034240005</v>
          </cell>
          <cell r="AK24">
            <v>0</v>
          </cell>
        </row>
        <row r="25">
          <cell r="AJ25">
            <v>0</v>
          </cell>
          <cell r="AK25">
            <v>727.07712000000015</v>
          </cell>
        </row>
        <row r="26">
          <cell r="AJ26">
            <v>40.678545600000014</v>
          </cell>
          <cell r="AK26">
            <v>0</v>
          </cell>
        </row>
        <row r="27">
          <cell r="AI27">
            <v>17.64</v>
          </cell>
        </row>
        <row r="28">
          <cell r="AI28">
            <v>644.00000000000011</v>
          </cell>
        </row>
        <row r="29">
          <cell r="AI29">
            <v>32.200000000000003</v>
          </cell>
        </row>
        <row r="30"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1122.7650000000001</v>
          </cell>
          <cell r="AK30">
            <v>0</v>
          </cell>
          <cell r="AL30">
            <v>0</v>
          </cell>
        </row>
        <row r="31">
          <cell r="AJ31">
            <v>535.5472122000001</v>
          </cell>
          <cell r="AK31">
            <v>0</v>
          </cell>
        </row>
        <row r="32">
          <cell r="AJ32">
            <v>200.10439680000005</v>
          </cell>
          <cell r="AK32">
            <v>0</v>
          </cell>
        </row>
        <row r="33">
          <cell r="AJ33">
            <v>501.85380000000004</v>
          </cell>
          <cell r="AK33">
            <v>0</v>
          </cell>
        </row>
        <row r="34">
          <cell r="AJ34">
            <v>218.19140000000002</v>
          </cell>
          <cell r="AK34">
            <v>0</v>
          </cell>
        </row>
        <row r="35">
          <cell r="AJ35">
            <v>750.96</v>
          </cell>
          <cell r="AK35">
            <v>0</v>
          </cell>
        </row>
        <row r="36">
          <cell r="AJ36">
            <v>499.63900000000001</v>
          </cell>
          <cell r="AK36">
            <v>0</v>
          </cell>
        </row>
        <row r="37">
          <cell r="AJ37">
            <v>0</v>
          </cell>
          <cell r="AK37">
            <v>693.3696000000001</v>
          </cell>
        </row>
        <row r="38">
          <cell r="AJ38">
            <v>0</v>
          </cell>
          <cell r="AK38">
            <v>305.38200000000001</v>
          </cell>
        </row>
        <row r="39">
          <cell r="AJ39">
            <v>0</v>
          </cell>
          <cell r="AK39">
            <v>326.35680000000008</v>
          </cell>
        </row>
        <row r="40">
          <cell r="AJ40">
            <v>95.220278999999991</v>
          </cell>
          <cell r="AK40">
            <v>0</v>
          </cell>
        </row>
        <row r="41">
          <cell r="AJ41">
            <v>109.956</v>
          </cell>
          <cell r="AK41">
            <v>0</v>
          </cell>
        </row>
        <row r="42"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</row>
        <row r="43"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45"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AF46">
            <v>0</v>
          </cell>
          <cell r="AG46">
            <v>0</v>
          </cell>
          <cell r="AH46">
            <v>0</v>
          </cell>
          <cell r="AI46">
            <v>3704.0640000000008</v>
          </cell>
        </row>
        <row r="47">
          <cell r="AF47">
            <v>0</v>
          </cell>
          <cell r="AG47">
            <v>0</v>
          </cell>
          <cell r="AH47">
            <v>0</v>
          </cell>
          <cell r="AI47">
            <v>6482.112000000001</v>
          </cell>
        </row>
        <row r="48">
          <cell r="AF48">
            <v>0</v>
          </cell>
          <cell r="AG48">
            <v>0</v>
          </cell>
          <cell r="AH48">
            <v>0</v>
          </cell>
          <cell r="AI48">
            <v>1819.8432</v>
          </cell>
          <cell r="AJ48">
            <v>0</v>
          </cell>
          <cell r="AK48">
            <v>0</v>
          </cell>
          <cell r="AL48">
            <v>0</v>
          </cell>
        </row>
        <row r="49">
          <cell r="AF49">
            <v>0</v>
          </cell>
          <cell r="AG49">
            <v>0</v>
          </cell>
          <cell r="AH49">
            <v>0</v>
          </cell>
          <cell r="AI49">
            <v>3425.5872000000004</v>
          </cell>
          <cell r="AJ49">
            <v>0</v>
          </cell>
          <cell r="AK49">
            <v>0</v>
          </cell>
          <cell r="AL49">
            <v>0</v>
          </cell>
        </row>
        <row r="51">
          <cell r="AF51">
            <v>1466.6995280000003</v>
          </cell>
          <cell r="AG51">
            <v>0</v>
          </cell>
          <cell r="AH51">
            <v>0</v>
          </cell>
          <cell r="AI51">
            <v>0</v>
          </cell>
        </row>
        <row r="52">
          <cell r="AF52">
            <v>0</v>
          </cell>
          <cell r="AG52">
            <v>0</v>
          </cell>
          <cell r="AH52">
            <v>0</v>
          </cell>
          <cell r="AI52">
            <v>0</v>
          </cell>
        </row>
        <row r="53">
          <cell r="AF53">
            <v>0</v>
          </cell>
          <cell r="AG53">
            <v>0</v>
          </cell>
          <cell r="AH53">
            <v>0</v>
          </cell>
          <cell r="AI53">
            <v>0</v>
          </cell>
        </row>
        <row r="55">
          <cell r="AF55">
            <v>0</v>
          </cell>
          <cell r="AG55">
            <v>0</v>
          </cell>
          <cell r="AH55">
            <v>0</v>
          </cell>
          <cell r="AI55">
            <v>0</v>
          </cell>
        </row>
        <row r="56">
          <cell r="AF56">
            <v>1003.8147</v>
          </cell>
          <cell r="AG56">
            <v>0</v>
          </cell>
          <cell r="AH56">
            <v>0</v>
          </cell>
          <cell r="AI56">
            <v>0</v>
          </cell>
        </row>
        <row r="58">
          <cell r="AF58">
            <v>1469.3558880000003</v>
          </cell>
          <cell r="AG58">
            <v>0</v>
          </cell>
          <cell r="AH58">
            <v>0</v>
          </cell>
          <cell r="AI58">
            <v>0</v>
          </cell>
        </row>
        <row r="60">
          <cell r="AI60">
            <v>70</v>
          </cell>
        </row>
        <row r="61">
          <cell r="AF61">
            <v>1065.6307199999999</v>
          </cell>
          <cell r="AG61">
            <v>0</v>
          </cell>
          <cell r="AH61">
            <v>0</v>
          </cell>
          <cell r="AI61">
            <v>0</v>
          </cell>
        </row>
        <row r="62">
          <cell r="AF62">
            <v>1646.8838400000002</v>
          </cell>
          <cell r="AG62">
            <v>0</v>
          </cell>
          <cell r="AH62">
            <v>0</v>
          </cell>
          <cell r="AI62">
            <v>0</v>
          </cell>
        </row>
        <row r="63">
          <cell r="AF63">
            <v>775.00416000000007</v>
          </cell>
          <cell r="AG63">
            <v>0</v>
          </cell>
          <cell r="AH63">
            <v>0</v>
          </cell>
          <cell r="AI63">
            <v>0</v>
          </cell>
        </row>
        <row r="64">
          <cell r="AF64">
            <v>2862.1017600000005</v>
          </cell>
          <cell r="AG64">
            <v>0</v>
          </cell>
          <cell r="AH64">
            <v>0</v>
          </cell>
          <cell r="AI64">
            <v>0</v>
          </cell>
        </row>
        <row r="65">
          <cell r="AF65">
            <v>1413.2428800000002</v>
          </cell>
          <cell r="AG65">
            <v>0</v>
          </cell>
          <cell r="AH65">
            <v>0</v>
          </cell>
          <cell r="AI65">
            <v>0</v>
          </cell>
        </row>
        <row r="66">
          <cell r="AF66">
            <v>421.69344000000007</v>
          </cell>
          <cell r="AG66">
            <v>0</v>
          </cell>
          <cell r="AH66">
            <v>0</v>
          </cell>
          <cell r="AI66">
            <v>0</v>
          </cell>
        </row>
        <row r="67">
          <cell r="AF67">
            <v>581.25312000000008</v>
          </cell>
          <cell r="AG67">
            <v>0</v>
          </cell>
          <cell r="AH67">
            <v>0</v>
          </cell>
          <cell r="AI67">
            <v>0</v>
          </cell>
        </row>
        <row r="68">
          <cell r="AF68">
            <v>1646.8838400000002</v>
          </cell>
          <cell r="AG68">
            <v>0</v>
          </cell>
          <cell r="AH68">
            <v>0</v>
          </cell>
          <cell r="AI68">
            <v>0</v>
          </cell>
        </row>
        <row r="69">
          <cell r="AF69">
            <v>176.48321600000006</v>
          </cell>
          <cell r="AG69">
            <v>0</v>
          </cell>
          <cell r="AH69">
            <v>0</v>
          </cell>
          <cell r="AI69">
            <v>0</v>
          </cell>
        </row>
        <row r="70">
          <cell r="AF70">
            <v>2100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</row>
        <row r="71">
          <cell r="AF71">
            <v>3500.0000000000005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</row>
        <row r="73">
          <cell r="AL73">
            <v>1176</v>
          </cell>
        </row>
        <row r="74">
          <cell r="AL74">
            <v>70</v>
          </cell>
        </row>
        <row r="75">
          <cell r="AL75">
            <v>584.59800000000007</v>
          </cell>
        </row>
        <row r="76">
          <cell r="AL76">
            <v>83.911296000000007</v>
          </cell>
        </row>
        <row r="77">
          <cell r="AL77">
            <v>36.95076000000001</v>
          </cell>
        </row>
        <row r="78">
          <cell r="AL78">
            <v>340.86360000000008</v>
          </cell>
        </row>
        <row r="79">
          <cell r="AL79">
            <v>27.894048000000009</v>
          </cell>
        </row>
        <row r="80">
          <cell r="AL80">
            <v>4.0848080000000007</v>
          </cell>
        </row>
        <row r="81">
          <cell r="AL81">
            <v>4.5570000000000013</v>
          </cell>
        </row>
        <row r="82">
          <cell r="AL82">
            <v>5.0778000000000008</v>
          </cell>
        </row>
        <row r="83">
          <cell r="AL83">
            <v>121.08600000000003</v>
          </cell>
        </row>
        <row r="84">
          <cell r="AL84">
            <v>244.85412000000002</v>
          </cell>
        </row>
        <row r="85">
          <cell r="AL85">
            <v>1624.1148000000001</v>
          </cell>
        </row>
        <row r="86">
          <cell r="AL86">
            <v>101.98566000000001</v>
          </cell>
        </row>
        <row r="87">
          <cell r="AL87">
            <v>43.747200000000007</v>
          </cell>
        </row>
        <row r="88">
          <cell r="AL88">
            <v>4.2966000000000006</v>
          </cell>
        </row>
        <row r="89">
          <cell r="AL89">
            <v>2.1700000000000004</v>
          </cell>
        </row>
        <row r="90">
          <cell r="AL90">
            <v>40.101600000000005</v>
          </cell>
        </row>
        <row r="91">
          <cell r="AL91">
            <v>43.110956000000009</v>
          </cell>
        </row>
        <row r="92">
          <cell r="AI92">
            <v>60.900000000000006</v>
          </cell>
        </row>
        <row r="93">
          <cell r="AI93">
            <v>20.3</v>
          </cell>
        </row>
        <row r="94"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42.713999999999999</v>
          </cell>
        </row>
        <row r="95"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3.4860000000000002</v>
          </cell>
        </row>
        <row r="96"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5.6000000000000005</v>
          </cell>
        </row>
        <row r="97">
          <cell r="AL97">
            <v>16648.632000000005</v>
          </cell>
        </row>
        <row r="98">
          <cell r="AL98">
            <v>59.487960000000001</v>
          </cell>
        </row>
        <row r="99">
          <cell r="AL99">
            <v>1603.4172000000001</v>
          </cell>
        </row>
        <row r="100">
          <cell r="AL100">
            <v>311.65049999999997</v>
          </cell>
        </row>
        <row r="101">
          <cell r="AL101">
            <v>8572.006800000001</v>
          </cell>
        </row>
        <row r="102">
          <cell r="AL102">
            <v>9.4972499999999993</v>
          </cell>
        </row>
        <row r="103">
          <cell r="AL103">
            <v>22.512</v>
          </cell>
        </row>
        <row r="104">
          <cell r="AL104">
            <v>90.048000000000002</v>
          </cell>
        </row>
        <row r="105">
          <cell r="AL105">
            <v>29.265599999999999</v>
          </cell>
        </row>
        <row r="106">
          <cell r="AL106">
            <v>72.038399999999996</v>
          </cell>
        </row>
        <row r="107">
          <cell r="AL107">
            <v>2.4763199999999999</v>
          </cell>
        </row>
        <row r="108">
          <cell r="AL108">
            <v>21.574000000000002</v>
          </cell>
        </row>
        <row r="109">
          <cell r="AL109">
            <v>58.531199999999998</v>
          </cell>
        </row>
        <row r="110">
          <cell r="AL110">
            <v>133.66499999999999</v>
          </cell>
        </row>
        <row r="111">
          <cell r="AL111">
            <v>14.069999999999999</v>
          </cell>
        </row>
        <row r="112">
          <cell r="AL112">
            <v>253.00674000000001</v>
          </cell>
        </row>
        <row r="113">
          <cell r="AL113">
            <v>107.88875999999999</v>
          </cell>
        </row>
        <row r="114">
          <cell r="AL114">
            <v>25.832519999999995</v>
          </cell>
        </row>
        <row r="115">
          <cell r="AL115">
            <v>41.422080000000001</v>
          </cell>
        </row>
        <row r="116">
          <cell r="AL116">
            <v>1.407</v>
          </cell>
        </row>
        <row r="117">
          <cell r="AL117">
            <v>27.986168000000003</v>
          </cell>
        </row>
        <row r="118">
          <cell r="AL118">
            <v>63.382200000000012</v>
          </cell>
        </row>
        <row r="119">
          <cell r="AL119">
            <v>10.5336</v>
          </cell>
        </row>
        <row r="120">
          <cell r="AL120">
            <v>34.209000000000003</v>
          </cell>
        </row>
        <row r="121">
          <cell r="AL121">
            <v>104.10540000000002</v>
          </cell>
        </row>
        <row r="122">
          <cell r="AL122">
            <v>83.084400000000016</v>
          </cell>
        </row>
        <row r="123">
          <cell r="AL123">
            <v>79.32119999999999</v>
          </cell>
        </row>
        <row r="124">
          <cell r="AL124">
            <v>509.92200000000003</v>
          </cell>
        </row>
        <row r="125">
          <cell r="AL125">
            <v>108.36000000000001</v>
          </cell>
        </row>
        <row r="126">
          <cell r="AL126">
            <v>40.118400000000001</v>
          </cell>
        </row>
        <row r="127">
          <cell r="AL127">
            <v>8.3803999999999998</v>
          </cell>
        </row>
        <row r="128">
          <cell r="AL128">
            <v>410.55</v>
          </cell>
        </row>
        <row r="129">
          <cell r="AL129">
            <v>95.9</v>
          </cell>
        </row>
        <row r="130">
          <cell r="AL130">
            <v>74.970000000000013</v>
          </cell>
        </row>
        <row r="131">
          <cell r="AL131">
            <v>33.950000000000003</v>
          </cell>
        </row>
        <row r="132">
          <cell r="AI132">
            <v>0</v>
          </cell>
        </row>
        <row r="133">
          <cell r="AI133">
            <v>237.02</v>
          </cell>
        </row>
        <row r="134">
          <cell r="AI134">
            <v>0</v>
          </cell>
        </row>
        <row r="135">
          <cell r="AI135">
            <v>623.28000000000009</v>
          </cell>
        </row>
        <row r="136">
          <cell r="AI136">
            <v>145.60000000000002</v>
          </cell>
        </row>
        <row r="137">
          <cell r="AI137">
            <v>280.28000000000003</v>
          </cell>
        </row>
        <row r="138">
          <cell r="AI138">
            <v>160.16000000000003</v>
          </cell>
        </row>
        <row r="139">
          <cell r="AI139">
            <v>1280.0200000000002</v>
          </cell>
        </row>
        <row r="140">
          <cell r="AF140">
            <v>0</v>
          </cell>
          <cell r="AG140">
            <v>0</v>
          </cell>
          <cell r="AH140">
            <v>3943.1265720000006</v>
          </cell>
          <cell r="AI140">
            <v>0</v>
          </cell>
        </row>
        <row r="141">
          <cell r="AF141">
            <v>0</v>
          </cell>
          <cell r="AG141">
            <v>0</v>
          </cell>
          <cell r="AH141">
            <v>362.43253200000004</v>
          </cell>
          <cell r="AI141">
            <v>0</v>
          </cell>
        </row>
        <row r="142">
          <cell r="AF142">
            <v>0</v>
          </cell>
          <cell r="AG142">
            <v>0</v>
          </cell>
          <cell r="AH142">
            <v>547.6926840000001</v>
          </cell>
          <cell r="AI142">
            <v>0</v>
          </cell>
        </row>
        <row r="143">
          <cell r="AF143">
            <v>0</v>
          </cell>
          <cell r="AG143">
            <v>0</v>
          </cell>
          <cell r="AH143">
            <v>521.35129200000006</v>
          </cell>
          <cell r="AI143">
            <v>0</v>
          </cell>
        </row>
        <row r="144">
          <cell r="AJ144">
            <v>12.56598</v>
          </cell>
          <cell r="AK144">
            <v>0</v>
          </cell>
        </row>
        <row r="145">
          <cell r="AJ145">
            <v>13.72434</v>
          </cell>
          <cell r="AK145">
            <v>0</v>
          </cell>
        </row>
        <row r="146">
          <cell r="AJ146">
            <v>79.98017999999999</v>
          </cell>
          <cell r="AK146">
            <v>0</v>
          </cell>
        </row>
        <row r="147">
          <cell r="AJ147">
            <v>74.282039999999995</v>
          </cell>
          <cell r="AK147">
            <v>0</v>
          </cell>
        </row>
        <row r="148">
          <cell r="AJ148">
            <v>3.024</v>
          </cell>
          <cell r="AK148">
            <v>0</v>
          </cell>
        </row>
        <row r="149">
          <cell r="AJ149">
            <v>6.2160000000000002</v>
          </cell>
          <cell r="AK149">
            <v>0</v>
          </cell>
        </row>
        <row r="150">
          <cell r="AJ150">
            <v>0</v>
          </cell>
          <cell r="AK150">
            <v>34.750799999999998</v>
          </cell>
        </row>
        <row r="151">
          <cell r="AJ151">
            <v>112.61376000000001</v>
          </cell>
          <cell r="AK151">
            <v>0</v>
          </cell>
        </row>
        <row r="152">
          <cell r="AJ152">
            <v>390.65040000000005</v>
          </cell>
          <cell r="AK152">
            <v>0</v>
          </cell>
        </row>
        <row r="153">
          <cell r="AJ153">
            <v>9.7439999999999998</v>
          </cell>
          <cell r="AK153">
            <v>0</v>
          </cell>
        </row>
        <row r="154">
          <cell r="AJ154">
            <v>80.962140000000019</v>
          </cell>
          <cell r="AK154">
            <v>0</v>
          </cell>
        </row>
        <row r="155">
          <cell r="AI155">
            <v>238.00000000000003</v>
          </cell>
        </row>
        <row r="156"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117.66720000000001</v>
          </cell>
        </row>
        <row r="157">
          <cell r="AJ157">
            <v>64.416442860000004</v>
          </cell>
        </row>
        <row r="158">
          <cell r="AJ158">
            <v>177.44069574</v>
          </cell>
        </row>
        <row r="160">
          <cell r="AF160">
            <v>0</v>
          </cell>
          <cell r="AG160">
            <v>0</v>
          </cell>
          <cell r="AH160">
            <v>0</v>
          </cell>
          <cell r="AI160">
            <v>0</v>
          </cell>
        </row>
        <row r="161">
          <cell r="AF161">
            <v>0</v>
          </cell>
          <cell r="AG161">
            <v>0</v>
          </cell>
          <cell r="AH161">
            <v>0</v>
          </cell>
          <cell r="AI161">
            <v>0</v>
          </cell>
        </row>
        <row r="162">
          <cell r="AF162">
            <v>0</v>
          </cell>
          <cell r="AG162">
            <v>0</v>
          </cell>
          <cell r="AH162">
            <v>0</v>
          </cell>
          <cell r="AI162">
            <v>0</v>
          </cell>
        </row>
        <row r="163">
          <cell r="AF163">
            <v>0</v>
          </cell>
          <cell r="AG163">
            <v>0</v>
          </cell>
          <cell r="AH163">
            <v>0</v>
          </cell>
          <cell r="AI163">
            <v>0</v>
          </cell>
        </row>
        <row r="164">
          <cell r="AJ164">
            <v>0</v>
          </cell>
          <cell r="AK164">
            <v>0</v>
          </cell>
        </row>
        <row r="165">
          <cell r="AJ165">
            <v>0</v>
          </cell>
          <cell r="AK165">
            <v>0</v>
          </cell>
        </row>
        <row r="166">
          <cell r="AJ166">
            <v>0</v>
          </cell>
          <cell r="AK166">
            <v>0</v>
          </cell>
        </row>
        <row r="167">
          <cell r="AJ167">
            <v>0</v>
          </cell>
        </row>
        <row r="169">
          <cell r="AF169">
            <v>0</v>
          </cell>
          <cell r="AG169">
            <v>0</v>
          </cell>
          <cell r="AH169">
            <v>0</v>
          </cell>
          <cell r="AI169">
            <v>0</v>
          </cell>
        </row>
        <row r="170">
          <cell r="AF170">
            <v>0</v>
          </cell>
          <cell r="AG170">
            <v>0</v>
          </cell>
          <cell r="AH170">
            <v>0</v>
          </cell>
          <cell r="AI170">
            <v>0</v>
          </cell>
        </row>
        <row r="171">
          <cell r="AF171">
            <v>0</v>
          </cell>
          <cell r="AG171">
            <v>0</v>
          </cell>
          <cell r="AH171">
            <v>0</v>
          </cell>
          <cell r="AI171">
            <v>0</v>
          </cell>
        </row>
        <row r="172">
          <cell r="AF172">
            <v>0</v>
          </cell>
          <cell r="AG172">
            <v>0</v>
          </cell>
          <cell r="AH172">
            <v>0</v>
          </cell>
          <cell r="AI172">
            <v>0</v>
          </cell>
        </row>
        <row r="173">
          <cell r="AJ173">
            <v>0</v>
          </cell>
          <cell r="AK173">
            <v>0</v>
          </cell>
        </row>
        <row r="174">
          <cell r="AJ174">
            <v>0</v>
          </cell>
          <cell r="AK174">
            <v>0</v>
          </cell>
        </row>
        <row r="175">
          <cell r="AJ175">
            <v>0</v>
          </cell>
          <cell r="AK175">
            <v>0</v>
          </cell>
        </row>
        <row r="176">
          <cell r="AJ176">
            <v>0</v>
          </cell>
          <cell r="AK176">
            <v>0</v>
          </cell>
        </row>
        <row r="177">
          <cell r="AJ177">
            <v>0</v>
          </cell>
          <cell r="AK177">
            <v>0</v>
          </cell>
        </row>
        <row r="178">
          <cell r="AJ178">
            <v>0</v>
          </cell>
        </row>
        <row r="180">
          <cell r="AF180">
            <v>0</v>
          </cell>
          <cell r="AG180">
            <v>0</v>
          </cell>
          <cell r="AH180">
            <v>379.5012000000001</v>
          </cell>
          <cell r="AI180">
            <v>0</v>
          </cell>
        </row>
        <row r="181">
          <cell r="AF181">
            <v>0</v>
          </cell>
          <cell r="AG181">
            <v>0</v>
          </cell>
          <cell r="AH181">
            <v>1335.6836658000004</v>
          </cell>
          <cell r="AI181">
            <v>0</v>
          </cell>
        </row>
        <row r="182">
          <cell r="AF182">
            <v>0</v>
          </cell>
          <cell r="AG182">
            <v>0</v>
          </cell>
          <cell r="AH182">
            <v>500.04856740060001</v>
          </cell>
          <cell r="AI182">
            <v>0</v>
          </cell>
        </row>
        <row r="183">
          <cell r="AF183">
            <v>0</v>
          </cell>
          <cell r="AG183">
            <v>0</v>
          </cell>
          <cell r="AH183">
            <v>965.23843482000041</v>
          </cell>
          <cell r="AI183">
            <v>0</v>
          </cell>
        </row>
        <row r="184">
          <cell r="AJ184">
            <v>0</v>
          </cell>
          <cell r="AK184">
            <v>18.900000000000002</v>
          </cell>
        </row>
        <row r="185">
          <cell r="AJ185">
            <v>0</v>
          </cell>
          <cell r="AK185">
            <v>151.20000000000002</v>
          </cell>
        </row>
        <row r="186">
          <cell r="AJ186">
            <v>0</v>
          </cell>
          <cell r="AK186">
            <v>5.0400000000000009</v>
          </cell>
        </row>
        <row r="187">
          <cell r="AJ187">
            <v>192.06000000000006</v>
          </cell>
          <cell r="AK187">
            <v>0</v>
          </cell>
        </row>
        <row r="188">
          <cell r="AJ188">
            <v>0</v>
          </cell>
          <cell r="AK188">
            <v>91.274400000000014</v>
          </cell>
        </row>
        <row r="189">
          <cell r="AJ189">
            <v>143.12123406092704</v>
          </cell>
        </row>
        <row r="191">
          <cell r="AF191">
            <v>0</v>
          </cell>
          <cell r="AG191">
            <v>0</v>
          </cell>
          <cell r="AH191">
            <v>0</v>
          </cell>
          <cell r="AI191">
            <v>0</v>
          </cell>
        </row>
        <row r="192">
          <cell r="AF192">
            <v>0</v>
          </cell>
          <cell r="AG192">
            <v>0</v>
          </cell>
          <cell r="AH192">
            <v>0</v>
          </cell>
          <cell r="AI192">
            <v>0</v>
          </cell>
        </row>
        <row r="193">
          <cell r="AF193">
            <v>0</v>
          </cell>
          <cell r="AG193">
            <v>0</v>
          </cell>
          <cell r="AH193">
            <v>0</v>
          </cell>
          <cell r="AI193">
            <v>0</v>
          </cell>
        </row>
        <row r="194">
          <cell r="AJ194">
            <v>0</v>
          </cell>
          <cell r="AK194">
            <v>0</v>
          </cell>
        </row>
        <row r="195">
          <cell r="AJ195">
            <v>0</v>
          </cell>
          <cell r="AK195">
            <v>0</v>
          </cell>
        </row>
        <row r="196">
          <cell r="AJ196">
            <v>0</v>
          </cell>
          <cell r="AK196">
            <v>0</v>
          </cell>
        </row>
        <row r="197">
          <cell r="AJ197">
            <v>0</v>
          </cell>
          <cell r="AK197">
            <v>0</v>
          </cell>
        </row>
        <row r="198">
          <cell r="AJ198">
            <v>0</v>
          </cell>
          <cell r="AK198">
            <v>0</v>
          </cell>
        </row>
        <row r="199">
          <cell r="AJ199">
            <v>0</v>
          </cell>
        </row>
        <row r="201">
          <cell r="AF201">
            <v>0</v>
          </cell>
          <cell r="AG201">
            <v>0</v>
          </cell>
          <cell r="AH201">
            <v>379.5012000000001</v>
          </cell>
          <cell r="AI201">
            <v>0</v>
          </cell>
        </row>
        <row r="202">
          <cell r="AF202">
            <v>0</v>
          </cell>
          <cell r="AG202">
            <v>0</v>
          </cell>
          <cell r="AH202">
            <v>500.04856740060001</v>
          </cell>
          <cell r="AI202">
            <v>0</v>
          </cell>
        </row>
        <row r="203">
          <cell r="AF203">
            <v>0</v>
          </cell>
          <cell r="AG203">
            <v>0</v>
          </cell>
          <cell r="AH203">
            <v>1930.4768696400008</v>
          </cell>
          <cell r="AI203">
            <v>0</v>
          </cell>
        </row>
        <row r="204">
          <cell r="AJ204">
            <v>0</v>
          </cell>
          <cell r="AK204">
            <v>0</v>
          </cell>
        </row>
        <row r="205">
          <cell r="AJ205">
            <v>0</v>
          </cell>
          <cell r="AK205">
            <v>0</v>
          </cell>
        </row>
        <row r="206">
          <cell r="AJ206">
            <v>0</v>
          </cell>
          <cell r="AK206">
            <v>0</v>
          </cell>
        </row>
        <row r="207">
          <cell r="AJ207">
            <v>0</v>
          </cell>
          <cell r="AK207">
            <v>0</v>
          </cell>
        </row>
        <row r="208">
          <cell r="AJ208">
            <v>0</v>
          </cell>
          <cell r="AK208">
            <v>0</v>
          </cell>
        </row>
        <row r="209">
          <cell r="AJ209">
            <v>126.45119866682704</v>
          </cell>
        </row>
        <row r="211">
          <cell r="AF211">
            <v>0</v>
          </cell>
          <cell r="AG211">
            <v>0</v>
          </cell>
          <cell r="AH211">
            <v>0</v>
          </cell>
          <cell r="AI211">
            <v>0</v>
          </cell>
        </row>
        <row r="212">
          <cell r="AF212">
            <v>0</v>
          </cell>
          <cell r="AG212">
            <v>0</v>
          </cell>
          <cell r="AH212">
            <v>0</v>
          </cell>
          <cell r="AI212">
            <v>0</v>
          </cell>
        </row>
        <row r="213">
          <cell r="AF213">
            <v>0</v>
          </cell>
          <cell r="AG213">
            <v>0</v>
          </cell>
          <cell r="AH213">
            <v>0</v>
          </cell>
          <cell r="AI213">
            <v>0</v>
          </cell>
        </row>
        <row r="214">
          <cell r="AF214">
            <v>0</v>
          </cell>
          <cell r="AG214">
            <v>0</v>
          </cell>
          <cell r="AH214">
            <v>0</v>
          </cell>
          <cell r="AI214">
            <v>0</v>
          </cell>
        </row>
        <row r="215">
          <cell r="AJ215">
            <v>0</v>
          </cell>
        </row>
        <row r="217">
          <cell r="AF217">
            <v>0</v>
          </cell>
          <cell r="AG217">
            <v>0</v>
          </cell>
          <cell r="AH217">
            <v>0</v>
          </cell>
          <cell r="AI217">
            <v>0</v>
          </cell>
        </row>
        <row r="218">
          <cell r="AJ218">
            <v>0</v>
          </cell>
        </row>
        <row r="220">
          <cell r="AF220">
            <v>0</v>
          </cell>
          <cell r="AG220">
            <v>0</v>
          </cell>
          <cell r="AH220">
            <v>0</v>
          </cell>
          <cell r="AI220">
            <v>0</v>
          </cell>
        </row>
        <row r="221">
          <cell r="AF221">
            <v>0</v>
          </cell>
          <cell r="AG221">
            <v>0</v>
          </cell>
          <cell r="AH221">
            <v>0</v>
          </cell>
          <cell r="AI221">
            <v>0</v>
          </cell>
        </row>
        <row r="222">
          <cell r="AF222">
            <v>0</v>
          </cell>
          <cell r="AG222">
            <v>0</v>
          </cell>
          <cell r="AH222">
            <v>0</v>
          </cell>
          <cell r="AI222">
            <v>0</v>
          </cell>
        </row>
        <row r="223">
          <cell r="AF223">
            <v>0</v>
          </cell>
          <cell r="AG223">
            <v>0</v>
          </cell>
          <cell r="AH223">
            <v>0</v>
          </cell>
          <cell r="AI223">
            <v>0</v>
          </cell>
        </row>
        <row r="224">
          <cell r="AF224">
            <v>0</v>
          </cell>
          <cell r="AG224">
            <v>0</v>
          </cell>
          <cell r="AH224">
            <v>0</v>
          </cell>
          <cell r="AI224">
            <v>0</v>
          </cell>
        </row>
        <row r="225">
          <cell r="AF225">
            <v>0</v>
          </cell>
          <cell r="AG225">
            <v>0</v>
          </cell>
          <cell r="AH225">
            <v>0</v>
          </cell>
          <cell r="AI225">
            <v>0</v>
          </cell>
        </row>
        <row r="226">
          <cell r="AJ226">
            <v>0</v>
          </cell>
          <cell r="AK226">
            <v>0</v>
          </cell>
        </row>
        <row r="227">
          <cell r="AJ227">
            <v>0</v>
          </cell>
        </row>
        <row r="229">
          <cell r="AF229">
            <v>0</v>
          </cell>
          <cell r="AG229">
            <v>0</v>
          </cell>
          <cell r="AH229">
            <v>0</v>
          </cell>
          <cell r="AI229">
            <v>0</v>
          </cell>
        </row>
        <row r="230">
          <cell r="AF230">
            <v>0</v>
          </cell>
          <cell r="AG230">
            <v>0</v>
          </cell>
          <cell r="AH230">
            <v>0</v>
          </cell>
          <cell r="AI230">
            <v>0</v>
          </cell>
        </row>
        <row r="231">
          <cell r="AF231">
            <v>0</v>
          </cell>
          <cell r="AG231">
            <v>0</v>
          </cell>
          <cell r="AH231">
            <v>0</v>
          </cell>
          <cell r="AI231">
            <v>0</v>
          </cell>
        </row>
        <row r="232">
          <cell r="AJ232">
            <v>0</v>
          </cell>
          <cell r="AK232">
            <v>0</v>
          </cell>
        </row>
        <row r="233">
          <cell r="AJ233">
            <v>0</v>
          </cell>
        </row>
        <row r="235">
          <cell r="AF235">
            <v>0</v>
          </cell>
          <cell r="AG235">
            <v>0</v>
          </cell>
          <cell r="AH235">
            <v>126.50040000000004</v>
          </cell>
          <cell r="AI235">
            <v>0</v>
          </cell>
        </row>
        <row r="236">
          <cell r="AF236">
            <v>0</v>
          </cell>
          <cell r="AG236">
            <v>0</v>
          </cell>
          <cell r="AH236">
            <v>283.49064000000004</v>
          </cell>
          <cell r="AI236">
            <v>0</v>
          </cell>
        </row>
        <row r="237">
          <cell r="AF237">
            <v>0</v>
          </cell>
          <cell r="AG237">
            <v>0</v>
          </cell>
          <cell r="AH237">
            <v>123.25680000000001</v>
          </cell>
          <cell r="AI237">
            <v>0</v>
          </cell>
        </row>
        <row r="238">
          <cell r="AF238">
            <v>0</v>
          </cell>
          <cell r="AG238">
            <v>0</v>
          </cell>
          <cell r="AH238">
            <v>369.77040000000005</v>
          </cell>
          <cell r="AI238">
            <v>0</v>
          </cell>
        </row>
        <row r="239">
          <cell r="AJ239">
            <v>40.635820800000005</v>
          </cell>
        </row>
        <row r="241">
          <cell r="AF241">
            <v>0</v>
          </cell>
          <cell r="AG241">
            <v>0</v>
          </cell>
          <cell r="AH241">
            <v>253.00080000000008</v>
          </cell>
          <cell r="AI241">
            <v>0</v>
          </cell>
        </row>
        <row r="242">
          <cell r="AJ242">
            <v>11.385036000000005</v>
          </cell>
        </row>
        <row r="244">
          <cell r="AF244">
            <v>0</v>
          </cell>
          <cell r="AG244">
            <v>0</v>
          </cell>
          <cell r="AH244">
            <v>126.50040000000004</v>
          </cell>
          <cell r="AI244">
            <v>0</v>
          </cell>
        </row>
        <row r="245">
          <cell r="AF245">
            <v>0</v>
          </cell>
          <cell r="AG245">
            <v>0</v>
          </cell>
          <cell r="AH245">
            <v>141.74532000000002</v>
          </cell>
          <cell r="AI245">
            <v>0</v>
          </cell>
        </row>
        <row r="246">
          <cell r="AF246">
            <v>0</v>
          </cell>
          <cell r="AG246">
            <v>0</v>
          </cell>
          <cell r="AH246">
            <v>123.25680000000001</v>
          </cell>
          <cell r="AI246">
            <v>0</v>
          </cell>
        </row>
        <row r="247">
          <cell r="AF247">
            <v>0</v>
          </cell>
          <cell r="AG247">
            <v>0</v>
          </cell>
          <cell r="AH247">
            <v>123.25680000000001</v>
          </cell>
          <cell r="AI247">
            <v>0</v>
          </cell>
        </row>
        <row r="248">
          <cell r="AF248">
            <v>0</v>
          </cell>
          <cell r="AG248">
            <v>0</v>
          </cell>
          <cell r="AH248">
            <v>166.6828558002</v>
          </cell>
          <cell r="AI248">
            <v>0</v>
          </cell>
        </row>
        <row r="249">
          <cell r="AF249">
            <v>0</v>
          </cell>
          <cell r="AG249">
            <v>0</v>
          </cell>
          <cell r="AH249">
            <v>160.8730724700001</v>
          </cell>
          <cell r="AI249">
            <v>0</v>
          </cell>
        </row>
        <row r="250">
          <cell r="AJ250">
            <v>0</v>
          </cell>
          <cell r="AK250">
            <v>0</v>
          </cell>
        </row>
        <row r="251">
          <cell r="AJ251">
            <v>37.904186172159008</v>
          </cell>
        </row>
        <row r="253">
          <cell r="AF253">
            <v>0</v>
          </cell>
          <cell r="AG253">
            <v>0</v>
          </cell>
          <cell r="AH253">
            <v>84.333600000000018</v>
          </cell>
          <cell r="AI253">
            <v>0</v>
          </cell>
        </row>
        <row r="254">
          <cell r="AF254">
            <v>0</v>
          </cell>
          <cell r="AG254">
            <v>0</v>
          </cell>
          <cell r="AH254">
            <v>111.12190386680001</v>
          </cell>
          <cell r="AI254">
            <v>0</v>
          </cell>
        </row>
        <row r="255">
          <cell r="AF255">
            <v>0</v>
          </cell>
          <cell r="AG255">
            <v>0</v>
          </cell>
          <cell r="AH255">
            <v>214.49742996000009</v>
          </cell>
          <cell r="AI255">
            <v>0</v>
          </cell>
        </row>
        <row r="256">
          <cell r="AJ256">
            <v>0</v>
          </cell>
          <cell r="AK256">
            <v>0</v>
          </cell>
        </row>
        <row r="257">
          <cell r="AJ257">
            <v>18.447882022206006</v>
          </cell>
        </row>
        <row r="259">
          <cell r="AF259">
            <v>0</v>
          </cell>
          <cell r="AG259">
            <v>0</v>
          </cell>
          <cell r="AH259">
            <v>0</v>
          </cell>
          <cell r="AI259">
            <v>0</v>
          </cell>
        </row>
        <row r="260">
          <cell r="AJ260">
            <v>0</v>
          </cell>
        </row>
        <row r="262">
          <cell r="AF262">
            <v>0</v>
          </cell>
          <cell r="AG262">
            <v>0</v>
          </cell>
          <cell r="AH262">
            <v>0</v>
          </cell>
          <cell r="AI262">
            <v>0</v>
          </cell>
        </row>
        <row r="263">
          <cell r="AJ263">
            <v>0</v>
          </cell>
        </row>
        <row r="265">
          <cell r="AF265">
            <v>0</v>
          </cell>
          <cell r="AG265">
            <v>0</v>
          </cell>
          <cell r="AH265">
            <v>168.66720000000004</v>
          </cell>
          <cell r="AI265">
            <v>0</v>
          </cell>
        </row>
        <row r="266">
          <cell r="AJ266">
            <v>7.5900240000000014</v>
          </cell>
        </row>
        <row r="268">
          <cell r="AF268">
            <v>0</v>
          </cell>
          <cell r="AG268">
            <v>0</v>
          </cell>
          <cell r="AH268">
            <v>168.66720000000004</v>
          </cell>
          <cell r="AI268">
            <v>0</v>
          </cell>
        </row>
        <row r="269">
          <cell r="AJ269">
            <v>7.5900240000000014</v>
          </cell>
        </row>
        <row r="271">
          <cell r="AF271">
            <v>0</v>
          </cell>
          <cell r="AG271">
            <v>0</v>
          </cell>
          <cell r="AH271">
            <v>0</v>
          </cell>
          <cell r="AI271">
            <v>0</v>
          </cell>
        </row>
        <row r="272">
          <cell r="AF272">
            <v>0</v>
          </cell>
          <cell r="AG272">
            <v>0</v>
          </cell>
          <cell r="AH272">
            <v>0</v>
          </cell>
          <cell r="AI272">
            <v>0</v>
          </cell>
        </row>
        <row r="273">
          <cell r="AJ273">
            <v>0</v>
          </cell>
          <cell r="AK273">
            <v>0</v>
          </cell>
        </row>
        <row r="274">
          <cell r="AJ274">
            <v>0</v>
          </cell>
        </row>
        <row r="276">
          <cell r="AF276">
            <v>0</v>
          </cell>
          <cell r="AG276">
            <v>0</v>
          </cell>
          <cell r="AH276">
            <v>160.725786</v>
          </cell>
          <cell r="AI276">
            <v>0</v>
          </cell>
        </row>
        <row r="277">
          <cell r="AF277">
            <v>0</v>
          </cell>
          <cell r="AG277">
            <v>0</v>
          </cell>
          <cell r="AH277">
            <v>246.51360000000003</v>
          </cell>
          <cell r="AI277">
            <v>0</v>
          </cell>
        </row>
        <row r="278">
          <cell r="AJ278">
            <v>0</v>
          </cell>
          <cell r="AK278">
            <v>0</v>
          </cell>
        </row>
        <row r="279">
          <cell r="AJ279">
            <v>18.325772370000003</v>
          </cell>
        </row>
        <row r="281">
          <cell r="AF281">
            <v>0</v>
          </cell>
          <cell r="AG281">
            <v>0</v>
          </cell>
          <cell r="AH281">
            <v>590.3352000000001</v>
          </cell>
          <cell r="AI281">
            <v>0</v>
          </cell>
        </row>
        <row r="282">
          <cell r="AF282">
            <v>0</v>
          </cell>
          <cell r="AG282">
            <v>0</v>
          </cell>
          <cell r="AH282">
            <v>2875.9920000000006</v>
          </cell>
          <cell r="AI282">
            <v>0</v>
          </cell>
        </row>
        <row r="283">
          <cell r="AI283">
            <v>453.6</v>
          </cell>
        </row>
        <row r="284">
          <cell r="AI284">
            <v>53.2</v>
          </cell>
        </row>
        <row r="285">
          <cell r="AI285">
            <v>53.2</v>
          </cell>
        </row>
        <row r="286">
          <cell r="AI286">
            <v>53.2</v>
          </cell>
        </row>
        <row r="287">
          <cell r="AI287">
            <v>245.00000000000003</v>
          </cell>
        </row>
        <row r="288">
          <cell r="AJ288">
            <v>155.98472400000003</v>
          </cell>
        </row>
        <row r="290">
          <cell r="AF290">
            <v>0</v>
          </cell>
          <cell r="AG290">
            <v>0</v>
          </cell>
          <cell r="AH290">
            <v>0</v>
          </cell>
          <cell r="AI290">
            <v>0</v>
          </cell>
        </row>
        <row r="291">
          <cell r="AF291">
            <v>0</v>
          </cell>
          <cell r="AG291">
            <v>0</v>
          </cell>
          <cell r="AH291">
            <v>0</v>
          </cell>
          <cell r="AI291">
            <v>0</v>
          </cell>
        </row>
        <row r="292">
          <cell r="AF292">
            <v>0</v>
          </cell>
          <cell r="AG292">
            <v>0</v>
          </cell>
          <cell r="AH292">
            <v>0</v>
          </cell>
          <cell r="AI292">
            <v>0</v>
          </cell>
        </row>
        <row r="293">
          <cell r="AF293">
            <v>0</v>
          </cell>
          <cell r="AG293">
            <v>0</v>
          </cell>
          <cell r="AH293">
            <v>0</v>
          </cell>
          <cell r="AI293">
            <v>0</v>
          </cell>
        </row>
        <row r="294">
          <cell r="AF294">
            <v>0</v>
          </cell>
          <cell r="AG294">
            <v>0</v>
          </cell>
          <cell r="AH294">
            <v>0</v>
          </cell>
          <cell r="AI294">
            <v>0</v>
          </cell>
        </row>
        <row r="295">
          <cell r="AF295">
            <v>0</v>
          </cell>
          <cell r="AG295">
            <v>0</v>
          </cell>
          <cell r="AH295">
            <v>0</v>
          </cell>
          <cell r="AI295">
            <v>0</v>
          </cell>
        </row>
        <row r="296">
          <cell r="AJ296">
            <v>0</v>
          </cell>
          <cell r="AK296">
            <v>0</v>
          </cell>
        </row>
        <row r="297">
          <cell r="AJ297">
            <v>0</v>
          </cell>
          <cell r="AK297">
            <v>0</v>
          </cell>
        </row>
        <row r="298">
          <cell r="AJ298">
            <v>0</v>
          </cell>
          <cell r="AK298">
            <v>0</v>
          </cell>
        </row>
        <row r="299">
          <cell r="AJ299">
            <v>0</v>
          </cell>
          <cell r="AK299">
            <v>0</v>
          </cell>
        </row>
        <row r="300">
          <cell r="AJ300">
            <v>0</v>
          </cell>
        </row>
        <row r="302">
          <cell r="AF302">
            <v>0</v>
          </cell>
          <cell r="AG302">
            <v>0</v>
          </cell>
          <cell r="AH302">
            <v>168.66720000000004</v>
          </cell>
          <cell r="AI302">
            <v>0</v>
          </cell>
        </row>
        <row r="303">
          <cell r="AF303">
            <v>0</v>
          </cell>
          <cell r="AG303">
            <v>0</v>
          </cell>
          <cell r="AH303">
            <v>395.75812320000011</v>
          </cell>
          <cell r="AI303">
            <v>0</v>
          </cell>
        </row>
        <row r="304">
          <cell r="AF304">
            <v>0</v>
          </cell>
          <cell r="AG304">
            <v>0</v>
          </cell>
          <cell r="AH304">
            <v>164.34240000000003</v>
          </cell>
          <cell r="AI304">
            <v>0</v>
          </cell>
        </row>
        <row r="305">
          <cell r="AF305">
            <v>0</v>
          </cell>
          <cell r="AG305">
            <v>0</v>
          </cell>
          <cell r="AH305">
            <v>164.34240000000003</v>
          </cell>
          <cell r="AI305">
            <v>0</v>
          </cell>
        </row>
        <row r="306">
          <cell r="AF306">
            <v>0</v>
          </cell>
          <cell r="AG306">
            <v>0</v>
          </cell>
          <cell r="AH306">
            <v>222.24380773360002</v>
          </cell>
          <cell r="AI306">
            <v>0</v>
          </cell>
        </row>
        <row r="307">
          <cell r="AF307">
            <v>0</v>
          </cell>
          <cell r="AG307">
            <v>0</v>
          </cell>
          <cell r="AH307">
            <v>214.49742996000009</v>
          </cell>
          <cell r="AI307">
            <v>0</v>
          </cell>
        </row>
        <row r="308">
          <cell r="AJ308">
            <v>0</v>
          </cell>
          <cell r="AK308">
            <v>0</v>
          </cell>
        </row>
        <row r="309">
          <cell r="AJ309">
            <v>0</v>
          </cell>
          <cell r="AK309">
            <v>0</v>
          </cell>
        </row>
        <row r="310">
          <cell r="AJ310">
            <v>0</v>
          </cell>
          <cell r="AK310">
            <v>0</v>
          </cell>
        </row>
        <row r="311">
          <cell r="AJ311">
            <v>0</v>
          </cell>
          <cell r="AK311">
            <v>0</v>
          </cell>
        </row>
        <row r="312">
          <cell r="AJ312">
            <v>59.843311240212024</v>
          </cell>
        </row>
      </sheetData>
      <sheetData sheetId="118"/>
      <sheetData sheetId="1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Details"/>
      <sheetName val="KeyData"/>
      <sheetName val="CostTableMaterials"/>
      <sheetName val="Variables"/>
      <sheetName val="Accommodation &amp; Welfare"/>
      <sheetName val="External Master"/>
      <sheetName val="Internal Master"/>
      <sheetName val="ProjectSpecificPlantCosts"/>
      <sheetName val="CostTablePeople"/>
      <sheetName val="UnitCostAnalysis"/>
      <sheetName val="ActivityScheduleStructure"/>
      <sheetName val="SFRates"/>
      <sheetName val="CostsSummary"/>
      <sheetName val="CostsSummaryTemplate"/>
      <sheetName val="NGUnitCostSummary"/>
      <sheetName val="UnitCostData"/>
      <sheetName val="NGUnitCosts"/>
      <sheetName val="CostingsSheet"/>
      <sheetName val="CostAssurance"/>
      <sheetName val="CACodes"/>
      <sheetName val="ActivityScheduleSummary"/>
      <sheetName val="1PMSummary"/>
      <sheetName val="2DesignSummary"/>
      <sheetName val="3MaterialsSummary"/>
      <sheetName val="4InstallationSummary"/>
      <sheetName val="5RiskSummary"/>
      <sheetName val="6NGCostsSummary"/>
      <sheetName val="7ProvisionalCosts"/>
      <sheetName val="8IP2-3Costs"/>
      <sheetName val="L2Template"/>
      <sheetName val="1.1"/>
      <sheetName val="1.11"/>
      <sheetName val="1.12"/>
      <sheetName val="1.125"/>
      <sheetName val="1.13"/>
      <sheetName val="1.14"/>
      <sheetName val="1.15"/>
      <sheetName val="1.16"/>
      <sheetName val="1.17"/>
      <sheetName val="1.18"/>
      <sheetName val="1.2"/>
      <sheetName val="1.3"/>
      <sheetName val="1.4"/>
      <sheetName val="1.5"/>
      <sheetName val="1.6"/>
      <sheetName val="2.1"/>
      <sheetName val="2.2"/>
      <sheetName val="2.3"/>
      <sheetName val="2.4"/>
      <sheetName val="2.5"/>
      <sheetName val="2.6"/>
      <sheetName val="2.7"/>
      <sheetName val="2.8"/>
      <sheetName val="2.9"/>
      <sheetName val="3.1"/>
      <sheetName val="3.12"/>
      <sheetName val="3.14"/>
      <sheetName val="3.16"/>
      <sheetName val="3.17"/>
      <sheetName val="3.2"/>
      <sheetName val="3.3"/>
      <sheetName val="3.4"/>
      <sheetName val="3.45"/>
      <sheetName val="3.5"/>
      <sheetName val="3.54"/>
      <sheetName val="3.56"/>
      <sheetName val="3.58"/>
      <sheetName val="3.9"/>
      <sheetName val="4.1"/>
      <sheetName val="4.15"/>
      <sheetName val="4.2"/>
      <sheetName val="4.22"/>
      <sheetName val="4.24"/>
      <sheetName val="4.241"/>
      <sheetName val="4.242"/>
      <sheetName val="4.26"/>
      <sheetName val="4.27"/>
      <sheetName val="4.3"/>
      <sheetName val="4.301"/>
      <sheetName val="4.311"/>
      <sheetName val="4.4"/>
      <sheetName val="4.5"/>
      <sheetName val="4.501"/>
      <sheetName val="4.511"/>
      <sheetName val="4.55"/>
      <sheetName val="4.551"/>
      <sheetName val="4.552"/>
      <sheetName val="4.553"/>
      <sheetName val="4.554"/>
      <sheetName val="4.561"/>
      <sheetName val="4.562"/>
      <sheetName val="4.563"/>
      <sheetName val="4.564"/>
      <sheetName val="4.6"/>
      <sheetName val="4.601"/>
      <sheetName val="4.602"/>
      <sheetName val="4.611"/>
      <sheetName val="4.612"/>
      <sheetName val="4.64"/>
      <sheetName val="4.66"/>
      <sheetName val="4.68"/>
      <sheetName val="4.7"/>
      <sheetName val="4.701"/>
      <sheetName val="4.711"/>
      <sheetName val="4.8"/>
      <sheetName val="4.84"/>
      <sheetName val="4.841"/>
      <sheetName val="4.851"/>
      <sheetName val="4.88"/>
      <sheetName val="Test &amp; Commissioning"/>
      <sheetName val="Holidays"/>
      <sheetName val="SiteCosts"/>
      <sheetName val="Resource Plan"/>
      <sheetName val="CAWorkingDays"/>
      <sheetName val="Resource Plan Var."/>
      <sheetName val="FeeTable"/>
      <sheetName val="SheetList"/>
      <sheetName val="LineCosts"/>
      <sheetName val="SFTab"/>
      <sheetName val="SheetSummary"/>
    </sheetNames>
    <sheetDataSet>
      <sheetData sheetId="0">
        <row r="8">
          <cell r="B8" t="str">
            <v>4</v>
          </cell>
        </row>
        <row r="9">
          <cell r="B9" t="str">
            <v>05/02/2013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F2">
            <v>0.14000000000000001</v>
          </cell>
        </row>
        <row r="3">
          <cell r="F3">
            <v>0.11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22">
          <cell r="D22">
            <v>0</v>
          </cell>
        </row>
        <row r="23">
          <cell r="D23">
            <v>20000</v>
          </cell>
        </row>
      </sheetData>
      <sheetData sheetId="26">
        <row r="33">
          <cell r="D33">
            <v>1000</v>
          </cell>
        </row>
        <row r="34">
          <cell r="D34">
            <v>175744.99160000001</v>
          </cell>
        </row>
      </sheetData>
      <sheetData sheetId="27">
        <row r="42">
          <cell r="D42">
            <v>35000</v>
          </cell>
          <cell r="G42">
            <v>2800.0000000000005</v>
          </cell>
        </row>
      </sheetData>
      <sheetData sheetId="28">
        <row r="49">
          <cell r="F49">
            <v>0</v>
          </cell>
        </row>
        <row r="50">
          <cell r="F50">
            <v>20600</v>
          </cell>
          <cell r="I50">
            <v>0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>
        <row r="2">
          <cell r="AF2">
            <v>39.200000000000003</v>
          </cell>
          <cell r="AG2">
            <v>0</v>
          </cell>
          <cell r="AH2">
            <v>0</v>
          </cell>
          <cell r="AI2">
            <v>0</v>
          </cell>
        </row>
        <row r="3">
          <cell r="AF3">
            <v>1595.6324160000001</v>
          </cell>
          <cell r="AG3">
            <v>0</v>
          </cell>
          <cell r="AH3">
            <v>0</v>
          </cell>
          <cell r="AI3">
            <v>0</v>
          </cell>
        </row>
        <row r="4">
          <cell r="AF4">
            <v>2812.5183520000005</v>
          </cell>
          <cell r="AG4">
            <v>0</v>
          </cell>
          <cell r="AH4">
            <v>0</v>
          </cell>
          <cell r="AI4">
            <v>0</v>
          </cell>
        </row>
        <row r="5">
          <cell r="AF5">
            <v>1217.4973439999999</v>
          </cell>
          <cell r="AG5">
            <v>0</v>
          </cell>
          <cell r="AH5">
            <v>0</v>
          </cell>
          <cell r="AI5">
            <v>0</v>
          </cell>
        </row>
        <row r="6">
          <cell r="AF6">
            <v>205.73582400000001</v>
          </cell>
          <cell r="AG6">
            <v>0</v>
          </cell>
          <cell r="AH6">
            <v>0</v>
          </cell>
          <cell r="AI6">
            <v>0</v>
          </cell>
        </row>
        <row r="7">
          <cell r="AF7">
            <v>478.99068000000011</v>
          </cell>
          <cell r="AG7">
            <v>0</v>
          </cell>
          <cell r="AH7">
            <v>0</v>
          </cell>
          <cell r="AI7">
            <v>0</v>
          </cell>
        </row>
        <row r="8">
          <cell r="AF8">
            <v>2133.0244320000002</v>
          </cell>
          <cell r="AG8">
            <v>0</v>
          </cell>
          <cell r="AH8">
            <v>0</v>
          </cell>
          <cell r="AI8">
            <v>0</v>
          </cell>
        </row>
        <row r="9">
          <cell r="AF9">
            <v>0</v>
          </cell>
          <cell r="AG9">
            <v>0</v>
          </cell>
          <cell r="AH9">
            <v>0</v>
          </cell>
          <cell r="AI9">
            <v>0</v>
          </cell>
        </row>
        <row r="11">
          <cell r="AL11">
            <v>2.0860000000000003</v>
          </cell>
        </row>
        <row r="12">
          <cell r="AL12">
            <v>2.1280000000000001</v>
          </cell>
        </row>
        <row r="13">
          <cell r="AL13">
            <v>9.7439999999999998</v>
          </cell>
        </row>
        <row r="14">
          <cell r="AL14">
            <v>31.01</v>
          </cell>
        </row>
        <row r="15">
          <cell r="AL15">
            <v>229.83380000000002</v>
          </cell>
        </row>
        <row r="16">
          <cell r="AL16">
            <v>53.044600000000003</v>
          </cell>
        </row>
        <row r="17">
          <cell r="AL17">
            <v>417.12160000000006</v>
          </cell>
        </row>
        <row r="18">
          <cell r="AJ18">
            <v>542.12060000000008</v>
          </cell>
          <cell r="AK18">
            <v>0</v>
          </cell>
        </row>
        <row r="19">
          <cell r="AJ19">
            <v>444.97740000000005</v>
          </cell>
          <cell r="AK19">
            <v>0</v>
          </cell>
        </row>
        <row r="20">
          <cell r="AJ20">
            <v>54.216831567360003</v>
          </cell>
          <cell r="AK20">
            <v>0</v>
          </cell>
        </row>
        <row r="21">
          <cell r="AJ21">
            <v>285.37910178624008</v>
          </cell>
          <cell r="AK21">
            <v>0</v>
          </cell>
        </row>
        <row r="22">
          <cell r="AJ22">
            <v>292.26956360448003</v>
          </cell>
          <cell r="AK22">
            <v>0</v>
          </cell>
        </row>
        <row r="23">
          <cell r="AJ23">
            <v>0</v>
          </cell>
          <cell r="AK23">
            <v>34.650000000000006</v>
          </cell>
        </row>
        <row r="24">
          <cell r="AJ24">
            <v>19.560335034240005</v>
          </cell>
          <cell r="AK24">
            <v>0</v>
          </cell>
        </row>
        <row r="25">
          <cell r="AJ25">
            <v>0</v>
          </cell>
          <cell r="AK25">
            <v>727.07712000000015</v>
          </cell>
        </row>
        <row r="26">
          <cell r="AJ26">
            <v>40.678545600000014</v>
          </cell>
          <cell r="AK26">
            <v>0</v>
          </cell>
        </row>
        <row r="27">
          <cell r="AI27">
            <v>17.64</v>
          </cell>
        </row>
        <row r="28">
          <cell r="AI28">
            <v>644.00000000000011</v>
          </cell>
        </row>
        <row r="29">
          <cell r="AI29">
            <v>32.200000000000003</v>
          </cell>
        </row>
        <row r="30"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1122.7650000000001</v>
          </cell>
          <cell r="AK30">
            <v>0</v>
          </cell>
          <cell r="AL30">
            <v>0</v>
          </cell>
        </row>
        <row r="31">
          <cell r="AJ31">
            <v>535.5472122000001</v>
          </cell>
          <cell r="AK31">
            <v>0</v>
          </cell>
        </row>
        <row r="32">
          <cell r="AJ32">
            <v>200.10439680000005</v>
          </cell>
          <cell r="AK32">
            <v>0</v>
          </cell>
        </row>
        <row r="33">
          <cell r="AJ33">
            <v>501.85380000000004</v>
          </cell>
          <cell r="AK33">
            <v>0</v>
          </cell>
        </row>
        <row r="34">
          <cell r="AJ34">
            <v>218.19140000000002</v>
          </cell>
          <cell r="AK34">
            <v>0</v>
          </cell>
        </row>
        <row r="35">
          <cell r="AJ35">
            <v>750.96</v>
          </cell>
          <cell r="AK35">
            <v>0</v>
          </cell>
        </row>
        <row r="36">
          <cell r="AJ36">
            <v>499.63900000000001</v>
          </cell>
          <cell r="AK36">
            <v>0</v>
          </cell>
        </row>
        <row r="37">
          <cell r="AJ37">
            <v>0</v>
          </cell>
          <cell r="AK37">
            <v>693.3696000000001</v>
          </cell>
        </row>
        <row r="38">
          <cell r="AJ38">
            <v>0</v>
          </cell>
          <cell r="AK38">
            <v>305.38200000000001</v>
          </cell>
        </row>
        <row r="39">
          <cell r="AJ39">
            <v>0</v>
          </cell>
          <cell r="AK39">
            <v>326.35680000000008</v>
          </cell>
        </row>
        <row r="40">
          <cell r="AJ40">
            <v>95.220278999999991</v>
          </cell>
          <cell r="AK40">
            <v>0</v>
          </cell>
        </row>
        <row r="41">
          <cell r="AJ41">
            <v>109.956</v>
          </cell>
          <cell r="AK41">
            <v>0</v>
          </cell>
        </row>
        <row r="42"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</row>
        <row r="43"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45"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AF46">
            <v>0</v>
          </cell>
          <cell r="AG46">
            <v>0</v>
          </cell>
          <cell r="AH46">
            <v>0</v>
          </cell>
          <cell r="AI46">
            <v>3704.0640000000008</v>
          </cell>
        </row>
        <row r="47">
          <cell r="AF47">
            <v>0</v>
          </cell>
          <cell r="AG47">
            <v>0</v>
          </cell>
          <cell r="AH47">
            <v>0</v>
          </cell>
          <cell r="AI47">
            <v>6482.112000000001</v>
          </cell>
        </row>
        <row r="48">
          <cell r="AF48">
            <v>0</v>
          </cell>
          <cell r="AG48">
            <v>0</v>
          </cell>
          <cell r="AH48">
            <v>0</v>
          </cell>
          <cell r="AI48">
            <v>1819.8432</v>
          </cell>
          <cell r="AJ48">
            <v>0</v>
          </cell>
          <cell r="AK48">
            <v>0</v>
          </cell>
          <cell r="AL48">
            <v>0</v>
          </cell>
        </row>
        <row r="49">
          <cell r="AF49">
            <v>0</v>
          </cell>
          <cell r="AG49">
            <v>0</v>
          </cell>
          <cell r="AH49">
            <v>0</v>
          </cell>
          <cell r="AI49">
            <v>3425.5872000000004</v>
          </cell>
          <cell r="AJ49">
            <v>0</v>
          </cell>
          <cell r="AK49">
            <v>0</v>
          </cell>
          <cell r="AL49">
            <v>0</v>
          </cell>
        </row>
        <row r="51">
          <cell r="AF51">
            <v>1466.6995280000003</v>
          </cell>
          <cell r="AG51">
            <v>0</v>
          </cell>
          <cell r="AH51">
            <v>0</v>
          </cell>
          <cell r="AI51">
            <v>0</v>
          </cell>
        </row>
        <row r="52">
          <cell r="AF52">
            <v>0</v>
          </cell>
          <cell r="AG52">
            <v>0</v>
          </cell>
          <cell r="AH52">
            <v>0</v>
          </cell>
          <cell r="AI52">
            <v>0</v>
          </cell>
        </row>
        <row r="53">
          <cell r="AF53">
            <v>0</v>
          </cell>
          <cell r="AG53">
            <v>0</v>
          </cell>
          <cell r="AH53">
            <v>0</v>
          </cell>
          <cell r="AI53">
            <v>0</v>
          </cell>
        </row>
        <row r="55">
          <cell r="AF55">
            <v>0</v>
          </cell>
          <cell r="AG55">
            <v>0</v>
          </cell>
          <cell r="AH55">
            <v>0</v>
          </cell>
          <cell r="AI55">
            <v>0</v>
          </cell>
        </row>
        <row r="56">
          <cell r="AF56">
            <v>1003.8147</v>
          </cell>
          <cell r="AG56">
            <v>0</v>
          </cell>
          <cell r="AH56">
            <v>0</v>
          </cell>
          <cell r="AI56">
            <v>0</v>
          </cell>
        </row>
        <row r="58">
          <cell r="AF58">
            <v>1469.3558880000003</v>
          </cell>
          <cell r="AG58">
            <v>0</v>
          </cell>
          <cell r="AH58">
            <v>0</v>
          </cell>
          <cell r="AI58">
            <v>0</v>
          </cell>
        </row>
        <row r="60">
          <cell r="AI60">
            <v>70</v>
          </cell>
        </row>
        <row r="61">
          <cell r="AF61">
            <v>1065.6307199999999</v>
          </cell>
          <cell r="AG61">
            <v>0</v>
          </cell>
          <cell r="AH61">
            <v>0</v>
          </cell>
          <cell r="AI61">
            <v>0</v>
          </cell>
        </row>
        <row r="62">
          <cell r="AF62">
            <v>1646.8838400000002</v>
          </cell>
          <cell r="AG62">
            <v>0</v>
          </cell>
          <cell r="AH62">
            <v>0</v>
          </cell>
          <cell r="AI62">
            <v>0</v>
          </cell>
        </row>
        <row r="63">
          <cell r="AF63">
            <v>775.00416000000007</v>
          </cell>
          <cell r="AG63">
            <v>0</v>
          </cell>
          <cell r="AH63">
            <v>0</v>
          </cell>
          <cell r="AI63">
            <v>0</v>
          </cell>
        </row>
        <row r="64">
          <cell r="AF64">
            <v>2862.1017600000005</v>
          </cell>
          <cell r="AG64">
            <v>0</v>
          </cell>
          <cell r="AH64">
            <v>0</v>
          </cell>
          <cell r="AI64">
            <v>0</v>
          </cell>
        </row>
        <row r="65">
          <cell r="AF65">
            <v>1413.2428800000002</v>
          </cell>
          <cell r="AG65">
            <v>0</v>
          </cell>
          <cell r="AH65">
            <v>0</v>
          </cell>
          <cell r="AI65">
            <v>0</v>
          </cell>
        </row>
        <row r="66">
          <cell r="AF66">
            <v>421.69344000000007</v>
          </cell>
          <cell r="AG66">
            <v>0</v>
          </cell>
          <cell r="AH66">
            <v>0</v>
          </cell>
          <cell r="AI66">
            <v>0</v>
          </cell>
        </row>
        <row r="67">
          <cell r="AF67">
            <v>581.25312000000008</v>
          </cell>
          <cell r="AG67">
            <v>0</v>
          </cell>
          <cell r="AH67">
            <v>0</v>
          </cell>
          <cell r="AI67">
            <v>0</v>
          </cell>
        </row>
        <row r="68">
          <cell r="AF68">
            <v>1646.8838400000002</v>
          </cell>
          <cell r="AG68">
            <v>0</v>
          </cell>
          <cell r="AH68">
            <v>0</v>
          </cell>
          <cell r="AI68">
            <v>0</v>
          </cell>
        </row>
        <row r="69">
          <cell r="AF69">
            <v>176.48321600000006</v>
          </cell>
          <cell r="AG69">
            <v>0</v>
          </cell>
          <cell r="AH69">
            <v>0</v>
          </cell>
          <cell r="AI69">
            <v>0</v>
          </cell>
        </row>
        <row r="70">
          <cell r="AF70">
            <v>2100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</row>
        <row r="71">
          <cell r="AF71">
            <v>3500.0000000000005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</row>
        <row r="73">
          <cell r="AL73">
            <v>1176</v>
          </cell>
        </row>
        <row r="74">
          <cell r="AL74">
            <v>70</v>
          </cell>
        </row>
        <row r="75">
          <cell r="AL75">
            <v>584.59800000000007</v>
          </cell>
        </row>
        <row r="76">
          <cell r="AL76">
            <v>83.911296000000007</v>
          </cell>
        </row>
        <row r="77">
          <cell r="AL77">
            <v>36.95076000000001</v>
          </cell>
        </row>
        <row r="78">
          <cell r="AL78">
            <v>340.86360000000008</v>
          </cell>
        </row>
        <row r="79">
          <cell r="AL79">
            <v>27.894048000000009</v>
          </cell>
        </row>
        <row r="80">
          <cell r="AL80">
            <v>4.0848080000000007</v>
          </cell>
        </row>
        <row r="81">
          <cell r="AL81">
            <v>4.5570000000000013</v>
          </cell>
        </row>
        <row r="82">
          <cell r="AL82">
            <v>5.0778000000000008</v>
          </cell>
        </row>
        <row r="83">
          <cell r="AL83">
            <v>121.08600000000003</v>
          </cell>
        </row>
        <row r="84">
          <cell r="AL84">
            <v>244.85412000000002</v>
          </cell>
        </row>
        <row r="85">
          <cell r="AL85">
            <v>1624.1148000000001</v>
          </cell>
        </row>
        <row r="86">
          <cell r="AL86">
            <v>101.98566000000001</v>
          </cell>
        </row>
        <row r="87">
          <cell r="AL87">
            <v>43.747200000000007</v>
          </cell>
        </row>
        <row r="88">
          <cell r="AL88">
            <v>4.2966000000000006</v>
          </cell>
        </row>
        <row r="89">
          <cell r="AL89">
            <v>2.1700000000000004</v>
          </cell>
        </row>
        <row r="90">
          <cell r="AL90">
            <v>40.101600000000005</v>
          </cell>
        </row>
        <row r="91">
          <cell r="AL91">
            <v>43.110956000000009</v>
          </cell>
        </row>
        <row r="92">
          <cell r="AI92">
            <v>60.900000000000006</v>
          </cell>
        </row>
        <row r="93">
          <cell r="AI93">
            <v>20.3</v>
          </cell>
        </row>
        <row r="94"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42.713999999999999</v>
          </cell>
        </row>
        <row r="95"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3.4860000000000002</v>
          </cell>
        </row>
        <row r="96"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5.6000000000000005</v>
          </cell>
        </row>
        <row r="97">
          <cell r="AL97">
            <v>16648.632000000005</v>
          </cell>
        </row>
        <row r="98">
          <cell r="AL98">
            <v>59.487960000000001</v>
          </cell>
        </row>
        <row r="99">
          <cell r="AL99">
            <v>1603.4172000000001</v>
          </cell>
        </row>
        <row r="100">
          <cell r="AL100">
            <v>311.65049999999997</v>
          </cell>
        </row>
        <row r="101">
          <cell r="AL101">
            <v>8572.006800000001</v>
          </cell>
        </row>
        <row r="102">
          <cell r="AL102">
            <v>9.4972499999999993</v>
          </cell>
        </row>
        <row r="103">
          <cell r="AL103">
            <v>22.512</v>
          </cell>
        </row>
        <row r="104">
          <cell r="AL104">
            <v>90.048000000000002</v>
          </cell>
        </row>
        <row r="105">
          <cell r="AL105">
            <v>29.265599999999999</v>
          </cell>
        </row>
        <row r="106">
          <cell r="AL106">
            <v>72.038399999999996</v>
          </cell>
        </row>
        <row r="107">
          <cell r="AL107">
            <v>2.4763199999999999</v>
          </cell>
        </row>
        <row r="108">
          <cell r="AL108">
            <v>21.574000000000002</v>
          </cell>
        </row>
        <row r="109">
          <cell r="AL109">
            <v>58.531199999999998</v>
          </cell>
        </row>
        <row r="110">
          <cell r="AL110">
            <v>133.66499999999999</v>
          </cell>
        </row>
        <row r="111">
          <cell r="AL111">
            <v>14.069999999999999</v>
          </cell>
        </row>
        <row r="112">
          <cell r="AL112">
            <v>253.00674000000001</v>
          </cell>
        </row>
        <row r="113">
          <cell r="AL113">
            <v>107.88875999999999</v>
          </cell>
        </row>
        <row r="114">
          <cell r="AL114">
            <v>25.832519999999995</v>
          </cell>
        </row>
        <row r="115">
          <cell r="AL115">
            <v>41.422080000000001</v>
          </cell>
        </row>
        <row r="116">
          <cell r="AL116">
            <v>1.407</v>
          </cell>
        </row>
        <row r="117">
          <cell r="AL117">
            <v>27.986168000000003</v>
          </cell>
        </row>
        <row r="118">
          <cell r="AL118">
            <v>63.382200000000012</v>
          </cell>
        </row>
        <row r="119">
          <cell r="AL119">
            <v>10.5336</v>
          </cell>
        </row>
        <row r="120">
          <cell r="AL120">
            <v>34.209000000000003</v>
          </cell>
        </row>
        <row r="121">
          <cell r="AL121">
            <v>104.10540000000002</v>
          </cell>
        </row>
        <row r="122">
          <cell r="AL122">
            <v>83.084400000000016</v>
          </cell>
        </row>
        <row r="123">
          <cell r="AL123">
            <v>79.32119999999999</v>
          </cell>
        </row>
        <row r="124">
          <cell r="AL124">
            <v>509.92200000000003</v>
          </cell>
        </row>
        <row r="125">
          <cell r="AL125">
            <v>108.36000000000001</v>
          </cell>
        </row>
        <row r="126">
          <cell r="AL126">
            <v>40.118400000000001</v>
          </cell>
        </row>
        <row r="127">
          <cell r="AL127">
            <v>8.3803999999999998</v>
          </cell>
        </row>
        <row r="128">
          <cell r="AL128">
            <v>410.55</v>
          </cell>
        </row>
        <row r="129">
          <cell r="AL129">
            <v>95.9</v>
          </cell>
        </row>
        <row r="130">
          <cell r="AL130">
            <v>74.970000000000013</v>
          </cell>
        </row>
        <row r="131">
          <cell r="AL131">
            <v>33.950000000000003</v>
          </cell>
        </row>
        <row r="132">
          <cell r="AI132">
            <v>0</v>
          </cell>
        </row>
        <row r="133">
          <cell r="AI133">
            <v>237.02</v>
          </cell>
        </row>
        <row r="134">
          <cell r="AI134">
            <v>0</v>
          </cell>
        </row>
        <row r="135">
          <cell r="AI135">
            <v>623.28000000000009</v>
          </cell>
        </row>
        <row r="136">
          <cell r="AI136">
            <v>145.60000000000002</v>
          </cell>
        </row>
        <row r="137">
          <cell r="AI137">
            <v>280.28000000000003</v>
          </cell>
        </row>
        <row r="138">
          <cell r="AI138">
            <v>160.16000000000003</v>
          </cell>
        </row>
        <row r="139">
          <cell r="AI139">
            <v>1280.0200000000002</v>
          </cell>
        </row>
        <row r="140">
          <cell r="AF140">
            <v>0</v>
          </cell>
          <cell r="AG140">
            <v>0</v>
          </cell>
          <cell r="AH140">
            <v>3943.1265720000006</v>
          </cell>
          <cell r="AI140">
            <v>0</v>
          </cell>
        </row>
        <row r="141">
          <cell r="AF141">
            <v>0</v>
          </cell>
          <cell r="AG141">
            <v>0</v>
          </cell>
          <cell r="AH141">
            <v>362.43253200000004</v>
          </cell>
          <cell r="AI141">
            <v>0</v>
          </cell>
        </row>
        <row r="142">
          <cell r="AF142">
            <v>0</v>
          </cell>
          <cell r="AG142">
            <v>0</v>
          </cell>
          <cell r="AH142">
            <v>547.6926840000001</v>
          </cell>
          <cell r="AI142">
            <v>0</v>
          </cell>
        </row>
        <row r="143">
          <cell r="AF143">
            <v>0</v>
          </cell>
          <cell r="AG143">
            <v>0</v>
          </cell>
          <cell r="AH143">
            <v>521.35129200000006</v>
          </cell>
          <cell r="AI143">
            <v>0</v>
          </cell>
        </row>
        <row r="144">
          <cell r="AJ144">
            <v>12.56598</v>
          </cell>
          <cell r="AK144">
            <v>0</v>
          </cell>
        </row>
        <row r="145">
          <cell r="AJ145">
            <v>13.72434</v>
          </cell>
          <cell r="AK145">
            <v>0</v>
          </cell>
        </row>
        <row r="146">
          <cell r="AJ146">
            <v>79.98017999999999</v>
          </cell>
          <cell r="AK146">
            <v>0</v>
          </cell>
        </row>
        <row r="147">
          <cell r="AJ147">
            <v>74.282039999999995</v>
          </cell>
          <cell r="AK147">
            <v>0</v>
          </cell>
        </row>
        <row r="148">
          <cell r="AJ148">
            <v>3.024</v>
          </cell>
          <cell r="AK148">
            <v>0</v>
          </cell>
        </row>
        <row r="149">
          <cell r="AJ149">
            <v>6.2160000000000002</v>
          </cell>
          <cell r="AK149">
            <v>0</v>
          </cell>
        </row>
        <row r="150">
          <cell r="AJ150">
            <v>0</v>
          </cell>
          <cell r="AK150">
            <v>34.750799999999998</v>
          </cell>
        </row>
        <row r="151">
          <cell r="AJ151">
            <v>112.61376000000001</v>
          </cell>
          <cell r="AK151">
            <v>0</v>
          </cell>
        </row>
        <row r="152">
          <cell r="AJ152">
            <v>390.65040000000005</v>
          </cell>
          <cell r="AK152">
            <v>0</v>
          </cell>
        </row>
        <row r="153">
          <cell r="AJ153">
            <v>9.7439999999999998</v>
          </cell>
          <cell r="AK153">
            <v>0</v>
          </cell>
        </row>
        <row r="154">
          <cell r="AJ154">
            <v>80.962140000000019</v>
          </cell>
          <cell r="AK154">
            <v>0</v>
          </cell>
        </row>
        <row r="155">
          <cell r="AI155">
            <v>238.00000000000003</v>
          </cell>
        </row>
        <row r="156"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117.66720000000001</v>
          </cell>
        </row>
        <row r="157">
          <cell r="AJ157">
            <v>64.416442860000004</v>
          </cell>
        </row>
        <row r="158">
          <cell r="AJ158">
            <v>177.44069574</v>
          </cell>
        </row>
        <row r="160">
          <cell r="AF160">
            <v>0</v>
          </cell>
          <cell r="AG160">
            <v>0</v>
          </cell>
          <cell r="AH160">
            <v>0</v>
          </cell>
          <cell r="AI160">
            <v>0</v>
          </cell>
        </row>
        <row r="161">
          <cell r="AF161">
            <v>0</v>
          </cell>
          <cell r="AG161">
            <v>0</v>
          </cell>
          <cell r="AH161">
            <v>0</v>
          </cell>
          <cell r="AI161">
            <v>0</v>
          </cell>
        </row>
        <row r="162">
          <cell r="AF162">
            <v>0</v>
          </cell>
          <cell r="AG162">
            <v>0</v>
          </cell>
          <cell r="AH162">
            <v>0</v>
          </cell>
          <cell r="AI162">
            <v>0</v>
          </cell>
        </row>
        <row r="163">
          <cell r="AF163">
            <v>0</v>
          </cell>
          <cell r="AG163">
            <v>0</v>
          </cell>
          <cell r="AH163">
            <v>0</v>
          </cell>
          <cell r="AI163">
            <v>0</v>
          </cell>
        </row>
        <row r="164">
          <cell r="AJ164">
            <v>0</v>
          </cell>
          <cell r="AK164">
            <v>0</v>
          </cell>
        </row>
        <row r="165">
          <cell r="AJ165">
            <v>0</v>
          </cell>
          <cell r="AK165">
            <v>0</v>
          </cell>
        </row>
        <row r="166">
          <cell r="AJ166">
            <v>0</v>
          </cell>
          <cell r="AK166">
            <v>0</v>
          </cell>
        </row>
        <row r="167">
          <cell r="AJ167">
            <v>0</v>
          </cell>
        </row>
        <row r="169">
          <cell r="AF169">
            <v>0</v>
          </cell>
          <cell r="AG169">
            <v>0</v>
          </cell>
          <cell r="AH169">
            <v>0</v>
          </cell>
          <cell r="AI169">
            <v>0</v>
          </cell>
        </row>
        <row r="170">
          <cell r="AF170">
            <v>0</v>
          </cell>
          <cell r="AG170">
            <v>0</v>
          </cell>
          <cell r="AH170">
            <v>0</v>
          </cell>
          <cell r="AI170">
            <v>0</v>
          </cell>
        </row>
        <row r="171">
          <cell r="AF171">
            <v>0</v>
          </cell>
          <cell r="AG171">
            <v>0</v>
          </cell>
          <cell r="AH171">
            <v>0</v>
          </cell>
          <cell r="AI171">
            <v>0</v>
          </cell>
        </row>
        <row r="172">
          <cell r="AF172">
            <v>0</v>
          </cell>
          <cell r="AG172">
            <v>0</v>
          </cell>
          <cell r="AH172">
            <v>0</v>
          </cell>
          <cell r="AI172">
            <v>0</v>
          </cell>
        </row>
        <row r="173">
          <cell r="AJ173">
            <v>0</v>
          </cell>
          <cell r="AK173">
            <v>0</v>
          </cell>
        </row>
        <row r="174">
          <cell r="AJ174">
            <v>0</v>
          </cell>
          <cell r="AK174">
            <v>0</v>
          </cell>
        </row>
        <row r="175">
          <cell r="AJ175">
            <v>0</v>
          </cell>
          <cell r="AK175">
            <v>0</v>
          </cell>
        </row>
        <row r="176">
          <cell r="AJ176">
            <v>0</v>
          </cell>
          <cell r="AK176">
            <v>0</v>
          </cell>
        </row>
        <row r="177">
          <cell r="AJ177">
            <v>0</v>
          </cell>
          <cell r="AK177">
            <v>0</v>
          </cell>
        </row>
        <row r="178">
          <cell r="AJ178">
            <v>0</v>
          </cell>
        </row>
        <row r="180">
          <cell r="AF180">
            <v>0</v>
          </cell>
          <cell r="AG180">
            <v>0</v>
          </cell>
          <cell r="AH180">
            <v>379.5012000000001</v>
          </cell>
          <cell r="AI180">
            <v>0</v>
          </cell>
        </row>
        <row r="181">
          <cell r="AF181">
            <v>0</v>
          </cell>
          <cell r="AG181">
            <v>0</v>
          </cell>
          <cell r="AH181">
            <v>1335.6836658000004</v>
          </cell>
          <cell r="AI181">
            <v>0</v>
          </cell>
        </row>
        <row r="182">
          <cell r="AF182">
            <v>0</v>
          </cell>
          <cell r="AG182">
            <v>0</v>
          </cell>
          <cell r="AH182">
            <v>500.04856740060001</v>
          </cell>
          <cell r="AI182">
            <v>0</v>
          </cell>
        </row>
        <row r="183">
          <cell r="AF183">
            <v>0</v>
          </cell>
          <cell r="AG183">
            <v>0</v>
          </cell>
          <cell r="AH183">
            <v>965.23843482000041</v>
          </cell>
          <cell r="AI183">
            <v>0</v>
          </cell>
        </row>
        <row r="184">
          <cell r="AJ184">
            <v>0</v>
          </cell>
          <cell r="AK184">
            <v>18.900000000000002</v>
          </cell>
        </row>
        <row r="185">
          <cell r="AJ185">
            <v>0</v>
          </cell>
          <cell r="AK185">
            <v>151.20000000000002</v>
          </cell>
        </row>
        <row r="186">
          <cell r="AJ186">
            <v>0</v>
          </cell>
          <cell r="AK186">
            <v>5.0400000000000009</v>
          </cell>
        </row>
        <row r="187">
          <cell r="AJ187">
            <v>192.06000000000006</v>
          </cell>
          <cell r="AK187">
            <v>0</v>
          </cell>
        </row>
        <row r="188">
          <cell r="AJ188">
            <v>0</v>
          </cell>
          <cell r="AK188">
            <v>91.274400000000014</v>
          </cell>
        </row>
        <row r="189">
          <cell r="AJ189">
            <v>143.12123406092704</v>
          </cell>
        </row>
        <row r="191">
          <cell r="AF191">
            <v>0</v>
          </cell>
          <cell r="AG191">
            <v>0</v>
          </cell>
          <cell r="AH191">
            <v>0</v>
          </cell>
          <cell r="AI191">
            <v>0</v>
          </cell>
        </row>
        <row r="192">
          <cell r="AF192">
            <v>0</v>
          </cell>
          <cell r="AG192">
            <v>0</v>
          </cell>
          <cell r="AH192">
            <v>0</v>
          </cell>
          <cell r="AI192">
            <v>0</v>
          </cell>
        </row>
        <row r="193">
          <cell r="AF193">
            <v>0</v>
          </cell>
          <cell r="AG193">
            <v>0</v>
          </cell>
          <cell r="AH193">
            <v>0</v>
          </cell>
          <cell r="AI193">
            <v>0</v>
          </cell>
        </row>
        <row r="194">
          <cell r="AJ194">
            <v>0</v>
          </cell>
          <cell r="AK194">
            <v>0</v>
          </cell>
        </row>
        <row r="195">
          <cell r="AJ195">
            <v>0</v>
          </cell>
          <cell r="AK195">
            <v>0</v>
          </cell>
        </row>
        <row r="196">
          <cell r="AJ196">
            <v>0</v>
          </cell>
          <cell r="AK196">
            <v>0</v>
          </cell>
        </row>
        <row r="197">
          <cell r="AJ197">
            <v>0</v>
          </cell>
          <cell r="AK197">
            <v>0</v>
          </cell>
        </row>
        <row r="198">
          <cell r="AJ198">
            <v>0</v>
          </cell>
          <cell r="AK198">
            <v>0</v>
          </cell>
        </row>
        <row r="199">
          <cell r="AJ199">
            <v>0</v>
          </cell>
        </row>
        <row r="201">
          <cell r="AF201">
            <v>0</v>
          </cell>
          <cell r="AG201">
            <v>0</v>
          </cell>
          <cell r="AH201">
            <v>379.5012000000001</v>
          </cell>
          <cell r="AI201">
            <v>0</v>
          </cell>
        </row>
        <row r="202">
          <cell r="AF202">
            <v>0</v>
          </cell>
          <cell r="AG202">
            <v>0</v>
          </cell>
          <cell r="AH202">
            <v>500.04856740060001</v>
          </cell>
          <cell r="AI202">
            <v>0</v>
          </cell>
        </row>
        <row r="203">
          <cell r="AF203">
            <v>0</v>
          </cell>
          <cell r="AG203">
            <v>0</v>
          </cell>
          <cell r="AH203">
            <v>1930.4768696400008</v>
          </cell>
          <cell r="AI203">
            <v>0</v>
          </cell>
        </row>
        <row r="204">
          <cell r="AJ204">
            <v>0</v>
          </cell>
          <cell r="AK204">
            <v>0</v>
          </cell>
        </row>
        <row r="205">
          <cell r="AJ205">
            <v>0</v>
          </cell>
          <cell r="AK205">
            <v>0</v>
          </cell>
        </row>
        <row r="206">
          <cell r="AJ206">
            <v>0</v>
          </cell>
          <cell r="AK206">
            <v>0</v>
          </cell>
        </row>
        <row r="207">
          <cell r="AJ207">
            <v>0</v>
          </cell>
          <cell r="AK207">
            <v>0</v>
          </cell>
        </row>
        <row r="208">
          <cell r="AJ208">
            <v>0</v>
          </cell>
          <cell r="AK208">
            <v>0</v>
          </cell>
        </row>
        <row r="209">
          <cell r="AJ209">
            <v>126.45119866682704</v>
          </cell>
        </row>
        <row r="211">
          <cell r="AF211">
            <v>0</v>
          </cell>
          <cell r="AG211">
            <v>0</v>
          </cell>
          <cell r="AH211">
            <v>0</v>
          </cell>
          <cell r="AI211">
            <v>0</v>
          </cell>
        </row>
        <row r="212">
          <cell r="AF212">
            <v>0</v>
          </cell>
          <cell r="AG212">
            <v>0</v>
          </cell>
          <cell r="AH212">
            <v>0</v>
          </cell>
          <cell r="AI212">
            <v>0</v>
          </cell>
        </row>
        <row r="213">
          <cell r="AF213">
            <v>0</v>
          </cell>
          <cell r="AG213">
            <v>0</v>
          </cell>
          <cell r="AH213">
            <v>0</v>
          </cell>
          <cell r="AI213">
            <v>0</v>
          </cell>
        </row>
        <row r="214">
          <cell r="AF214">
            <v>0</v>
          </cell>
          <cell r="AG214">
            <v>0</v>
          </cell>
          <cell r="AH214">
            <v>0</v>
          </cell>
          <cell r="AI214">
            <v>0</v>
          </cell>
        </row>
        <row r="215">
          <cell r="AJ215">
            <v>0</v>
          </cell>
        </row>
        <row r="217">
          <cell r="AF217">
            <v>0</v>
          </cell>
          <cell r="AG217">
            <v>0</v>
          </cell>
          <cell r="AH217">
            <v>0</v>
          </cell>
          <cell r="AI217">
            <v>0</v>
          </cell>
        </row>
        <row r="218">
          <cell r="AJ218">
            <v>0</v>
          </cell>
        </row>
        <row r="220">
          <cell r="AF220">
            <v>0</v>
          </cell>
          <cell r="AG220">
            <v>0</v>
          </cell>
          <cell r="AH220">
            <v>0</v>
          </cell>
          <cell r="AI220">
            <v>0</v>
          </cell>
        </row>
        <row r="221">
          <cell r="AF221">
            <v>0</v>
          </cell>
          <cell r="AG221">
            <v>0</v>
          </cell>
          <cell r="AH221">
            <v>0</v>
          </cell>
          <cell r="AI221">
            <v>0</v>
          </cell>
        </row>
        <row r="222">
          <cell r="AF222">
            <v>0</v>
          </cell>
          <cell r="AG222">
            <v>0</v>
          </cell>
          <cell r="AH222">
            <v>0</v>
          </cell>
          <cell r="AI222">
            <v>0</v>
          </cell>
        </row>
        <row r="223">
          <cell r="AF223">
            <v>0</v>
          </cell>
          <cell r="AG223">
            <v>0</v>
          </cell>
          <cell r="AH223">
            <v>0</v>
          </cell>
          <cell r="AI223">
            <v>0</v>
          </cell>
        </row>
        <row r="224">
          <cell r="AF224">
            <v>0</v>
          </cell>
          <cell r="AG224">
            <v>0</v>
          </cell>
          <cell r="AH224">
            <v>0</v>
          </cell>
          <cell r="AI224">
            <v>0</v>
          </cell>
        </row>
        <row r="225">
          <cell r="AF225">
            <v>0</v>
          </cell>
          <cell r="AG225">
            <v>0</v>
          </cell>
          <cell r="AH225">
            <v>0</v>
          </cell>
          <cell r="AI225">
            <v>0</v>
          </cell>
        </row>
        <row r="226">
          <cell r="AJ226">
            <v>0</v>
          </cell>
          <cell r="AK226">
            <v>0</v>
          </cell>
        </row>
        <row r="227">
          <cell r="AJ227">
            <v>0</v>
          </cell>
        </row>
        <row r="229">
          <cell r="AF229">
            <v>0</v>
          </cell>
          <cell r="AG229">
            <v>0</v>
          </cell>
          <cell r="AH229">
            <v>0</v>
          </cell>
          <cell r="AI229">
            <v>0</v>
          </cell>
        </row>
        <row r="230">
          <cell r="AF230">
            <v>0</v>
          </cell>
          <cell r="AG230">
            <v>0</v>
          </cell>
          <cell r="AH230">
            <v>0</v>
          </cell>
          <cell r="AI230">
            <v>0</v>
          </cell>
        </row>
        <row r="231">
          <cell r="AF231">
            <v>0</v>
          </cell>
          <cell r="AG231">
            <v>0</v>
          </cell>
          <cell r="AH231">
            <v>0</v>
          </cell>
          <cell r="AI231">
            <v>0</v>
          </cell>
        </row>
        <row r="232">
          <cell r="AJ232">
            <v>0</v>
          </cell>
          <cell r="AK232">
            <v>0</v>
          </cell>
        </row>
        <row r="233">
          <cell r="AJ233">
            <v>0</v>
          </cell>
        </row>
        <row r="235">
          <cell r="AF235">
            <v>0</v>
          </cell>
          <cell r="AG235">
            <v>0</v>
          </cell>
          <cell r="AH235">
            <v>126.50040000000004</v>
          </cell>
          <cell r="AI235">
            <v>0</v>
          </cell>
        </row>
        <row r="236">
          <cell r="AF236">
            <v>0</v>
          </cell>
          <cell r="AG236">
            <v>0</v>
          </cell>
          <cell r="AH236">
            <v>283.49064000000004</v>
          </cell>
          <cell r="AI236">
            <v>0</v>
          </cell>
        </row>
        <row r="237">
          <cell r="AF237">
            <v>0</v>
          </cell>
          <cell r="AG237">
            <v>0</v>
          </cell>
          <cell r="AH237">
            <v>123.25680000000001</v>
          </cell>
          <cell r="AI237">
            <v>0</v>
          </cell>
        </row>
        <row r="238">
          <cell r="AF238">
            <v>0</v>
          </cell>
          <cell r="AG238">
            <v>0</v>
          </cell>
          <cell r="AH238">
            <v>369.77040000000005</v>
          </cell>
          <cell r="AI238">
            <v>0</v>
          </cell>
        </row>
        <row r="239">
          <cell r="AJ239">
            <v>40.635820800000005</v>
          </cell>
        </row>
        <row r="241">
          <cell r="AF241">
            <v>0</v>
          </cell>
          <cell r="AG241">
            <v>0</v>
          </cell>
          <cell r="AH241">
            <v>253.00080000000008</v>
          </cell>
          <cell r="AI241">
            <v>0</v>
          </cell>
        </row>
        <row r="242">
          <cell r="AJ242">
            <v>11.385036000000005</v>
          </cell>
        </row>
        <row r="244">
          <cell r="AF244">
            <v>0</v>
          </cell>
          <cell r="AG244">
            <v>0</v>
          </cell>
          <cell r="AH244">
            <v>126.50040000000004</v>
          </cell>
          <cell r="AI244">
            <v>0</v>
          </cell>
        </row>
        <row r="245">
          <cell r="AF245">
            <v>0</v>
          </cell>
          <cell r="AG245">
            <v>0</v>
          </cell>
          <cell r="AH245">
            <v>141.74532000000002</v>
          </cell>
          <cell r="AI245">
            <v>0</v>
          </cell>
        </row>
        <row r="246">
          <cell r="AF246">
            <v>0</v>
          </cell>
          <cell r="AG246">
            <v>0</v>
          </cell>
          <cell r="AH246">
            <v>123.25680000000001</v>
          </cell>
          <cell r="AI246">
            <v>0</v>
          </cell>
        </row>
        <row r="247">
          <cell r="AF247">
            <v>0</v>
          </cell>
          <cell r="AG247">
            <v>0</v>
          </cell>
          <cell r="AH247">
            <v>123.25680000000001</v>
          </cell>
          <cell r="AI247">
            <v>0</v>
          </cell>
        </row>
        <row r="248">
          <cell r="AF248">
            <v>0</v>
          </cell>
          <cell r="AG248">
            <v>0</v>
          </cell>
          <cell r="AH248">
            <v>166.6828558002</v>
          </cell>
          <cell r="AI248">
            <v>0</v>
          </cell>
        </row>
        <row r="249">
          <cell r="AF249">
            <v>0</v>
          </cell>
          <cell r="AG249">
            <v>0</v>
          </cell>
          <cell r="AH249">
            <v>160.8730724700001</v>
          </cell>
          <cell r="AI249">
            <v>0</v>
          </cell>
        </row>
        <row r="250">
          <cell r="AJ250">
            <v>0</v>
          </cell>
          <cell r="AK250">
            <v>0</v>
          </cell>
        </row>
        <row r="251">
          <cell r="AJ251">
            <v>37.904186172159008</v>
          </cell>
        </row>
        <row r="253">
          <cell r="AF253">
            <v>0</v>
          </cell>
          <cell r="AG253">
            <v>0</v>
          </cell>
          <cell r="AH253">
            <v>84.333600000000018</v>
          </cell>
          <cell r="AI253">
            <v>0</v>
          </cell>
        </row>
        <row r="254">
          <cell r="AF254">
            <v>0</v>
          </cell>
          <cell r="AG254">
            <v>0</v>
          </cell>
          <cell r="AH254">
            <v>111.12190386680001</v>
          </cell>
          <cell r="AI254">
            <v>0</v>
          </cell>
        </row>
        <row r="255">
          <cell r="AF255">
            <v>0</v>
          </cell>
          <cell r="AG255">
            <v>0</v>
          </cell>
          <cell r="AH255">
            <v>214.49742996000009</v>
          </cell>
          <cell r="AI255">
            <v>0</v>
          </cell>
        </row>
        <row r="256">
          <cell r="AJ256">
            <v>0</v>
          </cell>
          <cell r="AK256">
            <v>0</v>
          </cell>
        </row>
        <row r="257">
          <cell r="AJ257">
            <v>18.447882022206006</v>
          </cell>
        </row>
        <row r="259">
          <cell r="AF259">
            <v>0</v>
          </cell>
          <cell r="AG259">
            <v>0</v>
          </cell>
          <cell r="AH259">
            <v>0</v>
          </cell>
          <cell r="AI259">
            <v>0</v>
          </cell>
        </row>
        <row r="260">
          <cell r="AJ260">
            <v>0</v>
          </cell>
        </row>
        <row r="262">
          <cell r="AF262">
            <v>0</v>
          </cell>
          <cell r="AG262">
            <v>0</v>
          </cell>
          <cell r="AH262">
            <v>0</v>
          </cell>
          <cell r="AI262">
            <v>0</v>
          </cell>
        </row>
        <row r="263">
          <cell r="AJ263">
            <v>0</v>
          </cell>
        </row>
        <row r="265">
          <cell r="AF265">
            <v>0</v>
          </cell>
          <cell r="AG265">
            <v>0</v>
          </cell>
          <cell r="AH265">
            <v>168.66720000000004</v>
          </cell>
          <cell r="AI265">
            <v>0</v>
          </cell>
        </row>
        <row r="266">
          <cell r="AJ266">
            <v>7.5900240000000014</v>
          </cell>
        </row>
        <row r="268">
          <cell r="AF268">
            <v>0</v>
          </cell>
          <cell r="AG268">
            <v>0</v>
          </cell>
          <cell r="AH268">
            <v>168.66720000000004</v>
          </cell>
          <cell r="AI268">
            <v>0</v>
          </cell>
        </row>
        <row r="269">
          <cell r="AJ269">
            <v>7.5900240000000014</v>
          </cell>
        </row>
        <row r="271">
          <cell r="AF271">
            <v>0</v>
          </cell>
          <cell r="AG271">
            <v>0</v>
          </cell>
          <cell r="AH271">
            <v>0</v>
          </cell>
          <cell r="AI271">
            <v>0</v>
          </cell>
        </row>
        <row r="272">
          <cell r="AF272">
            <v>0</v>
          </cell>
          <cell r="AG272">
            <v>0</v>
          </cell>
          <cell r="AH272">
            <v>0</v>
          </cell>
          <cell r="AI272">
            <v>0</v>
          </cell>
        </row>
        <row r="273">
          <cell r="AJ273">
            <v>0</v>
          </cell>
          <cell r="AK273">
            <v>0</v>
          </cell>
        </row>
        <row r="274">
          <cell r="AJ274">
            <v>0</v>
          </cell>
        </row>
        <row r="276">
          <cell r="AF276">
            <v>0</v>
          </cell>
          <cell r="AG276">
            <v>0</v>
          </cell>
          <cell r="AH276">
            <v>160.725786</v>
          </cell>
          <cell r="AI276">
            <v>0</v>
          </cell>
        </row>
        <row r="277">
          <cell r="AF277">
            <v>0</v>
          </cell>
          <cell r="AG277">
            <v>0</v>
          </cell>
          <cell r="AH277">
            <v>246.51360000000003</v>
          </cell>
          <cell r="AI277">
            <v>0</v>
          </cell>
        </row>
        <row r="278">
          <cell r="AJ278">
            <v>0</v>
          </cell>
          <cell r="AK278">
            <v>0</v>
          </cell>
        </row>
        <row r="279">
          <cell r="AJ279">
            <v>18.325772370000003</v>
          </cell>
        </row>
        <row r="281">
          <cell r="AF281">
            <v>0</v>
          </cell>
          <cell r="AG281">
            <v>0</v>
          </cell>
          <cell r="AH281">
            <v>590.3352000000001</v>
          </cell>
          <cell r="AI281">
            <v>0</v>
          </cell>
        </row>
        <row r="282">
          <cell r="AF282">
            <v>0</v>
          </cell>
          <cell r="AG282">
            <v>0</v>
          </cell>
          <cell r="AH282">
            <v>2875.9920000000006</v>
          </cell>
          <cell r="AI282">
            <v>0</v>
          </cell>
        </row>
        <row r="283">
          <cell r="AI283">
            <v>453.6</v>
          </cell>
        </row>
        <row r="284">
          <cell r="AI284">
            <v>53.2</v>
          </cell>
        </row>
        <row r="285">
          <cell r="AI285">
            <v>53.2</v>
          </cell>
        </row>
        <row r="286">
          <cell r="AI286">
            <v>53.2</v>
          </cell>
        </row>
        <row r="287">
          <cell r="AI287">
            <v>245.00000000000003</v>
          </cell>
        </row>
        <row r="288">
          <cell r="AJ288">
            <v>155.98472400000003</v>
          </cell>
        </row>
        <row r="290">
          <cell r="AF290">
            <v>0</v>
          </cell>
          <cell r="AG290">
            <v>0</v>
          </cell>
          <cell r="AH290">
            <v>0</v>
          </cell>
          <cell r="AI290">
            <v>0</v>
          </cell>
        </row>
        <row r="291">
          <cell r="AF291">
            <v>0</v>
          </cell>
          <cell r="AG291">
            <v>0</v>
          </cell>
          <cell r="AH291">
            <v>0</v>
          </cell>
          <cell r="AI291">
            <v>0</v>
          </cell>
        </row>
        <row r="292">
          <cell r="AF292">
            <v>0</v>
          </cell>
          <cell r="AG292">
            <v>0</v>
          </cell>
          <cell r="AH292">
            <v>0</v>
          </cell>
          <cell r="AI292">
            <v>0</v>
          </cell>
        </row>
        <row r="293">
          <cell r="AF293">
            <v>0</v>
          </cell>
          <cell r="AG293">
            <v>0</v>
          </cell>
          <cell r="AH293">
            <v>0</v>
          </cell>
          <cell r="AI293">
            <v>0</v>
          </cell>
        </row>
        <row r="294">
          <cell r="AF294">
            <v>0</v>
          </cell>
          <cell r="AG294">
            <v>0</v>
          </cell>
          <cell r="AH294">
            <v>0</v>
          </cell>
          <cell r="AI294">
            <v>0</v>
          </cell>
        </row>
        <row r="295">
          <cell r="AF295">
            <v>0</v>
          </cell>
          <cell r="AG295">
            <v>0</v>
          </cell>
          <cell r="AH295">
            <v>0</v>
          </cell>
          <cell r="AI295">
            <v>0</v>
          </cell>
        </row>
        <row r="296">
          <cell r="AJ296">
            <v>0</v>
          </cell>
          <cell r="AK296">
            <v>0</v>
          </cell>
        </row>
        <row r="297">
          <cell r="AJ297">
            <v>0</v>
          </cell>
          <cell r="AK297">
            <v>0</v>
          </cell>
        </row>
        <row r="298">
          <cell r="AJ298">
            <v>0</v>
          </cell>
          <cell r="AK298">
            <v>0</v>
          </cell>
        </row>
        <row r="299">
          <cell r="AJ299">
            <v>0</v>
          </cell>
          <cell r="AK299">
            <v>0</v>
          </cell>
        </row>
        <row r="300">
          <cell r="AJ300">
            <v>0</v>
          </cell>
        </row>
        <row r="302">
          <cell r="AF302">
            <v>0</v>
          </cell>
          <cell r="AG302">
            <v>0</v>
          </cell>
          <cell r="AH302">
            <v>168.66720000000004</v>
          </cell>
          <cell r="AI302">
            <v>0</v>
          </cell>
        </row>
        <row r="303">
          <cell r="AF303">
            <v>0</v>
          </cell>
          <cell r="AG303">
            <v>0</v>
          </cell>
          <cell r="AH303">
            <v>395.75812320000011</v>
          </cell>
          <cell r="AI303">
            <v>0</v>
          </cell>
        </row>
        <row r="304">
          <cell r="AF304">
            <v>0</v>
          </cell>
          <cell r="AG304">
            <v>0</v>
          </cell>
          <cell r="AH304">
            <v>164.34240000000003</v>
          </cell>
          <cell r="AI304">
            <v>0</v>
          </cell>
        </row>
        <row r="305">
          <cell r="AF305">
            <v>0</v>
          </cell>
          <cell r="AG305">
            <v>0</v>
          </cell>
          <cell r="AH305">
            <v>164.34240000000003</v>
          </cell>
          <cell r="AI305">
            <v>0</v>
          </cell>
        </row>
        <row r="306">
          <cell r="AF306">
            <v>0</v>
          </cell>
          <cell r="AG306">
            <v>0</v>
          </cell>
          <cell r="AH306">
            <v>222.24380773360002</v>
          </cell>
          <cell r="AI306">
            <v>0</v>
          </cell>
        </row>
        <row r="307">
          <cell r="AF307">
            <v>0</v>
          </cell>
          <cell r="AG307">
            <v>0</v>
          </cell>
          <cell r="AH307">
            <v>214.49742996000009</v>
          </cell>
          <cell r="AI307">
            <v>0</v>
          </cell>
        </row>
        <row r="308">
          <cell r="AJ308">
            <v>0</v>
          </cell>
          <cell r="AK308">
            <v>0</v>
          </cell>
        </row>
        <row r="309">
          <cell r="AJ309">
            <v>0</v>
          </cell>
          <cell r="AK309">
            <v>0</v>
          </cell>
        </row>
        <row r="310">
          <cell r="AJ310">
            <v>0</v>
          </cell>
          <cell r="AK310">
            <v>0</v>
          </cell>
        </row>
        <row r="311">
          <cell r="AJ311">
            <v>0</v>
          </cell>
          <cell r="AK311">
            <v>0</v>
          </cell>
        </row>
        <row r="312">
          <cell r="AJ312">
            <v>59.843311240212024</v>
          </cell>
        </row>
      </sheetData>
      <sheetData sheetId="118"/>
      <sheetData sheetId="1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2"/>
      <sheetName val="Sheet2"/>
      <sheetName val="Sheet1"/>
      <sheetName val="3 Point Est"/>
      <sheetName val="Benchmark"/>
      <sheetName val="Guidance"/>
      <sheetName val="Project Cost Summary"/>
      <sheetName val="Project Parameters"/>
      <sheetName val="BAFO BOQ"/>
      <sheetName val="Client BOQ"/>
      <sheetName val="Pricing Schedule"/>
      <sheetName val="Task Codes"/>
      <sheetName val="BAFO PM reduction"/>
      <sheetName val="Provisional  Sums"/>
      <sheetName val="07.01.01.01.01"/>
      <sheetName val="07.01.01.01.02"/>
      <sheetName val="07.01.01.01.03"/>
      <sheetName val="07.01.01.01.04"/>
      <sheetName val="07.01.01.01.05"/>
      <sheetName val="07.01.01.01.06"/>
      <sheetName val="07.01.01.01.07"/>
      <sheetName val="07.01.01.01.08"/>
      <sheetName val="07.01.01.02.01"/>
      <sheetName val="07.01.01.02.02"/>
      <sheetName val="07.01.01.02.03"/>
      <sheetName val="07.01.01.02.04"/>
      <sheetName val="07.01.01.02.05"/>
      <sheetName val="07.01.01.02.06"/>
      <sheetName val="07.01.01.03.01.01"/>
      <sheetName val="07.01.01.03.01.02"/>
      <sheetName val="07.01.01.03.01.03"/>
      <sheetName val="07.01.01.03.01.04"/>
      <sheetName val="07.01.01.03.01.05"/>
      <sheetName val="07.01.01.03.01.06"/>
      <sheetName val="07.01.01.03.02.01"/>
      <sheetName val="07.01.01.03.02.02"/>
      <sheetName val="07.01.01.03.02.03"/>
      <sheetName val="07.01.01.03.02.04"/>
      <sheetName val="07.01.01.03.02.05"/>
      <sheetName val="07.01.01.03.02.06"/>
      <sheetName val="07.01.01.03.02.07"/>
      <sheetName val="07.01.01.03.02.08"/>
      <sheetName val="07.01.01.03.02.09"/>
      <sheetName val="07.01.01.03.03.01"/>
      <sheetName val="07.01.01.03.03.02"/>
      <sheetName val="07.01.01.03.03.03"/>
      <sheetName val="07.01.01.03.03.04"/>
      <sheetName val="07.01.01.03.03.05"/>
      <sheetName val="07.01.01.03.03.06"/>
      <sheetName val="07.01.01.03.03.07"/>
      <sheetName val="07.01.01.03.03.08"/>
      <sheetName val="07.01.01.03.04.01"/>
      <sheetName val="07.01.01.03.04.02"/>
      <sheetName val="07.01.01.03.04.03"/>
      <sheetName val="07.01.01.03.04.04"/>
      <sheetName val="07.01.01.03.04.05"/>
      <sheetName val="07.01.01.04.01"/>
      <sheetName val="07.01.01.04.02"/>
      <sheetName val="07.01.01.04.03"/>
      <sheetName val="07.01.01.04.04"/>
      <sheetName val="07.01.01.04.05"/>
      <sheetName val="07.01.01.04.06"/>
      <sheetName val="07.01.01.04.07"/>
      <sheetName val="07.01.01.04.08"/>
      <sheetName val="07.01.01.04.09"/>
      <sheetName val="07.01.01.05.01"/>
      <sheetName val="07.01.01.05.02"/>
      <sheetName val="07.01.01.05.03"/>
      <sheetName val="07.01.01.05.04"/>
      <sheetName val="07.01.01.05.05"/>
      <sheetName val="07.01.01.06.01"/>
      <sheetName val="07.01.01.06.02"/>
      <sheetName val="07.01.01.06.03"/>
      <sheetName val="07.01.01.06.04"/>
      <sheetName val="07.01.01.06.05"/>
      <sheetName val="07.02.01"/>
      <sheetName val="07.02.02"/>
      <sheetName val="07.02.03"/>
      <sheetName val="07.02.04.01"/>
      <sheetName val="07.02.04.02"/>
      <sheetName val="07.02.04.03"/>
      <sheetName val="07.02.04.04"/>
      <sheetName val="07.02.04.05"/>
      <sheetName val="07.02.04.06"/>
      <sheetName val="07.02.04.07"/>
      <sheetName val="07.02.04.08"/>
      <sheetName val="07.02.04.09"/>
      <sheetName val="07.02.04.10"/>
      <sheetName val="07.02.04.11"/>
      <sheetName val="07.02.04.12"/>
      <sheetName val="07.02.04.13"/>
      <sheetName val="07.02.04.14"/>
      <sheetName val="07.02.04.15"/>
      <sheetName val="07.02.04.16"/>
      <sheetName val="07.02.04.17"/>
      <sheetName val="07.02.04.18"/>
      <sheetName val="07.02.04.19"/>
      <sheetName val="07.02.04.20"/>
      <sheetName val="07.02.04.21"/>
      <sheetName val="07.02.04.22"/>
      <sheetName val="07.02.04.23"/>
      <sheetName val="07.03.01.01.01.01"/>
      <sheetName val="07.03.01.01.01.02"/>
      <sheetName val="07.03.01.01.01.03"/>
      <sheetName val="07.03.01.01.01.04.01"/>
      <sheetName val="07.03.01.01.01.04.02"/>
      <sheetName val="07.03.01.01.01.04.03"/>
      <sheetName val="07.03.01.01.01.04.04"/>
      <sheetName val="07.03.01.01.01.04.05"/>
      <sheetName val="07.03.01.01.01.04.06"/>
      <sheetName val="07.03.01.01.01.04.07"/>
      <sheetName val="07.03.01.01.01.04.08"/>
      <sheetName val="07.03.01.01.01.04.09"/>
      <sheetName val="07.03.01.01.01.05.01"/>
      <sheetName val="07.03.01.01.01.05.02"/>
      <sheetName val="07.03.01.01.01.05.03"/>
      <sheetName val="07.03.01.01.01.05.04"/>
      <sheetName val="07.03.01.01.01.05.05"/>
      <sheetName val="07.03.01.01.01.05.06"/>
      <sheetName val="07.03.01.01.01.05.07"/>
      <sheetName val="07.03.01.01.01.05.08"/>
      <sheetName val="07.03.01.01.01.05.09"/>
      <sheetName val="07.03.01.01.02.01"/>
      <sheetName val="07.03.01.01.02.02"/>
      <sheetName val="07.03.01.01.02.03"/>
      <sheetName val="07.03.01.01.02.04.01"/>
      <sheetName val="07.03.01.01.02.04.02"/>
      <sheetName val="07.03.01.01.02.04.03"/>
      <sheetName val="07.03.01.01.02.04.04"/>
      <sheetName val="07.03.01.01.02.04.05"/>
      <sheetName val="07.03.01.01.02.04.06"/>
      <sheetName val="07.03.01.01.02.04.07"/>
      <sheetName val="07.03.01.01.02.04.08"/>
      <sheetName val="07.03.01.01.02.04.09"/>
      <sheetName val="07.03.01.01.02.04.10"/>
      <sheetName val="07.03.01.01.02.04.11"/>
      <sheetName val="07.03.01.01.02.04.12"/>
      <sheetName val="07.03.01.01.02.04.13"/>
      <sheetName val="07.03.01.01.02.04.14"/>
      <sheetName val="07.03.01.01.02.04.15"/>
      <sheetName val="07.03.01.01.02.04.16"/>
      <sheetName val="07.03.01.01.02.04.17"/>
      <sheetName val="07.03.01.01.02.05.01"/>
      <sheetName val="07.03.01.01.02.05.02"/>
      <sheetName val="07.03.01.01.02.05.03"/>
      <sheetName val="07.03.01.01.02.05.04"/>
      <sheetName val="07.03.01.01.02.05.05"/>
      <sheetName val="07.03.01.01.02.05.06"/>
      <sheetName val="07.03.01.01.02.05.07"/>
      <sheetName val="07.03.01.01.02.05.08"/>
      <sheetName val="07.03.01.01.02.05.09"/>
      <sheetName val="07.03.01.01.02.05.10"/>
      <sheetName val="07.03.01.01.02.05.11"/>
      <sheetName val="07.03.01.01.02.05.12"/>
      <sheetName val="07.03.01.01.02.05.13"/>
      <sheetName val="07.03.01.01.02.05.14"/>
      <sheetName val="07.03.01.01.02.05.15"/>
      <sheetName val="07.03.01.01.02.05.16"/>
      <sheetName val="07.03.01.01.02.05.17"/>
      <sheetName val="07.03.01.01.02.06.01"/>
      <sheetName val="07.03.01.01.02.06.02"/>
      <sheetName val="07.03.01.01.02.06.03"/>
      <sheetName val="07.03.01.01.02.06.04"/>
      <sheetName val="07.03.01.02.01.01.01"/>
      <sheetName val="07.03.01.02.01.01.02"/>
      <sheetName val="07.03.01.02.01.01.03"/>
      <sheetName val="07.03.01.02.01.02.01"/>
      <sheetName val="07.03.01.02.01.02.02"/>
      <sheetName val="07.03.01.02.01.02.03"/>
      <sheetName val="07.03.01.02.01.02.04"/>
      <sheetName val="07.03.01.02.02.01.01"/>
      <sheetName val="07.03.01.02.02.01.02"/>
      <sheetName val="07.03.01.02.02.01.03"/>
      <sheetName val="07.03.01.02.02.02.04"/>
      <sheetName val="07.03.01.02.02.02.05"/>
      <sheetName val="07.03.01.02.02.02.06"/>
      <sheetName val="07.03.01.03.13.01"/>
      <sheetName val="07.03.01.03.13.02"/>
      <sheetName val="07.03.01.03.13.03"/>
      <sheetName val="07.03.01.03.14.01"/>
      <sheetName val="07.03.01.03.14.02"/>
      <sheetName val="07.03.01.03.14.03"/>
      <sheetName val="07.03.01.03.15.01"/>
      <sheetName val="07.03.01.03.15.02"/>
      <sheetName val="07.03.01.03.15.03"/>
      <sheetName val="07.03.01.03.15.04"/>
      <sheetName val="07.03.01.03.15.05"/>
      <sheetName val="07.03.01.03.15.06"/>
      <sheetName val="07.03.01.03.15.07"/>
      <sheetName val="07.03.01.03.15.08"/>
      <sheetName val="07.03.01.03.15.09"/>
      <sheetName val="07.03.01.03.15.10"/>
      <sheetName val="07.03.01.03.15.11"/>
      <sheetName val="07.03.01.03.15.12"/>
      <sheetName val="07.03.01.03.15.13"/>
      <sheetName val="07.03.01.03.15.14"/>
      <sheetName val="07.03.01.03.15.15"/>
      <sheetName val="07.03.01.03.15.16"/>
      <sheetName val="07.03.01.04.01.01"/>
      <sheetName val="07.03.01.04.01.02"/>
      <sheetName val="07.03.01.04.01.03"/>
      <sheetName val="07.03.01.04.01.04"/>
      <sheetName val="07.03.01.04.01.05"/>
      <sheetName val="07.03.01.05.01.01"/>
      <sheetName val="07.03.01.05.01.02"/>
      <sheetName val="07.03.01.05.01.03"/>
      <sheetName val="07.03.01.05.01.04"/>
      <sheetName val="07.03.01.06.01"/>
      <sheetName val="07.03.01.06.02"/>
      <sheetName val="07.03.01.06.03"/>
      <sheetName val="07.03.01.06.04"/>
      <sheetName val="07.03.01.06.05"/>
      <sheetName val="07.03.01.06.06"/>
      <sheetName val="07.03.01.06.07"/>
      <sheetName val="07.03.01.06.08"/>
      <sheetName val="07.03.01.07.01"/>
      <sheetName val="07.03.01.07.02"/>
      <sheetName val="07.03.01.07.03"/>
      <sheetName val="07.03.01.07.04"/>
      <sheetName val="07.03.01.07.05"/>
      <sheetName val="07.03.01.07.06"/>
      <sheetName val="07.03.01.08.01"/>
      <sheetName val="07.03.01.09.01.01"/>
      <sheetName val="07.03.01.09.01.02"/>
      <sheetName val="07.03.01.09.01.03"/>
      <sheetName val="07.03.01.09.01.04"/>
      <sheetName val="07.03.01.09.01.05"/>
      <sheetName val="07.03.01.09.02.01"/>
      <sheetName val="07.03.01.09.02.02"/>
      <sheetName val="07.03.01.09.02.03"/>
      <sheetName val="07.03.01.09.02.04"/>
      <sheetName val="07.03.01.09.02.05"/>
      <sheetName val="07.03.01.09.03.01"/>
      <sheetName val="07.03.01.09.03.02"/>
      <sheetName val="07.03.01.09.03.03"/>
      <sheetName val="07.03.01.09.03.04"/>
      <sheetName val="07.03.01.09.04.01"/>
      <sheetName val="07.03.01.09.04.02"/>
      <sheetName val="07.03.01.09.04.03"/>
      <sheetName val="07.03.01.09.04.04"/>
      <sheetName val="07.03.01.09.04.05"/>
      <sheetName val="07.03.01.09.04.06"/>
      <sheetName val="07.03.01.09.04.07"/>
      <sheetName val="07.03.01.09.04.08"/>
      <sheetName val="07.03.01.09.04.09"/>
      <sheetName val="07.03.01.09.04.10"/>
      <sheetName val="07.03.01.09.04.11"/>
      <sheetName val="07.03.01.09.04.12"/>
      <sheetName val="07.03.01.09.04.13"/>
      <sheetName val="07.03.01.09.04.14"/>
      <sheetName val="07.03.02.01.01.01"/>
      <sheetName val="07.03.02.01.01.02"/>
      <sheetName val="07.03.02.01.02.01.01"/>
      <sheetName val="07.03.02.01.02.01.02"/>
      <sheetName val="07.03.02.01.02.01.03"/>
      <sheetName val="07.03.02.01.02.01.04"/>
      <sheetName val="07.03.02.01.02.02.01"/>
      <sheetName val="07.03.02.01.02.02.02"/>
      <sheetName val="07.03.02.01.02.02.03"/>
      <sheetName val="07.03.02.01.03.01"/>
      <sheetName val="07.03.02.01.03.02"/>
      <sheetName val="07.03.02.01.03.03"/>
      <sheetName val="07.03.02.01.03.04.01"/>
      <sheetName val="07.03.02.01.03.04.02"/>
      <sheetName val="07.03.02.01.03.04.03"/>
      <sheetName val="07.03.02.01.03.04.04"/>
      <sheetName val="07.03.02.01.03.09.01"/>
      <sheetName val="07.03.02.02.01.01"/>
      <sheetName val="07.03.02.02.01.02"/>
      <sheetName val="07.03.02.03.01.02.01"/>
      <sheetName val="07.03.02.03.01.02.02"/>
      <sheetName val="07.03.02.03.01.02.03"/>
      <sheetName val="07.03.02.03.01.02.04"/>
      <sheetName val="07.03.02.03.01.02.05"/>
      <sheetName val="07.03.02.03.01.04.01"/>
      <sheetName val="07.03.02.03.01.04.02"/>
      <sheetName val="07.03.02.03.01.04.03"/>
      <sheetName val="07.03.02.03.01.04.04"/>
      <sheetName val="07.03.02.03.01.04.05"/>
      <sheetName val="07.03.02.03.01.06.01"/>
      <sheetName val="2017 Wiring Gang 1"/>
      <sheetName val="2017 Wiring Gang 2"/>
      <sheetName val="07.03.02.03.01.06.02"/>
      <sheetName val="07.03.02.03.01.07.01"/>
      <sheetName val="07.03.02.03.01.07.02"/>
      <sheetName val="07.03.02.03.01.07.03"/>
      <sheetName val="07.03.02.03.02.01"/>
      <sheetName val="Mob - Wiring Gang 1 (60men)"/>
      <sheetName val="Mob - Wiring Gang 2 (60men)"/>
      <sheetName val="Mob - EW Gang"/>
      <sheetName val="Remob - Wiring Gang 2 (Plant)"/>
      <sheetName val="07.03.02.03.02.02"/>
      <sheetName val="Demob - Wiring Gang 1 (12men)"/>
      <sheetName val="Demob - Wiring Gang 1 (48men)"/>
      <sheetName val="Demob - Wiring Gang 2 (Plant)"/>
      <sheetName val="Demob Wiring Gang 2 (48men)"/>
      <sheetName val="Demob - EW Gang (28men)"/>
      <sheetName val="07.03.02.03.02.03.01"/>
      <sheetName val="07.03.02.03.02.03.02"/>
      <sheetName val="Resource Sheet"/>
      <sheetName val="Combined Wiring"/>
      <sheetName val="Wiring Gang 1a (60men)"/>
      <sheetName val="Wiring Gang 1b (48men)"/>
      <sheetName val="Wiring Gang 2a (60 men)"/>
      <sheetName val="Wiring Gang 2b (48 men)"/>
      <sheetName val="Earthwire Gang (28 men)"/>
      <sheetName val="Earthwire Gang (36 men)"/>
      <sheetName val="Training Costs"/>
      <sheetName val="07.03.02.03.02.05.01"/>
      <sheetName val="07.03.02.03.02.05.02"/>
      <sheetName val="07.03.02.03.02.05.03"/>
      <sheetName val="07.03.02.03.02.05.04"/>
      <sheetName val="07.03.02.03.02.05.05"/>
      <sheetName val="07.03.02.03.02.07.01"/>
      <sheetName val="07.03.02.03.02.07.02"/>
      <sheetName val="07.03.02.03.02.07.03"/>
      <sheetName val="07.03.02.03.02.07.04"/>
      <sheetName val="07.03.02.03.02.07.05"/>
      <sheetName val="07.03.02.03.02.09.01"/>
      <sheetName val="07.03.02.03.02.09.02"/>
      <sheetName val="07.03.02.03.02.09.03"/>
      <sheetName val="07.03.02.03.02.09.04"/>
      <sheetName val="07.03.02.03.02.09.05"/>
      <sheetName val="07.03.02.03.02.10.01"/>
      <sheetName val="07.03.02.03.02.10.02"/>
      <sheetName val="07.03.04.01.01.01"/>
      <sheetName val="07.03.04.01.02.01"/>
      <sheetName val="07.03.04.01.02.02"/>
      <sheetName val="07.03.04.01.02.03"/>
      <sheetName val="07.03.04.01.02.05"/>
      <sheetName val="07.03.04.02.01"/>
      <sheetName val="07.03.04.02.02"/>
      <sheetName val="07.03.04.02.03"/>
      <sheetName val="07.03.04.02.04"/>
      <sheetName val="07.03.04.02.05"/>
      <sheetName val="07.03.04.02.06"/>
      <sheetName val="07.03.04.02.07.01"/>
      <sheetName val="07.03.04.02.07.02"/>
      <sheetName val="07.03.04.02.07.03"/>
      <sheetName val="07.03.04.02.07.05"/>
      <sheetName val="07.03.04.03.01"/>
      <sheetName val="07.03.04.03.02"/>
      <sheetName val="07.03.04.03.03.02.01"/>
      <sheetName val="07.03.04.03.03.02.02"/>
      <sheetName val="07.03.04.03.03.02.03"/>
      <sheetName val="07.03.04.03.03.02.04"/>
      <sheetName val="07.03.04.03.03.03"/>
      <sheetName val="07.03.04.04.01"/>
      <sheetName val="07.06.01"/>
      <sheetName val="07.06.02"/>
      <sheetName val="PS 001"/>
      <sheetName val="Sheet4"/>
      <sheetName val="Resource Sheet 1"/>
      <sheetName val="PS 002"/>
      <sheetName val="PS 003"/>
      <sheetName val="PS 004"/>
      <sheetName val="PS 005"/>
      <sheetName val="PS 006"/>
      <sheetName val="PS 007"/>
      <sheetName val="PS 008"/>
      <sheetName val="PS 009"/>
      <sheetName val="PS 010"/>
      <sheetName val="PS 011"/>
      <sheetName val="PS 012"/>
      <sheetName val="PS 013"/>
      <sheetName val="PS 014"/>
      <sheetName val="PS 015"/>
      <sheetName val="PS 016"/>
      <sheetName val="PS 017"/>
      <sheetName val="PS 018"/>
      <sheetName val="PS 019"/>
      <sheetName val="PS 020"/>
      <sheetName val="PS 021"/>
      <sheetName val="PS 022"/>
      <sheetName val="PS 023"/>
      <sheetName val="PS 024"/>
      <sheetName val="PS 025"/>
      <sheetName val="Plant"/>
      <sheetName val="Labour Costs"/>
      <sheetName val="Variables"/>
      <sheetName val="Blocking"/>
      <sheetName val="Spacering"/>
      <sheetName val="Misc twin"/>
      <sheetName val="Misc Triple"/>
      <sheetName val="Platform Twin"/>
      <sheetName val="Platform Quad"/>
      <sheetName val="20T Machine End - Tension"/>
      <sheetName val="20T Machine End - Winch"/>
      <sheetName val="Earthwire"/>
      <sheetName val="Downleads"/>
      <sheetName val="C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C11" t="str">
            <v>N</v>
          </cell>
        </row>
        <row r="12">
          <cell r="C12">
            <v>0.115</v>
          </cell>
        </row>
      </sheetData>
      <sheetData sheetId="8"/>
      <sheetData sheetId="9"/>
      <sheetData sheetId="10">
        <row r="7">
          <cell r="C7" t="str">
            <v>07</v>
          </cell>
          <cell r="F7" t="str">
            <v>Overhead Lines</v>
          </cell>
        </row>
        <row r="8">
          <cell r="C8" t="str">
            <v>07.01</v>
          </cell>
          <cell r="F8" t="str">
            <v>Contractor's Project Management</v>
          </cell>
        </row>
        <row r="9">
          <cell r="C9" t="str">
            <v>07.01.01</v>
          </cell>
          <cell r="F9" t="str">
            <v>Contractor's Project Management</v>
          </cell>
        </row>
        <row r="10">
          <cell r="C10" t="str">
            <v>07.01.01.01</v>
          </cell>
          <cell r="F10" t="str">
            <v>Site Accommodation</v>
          </cell>
        </row>
        <row r="11">
          <cell r="C11" t="str">
            <v>07.01.01.01.01</v>
          </cell>
          <cell r="F11" t="str">
            <v>Mobilisation and Site Establishment</v>
          </cell>
        </row>
        <row r="12">
          <cell r="C12" t="str">
            <v>07.01.01.01.02</v>
          </cell>
          <cell r="F12" t="str">
            <v>Demobilisation and Site Clearance</v>
          </cell>
        </row>
        <row r="13">
          <cell r="C13" t="str">
            <v>07.01.01.01.03</v>
          </cell>
          <cell r="F13" t="str">
            <v>Hire/Rental of Office accomodation &amp; yard including rates</v>
          </cell>
        </row>
        <row r="14">
          <cell r="C14" t="str">
            <v>07.01.01.01.04</v>
          </cell>
          <cell r="F14" t="str">
            <v>Operating/ Running Cost of office accomodation and yard excluding logistics</v>
          </cell>
        </row>
        <row r="15">
          <cell r="C15" t="str">
            <v>07.01.01.01.05</v>
          </cell>
          <cell r="F15" t="str">
            <v>Satellite Yard Mobilisation and Site Establishment</v>
          </cell>
        </row>
        <row r="16">
          <cell r="C16" t="str">
            <v>07.01.01.01.06</v>
          </cell>
          <cell r="F16" t="str">
            <v>Satellite Yard Demobilisation and Site Clearance</v>
          </cell>
        </row>
        <row r="17">
          <cell r="C17" t="str">
            <v>07.01.01.01.07</v>
          </cell>
          <cell r="F17" t="str">
            <v>Hire/Rental of Office accomodation &amp; yard including rates - Sat</v>
          </cell>
        </row>
        <row r="18">
          <cell r="C18" t="str">
            <v>07.01.01.01.08</v>
          </cell>
          <cell r="F18" t="str">
            <v>Operating/ Running Cost of office accomodation and yard excluding logistics - Sat</v>
          </cell>
        </row>
        <row r="19">
          <cell r="C19" t="str">
            <v>07.01.01.02</v>
          </cell>
          <cell r="F19" t="str">
            <v>Logistics</v>
          </cell>
        </row>
        <row r="20">
          <cell r="C20" t="str">
            <v>07.01.01.02.01</v>
          </cell>
          <cell r="F20" t="str">
            <v>Plant &amp; Equipment</v>
          </cell>
        </row>
        <row r="21">
          <cell r="C21" t="str">
            <v>07.01.01.02.02</v>
          </cell>
          <cell r="F21" t="str">
            <v>Vehicles, Transport</v>
          </cell>
        </row>
        <row r="22">
          <cell r="C22" t="str">
            <v>07.01.01.02.03</v>
          </cell>
          <cell r="F22" t="str">
            <v>Labour, Supervision</v>
          </cell>
        </row>
        <row r="23">
          <cell r="C23" t="str">
            <v>07.01.01.02.04</v>
          </cell>
          <cell r="F23" t="str">
            <v>Plant &amp; Equipment - Satellite Yard</v>
          </cell>
        </row>
        <row r="24">
          <cell r="C24" t="str">
            <v>07.01.01.02.05</v>
          </cell>
          <cell r="F24" t="str">
            <v>Vehicles, Transport - Satellite Yard</v>
          </cell>
        </row>
        <row r="25">
          <cell r="C25" t="str">
            <v>07.01.01.02.06</v>
          </cell>
          <cell r="F25" t="str">
            <v>Labour, Supervision - Satellite Yard</v>
          </cell>
        </row>
        <row r="26">
          <cell r="C26" t="str">
            <v>07.01.01.03</v>
          </cell>
          <cell r="F26" t="str">
            <v>Staff/ Admin</v>
          </cell>
        </row>
        <row r="27">
          <cell r="C27" t="str">
            <v>07.01.01.03.01</v>
          </cell>
          <cell r="F27" t="str">
            <v>Project Management Staff</v>
          </cell>
        </row>
        <row r="28">
          <cell r="C28" t="str">
            <v>07.01.01.03.01.01</v>
          </cell>
          <cell r="F28" t="str">
            <v>Project Manager</v>
          </cell>
        </row>
        <row r="29">
          <cell r="C29" t="str">
            <v>07.01.01.03.01.02</v>
          </cell>
          <cell r="F29" t="str">
            <v>Project Planner</v>
          </cell>
        </row>
        <row r="30">
          <cell r="C30" t="str">
            <v>07.01.01.03.01.03</v>
          </cell>
          <cell r="F30" t="str">
            <v>Operations Manager</v>
          </cell>
        </row>
        <row r="31">
          <cell r="C31" t="str">
            <v>07.01.01.03.01.04</v>
          </cell>
          <cell r="F31" t="str">
            <v>Programme Manager</v>
          </cell>
        </row>
        <row r="32">
          <cell r="C32" t="str">
            <v>07.01.01.03.01.05</v>
          </cell>
          <cell r="F32" t="str">
            <v>Other</v>
          </cell>
        </row>
        <row r="33">
          <cell r="C33" t="str">
            <v>07.01.01.03.01.06</v>
          </cell>
          <cell r="F33" t="str">
            <v>Other</v>
          </cell>
        </row>
        <row r="34">
          <cell r="C34" t="str">
            <v>07.01.01.03.02</v>
          </cell>
          <cell r="F34" t="str">
            <v>Engineering &amp; Technical Staff</v>
          </cell>
        </row>
        <row r="35">
          <cell r="C35" t="str">
            <v>07.01.01.03.02.01</v>
          </cell>
          <cell r="F35" t="str">
            <v>Construction Manager</v>
          </cell>
        </row>
        <row r="36">
          <cell r="C36" t="str">
            <v>07.01.01.03.02.02</v>
          </cell>
          <cell r="F36" t="str">
            <v>Project Engineer</v>
          </cell>
        </row>
        <row r="37">
          <cell r="C37" t="str">
            <v>07.01.01.03.02.03</v>
          </cell>
          <cell r="F37" t="str">
            <v xml:space="preserve"> General Foreman</v>
          </cell>
        </row>
        <row r="38">
          <cell r="C38" t="str">
            <v>07.01.01.03.02.04</v>
          </cell>
          <cell r="F38" t="str">
            <v>Engineering Specialist (Various Disciplines)</v>
          </cell>
        </row>
        <row r="39">
          <cell r="C39" t="str">
            <v>07.01.01.03.02.05</v>
          </cell>
          <cell r="F39" t="str">
            <v>Wayleaves Officer</v>
          </cell>
        </row>
        <row r="40">
          <cell r="C40" t="str">
            <v>07.01.01.03.02.06</v>
          </cell>
          <cell r="F40" t="str">
            <v>Surveyor</v>
          </cell>
        </row>
        <row r="41">
          <cell r="C41" t="str">
            <v>07.01.01.03.02.07</v>
          </cell>
          <cell r="F41" t="str">
            <v>Other</v>
          </cell>
        </row>
        <row r="42">
          <cell r="C42" t="str">
            <v>07.01.01.03.02.08</v>
          </cell>
          <cell r="F42" t="str">
            <v>Other</v>
          </cell>
        </row>
        <row r="43">
          <cell r="C43" t="str">
            <v>07.01.01.03.02.09</v>
          </cell>
          <cell r="F43" t="str">
            <v>Other</v>
          </cell>
        </row>
        <row r="44">
          <cell r="C44" t="str">
            <v>07.01.01.03.03</v>
          </cell>
          <cell r="F44" t="str">
            <v>Commercial/Financial Staff</v>
          </cell>
        </row>
        <row r="45">
          <cell r="C45" t="str">
            <v>07.01.01.03.03.01</v>
          </cell>
          <cell r="F45" t="str">
            <v>Project Accountant</v>
          </cell>
        </row>
        <row r="46">
          <cell r="C46" t="str">
            <v>07.01.01.03.03.02</v>
          </cell>
          <cell r="F46" t="str">
            <v>Commercial Manager</v>
          </cell>
        </row>
        <row r="47">
          <cell r="C47" t="str">
            <v>07.01.01.03.03.03</v>
          </cell>
          <cell r="F47" t="str">
            <v>Senior QS</v>
          </cell>
        </row>
        <row r="48">
          <cell r="C48" t="str">
            <v>07.01.01.03.03.04</v>
          </cell>
          <cell r="F48" t="str">
            <v>Procurement Officer</v>
          </cell>
        </row>
        <row r="49">
          <cell r="C49" t="str">
            <v>07.01.01.03.03.05</v>
          </cell>
          <cell r="F49" t="str">
            <v>Other</v>
          </cell>
        </row>
        <row r="50">
          <cell r="C50" t="str">
            <v>07.01.01.03.03.06</v>
          </cell>
          <cell r="F50" t="str">
            <v>Other</v>
          </cell>
        </row>
        <row r="51">
          <cell r="C51" t="str">
            <v>07.01.01.03.03.07</v>
          </cell>
          <cell r="F51" t="str">
            <v>Other</v>
          </cell>
        </row>
        <row r="52">
          <cell r="C52" t="str">
            <v>07.01.01.03.03.08</v>
          </cell>
          <cell r="F52" t="str">
            <v>Other</v>
          </cell>
        </row>
        <row r="53">
          <cell r="C53" t="str">
            <v>07.01.01.03.04</v>
          </cell>
          <cell r="F53" t="str">
            <v>Administrative/Clerical</v>
          </cell>
        </row>
        <row r="54">
          <cell r="C54" t="str">
            <v>07.01.01.03.04.01</v>
          </cell>
          <cell r="F54" t="str">
            <v>Admin/Clerical Support/General Duties</v>
          </cell>
        </row>
        <row r="55">
          <cell r="C55" t="str">
            <v>07.01.01.03.04.02</v>
          </cell>
          <cell r="F55" t="str">
            <v>Specify</v>
          </cell>
        </row>
        <row r="56">
          <cell r="C56" t="str">
            <v>07.01.01.03.04.03</v>
          </cell>
          <cell r="F56" t="str">
            <v>Specify</v>
          </cell>
        </row>
        <row r="57">
          <cell r="C57" t="str">
            <v>07.01.01.03.04.04</v>
          </cell>
          <cell r="F57" t="str">
            <v>Specify</v>
          </cell>
        </row>
        <row r="58">
          <cell r="C58" t="str">
            <v>07.01.01.03.04.05</v>
          </cell>
          <cell r="F58" t="str">
            <v>Specify</v>
          </cell>
        </row>
        <row r="59">
          <cell r="C59" t="str">
            <v>07.01.01.04</v>
          </cell>
          <cell r="F59" t="str">
            <v>SHESQ</v>
          </cell>
        </row>
        <row r="60">
          <cell r="C60" t="str">
            <v>07.01.01.04.01</v>
          </cell>
          <cell r="F60" t="str">
            <v>Environmental Advisor</v>
          </cell>
        </row>
        <row r="61">
          <cell r="C61" t="str">
            <v>07.01.01.04.02</v>
          </cell>
          <cell r="F61" t="str">
            <v>Site SHE Advisor</v>
          </cell>
        </row>
        <row r="62">
          <cell r="C62" t="str">
            <v>07.01.01.04.03</v>
          </cell>
          <cell r="F62" t="str">
            <v>SHES Advisor/CDM Coordinator/Office based</v>
          </cell>
        </row>
        <row r="63">
          <cell r="C63" t="str">
            <v>07.01.01.04.04</v>
          </cell>
          <cell r="F63" t="str">
            <v>Quality Advisor</v>
          </cell>
        </row>
        <row r="64">
          <cell r="C64" t="str">
            <v>07.01.01.04.05</v>
          </cell>
          <cell r="F64" t="str">
            <v>Specify</v>
          </cell>
        </row>
        <row r="65">
          <cell r="C65" t="str">
            <v>07.01.01.04.06</v>
          </cell>
          <cell r="F65" t="str">
            <v>Specify</v>
          </cell>
        </row>
        <row r="66">
          <cell r="C66" t="str">
            <v>07.01.01.04.07</v>
          </cell>
          <cell r="F66" t="str">
            <v>Specify</v>
          </cell>
        </row>
        <row r="67">
          <cell r="C67" t="str">
            <v>07.01.01.04.08</v>
          </cell>
          <cell r="F67" t="str">
            <v>Specify</v>
          </cell>
        </row>
        <row r="68">
          <cell r="C68" t="str">
            <v>07.01.01.04.09</v>
          </cell>
          <cell r="F68" t="str">
            <v>Specify</v>
          </cell>
        </row>
        <row r="69">
          <cell r="C69">
            <v>0</v>
          </cell>
          <cell r="F69">
            <v>0</v>
          </cell>
        </row>
        <row r="70">
          <cell r="C70" t="str">
            <v>07.01.01.05</v>
          </cell>
          <cell r="F70" t="str">
            <v>3rd Party costs - Statutory Bodies</v>
          </cell>
        </row>
        <row r="71">
          <cell r="C71" t="str">
            <v>07.01.01.05.01</v>
          </cell>
          <cell r="F71" t="str">
            <v>3rd Party costs - Statutory Bodies</v>
          </cell>
        </row>
        <row r="72">
          <cell r="C72" t="str">
            <v>07.01.01.05.02</v>
          </cell>
          <cell r="F72" t="str">
            <v>3rd Party costs - Statutory Bodies</v>
          </cell>
        </row>
        <row r="73">
          <cell r="C73" t="str">
            <v>07.01.01.05.03</v>
          </cell>
          <cell r="F73" t="str">
            <v>3rd Party costs - Statutory Bodies</v>
          </cell>
        </row>
        <row r="74">
          <cell r="C74" t="str">
            <v>07.01.01.05.04</v>
          </cell>
          <cell r="F74" t="str">
            <v>3rd Party costs - Statutory Bodies</v>
          </cell>
        </row>
        <row r="75">
          <cell r="C75" t="str">
            <v>07.01.01.05.05</v>
          </cell>
          <cell r="F75" t="str">
            <v>3rd Party costs - Statutory Bodies</v>
          </cell>
        </row>
        <row r="76">
          <cell r="C76" t="str">
            <v>07.01.01.05</v>
          </cell>
          <cell r="F76" t="str">
            <v>3rd Party costs - Non Statutory Bodies</v>
          </cell>
        </row>
        <row r="77">
          <cell r="C77" t="str">
            <v>07.01.01.06.01</v>
          </cell>
          <cell r="F77" t="str">
            <v xml:space="preserve">3rd Party costs - Non statutory </v>
          </cell>
        </row>
        <row r="78">
          <cell r="C78" t="str">
            <v>07.01.01.06.02</v>
          </cell>
          <cell r="F78" t="str">
            <v xml:space="preserve">3rd Party costs - Non statutory </v>
          </cell>
        </row>
        <row r="79">
          <cell r="C79" t="str">
            <v>07.01.01.06.03</v>
          </cell>
          <cell r="F79" t="str">
            <v xml:space="preserve">3rd Party costs - Non statutory </v>
          </cell>
        </row>
        <row r="80">
          <cell r="C80" t="str">
            <v>07.01.01.06.04</v>
          </cell>
          <cell r="F80" t="str">
            <v xml:space="preserve">3rd Party costs - Non statutory </v>
          </cell>
        </row>
        <row r="81">
          <cell r="C81" t="str">
            <v>07.01.01.06.05</v>
          </cell>
          <cell r="F81" t="str">
            <v xml:space="preserve">3rd Party costs - Non statutory </v>
          </cell>
        </row>
        <row r="82">
          <cell r="C82" t="str">
            <v>07.02</v>
          </cell>
          <cell r="F82" t="str">
            <v>Detailed Design</v>
          </cell>
        </row>
        <row r="83">
          <cell r="C83" t="str">
            <v>07.02.01</v>
          </cell>
          <cell r="F83" t="str">
            <v>Technical Design</v>
          </cell>
        </row>
        <row r="84">
          <cell r="C84" t="str">
            <v>07.02.02</v>
          </cell>
          <cell r="F84" t="str">
            <v>Tower Design</v>
          </cell>
        </row>
        <row r="85">
          <cell r="C85" t="str">
            <v>07.02.03</v>
          </cell>
          <cell r="F85" t="str">
            <v xml:space="preserve">Access Design </v>
          </cell>
        </row>
        <row r="86">
          <cell r="C86" t="str">
            <v>07.02.04</v>
          </cell>
          <cell r="F86" t="str">
            <v>Surveys</v>
          </cell>
        </row>
        <row r="87">
          <cell r="C87" t="str">
            <v>07.02.04.01</v>
          </cell>
          <cell r="F87" t="str">
            <v>Geotechnical/Geological</v>
          </cell>
        </row>
        <row r="88">
          <cell r="C88" t="str">
            <v>07.02.04.02</v>
          </cell>
          <cell r="F88" t="str">
            <v>Earthing Survey</v>
          </cell>
        </row>
        <row r="89">
          <cell r="C89" t="str">
            <v>07.02.04.03</v>
          </cell>
          <cell r="F89" t="str">
            <v>Tower Climbing Surveys</v>
          </cell>
        </row>
        <row r="90">
          <cell r="C90" t="str">
            <v>07.02.04.04</v>
          </cell>
          <cell r="F90" t="str">
            <v>Topographical &amp; ground penetrating radar survey</v>
          </cell>
        </row>
        <row r="91">
          <cell r="C91" t="str">
            <v>07.02.04.05</v>
          </cell>
          <cell r="F91" t="str">
            <v>Environmental, Ecological &amp; Archaeological Survey</v>
          </cell>
        </row>
        <row r="92">
          <cell r="C92" t="str">
            <v>07.02.04.06</v>
          </cell>
          <cell r="F92" t="str">
            <v>Identification of buried services</v>
          </cell>
        </row>
        <row r="93">
          <cell r="C93" t="str">
            <v>07.02.04.07</v>
          </cell>
          <cell r="F93" t="str">
            <v>Access Surveys</v>
          </cell>
        </row>
        <row r="94">
          <cell r="C94" t="str">
            <v>07.02.04.08</v>
          </cell>
          <cell r="F94" t="str">
            <v>Traffic Management Surveys</v>
          </cell>
        </row>
        <row r="95">
          <cell r="C95" t="str">
            <v>07.02.04.09</v>
          </cell>
          <cell r="F95" t="str">
            <v>Identification of overhead services</v>
          </cell>
        </row>
        <row r="96">
          <cell r="C96" t="str">
            <v>07.02.04.10</v>
          </cell>
          <cell r="F96" t="str">
            <v>Identification of all under sailing services</v>
          </cell>
        </row>
        <row r="97">
          <cell r="C97" t="str">
            <v>07.02.04.11</v>
          </cell>
          <cell r="F97" t="str">
            <v>Wire Clearance Checks</v>
          </cell>
        </row>
        <row r="98">
          <cell r="C98" t="str">
            <v>07.02.04.12</v>
          </cell>
          <cell r="F98" t="str">
            <v>Tower Verticality Surveys</v>
          </cell>
        </row>
        <row r="99">
          <cell r="C99" t="str">
            <v>07.02.04.13</v>
          </cell>
          <cell r="F99" t="str">
            <v>Mining Surveys</v>
          </cell>
        </row>
        <row r="100">
          <cell r="C100" t="str">
            <v>07.02.04.14</v>
          </cell>
          <cell r="F100" t="str">
            <v>Noise/Dust/Vibration Surveys</v>
          </cell>
        </row>
        <row r="101">
          <cell r="C101" t="str">
            <v>07.02.04.15</v>
          </cell>
          <cell r="F101" t="str">
            <v>other</v>
          </cell>
        </row>
        <row r="102">
          <cell r="C102" t="str">
            <v>07.02.04.16</v>
          </cell>
          <cell r="F102" t="str">
            <v>Gantry Survey</v>
          </cell>
        </row>
        <row r="103">
          <cell r="C103" t="str">
            <v>07.02.04.17</v>
          </cell>
          <cell r="F103" t="str">
            <v>Arboricultural Survey</v>
          </cell>
        </row>
        <row r="104">
          <cell r="C104" t="str">
            <v>07.02.04.18</v>
          </cell>
          <cell r="F104" t="str">
            <v>Protection Design and settings work</v>
          </cell>
        </row>
        <row r="105">
          <cell r="C105" t="str">
            <v>07.02.04.19</v>
          </cell>
          <cell r="F105" t="str">
            <v>Bridge &amp; Culvert Survey</v>
          </cell>
        </row>
        <row r="106">
          <cell r="C106" t="str">
            <v>07.02.04.20</v>
          </cell>
          <cell r="F106" t="str">
            <v>other</v>
          </cell>
        </row>
        <row r="107">
          <cell r="C107" t="str">
            <v>07.02.04.21</v>
          </cell>
          <cell r="F107" t="str">
            <v>other</v>
          </cell>
        </row>
        <row r="108">
          <cell r="C108" t="str">
            <v>07.02.04.22</v>
          </cell>
          <cell r="F108" t="str">
            <v>other</v>
          </cell>
        </row>
        <row r="109">
          <cell r="C109" t="str">
            <v>07.02.04.23</v>
          </cell>
          <cell r="F109" t="str">
            <v>other</v>
          </cell>
        </row>
        <row r="110">
          <cell r="C110" t="str">
            <v>07.03.01</v>
          </cell>
          <cell r="F110" t="str">
            <v>Enabling Works</v>
          </cell>
        </row>
        <row r="111">
          <cell r="C111" t="str">
            <v>07.03.01.01</v>
          </cell>
          <cell r="F111" t="str">
            <v>Site Access Works (Stone Roads)</v>
          </cell>
        </row>
        <row r="112">
          <cell r="C112" t="str">
            <v>07.03.01.01.01</v>
          </cell>
          <cell r="F112" t="str">
            <v>New Stone Road  Access - Bell Mouth Sites (up to 60m2) - Assumed excavation of top soil  &amp; including terram</v>
          </cell>
        </row>
        <row r="113">
          <cell r="C113" t="str">
            <v>07.03.01.01.01.01</v>
          </cell>
          <cell r="F113" t="str">
            <v>Set up and demobilisation</v>
          </cell>
        </row>
        <row r="114">
          <cell r="C114" t="str">
            <v>07.03.01.01.01.02</v>
          </cell>
          <cell r="F114" t="str">
            <v>Excavation of top soil is requested</v>
          </cell>
        </row>
        <row r="115">
          <cell r="C115" t="str">
            <v>07.03.01.01.01.03</v>
          </cell>
          <cell r="F115" t="str">
            <v>Extra Over (E/O) rates for Geogrid</v>
          </cell>
        </row>
        <row r="116">
          <cell r="C116" t="str">
            <v>07.03.01.01.01.04</v>
          </cell>
          <cell r="F116" t="str">
            <v>Using Recycled Material for New Stone Road Access</v>
          </cell>
        </row>
        <row r="117">
          <cell r="C117" t="str">
            <v>07.03.01.01.01.04.01</v>
          </cell>
          <cell r="F117" t="str">
            <v>Install Recycled Material Stone Road (200mm thick)</v>
          </cell>
        </row>
        <row r="118">
          <cell r="C118" t="str">
            <v>07.03.01.01.01.04.02</v>
          </cell>
          <cell r="F118" t="str">
            <v>Install Recycled Material Stone Road (250mm thick)</v>
          </cell>
        </row>
        <row r="119">
          <cell r="C119" t="str">
            <v>07.03.01.01.01.04.03</v>
          </cell>
          <cell r="F119" t="str">
            <v>Install Recycled Material Stone Road (300mm thick)</v>
          </cell>
        </row>
        <row r="120">
          <cell r="C120" t="str">
            <v>07.03.01.01.01.04.04</v>
          </cell>
          <cell r="F120" t="str">
            <v>Remove Recycled Material Stone Road (200mm thick)</v>
          </cell>
        </row>
        <row r="121">
          <cell r="C121" t="str">
            <v>07.03.01.01.01.04.05</v>
          </cell>
          <cell r="F121" t="str">
            <v>Remove Recycled Material Stone Road (250mm thick)</v>
          </cell>
        </row>
        <row r="122">
          <cell r="C122" t="str">
            <v>07.03.01.01.01.04.06</v>
          </cell>
          <cell r="F122" t="str">
            <v>Remove Recycled Material Stone Road (300mm thick)</v>
          </cell>
        </row>
        <row r="123">
          <cell r="C123" t="str">
            <v>07.03.01.01.01.04.07</v>
          </cell>
          <cell r="F123" t="str">
            <v>Upgrade existing tracks with Recycled Material (100mm thick &amp; grading)</v>
          </cell>
        </row>
        <row r="124">
          <cell r="C124" t="str">
            <v>07.03.01.01.01.04.08</v>
          </cell>
          <cell r="F124" t="str">
            <v>Install Recycled Material Stone Road (other)</v>
          </cell>
        </row>
        <row r="125">
          <cell r="C125" t="str">
            <v>07.03.01.01.01.04.09</v>
          </cell>
          <cell r="F125" t="str">
            <v>Remove Recycled Material Stone Road (other)</v>
          </cell>
        </row>
        <row r="126">
          <cell r="C126" t="str">
            <v>07.03.01.01.01.05</v>
          </cell>
          <cell r="F126" t="str">
            <v>Using Quarried Material for New Stone Road Access</v>
          </cell>
        </row>
        <row r="127">
          <cell r="C127" t="str">
            <v>07.03.01.01.01.05.01</v>
          </cell>
          <cell r="F127" t="str">
            <v>Install Quarried Material Stone Road (200mm thick)</v>
          </cell>
        </row>
        <row r="128">
          <cell r="C128" t="str">
            <v>07.03.01.01.01.05.02</v>
          </cell>
          <cell r="F128" t="str">
            <v>Install Quarried Material Stone Road (250mm thick)</v>
          </cell>
        </row>
        <row r="129">
          <cell r="C129" t="str">
            <v>07.03.01.01.01.05.03</v>
          </cell>
          <cell r="F129" t="str">
            <v>Install Quarried Material Stone Road (300mm thick)</v>
          </cell>
        </row>
        <row r="130">
          <cell r="C130" t="str">
            <v>07.03.01.01.01.05.04</v>
          </cell>
          <cell r="F130" t="str">
            <v>Remove Quarried Material Stone Road (200mm thick)</v>
          </cell>
        </row>
        <row r="131">
          <cell r="C131" t="str">
            <v>07.03.01.01.01.05.05</v>
          </cell>
          <cell r="F131" t="str">
            <v>Remove Quarried Material Stone Road (250mm thick)</v>
          </cell>
        </row>
        <row r="132">
          <cell r="C132" t="str">
            <v>07.03.01.01.01.05.06</v>
          </cell>
          <cell r="F132" t="str">
            <v>Remove Quarried Material Stone Road (300mm thick)</v>
          </cell>
        </row>
        <row r="133">
          <cell r="C133" t="str">
            <v>07.03.01.01.01.05.07</v>
          </cell>
          <cell r="F133" t="str">
            <v>Upgrade existing tracks with Recycled Material (100mm thick &amp; grading)</v>
          </cell>
        </row>
        <row r="134">
          <cell r="C134" t="str">
            <v>07.03.01.01.01.05.08</v>
          </cell>
          <cell r="F134" t="str">
            <v>Install Quarried Material Stone Road (other)</v>
          </cell>
        </row>
        <row r="135">
          <cell r="C135" t="str">
            <v>07.03.01.01.01.05.09</v>
          </cell>
          <cell r="F135" t="str">
            <v>Remove Quarried Material Stone Road (other)</v>
          </cell>
        </row>
        <row r="136">
          <cell r="C136" t="str">
            <v>07.03.01.01.02</v>
          </cell>
          <cell r="F136" t="str">
            <v>New Stone Roads/Crane Pads/MEWP Pads/Piling Platform Sites over 60m² laid on excavated topsoil &amp; including terram</v>
          </cell>
        </row>
        <row r="137">
          <cell r="C137" t="str">
            <v>07.03.01.01.02.01</v>
          </cell>
          <cell r="F137" t="str">
            <v>Set up and demobilisation</v>
          </cell>
        </row>
        <row r="138">
          <cell r="C138" t="str">
            <v>07.03.01.01.02.02</v>
          </cell>
          <cell r="F138" t="str">
            <v>Excavation of top soil is requested</v>
          </cell>
        </row>
        <row r="139">
          <cell r="C139" t="str">
            <v>07.03.01.01.02.03</v>
          </cell>
          <cell r="F139" t="str">
            <v>Extra Over (E/O) rates for Geogrid</v>
          </cell>
        </row>
        <row r="140">
          <cell r="C140" t="str">
            <v>07.03.01.01.02.04</v>
          </cell>
          <cell r="F140" t="str">
            <v>Using Recycled Material for New Stone Road Access</v>
          </cell>
        </row>
        <row r="141">
          <cell r="C141" t="str">
            <v>07.03.01.01.02.04.01</v>
          </cell>
          <cell r="F141" t="str">
            <v>Install Stone Road (200mm thick)</v>
          </cell>
        </row>
        <row r="142">
          <cell r="C142" t="str">
            <v>07.03.01.01.02.04.02</v>
          </cell>
          <cell r="F142" t="str">
            <v>Uplift Stone Road to adjacent area upon completion (200mm thick)</v>
          </cell>
        </row>
        <row r="143">
          <cell r="C143" t="str">
            <v>07.03.01.01.02.04.03</v>
          </cell>
          <cell r="F143" t="str">
            <v>Remove Stone Road ink disposal (200mm thick)</v>
          </cell>
        </row>
        <row r="144">
          <cell r="C144" t="str">
            <v>07.03.01.01.02.04.04</v>
          </cell>
          <cell r="F144" t="str">
            <v>Install Stone Road (250mm thick)</v>
          </cell>
        </row>
        <row r="145">
          <cell r="C145" t="str">
            <v>07.03.01.01.02.04.05</v>
          </cell>
          <cell r="F145" t="str">
            <v>Uplift Stone Road to adjacent area upon completion (250mm thick)</v>
          </cell>
        </row>
        <row r="146">
          <cell r="C146" t="str">
            <v>07.03.01.01.02.04.06</v>
          </cell>
          <cell r="F146" t="str">
            <v>Remove Stone Road ink disposal (250mm thick)</v>
          </cell>
        </row>
        <row r="147">
          <cell r="C147" t="str">
            <v>07.03.01.01.02.04.07</v>
          </cell>
          <cell r="F147" t="str">
            <v>Install Stone Road (300mm thick)</v>
          </cell>
        </row>
        <row r="148">
          <cell r="C148" t="str">
            <v>07.03.01.01.02.04.08</v>
          </cell>
          <cell r="F148" t="str">
            <v>Uplift Stone Road to adjacent area upon completion (300mm thick)</v>
          </cell>
        </row>
        <row r="149">
          <cell r="C149" t="str">
            <v>07.03.01.01.02.04.09</v>
          </cell>
          <cell r="F149" t="str">
            <v>Remove Stone Road ink disposal (300mm thick)</v>
          </cell>
        </row>
        <row r="150">
          <cell r="C150" t="str">
            <v>07.03.01.01.02.04.10</v>
          </cell>
          <cell r="F150" t="str">
            <v>Install Stone Road (500mm thick)</v>
          </cell>
        </row>
        <row r="151">
          <cell r="C151" t="str">
            <v>07.03.01.01.02.04.11</v>
          </cell>
          <cell r="F151" t="str">
            <v>Uplift Stone Road to adjacent area upon completion (500mm thick)</v>
          </cell>
        </row>
        <row r="152">
          <cell r="C152" t="str">
            <v>07.03.01.01.02.04.12</v>
          </cell>
          <cell r="F152" t="str">
            <v>Remove Stone Road ink disposal (500mm thick)</v>
          </cell>
        </row>
        <row r="153">
          <cell r="C153" t="str">
            <v>07.03.01.01.02.04.13</v>
          </cell>
          <cell r="F153" t="str">
            <v>Construction of Ramps and gradients</v>
          </cell>
        </row>
        <row r="154">
          <cell r="C154" t="str">
            <v>07.03.01.01.02.04.14</v>
          </cell>
          <cell r="F154" t="str">
            <v>Extra Over Rate for Maintenance and repair of access roads where agreed with Wayleaves - using recycled material</v>
          </cell>
        </row>
        <row r="155">
          <cell r="C155" t="str">
            <v>07.03.01.01.02.04.15</v>
          </cell>
          <cell r="F155" t="str">
            <v>Install Stone road (other thickness)</v>
          </cell>
        </row>
        <row r="156">
          <cell r="C156" t="str">
            <v>07.03.01.01.02.04.16</v>
          </cell>
          <cell r="F156" t="str">
            <v>Uplift Stone Roaf to adjacent area on completion (other thickness)</v>
          </cell>
        </row>
        <row r="157">
          <cell r="C157" t="str">
            <v>07.03.01.01.02.04.17</v>
          </cell>
          <cell r="F157" t="str">
            <v>Remove Stone Road inc Disposal (other thickness)</v>
          </cell>
        </row>
        <row r="158">
          <cell r="C158" t="str">
            <v>07.03.01.01.02.05</v>
          </cell>
          <cell r="F158" t="str">
            <v>Using New Quarried materials Type 1 or equivalent</v>
          </cell>
        </row>
        <row r="159">
          <cell r="C159" t="str">
            <v>07.03.01.01.02.05.01</v>
          </cell>
          <cell r="F159" t="str">
            <v>Install Stone Road (200mm thick)</v>
          </cell>
        </row>
        <row r="160">
          <cell r="C160" t="str">
            <v>07.03.01.01.02.05.02</v>
          </cell>
          <cell r="F160" t="str">
            <v>Uplift Stone Road to adjacent area upon completion (200mm thick)</v>
          </cell>
        </row>
        <row r="161">
          <cell r="C161" t="str">
            <v>07.03.01.01.02.05.03</v>
          </cell>
          <cell r="F161" t="str">
            <v>Remove Stone Road ink disposal (200mm thick)</v>
          </cell>
        </row>
        <row r="162">
          <cell r="C162" t="str">
            <v>07.03.01.01.02.05.04</v>
          </cell>
          <cell r="F162" t="str">
            <v>Install Stone Road (250mm thick)</v>
          </cell>
        </row>
        <row r="163">
          <cell r="C163" t="str">
            <v>07.03.01.01.02.05.05</v>
          </cell>
          <cell r="F163" t="str">
            <v>Uplift Stone Road to adjacent area upon completion (250mm thick)</v>
          </cell>
        </row>
        <row r="164">
          <cell r="C164" t="str">
            <v>07.03.01.01.02.05.06</v>
          </cell>
          <cell r="F164" t="str">
            <v>Remove Stone Road ink disposal (250mm thick)</v>
          </cell>
        </row>
        <row r="165">
          <cell r="C165" t="str">
            <v>07.03.01.01.02.05.07</v>
          </cell>
          <cell r="F165" t="str">
            <v>Install Stone Road (300mm thick)</v>
          </cell>
        </row>
        <row r="166">
          <cell r="C166" t="str">
            <v>07.03.01.01.02.05.08</v>
          </cell>
          <cell r="F166" t="str">
            <v>Uplift Stone Road to adjacent area upon completion (300mm thick)</v>
          </cell>
        </row>
        <row r="167">
          <cell r="C167" t="str">
            <v>07.03.01.01.02.05.09</v>
          </cell>
          <cell r="F167" t="str">
            <v>Remove Stone Road ink disposal (300mm thick)</v>
          </cell>
        </row>
        <row r="168">
          <cell r="C168" t="str">
            <v>07.03.01.01.02.05.10</v>
          </cell>
          <cell r="F168" t="str">
            <v>Install Stone Road (500mm thick)</v>
          </cell>
        </row>
        <row r="169">
          <cell r="C169" t="str">
            <v>07.03.01.01.02.05.11</v>
          </cell>
          <cell r="F169" t="str">
            <v>Uplift Stone Road to adjacent area upon completion (500mm thick)</v>
          </cell>
        </row>
        <row r="170">
          <cell r="C170" t="str">
            <v>07.03.01.01.02.05.12</v>
          </cell>
          <cell r="F170" t="str">
            <v>Remove Stone Road ink disposal (500mm thick)</v>
          </cell>
        </row>
        <row r="171">
          <cell r="C171" t="str">
            <v>07.03.01.01.02.05.13</v>
          </cell>
          <cell r="F171" t="str">
            <v>Construction of Ramps and gradients</v>
          </cell>
        </row>
        <row r="172">
          <cell r="C172" t="str">
            <v>07.03.01.01.02.05.14</v>
          </cell>
          <cell r="F172" t="str">
            <v>Extra Over Rate for Maintenance and repair of access roads where agreed with Wayleaves - using recycled material</v>
          </cell>
        </row>
        <row r="173">
          <cell r="C173" t="str">
            <v>07.03.01.01.02.05.15</v>
          </cell>
          <cell r="F173" t="str">
            <v>Install Stone road (other thickness)</v>
          </cell>
        </row>
        <row r="174">
          <cell r="C174" t="str">
            <v>07.03.01.01.02.05.16</v>
          </cell>
          <cell r="F174" t="str">
            <v>Uplift Stone Roaf to adjacent area on completion (other thickness)</v>
          </cell>
        </row>
        <row r="175">
          <cell r="C175" t="str">
            <v>07.03.01.01.02.05.17</v>
          </cell>
          <cell r="F175" t="str">
            <v>Remove Stone Road inc Disposal (other thickness)</v>
          </cell>
        </row>
        <row r="176">
          <cell r="C176" t="str">
            <v>07.03.01.01.02.06</v>
          </cell>
          <cell r="F176" t="str">
            <v>General civils - Earthworks</v>
          </cell>
        </row>
        <row r="177">
          <cell r="C177" t="str">
            <v>07.03.01.01.02.06.01</v>
          </cell>
          <cell r="F177" t="str">
            <v>Excavation (includes on site disposal)</v>
          </cell>
        </row>
        <row r="178">
          <cell r="C178" t="str">
            <v>07.03.01.01.02.06.02</v>
          </cell>
          <cell r="F178" t="str">
            <v>E/Over for disposal off site (inert)</v>
          </cell>
        </row>
        <row r="179">
          <cell r="C179" t="str">
            <v>07.03.01.01.02.06.03</v>
          </cell>
          <cell r="F179" t="str">
            <v>E/Over for disposal off site (contaminated)</v>
          </cell>
        </row>
        <row r="180">
          <cell r="C180" t="str">
            <v>07.03.01.01.02.06.04</v>
          </cell>
          <cell r="F180" t="str">
            <v>Fill (imported)</v>
          </cell>
        </row>
        <row r="181">
          <cell r="C181" t="str">
            <v>07.03.01.02</v>
          </cell>
          <cell r="F181" t="str">
            <v>Temporary Roads</v>
          </cell>
        </row>
        <row r="182">
          <cell r="C182" t="str">
            <v>07.03.01.02.01</v>
          </cell>
          <cell r="F182" t="str">
            <v>Metal Panels</v>
          </cell>
        </row>
        <row r="183">
          <cell r="C183" t="str">
            <v>07.03.01.02.01.01</v>
          </cell>
          <cell r="F183" t="str">
            <v>Rental Price per Panel First Week</v>
          </cell>
        </row>
        <row r="184">
          <cell r="C184" t="str">
            <v>07.03.01.02.01.01.01</v>
          </cell>
          <cell r="F184" t="str">
            <v>All Panels - Season 1 (June - Aug)</v>
          </cell>
        </row>
        <row r="185">
          <cell r="C185" t="str">
            <v>07.03.01.02.01.01.02</v>
          </cell>
          <cell r="F185" t="str">
            <v>All Panels - Season 2 (May &amp; Sept ONLY)</v>
          </cell>
        </row>
        <row r="186">
          <cell r="C186" t="str">
            <v>07.03.01.02.01.01.03</v>
          </cell>
          <cell r="F186" t="str">
            <v>All Panels - Season 3 (October - April)</v>
          </cell>
        </row>
        <row r="187">
          <cell r="C187" t="str">
            <v>07.03.01.02.01.02</v>
          </cell>
          <cell r="F187" t="str">
            <v>Rental Price per Panel Subsequent Weeks</v>
          </cell>
        </row>
        <row r="188">
          <cell r="C188" t="str">
            <v>07.03.01.02.01.02.01</v>
          </cell>
          <cell r="F188" t="str">
            <v>All panels -  (June - Aug)</v>
          </cell>
        </row>
        <row r="189">
          <cell r="C189" t="str">
            <v>07.03.01.02.01.02.02</v>
          </cell>
          <cell r="F189" t="str">
            <v>All Panels - Season 2 (May &amp; Sept ONLY)</v>
          </cell>
        </row>
        <row r="190">
          <cell r="C190" t="str">
            <v>07.03.01.02.01.02.03</v>
          </cell>
          <cell r="F190" t="str">
            <v>All Panels - Season 3 (October - April)</v>
          </cell>
        </row>
        <row r="191">
          <cell r="C191" t="str">
            <v>07.03.01.02.01.02.04</v>
          </cell>
          <cell r="F191" t="str">
            <v>Relocation and relaying of panels</v>
          </cell>
        </row>
        <row r="192">
          <cell r="C192" t="str">
            <v>07.03.01.02.02</v>
          </cell>
          <cell r="F192" t="str">
            <v>Plastic Panels</v>
          </cell>
        </row>
        <row r="193">
          <cell r="C193" t="str">
            <v>07.03.01.02.02.01</v>
          </cell>
          <cell r="F193" t="str">
            <v>Plastic Panels Price First week</v>
          </cell>
        </row>
        <row r="194">
          <cell r="C194" t="str">
            <v>07.03.01.02.02.01.01</v>
          </cell>
          <cell r="F194" t="str">
            <v>All Panels - Season 1 (Apr - Oct)</v>
          </cell>
        </row>
        <row r="195">
          <cell r="C195" t="str">
            <v>07.03.01.02.02.01.02</v>
          </cell>
          <cell r="F195" t="str">
            <v>All Panels - Season 2 (Nov - March)</v>
          </cell>
        </row>
        <row r="196">
          <cell r="C196" t="str">
            <v>07.03.01.02.02.02</v>
          </cell>
          <cell r="F196" t="str">
            <v>Rental Price per Panel Subsequent Weeks</v>
          </cell>
        </row>
        <row r="197">
          <cell r="C197" t="str">
            <v>07.03.01.02.02.02.04</v>
          </cell>
          <cell r="F197" t="str">
            <v>Relocation and relaying of panels</v>
          </cell>
        </row>
        <row r="198">
          <cell r="C198" t="str">
            <v>07.03.01.02.02.02.05</v>
          </cell>
          <cell r="F198" t="str">
            <v>All Panels - Season 1 (Apr - Oct)</v>
          </cell>
        </row>
        <row r="199">
          <cell r="C199" t="str">
            <v>07.03.01.02.02.02.06</v>
          </cell>
          <cell r="F199" t="str">
            <v>All Panels - Season 2 (Nov - March)</v>
          </cell>
        </row>
        <row r="200">
          <cell r="C200" t="str">
            <v>07.03.01.03</v>
          </cell>
          <cell r="F200" t="str">
            <v>Scaffolding</v>
          </cell>
        </row>
        <row r="201">
          <cell r="C201" t="str">
            <v>07.03.01.03.15</v>
          </cell>
          <cell r="F201" t="str">
            <v>Protection</v>
          </cell>
        </row>
        <row r="202">
          <cell r="C202" t="str">
            <v>07.03.01.03.13.01</v>
          </cell>
          <cell r="F202" t="str">
            <v>Barbed Wire</v>
          </cell>
        </row>
        <row r="203">
          <cell r="C203" t="str">
            <v>07.03.01.03.13.02</v>
          </cell>
          <cell r="F203" t="str">
            <v>Heras Fencing (install / remove inc 4 weeks hire)</v>
          </cell>
        </row>
        <row r="204">
          <cell r="C204" t="str">
            <v>07.03.01.03.13.03</v>
          </cell>
          <cell r="F204" t="str">
            <v>Heras Fencing Per Week after 4 weeks</v>
          </cell>
        </row>
        <row r="205">
          <cell r="C205" t="str">
            <v>07.03.01.03.15</v>
          </cell>
          <cell r="F205" t="str">
            <v>General Items</v>
          </cell>
        </row>
        <row r="206">
          <cell r="C206" t="str">
            <v>07.03.01.03.14.01</v>
          </cell>
          <cell r="F206" t="str">
            <v>Hire of tractor / trailer</v>
          </cell>
        </row>
        <row r="207">
          <cell r="C207" t="str">
            <v>07.03.01.03.14.02</v>
          </cell>
          <cell r="F207" t="str">
            <v>Provision of sky cradle - Install / remove</v>
          </cell>
        </row>
        <row r="208">
          <cell r="C208" t="str">
            <v>07.03.01.03.14.03</v>
          </cell>
          <cell r="F208" t="str">
            <v>Provision of Sky Cradle - Hire charges</v>
          </cell>
        </row>
        <row r="209">
          <cell r="C209" t="str">
            <v>07.03.01.03.15</v>
          </cell>
          <cell r="F209" t="str">
            <v>Scaffolding by Crossing Type</v>
          </cell>
        </row>
        <row r="210">
          <cell r="C210" t="str">
            <v>07.03.01.03.15.01</v>
          </cell>
          <cell r="F210" t="str">
            <v>Motorways</v>
          </cell>
        </row>
        <row r="211">
          <cell r="C211" t="str">
            <v>07.03.01.03.15.02</v>
          </cell>
          <cell r="F211" t="str">
            <v>A Roads</v>
          </cell>
        </row>
        <row r="212">
          <cell r="C212" t="str">
            <v>07.03.01.03.15.03</v>
          </cell>
          <cell r="F212" t="str">
            <v>B Roads</v>
          </cell>
        </row>
        <row r="213">
          <cell r="C213" t="str">
            <v>07.03.01.03.15.04</v>
          </cell>
          <cell r="F213" t="str">
            <v>Minor Roads</v>
          </cell>
        </row>
        <row r="214">
          <cell r="C214" t="str">
            <v>07.03.01.03.15.05</v>
          </cell>
          <cell r="F214" t="str">
            <v>Trackways</v>
          </cell>
        </row>
        <row r="215">
          <cell r="C215" t="str">
            <v>07.03.01.03.15.06</v>
          </cell>
          <cell r="F215" t="str">
            <v>Footpaths</v>
          </cell>
        </row>
        <row r="216">
          <cell r="C216" t="str">
            <v>07.03.01.03.15.07</v>
          </cell>
          <cell r="F216" t="str">
            <v>Railways</v>
          </cell>
        </row>
        <row r="217">
          <cell r="C217" t="str">
            <v>07.03.01.03.15.08</v>
          </cell>
          <cell r="F217" t="str">
            <v>Rivers / Canals</v>
          </cell>
        </row>
        <row r="218">
          <cell r="C218" t="str">
            <v>07.03.01.03.15.09</v>
          </cell>
          <cell r="F218" t="str">
            <v>Other - Track</v>
          </cell>
        </row>
        <row r="219">
          <cell r="C219" t="str">
            <v>07.03.01.03.15.10</v>
          </cell>
          <cell r="F219" t="str">
            <v>DNO 11kV</v>
          </cell>
        </row>
        <row r="220">
          <cell r="C220" t="str">
            <v>07.03.01.03.15.11</v>
          </cell>
          <cell r="F220" t="str">
            <v>DNO 33kV</v>
          </cell>
        </row>
        <row r="221">
          <cell r="C221" t="str">
            <v>07.03.01.03.15.12</v>
          </cell>
          <cell r="F221" t="str">
            <v>DNO 132kV</v>
          </cell>
        </row>
        <row r="222">
          <cell r="C222" t="str">
            <v>07.03.01.03.15.13</v>
          </cell>
          <cell r="F222" t="str">
            <v>Other - Car Park</v>
          </cell>
        </row>
        <row r="223">
          <cell r="C223" t="str">
            <v>07.03.01.03.15.14</v>
          </cell>
          <cell r="F223" t="str">
            <v>Other - Access Road</v>
          </cell>
        </row>
        <row r="224">
          <cell r="C224" t="str">
            <v>07.03.01.03.15.15</v>
          </cell>
          <cell r="F224" t="str">
            <v>Other - Houses</v>
          </cell>
        </row>
        <row r="225">
          <cell r="C225" t="str">
            <v>07.03.01.03.15.16</v>
          </cell>
          <cell r="F225" t="str">
            <v>Other - Farm</v>
          </cell>
        </row>
        <row r="226">
          <cell r="C226" t="str">
            <v>07.03.01.04</v>
          </cell>
          <cell r="F226" t="str">
            <v>Site Security</v>
          </cell>
        </row>
        <row r="227">
          <cell r="C227" t="str">
            <v>07.03.01.04.01</v>
          </cell>
          <cell r="F227" t="str">
            <v>General Support to all activities</v>
          </cell>
        </row>
        <row r="228">
          <cell r="C228" t="str">
            <v>07.03.01.04.01.01</v>
          </cell>
          <cell r="F228" t="str">
            <v>Provision of Tower Site Security - Static Patrol - full 24/7 coverage</v>
          </cell>
        </row>
        <row r="229">
          <cell r="C229" t="str">
            <v>07.03.01.04.01.02</v>
          </cell>
          <cell r="F229" t="str">
            <v>Provision of Tower Site Security - Static Patrol - Supporting normal hours of work</v>
          </cell>
        </row>
        <row r="230">
          <cell r="C230" t="str">
            <v>07.03.01.04.01.03</v>
          </cell>
          <cell r="F230" t="str">
            <v>Provision of Tower Site Security - Mobile Patrol - full 24/7 coverage</v>
          </cell>
        </row>
        <row r="231">
          <cell r="C231" t="str">
            <v>07.03.01.04.01.04</v>
          </cell>
          <cell r="F231" t="str">
            <v>Provision of Tower Site Security - Mobile Patrol - Supporting normal hours of work</v>
          </cell>
        </row>
        <row r="232">
          <cell r="C232" t="str">
            <v>07.03.01.04.01.05</v>
          </cell>
          <cell r="F232" t="str">
            <v>Provision of Gateman</v>
          </cell>
        </row>
        <row r="233">
          <cell r="C233" t="str">
            <v>07.03.01.05</v>
          </cell>
          <cell r="F233" t="str">
            <v>Environmental Works</v>
          </cell>
        </row>
        <row r="234">
          <cell r="C234" t="str">
            <v>07.03.01.05.01</v>
          </cell>
          <cell r="F234" t="str">
            <v>General Support to all activities</v>
          </cell>
        </row>
        <row r="235">
          <cell r="C235" t="str">
            <v>07.03.01.05.01.01</v>
          </cell>
          <cell r="F235" t="str">
            <v>Environmental Monitoring Service</v>
          </cell>
        </row>
        <row r="236">
          <cell r="C236" t="str">
            <v>07.03.01.05.01.02</v>
          </cell>
          <cell r="F236" t="str">
            <v>Environmental Mitigation</v>
          </cell>
        </row>
        <row r="237">
          <cell r="C237" t="str">
            <v>07.03.01.05.01.03</v>
          </cell>
          <cell r="F237" t="str">
            <v>Environmental Mitigation</v>
          </cell>
        </row>
        <row r="238">
          <cell r="C238" t="str">
            <v>07.03.01.05.01.04</v>
          </cell>
          <cell r="F238" t="str">
            <v>Bird Nest Removal</v>
          </cell>
        </row>
        <row r="239">
          <cell r="C239" t="str">
            <v>07.03.01.06</v>
          </cell>
          <cell r="F239" t="str">
            <v>Traffic Management</v>
          </cell>
        </row>
        <row r="240">
          <cell r="C240" t="str">
            <v>07.03.01.06.01</v>
          </cell>
          <cell r="F240" t="str">
            <v>Chapter 8 Traffic Management Signage - installation and removal (per access point)</v>
          </cell>
        </row>
        <row r="241">
          <cell r="C241" t="str">
            <v>07.03.01.06.02</v>
          </cell>
          <cell r="F241" t="str">
            <v>Maintenance of Chapter 8 Signage - Two man gang with vehicle and equipment</v>
          </cell>
        </row>
        <row r="242">
          <cell r="C242" t="str">
            <v>07.03.01.06.03</v>
          </cell>
          <cell r="F242" t="str">
            <v>Provision/Hire of Chapter  8 signage per access point</v>
          </cell>
        </row>
        <row r="243">
          <cell r="C243" t="str">
            <v>07.03.01.06.04</v>
          </cell>
          <cell r="F243" t="str">
            <v>Stop/go traffic lights for crossing point</v>
          </cell>
        </row>
        <row r="244">
          <cell r="C244" t="str">
            <v>07.03.01.06.05</v>
          </cell>
          <cell r="F244" t="str">
            <v>Unit 4 Traffic Lights for crossing point</v>
          </cell>
        </row>
        <row r="245">
          <cell r="C245" t="str">
            <v>07.03.01.06.06</v>
          </cell>
          <cell r="F245" t="str">
            <v>Unit 5 Road closure for crossing point</v>
          </cell>
        </row>
        <row r="246">
          <cell r="C246" t="str">
            <v>07.03.01.06.07</v>
          </cell>
          <cell r="F246" t="str">
            <v>Provision of all traffic management - Fittings Scheme</v>
          </cell>
        </row>
        <row r="247">
          <cell r="C247" t="str">
            <v>07.03.01.06.08</v>
          </cell>
          <cell r="F247" t="str">
            <v>Provision of all traffic management - Refurbishment Scheme</v>
          </cell>
        </row>
        <row r="248">
          <cell r="C248" t="str">
            <v>07.03.01.07</v>
          </cell>
          <cell r="F248" t="str">
            <v>Tree Cutting &amp; Vegetation Clearance</v>
          </cell>
        </row>
        <row r="249">
          <cell r="C249" t="str">
            <v>07.03.01.07.01</v>
          </cell>
          <cell r="F249" t="str">
            <v>Tree Cutting</v>
          </cell>
        </row>
        <row r="250">
          <cell r="C250" t="str">
            <v>07.03.01.07.02</v>
          </cell>
          <cell r="F250" t="str">
            <v>Hedge &amp; Ground Clearance</v>
          </cell>
        </row>
        <row r="251">
          <cell r="C251" t="str">
            <v>07.03.01.07.03</v>
          </cell>
          <cell r="F251" t="str">
            <v>other</v>
          </cell>
        </row>
        <row r="252">
          <cell r="C252" t="str">
            <v>07.03.01.07.04</v>
          </cell>
          <cell r="F252" t="str">
            <v>Replacing Hedges</v>
          </cell>
        </row>
        <row r="253">
          <cell r="C253" t="str">
            <v>07.03.01.07.05</v>
          </cell>
          <cell r="F253" t="str">
            <v>Replacing Trees (4 to 1)</v>
          </cell>
        </row>
        <row r="254">
          <cell r="C254" t="str">
            <v>07.03.01.07.06</v>
          </cell>
          <cell r="F254" t="str">
            <v>Lanscaping - Seeding</v>
          </cell>
        </row>
        <row r="255">
          <cell r="C255" t="str">
            <v>07.03.01.08</v>
          </cell>
          <cell r="F255" t="str">
            <v>Aerials &amp; Telecomms</v>
          </cell>
        </row>
        <row r="256">
          <cell r="C256" t="str">
            <v>07.03.01.08.01</v>
          </cell>
          <cell r="F256" t="str">
            <v>General Support to all activities</v>
          </cell>
        </row>
        <row r="257">
          <cell r="C257" t="str">
            <v>07.03.01.09</v>
          </cell>
          <cell r="F257" t="str">
            <v>Miscellaneous Site Works</v>
          </cell>
        </row>
        <row r="258">
          <cell r="C258" t="str">
            <v>07.03.01.09.01</v>
          </cell>
          <cell r="F258" t="str">
            <v>Gates and Gate Posts</v>
          </cell>
        </row>
        <row r="259">
          <cell r="C259" t="str">
            <v>07.03.01.09.01.01</v>
          </cell>
          <cell r="F259" t="str">
            <v>Galvanised Gates</v>
          </cell>
        </row>
        <row r="260">
          <cell r="C260" t="str">
            <v>07.03.01.09.01.02</v>
          </cell>
          <cell r="F260" t="str">
            <v>Galvanised Steel Gate posts</v>
          </cell>
        </row>
        <row r="261">
          <cell r="C261" t="str">
            <v>07.03.01.09.01.03</v>
          </cell>
          <cell r="F261" t="str">
            <v>Wooden Gates</v>
          </cell>
        </row>
        <row r="262">
          <cell r="C262" t="str">
            <v>07.03.01.09.01.04</v>
          </cell>
          <cell r="F262" t="str">
            <v>Wooden Gate posts</v>
          </cell>
        </row>
        <row r="263">
          <cell r="C263" t="str">
            <v>07.03.01.09.01.05</v>
          </cell>
          <cell r="F263">
            <v>0</v>
          </cell>
        </row>
        <row r="264">
          <cell r="C264" t="str">
            <v>07.03.01.09.02</v>
          </cell>
          <cell r="F264" t="str">
            <v>Fences</v>
          </cell>
        </row>
        <row r="265">
          <cell r="C265" t="str">
            <v>07.03.01.09.02.01</v>
          </cell>
          <cell r="F265" t="str">
            <v>Rail Timber Fence</v>
          </cell>
        </row>
        <row r="266">
          <cell r="C266" t="str">
            <v>07.03.01.09.02.02</v>
          </cell>
          <cell r="F266" t="str">
            <v>Strand Barbed Fence</v>
          </cell>
        </row>
        <row r="267">
          <cell r="C267" t="str">
            <v>07.03.01.09.02.03</v>
          </cell>
          <cell r="F267" t="str">
            <v>Heras Type Panel Fence</v>
          </cell>
        </row>
        <row r="268">
          <cell r="C268" t="str">
            <v>07.03.01.09.02.04</v>
          </cell>
          <cell r="F268" t="str">
            <v>Stock Fence</v>
          </cell>
        </row>
        <row r="269">
          <cell r="C269" t="str">
            <v>07.03.01.09.02.05</v>
          </cell>
          <cell r="F269" t="str">
            <v>Other</v>
          </cell>
        </row>
        <row r="270">
          <cell r="C270" t="str">
            <v>07.03.01.09.03</v>
          </cell>
          <cell r="F270" t="str">
            <v xml:space="preserve">Culverts </v>
          </cell>
        </row>
        <row r="271">
          <cell r="C271" t="str">
            <v>07.03.01.09.03.01</v>
          </cell>
          <cell r="F271" t="str">
            <v>Culvert 300mm diameter</v>
          </cell>
        </row>
        <row r="272">
          <cell r="C272" t="str">
            <v>07.03.01.09.03.02</v>
          </cell>
          <cell r="F272" t="str">
            <v>Culvert 600mm diameter</v>
          </cell>
        </row>
        <row r="273">
          <cell r="C273" t="str">
            <v>07.03.01.09.03.03</v>
          </cell>
          <cell r="F273" t="str">
            <v>Culvert 900mm diameter</v>
          </cell>
        </row>
        <row r="274">
          <cell r="C274" t="str">
            <v>07.03.01.09.03.04</v>
          </cell>
          <cell r="F274" t="str">
            <v>Other</v>
          </cell>
        </row>
        <row r="275">
          <cell r="C275" t="str">
            <v>07.03.01.09.04</v>
          </cell>
          <cell r="F275" t="str">
            <v>Miscellaneous Items</v>
          </cell>
        </row>
        <row r="276">
          <cell r="C276" t="str">
            <v>07.03.01.09.04.01</v>
          </cell>
          <cell r="F276" t="str">
            <v>Goal Posts (Set)</v>
          </cell>
        </row>
        <row r="277">
          <cell r="C277" t="str">
            <v>07.03.01.09.04.02</v>
          </cell>
          <cell r="F277" t="str">
            <v>Other</v>
          </cell>
        </row>
        <row r="278">
          <cell r="C278" t="str">
            <v>07.03.01.09.04.03</v>
          </cell>
          <cell r="F278" t="str">
            <v>Archaeological Watching Brief</v>
          </cell>
        </row>
        <row r="279">
          <cell r="C279" t="str">
            <v>07.03.01.09.04.04</v>
          </cell>
          <cell r="F279" t="str">
            <v>UXO Watching Brief</v>
          </cell>
        </row>
        <row r="280">
          <cell r="C280" t="str">
            <v>07.03.01.09.04.05</v>
          </cell>
          <cell r="F280" t="str">
            <v>MEWP</v>
          </cell>
        </row>
        <row r="281">
          <cell r="C281" t="str">
            <v>07.03.01.09.04.06</v>
          </cell>
          <cell r="F281" t="str">
            <v>Bellmouth Improvements</v>
          </cell>
        </row>
        <row r="282">
          <cell r="C282" t="str">
            <v>07.03.01.09.04.07</v>
          </cell>
          <cell r="F282" t="str">
            <v>New Bellmouth</v>
          </cell>
        </row>
        <row r="283">
          <cell r="C283" t="str">
            <v>07.03.01.09.04.08</v>
          </cell>
          <cell r="F283" t="str">
            <v>Pothole repairs</v>
          </cell>
        </row>
        <row r="284">
          <cell r="C284" t="str">
            <v>07.03.01.09.04.09</v>
          </cell>
          <cell r="F284" t="str">
            <v>Concrete road</v>
          </cell>
        </row>
        <row r="285">
          <cell r="C285" t="str">
            <v>07.03.01.09.04.10</v>
          </cell>
          <cell r="F285" t="str">
            <v>Protection plates</v>
          </cell>
        </row>
        <row r="286">
          <cell r="C286" t="str">
            <v>07.03.01.09.04.11</v>
          </cell>
          <cell r="F286" t="str">
            <v>Pedestrian Ladder Access</v>
          </cell>
        </row>
        <row r="287">
          <cell r="C287" t="str">
            <v>07.03.01.09.04.12</v>
          </cell>
          <cell r="F287" t="str">
            <v>Permanent Drainage Works at 4YY036</v>
          </cell>
        </row>
        <row r="288">
          <cell r="C288" t="str">
            <v>07.03.01.09.04.13</v>
          </cell>
          <cell r="F288" t="str">
            <v>Conductor Sampling</v>
          </cell>
        </row>
        <row r="289">
          <cell r="C289" t="str">
            <v>07.03.01.09.04.14</v>
          </cell>
          <cell r="F289" t="str">
            <v>Enabling Works Other</v>
          </cell>
        </row>
        <row r="290">
          <cell r="C290" t="str">
            <v>07.03.02</v>
          </cell>
          <cell r="F290" t="str">
            <v>Conductors &amp; Fittings</v>
          </cell>
        </row>
        <row r="291">
          <cell r="C291" t="str">
            <v>07.03.02.01</v>
          </cell>
          <cell r="F291" t="str">
            <v>Earthwire</v>
          </cell>
        </row>
        <row r="292">
          <cell r="C292" t="str">
            <v>07.03.02.01.01</v>
          </cell>
          <cell r="F292" t="str">
            <v>Earthwire Supply Only</v>
          </cell>
        </row>
        <row r="293">
          <cell r="C293" t="str">
            <v>07.03.02.01.01.01</v>
          </cell>
          <cell r="F293" t="str">
            <v>OPGW - 24 Fibre</v>
          </cell>
        </row>
        <row r="294">
          <cell r="C294" t="str">
            <v>07.03.02.01.01.02</v>
          </cell>
          <cell r="F294" t="str">
            <v>Temporary Fibre Diversion</v>
          </cell>
        </row>
        <row r="295">
          <cell r="C295" t="str">
            <v>07.03.02.01.02</v>
          </cell>
          <cell r="F295" t="str">
            <v>Earthwire Fittings Supply</v>
          </cell>
        </row>
        <row r="296">
          <cell r="C296" t="str">
            <v>07.03.02.03.01.04</v>
          </cell>
          <cell r="F296" t="str">
            <v>OPGW - 24 Fibre</v>
          </cell>
        </row>
        <row r="297">
          <cell r="C297" t="str">
            <v>07.03.02.01.02.01.01</v>
          </cell>
          <cell r="F297" t="str">
            <v>Suspension Tower Fittings</v>
          </cell>
        </row>
        <row r="298">
          <cell r="C298" t="str">
            <v>07.03.02.01.02.01.02</v>
          </cell>
          <cell r="F298" t="str">
            <v>Tension Tower Fittings</v>
          </cell>
        </row>
        <row r="299">
          <cell r="C299" t="str">
            <v>07.03.02.01.02.01.03</v>
          </cell>
          <cell r="F299" t="str">
            <v>Terminal Tower Fittings</v>
          </cell>
        </row>
        <row r="300">
          <cell r="C300" t="str">
            <v>07.03.02.01.02.01.04</v>
          </cell>
          <cell r="F300" t="str">
            <v>Joint Box</v>
          </cell>
        </row>
        <row r="301">
          <cell r="C301" t="str">
            <v>07.03.02.03.01.04</v>
          </cell>
          <cell r="F301" t="str">
            <v>Temporary Fibre Diversion</v>
          </cell>
        </row>
        <row r="302">
          <cell r="C302" t="str">
            <v>07.03.02.01.02.02.01</v>
          </cell>
          <cell r="F302" t="str">
            <v>Suspension Tower Fittings</v>
          </cell>
        </row>
        <row r="303">
          <cell r="C303" t="str">
            <v>07.03.02.01.02.02.02</v>
          </cell>
          <cell r="F303" t="str">
            <v>Tension Tower Fittings</v>
          </cell>
        </row>
        <row r="304">
          <cell r="C304" t="str">
            <v>07.03.02.01.02.02.03</v>
          </cell>
          <cell r="F304" t="str">
            <v>Terminal Tower Fittings</v>
          </cell>
        </row>
        <row r="305">
          <cell r="C305" t="str">
            <v>07.03.02.01.03</v>
          </cell>
          <cell r="F305" t="str">
            <v>Installation of Earthwire</v>
          </cell>
        </row>
        <row r="306">
          <cell r="C306" t="str">
            <v>07.03.02.01.03.01</v>
          </cell>
          <cell r="F306" t="str">
            <v>Mobilisation of Labour - Earthwire Gang</v>
          </cell>
        </row>
        <row r="307">
          <cell r="C307" t="str">
            <v>07.03.02.01.03.02</v>
          </cell>
          <cell r="F307" t="str">
            <v>Demobilisation of Labour- Earthwire Gang</v>
          </cell>
        </row>
        <row r="308">
          <cell r="C308" t="str">
            <v>07.03.02.01.03.03</v>
          </cell>
          <cell r="F308" t="str">
            <v>Fibre diversion</v>
          </cell>
        </row>
        <row r="309">
          <cell r="C309" t="str">
            <v>07.03.02.01.03.04</v>
          </cell>
          <cell r="F309" t="str">
            <v>OPGW Earthwire System Complete - 24 Fibre</v>
          </cell>
        </row>
        <row r="310">
          <cell r="C310" t="str">
            <v>07.03.02.01.03.04.01</v>
          </cell>
          <cell r="F310" t="str">
            <v>Suspension Tower</v>
          </cell>
        </row>
        <row r="311">
          <cell r="C311" t="str">
            <v>07.03.02.01.03.04.02</v>
          </cell>
          <cell r="F311" t="str">
            <v xml:space="preserve">Tension Tower </v>
          </cell>
        </row>
        <row r="312">
          <cell r="C312" t="str">
            <v>07.03.02.01.03.04.03</v>
          </cell>
          <cell r="F312" t="str">
            <v xml:space="preserve">Terminal Tower </v>
          </cell>
        </row>
        <row r="313">
          <cell r="C313" t="str">
            <v>07.03.02.01.03.04.04</v>
          </cell>
          <cell r="F313" t="str">
            <v>Joint box</v>
          </cell>
        </row>
        <row r="314">
          <cell r="C314" t="str">
            <v>07.03.02.01.03.09</v>
          </cell>
          <cell r="F314" t="str">
            <v>Catenary Support - Earthwire Installation</v>
          </cell>
        </row>
        <row r="315">
          <cell r="C315" t="str">
            <v>07.03.02.01.03.09.01</v>
          </cell>
          <cell r="F315" t="str">
            <v>Provision and use of Catenary Support for Earthwire change (Any type)</v>
          </cell>
        </row>
        <row r="316">
          <cell r="C316" t="str">
            <v>07.03.02.02</v>
          </cell>
          <cell r="F316" t="str">
            <v>Conductor</v>
          </cell>
        </row>
        <row r="317">
          <cell r="C317" t="str">
            <v>07.03.02.02.01</v>
          </cell>
          <cell r="F317" t="str">
            <v>Conductor Supply Only</v>
          </cell>
        </row>
        <row r="318">
          <cell r="C318" t="str">
            <v>07.03.02.02.01.01</v>
          </cell>
          <cell r="F318" t="str">
            <v>Araucaria</v>
          </cell>
        </row>
        <row r="319">
          <cell r="C319" t="str">
            <v>07.03.02.02.01.02</v>
          </cell>
          <cell r="F319" t="str">
            <v>Redwood</v>
          </cell>
        </row>
        <row r="320">
          <cell r="C320" t="str">
            <v>07.03.02.03</v>
          </cell>
          <cell r="F320" t="str">
            <v>Conductor Fittings</v>
          </cell>
        </row>
        <row r="321">
          <cell r="C321" t="str">
            <v>07.03.02.03.01</v>
          </cell>
          <cell r="F321" t="str">
            <v>Conductor Fittings Supply</v>
          </cell>
        </row>
        <row r="322">
          <cell r="C322" t="str">
            <v>07.03.02.03.01.02</v>
          </cell>
          <cell r="F322" t="str">
            <v>Twin REDWOOD  Conductor Configuration Supply</v>
          </cell>
        </row>
        <row r="323">
          <cell r="C323" t="str">
            <v>07.03.02.03.01.02.01</v>
          </cell>
          <cell r="F323" t="str">
            <v>Tension</v>
          </cell>
        </row>
        <row r="324">
          <cell r="C324" t="str">
            <v>07.03.02.03.01.02.02</v>
          </cell>
          <cell r="F324" t="str">
            <v>Suspension</v>
          </cell>
        </row>
        <row r="325">
          <cell r="C325" t="str">
            <v>07.03.02.03.01.02.03</v>
          </cell>
          <cell r="F325" t="str">
            <v>Pilot</v>
          </cell>
        </row>
        <row r="326">
          <cell r="C326" t="str">
            <v>07.03.02.03.01.02.04</v>
          </cell>
          <cell r="F326" t="str">
            <v>Downleads</v>
          </cell>
        </row>
        <row r="327">
          <cell r="C327" t="str">
            <v>07.03.02.03.01.02.05</v>
          </cell>
          <cell r="F327" t="str">
            <v>Other</v>
          </cell>
        </row>
        <row r="328">
          <cell r="C328" t="str">
            <v>07.03.02.03.01.04</v>
          </cell>
          <cell r="F328" t="str">
            <v>Triple Araucaria Conductor Configuration Supply</v>
          </cell>
        </row>
        <row r="329">
          <cell r="C329" t="str">
            <v>07.03.02.03.01.04.01</v>
          </cell>
          <cell r="F329" t="str">
            <v>Tension</v>
          </cell>
        </row>
        <row r="330">
          <cell r="C330" t="str">
            <v>07.03.02.03.01.04.02</v>
          </cell>
          <cell r="F330" t="str">
            <v>Suspension</v>
          </cell>
        </row>
        <row r="331">
          <cell r="C331" t="str">
            <v>07.03.02.03.01.04.03</v>
          </cell>
          <cell r="F331" t="str">
            <v>Pilot</v>
          </cell>
        </row>
        <row r="332">
          <cell r="C332" t="str">
            <v>07.03.02.03.01.04.04</v>
          </cell>
          <cell r="F332" t="str">
            <v>Downleads</v>
          </cell>
        </row>
        <row r="333">
          <cell r="C333" t="str">
            <v>07.03.02.03.01.04.05</v>
          </cell>
          <cell r="F333" t="str">
            <v>Other</v>
          </cell>
        </row>
        <row r="334">
          <cell r="C334" t="str">
            <v>07.03.02.03.01.06</v>
          </cell>
          <cell r="F334" t="str">
            <v>Spacers and Dampers</v>
          </cell>
        </row>
        <row r="335">
          <cell r="C335" t="str">
            <v>07.03.02.03.01.06.01</v>
          </cell>
          <cell r="F335" t="str">
            <v>Spacers / Dampers System - Complete- Twin Redwood Conductor</v>
          </cell>
        </row>
        <row r="336">
          <cell r="C336" t="str">
            <v>07.03.02.03.01.06.02</v>
          </cell>
          <cell r="F336" t="str">
            <v>Spacers / Dampers System - Complete- Triple Araucaria Conductor</v>
          </cell>
        </row>
        <row r="337">
          <cell r="C337" t="str">
            <v>07.03.02.03.01.06</v>
          </cell>
          <cell r="F337" t="str">
            <v>Adapter Plates</v>
          </cell>
        </row>
        <row r="338">
          <cell r="C338" t="str">
            <v>07.03.02.03.01.07.01</v>
          </cell>
          <cell r="F338" t="str">
            <v>Quad / Triple</v>
          </cell>
        </row>
        <row r="339">
          <cell r="C339" t="str">
            <v>07.03.02.03.01.07.02</v>
          </cell>
          <cell r="F339" t="str">
            <v>Quad / Twin</v>
          </cell>
        </row>
        <row r="340">
          <cell r="C340" t="str">
            <v>07.03.02.03.01.07.03</v>
          </cell>
          <cell r="F340" t="str">
            <v>Triple / Twin</v>
          </cell>
        </row>
        <row r="341">
          <cell r="C341" t="str">
            <v>07.03.02.03.02</v>
          </cell>
          <cell r="F341" t="str">
            <v>Installation of Conductor</v>
          </cell>
        </row>
        <row r="342">
          <cell r="C342" t="str">
            <v>07.03.02.03.02.01</v>
          </cell>
          <cell r="F342" t="str">
            <v>Mobilisation  Labour-Wiring Gang</v>
          </cell>
        </row>
        <row r="343">
          <cell r="C343" t="str">
            <v>07.03.02.03.02.02</v>
          </cell>
          <cell r="F343" t="str">
            <v>Demobilisation of Labour -Wiring Gang</v>
          </cell>
        </row>
        <row r="344">
          <cell r="C344" t="str">
            <v>07.03.02.03.02.03</v>
          </cell>
          <cell r="F344" t="str">
            <v>Earthing protection (NSI4)</v>
          </cell>
        </row>
        <row r="345">
          <cell r="C345" t="str">
            <v>07.03.02.03.02.03.01</v>
          </cell>
          <cell r="F345" t="str">
            <v>Any Tower Type Twin conductor configuration</v>
          </cell>
        </row>
        <row r="346">
          <cell r="C346" t="str">
            <v>07.03.02.03.02.03.02</v>
          </cell>
          <cell r="F346" t="str">
            <v>Any Tower Type Quad/Triple conductor configuration</v>
          </cell>
        </row>
        <row r="347">
          <cell r="C347" t="str">
            <v>07.03.02.03.02.05</v>
          </cell>
          <cell r="F347" t="str">
            <v>New Twin REDWOOD Conductor System Installation complete</v>
          </cell>
        </row>
        <row r="348">
          <cell r="C348" t="str">
            <v>07.03.02.03.02.05.01</v>
          </cell>
          <cell r="F348" t="str">
            <v xml:space="preserve">Tension Tower </v>
          </cell>
        </row>
        <row r="349">
          <cell r="C349" t="str">
            <v>07.03.02.03.02.05.02</v>
          </cell>
          <cell r="F349" t="str">
            <v xml:space="preserve">Suspension Tower </v>
          </cell>
        </row>
        <row r="350">
          <cell r="C350" t="str">
            <v>07.03.02.03.02.05.03</v>
          </cell>
          <cell r="F350" t="str">
            <v>Terminal Tower</v>
          </cell>
        </row>
        <row r="351">
          <cell r="C351" t="str">
            <v>07.03.02.03.02.05.04</v>
          </cell>
          <cell r="F351" t="str">
            <v>Downleads</v>
          </cell>
        </row>
        <row r="352">
          <cell r="C352" t="str">
            <v>07.03.02.03.02.05.05</v>
          </cell>
          <cell r="F352" t="str">
            <v>Lifting off trestles</v>
          </cell>
        </row>
        <row r="353">
          <cell r="C353" t="str">
            <v>07.03.02.03.02.07</v>
          </cell>
          <cell r="F353" t="str">
            <v>New Triple ARAUCARIA Conductor System Installation complete</v>
          </cell>
        </row>
        <row r="354">
          <cell r="C354" t="str">
            <v>07.03.02.03.02.07.01</v>
          </cell>
          <cell r="F354" t="str">
            <v xml:space="preserve">Tension Tower </v>
          </cell>
        </row>
        <row r="355">
          <cell r="C355" t="str">
            <v>07.03.02.03.02.07.02</v>
          </cell>
          <cell r="F355" t="str">
            <v xml:space="preserve">Suspension Tower </v>
          </cell>
        </row>
        <row r="356">
          <cell r="C356" t="str">
            <v>07.03.02.03.02.07.03</v>
          </cell>
          <cell r="F356" t="str">
            <v>Terminal Tower</v>
          </cell>
        </row>
        <row r="357">
          <cell r="C357" t="str">
            <v>07.03.02.03.02.07.04</v>
          </cell>
          <cell r="F357" t="str">
            <v>Downleads</v>
          </cell>
        </row>
        <row r="358">
          <cell r="C358" t="str">
            <v>07.03.02.03.02.07.05</v>
          </cell>
          <cell r="F358" t="str">
            <v>Lifting off trestles</v>
          </cell>
        </row>
        <row r="359">
          <cell r="C359" t="str">
            <v>07.03.02.03.02.09</v>
          </cell>
          <cell r="F359" t="str">
            <v>Tower Site Preparation (Reconductoring)</v>
          </cell>
        </row>
        <row r="360">
          <cell r="C360" t="str">
            <v>07.03.02.03.02.09.01</v>
          </cell>
          <cell r="F360" t="str">
            <v xml:space="preserve">Suspension Tower </v>
          </cell>
        </row>
        <row r="361">
          <cell r="C361" t="str">
            <v>07.03.02.03.02.09.02</v>
          </cell>
          <cell r="F361" t="str">
            <v xml:space="preserve">Tension Tower </v>
          </cell>
        </row>
        <row r="362">
          <cell r="C362" t="str">
            <v>07.03.02.03.02.09.03</v>
          </cell>
          <cell r="F362" t="str">
            <v>Terminal</v>
          </cell>
        </row>
        <row r="363">
          <cell r="C363" t="str">
            <v>07.03.02.03.02.09.04</v>
          </cell>
          <cell r="F363" t="str">
            <v>Pull Through Tower</v>
          </cell>
        </row>
        <row r="364">
          <cell r="C364" t="str">
            <v>07.03.02.03.02.09.05</v>
          </cell>
          <cell r="F364" t="str">
            <v>Pull from front of tower</v>
          </cell>
        </row>
        <row r="365">
          <cell r="C365" t="str">
            <v>07.03.02.03.02.10</v>
          </cell>
          <cell r="F365" t="str">
            <v>Catenary Support - Conductor Installation</v>
          </cell>
        </row>
        <row r="366">
          <cell r="C366" t="str">
            <v>07.03.02.03.02.10.01</v>
          </cell>
          <cell r="F366" t="str">
            <v>Provision and use of Catenary Support  - New Twin Redwood configuration</v>
          </cell>
        </row>
        <row r="367">
          <cell r="C367" t="str">
            <v>07.03.02.03.02.10.02</v>
          </cell>
          <cell r="F367" t="str">
            <v>Provision and use of Catenary Support  - New Triple Araucaria configuration</v>
          </cell>
        </row>
        <row r="368">
          <cell r="C368">
            <v>0</v>
          </cell>
          <cell r="F368" t="str">
            <v>Carried forward to Grand Summary</v>
          </cell>
        </row>
        <row r="369">
          <cell r="C369" t="str">
            <v>07.03.04</v>
          </cell>
          <cell r="F369" t="str">
            <v>Existing Tower Works</v>
          </cell>
        </row>
        <row r="370">
          <cell r="C370" t="str">
            <v>07.03.04.01</v>
          </cell>
          <cell r="F370" t="str">
            <v>Steelwork Supply</v>
          </cell>
        </row>
        <row r="371">
          <cell r="C371" t="str">
            <v>07.03.04.01.01</v>
          </cell>
          <cell r="F371" t="str">
            <v>Steelwork</v>
          </cell>
        </row>
        <row r="372">
          <cell r="C372" t="str">
            <v>07.03.04.01.01.01</v>
          </cell>
          <cell r="F372" t="str">
            <v>Tower Steelwork &amp; Bolts</v>
          </cell>
        </row>
        <row r="373">
          <cell r="C373" t="str">
            <v>07.03.04.01.02</v>
          </cell>
          <cell r="F373" t="str">
            <v>Ancillary Items</v>
          </cell>
        </row>
        <row r="374">
          <cell r="C374" t="str">
            <v>07.03.04.01.02.01</v>
          </cell>
          <cell r="F374" t="str">
            <v>Tower Furniture- All Towers</v>
          </cell>
        </row>
        <row r="375">
          <cell r="C375" t="str">
            <v>07.03.04.01.02.02</v>
          </cell>
          <cell r="F375" t="str">
            <v>ACD - Full Tower System - All Towers</v>
          </cell>
        </row>
        <row r="376">
          <cell r="C376" t="str">
            <v>07.03.04.01.02.03</v>
          </cell>
          <cell r="F376" t="str">
            <v>ACD - Individual Leg System - All Towers</v>
          </cell>
        </row>
        <row r="377">
          <cell r="C377" t="str">
            <v>07.03.04.01.02.05</v>
          </cell>
          <cell r="F377" t="str">
            <v>Provision of Step Bolts L6/L12 Towers</v>
          </cell>
        </row>
        <row r="378">
          <cell r="C378" t="str">
            <v>07.03.04.02</v>
          </cell>
          <cell r="F378" t="str">
            <v>Steelwork Erection</v>
          </cell>
        </row>
        <row r="379">
          <cell r="C379" t="str">
            <v>07.03.04.02.01</v>
          </cell>
          <cell r="F379" t="str">
            <v>Mobilisation of labour - Steelwork gang</v>
          </cell>
        </row>
        <row r="380">
          <cell r="C380" t="str">
            <v>07.03.04.02.02</v>
          </cell>
          <cell r="F380" t="str">
            <v>Demobilisation of labour - Steelwork gang</v>
          </cell>
        </row>
        <row r="381">
          <cell r="C381" t="str">
            <v>07.03.04.02.03</v>
          </cell>
          <cell r="F381" t="str">
            <v xml:space="preserve">Bracings - All Tower Types </v>
          </cell>
        </row>
        <row r="382">
          <cell r="C382" t="str">
            <v>07.03.04.02.04</v>
          </cell>
          <cell r="F382" t="str">
            <v>Cross Arms - All Tower Types</v>
          </cell>
        </row>
        <row r="383">
          <cell r="C383" t="str">
            <v>07.03.04.02.05</v>
          </cell>
          <cell r="F383" t="str">
            <v>Main Leg Members  -  All Tower Types</v>
          </cell>
        </row>
        <row r="384">
          <cell r="C384" t="str">
            <v>07.03.04.02.06</v>
          </cell>
          <cell r="F384" t="str">
            <v>Earth Wire Peaks - All Tower Types</v>
          </cell>
        </row>
        <row r="385">
          <cell r="C385" t="str">
            <v>07.03.04.02.07</v>
          </cell>
          <cell r="F385" t="str">
            <v>Tower Furniture &amp; Ancillaries</v>
          </cell>
        </row>
        <row r="386">
          <cell r="C386" t="str">
            <v>07.03.04.02.07.01</v>
          </cell>
          <cell r="F386" t="str">
            <v>Tower Furniture- All Towers</v>
          </cell>
        </row>
        <row r="387">
          <cell r="C387" t="str">
            <v>07.03.04.02.07.02</v>
          </cell>
          <cell r="F387" t="str">
            <v>ACD - Full Tower system - All Towers</v>
          </cell>
        </row>
        <row r="388">
          <cell r="C388" t="str">
            <v>07.03.04.02.07.03</v>
          </cell>
          <cell r="F388" t="str">
            <v>ACD - Individual Leg System - All Towers</v>
          </cell>
        </row>
        <row r="389">
          <cell r="C389" t="str">
            <v>07.03.04.02.07.05</v>
          </cell>
          <cell r="F389" t="str">
            <v>Provision of Step Bolts L6/L12 Towers</v>
          </cell>
        </row>
        <row r="390">
          <cell r="C390" t="str">
            <v>07.03.04.03</v>
          </cell>
          <cell r="F390" t="str">
            <v>Foundations</v>
          </cell>
        </row>
        <row r="391">
          <cell r="C391" t="str">
            <v>07.03.04.03.01</v>
          </cell>
          <cell r="F391" t="str">
            <v>Mobilisation of labour - Foundation gang</v>
          </cell>
        </row>
        <row r="392">
          <cell r="C392" t="str">
            <v>07.03.04.03.02</v>
          </cell>
          <cell r="F392" t="str">
            <v>Demobilisation of labour - Foundation gang</v>
          </cell>
        </row>
        <row r="393">
          <cell r="C393" t="str">
            <v>07.03.04.03.03</v>
          </cell>
          <cell r="F393" t="str">
            <v>Foundations Muffing</v>
          </cell>
        </row>
        <row r="394">
          <cell r="C394" t="str">
            <v>07.03.04.03.03.02</v>
          </cell>
          <cell r="F394" t="str">
            <v>L6/L12 Towers (up to 0.5 Depth)</v>
          </cell>
        </row>
        <row r="395">
          <cell r="C395" t="str">
            <v>07.03.04.03.03.02.01</v>
          </cell>
          <cell r="F395" t="str">
            <v>Suspension Tower</v>
          </cell>
        </row>
        <row r="396">
          <cell r="C396" t="str">
            <v>07.03.04.03.03.02.02</v>
          </cell>
          <cell r="F396" t="str">
            <v>Tension Tower</v>
          </cell>
        </row>
        <row r="397">
          <cell r="C397" t="str">
            <v>07.03.04.03.03.02.03</v>
          </cell>
          <cell r="F397" t="str">
            <v>Terminal Tower</v>
          </cell>
        </row>
        <row r="398">
          <cell r="C398" t="str">
            <v>07.03.04.03.03.02.04</v>
          </cell>
          <cell r="F398" t="str">
            <v>Extra over rate per metre for additional depth between 0.5m and 3m</v>
          </cell>
        </row>
        <row r="399">
          <cell r="C399" t="str">
            <v>07.03.04.03.03.03</v>
          </cell>
          <cell r="F399" t="str">
            <v>Cleaning and Painting Muffs only</v>
          </cell>
        </row>
        <row r="400">
          <cell r="C400" t="str">
            <v>07.03.04.04</v>
          </cell>
          <cell r="F400" t="str">
            <v>Paint Towers</v>
          </cell>
        </row>
        <row r="401">
          <cell r="C401" t="str">
            <v>07.03.04.04.01</v>
          </cell>
          <cell r="F401" t="str">
            <v>Painting of Tower steelwork</v>
          </cell>
        </row>
        <row r="402">
          <cell r="C402" t="str">
            <v>07.06</v>
          </cell>
          <cell r="F402" t="str">
            <v xml:space="preserve">Close Out </v>
          </cell>
        </row>
        <row r="403">
          <cell r="C403" t="str">
            <v>07.06.01</v>
          </cell>
          <cell r="F403" t="str">
            <v>As Built Drawings</v>
          </cell>
        </row>
        <row r="404">
          <cell r="C404" t="str">
            <v>07.06.02</v>
          </cell>
          <cell r="F404" t="str">
            <v>Snagging  Works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>
        <row r="41">
          <cell r="T41">
            <v>239816</v>
          </cell>
        </row>
      </sheetData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>
        <row r="4">
          <cell r="A4" t="str">
            <v>pla0171</v>
          </cell>
          <cell r="C4" t="str">
            <v>ALUMINIUM LADDERS - 3M</v>
          </cell>
          <cell r="D4">
            <v>6.6419221687500007</v>
          </cell>
          <cell r="E4">
            <v>0</v>
          </cell>
        </row>
        <row r="5">
          <cell r="A5" t="str">
            <v>pla0172</v>
          </cell>
          <cell r="C5" t="str">
            <v>ALUMINIUM LADDERS - 4M</v>
          </cell>
          <cell r="D5">
            <v>7.1644334437500001</v>
          </cell>
          <cell r="E5">
            <v>0</v>
          </cell>
        </row>
        <row r="6">
          <cell r="A6" t="str">
            <v>pla0173</v>
          </cell>
          <cell r="C6" t="str">
            <v>ALUMINIUM LADDERS - 5M</v>
          </cell>
          <cell r="D6">
            <v>10.249259625000001</v>
          </cell>
          <cell r="E6">
            <v>0</v>
          </cell>
        </row>
        <row r="7">
          <cell r="A7" t="str">
            <v>pla0174</v>
          </cell>
          <cell r="C7" t="str">
            <v>ALUMINIUM LADDERS - 6M</v>
          </cell>
          <cell r="D7">
            <v>10.801915781250001</v>
          </cell>
          <cell r="E7">
            <v>0</v>
          </cell>
        </row>
        <row r="8">
          <cell r="A8" t="str">
            <v>pla0175</v>
          </cell>
          <cell r="C8" t="str">
            <v>ALUMINIUM LADDERS - 7M</v>
          </cell>
          <cell r="D8">
            <v>11.455054875</v>
          </cell>
          <cell r="E8">
            <v>0</v>
          </cell>
        </row>
        <row r="9">
          <cell r="A9" t="str">
            <v>pla0176</v>
          </cell>
          <cell r="C9" t="str">
            <v>ALUMINIUM LADDERS - 8M</v>
          </cell>
          <cell r="D9">
            <v>12.057952499999999</v>
          </cell>
          <cell r="E9">
            <v>0</v>
          </cell>
        </row>
        <row r="10">
          <cell r="A10" t="str">
            <v>pla0177</v>
          </cell>
          <cell r="C10" t="str">
            <v>AL.(2S) EXT.LADDER 2.5-4.25M</v>
          </cell>
          <cell r="D10">
            <v>10.872253837500001</v>
          </cell>
          <cell r="E10">
            <v>0</v>
          </cell>
        </row>
        <row r="11">
          <cell r="A11" t="str">
            <v>pla0178</v>
          </cell>
          <cell r="C11" t="str">
            <v>AL.(2S) EXT.LADDER 3.0-5.35M</v>
          </cell>
          <cell r="D11">
            <v>10.681336256249999</v>
          </cell>
          <cell r="E11">
            <v>0</v>
          </cell>
        </row>
        <row r="12">
          <cell r="A12" t="str">
            <v>pla0179</v>
          </cell>
          <cell r="C12" t="str">
            <v>AL.(2S) EXT.LADDER 3.5-6.25M</v>
          </cell>
          <cell r="D12">
            <v>11.20384753125</v>
          </cell>
          <cell r="E12">
            <v>0</v>
          </cell>
        </row>
        <row r="13">
          <cell r="A13" t="str">
            <v>pla0180</v>
          </cell>
          <cell r="C13" t="str">
            <v>AL.(2S) EXT.LADDER 4.0-7.35M</v>
          </cell>
          <cell r="D13">
            <v>12.06800079375</v>
          </cell>
          <cell r="E13">
            <v>0</v>
          </cell>
        </row>
        <row r="14">
          <cell r="A14" t="str">
            <v>pla0181</v>
          </cell>
          <cell r="C14" t="str">
            <v>AL.(2S) EXT.LADDER 4.5-8.25M</v>
          </cell>
          <cell r="D14">
            <v>13.09292675625</v>
          </cell>
          <cell r="E14">
            <v>0</v>
          </cell>
        </row>
        <row r="15">
          <cell r="A15" t="str">
            <v>pla0182</v>
          </cell>
          <cell r="C15" t="str">
            <v>AL.(2S) EXT.LADDER 5.0-9.25M</v>
          </cell>
          <cell r="D15">
            <v>13.26374775</v>
          </cell>
          <cell r="E15">
            <v>0</v>
          </cell>
        </row>
        <row r="16">
          <cell r="A16" t="str">
            <v>pla0183</v>
          </cell>
          <cell r="C16" t="str">
            <v>ALUMINIUM EXT. LADDER 5.5M-10.25M 2 SECTION</v>
          </cell>
          <cell r="D16">
            <v>13.26374775</v>
          </cell>
          <cell r="E16">
            <v>0</v>
          </cell>
        </row>
        <row r="17">
          <cell r="A17" t="str">
            <v>pla0184</v>
          </cell>
          <cell r="C17" t="str">
            <v>AL.(2S) EXT.LADDER 6.0M</v>
          </cell>
          <cell r="D17">
            <v>15.51456555</v>
          </cell>
          <cell r="E17">
            <v>0</v>
          </cell>
        </row>
        <row r="18">
          <cell r="A18" t="str">
            <v>pla0185</v>
          </cell>
          <cell r="C18" t="str">
            <v>AL.(3S) EXT.LADDER 2.0M</v>
          </cell>
          <cell r="D18">
            <v>12.06800079375</v>
          </cell>
          <cell r="E18">
            <v>0</v>
          </cell>
        </row>
        <row r="19">
          <cell r="A19" t="str">
            <v>pla0186</v>
          </cell>
          <cell r="C19" t="str">
            <v>AL EXT.LADDER 2.5-6.2M 3S</v>
          </cell>
          <cell r="D19">
            <v>12.751284768749999</v>
          </cell>
          <cell r="E19">
            <v>0</v>
          </cell>
        </row>
        <row r="20">
          <cell r="A20" t="str">
            <v>pla0187</v>
          </cell>
          <cell r="C20" t="str">
            <v>AL EXT.LADDER 3.0-8.0M 3S</v>
          </cell>
          <cell r="D20">
            <v>14.821233281250001</v>
          </cell>
          <cell r="E20">
            <v>0</v>
          </cell>
        </row>
        <row r="21">
          <cell r="A21" t="str">
            <v>pla0188</v>
          </cell>
          <cell r="C21" t="str">
            <v>AL EXT.LADDER 3.5M 3S</v>
          </cell>
          <cell r="D21">
            <v>15.51456555</v>
          </cell>
          <cell r="E21">
            <v>0</v>
          </cell>
        </row>
        <row r="22">
          <cell r="A22" t="str">
            <v>pla0189</v>
          </cell>
          <cell r="C22" t="str">
            <v>AL EXT.LADDER 4.0-9.2M 3S</v>
          </cell>
          <cell r="D22">
            <v>16.197849525000002</v>
          </cell>
          <cell r="E22">
            <v>0</v>
          </cell>
        </row>
        <row r="23">
          <cell r="A23" t="str">
            <v>pla0190</v>
          </cell>
          <cell r="C23" t="str">
            <v>AL EXT.LADDER 4-10.2M 3S</v>
          </cell>
          <cell r="D23">
            <v>20.609050481249998</v>
          </cell>
          <cell r="E23">
            <v>0</v>
          </cell>
        </row>
        <row r="24">
          <cell r="A24" t="str">
            <v>pla0191</v>
          </cell>
          <cell r="C24" t="str">
            <v>AL EXT.LADDER 4.5-12M 3S</v>
          </cell>
          <cell r="D24">
            <v>22.05600478125</v>
          </cell>
          <cell r="E24">
            <v>0</v>
          </cell>
        </row>
        <row r="25">
          <cell r="A25" t="str">
            <v>pla0192</v>
          </cell>
          <cell r="C25" t="str">
            <v>AL EXT.LADDER 5.0-13.5M 3S</v>
          </cell>
          <cell r="D25">
            <v>24.819285562500003</v>
          </cell>
          <cell r="E25">
            <v>0</v>
          </cell>
        </row>
        <row r="26">
          <cell r="A26" t="str">
            <v>pla0193</v>
          </cell>
          <cell r="C26" t="str">
            <v>AL EXT.LADDER 5.5M 3S</v>
          </cell>
          <cell r="D26">
            <v>24.819285562500003</v>
          </cell>
          <cell r="E26">
            <v>0</v>
          </cell>
        </row>
        <row r="27">
          <cell r="A27" t="str">
            <v>pla0194</v>
          </cell>
          <cell r="C27" t="str">
            <v>ALUMINIUM TRIPLE LADDER 5.75M-14M ROPE OPERATED</v>
          </cell>
          <cell r="D27">
            <v>22.608660937499998</v>
          </cell>
          <cell r="E27">
            <v>0</v>
          </cell>
        </row>
        <row r="28">
          <cell r="A28" t="str">
            <v>pla0195</v>
          </cell>
          <cell r="C28" t="str">
            <v>AL EXT.LADDER 6-15.5M 3S</v>
          </cell>
          <cell r="D28">
            <v>38.95723486875</v>
          </cell>
          <cell r="E28">
            <v>0</v>
          </cell>
        </row>
        <row r="29">
          <cell r="A29" t="str">
            <v>pla0196</v>
          </cell>
          <cell r="C29" t="str">
            <v>ROOFING TROLLEY</v>
          </cell>
          <cell r="D29">
            <v>5.6169962062499996</v>
          </cell>
          <cell r="E29">
            <v>0</v>
          </cell>
        </row>
        <row r="30">
          <cell r="A30" t="str">
            <v>pla0197</v>
          </cell>
          <cell r="C30" t="str">
            <v>ROOF LADDER EXTENSION</v>
          </cell>
          <cell r="D30">
            <v>6.4911977625000006</v>
          </cell>
          <cell r="E30">
            <v>0</v>
          </cell>
        </row>
        <row r="31">
          <cell r="A31" t="str">
            <v>pla0198</v>
          </cell>
          <cell r="C31" t="str">
            <v>GLASS FIBRE LADDER 8'</v>
          </cell>
          <cell r="D31">
            <v>9.9377625187500005</v>
          </cell>
          <cell r="E31">
            <v>0</v>
          </cell>
        </row>
        <row r="32">
          <cell r="A32" t="str">
            <v>pla0199</v>
          </cell>
          <cell r="C32" t="str">
            <v>GLASS FIBRE LADDER 10'</v>
          </cell>
          <cell r="D32">
            <v>12.419691075000001</v>
          </cell>
          <cell r="E32">
            <v>0</v>
          </cell>
        </row>
        <row r="33">
          <cell r="A33" t="str">
            <v>pla0200</v>
          </cell>
          <cell r="C33" t="str">
            <v>GLASS FIBRE LADDER 12'</v>
          </cell>
          <cell r="D33">
            <v>14.590122525000002</v>
          </cell>
          <cell r="E33">
            <v>0</v>
          </cell>
        </row>
        <row r="34">
          <cell r="A34" t="str">
            <v>pla0201</v>
          </cell>
          <cell r="C34" t="str">
            <v>GLASS FIBRE LADDER 14'</v>
          </cell>
          <cell r="D34">
            <v>22.980447806250002</v>
          </cell>
          <cell r="E34">
            <v>0</v>
          </cell>
        </row>
        <row r="35">
          <cell r="A35" t="str">
            <v>pla0202</v>
          </cell>
          <cell r="C35" t="str">
            <v>GLASS FIBRE LADDER 16'</v>
          </cell>
          <cell r="D35">
            <v>24.216387937499999</v>
          </cell>
          <cell r="E35">
            <v>0</v>
          </cell>
        </row>
        <row r="36">
          <cell r="A36" t="str">
            <v>pla0203</v>
          </cell>
          <cell r="C36" t="str">
            <v>GLASS FIBRE LADDER 18'</v>
          </cell>
          <cell r="D36">
            <v>24.216387937499999</v>
          </cell>
          <cell r="E36">
            <v>0</v>
          </cell>
        </row>
        <row r="37">
          <cell r="A37" t="str">
            <v>pla0204</v>
          </cell>
          <cell r="C37" t="str">
            <v>GLASS FIBRE LADDER 20'</v>
          </cell>
          <cell r="D37">
            <v>28.56729913125</v>
          </cell>
          <cell r="E37">
            <v>0</v>
          </cell>
        </row>
        <row r="38">
          <cell r="A38" t="str">
            <v>pla0205</v>
          </cell>
          <cell r="C38" t="str">
            <v>ALUMINIUM PLATFORM STEPS 3 TREAD</v>
          </cell>
          <cell r="D38">
            <v>6.0289762499999995</v>
          </cell>
          <cell r="E38">
            <v>0</v>
          </cell>
        </row>
        <row r="39">
          <cell r="A39" t="str">
            <v>pla0206</v>
          </cell>
          <cell r="C39" t="str">
            <v>ALUMINIUM PLATFORM STEPS 4 TREAD</v>
          </cell>
          <cell r="D39">
            <v>6.0289762499999995</v>
          </cell>
          <cell r="E39">
            <v>0</v>
          </cell>
        </row>
        <row r="40">
          <cell r="A40" t="str">
            <v>pla0207</v>
          </cell>
          <cell r="C40" t="str">
            <v>ALUMINIUM PLATFORM STEPS 5 TREAD</v>
          </cell>
          <cell r="D40">
            <v>6.6318738750000001</v>
          </cell>
          <cell r="E40">
            <v>0</v>
          </cell>
        </row>
        <row r="41">
          <cell r="A41" t="str">
            <v>pla0208</v>
          </cell>
          <cell r="C41" t="str">
            <v>ALUMINIUM PLATFORM STEPS 6 TREAD</v>
          </cell>
          <cell r="D41">
            <v>5.6370927937499999</v>
          </cell>
          <cell r="E41">
            <v>0</v>
          </cell>
        </row>
        <row r="42">
          <cell r="A42" t="str">
            <v>pla0209</v>
          </cell>
          <cell r="C42" t="str">
            <v>ALUMINIUM PLATFORM STEPS 7 TREAD</v>
          </cell>
          <cell r="D42">
            <v>5.6370927937499999</v>
          </cell>
          <cell r="E42">
            <v>0</v>
          </cell>
        </row>
        <row r="43">
          <cell r="A43" t="str">
            <v>pla0210</v>
          </cell>
          <cell r="C43" t="str">
            <v>ALUMINIUM PLATFORM STEPS 8 TREAD</v>
          </cell>
          <cell r="D43">
            <v>5.6370927937499999</v>
          </cell>
          <cell r="E43">
            <v>0</v>
          </cell>
        </row>
        <row r="44">
          <cell r="A44" t="str">
            <v>pla0211</v>
          </cell>
          <cell r="C44" t="str">
            <v>ALUMINIUM PLATFORM STEPS 9 TREAD</v>
          </cell>
          <cell r="D44">
            <v>7.8376691250000006</v>
          </cell>
          <cell r="E44">
            <v>0</v>
          </cell>
        </row>
        <row r="45">
          <cell r="A45" t="str">
            <v>pla0212</v>
          </cell>
          <cell r="C45" t="str">
            <v>ALUMINIUM PLATFORM STEPS 10 TREAD</v>
          </cell>
          <cell r="D45">
            <v>7.8376691250000006</v>
          </cell>
          <cell r="E45">
            <v>0</v>
          </cell>
        </row>
        <row r="46">
          <cell r="A46" t="str">
            <v>pla0213</v>
          </cell>
          <cell r="C46" t="str">
            <v>ALUMINIUM PLATFORM STEPS 11 TREAD</v>
          </cell>
          <cell r="D46">
            <v>9.0434643749999992</v>
          </cell>
          <cell r="E46">
            <v>0</v>
          </cell>
        </row>
        <row r="47">
          <cell r="A47" t="str">
            <v>pla0214</v>
          </cell>
          <cell r="C47" t="str">
            <v>ALUMINIUM PLATFORM STEPS 12 TREAD</v>
          </cell>
          <cell r="D47">
            <v>9.0434643749999992</v>
          </cell>
          <cell r="E47">
            <v>0</v>
          </cell>
        </row>
        <row r="48">
          <cell r="A48" t="str">
            <v>pla0215</v>
          </cell>
          <cell r="C48" t="str">
            <v>ALUMINIUM PLATFORM STEPS 14 TREAD</v>
          </cell>
          <cell r="D48">
            <v>9.6463619999999999</v>
          </cell>
          <cell r="E48">
            <v>0</v>
          </cell>
        </row>
        <row r="49">
          <cell r="A49" t="str">
            <v>pla0216</v>
          </cell>
          <cell r="C49" t="str">
            <v>SNAPPY TOWER 8' HIGH</v>
          </cell>
          <cell r="D49">
            <v>16.730409093750001</v>
          </cell>
          <cell r="E49">
            <v>0</v>
          </cell>
        </row>
        <row r="50">
          <cell r="A50" t="str">
            <v>pla0217</v>
          </cell>
          <cell r="C50" t="str">
            <v>PULPIT TOWER</v>
          </cell>
          <cell r="D50">
            <v>34.335019743749996</v>
          </cell>
          <cell r="E50">
            <v>0</v>
          </cell>
        </row>
        <row r="51">
          <cell r="A51" t="str">
            <v>pla0218</v>
          </cell>
          <cell r="C51" t="str">
            <v>MOBILE STEP TOWER</v>
          </cell>
          <cell r="D51">
            <v>39.037621218750004</v>
          </cell>
          <cell r="E51">
            <v>0</v>
          </cell>
        </row>
        <row r="52">
          <cell r="A52" t="str">
            <v>pla0219</v>
          </cell>
          <cell r="C52" t="str">
            <v>POPUP TOWER</v>
          </cell>
          <cell r="D52">
            <v>94.956375937500013</v>
          </cell>
          <cell r="E52">
            <v>0</v>
          </cell>
        </row>
        <row r="53">
          <cell r="A53" t="str">
            <v>pla0220</v>
          </cell>
          <cell r="C53" t="str">
            <v>1.6M ROOM SCAFFOLD</v>
          </cell>
          <cell r="D53">
            <v>45.20727358125</v>
          </cell>
          <cell r="E53">
            <v>0</v>
          </cell>
        </row>
        <row r="54">
          <cell r="A54" t="str">
            <v>pla0221</v>
          </cell>
          <cell r="C54" t="str">
            <v>2.4M ROOM SCAFFOLD</v>
          </cell>
          <cell r="D54">
            <v>51.879340631250003</v>
          </cell>
          <cell r="E54">
            <v>0</v>
          </cell>
        </row>
        <row r="55">
          <cell r="A55" t="str">
            <v>pla0222</v>
          </cell>
          <cell r="C55" t="str">
            <v>0.8M ROOM SCAFFOLD</v>
          </cell>
          <cell r="D55">
            <v>40.68554139375</v>
          </cell>
          <cell r="E55">
            <v>0</v>
          </cell>
        </row>
        <row r="56">
          <cell r="A56" t="str">
            <v>pla0223</v>
          </cell>
          <cell r="C56" t="str">
            <v>ROOM SCAFFOLD FRAME</v>
          </cell>
          <cell r="D56">
            <v>25.1810241375</v>
          </cell>
          <cell r="E56">
            <v>0</v>
          </cell>
        </row>
        <row r="57">
          <cell r="A57" t="str">
            <v>pla1156</v>
          </cell>
          <cell r="C57" t="str">
            <v>ALUMINIUM TOWER per rising foot DW or S/W</v>
          </cell>
          <cell r="D57">
            <v>1.0048293750000001</v>
          </cell>
          <cell r="E57">
            <v>0</v>
          </cell>
        </row>
        <row r="58">
          <cell r="A58" t="str">
            <v>pla1157</v>
          </cell>
          <cell r="C58" t="str">
            <v>ADDITIONAL - HAND RAIL POST</v>
          </cell>
          <cell r="D58">
            <v>0.51246298125</v>
          </cell>
          <cell r="E58">
            <v>0</v>
          </cell>
        </row>
        <row r="59">
          <cell r="A59" t="str">
            <v>pla1158</v>
          </cell>
          <cell r="C59" t="str">
            <v>ADDITIONAL - HAND RAIL POST</v>
          </cell>
          <cell r="D59">
            <v>0.51246298125</v>
          </cell>
          <cell r="E59">
            <v>0</v>
          </cell>
        </row>
        <row r="60">
          <cell r="A60" t="str">
            <v>pla1159</v>
          </cell>
          <cell r="C60" t="str">
            <v>LADDER STAY</v>
          </cell>
          <cell r="D60">
            <v>3.2455988812500003</v>
          </cell>
          <cell r="E60">
            <v>0</v>
          </cell>
        </row>
        <row r="61">
          <cell r="A61" t="str">
            <v>pla1160</v>
          </cell>
          <cell r="C61" t="str">
            <v>24" LADDER STOPPER</v>
          </cell>
          <cell r="D61">
            <v>2.0599002187499997</v>
          </cell>
          <cell r="E61">
            <v>0</v>
          </cell>
        </row>
        <row r="62">
          <cell r="A62" t="str">
            <v>pla1161</v>
          </cell>
          <cell r="C62" t="str">
            <v>NO. 1 TRESTLE (510-700MM)</v>
          </cell>
          <cell r="D62">
            <v>0.51246298125</v>
          </cell>
          <cell r="E62">
            <v>0</v>
          </cell>
        </row>
        <row r="63">
          <cell r="A63" t="str">
            <v>pla1162</v>
          </cell>
          <cell r="C63" t="str">
            <v>NO. 2 TRESTLE (760-1170MM)</v>
          </cell>
          <cell r="D63">
            <v>0.51246298125</v>
          </cell>
          <cell r="E63">
            <v>0</v>
          </cell>
        </row>
        <row r="64">
          <cell r="A64" t="str">
            <v>pla1163</v>
          </cell>
          <cell r="C64" t="str">
            <v>NO. 3 TRESTLE (1070-1680MM)</v>
          </cell>
          <cell r="D64">
            <v>0.51246298125</v>
          </cell>
          <cell r="E64">
            <v>0</v>
          </cell>
        </row>
        <row r="65">
          <cell r="A65" t="str">
            <v>pla1164</v>
          </cell>
          <cell r="C65" t="str">
            <v xml:space="preserve">SCAFFOLD BOARD 4'6"   </v>
          </cell>
          <cell r="D65">
            <v>0.43207663125000001</v>
          </cell>
          <cell r="E65">
            <v>0</v>
          </cell>
        </row>
        <row r="66">
          <cell r="A66" t="str">
            <v>pla1165</v>
          </cell>
          <cell r="C66" t="str">
            <v xml:space="preserve">SCAFFOLD BOARD 4'6"   </v>
          </cell>
          <cell r="D66">
            <v>0.51246298125</v>
          </cell>
          <cell r="E66">
            <v>0</v>
          </cell>
        </row>
        <row r="67">
          <cell r="A67" t="str">
            <v>pla1166</v>
          </cell>
          <cell r="C67" t="str">
            <v xml:space="preserve">SCAFFOLD BOARD 8'0"  </v>
          </cell>
          <cell r="D67">
            <v>0.43207663125000001</v>
          </cell>
          <cell r="E67">
            <v>0</v>
          </cell>
        </row>
        <row r="68">
          <cell r="A68" t="str">
            <v>pla1167</v>
          </cell>
          <cell r="C68" t="str">
            <v xml:space="preserve">SCAFFOLD BOARD 10'0"  </v>
          </cell>
          <cell r="D68">
            <v>0.43207663125000001</v>
          </cell>
          <cell r="E68">
            <v>0</v>
          </cell>
        </row>
        <row r="69">
          <cell r="A69" t="str">
            <v>pla1168</v>
          </cell>
          <cell r="C69" t="str">
            <v xml:space="preserve">SCAFFOLD BOARD 13'0"  </v>
          </cell>
          <cell r="D69">
            <v>0.43207663125000001</v>
          </cell>
          <cell r="E69">
            <v>0</v>
          </cell>
        </row>
        <row r="70">
          <cell r="A70" t="str">
            <v>pla1169</v>
          </cell>
          <cell r="C70" t="str">
            <v>ALUMINIUM HAND RAIL TUBE 4M</v>
          </cell>
          <cell r="D70">
            <v>1.1555537812500001</v>
          </cell>
          <cell r="E70">
            <v>0</v>
          </cell>
        </row>
        <row r="71">
          <cell r="A71" t="str">
            <v>pla1170</v>
          </cell>
          <cell r="C71" t="str">
            <v>ALUMINIUM HAND RAIL TUBE 5M</v>
          </cell>
          <cell r="D71">
            <v>1.3967128312500001</v>
          </cell>
          <cell r="E71">
            <v>0</v>
          </cell>
        </row>
        <row r="72">
          <cell r="A72" t="str">
            <v>pla1171</v>
          </cell>
          <cell r="C72" t="str">
            <v>ALUMINIUM HAND RAIL TUBE 6M</v>
          </cell>
          <cell r="D72">
            <v>1.6278235875</v>
          </cell>
          <cell r="E72">
            <v>0</v>
          </cell>
        </row>
        <row r="73">
          <cell r="A73" t="str">
            <v>pla1172</v>
          </cell>
          <cell r="C73" t="str">
            <v>DOUBLE SIDE HAND RAIL                                               per mtre</v>
          </cell>
          <cell r="D73">
            <v>1.5474372375000001</v>
          </cell>
          <cell r="E73">
            <v>0</v>
          </cell>
        </row>
        <row r="74">
          <cell r="A74" t="str">
            <v>pla1173</v>
          </cell>
          <cell r="C74" t="str">
            <v>SUPER DOUBLE HAND RAIL                                          per mtre</v>
          </cell>
          <cell r="D74">
            <v>1.5474372375000001</v>
          </cell>
          <cell r="E74">
            <v>0</v>
          </cell>
        </row>
        <row r="75">
          <cell r="A75" t="str">
            <v>pla1174</v>
          </cell>
          <cell r="C75" t="str">
            <v>SINGLE SIDE HAND RAIL                                       per mtre</v>
          </cell>
          <cell r="D75">
            <v>0.51246298125</v>
          </cell>
          <cell r="E75">
            <v>0</v>
          </cell>
        </row>
        <row r="76">
          <cell r="A76" t="str">
            <v>pla1175</v>
          </cell>
          <cell r="C76" t="str">
            <v>SUPER SINGLE HAND RAIL                                             per mtre</v>
          </cell>
          <cell r="D76">
            <v>0.51246298125</v>
          </cell>
          <cell r="E76">
            <v>0</v>
          </cell>
        </row>
        <row r="77">
          <cell r="A77" t="str">
            <v>pla1176</v>
          </cell>
          <cell r="C77" t="str">
            <v>EIGERDECK CONNECTOR BRACKET</v>
          </cell>
          <cell r="D77">
            <v>2.6427012562500001</v>
          </cell>
          <cell r="E77">
            <v>0</v>
          </cell>
        </row>
        <row r="78">
          <cell r="A78" t="str">
            <v>pla1177</v>
          </cell>
          <cell r="C78" t="str">
            <v>EIGERDECK F/PLATE CONNECTOR-Pair</v>
          </cell>
          <cell r="D78">
            <v>3.61738575</v>
          </cell>
          <cell r="E78">
            <v>0</v>
          </cell>
        </row>
        <row r="79">
          <cell r="A79" t="str">
            <v>pla1178</v>
          </cell>
          <cell r="C79" t="str">
            <v>EIGERDECK GUARD RAIL POST</v>
          </cell>
          <cell r="D79">
            <v>4.2705248437500005</v>
          </cell>
          <cell r="E79">
            <v>0</v>
          </cell>
        </row>
        <row r="80">
          <cell r="A80" t="str">
            <v>pla1179</v>
          </cell>
          <cell r="C80" t="str">
            <v>EIGERDECK PURLIN ANCHOR</v>
          </cell>
          <cell r="D80">
            <v>4.3107180187500003</v>
          </cell>
          <cell r="E80">
            <v>0</v>
          </cell>
        </row>
        <row r="81">
          <cell r="A81" t="str">
            <v>pla1180</v>
          </cell>
          <cell r="C81" t="str">
            <v>EIGERDECK ROOFING TROLLEY</v>
          </cell>
          <cell r="D81">
            <v>13.63553461875</v>
          </cell>
          <cell r="E81">
            <v>0</v>
          </cell>
        </row>
        <row r="82">
          <cell r="A82" t="str">
            <v>pla1273</v>
          </cell>
          <cell r="C82" t="str">
            <v>1M T-SECTION RUBBISH CHUTE</v>
          </cell>
          <cell r="D82">
            <v>3.6757210874999999</v>
          </cell>
          <cell r="E82">
            <v>0</v>
          </cell>
        </row>
        <row r="83">
          <cell r="A83" t="str">
            <v>pla1274</v>
          </cell>
          <cell r="C83" t="str">
            <v>SIDE ENTRY RUBBISH CHUTE</v>
          </cell>
          <cell r="D83">
            <v>3.0270644250000003</v>
          </cell>
          <cell r="E83">
            <v>0</v>
          </cell>
        </row>
        <row r="84">
          <cell r="A84" t="str">
            <v>pla1275</v>
          </cell>
          <cell r="C84" t="str">
            <v xml:space="preserve">PLASTIC HOPPER </v>
          </cell>
          <cell r="D84">
            <v>7.2138483374999991</v>
          </cell>
          <cell r="E84">
            <v>0</v>
          </cell>
        </row>
        <row r="85">
          <cell r="A85" t="str">
            <v>pla1276</v>
          </cell>
          <cell r="C85" t="str">
            <v>SCAFFOLD FRAME</v>
          </cell>
          <cell r="D85">
            <v>7.4792078812500007</v>
          </cell>
          <cell r="E85">
            <v>0</v>
          </cell>
        </row>
        <row r="86">
          <cell r="A86" t="str">
            <v>pla1277</v>
          </cell>
          <cell r="C86" t="str">
            <v>ALUMINIUM FLAT ROOF FITTING</v>
          </cell>
          <cell r="D86">
            <v>19.990418962500005</v>
          </cell>
          <cell r="E86">
            <v>0</v>
          </cell>
        </row>
        <row r="87">
          <cell r="A87" t="str">
            <v>pla1278</v>
          </cell>
          <cell r="C87" t="str">
            <v>ALUMINIUM WINDOW FITTING</v>
          </cell>
          <cell r="D87">
            <v>19.990418962500005</v>
          </cell>
          <cell r="E87">
            <v>0</v>
          </cell>
        </row>
        <row r="88">
          <cell r="A88" t="str">
            <v>pla1279</v>
          </cell>
          <cell r="C88" t="str">
            <v>LIFTING FRAME</v>
          </cell>
          <cell r="D88">
            <v>4.4914559812499997</v>
          </cell>
          <cell r="E88">
            <v>0</v>
          </cell>
        </row>
        <row r="89">
          <cell r="A89" t="str">
            <v>pla1280</v>
          </cell>
          <cell r="C89" t="str">
            <v>ERECTION WINCH</v>
          </cell>
          <cell r="D89">
            <v>20.845466381249999</v>
          </cell>
          <cell r="E89">
            <v>0</v>
          </cell>
        </row>
        <row r="90">
          <cell r="A90" t="str">
            <v>pla1281</v>
          </cell>
          <cell r="C90" t="str">
            <v>ALUMINIUM TELESCOPIC SCAFF FITTING</v>
          </cell>
          <cell r="D90">
            <v>20.845466381249999</v>
          </cell>
          <cell r="E90">
            <v>0</v>
          </cell>
        </row>
        <row r="91">
          <cell r="A91" t="str">
            <v>pla1404</v>
          </cell>
          <cell r="C91">
            <v>0</v>
          </cell>
          <cell r="D91">
            <v>0.39312524999999998</v>
          </cell>
          <cell r="E91">
            <v>0</v>
          </cell>
        </row>
        <row r="92">
          <cell r="A92" t="str">
            <v>pla1405</v>
          </cell>
          <cell r="C92" t="str">
            <v>STANDARD FENCE PANEL 3.5M X 2M</v>
          </cell>
          <cell r="D92">
            <v>0.88453181250000001</v>
          </cell>
          <cell r="E92">
            <v>0</v>
          </cell>
        </row>
        <row r="93">
          <cell r="A93" t="str">
            <v>pla1406</v>
          </cell>
          <cell r="C93" t="str">
            <v>ANTI-CLIMB PANEL 3.5M X 2M</v>
          </cell>
          <cell r="D93">
            <v>0.98281312499999995</v>
          </cell>
          <cell r="E93">
            <v>0</v>
          </cell>
        </row>
        <row r="94">
          <cell r="A94" t="str">
            <v>bbus053</v>
          </cell>
          <cell r="C94" t="str">
            <v>16' x 10' Security Office</v>
          </cell>
          <cell r="D94">
            <v>40</v>
          </cell>
          <cell r="E94">
            <v>0</v>
          </cell>
        </row>
        <row r="95">
          <cell r="A95" t="str">
            <v>bbus054</v>
          </cell>
          <cell r="C95" t="str">
            <v>21' x 8' A/V Container Store</v>
          </cell>
          <cell r="D95">
            <v>30</v>
          </cell>
          <cell r="E95">
            <v>0</v>
          </cell>
        </row>
        <row r="96">
          <cell r="A96" t="str">
            <v>bbus055</v>
          </cell>
          <cell r="C96" t="str">
            <v>32' Canteen / Drying Room</v>
          </cell>
          <cell r="D96">
            <v>58.25</v>
          </cell>
          <cell r="E96">
            <v>0</v>
          </cell>
        </row>
        <row r="97">
          <cell r="A97" t="str">
            <v>bbus056</v>
          </cell>
          <cell r="C97" t="str">
            <v>Canteen Unit 10' x 8'</v>
          </cell>
          <cell r="D97">
            <v>33</v>
          </cell>
          <cell r="E97">
            <v>0</v>
          </cell>
        </row>
        <row r="98">
          <cell r="A98" t="str">
            <v>bbus057</v>
          </cell>
          <cell r="C98" t="str">
            <v>Canteen Unit 24' x 9'</v>
          </cell>
          <cell r="D98">
            <v>27.25</v>
          </cell>
          <cell r="E98">
            <v>0</v>
          </cell>
        </row>
        <row r="99">
          <cell r="A99" t="str">
            <v>bbus058</v>
          </cell>
          <cell r="C99" t="str">
            <v>Canteen Unit C/W Jacklegs A/V 20' X 8'</v>
          </cell>
          <cell r="D99">
            <v>22.2</v>
          </cell>
          <cell r="E99">
            <v>0</v>
          </cell>
        </row>
        <row r="100">
          <cell r="A100" t="str">
            <v>bbus059</v>
          </cell>
          <cell r="C100" t="str">
            <v>Container 10'</v>
          </cell>
          <cell r="D100">
            <v>8</v>
          </cell>
          <cell r="E100">
            <v>0</v>
          </cell>
        </row>
        <row r="101">
          <cell r="A101" t="str">
            <v>bbus060</v>
          </cell>
          <cell r="C101" t="str">
            <v>Container 20'</v>
          </cell>
          <cell r="D101">
            <v>10</v>
          </cell>
          <cell r="E101">
            <v>0</v>
          </cell>
        </row>
        <row r="102">
          <cell r="A102" t="str">
            <v>bbus061</v>
          </cell>
          <cell r="C102" t="str">
            <v>Container 40'</v>
          </cell>
          <cell r="D102">
            <v>21</v>
          </cell>
          <cell r="E102">
            <v>0</v>
          </cell>
        </row>
        <row r="103">
          <cell r="A103" t="str">
            <v>bbus062</v>
          </cell>
          <cell r="C103" t="str">
            <v>Container 6'</v>
          </cell>
          <cell r="D103">
            <v>8</v>
          </cell>
          <cell r="E103">
            <v>0</v>
          </cell>
        </row>
        <row r="104">
          <cell r="A104" t="str">
            <v>bbus063</v>
          </cell>
          <cell r="C104" t="str">
            <v>Container 8'</v>
          </cell>
          <cell r="D104">
            <v>8</v>
          </cell>
          <cell r="E104">
            <v>0</v>
          </cell>
        </row>
        <row r="105">
          <cell r="A105" t="str">
            <v>bbus064</v>
          </cell>
          <cell r="C105" t="str">
            <v>Container/Drying Room 10'</v>
          </cell>
          <cell r="D105">
            <v>16</v>
          </cell>
          <cell r="E105">
            <v>0</v>
          </cell>
        </row>
        <row r="106">
          <cell r="A106" t="str">
            <v>bbus065</v>
          </cell>
          <cell r="C106" t="str">
            <v>Container/Drying Room 20'</v>
          </cell>
          <cell r="D106">
            <v>22.2</v>
          </cell>
          <cell r="E106">
            <v>0</v>
          </cell>
        </row>
        <row r="107">
          <cell r="A107" t="str">
            <v>bbus066</v>
          </cell>
          <cell r="C107" t="str">
            <v>DRYING ROOM</v>
          </cell>
          <cell r="D107">
            <v>21.5</v>
          </cell>
          <cell r="E107">
            <v>0</v>
          </cell>
        </row>
        <row r="108">
          <cell r="A108" t="str">
            <v>bbus067</v>
          </cell>
          <cell r="C108" t="str">
            <v>Drying Room/ Shower Unit C/V Jacklegs 16' X 9'</v>
          </cell>
          <cell r="D108">
            <v>58</v>
          </cell>
          <cell r="E108">
            <v>0</v>
          </cell>
        </row>
        <row r="109">
          <cell r="A109" t="str">
            <v>bbus068</v>
          </cell>
          <cell r="C109" t="str">
            <v>Messroom 20'</v>
          </cell>
          <cell r="D109">
            <v>22.2</v>
          </cell>
          <cell r="E109">
            <v>0</v>
          </cell>
        </row>
        <row r="110">
          <cell r="A110" t="str">
            <v>bbus069</v>
          </cell>
          <cell r="C110" t="str">
            <v>Messroom/Dryingroom 20' X 8' A/V</v>
          </cell>
          <cell r="D110">
            <v>38</v>
          </cell>
          <cell r="E110">
            <v>0</v>
          </cell>
        </row>
        <row r="111">
          <cell r="A111" t="str">
            <v>bbus070</v>
          </cell>
          <cell r="C111" t="str">
            <v>Mobile Office Unit 16' X 7'6 A/V</v>
          </cell>
          <cell r="D111">
            <v>55</v>
          </cell>
          <cell r="E111">
            <v>0</v>
          </cell>
        </row>
        <row r="112">
          <cell r="A112" t="str">
            <v>bbus071</v>
          </cell>
          <cell r="C112" t="str">
            <v>Office 10'</v>
          </cell>
          <cell r="D112">
            <v>16</v>
          </cell>
          <cell r="E112">
            <v>0</v>
          </cell>
        </row>
        <row r="113">
          <cell r="A113" t="str">
            <v>bbus072</v>
          </cell>
          <cell r="C113" t="str">
            <v>Office 10' Security</v>
          </cell>
          <cell r="D113">
            <v>16</v>
          </cell>
          <cell r="E113">
            <v>0</v>
          </cell>
        </row>
        <row r="114">
          <cell r="A114" t="str">
            <v>bbus073</v>
          </cell>
          <cell r="C114" t="str">
            <v>Office 10' Security A/V</v>
          </cell>
          <cell r="D114">
            <v>16</v>
          </cell>
          <cell r="E114">
            <v>0</v>
          </cell>
        </row>
        <row r="115">
          <cell r="A115" t="str">
            <v>bbus074</v>
          </cell>
          <cell r="C115" t="str">
            <v>Office 12' Security</v>
          </cell>
          <cell r="D115">
            <v>16</v>
          </cell>
          <cell r="E115">
            <v>0</v>
          </cell>
        </row>
        <row r="116">
          <cell r="A116" t="str">
            <v>bbus075</v>
          </cell>
          <cell r="C116" t="str">
            <v>Office 16'</v>
          </cell>
          <cell r="D116">
            <v>21.5</v>
          </cell>
          <cell r="E116">
            <v>0</v>
          </cell>
        </row>
        <row r="117">
          <cell r="A117" t="str">
            <v>bbus076</v>
          </cell>
          <cell r="C117" t="str">
            <v>Office 16.8M X 12M Modular Unit</v>
          </cell>
          <cell r="D117">
            <v>408</v>
          </cell>
          <cell r="E117">
            <v>0</v>
          </cell>
        </row>
        <row r="118">
          <cell r="A118" t="str">
            <v>bbus077</v>
          </cell>
          <cell r="C118" t="str">
            <v>Office 20' x 10'</v>
          </cell>
          <cell r="D118">
            <v>22.2</v>
          </cell>
          <cell r="E118">
            <v>0</v>
          </cell>
        </row>
        <row r="119">
          <cell r="A119" t="str">
            <v>bbus078</v>
          </cell>
          <cell r="C119" t="str">
            <v>Office 20' X 20'</v>
          </cell>
          <cell r="D119">
            <v>85</v>
          </cell>
          <cell r="E119">
            <v>0</v>
          </cell>
        </row>
        <row r="120">
          <cell r="A120" t="str">
            <v>bbus079</v>
          </cell>
          <cell r="C120" t="str">
            <v>Office 20' X 8' A/V</v>
          </cell>
          <cell r="D120">
            <v>22.2</v>
          </cell>
          <cell r="E120">
            <v>0</v>
          </cell>
        </row>
        <row r="121">
          <cell r="A121" t="str">
            <v>bbus080</v>
          </cell>
          <cell r="C121" t="str">
            <v>Office 20' X 9'</v>
          </cell>
          <cell r="D121">
            <v>22.2</v>
          </cell>
          <cell r="E121">
            <v>0</v>
          </cell>
        </row>
        <row r="122">
          <cell r="A122" t="str">
            <v>bbus081</v>
          </cell>
          <cell r="C122" t="str">
            <v>Office 24' X 9'</v>
          </cell>
          <cell r="D122">
            <v>22.2</v>
          </cell>
          <cell r="E122">
            <v>0</v>
          </cell>
        </row>
        <row r="123">
          <cell r="A123" t="str">
            <v>bbus082</v>
          </cell>
          <cell r="C123" t="str">
            <v>Office 24' X 9' Site/Mess/Drying Room</v>
          </cell>
          <cell r="D123">
            <v>22.2</v>
          </cell>
          <cell r="E123">
            <v>0</v>
          </cell>
        </row>
        <row r="124">
          <cell r="A124" t="str">
            <v>bbus083</v>
          </cell>
          <cell r="C124" t="str">
            <v>Office 32'</v>
          </cell>
          <cell r="D124">
            <v>38</v>
          </cell>
          <cell r="E124">
            <v>0</v>
          </cell>
        </row>
        <row r="125">
          <cell r="A125" t="str">
            <v>bbus084</v>
          </cell>
          <cell r="C125" t="str">
            <v>Office 32' X 20'</v>
          </cell>
          <cell r="D125">
            <v>38</v>
          </cell>
          <cell r="E125">
            <v>0</v>
          </cell>
        </row>
        <row r="126">
          <cell r="A126" t="str">
            <v>bbus085</v>
          </cell>
          <cell r="C126" t="str">
            <v>Office 40'</v>
          </cell>
          <cell r="D126">
            <v>38</v>
          </cell>
          <cell r="E126">
            <v>0</v>
          </cell>
        </row>
        <row r="127">
          <cell r="A127" t="str">
            <v>bbus086</v>
          </cell>
          <cell r="C127" t="str">
            <v>Office 40' X 40'</v>
          </cell>
          <cell r="D127">
            <v>230</v>
          </cell>
          <cell r="E127">
            <v>0</v>
          </cell>
        </row>
        <row r="128">
          <cell r="A128" t="str">
            <v>bbus087</v>
          </cell>
          <cell r="C128" t="str">
            <v>Office 48' X 12'</v>
          </cell>
          <cell r="D128">
            <v>61</v>
          </cell>
          <cell r="E128">
            <v>0</v>
          </cell>
        </row>
        <row r="129">
          <cell r="A129" t="str">
            <v>bbus088</v>
          </cell>
          <cell r="C129" t="str">
            <v>Office 60' X 13'</v>
          </cell>
          <cell r="D129">
            <v>61</v>
          </cell>
          <cell r="E129">
            <v>0</v>
          </cell>
        </row>
        <row r="130">
          <cell r="A130" t="str">
            <v>bbus089</v>
          </cell>
          <cell r="C130" t="str">
            <v>Office 70' X 32'</v>
          </cell>
          <cell r="D130">
            <v>459</v>
          </cell>
          <cell r="E130">
            <v>0</v>
          </cell>
        </row>
        <row r="131">
          <cell r="A131" t="str">
            <v>bbus090</v>
          </cell>
          <cell r="C131" t="str">
            <v>Office 8' A/V</v>
          </cell>
          <cell r="D131">
            <v>25</v>
          </cell>
          <cell r="E131">
            <v>0</v>
          </cell>
        </row>
        <row r="132">
          <cell r="A132" t="str">
            <v>bbus091</v>
          </cell>
          <cell r="C132" t="str">
            <v>Office 90' X 30' Modular Unit</v>
          </cell>
          <cell r="D132">
            <v>420</v>
          </cell>
          <cell r="E132">
            <v>0</v>
          </cell>
        </row>
        <row r="133">
          <cell r="A133" t="str">
            <v>bbus092</v>
          </cell>
          <cell r="C133" t="str">
            <v>Office/Store</v>
          </cell>
          <cell r="D133">
            <v>16</v>
          </cell>
          <cell r="E133">
            <v>0</v>
          </cell>
        </row>
        <row r="134">
          <cell r="A134" t="str">
            <v>bbus093</v>
          </cell>
          <cell r="C134" t="str">
            <v>Office/Welfare Unit 32'</v>
          </cell>
          <cell r="D134">
            <v>188</v>
          </cell>
          <cell r="E134">
            <v>97.596730000000008</v>
          </cell>
        </row>
        <row r="135">
          <cell r="A135" t="str">
            <v>bbus094</v>
          </cell>
          <cell r="C135" t="str">
            <v>Septic Tank</v>
          </cell>
          <cell r="D135">
            <v>9</v>
          </cell>
          <cell r="E135">
            <v>0</v>
          </cell>
        </row>
        <row r="136">
          <cell r="A136" t="str">
            <v>bbus095</v>
          </cell>
          <cell r="C136" t="str">
            <v>Shower Unit 8' X 8'</v>
          </cell>
          <cell r="D136">
            <v>41.5</v>
          </cell>
          <cell r="E136">
            <v>0</v>
          </cell>
        </row>
        <row r="137">
          <cell r="A137" t="str">
            <v>bbus096</v>
          </cell>
          <cell r="C137" t="str">
            <v>Staircase</v>
          </cell>
          <cell r="D137">
            <v>11</v>
          </cell>
          <cell r="E137">
            <v>0</v>
          </cell>
        </row>
        <row r="138">
          <cell r="A138" t="str">
            <v>bbus097</v>
          </cell>
          <cell r="C138" t="str">
            <v>Steel Anti Vandal Unit 21' X 9'</v>
          </cell>
          <cell r="D138">
            <v>22.2</v>
          </cell>
          <cell r="E138">
            <v>0</v>
          </cell>
        </row>
        <row r="139">
          <cell r="A139" t="str">
            <v>bbus098</v>
          </cell>
          <cell r="C139" t="str">
            <v>Toilet Block</v>
          </cell>
          <cell r="D139">
            <v>37.5</v>
          </cell>
          <cell r="E139">
            <v>0</v>
          </cell>
        </row>
        <row r="140">
          <cell r="A140" t="str">
            <v>bbus099</v>
          </cell>
          <cell r="C140" t="str">
            <v>Toilet Unit</v>
          </cell>
          <cell r="D140">
            <v>37.5</v>
          </cell>
          <cell r="E140">
            <v>0</v>
          </cell>
        </row>
        <row r="141">
          <cell r="A141" t="str">
            <v>bbus100</v>
          </cell>
          <cell r="C141" t="str">
            <v>Toilet/Shower 16' X 9' A/V</v>
          </cell>
          <cell r="D141">
            <v>41.5</v>
          </cell>
          <cell r="E141">
            <v>0</v>
          </cell>
        </row>
        <row r="142">
          <cell r="A142" t="str">
            <v>bbus101</v>
          </cell>
          <cell r="C142" t="str">
            <v>Welfare Unit 10' Mobile C/W Generator</v>
          </cell>
          <cell r="D142">
            <v>170</v>
          </cell>
          <cell r="E142">
            <v>97.596730000000008</v>
          </cell>
        </row>
        <row r="143">
          <cell r="A143" t="str">
            <v>bbus102</v>
          </cell>
          <cell r="C143" t="str">
            <v>Welfare Unit 12' Mobile C/W Generator</v>
          </cell>
          <cell r="D143">
            <v>170</v>
          </cell>
          <cell r="E143">
            <v>97.596730000000008</v>
          </cell>
        </row>
        <row r="144">
          <cell r="A144" t="str">
            <v>bbus103</v>
          </cell>
          <cell r="C144" t="str">
            <v>Welfare Unit 12' x 7'8</v>
          </cell>
          <cell r="D144">
            <v>95</v>
          </cell>
          <cell r="E144">
            <v>0</v>
          </cell>
        </row>
        <row r="145">
          <cell r="A145" t="str">
            <v>bbus104</v>
          </cell>
          <cell r="C145" t="str">
            <v>Welfare Unit 16' Mobile C/W Generator</v>
          </cell>
          <cell r="D145">
            <v>170</v>
          </cell>
          <cell r="E145">
            <v>97.596730000000008</v>
          </cell>
        </row>
        <row r="146">
          <cell r="A146" t="str">
            <v>bbus105</v>
          </cell>
          <cell r="C146" t="str">
            <v>Welfare Unit 16' X 8' A/V C/W Generator</v>
          </cell>
          <cell r="D146">
            <v>170</v>
          </cell>
          <cell r="E146">
            <v>97.596730000000008</v>
          </cell>
        </row>
        <row r="147">
          <cell r="A147" t="str">
            <v>bbus106</v>
          </cell>
          <cell r="C147" t="str">
            <v>Welfare Unit 24' X 9' A/V Static C/W Generator</v>
          </cell>
          <cell r="D147">
            <v>185</v>
          </cell>
          <cell r="E147">
            <v>97.596730000000008</v>
          </cell>
        </row>
        <row r="148">
          <cell r="A148" t="str">
            <v>bbus107</v>
          </cell>
          <cell r="C148" t="str">
            <v>Wellbeing Unit</v>
          </cell>
          <cell r="D148">
            <v>0</v>
          </cell>
          <cell r="E148">
            <v>0</v>
          </cell>
        </row>
        <row r="149">
          <cell r="A149" t="str">
            <v>pla0001</v>
          </cell>
          <cell r="C149" t="str">
            <v>LIGHT BREAKER (25KGS)</v>
          </cell>
          <cell r="D149">
            <v>7.0338056250000003</v>
          </cell>
          <cell r="E149">
            <v>0</v>
          </cell>
        </row>
        <row r="150">
          <cell r="A150" t="str">
            <v>pla0002</v>
          </cell>
          <cell r="C150" t="str">
            <v>MEDIUM BREAKER (28KGS)</v>
          </cell>
          <cell r="D150">
            <v>7.0338056250000003</v>
          </cell>
          <cell r="E150">
            <v>0</v>
          </cell>
        </row>
        <row r="151">
          <cell r="A151" t="str">
            <v>pla0003</v>
          </cell>
          <cell r="C151" t="str">
            <v>ANTI VIBRATION M/BREAKER</v>
          </cell>
          <cell r="D151">
            <v>7.0338056250000003</v>
          </cell>
          <cell r="E151">
            <v>0</v>
          </cell>
        </row>
        <row r="152">
          <cell r="A152" t="str">
            <v>pla0004</v>
          </cell>
          <cell r="C152" t="str">
            <v>HEAVY BREAKER (32KGS)</v>
          </cell>
          <cell r="D152">
            <v>7.0338056250000003</v>
          </cell>
          <cell r="E152">
            <v>0</v>
          </cell>
        </row>
        <row r="153">
          <cell r="A153" t="str">
            <v>pla0005</v>
          </cell>
          <cell r="C153" t="str">
            <v>ANTI VIBRATION H/BREAKER</v>
          </cell>
          <cell r="D153">
            <v>7.0338056250000003</v>
          </cell>
          <cell r="E153">
            <v>0</v>
          </cell>
        </row>
        <row r="154">
          <cell r="A154" t="str">
            <v>pla0006</v>
          </cell>
          <cell r="C154" t="str">
            <v>CLAY DIGGER</v>
          </cell>
          <cell r="D154">
            <v>8.541049687500001</v>
          </cell>
          <cell r="E154">
            <v>0</v>
          </cell>
        </row>
        <row r="155">
          <cell r="A155" t="str">
            <v>pla0007</v>
          </cell>
          <cell r="C155" t="str">
            <v>AIR CHIPPING HAMMER</v>
          </cell>
          <cell r="D155">
            <v>7.0338056250000003</v>
          </cell>
          <cell r="E155">
            <v>0</v>
          </cell>
        </row>
        <row r="156">
          <cell r="A156" t="str">
            <v>pla0008</v>
          </cell>
          <cell r="C156" t="str">
            <v>DEMOLITION PICK</v>
          </cell>
          <cell r="D156">
            <v>8.541049687500001</v>
          </cell>
          <cell r="E156">
            <v>0</v>
          </cell>
        </row>
        <row r="157">
          <cell r="A157" t="str">
            <v>pla0009</v>
          </cell>
          <cell r="C157" t="str">
            <v>H/D DEMOLITION PICK 7/8" ROUND SHANK</v>
          </cell>
          <cell r="D157">
            <v>10.048293750000001</v>
          </cell>
          <cell r="E157">
            <v>0</v>
          </cell>
        </row>
        <row r="158">
          <cell r="A158" t="str">
            <v>pla0010</v>
          </cell>
          <cell r="C158" t="str">
            <v>ROCKDRILL - SMALL (CP9 TYPE)</v>
          </cell>
          <cell r="D158">
            <v>7.0338056250000003</v>
          </cell>
          <cell r="E158">
            <v>0</v>
          </cell>
        </row>
        <row r="159">
          <cell r="A159" t="str">
            <v>pla0011</v>
          </cell>
          <cell r="C159" t="str">
            <v>ROCKDRILL - MEDIUM</v>
          </cell>
          <cell r="D159">
            <v>13.062781875000001</v>
          </cell>
          <cell r="E159">
            <v>0</v>
          </cell>
        </row>
        <row r="160">
          <cell r="A160" t="str">
            <v>pla0012</v>
          </cell>
          <cell r="C160" t="str">
            <v>ROCKDRILL - LARGE</v>
          </cell>
          <cell r="D160">
            <v>15.072440625</v>
          </cell>
          <cell r="E160">
            <v>0</v>
          </cell>
        </row>
        <row r="161">
          <cell r="A161" t="str">
            <v>pla0013</v>
          </cell>
          <cell r="C161" t="str">
            <v>AIR TAMPER</v>
          </cell>
          <cell r="D161">
            <v>20.257360200000001</v>
          </cell>
          <cell r="E161">
            <v>0</v>
          </cell>
        </row>
        <row r="162">
          <cell r="A162" t="str">
            <v>pla0014</v>
          </cell>
          <cell r="C162" t="str">
            <v>AIR SCABBLER SINGLE HEAD</v>
          </cell>
          <cell r="D162">
            <v>8.8123536187500022</v>
          </cell>
          <cell r="E162">
            <v>0</v>
          </cell>
        </row>
        <row r="163">
          <cell r="A163" t="str">
            <v>pla0015</v>
          </cell>
          <cell r="C163" t="str">
            <v>AIR SCABBLER DOUBLE HEAD</v>
          </cell>
          <cell r="D163">
            <v>12.057952499999999</v>
          </cell>
          <cell r="E163">
            <v>0</v>
          </cell>
        </row>
        <row r="164">
          <cell r="A164" t="str">
            <v>pla0016</v>
          </cell>
          <cell r="C164" t="str">
            <v>AIR SCABBLER TRIPLE HEAD</v>
          </cell>
          <cell r="D164">
            <v>12.057952499999999</v>
          </cell>
          <cell r="E164">
            <v>0</v>
          </cell>
        </row>
        <row r="165">
          <cell r="A165" t="str">
            <v>pla0017</v>
          </cell>
          <cell r="C165" t="str">
            <v>AIR POLE SCABBLER</v>
          </cell>
          <cell r="D165">
            <v>15.072440625</v>
          </cell>
          <cell r="E165">
            <v>0</v>
          </cell>
        </row>
        <row r="166">
          <cell r="A166" t="str">
            <v>pla0018</v>
          </cell>
          <cell r="C166" t="str">
            <v>AIR FLOOR SCABBLER 3 HEAD</v>
          </cell>
          <cell r="D166">
            <v>30.9286481625</v>
          </cell>
          <cell r="E166">
            <v>0</v>
          </cell>
        </row>
        <row r="167">
          <cell r="A167" t="str">
            <v>pla0019</v>
          </cell>
          <cell r="C167" t="str">
            <v>AIR FLOOR SCABBLER 5 HEAD</v>
          </cell>
          <cell r="D167">
            <v>30.9286481625</v>
          </cell>
          <cell r="E167">
            <v>0</v>
          </cell>
        </row>
        <row r="168">
          <cell r="A168" t="str">
            <v>pla0020</v>
          </cell>
          <cell r="C168" t="str">
            <v>AIR SCALER - LONG ARM</v>
          </cell>
          <cell r="D168">
            <v>17.011761318749997</v>
          </cell>
          <cell r="E168">
            <v>0</v>
          </cell>
        </row>
        <row r="169">
          <cell r="A169" t="str">
            <v>pla0021</v>
          </cell>
          <cell r="C169" t="str">
            <v>AIR SCALER - NEEDLE GUN</v>
          </cell>
          <cell r="D169">
            <v>8.7621121500000019</v>
          </cell>
          <cell r="E169">
            <v>0</v>
          </cell>
        </row>
        <row r="170">
          <cell r="A170" t="str">
            <v>pla0022</v>
          </cell>
          <cell r="C170" t="str">
            <v>ANTI VIBRATION NEEDLE GUN</v>
          </cell>
          <cell r="D170">
            <v>11.053123125000001</v>
          </cell>
          <cell r="E170">
            <v>0</v>
          </cell>
        </row>
        <row r="171">
          <cell r="A171" t="str">
            <v>pla0023</v>
          </cell>
          <cell r="C171" t="str">
            <v>AIR CRACK CUTTER</v>
          </cell>
          <cell r="D171">
            <v>36.656175600000005</v>
          </cell>
          <cell r="E171">
            <v>0</v>
          </cell>
        </row>
        <row r="172">
          <cell r="A172" t="str">
            <v>pla0024</v>
          </cell>
          <cell r="C172" t="str">
            <v>3/8" AIR DRILL</v>
          </cell>
          <cell r="D172">
            <v>10.309549387500001</v>
          </cell>
          <cell r="E172">
            <v>0</v>
          </cell>
        </row>
        <row r="173">
          <cell r="A173" t="str">
            <v>pla0025</v>
          </cell>
          <cell r="C173" t="str">
            <v>1/2" AIR DRILL</v>
          </cell>
          <cell r="D173">
            <v>10.309549387500001</v>
          </cell>
          <cell r="E173">
            <v>0</v>
          </cell>
        </row>
        <row r="174">
          <cell r="A174" t="str">
            <v>pla0026</v>
          </cell>
          <cell r="C174" t="str">
            <v>3/4" AIR DRILL</v>
          </cell>
          <cell r="D174">
            <v>10.309549387500001</v>
          </cell>
          <cell r="E174">
            <v>0</v>
          </cell>
        </row>
        <row r="175">
          <cell r="A175" t="str">
            <v>pla0027</v>
          </cell>
          <cell r="C175" t="str">
            <v>1" AIR DRILL</v>
          </cell>
          <cell r="D175">
            <v>13.404423862500002</v>
          </cell>
          <cell r="E175">
            <v>0</v>
          </cell>
        </row>
        <row r="176">
          <cell r="A176" t="str">
            <v>pla0028</v>
          </cell>
          <cell r="C176" t="str">
            <v>AIR CORE DRILL</v>
          </cell>
          <cell r="D176">
            <v>16.499298337500001</v>
          </cell>
          <cell r="E176">
            <v>0</v>
          </cell>
        </row>
        <row r="177">
          <cell r="A177" t="str">
            <v>pla0029</v>
          </cell>
          <cell r="C177" t="str">
            <v>3/8" AIR IMPACT WRENCH</v>
          </cell>
          <cell r="D177">
            <v>10.048293750000001</v>
          </cell>
          <cell r="E177">
            <v>0</v>
          </cell>
        </row>
        <row r="178">
          <cell r="A178" t="str">
            <v>pla0030</v>
          </cell>
          <cell r="C178" t="str">
            <v>1/2" AIR IMPACT WRENCH</v>
          </cell>
          <cell r="D178">
            <v>10.048293750000001</v>
          </cell>
          <cell r="E178">
            <v>0</v>
          </cell>
        </row>
        <row r="179">
          <cell r="A179" t="str">
            <v>pla0031</v>
          </cell>
          <cell r="C179" t="str">
            <v>3/4" AIR IMPACT WRENCH</v>
          </cell>
          <cell r="D179">
            <v>10.048293750000001</v>
          </cell>
          <cell r="E179">
            <v>0</v>
          </cell>
        </row>
        <row r="180">
          <cell r="A180" t="str">
            <v>pla0032</v>
          </cell>
          <cell r="C180" t="str">
            <v>1" AIR IMPACT WRENCH</v>
          </cell>
          <cell r="D180">
            <v>15.072440625</v>
          </cell>
          <cell r="E180">
            <v>0</v>
          </cell>
        </row>
        <row r="181">
          <cell r="A181" t="str">
            <v>pla0033</v>
          </cell>
          <cell r="C181" t="str">
            <v>AIR DIE GRINDER</v>
          </cell>
          <cell r="D181">
            <v>13.786259025000001</v>
          </cell>
          <cell r="E181">
            <v>0</v>
          </cell>
        </row>
        <row r="182">
          <cell r="A182" t="str">
            <v>pla0034</v>
          </cell>
          <cell r="C182" t="str">
            <v>AIR STRAIGHT GRINDER</v>
          </cell>
          <cell r="D182">
            <v>16.298332462500003</v>
          </cell>
          <cell r="E182">
            <v>0</v>
          </cell>
        </row>
        <row r="183">
          <cell r="A183" t="str">
            <v>pla0035</v>
          </cell>
          <cell r="C183" t="str">
            <v>4" AIR ANGLE GRINDER</v>
          </cell>
          <cell r="D183">
            <v>7.0338056250000003</v>
          </cell>
          <cell r="E183">
            <v>0</v>
          </cell>
        </row>
        <row r="184">
          <cell r="A184" t="str">
            <v>pla0036</v>
          </cell>
          <cell r="C184" t="str">
            <v>5" AIR ANGLE GRINDER</v>
          </cell>
          <cell r="D184">
            <v>7.0338056250000003</v>
          </cell>
          <cell r="E184">
            <v>0</v>
          </cell>
        </row>
        <row r="185">
          <cell r="A185" t="str">
            <v>pla0037</v>
          </cell>
          <cell r="C185" t="str">
            <v>7" AIR ANGLE GRINDER</v>
          </cell>
          <cell r="D185">
            <v>8.0386350000000011</v>
          </cell>
          <cell r="E185">
            <v>0</v>
          </cell>
        </row>
        <row r="186">
          <cell r="A186" t="str">
            <v>pla0038</v>
          </cell>
          <cell r="C186" t="str">
            <v>9" AIR ANGLE GRINDER</v>
          </cell>
          <cell r="D186">
            <v>8.0386350000000011</v>
          </cell>
          <cell r="E186">
            <v>0</v>
          </cell>
        </row>
        <row r="187">
          <cell r="A187" t="str">
            <v>pla0039</v>
          </cell>
          <cell r="C187" t="str">
            <v>AIR SANDER</v>
          </cell>
          <cell r="D187">
            <v>18.398425856249997</v>
          </cell>
          <cell r="E187">
            <v>0</v>
          </cell>
        </row>
        <row r="188">
          <cell r="A188" t="str">
            <v>pla0040</v>
          </cell>
          <cell r="C188" t="str">
            <v>AIR SCRIBER</v>
          </cell>
          <cell r="D188">
            <v>17.323258425000002</v>
          </cell>
          <cell r="E188">
            <v>0</v>
          </cell>
        </row>
        <row r="189">
          <cell r="A189" t="str">
            <v>pla0041</v>
          </cell>
          <cell r="C189" t="str">
            <v>AIR CUT OFF SAW</v>
          </cell>
          <cell r="D189">
            <v>17.524224300000004</v>
          </cell>
          <cell r="E189">
            <v>0</v>
          </cell>
        </row>
        <row r="190">
          <cell r="A190" t="str">
            <v>pla0042</v>
          </cell>
          <cell r="C190" t="str">
            <v>AIR RECIPROCATING SAW</v>
          </cell>
          <cell r="D190">
            <v>58.94999</v>
          </cell>
          <cell r="E190">
            <v>0</v>
          </cell>
        </row>
        <row r="191">
          <cell r="A191" t="str">
            <v>pla0043</v>
          </cell>
          <cell r="C191" t="str">
            <v>AIR KNIFE</v>
          </cell>
          <cell r="D191">
            <v>10.209066450000002</v>
          </cell>
          <cell r="E191">
            <v>0</v>
          </cell>
        </row>
        <row r="192">
          <cell r="A192" t="str">
            <v>pla0044</v>
          </cell>
          <cell r="C192" t="str">
            <v>AIR OPERATED NAIL GUN</v>
          </cell>
          <cell r="D192">
            <v>8.6917740937500003</v>
          </cell>
          <cell r="E192">
            <v>0</v>
          </cell>
        </row>
        <row r="193">
          <cell r="A193" t="str">
            <v>pla0045</v>
          </cell>
          <cell r="C193" t="str">
            <v>AIR OPERATED STAPLER</v>
          </cell>
          <cell r="D193">
            <v>12.670898418749999</v>
          </cell>
          <cell r="E193">
            <v>0</v>
          </cell>
        </row>
        <row r="194">
          <cell r="A194" t="str">
            <v>pla0046</v>
          </cell>
          <cell r="C194" t="str">
            <v>AIR POP RIVET GUN</v>
          </cell>
          <cell r="D194">
            <v>14.479591293750001</v>
          </cell>
          <cell r="E194">
            <v>0</v>
          </cell>
        </row>
        <row r="195">
          <cell r="A195" t="str">
            <v>pla0047</v>
          </cell>
          <cell r="C195" t="str">
            <v>AIR RIVET BUSTER</v>
          </cell>
          <cell r="D195">
            <v>18.830502487500002</v>
          </cell>
          <cell r="E195">
            <v>0</v>
          </cell>
        </row>
        <row r="196">
          <cell r="A196" t="str">
            <v>pla0048</v>
          </cell>
          <cell r="C196" t="str">
            <v>BLOW PIPE</v>
          </cell>
          <cell r="D196">
            <v>2.5824114937499996</v>
          </cell>
          <cell r="E196">
            <v>0</v>
          </cell>
        </row>
        <row r="197">
          <cell r="A197" t="str">
            <v>pla0049</v>
          </cell>
          <cell r="C197" t="str">
            <v>AIR MOVER</v>
          </cell>
          <cell r="D197">
            <v>29.320921162499999</v>
          </cell>
          <cell r="E197">
            <v>0</v>
          </cell>
        </row>
        <row r="198">
          <cell r="A198" t="str">
            <v>pla0050</v>
          </cell>
          <cell r="C198" t="str">
            <v>AIR RECEIVER 30 LTR.</v>
          </cell>
          <cell r="D198">
            <v>93.534325106249995</v>
          </cell>
          <cell r="E198">
            <v>0</v>
          </cell>
        </row>
        <row r="199">
          <cell r="A199" t="str">
            <v>pla0051</v>
          </cell>
          <cell r="C199" t="str">
            <v>AIR RECEIVER 50 LTR.</v>
          </cell>
          <cell r="D199">
            <v>146.98953097500001</v>
          </cell>
          <cell r="E199">
            <v>0</v>
          </cell>
        </row>
        <row r="200">
          <cell r="A200" t="str">
            <v>pla0052</v>
          </cell>
          <cell r="C200" t="str">
            <v>AIR FILTER</v>
          </cell>
          <cell r="D200">
            <v>253.88028645</v>
          </cell>
          <cell r="E200">
            <v>0</v>
          </cell>
        </row>
        <row r="201">
          <cell r="A201" t="str">
            <v>pla0053</v>
          </cell>
          <cell r="C201" t="str">
            <v>DIST. MANIFOLD (PIG)</v>
          </cell>
          <cell r="D201">
            <v>66.811636237500011</v>
          </cell>
          <cell r="E201">
            <v>0</v>
          </cell>
        </row>
        <row r="202">
          <cell r="A202" t="str">
            <v>pla0054</v>
          </cell>
          <cell r="C202" t="str">
            <v>AFTERCOOLER 850CFM</v>
          </cell>
          <cell r="D202">
            <v>113.58371285625</v>
          </cell>
          <cell r="E202">
            <v>0</v>
          </cell>
        </row>
        <row r="203">
          <cell r="A203" t="str">
            <v>pla0055</v>
          </cell>
          <cell r="C203" t="str">
            <v>AFTERCOOLER 1600CFM</v>
          </cell>
          <cell r="D203">
            <v>167.02909059375003</v>
          </cell>
          <cell r="E203">
            <v>0</v>
          </cell>
        </row>
        <row r="204">
          <cell r="A204" t="str">
            <v>pla0056</v>
          </cell>
          <cell r="C204" t="str">
            <v>DESICCANT DRYER 106CFM</v>
          </cell>
          <cell r="D204">
            <v>253.88028645</v>
          </cell>
          <cell r="E204">
            <v>0</v>
          </cell>
        </row>
        <row r="205">
          <cell r="A205" t="str">
            <v>pla0057</v>
          </cell>
          <cell r="C205" t="str">
            <v>DESICCANT DRYER 250CFM</v>
          </cell>
          <cell r="D205">
            <v>334.05818118750005</v>
          </cell>
          <cell r="E205">
            <v>0</v>
          </cell>
        </row>
        <row r="206">
          <cell r="A206" t="str">
            <v>pla0058</v>
          </cell>
          <cell r="C206" t="str">
            <v>DESICCANT DRYER 350CFM</v>
          </cell>
          <cell r="D206">
            <v>400.86981742499995</v>
          </cell>
          <cell r="E206">
            <v>0</v>
          </cell>
        </row>
        <row r="207">
          <cell r="A207" t="str">
            <v>pla0059</v>
          </cell>
          <cell r="C207" t="str">
            <v>DESICCANT DRYER 12 BAR 400/600/760CFM</v>
          </cell>
          <cell r="D207">
            <v>400.86981742499995</v>
          </cell>
          <cell r="E207">
            <v>0</v>
          </cell>
        </row>
        <row r="208">
          <cell r="A208" t="str">
            <v>pla0060</v>
          </cell>
          <cell r="C208" t="str">
            <v>DESICCANT DRYER 12 BAR 825/1200CFM</v>
          </cell>
          <cell r="D208">
            <v>534.49308990000009</v>
          </cell>
          <cell r="E208">
            <v>0</v>
          </cell>
        </row>
        <row r="209">
          <cell r="A209" t="str">
            <v>pla0061</v>
          </cell>
          <cell r="C209" t="str">
            <v>DESICCANT DRYER 24 BAR 1600CFM</v>
          </cell>
          <cell r="D209">
            <v>393.12524999999999</v>
          </cell>
          <cell r="E209">
            <v>0</v>
          </cell>
        </row>
        <row r="210">
          <cell r="A210" t="str">
            <v>pla0062</v>
          </cell>
          <cell r="C210" t="str">
            <v>AIR LINE OILER BOTTLE</v>
          </cell>
          <cell r="D210">
            <v>1.0349742562499999</v>
          </cell>
          <cell r="E210">
            <v>0</v>
          </cell>
        </row>
        <row r="211">
          <cell r="A211" t="str">
            <v>pla0063</v>
          </cell>
          <cell r="C211" t="str">
            <v>ANTI FREEZE BOTTLE</v>
          </cell>
          <cell r="D211">
            <v>1.0349742562499999</v>
          </cell>
          <cell r="E211">
            <v>0</v>
          </cell>
        </row>
        <row r="212">
          <cell r="A212" t="str">
            <v>pla0064</v>
          </cell>
          <cell r="C212" t="str">
            <v>VR HEAVY BREAKER-AIR 24Kg</v>
          </cell>
          <cell r="D212">
            <v>5.3590900000000001</v>
          </cell>
          <cell r="E212">
            <v>0</v>
          </cell>
        </row>
        <row r="213">
          <cell r="A213" t="str">
            <v>pla0065</v>
          </cell>
          <cell r="C213" t="str">
            <v>VR HEAVY BREAKER-AIR 28Kg</v>
          </cell>
          <cell r="D213">
            <v>5.3590900000000001</v>
          </cell>
          <cell r="E213">
            <v>0</v>
          </cell>
        </row>
        <row r="214">
          <cell r="A214" t="str">
            <v>pla0066</v>
          </cell>
          <cell r="C214" t="str">
            <v>VR HEAVY BREAKER-AIR 34Kg</v>
          </cell>
          <cell r="D214">
            <v>5.3590900000000001</v>
          </cell>
          <cell r="E214">
            <v>0</v>
          </cell>
        </row>
        <row r="215">
          <cell r="A215" t="str">
            <v>pla0067</v>
          </cell>
          <cell r="C215" t="str">
            <v>VR CLAY DIGGER-AIR</v>
          </cell>
          <cell r="D215">
            <v>11.1536060625</v>
          </cell>
          <cell r="E215">
            <v>0</v>
          </cell>
        </row>
        <row r="216">
          <cell r="A216" t="str">
            <v>pla0068</v>
          </cell>
          <cell r="C216" t="str">
            <v>VR CHIPPING HAMMER-AIR</v>
          </cell>
          <cell r="D216">
            <v>11.856986624999999</v>
          </cell>
          <cell r="E216">
            <v>0</v>
          </cell>
        </row>
        <row r="217">
          <cell r="A217" t="str">
            <v>pla0069</v>
          </cell>
          <cell r="C217" t="str">
            <v>VR DEMOLITION PICK-AIR</v>
          </cell>
          <cell r="D217">
            <v>15.46432408125</v>
          </cell>
          <cell r="E217">
            <v>0</v>
          </cell>
        </row>
        <row r="218">
          <cell r="A218" t="str">
            <v>pla0070</v>
          </cell>
          <cell r="C218" t="str">
            <v>VR SMALL ROCKDRILL-AIR</v>
          </cell>
          <cell r="D218">
            <v>13.404423862500002</v>
          </cell>
          <cell r="E218">
            <v>0</v>
          </cell>
        </row>
        <row r="219">
          <cell r="A219" t="str">
            <v>pla0071</v>
          </cell>
          <cell r="C219" t="str">
            <v>VR MEDIUM ROCKDRILL-AIR</v>
          </cell>
          <cell r="D219">
            <v>14.178142481250001</v>
          </cell>
          <cell r="E219">
            <v>0</v>
          </cell>
        </row>
        <row r="220">
          <cell r="A220" t="str">
            <v>pla0072</v>
          </cell>
          <cell r="C220" t="str">
            <v>VR LARGE ROCKDRILL-AIR</v>
          </cell>
          <cell r="D220">
            <v>20.096587500000002</v>
          </cell>
          <cell r="E220">
            <v>0</v>
          </cell>
        </row>
        <row r="221">
          <cell r="A221" t="str">
            <v>pla0073</v>
          </cell>
          <cell r="C221" t="str">
            <v>VR SINGLE HEAD SCABBLER-A</v>
          </cell>
          <cell r="D221">
            <v>13.916886843750001</v>
          </cell>
          <cell r="E221">
            <v>0</v>
          </cell>
        </row>
        <row r="222">
          <cell r="A222" t="str">
            <v>pla0074</v>
          </cell>
          <cell r="C222" t="str">
            <v>VR TRIPLE HEAD SCABBLER-A</v>
          </cell>
          <cell r="D222">
            <v>18.046735575</v>
          </cell>
          <cell r="E222">
            <v>0</v>
          </cell>
        </row>
        <row r="223">
          <cell r="A223" t="str">
            <v>pla0075</v>
          </cell>
          <cell r="C223" t="str">
            <v>VR POLE SCABBLER-AIR</v>
          </cell>
          <cell r="D223">
            <v>19.584124518750002</v>
          </cell>
          <cell r="E223">
            <v>0</v>
          </cell>
        </row>
        <row r="224">
          <cell r="A224" t="str">
            <v>pla0076</v>
          </cell>
          <cell r="C224" t="str">
            <v>VR 3 HEAD FLOOR SCABBLER</v>
          </cell>
          <cell r="D224">
            <v>60.279714206250006</v>
          </cell>
          <cell r="E224">
            <v>0</v>
          </cell>
        </row>
        <row r="225">
          <cell r="A225" t="str">
            <v>pla0077</v>
          </cell>
          <cell r="C225" t="str">
            <v>VR 5 HEAD FLOOR SCABBLER</v>
          </cell>
          <cell r="D225">
            <v>86.957934112499998</v>
          </cell>
          <cell r="E225">
            <v>0</v>
          </cell>
        </row>
        <row r="226">
          <cell r="A226" t="str">
            <v>pla0078</v>
          </cell>
          <cell r="C226" t="str">
            <v>VR SINGLE HEAD SCALER-AIR</v>
          </cell>
          <cell r="D226">
            <v>30.526716412500001</v>
          </cell>
          <cell r="E226">
            <v>0</v>
          </cell>
        </row>
        <row r="227">
          <cell r="A227" t="str">
            <v>pla0079</v>
          </cell>
          <cell r="C227" t="str">
            <v>VR NEEDLE GUN-AIR</v>
          </cell>
          <cell r="D227">
            <v>11.053123125000001</v>
          </cell>
          <cell r="E227">
            <v>0</v>
          </cell>
        </row>
        <row r="228">
          <cell r="A228" t="str">
            <v>pla0080</v>
          </cell>
          <cell r="C228" t="str">
            <v>VR CRACK CUTTER-AIR</v>
          </cell>
          <cell r="D228">
            <v>53.245908581249999</v>
          </cell>
          <cell r="E228">
            <v>0</v>
          </cell>
        </row>
        <row r="229">
          <cell r="A229" t="str">
            <v>pla0081</v>
          </cell>
          <cell r="C229" t="str">
            <v>SOIL PICK HIGH VELOCITY</v>
          </cell>
          <cell r="D229">
            <v>15.46432408125</v>
          </cell>
          <cell r="E229">
            <v>0</v>
          </cell>
        </row>
        <row r="230">
          <cell r="A230" t="str">
            <v>pla1181</v>
          </cell>
          <cell r="C230" t="str">
            <v>AIR HOSE 19MM X 14M</v>
          </cell>
          <cell r="D230">
            <v>1.0121681250000001</v>
          </cell>
          <cell r="E230">
            <v>0</v>
          </cell>
        </row>
        <row r="231">
          <cell r="A231" t="str">
            <v>pla1182</v>
          </cell>
          <cell r="C231" t="str">
            <v>AIR HOSE 25MM X 14M</v>
          </cell>
          <cell r="D231">
            <v>2.07494465625</v>
          </cell>
          <cell r="E231">
            <v>0</v>
          </cell>
        </row>
        <row r="232">
          <cell r="A232" t="str">
            <v>pla1183</v>
          </cell>
          <cell r="C232" t="str">
            <v>AIR HOSE 50MM X 14M</v>
          </cell>
          <cell r="D232">
            <v>4.1498893125</v>
          </cell>
          <cell r="E232">
            <v>0</v>
          </cell>
        </row>
        <row r="233">
          <cell r="A233" t="str">
            <v>pla1184</v>
          </cell>
          <cell r="C233" t="str">
            <v>19mm WHIPCHECKS</v>
          </cell>
          <cell r="D233">
            <v>0.77936945625000009</v>
          </cell>
          <cell r="E233">
            <v>0</v>
          </cell>
        </row>
        <row r="234">
          <cell r="A234" t="str">
            <v>pla1185</v>
          </cell>
          <cell r="C234" t="str">
            <v>51mm WHIPCHECKS</v>
          </cell>
          <cell r="D234">
            <v>1.5587389125000002</v>
          </cell>
          <cell r="E234">
            <v>0</v>
          </cell>
        </row>
        <row r="235">
          <cell r="A235" t="str">
            <v>pla1186</v>
          </cell>
          <cell r="C235" t="str">
            <v>AIR BLOW LANCE</v>
          </cell>
          <cell r="D235">
            <v>2.6012720812499999</v>
          </cell>
          <cell r="E235">
            <v>0</v>
          </cell>
        </row>
        <row r="236">
          <cell r="A236" t="str">
            <v>pla0098</v>
          </cell>
          <cell r="C236" t="str">
            <v>100L DIESELMATE</v>
          </cell>
          <cell r="D236">
            <v>7.2977321812500007</v>
          </cell>
          <cell r="E236">
            <v>0</v>
          </cell>
        </row>
        <row r="237">
          <cell r="A237" t="str">
            <v>pla0099</v>
          </cell>
          <cell r="C237" t="str">
            <v>100L WATERMATE</v>
          </cell>
          <cell r="D237">
            <v>7.2977321812500007</v>
          </cell>
          <cell r="E237">
            <v>0</v>
          </cell>
        </row>
        <row r="238">
          <cell r="A238" t="str">
            <v>pla0100</v>
          </cell>
          <cell r="C238" t="str">
            <v>250G WATER BOWSER SITE TOW</v>
          </cell>
          <cell r="D238">
            <v>15.115043999999999</v>
          </cell>
          <cell r="E238">
            <v>0</v>
          </cell>
        </row>
        <row r="239">
          <cell r="A239" t="str">
            <v>pla0101</v>
          </cell>
          <cell r="C239" t="str">
            <v>250G WATER BOWSER HIGHWAY TOW</v>
          </cell>
          <cell r="D239">
            <v>21.603716460000001</v>
          </cell>
          <cell r="E239">
            <v>0</v>
          </cell>
        </row>
        <row r="240">
          <cell r="A240" t="str">
            <v>pla0102</v>
          </cell>
          <cell r="C240" t="str">
            <v>500G WATER BOWSER SITE TOW</v>
          </cell>
          <cell r="D240">
            <v>22.154335919999998</v>
          </cell>
          <cell r="E240">
            <v>0</v>
          </cell>
        </row>
        <row r="241">
          <cell r="A241" t="str">
            <v>pla0103</v>
          </cell>
          <cell r="C241" t="str">
            <v>500G WATER BOWSER HIGHWAY TOW</v>
          </cell>
          <cell r="D241">
            <v>27.6929199</v>
          </cell>
          <cell r="E241">
            <v>0</v>
          </cell>
        </row>
        <row r="242">
          <cell r="A242" t="str">
            <v>pla0104</v>
          </cell>
          <cell r="C242" t="str">
            <v>1000G D BUNDED BOWSER SITE TOW</v>
          </cell>
          <cell r="D242">
            <v>45.345132</v>
          </cell>
          <cell r="E242">
            <v>0</v>
          </cell>
        </row>
        <row r="243">
          <cell r="A243" t="str">
            <v>pla0105</v>
          </cell>
          <cell r="C243" t="str">
            <v>250G BUNDED DIESEL BOWSER HIGHWAY TOW</v>
          </cell>
          <cell r="D243">
            <v>28.070796000000001</v>
          </cell>
          <cell r="E243">
            <v>0</v>
          </cell>
        </row>
        <row r="244">
          <cell r="A244" t="str">
            <v>pla0106</v>
          </cell>
          <cell r="C244" t="str">
            <v>250G BUNDED DIESEL BOWSER HIGHWAY TOW</v>
          </cell>
          <cell r="D244">
            <v>28.070796000000001</v>
          </cell>
          <cell r="E244">
            <v>0</v>
          </cell>
        </row>
        <row r="245">
          <cell r="A245" t="str">
            <v>pla0107</v>
          </cell>
          <cell r="C245" t="str">
            <v>250G DIESEL BOWSER HIGHWAY TOW</v>
          </cell>
          <cell r="D245">
            <v>28.070796000000001</v>
          </cell>
          <cell r="E245">
            <v>0</v>
          </cell>
        </row>
        <row r="246">
          <cell r="A246" t="str">
            <v>pla0108</v>
          </cell>
          <cell r="C246" t="str">
            <v>250G BUNDED DIESEL BOWSER SITE TOW</v>
          </cell>
          <cell r="D246">
            <v>26.991149999999998</v>
          </cell>
          <cell r="E246">
            <v>0</v>
          </cell>
        </row>
        <row r="247">
          <cell r="A247" t="str">
            <v>pla0109</v>
          </cell>
          <cell r="C247" t="str">
            <v>250G DIESEL BOWSER SITE TOW</v>
          </cell>
          <cell r="D247">
            <v>26.991149999999998</v>
          </cell>
          <cell r="E247">
            <v>0</v>
          </cell>
        </row>
        <row r="248">
          <cell r="A248" t="str">
            <v>pla0110</v>
          </cell>
          <cell r="C248" t="str">
            <v>500G BUNDED DIESEL BOWSER HIGHWAY TOW</v>
          </cell>
          <cell r="D248">
            <v>39.946902000000001</v>
          </cell>
          <cell r="E248">
            <v>0</v>
          </cell>
        </row>
        <row r="249">
          <cell r="A249" t="str">
            <v>pla0111</v>
          </cell>
          <cell r="C249" t="str">
            <v>500G DIESEL BOWSER HIGHWAY TOW</v>
          </cell>
          <cell r="D249">
            <v>39.946902000000001</v>
          </cell>
          <cell r="E249">
            <v>0</v>
          </cell>
        </row>
        <row r="250">
          <cell r="A250" t="str">
            <v>pla0112</v>
          </cell>
          <cell r="C250" t="str">
            <v>500G BUNDED DIESEL BOWSER SITE TOW</v>
          </cell>
          <cell r="D250">
            <v>36.707964000000004</v>
          </cell>
          <cell r="E250">
            <v>0</v>
          </cell>
        </row>
        <row r="251">
          <cell r="A251" t="str">
            <v>pla0113</v>
          </cell>
          <cell r="C251" t="str">
            <v>500G DIESEL BOWSER SITE TOW</v>
          </cell>
          <cell r="D251">
            <v>36.707964000000004</v>
          </cell>
          <cell r="E251">
            <v>0</v>
          </cell>
        </row>
        <row r="252">
          <cell r="A252" t="str">
            <v>pla0114</v>
          </cell>
          <cell r="C252" t="str">
            <v>250G DRINKING/WATER BOWSER</v>
          </cell>
          <cell r="D252">
            <v>41.498893125000002</v>
          </cell>
          <cell r="E252">
            <v>0</v>
          </cell>
        </row>
        <row r="253">
          <cell r="A253" t="str">
            <v>pla0115</v>
          </cell>
          <cell r="C253" t="str">
            <v>500G DRINKING/WATER BOWSER</v>
          </cell>
          <cell r="D253">
            <v>50.786547839999997</v>
          </cell>
          <cell r="E253">
            <v>0</v>
          </cell>
        </row>
        <row r="254">
          <cell r="A254" t="str">
            <v>pla0116</v>
          </cell>
          <cell r="C254" t="str">
            <v>250G BUNDED TANK</v>
          </cell>
          <cell r="D254">
            <v>27.518767499999999</v>
          </cell>
          <cell r="E254">
            <v>0</v>
          </cell>
        </row>
        <row r="255">
          <cell r="A255" t="str">
            <v>pla0117</v>
          </cell>
          <cell r="C255" t="str">
            <v>400G BUNDED TANK</v>
          </cell>
          <cell r="D255">
            <v>27.518767499999999</v>
          </cell>
          <cell r="E255">
            <v>0</v>
          </cell>
        </row>
        <row r="256">
          <cell r="A256" t="str">
            <v>pla0118</v>
          </cell>
          <cell r="C256" t="str">
            <v>500G BUNDED TANK</v>
          </cell>
          <cell r="D256">
            <v>19.37321232</v>
          </cell>
          <cell r="E256">
            <v>0</v>
          </cell>
        </row>
        <row r="257">
          <cell r="A257" t="str">
            <v>pla0119</v>
          </cell>
          <cell r="C257" t="str">
            <v>600G BUNDED TANK</v>
          </cell>
          <cell r="D257">
            <v>19.37321232</v>
          </cell>
          <cell r="E257">
            <v>0</v>
          </cell>
        </row>
        <row r="258">
          <cell r="A258" t="str">
            <v>pla0120</v>
          </cell>
          <cell r="C258" t="str">
            <v>1000G BUNDED TANK</v>
          </cell>
          <cell r="D258">
            <v>41.933360000000008</v>
          </cell>
          <cell r="E258">
            <v>0</v>
          </cell>
        </row>
        <row r="259">
          <cell r="A259" t="str">
            <v>pla0121</v>
          </cell>
          <cell r="C259" t="str">
            <v>200G BUNDED TANK</v>
          </cell>
          <cell r="D259">
            <v>27.518767499999999</v>
          </cell>
          <cell r="E259">
            <v>0</v>
          </cell>
        </row>
        <row r="260">
          <cell r="A260" t="str">
            <v>pla0122</v>
          </cell>
          <cell r="C260" t="str">
            <v>250G BUNDED TANK C/W MOUNTINGS</v>
          </cell>
          <cell r="D260">
            <v>39.312525000000001</v>
          </cell>
          <cell r="E260">
            <v>0</v>
          </cell>
        </row>
        <row r="261">
          <cell r="A261" t="str">
            <v>pla0123</v>
          </cell>
          <cell r="C261" t="str">
            <v>500G BUNDED TANK C/W MOUNTINGS</v>
          </cell>
          <cell r="D261">
            <v>58.968787499999998</v>
          </cell>
          <cell r="E261">
            <v>0</v>
          </cell>
        </row>
        <row r="262">
          <cell r="A262" t="str">
            <v>pla0399</v>
          </cell>
          <cell r="C262" t="str">
            <v>SMALL BREAKER 110V</v>
          </cell>
          <cell r="D262">
            <v>11.58568269375</v>
          </cell>
          <cell r="E262">
            <v>0</v>
          </cell>
        </row>
        <row r="263">
          <cell r="A263" t="str">
            <v>pla0400</v>
          </cell>
          <cell r="C263" t="str">
            <v>MEDIUM BREAKER 110V</v>
          </cell>
          <cell r="D263">
            <v>10.53061185</v>
          </cell>
          <cell r="E263">
            <v>0</v>
          </cell>
        </row>
        <row r="264">
          <cell r="A264" t="str">
            <v>pla0401</v>
          </cell>
          <cell r="C264" t="str">
            <v>LARE BREAKER 110V</v>
          </cell>
          <cell r="D264">
            <v>15.072440625</v>
          </cell>
          <cell r="E264">
            <v>0</v>
          </cell>
        </row>
        <row r="265">
          <cell r="A265" t="str">
            <v>pla0402</v>
          </cell>
          <cell r="C265" t="str">
            <v>HEAVY BREAKER 110V</v>
          </cell>
          <cell r="D265">
            <v>22.297163831250003</v>
          </cell>
          <cell r="E265">
            <v>0</v>
          </cell>
        </row>
        <row r="266">
          <cell r="A266" t="str">
            <v>pla0403</v>
          </cell>
          <cell r="C266" t="str">
            <v>LIGHT BREAKER TWO STROKE</v>
          </cell>
          <cell r="D266">
            <v>33.678518343750007</v>
          </cell>
          <cell r="E266">
            <v>0</v>
          </cell>
        </row>
        <row r="267">
          <cell r="A267" t="str">
            <v>pla0404</v>
          </cell>
          <cell r="C267" t="str">
            <v>HEAVY BREAKER TWO STROKE</v>
          </cell>
          <cell r="D267">
            <v>28.006523999999999</v>
          </cell>
          <cell r="E267">
            <v>0</v>
          </cell>
        </row>
        <row r="268">
          <cell r="A268" t="str">
            <v>pla0416</v>
          </cell>
          <cell r="C268" t="str">
            <v>6" BUCKET</v>
          </cell>
          <cell r="D268">
            <v>5.060840625</v>
          </cell>
          <cell r="E268">
            <v>0</v>
          </cell>
        </row>
        <row r="269">
          <cell r="A269" t="str">
            <v>pla0417</v>
          </cell>
          <cell r="C269" t="str">
            <v>9" BUCKET</v>
          </cell>
          <cell r="D269">
            <v>5.060840625</v>
          </cell>
          <cell r="E269">
            <v>0</v>
          </cell>
        </row>
        <row r="270">
          <cell r="A270" t="str">
            <v>pla0418</v>
          </cell>
          <cell r="C270" t="str">
            <v>12" BUCKET</v>
          </cell>
          <cell r="D270">
            <v>5.060840625</v>
          </cell>
          <cell r="E270">
            <v>0</v>
          </cell>
        </row>
        <row r="271">
          <cell r="A271" t="str">
            <v>pla0419</v>
          </cell>
          <cell r="C271" t="str">
            <v>18" BUCKET</v>
          </cell>
          <cell r="D271">
            <v>5.060840625</v>
          </cell>
          <cell r="E271">
            <v>0</v>
          </cell>
        </row>
        <row r="272">
          <cell r="A272" t="str">
            <v>pla0420</v>
          </cell>
          <cell r="C272" t="str">
            <v>24" BUCKET</v>
          </cell>
          <cell r="D272">
            <v>5.060840625</v>
          </cell>
          <cell r="E272">
            <v>0</v>
          </cell>
        </row>
        <row r="273">
          <cell r="A273" t="str">
            <v>pla0421</v>
          </cell>
          <cell r="C273" t="str">
            <v>30" BUCKET</v>
          </cell>
          <cell r="D273">
            <v>5.060840625</v>
          </cell>
          <cell r="E273">
            <v>0</v>
          </cell>
        </row>
        <row r="274">
          <cell r="A274" t="str">
            <v>pla0422</v>
          </cell>
          <cell r="C274" t="str">
            <v>36" BUCKET</v>
          </cell>
          <cell r="D274">
            <v>5.060840625</v>
          </cell>
          <cell r="E274">
            <v>0</v>
          </cell>
        </row>
        <row r="275">
          <cell r="A275" t="str">
            <v>pla0423</v>
          </cell>
          <cell r="C275" t="str">
            <v>48" BUCKET</v>
          </cell>
          <cell r="D275">
            <v>10.12168125</v>
          </cell>
          <cell r="E275">
            <v>0</v>
          </cell>
        </row>
        <row r="276">
          <cell r="A276" t="str">
            <v>pla0424</v>
          </cell>
          <cell r="C276" t="str">
            <v>60" BUCKET</v>
          </cell>
          <cell r="D276">
            <v>10.12168125</v>
          </cell>
          <cell r="E276">
            <v>0</v>
          </cell>
        </row>
        <row r="277">
          <cell r="A277" t="str">
            <v>pla0425</v>
          </cell>
          <cell r="C277" t="str">
            <v>DITCHING BUCKET</v>
          </cell>
          <cell r="D277">
            <v>10.12168125</v>
          </cell>
          <cell r="E277">
            <v>0</v>
          </cell>
        </row>
        <row r="278">
          <cell r="A278" t="str">
            <v>pla0429</v>
          </cell>
          <cell r="C278" t="str">
            <v>HYD. TIPPING BUCKET</v>
          </cell>
          <cell r="D278">
            <v>10.12168125</v>
          </cell>
          <cell r="E278">
            <v>0</v>
          </cell>
        </row>
        <row r="279">
          <cell r="A279" t="str">
            <v>pla0430</v>
          </cell>
          <cell r="C279" t="str">
            <v>4 IN 1 BUCKET</v>
          </cell>
          <cell r="D279">
            <v>20.769689925000002</v>
          </cell>
          <cell r="E279">
            <v>0</v>
          </cell>
        </row>
        <row r="280">
          <cell r="A280" t="str">
            <v>pla0439</v>
          </cell>
          <cell r="C280" t="str">
            <v>BUCKETS FOR WHEELED EXCAVATOR</v>
          </cell>
          <cell r="D280">
            <v>9.1095131250000012</v>
          </cell>
          <cell r="E280">
            <v>0</v>
          </cell>
        </row>
        <row r="281">
          <cell r="A281" t="str">
            <v>pla0450</v>
          </cell>
          <cell r="C281" t="str">
            <v>4 IN 1 BUCKET</v>
          </cell>
          <cell r="D281">
            <v>20.769689925000002</v>
          </cell>
          <cell r="E281">
            <v>0</v>
          </cell>
        </row>
        <row r="282">
          <cell r="A282" t="str">
            <v>pla1187</v>
          </cell>
          <cell r="C282" t="str">
            <v>0.75T 150MM BUCKET</v>
          </cell>
          <cell r="D282">
            <v>5.1924224812500004</v>
          </cell>
          <cell r="E282">
            <v>0</v>
          </cell>
        </row>
        <row r="283">
          <cell r="A283" t="str">
            <v>pla1188</v>
          </cell>
          <cell r="C283" t="str">
            <v>0.75T 225MM BUCKET</v>
          </cell>
          <cell r="D283">
            <v>5.1924224812500004</v>
          </cell>
          <cell r="E283">
            <v>0</v>
          </cell>
        </row>
        <row r="284">
          <cell r="A284" t="str">
            <v>pla1189</v>
          </cell>
          <cell r="C284" t="str">
            <v>0.75T 300MM BUCKET</v>
          </cell>
          <cell r="D284">
            <v>5.1924224812500004</v>
          </cell>
          <cell r="E284">
            <v>0</v>
          </cell>
        </row>
        <row r="285">
          <cell r="A285" t="str">
            <v>pla1190</v>
          </cell>
          <cell r="C285" t="str">
            <v>0.75T 375MM BUCKET</v>
          </cell>
          <cell r="D285">
            <v>5.1924224812500004</v>
          </cell>
          <cell r="E285">
            <v>0</v>
          </cell>
        </row>
        <row r="286">
          <cell r="A286" t="str">
            <v>pla1191</v>
          </cell>
          <cell r="C286" t="str">
            <v>0.75T 450MM BUCKET</v>
          </cell>
          <cell r="D286">
            <v>5.1924224812500004</v>
          </cell>
          <cell r="E286">
            <v>0</v>
          </cell>
        </row>
        <row r="287">
          <cell r="A287" t="str">
            <v>pla1192</v>
          </cell>
          <cell r="C287" t="str">
            <v>0.75T 525MM BUCKET</v>
          </cell>
          <cell r="D287">
            <v>5.1924224812500004</v>
          </cell>
          <cell r="E287">
            <v>0</v>
          </cell>
        </row>
        <row r="288">
          <cell r="A288" t="str">
            <v>pla1193</v>
          </cell>
          <cell r="C288" t="str">
            <v>0.75T 600MM BUCKET</v>
          </cell>
          <cell r="D288">
            <v>5.1924224812500004</v>
          </cell>
          <cell r="E288">
            <v>0</v>
          </cell>
        </row>
        <row r="289">
          <cell r="A289" t="str">
            <v>pla1194</v>
          </cell>
          <cell r="C289" t="str">
            <v>0.75T 700MM BUCKET</v>
          </cell>
          <cell r="D289">
            <v>5.1924224812500004</v>
          </cell>
          <cell r="E289">
            <v>0</v>
          </cell>
        </row>
        <row r="290">
          <cell r="A290" t="str">
            <v>pla1195</v>
          </cell>
          <cell r="C290" t="str">
            <v>1-1.9 TONNE 150mm (6") BUCKET</v>
          </cell>
          <cell r="D290">
            <v>5.1924224812500004</v>
          </cell>
          <cell r="E290">
            <v>0</v>
          </cell>
        </row>
        <row r="291">
          <cell r="A291" t="str">
            <v>pla1196</v>
          </cell>
          <cell r="C291" t="str">
            <v>1-1.9 TONNE 225mm (9") BUCKET</v>
          </cell>
          <cell r="D291">
            <v>5.1924224812500004</v>
          </cell>
          <cell r="E291">
            <v>0</v>
          </cell>
        </row>
        <row r="292">
          <cell r="A292" t="str">
            <v>pla1197</v>
          </cell>
          <cell r="C292" t="str">
            <v>1-1.9 TONNE 300mm (12") BUCKET</v>
          </cell>
          <cell r="D292">
            <v>5.1924224812500004</v>
          </cell>
          <cell r="E292">
            <v>0</v>
          </cell>
        </row>
        <row r="293">
          <cell r="A293" t="str">
            <v>pla1198</v>
          </cell>
          <cell r="C293" t="str">
            <v>1-1.9 TONNE 375mm (15") BUCKET</v>
          </cell>
          <cell r="D293">
            <v>5.1924224812500004</v>
          </cell>
          <cell r="E293">
            <v>0</v>
          </cell>
        </row>
        <row r="294">
          <cell r="A294" t="str">
            <v>pla1199</v>
          </cell>
          <cell r="C294" t="str">
            <v>1-1.9 TONNE 450mm (18") BUCKET</v>
          </cell>
          <cell r="D294">
            <v>5.1924224812500004</v>
          </cell>
          <cell r="E294">
            <v>0</v>
          </cell>
        </row>
        <row r="295">
          <cell r="A295" t="str">
            <v>pla1200</v>
          </cell>
          <cell r="C295" t="str">
            <v>1-1.9 TONNE 525mm (21") BUCKET</v>
          </cell>
          <cell r="D295">
            <v>5.1924224812500004</v>
          </cell>
          <cell r="E295">
            <v>0</v>
          </cell>
        </row>
        <row r="296">
          <cell r="A296" t="str">
            <v>pla1201</v>
          </cell>
          <cell r="C296" t="str">
            <v>1-1.9 TONNE 600mm (24") BUCKET</v>
          </cell>
          <cell r="D296">
            <v>5.1924224812500004</v>
          </cell>
          <cell r="E296">
            <v>0</v>
          </cell>
        </row>
        <row r="297">
          <cell r="A297" t="str">
            <v>pla1202</v>
          </cell>
          <cell r="C297" t="str">
            <v>1-1.9T 750-30" DITCHING BUCKET</v>
          </cell>
          <cell r="D297">
            <v>5.1924224812500004</v>
          </cell>
          <cell r="E297">
            <v>0</v>
          </cell>
        </row>
        <row r="298">
          <cell r="A298" t="str">
            <v>pla1203</v>
          </cell>
          <cell r="C298" t="str">
            <v>1-1.9T 900-36" DITCHING BUCKET</v>
          </cell>
          <cell r="D298">
            <v>5.1924224812500004</v>
          </cell>
          <cell r="E298">
            <v>0</v>
          </cell>
        </row>
        <row r="299">
          <cell r="A299" t="str">
            <v>pla1204</v>
          </cell>
          <cell r="C299" t="str">
            <v>2-3.9 TONNE 225mm(9") BUCKET</v>
          </cell>
          <cell r="D299">
            <v>10.384844962500001</v>
          </cell>
          <cell r="E299">
            <v>0</v>
          </cell>
        </row>
        <row r="300">
          <cell r="A300" t="str">
            <v>pla1205</v>
          </cell>
          <cell r="C300" t="str">
            <v>2-3.9 TONNE 300mm (12") BUCKET</v>
          </cell>
          <cell r="D300">
            <v>10.384844962500001</v>
          </cell>
          <cell r="E300">
            <v>0</v>
          </cell>
        </row>
        <row r="301">
          <cell r="A301" t="str">
            <v>pla1206</v>
          </cell>
          <cell r="C301" t="str">
            <v>2-3.9 TONNE 375mm (15") BUCKET</v>
          </cell>
          <cell r="D301">
            <v>10.384844962500001</v>
          </cell>
          <cell r="E301">
            <v>0</v>
          </cell>
        </row>
        <row r="302">
          <cell r="A302" t="str">
            <v>pla1207</v>
          </cell>
          <cell r="C302" t="str">
            <v>2-3.9 TONNE 450mm (18") BUCKET</v>
          </cell>
          <cell r="D302">
            <v>10.384844962500001</v>
          </cell>
          <cell r="E302">
            <v>0</v>
          </cell>
        </row>
        <row r="303">
          <cell r="A303" t="str">
            <v>pla1208</v>
          </cell>
          <cell r="C303" t="str">
            <v>2-3.9 TONNE 525mm (21") BUCKET</v>
          </cell>
          <cell r="D303">
            <v>10.384844962500001</v>
          </cell>
          <cell r="E303">
            <v>0</v>
          </cell>
        </row>
        <row r="304">
          <cell r="A304" t="str">
            <v>pla1209</v>
          </cell>
          <cell r="C304" t="str">
            <v>2-3.9 TONNE 600mm (24") BUCKET</v>
          </cell>
          <cell r="D304">
            <v>10.384844962500001</v>
          </cell>
          <cell r="E304">
            <v>0</v>
          </cell>
        </row>
        <row r="305">
          <cell r="A305" t="str">
            <v>pla1210</v>
          </cell>
          <cell r="C305" t="str">
            <v>2-3.9 TONNE 750mm (30") BUCKET</v>
          </cell>
          <cell r="D305">
            <v>10.384844962500001</v>
          </cell>
          <cell r="E305">
            <v>0</v>
          </cell>
        </row>
        <row r="306">
          <cell r="A306" t="str">
            <v>pla1211</v>
          </cell>
          <cell r="C306" t="str">
            <v>2-3.9T 900-36" DITCHING BUCKET</v>
          </cell>
          <cell r="D306">
            <v>10.384844962500001</v>
          </cell>
          <cell r="E306">
            <v>0</v>
          </cell>
        </row>
        <row r="307">
          <cell r="A307" t="str">
            <v>pla1212</v>
          </cell>
          <cell r="C307" t="str">
            <v>2-3.9T 1200-48"DITCHING BUCKET</v>
          </cell>
          <cell r="D307">
            <v>10.384844962500001</v>
          </cell>
          <cell r="E307">
            <v>0</v>
          </cell>
        </row>
        <row r="308">
          <cell r="A308" t="str">
            <v>pla1213</v>
          </cell>
          <cell r="C308" t="str">
            <v>4-6.9 TONNE 225mm (9") BUCKET</v>
          </cell>
          <cell r="D308">
            <v>10.384844962500001</v>
          </cell>
          <cell r="E308">
            <v>0</v>
          </cell>
        </row>
        <row r="309">
          <cell r="A309" t="str">
            <v>pla1214</v>
          </cell>
          <cell r="C309" t="str">
            <v>4-6.9 TONNE 300mm (12") BUCKET</v>
          </cell>
          <cell r="D309">
            <v>10.384844962500001</v>
          </cell>
          <cell r="E309">
            <v>0</v>
          </cell>
        </row>
        <row r="310">
          <cell r="A310" t="str">
            <v>pla1215</v>
          </cell>
          <cell r="C310" t="str">
            <v>4-6.9 TONNE 375mm (15") BUCKET</v>
          </cell>
          <cell r="D310">
            <v>10.384844962500001</v>
          </cell>
          <cell r="E310">
            <v>0</v>
          </cell>
        </row>
        <row r="311">
          <cell r="A311" t="str">
            <v>pla1216</v>
          </cell>
          <cell r="C311" t="str">
            <v>4-6.9 TONNE 450mm (18") BUCKET</v>
          </cell>
          <cell r="D311">
            <v>10.384844962500001</v>
          </cell>
          <cell r="E311">
            <v>0</v>
          </cell>
        </row>
        <row r="312">
          <cell r="A312" t="str">
            <v>pla1217</v>
          </cell>
          <cell r="C312" t="str">
            <v>4-6.9 TONNE 525mm (21") BUCKET</v>
          </cell>
          <cell r="D312">
            <v>10.384844962500001</v>
          </cell>
          <cell r="E312">
            <v>0</v>
          </cell>
        </row>
        <row r="313">
          <cell r="A313" t="str">
            <v>pla1218</v>
          </cell>
          <cell r="C313" t="str">
            <v>4-6.9 TONNE 600mm (24") BUCKET</v>
          </cell>
          <cell r="D313">
            <v>10.384844962500001</v>
          </cell>
          <cell r="E313">
            <v>0</v>
          </cell>
        </row>
        <row r="314">
          <cell r="A314" t="str">
            <v>pla1219</v>
          </cell>
          <cell r="C314" t="str">
            <v>4-6.9 TONNE 750mm (30") BUCKET</v>
          </cell>
          <cell r="D314">
            <v>10.384844962500001</v>
          </cell>
          <cell r="E314">
            <v>0</v>
          </cell>
        </row>
        <row r="315">
          <cell r="A315" t="str">
            <v>pla1220</v>
          </cell>
          <cell r="C315" t="str">
            <v>4-6.9 TONNE 900mm (36") BUCKET</v>
          </cell>
          <cell r="D315">
            <v>10.384844962500001</v>
          </cell>
          <cell r="E315">
            <v>0</v>
          </cell>
        </row>
        <row r="316">
          <cell r="A316" t="str">
            <v>pla1221</v>
          </cell>
          <cell r="C316" t="str">
            <v>4-6.9T 1200-48"DITCHING BUCKET</v>
          </cell>
          <cell r="D316">
            <v>10.384844962500001</v>
          </cell>
          <cell r="E316">
            <v>0</v>
          </cell>
        </row>
        <row r="317">
          <cell r="A317" t="str">
            <v>pla1222</v>
          </cell>
          <cell r="C317" t="str">
            <v>4-6.9T 1500-60"DITCHING BUCKET</v>
          </cell>
          <cell r="D317">
            <v>10.384844962500001</v>
          </cell>
          <cell r="E317">
            <v>0</v>
          </cell>
        </row>
        <row r="318">
          <cell r="A318" t="str">
            <v>pla1223</v>
          </cell>
          <cell r="C318" t="str">
            <v>4-6.9T RIPPER TOOTH</v>
          </cell>
          <cell r="D318">
            <v>10.384844962500001</v>
          </cell>
          <cell r="E318">
            <v>0</v>
          </cell>
        </row>
        <row r="319">
          <cell r="A319" t="str">
            <v>pla1224</v>
          </cell>
          <cell r="C319" t="str">
            <v>6-7.9TONNE 225mm (9") BUCKET</v>
          </cell>
          <cell r="D319">
            <v>15.577267443749999</v>
          </cell>
          <cell r="E319">
            <v>0</v>
          </cell>
        </row>
        <row r="320">
          <cell r="A320" t="str">
            <v>pla1225</v>
          </cell>
          <cell r="C320" t="str">
            <v>6-7.9TONNE 300mm (12") BUCKET</v>
          </cell>
          <cell r="D320">
            <v>15.577267443749999</v>
          </cell>
          <cell r="E320">
            <v>0</v>
          </cell>
        </row>
        <row r="321">
          <cell r="A321" t="str">
            <v>pla1226</v>
          </cell>
          <cell r="C321" t="str">
            <v>6-7.9TONNE 375mm (15") BUCKET</v>
          </cell>
          <cell r="D321">
            <v>15.577267443749999</v>
          </cell>
          <cell r="E321">
            <v>0</v>
          </cell>
        </row>
        <row r="322">
          <cell r="A322" t="str">
            <v>pla1227</v>
          </cell>
          <cell r="C322" t="str">
            <v>6-7.9TONNE 450mm (18") BUCKET</v>
          </cell>
          <cell r="D322">
            <v>15.577267443749999</v>
          </cell>
          <cell r="E322">
            <v>0</v>
          </cell>
        </row>
        <row r="323">
          <cell r="A323" t="str">
            <v>pla1228</v>
          </cell>
          <cell r="C323" t="str">
            <v>6-7.9TONNE 525mm (21") BUCKET</v>
          </cell>
          <cell r="D323">
            <v>15.577267443749999</v>
          </cell>
          <cell r="E323">
            <v>0</v>
          </cell>
        </row>
        <row r="324">
          <cell r="A324" t="str">
            <v>pla1229</v>
          </cell>
          <cell r="C324" t="str">
            <v>6-7.9TONNE 600mm (24") BUCKET</v>
          </cell>
          <cell r="D324">
            <v>15.577267443749999</v>
          </cell>
          <cell r="E324">
            <v>0</v>
          </cell>
        </row>
        <row r="325">
          <cell r="A325" t="str">
            <v>pla1230</v>
          </cell>
          <cell r="C325" t="str">
            <v>6-7.9TONNE 750mm (30") BUCKET</v>
          </cell>
          <cell r="D325">
            <v>15.577267443749999</v>
          </cell>
          <cell r="E325">
            <v>0</v>
          </cell>
        </row>
        <row r="326">
          <cell r="A326" t="str">
            <v>pla1231</v>
          </cell>
          <cell r="C326" t="str">
            <v>6-7.9TONNE 900mm (36") BUCKET</v>
          </cell>
          <cell r="D326">
            <v>15.577267443749999</v>
          </cell>
          <cell r="E326">
            <v>0</v>
          </cell>
        </row>
        <row r="327">
          <cell r="A327" t="str">
            <v>pla1232</v>
          </cell>
          <cell r="C327" t="str">
            <v>6-7.9T 1200mm (48") DITCHING BUCKET</v>
          </cell>
          <cell r="D327">
            <v>15.577267443749999</v>
          </cell>
          <cell r="E327">
            <v>0</v>
          </cell>
        </row>
        <row r="328">
          <cell r="A328" t="str">
            <v>pla1233</v>
          </cell>
          <cell r="C328" t="str">
            <v>6-7.9T 1500mm (60") DITCHING BUCKET</v>
          </cell>
          <cell r="D328">
            <v>15.577267443749999</v>
          </cell>
          <cell r="E328">
            <v>0</v>
          </cell>
        </row>
        <row r="329">
          <cell r="A329" t="str">
            <v>pla1234</v>
          </cell>
          <cell r="C329" t="str">
            <v>6-7.9T 1800mm (72") DITCHING BUCKET</v>
          </cell>
          <cell r="D329">
            <v>15.577267443749999</v>
          </cell>
          <cell r="E329">
            <v>0</v>
          </cell>
        </row>
        <row r="330">
          <cell r="A330" t="str">
            <v>pla1235</v>
          </cell>
          <cell r="C330" t="str">
            <v>EXCAVATOR Q/RELEASE COUPLING</v>
          </cell>
          <cell r="D330">
            <v>20.769689925000002</v>
          </cell>
          <cell r="E330">
            <v>0</v>
          </cell>
        </row>
        <row r="331">
          <cell r="A331" t="str">
            <v>pla1236</v>
          </cell>
          <cell r="C331" t="str">
            <v>CRADLE FOR BREAKER ATTACHMENT</v>
          </cell>
          <cell r="D331">
            <v>10.384844962500001</v>
          </cell>
          <cell r="E331">
            <v>0</v>
          </cell>
        </row>
        <row r="332">
          <cell r="A332" t="str">
            <v>pla1237</v>
          </cell>
          <cell r="C332" t="str">
            <v>BREAKER BUSH &amp; PIN KIT</v>
          </cell>
          <cell r="D332">
            <v>5.1924224812500004</v>
          </cell>
          <cell r="E332">
            <v>0</v>
          </cell>
        </row>
        <row r="333">
          <cell r="A333" t="str">
            <v>pla1238</v>
          </cell>
          <cell r="C333" t="str">
            <v>30 CU FT REHANDLING SHOVEL</v>
          </cell>
          <cell r="D333">
            <v>21.670519556249999</v>
          </cell>
          <cell r="E333">
            <v>0</v>
          </cell>
        </row>
        <row r="334">
          <cell r="A334" t="str">
            <v>pla1239</v>
          </cell>
          <cell r="C334" t="str">
            <v>30CU FT REHANDLING SHOVEL</v>
          </cell>
          <cell r="D334">
            <v>21.670519556249999</v>
          </cell>
          <cell r="E334">
            <v>0</v>
          </cell>
        </row>
        <row r="335">
          <cell r="A335" t="str">
            <v>pla1240</v>
          </cell>
          <cell r="C335" t="str">
            <v>1 CU.M 2290 WIDE CAT BUCKET</v>
          </cell>
          <cell r="D335">
            <v>21.670519556249999</v>
          </cell>
          <cell r="E335">
            <v>0</v>
          </cell>
        </row>
        <row r="336">
          <cell r="A336" t="str">
            <v>pla1241</v>
          </cell>
          <cell r="C336" t="str">
            <v>CASE 1840 4 IN 1 BUCKET</v>
          </cell>
          <cell r="D336">
            <v>19.899225337499999</v>
          </cell>
          <cell r="E336">
            <v>0</v>
          </cell>
        </row>
        <row r="337">
          <cell r="A337" t="str">
            <v>pla1242</v>
          </cell>
          <cell r="C337" t="str">
            <v>44 CU FT REHANDLING SHOVEL</v>
          </cell>
          <cell r="D337">
            <v>21.670519556249999</v>
          </cell>
          <cell r="E337">
            <v>0</v>
          </cell>
        </row>
        <row r="338">
          <cell r="A338" t="str">
            <v>pla1243</v>
          </cell>
          <cell r="C338" t="str">
            <v>7'-6" G.P. MANITOU BUCKET</v>
          </cell>
          <cell r="D338">
            <v>21.670519556249999</v>
          </cell>
          <cell r="E338">
            <v>0</v>
          </cell>
        </row>
        <row r="339">
          <cell r="A339" t="str">
            <v>pla1244</v>
          </cell>
          <cell r="C339" t="str">
            <v>44 CU FT REHANDLING SHOVEL</v>
          </cell>
          <cell r="D339">
            <v>21.670519556249999</v>
          </cell>
          <cell r="E339">
            <v>0</v>
          </cell>
        </row>
        <row r="340">
          <cell r="A340" t="str">
            <v>pla1245</v>
          </cell>
          <cell r="C340" t="str">
            <v>NARROW NON-STANDARD FRONT BUCKET</v>
          </cell>
          <cell r="D340">
            <v>51.9242248125</v>
          </cell>
          <cell r="E340">
            <v>0</v>
          </cell>
        </row>
        <row r="341">
          <cell r="A341" t="str">
            <v>pla1246</v>
          </cell>
          <cell r="C341" t="str">
            <v>7'- 6" G.P. MANITOU BUCKET</v>
          </cell>
          <cell r="D341">
            <v>21.670519556249999</v>
          </cell>
          <cell r="E341">
            <v>0</v>
          </cell>
        </row>
        <row r="342">
          <cell r="A342" t="str">
            <v>pla1247</v>
          </cell>
          <cell r="C342" t="str">
            <v>BOBCAT STANDARD 62" BUCKET</v>
          </cell>
          <cell r="D342">
            <v>4.5446348812499995</v>
          </cell>
          <cell r="E342">
            <v>0</v>
          </cell>
        </row>
        <row r="343">
          <cell r="A343" t="str">
            <v>bbus108</v>
          </cell>
          <cell r="C343" t="str">
            <v>Air Conditioning Unit - Static</v>
          </cell>
          <cell r="D343">
            <v>15</v>
          </cell>
          <cell r="E343">
            <v>0</v>
          </cell>
        </row>
        <row r="344">
          <cell r="A344" t="str">
            <v>bbus109</v>
          </cell>
          <cell r="C344" t="str">
            <v>Air Reciever - Workshops</v>
          </cell>
          <cell r="D344">
            <v>0</v>
          </cell>
          <cell r="E344">
            <v>0</v>
          </cell>
        </row>
        <row r="345">
          <cell r="A345" t="str">
            <v>bbus110</v>
          </cell>
          <cell r="C345" t="str">
            <v>Camcorder - Digital</v>
          </cell>
          <cell r="D345">
            <v>10</v>
          </cell>
          <cell r="E345">
            <v>0</v>
          </cell>
        </row>
        <row r="346">
          <cell r="A346" t="str">
            <v>bbus111</v>
          </cell>
          <cell r="C346" t="str">
            <v>Camera - Digital</v>
          </cell>
          <cell r="D346">
            <v>4</v>
          </cell>
          <cell r="E346">
            <v>0</v>
          </cell>
        </row>
        <row r="347">
          <cell r="A347" t="str">
            <v>bbus112</v>
          </cell>
          <cell r="C347" t="str">
            <v>Camera c/w Waterproof Case</v>
          </cell>
          <cell r="D347">
            <v>4</v>
          </cell>
          <cell r="E347">
            <v>0</v>
          </cell>
        </row>
        <row r="348">
          <cell r="A348" t="str">
            <v>bbus113</v>
          </cell>
          <cell r="C348" t="str">
            <v>CLARE TESTER</v>
          </cell>
          <cell r="D348">
            <v>10</v>
          </cell>
          <cell r="E348">
            <v>0</v>
          </cell>
        </row>
        <row r="349">
          <cell r="A349" t="str">
            <v>bbus114</v>
          </cell>
          <cell r="C349" t="str">
            <v>Clare Tester - Workshops</v>
          </cell>
          <cell r="D349">
            <v>10</v>
          </cell>
          <cell r="E349">
            <v>0</v>
          </cell>
        </row>
        <row r="350">
          <cell r="A350" t="str">
            <v>bbus115</v>
          </cell>
          <cell r="C350" t="str">
            <v>Consumable Parts</v>
          </cell>
          <cell r="D350">
            <v>0</v>
          </cell>
          <cell r="E350">
            <v>0</v>
          </cell>
        </row>
        <row r="351">
          <cell r="A351" t="str">
            <v>bbus116</v>
          </cell>
          <cell r="C351" t="str">
            <v>Engine Crane - Workshops</v>
          </cell>
          <cell r="D351">
            <v>0</v>
          </cell>
          <cell r="E351">
            <v>0</v>
          </cell>
        </row>
        <row r="352">
          <cell r="A352" t="str">
            <v>bbus117</v>
          </cell>
          <cell r="C352" t="str">
            <v>Filling Equipment</v>
          </cell>
          <cell r="D352">
            <v>80</v>
          </cell>
          <cell r="E352">
            <v>0</v>
          </cell>
        </row>
        <row r="353">
          <cell r="A353" t="str">
            <v>bbus118</v>
          </cell>
          <cell r="C353" t="str">
            <v>Generator 275Kva</v>
          </cell>
          <cell r="D353">
            <v>260</v>
          </cell>
          <cell r="E353">
            <v>814.46399999999994</v>
          </cell>
        </row>
        <row r="354">
          <cell r="A354" t="str">
            <v>bbus119</v>
          </cell>
          <cell r="C354" t="str">
            <v>Jacking Beam - Workshops</v>
          </cell>
          <cell r="D354">
            <v>0</v>
          </cell>
          <cell r="E354">
            <v>0</v>
          </cell>
        </row>
        <row r="355">
          <cell r="A355" t="str">
            <v>bbus120</v>
          </cell>
          <cell r="C355" t="str">
            <v>Pedestrian Scrubber Dryer</v>
          </cell>
          <cell r="D355">
            <v>40</v>
          </cell>
          <cell r="E355">
            <v>0</v>
          </cell>
        </row>
        <row r="356">
          <cell r="A356" t="str">
            <v>bbus121</v>
          </cell>
          <cell r="C356" t="str">
            <v>Sat Nav - Navman 310</v>
          </cell>
          <cell r="D356">
            <v>3</v>
          </cell>
          <cell r="E356">
            <v>0</v>
          </cell>
        </row>
        <row r="357">
          <cell r="A357" t="str">
            <v>bbus122</v>
          </cell>
          <cell r="C357" t="str">
            <v>Sat Nav - Tom Tom Go 300</v>
          </cell>
          <cell r="D357">
            <v>3</v>
          </cell>
          <cell r="E357">
            <v>0</v>
          </cell>
        </row>
        <row r="358">
          <cell r="A358" t="str">
            <v>bbus123</v>
          </cell>
          <cell r="C358" t="str">
            <v>Sat Nav - Tom Tom Go 500</v>
          </cell>
          <cell r="D358">
            <v>3</v>
          </cell>
          <cell r="E358">
            <v>0</v>
          </cell>
        </row>
        <row r="359">
          <cell r="A359" t="str">
            <v>bbus124</v>
          </cell>
          <cell r="C359" t="str">
            <v>Sat Nav - Tom Tom Go 510</v>
          </cell>
          <cell r="D359">
            <v>3</v>
          </cell>
          <cell r="E359">
            <v>0</v>
          </cell>
        </row>
        <row r="360">
          <cell r="A360" t="str">
            <v>bbus125</v>
          </cell>
          <cell r="C360" t="str">
            <v>Sat Nav - Tom Tom One</v>
          </cell>
          <cell r="D360">
            <v>3</v>
          </cell>
          <cell r="E360">
            <v>0</v>
          </cell>
        </row>
        <row r="361">
          <cell r="A361" t="str">
            <v>bbus126</v>
          </cell>
          <cell r="C361" t="str">
            <v>Security Cctv System</v>
          </cell>
          <cell r="D361">
            <v>153</v>
          </cell>
          <cell r="E361">
            <v>0</v>
          </cell>
        </row>
        <row r="362">
          <cell r="A362" t="str">
            <v>bbus127</v>
          </cell>
          <cell r="C362" t="str">
            <v>Space Heater - Workshops</v>
          </cell>
          <cell r="D362">
            <v>15</v>
          </cell>
          <cell r="E362">
            <v>0</v>
          </cell>
        </row>
        <row r="363">
          <cell r="A363" t="str">
            <v>bbus128</v>
          </cell>
          <cell r="C363" t="str">
            <v>Transmision Jack - Workshops</v>
          </cell>
          <cell r="D363">
            <v>0</v>
          </cell>
          <cell r="E363">
            <v>0</v>
          </cell>
        </row>
        <row r="364">
          <cell r="A364" t="str">
            <v>bbus129</v>
          </cell>
          <cell r="C364" t="str">
            <v>Trolley Jack - Workshops</v>
          </cell>
          <cell r="D364">
            <v>0</v>
          </cell>
          <cell r="E364">
            <v>0</v>
          </cell>
        </row>
        <row r="365">
          <cell r="A365" t="str">
            <v>bbus130</v>
          </cell>
          <cell r="C365" t="str">
            <v>Tv/Video Unit</v>
          </cell>
          <cell r="D365">
            <v>3</v>
          </cell>
          <cell r="E365">
            <v>0</v>
          </cell>
        </row>
        <row r="366">
          <cell r="A366" t="str">
            <v>bbus131</v>
          </cell>
          <cell r="C366" t="str">
            <v>Vehicle Ramp - Workshops</v>
          </cell>
          <cell r="D366">
            <v>0</v>
          </cell>
          <cell r="E366">
            <v>0</v>
          </cell>
        </row>
        <row r="367">
          <cell r="A367" t="str">
            <v>bbus132</v>
          </cell>
          <cell r="C367" t="str">
            <v>Wheel Trolley - Workshops</v>
          </cell>
          <cell r="D367">
            <v>0</v>
          </cell>
          <cell r="E367">
            <v>0</v>
          </cell>
        </row>
        <row r="368">
          <cell r="A368" t="str">
            <v>bbus133</v>
          </cell>
          <cell r="C368" t="str">
            <v>Workshop Prefabricated</v>
          </cell>
          <cell r="D368">
            <v>51</v>
          </cell>
          <cell r="E368">
            <v>0</v>
          </cell>
        </row>
        <row r="369">
          <cell r="A369" t="str">
            <v>bbus134</v>
          </cell>
          <cell r="C369" t="str">
            <v>Caterpillar Control Box</v>
          </cell>
          <cell r="D369">
            <v>41</v>
          </cell>
          <cell r="E369">
            <v>0</v>
          </cell>
        </row>
        <row r="370">
          <cell r="A370" t="str">
            <v>bbus135</v>
          </cell>
          <cell r="C370" t="str">
            <v>Auto Drain Bottle</v>
          </cell>
          <cell r="D370">
            <v>50</v>
          </cell>
          <cell r="E370">
            <v>0</v>
          </cell>
        </row>
        <row r="371">
          <cell r="A371" t="str">
            <v>bbus136</v>
          </cell>
          <cell r="C371" t="str">
            <v>Cable Machine Tescorp</v>
          </cell>
          <cell r="D371" t="str">
            <v>POA</v>
          </cell>
          <cell r="E371">
            <v>0</v>
          </cell>
        </row>
        <row r="372">
          <cell r="A372" t="str">
            <v>bbus137</v>
          </cell>
          <cell r="C372" t="str">
            <v>Cable Oil Leak Locators</v>
          </cell>
          <cell r="D372">
            <v>15</v>
          </cell>
          <cell r="E372">
            <v>0</v>
          </cell>
        </row>
        <row r="373">
          <cell r="A373" t="str">
            <v>bbus138</v>
          </cell>
          <cell r="C373" t="str">
            <v>Cable Pulling Machine BB</v>
          </cell>
          <cell r="D373" t="str">
            <v>POA</v>
          </cell>
          <cell r="E373">
            <v>0</v>
          </cell>
        </row>
        <row r="374">
          <cell r="A374" t="str">
            <v>bbus139</v>
          </cell>
          <cell r="C374" t="str">
            <v>Container 20' C/W Tank Farm</v>
          </cell>
          <cell r="D374">
            <v>600</v>
          </cell>
          <cell r="E374">
            <v>0</v>
          </cell>
        </row>
        <row r="375">
          <cell r="A375" t="str">
            <v>bbus140</v>
          </cell>
          <cell r="C375" t="str">
            <v>Container C/W Static Processing Units</v>
          </cell>
          <cell r="D375">
            <v>350</v>
          </cell>
          <cell r="E375">
            <v>0</v>
          </cell>
        </row>
        <row r="376">
          <cell r="A376" t="str">
            <v>bbus141</v>
          </cell>
          <cell r="C376" t="str">
            <v>HF Current Transformer</v>
          </cell>
          <cell r="D376">
            <v>23</v>
          </cell>
          <cell r="E376">
            <v>0</v>
          </cell>
        </row>
        <row r="377">
          <cell r="A377" t="str">
            <v>bbus142</v>
          </cell>
          <cell r="C377" t="str">
            <v>Impregnation Bottle</v>
          </cell>
          <cell r="D377">
            <v>10</v>
          </cell>
          <cell r="E377">
            <v>0</v>
          </cell>
        </row>
        <row r="378">
          <cell r="A378" t="str">
            <v>bbus143</v>
          </cell>
          <cell r="C378" t="str">
            <v>Oil Dielectric Test Kits</v>
          </cell>
          <cell r="D378">
            <v>40</v>
          </cell>
          <cell r="E378">
            <v>0</v>
          </cell>
        </row>
        <row r="379">
          <cell r="A379" t="str">
            <v>bbus144</v>
          </cell>
          <cell r="C379" t="str">
            <v>Oil Pump</v>
          </cell>
          <cell r="D379">
            <v>5</v>
          </cell>
          <cell r="E379">
            <v>0</v>
          </cell>
        </row>
        <row r="380">
          <cell r="A380" t="str">
            <v>bbus145</v>
          </cell>
          <cell r="C380" t="str">
            <v>Oil Test Pressure Gauge</v>
          </cell>
          <cell r="D380">
            <v>5</v>
          </cell>
          <cell r="E380">
            <v>0</v>
          </cell>
        </row>
        <row r="381">
          <cell r="A381" t="str">
            <v>bbus146</v>
          </cell>
          <cell r="C381" t="str">
            <v>Oil Transfer Pump</v>
          </cell>
          <cell r="D381">
            <v>10</v>
          </cell>
          <cell r="E381">
            <v>0</v>
          </cell>
        </row>
        <row r="382">
          <cell r="A382" t="str">
            <v>bbus147</v>
          </cell>
          <cell r="C382" t="str">
            <v>Pall Filters</v>
          </cell>
          <cell r="D382">
            <v>10</v>
          </cell>
          <cell r="E382">
            <v>0</v>
          </cell>
        </row>
        <row r="383">
          <cell r="A383" t="str">
            <v>bbus148</v>
          </cell>
          <cell r="C383" t="str">
            <v>Partical Counter</v>
          </cell>
          <cell r="D383">
            <v>110</v>
          </cell>
          <cell r="E383">
            <v>0</v>
          </cell>
        </row>
        <row r="384">
          <cell r="A384" t="str">
            <v>bbus149</v>
          </cell>
          <cell r="C384" t="str">
            <v>Portable Impregnation Bottle</v>
          </cell>
          <cell r="D384">
            <v>85</v>
          </cell>
          <cell r="E384">
            <v>0</v>
          </cell>
        </row>
        <row r="385">
          <cell r="A385" t="str">
            <v>bbus150</v>
          </cell>
          <cell r="C385" t="str">
            <v>Pressure Tank Pallet</v>
          </cell>
          <cell r="D385">
            <v>100</v>
          </cell>
          <cell r="E385">
            <v>0</v>
          </cell>
        </row>
        <row r="386">
          <cell r="A386" t="str">
            <v>bbus151</v>
          </cell>
          <cell r="C386" t="str">
            <v>RGP Cell</v>
          </cell>
          <cell r="D386">
            <v>40</v>
          </cell>
          <cell r="E386">
            <v>0</v>
          </cell>
        </row>
        <row r="387">
          <cell r="A387" t="str">
            <v>bbus152</v>
          </cell>
          <cell r="C387" t="str">
            <v>Vac Pump</v>
          </cell>
          <cell r="D387">
            <v>20</v>
          </cell>
          <cell r="E387">
            <v>0</v>
          </cell>
        </row>
        <row r="388">
          <cell r="A388" t="str">
            <v>bbus153</v>
          </cell>
          <cell r="C388" t="str">
            <v>Vacuum Pump</v>
          </cell>
          <cell r="D388">
            <v>20</v>
          </cell>
          <cell r="E388">
            <v>0</v>
          </cell>
        </row>
        <row r="389">
          <cell r="A389" t="str">
            <v>bbus154</v>
          </cell>
          <cell r="C389" t="str">
            <v>Arc Fusion Splicer</v>
          </cell>
          <cell r="D389">
            <v>70</v>
          </cell>
          <cell r="E389">
            <v>0</v>
          </cell>
        </row>
        <row r="390">
          <cell r="A390" t="str">
            <v>bbus155</v>
          </cell>
          <cell r="C390" t="str">
            <v>Cable Fault Locating Set</v>
          </cell>
          <cell r="D390">
            <v>235</v>
          </cell>
          <cell r="E390">
            <v>0</v>
          </cell>
        </row>
        <row r="391">
          <cell r="A391" t="str">
            <v>bbus156</v>
          </cell>
          <cell r="C391" t="str">
            <v>Chauvin Arnoux Earth Megger</v>
          </cell>
          <cell r="D391">
            <v>10</v>
          </cell>
          <cell r="E391">
            <v>0</v>
          </cell>
        </row>
        <row r="392">
          <cell r="A392" t="str">
            <v>bbus157</v>
          </cell>
          <cell r="C392" t="str">
            <v>Code Of Practice</v>
          </cell>
          <cell r="D392">
            <v>95</v>
          </cell>
          <cell r="E392">
            <v>0</v>
          </cell>
        </row>
        <row r="393">
          <cell r="A393" t="str">
            <v>bbus158</v>
          </cell>
          <cell r="C393" t="str">
            <v>Container C/W Motorised Rollers</v>
          </cell>
          <cell r="D393">
            <v>1630</v>
          </cell>
          <cell r="E393">
            <v>0</v>
          </cell>
        </row>
        <row r="394">
          <cell r="A394" t="str">
            <v>bbus159</v>
          </cell>
          <cell r="C394" t="str">
            <v>Heating Controller</v>
          </cell>
          <cell r="D394">
            <v>25</v>
          </cell>
          <cell r="E394">
            <v>0</v>
          </cell>
        </row>
        <row r="395">
          <cell r="A395" t="str">
            <v>bbus160</v>
          </cell>
          <cell r="C395" t="str">
            <v>Heating Controller Sleeve</v>
          </cell>
          <cell r="D395">
            <v>10</v>
          </cell>
          <cell r="E395">
            <v>0</v>
          </cell>
        </row>
        <row r="396">
          <cell r="A396" t="str">
            <v>bbus161</v>
          </cell>
          <cell r="C396" t="str">
            <v>Moulding Tool</v>
          </cell>
          <cell r="D396">
            <v>10</v>
          </cell>
          <cell r="E396">
            <v>0</v>
          </cell>
        </row>
        <row r="397">
          <cell r="A397" t="str">
            <v>bbus162</v>
          </cell>
          <cell r="C397" t="str">
            <v>Pfisterer Kits</v>
          </cell>
          <cell r="D397">
            <v>40</v>
          </cell>
          <cell r="E397">
            <v>0</v>
          </cell>
        </row>
        <row r="398">
          <cell r="A398" t="str">
            <v>bbus163</v>
          </cell>
          <cell r="C398" t="str">
            <v>Protecta-Line Hydraulic Pump</v>
          </cell>
          <cell r="D398">
            <v>50</v>
          </cell>
          <cell r="E398">
            <v>0</v>
          </cell>
        </row>
        <row r="399">
          <cell r="A399" t="str">
            <v>bbus164</v>
          </cell>
          <cell r="C399" t="str">
            <v>Punch Electric Ogura</v>
          </cell>
          <cell r="D399">
            <v>16</v>
          </cell>
          <cell r="E399">
            <v>0</v>
          </cell>
        </row>
        <row r="400">
          <cell r="A400" t="str">
            <v>bbus165</v>
          </cell>
          <cell r="C400" t="str">
            <v>Punch Hydraulic</v>
          </cell>
          <cell r="D400">
            <v>16</v>
          </cell>
          <cell r="E400">
            <v>0</v>
          </cell>
        </row>
        <row r="401">
          <cell r="A401" t="str">
            <v>bbus166</v>
          </cell>
          <cell r="C401" t="str">
            <v>Spike Gun</v>
          </cell>
          <cell r="D401">
            <v>35</v>
          </cell>
          <cell r="E401">
            <v>0</v>
          </cell>
        </row>
        <row r="402">
          <cell r="A402" t="str">
            <v>bbus167</v>
          </cell>
          <cell r="C402" t="str">
            <v>Stop Joint Spanner</v>
          </cell>
          <cell r="D402">
            <v>10</v>
          </cell>
          <cell r="E402">
            <v>0</v>
          </cell>
        </row>
        <row r="403">
          <cell r="A403" t="str">
            <v>bbus168</v>
          </cell>
          <cell r="C403" t="str">
            <v>Stress Cone Tool</v>
          </cell>
          <cell r="D403">
            <v>35</v>
          </cell>
          <cell r="E403">
            <v>0</v>
          </cell>
        </row>
        <row r="404">
          <cell r="A404" t="str">
            <v>bbus169</v>
          </cell>
          <cell r="C404" t="str">
            <v>Stripping Tool</v>
          </cell>
          <cell r="D404">
            <v>30</v>
          </cell>
          <cell r="E404">
            <v>0</v>
          </cell>
        </row>
        <row r="405">
          <cell r="A405" t="str">
            <v>bbus170</v>
          </cell>
          <cell r="C405" t="str">
            <v>Stripping Tool - ABB</v>
          </cell>
          <cell r="D405">
            <v>150</v>
          </cell>
          <cell r="E405">
            <v>0</v>
          </cell>
        </row>
        <row r="406">
          <cell r="A406" t="str">
            <v>bbus171</v>
          </cell>
          <cell r="C406" t="str">
            <v>Stripping Tool - Bonded Screen Removal Tool</v>
          </cell>
          <cell r="D406">
            <v>25</v>
          </cell>
          <cell r="E406">
            <v>0</v>
          </cell>
        </row>
        <row r="407">
          <cell r="A407" t="str">
            <v>bbus172</v>
          </cell>
          <cell r="C407" t="str">
            <v>Stripping Tool - Robert Roux (No.1)</v>
          </cell>
          <cell r="D407">
            <v>50</v>
          </cell>
          <cell r="E407">
            <v>0</v>
          </cell>
        </row>
        <row r="408">
          <cell r="A408" t="str">
            <v>bbus173</v>
          </cell>
          <cell r="C408" t="str">
            <v>Stripping Tool - Robert Roux (No.2)</v>
          </cell>
          <cell r="D408">
            <v>50</v>
          </cell>
          <cell r="E408">
            <v>0</v>
          </cell>
        </row>
        <row r="409">
          <cell r="A409" t="str">
            <v>bbus174</v>
          </cell>
          <cell r="C409" t="str">
            <v>Stripping Tool - Robert Roux (No.3)</v>
          </cell>
          <cell r="D409">
            <v>50</v>
          </cell>
          <cell r="E409">
            <v>0</v>
          </cell>
        </row>
        <row r="410">
          <cell r="A410" t="str">
            <v>bbus175</v>
          </cell>
          <cell r="C410" t="str">
            <v>Stripping Tool - Robert Roux (No.4)</v>
          </cell>
          <cell r="D410">
            <v>50</v>
          </cell>
          <cell r="E410">
            <v>0</v>
          </cell>
        </row>
        <row r="411">
          <cell r="A411" t="str">
            <v>bbus176</v>
          </cell>
          <cell r="C411" t="str">
            <v>Stripping Tool - XLPE</v>
          </cell>
          <cell r="D411">
            <v>50</v>
          </cell>
          <cell r="E411">
            <v>0</v>
          </cell>
        </row>
        <row r="412">
          <cell r="A412" t="str">
            <v>bbus177</v>
          </cell>
          <cell r="C412" t="str">
            <v>Stripping Tool - XLPE Cable Shaver</v>
          </cell>
          <cell r="D412">
            <v>10</v>
          </cell>
          <cell r="E412">
            <v>0</v>
          </cell>
        </row>
        <row r="413">
          <cell r="A413" t="str">
            <v>bbus178</v>
          </cell>
          <cell r="C413" t="str">
            <v>Stripping Tool - XLPE Cable Stripper</v>
          </cell>
          <cell r="D413">
            <v>10</v>
          </cell>
          <cell r="E413">
            <v>0</v>
          </cell>
        </row>
        <row r="414">
          <cell r="A414" t="str">
            <v>bbus179</v>
          </cell>
          <cell r="C414" t="str">
            <v>Thermocouple Calibrator</v>
          </cell>
          <cell r="D414">
            <v>70</v>
          </cell>
          <cell r="E414">
            <v>0</v>
          </cell>
        </row>
        <row r="415">
          <cell r="A415" t="str">
            <v>bbus180</v>
          </cell>
          <cell r="C415" t="str">
            <v>Valve Sealant Hydraulic Pump Unit</v>
          </cell>
          <cell r="D415">
            <v>75</v>
          </cell>
          <cell r="E415">
            <v>0</v>
          </cell>
        </row>
        <row r="416">
          <cell r="A416" t="str">
            <v>pla0224</v>
          </cell>
          <cell r="C416" t="str">
            <v>CYLINDER VACUUM CLEANER DRY PICK UP 240V</v>
          </cell>
          <cell r="D416">
            <v>9.1941887812500003</v>
          </cell>
          <cell r="E416">
            <v>0</v>
          </cell>
        </row>
        <row r="417">
          <cell r="A417" t="str">
            <v>pla0225</v>
          </cell>
          <cell r="C417" t="str">
            <v>CYLINDER VACUUM CLEANER DRY PICK UP 110V</v>
          </cell>
          <cell r="D417">
            <v>9.1941887812500003</v>
          </cell>
          <cell r="E417">
            <v>0</v>
          </cell>
        </row>
        <row r="418">
          <cell r="A418" t="str">
            <v>pla0226</v>
          </cell>
          <cell r="C418" t="str">
            <v>BACK PACK VACUUM DRY PICK UP</v>
          </cell>
          <cell r="D418">
            <v>21.65407303125</v>
          </cell>
          <cell r="E418">
            <v>0</v>
          </cell>
        </row>
        <row r="419">
          <cell r="A419" t="str">
            <v>pla0227</v>
          </cell>
          <cell r="C419" t="str">
            <v>UPRIGHT VACUUM CLEANER DRY PICK UP 240V</v>
          </cell>
          <cell r="D419">
            <v>14.469543</v>
          </cell>
          <cell r="E419">
            <v>0</v>
          </cell>
        </row>
        <row r="420">
          <cell r="A420" t="str">
            <v>pla0228</v>
          </cell>
          <cell r="C420" t="str">
            <v>UPRIGHT VACUUM CLEANER DRY PICK UP 110V</v>
          </cell>
          <cell r="D420">
            <v>14.469543</v>
          </cell>
          <cell r="E420">
            <v>0</v>
          </cell>
        </row>
        <row r="421">
          <cell r="A421" t="str">
            <v>pla0229</v>
          </cell>
          <cell r="C421" t="str">
            <v>H/D UPRIGHT VACUUM CLEANER DRY PICK UP 240V</v>
          </cell>
          <cell r="D421">
            <v>22.91010975</v>
          </cell>
          <cell r="E421">
            <v>0</v>
          </cell>
        </row>
        <row r="422">
          <cell r="A422" t="str">
            <v>pla0230</v>
          </cell>
          <cell r="C422" t="str">
            <v>H/D UPRIGHT VACUUM CLEANER DRY PICK UP 110V</v>
          </cell>
          <cell r="D422">
            <v>22.91010975</v>
          </cell>
          <cell r="E422">
            <v>0</v>
          </cell>
        </row>
        <row r="423">
          <cell r="A423" t="str">
            <v>pla0231</v>
          </cell>
          <cell r="C423" t="str">
            <v>WET/DRY SINGLE MOTOR VACUUM 240V</v>
          </cell>
          <cell r="D423">
            <v>9.7970864062499992</v>
          </cell>
          <cell r="E423">
            <v>0</v>
          </cell>
        </row>
        <row r="424">
          <cell r="A424" t="str">
            <v>pla0232</v>
          </cell>
          <cell r="C424" t="str">
            <v>WET/DRY SINGLE MOTOR VACUUM 110V</v>
          </cell>
          <cell r="D424">
            <v>9.7970864062499992</v>
          </cell>
          <cell r="E424">
            <v>0</v>
          </cell>
        </row>
        <row r="425">
          <cell r="A425" t="str">
            <v>pla0233</v>
          </cell>
          <cell r="C425" t="str">
            <v>SINGLE MOTOR VACUUM DRY PICK UP 240V</v>
          </cell>
          <cell r="D425">
            <v>9.7970864062499992</v>
          </cell>
          <cell r="E425">
            <v>0</v>
          </cell>
        </row>
        <row r="426">
          <cell r="A426" t="str">
            <v>pla0234</v>
          </cell>
          <cell r="C426" t="str">
            <v>SINLGE MOTOR VACUUM DRY PICK UP 100V</v>
          </cell>
          <cell r="D426">
            <v>9.7970864062499992</v>
          </cell>
          <cell r="E426">
            <v>0</v>
          </cell>
        </row>
        <row r="427">
          <cell r="A427" t="str">
            <v>pla0235</v>
          </cell>
          <cell r="C427" t="str">
            <v>WET/DRY TWIN MOTOR VACUUM 240V</v>
          </cell>
          <cell r="D427">
            <v>17.484031125000001</v>
          </cell>
          <cell r="E427">
            <v>0</v>
          </cell>
        </row>
        <row r="428">
          <cell r="A428" t="str">
            <v>pla0236</v>
          </cell>
          <cell r="C428" t="str">
            <v>WET/DRY TWIN MOTOR VACUUM 110V</v>
          </cell>
          <cell r="D428">
            <v>17.484031125000001</v>
          </cell>
          <cell r="E428">
            <v>0</v>
          </cell>
        </row>
        <row r="429">
          <cell r="A429" t="str">
            <v>pla0237</v>
          </cell>
          <cell r="C429" t="str">
            <v>TWIN MOTOR VACUUM DRY PICK UP 240V</v>
          </cell>
          <cell r="D429">
            <v>17.484031125000001</v>
          </cell>
          <cell r="E429">
            <v>0</v>
          </cell>
        </row>
        <row r="430">
          <cell r="A430" t="str">
            <v>pla0238</v>
          </cell>
          <cell r="C430" t="str">
            <v>TWIN MOTOR VACUUM DRY PICK UP 110V</v>
          </cell>
          <cell r="D430">
            <v>17.484031125000001</v>
          </cell>
          <cell r="E430">
            <v>0</v>
          </cell>
        </row>
        <row r="431">
          <cell r="A431" t="str">
            <v>pla0239</v>
          </cell>
          <cell r="C431" t="str">
            <v>WET/DRY TRIPLE MOTOR VACUUM 240V</v>
          </cell>
          <cell r="D431">
            <v>22.106246250000002</v>
          </cell>
          <cell r="E431">
            <v>0</v>
          </cell>
        </row>
        <row r="432">
          <cell r="A432" t="str">
            <v>pla0240</v>
          </cell>
          <cell r="C432" t="str">
            <v>WET/DRY TRIPLE MOTOR VACUUM 110V</v>
          </cell>
          <cell r="D432">
            <v>22.106246250000002</v>
          </cell>
          <cell r="E432">
            <v>0</v>
          </cell>
        </row>
        <row r="433">
          <cell r="A433" t="str">
            <v>pla0241</v>
          </cell>
          <cell r="C433" t="str">
            <v>WET/DRY TRIPLE MOTOR VAC 3 PHASE</v>
          </cell>
          <cell r="D433">
            <v>46.222151250000003</v>
          </cell>
          <cell r="E433">
            <v>0</v>
          </cell>
        </row>
        <row r="434">
          <cell r="A434" t="str">
            <v>pla0242</v>
          </cell>
          <cell r="C434" t="str">
            <v>TRIPLE MOTOR VACUUM DRY PICK UP 240V</v>
          </cell>
          <cell r="D434">
            <v>22.106246250000002</v>
          </cell>
          <cell r="E434">
            <v>0</v>
          </cell>
        </row>
        <row r="435">
          <cell r="A435" t="str">
            <v>pla0243</v>
          </cell>
          <cell r="C435" t="str">
            <v>TRIPLE MOTOR VACUUM DRY PICK UP 110V</v>
          </cell>
          <cell r="D435">
            <v>22.106246250000002</v>
          </cell>
          <cell r="E435">
            <v>0</v>
          </cell>
        </row>
        <row r="436">
          <cell r="A436" t="str">
            <v>pla0244</v>
          </cell>
          <cell r="C436" t="str">
            <v>TRIPLE MOTOR VACUUM DRY PICK UP 3 PHASE</v>
          </cell>
          <cell r="D436">
            <v>46.222151250000003</v>
          </cell>
          <cell r="E436">
            <v>0</v>
          </cell>
        </row>
        <row r="437">
          <cell r="A437" t="str">
            <v>pla0245</v>
          </cell>
          <cell r="C437" t="str">
            <v>FLOOR POLISHER 240V 450 WATT</v>
          </cell>
          <cell r="D437">
            <v>36.595885837499992</v>
          </cell>
          <cell r="E437">
            <v>0</v>
          </cell>
        </row>
        <row r="438">
          <cell r="A438" t="str">
            <v>pla0246</v>
          </cell>
          <cell r="C438" t="str">
            <v>FLOOR POLISHER 240V 1000 WATT</v>
          </cell>
          <cell r="D438">
            <v>36.595885837499992</v>
          </cell>
          <cell r="E438">
            <v>0</v>
          </cell>
        </row>
        <row r="439">
          <cell r="A439" t="str">
            <v>pla0247</v>
          </cell>
          <cell r="C439" t="str">
            <v>FLOOR POLISHER 240V 1500 WATT</v>
          </cell>
          <cell r="D439">
            <v>36.595885837499992</v>
          </cell>
          <cell r="E439">
            <v>0</v>
          </cell>
        </row>
        <row r="440">
          <cell r="A440" t="str">
            <v>pla0248</v>
          </cell>
          <cell r="C440" t="str">
            <v>FLOOR POLISHER 240V 2000 WATT</v>
          </cell>
          <cell r="D440">
            <v>36.595885837499992</v>
          </cell>
          <cell r="E440">
            <v>0</v>
          </cell>
        </row>
        <row r="441">
          <cell r="A441" t="str">
            <v>pla0249</v>
          </cell>
          <cell r="C441" t="str">
            <v>CARPET CLEANER 240V</v>
          </cell>
          <cell r="D441">
            <v>15.46432408125</v>
          </cell>
          <cell r="E441">
            <v>0</v>
          </cell>
        </row>
        <row r="442">
          <cell r="A442" t="str">
            <v>pla0250</v>
          </cell>
          <cell r="C442" t="str">
            <v>INDUSTRIAL CARPET CLEANER</v>
          </cell>
          <cell r="D442">
            <v>25.773873468750001</v>
          </cell>
          <cell r="E442">
            <v>0</v>
          </cell>
        </row>
        <row r="443">
          <cell r="A443" t="str">
            <v>pla0251</v>
          </cell>
          <cell r="C443" t="str">
            <v>SCRUBBER/DRYER 340MM PED BATTERY POWERED</v>
          </cell>
          <cell r="D443">
            <v>102.83423823749999</v>
          </cell>
          <cell r="E443">
            <v>0</v>
          </cell>
        </row>
        <row r="444">
          <cell r="A444" t="str">
            <v>pla0252</v>
          </cell>
          <cell r="C444" t="str">
            <v>SCRUBBER/DRYER 450MM PED BATTERY POWERED</v>
          </cell>
          <cell r="D444">
            <v>116.4633553125</v>
          </cell>
          <cell r="E444">
            <v>0</v>
          </cell>
        </row>
        <row r="445">
          <cell r="A445" t="str">
            <v>pla0253</v>
          </cell>
          <cell r="C445" t="str">
            <v>SCRUBBER/DRYER 550MM PED BATTERY POWERED</v>
          </cell>
          <cell r="D445">
            <v>370.57951691249997</v>
          </cell>
          <cell r="E445">
            <v>0</v>
          </cell>
        </row>
        <row r="446">
          <cell r="A446" t="str">
            <v>pla0254</v>
          </cell>
          <cell r="C446" t="str">
            <v>SCRUBBER/DRYER 650MM PED BATTERY POWERED</v>
          </cell>
          <cell r="D446">
            <v>527.61339802500004</v>
          </cell>
          <cell r="E446">
            <v>0</v>
          </cell>
        </row>
        <row r="447">
          <cell r="A447" t="str">
            <v>pla0255</v>
          </cell>
          <cell r="C447" t="str">
            <v>SCRUBBER/DRYER 750MM PED BATTERY POWERED</v>
          </cell>
          <cell r="D447">
            <v>557.70713591250001</v>
          </cell>
          <cell r="E447">
            <v>0</v>
          </cell>
        </row>
        <row r="448">
          <cell r="A448" t="str">
            <v>pla0256</v>
          </cell>
          <cell r="C448" t="str">
            <v>SCRUBBER/DRYER 850MM PED BATTERY POWERED</v>
          </cell>
          <cell r="D448">
            <v>563.34848325000007</v>
          </cell>
          <cell r="E448">
            <v>0</v>
          </cell>
        </row>
        <row r="449">
          <cell r="A449" t="str">
            <v>pla0257</v>
          </cell>
          <cell r="C449" t="str">
            <v>SCRUBBER/DRYER 700MM R/ON BATTERY POWERED</v>
          </cell>
          <cell r="D449">
            <v>332.19083625000002</v>
          </cell>
          <cell r="E449">
            <v>0</v>
          </cell>
        </row>
        <row r="450">
          <cell r="A450" t="str">
            <v>pla0258</v>
          </cell>
          <cell r="C450" t="str">
            <v>SCRUBBER/DRYER 850MM R/ON BATTERY POWERED</v>
          </cell>
          <cell r="D450">
            <v>448.10381621250008</v>
          </cell>
          <cell r="E450">
            <v>0</v>
          </cell>
        </row>
        <row r="451">
          <cell r="A451" t="str">
            <v>pla0259</v>
          </cell>
          <cell r="C451" t="str">
            <v>SCRUBBER/DRYER 1000MM R/ON BATTERY POWERED</v>
          </cell>
          <cell r="D451">
            <v>579.69266551875</v>
          </cell>
          <cell r="E451">
            <v>0</v>
          </cell>
        </row>
        <row r="452">
          <cell r="A452" t="str">
            <v>pla0260</v>
          </cell>
          <cell r="C452" t="str">
            <v>SWEEPER 490MM MANUAL PEDESTRIAN</v>
          </cell>
          <cell r="D452">
            <v>51.037485581250003</v>
          </cell>
          <cell r="E452">
            <v>0</v>
          </cell>
        </row>
        <row r="453">
          <cell r="A453" t="str">
            <v>pla0261</v>
          </cell>
          <cell r="C453" t="str">
            <v>SWEEPER 500MM MANUAL PEDESTRIAN BATTERY POWERED</v>
          </cell>
          <cell r="D453">
            <v>133.3284285375</v>
          </cell>
          <cell r="E453">
            <v>0</v>
          </cell>
        </row>
        <row r="454">
          <cell r="A454" t="str">
            <v>pla0262</v>
          </cell>
          <cell r="C454" t="str">
            <v>SWEEPER 500MM MANUAL PEDESTRIAN PETROL</v>
          </cell>
          <cell r="D454">
            <v>179.08820763750001</v>
          </cell>
          <cell r="E454">
            <v>0</v>
          </cell>
        </row>
        <row r="455">
          <cell r="A455" t="str">
            <v>pla0263</v>
          </cell>
          <cell r="C455" t="str">
            <v>SWEEPER 600MM MANUAL PEDESTRIAN BATTERY POWERED</v>
          </cell>
          <cell r="D455">
            <v>202.98039470625</v>
          </cell>
          <cell r="E455">
            <v>0</v>
          </cell>
        </row>
        <row r="456">
          <cell r="A456" t="str">
            <v>pla0264</v>
          </cell>
          <cell r="C456" t="str">
            <v>SWEEPER 600MM MANUAL PEDESTRIAN PETROL</v>
          </cell>
          <cell r="D456">
            <v>207.62910078749999</v>
          </cell>
          <cell r="E456">
            <v>0</v>
          </cell>
        </row>
        <row r="457">
          <cell r="A457" t="str">
            <v>pla0265</v>
          </cell>
          <cell r="C457" t="str">
            <v>SWEEPER 600MM RIDE ON BATTERY POWERED</v>
          </cell>
          <cell r="D457">
            <v>207.62910078749999</v>
          </cell>
          <cell r="E457">
            <v>0</v>
          </cell>
        </row>
        <row r="458">
          <cell r="A458" t="str">
            <v>pla0266</v>
          </cell>
          <cell r="C458" t="str">
            <v>SWEEPER 600MM RIDE ON PETROL</v>
          </cell>
          <cell r="D458">
            <v>207.62910078749999</v>
          </cell>
          <cell r="E458">
            <v>0</v>
          </cell>
        </row>
        <row r="459">
          <cell r="A459" t="str">
            <v>pla0267</v>
          </cell>
          <cell r="C459" t="str">
            <v>SWEEPER 700MM RIDE ON BATTERY POWERED</v>
          </cell>
          <cell r="D459">
            <v>480.98874337500001</v>
          </cell>
          <cell r="E459">
            <v>0</v>
          </cell>
        </row>
        <row r="460">
          <cell r="A460" t="str">
            <v>pla0268</v>
          </cell>
          <cell r="C460" t="str">
            <v>SWEEPER 700MM RIDE ON BATTERY POWERED/PETROL</v>
          </cell>
          <cell r="D460">
            <v>480.98874337500001</v>
          </cell>
          <cell r="E460">
            <v>0</v>
          </cell>
        </row>
        <row r="461">
          <cell r="A461" t="str">
            <v>pla0269</v>
          </cell>
          <cell r="C461" t="str">
            <v>SWEEPER 800MM RIDE ON BATTERY POWERED</v>
          </cell>
          <cell r="D461">
            <v>728.97215107499994</v>
          </cell>
          <cell r="E461">
            <v>0</v>
          </cell>
        </row>
        <row r="462">
          <cell r="A462" t="str">
            <v>pla0270</v>
          </cell>
          <cell r="C462" t="str">
            <v>SWEEPER 800MM RIDE ON BATTERY POWERED</v>
          </cell>
          <cell r="D462">
            <v>728.97215107499994</v>
          </cell>
          <cell r="E462">
            <v>0</v>
          </cell>
        </row>
        <row r="463">
          <cell r="A463" t="str">
            <v>pla0271</v>
          </cell>
          <cell r="C463" t="str">
            <v>SWEEPER 800MM RIDE ON BATTERY POWERED/PETROL</v>
          </cell>
          <cell r="D463">
            <v>728.97215107499994</v>
          </cell>
          <cell r="E463">
            <v>0</v>
          </cell>
        </row>
        <row r="464">
          <cell r="A464" t="str">
            <v>pla0272</v>
          </cell>
          <cell r="C464" t="str">
            <v>SWEEPER 800MM RIDE ON LPG</v>
          </cell>
          <cell r="D464">
            <v>729.5028701624999</v>
          </cell>
          <cell r="E464">
            <v>0</v>
          </cell>
        </row>
        <row r="465">
          <cell r="A465" t="str">
            <v>pla0273</v>
          </cell>
          <cell r="C465" t="str">
            <v>SWEEPER 850MM RIDE ON BATTERY POWERED</v>
          </cell>
          <cell r="D465">
            <v>729.5028701624999</v>
          </cell>
          <cell r="E465">
            <v>0</v>
          </cell>
        </row>
        <row r="466">
          <cell r="A466" t="str">
            <v>pla0274</v>
          </cell>
          <cell r="C466" t="str">
            <v>SWEEPER 1140MM RIDE ON PETROL</v>
          </cell>
          <cell r="D466">
            <v>774.92849280000007</v>
          </cell>
          <cell r="E466">
            <v>0</v>
          </cell>
        </row>
        <row r="467">
          <cell r="A467" t="str">
            <v>pla0275</v>
          </cell>
          <cell r="C467" t="str">
            <v>SWEEPER 1140MM RIDE ON LPG</v>
          </cell>
          <cell r="D467">
            <v>774.92849280000007</v>
          </cell>
          <cell r="E467">
            <v>0</v>
          </cell>
        </row>
        <row r="468">
          <cell r="A468" t="str">
            <v>pla0276</v>
          </cell>
          <cell r="C468" t="str">
            <v>SWEEPER 1140MM RIDE ON LPG/PETROL</v>
          </cell>
          <cell r="D468">
            <v>774.92849280000007</v>
          </cell>
          <cell r="E468">
            <v>0</v>
          </cell>
        </row>
        <row r="469">
          <cell r="A469" t="str">
            <v>pla0277</v>
          </cell>
          <cell r="C469" t="str">
            <v>SWEEPER 1140MM RIDE ON DIESEL</v>
          </cell>
          <cell r="D469">
            <v>774.92849280000007</v>
          </cell>
          <cell r="E469">
            <v>113.12</v>
          </cell>
        </row>
        <row r="470">
          <cell r="A470" t="str">
            <v>pla0278</v>
          </cell>
          <cell r="C470" t="str">
            <v>SWEEPER &amp; SCRUBBER / DRYER 1140MM PETROL</v>
          </cell>
          <cell r="D470">
            <v>753.31643218125009</v>
          </cell>
          <cell r="E470">
            <v>0</v>
          </cell>
        </row>
        <row r="471">
          <cell r="A471" t="str">
            <v>pla0279</v>
          </cell>
          <cell r="C471" t="str">
            <v>SWEEPER &amp; SCRUBBER / DRYER 1140MM LPG</v>
          </cell>
          <cell r="D471">
            <v>753.31643218125009</v>
          </cell>
          <cell r="E471">
            <v>0</v>
          </cell>
        </row>
        <row r="472">
          <cell r="A472" t="str">
            <v>pla0280</v>
          </cell>
          <cell r="C472" t="str">
            <v>SWEEPER &amp; SCRUBBER / DRYER 1140MM DIESEL</v>
          </cell>
          <cell r="D472">
            <v>802.86986994375002</v>
          </cell>
          <cell r="E472">
            <v>113.12</v>
          </cell>
        </row>
        <row r="473">
          <cell r="A473" t="str">
            <v>pla0281</v>
          </cell>
          <cell r="C473" t="str">
            <v>TOWED SWEEPER</v>
          </cell>
          <cell r="D473">
            <v>138.41940052499999</v>
          </cell>
          <cell r="E473">
            <v>0</v>
          </cell>
        </row>
        <row r="474">
          <cell r="A474" t="str">
            <v>bbus181</v>
          </cell>
          <cell r="C474" t="str">
            <v>Compactor Plate</v>
          </cell>
          <cell r="D474">
            <v>12.5</v>
          </cell>
          <cell r="E474">
            <v>0</v>
          </cell>
        </row>
        <row r="475">
          <cell r="A475" t="str">
            <v>bbus182</v>
          </cell>
          <cell r="C475" t="str">
            <v>Roller 80</v>
          </cell>
          <cell r="D475">
            <v>80</v>
          </cell>
          <cell r="E475">
            <v>0</v>
          </cell>
        </row>
        <row r="476">
          <cell r="A476" t="str">
            <v>bbus183</v>
          </cell>
          <cell r="C476" t="str">
            <v>Roller Breaker</v>
          </cell>
          <cell r="D476">
            <v>55</v>
          </cell>
          <cell r="E476">
            <v>0</v>
          </cell>
        </row>
        <row r="477">
          <cell r="A477" t="str">
            <v>bbus184</v>
          </cell>
          <cell r="C477" t="str">
            <v>Single Drum Roller 550mm</v>
          </cell>
          <cell r="D477">
            <v>33</v>
          </cell>
          <cell r="E477">
            <v>0</v>
          </cell>
        </row>
        <row r="478">
          <cell r="A478" t="str">
            <v>bbus185</v>
          </cell>
          <cell r="C478" t="str">
            <v>Soil Assessment Cone Penetrometer</v>
          </cell>
          <cell r="D478">
            <v>45</v>
          </cell>
          <cell r="E478">
            <v>0</v>
          </cell>
        </row>
        <row r="479">
          <cell r="A479" t="str">
            <v>pla0082</v>
          </cell>
          <cell r="C479" t="str">
            <v>50CFM COMPRESSOR - DIESEL</v>
          </cell>
          <cell r="D479">
            <v>30.51568125</v>
          </cell>
          <cell r="E479">
            <v>20.013000000000002</v>
          </cell>
        </row>
        <row r="480">
          <cell r="A480" t="str">
            <v>pla0083</v>
          </cell>
          <cell r="C480" t="str">
            <v>70CFM COMPRESSOR - DIESEL</v>
          </cell>
          <cell r="D480">
            <v>32.278809500000001</v>
          </cell>
          <cell r="E480">
            <v>26.684000000000001</v>
          </cell>
        </row>
        <row r="481">
          <cell r="A481" t="str">
            <v>pla0084</v>
          </cell>
          <cell r="C481" t="str">
            <v>85CFM COMPRESSOR - DIESEL</v>
          </cell>
          <cell r="D481">
            <v>32.278809500000001</v>
          </cell>
          <cell r="E481">
            <v>33.355000000000004</v>
          </cell>
        </row>
        <row r="482">
          <cell r="A482" t="str">
            <v>pla0085</v>
          </cell>
          <cell r="C482" t="str">
            <v>100CFM COMPRESSOR - DIESEL</v>
          </cell>
          <cell r="D482">
            <v>43.830690168750003</v>
          </cell>
          <cell r="E482">
            <v>40.026000000000003</v>
          </cell>
        </row>
        <row r="483">
          <cell r="A483" t="str">
            <v>pla0086</v>
          </cell>
          <cell r="C483" t="str">
            <v>130CFM COMPRESSOR - DIESEL</v>
          </cell>
          <cell r="D483">
            <v>46.790711250000001</v>
          </cell>
          <cell r="E483">
            <v>46.697000000000003</v>
          </cell>
        </row>
        <row r="484">
          <cell r="A484" t="str">
            <v>pla0087</v>
          </cell>
          <cell r="C484" t="str">
            <v>150CFM COMPRESSOR - DIESEL</v>
          </cell>
          <cell r="D484">
            <v>46.790711250000001</v>
          </cell>
          <cell r="E484">
            <v>53.368000000000002</v>
          </cell>
        </row>
        <row r="485">
          <cell r="A485" t="str">
            <v>pla0088</v>
          </cell>
          <cell r="C485" t="str">
            <v>175CFM COMPRESSOR - DIESEL</v>
          </cell>
          <cell r="D485">
            <v>48.825090000000003</v>
          </cell>
          <cell r="E485">
            <v>60.039000000000001</v>
          </cell>
        </row>
        <row r="486">
          <cell r="A486" t="str">
            <v>pla0089</v>
          </cell>
          <cell r="C486" t="str">
            <v>AIR/GEN COMPRESSOR DIESEL 85CFM / 3KVA</v>
          </cell>
          <cell r="D486">
            <v>49.910092000000006</v>
          </cell>
          <cell r="E486">
            <v>33.355000000000004</v>
          </cell>
        </row>
        <row r="487">
          <cell r="A487" t="str">
            <v>pla0090</v>
          </cell>
          <cell r="C487" t="str">
            <v>100CFM/3KVA GENAIR R/T D</v>
          </cell>
          <cell r="D487">
            <v>50.859468749999998</v>
          </cell>
          <cell r="E487">
            <v>40.026000000000003</v>
          </cell>
        </row>
        <row r="488">
          <cell r="A488" t="str">
            <v>pla0091</v>
          </cell>
          <cell r="C488" t="str">
            <v>AIR/GEN COMPRESSOR DIESEL 130CFM / 5KVA</v>
          </cell>
          <cell r="D488">
            <v>54.250100000000003</v>
          </cell>
          <cell r="E488">
            <v>46.697000000000003</v>
          </cell>
        </row>
        <row r="489">
          <cell r="A489" t="str">
            <v>pla0092</v>
          </cell>
          <cell r="C489" t="str">
            <v>150CFM/5KVA GENAIR R/T D</v>
          </cell>
          <cell r="D489">
            <v>52.893847500000007</v>
          </cell>
          <cell r="E489">
            <v>53.368000000000002</v>
          </cell>
        </row>
        <row r="490">
          <cell r="A490" t="str">
            <v>pla0093</v>
          </cell>
          <cell r="C490" t="str">
            <v>260CFM COMPRESSOR DIESEL</v>
          </cell>
          <cell r="D490">
            <v>97.650180000000006</v>
          </cell>
          <cell r="E490">
            <v>93.394000000000005</v>
          </cell>
        </row>
        <row r="491">
          <cell r="A491" t="str">
            <v>pla0094</v>
          </cell>
          <cell r="C491" t="str">
            <v>375CFM COMPRESSOR DIESEL</v>
          </cell>
          <cell r="D491">
            <v>117.937575</v>
          </cell>
          <cell r="E491">
            <v>186.78800000000001</v>
          </cell>
        </row>
        <row r="492">
          <cell r="A492" t="str">
            <v>pla0095</v>
          </cell>
          <cell r="C492" t="str">
            <v>400CFM COMPRESSOR DIESEL</v>
          </cell>
          <cell r="D492">
            <v>136.28342000000001</v>
          </cell>
          <cell r="E492">
            <v>189.4564</v>
          </cell>
        </row>
        <row r="493">
          <cell r="A493" t="str">
            <v>pla0096</v>
          </cell>
          <cell r="C493" t="str">
            <v>400CFM/170PSI COMPRESSOR DIESEL</v>
          </cell>
          <cell r="D493">
            <v>176.9063625</v>
          </cell>
          <cell r="E493">
            <v>189.4564</v>
          </cell>
        </row>
        <row r="494">
          <cell r="A494" t="str">
            <v>pla0097</v>
          </cell>
          <cell r="C494" t="str">
            <v>600CFM COMPRESSOR DIESEL</v>
          </cell>
          <cell r="D494">
            <v>251.60015999999999</v>
          </cell>
          <cell r="E494">
            <v>251.73685599999999</v>
          </cell>
        </row>
        <row r="495">
          <cell r="A495" t="str">
            <v>pla1290</v>
          </cell>
          <cell r="C495" t="str">
            <v>CHAINSAW SAFETY KIT</v>
          </cell>
          <cell r="D495">
            <v>16.680167624999999</v>
          </cell>
          <cell r="E495">
            <v>0</v>
          </cell>
        </row>
        <row r="496">
          <cell r="A496" t="str">
            <v>pla1291</v>
          </cell>
          <cell r="C496" t="str">
            <v>SAFETY HEMET &amp; VISOR</v>
          </cell>
          <cell r="D496">
            <v>4.8834707625</v>
          </cell>
          <cell r="E496">
            <v>0</v>
          </cell>
        </row>
        <row r="497">
          <cell r="A497" t="str">
            <v>pla1292</v>
          </cell>
          <cell r="C497" t="str">
            <v>STRIMMER HARNESS</v>
          </cell>
          <cell r="D497">
            <v>3.8283999187500002</v>
          </cell>
          <cell r="E497">
            <v>0</v>
          </cell>
        </row>
        <row r="498">
          <cell r="A498" t="str">
            <v>pla1293</v>
          </cell>
          <cell r="C498" t="str">
            <v xml:space="preserve">EASY FLOAT BRUSH </v>
          </cell>
          <cell r="D498">
            <v>11.806745156250001</v>
          </cell>
          <cell r="E498">
            <v>0</v>
          </cell>
        </row>
        <row r="499">
          <cell r="A499" t="str">
            <v>pla1294</v>
          </cell>
          <cell r="C499" t="str">
            <v>CONCRETE PLANER</v>
          </cell>
          <cell r="D499">
            <v>2.2709143875</v>
          </cell>
          <cell r="E499">
            <v>0</v>
          </cell>
        </row>
        <row r="500">
          <cell r="A500" t="str">
            <v>pla1295</v>
          </cell>
          <cell r="C500" t="str">
            <v>CONCRETE RAKE</v>
          </cell>
          <cell r="D500">
            <v>2.2709143875</v>
          </cell>
          <cell r="E500">
            <v>0</v>
          </cell>
        </row>
        <row r="501">
          <cell r="A501" t="str">
            <v>pla1296</v>
          </cell>
          <cell r="C501" t="str">
            <v>1800mm SNAP  HANDLE</v>
          </cell>
          <cell r="D501">
            <v>2.4919768500000004</v>
          </cell>
          <cell r="E501">
            <v>0</v>
          </cell>
        </row>
        <row r="502">
          <cell r="A502" t="str">
            <v>pla1297</v>
          </cell>
          <cell r="C502" t="str">
            <v xml:space="preserve">EASY SCREED PRO BLADE 3 M  </v>
          </cell>
          <cell r="D502">
            <v>26.92942725</v>
          </cell>
          <cell r="E502">
            <v>0</v>
          </cell>
        </row>
        <row r="503">
          <cell r="A503" t="str">
            <v>pla1298</v>
          </cell>
          <cell r="C503" t="str">
            <v xml:space="preserve">EASY SCREED PRO BLADE 4.25M  </v>
          </cell>
          <cell r="D503">
            <v>42.484185975000003</v>
          </cell>
          <cell r="E503">
            <v>0</v>
          </cell>
        </row>
        <row r="504">
          <cell r="A504" t="str">
            <v>pla1299</v>
          </cell>
          <cell r="C504" t="str">
            <v xml:space="preserve">EASY SCREED PRO BLADE 5 M </v>
          </cell>
          <cell r="D504">
            <v>58.048992993749998</v>
          </cell>
          <cell r="E504">
            <v>0</v>
          </cell>
        </row>
        <row r="505">
          <cell r="A505" t="str">
            <v>pla1300</v>
          </cell>
          <cell r="C505" t="str">
            <v>25mm FLEXIBLE SHAFT POKER</v>
          </cell>
          <cell r="D505">
            <v>6.7022119312500008</v>
          </cell>
          <cell r="E505">
            <v>0</v>
          </cell>
        </row>
        <row r="506">
          <cell r="A506" t="str">
            <v>pla1301</v>
          </cell>
          <cell r="C506" t="str">
            <v>36mm FLEXIBLE SHAFT POKER</v>
          </cell>
          <cell r="D506">
            <v>6.7022119312500008</v>
          </cell>
          <cell r="E506">
            <v>0</v>
          </cell>
        </row>
        <row r="507">
          <cell r="A507" t="str">
            <v>pla1302</v>
          </cell>
          <cell r="C507" t="str">
            <v>45mm FLEXIBLE SHAFT POKER</v>
          </cell>
          <cell r="D507">
            <v>6.7022119312500008</v>
          </cell>
          <cell r="E507">
            <v>0</v>
          </cell>
        </row>
        <row r="508">
          <cell r="A508" t="str">
            <v>pla1303</v>
          </cell>
          <cell r="C508" t="str">
            <v>55mm FLEXIBLE SHAFT POKER</v>
          </cell>
          <cell r="D508">
            <v>6.7022119312500008</v>
          </cell>
          <cell r="E508">
            <v>0</v>
          </cell>
        </row>
        <row r="509">
          <cell r="A509" t="str">
            <v>pla1304</v>
          </cell>
          <cell r="C509" t="str">
            <v>68mm FLEXIBLE SHAFT POKER</v>
          </cell>
          <cell r="D509">
            <v>6.7022119312500008</v>
          </cell>
          <cell r="E509">
            <v>0</v>
          </cell>
        </row>
        <row r="510">
          <cell r="A510" t="str">
            <v>pla1305</v>
          </cell>
          <cell r="C510" t="str">
            <v>38mm POKER HEAD - ELEC.POKER</v>
          </cell>
          <cell r="D510">
            <v>9.2745751312499998</v>
          </cell>
          <cell r="E510">
            <v>0</v>
          </cell>
        </row>
        <row r="511">
          <cell r="A511" t="str">
            <v>pla1306</v>
          </cell>
          <cell r="C511" t="str">
            <v>48mm POKER HEAD - ELEC.POKER</v>
          </cell>
          <cell r="D511">
            <v>9.2745751312499998</v>
          </cell>
          <cell r="E511">
            <v>0</v>
          </cell>
        </row>
        <row r="512">
          <cell r="A512" t="str">
            <v>pla1307</v>
          </cell>
          <cell r="C512" t="str">
            <v xml:space="preserve">COMBINATION BLADES 600MM Ø </v>
          </cell>
          <cell r="D512">
            <v>1.83883775625</v>
          </cell>
          <cell r="E512">
            <v>0</v>
          </cell>
        </row>
        <row r="513">
          <cell r="A513" t="str">
            <v>pla1308</v>
          </cell>
          <cell r="C513" t="str">
            <v>FLOAT PAN 600MM Ø</v>
          </cell>
          <cell r="D513">
            <v>5.2452093374999995</v>
          </cell>
          <cell r="E513">
            <v>0</v>
          </cell>
        </row>
        <row r="514">
          <cell r="A514" t="str">
            <v>pla1309</v>
          </cell>
          <cell r="C514" t="str">
            <v xml:space="preserve">FINISHING BLADES 900MM Ø </v>
          </cell>
          <cell r="D514">
            <v>1.13545719375</v>
          </cell>
          <cell r="E514">
            <v>0</v>
          </cell>
        </row>
        <row r="515">
          <cell r="A515" t="str">
            <v>pla1310</v>
          </cell>
          <cell r="C515" t="str">
            <v>COMBINATION BLADES 900MM Ø</v>
          </cell>
          <cell r="D515">
            <v>1.5775821187499999</v>
          </cell>
          <cell r="E515">
            <v>0</v>
          </cell>
        </row>
        <row r="516">
          <cell r="A516" t="str">
            <v>pla1311</v>
          </cell>
          <cell r="C516" t="str">
            <v>FLOAT PAN-900MM Ø</v>
          </cell>
          <cell r="D516">
            <v>5.6873342625000003</v>
          </cell>
          <cell r="E516">
            <v>0</v>
          </cell>
        </row>
        <row r="517">
          <cell r="A517" t="str">
            <v>pla1312</v>
          </cell>
          <cell r="C517" t="str">
            <v>FINISHING BLADES 1200MM Ø</v>
          </cell>
          <cell r="D517">
            <v>1.2258918375000001</v>
          </cell>
          <cell r="E517">
            <v>0</v>
          </cell>
        </row>
        <row r="518">
          <cell r="A518" t="str">
            <v>pla1313</v>
          </cell>
          <cell r="C518" t="str">
            <v xml:space="preserve">COMBINATION BLADES-1200MM Ø </v>
          </cell>
          <cell r="D518">
            <v>2.2709143875</v>
          </cell>
          <cell r="E518">
            <v>0</v>
          </cell>
        </row>
        <row r="519">
          <cell r="A519" t="str">
            <v>pla1314</v>
          </cell>
          <cell r="C519" t="str">
            <v xml:space="preserve">FLOAT PAN -1200MM </v>
          </cell>
          <cell r="D519">
            <v>4.7628912374999999</v>
          </cell>
          <cell r="E519">
            <v>0</v>
          </cell>
        </row>
        <row r="520">
          <cell r="A520" t="str">
            <v>pla1315</v>
          </cell>
          <cell r="C520" t="str">
            <v>COMBINATION BLADES-6X1500MM Ø</v>
          </cell>
          <cell r="D520">
            <v>8.3099389312500005</v>
          </cell>
          <cell r="E520">
            <v>0</v>
          </cell>
        </row>
        <row r="521">
          <cell r="A521" t="str">
            <v>pla1316</v>
          </cell>
          <cell r="C521" t="str">
            <v xml:space="preserve">FLOAT PAN 1500MM Ø </v>
          </cell>
          <cell r="D521">
            <v>6.1194108937499996</v>
          </cell>
          <cell r="E521">
            <v>0</v>
          </cell>
        </row>
        <row r="522">
          <cell r="A522" t="str">
            <v>pla1317</v>
          </cell>
          <cell r="C522" t="str">
            <v>EASYMOVER WHEEL KIT</v>
          </cell>
          <cell r="D522">
            <v>13.113023343750001</v>
          </cell>
          <cell r="E522">
            <v>0</v>
          </cell>
        </row>
        <row r="523">
          <cell r="A523" t="str">
            <v>pla1318</v>
          </cell>
          <cell r="C523" t="str">
            <v>0.61 M PRO SCREED SECTION-AIR</v>
          </cell>
          <cell r="D523">
            <v>38.143323075000005</v>
          </cell>
          <cell r="E523">
            <v>0</v>
          </cell>
        </row>
        <row r="524">
          <cell r="A524" t="str">
            <v>pla1319</v>
          </cell>
          <cell r="C524" t="str">
            <v>1.52 M PRO SCREED SECTION-AIR</v>
          </cell>
          <cell r="D524">
            <v>38.143323075000005</v>
          </cell>
          <cell r="E524">
            <v>0</v>
          </cell>
        </row>
        <row r="525">
          <cell r="A525" t="str">
            <v>pla1320</v>
          </cell>
          <cell r="C525" t="str">
            <v>2.82 M PRO SCREED SECTION-AIR</v>
          </cell>
          <cell r="D525">
            <v>38.143323075000005</v>
          </cell>
          <cell r="E525">
            <v>0</v>
          </cell>
        </row>
        <row r="526">
          <cell r="A526" t="str">
            <v>pla1321</v>
          </cell>
          <cell r="C526" t="str">
            <v>0.61 M PRO SCREED SECTION-PET.</v>
          </cell>
          <cell r="D526">
            <v>38.143323075000005</v>
          </cell>
          <cell r="E526">
            <v>0</v>
          </cell>
        </row>
        <row r="527">
          <cell r="A527" t="str">
            <v>pla1322</v>
          </cell>
          <cell r="C527" t="str">
            <v>1.52 M PRO SCREED SECTION-PET.</v>
          </cell>
          <cell r="D527">
            <v>38.143323075000005</v>
          </cell>
          <cell r="E527">
            <v>0</v>
          </cell>
        </row>
        <row r="528">
          <cell r="A528" t="str">
            <v>pla1323</v>
          </cell>
          <cell r="C528" t="str">
            <v>2.82 M PRO SCREED SECTION-PET.</v>
          </cell>
          <cell r="D528">
            <v>56.702521631250001</v>
          </cell>
          <cell r="E528">
            <v>0</v>
          </cell>
        </row>
        <row r="529">
          <cell r="A529" t="str">
            <v>pla1324</v>
          </cell>
          <cell r="C529" t="str">
            <v>HEAVY DUTY WINCH-END COMPLETE</v>
          </cell>
          <cell r="D529">
            <v>15.474372375000002</v>
          </cell>
          <cell r="E529">
            <v>0</v>
          </cell>
        </row>
        <row r="530">
          <cell r="A530" t="str">
            <v>pla1325</v>
          </cell>
          <cell r="C530" t="str">
            <v>AIR LUBRICATOR COMPLETE</v>
          </cell>
          <cell r="D530">
            <v>17.65485211875</v>
          </cell>
          <cell r="E530">
            <v>0</v>
          </cell>
        </row>
        <row r="531">
          <cell r="A531" t="str">
            <v>pla1326</v>
          </cell>
          <cell r="C531" t="str">
            <v>REINFORCEMENT BOX</v>
          </cell>
          <cell r="D531">
            <v>1.31632648125</v>
          </cell>
          <cell r="E531">
            <v>0</v>
          </cell>
        </row>
        <row r="532">
          <cell r="A532" t="str">
            <v>pla1327</v>
          </cell>
          <cell r="C532" t="str">
            <v>4.88 M  ROLLER STRIKER TUBE per mtre</v>
          </cell>
          <cell r="D532">
            <v>18.559198556249999</v>
          </cell>
          <cell r="E532">
            <v>0</v>
          </cell>
        </row>
        <row r="533">
          <cell r="A533" t="str">
            <v>pla1328</v>
          </cell>
          <cell r="C533" t="str">
            <v>5.49 M  ROLLER STRIKER TUBE per mtre</v>
          </cell>
          <cell r="D533">
            <v>18.559198556249999</v>
          </cell>
          <cell r="E533">
            <v>0</v>
          </cell>
        </row>
        <row r="534">
          <cell r="A534" t="str">
            <v>pla1329</v>
          </cell>
          <cell r="C534" t="str">
            <v>6.10 M  ROLLER STRIKER TUBE per mtre</v>
          </cell>
          <cell r="D534">
            <v>18.559198556249999</v>
          </cell>
          <cell r="E534">
            <v>0</v>
          </cell>
        </row>
        <row r="535">
          <cell r="A535" t="str">
            <v>pla1330</v>
          </cell>
          <cell r="C535" t="str">
            <v>6.71 M  ROLLER STRIKER TUBE per mtre</v>
          </cell>
          <cell r="D535">
            <v>18.559198556249999</v>
          </cell>
          <cell r="E535">
            <v>0</v>
          </cell>
        </row>
        <row r="536">
          <cell r="A536" t="str">
            <v>pla1331</v>
          </cell>
          <cell r="C536" t="str">
            <v>7.32 M  ROLLER STRIKER TUBE per mtre</v>
          </cell>
          <cell r="D536">
            <v>18.559198556249999</v>
          </cell>
          <cell r="E536">
            <v>0</v>
          </cell>
        </row>
        <row r="537">
          <cell r="A537" t="str">
            <v>pla1332</v>
          </cell>
          <cell r="C537" t="str">
            <v>7.92 M  ROLLER STRIKER TUBE per mtre</v>
          </cell>
          <cell r="D537">
            <v>18.559198556249999</v>
          </cell>
          <cell r="E537">
            <v>0</v>
          </cell>
        </row>
        <row r="538">
          <cell r="A538" t="str">
            <v>pla1333</v>
          </cell>
          <cell r="C538" t="str">
            <v xml:space="preserve">8.50 M ROLLER STRIKER TUBE   </v>
          </cell>
          <cell r="D538">
            <v>18.559198556249999</v>
          </cell>
          <cell r="E538">
            <v>0</v>
          </cell>
        </row>
        <row r="539">
          <cell r="A539" t="str">
            <v>pla1334</v>
          </cell>
          <cell r="C539" t="str">
            <v xml:space="preserve">9.00 M  ROLLER STRIKER TUBE </v>
          </cell>
          <cell r="D539">
            <v>18.559198556249999</v>
          </cell>
          <cell r="E539">
            <v>0</v>
          </cell>
        </row>
        <row r="540">
          <cell r="A540" t="str">
            <v>pla1335</v>
          </cell>
          <cell r="C540" t="str">
            <v>10.0M ROLLER STRIKER TUBE</v>
          </cell>
          <cell r="D540">
            <v>18.559198556249999</v>
          </cell>
          <cell r="E540">
            <v>0</v>
          </cell>
        </row>
        <row r="541">
          <cell r="A541" t="str">
            <v>pla1336</v>
          </cell>
          <cell r="C541" t="str">
            <v>2.1 M SECTIONAL STRIKER TUBE</v>
          </cell>
          <cell r="D541">
            <v>37.238976637499995</v>
          </cell>
          <cell r="E541">
            <v>0</v>
          </cell>
        </row>
        <row r="542">
          <cell r="A542" t="str">
            <v>pla1337</v>
          </cell>
          <cell r="C542" t="str">
            <v>3.1 M SECTIONAL ROLLER TUBE</v>
          </cell>
          <cell r="D542">
            <v>41.177907787500004</v>
          </cell>
          <cell r="E542">
            <v>0</v>
          </cell>
        </row>
        <row r="543">
          <cell r="A543" t="str">
            <v>pla1338</v>
          </cell>
          <cell r="C543" t="str">
            <v>4.1 M SECTIONAL ROLLER TUBE</v>
          </cell>
          <cell r="D543">
            <v>45.528818981249998</v>
          </cell>
          <cell r="E543">
            <v>0</v>
          </cell>
        </row>
        <row r="544">
          <cell r="A544" t="str">
            <v>pla1339</v>
          </cell>
          <cell r="C544" t="str">
            <v>3.2M DOUBLE BEAM SCREED C/W MOTOR</v>
          </cell>
          <cell r="D544">
            <v>22.580259974999997</v>
          </cell>
          <cell r="E544">
            <v>0</v>
          </cell>
        </row>
        <row r="545">
          <cell r="A545" t="str">
            <v>pla1340</v>
          </cell>
          <cell r="C545" t="str">
            <v xml:space="preserve">BEAMS COMPLETE 3.6M </v>
          </cell>
          <cell r="D545">
            <v>26.125563750000001</v>
          </cell>
          <cell r="E545">
            <v>0</v>
          </cell>
        </row>
        <row r="546">
          <cell r="A546" t="str">
            <v>pla1341</v>
          </cell>
          <cell r="C546" t="str">
            <v>4.2M DOUBLE BEAM SCREED C/W MOTOR</v>
          </cell>
          <cell r="D546">
            <v>23.721391181250002</v>
          </cell>
          <cell r="E546">
            <v>0</v>
          </cell>
        </row>
        <row r="547">
          <cell r="A547" t="str">
            <v>pla1342</v>
          </cell>
          <cell r="C547" t="str">
            <v xml:space="preserve">BEAMS COMPLETE 4.6M </v>
          </cell>
          <cell r="D547">
            <v>26.125563750000001</v>
          </cell>
          <cell r="E547">
            <v>0</v>
          </cell>
        </row>
        <row r="548">
          <cell r="A548" t="str">
            <v>pla1343</v>
          </cell>
          <cell r="C548" t="str">
            <v xml:space="preserve">BEAMS COMPLETE 4.8M </v>
          </cell>
          <cell r="D548">
            <v>26.125563750000001</v>
          </cell>
          <cell r="E548">
            <v>0</v>
          </cell>
        </row>
        <row r="549">
          <cell r="A549" t="str">
            <v>pla1344</v>
          </cell>
          <cell r="C549" t="str">
            <v xml:space="preserve">BEAMS COMPLETE 5.0M </v>
          </cell>
          <cell r="D549">
            <v>26.125563750000001</v>
          </cell>
          <cell r="E549">
            <v>0</v>
          </cell>
        </row>
        <row r="550">
          <cell r="A550" t="str">
            <v>pla1345</v>
          </cell>
          <cell r="C550" t="str">
            <v>5.2M DOUBLE BEAM SCREED C/W MOTOR</v>
          </cell>
          <cell r="D550">
            <v>26.256116250000002</v>
          </cell>
          <cell r="E550">
            <v>0</v>
          </cell>
        </row>
        <row r="551">
          <cell r="A551" t="str">
            <v>pla1346</v>
          </cell>
          <cell r="C551" t="str">
            <v xml:space="preserve">BEAMS COMPLETE 5.4M </v>
          </cell>
          <cell r="D551">
            <v>26.125563750000001</v>
          </cell>
          <cell r="E551">
            <v>0</v>
          </cell>
        </row>
        <row r="552">
          <cell r="A552" t="str">
            <v>pla1347</v>
          </cell>
          <cell r="C552" t="str">
            <v xml:space="preserve">BEAMS COMPLETE 5.8M </v>
          </cell>
          <cell r="D552">
            <v>26.125563750000001</v>
          </cell>
          <cell r="E552">
            <v>0</v>
          </cell>
        </row>
        <row r="553">
          <cell r="A553" t="str">
            <v>pla1348</v>
          </cell>
          <cell r="C553" t="str">
            <v>6.2M DOUBLE BEAM SCREED C/W MOTOR</v>
          </cell>
          <cell r="D553">
            <v>26.256116250000002</v>
          </cell>
          <cell r="E553">
            <v>0</v>
          </cell>
        </row>
        <row r="554">
          <cell r="A554" t="str">
            <v>pla1349</v>
          </cell>
          <cell r="C554" t="str">
            <v>7.2M DOUBLE BEAM SCREED C/W MOTOR</v>
          </cell>
          <cell r="D554">
            <v>26.256116250000002</v>
          </cell>
          <cell r="E554">
            <v>0</v>
          </cell>
        </row>
        <row r="555">
          <cell r="A555" t="str">
            <v>pla1350</v>
          </cell>
          <cell r="C555" t="str">
            <v xml:space="preserve">TEST CUBE MOULD 150MM </v>
          </cell>
          <cell r="D555">
            <v>3.7279169812500004</v>
          </cell>
          <cell r="E555">
            <v>0</v>
          </cell>
        </row>
        <row r="556">
          <cell r="A556" t="str">
            <v>pla1351</v>
          </cell>
          <cell r="C556" t="str">
            <v xml:space="preserve">TEST CUBE MOULD 100MM </v>
          </cell>
          <cell r="D556">
            <v>2.4015422062499998</v>
          </cell>
          <cell r="E556">
            <v>0</v>
          </cell>
        </row>
        <row r="557">
          <cell r="A557" t="str">
            <v>pla1352</v>
          </cell>
          <cell r="C557" t="str">
            <v>RAMMER FOR TEST CUBE MOULD</v>
          </cell>
          <cell r="D557">
            <v>0.65313909375000001</v>
          </cell>
          <cell r="E557">
            <v>0</v>
          </cell>
        </row>
        <row r="558">
          <cell r="A558" t="str">
            <v>pla1353</v>
          </cell>
          <cell r="C558" t="str">
            <v>SLUMP CONE &amp; RAMMER</v>
          </cell>
          <cell r="D558">
            <v>2.4015422062499998</v>
          </cell>
          <cell r="E558">
            <v>0</v>
          </cell>
        </row>
        <row r="559">
          <cell r="A559" t="str">
            <v>pla1354</v>
          </cell>
          <cell r="C559" t="str">
            <v>HAND TAMP BEAM 3.2M</v>
          </cell>
          <cell r="D559">
            <v>20.7999680625</v>
          </cell>
          <cell r="E559">
            <v>0</v>
          </cell>
        </row>
        <row r="560">
          <cell r="A560" t="str">
            <v>pla1355</v>
          </cell>
          <cell r="C560" t="str">
            <v>HAND TAMP BEAM 4.2M</v>
          </cell>
          <cell r="D560">
            <v>24.156098175</v>
          </cell>
          <cell r="E560">
            <v>0</v>
          </cell>
        </row>
        <row r="561">
          <cell r="A561" t="str">
            <v>pla1356</v>
          </cell>
          <cell r="C561" t="str">
            <v>HAND TAMP BEAM 5.2M</v>
          </cell>
          <cell r="D561">
            <v>25.502569537499998</v>
          </cell>
          <cell r="E561">
            <v>0</v>
          </cell>
        </row>
        <row r="562">
          <cell r="A562" t="str">
            <v>pla1357</v>
          </cell>
          <cell r="C562" t="str">
            <v>HAND TAMP BEAM 6.2M</v>
          </cell>
          <cell r="D562">
            <v>30.195122718750003</v>
          </cell>
          <cell r="E562">
            <v>0</v>
          </cell>
        </row>
        <row r="563">
          <cell r="A563" t="str">
            <v>pla1358</v>
          </cell>
          <cell r="C563" t="str">
            <v>HAND TAMP BEAM 7.2M</v>
          </cell>
          <cell r="D563">
            <v>33.551252831250004</v>
          </cell>
          <cell r="E563">
            <v>0</v>
          </cell>
        </row>
        <row r="564">
          <cell r="A564" t="str">
            <v>pla1359</v>
          </cell>
          <cell r="C564" t="str">
            <v>HAND TAMPER HANDLES (PR)</v>
          </cell>
          <cell r="D564">
            <v>3.1451159437500005</v>
          </cell>
          <cell r="E564">
            <v>0</v>
          </cell>
        </row>
        <row r="565">
          <cell r="A565" t="str">
            <v>pla1360</v>
          </cell>
          <cell r="C565" t="str">
            <v>HAND TAMP BEAM 8.2M</v>
          </cell>
          <cell r="D565">
            <v>36.173857499999997</v>
          </cell>
          <cell r="E565">
            <v>0</v>
          </cell>
        </row>
        <row r="566">
          <cell r="A566" t="str">
            <v>pla0282</v>
          </cell>
          <cell r="C566" t="str">
            <v xml:space="preserve">EASY FLOAT </v>
          </cell>
          <cell r="D566">
            <v>8.0386350000000011</v>
          </cell>
          <cell r="E566">
            <v>0</v>
          </cell>
        </row>
        <row r="567">
          <cell r="A567" t="str">
            <v>pla0283</v>
          </cell>
          <cell r="C567" t="str">
            <v xml:space="preserve">EASY FLOAT C/W ENGINE </v>
          </cell>
          <cell r="D567">
            <v>36.829252293749995</v>
          </cell>
          <cell r="E567">
            <v>0</v>
          </cell>
        </row>
        <row r="568">
          <cell r="A568" t="str">
            <v>pla0284</v>
          </cell>
          <cell r="C568" t="str">
            <v xml:space="preserve">CHANNEL FLOAT </v>
          </cell>
          <cell r="D568">
            <v>9.0434643749999992</v>
          </cell>
          <cell r="E568">
            <v>0</v>
          </cell>
        </row>
        <row r="569">
          <cell r="A569" t="str">
            <v>pla0285</v>
          </cell>
          <cell r="C569" t="str">
            <v xml:space="preserve">BULL / BIG BLUE FLOAT </v>
          </cell>
          <cell r="D569">
            <v>9.0434643749999992</v>
          </cell>
          <cell r="E569">
            <v>0</v>
          </cell>
        </row>
        <row r="570">
          <cell r="A570" t="str">
            <v>pla0286</v>
          </cell>
          <cell r="C570" t="str">
            <v>FRESHNO BROOM</v>
          </cell>
          <cell r="D570">
            <v>9.0434643749999992</v>
          </cell>
          <cell r="E570">
            <v>0</v>
          </cell>
        </row>
        <row r="571">
          <cell r="A571" t="str">
            <v>pla0287</v>
          </cell>
          <cell r="C571" t="str">
            <v>600MM POWER FLOAT PETROL</v>
          </cell>
          <cell r="D571">
            <v>23.58001209375</v>
          </cell>
          <cell r="E571">
            <v>0</v>
          </cell>
        </row>
        <row r="572">
          <cell r="A572" t="str">
            <v>pla0288</v>
          </cell>
          <cell r="C572" t="str">
            <v>600MM POWER FLOAT ELECTRIC</v>
          </cell>
          <cell r="D572">
            <v>23.462765906249999</v>
          </cell>
          <cell r="E572">
            <v>0</v>
          </cell>
        </row>
        <row r="573">
          <cell r="A573" t="str">
            <v>pla0289</v>
          </cell>
          <cell r="C573" t="str">
            <v xml:space="preserve">900 MM POWER FLOAT PETROL </v>
          </cell>
          <cell r="D573">
            <v>25.11498504375</v>
          </cell>
          <cell r="E573">
            <v>0</v>
          </cell>
        </row>
        <row r="574">
          <cell r="A574" t="str">
            <v>pla0290</v>
          </cell>
          <cell r="C574" t="str">
            <v>900MM POWER FLOAT ELECTRIC</v>
          </cell>
          <cell r="D574">
            <v>24.990106556250002</v>
          </cell>
          <cell r="E574">
            <v>0</v>
          </cell>
        </row>
        <row r="575">
          <cell r="A575" t="str">
            <v>pla0291</v>
          </cell>
          <cell r="C575" t="str">
            <v>1200MM POWER FLOAT PETROL</v>
          </cell>
          <cell r="D575">
            <v>32.944276406249998</v>
          </cell>
          <cell r="E575">
            <v>0</v>
          </cell>
        </row>
        <row r="576">
          <cell r="A576" t="str">
            <v>pla0292</v>
          </cell>
          <cell r="C576" t="str">
            <v xml:space="preserve">1200MM RIDEON POWER FLOAT </v>
          </cell>
          <cell r="D576">
            <v>181.98872690624998</v>
          </cell>
          <cell r="E576">
            <v>0</v>
          </cell>
        </row>
        <row r="577">
          <cell r="A577" t="str">
            <v>pla0293</v>
          </cell>
          <cell r="C577" t="str">
            <v xml:space="preserve">1540MM RIDEON POWER FLOAT </v>
          </cell>
          <cell r="D577">
            <v>399.43082953125003</v>
          </cell>
          <cell r="E577">
            <v>0</v>
          </cell>
        </row>
        <row r="578">
          <cell r="A578" t="str">
            <v>pla0294</v>
          </cell>
          <cell r="C578" t="str">
            <v xml:space="preserve">EXTRA CHARGE FOR ELECTRIC MOTOR </v>
          </cell>
          <cell r="D578">
            <v>15.51456555</v>
          </cell>
          <cell r="E578">
            <v>0</v>
          </cell>
        </row>
        <row r="579">
          <cell r="A579" t="str">
            <v>pla0295</v>
          </cell>
          <cell r="C579" t="str">
            <v>RAZORBACK SCREED PETROL / AIR PER M</v>
          </cell>
          <cell r="D579">
            <v>19.091758125000002</v>
          </cell>
          <cell r="E579">
            <v>0</v>
          </cell>
        </row>
        <row r="580">
          <cell r="A580" t="str">
            <v>pla0296</v>
          </cell>
          <cell r="C580" t="str">
            <v>ROLLER STRIKERS PER M</v>
          </cell>
          <cell r="D580">
            <v>19.091758125000002</v>
          </cell>
          <cell r="E580">
            <v>0</v>
          </cell>
        </row>
        <row r="581">
          <cell r="A581" t="str">
            <v>pla0297</v>
          </cell>
          <cell r="C581" t="str">
            <v>MAGIC SCREED</v>
          </cell>
          <cell r="D581">
            <v>34.8398465625</v>
          </cell>
          <cell r="E581">
            <v>0</v>
          </cell>
        </row>
        <row r="582">
          <cell r="A582" t="str">
            <v>pla0298</v>
          </cell>
          <cell r="C582" t="str">
            <v xml:space="preserve">REINFORCEMENT BENDER MANUAL </v>
          </cell>
          <cell r="D582">
            <v>10.70143284375</v>
          </cell>
          <cell r="E582">
            <v>0</v>
          </cell>
        </row>
        <row r="583">
          <cell r="A583" t="str">
            <v>pla0299</v>
          </cell>
          <cell r="C583" t="str">
            <v>REINFORCEMENT BENDER GEARED</v>
          </cell>
          <cell r="D583">
            <v>17.524224300000004</v>
          </cell>
          <cell r="E583">
            <v>0</v>
          </cell>
        </row>
        <row r="584">
          <cell r="A584" t="str">
            <v>pla0300</v>
          </cell>
          <cell r="C584" t="str">
            <v>REINFORCEMENT BENDER DIESEL</v>
          </cell>
          <cell r="D584">
            <v>70.729937774999982</v>
          </cell>
          <cell r="E584">
            <v>0</v>
          </cell>
        </row>
        <row r="585">
          <cell r="A585" t="str">
            <v>pla0301</v>
          </cell>
          <cell r="C585" t="str">
            <v>REINFORCEMENT BENDER ELEC.</v>
          </cell>
          <cell r="D585">
            <v>53.014797825000002</v>
          </cell>
          <cell r="E585">
            <v>0</v>
          </cell>
        </row>
        <row r="586">
          <cell r="A586" t="str">
            <v>pla0302</v>
          </cell>
          <cell r="C586" t="str">
            <v>POWER CROPPER DIESEL</v>
          </cell>
          <cell r="D586">
            <v>45.692146724999994</v>
          </cell>
          <cell r="E586">
            <v>0</v>
          </cell>
        </row>
        <row r="587">
          <cell r="A587" t="str">
            <v>pla0303</v>
          </cell>
          <cell r="C587" t="str">
            <v xml:space="preserve">POWER CROPPER ELECTRIC </v>
          </cell>
          <cell r="D587">
            <v>38.077764862499997</v>
          </cell>
          <cell r="E587">
            <v>0</v>
          </cell>
        </row>
        <row r="588">
          <cell r="A588" t="str">
            <v>pla0304</v>
          </cell>
          <cell r="C588" t="str">
            <v>RE-BAR TIER</v>
          </cell>
          <cell r="D588">
            <v>37.429977262500003</v>
          </cell>
          <cell r="E588">
            <v>0</v>
          </cell>
        </row>
        <row r="589">
          <cell r="A589" t="str">
            <v>pla0305</v>
          </cell>
          <cell r="C589" t="str">
            <v xml:space="preserve">500 LITRE CONCRETE SKIP CONEFLOW </v>
          </cell>
          <cell r="D589">
            <v>17.206858125</v>
          </cell>
          <cell r="E589">
            <v>0</v>
          </cell>
        </row>
        <row r="590">
          <cell r="A590" t="str">
            <v>pla0306</v>
          </cell>
          <cell r="C590" t="str">
            <v xml:space="preserve">500L GEARED CONCRETE SKIP CONEFLOW </v>
          </cell>
          <cell r="D590">
            <v>21.812223093749999</v>
          </cell>
          <cell r="E590">
            <v>0</v>
          </cell>
        </row>
        <row r="591">
          <cell r="A591" t="str">
            <v>pla0307</v>
          </cell>
          <cell r="C591" t="str">
            <v xml:space="preserve">500 L CONCRETE SKIP DUAL FLOW </v>
          </cell>
          <cell r="D591">
            <v>21.812223093749999</v>
          </cell>
          <cell r="E591">
            <v>0</v>
          </cell>
        </row>
        <row r="592">
          <cell r="A592" t="str">
            <v>pla0308</v>
          </cell>
          <cell r="C592" t="str">
            <v xml:space="preserve">500 L GEARED CONCRETE SKIP BOTTOM DISCHARGE </v>
          </cell>
          <cell r="D592">
            <v>21.812223093749999</v>
          </cell>
          <cell r="E592">
            <v>0</v>
          </cell>
        </row>
        <row r="593">
          <cell r="A593" t="str">
            <v>pla0309</v>
          </cell>
          <cell r="C593" t="str">
            <v xml:space="preserve">750 LITRE GEARED CONCRETE SKIP </v>
          </cell>
          <cell r="D593">
            <v>19.231194375000001</v>
          </cell>
          <cell r="E593">
            <v>0</v>
          </cell>
        </row>
        <row r="594">
          <cell r="A594" t="str">
            <v>pla0310</v>
          </cell>
          <cell r="C594" t="str">
            <v xml:space="preserve">750L GEARED CONCRETE SKIP </v>
          </cell>
          <cell r="D594">
            <v>23.88716775</v>
          </cell>
          <cell r="E594">
            <v>0</v>
          </cell>
        </row>
        <row r="595">
          <cell r="A595" t="str">
            <v>pla0311</v>
          </cell>
          <cell r="C595" t="str">
            <v xml:space="preserve">800L CONCRETE SKIP DUAL FLOW </v>
          </cell>
          <cell r="D595">
            <v>23.88716775</v>
          </cell>
          <cell r="E595">
            <v>0</v>
          </cell>
        </row>
        <row r="596">
          <cell r="A596" t="str">
            <v>pla0312</v>
          </cell>
          <cell r="C596" t="str">
            <v xml:space="preserve">2000L CONCRETE SKIP ROLLOVER </v>
          </cell>
          <cell r="D596">
            <v>106.277653125</v>
          </cell>
          <cell r="E596">
            <v>0</v>
          </cell>
        </row>
        <row r="597">
          <cell r="A597" t="str">
            <v>pla0313</v>
          </cell>
          <cell r="C597" t="str">
            <v xml:space="preserve">1000L CONEFLOW CONC SKIP </v>
          </cell>
          <cell r="D597">
            <v>20.2433625</v>
          </cell>
          <cell r="E597">
            <v>0</v>
          </cell>
        </row>
        <row r="598">
          <cell r="A598" t="str">
            <v>pla0314</v>
          </cell>
          <cell r="C598" t="str">
            <v>1000L GEARED CONEFLOW SKIP</v>
          </cell>
          <cell r="D598">
            <v>25.96211240625</v>
          </cell>
          <cell r="E598">
            <v>0</v>
          </cell>
        </row>
        <row r="599">
          <cell r="A599" t="str">
            <v>pla0315</v>
          </cell>
          <cell r="C599" t="str">
            <v xml:space="preserve">1000L CONCRETE SKIP ROLLOVER </v>
          </cell>
          <cell r="D599">
            <v>25.96211240625</v>
          </cell>
          <cell r="E599">
            <v>0</v>
          </cell>
        </row>
        <row r="600">
          <cell r="A600" t="str">
            <v>pla0316</v>
          </cell>
          <cell r="C600" t="str">
            <v>1000L GEARED ROLLOVER SKIP</v>
          </cell>
          <cell r="D600">
            <v>60.730087500000003</v>
          </cell>
          <cell r="E600">
            <v>0</v>
          </cell>
        </row>
        <row r="601">
          <cell r="A601" t="str">
            <v>pla0317</v>
          </cell>
          <cell r="C601" t="str">
            <v xml:space="preserve">1000L CONCRETE SKIP DUAL FLOW </v>
          </cell>
          <cell r="D601">
            <v>70.851768749999991</v>
          </cell>
          <cell r="E601">
            <v>0</v>
          </cell>
        </row>
        <row r="602">
          <cell r="A602" t="str">
            <v>pla0318</v>
          </cell>
          <cell r="C602" t="str">
            <v xml:space="preserve">1500L CONCRETE SKIP ROLLOVER </v>
          </cell>
          <cell r="D602">
            <v>99.192476249999999</v>
          </cell>
          <cell r="E602">
            <v>0</v>
          </cell>
        </row>
        <row r="603">
          <cell r="A603" t="str">
            <v>pla0319</v>
          </cell>
          <cell r="C603" t="str">
            <v xml:space="preserve">CONCRETE TEST CUBE MOULD </v>
          </cell>
          <cell r="D603">
            <v>3.0144881249999997</v>
          </cell>
          <cell r="E603">
            <v>0</v>
          </cell>
        </row>
        <row r="604">
          <cell r="A604" t="str">
            <v>pla0320</v>
          </cell>
          <cell r="C604" t="str">
            <v xml:space="preserve">TEST CUBE CURING TANK </v>
          </cell>
          <cell r="D604">
            <v>9.4941370124999995</v>
          </cell>
          <cell r="E604">
            <v>0</v>
          </cell>
        </row>
        <row r="605">
          <cell r="A605" t="str">
            <v>pla0321</v>
          </cell>
          <cell r="C605" t="str">
            <v xml:space="preserve">INDENT ROLLER </v>
          </cell>
          <cell r="D605">
            <v>6.7022119312500008</v>
          </cell>
          <cell r="E605">
            <v>0</v>
          </cell>
        </row>
        <row r="606">
          <cell r="A606" t="str">
            <v>pla0124</v>
          </cell>
          <cell r="C606" t="str">
            <v>CARBON DIOXIDE DETECTOR</v>
          </cell>
          <cell r="D606">
            <v>44.226590625</v>
          </cell>
          <cell r="E606">
            <v>0</v>
          </cell>
        </row>
        <row r="607">
          <cell r="A607" t="str">
            <v>pla0125</v>
          </cell>
          <cell r="C607" t="str">
            <v>GAS DETECTOR 3 GAS C/W CASE &amp; CHARGER</v>
          </cell>
          <cell r="D607">
            <v>44.226590625</v>
          </cell>
          <cell r="E607">
            <v>0</v>
          </cell>
        </row>
        <row r="608">
          <cell r="A608" t="str">
            <v>pla0126</v>
          </cell>
          <cell r="C608" t="str">
            <v>GAS DETECTOR 4 GAS C/W CASE &amp; CHARGER</v>
          </cell>
          <cell r="D608">
            <v>44.226590625</v>
          </cell>
          <cell r="E608">
            <v>0</v>
          </cell>
        </row>
        <row r="609">
          <cell r="A609" t="str">
            <v>pla0127</v>
          </cell>
          <cell r="C609" t="str">
            <v>WATERPROOF GAS DETECTOR</v>
          </cell>
          <cell r="D609">
            <v>44.226590625</v>
          </cell>
          <cell r="E609">
            <v>0</v>
          </cell>
        </row>
        <row r="610">
          <cell r="A610" t="str">
            <v>pla0128</v>
          </cell>
          <cell r="C610" t="str">
            <v>MR2 CASCO SEEKER</v>
          </cell>
          <cell r="D610">
            <v>116.1488551125</v>
          </cell>
          <cell r="E610">
            <v>0</v>
          </cell>
        </row>
        <row r="611">
          <cell r="A611" t="str">
            <v>pla0129</v>
          </cell>
          <cell r="C611" t="str">
            <v>INFA-RED GAS MONITORS</v>
          </cell>
          <cell r="D611">
            <v>134.01639772500002</v>
          </cell>
          <cell r="E611">
            <v>0</v>
          </cell>
        </row>
        <row r="612">
          <cell r="A612" t="str">
            <v>pla0130</v>
          </cell>
          <cell r="C612" t="str">
            <v>CHLORINE GAS DETECTOR</v>
          </cell>
          <cell r="D612">
            <v>71.479998581250015</v>
          </cell>
          <cell r="E612">
            <v>0</v>
          </cell>
        </row>
        <row r="613">
          <cell r="A613" t="str">
            <v>pla0131</v>
          </cell>
          <cell r="C613" t="str">
            <v>10 MINUTE ESCAPE SET CHEMICAL</v>
          </cell>
          <cell r="D613">
            <v>15.725009999999999</v>
          </cell>
          <cell r="E613">
            <v>0</v>
          </cell>
        </row>
        <row r="614">
          <cell r="A614" t="str">
            <v>pla0132</v>
          </cell>
          <cell r="C614" t="str">
            <v>TURBO BREATHING KIT-UNPOWERED</v>
          </cell>
          <cell r="D614">
            <v>34.398459375000002</v>
          </cell>
          <cell r="E614">
            <v>0</v>
          </cell>
        </row>
        <row r="615">
          <cell r="A615" t="str">
            <v>pla0133</v>
          </cell>
          <cell r="C615" t="str">
            <v>OPTIM AIR FED MASK</v>
          </cell>
          <cell r="D615">
            <v>80.413769887499996</v>
          </cell>
          <cell r="E615">
            <v>0</v>
          </cell>
        </row>
        <row r="616">
          <cell r="A616" t="str">
            <v>pla0134</v>
          </cell>
          <cell r="C616" t="str">
            <v>10 MINUTE ESCAPE SET AIR</v>
          </cell>
          <cell r="D616">
            <v>15.725009999999999</v>
          </cell>
          <cell r="E616">
            <v>0</v>
          </cell>
        </row>
        <row r="617">
          <cell r="A617" t="str">
            <v>pla0135</v>
          </cell>
          <cell r="C617" t="str">
            <v>15 MINUTE HOOD TYPE</v>
          </cell>
          <cell r="D617">
            <v>15.725009999999999</v>
          </cell>
          <cell r="E617">
            <v>0</v>
          </cell>
        </row>
        <row r="618">
          <cell r="A618" t="str">
            <v>pla0136</v>
          </cell>
          <cell r="C618" t="str">
            <v>15 MINUTE MASK TYPE</v>
          </cell>
          <cell r="D618">
            <v>15.725009999999999</v>
          </cell>
          <cell r="E618">
            <v>0</v>
          </cell>
        </row>
        <row r="619">
          <cell r="A619" t="str">
            <v>pla0137</v>
          </cell>
          <cell r="C619" t="str">
            <v>AIR PACK TROLLEY B/A - 2 MAN</v>
          </cell>
          <cell r="D619">
            <v>147.42196875000002</v>
          </cell>
          <cell r="E619">
            <v>0</v>
          </cell>
        </row>
        <row r="620">
          <cell r="A620" t="str">
            <v>pla0138</v>
          </cell>
          <cell r="C620" t="str">
            <v>FULL BREATHING APPARATUS</v>
          </cell>
          <cell r="D620">
            <v>23.587515000000003</v>
          </cell>
          <cell r="E620">
            <v>0</v>
          </cell>
        </row>
        <row r="621">
          <cell r="A621" t="str">
            <v>pla0139</v>
          </cell>
          <cell r="C621" t="str">
            <v>9 L BA CYLINDER</v>
          </cell>
          <cell r="D621">
            <v>4.9140656250000001</v>
          </cell>
          <cell r="E621">
            <v>0</v>
          </cell>
        </row>
        <row r="622">
          <cell r="A622" t="str">
            <v>pla0140</v>
          </cell>
          <cell r="C622" t="str">
            <v xml:space="preserve">TURBO FLOW 110V BA - 2 MAN </v>
          </cell>
          <cell r="D622">
            <v>34.398459375000002</v>
          </cell>
          <cell r="E622">
            <v>0</v>
          </cell>
        </row>
        <row r="623">
          <cell r="A623" t="str">
            <v>pla0141</v>
          </cell>
          <cell r="C623" t="str">
            <v>RESPIRATOR SYSTEM - BATTERY</v>
          </cell>
          <cell r="D623">
            <v>18.673449375000001</v>
          </cell>
          <cell r="E623">
            <v>0</v>
          </cell>
        </row>
        <row r="624">
          <cell r="A624" t="str">
            <v>pla0142</v>
          </cell>
          <cell r="C624" t="str">
            <v>RESPIRATOR SYSTEM - BATTERY</v>
          </cell>
          <cell r="D624">
            <v>18.673449375000001</v>
          </cell>
          <cell r="E624">
            <v>0</v>
          </cell>
        </row>
        <row r="625">
          <cell r="A625" t="str">
            <v>pla0143</v>
          </cell>
          <cell r="C625" t="str">
            <v>MAN WINCH &amp; TRIPOD</v>
          </cell>
          <cell r="D625">
            <v>28.992987187500002</v>
          </cell>
          <cell r="E625">
            <v>0</v>
          </cell>
        </row>
        <row r="626">
          <cell r="A626" t="str">
            <v>pla0144</v>
          </cell>
          <cell r="C626" t="str">
            <v>ROOF MAN ANCHOR SYSTEM</v>
          </cell>
          <cell r="D626">
            <v>39.312525000000001</v>
          </cell>
          <cell r="E626">
            <v>0</v>
          </cell>
        </row>
        <row r="627">
          <cell r="A627" t="str">
            <v>pla0145</v>
          </cell>
          <cell r="C627" t="str">
            <v>HARNESS - 2 POINT</v>
          </cell>
          <cell r="D627">
            <v>9.8281312500000002</v>
          </cell>
          <cell r="E627">
            <v>0</v>
          </cell>
        </row>
        <row r="628">
          <cell r="A628" t="str">
            <v>pla0146</v>
          </cell>
          <cell r="C628" t="str">
            <v>SAFETY HARNESS - SINGLE POINT</v>
          </cell>
          <cell r="D628">
            <v>9.8281312500000002</v>
          </cell>
          <cell r="E628">
            <v>0</v>
          </cell>
        </row>
        <row r="629">
          <cell r="A629" t="str">
            <v>pla0147</v>
          </cell>
          <cell r="C629" t="str">
            <v>HARNESS</v>
          </cell>
          <cell r="D629">
            <v>9.8281312500000002</v>
          </cell>
          <cell r="E629">
            <v>0</v>
          </cell>
        </row>
        <row r="630">
          <cell r="A630" t="str">
            <v>pla0148</v>
          </cell>
          <cell r="C630" t="str">
            <v>6 M FALL ARREST BLOCK</v>
          </cell>
          <cell r="D630">
            <v>9.8281312500000002</v>
          </cell>
          <cell r="E630">
            <v>0</v>
          </cell>
        </row>
        <row r="631">
          <cell r="A631" t="str">
            <v>pla0149</v>
          </cell>
          <cell r="C631" t="str">
            <v>10M FALL ARRESTER</v>
          </cell>
          <cell r="D631">
            <v>11.793757500000002</v>
          </cell>
          <cell r="E631">
            <v>0</v>
          </cell>
        </row>
        <row r="632">
          <cell r="A632" t="str">
            <v>pla0150</v>
          </cell>
          <cell r="C632" t="str">
            <v>12M FALL ARRESTOR</v>
          </cell>
          <cell r="D632">
            <v>11.793757500000002</v>
          </cell>
          <cell r="E632">
            <v>0</v>
          </cell>
        </row>
        <row r="633">
          <cell r="A633" t="str">
            <v>pla0151</v>
          </cell>
          <cell r="C633" t="str">
            <v>RECOVERY WINCH</v>
          </cell>
          <cell r="D633">
            <v>28.992987187500002</v>
          </cell>
          <cell r="E633">
            <v>0</v>
          </cell>
        </row>
        <row r="634">
          <cell r="A634" t="str">
            <v>pla0152</v>
          </cell>
          <cell r="C634" t="str">
            <v>20M FALL ARRESTER</v>
          </cell>
          <cell r="D634">
            <v>19.6562625</v>
          </cell>
          <cell r="E634">
            <v>0</v>
          </cell>
        </row>
        <row r="635">
          <cell r="A635" t="str">
            <v>pla0153</v>
          </cell>
          <cell r="C635" t="str">
            <v>25M FALL ARRESTER</v>
          </cell>
          <cell r="D635">
            <v>24.570328125</v>
          </cell>
          <cell r="E635">
            <v>0</v>
          </cell>
        </row>
        <row r="636">
          <cell r="A636" t="str">
            <v>pla0154</v>
          </cell>
          <cell r="C636" t="str">
            <v>RESTRAINT LANYARD 1M</v>
          </cell>
          <cell r="D636">
            <v>4.9140656250000001</v>
          </cell>
          <cell r="E636">
            <v>0</v>
          </cell>
        </row>
        <row r="637">
          <cell r="A637" t="str">
            <v>pla0155</v>
          </cell>
          <cell r="C637" t="str">
            <v>1.75M SHOCK LANYARD</v>
          </cell>
          <cell r="D637">
            <v>4.9140656250000001</v>
          </cell>
          <cell r="E637">
            <v>0</v>
          </cell>
        </row>
        <row r="638">
          <cell r="A638" t="str">
            <v>pla0156</v>
          </cell>
          <cell r="C638" t="str">
            <v>1.5M TWIN LANYARD</v>
          </cell>
          <cell r="D638">
            <v>6.8796918749999998</v>
          </cell>
          <cell r="E638">
            <v>0</v>
          </cell>
        </row>
        <row r="639">
          <cell r="A639" t="str">
            <v>pla0157</v>
          </cell>
          <cell r="C639" t="str">
            <v>TEMPORARY LIFELINE</v>
          </cell>
          <cell r="D639">
            <v>12.776570625</v>
          </cell>
          <cell r="E639">
            <v>0</v>
          </cell>
        </row>
        <row r="640">
          <cell r="A640" t="str">
            <v>pla0158</v>
          </cell>
          <cell r="C640" t="str">
            <v>IS HAND LAMP C/W CHARGER</v>
          </cell>
          <cell r="D640">
            <v>4.9140656250000001</v>
          </cell>
          <cell r="E640">
            <v>0</v>
          </cell>
        </row>
        <row r="641">
          <cell r="A641" t="str">
            <v>pla0159</v>
          </cell>
          <cell r="C641" t="str">
            <v>IS FLOODLIGHT</v>
          </cell>
          <cell r="D641">
            <v>29.484393749999999</v>
          </cell>
          <cell r="E641">
            <v>0</v>
          </cell>
        </row>
        <row r="642">
          <cell r="A642" t="str">
            <v>pla0160</v>
          </cell>
          <cell r="C642" t="str">
            <v>IS FLOODLIGHT AIR OPERATED</v>
          </cell>
          <cell r="D642">
            <v>31.450019999999999</v>
          </cell>
          <cell r="E642">
            <v>0</v>
          </cell>
        </row>
        <row r="643">
          <cell r="A643" t="str">
            <v>pla0161</v>
          </cell>
          <cell r="C643" t="str">
            <v>COMMUNICATION SYSTEM</v>
          </cell>
          <cell r="D643">
            <v>122.851640625</v>
          </cell>
          <cell r="E643">
            <v>0</v>
          </cell>
        </row>
        <row r="644">
          <cell r="A644" t="str">
            <v>pla0162</v>
          </cell>
          <cell r="C644" t="str">
            <v>SAFETY ROPES</v>
          </cell>
          <cell r="D644">
            <v>12.776570625</v>
          </cell>
          <cell r="E644">
            <v>0</v>
          </cell>
        </row>
        <row r="645">
          <cell r="A645" t="str">
            <v>pla0163</v>
          </cell>
          <cell r="C645" t="str">
            <v>RESCUE STRETCHER</v>
          </cell>
          <cell r="D645">
            <v>62.546227275000007</v>
          </cell>
          <cell r="E645">
            <v>0</v>
          </cell>
        </row>
        <row r="646">
          <cell r="A646" t="str">
            <v>pla0164</v>
          </cell>
          <cell r="C646" t="str">
            <v>BEAM GLIDER - STANDARD</v>
          </cell>
          <cell r="D646">
            <v>8.8453181250000004</v>
          </cell>
          <cell r="E646">
            <v>0</v>
          </cell>
        </row>
        <row r="647">
          <cell r="A647" t="str">
            <v>pla0165</v>
          </cell>
          <cell r="C647" t="str">
            <v>BEAM GLIDER - LARGE</v>
          </cell>
          <cell r="D647">
            <v>9.8281312500000002</v>
          </cell>
          <cell r="E647">
            <v>0</v>
          </cell>
        </row>
        <row r="648">
          <cell r="A648" t="str">
            <v>pla0166</v>
          </cell>
          <cell r="C648" t="str">
            <v>DUST MONITORS</v>
          </cell>
          <cell r="D648">
            <v>61.917226875000004</v>
          </cell>
          <cell r="E648">
            <v>0</v>
          </cell>
        </row>
        <row r="649">
          <cell r="A649" t="str">
            <v>pla0167</v>
          </cell>
          <cell r="C649" t="str">
            <v>COUNTER WEIGHT SYSTEM (DAVIT)</v>
          </cell>
          <cell r="D649">
            <v>147.42196875000002</v>
          </cell>
          <cell r="E649">
            <v>0</v>
          </cell>
        </row>
        <row r="650">
          <cell r="A650" t="str">
            <v>pla0168</v>
          </cell>
          <cell r="C650" t="str">
            <v>DAVIT ARM</v>
          </cell>
          <cell r="D650">
            <v>66.831292500000004</v>
          </cell>
          <cell r="E650">
            <v>0</v>
          </cell>
        </row>
        <row r="651">
          <cell r="A651" t="str">
            <v>pla0169</v>
          </cell>
          <cell r="C651" t="str">
            <v>LAMB AIR MOVER</v>
          </cell>
          <cell r="D651">
            <v>29.484393749999999</v>
          </cell>
          <cell r="E651">
            <v>0</v>
          </cell>
        </row>
        <row r="652">
          <cell r="A652" t="str">
            <v>pla0170</v>
          </cell>
          <cell r="C652" t="str">
            <v>300mm AIR MOVER EEX 110V</v>
          </cell>
          <cell r="D652">
            <v>63.882853125000004</v>
          </cell>
          <cell r="E652">
            <v>0</v>
          </cell>
        </row>
        <row r="653">
          <cell r="A653" t="str">
            <v>pla0322</v>
          </cell>
          <cell r="C653" t="str">
            <v xml:space="preserve">HAND HELD ELEC CORE DRILL </v>
          </cell>
          <cell r="D653">
            <v>26.004984225000001</v>
          </cell>
          <cell r="E653">
            <v>0</v>
          </cell>
        </row>
        <row r="654">
          <cell r="A654" t="str">
            <v>pla0323</v>
          </cell>
          <cell r="C654" t="str">
            <v>DIAMOND DRILL RIG 8-82MM</v>
          </cell>
          <cell r="D654">
            <v>38.173467956250001</v>
          </cell>
          <cell r="E654">
            <v>0</v>
          </cell>
        </row>
        <row r="655">
          <cell r="A655" t="str">
            <v>pla0324</v>
          </cell>
          <cell r="C655" t="str">
            <v>DIAMOND DRILL RIG 25-162 MM</v>
          </cell>
          <cell r="D655">
            <v>38.183516250000004</v>
          </cell>
          <cell r="E655">
            <v>0</v>
          </cell>
        </row>
        <row r="656">
          <cell r="A656" t="str">
            <v>pla0325</v>
          </cell>
          <cell r="C656" t="str">
            <v xml:space="preserve">DIAMOND DRILL RIG 25-250MM </v>
          </cell>
          <cell r="D656">
            <v>89.429814375000007</v>
          </cell>
          <cell r="E656">
            <v>0</v>
          </cell>
        </row>
        <row r="657">
          <cell r="A657" t="str">
            <v>pla0326</v>
          </cell>
          <cell r="C657" t="str">
            <v xml:space="preserve">GOLTZ DRILL </v>
          </cell>
          <cell r="D657">
            <v>45.056549175000001</v>
          </cell>
          <cell r="E657">
            <v>0</v>
          </cell>
        </row>
        <row r="658">
          <cell r="A658" t="str">
            <v>pla0327</v>
          </cell>
          <cell r="C658" t="str">
            <v xml:space="preserve">WALL CHASER SINGLE BLADE </v>
          </cell>
          <cell r="D658">
            <v>16.077270000000002</v>
          </cell>
          <cell r="E658">
            <v>0</v>
          </cell>
        </row>
        <row r="659">
          <cell r="A659" t="str">
            <v>pla0328</v>
          </cell>
          <cell r="C659" t="str">
            <v xml:space="preserve">WALL CHASER TWIN BLADE </v>
          </cell>
          <cell r="D659">
            <v>22.608660937499998</v>
          </cell>
          <cell r="E659">
            <v>0</v>
          </cell>
        </row>
        <row r="660">
          <cell r="A660" t="str">
            <v>pla0329</v>
          </cell>
          <cell r="C660" t="str">
            <v xml:space="preserve">VACUUM PUMP </v>
          </cell>
          <cell r="D660">
            <v>7.0338056250000003</v>
          </cell>
          <cell r="E660">
            <v>0</v>
          </cell>
        </row>
        <row r="661">
          <cell r="A661" t="str">
            <v>pla0330</v>
          </cell>
          <cell r="C661" t="str">
            <v>HAND HELD DIAMOND GRINDER</v>
          </cell>
          <cell r="D661">
            <v>21.65407303125</v>
          </cell>
          <cell r="E661">
            <v>0</v>
          </cell>
        </row>
        <row r="662">
          <cell r="A662" t="str">
            <v>pla1101</v>
          </cell>
          <cell r="C662" t="str">
            <v>34' DIESEL ARTIC BOOM 2WD</v>
          </cell>
          <cell r="D662">
            <v>186.73449375000001</v>
          </cell>
          <cell r="E662">
            <v>0</v>
          </cell>
        </row>
        <row r="663">
          <cell r="A663" t="str">
            <v>pla1102</v>
          </cell>
          <cell r="C663" t="str">
            <v>34' DIESEL ARTIC BOOM 4WD</v>
          </cell>
          <cell r="D663">
            <v>197.6044069125</v>
          </cell>
          <cell r="E663">
            <v>0</v>
          </cell>
        </row>
        <row r="664">
          <cell r="A664" t="str">
            <v>pla1103</v>
          </cell>
          <cell r="C664" t="str">
            <v>40' DIESEL ARTIC BOOM 2WD</v>
          </cell>
          <cell r="D664">
            <v>216.21888749999999</v>
          </cell>
          <cell r="E664">
            <v>0</v>
          </cell>
        </row>
        <row r="665">
          <cell r="A665" t="str">
            <v>pla1104</v>
          </cell>
          <cell r="C665" t="str">
            <v>40' DIESEL ARTIC BOOM 4WD</v>
          </cell>
          <cell r="D665">
            <v>216.21888749999999</v>
          </cell>
          <cell r="E665">
            <v>0</v>
          </cell>
        </row>
        <row r="666">
          <cell r="A666" t="str">
            <v>pla1105</v>
          </cell>
          <cell r="C666" t="str">
            <v>40' DIESEL STICK BOOM 2WD</v>
          </cell>
          <cell r="D666">
            <v>211.30482187500002</v>
          </cell>
          <cell r="E666">
            <v>0</v>
          </cell>
        </row>
        <row r="667">
          <cell r="A667" t="str">
            <v>pla1106</v>
          </cell>
          <cell r="C667" t="str">
            <v>40' DIESEL STICK BOOM 4WD</v>
          </cell>
          <cell r="D667">
            <v>211.30482187500002</v>
          </cell>
          <cell r="E667">
            <v>0</v>
          </cell>
        </row>
        <row r="668">
          <cell r="A668" t="str">
            <v>pla1107</v>
          </cell>
          <cell r="C668" t="str">
            <v>42' DIESEL STICK BOOM 2WD</v>
          </cell>
          <cell r="D668">
            <v>211.30482187500002</v>
          </cell>
          <cell r="E668">
            <v>0</v>
          </cell>
        </row>
        <row r="669">
          <cell r="A669" t="str">
            <v>pla1108</v>
          </cell>
          <cell r="C669" t="str">
            <v>42' DIESEL STICK BOOM 4WD</v>
          </cell>
          <cell r="D669">
            <v>211.30482187500002</v>
          </cell>
          <cell r="E669">
            <v>0</v>
          </cell>
        </row>
        <row r="670">
          <cell r="A670" t="str">
            <v>pla1109</v>
          </cell>
          <cell r="C670" t="str">
            <v>45' DIESEL ARTIC BOOM 2WD</v>
          </cell>
          <cell r="D670">
            <v>226.04701875000001</v>
          </cell>
          <cell r="E670">
            <v>0</v>
          </cell>
        </row>
        <row r="671">
          <cell r="A671" t="str">
            <v>pla1110</v>
          </cell>
          <cell r="C671" t="str">
            <v>45' DIESEL ARTIC BOOM 4WD</v>
          </cell>
          <cell r="D671">
            <v>236.936588175</v>
          </cell>
          <cell r="E671">
            <v>0</v>
          </cell>
        </row>
        <row r="672">
          <cell r="A672" t="str">
            <v>pla1111</v>
          </cell>
          <cell r="C672" t="str">
            <v>45' DIESEL STICK BOOM 2WD</v>
          </cell>
          <cell r="D672">
            <v>171.00948375000002</v>
          </cell>
          <cell r="E672">
            <v>0</v>
          </cell>
        </row>
        <row r="673">
          <cell r="A673" t="str">
            <v>pla1112</v>
          </cell>
          <cell r="C673" t="str">
            <v>45' DIESEL STICK BOOM 4WD</v>
          </cell>
          <cell r="D673">
            <v>174.94073624999999</v>
          </cell>
          <cell r="E673">
            <v>0</v>
          </cell>
        </row>
        <row r="674">
          <cell r="A674" t="str">
            <v>pla1113</v>
          </cell>
          <cell r="C674" t="str">
            <v>46' DIESEL ARTIC BOOM 2WD</v>
          </cell>
          <cell r="D674">
            <v>226.04701875000001</v>
          </cell>
          <cell r="E674">
            <v>0</v>
          </cell>
        </row>
        <row r="675">
          <cell r="A675" t="str">
            <v>pla1114</v>
          </cell>
          <cell r="C675" t="str">
            <v>46' DIESEL ARTIC BOOM 4WD</v>
          </cell>
          <cell r="D675">
            <v>236.936588175</v>
          </cell>
          <cell r="E675">
            <v>0</v>
          </cell>
        </row>
        <row r="676">
          <cell r="A676" t="str">
            <v>pla1115</v>
          </cell>
          <cell r="C676" t="str">
            <v>46' DIESEL STICK BOOM 2WD</v>
          </cell>
          <cell r="D676">
            <v>226.04701875000001</v>
          </cell>
          <cell r="E676">
            <v>0</v>
          </cell>
        </row>
        <row r="677">
          <cell r="A677" t="str">
            <v>pla1116</v>
          </cell>
          <cell r="C677" t="str">
            <v>46' DIESEL STICK BOOM 4WD</v>
          </cell>
          <cell r="D677">
            <v>239.80640250000002</v>
          </cell>
          <cell r="E677">
            <v>0</v>
          </cell>
        </row>
        <row r="678">
          <cell r="A678" t="str">
            <v>pla1117</v>
          </cell>
          <cell r="C678" t="str">
            <v>51' DIESEL ARTIC BOOM 2WD</v>
          </cell>
          <cell r="D678">
            <v>250.61734687500001</v>
          </cell>
          <cell r="E678">
            <v>0</v>
          </cell>
        </row>
        <row r="679">
          <cell r="A679" t="str">
            <v>pla1118</v>
          </cell>
          <cell r="C679" t="str">
            <v>51' DIESEL ARTIC BOOM 4WD</v>
          </cell>
          <cell r="D679">
            <v>251.77706636249999</v>
          </cell>
          <cell r="E679">
            <v>0</v>
          </cell>
        </row>
        <row r="680">
          <cell r="A680" t="str">
            <v>pla1119</v>
          </cell>
          <cell r="C680" t="str">
            <v>60' DIESEL ARTIC BOOM 2WD</v>
          </cell>
          <cell r="D680">
            <v>318.43145249999998</v>
          </cell>
          <cell r="E680">
            <v>0</v>
          </cell>
        </row>
        <row r="681">
          <cell r="A681" t="str">
            <v>pla1120</v>
          </cell>
          <cell r="C681" t="str">
            <v>60' DIESEL ARTIC BOOM 4WD</v>
          </cell>
          <cell r="D681">
            <v>341.61601411875</v>
          </cell>
          <cell r="E681">
            <v>0</v>
          </cell>
        </row>
        <row r="682">
          <cell r="A682" t="str">
            <v>pla1121</v>
          </cell>
          <cell r="C682" t="str">
            <v>60' DIESEL STICK BOOM 2WD</v>
          </cell>
          <cell r="D682">
            <v>319.41426562499998</v>
          </cell>
          <cell r="E682">
            <v>0</v>
          </cell>
        </row>
        <row r="683">
          <cell r="A683" t="str">
            <v>pla1122</v>
          </cell>
          <cell r="C683" t="str">
            <v>60' DIESEL STICK BOOM 4WD</v>
          </cell>
          <cell r="D683">
            <v>341.61601411875</v>
          </cell>
          <cell r="E683">
            <v>0</v>
          </cell>
        </row>
        <row r="684">
          <cell r="A684" t="str">
            <v>pla1123</v>
          </cell>
          <cell r="C684" t="str">
            <v>62' DIESEL ARTIC BOOM 2WD</v>
          </cell>
          <cell r="D684">
            <v>319.41426562499998</v>
          </cell>
          <cell r="E684">
            <v>0</v>
          </cell>
        </row>
        <row r="685">
          <cell r="A685" t="str">
            <v>pla1124</v>
          </cell>
          <cell r="C685" t="str">
            <v>62' DIESEL ARTIC BOOM 4WD</v>
          </cell>
          <cell r="D685">
            <v>342.01896750000003</v>
          </cell>
          <cell r="E685">
            <v>0</v>
          </cell>
        </row>
        <row r="686">
          <cell r="A686" t="str">
            <v>pla1125</v>
          </cell>
          <cell r="C686" t="str">
            <v>65' DIESEL STICK BOOM 2WD</v>
          </cell>
          <cell r="D686">
            <v>319.41426562499998</v>
          </cell>
          <cell r="E686">
            <v>0</v>
          </cell>
        </row>
        <row r="687">
          <cell r="A687" t="str">
            <v>pla1126</v>
          </cell>
          <cell r="C687" t="str">
            <v>65' DIESEL STICK BOOM 4WD</v>
          </cell>
          <cell r="D687">
            <v>342.01896750000003</v>
          </cell>
          <cell r="E687">
            <v>0</v>
          </cell>
        </row>
        <row r="688">
          <cell r="A688" t="str">
            <v>pla1127</v>
          </cell>
          <cell r="C688" t="str">
            <v>70' DIESEL ARTIC BOOM 2WD</v>
          </cell>
          <cell r="D688">
            <v>267.32517000000001</v>
          </cell>
          <cell r="E688">
            <v>0</v>
          </cell>
        </row>
        <row r="689">
          <cell r="A689" t="str">
            <v>pla1128</v>
          </cell>
          <cell r="C689" t="str">
            <v>70' DIESEL ARTIC BOOM 4WD</v>
          </cell>
          <cell r="D689">
            <v>275.18767500000001</v>
          </cell>
          <cell r="E689">
            <v>0</v>
          </cell>
        </row>
        <row r="690">
          <cell r="A690" t="str">
            <v>pla1129</v>
          </cell>
          <cell r="C690" t="str">
            <v>70' DIESEL STICK BOOM 2WD</v>
          </cell>
          <cell r="D690">
            <v>373.46898750000003</v>
          </cell>
          <cell r="E690">
            <v>0</v>
          </cell>
        </row>
        <row r="691">
          <cell r="A691" t="str">
            <v>pla1130</v>
          </cell>
          <cell r="C691" t="str">
            <v>70' DIESEL STICK BOOM 4WD</v>
          </cell>
          <cell r="D691">
            <v>417.69557812500005</v>
          </cell>
          <cell r="E691">
            <v>0</v>
          </cell>
        </row>
        <row r="692">
          <cell r="A692" t="str">
            <v>pla1131</v>
          </cell>
          <cell r="C692" t="str">
            <v>76' DIESEL ARTIC BOOM 2WD</v>
          </cell>
          <cell r="D692">
            <v>308.60332124999996</v>
          </cell>
          <cell r="E692">
            <v>0</v>
          </cell>
        </row>
        <row r="693">
          <cell r="A693" t="str">
            <v>pla1132</v>
          </cell>
          <cell r="C693" t="str">
            <v>76' DIESEL ARTIC BOOM 4WD</v>
          </cell>
          <cell r="D693">
            <v>318.43145249999998</v>
          </cell>
          <cell r="E693">
            <v>0</v>
          </cell>
        </row>
        <row r="694">
          <cell r="A694" t="str">
            <v>pla1133</v>
          </cell>
          <cell r="C694" t="str">
            <v>76' DIESEL STICK BOOM 2WD</v>
          </cell>
          <cell r="D694">
            <v>373.46898750000003</v>
          </cell>
          <cell r="E694">
            <v>0</v>
          </cell>
        </row>
        <row r="695">
          <cell r="A695" t="str">
            <v>pla1134</v>
          </cell>
          <cell r="C695" t="str">
            <v>76' DIESEL STICK BOOM 4WD</v>
          </cell>
          <cell r="D695">
            <v>417.69557812500005</v>
          </cell>
          <cell r="E695">
            <v>0</v>
          </cell>
        </row>
        <row r="696">
          <cell r="A696" t="str">
            <v>pla1135</v>
          </cell>
          <cell r="C696" t="str">
            <v>80' DIESEL ARTIC BOOM 2WD</v>
          </cell>
          <cell r="D696">
            <v>424.57526999999999</v>
          </cell>
          <cell r="E696">
            <v>0</v>
          </cell>
        </row>
        <row r="697">
          <cell r="A697" t="str">
            <v>pla1136</v>
          </cell>
          <cell r="C697" t="str">
            <v>80' DIESEL ARTIC BOOM 4WD</v>
          </cell>
          <cell r="D697">
            <v>402.33420898125007</v>
          </cell>
          <cell r="E697">
            <v>0</v>
          </cell>
        </row>
        <row r="698">
          <cell r="A698" t="str">
            <v>pla1137</v>
          </cell>
          <cell r="C698" t="str">
            <v>80' DIESEL STICK BOOM 2WD</v>
          </cell>
          <cell r="D698">
            <v>427.52370937500007</v>
          </cell>
          <cell r="E698">
            <v>0</v>
          </cell>
        </row>
        <row r="699">
          <cell r="A699" t="str">
            <v>pla1138</v>
          </cell>
          <cell r="C699" t="str">
            <v>80' DIESEL STICK BOOM 4WD</v>
          </cell>
          <cell r="D699">
            <v>476.45797486875006</v>
          </cell>
          <cell r="E699">
            <v>0</v>
          </cell>
        </row>
        <row r="700">
          <cell r="A700" t="str">
            <v>pla1139</v>
          </cell>
          <cell r="C700" t="str">
            <v>85' DIESEL ARTIC BOOM 2WD</v>
          </cell>
          <cell r="D700">
            <v>412.78151250000002</v>
          </cell>
          <cell r="E700">
            <v>0</v>
          </cell>
        </row>
        <row r="701">
          <cell r="A701" t="str">
            <v>pla1140</v>
          </cell>
          <cell r="C701" t="str">
            <v>85' DIESEL ARTIC BOOM 4WD</v>
          </cell>
          <cell r="D701">
            <v>428.50652250000002</v>
          </cell>
          <cell r="E701">
            <v>0</v>
          </cell>
        </row>
        <row r="702">
          <cell r="A702" t="str">
            <v>pla1141</v>
          </cell>
          <cell r="C702" t="str">
            <v>85' DIESEL STICK BOOM 2WD</v>
          </cell>
          <cell r="D702">
            <v>427.52370937500007</v>
          </cell>
          <cell r="E702">
            <v>0</v>
          </cell>
        </row>
        <row r="703">
          <cell r="A703" t="str">
            <v>pla1142</v>
          </cell>
          <cell r="C703" t="str">
            <v>85' DIESEL STICK BOOM 4WD</v>
          </cell>
          <cell r="D703">
            <v>497.62776958125005</v>
          </cell>
          <cell r="E703">
            <v>0</v>
          </cell>
        </row>
        <row r="704">
          <cell r="A704" t="str">
            <v>pla1143</v>
          </cell>
          <cell r="C704" t="str">
            <v>105' DIESEL ARTIC BOOM 4WD</v>
          </cell>
          <cell r="D704">
            <v>825.56302500000004</v>
          </cell>
          <cell r="E704">
            <v>0</v>
          </cell>
        </row>
        <row r="705">
          <cell r="A705" t="str">
            <v>pla1144</v>
          </cell>
          <cell r="C705" t="str">
            <v>105' DIESEL STICK BOOM 4WD</v>
          </cell>
          <cell r="D705">
            <v>825.56302500000004</v>
          </cell>
          <cell r="E705">
            <v>0</v>
          </cell>
        </row>
        <row r="706">
          <cell r="A706" t="str">
            <v>pla1145</v>
          </cell>
          <cell r="C706" t="str">
            <v>125' DIESEL ARTIC BOOM 4WD</v>
          </cell>
          <cell r="D706">
            <v>1080.111624375</v>
          </cell>
          <cell r="E706">
            <v>0</v>
          </cell>
        </row>
        <row r="707">
          <cell r="A707" t="str">
            <v>pla1146</v>
          </cell>
          <cell r="C707" t="str">
            <v>125' DIESEL STICK BOOM 4WD</v>
          </cell>
          <cell r="D707">
            <v>1080.111624375</v>
          </cell>
          <cell r="E707">
            <v>0</v>
          </cell>
        </row>
        <row r="708">
          <cell r="A708" t="str">
            <v>pla1147</v>
          </cell>
          <cell r="C708" t="str">
            <v>135' DIESEL ARTIC BOOM 4WD</v>
          </cell>
          <cell r="D708">
            <v>1276.674249375</v>
          </cell>
          <cell r="E708">
            <v>0</v>
          </cell>
        </row>
        <row r="709">
          <cell r="A709" t="str">
            <v>pla1148</v>
          </cell>
          <cell r="C709" t="str">
            <v>135' DIESEL STICK BOOM 4WD</v>
          </cell>
          <cell r="D709">
            <v>1276.674249375</v>
          </cell>
          <cell r="E709">
            <v>0</v>
          </cell>
        </row>
        <row r="710">
          <cell r="A710" t="str">
            <v>pla1083</v>
          </cell>
          <cell r="C710" t="str">
            <v xml:space="preserve">25' DIESEL SCISSOR 2WD </v>
          </cell>
          <cell r="D710">
            <v>132.24733410000002</v>
          </cell>
          <cell r="E710">
            <v>0</v>
          </cell>
        </row>
        <row r="711">
          <cell r="A711" t="str">
            <v>pla1084</v>
          </cell>
          <cell r="C711" t="str">
            <v xml:space="preserve">25' DIESEL SCISSOR 4WD  </v>
          </cell>
          <cell r="D711">
            <v>132.24733410000002</v>
          </cell>
          <cell r="E711">
            <v>0</v>
          </cell>
        </row>
        <row r="712">
          <cell r="A712" t="str">
            <v>pla1085</v>
          </cell>
          <cell r="C712" t="str">
            <v xml:space="preserve">26' DIESEL SCISSOR 2WD </v>
          </cell>
          <cell r="D712">
            <v>132.24733410000002</v>
          </cell>
          <cell r="E712">
            <v>0</v>
          </cell>
        </row>
        <row r="713">
          <cell r="A713" t="str">
            <v>pla1086</v>
          </cell>
          <cell r="C713" t="str">
            <v xml:space="preserve">26' DIESEL SCISSOR 4WD </v>
          </cell>
          <cell r="D713">
            <v>132.24733410000002</v>
          </cell>
          <cell r="E713">
            <v>0</v>
          </cell>
        </row>
        <row r="714">
          <cell r="A714" t="str">
            <v>pla1087</v>
          </cell>
          <cell r="C714" t="str">
            <v>30' DIESEL SCISSOR  2WD</v>
          </cell>
          <cell r="D714">
            <v>143.25484109999999</v>
          </cell>
          <cell r="E714">
            <v>0</v>
          </cell>
        </row>
        <row r="715">
          <cell r="A715" t="str">
            <v>pla1088</v>
          </cell>
          <cell r="C715" t="str">
            <v xml:space="preserve">30' DIESEL SCISSOR 4WD </v>
          </cell>
          <cell r="D715">
            <v>143.25484109999999</v>
          </cell>
          <cell r="E715">
            <v>0</v>
          </cell>
        </row>
        <row r="716">
          <cell r="A716" t="str">
            <v>pla1089</v>
          </cell>
          <cell r="C716" t="str">
            <v xml:space="preserve">32' DIESEL SCISSOR 2WD </v>
          </cell>
          <cell r="D716">
            <v>143.25484109999999</v>
          </cell>
          <cell r="E716">
            <v>0</v>
          </cell>
        </row>
        <row r="717">
          <cell r="A717" t="str">
            <v>pla1090</v>
          </cell>
          <cell r="C717" t="str">
            <v xml:space="preserve">32' DIESEL SCISSOR 4WD </v>
          </cell>
          <cell r="D717">
            <v>153.52523825625002</v>
          </cell>
          <cell r="E717">
            <v>0</v>
          </cell>
        </row>
        <row r="718">
          <cell r="A718" t="str">
            <v>pla1091</v>
          </cell>
          <cell r="C718" t="str">
            <v xml:space="preserve">33' DIESEL SCISSOR 2WD </v>
          </cell>
          <cell r="D718">
            <v>153.62351956875</v>
          </cell>
          <cell r="E718">
            <v>0</v>
          </cell>
        </row>
        <row r="719">
          <cell r="A719" t="str">
            <v>pla1092</v>
          </cell>
          <cell r="C719" t="str">
            <v xml:space="preserve">33' DIESEL SCISSOR 4WD </v>
          </cell>
          <cell r="D719">
            <v>159.1567574625</v>
          </cell>
          <cell r="E719">
            <v>0</v>
          </cell>
        </row>
        <row r="720">
          <cell r="A720" t="str">
            <v>pla1093</v>
          </cell>
          <cell r="C720" t="str">
            <v xml:space="preserve">40' DIESEL SCISSOR 2WD </v>
          </cell>
          <cell r="D720">
            <v>181.84008438750001</v>
          </cell>
          <cell r="E720">
            <v>0</v>
          </cell>
        </row>
        <row r="721">
          <cell r="A721" t="str">
            <v>pla1094</v>
          </cell>
          <cell r="C721" t="str">
            <v xml:space="preserve">40' DIESEL SCISSOR 4WD </v>
          </cell>
          <cell r="D721">
            <v>186.73449375000001</v>
          </cell>
          <cell r="E721">
            <v>0</v>
          </cell>
        </row>
        <row r="722">
          <cell r="A722" t="str">
            <v>pla1095</v>
          </cell>
          <cell r="C722" t="str">
            <v xml:space="preserve">43' DIESEL SCISSOR 4WD </v>
          </cell>
          <cell r="D722">
            <v>206.39075625000001</v>
          </cell>
          <cell r="E722">
            <v>0</v>
          </cell>
        </row>
        <row r="723">
          <cell r="A723" t="str">
            <v>pla1096</v>
          </cell>
          <cell r="C723" t="str">
            <v xml:space="preserve">50' DIESEL SCISSOR 2WD </v>
          </cell>
          <cell r="D723">
            <v>224.18950194375</v>
          </cell>
          <cell r="E723">
            <v>0</v>
          </cell>
        </row>
        <row r="724">
          <cell r="A724" t="str">
            <v>pla1097</v>
          </cell>
          <cell r="C724" t="str">
            <v xml:space="preserve">50' DIESEL SCISSOR 4WD </v>
          </cell>
          <cell r="D724">
            <v>245.3691247875</v>
          </cell>
          <cell r="E724">
            <v>0</v>
          </cell>
        </row>
        <row r="725">
          <cell r="A725" t="str">
            <v>pla1098</v>
          </cell>
          <cell r="C725" t="str">
            <v xml:space="preserve">53' DIESEL SCISSOR 4WD </v>
          </cell>
          <cell r="D725">
            <v>265.35954375</v>
          </cell>
          <cell r="E725">
            <v>0</v>
          </cell>
        </row>
        <row r="726">
          <cell r="A726" t="str">
            <v>pla1099</v>
          </cell>
          <cell r="C726" t="str">
            <v xml:space="preserve">70' DIESEL SCISSOR 4WD </v>
          </cell>
          <cell r="D726">
            <v>736.90345299374985</v>
          </cell>
          <cell r="E726">
            <v>0</v>
          </cell>
        </row>
        <row r="727">
          <cell r="A727" t="str">
            <v>pla1100</v>
          </cell>
          <cell r="C727" t="str">
            <v xml:space="preserve">80' DIESEL SCISSOR 4WD </v>
          </cell>
          <cell r="D727">
            <v>982.44948414375006</v>
          </cell>
          <cell r="E727">
            <v>0</v>
          </cell>
        </row>
        <row r="728">
          <cell r="A728" t="str">
            <v>bbus186</v>
          </cell>
          <cell r="C728" t="str">
            <v>STIHL SAW</v>
          </cell>
          <cell r="D728">
            <v>13</v>
          </cell>
          <cell r="E728">
            <v>0</v>
          </cell>
        </row>
        <row r="729">
          <cell r="A729" t="str">
            <v>pla1361</v>
          </cell>
          <cell r="C729" t="str">
            <v>SDS DRILL BIT - 5MM &gt; 14MM</v>
          </cell>
          <cell r="D729">
            <v>0.57275274375000007</v>
          </cell>
          <cell r="E729">
            <v>0</v>
          </cell>
        </row>
        <row r="730">
          <cell r="A730" t="str">
            <v>pla1362</v>
          </cell>
          <cell r="C730" t="str">
            <v>SDS DRILL BIT - 15MM &gt; 25MM</v>
          </cell>
          <cell r="D730">
            <v>0.76367032499999998</v>
          </cell>
          <cell r="E730">
            <v>0</v>
          </cell>
        </row>
        <row r="731">
          <cell r="A731" t="str">
            <v>pla1363</v>
          </cell>
          <cell r="C731" t="str">
            <v>SDS DRILL BIT - 28MM &gt; 40MM</v>
          </cell>
          <cell r="D731">
            <v>0.95458790625000001</v>
          </cell>
          <cell r="E731">
            <v>0</v>
          </cell>
        </row>
        <row r="732">
          <cell r="A732" t="str">
            <v>pla1364</v>
          </cell>
          <cell r="C732" t="str">
            <v>K TAPER DRILL &gt; 20MM</v>
          </cell>
          <cell r="D732">
            <v>0.57275274375000007</v>
          </cell>
          <cell r="E732">
            <v>0</v>
          </cell>
        </row>
        <row r="733">
          <cell r="A733" t="str">
            <v>pla1365</v>
          </cell>
          <cell r="C733" t="str">
            <v>K TAPER DRILL  22MM &gt; 30MM</v>
          </cell>
          <cell r="D733">
            <v>0.76367032499999998</v>
          </cell>
          <cell r="E733">
            <v>0</v>
          </cell>
        </row>
        <row r="734">
          <cell r="A734" t="str">
            <v>pla1366</v>
          </cell>
          <cell r="C734" t="str">
            <v>K TAPER DRILL  32MM &gt; 50MM</v>
          </cell>
          <cell r="D734">
            <v>0.95458790625000001</v>
          </cell>
          <cell r="E734">
            <v>0</v>
          </cell>
        </row>
        <row r="735">
          <cell r="A735" t="str">
            <v>pla1367</v>
          </cell>
          <cell r="C735" t="str">
            <v>TCT DRILL BIT 5MM &gt; 14MM</v>
          </cell>
          <cell r="D735">
            <v>0.57275274375000007</v>
          </cell>
          <cell r="E735">
            <v>0</v>
          </cell>
        </row>
        <row r="736">
          <cell r="A736" t="str">
            <v>pla1368</v>
          </cell>
          <cell r="C736" t="str">
            <v>TCT DRILL BIT 15MM &gt; 25MM</v>
          </cell>
          <cell r="D736">
            <v>0.76367032499999998</v>
          </cell>
          <cell r="E736">
            <v>0</v>
          </cell>
        </row>
        <row r="737">
          <cell r="A737" t="str">
            <v>pla1369</v>
          </cell>
          <cell r="C737" t="str">
            <v>TCT DRILL BIT26MM &gt; 40MM</v>
          </cell>
          <cell r="D737">
            <v>0.95458790625000001</v>
          </cell>
          <cell r="E737">
            <v>0</v>
          </cell>
        </row>
        <row r="738">
          <cell r="A738" t="str">
            <v>pla1370</v>
          </cell>
          <cell r="C738" t="str">
            <v>CORE DRILL &lt; 65MM</v>
          </cell>
          <cell r="D738">
            <v>5.1547746937500003</v>
          </cell>
          <cell r="E738">
            <v>0</v>
          </cell>
        </row>
        <row r="739">
          <cell r="A739" t="str">
            <v>pla1371</v>
          </cell>
          <cell r="C739" t="str">
            <v>CORE DRILL &gt; 65MM</v>
          </cell>
          <cell r="D739">
            <v>5.1547746937500003</v>
          </cell>
          <cell r="E739">
            <v>0</v>
          </cell>
        </row>
        <row r="740">
          <cell r="A740" t="str">
            <v>pla1372</v>
          </cell>
          <cell r="C740" t="str">
            <v>CORE DRILL PILOT</v>
          </cell>
          <cell r="D740">
            <v>3.8283999187500002</v>
          </cell>
          <cell r="E740">
            <v>0</v>
          </cell>
        </row>
        <row r="741">
          <cell r="A741" t="str">
            <v>pla1373</v>
          </cell>
          <cell r="C741" t="str">
            <v>CORE DRILL EXTENSION</v>
          </cell>
          <cell r="D741">
            <v>1.1455054875000001</v>
          </cell>
          <cell r="E741">
            <v>0</v>
          </cell>
        </row>
        <row r="742">
          <cell r="A742" t="str">
            <v>pla1374</v>
          </cell>
          <cell r="C742" t="str">
            <v>WOOD AUGER 12-25mm</v>
          </cell>
          <cell r="D742">
            <v>0.67323568125000011</v>
          </cell>
          <cell r="E742">
            <v>0</v>
          </cell>
        </row>
        <row r="743">
          <cell r="A743" t="str">
            <v>pla1375</v>
          </cell>
          <cell r="C743" t="str">
            <v>BSP ADAPTOR</v>
          </cell>
          <cell r="D743">
            <v>0.38183516249999999</v>
          </cell>
          <cell r="E743">
            <v>0</v>
          </cell>
        </row>
        <row r="744">
          <cell r="A744" t="str">
            <v>pla1376</v>
          </cell>
          <cell r="C744" t="str">
            <v>EXTENSION ROD</v>
          </cell>
          <cell r="D744">
            <v>0.50241468750000007</v>
          </cell>
          <cell r="E744">
            <v>0</v>
          </cell>
        </row>
        <row r="745">
          <cell r="A745" t="str">
            <v>pla1377</v>
          </cell>
          <cell r="C745" t="str">
            <v>TAPERED GUIDE ROD</v>
          </cell>
          <cell r="D745">
            <v>0.50241468750000007</v>
          </cell>
          <cell r="E745">
            <v>0</v>
          </cell>
        </row>
        <row r="746">
          <cell r="A746" t="str">
            <v>pla1378</v>
          </cell>
          <cell r="C746" t="str">
            <v>EJECTOR DRIFT</v>
          </cell>
          <cell r="D746">
            <v>0.50241468750000007</v>
          </cell>
          <cell r="E746">
            <v>0</v>
          </cell>
        </row>
        <row r="747">
          <cell r="A747" t="str">
            <v>pla1379</v>
          </cell>
          <cell r="C747" t="str">
            <v>EXT ROD 150MM (HEX DRIVE TYPE)</v>
          </cell>
          <cell r="D747">
            <v>0.442124925</v>
          </cell>
          <cell r="E747">
            <v>0</v>
          </cell>
        </row>
        <row r="748">
          <cell r="A748" t="str">
            <v>pla1380</v>
          </cell>
          <cell r="C748" t="str">
            <v>EXT ROD 200MM (HEX DRIVE TYPE)</v>
          </cell>
          <cell r="D748">
            <v>0.47226980624999998</v>
          </cell>
          <cell r="E748">
            <v>0</v>
          </cell>
        </row>
        <row r="749">
          <cell r="A749" t="str">
            <v>pla1381</v>
          </cell>
          <cell r="C749" t="str">
            <v>DRILL ADAPTOR</v>
          </cell>
          <cell r="D749">
            <v>0.38183516249999999</v>
          </cell>
          <cell r="E749">
            <v>0</v>
          </cell>
        </row>
        <row r="750">
          <cell r="A750" t="str">
            <v>pla1382</v>
          </cell>
          <cell r="C750" t="str">
            <v>ANGLE DRILLING ATTACHMENT</v>
          </cell>
          <cell r="D750">
            <v>3.4968062250000003</v>
          </cell>
          <cell r="E750">
            <v>0</v>
          </cell>
        </row>
        <row r="751">
          <cell r="A751" t="str">
            <v>pla1383</v>
          </cell>
          <cell r="C751" t="str">
            <v>DRILL STAND</v>
          </cell>
          <cell r="D751">
            <v>2.4316870874999998</v>
          </cell>
          <cell r="E751">
            <v>0</v>
          </cell>
        </row>
        <row r="752">
          <cell r="A752" t="str">
            <v>pla1384</v>
          </cell>
          <cell r="C752" t="str">
            <v>DD100 EXT. BAR &amp; CHUCK D/ENTRY</v>
          </cell>
          <cell r="D752">
            <v>10.13872839375</v>
          </cell>
          <cell r="E752">
            <v>0</v>
          </cell>
        </row>
        <row r="753">
          <cell r="A753" t="str">
            <v>pla1385</v>
          </cell>
          <cell r="C753" t="str">
            <v>DD100 DRY DRILLING CHUCK</v>
          </cell>
          <cell r="D753">
            <v>11.1536060625</v>
          </cell>
          <cell r="E753">
            <v>0</v>
          </cell>
        </row>
        <row r="754">
          <cell r="A754" t="str">
            <v>pla1386</v>
          </cell>
          <cell r="C754" t="str">
            <v>DD100 WET DRILLING CHUCK</v>
          </cell>
          <cell r="D754">
            <v>15.665289956250001</v>
          </cell>
          <cell r="E754">
            <v>0</v>
          </cell>
        </row>
        <row r="755">
          <cell r="A755" t="str">
            <v>pla1387</v>
          </cell>
          <cell r="C755" t="str">
            <v>DD100 WET ATTACHMENT</v>
          </cell>
          <cell r="D755">
            <v>17.524224300000004</v>
          </cell>
          <cell r="E755">
            <v>0</v>
          </cell>
        </row>
        <row r="756">
          <cell r="A756" t="str">
            <v>pla1388</v>
          </cell>
          <cell r="C756" t="str">
            <v>DD160 SPLINED D/ENTRY CHUCK</v>
          </cell>
          <cell r="D756">
            <v>11.776600275000002</v>
          </cell>
          <cell r="E756">
            <v>0</v>
          </cell>
        </row>
        <row r="757">
          <cell r="A757" t="str">
            <v>pla1389</v>
          </cell>
          <cell r="C757" t="str">
            <v>WATER TANK FOR DRILL RIG</v>
          </cell>
          <cell r="D757">
            <v>6.3103284749999995</v>
          </cell>
          <cell r="E757">
            <v>0</v>
          </cell>
        </row>
        <row r="758">
          <cell r="A758" t="str">
            <v>pla1390</v>
          </cell>
          <cell r="C758" t="str">
            <v>DD-160 EXTENSION SHAFT</v>
          </cell>
          <cell r="D758">
            <v>35.158979831250001</v>
          </cell>
          <cell r="E758">
            <v>0</v>
          </cell>
        </row>
        <row r="759">
          <cell r="A759" t="str">
            <v>pla1391</v>
          </cell>
          <cell r="C759" t="str">
            <v>DD 160 DD-C-B-CHUCK</v>
          </cell>
          <cell r="D759">
            <v>6.8730329249999995</v>
          </cell>
          <cell r="E759">
            <v>0</v>
          </cell>
        </row>
        <row r="760">
          <cell r="A760" t="str">
            <v>pla1392</v>
          </cell>
          <cell r="C760" t="str">
            <v>CORE BIT RENTAL</v>
          </cell>
          <cell r="D760">
            <v>2.0599002187499997</v>
          </cell>
          <cell r="E760">
            <v>0</v>
          </cell>
        </row>
        <row r="761">
          <cell r="A761" t="str">
            <v>pla1393</v>
          </cell>
          <cell r="C761" t="str">
            <v xml:space="preserve">ROTABROACH CUTTER 12MM-25MM  </v>
          </cell>
          <cell r="D761">
            <v>1.1455054875000001</v>
          </cell>
          <cell r="E761">
            <v>0</v>
          </cell>
        </row>
        <row r="762">
          <cell r="A762" t="str">
            <v>pla1394</v>
          </cell>
          <cell r="C762" t="str">
            <v xml:space="preserve">ROTABROACH CUTTER 26MM-38MM  </v>
          </cell>
          <cell r="D762">
            <v>1.52734065</v>
          </cell>
          <cell r="E762">
            <v>0</v>
          </cell>
        </row>
        <row r="763">
          <cell r="A763" t="str">
            <v>pla1395</v>
          </cell>
          <cell r="C763" t="str">
            <v xml:space="preserve">ROTABROACH CUTTER 39MM-52MM  </v>
          </cell>
          <cell r="D763">
            <v>1.9091758125</v>
          </cell>
          <cell r="E763">
            <v>0</v>
          </cell>
        </row>
        <row r="764">
          <cell r="A764" t="str">
            <v>pla1396</v>
          </cell>
          <cell r="C764" t="str">
            <v xml:space="preserve">ROTABROACH CUTTER 53MM-65MM  </v>
          </cell>
          <cell r="D764">
            <v>2.2910109750000003</v>
          </cell>
          <cell r="E764">
            <v>0</v>
          </cell>
        </row>
        <row r="765">
          <cell r="A765" t="str">
            <v>pla1397</v>
          </cell>
          <cell r="C765" t="str">
            <v>19mm DIA.SHANK DRILL &lt;32MM</v>
          </cell>
          <cell r="D765">
            <v>4.2604765499999999</v>
          </cell>
          <cell r="E765">
            <v>0</v>
          </cell>
        </row>
        <row r="766">
          <cell r="A766" t="str">
            <v>pla1398</v>
          </cell>
          <cell r="C766" t="str">
            <v>19mm DIA.SHANK DRILL &gt;32MM</v>
          </cell>
          <cell r="D766">
            <v>5.3255956874999999</v>
          </cell>
          <cell r="E766">
            <v>0</v>
          </cell>
        </row>
        <row r="767">
          <cell r="A767" t="str">
            <v>pla1399</v>
          </cell>
          <cell r="C767" t="str">
            <v>HEX. SHANK DRILL ROD &lt; 1M</v>
          </cell>
          <cell r="D767">
            <v>5.3255956874999999</v>
          </cell>
          <cell r="E767">
            <v>0</v>
          </cell>
        </row>
        <row r="768">
          <cell r="A768" t="str">
            <v>pla1400</v>
          </cell>
          <cell r="C768" t="str">
            <v>HEX .SHANK DRILL ROD &gt; 1M</v>
          </cell>
          <cell r="D768">
            <v>10.651191375</v>
          </cell>
          <cell r="E768">
            <v>0</v>
          </cell>
        </row>
        <row r="769">
          <cell r="A769" t="str">
            <v>pla1401</v>
          </cell>
          <cell r="C769" t="str">
            <v>T.C. STUD DRILL BIT 35MM-44MM</v>
          </cell>
          <cell r="D769">
            <v>9.0635609625000004</v>
          </cell>
          <cell r="E769">
            <v>0</v>
          </cell>
        </row>
        <row r="770">
          <cell r="A770" t="str">
            <v>pla1402</v>
          </cell>
          <cell r="C770" t="str">
            <v>T.C. STUD DRILL BIT 48MM-64MM</v>
          </cell>
          <cell r="D770">
            <v>30.777923756249997</v>
          </cell>
          <cell r="E770">
            <v>0</v>
          </cell>
        </row>
        <row r="771">
          <cell r="A771" t="str">
            <v>pla1403</v>
          </cell>
          <cell r="C771" t="str">
            <v>TCT DRILL STEM 19MM - 41MM DIA</v>
          </cell>
          <cell r="D771">
            <v>9.4353478312500005</v>
          </cell>
          <cell r="E771">
            <v>0</v>
          </cell>
        </row>
        <row r="772">
          <cell r="A772" t="str">
            <v>pla0331</v>
          </cell>
          <cell r="C772" t="str">
            <v>0.75T 2W/D DUMPER</v>
          </cell>
          <cell r="D772">
            <v>72.474742968749993</v>
          </cell>
          <cell r="E772">
            <v>45.247999999999998</v>
          </cell>
        </row>
        <row r="773">
          <cell r="A773" t="str">
            <v>pla0332</v>
          </cell>
          <cell r="C773" t="str">
            <v>0.75T 2W/D HI LIFT DUMPER</v>
          </cell>
          <cell r="D773">
            <v>92.767670999999993</v>
          </cell>
          <cell r="E773">
            <v>45.247999999999998</v>
          </cell>
        </row>
        <row r="774">
          <cell r="A774" t="str">
            <v>pla0333</v>
          </cell>
          <cell r="C774" t="str">
            <v>1T 2W/D DUMPER</v>
          </cell>
          <cell r="D774">
            <v>92.225170000000006</v>
          </cell>
          <cell r="E774">
            <v>50.903999999999996</v>
          </cell>
        </row>
        <row r="775">
          <cell r="A775" t="str">
            <v>pla0334</v>
          </cell>
          <cell r="C775" t="str">
            <v>1.0T 4WD DUMPER</v>
          </cell>
          <cell r="D775">
            <v>92.225170000000006</v>
          </cell>
          <cell r="E775">
            <v>50.903999999999996</v>
          </cell>
        </row>
        <row r="776">
          <cell r="A776" t="str">
            <v>pla0335</v>
          </cell>
          <cell r="C776" t="str">
            <v>1T 2W/D HI LIFT DUMPER</v>
          </cell>
          <cell r="D776">
            <v>92.767670999999993</v>
          </cell>
          <cell r="E776">
            <v>50.903999999999996</v>
          </cell>
        </row>
        <row r="777">
          <cell r="A777" t="str">
            <v>pla0336</v>
          </cell>
          <cell r="C777" t="str">
            <v>1T 2W/D S/SKIP DUMPER</v>
          </cell>
          <cell r="D777">
            <v>92.767670999999993</v>
          </cell>
          <cell r="E777">
            <v>50.903999999999996</v>
          </cell>
        </row>
        <row r="778">
          <cell r="A778" t="str">
            <v>pla0337</v>
          </cell>
          <cell r="C778" t="str">
            <v>1.0T 4WD S/SKIP DUMPER</v>
          </cell>
          <cell r="D778">
            <v>131.827743</v>
          </cell>
          <cell r="E778">
            <v>50.903999999999996</v>
          </cell>
        </row>
        <row r="779">
          <cell r="A779" t="str">
            <v>pla0338</v>
          </cell>
          <cell r="C779" t="str">
            <v>1.5T 2W/D DUMPER</v>
          </cell>
          <cell r="D779">
            <v>106.29628968750001</v>
          </cell>
          <cell r="E779">
            <v>56.56</v>
          </cell>
        </row>
        <row r="780">
          <cell r="A780" t="str">
            <v>pla0339</v>
          </cell>
          <cell r="C780" t="str">
            <v>1.5T 4WD DUMPER</v>
          </cell>
          <cell r="D780">
            <v>103.78383193125001</v>
          </cell>
          <cell r="E780">
            <v>56.56</v>
          </cell>
        </row>
        <row r="781">
          <cell r="A781" t="str">
            <v>pla0340</v>
          </cell>
          <cell r="C781" t="str">
            <v>1.5T 2W/D HI LIFT DUMPER</v>
          </cell>
          <cell r="D781">
            <v>106.29628968750001</v>
          </cell>
          <cell r="E781">
            <v>56.56</v>
          </cell>
        </row>
        <row r="782">
          <cell r="A782" t="str">
            <v>pla0341</v>
          </cell>
          <cell r="C782" t="str">
            <v>1.5T 2W/D S/SKIP DUMPER</v>
          </cell>
          <cell r="D782">
            <v>106.29628968750001</v>
          </cell>
          <cell r="E782">
            <v>56.56</v>
          </cell>
        </row>
        <row r="783">
          <cell r="A783" t="str">
            <v>pla0342</v>
          </cell>
          <cell r="C783" t="str">
            <v>1.5T 4WD S/SKIP DUMPER</v>
          </cell>
          <cell r="D783">
            <v>117.25141925624999</v>
          </cell>
          <cell r="E783">
            <v>56.56</v>
          </cell>
        </row>
        <row r="784">
          <cell r="A784" t="str">
            <v>pla0343</v>
          </cell>
          <cell r="C784" t="str">
            <v>2.0T 2WD DUMPER</v>
          </cell>
          <cell r="D784">
            <v>63.574335937500003</v>
          </cell>
          <cell r="E784">
            <v>56.56</v>
          </cell>
        </row>
        <row r="785">
          <cell r="A785" t="str">
            <v>pla0344</v>
          </cell>
          <cell r="C785" t="str">
            <v>2T 4W/D DUMPER</v>
          </cell>
          <cell r="D785">
            <v>63.574335937500003</v>
          </cell>
          <cell r="E785">
            <v>56.56</v>
          </cell>
        </row>
        <row r="786">
          <cell r="A786" t="str">
            <v>pla0345</v>
          </cell>
          <cell r="C786" t="str">
            <v>2T 4W/D S/SKIP DUMPER</v>
          </cell>
          <cell r="D786">
            <v>71.203256249999995</v>
          </cell>
          <cell r="E786">
            <v>56.56</v>
          </cell>
        </row>
        <row r="787">
          <cell r="A787" t="str">
            <v>pla0346</v>
          </cell>
          <cell r="C787" t="str">
            <v>2.5T 4W/D DUMPER</v>
          </cell>
          <cell r="D787">
            <v>63.574335937500003</v>
          </cell>
          <cell r="E787">
            <v>67.872</v>
          </cell>
        </row>
        <row r="788">
          <cell r="A788" t="str">
            <v>pla0347</v>
          </cell>
          <cell r="C788" t="str">
            <v>2.5T 4W/D S/SKIP DUMPER</v>
          </cell>
          <cell r="D788">
            <v>71.203256249999995</v>
          </cell>
          <cell r="E788">
            <v>67.872</v>
          </cell>
        </row>
        <row r="789">
          <cell r="A789" t="str">
            <v>pla0348</v>
          </cell>
          <cell r="C789" t="str">
            <v>3T 4W/D DUMPER</v>
          </cell>
          <cell r="D789">
            <v>92.496420500000013</v>
          </cell>
          <cell r="E789">
            <v>81.446399999999997</v>
          </cell>
        </row>
        <row r="790">
          <cell r="A790" t="str">
            <v>pla0349</v>
          </cell>
          <cell r="C790" t="str">
            <v>3T 4W/D S/SKIP DUMPER</v>
          </cell>
          <cell r="D790">
            <v>106.872697</v>
          </cell>
          <cell r="E790">
            <v>81.446399999999997</v>
          </cell>
        </row>
        <row r="791">
          <cell r="A791" t="str">
            <v>pla0350</v>
          </cell>
          <cell r="C791" t="str">
            <v>3.5T 4WD S/SKIP DUMPER</v>
          </cell>
          <cell r="D791">
            <v>119.82490837500001</v>
          </cell>
          <cell r="E791">
            <v>81.446399999999997</v>
          </cell>
        </row>
        <row r="792">
          <cell r="A792" t="str">
            <v>pla0351</v>
          </cell>
          <cell r="C792" t="str">
            <v>4T 4W/D DUMPER</v>
          </cell>
          <cell r="D792">
            <v>95.412363375000012</v>
          </cell>
          <cell r="E792">
            <v>90.495999999999995</v>
          </cell>
        </row>
        <row r="793">
          <cell r="A793" t="str">
            <v>pla0352</v>
          </cell>
          <cell r="C793" t="str">
            <v>4T 4W/D S/SKIP DUMPER</v>
          </cell>
          <cell r="D793">
            <v>119.82490837500001</v>
          </cell>
          <cell r="E793">
            <v>90.495999999999995</v>
          </cell>
        </row>
        <row r="794">
          <cell r="A794" t="str">
            <v>pla0353</v>
          </cell>
          <cell r="C794" t="str">
            <v>5T 4W/D DUMPER</v>
          </cell>
          <cell r="D794">
            <v>123.9614785</v>
          </cell>
          <cell r="E794">
            <v>122.1696</v>
          </cell>
        </row>
        <row r="795">
          <cell r="A795" t="str">
            <v>pla0354</v>
          </cell>
          <cell r="C795" t="str">
            <v>5T 4W/D S/SKIP DUMPER</v>
          </cell>
          <cell r="D795">
            <v>129.65773899999999</v>
          </cell>
          <cell r="E795">
            <v>122.1696</v>
          </cell>
        </row>
        <row r="796">
          <cell r="A796" t="str">
            <v>pla0355</v>
          </cell>
          <cell r="C796" t="str">
            <v>6T 4W/D DUMPER</v>
          </cell>
          <cell r="D796">
            <v>133.12974540000002</v>
          </cell>
          <cell r="E796">
            <v>135.744</v>
          </cell>
        </row>
        <row r="797">
          <cell r="A797" t="str">
            <v>pla0356</v>
          </cell>
          <cell r="C797" t="str">
            <v>6T 4W/D S/SKIP DUMPER</v>
          </cell>
          <cell r="D797">
            <v>145.93276900000001</v>
          </cell>
          <cell r="E797">
            <v>135.744</v>
          </cell>
        </row>
        <row r="798">
          <cell r="A798" t="str">
            <v>pla0357</v>
          </cell>
          <cell r="C798" t="str">
            <v>7T 4W/D DUMPER</v>
          </cell>
          <cell r="D798">
            <v>204.22111081875002</v>
          </cell>
          <cell r="E798">
            <v>147.05600000000001</v>
          </cell>
        </row>
        <row r="799">
          <cell r="A799" t="str">
            <v>pla0358</v>
          </cell>
          <cell r="C799" t="str">
            <v>8T 4W/D DUMPER</v>
          </cell>
          <cell r="D799">
            <v>296.61300112500004</v>
          </cell>
          <cell r="E799">
            <v>158.36799999999999</v>
          </cell>
        </row>
        <row r="800">
          <cell r="A800" t="str">
            <v>pla0359</v>
          </cell>
          <cell r="C800" t="str">
            <v>9T 4W/D DUMPER</v>
          </cell>
          <cell r="D800">
            <v>198.65929299999999</v>
          </cell>
          <cell r="E800">
            <v>169.68</v>
          </cell>
        </row>
        <row r="801">
          <cell r="A801" t="str">
            <v>pla0360</v>
          </cell>
          <cell r="C801" t="str">
            <v>9T S/SKIP DUMPER</v>
          </cell>
          <cell r="D801">
            <v>214.38430299999999</v>
          </cell>
          <cell r="E801">
            <v>169.68</v>
          </cell>
        </row>
        <row r="802">
          <cell r="A802" t="str">
            <v>pla0361</v>
          </cell>
          <cell r="C802" t="str">
            <v>0.75T TRACKED DUMPER</v>
          </cell>
          <cell r="D802">
            <v>142.50790312500001</v>
          </cell>
          <cell r="E802">
            <v>56.56</v>
          </cell>
        </row>
        <row r="803">
          <cell r="A803" t="str">
            <v>pla0362</v>
          </cell>
          <cell r="C803" t="str">
            <v>0.5T TRACKED DUMPER</v>
          </cell>
          <cell r="D803">
            <v>142.50790312500001</v>
          </cell>
          <cell r="E803">
            <v>56.56</v>
          </cell>
        </row>
        <row r="804">
          <cell r="A804" t="str">
            <v>pla0363</v>
          </cell>
          <cell r="C804" t="str">
            <v>1T TRACKED DUMPER</v>
          </cell>
          <cell r="D804">
            <v>152.33603437500003</v>
          </cell>
          <cell r="E804">
            <v>67.872</v>
          </cell>
        </row>
        <row r="805">
          <cell r="A805" t="str">
            <v>pla0364</v>
          </cell>
          <cell r="C805" t="str">
            <v>1.2T TRACKED DUMPER</v>
          </cell>
          <cell r="D805">
            <v>176.9063625</v>
          </cell>
          <cell r="E805">
            <v>67.872</v>
          </cell>
        </row>
        <row r="806">
          <cell r="A806" t="str">
            <v>pla0365</v>
          </cell>
          <cell r="C806" t="str">
            <v>1.5T TRACKED DUMPER</v>
          </cell>
          <cell r="D806">
            <v>176.9063625</v>
          </cell>
          <cell r="E806">
            <v>67.872</v>
          </cell>
        </row>
        <row r="807">
          <cell r="A807" t="str">
            <v>pla0366</v>
          </cell>
          <cell r="C807" t="str">
            <v>2T TRACKED DUMPER</v>
          </cell>
          <cell r="D807">
            <v>186.73449375000001</v>
          </cell>
          <cell r="E807">
            <v>84.84</v>
          </cell>
        </row>
        <row r="808">
          <cell r="A808" t="str">
            <v>pla0367</v>
          </cell>
          <cell r="C808" t="str">
            <v>2.5T TRACKED DUMPER</v>
          </cell>
          <cell r="D808">
            <v>285.01580625000003</v>
          </cell>
          <cell r="E808">
            <v>84.84</v>
          </cell>
        </row>
        <row r="809">
          <cell r="A809" t="str">
            <v>pla0368</v>
          </cell>
          <cell r="C809" t="str">
            <v>3.0T TRACKED DUMPER</v>
          </cell>
          <cell r="D809">
            <v>274.21469000625001</v>
          </cell>
          <cell r="E809">
            <v>90.495999999999995</v>
          </cell>
        </row>
        <row r="810">
          <cell r="A810" t="str">
            <v>pla0369</v>
          </cell>
          <cell r="C810" t="str">
            <v>5.0T TRACKED DUMPER</v>
          </cell>
          <cell r="D810">
            <v>530.7190875</v>
          </cell>
          <cell r="E810">
            <v>135.744</v>
          </cell>
        </row>
        <row r="811">
          <cell r="A811" t="str">
            <v>pla0370</v>
          </cell>
          <cell r="C811" t="str">
            <v>POWER BARROW - TRACKED</v>
          </cell>
          <cell r="D811">
            <v>60.014173124999999</v>
          </cell>
          <cell r="E811">
            <v>0</v>
          </cell>
        </row>
        <row r="812">
          <cell r="A812" t="str">
            <v>pla0371</v>
          </cell>
          <cell r="C812" t="str">
            <v>POWER BARROW - WHEELED</v>
          </cell>
          <cell r="D812">
            <v>56.58624493125</v>
          </cell>
          <cell r="E812">
            <v>0</v>
          </cell>
        </row>
        <row r="813">
          <cell r="A813" t="str">
            <v>pla0372</v>
          </cell>
          <cell r="C813" t="str">
            <v>0.5T 2W/D SKIP LOADER</v>
          </cell>
          <cell r="D813">
            <v>143.1185450625</v>
          </cell>
          <cell r="E813">
            <v>45.247999999999998</v>
          </cell>
        </row>
        <row r="814">
          <cell r="A814" t="str">
            <v>pla0373</v>
          </cell>
          <cell r="C814" t="str">
            <v>0.5T 4 W/D SKIP LOADER</v>
          </cell>
          <cell r="D814">
            <v>163.84886452499998</v>
          </cell>
          <cell r="E814">
            <v>45.247999999999998</v>
          </cell>
        </row>
        <row r="815">
          <cell r="A815" t="str">
            <v>pla0374</v>
          </cell>
          <cell r="C815" t="str">
            <v>1.5T 4WD H/LIFT DUMPER</v>
          </cell>
          <cell r="D815">
            <v>117.25141925624999</v>
          </cell>
          <cell r="E815">
            <v>67.872</v>
          </cell>
        </row>
        <row r="816">
          <cell r="A816" t="str">
            <v>pla0375</v>
          </cell>
          <cell r="C816" t="str">
            <v>1.0T 4WD H/LIFT DUMPER</v>
          </cell>
          <cell r="D816">
            <v>142.40651249999999</v>
          </cell>
          <cell r="E816">
            <v>67.872</v>
          </cell>
        </row>
        <row r="817">
          <cell r="A817" t="str">
            <v>pla0376</v>
          </cell>
          <cell r="C817" t="str">
            <v>0.75T 4WD H/LIFT DUMPER</v>
          </cell>
          <cell r="D817">
            <v>103.07519000000001</v>
          </cell>
          <cell r="E817">
            <v>45.247999999999998</v>
          </cell>
        </row>
        <row r="818">
          <cell r="A818" t="str">
            <v>pla0377</v>
          </cell>
          <cell r="C818" t="str">
            <v>1.2T 4WD H/LIFT DUMPER</v>
          </cell>
          <cell r="D818">
            <v>145.45808062500001</v>
          </cell>
          <cell r="E818">
            <v>45.247999999999998</v>
          </cell>
        </row>
        <row r="819">
          <cell r="A819" t="str">
            <v>pla0378</v>
          </cell>
          <cell r="C819" t="str">
            <v>S/LOADER BRICK FORKS</v>
          </cell>
          <cell r="D819">
            <v>26.923672125000003</v>
          </cell>
          <cell r="E819">
            <v>0</v>
          </cell>
        </row>
        <row r="820">
          <cell r="A820" t="str">
            <v>pla0379</v>
          </cell>
          <cell r="C820" t="str">
            <v>S/LOADER AUGER ATTACHMENT</v>
          </cell>
          <cell r="D820">
            <v>97.755197512500004</v>
          </cell>
          <cell r="E820">
            <v>0</v>
          </cell>
        </row>
        <row r="821">
          <cell r="A821" t="str">
            <v>pla1058</v>
          </cell>
          <cell r="C821" t="str">
            <v>20' ELECTRIC BOOM N/AISLE</v>
          </cell>
          <cell r="D821">
            <v>186.73449375000001</v>
          </cell>
          <cell r="E821">
            <v>0</v>
          </cell>
        </row>
        <row r="822">
          <cell r="A822" t="str">
            <v>pla1059</v>
          </cell>
          <cell r="C822" t="str">
            <v>30' ELECTRIC BOOM</v>
          </cell>
          <cell r="D822">
            <v>186.73449375000001</v>
          </cell>
          <cell r="E822">
            <v>0</v>
          </cell>
        </row>
        <row r="823">
          <cell r="A823" t="str">
            <v>pla1060</v>
          </cell>
          <cell r="C823" t="str">
            <v>30' ELECTRIC BOOM N/AISLE</v>
          </cell>
          <cell r="D823">
            <v>186.73449375000001</v>
          </cell>
          <cell r="E823">
            <v>0</v>
          </cell>
        </row>
        <row r="824">
          <cell r="A824" t="str">
            <v>pla1061</v>
          </cell>
          <cell r="C824" t="str">
            <v>30' BI FUEL BOOM</v>
          </cell>
          <cell r="D824">
            <v>186.73449375000001</v>
          </cell>
          <cell r="E824">
            <v>0</v>
          </cell>
        </row>
        <row r="825">
          <cell r="A825" t="str">
            <v>pla1062</v>
          </cell>
          <cell r="C825" t="str">
            <v>33' ELECTRIC BOOM</v>
          </cell>
          <cell r="D825">
            <v>186.73449375000001</v>
          </cell>
          <cell r="E825">
            <v>0</v>
          </cell>
        </row>
        <row r="826">
          <cell r="A826" t="str">
            <v>pla1063</v>
          </cell>
          <cell r="C826" t="str">
            <v>33' ELECTRIC BOOM N/AISLE</v>
          </cell>
          <cell r="D826">
            <v>186.73449375000001</v>
          </cell>
          <cell r="E826">
            <v>0</v>
          </cell>
        </row>
        <row r="827">
          <cell r="A827" t="str">
            <v>pla1064</v>
          </cell>
          <cell r="C827" t="str">
            <v>33' BI FUEL BOOM</v>
          </cell>
          <cell r="D827">
            <v>186.73449375000001</v>
          </cell>
          <cell r="E827">
            <v>0</v>
          </cell>
        </row>
        <row r="828">
          <cell r="A828" t="str">
            <v>pla1065</v>
          </cell>
          <cell r="C828" t="str">
            <v>34' ELECTRIC BOOM</v>
          </cell>
          <cell r="D828">
            <v>201.476690625</v>
          </cell>
          <cell r="E828">
            <v>0</v>
          </cell>
        </row>
        <row r="829">
          <cell r="A829" t="str">
            <v>pla1066</v>
          </cell>
          <cell r="C829" t="str">
            <v>34' ELECTRIC BOOM N/AISLE</v>
          </cell>
          <cell r="D829">
            <v>201.476690625</v>
          </cell>
          <cell r="E829">
            <v>0</v>
          </cell>
        </row>
        <row r="830">
          <cell r="A830" t="str">
            <v>pla1067</v>
          </cell>
          <cell r="C830" t="str">
            <v>34' BI FUEL BOOM</v>
          </cell>
          <cell r="D830">
            <v>201.476690625</v>
          </cell>
          <cell r="E830">
            <v>0</v>
          </cell>
        </row>
        <row r="831">
          <cell r="A831" t="str">
            <v>pla1068</v>
          </cell>
          <cell r="C831" t="str">
            <v>40' ELECTRIC BOOM</v>
          </cell>
          <cell r="D831">
            <v>211.30482187500002</v>
          </cell>
          <cell r="E831">
            <v>0</v>
          </cell>
        </row>
        <row r="832">
          <cell r="A832" t="str">
            <v>pla1069</v>
          </cell>
          <cell r="C832" t="str">
            <v>40' ELECTRIC BOOM N/AISLE</v>
          </cell>
          <cell r="D832">
            <v>211.30482187500002</v>
          </cell>
          <cell r="E832">
            <v>0</v>
          </cell>
        </row>
        <row r="833">
          <cell r="A833" t="str">
            <v>pla1070</v>
          </cell>
          <cell r="C833" t="str">
            <v>40' BI FUEL BOOM</v>
          </cell>
          <cell r="D833">
            <v>211.30482187500002</v>
          </cell>
          <cell r="E833">
            <v>0</v>
          </cell>
        </row>
        <row r="834">
          <cell r="A834" t="str">
            <v>pla1071</v>
          </cell>
          <cell r="C834" t="str">
            <v>45' ELECTRIC BOOM</v>
          </cell>
          <cell r="D834">
            <v>211.30482187500002</v>
          </cell>
          <cell r="E834">
            <v>0</v>
          </cell>
        </row>
        <row r="835">
          <cell r="A835" t="str">
            <v>pla1072</v>
          </cell>
          <cell r="C835" t="str">
            <v>45' ELECTRIC BOOM N/AISLE</v>
          </cell>
          <cell r="D835">
            <v>211.30482187500002</v>
          </cell>
          <cell r="E835">
            <v>0</v>
          </cell>
        </row>
        <row r="836">
          <cell r="A836" t="str">
            <v>pla1073</v>
          </cell>
          <cell r="C836" t="str">
            <v>45' BI FUEL BOOM</v>
          </cell>
          <cell r="D836">
            <v>211.30482187500002</v>
          </cell>
          <cell r="E836">
            <v>0</v>
          </cell>
        </row>
        <row r="837">
          <cell r="A837" t="str">
            <v>pla1074</v>
          </cell>
          <cell r="C837" t="str">
            <v>46' ELECTRIC BOOM</v>
          </cell>
          <cell r="D837">
            <v>236.936588175</v>
          </cell>
          <cell r="E837">
            <v>0</v>
          </cell>
        </row>
        <row r="838">
          <cell r="A838" t="str">
            <v>pla1075</v>
          </cell>
          <cell r="C838" t="str">
            <v>46' ELECTRIC BOOM N/AISLE</v>
          </cell>
          <cell r="D838">
            <v>245.70328125</v>
          </cell>
          <cell r="E838">
            <v>0</v>
          </cell>
        </row>
        <row r="839">
          <cell r="A839" t="str">
            <v>pla1076</v>
          </cell>
          <cell r="C839" t="str">
            <v>46' BI FUEL BOOM</v>
          </cell>
          <cell r="D839">
            <v>245.70328125</v>
          </cell>
          <cell r="E839">
            <v>0</v>
          </cell>
        </row>
        <row r="840">
          <cell r="A840" t="str">
            <v>pla1077</v>
          </cell>
          <cell r="C840" t="str">
            <v>50' ELECTRIC BOOM</v>
          </cell>
          <cell r="D840">
            <v>236.936588175</v>
          </cell>
          <cell r="E840">
            <v>0</v>
          </cell>
        </row>
        <row r="841">
          <cell r="A841" t="str">
            <v>pla1078</v>
          </cell>
          <cell r="C841" t="str">
            <v>50' ELECTRIC BOOM N/AISLE</v>
          </cell>
          <cell r="D841">
            <v>255.53141250000002</v>
          </cell>
          <cell r="E841">
            <v>0</v>
          </cell>
        </row>
        <row r="842">
          <cell r="A842" t="str">
            <v>pla1079</v>
          </cell>
          <cell r="C842" t="str">
            <v>50' BI FUEL BOOM</v>
          </cell>
          <cell r="D842">
            <v>255.53141250000002</v>
          </cell>
          <cell r="E842">
            <v>0</v>
          </cell>
        </row>
        <row r="843">
          <cell r="A843" t="str">
            <v>pla1080</v>
          </cell>
          <cell r="C843" t="str">
            <v>60' ELECTRIC BOOM</v>
          </cell>
          <cell r="D843">
            <v>323.98434665625001</v>
          </cell>
          <cell r="E843">
            <v>0</v>
          </cell>
        </row>
        <row r="844">
          <cell r="A844" t="str">
            <v>pla1081</v>
          </cell>
          <cell r="C844" t="str">
            <v>60' ELECTRIC BOOM N/AISLE</v>
          </cell>
          <cell r="D844">
            <v>343.98459374999999</v>
          </cell>
          <cell r="E844">
            <v>0</v>
          </cell>
        </row>
        <row r="845">
          <cell r="A845" t="str">
            <v>pla1082</v>
          </cell>
          <cell r="C845" t="str">
            <v>60' BI FUEL BOOM</v>
          </cell>
          <cell r="D845">
            <v>236.936588175</v>
          </cell>
          <cell r="E845">
            <v>0</v>
          </cell>
        </row>
        <row r="846">
          <cell r="A846" t="str">
            <v>pla1045</v>
          </cell>
          <cell r="C846" t="str">
            <v>14' ELECTRIC SCISSOR LIFT</v>
          </cell>
          <cell r="D846">
            <v>90.418807500000014</v>
          </cell>
          <cell r="E846">
            <v>0</v>
          </cell>
        </row>
        <row r="847">
          <cell r="A847" t="str">
            <v>pla1046</v>
          </cell>
          <cell r="C847" t="str">
            <v>19' ELECTRIC SCISSOR LIFT</v>
          </cell>
          <cell r="D847">
            <v>90.418807500000014</v>
          </cell>
          <cell r="E847">
            <v>0</v>
          </cell>
        </row>
        <row r="848">
          <cell r="A848" t="str">
            <v>pla1047</v>
          </cell>
          <cell r="C848" t="str">
            <v>20' ELECTRIC SCISSOR LIFT</v>
          </cell>
          <cell r="D848">
            <v>99.175672443750017</v>
          </cell>
          <cell r="E848">
            <v>0</v>
          </cell>
        </row>
        <row r="849">
          <cell r="A849" t="str">
            <v>pla1048</v>
          </cell>
          <cell r="C849" t="str">
            <v>25' ELECTRIC SCISSOR LIFT</v>
          </cell>
          <cell r="D849">
            <v>110.19300757500001</v>
          </cell>
          <cell r="E849">
            <v>0</v>
          </cell>
        </row>
        <row r="850">
          <cell r="A850" t="str">
            <v>pla1049</v>
          </cell>
          <cell r="C850" t="str">
            <v>26' ELECTRIC SCISSOR LIFT</v>
          </cell>
          <cell r="D850">
            <v>110.19300757500001</v>
          </cell>
          <cell r="E850">
            <v>0</v>
          </cell>
        </row>
        <row r="851">
          <cell r="A851" t="str">
            <v>pla1050</v>
          </cell>
          <cell r="C851" t="str">
            <v>26' ELECTRIC SCISSOR N/AISLE</v>
          </cell>
          <cell r="D851">
            <v>110.19300757500001</v>
          </cell>
          <cell r="E851">
            <v>0</v>
          </cell>
        </row>
        <row r="852">
          <cell r="A852" t="str">
            <v>pla1051</v>
          </cell>
          <cell r="C852" t="str">
            <v>26' BI FUEL SCISSOR LIFT</v>
          </cell>
          <cell r="D852">
            <v>172.4837034375</v>
          </cell>
          <cell r="E852">
            <v>0</v>
          </cell>
        </row>
        <row r="853">
          <cell r="A853" t="str">
            <v>pla1052</v>
          </cell>
          <cell r="C853" t="str">
            <v>30' ELECTRIC SCISSOR LIFT</v>
          </cell>
          <cell r="D853">
            <v>110.19300757500001</v>
          </cell>
          <cell r="E853">
            <v>0</v>
          </cell>
        </row>
        <row r="854">
          <cell r="A854" t="str">
            <v>pla1053</v>
          </cell>
          <cell r="C854" t="str">
            <v>30' BI FUEL SCISSOR LIFT</v>
          </cell>
          <cell r="D854">
            <v>213.87979226250002</v>
          </cell>
          <cell r="E854">
            <v>0</v>
          </cell>
        </row>
        <row r="855">
          <cell r="A855" t="str">
            <v>pla1054</v>
          </cell>
          <cell r="C855" t="str">
            <v>32' ELECTRIC SCISSOR LIFT</v>
          </cell>
          <cell r="D855">
            <v>110.19300757500001</v>
          </cell>
          <cell r="E855">
            <v>0</v>
          </cell>
        </row>
        <row r="856">
          <cell r="A856" t="str">
            <v>pla1055</v>
          </cell>
          <cell r="C856" t="str">
            <v>33' ELECTRIC SCISSOR LIFT</v>
          </cell>
          <cell r="D856">
            <v>110.19300757500001</v>
          </cell>
          <cell r="E856">
            <v>0</v>
          </cell>
        </row>
        <row r="857">
          <cell r="A857" t="str">
            <v>pla1056</v>
          </cell>
          <cell r="C857" t="str">
            <v>39' ELECTRIC SCISSOR LIFT</v>
          </cell>
          <cell r="D857">
            <v>132.24733410000002</v>
          </cell>
          <cell r="E857">
            <v>0</v>
          </cell>
        </row>
        <row r="858">
          <cell r="A858" t="str">
            <v>pla1057</v>
          </cell>
          <cell r="C858" t="str">
            <v>40' ELECTRIC SCISSOR LIFT</v>
          </cell>
          <cell r="D858">
            <v>132.24733410000002</v>
          </cell>
          <cell r="E858">
            <v>0</v>
          </cell>
        </row>
        <row r="859">
          <cell r="A859" t="str">
            <v>pla0405</v>
          </cell>
          <cell r="C859" t="str">
            <v>0.75T TRACKED EXCAVATOR</v>
          </cell>
          <cell r="D859">
            <v>140.37213375000002</v>
          </cell>
          <cell r="E859">
            <v>13.342000000000001</v>
          </cell>
        </row>
        <row r="860">
          <cell r="A860" t="str">
            <v>pla0406</v>
          </cell>
          <cell r="C860" t="str">
            <v>1.5T TRACKED EXCAVATOR TRAILER EXTRA!</v>
          </cell>
          <cell r="D860">
            <v>119.35021999999999</v>
          </cell>
          <cell r="E860">
            <v>26.684000000000001</v>
          </cell>
        </row>
        <row r="861">
          <cell r="A861" t="str">
            <v>pla0407</v>
          </cell>
          <cell r="C861" t="str">
            <v>1.5T GRAVEMASTER</v>
          </cell>
          <cell r="D861">
            <v>136.73250000000002</v>
          </cell>
          <cell r="E861">
            <v>26.684000000000001</v>
          </cell>
        </row>
        <row r="862">
          <cell r="A862" t="str">
            <v>pla0408</v>
          </cell>
          <cell r="C862" t="str">
            <v>2.5T TRACKED EXCAVATOR TRAILER EXTRA!</v>
          </cell>
          <cell r="D862">
            <v>176.312825</v>
          </cell>
          <cell r="E862">
            <v>33.355000000000004</v>
          </cell>
        </row>
        <row r="863">
          <cell r="A863" t="str">
            <v>pla0409</v>
          </cell>
          <cell r="C863" t="str">
            <v>2.8T TRACKED EXCAVATOR</v>
          </cell>
          <cell r="D863">
            <v>199.36911750000002</v>
          </cell>
          <cell r="E863">
            <v>33.355000000000004</v>
          </cell>
        </row>
        <row r="864">
          <cell r="A864" t="str">
            <v>pla0410</v>
          </cell>
          <cell r="C864" t="str">
            <v>3T TRACKED EXCAVATOR</v>
          </cell>
          <cell r="D864">
            <v>211.57539000000003</v>
          </cell>
          <cell r="E864">
            <v>33.355000000000004</v>
          </cell>
        </row>
        <row r="865">
          <cell r="A865" t="str">
            <v>pla0411</v>
          </cell>
          <cell r="C865" t="str">
            <v>3.5T TRACKED EXCAVATOR</v>
          </cell>
          <cell r="D865">
            <v>225.81604125000001</v>
          </cell>
          <cell r="E865">
            <v>40.026000000000003</v>
          </cell>
        </row>
        <row r="866">
          <cell r="A866" t="str">
            <v>pla0412</v>
          </cell>
          <cell r="C866" t="str">
            <v>5T TRACKED EXCAVATOR</v>
          </cell>
          <cell r="D866">
            <v>292.95053999999999</v>
          </cell>
          <cell r="E866">
            <v>46.697000000000003</v>
          </cell>
        </row>
        <row r="867">
          <cell r="A867" t="str">
            <v>pla0413</v>
          </cell>
          <cell r="C867" t="str">
            <v>6T TRACKED EXCAVATOR</v>
          </cell>
          <cell r="D867">
            <v>314.65057999999999</v>
          </cell>
          <cell r="E867">
            <v>53.368000000000002</v>
          </cell>
        </row>
        <row r="868">
          <cell r="A868" t="str">
            <v>pla0414</v>
          </cell>
          <cell r="C868" t="str">
            <v>7T TRACKED EXCAVATOR</v>
          </cell>
          <cell r="D868">
            <v>413.996075625</v>
          </cell>
          <cell r="E868">
            <v>64.041600000000003</v>
          </cell>
        </row>
        <row r="869">
          <cell r="A869" t="str">
            <v>pla0415</v>
          </cell>
          <cell r="C869" t="str">
            <v>8T TRACKED EXCAVATOR</v>
          </cell>
          <cell r="D869">
            <v>377.40024000000005</v>
          </cell>
          <cell r="E869">
            <v>80.052000000000007</v>
          </cell>
        </row>
        <row r="870">
          <cell r="A870" t="str">
            <v>pla0426</v>
          </cell>
          <cell r="C870" t="str">
            <v>MINI CX WHEELED EXCAVATOR</v>
          </cell>
          <cell r="D870">
            <v>247.53796875</v>
          </cell>
          <cell r="E870">
            <v>56.56</v>
          </cell>
        </row>
        <row r="871">
          <cell r="A871" t="str">
            <v>pla0427</v>
          </cell>
          <cell r="C871" t="str">
            <v>5T WHEELED EXCAVATOR SITE MASTER</v>
          </cell>
          <cell r="D871">
            <v>228.13099200000002</v>
          </cell>
          <cell r="E871">
            <v>79.183999999999997</v>
          </cell>
        </row>
        <row r="872">
          <cell r="A872" t="str">
            <v>pla0428</v>
          </cell>
          <cell r="C872" t="str">
            <v>8T WHEELED EXCAVATOR SITE MASTER</v>
          </cell>
          <cell r="D872">
            <v>247.141908</v>
          </cell>
          <cell r="E872">
            <v>135.744</v>
          </cell>
        </row>
        <row r="873">
          <cell r="A873" t="str">
            <v>pla0431</v>
          </cell>
          <cell r="C873" t="str">
            <v>HYD. SWEEPER</v>
          </cell>
          <cell r="D873">
            <v>87.5120560875</v>
          </cell>
          <cell r="E873">
            <v>0</v>
          </cell>
        </row>
        <row r="874">
          <cell r="A874" t="str">
            <v>pla0432</v>
          </cell>
          <cell r="C874" t="str">
            <v>HYD. BREAKER 0.75-1.5T</v>
          </cell>
          <cell r="D874">
            <v>75.575220000000002</v>
          </cell>
          <cell r="E874">
            <v>0</v>
          </cell>
        </row>
        <row r="875">
          <cell r="A875" t="str">
            <v>pla0433</v>
          </cell>
          <cell r="C875" t="str">
            <v>HYD. BREAKER 2-3.5T</v>
          </cell>
          <cell r="D875">
            <v>107.96459999999999</v>
          </cell>
          <cell r="E875">
            <v>0</v>
          </cell>
        </row>
        <row r="876">
          <cell r="A876" t="str">
            <v>pla0434</v>
          </cell>
          <cell r="C876" t="str">
            <v>HYD. BREAKER 4-6T</v>
          </cell>
          <cell r="D876">
            <v>145.75221000000002</v>
          </cell>
          <cell r="E876">
            <v>0</v>
          </cell>
        </row>
        <row r="877">
          <cell r="A877" t="str">
            <v>pla0435</v>
          </cell>
          <cell r="C877" t="str">
            <v>HYD.BREAKER 7.0-9.0T</v>
          </cell>
          <cell r="D877">
            <v>145.75221000000002</v>
          </cell>
          <cell r="E877">
            <v>0</v>
          </cell>
        </row>
        <row r="878">
          <cell r="A878" t="str">
            <v>pla0436</v>
          </cell>
          <cell r="C878" t="str">
            <v>HYD. AUGER</v>
          </cell>
          <cell r="D878">
            <v>244.43860218750001</v>
          </cell>
          <cell r="E878">
            <v>0</v>
          </cell>
        </row>
        <row r="879">
          <cell r="A879" t="str">
            <v>pla0437</v>
          </cell>
          <cell r="C879" t="str">
            <v>HYD. GRAB MINI DIGGER</v>
          </cell>
          <cell r="D879">
            <v>59.717919375000001</v>
          </cell>
          <cell r="E879">
            <v>0</v>
          </cell>
        </row>
        <row r="880">
          <cell r="A880" t="str">
            <v>pla0438</v>
          </cell>
          <cell r="C880" t="str">
            <v>FORKS WHEELED EXCAVATOR</v>
          </cell>
          <cell r="D880">
            <v>36.832798068750002</v>
          </cell>
          <cell r="E880">
            <v>11.311999999999999</v>
          </cell>
        </row>
        <row r="881">
          <cell r="A881" t="str">
            <v>bbus187</v>
          </cell>
          <cell r="C881" t="str">
            <v>Hyd Breaker - 1.5T Mini Digger</v>
          </cell>
          <cell r="D881">
            <v>70</v>
          </cell>
          <cell r="E881">
            <v>0</v>
          </cell>
        </row>
        <row r="882">
          <cell r="A882" t="str">
            <v>bbus188</v>
          </cell>
          <cell r="C882" t="str">
            <v>Hyd Breaker - 2.5T Mini Digger</v>
          </cell>
          <cell r="D882">
            <v>100</v>
          </cell>
          <cell r="E882">
            <v>0</v>
          </cell>
        </row>
        <row r="883">
          <cell r="A883" t="str">
            <v>bbus189</v>
          </cell>
          <cell r="C883" t="str">
            <v>Mini Digger 1.5T</v>
          </cell>
          <cell r="D883">
            <v>110</v>
          </cell>
          <cell r="E883">
            <v>16.968</v>
          </cell>
        </row>
        <row r="884">
          <cell r="A884" t="str">
            <v>bbus190</v>
          </cell>
          <cell r="C884" t="str">
            <v>Mini Digger 1.8T C/W Extendable Track</v>
          </cell>
          <cell r="D884">
            <v>141</v>
          </cell>
          <cell r="E884">
            <v>22.623999999999999</v>
          </cell>
        </row>
        <row r="885">
          <cell r="A885" t="str">
            <v>bbus191</v>
          </cell>
          <cell r="C885" t="str">
            <v>Mini Digger 2.5T</v>
          </cell>
          <cell r="D885">
            <v>175</v>
          </cell>
          <cell r="E885">
            <v>28.28</v>
          </cell>
        </row>
        <row r="886">
          <cell r="A886" t="str">
            <v>bbus192</v>
          </cell>
          <cell r="C886" t="str">
            <v>Skidsteer</v>
          </cell>
          <cell r="D886">
            <v>181</v>
          </cell>
          <cell r="E886">
            <v>22.623999999999999</v>
          </cell>
        </row>
        <row r="887">
          <cell r="A887" t="str">
            <v>tee001</v>
          </cell>
          <cell r="C887" t="str">
            <v>Compactor Plate Attachment</v>
          </cell>
          <cell r="D887">
            <v>325</v>
          </cell>
          <cell r="E887">
            <v>0</v>
          </cell>
        </row>
        <row r="888">
          <cell r="A888" t="str">
            <v>tee002</v>
          </cell>
          <cell r="C888" t="str">
            <v>Hydraulic Breaker for 12T Excavator</v>
          </cell>
          <cell r="D888">
            <v>425</v>
          </cell>
          <cell r="E888">
            <v>0</v>
          </cell>
        </row>
        <row r="889">
          <cell r="A889" t="str">
            <v>tee003</v>
          </cell>
          <cell r="C889" t="str">
            <v>Hydraulic Breaker for 20T Excavator</v>
          </cell>
          <cell r="D889">
            <v>525</v>
          </cell>
          <cell r="E889">
            <v>0</v>
          </cell>
        </row>
        <row r="890">
          <cell r="A890" t="str">
            <v>bbus024</v>
          </cell>
          <cell r="C890" t="str">
            <v>ACD's / Step Bolts / Plates</v>
          </cell>
          <cell r="D890">
            <v>418.2</v>
          </cell>
          <cell r="E890">
            <v>67.872</v>
          </cell>
        </row>
        <row r="891">
          <cell r="A891" t="str">
            <v>bbus025</v>
          </cell>
          <cell r="C891" t="str">
            <v>Replacement Steel</v>
          </cell>
          <cell r="D891">
            <v>820.7</v>
          </cell>
          <cell r="E891">
            <v>158.36799999999999</v>
          </cell>
        </row>
        <row r="892">
          <cell r="A892" t="str">
            <v>bbus026</v>
          </cell>
          <cell r="C892" t="str">
            <v>Strengthening / Reinforcement Steel</v>
          </cell>
          <cell r="D892">
            <v>820.7</v>
          </cell>
          <cell r="E892">
            <v>158.36799999999999</v>
          </cell>
        </row>
        <row r="893">
          <cell r="A893" t="str">
            <v>bbus017</v>
          </cell>
          <cell r="C893" t="str">
            <v>Suspension (Blocking) (F.O)</v>
          </cell>
          <cell r="D893">
            <v>571.85025767499997</v>
          </cell>
          <cell r="E893">
            <v>90.495999999999995</v>
          </cell>
        </row>
        <row r="894">
          <cell r="A894" t="str">
            <v>bbus018</v>
          </cell>
          <cell r="C894" t="str">
            <v>Earthing (F.O)</v>
          </cell>
          <cell r="D894">
            <v>480</v>
          </cell>
          <cell r="E894">
            <v>0</v>
          </cell>
        </row>
        <row r="895">
          <cell r="A895" t="str">
            <v>bbus019</v>
          </cell>
          <cell r="C895" t="str">
            <v>Miscelaneous (F.O.)</v>
          </cell>
          <cell r="D895">
            <v>1672.265790125</v>
          </cell>
          <cell r="E895">
            <v>0</v>
          </cell>
        </row>
        <row r="896">
          <cell r="A896" t="str">
            <v>bbus020</v>
          </cell>
          <cell r="C896" t="str">
            <v>Platform (F.O)</v>
          </cell>
          <cell r="D896">
            <v>1512.0948612437501</v>
          </cell>
          <cell r="E896">
            <v>123.851</v>
          </cell>
        </row>
        <row r="897">
          <cell r="A897" t="str">
            <v>bbus021</v>
          </cell>
          <cell r="C897" t="str">
            <v>Spacering (F.O.)</v>
          </cell>
          <cell r="D897">
            <v>897.21794611249993</v>
          </cell>
          <cell r="E897">
            <v>90.495999999999995</v>
          </cell>
        </row>
        <row r="898">
          <cell r="A898" t="str">
            <v>bbus193</v>
          </cell>
          <cell r="C898" t="str">
            <v>Forklift Truck</v>
          </cell>
          <cell r="D898">
            <v>134</v>
          </cell>
          <cell r="E898">
            <v>28.28</v>
          </cell>
        </row>
        <row r="899">
          <cell r="A899" t="str">
            <v>bbus194</v>
          </cell>
          <cell r="C899" t="str">
            <v>Forklift Truck - Electric</v>
          </cell>
          <cell r="D899">
            <v>11</v>
          </cell>
          <cell r="E899">
            <v>0</v>
          </cell>
        </row>
        <row r="900">
          <cell r="A900" t="str">
            <v>bbus195</v>
          </cell>
          <cell r="C900" t="str">
            <v>Telehandler</v>
          </cell>
          <cell r="D900">
            <v>180</v>
          </cell>
          <cell r="E900">
            <v>0</v>
          </cell>
        </row>
        <row r="901">
          <cell r="A901" t="str">
            <v>bbus196</v>
          </cell>
          <cell r="C901" t="str">
            <v>Telehandler 7 Metre</v>
          </cell>
          <cell r="D901">
            <v>180</v>
          </cell>
          <cell r="E901">
            <v>28.28</v>
          </cell>
        </row>
        <row r="902">
          <cell r="A902" t="str">
            <v>pla0457</v>
          </cell>
          <cell r="C902" t="str">
            <v>1.3T FORKLIFT 2W/D</v>
          </cell>
          <cell r="D902">
            <v>90.529854374999999</v>
          </cell>
          <cell r="E902">
            <v>50.903999999999996</v>
          </cell>
        </row>
        <row r="903">
          <cell r="A903" t="str">
            <v>pla0458</v>
          </cell>
          <cell r="C903" t="str">
            <v>1.5T FORKLIFT 4W/D</v>
          </cell>
          <cell r="D903">
            <v>144.94948593749999</v>
          </cell>
          <cell r="E903">
            <v>50.903999999999996</v>
          </cell>
        </row>
        <row r="904">
          <cell r="A904" t="str">
            <v>pla0459</v>
          </cell>
          <cell r="C904" t="str">
            <v>2.5T FORKLIFT 2W/D</v>
          </cell>
          <cell r="D904">
            <v>90.529854374999999</v>
          </cell>
          <cell r="E904">
            <v>79.183999999999997</v>
          </cell>
        </row>
        <row r="905">
          <cell r="A905" t="str">
            <v>pla0460</v>
          </cell>
          <cell r="C905" t="str">
            <v>2.5T FORKLIFT 4W/D</v>
          </cell>
          <cell r="D905">
            <v>135.62525000000002</v>
          </cell>
          <cell r="E905">
            <v>79.183999999999997</v>
          </cell>
        </row>
        <row r="906">
          <cell r="A906" t="str">
            <v>pla0461</v>
          </cell>
          <cell r="C906" t="str">
            <v>2.8T FORKLIFT 4W/D</v>
          </cell>
          <cell r="D906">
            <v>144.94948593749999</v>
          </cell>
          <cell r="E906">
            <v>79.183999999999997</v>
          </cell>
        </row>
        <row r="907">
          <cell r="A907" t="str">
            <v>pla0462</v>
          </cell>
          <cell r="C907" t="str">
            <v>4M TELEHANDLER 4WD</v>
          </cell>
          <cell r="D907">
            <v>216.23411733749998</v>
          </cell>
          <cell r="E907">
            <v>33.936</v>
          </cell>
        </row>
        <row r="908">
          <cell r="A908" t="str">
            <v>pla0463</v>
          </cell>
          <cell r="C908" t="str">
            <v>5M TELEHANDLER 4 W/D</v>
          </cell>
          <cell r="D908">
            <v>222.42541</v>
          </cell>
          <cell r="E908">
            <v>39.591999999999999</v>
          </cell>
        </row>
        <row r="909">
          <cell r="A909" t="str">
            <v>pla0464</v>
          </cell>
          <cell r="C909" t="str">
            <v>7M TELEHANDLER 4W/D</v>
          </cell>
          <cell r="D909">
            <v>195.30036000000001</v>
          </cell>
          <cell r="E909">
            <v>39.591999999999999</v>
          </cell>
        </row>
        <row r="910">
          <cell r="A910" t="str">
            <v>pla0465</v>
          </cell>
          <cell r="C910" t="str">
            <v>9M TELEHANDLER 4W/D</v>
          </cell>
          <cell r="D910">
            <v>227.85042000000001</v>
          </cell>
          <cell r="E910">
            <v>45.247999999999998</v>
          </cell>
        </row>
        <row r="911">
          <cell r="A911" t="str">
            <v>pla0466</v>
          </cell>
          <cell r="C911" t="str">
            <v>10.5M TELEHANDLER 4WD</v>
          </cell>
          <cell r="D911">
            <v>275.18767500000001</v>
          </cell>
          <cell r="E911">
            <v>45.247999999999998</v>
          </cell>
        </row>
        <row r="912">
          <cell r="A912" t="str">
            <v>pla0467</v>
          </cell>
          <cell r="C912" t="str">
            <v>12M TELEHANDLER 4W/D</v>
          </cell>
          <cell r="D912">
            <v>277.80851000000001</v>
          </cell>
          <cell r="E912">
            <v>45.247999999999998</v>
          </cell>
        </row>
        <row r="913">
          <cell r="A913" t="str">
            <v>pla0468</v>
          </cell>
          <cell r="C913" t="str">
            <v>13M TELEHANDLER 4W/D</v>
          </cell>
          <cell r="D913">
            <v>294.44098411875001</v>
          </cell>
          <cell r="E913">
            <v>50.903999999999996</v>
          </cell>
        </row>
        <row r="914">
          <cell r="A914" t="str">
            <v>pla0469</v>
          </cell>
          <cell r="C914" t="str">
            <v>14M TELEHANDLER 4W/D</v>
          </cell>
          <cell r="D914">
            <v>343.98459374999999</v>
          </cell>
          <cell r="E914">
            <v>56.56</v>
          </cell>
        </row>
        <row r="915">
          <cell r="A915" t="str">
            <v>pla0470</v>
          </cell>
          <cell r="C915" t="str">
            <v>17M TELEHANDLER 4W/D</v>
          </cell>
          <cell r="D915">
            <v>440.03819649999997</v>
          </cell>
          <cell r="E915">
            <v>56.56</v>
          </cell>
        </row>
        <row r="916">
          <cell r="A916" t="str">
            <v>pla0471</v>
          </cell>
          <cell r="C916" t="str">
            <v>3.0T DIESEL TELETRUCK 4W/D</v>
          </cell>
          <cell r="D916">
            <v>224.63047777500003</v>
          </cell>
          <cell r="E916">
            <v>79.183999999999997</v>
          </cell>
        </row>
        <row r="917">
          <cell r="A917" t="str">
            <v>pla0472</v>
          </cell>
          <cell r="C917" t="str">
            <v>3.0T GAS TELETRUCK 4W/D</v>
          </cell>
          <cell r="D917">
            <v>223.49708122500002</v>
          </cell>
          <cell r="E917">
            <v>0</v>
          </cell>
        </row>
        <row r="918">
          <cell r="A918" t="str">
            <v>pla0473</v>
          </cell>
          <cell r="C918" t="str">
            <v>3.0T DIESEL TELETRUCK 2W/D</v>
          </cell>
          <cell r="D918">
            <v>204.20952525000001</v>
          </cell>
          <cell r="E918">
            <v>79.183999999999997</v>
          </cell>
        </row>
        <row r="919">
          <cell r="A919" t="str">
            <v>pla0474</v>
          </cell>
          <cell r="C919" t="str">
            <v>3.0T GAS TELETRUCK 2W/D</v>
          </cell>
          <cell r="D919">
            <v>203.17916475000001</v>
          </cell>
          <cell r="E919">
            <v>0</v>
          </cell>
        </row>
        <row r="920">
          <cell r="A920" t="str">
            <v>pla0475</v>
          </cell>
          <cell r="C920" t="str">
            <v>EXTENSION FORKS TO 2.4M</v>
          </cell>
          <cell r="D920">
            <v>20.192754093750001</v>
          </cell>
          <cell r="E920">
            <v>0</v>
          </cell>
        </row>
        <row r="921">
          <cell r="A921" t="str">
            <v>pla0476</v>
          </cell>
          <cell r="C921" t="str">
            <v>HANDLING BUCKET HYDRAULIC</v>
          </cell>
          <cell r="D921">
            <v>21.670519556249999</v>
          </cell>
          <cell r="E921">
            <v>0</v>
          </cell>
        </row>
        <row r="922">
          <cell r="A922" t="str">
            <v>pla0477</v>
          </cell>
          <cell r="C922" t="str">
            <v>3-WAY TIPPING SKIP 700L</v>
          </cell>
          <cell r="D922">
            <v>31.154534887499999</v>
          </cell>
          <cell r="E922">
            <v>0</v>
          </cell>
        </row>
        <row r="923">
          <cell r="A923" t="str">
            <v>pla0478</v>
          </cell>
          <cell r="C923" t="str">
            <v>1M 3-WAY SKIP</v>
          </cell>
          <cell r="D923">
            <v>25.000552687500001</v>
          </cell>
          <cell r="E923">
            <v>0</v>
          </cell>
        </row>
        <row r="924">
          <cell r="A924" t="str">
            <v>pla0479</v>
          </cell>
          <cell r="C924" t="str">
            <v>3-WAY TIPPING SKIP 1500L</v>
          </cell>
          <cell r="D924">
            <v>41.539379850000003</v>
          </cell>
          <cell r="E924">
            <v>0</v>
          </cell>
        </row>
        <row r="925">
          <cell r="A925" t="str">
            <v>pla0480</v>
          </cell>
          <cell r="C925" t="str">
            <v>3-WAY TIPPING SKIP 1800L</v>
          </cell>
          <cell r="D925">
            <v>46.731802331249995</v>
          </cell>
          <cell r="E925">
            <v>0</v>
          </cell>
        </row>
        <row r="926">
          <cell r="A926" t="str">
            <v>pla0481</v>
          </cell>
          <cell r="C926" t="str">
            <v>HYDRAULIC BRUSH ATTACHMENT</v>
          </cell>
          <cell r="D926">
            <v>111.7636043625</v>
          </cell>
          <cell r="E926">
            <v>0</v>
          </cell>
        </row>
        <row r="927">
          <cell r="A927" t="str">
            <v>pla0482</v>
          </cell>
          <cell r="C927" t="str">
            <v>1T HOOK ATTACHMENT</v>
          </cell>
          <cell r="D927">
            <v>30.3043136625</v>
          </cell>
          <cell r="E927">
            <v>0</v>
          </cell>
        </row>
        <row r="928">
          <cell r="A928" t="str">
            <v>pla0483</v>
          </cell>
          <cell r="C928" t="str">
            <v>HOOK ATTACHMENT 2 TONNE</v>
          </cell>
          <cell r="D928">
            <v>31.154534887499999</v>
          </cell>
          <cell r="E928">
            <v>0</v>
          </cell>
        </row>
        <row r="929">
          <cell r="A929" t="str">
            <v>pla0484</v>
          </cell>
          <cell r="C929" t="str">
            <v>HOOK ATTACHMENT 3 TONNE</v>
          </cell>
          <cell r="D929">
            <v>33.755806968750001</v>
          </cell>
          <cell r="E929">
            <v>0</v>
          </cell>
        </row>
        <row r="930">
          <cell r="A930" t="str">
            <v>pla0485</v>
          </cell>
          <cell r="C930" t="str">
            <v>HOOK ATTACHMENT 4 TONNE</v>
          </cell>
          <cell r="D930">
            <v>57.693583125000004</v>
          </cell>
          <cell r="E930">
            <v>0</v>
          </cell>
        </row>
        <row r="931">
          <cell r="A931" t="str">
            <v>pla0486</v>
          </cell>
          <cell r="C931" t="str">
            <v>FORKLIFT - MAN CAGE</v>
          </cell>
          <cell r="D931">
            <v>49.54562971875</v>
          </cell>
          <cell r="E931">
            <v>0</v>
          </cell>
        </row>
        <row r="932">
          <cell r="A932" t="str">
            <v>pla0487</v>
          </cell>
          <cell r="C932" t="str">
            <v>FORKLIFT - BRICK GRAB</v>
          </cell>
          <cell r="D932">
            <v>40.891592250000002</v>
          </cell>
          <cell r="E932">
            <v>0</v>
          </cell>
        </row>
        <row r="933">
          <cell r="A933" t="str">
            <v>pla0488</v>
          </cell>
          <cell r="C933" t="str">
            <v>FORKLIFT - JIB ATTACHMENT</v>
          </cell>
          <cell r="D933">
            <v>49.069910700000008</v>
          </cell>
          <cell r="E933">
            <v>0</v>
          </cell>
        </row>
        <row r="934">
          <cell r="A934" t="str">
            <v>pla0489</v>
          </cell>
          <cell r="C934" t="str">
            <v>FORKLIFT - SNOW PLOUGH</v>
          </cell>
          <cell r="D934">
            <v>25.698948693750001</v>
          </cell>
          <cell r="E934">
            <v>0</v>
          </cell>
        </row>
        <row r="935">
          <cell r="A935" t="str">
            <v>bbus027</v>
          </cell>
          <cell r="C935" t="str">
            <v>Inspection</v>
          </cell>
          <cell r="D935">
            <v>2505.8076836437499</v>
          </cell>
          <cell r="E935">
            <v>565.6</v>
          </cell>
        </row>
        <row r="936">
          <cell r="A936" t="str">
            <v>bbus028</v>
          </cell>
          <cell r="C936" t="str">
            <v>Muffing</v>
          </cell>
          <cell r="D936">
            <v>986.43673815625016</v>
          </cell>
          <cell r="E936">
            <v>806.47973000000002</v>
          </cell>
        </row>
        <row r="937">
          <cell r="A937" t="str">
            <v>bbus029</v>
          </cell>
          <cell r="C937" t="str">
            <v>New / Upgrade Foundations</v>
          </cell>
          <cell r="D937">
            <v>5160.1719598375003</v>
          </cell>
          <cell r="E937">
            <v>986.30972999999994</v>
          </cell>
        </row>
        <row r="938">
          <cell r="A938" t="str">
            <v>bbus030</v>
          </cell>
          <cell r="C938" t="str">
            <v>Remove Foundations</v>
          </cell>
          <cell r="D938">
            <v>1142.9667112500001</v>
          </cell>
          <cell r="E938">
            <v>577.90872999999999</v>
          </cell>
        </row>
        <row r="939">
          <cell r="A939" t="str">
            <v>pla0490</v>
          </cell>
          <cell r="C939" t="str">
            <v>2.0KVA GENERATOR / PETROL</v>
          </cell>
          <cell r="D939">
            <v>11.714267250000001</v>
          </cell>
          <cell r="E939">
            <v>0</v>
          </cell>
        </row>
        <row r="940">
          <cell r="A940" t="str">
            <v>pla0491</v>
          </cell>
          <cell r="C940" t="str">
            <v>2.5KVA GENERATOR / PETROL</v>
          </cell>
          <cell r="D940">
            <v>12.1182075</v>
          </cell>
          <cell r="E940">
            <v>0</v>
          </cell>
        </row>
        <row r="941">
          <cell r="A941" t="str">
            <v>pla0492</v>
          </cell>
          <cell r="C941" t="str">
            <v>3.0KVA GENERATOR / PETROL</v>
          </cell>
          <cell r="D941">
            <v>11.71965312</v>
          </cell>
          <cell r="E941">
            <v>0</v>
          </cell>
        </row>
        <row r="942">
          <cell r="A942" t="str">
            <v>pla0493</v>
          </cell>
          <cell r="C942" t="str">
            <v>3.0KVA S/SILENCED GENNY P</v>
          </cell>
          <cell r="D942">
            <v>27.265966875</v>
          </cell>
          <cell r="E942">
            <v>0</v>
          </cell>
        </row>
        <row r="943">
          <cell r="A943" t="str">
            <v>pla0494</v>
          </cell>
          <cell r="C943" t="str">
            <v>3.5KVA GENERATOR / PETROL</v>
          </cell>
          <cell r="D943">
            <v>13.128058125000001</v>
          </cell>
          <cell r="E943">
            <v>0</v>
          </cell>
        </row>
        <row r="944">
          <cell r="A944" t="str">
            <v>pla0495</v>
          </cell>
          <cell r="C944" t="str">
            <v>4.0KVA GENERATOR / PETROL</v>
          </cell>
          <cell r="D944">
            <v>19.843564781250002</v>
          </cell>
          <cell r="E944">
            <v>0</v>
          </cell>
        </row>
        <row r="945">
          <cell r="A945" t="str">
            <v>pla0496</v>
          </cell>
          <cell r="C945" t="str">
            <v>5.0KVA GENERATOR / PETROL</v>
          </cell>
          <cell r="D945">
            <v>19.843564781250002</v>
          </cell>
          <cell r="E945">
            <v>0</v>
          </cell>
        </row>
        <row r="946">
          <cell r="A946" t="str">
            <v>pla0497</v>
          </cell>
          <cell r="C946" t="str">
            <v>3.0KVA GENERATOR / DIESEL</v>
          </cell>
          <cell r="D946">
            <v>20.015239387499999</v>
          </cell>
          <cell r="E946">
            <v>40.026000000000003</v>
          </cell>
        </row>
        <row r="947">
          <cell r="A947" t="str">
            <v>pla0498</v>
          </cell>
          <cell r="C947" t="str">
            <v>3.5KVA GENERATOR / DIESEL</v>
          </cell>
          <cell r="D947">
            <v>20.015239387499999</v>
          </cell>
          <cell r="E947">
            <v>43.361499999999999</v>
          </cell>
        </row>
        <row r="948">
          <cell r="A948" t="str">
            <v>pla0499</v>
          </cell>
          <cell r="C948" t="str">
            <v>4.0KVA GENERATOR / DIESEL</v>
          </cell>
          <cell r="D948">
            <v>21.762280968749998</v>
          </cell>
          <cell r="E948">
            <v>46.697000000000003</v>
          </cell>
        </row>
        <row r="949">
          <cell r="A949" t="str">
            <v>pla0500</v>
          </cell>
          <cell r="C949" t="str">
            <v>5.0KVA GENERATOR / DIESEL</v>
          </cell>
          <cell r="D949">
            <v>22.21671375</v>
          </cell>
          <cell r="E949">
            <v>53.368000000000002</v>
          </cell>
        </row>
        <row r="950">
          <cell r="A950" t="str">
            <v>pla0501</v>
          </cell>
          <cell r="C950" t="str">
            <v>6.0KVA GENERATOR / DIESEL</v>
          </cell>
          <cell r="D950">
            <v>38.778264</v>
          </cell>
          <cell r="E950">
            <v>66.710000000000008</v>
          </cell>
        </row>
        <row r="951">
          <cell r="A951" t="str">
            <v>pla0502</v>
          </cell>
          <cell r="C951" t="str">
            <v>6.0KVA HUSH BABY GENERATOR</v>
          </cell>
          <cell r="D951">
            <v>32.315219999999997</v>
          </cell>
          <cell r="E951">
            <v>66.710000000000008</v>
          </cell>
        </row>
        <row r="952">
          <cell r="A952" t="str">
            <v>pla0503</v>
          </cell>
          <cell r="C952" t="str">
            <v>6.0KVA GENERATOR-RAIL SPECK</v>
          </cell>
          <cell r="D952">
            <v>38.778264</v>
          </cell>
          <cell r="E952">
            <v>66.710000000000008</v>
          </cell>
        </row>
        <row r="953">
          <cell r="A953" t="str">
            <v>pla0504</v>
          </cell>
          <cell r="C953" t="str">
            <v>5.0KVA GENERATOR-RAIL SPECK</v>
          </cell>
          <cell r="D953">
            <v>38.778264</v>
          </cell>
          <cell r="E953">
            <v>66.710000000000008</v>
          </cell>
        </row>
        <row r="954">
          <cell r="A954" t="str">
            <v>pla0505</v>
          </cell>
          <cell r="C954" t="str">
            <v>7.0KVA GENERATOR / DIESEL</v>
          </cell>
          <cell r="D954">
            <v>39.384174375000001</v>
          </cell>
          <cell r="E954">
            <v>80.052000000000007</v>
          </cell>
        </row>
        <row r="955">
          <cell r="A955" t="str">
            <v>pla0506</v>
          </cell>
          <cell r="C955" t="str">
            <v>8.0KVA GENERATOR / DIESEL</v>
          </cell>
          <cell r="D955">
            <v>39.384174375000001</v>
          </cell>
          <cell r="E955">
            <v>93.394000000000005</v>
          </cell>
        </row>
        <row r="956">
          <cell r="A956" t="str">
            <v>pla0507</v>
          </cell>
          <cell r="C956" t="str">
            <v>10.0KVA GENERATOR / DIESEL</v>
          </cell>
          <cell r="D956">
            <v>55.205167500000002</v>
          </cell>
          <cell r="E956">
            <v>100.065</v>
          </cell>
        </row>
        <row r="957">
          <cell r="A957" t="str">
            <v>pla0508</v>
          </cell>
          <cell r="C957" t="str">
            <v>15.0KVA GENERATOR / DIESEL</v>
          </cell>
          <cell r="D957">
            <v>58.968787499999998</v>
          </cell>
          <cell r="E957">
            <v>173.446</v>
          </cell>
        </row>
        <row r="958">
          <cell r="A958" t="str">
            <v>pla0509</v>
          </cell>
          <cell r="C958" t="str">
            <v>15.0KVA GENERATOR / DIESEL MULTI-VOLTAGE</v>
          </cell>
          <cell r="D958">
            <v>57.396286500000002</v>
          </cell>
          <cell r="E958">
            <v>173.446</v>
          </cell>
        </row>
        <row r="959">
          <cell r="A959" t="str">
            <v>pla0510</v>
          </cell>
          <cell r="C959" t="str">
            <v>15.0KVA GENERATOR / DIESEL SUPER SILENCED</v>
          </cell>
          <cell r="D959">
            <v>58.968787499999998</v>
          </cell>
          <cell r="E959">
            <v>173.446</v>
          </cell>
        </row>
        <row r="960">
          <cell r="A960" t="str">
            <v>pla0511</v>
          </cell>
          <cell r="C960" t="str">
            <v>TIN 12 4KVA GENERATOR</v>
          </cell>
          <cell r="D960">
            <v>21.543480000000002</v>
          </cell>
          <cell r="E960">
            <v>46.697000000000003</v>
          </cell>
        </row>
        <row r="961">
          <cell r="A961" t="str">
            <v>pla0512</v>
          </cell>
          <cell r="C961" t="str">
            <v>TIN 12 5KVA GENERATOR</v>
          </cell>
          <cell r="D961">
            <v>25.852176</v>
          </cell>
          <cell r="E961">
            <v>53.368000000000002</v>
          </cell>
        </row>
        <row r="962">
          <cell r="A962" t="str">
            <v>pla0513</v>
          </cell>
          <cell r="C962" t="str">
            <v>TIN 12 6KVA GENERATOR</v>
          </cell>
          <cell r="D962">
            <v>37.701090000000001</v>
          </cell>
          <cell r="E962">
            <v>80.052000000000007</v>
          </cell>
        </row>
        <row r="963">
          <cell r="A963" t="str">
            <v>pla0514</v>
          </cell>
          <cell r="C963" t="str">
            <v>TIN 12 7KVA GENERATOR</v>
          </cell>
          <cell r="D963">
            <v>43.086960000000005</v>
          </cell>
          <cell r="E963">
            <v>100.065</v>
          </cell>
        </row>
        <row r="964">
          <cell r="A964" t="str">
            <v>pla0515</v>
          </cell>
          <cell r="C964" t="str">
            <v>17.0KVA GENERATOR / DIESEL</v>
          </cell>
          <cell r="D964">
            <v>73.71098437500001</v>
          </cell>
          <cell r="E964">
            <v>186.78800000000001</v>
          </cell>
        </row>
        <row r="965">
          <cell r="A965" t="str">
            <v>pla0516</v>
          </cell>
          <cell r="C965" t="str">
            <v>17.0KVA GENERATOR / DIESEL MULTI VOLTAGE</v>
          </cell>
          <cell r="D965">
            <v>73.71098437500001</v>
          </cell>
          <cell r="E965">
            <v>186.78800000000001</v>
          </cell>
        </row>
        <row r="966">
          <cell r="A966" t="str">
            <v>pla0517</v>
          </cell>
          <cell r="C966" t="str">
            <v>20.0KVA GENERATOR / DIESEL SKID MOUNTED</v>
          </cell>
          <cell r="D966">
            <v>78.625050000000002</v>
          </cell>
          <cell r="E966">
            <v>216.8075</v>
          </cell>
        </row>
        <row r="967">
          <cell r="A967" t="str">
            <v>pla0518</v>
          </cell>
          <cell r="C967" t="str">
            <v>20.0KVA GENERATOR / DIESEL ROAD TOW</v>
          </cell>
          <cell r="D967">
            <v>78.625050000000002</v>
          </cell>
          <cell r="E967">
            <v>213.47200000000001</v>
          </cell>
        </row>
        <row r="968">
          <cell r="A968" t="str">
            <v>pla0519</v>
          </cell>
          <cell r="C968" t="str">
            <v>20.0KVA GENERATOR / DIESEL MULTI VOLTAGE SKID MOUNT</v>
          </cell>
          <cell r="D968">
            <v>78.625050000000002</v>
          </cell>
          <cell r="E968">
            <v>213.47200000000001</v>
          </cell>
        </row>
        <row r="969">
          <cell r="A969" t="str">
            <v>pla0520</v>
          </cell>
          <cell r="C969" t="str">
            <v>20.0KVA GENERATOR / DIESEL MULTI VOLTAGE ROAD TOW</v>
          </cell>
          <cell r="D969">
            <v>78.625050000000002</v>
          </cell>
          <cell r="E969">
            <v>213.47200000000001</v>
          </cell>
        </row>
        <row r="970">
          <cell r="A970" t="str">
            <v>pla0521</v>
          </cell>
          <cell r="C970" t="str">
            <v>22.5KVA GENERATOR / DIESEL SKID MOUNTED</v>
          </cell>
          <cell r="D970">
            <v>83.539115624999994</v>
          </cell>
          <cell r="E970">
            <v>226.81400000000002</v>
          </cell>
        </row>
        <row r="971">
          <cell r="A971" t="str">
            <v>pla0522</v>
          </cell>
          <cell r="C971" t="str">
            <v>22.5KVA GENERATOR / DIESEL ROAD TOW</v>
          </cell>
          <cell r="D971">
            <v>83.539115624999994</v>
          </cell>
          <cell r="E971">
            <v>226.81400000000002</v>
          </cell>
        </row>
        <row r="972">
          <cell r="A972" t="str">
            <v>pla0523</v>
          </cell>
          <cell r="C972" t="str">
            <v>22.5KVA GENERATOR / DIESEL MULTI VOLTAGE SKID MOUNT</v>
          </cell>
          <cell r="D972">
            <v>83.539115624999994</v>
          </cell>
          <cell r="E972">
            <v>226.81400000000002</v>
          </cell>
        </row>
        <row r="973">
          <cell r="A973" t="str">
            <v>pla0524</v>
          </cell>
          <cell r="C973" t="str">
            <v>22.5KVA GENERATOR / DIESEL MULTI VOLTAGE ROAD TOW</v>
          </cell>
          <cell r="D973">
            <v>83.539115624999994</v>
          </cell>
          <cell r="E973">
            <v>226.81400000000002</v>
          </cell>
        </row>
        <row r="974">
          <cell r="A974" t="str">
            <v>pla0525</v>
          </cell>
          <cell r="C974" t="str">
            <v>27.5KVA GENERATOR / DIESEL SKID MOUNTED</v>
          </cell>
          <cell r="D974">
            <v>88.45318125</v>
          </cell>
          <cell r="E974">
            <v>293.524</v>
          </cell>
        </row>
        <row r="975">
          <cell r="A975" t="str">
            <v>pla0526</v>
          </cell>
          <cell r="C975" t="str">
            <v>27.5KVA GENERATOR / DIESEL ROAD TOW</v>
          </cell>
          <cell r="D975">
            <v>88.45318125</v>
          </cell>
          <cell r="E975">
            <v>293.524</v>
          </cell>
        </row>
        <row r="976">
          <cell r="A976" t="str">
            <v>pla0527</v>
          </cell>
          <cell r="C976" t="str">
            <v>27.5KVA GENERATOR / DIESEL MULTI VOLTAGE SKID MOUNT</v>
          </cell>
          <cell r="D976">
            <v>88.45318125</v>
          </cell>
          <cell r="E976">
            <v>293.524</v>
          </cell>
        </row>
        <row r="977">
          <cell r="A977" t="str">
            <v>pla0528</v>
          </cell>
          <cell r="C977" t="str">
            <v>27.5KVA GENERATOR / DIESEL MULTI VOLTAGE ROAD TOW</v>
          </cell>
          <cell r="D977">
            <v>88.45318125</v>
          </cell>
          <cell r="E977">
            <v>293.524</v>
          </cell>
        </row>
        <row r="978">
          <cell r="A978" t="str">
            <v>pla0529</v>
          </cell>
          <cell r="C978" t="str">
            <v>30.0KVA GENERATOR / DIESEL SKID MOUNTED</v>
          </cell>
          <cell r="D978">
            <v>93.364626040000005</v>
          </cell>
          <cell r="E978">
            <v>333.55</v>
          </cell>
        </row>
        <row r="979">
          <cell r="A979" t="str">
            <v>pla0530</v>
          </cell>
          <cell r="C979" t="str">
            <v>30.0KVA GENERATOR / DIESEL ROAD TOW</v>
          </cell>
          <cell r="D979">
            <v>93.364626040000005</v>
          </cell>
          <cell r="E979">
            <v>333.55</v>
          </cell>
        </row>
        <row r="980">
          <cell r="A980" t="str">
            <v>pla0531</v>
          </cell>
          <cell r="C980" t="str">
            <v>30.0KVA GENERATOR / DIESEL MULTI VOLTAGE SKID MOUNT</v>
          </cell>
          <cell r="D980">
            <v>93.364626040000005</v>
          </cell>
          <cell r="E980">
            <v>333.55</v>
          </cell>
        </row>
        <row r="981">
          <cell r="A981" t="str">
            <v>pla0532</v>
          </cell>
          <cell r="C981" t="str">
            <v>30.0KVA GENERATOR / DIESEL MULTI VOLTAGE ROAD TOW</v>
          </cell>
          <cell r="D981">
            <v>93.364626040000005</v>
          </cell>
          <cell r="E981">
            <v>333.55</v>
          </cell>
        </row>
        <row r="982">
          <cell r="A982" t="str">
            <v>pla0533</v>
          </cell>
          <cell r="C982" t="str">
            <v>40.0KVA GENERATOR / DIESEL 3 PHASE SKID MOUNTED</v>
          </cell>
          <cell r="D982">
            <v>103.195378125</v>
          </cell>
          <cell r="E982">
            <v>453.62800000000004</v>
          </cell>
        </row>
        <row r="983">
          <cell r="A983" t="str">
            <v>pla0534</v>
          </cell>
          <cell r="C983" t="str">
            <v>40.0KVA GENERATOR / DIESEL 3 PHASE ROAD TOW</v>
          </cell>
          <cell r="D983">
            <v>103.195378125</v>
          </cell>
          <cell r="E983">
            <v>453.62800000000004</v>
          </cell>
        </row>
        <row r="984">
          <cell r="A984" t="str">
            <v>pla0535</v>
          </cell>
          <cell r="C984" t="str">
            <v>45.0KVA GENERATOR / DIESEL 3 PHASE SKID MOUNTED</v>
          </cell>
          <cell r="D984">
            <v>108.10944375</v>
          </cell>
          <cell r="E984">
            <v>506.99600000000004</v>
          </cell>
        </row>
        <row r="985">
          <cell r="A985" t="str">
            <v>pla0536</v>
          </cell>
          <cell r="C985" t="str">
            <v>45.0KVA GENERATOR / DIESEL 3 PHASE ROAD TOW</v>
          </cell>
          <cell r="D985">
            <v>108.10944375</v>
          </cell>
          <cell r="E985">
            <v>506.99600000000004</v>
          </cell>
        </row>
        <row r="986">
          <cell r="A986" t="str">
            <v>pla0537</v>
          </cell>
          <cell r="C986" t="str">
            <v>50KVA 3Ph GENERATOR SKID</v>
          </cell>
          <cell r="D986">
            <v>75.427631300000002</v>
          </cell>
          <cell r="E986">
            <v>617.7346</v>
          </cell>
        </row>
        <row r="987">
          <cell r="A987" t="str">
            <v>pla0538</v>
          </cell>
          <cell r="C987" t="str">
            <v>50KVA 3Ph GENERATOR R/TOW</v>
          </cell>
          <cell r="D987">
            <v>75.427631300000002</v>
          </cell>
          <cell r="E987">
            <v>617.7346</v>
          </cell>
        </row>
        <row r="988">
          <cell r="A988" t="str">
            <v>pla0539</v>
          </cell>
          <cell r="C988" t="str">
            <v>60.0KVA GENERATOR / DIESEL 3 PHASE SKID MOUNTED</v>
          </cell>
          <cell r="D988">
            <v>83.709469899999988</v>
          </cell>
          <cell r="E988">
            <v>667.1</v>
          </cell>
        </row>
        <row r="989">
          <cell r="A989" t="str">
            <v>pla0540</v>
          </cell>
          <cell r="C989" t="str">
            <v>60.0KVA GENERATOR / DIESEL 3 PHASE ROAD TOW</v>
          </cell>
          <cell r="D989">
            <v>83.709469899999988</v>
          </cell>
          <cell r="E989">
            <v>787.178</v>
          </cell>
        </row>
        <row r="990">
          <cell r="A990" t="str">
            <v>pla0541</v>
          </cell>
          <cell r="C990" t="str">
            <v>70.0KVA GENERATOR / DIESEL 3 PHASE SKID MOUNTED</v>
          </cell>
          <cell r="D990">
            <v>127.76570625000001</v>
          </cell>
          <cell r="E990">
            <v>787.178</v>
          </cell>
        </row>
        <row r="991">
          <cell r="A991" t="str">
            <v>pla0542</v>
          </cell>
          <cell r="C991" t="str">
            <v>70.0KVA GENERATOR / DIESEL 3 PHASE ROAD TOW</v>
          </cell>
          <cell r="D991">
            <v>127.76570625000001</v>
          </cell>
          <cell r="E991">
            <v>787.178</v>
          </cell>
        </row>
        <row r="992">
          <cell r="A992" t="str">
            <v>pla0543</v>
          </cell>
          <cell r="C992" t="str">
            <v>85.0KVA GENERATOR / DIESEL SKID MOUNTED</v>
          </cell>
          <cell r="D992">
            <v>137.59383750000001</v>
          </cell>
          <cell r="E992">
            <v>955.28719999999998</v>
          </cell>
        </row>
        <row r="993">
          <cell r="A993" t="str">
            <v>pla0544</v>
          </cell>
          <cell r="C993" t="str">
            <v>90.0KVA GENERATOR / DIESEL 3 PHASE SKID MOUNTED</v>
          </cell>
          <cell r="D993">
            <v>137.59383750000001</v>
          </cell>
          <cell r="E993">
            <v>1013.9920000000001</v>
          </cell>
        </row>
        <row r="994">
          <cell r="A994" t="str">
            <v>pla0545</v>
          </cell>
          <cell r="C994" t="str">
            <v>90.0KVA GENERATOR / DIESEL 3 PHASE ROAD TOW</v>
          </cell>
          <cell r="D994">
            <v>137.59383750000001</v>
          </cell>
          <cell r="E994">
            <v>1013.9920000000001</v>
          </cell>
        </row>
        <row r="995">
          <cell r="A995" t="str">
            <v>pla0546</v>
          </cell>
          <cell r="C995" t="str">
            <v>100KVA GENERATOR / DIESEL 3 PHASE SKID MOUNTED</v>
          </cell>
          <cell r="D995">
            <v>110.07507</v>
          </cell>
          <cell r="E995">
            <v>1124.7306000000001</v>
          </cell>
        </row>
        <row r="996">
          <cell r="A996" t="str">
            <v>pla0547</v>
          </cell>
          <cell r="C996" t="str">
            <v>125KVA GENERATOR / DIESEL 3 PHASE ROAD TOW</v>
          </cell>
          <cell r="D996">
            <v>136.28342000000001</v>
          </cell>
          <cell r="E996">
            <v>1406.2468000000001</v>
          </cell>
        </row>
        <row r="997">
          <cell r="A997" t="str">
            <v>pla0548</v>
          </cell>
          <cell r="C997" t="str">
            <v>125KVA GENERATOR / DIESEL 3 PHASE SKID MOUNTED</v>
          </cell>
          <cell r="D997">
            <v>136.28342000000001</v>
          </cell>
          <cell r="E997">
            <v>1406.2468000000001</v>
          </cell>
        </row>
        <row r="998">
          <cell r="A998" t="str">
            <v>pla0549</v>
          </cell>
          <cell r="C998" t="str">
            <v>150KVA GENERATOR / DIESEL 3 PHASE SKID MOUNTED</v>
          </cell>
          <cell r="D998">
            <v>159.60885149999999</v>
          </cell>
          <cell r="E998">
            <v>1686.4288000000001</v>
          </cell>
        </row>
        <row r="999">
          <cell r="A999" t="str">
            <v>pla0550</v>
          </cell>
          <cell r="C999" t="str">
            <v>150KVA GENERATOR / D,3-Ph,RT</v>
          </cell>
          <cell r="D999">
            <v>159.60885149999999</v>
          </cell>
          <cell r="E999">
            <v>1686.4288000000001</v>
          </cell>
        </row>
        <row r="1000">
          <cell r="A1000" t="str">
            <v>pla0551</v>
          </cell>
          <cell r="C1000" t="str">
            <v>GENERATOR LIFTING FRAME</v>
          </cell>
          <cell r="D1000">
            <v>28.992987187500002</v>
          </cell>
          <cell r="E1000">
            <v>0</v>
          </cell>
        </row>
        <row r="1001">
          <cell r="A1001" t="str">
            <v>pla0552</v>
          </cell>
          <cell r="C1001" t="str">
            <v>12'x6' INTERCEPTOR TRAY</v>
          </cell>
          <cell r="D1001">
            <v>17.199229687500001</v>
          </cell>
          <cell r="E1001">
            <v>0</v>
          </cell>
        </row>
        <row r="1002">
          <cell r="A1002" t="str">
            <v>pla0553</v>
          </cell>
          <cell r="C1002" t="str">
            <v>AUTO MAINS FAILURE UNIT</v>
          </cell>
          <cell r="D1002">
            <v>11.223725887500001</v>
          </cell>
          <cell r="E1002">
            <v>0</v>
          </cell>
        </row>
        <row r="1003">
          <cell r="A1003" t="str">
            <v>pla0554</v>
          </cell>
          <cell r="C1003" t="str">
            <v>UPS - BATTERY TYPE</v>
          </cell>
          <cell r="D1003">
            <v>21.621888750000004</v>
          </cell>
          <cell r="E1003">
            <v>0</v>
          </cell>
        </row>
        <row r="1004">
          <cell r="A1004" t="str">
            <v>pla0555</v>
          </cell>
          <cell r="C1004" t="str">
            <v>1400 LITRE  POWERCELL</v>
          </cell>
          <cell r="D1004">
            <v>43.833465374999996</v>
          </cell>
          <cell r="E1004">
            <v>0</v>
          </cell>
        </row>
        <row r="1005">
          <cell r="A1005" t="str">
            <v>pla0556</v>
          </cell>
          <cell r="C1005" t="str">
            <v>2200 LITRE  POWERCELL</v>
          </cell>
          <cell r="D1005">
            <v>51.597689062500002</v>
          </cell>
          <cell r="E1005">
            <v>0</v>
          </cell>
        </row>
        <row r="1006">
          <cell r="A1006" t="str">
            <v>pla0933</v>
          </cell>
          <cell r="C1006" t="str">
            <v>3KW FAN HEATER</v>
          </cell>
          <cell r="D1006">
            <v>5.4260786250000006</v>
          </cell>
          <cell r="E1006">
            <v>0</v>
          </cell>
        </row>
        <row r="1007">
          <cell r="A1007" t="str">
            <v>pla0934</v>
          </cell>
          <cell r="C1007" t="str">
            <v>2KW CONVECTOR HEATER</v>
          </cell>
          <cell r="D1007">
            <v>5.4260786250000006</v>
          </cell>
          <cell r="E1007">
            <v>0</v>
          </cell>
        </row>
        <row r="1008">
          <cell r="A1008" t="str">
            <v>pla0935</v>
          </cell>
          <cell r="C1008" t="str">
            <v xml:space="preserve">RED RAD HEATER 1-BAR </v>
          </cell>
          <cell r="D1008">
            <v>15.072440625</v>
          </cell>
          <cell r="E1008">
            <v>0</v>
          </cell>
        </row>
        <row r="1009">
          <cell r="A1009" t="str">
            <v>pla0936</v>
          </cell>
          <cell r="C1009" t="str">
            <v>2KW RED RAD HEATER</v>
          </cell>
          <cell r="D1009">
            <v>15.072440625</v>
          </cell>
          <cell r="E1009">
            <v>0</v>
          </cell>
        </row>
        <row r="1010">
          <cell r="A1010" t="str">
            <v>pla0937</v>
          </cell>
          <cell r="C1010" t="str">
            <v xml:space="preserve">RED RAD HEATER S/HEAD 2-BAR </v>
          </cell>
          <cell r="D1010">
            <v>15.072440625</v>
          </cell>
          <cell r="E1010">
            <v>0</v>
          </cell>
        </row>
        <row r="1011">
          <cell r="A1011" t="str">
            <v>pla0938</v>
          </cell>
          <cell r="C1011" t="str">
            <v>3KW RED RAD HEATER</v>
          </cell>
          <cell r="D1011">
            <v>19.091758125000002</v>
          </cell>
          <cell r="E1011">
            <v>0</v>
          </cell>
        </row>
        <row r="1012">
          <cell r="A1012" t="str">
            <v>pla0939</v>
          </cell>
          <cell r="C1012" t="str">
            <v>4KW CABINET GAS HEATER</v>
          </cell>
          <cell r="D1012">
            <v>5.1547746937500003</v>
          </cell>
          <cell r="E1012">
            <v>0</v>
          </cell>
        </row>
        <row r="1013">
          <cell r="A1013" t="str">
            <v>pla0940</v>
          </cell>
          <cell r="C1013" t="str">
            <v>CALORMANDER GAS HEATER</v>
          </cell>
          <cell r="D1013">
            <v>7.5663651937500003</v>
          </cell>
          <cell r="E1013">
            <v>0</v>
          </cell>
        </row>
        <row r="1014">
          <cell r="A1014" t="str">
            <v>pla0941</v>
          </cell>
          <cell r="C1014" t="str">
            <v>GAS PATIO HEATER</v>
          </cell>
          <cell r="D1014">
            <v>21.392817393750004</v>
          </cell>
          <cell r="E1014">
            <v>0</v>
          </cell>
        </row>
        <row r="1015">
          <cell r="A1015" t="str">
            <v>pla0942</v>
          </cell>
          <cell r="C1015" t="str">
            <v>SINGLE PLAC GAS HEATER 12,500 BTU</v>
          </cell>
          <cell r="D1015">
            <v>6.2500387125000003</v>
          </cell>
          <cell r="E1015">
            <v>0</v>
          </cell>
        </row>
        <row r="1016">
          <cell r="A1016" t="str">
            <v>pla0943</v>
          </cell>
          <cell r="C1016" t="str">
            <v>DOUBLE PLAC GAS HEATER 25,000 BTU</v>
          </cell>
          <cell r="D1016">
            <v>12.83167111875</v>
          </cell>
          <cell r="E1016">
            <v>0</v>
          </cell>
        </row>
        <row r="1017">
          <cell r="A1017" t="str">
            <v>pla0944</v>
          </cell>
          <cell r="C1017" t="str">
            <v>3KW CONVECTOR GAS HEATER</v>
          </cell>
          <cell r="D1017">
            <v>23.111075625000002</v>
          </cell>
          <cell r="E1017">
            <v>0</v>
          </cell>
        </row>
        <row r="1018">
          <cell r="A1018" t="str">
            <v>pla0945</v>
          </cell>
          <cell r="C1018" t="str">
            <v>CERAMIC HEATER</v>
          </cell>
          <cell r="D1018">
            <v>12.83167111875</v>
          </cell>
          <cell r="E1018">
            <v>0</v>
          </cell>
        </row>
        <row r="1019">
          <cell r="A1019" t="str">
            <v>pla0946</v>
          </cell>
          <cell r="C1019" t="str">
            <v>80,000 BTU SPACE HEATER PROPANE / ELECTRIC</v>
          </cell>
          <cell r="D1019">
            <v>16.077270000000002</v>
          </cell>
          <cell r="E1019">
            <v>0</v>
          </cell>
        </row>
        <row r="1020">
          <cell r="A1020" t="str">
            <v>pla0947</v>
          </cell>
          <cell r="C1020" t="str">
            <v>125,000 BTU SPACE HEATER PROPANE / ELECTRIC</v>
          </cell>
          <cell r="D1020">
            <v>16.077270000000002</v>
          </cell>
          <cell r="E1020">
            <v>0</v>
          </cell>
        </row>
        <row r="1021">
          <cell r="A1021" t="str">
            <v>pla0948</v>
          </cell>
          <cell r="C1021" t="str">
            <v>SPACE HEATER 260,000BTU  PP/E</v>
          </cell>
          <cell r="D1021">
            <v>22.678998993750003</v>
          </cell>
          <cell r="E1021">
            <v>0</v>
          </cell>
        </row>
        <row r="1022">
          <cell r="A1022" t="str">
            <v>pla0949</v>
          </cell>
          <cell r="C1022" t="str">
            <v>60,000 BTU SPACE HEATER PARAFFIN / ELECTRIC</v>
          </cell>
          <cell r="D1022">
            <v>17.082099375000002</v>
          </cell>
          <cell r="E1022">
            <v>0</v>
          </cell>
        </row>
        <row r="1023">
          <cell r="A1023" t="str">
            <v>pla0950</v>
          </cell>
          <cell r="C1023" t="str">
            <v>100,000 BTU SPACE HEATER PARAFFIN / ELECTRIC</v>
          </cell>
          <cell r="D1023">
            <v>27.130393125000001</v>
          </cell>
          <cell r="E1023">
            <v>0</v>
          </cell>
        </row>
        <row r="1024">
          <cell r="A1024" t="str">
            <v>pla0951</v>
          </cell>
          <cell r="C1024" t="str">
            <v>150,000 BTU SPACE HEATER PARAFFIN / ELECTRIC</v>
          </cell>
          <cell r="D1024">
            <v>21.905280375</v>
          </cell>
          <cell r="E1024">
            <v>0</v>
          </cell>
        </row>
        <row r="1025">
          <cell r="A1025" t="str">
            <v>pla0952</v>
          </cell>
          <cell r="C1025" t="str">
            <v>250,000 BTU SPACE HEATER PARAFFIN / ELECTRIC</v>
          </cell>
          <cell r="D1025">
            <v>25.361893425000002</v>
          </cell>
          <cell r="E1025">
            <v>0</v>
          </cell>
        </row>
        <row r="1026">
          <cell r="A1026" t="str">
            <v>pla0953</v>
          </cell>
          <cell r="C1026" t="str">
            <v>300,000 BTU SPACE HEATER PARAFFIN / ELECTRIC</v>
          </cell>
          <cell r="D1026">
            <v>34.224488512499995</v>
          </cell>
          <cell r="E1026">
            <v>0</v>
          </cell>
        </row>
        <row r="1027">
          <cell r="A1027" t="str">
            <v>pla0954</v>
          </cell>
          <cell r="C1027" t="str">
            <v>200,000 BTU INDIRECT HEATER</v>
          </cell>
          <cell r="D1027">
            <v>63.843540600000004</v>
          </cell>
          <cell r="E1027">
            <v>0</v>
          </cell>
        </row>
        <row r="1028">
          <cell r="A1028" t="str">
            <v>pla0955</v>
          </cell>
          <cell r="C1028" t="str">
            <v>402,000 BTU INDIRECT HEATER</v>
          </cell>
          <cell r="D1028">
            <v>211.09843111875</v>
          </cell>
          <cell r="E1028">
            <v>0</v>
          </cell>
        </row>
        <row r="1029">
          <cell r="A1029" t="str">
            <v>pla0956</v>
          </cell>
          <cell r="C1029" t="str">
            <v>195000BTU INDIRECT HEATER</v>
          </cell>
          <cell r="D1029">
            <v>130.94019264375001</v>
          </cell>
          <cell r="E1029">
            <v>0</v>
          </cell>
        </row>
        <row r="1030">
          <cell r="A1030" t="str">
            <v>pla0957</v>
          </cell>
          <cell r="C1030" t="str">
            <v>INDUSTRIAL INDIRECT HEATER GAS</v>
          </cell>
          <cell r="D1030">
            <v>104.217503775</v>
          </cell>
          <cell r="E1030">
            <v>0</v>
          </cell>
        </row>
        <row r="1031">
          <cell r="A1031" t="str">
            <v>pla0380</v>
          </cell>
          <cell r="C1031" t="str">
            <v>SCAFFOLD PULLEY WHEEL 50Kg</v>
          </cell>
          <cell r="D1031">
            <v>9.8281312500000002</v>
          </cell>
          <cell r="E1031">
            <v>0</v>
          </cell>
        </row>
        <row r="1032">
          <cell r="A1032" t="str">
            <v>pla0381</v>
          </cell>
          <cell r="C1032" t="str">
            <v>ELEC SCAFFOLD HOISTS</v>
          </cell>
          <cell r="D1032">
            <v>42.015261093750006</v>
          </cell>
          <cell r="E1032">
            <v>0</v>
          </cell>
        </row>
        <row r="1033">
          <cell r="A1033" t="str">
            <v>pla0382</v>
          </cell>
          <cell r="C1033" t="str">
            <v>CWS 230 HOIST 230Kg</v>
          </cell>
          <cell r="D1033">
            <v>47.351936362500005</v>
          </cell>
          <cell r="E1033">
            <v>0</v>
          </cell>
        </row>
        <row r="1034">
          <cell r="A1034" t="str">
            <v>pla0383</v>
          </cell>
          <cell r="C1034" t="str">
            <v>PETROL SCAFFOLD HOISTS</v>
          </cell>
          <cell r="D1034">
            <v>50.860579218749997</v>
          </cell>
          <cell r="E1034">
            <v>0</v>
          </cell>
        </row>
        <row r="1035">
          <cell r="A1035" t="str">
            <v>pla0384</v>
          </cell>
          <cell r="C1035" t="str">
            <v>ELECTRIC GANTRY HOISTS</v>
          </cell>
          <cell r="D1035">
            <v>67.224417750000001</v>
          </cell>
          <cell r="E1035">
            <v>0</v>
          </cell>
        </row>
        <row r="1036">
          <cell r="A1036" t="str">
            <v>pla0385</v>
          </cell>
          <cell r="C1036" t="str">
            <v>GANTRY HOIST 110V 500Kg 30M/L</v>
          </cell>
          <cell r="D1036">
            <v>67.224417750000001</v>
          </cell>
          <cell r="E1036">
            <v>0</v>
          </cell>
        </row>
        <row r="1037">
          <cell r="A1037" t="str">
            <v>pla0386</v>
          </cell>
          <cell r="C1037" t="str">
            <v>BUCKET FOR HOIST</v>
          </cell>
          <cell r="D1037">
            <v>8.8453181250000004</v>
          </cell>
          <cell r="E1037">
            <v>0</v>
          </cell>
        </row>
        <row r="1038">
          <cell r="A1038" t="str">
            <v>pla0387</v>
          </cell>
          <cell r="C1038" t="str">
            <v>ELECTRIC LADDER HOIST</v>
          </cell>
          <cell r="D1038">
            <v>65.013088218749999</v>
          </cell>
          <cell r="E1038">
            <v>0</v>
          </cell>
        </row>
        <row r="1039">
          <cell r="A1039" t="str">
            <v>pla0388</v>
          </cell>
          <cell r="C1039" t="str">
            <v>5M HODDI HOIST-110V</v>
          </cell>
          <cell r="D1039">
            <v>39.803931562499997</v>
          </cell>
          <cell r="E1039">
            <v>0</v>
          </cell>
        </row>
        <row r="1040">
          <cell r="A1040" t="str">
            <v>pla0389</v>
          </cell>
          <cell r="C1040" t="str">
            <v>BUMPER HOIST</v>
          </cell>
          <cell r="D1040">
            <v>42.015261093750006</v>
          </cell>
          <cell r="E1040">
            <v>0</v>
          </cell>
        </row>
        <row r="1041">
          <cell r="A1041" t="str">
            <v>pla0390</v>
          </cell>
          <cell r="C1041" t="str">
            <v>8M BUMPA HOIST-110V</v>
          </cell>
          <cell r="D1041">
            <v>42.015261093750006</v>
          </cell>
          <cell r="E1041">
            <v>0</v>
          </cell>
        </row>
        <row r="1042">
          <cell r="A1042" t="str">
            <v>pla0391</v>
          </cell>
          <cell r="C1042" t="str">
            <v>10M BUMPA HOIST-PETROL</v>
          </cell>
          <cell r="D1042">
            <v>46.437920156250001</v>
          </cell>
          <cell r="E1042">
            <v>0</v>
          </cell>
        </row>
        <row r="1043">
          <cell r="A1043" t="str">
            <v>pla0392</v>
          </cell>
          <cell r="C1043" t="str">
            <v>10M BUMPA HOIST-110V</v>
          </cell>
          <cell r="D1043">
            <v>46.437920156250001</v>
          </cell>
          <cell r="E1043">
            <v>0</v>
          </cell>
        </row>
        <row r="1044">
          <cell r="A1044" t="str">
            <v>pla0393</v>
          </cell>
          <cell r="C1044" t="str">
            <v>MINI VEYOR 3M SECTION</v>
          </cell>
          <cell r="D1044">
            <v>61.032695062500004</v>
          </cell>
          <cell r="E1044">
            <v>0</v>
          </cell>
        </row>
        <row r="1045">
          <cell r="A1045" t="str">
            <v>pla0394</v>
          </cell>
          <cell r="C1045" t="str">
            <v>MINI VEYOR 1.5M SECTION</v>
          </cell>
          <cell r="D1045">
            <v>41.87766725625</v>
          </cell>
          <cell r="E1045">
            <v>0</v>
          </cell>
        </row>
        <row r="1046">
          <cell r="A1046" t="str">
            <v>pla0395</v>
          </cell>
          <cell r="C1046" t="str">
            <v xml:space="preserve">MIGHTY VEYOR 3M SECTION </v>
          </cell>
          <cell r="D1046">
            <v>61.032695062500004</v>
          </cell>
          <cell r="E1046">
            <v>0</v>
          </cell>
        </row>
        <row r="1047">
          <cell r="A1047" t="str">
            <v>pla0396</v>
          </cell>
          <cell r="C1047" t="str">
            <v>VEYOR CONTROLLER</v>
          </cell>
          <cell r="D1047">
            <v>6.7027855124999993</v>
          </cell>
          <cell r="E1047">
            <v>0</v>
          </cell>
        </row>
        <row r="1048">
          <cell r="A1048" t="str">
            <v>pla0397</v>
          </cell>
          <cell r="C1048" t="str">
            <v>SHIFTA CONVEYOR</v>
          </cell>
          <cell r="D1048">
            <v>70.762545000000003</v>
          </cell>
          <cell r="E1048">
            <v>0</v>
          </cell>
        </row>
        <row r="1049">
          <cell r="A1049" t="str">
            <v>pla0398</v>
          </cell>
          <cell r="C1049" t="str">
            <v>EXPANDING CONVEYOR</v>
          </cell>
          <cell r="D1049">
            <v>83.539115624999994</v>
          </cell>
          <cell r="E1049">
            <v>0</v>
          </cell>
        </row>
        <row r="1050">
          <cell r="A1050" t="str">
            <v>pla0557</v>
          </cell>
          <cell r="C1050" t="str">
            <v>20L HYDRAULIC POWER PACK PET</v>
          </cell>
          <cell r="D1050">
            <v>25.852176</v>
          </cell>
          <cell r="E1050">
            <v>0</v>
          </cell>
        </row>
        <row r="1051">
          <cell r="A1051" t="str">
            <v>pla0558</v>
          </cell>
          <cell r="C1051" t="str">
            <v>20L HYDRAULIC POWER PACK D.</v>
          </cell>
          <cell r="D1051">
            <v>36.26373594375</v>
          </cell>
          <cell r="E1051">
            <v>22.623999999999999</v>
          </cell>
        </row>
        <row r="1052">
          <cell r="A1052" t="str">
            <v>pla0559</v>
          </cell>
          <cell r="C1052" t="str">
            <v>30L HYDRAULIC POWER PACK PETROL</v>
          </cell>
          <cell r="D1052">
            <v>29.689608375000002</v>
          </cell>
          <cell r="E1052">
            <v>0</v>
          </cell>
        </row>
        <row r="1053">
          <cell r="A1053" t="str">
            <v>pla0560</v>
          </cell>
          <cell r="C1053" t="str">
            <v>30L HYDRAULIC POWER PACK D.</v>
          </cell>
          <cell r="D1053">
            <v>36.26373594375</v>
          </cell>
          <cell r="E1053">
            <v>22.623999999999999</v>
          </cell>
        </row>
        <row r="1054">
          <cell r="A1054" t="str">
            <v>pla0561</v>
          </cell>
          <cell r="C1054" t="str">
            <v>40L HYDRAULIC POWER PACK PET</v>
          </cell>
          <cell r="D1054">
            <v>30.295518750000003</v>
          </cell>
          <cell r="E1054">
            <v>0</v>
          </cell>
        </row>
        <row r="1055">
          <cell r="A1055" t="str">
            <v>pla0562</v>
          </cell>
          <cell r="C1055" t="str">
            <v>40L HYDRAULIC POWER PACK DIESEL</v>
          </cell>
          <cell r="D1055">
            <v>33.325070625000002</v>
          </cell>
          <cell r="E1055">
            <v>22.623999999999999</v>
          </cell>
        </row>
        <row r="1056">
          <cell r="A1056" t="str">
            <v>pla0563</v>
          </cell>
          <cell r="C1056" t="str">
            <v>90L HYDRAULIC POWER PACK PETROL</v>
          </cell>
          <cell r="D1056">
            <v>58.968787499999998</v>
          </cell>
          <cell r="E1056">
            <v>0</v>
          </cell>
        </row>
        <row r="1057">
          <cell r="A1057" t="str">
            <v>pla0564</v>
          </cell>
          <cell r="C1057" t="str">
            <v>HYDRAULIC LIGHT BREAKER</v>
          </cell>
          <cell r="D1057">
            <v>13.404423862500002</v>
          </cell>
          <cell r="E1057">
            <v>0</v>
          </cell>
        </row>
        <row r="1058">
          <cell r="A1058" t="str">
            <v>pla0565</v>
          </cell>
          <cell r="C1058" t="str">
            <v>HYDRAULIC HEAVY BREAKER</v>
          </cell>
          <cell r="D1058">
            <v>15.46432408125</v>
          </cell>
          <cell r="E1058">
            <v>0</v>
          </cell>
        </row>
        <row r="1059">
          <cell r="A1059" t="str">
            <v>pla0566</v>
          </cell>
          <cell r="C1059" t="str">
            <v xml:space="preserve">CORE DRILL HYDRAULIC </v>
          </cell>
          <cell r="D1059">
            <v>30.406136887499997</v>
          </cell>
          <cell r="E1059">
            <v>0</v>
          </cell>
        </row>
        <row r="1060">
          <cell r="A1060" t="str">
            <v>pla0567</v>
          </cell>
          <cell r="C1060" t="str">
            <v>HYDRAULIC SUBMERSIBLE PUMP</v>
          </cell>
          <cell r="D1060">
            <v>10.862205543750001</v>
          </cell>
          <cell r="E1060">
            <v>0</v>
          </cell>
        </row>
        <row r="1061">
          <cell r="A1061" t="str">
            <v>pla0568</v>
          </cell>
          <cell r="C1061" t="str">
            <v>HYDRAULIC CUT OFF SAW</v>
          </cell>
          <cell r="D1061">
            <v>36.083422856250003</v>
          </cell>
          <cell r="E1061">
            <v>0</v>
          </cell>
        </row>
        <row r="1062">
          <cell r="A1062" t="str">
            <v>pla0569</v>
          </cell>
          <cell r="C1062" t="str">
            <v>HYDRAULIC RING SAW</v>
          </cell>
          <cell r="D1062">
            <v>126.91999835625002</v>
          </cell>
          <cell r="E1062">
            <v>0</v>
          </cell>
        </row>
        <row r="1063">
          <cell r="A1063" t="str">
            <v>pla0570</v>
          </cell>
          <cell r="C1063" t="str">
            <v>HYDRAULIC IMPACT WRENCH</v>
          </cell>
          <cell r="D1063">
            <v>24.136001587500001</v>
          </cell>
          <cell r="E1063">
            <v>0</v>
          </cell>
        </row>
        <row r="1064">
          <cell r="A1064" t="str">
            <v>pla0571</v>
          </cell>
          <cell r="C1064" t="str">
            <v>HYDRAULIC AUGER</v>
          </cell>
          <cell r="D1064">
            <v>25.773873468750001</v>
          </cell>
          <cell r="E1064">
            <v>0</v>
          </cell>
        </row>
        <row r="1065">
          <cell r="A1065" t="str">
            <v>pla0572</v>
          </cell>
          <cell r="C1065" t="str">
            <v>CONCRETE BURSTER</v>
          </cell>
          <cell r="D1065">
            <v>250.82373763125003</v>
          </cell>
          <cell r="E1065">
            <v>0</v>
          </cell>
        </row>
        <row r="1066">
          <cell r="A1066" t="str">
            <v>pla0573</v>
          </cell>
          <cell r="C1066" t="str">
            <v>CONCRETE CRUNCHER</v>
          </cell>
          <cell r="D1066">
            <v>236.071712625</v>
          </cell>
          <cell r="E1066">
            <v>0</v>
          </cell>
        </row>
        <row r="1067">
          <cell r="A1067" t="str">
            <v>pla0574</v>
          </cell>
          <cell r="C1067" t="str">
            <v>LIFTER / STACKERS</v>
          </cell>
          <cell r="D1067">
            <v>49.140656249999999</v>
          </cell>
          <cell r="E1067">
            <v>0</v>
          </cell>
        </row>
        <row r="1068">
          <cell r="A1068" t="str">
            <v>pla0575</v>
          </cell>
          <cell r="C1068" t="str">
            <v>MANUAL CHAIN BLOCK 0.5T</v>
          </cell>
          <cell r="D1068">
            <v>5.8968787500000008</v>
          </cell>
          <cell r="E1068">
            <v>0</v>
          </cell>
        </row>
        <row r="1069">
          <cell r="A1069" t="str">
            <v>pla0576</v>
          </cell>
          <cell r="C1069" t="str">
            <v>0.5T CHAIN BLOCK 6M</v>
          </cell>
          <cell r="D1069">
            <v>5.8968787500000008</v>
          </cell>
          <cell r="E1069">
            <v>0</v>
          </cell>
        </row>
        <row r="1070">
          <cell r="A1070" t="str">
            <v>pla0577</v>
          </cell>
          <cell r="C1070" t="str">
            <v>0.5T CHAIN BLOCK 9M</v>
          </cell>
          <cell r="D1070">
            <v>5.8968787500000008</v>
          </cell>
          <cell r="E1070">
            <v>0</v>
          </cell>
        </row>
        <row r="1071">
          <cell r="A1071" t="str">
            <v>pla0578</v>
          </cell>
          <cell r="C1071" t="str">
            <v>0.5T CHAIN BLOCK 12M</v>
          </cell>
          <cell r="D1071">
            <v>9.8281312500000002</v>
          </cell>
          <cell r="E1071">
            <v>0</v>
          </cell>
        </row>
        <row r="1072">
          <cell r="A1072" t="str">
            <v>pla0579</v>
          </cell>
          <cell r="C1072" t="str">
            <v>0.5T CHAIN BLOCK 15M</v>
          </cell>
          <cell r="D1072">
            <v>16.36383853125</v>
          </cell>
          <cell r="E1072">
            <v>0</v>
          </cell>
        </row>
        <row r="1073">
          <cell r="A1073" t="str">
            <v>pla0580</v>
          </cell>
          <cell r="C1073" t="str">
            <v>MANUAL CHAIN BLOCK 1T</v>
          </cell>
          <cell r="D1073">
            <v>6.9681450562499991</v>
          </cell>
          <cell r="E1073">
            <v>0</v>
          </cell>
        </row>
        <row r="1074">
          <cell r="A1074" t="str">
            <v>pla0581</v>
          </cell>
          <cell r="C1074" t="str">
            <v>1.0T CHAIN BLOCK 6M</v>
          </cell>
          <cell r="D1074">
            <v>12.383445375000001</v>
          </cell>
          <cell r="E1074">
            <v>0</v>
          </cell>
        </row>
        <row r="1075">
          <cell r="A1075" t="str">
            <v>pla0582</v>
          </cell>
          <cell r="C1075" t="str">
            <v>1.0T CHAIN BLOCK 9M</v>
          </cell>
          <cell r="D1075">
            <v>14.152509</v>
          </cell>
          <cell r="E1075">
            <v>0</v>
          </cell>
        </row>
        <row r="1076">
          <cell r="A1076" t="str">
            <v>pla0583</v>
          </cell>
          <cell r="C1076" t="str">
            <v>1.0T CHAIN BLOCK 12M</v>
          </cell>
          <cell r="D1076">
            <v>15.479306718750001</v>
          </cell>
          <cell r="E1076">
            <v>0</v>
          </cell>
        </row>
        <row r="1077">
          <cell r="A1077" t="str">
            <v>pla0584</v>
          </cell>
          <cell r="C1077" t="str">
            <v>1.0T CHAIN BLOCK 15M</v>
          </cell>
          <cell r="D1077">
            <v>17.690636250000001</v>
          </cell>
          <cell r="E1077">
            <v>0</v>
          </cell>
        </row>
        <row r="1078">
          <cell r="A1078" t="str">
            <v>pla0585</v>
          </cell>
          <cell r="C1078" t="str">
            <v>MANUAL CHAIN BLOCK 2T</v>
          </cell>
          <cell r="D1078">
            <v>9.6512248875000015</v>
          </cell>
          <cell r="E1078">
            <v>0</v>
          </cell>
        </row>
        <row r="1079">
          <cell r="A1079" t="str">
            <v>pla0586</v>
          </cell>
          <cell r="C1079" t="str">
            <v>2.0T CHAIN BLOCK 6M</v>
          </cell>
          <cell r="D1079">
            <v>15.725009999999999</v>
          </cell>
          <cell r="E1079">
            <v>0</v>
          </cell>
        </row>
        <row r="1080">
          <cell r="A1080" t="str">
            <v>pla0587</v>
          </cell>
          <cell r="C1080" t="str">
            <v>2.0T CHAIN BLOCK 9M</v>
          </cell>
          <cell r="D1080">
            <v>18.575168062499998</v>
          </cell>
          <cell r="E1080">
            <v>0</v>
          </cell>
        </row>
        <row r="1081">
          <cell r="A1081" t="str">
            <v>pla0588</v>
          </cell>
          <cell r="C1081" t="str">
            <v>2.0T CHAIN BLOCK 12M</v>
          </cell>
          <cell r="D1081">
            <v>22.997827125000001</v>
          </cell>
          <cell r="E1081">
            <v>0</v>
          </cell>
        </row>
        <row r="1082">
          <cell r="A1082" t="str">
            <v>pla0589</v>
          </cell>
          <cell r="C1082" t="str">
            <v>2.0T CHIAN BLOCK 15M</v>
          </cell>
          <cell r="D1082">
            <v>26.535954374999999</v>
          </cell>
          <cell r="E1082">
            <v>0</v>
          </cell>
        </row>
        <row r="1083">
          <cell r="A1083" t="str">
            <v>pla0590</v>
          </cell>
          <cell r="C1083" t="str">
            <v>MANUAL CHAIN BLOCK 3T</v>
          </cell>
          <cell r="D1083">
            <v>10.722491193750001</v>
          </cell>
          <cell r="E1083">
            <v>0</v>
          </cell>
        </row>
        <row r="1084">
          <cell r="A1084" t="str">
            <v>pla0591</v>
          </cell>
          <cell r="C1084" t="str">
            <v>MANUAL CHAIN BLOCK 5T</v>
          </cell>
          <cell r="D1084">
            <v>17.690636250000001</v>
          </cell>
          <cell r="E1084">
            <v>0</v>
          </cell>
        </row>
        <row r="1085">
          <cell r="A1085" t="str">
            <v>pla0592</v>
          </cell>
          <cell r="C1085" t="str">
            <v>AIR HOIST</v>
          </cell>
          <cell r="D1085">
            <v>55.037534999999998</v>
          </cell>
          <cell r="E1085">
            <v>0</v>
          </cell>
        </row>
        <row r="1086">
          <cell r="A1086" t="str">
            <v>pla0593</v>
          </cell>
          <cell r="C1086" t="str">
            <v>ELECTRIC CHAIN HOIST 0.5T</v>
          </cell>
          <cell r="D1086">
            <v>28.41312744375</v>
          </cell>
          <cell r="E1086">
            <v>0</v>
          </cell>
        </row>
        <row r="1087">
          <cell r="A1087" t="str">
            <v>pla0594</v>
          </cell>
          <cell r="C1087" t="str">
            <v>0.5T CHAIN HOIST 110V 9M</v>
          </cell>
          <cell r="D1087">
            <v>38.722837125000005</v>
          </cell>
          <cell r="E1087">
            <v>0</v>
          </cell>
        </row>
        <row r="1088">
          <cell r="A1088" t="str">
            <v>pla0595</v>
          </cell>
          <cell r="C1088" t="str">
            <v>0.5T CHAIN HOIST 110V 12M</v>
          </cell>
          <cell r="D1088">
            <v>40.295338125000001</v>
          </cell>
          <cell r="E1088">
            <v>0</v>
          </cell>
        </row>
        <row r="1089">
          <cell r="A1089" t="str">
            <v>pla0596</v>
          </cell>
          <cell r="C1089" t="str">
            <v>0.5T CHAIN HOIST 110V 15M</v>
          </cell>
          <cell r="D1089">
            <v>46.192216875</v>
          </cell>
          <cell r="E1089">
            <v>0</v>
          </cell>
        </row>
        <row r="1090">
          <cell r="A1090" t="str">
            <v>pla0597</v>
          </cell>
          <cell r="C1090" t="str">
            <v>ELECTRIC CHAIN HOIST 1T</v>
          </cell>
          <cell r="D1090">
            <v>39.135618637499995</v>
          </cell>
          <cell r="E1090">
            <v>0</v>
          </cell>
        </row>
        <row r="1091">
          <cell r="A1091" t="str">
            <v>pla0598</v>
          </cell>
          <cell r="C1091" t="str">
            <v>1.0T CHAIN HOIST 110V 9M</v>
          </cell>
          <cell r="D1091">
            <v>41.671276499999998</v>
          </cell>
          <cell r="E1091">
            <v>0</v>
          </cell>
        </row>
        <row r="1092">
          <cell r="A1092" t="str">
            <v>pla0599</v>
          </cell>
          <cell r="C1092" t="str">
            <v>1.0T CHAIN HOIST 110V 12M</v>
          </cell>
          <cell r="D1092">
            <v>46.192216875</v>
          </cell>
          <cell r="E1092">
            <v>0</v>
          </cell>
        </row>
        <row r="1093">
          <cell r="A1093" t="str">
            <v>pla0600</v>
          </cell>
          <cell r="C1093" t="str">
            <v>1.0T CHAIN HOIST 110V 15M</v>
          </cell>
          <cell r="D1093">
            <v>50.123469374999999</v>
          </cell>
          <cell r="E1093">
            <v>0</v>
          </cell>
        </row>
        <row r="1094">
          <cell r="A1094" t="str">
            <v>pla0601</v>
          </cell>
          <cell r="C1094" t="str">
            <v>ELECTRIC CHAIN HOIST 2T</v>
          </cell>
          <cell r="D1094">
            <v>49.317562612500005</v>
          </cell>
          <cell r="E1094">
            <v>0</v>
          </cell>
        </row>
        <row r="1095">
          <cell r="A1095" t="str">
            <v>pla0602</v>
          </cell>
          <cell r="C1095" t="str">
            <v>2.0T CHAIN HOIST 110V 9M</v>
          </cell>
          <cell r="D1095">
            <v>53.563315312500002</v>
          </cell>
          <cell r="E1095">
            <v>0</v>
          </cell>
        </row>
        <row r="1096">
          <cell r="A1096" t="str">
            <v>pla0603</v>
          </cell>
          <cell r="C1096" t="str">
            <v>2.0T CHAIN HOIST 110V 12M</v>
          </cell>
          <cell r="D1096">
            <v>68.796918750000003</v>
          </cell>
          <cell r="E1096">
            <v>0</v>
          </cell>
        </row>
        <row r="1097">
          <cell r="A1097" t="str">
            <v>pla0604</v>
          </cell>
          <cell r="C1097" t="str">
            <v>2.0T CHAIN HOIST 110V 15M</v>
          </cell>
          <cell r="D1097">
            <v>73.71098437500001</v>
          </cell>
          <cell r="E1097">
            <v>0</v>
          </cell>
        </row>
        <row r="1098">
          <cell r="A1098" t="str">
            <v>pla0605</v>
          </cell>
          <cell r="C1098" t="str">
            <v>ELECTRIC CHAIN HOIST 3T</v>
          </cell>
          <cell r="D1098">
            <v>45.563216474999997</v>
          </cell>
          <cell r="E1098">
            <v>0</v>
          </cell>
        </row>
        <row r="1099">
          <cell r="A1099" t="str">
            <v>pla0606</v>
          </cell>
          <cell r="C1099" t="str">
            <v>FLOOR/ENGINE CRANE 0.5T</v>
          </cell>
          <cell r="D1099">
            <v>15.007556418750001</v>
          </cell>
          <cell r="E1099">
            <v>0</v>
          </cell>
        </row>
        <row r="1100">
          <cell r="A1100" t="str">
            <v>pla0607</v>
          </cell>
          <cell r="C1100" t="str">
            <v>FLOOR/ENGINE CRANE 1T</v>
          </cell>
          <cell r="D1100">
            <v>22.516248693749997</v>
          </cell>
          <cell r="E1100">
            <v>0</v>
          </cell>
        </row>
        <row r="1101">
          <cell r="A1101" t="str">
            <v>pla0608</v>
          </cell>
          <cell r="C1101" t="str">
            <v>FLOOR/ENGINE CRANE 2T</v>
          </cell>
          <cell r="D1101">
            <v>35.381272500000001</v>
          </cell>
          <cell r="E1101">
            <v>0</v>
          </cell>
        </row>
        <row r="1102">
          <cell r="A1102" t="str">
            <v>pla0609</v>
          </cell>
          <cell r="C1102" t="str">
            <v>SHEAR LEGS</v>
          </cell>
          <cell r="D1102">
            <v>17.150089031250001</v>
          </cell>
          <cell r="E1102">
            <v>0</v>
          </cell>
        </row>
        <row r="1103">
          <cell r="A1103" t="str">
            <v>pla0610</v>
          </cell>
          <cell r="C1103" t="str">
            <v>2 TONNE SHEAR LEGS</v>
          </cell>
          <cell r="D1103">
            <v>17.150089031250001</v>
          </cell>
          <cell r="E1103">
            <v>0</v>
          </cell>
        </row>
        <row r="1104">
          <cell r="A1104" t="str">
            <v>pla0611</v>
          </cell>
          <cell r="C1104" t="str">
            <v>GANTRY BEAM ALUMINIUM 3M</v>
          </cell>
          <cell r="D1104">
            <v>4.4226590625000002</v>
          </cell>
          <cell r="E1104">
            <v>0</v>
          </cell>
        </row>
        <row r="1105">
          <cell r="A1105" t="str">
            <v>pla0612</v>
          </cell>
          <cell r="C1105" t="str">
            <v>GANTRY BEAM ALUMINIUM 4M</v>
          </cell>
          <cell r="D1105">
            <v>5.3071908749999999</v>
          </cell>
          <cell r="E1105">
            <v>0</v>
          </cell>
        </row>
        <row r="1106">
          <cell r="A1106" t="str">
            <v>pla0613</v>
          </cell>
          <cell r="C1106" t="str">
            <v>GANTRY BEAM ALUMINIUM 5M</v>
          </cell>
          <cell r="D1106">
            <v>6.1917226875000004</v>
          </cell>
          <cell r="E1106">
            <v>0</v>
          </cell>
        </row>
        <row r="1107">
          <cell r="A1107" t="str">
            <v>pla0614</v>
          </cell>
          <cell r="C1107" t="str">
            <v>MOBILE GANTRY 500KG</v>
          </cell>
          <cell r="D1107">
            <v>24.128062218749999</v>
          </cell>
          <cell r="E1107">
            <v>0</v>
          </cell>
        </row>
        <row r="1108">
          <cell r="A1108" t="str">
            <v>pla0615</v>
          </cell>
          <cell r="C1108" t="str">
            <v>PORTABLE GANTRY ALUMINIUM 1.OT</v>
          </cell>
          <cell r="D1108">
            <v>49.140656249999999</v>
          </cell>
          <cell r="E1108">
            <v>0</v>
          </cell>
        </row>
        <row r="1109">
          <cell r="A1109" t="str">
            <v>pla0616</v>
          </cell>
          <cell r="C1109" t="str">
            <v>MOBILE GANTRY 2000KG</v>
          </cell>
          <cell r="D1109">
            <v>29.484393749999999</v>
          </cell>
          <cell r="E1109">
            <v>0</v>
          </cell>
        </row>
        <row r="1110">
          <cell r="A1110" t="str">
            <v>pla0617</v>
          </cell>
          <cell r="C1110" t="str">
            <v>PORTABLE GANTRY ALUMINIUM 2.OT</v>
          </cell>
          <cell r="D1110">
            <v>63.882853125000004</v>
          </cell>
          <cell r="E1110">
            <v>0</v>
          </cell>
        </row>
        <row r="1111">
          <cell r="A1111" t="str">
            <v>pla0618</v>
          </cell>
          <cell r="C1111" t="str">
            <v>GIN WHEEL C/W ROPE</v>
          </cell>
          <cell r="D1111">
            <v>8.8453181250000004</v>
          </cell>
          <cell r="E1111">
            <v>0</v>
          </cell>
        </row>
        <row r="1112">
          <cell r="A1112" t="str">
            <v>pla0619</v>
          </cell>
          <cell r="C1112" t="str">
            <v>GANTRY BEAM STEEL 3M</v>
          </cell>
          <cell r="D1112">
            <v>2.2113295312500001</v>
          </cell>
          <cell r="E1112">
            <v>0</v>
          </cell>
        </row>
        <row r="1113">
          <cell r="A1113" t="str">
            <v>pla0620</v>
          </cell>
          <cell r="C1113" t="str">
            <v>GANTRY BEAM STEEL 4M</v>
          </cell>
          <cell r="D1113">
            <v>3.0958613437500002</v>
          </cell>
          <cell r="E1113">
            <v>0</v>
          </cell>
        </row>
        <row r="1114">
          <cell r="A1114" t="str">
            <v>pla0621</v>
          </cell>
          <cell r="C1114" t="str">
            <v>GANTRY BEAM STEEL 5M</v>
          </cell>
          <cell r="D1114">
            <v>16.078822725000002</v>
          </cell>
          <cell r="E1114">
            <v>0</v>
          </cell>
        </row>
        <row r="1115">
          <cell r="A1115" t="str">
            <v>pla0622</v>
          </cell>
          <cell r="C1115" t="str">
            <v>MANUAL TIRFOR WINCH 0.5T</v>
          </cell>
          <cell r="D1115">
            <v>9.1106776687500002</v>
          </cell>
          <cell r="E1115">
            <v>0</v>
          </cell>
        </row>
        <row r="1116">
          <cell r="A1116" t="str">
            <v>pla0623</v>
          </cell>
          <cell r="C1116" t="str">
            <v>MANUAL TIRFOR WINCH 1.6T</v>
          </cell>
          <cell r="D1116">
            <v>10.181943975000001</v>
          </cell>
          <cell r="E1116">
            <v>0</v>
          </cell>
        </row>
        <row r="1117">
          <cell r="A1117" t="str">
            <v>pla0624</v>
          </cell>
          <cell r="C1117" t="str">
            <v>MANUAL TIRFOR WINCH 3.2T</v>
          </cell>
          <cell r="D1117">
            <v>14.47683733125</v>
          </cell>
          <cell r="E1117">
            <v>0</v>
          </cell>
        </row>
        <row r="1118">
          <cell r="A1118" t="str">
            <v>pla0625</v>
          </cell>
          <cell r="C1118" t="str">
            <v>TIRFOR CABLE 800KG - 20M</v>
          </cell>
          <cell r="D1118">
            <v>4.9140656250000001</v>
          </cell>
          <cell r="E1118">
            <v>0</v>
          </cell>
        </row>
        <row r="1119">
          <cell r="A1119" t="str">
            <v>pla0626</v>
          </cell>
          <cell r="C1119" t="str">
            <v>TIRFOR CABLE 1600KG - 20M</v>
          </cell>
          <cell r="D1119">
            <v>5.8968787500000008</v>
          </cell>
          <cell r="E1119">
            <v>0</v>
          </cell>
        </row>
        <row r="1120">
          <cell r="A1120" t="str">
            <v>pla0627</v>
          </cell>
          <cell r="C1120" t="str">
            <v>TIRFOR CABLE 3200KG - 20M</v>
          </cell>
          <cell r="D1120">
            <v>6.8796918749999998</v>
          </cell>
          <cell r="E1120">
            <v>0</v>
          </cell>
        </row>
        <row r="1121">
          <cell r="A1121" t="str">
            <v>pla0628</v>
          </cell>
          <cell r="C1121" t="str">
            <v>WIRE ROPE SLING</v>
          </cell>
          <cell r="D1121">
            <v>6.8796918749999998</v>
          </cell>
          <cell r="E1121">
            <v>0</v>
          </cell>
        </row>
        <row r="1122">
          <cell r="A1122" t="str">
            <v>pla0629</v>
          </cell>
          <cell r="C1122" t="str">
            <v>BOW SHACKLE &lt;3500KG</v>
          </cell>
          <cell r="D1122">
            <v>2.6830798312500002</v>
          </cell>
          <cell r="E1122">
            <v>0</v>
          </cell>
        </row>
        <row r="1123">
          <cell r="A1123" t="str">
            <v>pla0630</v>
          </cell>
          <cell r="C1123" t="str">
            <v>BOW SHACKLE &gt;3500KG</v>
          </cell>
          <cell r="D1123">
            <v>3.7543461374999998</v>
          </cell>
          <cell r="E1123">
            <v>0</v>
          </cell>
        </row>
        <row r="1124">
          <cell r="A1124" t="str">
            <v>pla0631</v>
          </cell>
          <cell r="C1124" t="str">
            <v>D-SHACKLE 5000KG</v>
          </cell>
          <cell r="D1124">
            <v>2.40789215625</v>
          </cell>
          <cell r="E1124">
            <v>0</v>
          </cell>
        </row>
        <row r="1125">
          <cell r="A1125" t="str">
            <v>pla0632</v>
          </cell>
          <cell r="C1125" t="str">
            <v>SNATCH BLOCK 2000KG</v>
          </cell>
          <cell r="D1125">
            <v>4.5602528999999992</v>
          </cell>
          <cell r="E1125">
            <v>0</v>
          </cell>
        </row>
        <row r="1126">
          <cell r="A1126" t="str">
            <v>pla0633</v>
          </cell>
          <cell r="C1126" t="str">
            <v>SNATCH BLOCK 4000KG</v>
          </cell>
          <cell r="D1126">
            <v>5.3563315312500004</v>
          </cell>
          <cell r="E1126">
            <v>0</v>
          </cell>
        </row>
        <row r="1127">
          <cell r="A1127" t="str">
            <v>pla0634</v>
          </cell>
          <cell r="C1127" t="str">
            <v>ONE LEG CHAIN SLING 7MM</v>
          </cell>
          <cell r="D1127">
            <v>3.2137989187499998</v>
          </cell>
          <cell r="E1127">
            <v>0</v>
          </cell>
        </row>
        <row r="1128">
          <cell r="A1128" t="str">
            <v>pla0635</v>
          </cell>
          <cell r="C1128" t="str">
            <v>ONE LEG CHAIN SLING 10MM</v>
          </cell>
          <cell r="D1128">
            <v>3.7543461374999998</v>
          </cell>
          <cell r="E1128">
            <v>0</v>
          </cell>
        </row>
        <row r="1129">
          <cell r="A1129" t="str">
            <v>pla0636</v>
          </cell>
          <cell r="C1129" t="str">
            <v>ONE LEG CHAIN SLING 13MM</v>
          </cell>
          <cell r="D1129">
            <v>5.8968787500000008</v>
          </cell>
          <cell r="E1129">
            <v>0</v>
          </cell>
        </row>
        <row r="1130">
          <cell r="A1130" t="str">
            <v>pla0637</v>
          </cell>
          <cell r="C1130" t="str">
            <v>TWO LEG CHAIN SLING 7MM</v>
          </cell>
          <cell r="D1130">
            <v>7.5086922749999996</v>
          </cell>
          <cell r="E1130">
            <v>0</v>
          </cell>
        </row>
        <row r="1131">
          <cell r="A1131" t="str">
            <v>pla0638</v>
          </cell>
          <cell r="C1131" t="str">
            <v>2.0T 8MM TWO LEG CHAIN 2M</v>
          </cell>
          <cell r="D1131">
            <v>11.05664765625</v>
          </cell>
          <cell r="E1131">
            <v>0</v>
          </cell>
        </row>
        <row r="1132">
          <cell r="A1132" t="str">
            <v>pla0639</v>
          </cell>
          <cell r="C1132" t="str">
            <v>2.0T 8MM TWO LEG CHAIN 3M</v>
          </cell>
          <cell r="D1132">
            <v>11.05664765625</v>
          </cell>
          <cell r="E1132">
            <v>0</v>
          </cell>
        </row>
        <row r="1133">
          <cell r="A1133" t="str">
            <v>pla0640</v>
          </cell>
          <cell r="C1133" t="str">
            <v>2.0T 8MM TWO LEG CHAIN 4M</v>
          </cell>
          <cell r="D1133">
            <v>11.4989135625</v>
          </cell>
          <cell r="E1133">
            <v>0</v>
          </cell>
        </row>
        <row r="1134">
          <cell r="A1134" t="str">
            <v>pla0641</v>
          </cell>
          <cell r="C1134" t="str">
            <v>2.0T 8MM TWO LEG CHAIN 5M</v>
          </cell>
          <cell r="D1134">
            <v>11.4989135625</v>
          </cell>
          <cell r="E1134">
            <v>0</v>
          </cell>
        </row>
        <row r="1135">
          <cell r="A1135" t="str">
            <v>pla0642</v>
          </cell>
          <cell r="C1135" t="str">
            <v>TWO LEG CHAIN SLING 10MM</v>
          </cell>
          <cell r="D1135">
            <v>9.1106776687500002</v>
          </cell>
          <cell r="E1135">
            <v>0</v>
          </cell>
        </row>
        <row r="1136">
          <cell r="A1136" t="str">
            <v>pla0643</v>
          </cell>
          <cell r="C1136" t="str">
            <v>4.5T 10MM TWO LEG CHAIN 2M</v>
          </cell>
          <cell r="D1136">
            <v>13.2679771875</v>
          </cell>
          <cell r="E1136">
            <v>0</v>
          </cell>
        </row>
        <row r="1137">
          <cell r="A1137" t="str">
            <v>pla0644</v>
          </cell>
          <cell r="C1137" t="str">
            <v>4.5T 10MM TWO LEG CHAIN 3M</v>
          </cell>
          <cell r="D1137">
            <v>13.2679771875</v>
          </cell>
          <cell r="E1137">
            <v>0</v>
          </cell>
        </row>
        <row r="1138">
          <cell r="A1138" t="str">
            <v>pla0645</v>
          </cell>
          <cell r="C1138" t="str">
            <v>4.5T 10MM TWO LEG CHAIN 4M</v>
          </cell>
          <cell r="D1138">
            <v>14.594774906249999</v>
          </cell>
          <cell r="E1138">
            <v>0</v>
          </cell>
        </row>
        <row r="1139">
          <cell r="A1139" t="str">
            <v>pla0646</v>
          </cell>
          <cell r="C1139" t="str">
            <v>4.5T 10MM TWO LEG CHAIN 5M</v>
          </cell>
          <cell r="D1139">
            <v>14.594774906249999</v>
          </cell>
          <cell r="E1139">
            <v>0</v>
          </cell>
        </row>
        <row r="1140">
          <cell r="A1140" t="str">
            <v>pla0647</v>
          </cell>
          <cell r="C1140" t="str">
            <v>TWO LEG CHAIN SLING 13MM</v>
          </cell>
          <cell r="D1140">
            <v>10.722491193750001</v>
          </cell>
          <cell r="E1140">
            <v>0</v>
          </cell>
        </row>
        <row r="1141">
          <cell r="A1141" t="str">
            <v>pla0648</v>
          </cell>
          <cell r="C1141" t="str">
            <v>7.5T 13MM TWO LEG CHAIN 4M</v>
          </cell>
          <cell r="D1141">
            <v>23.882358937499998</v>
          </cell>
          <cell r="E1141">
            <v>0</v>
          </cell>
        </row>
        <row r="1142">
          <cell r="A1142" t="str">
            <v>pla0649</v>
          </cell>
          <cell r="C1142" t="str">
            <v>7.5T 13MM TWO LEG CHAIN 5M</v>
          </cell>
          <cell r="D1142">
            <v>23.882358937499998</v>
          </cell>
          <cell r="E1142">
            <v>0</v>
          </cell>
        </row>
        <row r="1143">
          <cell r="A1143" t="str">
            <v>pla0650</v>
          </cell>
          <cell r="C1143" t="str">
            <v>TWO LEG CHAIN SLING 15MM</v>
          </cell>
          <cell r="D1143">
            <v>22.516248693749997</v>
          </cell>
          <cell r="E1143">
            <v>0</v>
          </cell>
        </row>
        <row r="1144">
          <cell r="A1144" t="str">
            <v>pla0651</v>
          </cell>
          <cell r="C1144" t="str">
            <v>11.2T 16MM TWO LEG CHAIN 4M</v>
          </cell>
          <cell r="D1144">
            <v>32.344379943749999</v>
          </cell>
          <cell r="E1144">
            <v>0</v>
          </cell>
        </row>
        <row r="1145">
          <cell r="A1145" t="str">
            <v>pla0652</v>
          </cell>
          <cell r="C1145" t="str">
            <v>FOUR LEG CHAIN SLING 7MM</v>
          </cell>
          <cell r="D1145">
            <v>9.6512248875000015</v>
          </cell>
          <cell r="E1145">
            <v>0</v>
          </cell>
        </row>
        <row r="1146">
          <cell r="A1146" t="str">
            <v>pla0653</v>
          </cell>
          <cell r="C1146" t="str">
            <v>3.0T 8MM FOUR LEG CHAIN 2M</v>
          </cell>
          <cell r="D1146">
            <v>12.6782893125</v>
          </cell>
          <cell r="E1146">
            <v>0</v>
          </cell>
        </row>
        <row r="1147">
          <cell r="A1147" t="str">
            <v>pla0654</v>
          </cell>
          <cell r="C1147" t="str">
            <v>3.0T 8MM FOUR LEG CHAIN 3M</v>
          </cell>
          <cell r="D1147">
            <v>12.776570625</v>
          </cell>
          <cell r="E1147">
            <v>0</v>
          </cell>
        </row>
        <row r="1148">
          <cell r="A1148" t="str">
            <v>pla0655</v>
          </cell>
          <cell r="C1148" t="str">
            <v>3.0T 8MM FOUR LEG CHAIN 4M</v>
          </cell>
          <cell r="D1148">
            <v>17.690636250000001</v>
          </cell>
          <cell r="E1148">
            <v>0</v>
          </cell>
        </row>
        <row r="1149">
          <cell r="A1149" t="str">
            <v>pla0656</v>
          </cell>
          <cell r="C1149" t="str">
            <v>FOUR LEG CHAIN SLING 10MM</v>
          </cell>
          <cell r="D1149">
            <v>11.793757500000002</v>
          </cell>
          <cell r="E1149">
            <v>0</v>
          </cell>
        </row>
        <row r="1150">
          <cell r="A1150" t="str">
            <v>pla0657</v>
          </cell>
          <cell r="C1150" t="str">
            <v>6.7T 10MM FOUR LEG CHAIN 6M</v>
          </cell>
          <cell r="D1150">
            <v>19.459699875000002</v>
          </cell>
          <cell r="E1150">
            <v>0</v>
          </cell>
        </row>
        <row r="1151">
          <cell r="A1151" t="str">
            <v>pla0658</v>
          </cell>
          <cell r="C1151" t="str">
            <v>FOUR LEG CHAIN SLING 13MM</v>
          </cell>
          <cell r="D1151">
            <v>18.761902556250003</v>
          </cell>
          <cell r="E1151">
            <v>0</v>
          </cell>
        </row>
        <row r="1152">
          <cell r="A1152" t="str">
            <v>pla0659</v>
          </cell>
          <cell r="C1152" t="str">
            <v>11.2M 13MM FOUR LEG CHAIN 6M</v>
          </cell>
          <cell r="D1152">
            <v>33.612208875</v>
          </cell>
          <cell r="E1152">
            <v>0</v>
          </cell>
        </row>
        <row r="1153">
          <cell r="A1153" t="str">
            <v>pla0660</v>
          </cell>
          <cell r="C1153" t="str">
            <v>BARROW SLING</v>
          </cell>
          <cell r="D1153">
            <v>3.2137989187499998</v>
          </cell>
          <cell r="E1153">
            <v>0</v>
          </cell>
        </row>
        <row r="1154">
          <cell r="A1154" t="str">
            <v>pla0661</v>
          </cell>
          <cell r="C1154" t="str">
            <v>COLLAR CHAINS</v>
          </cell>
          <cell r="D1154">
            <v>4.9140656250000001</v>
          </cell>
          <cell r="E1154">
            <v>0</v>
          </cell>
        </row>
        <row r="1155">
          <cell r="A1155" t="str">
            <v>pla0662</v>
          </cell>
          <cell r="C1155" t="str">
            <v>BEAM CLAMP SWL 6 TONNE</v>
          </cell>
          <cell r="D1155">
            <v>12.4817266875</v>
          </cell>
          <cell r="E1155">
            <v>0</v>
          </cell>
        </row>
        <row r="1156">
          <cell r="A1156" t="str">
            <v>pla0663</v>
          </cell>
          <cell r="C1156" t="str">
            <v>GIRDER CLAMP 2000KG</v>
          </cell>
          <cell r="D1156">
            <v>6.4374259687500004</v>
          </cell>
          <cell r="E1156">
            <v>0</v>
          </cell>
        </row>
        <row r="1157">
          <cell r="A1157" t="str">
            <v>pla0664</v>
          </cell>
          <cell r="C1157" t="str">
            <v>GIRDER CLAMP 3000KG</v>
          </cell>
          <cell r="D1157">
            <v>6.7027855124999993</v>
          </cell>
          <cell r="E1157">
            <v>0</v>
          </cell>
        </row>
        <row r="1158">
          <cell r="A1158" t="str">
            <v>pla0665</v>
          </cell>
          <cell r="C1158" t="str">
            <v>GIRDER CLAMP 5000KG</v>
          </cell>
          <cell r="D1158">
            <v>7.2335046000000007</v>
          </cell>
          <cell r="E1158">
            <v>0</v>
          </cell>
        </row>
        <row r="1159">
          <cell r="A1159" t="str">
            <v>pla0666</v>
          </cell>
          <cell r="C1159" t="str">
            <v>BEAM CLAMP SWL 5 TONNE</v>
          </cell>
          <cell r="D1159">
            <v>7.2335046000000007</v>
          </cell>
          <cell r="E1159">
            <v>0</v>
          </cell>
        </row>
        <row r="1160">
          <cell r="A1160" t="str">
            <v>pla0667</v>
          </cell>
          <cell r="C1160" t="str">
            <v>PIPE CLAMP</v>
          </cell>
          <cell r="D1160">
            <v>4.2850652250000003</v>
          </cell>
          <cell r="E1160">
            <v>0</v>
          </cell>
        </row>
        <row r="1161">
          <cell r="A1161" t="str">
            <v>pla0668</v>
          </cell>
          <cell r="C1161" t="str">
            <v>PIPE CLAMP 2 TONNE</v>
          </cell>
          <cell r="D1161">
            <v>17.867542612499999</v>
          </cell>
          <cell r="E1161">
            <v>0</v>
          </cell>
        </row>
        <row r="1162">
          <cell r="A1162" t="str">
            <v>pla0669</v>
          </cell>
          <cell r="C1162" t="str">
            <v>PIPE CLAMP 3 TONNE</v>
          </cell>
          <cell r="D1162">
            <v>21.444982387500001</v>
          </cell>
          <cell r="E1162">
            <v>0</v>
          </cell>
        </row>
        <row r="1163">
          <cell r="A1163" t="str">
            <v>pla0670</v>
          </cell>
          <cell r="C1163" t="str">
            <v>PIPE CLAMP 5 TONNE</v>
          </cell>
          <cell r="D1163">
            <v>26.801313918750001</v>
          </cell>
          <cell r="E1163">
            <v>0</v>
          </cell>
        </row>
        <row r="1164">
          <cell r="A1164" t="str">
            <v>pla0671</v>
          </cell>
          <cell r="C1164" t="str">
            <v>GIRDER TROLLEY 1T</v>
          </cell>
          <cell r="D1164">
            <v>5.3563315312500004</v>
          </cell>
          <cell r="E1164">
            <v>0</v>
          </cell>
        </row>
        <row r="1165">
          <cell r="A1165" t="str">
            <v>pla0672</v>
          </cell>
          <cell r="C1165" t="str">
            <v>BEAM TROLLEY SWL 2 TONNE</v>
          </cell>
          <cell r="D1165">
            <v>25.01259403125</v>
          </cell>
          <cell r="E1165">
            <v>0</v>
          </cell>
        </row>
        <row r="1166">
          <cell r="A1166" t="str">
            <v>pla0673</v>
          </cell>
          <cell r="C1166" t="str">
            <v>BEAM TROLLEY SWL 3 TONNE</v>
          </cell>
          <cell r="D1166">
            <v>30.378753693749999</v>
          </cell>
          <cell r="E1166">
            <v>0</v>
          </cell>
        </row>
        <row r="1167">
          <cell r="A1167" t="str">
            <v>pla0674</v>
          </cell>
          <cell r="C1167" t="str">
            <v>BEAM TROLLEY SWL 5 TONNE</v>
          </cell>
          <cell r="D1167">
            <v>39.312525000000001</v>
          </cell>
          <cell r="E1167">
            <v>0</v>
          </cell>
        </row>
        <row r="1168">
          <cell r="A1168" t="str">
            <v>pla0675</v>
          </cell>
          <cell r="C1168" t="str">
            <v>GIRDER TROLLEY 2T</v>
          </cell>
          <cell r="D1168">
            <v>5.8968787500000008</v>
          </cell>
          <cell r="E1168">
            <v>0</v>
          </cell>
        </row>
        <row r="1169">
          <cell r="A1169" t="str">
            <v>pla0676</v>
          </cell>
          <cell r="C1169" t="str">
            <v>GEARED BEAM TROLLEY 1TON</v>
          </cell>
          <cell r="D1169">
            <v>5.3563315312500004</v>
          </cell>
          <cell r="E1169">
            <v>0</v>
          </cell>
        </row>
        <row r="1170">
          <cell r="A1170" t="str">
            <v>pla0677</v>
          </cell>
          <cell r="C1170" t="str">
            <v>GEARED BEAM TROLLEY 2 TON</v>
          </cell>
          <cell r="D1170">
            <v>5.8968787500000008</v>
          </cell>
          <cell r="E1170">
            <v>0</v>
          </cell>
        </row>
        <row r="1171">
          <cell r="A1171" t="str">
            <v>pla0678</v>
          </cell>
          <cell r="C1171" t="str">
            <v>GIRDER TROLLEY 3T</v>
          </cell>
          <cell r="D1171">
            <v>9.1106776687500002</v>
          </cell>
          <cell r="E1171">
            <v>0</v>
          </cell>
        </row>
        <row r="1172">
          <cell r="A1172" t="str">
            <v>pla0679</v>
          </cell>
          <cell r="C1172" t="str">
            <v>GIRDER TROLLEY 5T</v>
          </cell>
          <cell r="D1172">
            <v>11.793757500000002</v>
          </cell>
          <cell r="E1172">
            <v>0</v>
          </cell>
        </row>
        <row r="1173">
          <cell r="A1173" t="str">
            <v>pla0680</v>
          </cell>
          <cell r="C1173" t="str">
            <v>GEARED BEAM TROLLEY 10T</v>
          </cell>
          <cell r="D1173">
            <v>28.501580624999999</v>
          </cell>
          <cell r="E1173">
            <v>0</v>
          </cell>
        </row>
        <row r="1174">
          <cell r="A1174" t="str">
            <v>pla0681</v>
          </cell>
          <cell r="C1174" t="str">
            <v>CRANE FORKS</v>
          </cell>
          <cell r="D1174">
            <v>28.678486987500001</v>
          </cell>
          <cell r="E1174">
            <v>0</v>
          </cell>
        </row>
        <row r="1175">
          <cell r="A1175" t="str">
            <v>pla0682</v>
          </cell>
          <cell r="C1175" t="str">
            <v>HYDRAULIC TOE JACK</v>
          </cell>
          <cell r="D1175">
            <v>8.5799585812499988</v>
          </cell>
          <cell r="E1175">
            <v>0</v>
          </cell>
        </row>
        <row r="1176">
          <cell r="A1176" t="str">
            <v>pla0683</v>
          </cell>
          <cell r="C1176" t="str">
            <v>20T HEAD 8T TOE HYD JACK</v>
          </cell>
          <cell r="D1176">
            <v>28.590033806250002</v>
          </cell>
          <cell r="E1176">
            <v>0</v>
          </cell>
        </row>
        <row r="1177">
          <cell r="A1177" t="str">
            <v>pla0684</v>
          </cell>
          <cell r="C1177" t="str">
            <v>25T HEAD 10T TOE HYD JACK</v>
          </cell>
          <cell r="D1177">
            <v>34.398459375000002</v>
          </cell>
          <cell r="E1177">
            <v>0</v>
          </cell>
        </row>
        <row r="1178">
          <cell r="A1178" t="str">
            <v>pla0685</v>
          </cell>
          <cell r="C1178" t="str">
            <v>30T HEAD 18T TOE HYD JACK</v>
          </cell>
          <cell r="D1178">
            <v>37.150336124999995</v>
          </cell>
          <cell r="E1178">
            <v>0</v>
          </cell>
        </row>
        <row r="1179">
          <cell r="A1179" t="str">
            <v>pla0686</v>
          </cell>
          <cell r="C1179" t="str">
            <v>60T HEAD 24T TOE HYD JACK</v>
          </cell>
          <cell r="D1179">
            <v>55.7255041875</v>
          </cell>
          <cell r="E1179">
            <v>0</v>
          </cell>
        </row>
        <row r="1180">
          <cell r="A1180" t="str">
            <v>pla0687</v>
          </cell>
          <cell r="C1180" t="str">
            <v>BLOCK GRAB 900KG</v>
          </cell>
          <cell r="D1180">
            <v>23.852874543750001</v>
          </cell>
          <cell r="E1180">
            <v>0</v>
          </cell>
        </row>
        <row r="1181">
          <cell r="A1181" t="str">
            <v>pla0688</v>
          </cell>
          <cell r="C1181" t="str">
            <v>BLOCK GRAB 1311 SWL 270Kg</v>
          </cell>
          <cell r="D1181">
            <v>35.381272500000001</v>
          </cell>
          <cell r="E1181">
            <v>0</v>
          </cell>
        </row>
        <row r="1182">
          <cell r="A1182" t="str">
            <v>pla0689</v>
          </cell>
          <cell r="C1182" t="str">
            <v>BLOCK GRAB 1311-60 314Kg</v>
          </cell>
          <cell r="D1182">
            <v>39.803931562499997</v>
          </cell>
          <cell r="E1182">
            <v>0</v>
          </cell>
        </row>
        <row r="1183">
          <cell r="A1183" t="str">
            <v>pla0690</v>
          </cell>
          <cell r="C1183" t="str">
            <v>FORK SLEEVE ATTACHMENT</v>
          </cell>
          <cell r="D1183">
            <v>12.167226487500001</v>
          </cell>
          <cell r="E1183">
            <v>0</v>
          </cell>
        </row>
        <row r="1184">
          <cell r="A1184" t="str">
            <v>pla0691</v>
          </cell>
          <cell r="C1184" t="str">
            <v>FORKLIFT JACK 4.0TONNE</v>
          </cell>
          <cell r="D1184">
            <v>28.590033806250002</v>
          </cell>
          <cell r="E1184">
            <v>0</v>
          </cell>
        </row>
        <row r="1185">
          <cell r="A1185" t="str">
            <v>pla0692</v>
          </cell>
          <cell r="C1185" t="str">
            <v>TROLLEY JACK 2T</v>
          </cell>
          <cell r="D1185">
            <v>8.039411362500001</v>
          </cell>
          <cell r="E1185">
            <v>0</v>
          </cell>
        </row>
        <row r="1186">
          <cell r="A1186" t="str">
            <v>pla0693</v>
          </cell>
          <cell r="C1186" t="str">
            <v>TROLLEY JACK 3T</v>
          </cell>
          <cell r="D1186">
            <v>9.6512248875000015</v>
          </cell>
          <cell r="E1186">
            <v>0</v>
          </cell>
        </row>
        <row r="1187">
          <cell r="A1187" t="str">
            <v>pla0694</v>
          </cell>
          <cell r="C1187" t="str">
            <v>TROLLEY JACK 10.0TONNE</v>
          </cell>
          <cell r="D1187">
            <v>53.612455968749998</v>
          </cell>
          <cell r="E1187">
            <v>0</v>
          </cell>
        </row>
        <row r="1188">
          <cell r="A1188" t="str">
            <v>pla0695</v>
          </cell>
          <cell r="C1188" t="str">
            <v>TROLLEY JACK  6.0TONNE</v>
          </cell>
          <cell r="D1188">
            <v>18.575168062499998</v>
          </cell>
          <cell r="E1188">
            <v>0</v>
          </cell>
        </row>
        <row r="1189">
          <cell r="A1189" t="str">
            <v>pla0696</v>
          </cell>
          <cell r="C1189" t="str">
            <v>TROLLEY JACK 5T</v>
          </cell>
          <cell r="D1189">
            <v>13.405571024999999</v>
          </cell>
          <cell r="E1189">
            <v>0</v>
          </cell>
        </row>
        <row r="1190">
          <cell r="A1190" t="str">
            <v>pla0697</v>
          </cell>
          <cell r="C1190" t="str">
            <v>3T BOTTLE JACK</v>
          </cell>
          <cell r="D1190">
            <v>4.2850652250000003</v>
          </cell>
          <cell r="E1190">
            <v>0</v>
          </cell>
        </row>
        <row r="1191">
          <cell r="A1191" t="str">
            <v>pla0698</v>
          </cell>
          <cell r="C1191" t="str">
            <v>8T BOTTLE JACK</v>
          </cell>
          <cell r="D1191">
            <v>4.8256124437500008</v>
          </cell>
          <cell r="E1191">
            <v>0</v>
          </cell>
        </row>
        <row r="1192">
          <cell r="A1192" t="str">
            <v>pla0699</v>
          </cell>
          <cell r="C1192" t="str">
            <v>10T BOTTLE JACK</v>
          </cell>
          <cell r="D1192">
            <v>4.8256124437500008</v>
          </cell>
          <cell r="E1192">
            <v>0</v>
          </cell>
        </row>
        <row r="1193">
          <cell r="A1193" t="str">
            <v>pla0700</v>
          </cell>
          <cell r="C1193" t="str">
            <v>30T BOTTLE JACK</v>
          </cell>
          <cell r="D1193">
            <v>10.722491193750001</v>
          </cell>
          <cell r="E1193">
            <v>0</v>
          </cell>
        </row>
        <row r="1194">
          <cell r="A1194" t="str">
            <v>pla0701</v>
          </cell>
          <cell r="C1194" t="str">
            <v>LIFT SKATES/SKOOTS 20T</v>
          </cell>
          <cell r="D1194">
            <v>32.16747358125</v>
          </cell>
          <cell r="E1194">
            <v>0</v>
          </cell>
        </row>
        <row r="1195">
          <cell r="A1195" t="str">
            <v>pla0702</v>
          </cell>
          <cell r="C1195" t="str">
            <v>BOTTLE JACK 6.0 TONNE</v>
          </cell>
          <cell r="D1195">
            <v>16.078822725000002</v>
          </cell>
          <cell r="E1195">
            <v>0</v>
          </cell>
        </row>
        <row r="1196">
          <cell r="A1196" t="str">
            <v>pla0703</v>
          </cell>
          <cell r="C1196" t="str">
            <v>LIFT SKATES/SKOOTS 30T</v>
          </cell>
          <cell r="D1196">
            <v>37.523805112500007</v>
          </cell>
          <cell r="E1196">
            <v>0</v>
          </cell>
        </row>
        <row r="1197">
          <cell r="A1197" t="str">
            <v>pla0704</v>
          </cell>
          <cell r="C1197" t="str">
            <v>HYD.SCISSOR TABLE</v>
          </cell>
          <cell r="D1197">
            <v>125.08262641875</v>
          </cell>
          <cell r="E1197">
            <v>0</v>
          </cell>
        </row>
        <row r="1198">
          <cell r="A1198" t="str">
            <v>pla0705</v>
          </cell>
          <cell r="C1198" t="str">
            <v>SACK TRUCK</v>
          </cell>
          <cell r="D1198">
            <v>4.8256124437500008</v>
          </cell>
          <cell r="E1198">
            <v>0</v>
          </cell>
        </row>
        <row r="1199">
          <cell r="A1199" t="str">
            <v>pla0706</v>
          </cell>
          <cell r="C1199" t="str">
            <v>STAIR CLIMBING SACK TRUCK</v>
          </cell>
          <cell r="D1199">
            <v>7.7740518187500003</v>
          </cell>
          <cell r="E1199">
            <v>0</v>
          </cell>
        </row>
        <row r="1200">
          <cell r="A1200" t="str">
            <v>pla0707</v>
          </cell>
          <cell r="C1200" t="str">
            <v>STAIR CLIMBER-ELEC(130Kg)</v>
          </cell>
          <cell r="D1200">
            <v>68.796918750000003</v>
          </cell>
          <cell r="E1200">
            <v>0</v>
          </cell>
        </row>
        <row r="1201">
          <cell r="A1201" t="str">
            <v>pla0708</v>
          </cell>
          <cell r="C1201" t="str">
            <v>STAIR CLIMBER-ELEC(310Kg)</v>
          </cell>
          <cell r="D1201">
            <v>88.45318125</v>
          </cell>
          <cell r="E1201">
            <v>0</v>
          </cell>
        </row>
        <row r="1202">
          <cell r="A1202" t="str">
            <v>pla0709</v>
          </cell>
          <cell r="C1202" t="str">
            <v>PALLET TRUCK 2T</v>
          </cell>
          <cell r="D1202">
            <v>11.793757500000002</v>
          </cell>
          <cell r="E1202">
            <v>0</v>
          </cell>
        </row>
        <row r="1203">
          <cell r="A1203" t="str">
            <v>pla0710</v>
          </cell>
          <cell r="C1203" t="str">
            <v>1T HI LIFT PALLET TRUCK</v>
          </cell>
          <cell r="D1203">
            <v>43.342058812500007</v>
          </cell>
          <cell r="E1203">
            <v>0</v>
          </cell>
        </row>
        <row r="1204">
          <cell r="A1204" t="str">
            <v>pla0711</v>
          </cell>
          <cell r="C1204" t="str">
            <v>PALLET TRUCK WIDE 685mm</v>
          </cell>
          <cell r="D1204">
            <v>14.742196874999999</v>
          </cell>
          <cell r="E1204">
            <v>0</v>
          </cell>
        </row>
        <row r="1205">
          <cell r="A1205" t="str">
            <v>pla0712</v>
          </cell>
          <cell r="C1205" t="str">
            <v>PALLET TRUCK 2.5T</v>
          </cell>
          <cell r="D1205">
            <v>11.793757500000002</v>
          </cell>
          <cell r="E1205">
            <v>0</v>
          </cell>
        </row>
        <row r="1206">
          <cell r="A1206" t="str">
            <v>pla0713</v>
          </cell>
          <cell r="C1206" t="str">
            <v>PALLET TRUCK 3.0TONNE</v>
          </cell>
          <cell r="D1206">
            <v>14.742196874999999</v>
          </cell>
          <cell r="E1206">
            <v>0</v>
          </cell>
        </row>
        <row r="1207">
          <cell r="A1207" t="str">
            <v>pla0714</v>
          </cell>
          <cell r="C1207" t="str">
            <v>PALLET TRUCK 2t ELECTRIC</v>
          </cell>
          <cell r="D1207">
            <v>68.796918750000003</v>
          </cell>
          <cell r="E1207">
            <v>0</v>
          </cell>
        </row>
        <row r="1208">
          <cell r="A1208" t="str">
            <v>pla0715</v>
          </cell>
          <cell r="C1208" t="str">
            <v>ALL TERRAIN PALLET TRUCK</v>
          </cell>
          <cell r="D1208">
            <v>24.128062218749999</v>
          </cell>
          <cell r="E1208">
            <v>0</v>
          </cell>
        </row>
        <row r="1209">
          <cell r="A1209" t="str">
            <v>pla0716</v>
          </cell>
          <cell r="C1209" t="str">
            <v>TURNTABLE TRUCK</v>
          </cell>
          <cell r="D1209">
            <v>9.6512248875000015</v>
          </cell>
          <cell r="E1209">
            <v>0</v>
          </cell>
        </row>
        <row r="1210">
          <cell r="A1210" t="str">
            <v>pla0717</v>
          </cell>
          <cell r="C1210" t="str">
            <v>BLOCK TRANSPORT CART</v>
          </cell>
          <cell r="D1210">
            <v>17.199229687500001</v>
          </cell>
          <cell r="E1210">
            <v>0</v>
          </cell>
        </row>
        <row r="1211">
          <cell r="A1211" t="str">
            <v>pla0718</v>
          </cell>
          <cell r="C1211" t="str">
            <v>034039 MANHOLE RING LIFTER</v>
          </cell>
          <cell r="D1211">
            <v>48.649249687500003</v>
          </cell>
          <cell r="E1211">
            <v>0</v>
          </cell>
        </row>
        <row r="1212">
          <cell r="A1212" t="str">
            <v>pla0719</v>
          </cell>
          <cell r="C1212" t="str">
            <v>MANHOLE LIFTER MANUAL</v>
          </cell>
          <cell r="D1212">
            <v>20.904435168749998</v>
          </cell>
          <cell r="E1212">
            <v>0</v>
          </cell>
        </row>
        <row r="1213">
          <cell r="A1213" t="str">
            <v>pla0720</v>
          </cell>
          <cell r="C1213" t="str">
            <v>MANHOLE LIFTER HYDRAULIC</v>
          </cell>
          <cell r="D1213">
            <v>17.199229687500001</v>
          </cell>
          <cell r="E1213">
            <v>0</v>
          </cell>
        </row>
        <row r="1214">
          <cell r="A1214" t="str">
            <v>pla0721</v>
          </cell>
          <cell r="C1214" t="str">
            <v>MANHOLE CHAIN CLAMP</v>
          </cell>
          <cell r="D1214">
            <v>28.747283906250001</v>
          </cell>
          <cell r="E1214">
            <v>0</v>
          </cell>
        </row>
        <row r="1215">
          <cell r="A1215" t="str">
            <v>pla0722</v>
          </cell>
          <cell r="C1215" t="str">
            <v>MANHOLE LIFTING PINS (3)</v>
          </cell>
          <cell r="D1215">
            <v>18.132902156250001</v>
          </cell>
          <cell r="E1215">
            <v>0</v>
          </cell>
        </row>
        <row r="1216">
          <cell r="A1216" t="str">
            <v>pla0723</v>
          </cell>
          <cell r="C1216" t="str">
            <v>P/LEVER HOIST 1.5M 0.75T</v>
          </cell>
          <cell r="D1216">
            <v>8.039411362500001</v>
          </cell>
          <cell r="E1216">
            <v>0</v>
          </cell>
        </row>
        <row r="1217">
          <cell r="A1217" t="str">
            <v>pla0724</v>
          </cell>
          <cell r="C1217" t="str">
            <v>P/LEVER HOIST 1.5M 1.5T</v>
          </cell>
          <cell r="D1217">
            <v>9.6512248875000015</v>
          </cell>
          <cell r="E1217">
            <v>0</v>
          </cell>
        </row>
        <row r="1218">
          <cell r="A1218" t="str">
            <v>pla0725</v>
          </cell>
          <cell r="C1218" t="str">
            <v>P/LEVER HOIST 1.5M 3T</v>
          </cell>
          <cell r="D1218">
            <v>10.722491193750001</v>
          </cell>
          <cell r="E1218">
            <v>0</v>
          </cell>
        </row>
        <row r="1219">
          <cell r="A1219" t="str">
            <v>pla0726</v>
          </cell>
          <cell r="C1219" t="str">
            <v>P/LEVER HOIST 1.5M 6.0T</v>
          </cell>
          <cell r="D1219">
            <v>19.6562625</v>
          </cell>
          <cell r="E1219">
            <v>0</v>
          </cell>
        </row>
        <row r="1220">
          <cell r="A1220" t="str">
            <v>pla0727</v>
          </cell>
          <cell r="C1220" t="str">
            <v>CYLINDER JACK - 5T</v>
          </cell>
          <cell r="D1220">
            <v>6.4374259687500004</v>
          </cell>
          <cell r="E1220">
            <v>0</v>
          </cell>
        </row>
        <row r="1221">
          <cell r="A1221" t="str">
            <v>pla0728</v>
          </cell>
          <cell r="C1221" t="str">
            <v>CYLINDER JACK - 10T</v>
          </cell>
          <cell r="D1221">
            <v>7.5086922749999996</v>
          </cell>
          <cell r="E1221">
            <v>0</v>
          </cell>
        </row>
        <row r="1222">
          <cell r="A1222" t="str">
            <v>pla0729</v>
          </cell>
          <cell r="C1222" t="str">
            <v>CYLINDER JACK - 20T</v>
          </cell>
          <cell r="D1222">
            <v>11.25321028125</v>
          </cell>
          <cell r="E1222">
            <v>0</v>
          </cell>
        </row>
        <row r="1223">
          <cell r="A1223" t="str">
            <v>pla0730</v>
          </cell>
          <cell r="C1223" t="str">
            <v>CYLINDER JACK - 50T</v>
          </cell>
          <cell r="D1223">
            <v>19.833168862499999</v>
          </cell>
          <cell r="E1223">
            <v>0</v>
          </cell>
        </row>
        <row r="1224">
          <cell r="A1224" t="str">
            <v>pla0731</v>
          </cell>
          <cell r="C1224" t="str">
            <v>PUMP UNIT</v>
          </cell>
          <cell r="D1224">
            <v>10.181943975000001</v>
          </cell>
          <cell r="E1224">
            <v>0</v>
          </cell>
        </row>
        <row r="1225">
          <cell r="A1225" t="str">
            <v>pla0732</v>
          </cell>
          <cell r="C1225" t="str">
            <v>CABIN RATCHET JACK</v>
          </cell>
          <cell r="D1225">
            <v>9.6512248875000015</v>
          </cell>
          <cell r="E1225">
            <v>0</v>
          </cell>
        </row>
        <row r="1226">
          <cell r="A1226" t="str">
            <v>pla0733</v>
          </cell>
          <cell r="C1226" t="str">
            <v xml:space="preserve">RATCHET JACK 5.0T </v>
          </cell>
          <cell r="D1226">
            <v>11.4989135625</v>
          </cell>
          <cell r="E1226">
            <v>0</v>
          </cell>
        </row>
        <row r="1227">
          <cell r="A1227" t="str">
            <v>pla0734</v>
          </cell>
          <cell r="C1227" t="str">
            <v xml:space="preserve">RATCHET JACK 10T </v>
          </cell>
          <cell r="D1227">
            <v>14.594774906249999</v>
          </cell>
          <cell r="E1227">
            <v>0</v>
          </cell>
        </row>
        <row r="1228">
          <cell r="A1228" t="str">
            <v>pla0735</v>
          </cell>
          <cell r="C1228" t="str">
            <v xml:space="preserve">RATCHET JACK 15T </v>
          </cell>
          <cell r="D1228">
            <v>16.8061044375</v>
          </cell>
          <cell r="E1228">
            <v>0</v>
          </cell>
        </row>
        <row r="1229">
          <cell r="A1229" t="str">
            <v>pla0736</v>
          </cell>
          <cell r="C1229" t="str">
            <v xml:space="preserve">RATCHET JACK 20T </v>
          </cell>
          <cell r="D1229">
            <v>20.786497593749999</v>
          </cell>
          <cell r="E1229">
            <v>0</v>
          </cell>
        </row>
        <row r="1230">
          <cell r="A1230" t="str">
            <v>pla0737</v>
          </cell>
          <cell r="C1230" t="str">
            <v>KERB STONE HANDLES</v>
          </cell>
          <cell r="D1230">
            <v>7.5086922749999996</v>
          </cell>
          <cell r="E1230">
            <v>0</v>
          </cell>
        </row>
        <row r="1231">
          <cell r="A1231" t="str">
            <v>pla0738</v>
          </cell>
          <cell r="C1231" t="str">
            <v>STEP HANDLES MANUAL TSV</v>
          </cell>
          <cell r="D1231">
            <v>14.742196874999999</v>
          </cell>
          <cell r="E1231">
            <v>0</v>
          </cell>
        </row>
        <row r="1232">
          <cell r="A1232" t="str">
            <v>pla0739</v>
          </cell>
          <cell r="C1232" t="str">
            <v>STEP HANDLES MANUAL TSZ</v>
          </cell>
          <cell r="D1232">
            <v>21.621888750000004</v>
          </cell>
          <cell r="E1232">
            <v>0</v>
          </cell>
        </row>
        <row r="1233">
          <cell r="A1233" t="str">
            <v>pla0740</v>
          </cell>
          <cell r="C1233" t="str">
            <v>UNIVERSAL HANDLES BVZ</v>
          </cell>
          <cell r="D1233">
            <v>9.7298499375000009</v>
          </cell>
          <cell r="E1233">
            <v>0</v>
          </cell>
        </row>
        <row r="1234">
          <cell r="A1234" t="str">
            <v>pla0741</v>
          </cell>
          <cell r="C1234" t="str">
            <v>COLUMN HANDLES PVZ</v>
          </cell>
          <cell r="D1234">
            <v>8.8453181250000004</v>
          </cell>
          <cell r="E1234">
            <v>0</v>
          </cell>
        </row>
        <row r="1235">
          <cell r="A1235" t="str">
            <v>pla0742</v>
          </cell>
          <cell r="C1235" t="str">
            <v>KERB STONE MECH CLAMP</v>
          </cell>
          <cell r="D1235">
            <v>17.150089031250001</v>
          </cell>
          <cell r="E1235">
            <v>0</v>
          </cell>
        </row>
        <row r="1236">
          <cell r="A1236" t="str">
            <v>pla0743</v>
          </cell>
          <cell r="C1236" t="str">
            <v>FTZ KERB STONE GRAB</v>
          </cell>
          <cell r="D1236">
            <v>23.852874543750001</v>
          </cell>
          <cell r="E1236">
            <v>0</v>
          </cell>
        </row>
        <row r="1237">
          <cell r="A1237" t="str">
            <v>pla0744</v>
          </cell>
          <cell r="C1237" t="str">
            <v>BLOCK/SLAB EXTRACTOR PZ</v>
          </cell>
          <cell r="D1237">
            <v>9.2875840312499989</v>
          </cell>
          <cell r="E1237">
            <v>0</v>
          </cell>
        </row>
        <row r="1238">
          <cell r="A1238" t="str">
            <v>pla0745</v>
          </cell>
          <cell r="C1238" t="str">
            <v>KERB LIFTING TROLLEY</v>
          </cell>
          <cell r="D1238">
            <v>37.523805112500007</v>
          </cell>
          <cell r="E1238">
            <v>0</v>
          </cell>
        </row>
        <row r="1239">
          <cell r="A1239" t="str">
            <v>pla0746</v>
          </cell>
          <cell r="C1239" t="str">
            <v>HANDYMAN MOBILE LIFTER</v>
          </cell>
          <cell r="D1239">
            <v>46.909670456250005</v>
          </cell>
          <cell r="E1239">
            <v>0</v>
          </cell>
        </row>
        <row r="1240">
          <cell r="A1240" t="str">
            <v>pla0747</v>
          </cell>
          <cell r="C1240" t="str">
            <v>VACUUM SLAB LIFTER</v>
          </cell>
          <cell r="D1240">
            <v>21.444982387500001</v>
          </cell>
          <cell r="E1240">
            <v>0</v>
          </cell>
        </row>
        <row r="1241">
          <cell r="A1241" t="str">
            <v>pla0748</v>
          </cell>
          <cell r="C1241" t="str">
            <v>VACUUM STONE MAGNET 400KG</v>
          </cell>
          <cell r="D1241">
            <v>39.803931562499997</v>
          </cell>
          <cell r="E1241">
            <v>0</v>
          </cell>
        </row>
        <row r="1242">
          <cell r="A1242" t="str">
            <v>pla0749</v>
          </cell>
          <cell r="C1242" t="str">
            <v>JUMBO BV LIFTER (150Kg)</v>
          </cell>
          <cell r="D1242">
            <v>147.42196875000002</v>
          </cell>
          <cell r="E1242">
            <v>0</v>
          </cell>
        </row>
        <row r="1243">
          <cell r="A1243" t="str">
            <v>pla0750</v>
          </cell>
          <cell r="C1243" t="str">
            <v>BRICK GRAB</v>
          </cell>
          <cell r="D1243">
            <v>35.381272500000001</v>
          </cell>
          <cell r="E1243">
            <v>0</v>
          </cell>
        </row>
        <row r="1244">
          <cell r="A1244" t="str">
            <v>pla0751</v>
          </cell>
          <cell r="C1244" t="str">
            <v>VAC.LIFT AL1600 FORKMOUNT</v>
          </cell>
          <cell r="D1244">
            <v>137.59383750000001</v>
          </cell>
          <cell r="E1244">
            <v>0</v>
          </cell>
        </row>
        <row r="1245">
          <cell r="A1245" t="str">
            <v>pla0752</v>
          </cell>
          <cell r="C1245" t="str">
            <v>VAC.LIFT TRAILER</v>
          </cell>
          <cell r="D1245">
            <v>171.99229687499999</v>
          </cell>
          <cell r="E1245">
            <v>0</v>
          </cell>
        </row>
        <row r="1246">
          <cell r="A1246" t="str">
            <v>pla0753</v>
          </cell>
          <cell r="C1246" t="str">
            <v>VACUUM LIFTER HEAD</v>
          </cell>
          <cell r="D1246">
            <v>4.9140656250000001</v>
          </cell>
          <cell r="E1246">
            <v>0</v>
          </cell>
        </row>
        <row r="1247">
          <cell r="A1247" t="str">
            <v>pla0754</v>
          </cell>
          <cell r="C1247" t="str">
            <v>LIFTING MAGNET 250Kg</v>
          </cell>
          <cell r="D1247">
            <v>28.305018</v>
          </cell>
          <cell r="E1247">
            <v>0</v>
          </cell>
        </row>
        <row r="1248">
          <cell r="A1248" t="str">
            <v>pla0755</v>
          </cell>
          <cell r="C1248" t="str">
            <v>LIFTING MAGNET 500Kg</v>
          </cell>
          <cell r="D1248">
            <v>34.496740687500001</v>
          </cell>
          <cell r="E1248">
            <v>0</v>
          </cell>
        </row>
        <row r="1249">
          <cell r="A1249" t="str">
            <v>pla0756</v>
          </cell>
          <cell r="C1249" t="str">
            <v>GLASS LIFTER</v>
          </cell>
          <cell r="D1249">
            <v>6.4374259687500004</v>
          </cell>
          <cell r="E1249">
            <v>0</v>
          </cell>
        </row>
        <row r="1250">
          <cell r="A1250" t="str">
            <v>pla0757</v>
          </cell>
          <cell r="C1250" t="str">
            <v>KERB CHANNEL GRAB</v>
          </cell>
          <cell r="D1250">
            <v>49.140656249999999</v>
          </cell>
          <cell r="E1250">
            <v>0</v>
          </cell>
        </row>
        <row r="1251">
          <cell r="A1251" t="str">
            <v>pla0758</v>
          </cell>
          <cell r="C1251" t="str">
            <v>GAS BOTTLE CARRIER</v>
          </cell>
          <cell r="D1251">
            <v>10.722491193750001</v>
          </cell>
          <cell r="E1251">
            <v>0</v>
          </cell>
        </row>
        <row r="1252">
          <cell r="A1252" t="str">
            <v>pla0759</v>
          </cell>
          <cell r="C1252" t="str">
            <v>PIANO TRUCK</v>
          </cell>
          <cell r="D1252">
            <v>6.4374259687500004</v>
          </cell>
          <cell r="E1252">
            <v>0</v>
          </cell>
        </row>
        <row r="1253">
          <cell r="A1253" t="str">
            <v>pla0760</v>
          </cell>
          <cell r="C1253" t="str">
            <v>PLASTERBOARD / PANEL LIFT</v>
          </cell>
          <cell r="D1253">
            <v>27.4204861875</v>
          </cell>
          <cell r="E1253">
            <v>0</v>
          </cell>
        </row>
        <row r="1254">
          <cell r="A1254" t="str">
            <v>pla0761</v>
          </cell>
          <cell r="C1254" t="str">
            <v>PALLET SKATES</v>
          </cell>
          <cell r="D1254">
            <v>10.722491193750001</v>
          </cell>
          <cell r="E1254">
            <v>0</v>
          </cell>
        </row>
        <row r="1255">
          <cell r="A1255" t="str">
            <v>pla0762</v>
          </cell>
          <cell r="C1255" t="str">
            <v>PANEL TROLLEY</v>
          </cell>
          <cell r="D1255">
            <v>12.51121108125</v>
          </cell>
          <cell r="E1255">
            <v>0</v>
          </cell>
        </row>
        <row r="1256">
          <cell r="A1256" t="str">
            <v>pla0763</v>
          </cell>
          <cell r="C1256" t="str">
            <v>PIPE SKATES</v>
          </cell>
          <cell r="D1256">
            <v>14.742196874999999</v>
          </cell>
          <cell r="E1256">
            <v>0</v>
          </cell>
        </row>
        <row r="1257">
          <cell r="A1257" t="str">
            <v>pla0764</v>
          </cell>
          <cell r="C1257" t="str">
            <v>SNATCH BLOCK 8000KG</v>
          </cell>
          <cell r="D1257">
            <v>7.5086922749999996</v>
          </cell>
          <cell r="E1257">
            <v>0</v>
          </cell>
        </row>
        <row r="1258">
          <cell r="A1258" t="str">
            <v>pla0765</v>
          </cell>
          <cell r="C1258" t="str">
            <v>MINIFOR TR30 HOIST</v>
          </cell>
          <cell r="D1258">
            <v>47.764717874999995</v>
          </cell>
          <cell r="E1258">
            <v>0</v>
          </cell>
        </row>
        <row r="1259">
          <cell r="A1259" t="str">
            <v>pla0766</v>
          </cell>
          <cell r="C1259" t="str">
            <v>MINIFOR TR50 HOIST</v>
          </cell>
          <cell r="D1259">
            <v>61.917226875000004</v>
          </cell>
          <cell r="E1259">
            <v>0</v>
          </cell>
        </row>
        <row r="1260">
          <cell r="A1260" t="str">
            <v>pla0767</v>
          </cell>
          <cell r="C1260" t="str">
            <v>3.00TONNE PILING SHACKLE</v>
          </cell>
          <cell r="D1260">
            <v>4.4226590625000002</v>
          </cell>
          <cell r="E1260">
            <v>0</v>
          </cell>
        </row>
        <row r="1261">
          <cell r="A1261" t="str">
            <v>pla0768</v>
          </cell>
          <cell r="C1261" t="str">
            <v>5.00TONNE PILING SHACKLE</v>
          </cell>
          <cell r="D1261">
            <v>6.6339885937499998</v>
          </cell>
          <cell r="E1261">
            <v>0</v>
          </cell>
        </row>
        <row r="1262">
          <cell r="A1262" t="str">
            <v>pla0769</v>
          </cell>
          <cell r="C1262" t="str">
            <v>SLA-5 SUPER LIFT</v>
          </cell>
          <cell r="D1262">
            <v>89.347541193750004</v>
          </cell>
          <cell r="E1262">
            <v>0</v>
          </cell>
        </row>
        <row r="1263">
          <cell r="A1263" t="str">
            <v>pla0770</v>
          </cell>
          <cell r="C1263" t="str">
            <v>SLA - 10 SUPERLIFT</v>
          </cell>
          <cell r="D1263">
            <v>27.872580224999997</v>
          </cell>
          <cell r="E1263">
            <v>0</v>
          </cell>
        </row>
        <row r="1264">
          <cell r="A1264" t="str">
            <v>pla0771</v>
          </cell>
          <cell r="C1264" t="str">
            <v>SLA - 15 SUPERLIFT</v>
          </cell>
          <cell r="D1264">
            <v>34.840725281250002</v>
          </cell>
          <cell r="E1264">
            <v>0</v>
          </cell>
        </row>
        <row r="1265">
          <cell r="A1265" t="str">
            <v>pla0772</v>
          </cell>
          <cell r="C1265" t="str">
            <v>SLA - 20 SUPERLIFT</v>
          </cell>
          <cell r="D1265">
            <v>37.523805112500007</v>
          </cell>
          <cell r="E1265">
            <v>0</v>
          </cell>
        </row>
        <row r="1266">
          <cell r="A1266" t="str">
            <v>pla0773</v>
          </cell>
          <cell r="C1266" t="str">
            <v>SLA - 25 SUPERLIFT</v>
          </cell>
          <cell r="D1266">
            <v>39.135618637499995</v>
          </cell>
          <cell r="E1266">
            <v>0</v>
          </cell>
        </row>
        <row r="1267">
          <cell r="A1267" t="str">
            <v>pla0774</v>
          </cell>
          <cell r="C1267" t="str">
            <v>SLA - 24 SUPERLIFT - CONTRACT</v>
          </cell>
          <cell r="D1267">
            <v>41.278151250000008</v>
          </cell>
          <cell r="E1267">
            <v>0</v>
          </cell>
        </row>
        <row r="1268">
          <cell r="A1268" t="str">
            <v>pla0775</v>
          </cell>
          <cell r="C1268" t="str">
            <v>GH38M (GAS) 136KG/3.8M</v>
          </cell>
          <cell r="D1268">
            <v>40.688463375000005</v>
          </cell>
          <cell r="E1268">
            <v>0</v>
          </cell>
        </row>
        <row r="1269">
          <cell r="A1269" t="str">
            <v>pla0776</v>
          </cell>
          <cell r="C1269" t="str">
            <v>GH56 (GAS) 113KG/5.6M</v>
          </cell>
          <cell r="D1269">
            <v>45.553388343750001</v>
          </cell>
          <cell r="E1269">
            <v>0</v>
          </cell>
        </row>
        <row r="1270">
          <cell r="A1270" t="str">
            <v>pla0777</v>
          </cell>
          <cell r="C1270" t="str">
            <v>GL8 181KG/2.5M</v>
          </cell>
          <cell r="D1270">
            <v>28.747283906250001</v>
          </cell>
          <cell r="E1270">
            <v>0</v>
          </cell>
        </row>
        <row r="1271">
          <cell r="A1271" t="str">
            <v>pla0778</v>
          </cell>
          <cell r="C1271" t="str">
            <v>GL12 159KG/3.6M</v>
          </cell>
          <cell r="D1271">
            <v>35.381272500000001</v>
          </cell>
          <cell r="E1271">
            <v>0</v>
          </cell>
        </row>
        <row r="1272">
          <cell r="A1272" t="str">
            <v>pla0779</v>
          </cell>
          <cell r="C1272" t="str">
            <v>LM380 250KG/3.3M</v>
          </cell>
          <cell r="D1272">
            <v>55.28323828125</v>
          </cell>
          <cell r="E1272">
            <v>0</v>
          </cell>
        </row>
        <row r="1273">
          <cell r="A1273" t="str">
            <v>pla0780</v>
          </cell>
          <cell r="C1273" t="str">
            <v>ROUST-A-BOUT HOIST R100</v>
          </cell>
          <cell r="D1273">
            <v>61.917226875000004</v>
          </cell>
          <cell r="E1273">
            <v>0</v>
          </cell>
        </row>
        <row r="1274">
          <cell r="A1274" t="str">
            <v>pla0781</v>
          </cell>
          <cell r="C1274" t="str">
            <v>BOW SHACKLE SWL 10 TONNE&gt;</v>
          </cell>
          <cell r="D1274">
            <v>6.1917226875000004</v>
          </cell>
          <cell r="E1274">
            <v>0</v>
          </cell>
        </row>
        <row r="1275">
          <cell r="A1275" t="str">
            <v>pla0782</v>
          </cell>
          <cell r="C1275" t="str">
            <v>5T BOTTLE JACK</v>
          </cell>
          <cell r="D1275">
            <v>6.1917226875000004</v>
          </cell>
          <cell r="E1275">
            <v>0</v>
          </cell>
        </row>
        <row r="1276">
          <cell r="A1276" t="str">
            <v>pla0783</v>
          </cell>
          <cell r="C1276" t="str">
            <v>15T BOTTLE JACK</v>
          </cell>
          <cell r="D1276">
            <v>22.339342331250002</v>
          </cell>
          <cell r="E1276">
            <v>0</v>
          </cell>
        </row>
        <row r="1277">
          <cell r="A1277" t="str">
            <v>pla0784</v>
          </cell>
          <cell r="C1277" t="str">
            <v>20T BOTTLE JACK</v>
          </cell>
          <cell r="D1277">
            <v>9.8281312500000002</v>
          </cell>
          <cell r="E1277">
            <v>0</v>
          </cell>
        </row>
        <row r="1278">
          <cell r="A1278" t="str">
            <v>pla0785</v>
          </cell>
          <cell r="C1278" t="str">
            <v>6T ROLLER SKATE TYPE DB1</v>
          </cell>
          <cell r="D1278">
            <v>22.997827125000001</v>
          </cell>
          <cell r="E1278">
            <v>0</v>
          </cell>
        </row>
        <row r="1279">
          <cell r="A1279" t="str">
            <v>pla0786</v>
          </cell>
          <cell r="C1279" t="str">
            <v>12T ROLLER SKATE TYPE DB3</v>
          </cell>
          <cell r="D1279">
            <v>37.592602031250003</v>
          </cell>
          <cell r="E1279">
            <v>0</v>
          </cell>
        </row>
        <row r="1280">
          <cell r="A1280" t="str">
            <v>pla0787</v>
          </cell>
          <cell r="C1280" t="str">
            <v>15T CATERPILLAR SET OF 4</v>
          </cell>
          <cell r="D1280">
            <v>14.594774906249999</v>
          </cell>
          <cell r="E1280">
            <v>0</v>
          </cell>
        </row>
        <row r="1281">
          <cell r="A1281" t="str">
            <v>pla0788</v>
          </cell>
          <cell r="C1281" t="str">
            <v>20T CATERPILLAR SET OF 4</v>
          </cell>
          <cell r="D1281">
            <v>16.8061044375</v>
          </cell>
          <cell r="E1281">
            <v>0</v>
          </cell>
        </row>
        <row r="1282">
          <cell r="A1282" t="str">
            <v>pla0789</v>
          </cell>
          <cell r="C1282" t="str">
            <v>50T CATERPILLAR SET OF 4</v>
          </cell>
          <cell r="D1282">
            <v>26.093688468749999</v>
          </cell>
          <cell r="E1282">
            <v>0</v>
          </cell>
        </row>
        <row r="1283">
          <cell r="A1283" t="str">
            <v>pla0790</v>
          </cell>
          <cell r="C1283" t="str">
            <v>SKOOTS SC600 (PAIR)</v>
          </cell>
          <cell r="D1283">
            <v>32.16747358125</v>
          </cell>
          <cell r="E1283">
            <v>0</v>
          </cell>
        </row>
        <row r="1284">
          <cell r="A1284" t="str">
            <v>pla0791</v>
          </cell>
          <cell r="C1284" t="str">
            <v>SKOOTS SC1800 (PAIR)</v>
          </cell>
          <cell r="D1284">
            <v>37.523805112500007</v>
          </cell>
          <cell r="E1284">
            <v>0</v>
          </cell>
        </row>
        <row r="1285">
          <cell r="A1285" t="str">
            <v>pla0792</v>
          </cell>
          <cell r="C1285" t="str">
            <v>40KG FUNITURE SKATES PAIR</v>
          </cell>
          <cell r="D1285">
            <v>7.1548795500000004</v>
          </cell>
          <cell r="E1285">
            <v>0</v>
          </cell>
        </row>
        <row r="1286">
          <cell r="A1286" t="str">
            <v>pla0793</v>
          </cell>
          <cell r="C1286" t="str">
            <v>UNIVERSAL PLATECLAMP 1.5T</v>
          </cell>
          <cell r="D1286">
            <v>25.01259403125</v>
          </cell>
          <cell r="E1286">
            <v>0</v>
          </cell>
        </row>
        <row r="1287">
          <cell r="A1287" t="str">
            <v>pla0794</v>
          </cell>
          <cell r="C1287" t="str">
            <v>UNIVERSAL PLATE CLAMP 2T</v>
          </cell>
          <cell r="D1287">
            <v>28.590033806250002</v>
          </cell>
          <cell r="E1287">
            <v>0</v>
          </cell>
        </row>
        <row r="1288">
          <cell r="A1288" t="str">
            <v>pla0795</v>
          </cell>
          <cell r="C1288" t="str">
            <v>UNIVERSAL PLATE CLAMP 3T</v>
          </cell>
          <cell r="D1288">
            <v>37.523805112500007</v>
          </cell>
          <cell r="E1288">
            <v>0</v>
          </cell>
        </row>
        <row r="1289">
          <cell r="A1289" t="str">
            <v>pla0796</v>
          </cell>
          <cell r="C1289" t="str">
            <v>LOAD LINK INDICATOR 5.0T</v>
          </cell>
          <cell r="D1289">
            <v>96.492592612500005</v>
          </cell>
          <cell r="E1289">
            <v>0</v>
          </cell>
        </row>
        <row r="1290">
          <cell r="A1290" t="str">
            <v>pla0797</v>
          </cell>
          <cell r="C1290" t="str">
            <v>LOAD LINK INDICATOR 10.0T</v>
          </cell>
          <cell r="D1290">
            <v>167.97259119375002</v>
          </cell>
          <cell r="E1290">
            <v>0</v>
          </cell>
        </row>
        <row r="1291">
          <cell r="A1291" t="str">
            <v>pla0798</v>
          </cell>
          <cell r="C1291" t="str">
            <v>LOAD LINK INDICATOR 20.0T</v>
          </cell>
          <cell r="D1291">
            <v>214.43016761250001</v>
          </cell>
          <cell r="E1291">
            <v>0</v>
          </cell>
        </row>
        <row r="1292">
          <cell r="A1292" t="str">
            <v>pla0799</v>
          </cell>
          <cell r="C1292" t="str">
            <v>LOAD CELL INDICATOR 5.0T</v>
          </cell>
          <cell r="D1292">
            <v>62.546227275000007</v>
          </cell>
          <cell r="E1292">
            <v>0</v>
          </cell>
        </row>
        <row r="1293">
          <cell r="A1293" t="str">
            <v>pla0800</v>
          </cell>
          <cell r="C1293" t="str">
            <v>LOAD CELL INDICATOR 10.0T</v>
          </cell>
          <cell r="D1293">
            <v>76.836330112500008</v>
          </cell>
          <cell r="E1293">
            <v>0</v>
          </cell>
        </row>
        <row r="1294">
          <cell r="A1294" t="str">
            <v>pla0801</v>
          </cell>
          <cell r="C1294" t="str">
            <v>LOAD CELL INDICATOR 20.0T</v>
          </cell>
          <cell r="D1294">
            <v>85.770101418749988</v>
          </cell>
          <cell r="E1294">
            <v>0</v>
          </cell>
        </row>
        <row r="1295">
          <cell r="A1295" t="str">
            <v>pla0802</v>
          </cell>
          <cell r="C1295" t="str">
            <v>3.0T CHAIN BLOCK 6M</v>
          </cell>
          <cell r="D1295">
            <v>17.690636250000001</v>
          </cell>
          <cell r="E1295">
            <v>0</v>
          </cell>
        </row>
        <row r="1296">
          <cell r="A1296" t="str">
            <v>pla0803</v>
          </cell>
          <cell r="C1296" t="str">
            <v>3.0T CHAIN BLOCK 9M</v>
          </cell>
          <cell r="D1296">
            <v>21.621888750000004</v>
          </cell>
          <cell r="E1296">
            <v>0</v>
          </cell>
        </row>
        <row r="1297">
          <cell r="A1297" t="str">
            <v>pla0804</v>
          </cell>
          <cell r="C1297" t="str">
            <v>3.0T CHAIN BLOCK 12M</v>
          </cell>
          <cell r="D1297">
            <v>27.518767499999999</v>
          </cell>
          <cell r="E1297">
            <v>0</v>
          </cell>
        </row>
        <row r="1298">
          <cell r="A1298" t="str">
            <v>pla0805</v>
          </cell>
          <cell r="C1298" t="str">
            <v>3.0T CHAIN BLOCK 15M</v>
          </cell>
          <cell r="D1298">
            <v>34.398459375000002</v>
          </cell>
          <cell r="E1298">
            <v>0</v>
          </cell>
        </row>
        <row r="1299">
          <cell r="A1299" t="str">
            <v>pla0806</v>
          </cell>
          <cell r="C1299" t="str">
            <v>5.0T CHAIN BLOCK 6M</v>
          </cell>
          <cell r="D1299">
            <v>25.553141249999999</v>
          </cell>
          <cell r="E1299">
            <v>0</v>
          </cell>
        </row>
        <row r="1300">
          <cell r="A1300" t="str">
            <v>pla0807</v>
          </cell>
          <cell r="C1300" t="str">
            <v>5.0T CHAIN BLOCK 9M</v>
          </cell>
          <cell r="D1300">
            <v>29.484393749999999</v>
          </cell>
          <cell r="E1300">
            <v>0</v>
          </cell>
        </row>
        <row r="1301">
          <cell r="A1301" t="str">
            <v>pla0808</v>
          </cell>
          <cell r="C1301" t="str">
            <v>5.0T CHAIN BLOCK 12M</v>
          </cell>
          <cell r="D1301">
            <v>34.398459375000002</v>
          </cell>
          <cell r="E1301">
            <v>0</v>
          </cell>
        </row>
        <row r="1302">
          <cell r="A1302" t="str">
            <v>pla0809</v>
          </cell>
          <cell r="C1302" t="str">
            <v>5.0T CHAIN BLOCK 15M</v>
          </cell>
          <cell r="D1302">
            <v>110.79252358124999</v>
          </cell>
          <cell r="E1302">
            <v>0</v>
          </cell>
        </row>
        <row r="1303">
          <cell r="A1303" t="str">
            <v>pla0810</v>
          </cell>
          <cell r="C1303" t="str">
            <v>2.0T 8MM ONE LEG CHAIN 2M</v>
          </cell>
          <cell r="D1303">
            <v>4.4226590625000002</v>
          </cell>
          <cell r="E1303">
            <v>0</v>
          </cell>
        </row>
        <row r="1304">
          <cell r="A1304" t="str">
            <v>pla0811</v>
          </cell>
          <cell r="C1304" t="str">
            <v>2.0T 8MM ONE LEG CHAIN 3M</v>
          </cell>
          <cell r="D1304">
            <v>4.4226590625000002</v>
          </cell>
          <cell r="E1304">
            <v>0</v>
          </cell>
        </row>
        <row r="1305">
          <cell r="A1305" t="str">
            <v>pla0812</v>
          </cell>
          <cell r="C1305" t="str">
            <v>3.15T 10MM ONE LEG CHAIN 2M</v>
          </cell>
          <cell r="D1305">
            <v>5.3071908749999999</v>
          </cell>
          <cell r="E1305">
            <v>0</v>
          </cell>
        </row>
        <row r="1306">
          <cell r="A1306" t="str">
            <v>pla0813</v>
          </cell>
          <cell r="C1306" t="str">
            <v>3.15T 10MM ONE LEG CHAIN 3M</v>
          </cell>
          <cell r="D1306">
            <v>5.3071908749999999</v>
          </cell>
          <cell r="E1306">
            <v>0</v>
          </cell>
        </row>
        <row r="1307">
          <cell r="A1307" t="str">
            <v>pla0814</v>
          </cell>
          <cell r="C1307" t="str">
            <v>5.3T 13MM ONE LEG CHAIN 2M</v>
          </cell>
          <cell r="D1307">
            <v>8.8453181250000004</v>
          </cell>
          <cell r="E1307">
            <v>0</v>
          </cell>
        </row>
        <row r="1308">
          <cell r="A1308" t="str">
            <v>pla0815</v>
          </cell>
          <cell r="C1308" t="str">
            <v>5.3T 13MM ONE LEG CHAIN 3M</v>
          </cell>
          <cell r="D1308">
            <v>8.8453181250000004</v>
          </cell>
          <cell r="E1308">
            <v>0</v>
          </cell>
        </row>
        <row r="1309">
          <cell r="A1309" t="str">
            <v>pla0816</v>
          </cell>
          <cell r="C1309" t="str">
            <v>8.0T 16MM ONE LEG CHAIN 1M</v>
          </cell>
          <cell r="D1309">
            <v>13.2679771875</v>
          </cell>
          <cell r="E1309">
            <v>0</v>
          </cell>
        </row>
        <row r="1310">
          <cell r="A1310" t="str">
            <v>pla0817</v>
          </cell>
          <cell r="C1310" t="str">
            <v>8.0T 16MM ONE LEG CHAIN 2M</v>
          </cell>
          <cell r="D1310">
            <v>13.2679771875</v>
          </cell>
          <cell r="E1310">
            <v>0</v>
          </cell>
        </row>
        <row r="1311">
          <cell r="A1311" t="str">
            <v>pla0818</v>
          </cell>
          <cell r="C1311" t="str">
            <v>8.0T 16MM ONE LEG CHAIN 3M</v>
          </cell>
          <cell r="D1311">
            <v>13.2679771875</v>
          </cell>
          <cell r="E1311">
            <v>0</v>
          </cell>
        </row>
        <row r="1312">
          <cell r="A1312" t="str">
            <v>pla0819</v>
          </cell>
          <cell r="C1312" t="str">
            <v>3.15t THREE LEG CHAIN 1M</v>
          </cell>
          <cell r="D1312">
            <v>12.9534769875</v>
          </cell>
          <cell r="E1312">
            <v>0</v>
          </cell>
        </row>
        <row r="1313">
          <cell r="A1313" t="str">
            <v>pla0820</v>
          </cell>
          <cell r="C1313" t="str">
            <v>3.15t THREE LEG CHAIN 2M</v>
          </cell>
          <cell r="D1313">
            <v>13.405571024999999</v>
          </cell>
          <cell r="E1313">
            <v>0</v>
          </cell>
        </row>
        <row r="1314">
          <cell r="A1314" t="str">
            <v>pla0821</v>
          </cell>
          <cell r="C1314" t="str">
            <v>3.15t THREE LEG CHAIN 3M</v>
          </cell>
          <cell r="D1314">
            <v>14.742196874999999</v>
          </cell>
          <cell r="E1314">
            <v>0</v>
          </cell>
        </row>
        <row r="1315">
          <cell r="A1315" t="str">
            <v>pla0822</v>
          </cell>
          <cell r="C1315" t="str">
            <v>3.15t THREE LEG CHAIN 4M</v>
          </cell>
          <cell r="D1315">
            <v>16.088650856250002</v>
          </cell>
          <cell r="E1315">
            <v>0</v>
          </cell>
        </row>
        <row r="1316">
          <cell r="A1316" t="str">
            <v>pla0823</v>
          </cell>
          <cell r="C1316" t="str">
            <v>3.15t THREE LEG CHAIN 6M</v>
          </cell>
          <cell r="D1316">
            <v>17.867542612499999</v>
          </cell>
          <cell r="E1316">
            <v>0</v>
          </cell>
        </row>
        <row r="1317">
          <cell r="A1317" t="str">
            <v>pla0824</v>
          </cell>
          <cell r="C1317" t="str">
            <v>6.7t THREE LEG CHAIN 1M</v>
          </cell>
          <cell r="D1317">
            <v>19.6562625</v>
          </cell>
          <cell r="E1317">
            <v>0</v>
          </cell>
        </row>
        <row r="1318">
          <cell r="A1318" t="str">
            <v>pla0825</v>
          </cell>
          <cell r="C1318" t="str">
            <v>6.7t THREE LEG CHAIN 2M</v>
          </cell>
          <cell r="D1318">
            <v>21.002716481250001</v>
          </cell>
          <cell r="E1318">
            <v>0</v>
          </cell>
        </row>
        <row r="1319">
          <cell r="A1319" t="str">
            <v>pla0826</v>
          </cell>
          <cell r="C1319" t="str">
            <v>6.7t THREE LEG CHAIN 3M</v>
          </cell>
          <cell r="D1319">
            <v>22.329514200000002</v>
          </cell>
          <cell r="E1319">
            <v>0</v>
          </cell>
        </row>
        <row r="1320">
          <cell r="A1320" t="str">
            <v>pla0827</v>
          </cell>
          <cell r="C1320" t="str">
            <v>6.7t THREE LEG CHAIN 4M</v>
          </cell>
          <cell r="D1320">
            <v>23.233702274999999</v>
          </cell>
          <cell r="E1320">
            <v>0</v>
          </cell>
        </row>
        <row r="1321">
          <cell r="A1321" t="str">
            <v>pla0828</v>
          </cell>
          <cell r="C1321" t="str">
            <v>6.7t THREE LEG CHAIN 6M</v>
          </cell>
          <cell r="D1321">
            <v>24.570328125</v>
          </cell>
          <cell r="E1321">
            <v>0</v>
          </cell>
        </row>
        <row r="1322">
          <cell r="A1322" t="str">
            <v>bbus197</v>
          </cell>
          <cell r="C1322" t="str">
            <v>Ansell Jones Block 10 Ton</v>
          </cell>
          <cell r="D1322">
            <v>3.5</v>
          </cell>
          <cell r="E1322">
            <v>0</v>
          </cell>
        </row>
        <row r="1323">
          <cell r="A1323" t="str">
            <v>bbus198</v>
          </cell>
          <cell r="C1323" t="str">
            <v>Ansell Jones Block 2 Ton</v>
          </cell>
          <cell r="D1323">
            <v>2</v>
          </cell>
          <cell r="E1323">
            <v>0</v>
          </cell>
        </row>
        <row r="1324">
          <cell r="A1324" t="str">
            <v>bbus199</v>
          </cell>
          <cell r="C1324" t="str">
            <v>Ansell Jones Block 4 Ton</v>
          </cell>
          <cell r="D1324">
            <v>2.5</v>
          </cell>
          <cell r="E1324">
            <v>0</v>
          </cell>
        </row>
        <row r="1325">
          <cell r="A1325" t="str">
            <v>bbus200</v>
          </cell>
          <cell r="C1325" t="str">
            <v>Ansell Jones Block 8 Ton</v>
          </cell>
          <cell r="D1325">
            <v>3.5</v>
          </cell>
          <cell r="E1325">
            <v>0</v>
          </cell>
        </row>
        <row r="1326">
          <cell r="A1326" t="str">
            <v>bbus201</v>
          </cell>
          <cell r="C1326" t="str">
            <v>Blocks 3 &amp; 2</v>
          </cell>
          <cell r="D1326">
            <v>2.5</v>
          </cell>
          <cell r="E1326">
            <v>0</v>
          </cell>
        </row>
        <row r="1327">
          <cell r="A1327" t="str">
            <v>bbus202</v>
          </cell>
          <cell r="C1327" t="str">
            <v>Blocstop 15 cwt</v>
          </cell>
          <cell r="D1327">
            <v>5.5</v>
          </cell>
          <cell r="E1327">
            <v>0</v>
          </cell>
        </row>
        <row r="1328">
          <cell r="A1328" t="str">
            <v>bbus203</v>
          </cell>
          <cell r="C1328" t="str">
            <v>Blocstop 32 cwt</v>
          </cell>
          <cell r="D1328">
            <v>6</v>
          </cell>
          <cell r="E1328">
            <v>0</v>
          </cell>
        </row>
        <row r="1329">
          <cell r="A1329" t="str">
            <v>bbus204</v>
          </cell>
          <cell r="C1329" t="str">
            <v>Bosuns Chair</v>
          </cell>
          <cell r="D1329">
            <v>5</v>
          </cell>
          <cell r="E1329">
            <v>0</v>
          </cell>
        </row>
        <row r="1330">
          <cell r="A1330" t="str">
            <v>bbus205</v>
          </cell>
          <cell r="C1330" t="str">
            <v>Bottle Jacks</v>
          </cell>
          <cell r="D1330">
            <v>4</v>
          </cell>
          <cell r="E1330">
            <v>0</v>
          </cell>
        </row>
        <row r="1331">
          <cell r="A1331" t="str">
            <v>bbus206</v>
          </cell>
          <cell r="C1331" t="str">
            <v>Cable Drum Roller</v>
          </cell>
          <cell r="D1331">
            <v>10</v>
          </cell>
          <cell r="E1331">
            <v>0</v>
          </cell>
        </row>
        <row r="1332">
          <cell r="A1332" t="str">
            <v>bbus207</v>
          </cell>
          <cell r="C1332" t="str">
            <v>Cable Drum Stand</v>
          </cell>
          <cell r="D1332">
            <v>26</v>
          </cell>
          <cell r="E1332">
            <v>0</v>
          </cell>
        </row>
        <row r="1333">
          <cell r="A1333" t="str">
            <v>bbus208</v>
          </cell>
          <cell r="C1333" t="str">
            <v>Cable Drum Stand - 20T</v>
          </cell>
          <cell r="D1333">
            <v>70</v>
          </cell>
          <cell r="E1333">
            <v>0</v>
          </cell>
        </row>
        <row r="1334">
          <cell r="A1334" t="str">
            <v>bbus209</v>
          </cell>
          <cell r="C1334" t="str">
            <v>Cable Drum Stand 2T</v>
          </cell>
          <cell r="D1334">
            <v>26</v>
          </cell>
          <cell r="E1334">
            <v>0</v>
          </cell>
        </row>
        <row r="1335">
          <cell r="A1335" t="str">
            <v>bbus210</v>
          </cell>
          <cell r="C1335" t="str">
            <v>Cable Drum Stand 3T</v>
          </cell>
          <cell r="D1335">
            <v>26</v>
          </cell>
          <cell r="E1335">
            <v>0</v>
          </cell>
        </row>
        <row r="1336">
          <cell r="A1336" t="str">
            <v>bbus211</v>
          </cell>
          <cell r="C1336" t="str">
            <v>Cable Drum Stand 40T</v>
          </cell>
          <cell r="D1336">
            <v>50.65</v>
          </cell>
          <cell r="E1336">
            <v>0</v>
          </cell>
        </row>
        <row r="1337">
          <cell r="A1337" t="str">
            <v>bbus212</v>
          </cell>
          <cell r="C1337" t="str">
            <v>Cable Drum Stand 4T</v>
          </cell>
          <cell r="D1337">
            <v>26</v>
          </cell>
          <cell r="E1337">
            <v>0</v>
          </cell>
        </row>
        <row r="1338">
          <cell r="A1338" t="str">
            <v>bbus213</v>
          </cell>
          <cell r="C1338" t="str">
            <v>Cable Drum Stand 8T</v>
          </cell>
          <cell r="D1338">
            <v>26</v>
          </cell>
          <cell r="E1338">
            <v>0</v>
          </cell>
        </row>
        <row r="1339">
          <cell r="A1339" t="str">
            <v>bbus214</v>
          </cell>
          <cell r="C1339" t="str">
            <v>Cable Drum Stand Brakes</v>
          </cell>
          <cell r="D1339">
            <v>16</v>
          </cell>
          <cell r="E1339">
            <v>0</v>
          </cell>
        </row>
        <row r="1340">
          <cell r="A1340" t="str">
            <v>bbus215</v>
          </cell>
          <cell r="C1340" t="str">
            <v>Cable Jointing Stand</v>
          </cell>
          <cell r="D1340">
            <v>5</v>
          </cell>
          <cell r="E1340">
            <v>0</v>
          </cell>
        </row>
        <row r="1341">
          <cell r="A1341" t="str">
            <v>bbus216</v>
          </cell>
          <cell r="C1341" t="str">
            <v>Cable Jointing Trolley</v>
          </cell>
          <cell r="D1341">
            <v>40</v>
          </cell>
          <cell r="E1341">
            <v>0</v>
          </cell>
        </row>
        <row r="1342">
          <cell r="A1342" t="str">
            <v>bbus217</v>
          </cell>
          <cell r="C1342" t="str">
            <v>Cable Reel Lifter (Telehandlers/Grab Wagons)</v>
          </cell>
          <cell r="D1342">
            <v>20</v>
          </cell>
          <cell r="E1342">
            <v>0</v>
          </cell>
        </row>
        <row r="1343">
          <cell r="A1343" t="str">
            <v>bbus218</v>
          </cell>
          <cell r="C1343" t="str">
            <v>Chain Block Hand</v>
          </cell>
          <cell r="D1343">
            <v>17</v>
          </cell>
          <cell r="E1343">
            <v>0</v>
          </cell>
        </row>
        <row r="1344">
          <cell r="A1344" t="str">
            <v>bbus219</v>
          </cell>
          <cell r="C1344" t="str">
            <v>Chain Lifting 2 Leg 10mm Link</v>
          </cell>
          <cell r="D1344">
            <v>1.5</v>
          </cell>
          <cell r="E1344">
            <v>0</v>
          </cell>
        </row>
        <row r="1345">
          <cell r="A1345" t="str">
            <v>bbus220</v>
          </cell>
          <cell r="C1345" t="str">
            <v>Chain Lifting 2 Leg 13mm Link</v>
          </cell>
          <cell r="D1345">
            <v>1.5</v>
          </cell>
          <cell r="E1345">
            <v>0</v>
          </cell>
        </row>
        <row r="1346">
          <cell r="A1346" t="str">
            <v>bbus221</v>
          </cell>
          <cell r="C1346" t="str">
            <v>Chain Lifting 2 Leg 7mm Link</v>
          </cell>
          <cell r="D1346">
            <v>1.5</v>
          </cell>
          <cell r="E1346">
            <v>0</v>
          </cell>
        </row>
        <row r="1347">
          <cell r="A1347" t="str">
            <v>bbus222</v>
          </cell>
          <cell r="C1347" t="str">
            <v>Chain Lifting 4 Leg 10mm Link</v>
          </cell>
          <cell r="D1347">
            <v>1.5</v>
          </cell>
          <cell r="E1347">
            <v>0</v>
          </cell>
        </row>
        <row r="1348">
          <cell r="A1348" t="str">
            <v>bbus223</v>
          </cell>
          <cell r="C1348" t="str">
            <v>Chain Lifting 4 Leg 13mm Link</v>
          </cell>
          <cell r="D1348">
            <v>1.5</v>
          </cell>
          <cell r="E1348">
            <v>0</v>
          </cell>
        </row>
        <row r="1349">
          <cell r="A1349" t="str">
            <v>bbus224</v>
          </cell>
          <cell r="C1349" t="str">
            <v>Chain Lifting 4 Leg 7mm Link</v>
          </cell>
          <cell r="D1349">
            <v>1.5</v>
          </cell>
          <cell r="E1349">
            <v>0</v>
          </cell>
        </row>
        <row r="1350">
          <cell r="A1350" t="str">
            <v>bbus225</v>
          </cell>
          <cell r="C1350" t="str">
            <v>Chain Lifting Single 10mm Link</v>
          </cell>
          <cell r="D1350">
            <v>1.5</v>
          </cell>
          <cell r="E1350">
            <v>0</v>
          </cell>
        </row>
        <row r="1351">
          <cell r="A1351" t="str">
            <v>bbus226</v>
          </cell>
          <cell r="C1351" t="str">
            <v>Chain Lifting Single 13mm Link</v>
          </cell>
          <cell r="D1351">
            <v>1.5</v>
          </cell>
          <cell r="E1351">
            <v>0</v>
          </cell>
        </row>
        <row r="1352">
          <cell r="A1352" t="str">
            <v>bbus227</v>
          </cell>
          <cell r="C1352" t="str">
            <v>Chain Lifting Single 7mm Link</v>
          </cell>
          <cell r="D1352">
            <v>1.5</v>
          </cell>
          <cell r="E1352">
            <v>0</v>
          </cell>
        </row>
        <row r="1353">
          <cell r="A1353" t="str">
            <v>bbus228</v>
          </cell>
          <cell r="C1353" t="str">
            <v>Chain Sling c/w Barrel Hooks</v>
          </cell>
          <cell r="D1353">
            <v>0</v>
          </cell>
          <cell r="E1353">
            <v>0</v>
          </cell>
        </row>
        <row r="1354">
          <cell r="A1354" t="str">
            <v>bbus229</v>
          </cell>
          <cell r="C1354" t="str">
            <v>Combi Safe Loading System</v>
          </cell>
          <cell r="D1354">
            <v>190</v>
          </cell>
          <cell r="E1354">
            <v>0</v>
          </cell>
        </row>
        <row r="1355">
          <cell r="A1355" t="str">
            <v>bbus230</v>
          </cell>
          <cell r="C1355" t="str">
            <v>Crane Fork</v>
          </cell>
          <cell r="D1355">
            <v>10</v>
          </cell>
          <cell r="E1355">
            <v>0</v>
          </cell>
        </row>
        <row r="1356">
          <cell r="A1356" t="str">
            <v>bbus231</v>
          </cell>
          <cell r="C1356" t="str">
            <v>Crossarm Lifter - Double</v>
          </cell>
          <cell r="D1356">
            <v>5</v>
          </cell>
          <cell r="E1356">
            <v>0</v>
          </cell>
        </row>
        <row r="1357">
          <cell r="A1357" t="str">
            <v>bbus232</v>
          </cell>
          <cell r="C1357" t="str">
            <v>Crossarm Lifter - Single</v>
          </cell>
          <cell r="D1357">
            <v>5</v>
          </cell>
          <cell r="E1357">
            <v>0</v>
          </cell>
        </row>
        <row r="1358">
          <cell r="A1358" t="str">
            <v>bbus233</v>
          </cell>
          <cell r="C1358" t="str">
            <v>Drum Lifting Bridle</v>
          </cell>
          <cell r="D1358">
            <v>3.5</v>
          </cell>
          <cell r="E1358">
            <v>0</v>
          </cell>
        </row>
        <row r="1359">
          <cell r="A1359" t="str">
            <v>bbus234</v>
          </cell>
          <cell r="C1359" t="str">
            <v>Drumstand Tesmec Brake Unit</v>
          </cell>
          <cell r="D1359">
            <v>15.5</v>
          </cell>
          <cell r="E1359">
            <v>0</v>
          </cell>
        </row>
        <row r="1360">
          <cell r="A1360" t="str">
            <v>bbus235</v>
          </cell>
          <cell r="C1360" t="str">
            <v>Drumstand Tesmec Stands</v>
          </cell>
          <cell r="D1360">
            <v>27.5</v>
          </cell>
          <cell r="E1360">
            <v>0</v>
          </cell>
        </row>
        <row r="1361">
          <cell r="A1361" t="str">
            <v>bbus236</v>
          </cell>
          <cell r="C1361" t="str">
            <v>Drumstand White's Brake Unit</v>
          </cell>
          <cell r="D1361">
            <v>15.5</v>
          </cell>
          <cell r="E1361">
            <v>0</v>
          </cell>
        </row>
        <row r="1362">
          <cell r="A1362" t="str">
            <v>bbus237</v>
          </cell>
          <cell r="C1362" t="str">
            <v>Drumstand White's Stands</v>
          </cell>
          <cell r="D1362">
            <v>27.5</v>
          </cell>
          <cell r="E1362">
            <v>0</v>
          </cell>
        </row>
        <row r="1363">
          <cell r="A1363" t="str">
            <v>bbus238</v>
          </cell>
          <cell r="C1363" t="str">
            <v>Helicopter Cargo Skip</v>
          </cell>
          <cell r="D1363">
            <v>0</v>
          </cell>
          <cell r="E1363">
            <v>0</v>
          </cell>
        </row>
        <row r="1364">
          <cell r="A1364" t="str">
            <v>bbus239</v>
          </cell>
          <cell r="C1364" t="str">
            <v>Hydraulic Bottle Jacks 12T</v>
          </cell>
          <cell r="D1364">
            <v>3</v>
          </cell>
          <cell r="E1364">
            <v>0</v>
          </cell>
        </row>
        <row r="1365">
          <cell r="A1365" t="str">
            <v>bbus240</v>
          </cell>
          <cell r="C1365" t="str">
            <v>Hydraulic Bottle Jacks 20T</v>
          </cell>
          <cell r="D1365">
            <v>4</v>
          </cell>
          <cell r="E1365">
            <v>0</v>
          </cell>
        </row>
        <row r="1366">
          <cell r="A1366" t="str">
            <v>bbus241</v>
          </cell>
          <cell r="C1366" t="str">
            <v>Hydraulic Jack</v>
          </cell>
          <cell r="D1366">
            <v>25</v>
          </cell>
          <cell r="E1366">
            <v>0</v>
          </cell>
        </row>
        <row r="1367">
          <cell r="A1367" t="str">
            <v>bbus242</v>
          </cell>
          <cell r="C1367" t="str">
            <v>Hydraulic Jack - 102T</v>
          </cell>
          <cell r="D1367">
            <v>44</v>
          </cell>
          <cell r="E1367">
            <v>0</v>
          </cell>
        </row>
        <row r="1368">
          <cell r="A1368" t="str">
            <v>bbus243</v>
          </cell>
          <cell r="C1368" t="str">
            <v>Jib Attachment</v>
          </cell>
          <cell r="D1368">
            <v>10</v>
          </cell>
          <cell r="E1368">
            <v>0</v>
          </cell>
        </row>
        <row r="1369">
          <cell r="A1369" t="str">
            <v>bbus244</v>
          </cell>
          <cell r="C1369" t="str">
            <v>Kerb Lifter</v>
          </cell>
          <cell r="D1369">
            <v>5</v>
          </cell>
          <cell r="E1369">
            <v>0</v>
          </cell>
        </row>
        <row r="1370">
          <cell r="A1370" t="str">
            <v>bbus245</v>
          </cell>
          <cell r="C1370" t="str">
            <v>Lifting Beam 4.5 Ton</v>
          </cell>
          <cell r="D1370">
            <v>5</v>
          </cell>
          <cell r="E1370">
            <v>0</v>
          </cell>
        </row>
        <row r="1371">
          <cell r="A1371" t="str">
            <v>bbus246</v>
          </cell>
          <cell r="C1371" t="str">
            <v>Lifting Beam 6.5 Ton</v>
          </cell>
          <cell r="D1371">
            <v>5</v>
          </cell>
          <cell r="E1371">
            <v>0</v>
          </cell>
        </row>
        <row r="1372">
          <cell r="A1372" t="str">
            <v>bbus247</v>
          </cell>
          <cell r="C1372" t="str">
            <v>Lifting Beam SWL 5000KG</v>
          </cell>
          <cell r="D1372">
            <v>40</v>
          </cell>
          <cell r="E1372">
            <v>0</v>
          </cell>
        </row>
        <row r="1373">
          <cell r="A1373" t="str">
            <v>bbus248</v>
          </cell>
          <cell r="C1373" t="str">
            <v>Lifting Chain - 2 Leg c/w Barrel Lifter</v>
          </cell>
          <cell r="D1373">
            <v>3</v>
          </cell>
          <cell r="E1373">
            <v>0</v>
          </cell>
        </row>
        <row r="1374">
          <cell r="A1374" t="str">
            <v>bbus249</v>
          </cell>
          <cell r="C1374" t="str">
            <v>Lifting Chain 2 Leg 8mm 3.5T 5M c/w Safety Hooks &amp; Shortening Clutches</v>
          </cell>
          <cell r="D1374">
            <v>39</v>
          </cell>
          <cell r="E1374">
            <v>0</v>
          </cell>
        </row>
        <row r="1375">
          <cell r="A1375" t="str">
            <v>bbus250</v>
          </cell>
          <cell r="C1375" t="str">
            <v>Lifting Chain 4 Leg 10mm Link</v>
          </cell>
          <cell r="D1375">
            <v>3</v>
          </cell>
          <cell r="E1375">
            <v>0</v>
          </cell>
        </row>
        <row r="1376">
          <cell r="A1376" t="str">
            <v>bbus251</v>
          </cell>
          <cell r="C1376" t="str">
            <v>Lifting Chain 4 Leg 7mm Link</v>
          </cell>
          <cell r="D1376">
            <v>3</v>
          </cell>
          <cell r="E1376">
            <v>0</v>
          </cell>
        </row>
        <row r="1377">
          <cell r="A1377" t="str">
            <v>bbus252</v>
          </cell>
          <cell r="C1377" t="str">
            <v>Lifting Chains - 2-Leg</v>
          </cell>
          <cell r="D1377">
            <v>3</v>
          </cell>
          <cell r="E1377">
            <v>0</v>
          </cell>
        </row>
        <row r="1378">
          <cell r="A1378" t="str">
            <v>bbus253</v>
          </cell>
          <cell r="C1378" t="str">
            <v>Lifting Chains - 4-Leg</v>
          </cell>
          <cell r="D1378">
            <v>3</v>
          </cell>
          <cell r="E1378">
            <v>0</v>
          </cell>
        </row>
        <row r="1379">
          <cell r="A1379" t="str">
            <v>bbus254</v>
          </cell>
          <cell r="C1379" t="str">
            <v>Lifting Chains - Single-Leg</v>
          </cell>
          <cell r="D1379">
            <v>3</v>
          </cell>
          <cell r="E1379">
            <v>0</v>
          </cell>
        </row>
        <row r="1380">
          <cell r="A1380" t="str">
            <v>bbus255</v>
          </cell>
          <cell r="C1380" t="str">
            <v>Lifting Chains - Swivel Assembly</v>
          </cell>
          <cell r="D1380">
            <v>3</v>
          </cell>
          <cell r="E1380">
            <v>0</v>
          </cell>
        </row>
        <row r="1381">
          <cell r="A1381" t="str">
            <v>bbus256</v>
          </cell>
          <cell r="C1381" t="str">
            <v>Lifting Eye - DEHA</v>
          </cell>
          <cell r="D1381">
            <v>3</v>
          </cell>
          <cell r="E1381">
            <v>0</v>
          </cell>
        </row>
        <row r="1382">
          <cell r="A1382" t="str">
            <v>bbus257</v>
          </cell>
          <cell r="C1382" t="str">
            <v>Lifting Eye (Manhole Ring Lifting Lug)</v>
          </cell>
          <cell r="D1382">
            <v>1.5</v>
          </cell>
          <cell r="E1382">
            <v>0</v>
          </cell>
        </row>
        <row r="1383">
          <cell r="A1383" t="str">
            <v>bbus258</v>
          </cell>
          <cell r="C1383" t="str">
            <v>Lifting Frame</v>
          </cell>
          <cell r="D1383">
            <v>52</v>
          </cell>
          <cell r="E1383">
            <v>0</v>
          </cell>
        </row>
        <row r="1384">
          <cell r="A1384" t="str">
            <v>bbus259</v>
          </cell>
          <cell r="C1384" t="str">
            <v>Lifting Frame - Forklift</v>
          </cell>
          <cell r="D1384">
            <v>0</v>
          </cell>
          <cell r="E1384">
            <v>0</v>
          </cell>
        </row>
        <row r="1385">
          <cell r="A1385" t="str">
            <v>bbus260</v>
          </cell>
          <cell r="C1385" t="str">
            <v>Lifting Head Clutch 1.3T DEHA</v>
          </cell>
          <cell r="D1385">
            <v>2</v>
          </cell>
          <cell r="E1385">
            <v>0</v>
          </cell>
        </row>
        <row r="1386">
          <cell r="A1386" t="str">
            <v>bbus261</v>
          </cell>
          <cell r="C1386" t="str">
            <v>Lifting Head Clutch 10T DEHA</v>
          </cell>
          <cell r="D1386">
            <v>10</v>
          </cell>
          <cell r="E1386">
            <v>0</v>
          </cell>
        </row>
        <row r="1387">
          <cell r="A1387" t="str">
            <v>bbus262</v>
          </cell>
          <cell r="C1387" t="str">
            <v>Lifting Head Clutch 5T DEHA</v>
          </cell>
          <cell r="D1387">
            <v>3</v>
          </cell>
          <cell r="E1387">
            <v>0</v>
          </cell>
        </row>
        <row r="1388">
          <cell r="A1388" t="str">
            <v>bbus263</v>
          </cell>
          <cell r="C1388" t="str">
            <v>Lifting Hoist - 100kg</v>
          </cell>
          <cell r="D1388">
            <v>30</v>
          </cell>
          <cell r="E1388">
            <v>0</v>
          </cell>
        </row>
        <row r="1389">
          <cell r="A1389" t="str">
            <v>bbus264</v>
          </cell>
          <cell r="C1389" t="str">
            <v>Lifting Hoist - 150kg</v>
          </cell>
          <cell r="D1389">
            <v>30</v>
          </cell>
          <cell r="E1389">
            <v>0</v>
          </cell>
        </row>
        <row r="1390">
          <cell r="A1390" t="str">
            <v>bbus265</v>
          </cell>
          <cell r="C1390" t="str">
            <v>Lifting Shoe</v>
          </cell>
          <cell r="D1390">
            <v>30</v>
          </cell>
          <cell r="E1390">
            <v>0</v>
          </cell>
        </row>
        <row r="1391">
          <cell r="A1391" t="str">
            <v>bbus266</v>
          </cell>
          <cell r="C1391" t="str">
            <v>Lifting Swivel Hook With Safety Latch - 8 Tonne</v>
          </cell>
          <cell r="D1391">
            <v>0</v>
          </cell>
          <cell r="E1391">
            <v>0</v>
          </cell>
        </row>
        <row r="1392">
          <cell r="A1392" t="str">
            <v>bbus267</v>
          </cell>
          <cell r="C1392" t="str">
            <v>Lifting/Spreader Beam SWL 7500KG</v>
          </cell>
          <cell r="D1392">
            <v>40</v>
          </cell>
          <cell r="E1392">
            <v>0</v>
          </cell>
        </row>
        <row r="1393">
          <cell r="A1393" t="str">
            <v>bbus268</v>
          </cell>
          <cell r="C1393" t="str">
            <v>Live Cable Lifter</v>
          </cell>
          <cell r="D1393">
            <v>5</v>
          </cell>
          <cell r="E1393">
            <v>0</v>
          </cell>
        </row>
        <row r="1394">
          <cell r="A1394" t="str">
            <v>bbus269</v>
          </cell>
          <cell r="C1394" t="str">
            <v>Load Cell 5T c/w Remote Display</v>
          </cell>
          <cell r="D1394">
            <v>25</v>
          </cell>
          <cell r="E1394">
            <v>0</v>
          </cell>
        </row>
        <row r="1395">
          <cell r="A1395" t="str">
            <v>bbus270</v>
          </cell>
          <cell r="C1395" t="str">
            <v>Man Riding Basket</v>
          </cell>
          <cell r="D1395">
            <v>80</v>
          </cell>
          <cell r="E1395">
            <v>0</v>
          </cell>
        </row>
        <row r="1396">
          <cell r="A1396" t="str">
            <v>bbus271</v>
          </cell>
          <cell r="C1396" t="str">
            <v>Man Riding Basket Screened</v>
          </cell>
          <cell r="D1396">
            <v>80</v>
          </cell>
          <cell r="E1396">
            <v>0</v>
          </cell>
        </row>
        <row r="1397">
          <cell r="A1397" t="str">
            <v>bbus272</v>
          </cell>
          <cell r="C1397" t="str">
            <v>Man Riding Davit Arm (27M)</v>
          </cell>
          <cell r="D1397">
            <v>150</v>
          </cell>
          <cell r="E1397">
            <v>0</v>
          </cell>
        </row>
        <row r="1398">
          <cell r="A1398" t="str">
            <v>bbus273</v>
          </cell>
          <cell r="C1398" t="str">
            <v>Manhole Lifter - Manual</v>
          </cell>
          <cell r="D1398">
            <v>6</v>
          </cell>
          <cell r="E1398">
            <v>0</v>
          </cell>
        </row>
        <row r="1399">
          <cell r="A1399" t="str">
            <v>bbus274</v>
          </cell>
          <cell r="C1399" t="str">
            <v>Oil Drum Lifter</v>
          </cell>
          <cell r="D1399">
            <v>10</v>
          </cell>
          <cell r="E1399">
            <v>0</v>
          </cell>
        </row>
        <row r="1400">
          <cell r="A1400" t="str">
            <v>bbus275</v>
          </cell>
          <cell r="C1400" t="str">
            <v>Pallet Truck</v>
          </cell>
          <cell r="D1400">
            <v>5</v>
          </cell>
          <cell r="E1400">
            <v>0</v>
          </cell>
        </row>
        <row r="1401">
          <cell r="A1401" t="str">
            <v>bbus276</v>
          </cell>
          <cell r="C1401" t="str">
            <v>Pallet Truck Highlift</v>
          </cell>
          <cell r="D1401">
            <v>0</v>
          </cell>
          <cell r="E1401">
            <v>0</v>
          </cell>
        </row>
        <row r="1402">
          <cell r="A1402" t="str">
            <v>bbus277</v>
          </cell>
          <cell r="C1402" t="str">
            <v>Pipe Hook</v>
          </cell>
          <cell r="D1402">
            <v>9</v>
          </cell>
          <cell r="E1402">
            <v>0</v>
          </cell>
        </row>
        <row r="1403">
          <cell r="A1403" t="str">
            <v>bbus278</v>
          </cell>
          <cell r="C1403" t="str">
            <v>Plate Lifter</v>
          </cell>
          <cell r="D1403">
            <v>3</v>
          </cell>
          <cell r="E1403">
            <v>0</v>
          </cell>
        </row>
        <row r="1404">
          <cell r="A1404" t="str">
            <v>bbus279</v>
          </cell>
          <cell r="C1404" t="str">
            <v>Pullift 1 1/2 Ton</v>
          </cell>
          <cell r="D1404">
            <v>3</v>
          </cell>
          <cell r="E1404">
            <v>0</v>
          </cell>
        </row>
        <row r="1405">
          <cell r="A1405" t="str">
            <v>bbus280</v>
          </cell>
          <cell r="C1405" t="str">
            <v>Pullift 1 Ton</v>
          </cell>
          <cell r="D1405">
            <v>3</v>
          </cell>
          <cell r="E1405">
            <v>0</v>
          </cell>
        </row>
        <row r="1406">
          <cell r="A1406" t="str">
            <v>bbus281</v>
          </cell>
          <cell r="C1406" t="str">
            <v>Pullift 1/2 Ton</v>
          </cell>
          <cell r="D1406">
            <v>5</v>
          </cell>
          <cell r="E1406">
            <v>0</v>
          </cell>
        </row>
        <row r="1407">
          <cell r="A1407" t="str">
            <v>bbus282</v>
          </cell>
          <cell r="C1407" t="str">
            <v>Pullift 1/4 Ton</v>
          </cell>
          <cell r="D1407">
            <v>3</v>
          </cell>
          <cell r="E1407">
            <v>0</v>
          </cell>
        </row>
        <row r="1408">
          <cell r="A1408" t="str">
            <v>bbus283</v>
          </cell>
          <cell r="C1408" t="str">
            <v>Pullift 15 cwt</v>
          </cell>
          <cell r="D1408">
            <v>4.5</v>
          </cell>
          <cell r="E1408">
            <v>0</v>
          </cell>
        </row>
        <row r="1409">
          <cell r="A1409" t="str">
            <v>bbus284</v>
          </cell>
          <cell r="C1409" t="str">
            <v>Pullift 2 1/2 Ton</v>
          </cell>
          <cell r="D1409">
            <v>5</v>
          </cell>
          <cell r="E1409">
            <v>0</v>
          </cell>
        </row>
        <row r="1410">
          <cell r="A1410" t="str">
            <v>bbus285</v>
          </cell>
          <cell r="C1410" t="str">
            <v>Pullift 250KG</v>
          </cell>
          <cell r="D1410">
            <v>5</v>
          </cell>
          <cell r="E1410">
            <v>0</v>
          </cell>
        </row>
        <row r="1411">
          <cell r="A1411" t="str">
            <v>bbus286</v>
          </cell>
          <cell r="C1411" t="str">
            <v>Pullift 3 Ton</v>
          </cell>
          <cell r="D1411">
            <v>7</v>
          </cell>
          <cell r="E1411">
            <v>0</v>
          </cell>
        </row>
        <row r="1412">
          <cell r="A1412" t="str">
            <v>bbus287</v>
          </cell>
          <cell r="C1412" t="str">
            <v>Pullift 3/4 Ton</v>
          </cell>
          <cell r="D1412">
            <v>3</v>
          </cell>
          <cell r="E1412">
            <v>0</v>
          </cell>
        </row>
        <row r="1413">
          <cell r="A1413" t="str">
            <v>bbus288</v>
          </cell>
          <cell r="C1413" t="str">
            <v>Pullift 30 cwt</v>
          </cell>
          <cell r="D1413">
            <v>5.5</v>
          </cell>
          <cell r="E1413">
            <v>0</v>
          </cell>
        </row>
        <row r="1414">
          <cell r="A1414" t="str">
            <v>bbus289</v>
          </cell>
          <cell r="C1414" t="str">
            <v>Pullift 4 1/2 Ton</v>
          </cell>
          <cell r="D1414">
            <v>9</v>
          </cell>
          <cell r="E1414">
            <v>0</v>
          </cell>
        </row>
        <row r="1415">
          <cell r="A1415" t="str">
            <v>bbus290</v>
          </cell>
          <cell r="C1415" t="str">
            <v>Pullift 4 Ton</v>
          </cell>
          <cell r="D1415">
            <v>7</v>
          </cell>
          <cell r="E1415">
            <v>0</v>
          </cell>
        </row>
        <row r="1416">
          <cell r="A1416" t="str">
            <v>bbus291</v>
          </cell>
          <cell r="C1416" t="str">
            <v>Pullift 4½ Ton</v>
          </cell>
          <cell r="D1416">
            <v>9</v>
          </cell>
          <cell r="E1416">
            <v>0</v>
          </cell>
        </row>
        <row r="1417">
          <cell r="A1417" t="str">
            <v>bbus292</v>
          </cell>
          <cell r="C1417" t="str">
            <v>Pullift 6 Ton</v>
          </cell>
          <cell r="D1417">
            <v>11</v>
          </cell>
          <cell r="E1417">
            <v>0</v>
          </cell>
        </row>
        <row r="1418">
          <cell r="A1418" t="str">
            <v>bbus293</v>
          </cell>
          <cell r="C1418" t="str">
            <v>Roller Sling</v>
          </cell>
          <cell r="D1418">
            <v>75</v>
          </cell>
          <cell r="E1418">
            <v>0</v>
          </cell>
        </row>
        <row r="1419">
          <cell r="A1419" t="str">
            <v>bbus294</v>
          </cell>
          <cell r="C1419" t="str">
            <v>Rope Block 0.35 Ton</v>
          </cell>
          <cell r="D1419">
            <v>2</v>
          </cell>
          <cell r="E1419">
            <v>0</v>
          </cell>
        </row>
        <row r="1420">
          <cell r="A1420" t="str">
            <v>bbus295</v>
          </cell>
          <cell r="C1420" t="str">
            <v>Rope Block 1 1/2 Ton</v>
          </cell>
          <cell r="D1420">
            <v>2</v>
          </cell>
          <cell r="E1420">
            <v>0</v>
          </cell>
        </row>
        <row r="1421">
          <cell r="A1421" t="str">
            <v>bbus296</v>
          </cell>
          <cell r="C1421" t="str">
            <v>Rope Block 12t</v>
          </cell>
          <cell r="D1421">
            <v>3.5</v>
          </cell>
          <cell r="E1421">
            <v>0</v>
          </cell>
        </row>
        <row r="1422">
          <cell r="A1422" t="str">
            <v>bbus297</v>
          </cell>
          <cell r="C1422" t="str">
            <v>Rope Block 22t</v>
          </cell>
          <cell r="D1422">
            <v>5</v>
          </cell>
          <cell r="E1422">
            <v>0</v>
          </cell>
        </row>
        <row r="1423">
          <cell r="A1423" t="str">
            <v>bbus298</v>
          </cell>
          <cell r="C1423" t="str">
            <v>Rope Block 2t</v>
          </cell>
          <cell r="D1423">
            <v>2</v>
          </cell>
          <cell r="E1423">
            <v>0</v>
          </cell>
        </row>
        <row r="1424">
          <cell r="A1424" t="str">
            <v>bbus299</v>
          </cell>
          <cell r="C1424" t="str">
            <v>Rope Block 3.2t</v>
          </cell>
          <cell r="D1424">
            <v>4</v>
          </cell>
          <cell r="E1424">
            <v>0</v>
          </cell>
        </row>
        <row r="1425">
          <cell r="A1425" t="str">
            <v>bbus300</v>
          </cell>
          <cell r="C1425" t="str">
            <v>Rope Block 4 Ton</v>
          </cell>
          <cell r="D1425">
            <v>2.5</v>
          </cell>
          <cell r="E1425">
            <v>0</v>
          </cell>
        </row>
        <row r="1426">
          <cell r="A1426" t="str">
            <v>bbus301</v>
          </cell>
          <cell r="C1426" t="str">
            <v>Rope Block 5.8T</v>
          </cell>
          <cell r="D1426">
            <v>3</v>
          </cell>
          <cell r="E1426">
            <v>0</v>
          </cell>
        </row>
        <row r="1427">
          <cell r="A1427" t="str">
            <v>bbus302</v>
          </cell>
          <cell r="C1427" t="str">
            <v>Rope Block 8 Ton</v>
          </cell>
          <cell r="D1427">
            <v>3.5</v>
          </cell>
          <cell r="E1427">
            <v>0</v>
          </cell>
        </row>
        <row r="1428">
          <cell r="A1428" t="str">
            <v>bbus303</v>
          </cell>
          <cell r="C1428" t="str">
            <v>Rope Snatch Block</v>
          </cell>
          <cell r="D1428">
            <v>2.5</v>
          </cell>
          <cell r="E1428">
            <v>0</v>
          </cell>
        </row>
        <row r="1429">
          <cell r="A1429" t="str">
            <v>bbus304</v>
          </cell>
          <cell r="C1429" t="str">
            <v>Rope Snatch Block - 500KG</v>
          </cell>
          <cell r="D1429">
            <v>2.5</v>
          </cell>
          <cell r="E1429">
            <v>0</v>
          </cell>
        </row>
        <row r="1430">
          <cell r="A1430" t="str">
            <v>bbus305</v>
          </cell>
          <cell r="C1430" t="str">
            <v>Rope Snatch Block 0.35T</v>
          </cell>
          <cell r="D1430">
            <v>2.5</v>
          </cell>
          <cell r="E1430">
            <v>0</v>
          </cell>
        </row>
        <row r="1431">
          <cell r="A1431" t="str">
            <v>bbus306</v>
          </cell>
          <cell r="C1431" t="str">
            <v>Rope Snatch Block 1500KG</v>
          </cell>
          <cell r="D1431">
            <v>2.5</v>
          </cell>
          <cell r="E1431">
            <v>0</v>
          </cell>
        </row>
        <row r="1432">
          <cell r="A1432" t="str">
            <v>bbus307</v>
          </cell>
          <cell r="C1432" t="str">
            <v>Rope Snatch Block 5 CWT</v>
          </cell>
          <cell r="D1432">
            <v>2.5</v>
          </cell>
          <cell r="E1432">
            <v>0</v>
          </cell>
        </row>
        <row r="1433">
          <cell r="A1433" t="str">
            <v>bbus308</v>
          </cell>
          <cell r="C1433" t="str">
            <v>Rope Snatch Block 7 CWT</v>
          </cell>
          <cell r="D1433">
            <v>2.5</v>
          </cell>
          <cell r="E1433">
            <v>0</v>
          </cell>
        </row>
        <row r="1434">
          <cell r="A1434" t="str">
            <v>bbus309</v>
          </cell>
          <cell r="C1434" t="str">
            <v>Sala Block Integra</v>
          </cell>
          <cell r="D1434">
            <v>7.5</v>
          </cell>
          <cell r="E1434">
            <v>0</v>
          </cell>
        </row>
        <row r="1435">
          <cell r="A1435" t="str">
            <v>bbus310</v>
          </cell>
          <cell r="C1435" t="str">
            <v>Sala Block SB57</v>
          </cell>
          <cell r="D1435">
            <v>7.5</v>
          </cell>
          <cell r="E1435">
            <v>0</v>
          </cell>
        </row>
        <row r="1436">
          <cell r="A1436" t="str">
            <v>bbus311</v>
          </cell>
          <cell r="C1436" t="str">
            <v>Screw Jack Stand</v>
          </cell>
          <cell r="D1436">
            <v>9</v>
          </cell>
          <cell r="E1436">
            <v>0</v>
          </cell>
        </row>
        <row r="1437">
          <cell r="A1437" t="str">
            <v>bbus312</v>
          </cell>
          <cell r="C1437" t="str">
            <v>Segment Lifting Frame for 3.05, 3.66, 4.0M Macrete Segments</v>
          </cell>
          <cell r="D1437">
            <v>80</v>
          </cell>
          <cell r="E1437">
            <v>0</v>
          </cell>
        </row>
        <row r="1438">
          <cell r="A1438" t="str">
            <v>bbus313</v>
          </cell>
          <cell r="C1438" t="str">
            <v>Single Action Scissor Lift</v>
          </cell>
          <cell r="D1438">
            <v>10</v>
          </cell>
          <cell r="E1438">
            <v>0</v>
          </cell>
        </row>
        <row r="1439">
          <cell r="A1439" t="str">
            <v>bbus314</v>
          </cell>
          <cell r="C1439" t="str">
            <v>Single Leg Chain Sling 1.2M Long X 7Mm C/W Safety Hook And Clutch</v>
          </cell>
          <cell r="D1439">
            <v>3</v>
          </cell>
          <cell r="E1439">
            <v>0</v>
          </cell>
        </row>
        <row r="1440">
          <cell r="A1440" t="str">
            <v>bbus315</v>
          </cell>
          <cell r="C1440" t="str">
            <v>Sling Lift</v>
          </cell>
          <cell r="D1440">
            <v>26</v>
          </cell>
          <cell r="E1440">
            <v>0</v>
          </cell>
        </row>
        <row r="1441">
          <cell r="A1441" t="str">
            <v>bbus316</v>
          </cell>
          <cell r="C1441" t="str">
            <v>Snatch Block 1 Ton</v>
          </cell>
          <cell r="D1441">
            <v>2.5</v>
          </cell>
          <cell r="E1441">
            <v>0</v>
          </cell>
        </row>
        <row r="1442">
          <cell r="A1442" t="str">
            <v>bbus317</v>
          </cell>
          <cell r="C1442" t="str">
            <v>Snatch Block 1½ Ton</v>
          </cell>
          <cell r="D1442">
            <v>2.5</v>
          </cell>
          <cell r="E1442">
            <v>0</v>
          </cell>
        </row>
        <row r="1443">
          <cell r="A1443" t="str">
            <v>bbus318</v>
          </cell>
          <cell r="C1443" t="str">
            <v>Snatch Block 2½ Ton</v>
          </cell>
          <cell r="D1443">
            <v>3.5</v>
          </cell>
          <cell r="E1443">
            <v>0</v>
          </cell>
        </row>
        <row r="1444">
          <cell r="A1444" t="str">
            <v>bbus319</v>
          </cell>
          <cell r="C1444" t="str">
            <v>Snatch Block 7 cwt</v>
          </cell>
          <cell r="D1444">
            <v>2</v>
          </cell>
          <cell r="E1444">
            <v>0</v>
          </cell>
        </row>
        <row r="1445">
          <cell r="A1445" t="str">
            <v>bbus320</v>
          </cell>
          <cell r="C1445" t="str">
            <v>Stopblock 400kg</v>
          </cell>
          <cell r="D1445">
            <v>2</v>
          </cell>
          <cell r="E1445">
            <v>0</v>
          </cell>
        </row>
        <row r="1446">
          <cell r="A1446" t="str">
            <v>bbus321</v>
          </cell>
          <cell r="C1446" t="str">
            <v>Stopblock 800kg</v>
          </cell>
          <cell r="D1446">
            <v>4</v>
          </cell>
          <cell r="E1446">
            <v>0</v>
          </cell>
        </row>
        <row r="1447">
          <cell r="A1447" t="str">
            <v>bbus322</v>
          </cell>
          <cell r="C1447" t="str">
            <v>Swivel Hook 4T</v>
          </cell>
          <cell r="D1447">
            <v>3</v>
          </cell>
          <cell r="E1447">
            <v>0</v>
          </cell>
        </row>
        <row r="1448">
          <cell r="A1448" t="str">
            <v>bbus323</v>
          </cell>
          <cell r="C1448" t="str">
            <v>Swivel Hook 5.3T</v>
          </cell>
          <cell r="D1448">
            <v>3</v>
          </cell>
          <cell r="E1448">
            <v>0</v>
          </cell>
        </row>
        <row r="1449">
          <cell r="A1449" t="str">
            <v>bbus324</v>
          </cell>
          <cell r="C1449" t="str">
            <v>Swivel Hook 6.7T</v>
          </cell>
          <cell r="D1449">
            <v>3</v>
          </cell>
          <cell r="E1449">
            <v>0</v>
          </cell>
        </row>
        <row r="1450">
          <cell r="A1450" t="str">
            <v>bbus325</v>
          </cell>
          <cell r="C1450" t="str">
            <v>Swivel Hook 8T</v>
          </cell>
          <cell r="D1450">
            <v>4</v>
          </cell>
          <cell r="E1450">
            <v>0</v>
          </cell>
        </row>
        <row r="1451">
          <cell r="A1451" t="str">
            <v>bbus326</v>
          </cell>
          <cell r="C1451" t="str">
            <v>Tirfor 15 cwt</v>
          </cell>
          <cell r="D1451">
            <v>13</v>
          </cell>
          <cell r="E1451">
            <v>0</v>
          </cell>
        </row>
        <row r="1452">
          <cell r="A1452" t="str">
            <v>bbus327</v>
          </cell>
          <cell r="C1452" t="str">
            <v>Tirfor 1600kg</v>
          </cell>
          <cell r="D1452">
            <v>10</v>
          </cell>
          <cell r="E1452">
            <v>0</v>
          </cell>
        </row>
        <row r="1453">
          <cell r="A1453" t="str">
            <v>bbus328</v>
          </cell>
          <cell r="C1453" t="str">
            <v>Tirfor 3.2T</v>
          </cell>
          <cell r="D1453">
            <v>15</v>
          </cell>
          <cell r="E1453">
            <v>0</v>
          </cell>
        </row>
        <row r="1454">
          <cell r="A1454" t="str">
            <v>bbus329</v>
          </cell>
          <cell r="C1454" t="str">
            <v>Tirfor 3000 KG</v>
          </cell>
          <cell r="D1454">
            <v>15</v>
          </cell>
          <cell r="E1454">
            <v>0</v>
          </cell>
        </row>
        <row r="1455">
          <cell r="A1455" t="str">
            <v>bbus330</v>
          </cell>
          <cell r="C1455" t="str">
            <v>Tirfor 32 cwt</v>
          </cell>
          <cell r="D1455">
            <v>11</v>
          </cell>
          <cell r="E1455">
            <v>0</v>
          </cell>
        </row>
        <row r="1456">
          <cell r="A1456" t="str">
            <v>bbus331</v>
          </cell>
          <cell r="C1456" t="str">
            <v>Tirfor 3200kg</v>
          </cell>
          <cell r="D1456">
            <v>15</v>
          </cell>
          <cell r="E1456">
            <v>0</v>
          </cell>
        </row>
        <row r="1457">
          <cell r="A1457" t="str">
            <v>bbus332</v>
          </cell>
          <cell r="C1457" t="str">
            <v>Tirfor 400kg</v>
          </cell>
          <cell r="D1457">
            <v>10</v>
          </cell>
          <cell r="E1457">
            <v>0</v>
          </cell>
        </row>
        <row r="1458">
          <cell r="A1458" t="str">
            <v>bbus333</v>
          </cell>
          <cell r="C1458" t="str">
            <v>Tirfor 5000kg</v>
          </cell>
          <cell r="D1458">
            <v>10</v>
          </cell>
          <cell r="E1458">
            <v>0</v>
          </cell>
        </row>
        <row r="1459">
          <cell r="A1459" t="str">
            <v>bbus334</v>
          </cell>
          <cell r="C1459" t="str">
            <v>Tirfor 800kg</v>
          </cell>
          <cell r="D1459">
            <v>10</v>
          </cell>
          <cell r="E1459">
            <v>0</v>
          </cell>
        </row>
        <row r="1460">
          <cell r="A1460" t="str">
            <v>bbus335</v>
          </cell>
          <cell r="C1460" t="str">
            <v>TIRFOR WINCH</v>
          </cell>
          <cell r="D1460">
            <v>25</v>
          </cell>
          <cell r="E1460">
            <v>0</v>
          </cell>
        </row>
        <row r="1461">
          <cell r="A1461" t="str">
            <v>bbus336</v>
          </cell>
          <cell r="C1461" t="str">
            <v>Transformer Gin Lifter</v>
          </cell>
          <cell r="D1461">
            <v>5</v>
          </cell>
          <cell r="E1461">
            <v>0</v>
          </cell>
        </row>
        <row r="1462">
          <cell r="A1462" t="str">
            <v>bbus337</v>
          </cell>
          <cell r="C1462" t="str">
            <v>Turfor Winch</v>
          </cell>
          <cell r="D1462">
            <v>18</v>
          </cell>
          <cell r="E1462">
            <v>0</v>
          </cell>
        </row>
        <row r="1463">
          <cell r="A1463" t="str">
            <v>bbus338</v>
          </cell>
          <cell r="C1463" t="str">
            <v>Turnbuckle 10 Ton</v>
          </cell>
          <cell r="D1463">
            <v>8</v>
          </cell>
          <cell r="E1463">
            <v>0</v>
          </cell>
        </row>
        <row r="1464">
          <cell r="A1464" t="str">
            <v>bbus339</v>
          </cell>
          <cell r="C1464" t="str">
            <v>Turnbuckle 11.5 Ton</v>
          </cell>
          <cell r="D1464">
            <v>8</v>
          </cell>
          <cell r="E1464">
            <v>0</v>
          </cell>
        </row>
        <row r="1465">
          <cell r="A1465" t="str">
            <v>bbus340</v>
          </cell>
          <cell r="C1465" t="str">
            <v>Turnbuckle 15 Ton</v>
          </cell>
          <cell r="D1465">
            <v>8</v>
          </cell>
          <cell r="E1465">
            <v>0</v>
          </cell>
        </row>
        <row r="1466">
          <cell r="A1466" t="str">
            <v>bbus341</v>
          </cell>
          <cell r="C1466" t="str">
            <v>Turnbuckle 2.75 Ton</v>
          </cell>
          <cell r="D1466">
            <v>3</v>
          </cell>
          <cell r="E1466">
            <v>0</v>
          </cell>
        </row>
        <row r="1467">
          <cell r="A1467" t="str">
            <v>bbus342</v>
          </cell>
          <cell r="C1467" t="str">
            <v>Turnbuckle 3 Ton</v>
          </cell>
          <cell r="D1467">
            <v>3</v>
          </cell>
          <cell r="E1467">
            <v>0</v>
          </cell>
        </row>
        <row r="1468">
          <cell r="A1468" t="str">
            <v>bbus343</v>
          </cell>
          <cell r="C1468" t="str">
            <v>Turnbuckle 3.6T</v>
          </cell>
          <cell r="D1468">
            <v>3.5</v>
          </cell>
          <cell r="E1468">
            <v>0</v>
          </cell>
        </row>
        <row r="1469">
          <cell r="A1469" t="str">
            <v>bbus344</v>
          </cell>
          <cell r="C1469" t="str">
            <v>Turnbuckle 4 Ton</v>
          </cell>
          <cell r="D1469">
            <v>3</v>
          </cell>
          <cell r="E1469">
            <v>0</v>
          </cell>
        </row>
        <row r="1470">
          <cell r="A1470" t="str">
            <v>bbus345</v>
          </cell>
          <cell r="C1470" t="str">
            <v>Turnbuckle 4.25T</v>
          </cell>
          <cell r="D1470">
            <v>3.5</v>
          </cell>
          <cell r="E1470">
            <v>0</v>
          </cell>
        </row>
        <row r="1471">
          <cell r="A1471" t="str">
            <v>bbus346</v>
          </cell>
          <cell r="C1471" t="str">
            <v>Turnbuckle 5 Ton</v>
          </cell>
          <cell r="D1471">
            <v>4</v>
          </cell>
          <cell r="E1471">
            <v>0</v>
          </cell>
        </row>
        <row r="1472">
          <cell r="A1472" t="str">
            <v>bbus347</v>
          </cell>
          <cell r="C1472" t="str">
            <v>Turnbuckle 5.5T</v>
          </cell>
          <cell r="D1472">
            <v>4</v>
          </cell>
          <cell r="E1472">
            <v>0</v>
          </cell>
        </row>
        <row r="1473">
          <cell r="A1473" t="str">
            <v>bbus348</v>
          </cell>
          <cell r="C1473" t="str">
            <v>Turnbuckle 5.5T</v>
          </cell>
          <cell r="D1473">
            <v>4</v>
          </cell>
          <cell r="E1473">
            <v>0</v>
          </cell>
        </row>
        <row r="1474">
          <cell r="A1474" t="str">
            <v>bbus349</v>
          </cell>
          <cell r="C1474" t="str">
            <v>Turnbuckle 6 Ton</v>
          </cell>
          <cell r="D1474">
            <v>4</v>
          </cell>
          <cell r="E1474">
            <v>0</v>
          </cell>
        </row>
        <row r="1475">
          <cell r="A1475" t="str">
            <v>bbus350</v>
          </cell>
          <cell r="C1475" t="str">
            <v>Turnbuckle 7T</v>
          </cell>
          <cell r="D1475">
            <v>6</v>
          </cell>
          <cell r="E1475">
            <v>0</v>
          </cell>
        </row>
        <row r="1476">
          <cell r="A1476" t="str">
            <v>bbus351</v>
          </cell>
          <cell r="C1476" t="str">
            <v>Wheel Rope Pulley 2</v>
          </cell>
          <cell r="D1476">
            <v>5</v>
          </cell>
          <cell r="E1476">
            <v>0</v>
          </cell>
        </row>
        <row r="1477">
          <cell r="A1477" t="str">
            <v>bbus352</v>
          </cell>
          <cell r="C1477" t="str">
            <v>Wheel Rope Pulley 3</v>
          </cell>
          <cell r="D1477">
            <v>5</v>
          </cell>
          <cell r="E1477">
            <v>0</v>
          </cell>
        </row>
        <row r="1478">
          <cell r="A1478" t="str">
            <v>bbus353</v>
          </cell>
          <cell r="C1478" t="str">
            <v>Yale 250kg Pull Lift</v>
          </cell>
          <cell r="D1478">
            <v>5</v>
          </cell>
          <cell r="E1478">
            <v>0</v>
          </cell>
        </row>
        <row r="1479">
          <cell r="A1479" t="str">
            <v>bbus354</v>
          </cell>
          <cell r="C1479" t="str">
            <v>Yale 500kg Pullift</v>
          </cell>
          <cell r="D1479">
            <v>5</v>
          </cell>
          <cell r="E1479">
            <v>0</v>
          </cell>
        </row>
        <row r="1480">
          <cell r="A1480" t="str">
            <v>bbus355</v>
          </cell>
          <cell r="C1480" t="str">
            <v>Yoke Plate All</v>
          </cell>
          <cell r="D1480">
            <v>2.5</v>
          </cell>
          <cell r="E1480">
            <v>0</v>
          </cell>
        </row>
        <row r="1481">
          <cell r="A1481" t="str">
            <v>bbus356</v>
          </cell>
          <cell r="C1481" t="str">
            <v>Air Ferret</v>
          </cell>
          <cell r="D1481">
            <v>10</v>
          </cell>
          <cell r="E1481">
            <v>0</v>
          </cell>
        </row>
        <row r="1482">
          <cell r="A1482" t="str">
            <v>bbus357</v>
          </cell>
          <cell r="C1482" t="str">
            <v>Air Scouring Unit</v>
          </cell>
          <cell r="D1482">
            <v>61</v>
          </cell>
          <cell r="E1482">
            <v>0</v>
          </cell>
        </row>
        <row r="1483">
          <cell r="A1483" t="str">
            <v>bbus358</v>
          </cell>
          <cell r="C1483" t="str">
            <v>Air Winch (Inc Lining Rig)</v>
          </cell>
          <cell r="D1483">
            <v>48</v>
          </cell>
          <cell r="E1483">
            <v>0</v>
          </cell>
        </row>
        <row r="1484">
          <cell r="A1484" t="str">
            <v>bbus359</v>
          </cell>
          <cell r="C1484" t="str">
            <v>Camera Cutter</v>
          </cell>
          <cell r="D1484">
            <v>10</v>
          </cell>
          <cell r="E1484">
            <v>0</v>
          </cell>
        </row>
        <row r="1485">
          <cell r="A1485" t="str">
            <v>bbus360</v>
          </cell>
          <cell r="C1485" t="str">
            <v>CCTV - Live Gas Main Inspection System</v>
          </cell>
          <cell r="D1485">
            <v>200</v>
          </cell>
          <cell r="E1485">
            <v>0</v>
          </cell>
        </row>
        <row r="1486">
          <cell r="A1486" t="str">
            <v>bbus361</v>
          </cell>
          <cell r="C1486" t="str">
            <v>CCTV Unit - 1km System</v>
          </cell>
          <cell r="D1486">
            <v>1150</v>
          </cell>
          <cell r="E1486">
            <v>0</v>
          </cell>
        </row>
        <row r="1487">
          <cell r="A1487" t="str">
            <v>bbus362</v>
          </cell>
          <cell r="C1487" t="str">
            <v>Cctv Unit - Flexi Rod System</v>
          </cell>
          <cell r="D1487">
            <v>214</v>
          </cell>
          <cell r="E1487">
            <v>0</v>
          </cell>
        </row>
        <row r="1488">
          <cell r="A1488" t="str">
            <v>bbus363</v>
          </cell>
          <cell r="C1488" t="str">
            <v>Cctv Unit - I Cam</v>
          </cell>
          <cell r="D1488">
            <v>200</v>
          </cell>
          <cell r="E1488">
            <v>0</v>
          </cell>
        </row>
        <row r="1489">
          <cell r="A1489" t="str">
            <v>bbus364</v>
          </cell>
          <cell r="C1489" t="str">
            <v>Cctv Unit - Intrinsically Safe Push Rod System</v>
          </cell>
          <cell r="D1489">
            <v>214</v>
          </cell>
          <cell r="E1489">
            <v>0</v>
          </cell>
        </row>
        <row r="1490">
          <cell r="A1490" t="str">
            <v>bbus365</v>
          </cell>
          <cell r="C1490" t="str">
            <v>Cctv Unit - Mini Mainline System</v>
          </cell>
          <cell r="D1490">
            <v>315</v>
          </cell>
          <cell r="E1490">
            <v>0</v>
          </cell>
        </row>
        <row r="1491">
          <cell r="A1491" t="str">
            <v>bbus366</v>
          </cell>
          <cell r="C1491" t="str">
            <v>Cctv Unit - Mini Mainline Upto Mainline System</v>
          </cell>
          <cell r="D1491">
            <v>359</v>
          </cell>
          <cell r="E1491">
            <v>0</v>
          </cell>
        </row>
        <row r="1492">
          <cell r="A1492" t="str">
            <v>bbus367</v>
          </cell>
          <cell r="C1492" t="str">
            <v>Cctv Unit - Pan &amp; Tilt Mainline C/W Wincan</v>
          </cell>
          <cell r="D1492">
            <v>477</v>
          </cell>
          <cell r="E1492">
            <v>0</v>
          </cell>
        </row>
        <row r="1493">
          <cell r="A1493" t="str">
            <v>bbus368</v>
          </cell>
          <cell r="C1493" t="str">
            <v>Cctv Unit - Supervision</v>
          </cell>
          <cell r="D1493">
            <v>635</v>
          </cell>
          <cell r="E1493">
            <v>0</v>
          </cell>
        </row>
        <row r="1494">
          <cell r="A1494" t="str">
            <v>bbus369</v>
          </cell>
          <cell r="C1494" t="str">
            <v>Cctv Unit - Upgrade To Mainline System</v>
          </cell>
          <cell r="D1494">
            <v>171</v>
          </cell>
          <cell r="E1494">
            <v>0</v>
          </cell>
        </row>
        <row r="1495">
          <cell r="A1495" t="str">
            <v>bbus370</v>
          </cell>
          <cell r="C1495" t="str">
            <v>Compressor 260Cfm</v>
          </cell>
          <cell r="D1495">
            <v>147</v>
          </cell>
          <cell r="E1495">
            <v>113.27358</v>
          </cell>
        </row>
        <row r="1496">
          <cell r="A1496" t="str">
            <v>bbus371</v>
          </cell>
          <cell r="C1496" t="str">
            <v>Compressor 400Cfm</v>
          </cell>
          <cell r="D1496">
            <v>211</v>
          </cell>
          <cell r="E1496">
            <v>236.22010999999998</v>
          </cell>
        </row>
        <row r="1497">
          <cell r="A1497" t="str">
            <v>bbus372</v>
          </cell>
          <cell r="C1497" t="str">
            <v>Ferret Winch</v>
          </cell>
          <cell r="D1497">
            <v>15</v>
          </cell>
          <cell r="E1497">
            <v>0</v>
          </cell>
        </row>
        <row r="1498">
          <cell r="A1498" t="str">
            <v>bbus373</v>
          </cell>
          <cell r="C1498" t="str">
            <v>Generator 13.5Kva</v>
          </cell>
          <cell r="D1498">
            <v>98</v>
          </cell>
          <cell r="E1498">
            <v>40.026000000000003</v>
          </cell>
        </row>
        <row r="1499">
          <cell r="A1499" t="str">
            <v>bbus374</v>
          </cell>
          <cell r="C1499" t="str">
            <v>Generator 15Kva</v>
          </cell>
          <cell r="D1499">
            <v>114</v>
          </cell>
          <cell r="E1499">
            <v>66.710000000000008</v>
          </cell>
        </row>
        <row r="1500">
          <cell r="A1500" t="str">
            <v>bbus375</v>
          </cell>
          <cell r="C1500" t="str">
            <v>Generator 20Kva</v>
          </cell>
          <cell r="D1500">
            <v>105</v>
          </cell>
          <cell r="E1500">
            <v>242.15730000000002</v>
          </cell>
        </row>
        <row r="1501">
          <cell r="A1501" t="str">
            <v>bbus376</v>
          </cell>
          <cell r="C1501" t="str">
            <v>Generator 21Kva - Road Tow</v>
          </cell>
          <cell r="D1501">
            <v>105</v>
          </cell>
          <cell r="E1501">
            <v>95.395300000000006</v>
          </cell>
        </row>
        <row r="1502">
          <cell r="A1502" t="str">
            <v>bbus377</v>
          </cell>
          <cell r="C1502" t="str">
            <v>Generator 40Kva</v>
          </cell>
          <cell r="D1502">
            <v>153</v>
          </cell>
          <cell r="E1502">
            <v>233.48500000000001</v>
          </cell>
        </row>
        <row r="1503">
          <cell r="A1503" t="str">
            <v>bbus378</v>
          </cell>
          <cell r="C1503" t="str">
            <v>Lining Rig - Epoxy</v>
          </cell>
          <cell r="D1503">
            <v>840</v>
          </cell>
          <cell r="E1503">
            <v>0</v>
          </cell>
        </row>
        <row r="1504">
          <cell r="A1504" t="str">
            <v>bbus379</v>
          </cell>
          <cell r="C1504" t="str">
            <v>Lining Rig - Pu</v>
          </cell>
          <cell r="D1504">
            <v>1051</v>
          </cell>
          <cell r="E1504">
            <v>0</v>
          </cell>
        </row>
        <row r="1505">
          <cell r="A1505" t="str">
            <v>bbus380</v>
          </cell>
          <cell r="C1505" t="str">
            <v>Lining Rig - Pu Hb</v>
          </cell>
          <cell r="D1505">
            <v>1460</v>
          </cell>
          <cell r="E1505">
            <v>0</v>
          </cell>
        </row>
        <row r="1506">
          <cell r="A1506" t="str">
            <v>bbus381</v>
          </cell>
          <cell r="C1506" t="str">
            <v>Lining Rig - Wagon Mounted</v>
          </cell>
          <cell r="D1506">
            <v>1180</v>
          </cell>
          <cell r="E1506">
            <v>0</v>
          </cell>
        </row>
        <row r="1507">
          <cell r="A1507" t="str">
            <v>bbus382</v>
          </cell>
          <cell r="C1507" t="str">
            <v>Lining Rig Feeder Trailer</v>
          </cell>
          <cell r="D1507">
            <v>105</v>
          </cell>
          <cell r="E1507">
            <v>0</v>
          </cell>
        </row>
        <row r="1508">
          <cell r="A1508" t="str">
            <v>bbus383</v>
          </cell>
          <cell r="C1508" t="str">
            <v>Plant Trailer - Layflat Hose Carrier</v>
          </cell>
          <cell r="D1508">
            <v>175</v>
          </cell>
          <cell r="E1508">
            <v>0</v>
          </cell>
        </row>
        <row r="1509">
          <cell r="A1509" t="str">
            <v>bbus384</v>
          </cell>
          <cell r="C1509" t="str">
            <v>Powerstop Unit 3" - 5"</v>
          </cell>
          <cell r="D1509">
            <v>600</v>
          </cell>
          <cell r="E1509">
            <v>0</v>
          </cell>
        </row>
        <row r="1510">
          <cell r="A1510" t="str">
            <v>bbus385</v>
          </cell>
          <cell r="C1510" t="str">
            <v>Rackfeed Borer</v>
          </cell>
          <cell r="D1510">
            <v>214</v>
          </cell>
          <cell r="E1510">
            <v>0</v>
          </cell>
        </row>
        <row r="1511">
          <cell r="A1511" t="str">
            <v>bbus386</v>
          </cell>
          <cell r="C1511" t="str">
            <v>Remote Operated Vehicle C/W Cctv Camera</v>
          </cell>
          <cell r="D1511">
            <v>500</v>
          </cell>
          <cell r="E1511">
            <v>0</v>
          </cell>
        </row>
        <row r="1512">
          <cell r="A1512" t="str">
            <v>bbus387</v>
          </cell>
          <cell r="C1512" t="str">
            <v>Sediment Tank</v>
          </cell>
          <cell r="D1512">
            <v>33</v>
          </cell>
          <cell r="E1512">
            <v>0</v>
          </cell>
        </row>
        <row r="1513">
          <cell r="A1513" t="str">
            <v>bbus388</v>
          </cell>
          <cell r="C1513" t="str">
            <v>Tracked Lining Rig Carrier</v>
          </cell>
          <cell r="D1513">
            <v>300</v>
          </cell>
          <cell r="E1513">
            <v>0</v>
          </cell>
        </row>
        <row r="1514">
          <cell r="A1514" t="str">
            <v>bbus389</v>
          </cell>
          <cell r="C1514" t="str">
            <v>Whirlwind Servac</v>
          </cell>
          <cell r="D1514">
            <v>50</v>
          </cell>
          <cell r="E1514">
            <v>0</v>
          </cell>
        </row>
        <row r="1515">
          <cell r="A1515" t="str">
            <v>pla0440</v>
          </cell>
          <cell r="C1515" t="str">
            <v>0.5T SKID STEER LOADER</v>
          </cell>
          <cell r="D1515">
            <v>216.66133687499999</v>
          </cell>
          <cell r="E1515">
            <v>33.936</v>
          </cell>
        </row>
        <row r="1516">
          <cell r="A1516" t="str">
            <v>pla0441</v>
          </cell>
          <cell r="C1516" t="str">
            <v xml:space="preserve">SKID STEER LOADER 0.75T </v>
          </cell>
          <cell r="D1516">
            <v>479.67599356875002</v>
          </cell>
          <cell r="E1516">
            <v>33.936</v>
          </cell>
        </row>
        <row r="1517">
          <cell r="A1517" t="str">
            <v>pla0442</v>
          </cell>
          <cell r="C1517" t="str">
            <v xml:space="preserve">TRACKED SKID STEER 1.0T </v>
          </cell>
          <cell r="D1517">
            <v>463.46518535625006</v>
          </cell>
          <cell r="E1517">
            <v>33.936</v>
          </cell>
        </row>
        <row r="1518">
          <cell r="A1518" t="str">
            <v>pla0443</v>
          </cell>
          <cell r="C1518" t="str">
            <v>1T SKID STEER LOADER</v>
          </cell>
          <cell r="D1518">
            <v>229.59998572500001</v>
          </cell>
          <cell r="E1518">
            <v>33.936</v>
          </cell>
        </row>
        <row r="1519">
          <cell r="A1519" t="str">
            <v>pla0444</v>
          </cell>
          <cell r="C1519" t="str">
            <v>1.6T SKID STEER LOADER</v>
          </cell>
          <cell r="D1519">
            <v>266.05334041999998</v>
          </cell>
          <cell r="E1519">
            <v>45.247999999999998</v>
          </cell>
        </row>
        <row r="1520">
          <cell r="A1520" t="str">
            <v>pla0445</v>
          </cell>
          <cell r="C1520" t="str">
            <v>2.4T SKID STEER LOADER</v>
          </cell>
          <cell r="D1520">
            <v>260.90907468750004</v>
          </cell>
          <cell r="E1520">
            <v>45.247999999999998</v>
          </cell>
        </row>
        <row r="1521">
          <cell r="A1521" t="str">
            <v>pla0446</v>
          </cell>
          <cell r="C1521" t="str">
            <v xml:space="preserve">SKID STEER LOADER 2.0T </v>
          </cell>
          <cell r="D1521">
            <v>223.78166249999998</v>
          </cell>
          <cell r="E1521">
            <v>56.56</v>
          </cell>
        </row>
        <row r="1522">
          <cell r="A1522" t="str">
            <v>pla0447</v>
          </cell>
          <cell r="C1522" t="str">
            <v xml:space="preserve">SKID STEER LOADER 2.5T </v>
          </cell>
          <cell r="D1522">
            <v>228.867609375</v>
          </cell>
          <cell r="E1522">
            <v>56.56</v>
          </cell>
        </row>
        <row r="1523">
          <cell r="A1523" t="str">
            <v>pla0448</v>
          </cell>
          <cell r="C1523" t="str">
            <v xml:space="preserve">SKID STEER LOADER 3.0T </v>
          </cell>
          <cell r="D1523">
            <v>244.12545</v>
          </cell>
          <cell r="E1523">
            <v>56.56</v>
          </cell>
        </row>
        <row r="1524">
          <cell r="A1524" t="str">
            <v>pla0449</v>
          </cell>
          <cell r="C1524" t="str">
            <v xml:space="preserve">SKID STEER LOADER 3.5T </v>
          </cell>
          <cell r="D1524">
            <v>284.81302499999998</v>
          </cell>
          <cell r="E1524">
            <v>56.56</v>
          </cell>
        </row>
        <row r="1525">
          <cell r="A1525" t="str">
            <v>pla0451</v>
          </cell>
          <cell r="C1525" t="str">
            <v>MUCK FORK &amp; GRAPPLE</v>
          </cell>
          <cell r="D1525">
            <v>43.614324506250007</v>
          </cell>
          <cell r="E1525">
            <v>0</v>
          </cell>
        </row>
        <row r="1526">
          <cell r="A1526" t="str">
            <v>pla0452</v>
          </cell>
          <cell r="C1526" t="str">
            <v xml:space="preserve">PALLET FORKS </v>
          </cell>
          <cell r="D1526">
            <v>40.486725</v>
          </cell>
          <cell r="E1526">
            <v>0</v>
          </cell>
        </row>
        <row r="1527">
          <cell r="A1527" t="str">
            <v>pla0453</v>
          </cell>
          <cell r="C1527" t="str">
            <v>BRUSH ATTACHMENT</v>
          </cell>
          <cell r="D1527">
            <v>40.486725</v>
          </cell>
          <cell r="E1527">
            <v>0</v>
          </cell>
        </row>
        <row r="1528">
          <cell r="A1528" t="str">
            <v>pla0454</v>
          </cell>
          <cell r="C1528" t="str">
            <v>AUGER ATTACHMENT</v>
          </cell>
          <cell r="D1528">
            <v>85.022122499999995</v>
          </cell>
          <cell r="E1528">
            <v>0</v>
          </cell>
        </row>
        <row r="1529">
          <cell r="A1529" t="str">
            <v>pla0455</v>
          </cell>
          <cell r="C1529" t="str">
            <v>PLANER ATTACHMENT</v>
          </cell>
          <cell r="D1529">
            <v>156.74435583750002</v>
          </cell>
          <cell r="E1529">
            <v>0</v>
          </cell>
        </row>
        <row r="1530">
          <cell r="A1530" t="str">
            <v>pla0456</v>
          </cell>
          <cell r="C1530" t="str">
            <v>TRACTAIRE / AIRMASTER</v>
          </cell>
          <cell r="D1530">
            <v>212.28763499999999</v>
          </cell>
          <cell r="E1530">
            <v>0</v>
          </cell>
        </row>
        <row r="1531">
          <cell r="A1531" t="str">
            <v>bbus892</v>
          </cell>
          <cell r="C1531" t="str">
            <v>Load Angel</v>
          </cell>
          <cell r="D1531">
            <v>55</v>
          </cell>
          <cell r="E1531">
            <v>0</v>
          </cell>
        </row>
        <row r="1532">
          <cell r="A1532" t="str">
            <v>pla1411</v>
          </cell>
          <cell r="C1532" t="str">
            <v>ARGOCAT C/W TRAILER</v>
          </cell>
          <cell r="D1532">
            <v>388.7</v>
          </cell>
          <cell r="E1532">
            <v>67.872</v>
          </cell>
        </row>
        <row r="1533">
          <cell r="A1533" t="str">
            <v>pla0829</v>
          </cell>
          <cell r="C1533" t="str">
            <v>TWO WAY RADIOS pair</v>
          </cell>
          <cell r="D1533">
            <v>15.072440625</v>
          </cell>
          <cell r="E1533">
            <v>0</v>
          </cell>
        </row>
        <row r="1534">
          <cell r="A1534" t="str">
            <v>pla0830</v>
          </cell>
          <cell r="C1534" t="str">
            <v>MUCK SKIP 250 LITRE</v>
          </cell>
          <cell r="D1534">
            <v>14.52461259375</v>
          </cell>
          <cell r="E1534">
            <v>0</v>
          </cell>
        </row>
        <row r="1535">
          <cell r="A1535" t="str">
            <v>pla0831</v>
          </cell>
          <cell r="C1535" t="str">
            <v>MUCK SKIP 500 LITRE</v>
          </cell>
          <cell r="D1535">
            <v>17.247344850000001</v>
          </cell>
          <cell r="E1535">
            <v>0</v>
          </cell>
        </row>
        <row r="1536">
          <cell r="A1536" t="str">
            <v>pla0832</v>
          </cell>
          <cell r="C1536" t="str">
            <v>MORTAR TRAY 250 LITRE</v>
          </cell>
          <cell r="D1536">
            <v>9.0791480812500005</v>
          </cell>
          <cell r="E1536">
            <v>0</v>
          </cell>
        </row>
        <row r="1537">
          <cell r="A1537" t="str">
            <v>pla0833</v>
          </cell>
          <cell r="C1537" t="str">
            <v>BOAT SKIP 1000 LITRE</v>
          </cell>
          <cell r="D1537">
            <v>33.593860068749997</v>
          </cell>
          <cell r="E1537">
            <v>0</v>
          </cell>
        </row>
        <row r="1538">
          <cell r="A1538" t="str">
            <v>pla0834</v>
          </cell>
          <cell r="C1538" t="str">
            <v>BOAT SKIP 2000 LITRE</v>
          </cell>
          <cell r="D1538">
            <v>47.662997006250002</v>
          </cell>
          <cell r="E1538">
            <v>0</v>
          </cell>
        </row>
        <row r="1539">
          <cell r="A1539" t="str">
            <v>pla0835</v>
          </cell>
          <cell r="C1539" t="str">
            <v>MORTAR TUB -PLASTIC</v>
          </cell>
          <cell r="D1539">
            <v>6.8118914812500009</v>
          </cell>
          <cell r="E1539">
            <v>0</v>
          </cell>
        </row>
        <row r="1540">
          <cell r="A1540" t="str">
            <v>pla0836</v>
          </cell>
          <cell r="C1540" t="str">
            <v>STRONGBOY LINTEL</v>
          </cell>
          <cell r="D1540">
            <v>3.3862749937499999</v>
          </cell>
          <cell r="E1540">
            <v>0</v>
          </cell>
        </row>
        <row r="1541">
          <cell r="A1541" t="str">
            <v>pla0837</v>
          </cell>
          <cell r="C1541" t="str">
            <v>TILE CUTTER MANUAL</v>
          </cell>
          <cell r="D1541">
            <v>3.0647295937500001</v>
          </cell>
          <cell r="E1541">
            <v>0</v>
          </cell>
        </row>
        <row r="1542">
          <cell r="A1542" t="str">
            <v>pla0838</v>
          </cell>
          <cell r="C1542" t="str">
            <v>SASH CRAMP</v>
          </cell>
          <cell r="D1542">
            <v>1.97951386875</v>
          </cell>
          <cell r="E1542">
            <v>0</v>
          </cell>
        </row>
        <row r="1543">
          <cell r="A1543" t="str">
            <v>pla0839</v>
          </cell>
          <cell r="C1543" t="str">
            <v>G-CLAMP</v>
          </cell>
          <cell r="D1543">
            <v>1.97951386875</v>
          </cell>
          <cell r="E1543">
            <v>0</v>
          </cell>
        </row>
        <row r="1544">
          <cell r="A1544" t="str">
            <v>pla0840</v>
          </cell>
          <cell r="C1544" t="str">
            <v>FLOOR BOARD CRAMP</v>
          </cell>
          <cell r="D1544">
            <v>3.4365164624999998</v>
          </cell>
          <cell r="E1544">
            <v>0</v>
          </cell>
        </row>
        <row r="1545">
          <cell r="A1545" t="str">
            <v>pla0841</v>
          </cell>
          <cell r="C1545" t="str">
            <v>VALVE RESEATING SET</v>
          </cell>
          <cell r="D1545">
            <v>6.76250169375</v>
          </cell>
          <cell r="E1545">
            <v>0</v>
          </cell>
        </row>
        <row r="1546">
          <cell r="A1546" t="str">
            <v>pla0842</v>
          </cell>
          <cell r="C1546" t="str">
            <v>BALL JOINT SEPARATOR</v>
          </cell>
          <cell r="D1546">
            <v>9.9176659312500011</v>
          </cell>
          <cell r="E1546">
            <v>0</v>
          </cell>
        </row>
        <row r="1547">
          <cell r="A1547" t="str">
            <v>pla0843</v>
          </cell>
          <cell r="C1547" t="str">
            <v>HUB PULLER</v>
          </cell>
          <cell r="D1547">
            <v>8.3400838124999996</v>
          </cell>
          <cell r="E1547">
            <v>0</v>
          </cell>
        </row>
        <row r="1548">
          <cell r="A1548" t="str">
            <v>pla0844</v>
          </cell>
          <cell r="C1548" t="str">
            <v>PISTON RING COMPRESSOR</v>
          </cell>
          <cell r="D1548">
            <v>5.6370927937499999</v>
          </cell>
          <cell r="E1548">
            <v>0</v>
          </cell>
        </row>
        <row r="1549">
          <cell r="A1549" t="str">
            <v>pla0845</v>
          </cell>
          <cell r="C1549" t="str">
            <v>VALVE SPRING COMPRESSOR</v>
          </cell>
          <cell r="D1549">
            <v>6.76250169375</v>
          </cell>
          <cell r="E1549">
            <v>0</v>
          </cell>
        </row>
        <row r="1550">
          <cell r="A1550" t="str">
            <v>pla0846</v>
          </cell>
          <cell r="C1550" t="str">
            <v>CABLE STRIPPER</v>
          </cell>
          <cell r="D1550">
            <v>4.0293657937500003</v>
          </cell>
          <cell r="E1550">
            <v>0</v>
          </cell>
        </row>
        <row r="1551">
          <cell r="A1551" t="str">
            <v>pla0847</v>
          </cell>
          <cell r="C1551" t="str">
            <v>BATTERY CHARGER</v>
          </cell>
          <cell r="D1551">
            <v>5.4059820375000003</v>
          </cell>
          <cell r="E1551">
            <v>0</v>
          </cell>
        </row>
        <row r="1552">
          <cell r="A1552" t="str">
            <v>pla0848</v>
          </cell>
          <cell r="C1552" t="str">
            <v>AXLE STAND 1.5 TONNE</v>
          </cell>
          <cell r="D1552">
            <v>2.0297553375000001</v>
          </cell>
          <cell r="E1552">
            <v>0</v>
          </cell>
        </row>
        <row r="1553">
          <cell r="A1553" t="str">
            <v>pla0849</v>
          </cell>
          <cell r="C1553" t="str">
            <v>COMPRESSION TESTER</v>
          </cell>
          <cell r="D1553">
            <v>8.2295525812499992</v>
          </cell>
          <cell r="E1553">
            <v>0</v>
          </cell>
        </row>
        <row r="1554">
          <cell r="A1554" t="str">
            <v>pla0850</v>
          </cell>
          <cell r="C1554" t="str">
            <v>POP RIVET GUN</v>
          </cell>
          <cell r="D1554">
            <v>4.5116838937499999</v>
          </cell>
          <cell r="E1554">
            <v>0</v>
          </cell>
        </row>
        <row r="1555">
          <cell r="A1555" t="str">
            <v>pla0851</v>
          </cell>
          <cell r="C1555" t="str">
            <v>DRIP TRAY</v>
          </cell>
          <cell r="D1555">
            <v>3.3762266999999997</v>
          </cell>
          <cell r="E1555">
            <v>0</v>
          </cell>
        </row>
        <row r="1556">
          <cell r="A1556" t="str">
            <v>pla0852</v>
          </cell>
          <cell r="C1556" t="str">
            <v>BANDING MACHINE</v>
          </cell>
          <cell r="D1556">
            <v>11.475151462500001</v>
          </cell>
          <cell r="E1556">
            <v>0</v>
          </cell>
        </row>
        <row r="1557">
          <cell r="A1557" t="str">
            <v>pla0853</v>
          </cell>
          <cell r="C1557" t="str">
            <v>LOCK &amp; CHAIN</v>
          </cell>
          <cell r="D1557">
            <v>6.1395074812500008</v>
          </cell>
          <cell r="E1557">
            <v>0</v>
          </cell>
        </row>
        <row r="1558">
          <cell r="A1558" t="str">
            <v>pla0854</v>
          </cell>
          <cell r="C1558" t="str">
            <v>WHEEL CLAMP</v>
          </cell>
          <cell r="D1558">
            <v>11.26413729375</v>
          </cell>
          <cell r="E1558">
            <v>0</v>
          </cell>
        </row>
        <row r="1559">
          <cell r="A1559" t="str">
            <v>pla0855</v>
          </cell>
          <cell r="C1559" t="str">
            <v>HITCH / EYE LOCK</v>
          </cell>
          <cell r="D1559">
            <v>5.667237675</v>
          </cell>
          <cell r="E1559">
            <v>0</v>
          </cell>
        </row>
        <row r="1560">
          <cell r="A1560" t="str">
            <v>pla0856</v>
          </cell>
          <cell r="C1560" t="str">
            <v>MULTI LOCK</v>
          </cell>
          <cell r="D1560">
            <v>4.7226980625000001</v>
          </cell>
          <cell r="E1560">
            <v>0</v>
          </cell>
        </row>
        <row r="1561">
          <cell r="A1561" t="str">
            <v>pla0857</v>
          </cell>
          <cell r="C1561" t="str">
            <v>ORIBITAL WHEEL SANDER</v>
          </cell>
          <cell r="D1561">
            <v>7.0338056250000003</v>
          </cell>
          <cell r="E1561">
            <v>0</v>
          </cell>
        </row>
        <row r="1562">
          <cell r="A1562" t="str">
            <v>pla1407</v>
          </cell>
          <cell r="C1562" t="str">
            <v>DRIP TRAY EXTRA LARGE 12' x 6' X 4"</v>
          </cell>
          <cell r="D1562">
            <v>3.1174778250000004</v>
          </cell>
          <cell r="E1562">
            <v>0</v>
          </cell>
        </row>
        <row r="1563">
          <cell r="A1563" t="str">
            <v>pla1408</v>
          </cell>
          <cell r="C1563" t="str">
            <v>DRIP TRAY LARGE 8' x 4' x 4"</v>
          </cell>
          <cell r="D1563">
            <v>2.07494465625</v>
          </cell>
          <cell r="E1563">
            <v>0</v>
          </cell>
        </row>
        <row r="1564">
          <cell r="A1564" t="str">
            <v>bbus022</v>
          </cell>
          <cell r="C1564" t="str">
            <v>Assembly / Erection</v>
          </cell>
          <cell r="D1564">
            <v>1649.8615966249999</v>
          </cell>
          <cell r="E1564">
            <v>294.50953000000004</v>
          </cell>
        </row>
        <row r="1565">
          <cell r="A1565" t="str">
            <v>bbus023</v>
          </cell>
          <cell r="C1565" t="str">
            <v>Dismantling</v>
          </cell>
          <cell r="D1565">
            <v>1245.7152393875001</v>
          </cell>
          <cell r="E1565">
            <v>225.79823000000002</v>
          </cell>
        </row>
        <row r="1566">
          <cell r="A1566" t="str">
            <v>pla1153</v>
          </cell>
          <cell r="C1566" t="str">
            <v>20' MOBILE PERSONNEL LIFT</v>
          </cell>
          <cell r="D1566">
            <v>165.5843553</v>
          </cell>
          <cell r="E1566">
            <v>0</v>
          </cell>
        </row>
        <row r="1567">
          <cell r="A1567" t="str">
            <v>pla1154</v>
          </cell>
          <cell r="C1567" t="str">
            <v>20' STATIC PERSONNEL LIFT</v>
          </cell>
          <cell r="D1567">
            <v>120.73859240625001</v>
          </cell>
          <cell r="E1567">
            <v>0</v>
          </cell>
        </row>
        <row r="1568">
          <cell r="A1568" t="str">
            <v>pla1155</v>
          </cell>
          <cell r="C1568" t="str">
            <v>30' STATIC PERSONNEL LIFT</v>
          </cell>
          <cell r="D1568">
            <v>155.23533309375</v>
          </cell>
          <cell r="E1568">
            <v>0</v>
          </cell>
        </row>
        <row r="1569">
          <cell r="A1569" t="str">
            <v>bbus390</v>
          </cell>
          <cell r="C1569" t="str">
            <v>Air Filter System</v>
          </cell>
          <cell r="D1569">
            <v>16</v>
          </cell>
          <cell r="E1569">
            <v>0</v>
          </cell>
        </row>
        <row r="1570">
          <cell r="A1570" t="str">
            <v>bbus391</v>
          </cell>
          <cell r="C1570" t="str">
            <v>Ammeter   (Clip On)</v>
          </cell>
          <cell r="D1570">
            <v>2</v>
          </cell>
          <cell r="E1570">
            <v>0</v>
          </cell>
        </row>
        <row r="1571">
          <cell r="A1571" t="str">
            <v>bbus392</v>
          </cell>
          <cell r="C1571" t="str">
            <v>Anemometer</v>
          </cell>
          <cell r="D1571">
            <v>4</v>
          </cell>
          <cell r="E1571">
            <v>0</v>
          </cell>
        </row>
        <row r="1572">
          <cell r="A1572" t="str">
            <v>bbus393</v>
          </cell>
          <cell r="C1572" t="str">
            <v>Aquamax KF Moisture Meter</v>
          </cell>
          <cell r="D1572">
            <v>40</v>
          </cell>
          <cell r="E1572">
            <v>0</v>
          </cell>
        </row>
        <row r="1573">
          <cell r="A1573" t="str">
            <v>bbus394</v>
          </cell>
          <cell r="C1573" t="str">
            <v>Attenuator Mk2</v>
          </cell>
          <cell r="D1573">
            <v>1</v>
          </cell>
          <cell r="E1573">
            <v>0</v>
          </cell>
        </row>
        <row r="1574">
          <cell r="A1574" t="str">
            <v>bbus395</v>
          </cell>
          <cell r="C1574" t="str">
            <v>Cable Fault Locator</v>
          </cell>
          <cell r="D1574">
            <v>45</v>
          </cell>
          <cell r="E1574">
            <v>0</v>
          </cell>
        </row>
        <row r="1575">
          <cell r="A1575" t="str">
            <v>bbus396</v>
          </cell>
          <cell r="C1575" t="str">
            <v>Cable Identifier</v>
          </cell>
          <cell r="D1575">
            <v>45</v>
          </cell>
          <cell r="E1575">
            <v>0</v>
          </cell>
        </row>
        <row r="1576">
          <cell r="A1576" t="str">
            <v>bbus397</v>
          </cell>
          <cell r="C1576" t="str">
            <v>Cable Pressure Monitoring Device</v>
          </cell>
          <cell r="D1576">
            <v>50</v>
          </cell>
          <cell r="E1576">
            <v>0</v>
          </cell>
        </row>
        <row r="1577">
          <cell r="A1577" t="str">
            <v>bbus398</v>
          </cell>
          <cell r="C1577" t="str">
            <v>Cat Locator</v>
          </cell>
          <cell r="D1577">
            <v>10</v>
          </cell>
          <cell r="E1577">
            <v>0</v>
          </cell>
        </row>
        <row r="1578">
          <cell r="A1578" t="str">
            <v>bbus399</v>
          </cell>
          <cell r="C1578" t="str">
            <v>Cat Locator - Ezicat</v>
          </cell>
          <cell r="D1578">
            <v>10</v>
          </cell>
          <cell r="E1578">
            <v>0</v>
          </cell>
        </row>
        <row r="1579">
          <cell r="A1579" t="str">
            <v>bbus400</v>
          </cell>
          <cell r="C1579" t="str">
            <v>Cat Locator - Mkiii+</v>
          </cell>
          <cell r="D1579">
            <v>10</v>
          </cell>
          <cell r="E1579">
            <v>0</v>
          </cell>
        </row>
        <row r="1580">
          <cell r="A1580" t="str">
            <v>bbus401</v>
          </cell>
          <cell r="C1580" t="str">
            <v>Cat Locator 3v</v>
          </cell>
          <cell r="D1580">
            <v>15</v>
          </cell>
          <cell r="E1580">
            <v>0</v>
          </cell>
        </row>
        <row r="1581">
          <cell r="A1581" t="str">
            <v>bbus402</v>
          </cell>
          <cell r="C1581" t="str">
            <v>Cat Locator Domestic Type</v>
          </cell>
          <cell r="D1581">
            <v>2.5</v>
          </cell>
          <cell r="E1581">
            <v>0</v>
          </cell>
        </row>
        <row r="1582">
          <cell r="A1582" t="str">
            <v>bbus403</v>
          </cell>
          <cell r="C1582" t="str">
            <v>Cat Locator Mkii+</v>
          </cell>
          <cell r="D1582">
            <v>10</v>
          </cell>
          <cell r="E1582">
            <v>0</v>
          </cell>
        </row>
        <row r="1583">
          <cell r="A1583" t="str">
            <v>bbus404</v>
          </cell>
          <cell r="C1583" t="str">
            <v>Cat Locator Rd2000+</v>
          </cell>
          <cell r="D1583">
            <v>15</v>
          </cell>
          <cell r="E1583">
            <v>0</v>
          </cell>
        </row>
        <row r="1584">
          <cell r="A1584" t="str">
            <v>bbus405</v>
          </cell>
          <cell r="C1584" t="str">
            <v>Cat Locator Rd300</v>
          </cell>
          <cell r="D1584">
            <v>21</v>
          </cell>
          <cell r="E1584">
            <v>0</v>
          </cell>
        </row>
        <row r="1585">
          <cell r="A1585" t="str">
            <v>bbus406</v>
          </cell>
          <cell r="C1585" t="str">
            <v>Cat Locator Rd400</v>
          </cell>
          <cell r="D1585">
            <v>37</v>
          </cell>
          <cell r="E1585">
            <v>0</v>
          </cell>
        </row>
        <row r="1586">
          <cell r="A1586" t="str">
            <v>bbus407</v>
          </cell>
          <cell r="C1586" t="str">
            <v>Cat Locator RD4000</v>
          </cell>
          <cell r="D1586">
            <v>37</v>
          </cell>
          <cell r="E1586">
            <v>0</v>
          </cell>
        </row>
        <row r="1587">
          <cell r="A1587" t="str">
            <v>bbus408</v>
          </cell>
          <cell r="C1587" t="str">
            <v>CAT LOCATOR RD500</v>
          </cell>
          <cell r="D1587">
            <v>15</v>
          </cell>
          <cell r="E1587">
            <v>0</v>
          </cell>
        </row>
        <row r="1588">
          <cell r="A1588" t="str">
            <v>bbus409</v>
          </cell>
          <cell r="C1588" t="str">
            <v>Cat Locator RD8000 PXL</v>
          </cell>
          <cell r="D1588">
            <v>51</v>
          </cell>
          <cell r="E1588">
            <v>0</v>
          </cell>
        </row>
        <row r="1589">
          <cell r="A1589" t="str">
            <v>bbus410</v>
          </cell>
          <cell r="C1589" t="str">
            <v>Clegg Hammer</v>
          </cell>
          <cell r="D1589">
            <v>15</v>
          </cell>
          <cell r="E1589">
            <v>0</v>
          </cell>
        </row>
        <row r="1590">
          <cell r="A1590" t="str">
            <v>bbus411</v>
          </cell>
          <cell r="C1590" t="str">
            <v>Clegg Hammer MK2</v>
          </cell>
          <cell r="D1590">
            <v>15</v>
          </cell>
          <cell r="E1590">
            <v>0</v>
          </cell>
        </row>
        <row r="1591">
          <cell r="A1591" t="str">
            <v>bbus412</v>
          </cell>
          <cell r="C1591" t="str">
            <v>CO2 Monitor</v>
          </cell>
          <cell r="D1591">
            <v>10</v>
          </cell>
          <cell r="E1591">
            <v>0</v>
          </cell>
        </row>
        <row r="1592">
          <cell r="A1592" t="str">
            <v>bbus413</v>
          </cell>
          <cell r="C1592" t="str">
            <v>Cobra</v>
          </cell>
          <cell r="D1592">
            <v>23</v>
          </cell>
          <cell r="E1592">
            <v>0</v>
          </cell>
        </row>
        <row r="1593">
          <cell r="A1593" t="str">
            <v>bbus414</v>
          </cell>
          <cell r="C1593" t="str">
            <v>Corrolator</v>
          </cell>
          <cell r="D1593">
            <v>63</v>
          </cell>
          <cell r="E1593">
            <v>0</v>
          </cell>
        </row>
        <row r="1594">
          <cell r="A1594" t="str">
            <v>bbus415</v>
          </cell>
          <cell r="C1594" t="str">
            <v>Data Organiser</v>
          </cell>
          <cell r="D1594">
            <v>21</v>
          </cell>
          <cell r="E1594">
            <v>0</v>
          </cell>
        </row>
        <row r="1595">
          <cell r="A1595" t="str">
            <v>bbus416</v>
          </cell>
          <cell r="C1595" t="str">
            <v>Datalogger</v>
          </cell>
          <cell r="D1595">
            <v>21</v>
          </cell>
          <cell r="E1595">
            <v>0</v>
          </cell>
        </row>
        <row r="1596">
          <cell r="A1596" t="str">
            <v>bbus417</v>
          </cell>
          <cell r="C1596" t="str">
            <v>Digital Chlormeter</v>
          </cell>
          <cell r="D1596">
            <v>10</v>
          </cell>
          <cell r="E1596">
            <v>0</v>
          </cell>
        </row>
        <row r="1597">
          <cell r="A1597" t="str">
            <v>bbus418</v>
          </cell>
          <cell r="C1597" t="str">
            <v>Digital Ductor</v>
          </cell>
          <cell r="D1597">
            <v>48</v>
          </cell>
          <cell r="E1597">
            <v>0</v>
          </cell>
        </row>
        <row r="1598">
          <cell r="A1598" t="str">
            <v>bbus419</v>
          </cell>
          <cell r="C1598" t="str">
            <v>Digital Flow Guage</v>
          </cell>
          <cell r="D1598">
            <v>32</v>
          </cell>
          <cell r="E1598">
            <v>0</v>
          </cell>
        </row>
        <row r="1599">
          <cell r="A1599" t="str">
            <v>bbus420</v>
          </cell>
          <cell r="C1599" t="str">
            <v>Digital Loop Tester</v>
          </cell>
          <cell r="D1599">
            <v>13</v>
          </cell>
          <cell r="E1599">
            <v>0</v>
          </cell>
        </row>
        <row r="1600">
          <cell r="A1600" t="str">
            <v>bbus421</v>
          </cell>
          <cell r="C1600" t="str">
            <v>Digital Rcd Tester</v>
          </cell>
          <cell r="D1600">
            <v>8</v>
          </cell>
          <cell r="E1600">
            <v>0</v>
          </cell>
        </row>
        <row r="1601">
          <cell r="A1601" t="str">
            <v>bbus422</v>
          </cell>
          <cell r="C1601" t="str">
            <v>Druck Indicator</v>
          </cell>
          <cell r="D1601">
            <v>15</v>
          </cell>
          <cell r="E1601">
            <v>0</v>
          </cell>
        </row>
        <row r="1602">
          <cell r="A1602" t="str">
            <v>bbus423</v>
          </cell>
          <cell r="C1602" t="str">
            <v>Dumpy Level</v>
          </cell>
          <cell r="D1602">
            <v>20</v>
          </cell>
          <cell r="E1602">
            <v>0</v>
          </cell>
        </row>
        <row r="1603">
          <cell r="A1603" t="str">
            <v>bbus424</v>
          </cell>
          <cell r="C1603" t="str">
            <v>Dynamometer 1 Ton</v>
          </cell>
          <cell r="D1603">
            <v>13</v>
          </cell>
          <cell r="E1603">
            <v>0</v>
          </cell>
        </row>
        <row r="1604">
          <cell r="A1604" t="str">
            <v>bbus425</v>
          </cell>
          <cell r="C1604" t="str">
            <v>Dynamometer 10 Ton</v>
          </cell>
          <cell r="D1604">
            <v>24</v>
          </cell>
          <cell r="E1604">
            <v>0</v>
          </cell>
        </row>
        <row r="1605">
          <cell r="A1605" t="str">
            <v>bbus426</v>
          </cell>
          <cell r="C1605" t="str">
            <v>Dynamometer 2 Ton</v>
          </cell>
          <cell r="D1605">
            <v>14</v>
          </cell>
          <cell r="E1605">
            <v>0</v>
          </cell>
        </row>
        <row r="1606">
          <cell r="A1606" t="str">
            <v>bbus427</v>
          </cell>
          <cell r="C1606" t="str">
            <v>Dynamometer 3 Ton</v>
          </cell>
          <cell r="D1606">
            <v>16.5</v>
          </cell>
          <cell r="E1606">
            <v>0</v>
          </cell>
        </row>
        <row r="1607">
          <cell r="A1607" t="str">
            <v>bbus428</v>
          </cell>
          <cell r="C1607" t="str">
            <v>Dynamometer 5 Ton</v>
          </cell>
          <cell r="D1607">
            <v>16.5</v>
          </cell>
          <cell r="E1607">
            <v>0</v>
          </cell>
        </row>
        <row r="1608">
          <cell r="A1608" t="str">
            <v>bbus429</v>
          </cell>
          <cell r="C1608" t="str">
            <v>Dynamometer 6 Ton</v>
          </cell>
          <cell r="D1608">
            <v>24</v>
          </cell>
          <cell r="E1608">
            <v>0</v>
          </cell>
        </row>
        <row r="1609">
          <cell r="A1609" t="str">
            <v>bbus430</v>
          </cell>
          <cell r="C1609" t="str">
            <v>Dynamometer 8 Ton</v>
          </cell>
          <cell r="D1609">
            <v>24</v>
          </cell>
          <cell r="E1609">
            <v>0</v>
          </cell>
        </row>
        <row r="1610">
          <cell r="A1610" t="str">
            <v>bbus431</v>
          </cell>
          <cell r="C1610" t="str">
            <v>Dynamometer Over 10 Ton</v>
          </cell>
          <cell r="D1610">
            <v>27.5</v>
          </cell>
          <cell r="E1610">
            <v>0</v>
          </cell>
        </row>
        <row r="1611">
          <cell r="A1611" t="str">
            <v>bbus432</v>
          </cell>
          <cell r="C1611" t="str">
            <v>Dynometer 1 Ton</v>
          </cell>
          <cell r="D1611">
            <v>13</v>
          </cell>
          <cell r="E1611">
            <v>0</v>
          </cell>
        </row>
        <row r="1612">
          <cell r="A1612" t="str">
            <v>bbus433</v>
          </cell>
          <cell r="C1612" t="str">
            <v>Earth Tester</v>
          </cell>
          <cell r="D1612">
            <v>23</v>
          </cell>
          <cell r="E1612">
            <v>0</v>
          </cell>
        </row>
        <row r="1613">
          <cell r="A1613" t="str">
            <v>bbus434</v>
          </cell>
          <cell r="C1613" t="str">
            <v>Edgcumbe Proving Unit</v>
          </cell>
          <cell r="D1613">
            <v>4.5</v>
          </cell>
          <cell r="E1613">
            <v>0</v>
          </cell>
        </row>
        <row r="1614">
          <cell r="A1614" t="str">
            <v>bbus435</v>
          </cell>
          <cell r="C1614" t="str">
            <v>Electrical Resistance Tester</v>
          </cell>
          <cell r="D1614">
            <v>5</v>
          </cell>
          <cell r="E1614">
            <v>0</v>
          </cell>
        </row>
        <row r="1615">
          <cell r="A1615" t="str">
            <v>bbus436</v>
          </cell>
          <cell r="C1615" t="str">
            <v>Electro Fusion Box 40 Volt</v>
          </cell>
          <cell r="D1615">
            <v>32</v>
          </cell>
          <cell r="E1615">
            <v>0</v>
          </cell>
        </row>
        <row r="1616">
          <cell r="A1616" t="str">
            <v>bbus437</v>
          </cell>
          <cell r="C1616" t="str">
            <v>Electro Fusion Box 80 Volt</v>
          </cell>
          <cell r="D1616">
            <v>32</v>
          </cell>
          <cell r="E1616">
            <v>0</v>
          </cell>
        </row>
        <row r="1617">
          <cell r="A1617" t="str">
            <v>bbus438</v>
          </cell>
          <cell r="C1617" t="str">
            <v>Electro Fusion Load Bank 40V - Workshops</v>
          </cell>
          <cell r="D1617">
            <v>2</v>
          </cell>
          <cell r="E1617">
            <v>0</v>
          </cell>
        </row>
        <row r="1618">
          <cell r="A1618" t="str">
            <v>bbus439</v>
          </cell>
          <cell r="C1618" t="str">
            <v>Electro Fusion Load Bank 80V - Workshops</v>
          </cell>
          <cell r="D1618">
            <v>2</v>
          </cell>
          <cell r="E1618">
            <v>0</v>
          </cell>
        </row>
        <row r="1619">
          <cell r="A1619" t="str">
            <v>bbus440</v>
          </cell>
          <cell r="C1619" t="str">
            <v>Elit</v>
          </cell>
          <cell r="D1619">
            <v>5</v>
          </cell>
          <cell r="E1619">
            <v>0</v>
          </cell>
        </row>
        <row r="1620">
          <cell r="A1620" t="str">
            <v>bbus441</v>
          </cell>
          <cell r="C1620" t="str">
            <v>Fibre Optic Tester</v>
          </cell>
          <cell r="D1620">
            <v>48</v>
          </cell>
          <cell r="E1620">
            <v>0</v>
          </cell>
        </row>
        <row r="1621">
          <cell r="A1621" t="str">
            <v>bbus442</v>
          </cell>
          <cell r="C1621" t="str">
            <v>Flexitrace</v>
          </cell>
          <cell r="D1621">
            <v>30</v>
          </cell>
          <cell r="E1621">
            <v>0</v>
          </cell>
        </row>
        <row r="1622">
          <cell r="A1622" t="str">
            <v>bbus443</v>
          </cell>
          <cell r="C1622" t="str">
            <v>Flow &amp; Pressure Logger</v>
          </cell>
          <cell r="D1622">
            <v>10</v>
          </cell>
          <cell r="E1622">
            <v>0</v>
          </cell>
        </row>
        <row r="1623">
          <cell r="A1623" t="str">
            <v>bbus444</v>
          </cell>
          <cell r="C1623" t="str">
            <v>Fluke Multimeter</v>
          </cell>
          <cell r="D1623">
            <v>2</v>
          </cell>
          <cell r="E1623">
            <v>0</v>
          </cell>
        </row>
        <row r="1624">
          <cell r="A1624" t="str">
            <v>bbus445</v>
          </cell>
          <cell r="C1624" t="str">
            <v>Fuse Mate</v>
          </cell>
          <cell r="D1624">
            <v>80</v>
          </cell>
          <cell r="E1624">
            <v>0</v>
          </cell>
        </row>
        <row r="1625">
          <cell r="A1625" t="str">
            <v>bbus446</v>
          </cell>
          <cell r="C1625" t="str">
            <v>Gas Detector</v>
          </cell>
          <cell r="D1625">
            <v>30</v>
          </cell>
          <cell r="E1625">
            <v>0</v>
          </cell>
        </row>
        <row r="1626">
          <cell r="A1626" t="str">
            <v>bbus447</v>
          </cell>
          <cell r="C1626" t="str">
            <v>Gas Detector - Domestic</v>
          </cell>
          <cell r="D1626">
            <v>10</v>
          </cell>
          <cell r="E1626">
            <v>0</v>
          </cell>
        </row>
        <row r="1627">
          <cell r="A1627" t="str">
            <v>bbus448</v>
          </cell>
          <cell r="C1627" t="str">
            <v>Gascoseeker</v>
          </cell>
          <cell r="D1627">
            <v>6</v>
          </cell>
          <cell r="E1627">
            <v>0</v>
          </cell>
        </row>
        <row r="1628">
          <cell r="A1628" t="str">
            <v>bbus449</v>
          </cell>
          <cell r="C1628" t="str">
            <v>Gascoseeker - Mkii</v>
          </cell>
          <cell r="D1628">
            <v>10</v>
          </cell>
          <cell r="E1628">
            <v>0</v>
          </cell>
        </row>
        <row r="1629">
          <cell r="A1629" t="str">
            <v>bbus450</v>
          </cell>
          <cell r="C1629" t="str">
            <v>Gascoseeker - Test Rig</v>
          </cell>
          <cell r="D1629">
            <v>25</v>
          </cell>
          <cell r="E1629">
            <v>0</v>
          </cell>
        </row>
        <row r="1630">
          <cell r="A1630" t="str">
            <v>bbus451</v>
          </cell>
          <cell r="C1630" t="str">
            <v>Gascoseeker - Test Rig MK2</v>
          </cell>
          <cell r="D1630">
            <v>35</v>
          </cell>
          <cell r="E1630">
            <v>0</v>
          </cell>
        </row>
        <row r="1631">
          <cell r="A1631" t="str">
            <v>bbus452</v>
          </cell>
          <cell r="C1631" t="str">
            <v>Gasurveyor 500</v>
          </cell>
          <cell r="D1631">
            <v>15</v>
          </cell>
          <cell r="E1631">
            <v>0</v>
          </cell>
        </row>
        <row r="1632">
          <cell r="A1632" t="str">
            <v>bbus453</v>
          </cell>
          <cell r="C1632" t="str">
            <v>Genny Unit</v>
          </cell>
          <cell r="D1632">
            <v>10</v>
          </cell>
          <cell r="E1632">
            <v>0</v>
          </cell>
        </row>
        <row r="1633">
          <cell r="A1633" t="str">
            <v>bbus454</v>
          </cell>
          <cell r="C1633" t="str">
            <v>Genny Unit - Ezitrace</v>
          </cell>
          <cell r="D1633">
            <v>10</v>
          </cell>
          <cell r="E1633">
            <v>0</v>
          </cell>
        </row>
        <row r="1634">
          <cell r="A1634" t="str">
            <v>bbus455</v>
          </cell>
          <cell r="C1634" t="str">
            <v>Genny Unit - Mkiii+</v>
          </cell>
          <cell r="D1634">
            <v>10</v>
          </cell>
          <cell r="E1634">
            <v>0</v>
          </cell>
        </row>
        <row r="1635">
          <cell r="A1635" t="str">
            <v>bbus456</v>
          </cell>
          <cell r="C1635" t="str">
            <v>Genny Unit Mkii+</v>
          </cell>
          <cell r="D1635">
            <v>10</v>
          </cell>
          <cell r="E1635">
            <v>0</v>
          </cell>
        </row>
        <row r="1636">
          <cell r="A1636" t="str">
            <v>bbus457</v>
          </cell>
          <cell r="C1636" t="str">
            <v>Genny Unit Rd2000+</v>
          </cell>
          <cell r="D1636">
            <v>15</v>
          </cell>
          <cell r="E1636">
            <v>0</v>
          </cell>
        </row>
        <row r="1637">
          <cell r="A1637" t="str">
            <v>bbus458</v>
          </cell>
          <cell r="C1637" t="str">
            <v>Genny Unit Rd400</v>
          </cell>
          <cell r="D1637">
            <v>37</v>
          </cell>
          <cell r="E1637">
            <v>0</v>
          </cell>
        </row>
        <row r="1638">
          <cell r="A1638" t="str">
            <v>bbus459</v>
          </cell>
          <cell r="C1638" t="str">
            <v>Genny unit RD4000</v>
          </cell>
          <cell r="D1638">
            <v>37</v>
          </cell>
          <cell r="E1638">
            <v>0</v>
          </cell>
        </row>
        <row r="1639">
          <cell r="A1639" t="str">
            <v>bbus460</v>
          </cell>
          <cell r="C1639" t="str">
            <v>Genny Unit Rd500</v>
          </cell>
          <cell r="D1639">
            <v>37</v>
          </cell>
          <cell r="E1639">
            <v>0</v>
          </cell>
        </row>
        <row r="1640">
          <cell r="A1640" t="str">
            <v>bbus461</v>
          </cell>
          <cell r="C1640" t="str">
            <v>Groundmike</v>
          </cell>
          <cell r="D1640">
            <v>11</v>
          </cell>
          <cell r="E1640">
            <v>0</v>
          </cell>
        </row>
        <row r="1641">
          <cell r="A1641" t="str">
            <v>bbus462</v>
          </cell>
          <cell r="C1641" t="str">
            <v>Groundmike - Digital</v>
          </cell>
          <cell r="D1641">
            <v>20</v>
          </cell>
          <cell r="E1641">
            <v>0</v>
          </cell>
        </row>
        <row r="1642">
          <cell r="A1642" t="str">
            <v>bbus463</v>
          </cell>
          <cell r="C1642" t="str">
            <v>Grumbler Modulator</v>
          </cell>
          <cell r="D1642">
            <v>30</v>
          </cell>
          <cell r="E1642">
            <v>0</v>
          </cell>
        </row>
        <row r="1643">
          <cell r="A1643" t="str">
            <v>bbus464</v>
          </cell>
          <cell r="C1643" t="str">
            <v>Height Meter</v>
          </cell>
          <cell r="D1643">
            <v>9.5</v>
          </cell>
          <cell r="E1643">
            <v>0</v>
          </cell>
        </row>
        <row r="1644">
          <cell r="A1644" t="str">
            <v>bbus465</v>
          </cell>
          <cell r="C1644" t="str">
            <v>High Voltage Phase Testers</v>
          </cell>
          <cell r="D1644">
            <v>21</v>
          </cell>
          <cell r="E1644">
            <v>0</v>
          </cell>
        </row>
        <row r="1645">
          <cell r="A1645" t="str">
            <v>bbus466</v>
          </cell>
          <cell r="C1645" t="str">
            <v>High Voltage Tester</v>
          </cell>
          <cell r="D1645">
            <v>10</v>
          </cell>
          <cell r="E1645">
            <v>0</v>
          </cell>
        </row>
        <row r="1646">
          <cell r="A1646" t="str">
            <v>bbus467</v>
          </cell>
          <cell r="C1646" t="str">
            <v>High Voltage Testing Kit</v>
          </cell>
          <cell r="D1646">
            <v>185</v>
          </cell>
          <cell r="E1646">
            <v>0</v>
          </cell>
        </row>
        <row r="1647">
          <cell r="A1647" t="str">
            <v>bbus468</v>
          </cell>
          <cell r="C1647" t="str">
            <v>Highway Defect Gauge</v>
          </cell>
          <cell r="D1647">
            <v>8</v>
          </cell>
          <cell r="E1647">
            <v>0</v>
          </cell>
        </row>
        <row r="1648">
          <cell r="A1648" t="str">
            <v>bbus469</v>
          </cell>
          <cell r="C1648" t="str">
            <v>Induction Adaptor</v>
          </cell>
          <cell r="D1648">
            <v>1.5</v>
          </cell>
          <cell r="E1648">
            <v>0</v>
          </cell>
        </row>
        <row r="1649">
          <cell r="A1649" t="str">
            <v>bbus470</v>
          </cell>
          <cell r="C1649" t="str">
            <v>Induction Clamp</v>
          </cell>
          <cell r="D1649">
            <v>11</v>
          </cell>
          <cell r="E1649">
            <v>0</v>
          </cell>
        </row>
        <row r="1650">
          <cell r="A1650" t="str">
            <v>bbus471</v>
          </cell>
          <cell r="C1650" t="str">
            <v>Insulation Tester</v>
          </cell>
          <cell r="D1650">
            <v>8</v>
          </cell>
          <cell r="E1650">
            <v>0</v>
          </cell>
        </row>
        <row r="1651">
          <cell r="A1651" t="str">
            <v>bbus472</v>
          </cell>
          <cell r="C1651" t="str">
            <v>Insulation Tester 5KVa</v>
          </cell>
          <cell r="D1651">
            <v>42</v>
          </cell>
          <cell r="E1651">
            <v>0</v>
          </cell>
        </row>
        <row r="1652">
          <cell r="A1652" t="str">
            <v>bbus473</v>
          </cell>
          <cell r="C1652" t="str">
            <v>John Drummond Proving Unit</v>
          </cell>
          <cell r="D1652">
            <v>4.5</v>
          </cell>
          <cell r="E1652">
            <v>0</v>
          </cell>
        </row>
        <row r="1653">
          <cell r="A1653" t="str">
            <v>bbus474</v>
          </cell>
          <cell r="C1653" t="str">
            <v>KP Proving Unit</v>
          </cell>
          <cell r="D1653">
            <v>4.5</v>
          </cell>
          <cell r="E1653">
            <v>0</v>
          </cell>
        </row>
        <row r="1654">
          <cell r="A1654" t="str">
            <v>bbus475</v>
          </cell>
          <cell r="C1654" t="str">
            <v>KP Tester</v>
          </cell>
          <cell r="D1654">
            <v>12</v>
          </cell>
          <cell r="E1654">
            <v>0</v>
          </cell>
        </row>
        <row r="1655">
          <cell r="A1655" t="str">
            <v>bbus476</v>
          </cell>
          <cell r="C1655" t="str">
            <v>KP Tester 132kv</v>
          </cell>
          <cell r="D1655">
            <v>35</v>
          </cell>
          <cell r="E1655">
            <v>0</v>
          </cell>
        </row>
        <row r="1656">
          <cell r="A1656" t="str">
            <v>bbus477</v>
          </cell>
          <cell r="C1656" t="str">
            <v>Laser Range Finder</v>
          </cell>
          <cell r="D1656">
            <v>10</v>
          </cell>
          <cell r="E1656">
            <v>0</v>
          </cell>
        </row>
        <row r="1657">
          <cell r="A1657" t="str">
            <v>bbus478</v>
          </cell>
          <cell r="C1657" t="str">
            <v>Lazer Level</v>
          </cell>
          <cell r="D1657">
            <v>21</v>
          </cell>
          <cell r="E1657">
            <v>0</v>
          </cell>
        </row>
        <row r="1658">
          <cell r="A1658" t="str">
            <v>bbus479</v>
          </cell>
          <cell r="C1658" t="str">
            <v>LCR Meter</v>
          </cell>
          <cell r="D1658">
            <v>5</v>
          </cell>
          <cell r="E1658">
            <v>0</v>
          </cell>
        </row>
        <row r="1659">
          <cell r="A1659" t="str">
            <v>bbus480</v>
          </cell>
          <cell r="C1659" t="str">
            <v>Line Locator - Navi-Track</v>
          </cell>
          <cell r="D1659">
            <v>25</v>
          </cell>
          <cell r="E1659">
            <v>0</v>
          </cell>
        </row>
        <row r="1660">
          <cell r="A1660" t="str">
            <v>bbus481</v>
          </cell>
          <cell r="C1660" t="str">
            <v>Low Voltage Test Lamps</v>
          </cell>
          <cell r="D1660">
            <v>10</v>
          </cell>
          <cell r="E1660">
            <v>0</v>
          </cell>
        </row>
        <row r="1661">
          <cell r="A1661" t="str">
            <v>bbus482</v>
          </cell>
          <cell r="C1661" t="str">
            <v>Mast Step Tester</v>
          </cell>
          <cell r="D1661">
            <v>78</v>
          </cell>
          <cell r="E1661">
            <v>0</v>
          </cell>
        </row>
        <row r="1662">
          <cell r="A1662" t="str">
            <v>bbus483</v>
          </cell>
          <cell r="C1662" t="str">
            <v>Max Tester</v>
          </cell>
          <cell r="D1662">
            <v>48</v>
          </cell>
          <cell r="E1662">
            <v>0</v>
          </cell>
        </row>
        <row r="1663">
          <cell r="A1663" t="str">
            <v>bbus484</v>
          </cell>
          <cell r="C1663" t="str">
            <v>Measuring Wheel Towable</v>
          </cell>
          <cell r="D1663">
            <v>65</v>
          </cell>
          <cell r="E1663">
            <v>0</v>
          </cell>
        </row>
        <row r="1664">
          <cell r="A1664" t="str">
            <v>bbus485</v>
          </cell>
          <cell r="C1664" t="str">
            <v>Megger</v>
          </cell>
          <cell r="D1664">
            <v>5</v>
          </cell>
          <cell r="E1664">
            <v>0</v>
          </cell>
        </row>
        <row r="1665">
          <cell r="A1665" t="str">
            <v>bbus486</v>
          </cell>
          <cell r="C1665" t="str">
            <v>Micrometer</v>
          </cell>
          <cell r="D1665">
            <v>1</v>
          </cell>
          <cell r="E1665">
            <v>0</v>
          </cell>
        </row>
        <row r="1666">
          <cell r="A1666" t="str">
            <v>bbus487</v>
          </cell>
          <cell r="C1666" t="str">
            <v>Micro-Ohmmeter</v>
          </cell>
          <cell r="D1666">
            <v>60</v>
          </cell>
          <cell r="E1666">
            <v>0</v>
          </cell>
        </row>
        <row r="1667">
          <cell r="A1667" t="str">
            <v>bbus488</v>
          </cell>
          <cell r="C1667" t="str">
            <v>Mini Purge Ejector</v>
          </cell>
          <cell r="D1667">
            <v>20</v>
          </cell>
          <cell r="E1667">
            <v>0</v>
          </cell>
        </row>
        <row r="1668">
          <cell r="A1668" t="str">
            <v>bbus489</v>
          </cell>
          <cell r="C1668" t="str">
            <v>Multi Function Environment Meter</v>
          </cell>
          <cell r="D1668">
            <v>15</v>
          </cell>
          <cell r="E1668">
            <v>0</v>
          </cell>
        </row>
        <row r="1669">
          <cell r="A1669" t="str">
            <v>bbus490</v>
          </cell>
          <cell r="C1669" t="str">
            <v>Multi Master</v>
          </cell>
          <cell r="D1669">
            <v>15</v>
          </cell>
          <cell r="E1669">
            <v>0</v>
          </cell>
        </row>
        <row r="1670">
          <cell r="A1670" t="str">
            <v>bbus491</v>
          </cell>
          <cell r="C1670" t="str">
            <v>Multi Meter</v>
          </cell>
          <cell r="D1670">
            <v>1.5</v>
          </cell>
          <cell r="E1670">
            <v>0</v>
          </cell>
        </row>
        <row r="1671">
          <cell r="A1671" t="str">
            <v>bbus492</v>
          </cell>
          <cell r="C1671" t="str">
            <v>Multi Tester</v>
          </cell>
          <cell r="D1671">
            <v>15</v>
          </cell>
          <cell r="E1671">
            <v>0</v>
          </cell>
        </row>
        <row r="1672">
          <cell r="A1672" t="str">
            <v>bbus493</v>
          </cell>
          <cell r="C1672" t="str">
            <v>Nardalert Radiation Meter</v>
          </cell>
          <cell r="D1672">
            <v>21.5</v>
          </cell>
          <cell r="E1672">
            <v>0</v>
          </cell>
        </row>
        <row r="1673">
          <cell r="A1673" t="str">
            <v>bbus494</v>
          </cell>
          <cell r="C1673" t="str">
            <v>Noise Meter</v>
          </cell>
          <cell r="D1673">
            <v>15</v>
          </cell>
          <cell r="E1673">
            <v>0</v>
          </cell>
        </row>
        <row r="1674">
          <cell r="A1674" t="str">
            <v>bbus495</v>
          </cell>
          <cell r="C1674" t="str">
            <v>Non Pressure Drill</v>
          </cell>
          <cell r="D1674">
            <v>13</v>
          </cell>
          <cell r="E1674">
            <v>0</v>
          </cell>
        </row>
        <row r="1675">
          <cell r="A1675" t="str">
            <v>bbus496</v>
          </cell>
          <cell r="C1675" t="str">
            <v>Phase Rotator</v>
          </cell>
          <cell r="D1675">
            <v>5</v>
          </cell>
          <cell r="E1675">
            <v>0</v>
          </cell>
        </row>
        <row r="1676">
          <cell r="A1676" t="str">
            <v>bbus497</v>
          </cell>
          <cell r="C1676" t="str">
            <v>Power Meter Light Source</v>
          </cell>
          <cell r="D1676">
            <v>10</v>
          </cell>
          <cell r="E1676">
            <v>0</v>
          </cell>
        </row>
        <row r="1677">
          <cell r="A1677" t="str">
            <v>bbus498</v>
          </cell>
          <cell r="C1677" t="str">
            <v>Pressure Recorder</v>
          </cell>
          <cell r="D1677">
            <v>51</v>
          </cell>
          <cell r="E1677">
            <v>0</v>
          </cell>
        </row>
        <row r="1678">
          <cell r="A1678" t="str">
            <v>bbus499</v>
          </cell>
          <cell r="C1678" t="str">
            <v>PRESSURE TESTING KIT</v>
          </cell>
          <cell r="D1678">
            <v>35</v>
          </cell>
          <cell r="E1678">
            <v>0</v>
          </cell>
        </row>
        <row r="1679">
          <cell r="A1679" t="str">
            <v>bbus500</v>
          </cell>
          <cell r="C1679" t="str">
            <v>Printer For Butt Fusion</v>
          </cell>
          <cell r="D1679">
            <v>6</v>
          </cell>
          <cell r="E1679">
            <v>0</v>
          </cell>
        </row>
        <row r="1680">
          <cell r="A1680" t="str">
            <v>bbus501</v>
          </cell>
          <cell r="C1680" t="str">
            <v>RD500 Locator</v>
          </cell>
          <cell r="D1680">
            <v>30</v>
          </cell>
          <cell r="E1680">
            <v>0</v>
          </cell>
        </row>
        <row r="1681">
          <cell r="A1681" t="str">
            <v>bbus502</v>
          </cell>
          <cell r="C1681" t="str">
            <v>Signal Clamp</v>
          </cell>
          <cell r="D1681">
            <v>4</v>
          </cell>
          <cell r="E1681">
            <v>0</v>
          </cell>
        </row>
        <row r="1682">
          <cell r="A1682" t="str">
            <v>bbus503</v>
          </cell>
          <cell r="C1682" t="str">
            <v>Socket Tester</v>
          </cell>
          <cell r="D1682">
            <v>10</v>
          </cell>
          <cell r="E1682">
            <v>0</v>
          </cell>
        </row>
        <row r="1683">
          <cell r="A1683" t="str">
            <v>bbus504</v>
          </cell>
          <cell r="C1683" t="str">
            <v>Sond</v>
          </cell>
          <cell r="D1683">
            <v>12</v>
          </cell>
          <cell r="E1683">
            <v>0</v>
          </cell>
        </row>
        <row r="1684">
          <cell r="A1684" t="str">
            <v>bbus505</v>
          </cell>
          <cell r="C1684" t="str">
            <v>Sond - Navi-Track</v>
          </cell>
          <cell r="D1684">
            <v>10</v>
          </cell>
          <cell r="E1684">
            <v>0</v>
          </cell>
        </row>
        <row r="1685">
          <cell r="A1685" t="str">
            <v>bbus506</v>
          </cell>
          <cell r="C1685" t="str">
            <v>Spanometer</v>
          </cell>
          <cell r="D1685">
            <v>13</v>
          </cell>
          <cell r="E1685">
            <v>0</v>
          </cell>
        </row>
        <row r="1686">
          <cell r="A1686" t="str">
            <v>bbus507</v>
          </cell>
          <cell r="C1686" t="str">
            <v>Statimeter Clip On</v>
          </cell>
          <cell r="D1686">
            <v>13</v>
          </cell>
          <cell r="E1686">
            <v>0</v>
          </cell>
        </row>
        <row r="1687">
          <cell r="A1687" t="str">
            <v>bbus508</v>
          </cell>
          <cell r="C1687" t="str">
            <v>Suparule Height meter</v>
          </cell>
          <cell r="D1687">
            <v>9.5</v>
          </cell>
          <cell r="E1687">
            <v>0</v>
          </cell>
        </row>
        <row r="1688">
          <cell r="A1688" t="str">
            <v>bbus509</v>
          </cell>
          <cell r="C1688" t="str">
            <v>Talbot Drill Set</v>
          </cell>
          <cell r="D1688">
            <v>8</v>
          </cell>
          <cell r="E1688">
            <v>0</v>
          </cell>
        </row>
        <row r="1689">
          <cell r="A1689" t="str">
            <v>bbus510</v>
          </cell>
          <cell r="C1689" t="str">
            <v>Tanaka 2000kg Dynometer</v>
          </cell>
          <cell r="D1689">
            <v>14</v>
          </cell>
          <cell r="E1689">
            <v>0</v>
          </cell>
        </row>
        <row r="1690">
          <cell r="A1690" t="str">
            <v>bbus511</v>
          </cell>
          <cell r="C1690" t="str">
            <v>Tanaka 500kg Dynometer</v>
          </cell>
          <cell r="D1690">
            <v>15</v>
          </cell>
          <cell r="E1690">
            <v>0</v>
          </cell>
        </row>
        <row r="1691">
          <cell r="A1691" t="str">
            <v>bbus512</v>
          </cell>
          <cell r="C1691" t="str">
            <v>Theodolite</v>
          </cell>
          <cell r="D1691">
            <v>49</v>
          </cell>
          <cell r="E1691">
            <v>0</v>
          </cell>
        </row>
        <row r="1692">
          <cell r="A1692" t="str">
            <v>bbus513</v>
          </cell>
          <cell r="C1692" t="str">
            <v>Torque Meter</v>
          </cell>
          <cell r="D1692">
            <v>32.5</v>
          </cell>
          <cell r="E1692">
            <v>0</v>
          </cell>
        </row>
        <row r="1693">
          <cell r="A1693" t="str">
            <v>bbus514</v>
          </cell>
          <cell r="C1693" t="str">
            <v>Turbidity Meter</v>
          </cell>
          <cell r="D1693">
            <v>10</v>
          </cell>
          <cell r="E1693">
            <v>0</v>
          </cell>
        </row>
        <row r="1694">
          <cell r="A1694" t="str">
            <v>bbus515</v>
          </cell>
          <cell r="C1694" t="str">
            <v>Under Pressure Drill - Hawle 5800</v>
          </cell>
          <cell r="D1694">
            <v>20</v>
          </cell>
          <cell r="E1694">
            <v>0</v>
          </cell>
        </row>
        <row r="1695">
          <cell r="A1695" t="str">
            <v>bbus516</v>
          </cell>
          <cell r="C1695" t="str">
            <v>Under Pressure Drill - Hyram Compact 4</v>
          </cell>
          <cell r="D1695">
            <v>36</v>
          </cell>
          <cell r="E1695">
            <v>0</v>
          </cell>
        </row>
        <row r="1696">
          <cell r="A1696" t="str">
            <v>bbus517</v>
          </cell>
          <cell r="C1696" t="str">
            <v>Under Pressure Drill - Hyram Compact 6</v>
          </cell>
          <cell r="D1696">
            <v>50</v>
          </cell>
          <cell r="E1696">
            <v>0</v>
          </cell>
        </row>
        <row r="1697">
          <cell r="A1697" t="str">
            <v>bbus518</v>
          </cell>
          <cell r="C1697" t="str">
            <v>Under Pressure Drill - Hyram J1</v>
          </cell>
          <cell r="D1697">
            <v>13</v>
          </cell>
          <cell r="E1697">
            <v>0</v>
          </cell>
        </row>
        <row r="1698">
          <cell r="A1698" t="str">
            <v>bbus519</v>
          </cell>
          <cell r="C1698" t="str">
            <v>Under Pressure Drill - Hyram J2</v>
          </cell>
          <cell r="D1698">
            <v>13</v>
          </cell>
          <cell r="E1698">
            <v>0</v>
          </cell>
        </row>
        <row r="1699">
          <cell r="A1699" t="str">
            <v>bbus520</v>
          </cell>
          <cell r="C1699" t="str">
            <v>Under Pressure Drill - Hyram J3</v>
          </cell>
          <cell r="D1699">
            <v>13</v>
          </cell>
          <cell r="E1699">
            <v>0</v>
          </cell>
        </row>
        <row r="1700">
          <cell r="A1700" t="str">
            <v>bbus521</v>
          </cell>
          <cell r="C1700" t="str">
            <v>Under Pressure Drill - Hyram Lr67</v>
          </cell>
          <cell r="D1700">
            <v>13</v>
          </cell>
          <cell r="E1700">
            <v>0</v>
          </cell>
        </row>
        <row r="1701">
          <cell r="A1701" t="str">
            <v>bbus522</v>
          </cell>
          <cell r="C1701" t="str">
            <v>Under Pressure Drill - Peart 150</v>
          </cell>
          <cell r="D1701">
            <v>153</v>
          </cell>
          <cell r="E1701">
            <v>0</v>
          </cell>
        </row>
        <row r="1702">
          <cell r="A1702" t="str">
            <v>bbus523</v>
          </cell>
          <cell r="C1702" t="str">
            <v>Under Pressure Drill - Pipetech Pqr6000</v>
          </cell>
          <cell r="D1702">
            <v>204</v>
          </cell>
          <cell r="E1702">
            <v>0</v>
          </cell>
        </row>
        <row r="1703">
          <cell r="A1703" t="str">
            <v>bbus524</v>
          </cell>
          <cell r="C1703" t="str">
            <v>Under Pressure Drill - Pqr4000</v>
          </cell>
          <cell r="D1703">
            <v>15</v>
          </cell>
          <cell r="E1703">
            <v>0</v>
          </cell>
        </row>
        <row r="1704">
          <cell r="A1704" t="str">
            <v>bbus525</v>
          </cell>
          <cell r="C1704" t="str">
            <v>Under Pressure Drill - Pqr4500 Inc Upgrade To 25 Bar</v>
          </cell>
          <cell r="D1704">
            <v>15</v>
          </cell>
          <cell r="E1704">
            <v>0</v>
          </cell>
        </row>
        <row r="1705">
          <cell r="A1705" t="str">
            <v>bbus526</v>
          </cell>
          <cell r="C1705" t="str">
            <v>Under Pressure Drill - Steve Vick 2"</v>
          </cell>
          <cell r="D1705">
            <v>36</v>
          </cell>
          <cell r="E1705">
            <v>0</v>
          </cell>
        </row>
        <row r="1706">
          <cell r="A1706" t="str">
            <v>bbus527</v>
          </cell>
          <cell r="C1706" t="str">
            <v>Wask Air Drill</v>
          </cell>
          <cell r="D1706">
            <v>85</v>
          </cell>
          <cell r="E1706">
            <v>0</v>
          </cell>
        </row>
        <row r="1707">
          <cell r="A1707" t="str">
            <v>bbus528</v>
          </cell>
          <cell r="C1707" t="str">
            <v>Wask Bag Off By-Pass Kit</v>
          </cell>
          <cell r="D1707">
            <v>40</v>
          </cell>
          <cell r="E1707">
            <v>0</v>
          </cell>
        </row>
        <row r="1708">
          <cell r="A1708" t="str">
            <v>bbus529</v>
          </cell>
          <cell r="C1708" t="str">
            <v>Wask Bag Off Set - 2 Way</v>
          </cell>
          <cell r="D1708">
            <v>160</v>
          </cell>
          <cell r="E1708">
            <v>0</v>
          </cell>
        </row>
        <row r="1709">
          <cell r="A1709" t="str">
            <v>bbus530</v>
          </cell>
          <cell r="C1709" t="str">
            <v>Wask Bag Off Set - 3 Way</v>
          </cell>
          <cell r="D1709">
            <v>215</v>
          </cell>
          <cell r="E1709">
            <v>0</v>
          </cell>
        </row>
        <row r="1710">
          <cell r="A1710" t="str">
            <v>bbus531</v>
          </cell>
          <cell r="C1710" t="str">
            <v>Wask Hydrant Wizard</v>
          </cell>
          <cell r="D1710">
            <v>110</v>
          </cell>
          <cell r="E1710">
            <v>0</v>
          </cell>
        </row>
        <row r="1711">
          <cell r="A1711" t="str">
            <v>bbus532</v>
          </cell>
          <cell r="C1711" t="str">
            <v>Wask P.E Kit</v>
          </cell>
          <cell r="D1711">
            <v>40</v>
          </cell>
          <cell r="E1711">
            <v>0</v>
          </cell>
        </row>
        <row r="1712">
          <cell r="A1712" t="str">
            <v>bbus533</v>
          </cell>
          <cell r="C1712" t="str">
            <v>Wask Tee Set</v>
          </cell>
          <cell r="D1712">
            <v>13</v>
          </cell>
          <cell r="E1712">
            <v>0</v>
          </cell>
        </row>
        <row r="1713">
          <cell r="A1713" t="str">
            <v>bbus534</v>
          </cell>
          <cell r="C1713" t="str">
            <v>Wind Meter</v>
          </cell>
          <cell r="D1713">
            <v>5</v>
          </cell>
          <cell r="E1713">
            <v>0</v>
          </cell>
        </row>
        <row r="1714">
          <cell r="A1714" t="str">
            <v>pla1014</v>
          </cell>
          <cell r="C1714" t="str">
            <v>1" AIR POKER</v>
          </cell>
          <cell r="D1714">
            <v>12.168483731250001</v>
          </cell>
          <cell r="E1714">
            <v>0</v>
          </cell>
        </row>
        <row r="1715">
          <cell r="A1715" t="str">
            <v>pla1015</v>
          </cell>
          <cell r="C1715" t="str">
            <v>1.5" AIR POKER</v>
          </cell>
          <cell r="D1715">
            <v>12.369449606250001</v>
          </cell>
          <cell r="E1715">
            <v>0</v>
          </cell>
        </row>
        <row r="1716">
          <cell r="A1716" t="str">
            <v>pla1016</v>
          </cell>
          <cell r="C1716" t="str">
            <v>2" AIR POKER</v>
          </cell>
          <cell r="D1716">
            <v>12.369449606250001</v>
          </cell>
          <cell r="E1716">
            <v>0</v>
          </cell>
        </row>
        <row r="1717">
          <cell r="A1717" t="str">
            <v>pla1017</v>
          </cell>
          <cell r="C1717" t="str">
            <v>2.5" AIR POKER</v>
          </cell>
          <cell r="D1717">
            <v>12.369449606250001</v>
          </cell>
          <cell r="E1717">
            <v>0</v>
          </cell>
        </row>
        <row r="1718">
          <cell r="A1718" t="str">
            <v>pla1018</v>
          </cell>
          <cell r="C1718" t="str">
            <v>3" AIR POKER</v>
          </cell>
          <cell r="D1718">
            <v>11.522043500000001</v>
          </cell>
          <cell r="E1718">
            <v>0</v>
          </cell>
        </row>
        <row r="1719">
          <cell r="A1719" t="str">
            <v>pla1019</v>
          </cell>
          <cell r="C1719" t="str">
            <v>3.5" AIR POKER</v>
          </cell>
          <cell r="D1719">
            <v>12.369449606250001</v>
          </cell>
          <cell r="E1719">
            <v>0</v>
          </cell>
        </row>
        <row r="1720">
          <cell r="A1720" t="str">
            <v>pla1020</v>
          </cell>
          <cell r="C1720" t="str">
            <v>4" AIR POKER</v>
          </cell>
          <cell r="D1720">
            <v>12.369449606250001</v>
          </cell>
          <cell r="E1720">
            <v>0</v>
          </cell>
        </row>
        <row r="1721">
          <cell r="A1721" t="str">
            <v>pla1021</v>
          </cell>
          <cell r="C1721" t="str">
            <v>CLAMP ON AIR VIBRATOR</v>
          </cell>
          <cell r="D1721">
            <v>11.123461181250001</v>
          </cell>
          <cell r="E1721">
            <v>0</v>
          </cell>
        </row>
        <row r="1722">
          <cell r="A1722" t="str">
            <v>pla1022</v>
          </cell>
          <cell r="C1722" t="str">
            <v>VIB. POKER SHOULDER CARRY 110V</v>
          </cell>
          <cell r="D1722">
            <v>28.135222500000001</v>
          </cell>
          <cell r="E1722">
            <v>0</v>
          </cell>
        </row>
        <row r="1723">
          <cell r="A1723" t="str">
            <v>pla1023</v>
          </cell>
          <cell r="C1723" t="str">
            <v>VIBRATING POKER DRIVE UNIT PETROL</v>
          </cell>
          <cell r="D1723">
            <v>8.6173920000000006</v>
          </cell>
          <cell r="E1723">
            <v>0</v>
          </cell>
        </row>
        <row r="1724">
          <cell r="A1724" t="str">
            <v>pla1024</v>
          </cell>
          <cell r="C1724" t="str">
            <v>VIBRATING POKER DRIVE UNIT DIESEL</v>
          </cell>
          <cell r="D1724">
            <v>12.1182075</v>
          </cell>
          <cell r="E1724">
            <v>0</v>
          </cell>
        </row>
        <row r="1725">
          <cell r="A1725" t="str">
            <v>pla1025</v>
          </cell>
          <cell r="C1725" t="str">
            <v>VIBRATING POKER DRIVE UNIT ELECTRIC</v>
          </cell>
          <cell r="D1725">
            <v>13.062781875000001</v>
          </cell>
          <cell r="E1725">
            <v>0</v>
          </cell>
        </row>
        <row r="1726">
          <cell r="A1726" t="str">
            <v>pla1026</v>
          </cell>
          <cell r="C1726" t="str">
            <v>POKER LEADS &amp; HEADS</v>
          </cell>
          <cell r="D1726">
            <v>12.057952499999999</v>
          </cell>
          <cell r="E1726">
            <v>0</v>
          </cell>
        </row>
        <row r="1727">
          <cell r="A1727" t="str">
            <v>pla1027</v>
          </cell>
          <cell r="C1727" t="str">
            <v>HIGH FREQUENCY POKER 110V</v>
          </cell>
          <cell r="D1727">
            <v>28.135222500000001</v>
          </cell>
          <cell r="E1727">
            <v>0</v>
          </cell>
        </row>
        <row r="1728">
          <cell r="A1728" t="str">
            <v>pla1028</v>
          </cell>
          <cell r="C1728" t="str">
            <v>High Frequency Poker 240v</v>
          </cell>
          <cell r="D1728">
            <v>28.135222500000001</v>
          </cell>
          <cell r="E1728">
            <v>0</v>
          </cell>
        </row>
        <row r="1729">
          <cell r="A1729" t="str">
            <v>pla1029</v>
          </cell>
          <cell r="C1729" t="str">
            <v>HIGH FREQUENCY POKER 42V</v>
          </cell>
          <cell r="D1729">
            <v>28.135222500000001</v>
          </cell>
          <cell r="E1729">
            <v>0</v>
          </cell>
        </row>
        <row r="1730">
          <cell r="A1730" t="str">
            <v>pla1030</v>
          </cell>
          <cell r="C1730" t="str">
            <v>CONVERTOR 240/42V</v>
          </cell>
          <cell r="D1730">
            <v>28.135222500000001</v>
          </cell>
          <cell r="E1730">
            <v>0</v>
          </cell>
        </row>
        <row r="1731">
          <cell r="A1731" t="str">
            <v>pla1031</v>
          </cell>
          <cell r="C1731" t="str">
            <v>CONVERTOR 440/42V</v>
          </cell>
          <cell r="D1731">
            <v>28.135222500000001</v>
          </cell>
          <cell r="E1731">
            <v>0</v>
          </cell>
        </row>
        <row r="1732">
          <cell r="A1732" t="str">
            <v>pla1032</v>
          </cell>
          <cell r="C1732" t="str">
            <v>HIGH FREQUENCY GENERATOR</v>
          </cell>
          <cell r="D1732">
            <v>90.434643749999992</v>
          </cell>
          <cell r="E1732">
            <v>0</v>
          </cell>
        </row>
        <row r="1733">
          <cell r="A1733" t="str">
            <v>spd0049</v>
          </cell>
          <cell r="C1733" t="str">
            <v>SINGLE WEEKLY SERVICED TOILET</v>
          </cell>
          <cell r="D1733">
            <v>19.636410000000001</v>
          </cell>
          <cell r="E1733">
            <v>0</v>
          </cell>
        </row>
        <row r="1734">
          <cell r="A1734" t="str">
            <v>bbus535</v>
          </cell>
          <cell r="C1734" t="str">
            <v>Bunded Fuel Tank - 250G</v>
          </cell>
          <cell r="D1734">
            <v>26</v>
          </cell>
          <cell r="E1734">
            <v>0</v>
          </cell>
        </row>
        <row r="1735">
          <cell r="A1735" t="str">
            <v>bbus536</v>
          </cell>
          <cell r="C1735" t="str">
            <v>Chlorination Unit</v>
          </cell>
          <cell r="D1735">
            <v>350</v>
          </cell>
          <cell r="E1735">
            <v>0</v>
          </cell>
        </row>
        <row r="1736">
          <cell r="A1736" t="str">
            <v>bbus537</v>
          </cell>
          <cell r="C1736" t="str">
            <v>Chlorus Spray Unit</v>
          </cell>
          <cell r="D1736">
            <v>300</v>
          </cell>
          <cell r="E1736">
            <v>0</v>
          </cell>
        </row>
        <row r="1737">
          <cell r="A1737" t="str">
            <v>bbus538</v>
          </cell>
          <cell r="C1737" t="str">
            <v>Fuel Bowser - 500Gal</v>
          </cell>
          <cell r="D1737">
            <v>60</v>
          </cell>
          <cell r="E1737">
            <v>0</v>
          </cell>
        </row>
        <row r="1738">
          <cell r="A1738" t="str">
            <v>bbus539</v>
          </cell>
          <cell r="C1738" t="str">
            <v>Fuel Bowser 250Gal - Road Tow</v>
          </cell>
          <cell r="D1738">
            <v>26</v>
          </cell>
          <cell r="E1738">
            <v>0</v>
          </cell>
        </row>
        <row r="1739">
          <cell r="A1739" t="str">
            <v>bbus540</v>
          </cell>
          <cell r="C1739" t="str">
            <v>Fuel Pod</v>
          </cell>
          <cell r="D1739">
            <v>2.5</v>
          </cell>
          <cell r="E1739">
            <v>0</v>
          </cell>
        </row>
        <row r="1740">
          <cell r="A1740" t="str">
            <v>bbus541</v>
          </cell>
          <cell r="C1740" t="str">
            <v>Fuel Pod 250Ltr</v>
          </cell>
          <cell r="D1740">
            <v>25</v>
          </cell>
          <cell r="E1740">
            <v>0</v>
          </cell>
        </row>
        <row r="1741">
          <cell r="A1741" t="str">
            <v>bbus542</v>
          </cell>
          <cell r="C1741" t="str">
            <v>Hydraulic Hand Press</v>
          </cell>
          <cell r="D1741">
            <v>9</v>
          </cell>
          <cell r="E1741">
            <v>0</v>
          </cell>
        </row>
        <row r="1742">
          <cell r="A1742" t="str">
            <v>bbus543</v>
          </cell>
          <cell r="C1742" t="str">
            <v>Hydraulic Hand Pump c/w Hydraulic Wedge Jack</v>
          </cell>
          <cell r="D1742">
            <v>20</v>
          </cell>
          <cell r="E1742">
            <v>0</v>
          </cell>
        </row>
        <row r="1743">
          <cell r="A1743" t="str">
            <v>bbus544</v>
          </cell>
          <cell r="C1743" t="str">
            <v>Manual Hand Pump</v>
          </cell>
          <cell r="D1743">
            <v>15</v>
          </cell>
          <cell r="E1743">
            <v>0</v>
          </cell>
        </row>
        <row r="1744">
          <cell r="A1744" t="str">
            <v>bbus545</v>
          </cell>
          <cell r="C1744" t="str">
            <v>Pump 1 Petrol"</v>
          </cell>
          <cell r="D1744">
            <v>12</v>
          </cell>
          <cell r="E1744">
            <v>0</v>
          </cell>
        </row>
        <row r="1745">
          <cell r="A1745" t="str">
            <v>bbus546</v>
          </cell>
          <cell r="C1745" t="str">
            <v>Pump 2"</v>
          </cell>
          <cell r="D1745">
            <v>12</v>
          </cell>
          <cell r="E1745">
            <v>0</v>
          </cell>
        </row>
        <row r="1746">
          <cell r="A1746" t="str">
            <v>bbus547</v>
          </cell>
          <cell r="C1746" t="str">
            <v>Pump Chloros</v>
          </cell>
          <cell r="D1746">
            <v>45</v>
          </cell>
          <cell r="E1746">
            <v>0</v>
          </cell>
        </row>
        <row r="1747">
          <cell r="A1747" t="str">
            <v>bbus548</v>
          </cell>
          <cell r="C1747" t="str">
            <v>Pump Fill And Test</v>
          </cell>
          <cell r="D1747">
            <v>91</v>
          </cell>
          <cell r="E1747">
            <v>0</v>
          </cell>
        </row>
        <row r="1748">
          <cell r="A1748" t="str">
            <v>bbus549</v>
          </cell>
          <cell r="C1748" t="str">
            <v>Pump Hand Test</v>
          </cell>
          <cell r="D1748">
            <v>16</v>
          </cell>
          <cell r="E1748">
            <v>0</v>
          </cell>
        </row>
        <row r="1749">
          <cell r="A1749" t="str">
            <v>bbus550</v>
          </cell>
          <cell r="C1749" t="str">
            <v>Pump Patay</v>
          </cell>
          <cell r="D1749">
            <v>5.5</v>
          </cell>
          <cell r="E1749">
            <v>0</v>
          </cell>
        </row>
        <row r="1750">
          <cell r="A1750" t="str">
            <v>bbus551</v>
          </cell>
          <cell r="C1750" t="str">
            <v>Pump Submersible 2 Hyd"</v>
          </cell>
          <cell r="D1750">
            <v>10</v>
          </cell>
          <cell r="E1750">
            <v>13.342000000000001</v>
          </cell>
        </row>
        <row r="1751">
          <cell r="A1751" t="str">
            <v>bbus552</v>
          </cell>
          <cell r="C1751" t="str">
            <v>Pump Submersible 2"</v>
          </cell>
          <cell r="D1751">
            <v>8</v>
          </cell>
          <cell r="E1751">
            <v>13.342000000000001</v>
          </cell>
        </row>
        <row r="1752">
          <cell r="A1752" t="str">
            <v>bbus553</v>
          </cell>
          <cell r="C1752" t="str">
            <v>Pump Submersible 3"</v>
          </cell>
          <cell r="D1752">
            <v>27.5</v>
          </cell>
          <cell r="E1752">
            <v>13.342000000000001</v>
          </cell>
        </row>
        <row r="1753">
          <cell r="A1753" t="str">
            <v>bbus554</v>
          </cell>
          <cell r="C1753" t="str">
            <v>Silicon Pump</v>
          </cell>
          <cell r="D1753">
            <v>15</v>
          </cell>
          <cell r="E1753">
            <v>0</v>
          </cell>
        </row>
        <row r="1754">
          <cell r="A1754" t="str">
            <v>bbus555</v>
          </cell>
          <cell r="C1754" t="str">
            <v>Sludge Pump</v>
          </cell>
          <cell r="D1754">
            <v>20</v>
          </cell>
          <cell r="E1754">
            <v>0</v>
          </cell>
        </row>
        <row r="1755">
          <cell r="A1755" t="str">
            <v>bbus556</v>
          </cell>
          <cell r="C1755" t="str">
            <v>Static Fuel Bowser 125G</v>
          </cell>
          <cell r="D1755">
            <v>25</v>
          </cell>
          <cell r="E1755">
            <v>0</v>
          </cell>
        </row>
        <row r="1756">
          <cell r="A1756" t="str">
            <v>bbus557</v>
          </cell>
          <cell r="C1756" t="str">
            <v>Static Fuel Bowser 125G c/w Pump</v>
          </cell>
          <cell r="D1756">
            <v>40</v>
          </cell>
          <cell r="E1756">
            <v>13.342000000000001</v>
          </cell>
        </row>
        <row r="1757">
          <cell r="A1757" t="str">
            <v>bbus558</v>
          </cell>
          <cell r="C1757" t="str">
            <v>Static Fuel Bowser 500G</v>
          </cell>
          <cell r="D1757">
            <v>55</v>
          </cell>
          <cell r="E1757">
            <v>0</v>
          </cell>
        </row>
        <row r="1758">
          <cell r="A1758" t="str">
            <v>bbus559</v>
          </cell>
          <cell r="C1758" t="str">
            <v>Water Bowser</v>
          </cell>
          <cell r="D1758">
            <v>30</v>
          </cell>
          <cell r="E1758">
            <v>0</v>
          </cell>
        </row>
        <row r="1759">
          <cell r="A1759" t="str">
            <v>bbus560</v>
          </cell>
          <cell r="C1759" t="str">
            <v>Water Bowser Pump</v>
          </cell>
          <cell r="D1759">
            <v>12.5</v>
          </cell>
          <cell r="E1759">
            <v>13.342000000000001</v>
          </cell>
        </row>
        <row r="1760">
          <cell r="A1760" t="str">
            <v>pla1007</v>
          </cell>
          <cell r="C1760" t="str">
            <v>RAMMER BS 45Y 2 STROKE</v>
          </cell>
          <cell r="D1760">
            <v>14.003261999999999</v>
          </cell>
          <cell r="E1760">
            <v>0</v>
          </cell>
        </row>
        <row r="1761">
          <cell r="A1761" t="str">
            <v>pla1008</v>
          </cell>
          <cell r="C1761" t="str">
            <v>RAMMER BS 52Y 2 STROKE</v>
          </cell>
          <cell r="D1761">
            <v>14.003261999999999</v>
          </cell>
          <cell r="E1761">
            <v>0</v>
          </cell>
        </row>
        <row r="1762">
          <cell r="A1762" t="str">
            <v>pla1009</v>
          </cell>
          <cell r="C1762" t="str">
            <v>RAMMER BS 600 2 STROKE</v>
          </cell>
          <cell r="D1762">
            <v>14.003261999999999</v>
          </cell>
          <cell r="E1762">
            <v>0</v>
          </cell>
        </row>
        <row r="1763">
          <cell r="A1763" t="str">
            <v>pla1010</v>
          </cell>
          <cell r="C1763" t="str">
            <v>RAMMER BS 700 2 STROKE</v>
          </cell>
          <cell r="D1763">
            <v>17.167460625</v>
          </cell>
          <cell r="E1763">
            <v>0</v>
          </cell>
        </row>
        <row r="1764">
          <cell r="A1764" t="str">
            <v>pla1011</v>
          </cell>
          <cell r="C1764" t="str">
            <v>RAMMER BS 65Y 2 STROKE</v>
          </cell>
          <cell r="D1764">
            <v>17.167460625</v>
          </cell>
          <cell r="E1764">
            <v>0</v>
          </cell>
        </row>
        <row r="1765">
          <cell r="A1765" t="str">
            <v>pla1012</v>
          </cell>
          <cell r="C1765" t="str">
            <v>RAMMER DS 72Y DIESEL</v>
          </cell>
          <cell r="D1765">
            <v>28.4979846375</v>
          </cell>
          <cell r="E1765">
            <v>0</v>
          </cell>
        </row>
        <row r="1766">
          <cell r="A1766" t="str">
            <v>pla1013</v>
          </cell>
          <cell r="C1766" t="str">
            <v>RAMMER 4-STROKE PETROL</v>
          </cell>
          <cell r="D1766">
            <v>75.738796875000006</v>
          </cell>
          <cell r="E1766">
            <v>0</v>
          </cell>
        </row>
        <row r="1767">
          <cell r="A1767" t="str">
            <v>bbus561</v>
          </cell>
          <cell r="C1767" t="str">
            <v>Air Escape Kit - 10Min</v>
          </cell>
          <cell r="D1767">
            <v>15</v>
          </cell>
          <cell r="E1767">
            <v>0</v>
          </cell>
        </row>
        <row r="1768">
          <cell r="A1768" t="str">
            <v>bbus562</v>
          </cell>
          <cell r="C1768" t="str">
            <v>Air Fed Masks</v>
          </cell>
          <cell r="D1768">
            <v>50</v>
          </cell>
          <cell r="E1768">
            <v>0</v>
          </cell>
        </row>
        <row r="1769">
          <cell r="A1769" t="str">
            <v>bbus563</v>
          </cell>
          <cell r="C1769" t="str">
            <v>Air Mover</v>
          </cell>
          <cell r="D1769">
            <v>20</v>
          </cell>
          <cell r="E1769">
            <v>0</v>
          </cell>
        </row>
        <row r="1770">
          <cell r="A1770" t="str">
            <v>bbus564</v>
          </cell>
          <cell r="C1770" t="str">
            <v>Battery Powered Respirator</v>
          </cell>
          <cell r="D1770">
            <v>20</v>
          </cell>
          <cell r="E1770">
            <v>0</v>
          </cell>
        </row>
        <row r="1771">
          <cell r="A1771" t="str">
            <v>bbus565</v>
          </cell>
          <cell r="C1771" t="str">
            <v>Bi-Phase Ladder Attachment</v>
          </cell>
          <cell r="D1771">
            <v>3</v>
          </cell>
          <cell r="E1771">
            <v>0</v>
          </cell>
        </row>
        <row r="1772">
          <cell r="A1772" t="str">
            <v>bbus566</v>
          </cell>
          <cell r="C1772" t="str">
            <v>Breathing Apparatus</v>
          </cell>
          <cell r="D1772">
            <v>5</v>
          </cell>
          <cell r="E1772">
            <v>0</v>
          </cell>
        </row>
        <row r="1773">
          <cell r="A1773" t="str">
            <v>bbus567</v>
          </cell>
          <cell r="C1773" t="str">
            <v>Breathing Apparatus - Box Only</v>
          </cell>
          <cell r="D1773">
            <v>2</v>
          </cell>
          <cell r="E1773">
            <v>0</v>
          </cell>
        </row>
        <row r="1774">
          <cell r="A1774" t="str">
            <v>bbus568</v>
          </cell>
          <cell r="C1774" t="str">
            <v>Breathing Apparatus - Mask Only</v>
          </cell>
          <cell r="D1774">
            <v>3</v>
          </cell>
          <cell r="E1774">
            <v>0</v>
          </cell>
        </row>
        <row r="1775">
          <cell r="A1775" t="str">
            <v>bbus569</v>
          </cell>
          <cell r="C1775" t="str">
            <v>Breathing Apparatus Power Flow</v>
          </cell>
          <cell r="D1775">
            <v>10</v>
          </cell>
          <cell r="E1775">
            <v>0</v>
          </cell>
        </row>
        <row r="1776">
          <cell r="A1776" t="str">
            <v>bbus570</v>
          </cell>
          <cell r="C1776" t="str">
            <v>Fall Arrest Winch</v>
          </cell>
          <cell r="D1776">
            <v>20</v>
          </cell>
          <cell r="E1776">
            <v>0</v>
          </cell>
        </row>
        <row r="1777">
          <cell r="A1777" t="str">
            <v>bbus571</v>
          </cell>
          <cell r="C1777" t="str">
            <v>Harness Safety Dayglo</v>
          </cell>
          <cell r="D1777">
            <v>12.5</v>
          </cell>
          <cell r="E1777">
            <v>0</v>
          </cell>
        </row>
        <row r="1778">
          <cell r="A1778" t="str">
            <v>bbus572</v>
          </cell>
          <cell r="C1778" t="str">
            <v>Ladder 3 Metre Foundation</v>
          </cell>
          <cell r="D1778">
            <v>5</v>
          </cell>
          <cell r="E1778">
            <v>0</v>
          </cell>
        </row>
        <row r="1779">
          <cell r="A1779" t="str">
            <v>bbus573</v>
          </cell>
          <cell r="C1779" t="str">
            <v>Linesman Safety Kit</v>
          </cell>
          <cell r="D1779">
            <v>25</v>
          </cell>
          <cell r="E1779">
            <v>0</v>
          </cell>
        </row>
        <row r="1780">
          <cell r="A1780" t="str">
            <v>bbus574</v>
          </cell>
          <cell r="C1780" t="str">
            <v>Musson Fall Arrester</v>
          </cell>
          <cell r="D1780">
            <v>166</v>
          </cell>
          <cell r="E1780">
            <v>0</v>
          </cell>
        </row>
        <row r="1781">
          <cell r="A1781" t="str">
            <v>bbus575</v>
          </cell>
          <cell r="C1781" t="str">
            <v>Safety Harness</v>
          </cell>
          <cell r="D1781">
            <v>9</v>
          </cell>
          <cell r="E1781">
            <v>0</v>
          </cell>
        </row>
        <row r="1782">
          <cell r="A1782" t="str">
            <v>bbus576</v>
          </cell>
          <cell r="C1782" t="str">
            <v>Safety Harness High Visibility</v>
          </cell>
          <cell r="D1782">
            <v>3</v>
          </cell>
          <cell r="E1782">
            <v>0</v>
          </cell>
        </row>
        <row r="1783">
          <cell r="A1783" t="str">
            <v>bbus577</v>
          </cell>
          <cell r="C1783" t="str">
            <v>Safety Torch - H/D Rc</v>
          </cell>
          <cell r="D1783">
            <v>7.5</v>
          </cell>
          <cell r="E1783">
            <v>0</v>
          </cell>
        </row>
        <row r="1784">
          <cell r="A1784" t="str">
            <v>bbus578</v>
          </cell>
          <cell r="C1784" t="str">
            <v>Self Contained Breathing Apparatus</v>
          </cell>
          <cell r="D1784">
            <v>30</v>
          </cell>
          <cell r="E1784">
            <v>0</v>
          </cell>
        </row>
        <row r="1785">
          <cell r="A1785" t="str">
            <v>bbus579</v>
          </cell>
          <cell r="C1785" t="str">
            <v>Single Point Harness</v>
          </cell>
          <cell r="D1785">
            <v>3</v>
          </cell>
          <cell r="E1785">
            <v>0</v>
          </cell>
        </row>
        <row r="1786">
          <cell r="A1786" t="str">
            <v>bbus580</v>
          </cell>
          <cell r="C1786" t="str">
            <v>Tripod &amp; Winch</v>
          </cell>
          <cell r="D1786">
            <v>28</v>
          </cell>
          <cell r="E1786">
            <v>0</v>
          </cell>
        </row>
        <row r="1787">
          <cell r="A1787" t="str">
            <v>pla0911</v>
          </cell>
          <cell r="C1787" t="str">
            <v>300MM DISC CUTTER TWO STROKE</v>
          </cell>
          <cell r="D1787">
            <v>9.694566</v>
          </cell>
          <cell r="E1787">
            <v>0</v>
          </cell>
        </row>
        <row r="1788">
          <cell r="A1788" t="str">
            <v>pla0912</v>
          </cell>
          <cell r="C1788" t="str">
            <v xml:space="preserve">300MM DISC CUTTER 110 VOLT </v>
          </cell>
          <cell r="D1788">
            <v>14.067611250000001</v>
          </cell>
          <cell r="E1788">
            <v>0</v>
          </cell>
        </row>
        <row r="1789">
          <cell r="A1789" t="str">
            <v>pla0913</v>
          </cell>
          <cell r="C1789" t="str">
            <v>350MM DISC CUTTER TWO STROKE</v>
          </cell>
          <cell r="D1789">
            <v>19.530511087500003</v>
          </cell>
          <cell r="E1789">
            <v>0</v>
          </cell>
        </row>
        <row r="1790">
          <cell r="A1790" t="str">
            <v>pla0914</v>
          </cell>
          <cell r="C1790" t="str">
            <v>CUT QUICK CART</v>
          </cell>
          <cell r="D1790">
            <v>9.545879062500001</v>
          </cell>
          <cell r="E1790">
            <v>0</v>
          </cell>
        </row>
        <row r="1791">
          <cell r="A1791" t="str">
            <v>pla0915</v>
          </cell>
          <cell r="C1791" t="str">
            <v>175mm Tile Cutter Elec.</v>
          </cell>
          <cell r="D1791">
            <v>20.096587500000002</v>
          </cell>
          <cell r="E1791">
            <v>0</v>
          </cell>
        </row>
        <row r="1792">
          <cell r="A1792" t="str">
            <v>pla0916</v>
          </cell>
          <cell r="C1792" t="str">
            <v>200mm Tile Cutter Elec.</v>
          </cell>
          <cell r="D1792">
            <v>21.724411087500002</v>
          </cell>
          <cell r="E1792">
            <v>0</v>
          </cell>
        </row>
        <row r="1793">
          <cell r="A1793" t="str">
            <v>pla0917</v>
          </cell>
          <cell r="C1793" t="str">
            <v>225MM TILE CUTTER ELECTRIC</v>
          </cell>
          <cell r="D1793">
            <v>24.115904999999998</v>
          </cell>
          <cell r="E1793">
            <v>0</v>
          </cell>
        </row>
        <row r="1794">
          <cell r="A1794" t="str">
            <v>pla0918</v>
          </cell>
          <cell r="C1794" t="str">
            <v>225mm Tile Cutter Elec.</v>
          </cell>
          <cell r="D1794">
            <v>24.115904999999998</v>
          </cell>
          <cell r="E1794">
            <v>0</v>
          </cell>
        </row>
        <row r="1795">
          <cell r="A1795" t="str">
            <v>pla0919</v>
          </cell>
          <cell r="C1795" t="str">
            <v>300mm Tile Cutter Elec.</v>
          </cell>
          <cell r="D1795">
            <v>25.341796837499999</v>
          </cell>
          <cell r="E1795">
            <v>0</v>
          </cell>
        </row>
        <row r="1796">
          <cell r="A1796" t="str">
            <v>pla0920</v>
          </cell>
          <cell r="C1796" t="str">
            <v>350MM MANSONRY BENCH SAW PETROL</v>
          </cell>
          <cell r="D1796">
            <v>31.184187300000001</v>
          </cell>
          <cell r="E1796">
            <v>0</v>
          </cell>
        </row>
        <row r="1797">
          <cell r="A1797" t="str">
            <v>pla0921</v>
          </cell>
          <cell r="C1797" t="str">
            <v>350MM MANSONRY BENCH SAW ELECTRIC</v>
          </cell>
          <cell r="D1797">
            <v>31.029131100000001</v>
          </cell>
          <cell r="E1797">
            <v>0</v>
          </cell>
        </row>
        <row r="1798">
          <cell r="A1798" t="str">
            <v>pla0922</v>
          </cell>
          <cell r="C1798" t="str">
            <v>400mm Bench Saw Petrol</v>
          </cell>
          <cell r="D1798">
            <v>42.202833749999996</v>
          </cell>
          <cell r="E1798">
            <v>0</v>
          </cell>
        </row>
        <row r="1799">
          <cell r="A1799" t="str">
            <v>pla0923</v>
          </cell>
          <cell r="C1799" t="str">
            <v>450mm Bench Saw Petrol</v>
          </cell>
          <cell r="D1799">
            <v>42.202833749999996</v>
          </cell>
          <cell r="E1799">
            <v>0</v>
          </cell>
        </row>
        <row r="1800">
          <cell r="A1800" t="str">
            <v>pla0924</v>
          </cell>
          <cell r="C1800" t="str">
            <v>500MM MANSONRY BENCH SAW PETROL</v>
          </cell>
          <cell r="D1800">
            <v>38.081467068749994</v>
          </cell>
          <cell r="E1800">
            <v>0</v>
          </cell>
        </row>
        <row r="1801">
          <cell r="A1801" t="str">
            <v>pla0925</v>
          </cell>
          <cell r="C1801" t="str">
            <v>600mm Bench Saw Petrol</v>
          </cell>
          <cell r="D1801">
            <v>47.226980625000003</v>
          </cell>
          <cell r="E1801">
            <v>0</v>
          </cell>
        </row>
        <row r="1802">
          <cell r="A1802" t="str">
            <v>pla0926</v>
          </cell>
          <cell r="C1802" t="str">
            <v>400mm Bench Saw Electric</v>
          </cell>
          <cell r="D1802">
            <v>42.202833749999996</v>
          </cell>
          <cell r="E1802">
            <v>0</v>
          </cell>
        </row>
        <row r="1803">
          <cell r="A1803" t="str">
            <v>pla0927</v>
          </cell>
          <cell r="C1803" t="str">
            <v>450mm Bench Saw Electric</v>
          </cell>
          <cell r="D1803">
            <v>42.202833749999996</v>
          </cell>
          <cell r="E1803">
            <v>0</v>
          </cell>
        </row>
        <row r="1804">
          <cell r="A1804" t="str">
            <v>pla0928</v>
          </cell>
          <cell r="C1804" t="str">
            <v>500MM MANSONRY BENCH SAW ELECTRIC</v>
          </cell>
          <cell r="D1804">
            <v>37.892115731249994</v>
          </cell>
          <cell r="E1804">
            <v>0</v>
          </cell>
        </row>
        <row r="1805">
          <cell r="A1805" t="str">
            <v>pla0929</v>
          </cell>
          <cell r="C1805" t="str">
            <v>600mm Bench Saw Electric</v>
          </cell>
          <cell r="D1805">
            <v>47.226980625000003</v>
          </cell>
          <cell r="E1805">
            <v>0</v>
          </cell>
        </row>
        <row r="1806">
          <cell r="A1806" t="str">
            <v>pla0930</v>
          </cell>
          <cell r="C1806" t="str">
            <v>900mm Bench Saw Electric</v>
          </cell>
          <cell r="D1806">
            <v>68.328397500000008</v>
          </cell>
          <cell r="E1806">
            <v>0</v>
          </cell>
        </row>
        <row r="1807">
          <cell r="A1807" t="str">
            <v>pla0931</v>
          </cell>
          <cell r="C1807" t="str">
            <v>OSCILLATING CUTTING SAW E</v>
          </cell>
          <cell r="D1807">
            <v>45.217321874999996</v>
          </cell>
          <cell r="E1807">
            <v>0</v>
          </cell>
        </row>
        <row r="1808">
          <cell r="A1808" t="str">
            <v>pla0932</v>
          </cell>
          <cell r="C1808" t="str">
            <v>CONCRETE CHAIN SAW TWO STROKE</v>
          </cell>
          <cell r="D1808">
            <v>153.54778753125001</v>
          </cell>
          <cell r="E1808">
            <v>0</v>
          </cell>
        </row>
        <row r="1809">
          <cell r="A1809" t="str">
            <v>pla1248</v>
          </cell>
          <cell r="C1809" t="str">
            <v xml:space="preserve">STANDARD ROADFORM 3.0Mx100MM </v>
          </cell>
          <cell r="D1809">
            <v>1.1793757499999999</v>
          </cell>
          <cell r="E1809">
            <v>0</v>
          </cell>
        </row>
        <row r="1810">
          <cell r="A1810" t="str">
            <v>pla1249</v>
          </cell>
          <cell r="C1810" t="str">
            <v xml:space="preserve">STANDARD ROADFORM 3.0Mx125MM </v>
          </cell>
          <cell r="D1810">
            <v>1.3562821125</v>
          </cell>
          <cell r="E1810">
            <v>0</v>
          </cell>
        </row>
        <row r="1811">
          <cell r="A1811" t="str">
            <v>pla1250</v>
          </cell>
          <cell r="C1811" t="str">
            <v xml:space="preserve">STANDARD ROADFORM 3.0Mx150MM </v>
          </cell>
          <cell r="D1811">
            <v>1.3562821125</v>
          </cell>
          <cell r="E1811">
            <v>0</v>
          </cell>
        </row>
        <row r="1812">
          <cell r="A1812" t="str">
            <v>pla1251</v>
          </cell>
          <cell r="C1812" t="str">
            <v xml:space="preserve">STANDARD ROADFORM 3.0Mx175MM </v>
          </cell>
          <cell r="D1812">
            <v>1.5430166062500001</v>
          </cell>
          <cell r="E1812">
            <v>0</v>
          </cell>
        </row>
        <row r="1813">
          <cell r="A1813" t="str">
            <v>pla1252</v>
          </cell>
          <cell r="C1813" t="str">
            <v xml:space="preserve">STANDARD ROADFORM 3.0Mx200MM </v>
          </cell>
          <cell r="D1813">
            <v>1.5430166062500001</v>
          </cell>
          <cell r="E1813">
            <v>0</v>
          </cell>
        </row>
        <row r="1814">
          <cell r="A1814" t="str">
            <v>pla1253</v>
          </cell>
          <cell r="C1814" t="str">
            <v xml:space="preserve">STANDARD ROADFORM 3.0Mx225MM </v>
          </cell>
          <cell r="D1814">
            <v>2.3882358937500001</v>
          </cell>
          <cell r="E1814">
            <v>0</v>
          </cell>
        </row>
        <row r="1815">
          <cell r="A1815" t="str">
            <v>pla1254</v>
          </cell>
          <cell r="C1815" t="str">
            <v xml:space="preserve">STANDARD ROADFORM 3.0Mx250MM </v>
          </cell>
          <cell r="D1815">
            <v>2.3882358937500001</v>
          </cell>
          <cell r="E1815">
            <v>0</v>
          </cell>
        </row>
        <row r="1816">
          <cell r="A1816" t="str">
            <v>pla1255</v>
          </cell>
          <cell r="C1816" t="str">
            <v xml:space="preserve">STANDARD ROADFORM 3.0Mx300MM </v>
          </cell>
          <cell r="D1816">
            <v>3.5184709875000002</v>
          </cell>
          <cell r="E1816">
            <v>0</v>
          </cell>
        </row>
        <row r="1817">
          <cell r="A1817" t="str">
            <v>pla1256</v>
          </cell>
          <cell r="C1817" t="str">
            <v xml:space="preserve">FLEXIBLE ROADFORM 3.0Mx100MM </v>
          </cell>
          <cell r="D1817">
            <v>1.1302350937500001</v>
          </cell>
          <cell r="E1817">
            <v>0</v>
          </cell>
        </row>
        <row r="1818">
          <cell r="A1818" t="str">
            <v>pla1257</v>
          </cell>
          <cell r="C1818" t="str">
            <v xml:space="preserve">FLEXIBLE ROADFORM 3.0Mx125MM </v>
          </cell>
          <cell r="D1818">
            <v>1.2973133250000002</v>
          </cell>
          <cell r="E1818">
            <v>0</v>
          </cell>
        </row>
        <row r="1819">
          <cell r="A1819" t="str">
            <v>pla1258</v>
          </cell>
          <cell r="C1819" t="str">
            <v xml:space="preserve">FLEXIBLE ROADFORM 3.0Mx150MM </v>
          </cell>
          <cell r="D1819">
            <v>1.2973133250000002</v>
          </cell>
          <cell r="E1819">
            <v>0</v>
          </cell>
        </row>
        <row r="1820">
          <cell r="A1820" t="str">
            <v>pla1259</v>
          </cell>
          <cell r="C1820" t="str">
            <v>3.0M X 175mm FLEX ROADFORM</v>
          </cell>
          <cell r="D1820">
            <v>4.6093935562499997</v>
          </cell>
          <cell r="E1820">
            <v>0</v>
          </cell>
        </row>
        <row r="1821">
          <cell r="A1821" t="str">
            <v>pla1260</v>
          </cell>
          <cell r="C1821" t="str">
            <v>3.0M X 200mm FLEX ROADFORM</v>
          </cell>
          <cell r="D1821">
            <v>4.9140656250000001</v>
          </cell>
          <cell r="E1821">
            <v>0</v>
          </cell>
        </row>
        <row r="1822">
          <cell r="A1822" t="str">
            <v>pla1261</v>
          </cell>
          <cell r="C1822" t="str">
            <v>3.0M X 225mm FLEX ROADFORM</v>
          </cell>
          <cell r="D1822">
            <v>5.2777064812500001</v>
          </cell>
          <cell r="E1822">
            <v>0</v>
          </cell>
        </row>
        <row r="1823">
          <cell r="A1823" t="str">
            <v>pla1262</v>
          </cell>
          <cell r="C1823" t="str">
            <v>3.0M X 250mm FLEX ROADFORM</v>
          </cell>
          <cell r="D1823">
            <v>5.6904879937499997</v>
          </cell>
          <cell r="E1823">
            <v>0</v>
          </cell>
        </row>
        <row r="1824">
          <cell r="A1824" t="str">
            <v>pla1263</v>
          </cell>
          <cell r="C1824" t="str">
            <v>3.0M X 300mm FLEX ROADFORM</v>
          </cell>
          <cell r="D1824">
            <v>6.8207230875000002</v>
          </cell>
          <cell r="E1824">
            <v>0</v>
          </cell>
        </row>
        <row r="1825">
          <cell r="A1825" t="str">
            <v>pla1264</v>
          </cell>
          <cell r="C1825" t="str">
            <v>3.0M X 100mm SQ. EDGE ROADFORM</v>
          </cell>
          <cell r="D1825">
            <v>4.9730344125000006</v>
          </cell>
          <cell r="E1825">
            <v>0</v>
          </cell>
        </row>
        <row r="1826">
          <cell r="A1826" t="str">
            <v>pla1265</v>
          </cell>
          <cell r="C1826" t="str">
            <v>3.0M X 150mm SQ. EDGE ROADFORM</v>
          </cell>
          <cell r="D1826">
            <v>5.3661596625000003</v>
          </cell>
          <cell r="E1826">
            <v>0</v>
          </cell>
        </row>
        <row r="1827">
          <cell r="A1827" t="str">
            <v>pla1266</v>
          </cell>
          <cell r="C1827" t="str">
            <v>3.0M X 175mm SQ. EDGE ROADFORM</v>
          </cell>
          <cell r="D1827">
            <v>5.6708317312499998</v>
          </cell>
          <cell r="E1827">
            <v>0</v>
          </cell>
        </row>
        <row r="1828">
          <cell r="A1828" t="str">
            <v>pla1267</v>
          </cell>
          <cell r="C1828" t="str">
            <v>3.0M X 200mm SQ. EDGE ROADFORM</v>
          </cell>
          <cell r="D1828">
            <v>6.0934413750000003</v>
          </cell>
          <cell r="E1828">
            <v>0</v>
          </cell>
        </row>
        <row r="1829">
          <cell r="A1829" t="str">
            <v>pla1268</v>
          </cell>
          <cell r="C1829" t="str">
            <v>3.0M X 225mm SQ. EDGE ROADFORM</v>
          </cell>
          <cell r="D1829">
            <v>7.0664263687500002</v>
          </cell>
          <cell r="E1829">
            <v>0</v>
          </cell>
        </row>
        <row r="1830">
          <cell r="A1830" t="str">
            <v>pla1269</v>
          </cell>
          <cell r="C1830" t="str">
            <v>3.0M X 250mm SQ. EDGE ROADFORM</v>
          </cell>
          <cell r="D1830">
            <v>7.9902707062500005</v>
          </cell>
          <cell r="E1830">
            <v>0</v>
          </cell>
        </row>
        <row r="1831">
          <cell r="A1831" t="str">
            <v>pla1270</v>
          </cell>
          <cell r="C1831" t="str">
            <v>3.0M X 300mm SQ. EDGE ROADFORM</v>
          </cell>
          <cell r="D1831">
            <v>8.4423647437499998</v>
          </cell>
          <cell r="E1831">
            <v>0</v>
          </cell>
        </row>
        <row r="1832">
          <cell r="A1832" t="str">
            <v>pla1271</v>
          </cell>
          <cell r="C1832" t="str">
            <v>600mm ROAD FORM STAKES</v>
          </cell>
          <cell r="D1832">
            <v>0.1572501</v>
          </cell>
          <cell r="E1832">
            <v>0</v>
          </cell>
        </row>
        <row r="1833">
          <cell r="A1833" t="str">
            <v>pla1272</v>
          </cell>
          <cell r="C1833" t="str">
            <v>STAKE EXTRACTOR</v>
          </cell>
          <cell r="D1833">
            <v>11.351491593750001</v>
          </cell>
          <cell r="E1833">
            <v>0</v>
          </cell>
        </row>
        <row r="1834">
          <cell r="A1834" t="str">
            <v>pla1282</v>
          </cell>
          <cell r="C1834" t="str">
            <v>LIGHTWEIGHT TRENCH COVERS</v>
          </cell>
          <cell r="D1834">
            <v>10.693006799999999</v>
          </cell>
          <cell r="E1834">
            <v>0</v>
          </cell>
        </row>
        <row r="1835">
          <cell r="A1835" t="str">
            <v>pla1283</v>
          </cell>
          <cell r="C1835" t="str">
            <v>GRP MODULAR ROAD PLATE 1.2 M SQ</v>
          </cell>
          <cell r="D1835">
            <v>75.892829512499986</v>
          </cell>
          <cell r="E1835">
            <v>0</v>
          </cell>
        </row>
        <row r="1836">
          <cell r="A1836" t="str">
            <v>pla1284</v>
          </cell>
          <cell r="C1836" t="str">
            <v>ROAD PLATE 4 X 4 X 3/4 STD</v>
          </cell>
          <cell r="D1836">
            <v>9.0713651437499987</v>
          </cell>
          <cell r="E1836">
            <v>0</v>
          </cell>
        </row>
        <row r="1837">
          <cell r="A1837" t="str">
            <v>pla1285</v>
          </cell>
          <cell r="C1837" t="str">
            <v>ROAD PLATE 6 X 4 X 3/4 STD</v>
          </cell>
          <cell r="D1837">
            <v>9.0713651437499987</v>
          </cell>
          <cell r="E1837">
            <v>0</v>
          </cell>
        </row>
        <row r="1838">
          <cell r="A1838" t="str">
            <v>pla1286</v>
          </cell>
          <cell r="C1838" t="str">
            <v>ROAD PLATE 8 X 4 X 3/4 STD</v>
          </cell>
          <cell r="D1838">
            <v>9.0713651437499987</v>
          </cell>
          <cell r="E1838">
            <v>0</v>
          </cell>
        </row>
        <row r="1839">
          <cell r="A1839" t="str">
            <v>pla1287</v>
          </cell>
          <cell r="C1839" t="str">
            <v>ROAD PLATE 4 X 4 X 3/4 NON SLIP</v>
          </cell>
          <cell r="D1839">
            <v>12.098429568749999</v>
          </cell>
          <cell r="E1839">
            <v>0</v>
          </cell>
        </row>
        <row r="1840">
          <cell r="A1840" t="str">
            <v>pla1288</v>
          </cell>
          <cell r="C1840" t="str">
            <v>ROAD PLATE 6 X 4 X 3/4 NON SLIP</v>
          </cell>
          <cell r="D1840">
            <v>12.098429568749999</v>
          </cell>
          <cell r="E1840">
            <v>0</v>
          </cell>
        </row>
        <row r="1841">
          <cell r="A1841" t="str">
            <v>pla1289</v>
          </cell>
          <cell r="C1841" t="str">
            <v>ROAD PLATE 8'x4'x3/4" NON SLIP</v>
          </cell>
          <cell r="D1841">
            <v>11.793757500000002</v>
          </cell>
          <cell r="E1841">
            <v>0</v>
          </cell>
        </row>
        <row r="1842">
          <cell r="A1842" t="str">
            <v>bbus581</v>
          </cell>
          <cell r="C1842" t="str">
            <v>24V Cordless Jigsaw</v>
          </cell>
          <cell r="D1842">
            <v>10</v>
          </cell>
          <cell r="E1842">
            <v>0</v>
          </cell>
        </row>
        <row r="1843">
          <cell r="A1843" t="str">
            <v>bbus582</v>
          </cell>
          <cell r="C1843" t="str">
            <v>Air Drill</v>
          </cell>
          <cell r="D1843">
            <v>7</v>
          </cell>
          <cell r="E1843">
            <v>0</v>
          </cell>
        </row>
        <row r="1844">
          <cell r="A1844" t="str">
            <v>bbus583</v>
          </cell>
          <cell r="C1844" t="str">
            <v>Air Ratchet</v>
          </cell>
          <cell r="D1844">
            <v>10</v>
          </cell>
          <cell r="E1844">
            <v>0</v>
          </cell>
        </row>
        <row r="1845">
          <cell r="A1845" t="str">
            <v>bbus584</v>
          </cell>
          <cell r="C1845" t="str">
            <v>Anchor Tester Hat 28 5kN Kit</v>
          </cell>
          <cell r="D1845">
            <v>61</v>
          </cell>
          <cell r="E1845">
            <v>0</v>
          </cell>
        </row>
        <row r="1846">
          <cell r="A1846" t="str">
            <v>bbus585</v>
          </cell>
          <cell r="C1846" t="str">
            <v>Angle Grinder</v>
          </cell>
          <cell r="D1846">
            <v>4</v>
          </cell>
          <cell r="E1846">
            <v>0</v>
          </cell>
        </row>
        <row r="1847">
          <cell r="A1847" t="str">
            <v>bbus586</v>
          </cell>
          <cell r="C1847" t="str">
            <v>Angle Grinder - 5"</v>
          </cell>
          <cell r="D1847">
            <v>4</v>
          </cell>
          <cell r="E1847">
            <v>0</v>
          </cell>
        </row>
        <row r="1848">
          <cell r="A1848" t="str">
            <v>bbus587</v>
          </cell>
          <cell r="C1848" t="str">
            <v>Angle Grinder - 7"</v>
          </cell>
          <cell r="D1848">
            <v>4.5</v>
          </cell>
          <cell r="E1848">
            <v>0</v>
          </cell>
        </row>
        <row r="1849">
          <cell r="A1849" t="str">
            <v>bbus588</v>
          </cell>
          <cell r="C1849" t="str">
            <v>Angle Grinder - 9"</v>
          </cell>
          <cell r="D1849">
            <v>5</v>
          </cell>
          <cell r="E1849">
            <v>0</v>
          </cell>
        </row>
        <row r="1850">
          <cell r="A1850" t="str">
            <v>bbus589</v>
          </cell>
          <cell r="C1850" t="str">
            <v>Angle Grinder - Air</v>
          </cell>
          <cell r="D1850">
            <v>7</v>
          </cell>
          <cell r="E1850">
            <v>0</v>
          </cell>
        </row>
        <row r="1851">
          <cell r="A1851" t="str">
            <v>bbus590</v>
          </cell>
          <cell r="C1851" t="str">
            <v>Angle Grinder 4.5"</v>
          </cell>
          <cell r="D1851">
            <v>4</v>
          </cell>
          <cell r="E1851">
            <v>0</v>
          </cell>
        </row>
        <row r="1852">
          <cell r="A1852" t="str">
            <v>bbus591</v>
          </cell>
          <cell r="C1852" t="str">
            <v>Auger Drill</v>
          </cell>
          <cell r="D1852">
            <v>10</v>
          </cell>
          <cell r="E1852">
            <v>0</v>
          </cell>
        </row>
        <row r="1853">
          <cell r="A1853" t="str">
            <v>bbus592</v>
          </cell>
          <cell r="C1853" t="str">
            <v>Battery Drill 12V</v>
          </cell>
          <cell r="D1853">
            <v>6.5</v>
          </cell>
          <cell r="E1853">
            <v>0</v>
          </cell>
        </row>
        <row r="1854">
          <cell r="A1854" t="str">
            <v>bbus593</v>
          </cell>
          <cell r="C1854" t="str">
            <v>Battery Drill 14V</v>
          </cell>
          <cell r="D1854">
            <v>7</v>
          </cell>
          <cell r="E1854">
            <v>0</v>
          </cell>
        </row>
        <row r="1855">
          <cell r="A1855" t="str">
            <v>bbus594</v>
          </cell>
          <cell r="C1855" t="str">
            <v>Battery Drill 18V</v>
          </cell>
          <cell r="D1855">
            <v>8</v>
          </cell>
          <cell r="E1855">
            <v>0</v>
          </cell>
        </row>
        <row r="1856">
          <cell r="A1856" t="str">
            <v>bbus595</v>
          </cell>
          <cell r="C1856" t="str">
            <v>Battery Drill 24V</v>
          </cell>
          <cell r="D1856">
            <v>9</v>
          </cell>
          <cell r="E1856">
            <v>0</v>
          </cell>
        </row>
        <row r="1857">
          <cell r="A1857" t="str">
            <v>bbus596</v>
          </cell>
          <cell r="C1857" t="str">
            <v>Battery Drill 36V</v>
          </cell>
          <cell r="D1857">
            <v>16</v>
          </cell>
          <cell r="E1857">
            <v>0</v>
          </cell>
        </row>
        <row r="1858">
          <cell r="A1858" t="str">
            <v>bbus597</v>
          </cell>
          <cell r="C1858" t="str">
            <v>Battery Drill 9V</v>
          </cell>
          <cell r="D1858">
            <v>6.5</v>
          </cell>
          <cell r="E1858">
            <v>0</v>
          </cell>
        </row>
        <row r="1859">
          <cell r="A1859" t="str">
            <v>bbus598</v>
          </cell>
          <cell r="C1859" t="str">
            <v>Breaker - German Gigger</v>
          </cell>
          <cell r="D1859">
            <v>14</v>
          </cell>
          <cell r="E1859">
            <v>0</v>
          </cell>
        </row>
        <row r="1860">
          <cell r="A1860" t="str">
            <v>bbus599</v>
          </cell>
          <cell r="C1860" t="str">
            <v>Breaker - Medium</v>
          </cell>
          <cell r="D1860">
            <v>6.5</v>
          </cell>
          <cell r="E1860">
            <v>0</v>
          </cell>
        </row>
        <row r="1861">
          <cell r="A1861" t="str">
            <v>bbus600</v>
          </cell>
          <cell r="C1861" t="str">
            <v>Breaker - Petrol</v>
          </cell>
          <cell r="D1861">
            <v>38</v>
          </cell>
          <cell r="E1861">
            <v>0</v>
          </cell>
        </row>
        <row r="1862">
          <cell r="A1862" t="str">
            <v>bbus601</v>
          </cell>
          <cell r="C1862" t="str">
            <v>Cable Drum Dolley</v>
          </cell>
          <cell r="D1862">
            <v>10</v>
          </cell>
          <cell r="E1862">
            <v>0</v>
          </cell>
        </row>
        <row r="1863">
          <cell r="A1863" t="str">
            <v>bbus602</v>
          </cell>
          <cell r="C1863" t="str">
            <v>Caterpillar Cable Roller</v>
          </cell>
          <cell r="D1863">
            <v>1080</v>
          </cell>
          <cell r="E1863">
            <v>0</v>
          </cell>
        </row>
        <row r="1864">
          <cell r="A1864" t="str">
            <v>bbus603</v>
          </cell>
          <cell r="C1864" t="str">
            <v>Cement Mixer</v>
          </cell>
          <cell r="D1864">
            <v>6</v>
          </cell>
          <cell r="E1864">
            <v>0</v>
          </cell>
        </row>
        <row r="1865">
          <cell r="A1865" t="str">
            <v>bbus604</v>
          </cell>
          <cell r="C1865" t="str">
            <v>Chainsaw</v>
          </cell>
          <cell r="D1865">
            <v>15</v>
          </cell>
          <cell r="E1865">
            <v>0</v>
          </cell>
        </row>
        <row r="1866">
          <cell r="A1866" t="str">
            <v>bbus605</v>
          </cell>
          <cell r="C1866" t="str">
            <v>Circular Saw</v>
          </cell>
          <cell r="D1866">
            <v>9.5</v>
          </cell>
          <cell r="E1866">
            <v>0</v>
          </cell>
        </row>
        <row r="1867">
          <cell r="A1867" t="str">
            <v>bbus606</v>
          </cell>
          <cell r="C1867" t="str">
            <v>Circular Saw - Cordless 24V</v>
          </cell>
          <cell r="D1867">
            <v>9.5</v>
          </cell>
          <cell r="E1867">
            <v>0</v>
          </cell>
        </row>
        <row r="1868">
          <cell r="A1868" t="str">
            <v>bbus607</v>
          </cell>
          <cell r="C1868" t="str">
            <v>Compressor - Portable Electric</v>
          </cell>
          <cell r="D1868">
            <v>5</v>
          </cell>
          <cell r="E1868">
            <v>0</v>
          </cell>
        </row>
        <row r="1869">
          <cell r="A1869" t="str">
            <v>bbus608</v>
          </cell>
          <cell r="C1869" t="str">
            <v>Compressor - Small Portable</v>
          </cell>
          <cell r="D1869">
            <v>5</v>
          </cell>
          <cell r="E1869">
            <v>0</v>
          </cell>
        </row>
        <row r="1870">
          <cell r="A1870" t="str">
            <v>bbus609</v>
          </cell>
          <cell r="C1870" t="str">
            <v>Core Drill</v>
          </cell>
          <cell r="D1870">
            <v>65</v>
          </cell>
          <cell r="E1870">
            <v>0</v>
          </cell>
        </row>
        <row r="1871">
          <cell r="A1871" t="str">
            <v>bbus610</v>
          </cell>
          <cell r="C1871" t="str">
            <v>Cut Off Saw - Metal</v>
          </cell>
          <cell r="D1871">
            <v>15</v>
          </cell>
          <cell r="E1871">
            <v>0</v>
          </cell>
        </row>
        <row r="1872">
          <cell r="A1872" t="str">
            <v>bbus611</v>
          </cell>
          <cell r="C1872" t="str">
            <v>Demolition Hammer 11Kg With Sds Max</v>
          </cell>
          <cell r="D1872">
            <v>10</v>
          </cell>
          <cell r="E1872">
            <v>0</v>
          </cell>
        </row>
        <row r="1873">
          <cell r="A1873" t="str">
            <v>bbus612</v>
          </cell>
          <cell r="C1873" t="str">
            <v>Drill Cp9</v>
          </cell>
          <cell r="D1873">
            <v>7</v>
          </cell>
          <cell r="E1873">
            <v>0</v>
          </cell>
        </row>
        <row r="1874">
          <cell r="A1874" t="str">
            <v>bbus613</v>
          </cell>
          <cell r="C1874" t="str">
            <v>Drumstand Motor</v>
          </cell>
          <cell r="D1874">
            <v>27</v>
          </cell>
          <cell r="E1874">
            <v>0</v>
          </cell>
        </row>
        <row r="1875">
          <cell r="A1875" t="str">
            <v>bbus614</v>
          </cell>
          <cell r="C1875" t="str">
            <v>Drumstand Rollover Large</v>
          </cell>
          <cell r="D1875">
            <v>7</v>
          </cell>
          <cell r="E1875">
            <v>0</v>
          </cell>
        </row>
        <row r="1876">
          <cell r="A1876" t="str">
            <v>bbus615</v>
          </cell>
          <cell r="C1876" t="str">
            <v>Drumstand Rollover Normal</v>
          </cell>
          <cell r="D1876">
            <v>5</v>
          </cell>
          <cell r="E1876">
            <v>0</v>
          </cell>
        </row>
        <row r="1877">
          <cell r="A1877" t="str">
            <v>bbus616</v>
          </cell>
          <cell r="C1877" t="str">
            <v>Drumstand Swedish Large</v>
          </cell>
          <cell r="D1877">
            <v>13</v>
          </cell>
          <cell r="E1877">
            <v>0</v>
          </cell>
        </row>
        <row r="1878">
          <cell r="A1878" t="str">
            <v>bbus617</v>
          </cell>
          <cell r="C1878" t="str">
            <v>Drumstand Swedish Normal</v>
          </cell>
          <cell r="D1878">
            <v>9</v>
          </cell>
          <cell r="E1878">
            <v>0</v>
          </cell>
        </row>
        <row r="1879">
          <cell r="A1879" t="str">
            <v>bbus618</v>
          </cell>
          <cell r="C1879" t="str">
            <v>Drumstand Tesmec Motor</v>
          </cell>
          <cell r="D1879">
            <v>45.5</v>
          </cell>
          <cell r="E1879">
            <v>0</v>
          </cell>
        </row>
        <row r="1880">
          <cell r="A1880" t="str">
            <v>bbus619</v>
          </cell>
          <cell r="C1880" t="str">
            <v>Drumstand White's Motor</v>
          </cell>
          <cell r="D1880">
            <v>45.5</v>
          </cell>
          <cell r="E1880">
            <v>0</v>
          </cell>
        </row>
        <row r="1881">
          <cell r="A1881" t="str">
            <v>bbus620</v>
          </cell>
          <cell r="C1881" t="str">
            <v>E Brackets Large Hole</v>
          </cell>
          <cell r="D1881">
            <v>16</v>
          </cell>
          <cell r="E1881">
            <v>0</v>
          </cell>
        </row>
        <row r="1882">
          <cell r="A1882" t="str">
            <v>bbus621</v>
          </cell>
          <cell r="C1882" t="str">
            <v>E Brackets Small Hole</v>
          </cell>
          <cell r="D1882">
            <v>16</v>
          </cell>
          <cell r="E1882">
            <v>0</v>
          </cell>
        </row>
        <row r="1883">
          <cell r="A1883" t="str">
            <v>bbus622</v>
          </cell>
          <cell r="C1883" t="str">
            <v>Earth Megger</v>
          </cell>
          <cell r="D1883">
            <v>11</v>
          </cell>
          <cell r="E1883">
            <v>0</v>
          </cell>
        </row>
        <row r="1884">
          <cell r="A1884" t="str">
            <v>bbus623</v>
          </cell>
          <cell r="C1884" t="str">
            <v>Easyfold Scaffold</v>
          </cell>
          <cell r="D1884">
            <v>25</v>
          </cell>
          <cell r="E1884">
            <v>0</v>
          </cell>
        </row>
        <row r="1885">
          <cell r="A1885" t="str">
            <v>bbus624</v>
          </cell>
          <cell r="C1885" t="str">
            <v>Electric Drill</v>
          </cell>
          <cell r="D1885">
            <v>11</v>
          </cell>
          <cell r="E1885">
            <v>0</v>
          </cell>
        </row>
        <row r="1886">
          <cell r="A1886" t="str">
            <v>bbus625</v>
          </cell>
          <cell r="C1886" t="str">
            <v>Extension Lead</v>
          </cell>
          <cell r="D1886">
            <v>1</v>
          </cell>
          <cell r="E1886">
            <v>0</v>
          </cell>
        </row>
        <row r="1887">
          <cell r="A1887" t="str">
            <v>bbus626</v>
          </cell>
          <cell r="C1887" t="str">
            <v>Floodlight</v>
          </cell>
          <cell r="D1887">
            <v>5</v>
          </cell>
          <cell r="E1887">
            <v>0</v>
          </cell>
        </row>
        <row r="1888">
          <cell r="A1888" t="str">
            <v>bbus627</v>
          </cell>
          <cell r="C1888" t="str">
            <v>Floodlight - 12 Volt</v>
          </cell>
          <cell r="D1888">
            <v>5</v>
          </cell>
          <cell r="E1888">
            <v>0</v>
          </cell>
        </row>
        <row r="1889">
          <cell r="A1889" t="str">
            <v>bbus628</v>
          </cell>
          <cell r="C1889" t="str">
            <v>Floodlight - Battery</v>
          </cell>
          <cell r="D1889">
            <v>16</v>
          </cell>
          <cell r="E1889">
            <v>0</v>
          </cell>
        </row>
        <row r="1890">
          <cell r="A1890" t="str">
            <v>bbus629</v>
          </cell>
          <cell r="C1890" t="str">
            <v>FLOODLIGHT - FLOURESCENT</v>
          </cell>
          <cell r="D1890">
            <v>8</v>
          </cell>
          <cell r="E1890">
            <v>0</v>
          </cell>
        </row>
        <row r="1891">
          <cell r="A1891" t="str">
            <v>bbus630</v>
          </cell>
          <cell r="C1891" t="str">
            <v>Floodlight - Mini</v>
          </cell>
          <cell r="D1891">
            <v>8</v>
          </cell>
          <cell r="E1891">
            <v>0</v>
          </cell>
        </row>
        <row r="1892">
          <cell r="A1892" t="str">
            <v>bbus631</v>
          </cell>
          <cell r="C1892" t="str">
            <v>Floodlight - Single Head</v>
          </cell>
          <cell r="D1892">
            <v>5</v>
          </cell>
          <cell r="E1892">
            <v>0</v>
          </cell>
        </row>
        <row r="1893">
          <cell r="A1893" t="str">
            <v>bbus632</v>
          </cell>
          <cell r="C1893" t="str">
            <v>Generator - Analogue</v>
          </cell>
          <cell r="D1893">
            <v>5</v>
          </cell>
          <cell r="E1893">
            <v>0</v>
          </cell>
        </row>
        <row r="1894">
          <cell r="A1894" t="str">
            <v>bbus633</v>
          </cell>
          <cell r="C1894" t="str">
            <v>GENERATOR 1.2KVA</v>
          </cell>
          <cell r="D1894">
            <v>11</v>
          </cell>
          <cell r="E1894">
            <v>40.026000000000003</v>
          </cell>
        </row>
        <row r="1895">
          <cell r="A1895" t="str">
            <v>bbus634</v>
          </cell>
          <cell r="C1895" t="str">
            <v>Generator 2Kva</v>
          </cell>
          <cell r="D1895">
            <v>11</v>
          </cell>
          <cell r="E1895">
            <v>66.710000000000008</v>
          </cell>
        </row>
        <row r="1896">
          <cell r="A1896" t="str">
            <v>bbus635</v>
          </cell>
          <cell r="C1896" t="str">
            <v>Generator 2Kva Avr</v>
          </cell>
          <cell r="D1896">
            <v>11</v>
          </cell>
          <cell r="E1896">
            <v>66.710000000000008</v>
          </cell>
        </row>
        <row r="1897">
          <cell r="A1897" t="str">
            <v>bbus636</v>
          </cell>
          <cell r="C1897" t="str">
            <v>Generator 3Kva</v>
          </cell>
          <cell r="D1897">
            <v>11</v>
          </cell>
          <cell r="E1897">
            <v>100.065</v>
          </cell>
        </row>
        <row r="1898">
          <cell r="A1898" t="str">
            <v>bbus637</v>
          </cell>
          <cell r="C1898" t="str">
            <v>GENERATOR 4KVA</v>
          </cell>
          <cell r="D1898">
            <v>18</v>
          </cell>
          <cell r="E1898">
            <v>112.0728</v>
          </cell>
        </row>
        <row r="1899">
          <cell r="A1899" t="str">
            <v>bbus638</v>
          </cell>
          <cell r="C1899" t="str">
            <v>Generator 5Kva</v>
          </cell>
          <cell r="D1899">
            <v>22</v>
          </cell>
          <cell r="E1899">
            <v>168.10920000000002</v>
          </cell>
        </row>
        <row r="1900">
          <cell r="A1900" t="str">
            <v>bbus639</v>
          </cell>
          <cell r="C1900" t="str">
            <v>Generator 5Kva Tin 12</v>
          </cell>
          <cell r="D1900">
            <v>28</v>
          </cell>
          <cell r="E1900">
            <v>168.10920000000002</v>
          </cell>
        </row>
        <row r="1901">
          <cell r="A1901" t="str">
            <v>bbus640</v>
          </cell>
          <cell r="C1901" t="str">
            <v>Generator 7.5Kva</v>
          </cell>
          <cell r="D1901">
            <v>52</v>
          </cell>
          <cell r="E1901">
            <v>212.93831999999998</v>
          </cell>
        </row>
        <row r="1902">
          <cell r="A1902" t="str">
            <v>bbus641</v>
          </cell>
          <cell r="C1902" t="str">
            <v>Guillotine</v>
          </cell>
          <cell r="D1902">
            <v>13</v>
          </cell>
          <cell r="E1902">
            <v>0</v>
          </cell>
        </row>
        <row r="1903">
          <cell r="A1903" t="str">
            <v>bbus642</v>
          </cell>
          <cell r="C1903" t="str">
            <v>Hammer Drill - Hilti Drill TE15</v>
          </cell>
          <cell r="D1903">
            <v>10.48</v>
          </cell>
          <cell r="E1903">
            <v>0</v>
          </cell>
        </row>
        <row r="1904">
          <cell r="A1904" t="str">
            <v>bbus643</v>
          </cell>
          <cell r="C1904" t="str">
            <v>Hammer Drill - Hilti Te25</v>
          </cell>
          <cell r="D1904">
            <v>8</v>
          </cell>
          <cell r="E1904">
            <v>0</v>
          </cell>
        </row>
        <row r="1905">
          <cell r="A1905" t="str">
            <v>bbus644</v>
          </cell>
          <cell r="C1905" t="str">
            <v>Hammer Drill - Hilti TE40</v>
          </cell>
          <cell r="D1905">
            <v>8</v>
          </cell>
          <cell r="E1905">
            <v>0</v>
          </cell>
        </row>
        <row r="1906">
          <cell r="A1906" t="str">
            <v>bbus645</v>
          </cell>
          <cell r="C1906" t="str">
            <v>Hammer Drill - Hilti Te76</v>
          </cell>
          <cell r="D1906">
            <v>10</v>
          </cell>
          <cell r="E1906">
            <v>0</v>
          </cell>
        </row>
        <row r="1907">
          <cell r="A1907" t="str">
            <v>bbus646</v>
          </cell>
          <cell r="C1907" t="str">
            <v>Hammer Drill - Hilti Te76 Atc</v>
          </cell>
          <cell r="D1907">
            <v>10</v>
          </cell>
          <cell r="E1907">
            <v>0</v>
          </cell>
        </row>
        <row r="1908">
          <cell r="A1908" t="str">
            <v>bbus647</v>
          </cell>
          <cell r="C1908" t="str">
            <v>Hammer Drill - Makita Te24</v>
          </cell>
          <cell r="D1908">
            <v>8</v>
          </cell>
          <cell r="E1908">
            <v>0</v>
          </cell>
        </row>
        <row r="1909">
          <cell r="A1909" t="str">
            <v>bbus648</v>
          </cell>
          <cell r="C1909" t="str">
            <v>Hammer Drill - Metabo Bhe6045</v>
          </cell>
          <cell r="D1909">
            <v>8</v>
          </cell>
          <cell r="E1909">
            <v>0</v>
          </cell>
        </row>
        <row r="1910">
          <cell r="A1910" t="str">
            <v>bbus649</v>
          </cell>
          <cell r="C1910" t="str">
            <v>Hammer Drill - Metabo Khe55</v>
          </cell>
          <cell r="D1910">
            <v>8</v>
          </cell>
          <cell r="E1910">
            <v>0</v>
          </cell>
        </row>
        <row r="1911">
          <cell r="A1911" t="str">
            <v>bbus650</v>
          </cell>
          <cell r="C1911" t="str">
            <v>Hand Inspection Lamp</v>
          </cell>
          <cell r="D1911">
            <v>2</v>
          </cell>
          <cell r="E1911">
            <v>0</v>
          </cell>
        </row>
        <row r="1912">
          <cell r="A1912" t="str">
            <v>bbus651</v>
          </cell>
          <cell r="C1912" t="str">
            <v>Heated Blanket Band</v>
          </cell>
          <cell r="D1912">
            <v>11</v>
          </cell>
          <cell r="E1912">
            <v>0</v>
          </cell>
        </row>
        <row r="1913">
          <cell r="A1913" t="str">
            <v>bbus652</v>
          </cell>
          <cell r="C1913" t="str">
            <v>HV Proving Unit</v>
          </cell>
          <cell r="D1913">
            <v>4.5</v>
          </cell>
          <cell r="E1913">
            <v>0</v>
          </cell>
        </row>
        <row r="1914">
          <cell r="A1914" t="str">
            <v>bbus653</v>
          </cell>
          <cell r="C1914" t="str">
            <v>Hydraulic Power Pack &amp; Breaker</v>
          </cell>
          <cell r="D1914">
            <v>29.4</v>
          </cell>
          <cell r="E1914">
            <v>0</v>
          </cell>
        </row>
        <row r="1915">
          <cell r="A1915" t="str">
            <v>bbus654</v>
          </cell>
          <cell r="C1915" t="str">
            <v>Impact Wrench</v>
          </cell>
          <cell r="D1915">
            <v>9</v>
          </cell>
          <cell r="E1915">
            <v>0</v>
          </cell>
        </row>
        <row r="1916">
          <cell r="A1916" t="str">
            <v>bbus655</v>
          </cell>
          <cell r="C1916" t="str">
            <v>Impact Wrench  110V</v>
          </cell>
          <cell r="D1916">
            <v>12</v>
          </cell>
          <cell r="E1916">
            <v>0</v>
          </cell>
        </row>
        <row r="1917">
          <cell r="A1917" t="str">
            <v>bbus656</v>
          </cell>
          <cell r="C1917" t="str">
            <v>Impact Wrench - Battery</v>
          </cell>
          <cell r="D1917">
            <v>12</v>
          </cell>
          <cell r="E1917">
            <v>0</v>
          </cell>
        </row>
        <row r="1918">
          <cell r="A1918" t="str">
            <v>bbus657</v>
          </cell>
          <cell r="C1918" t="str">
            <v>Impact Wrench 1"</v>
          </cell>
          <cell r="D1918">
            <v>14</v>
          </cell>
          <cell r="E1918">
            <v>0</v>
          </cell>
        </row>
        <row r="1919">
          <cell r="A1919" t="str">
            <v>bbus658</v>
          </cell>
          <cell r="C1919" t="str">
            <v>Impact Wrench 1/2"</v>
          </cell>
          <cell r="D1919">
            <v>9</v>
          </cell>
          <cell r="E1919">
            <v>0</v>
          </cell>
        </row>
        <row r="1920">
          <cell r="A1920" t="str">
            <v>bbus659</v>
          </cell>
          <cell r="C1920" t="str">
            <v>Impact Wrench 3/4"</v>
          </cell>
          <cell r="D1920">
            <v>9</v>
          </cell>
          <cell r="E1920">
            <v>0</v>
          </cell>
        </row>
        <row r="1921">
          <cell r="A1921" t="str">
            <v>bbus660</v>
          </cell>
          <cell r="C1921" t="str">
            <v>Jigsaw - 110V</v>
          </cell>
          <cell r="D1921">
            <v>3.75</v>
          </cell>
          <cell r="E1921">
            <v>0</v>
          </cell>
        </row>
        <row r="1922">
          <cell r="A1922" t="str">
            <v>bbus661</v>
          </cell>
          <cell r="C1922" t="str">
            <v>Junction Box - 110V 4Way</v>
          </cell>
          <cell r="D1922">
            <v>1</v>
          </cell>
          <cell r="E1922">
            <v>0</v>
          </cell>
        </row>
        <row r="1923">
          <cell r="A1923" t="str">
            <v>bbus662</v>
          </cell>
          <cell r="C1923" t="str">
            <v>Lawn Mower</v>
          </cell>
          <cell r="D1923">
            <v>17</v>
          </cell>
          <cell r="E1923">
            <v>0</v>
          </cell>
        </row>
        <row r="1924">
          <cell r="A1924" t="str">
            <v>bbus663</v>
          </cell>
          <cell r="C1924" t="str">
            <v>Makita BO4900V 110 volt Belt Sander</v>
          </cell>
          <cell r="D1924">
            <v>9</v>
          </cell>
          <cell r="E1924">
            <v>0</v>
          </cell>
        </row>
        <row r="1925">
          <cell r="A1925" t="str">
            <v>bbus664</v>
          </cell>
          <cell r="C1925" t="str">
            <v>Makita Drill &amp; Extension</v>
          </cell>
          <cell r="D1925">
            <v>12</v>
          </cell>
          <cell r="E1925">
            <v>0</v>
          </cell>
        </row>
        <row r="1926">
          <cell r="A1926" t="str">
            <v>bbus665</v>
          </cell>
          <cell r="C1926" t="str">
            <v>Miners Lamp</v>
          </cell>
          <cell r="D1926">
            <v>11</v>
          </cell>
          <cell r="E1926">
            <v>0</v>
          </cell>
        </row>
        <row r="1927">
          <cell r="A1927" t="str">
            <v>bbus666</v>
          </cell>
          <cell r="C1927" t="str">
            <v>Orbital Sander</v>
          </cell>
          <cell r="D1927">
            <v>6</v>
          </cell>
          <cell r="E1927">
            <v>0</v>
          </cell>
        </row>
        <row r="1928">
          <cell r="A1928" t="str">
            <v>bbus667</v>
          </cell>
          <cell r="C1928" t="str">
            <v>Petrol Driven Auger</v>
          </cell>
          <cell r="D1928">
            <v>10</v>
          </cell>
          <cell r="E1928">
            <v>0</v>
          </cell>
        </row>
        <row r="1929">
          <cell r="A1929" t="str">
            <v>bbus668</v>
          </cell>
          <cell r="C1929" t="str">
            <v>Power Auger</v>
          </cell>
          <cell r="D1929">
            <v>7</v>
          </cell>
          <cell r="E1929">
            <v>0</v>
          </cell>
        </row>
        <row r="1930">
          <cell r="A1930" t="str">
            <v>bbus669</v>
          </cell>
          <cell r="C1930" t="str">
            <v>Pressure Washer</v>
          </cell>
          <cell r="D1930">
            <v>51</v>
          </cell>
          <cell r="E1930">
            <v>0</v>
          </cell>
        </row>
        <row r="1931">
          <cell r="A1931" t="str">
            <v>bbus670</v>
          </cell>
          <cell r="C1931" t="str">
            <v>Proving Unit - Live Line Testers</v>
          </cell>
          <cell r="D1931">
            <v>10</v>
          </cell>
          <cell r="E1931">
            <v>0</v>
          </cell>
        </row>
        <row r="1932">
          <cell r="A1932" t="str">
            <v>bbus671</v>
          </cell>
          <cell r="C1932" t="str">
            <v>Radio 2 Way</v>
          </cell>
          <cell r="D1932">
            <v>7</v>
          </cell>
          <cell r="E1932">
            <v>0</v>
          </cell>
        </row>
        <row r="1933">
          <cell r="A1933" t="str">
            <v>bbus672</v>
          </cell>
          <cell r="C1933" t="str">
            <v>Radio Head Sets</v>
          </cell>
          <cell r="D1933">
            <v>10</v>
          </cell>
          <cell r="E1933">
            <v>0</v>
          </cell>
        </row>
        <row r="1934">
          <cell r="A1934" t="str">
            <v>bbus673</v>
          </cell>
          <cell r="C1934" t="str">
            <v>Recipricating Saw - Air</v>
          </cell>
          <cell r="D1934">
            <v>55</v>
          </cell>
          <cell r="E1934">
            <v>0</v>
          </cell>
        </row>
        <row r="1935">
          <cell r="A1935" t="str">
            <v>bbus674</v>
          </cell>
          <cell r="C1935" t="str">
            <v>Reciprocating Saw - 110V</v>
          </cell>
          <cell r="D1935">
            <v>8.5</v>
          </cell>
          <cell r="E1935">
            <v>0</v>
          </cell>
        </row>
        <row r="1936">
          <cell r="A1936" t="str">
            <v>bbus675</v>
          </cell>
          <cell r="C1936" t="str">
            <v>Reciprocating Saw - Battery</v>
          </cell>
          <cell r="D1936">
            <v>9</v>
          </cell>
          <cell r="E1936">
            <v>0</v>
          </cell>
        </row>
        <row r="1937">
          <cell r="A1937" t="str">
            <v>bbus676</v>
          </cell>
          <cell r="C1937" t="str">
            <v>Rotabroach Drills</v>
          </cell>
          <cell r="D1937">
            <v>9.5</v>
          </cell>
          <cell r="E1937">
            <v>0</v>
          </cell>
        </row>
        <row r="1938">
          <cell r="A1938" t="str">
            <v>bbus677</v>
          </cell>
          <cell r="C1938" t="str">
            <v>Sagging Level &amp; Clamp</v>
          </cell>
          <cell r="D1938">
            <v>6.5</v>
          </cell>
          <cell r="E1938">
            <v>0</v>
          </cell>
        </row>
        <row r="1939">
          <cell r="A1939" t="str">
            <v>bbus678</v>
          </cell>
          <cell r="C1939" t="str">
            <v>Sand Blaster</v>
          </cell>
          <cell r="D1939">
            <v>60</v>
          </cell>
          <cell r="E1939">
            <v>0</v>
          </cell>
        </row>
        <row r="1940">
          <cell r="A1940" t="str">
            <v>bbus679</v>
          </cell>
          <cell r="C1940" t="str">
            <v>Skip</v>
          </cell>
          <cell r="D1940">
            <v>11</v>
          </cell>
          <cell r="E1940">
            <v>0</v>
          </cell>
        </row>
        <row r="1941">
          <cell r="A1941" t="str">
            <v>bbus680</v>
          </cell>
          <cell r="C1941" t="str">
            <v>Soil Pick - Sp125</v>
          </cell>
          <cell r="D1941">
            <v>14.5</v>
          </cell>
          <cell r="E1941">
            <v>0</v>
          </cell>
        </row>
        <row r="1942">
          <cell r="A1942" t="str">
            <v>bbus681</v>
          </cell>
          <cell r="C1942" t="str">
            <v>Steam Cleaner 110V</v>
          </cell>
          <cell r="D1942">
            <v>60</v>
          </cell>
          <cell r="E1942">
            <v>0</v>
          </cell>
        </row>
        <row r="1943">
          <cell r="A1943" t="str">
            <v>bbus682</v>
          </cell>
          <cell r="C1943" t="str">
            <v>Steel Tool Box - Large</v>
          </cell>
          <cell r="D1943">
            <v>5</v>
          </cell>
          <cell r="E1943">
            <v>0</v>
          </cell>
        </row>
        <row r="1944">
          <cell r="A1944" t="str">
            <v>bbus683</v>
          </cell>
          <cell r="C1944" t="str">
            <v>Steel Tool Box - Small</v>
          </cell>
          <cell r="D1944">
            <v>5</v>
          </cell>
          <cell r="E1944">
            <v>0</v>
          </cell>
        </row>
        <row r="1945">
          <cell r="A1945" t="str">
            <v>bbus684</v>
          </cell>
          <cell r="C1945" t="str">
            <v>Strimmer</v>
          </cell>
          <cell r="D1945">
            <v>24</v>
          </cell>
          <cell r="E1945">
            <v>0</v>
          </cell>
        </row>
        <row r="1946">
          <cell r="A1946" t="str">
            <v>bbus685</v>
          </cell>
          <cell r="C1946" t="str">
            <v>Torque Wrench</v>
          </cell>
          <cell r="D1946">
            <v>7</v>
          </cell>
          <cell r="E1946">
            <v>0</v>
          </cell>
        </row>
        <row r="1947">
          <cell r="A1947" t="str">
            <v>bbus686</v>
          </cell>
          <cell r="C1947" t="str">
            <v>Tower Light</v>
          </cell>
          <cell r="D1947">
            <v>42</v>
          </cell>
          <cell r="E1947">
            <v>0</v>
          </cell>
        </row>
        <row r="1948">
          <cell r="A1948" t="str">
            <v>bbus687</v>
          </cell>
          <cell r="C1948" t="str">
            <v>Transformer 1.5KVA</v>
          </cell>
          <cell r="D1948">
            <v>2.5</v>
          </cell>
          <cell r="E1948">
            <v>0</v>
          </cell>
        </row>
        <row r="1949">
          <cell r="A1949" t="str">
            <v>bbus688</v>
          </cell>
          <cell r="C1949" t="str">
            <v>Transformer 1KVA</v>
          </cell>
          <cell r="D1949">
            <v>2.5</v>
          </cell>
          <cell r="E1949">
            <v>0</v>
          </cell>
        </row>
        <row r="1950">
          <cell r="A1950" t="str">
            <v>bbus689</v>
          </cell>
          <cell r="C1950" t="str">
            <v>Transformer 3Kva</v>
          </cell>
          <cell r="D1950">
            <v>2.5</v>
          </cell>
          <cell r="E1950">
            <v>0</v>
          </cell>
        </row>
        <row r="1951">
          <cell r="A1951" t="str">
            <v>bbus690</v>
          </cell>
          <cell r="C1951" t="str">
            <v>Transformer 5Kva</v>
          </cell>
          <cell r="D1951">
            <v>10</v>
          </cell>
          <cell r="E1951">
            <v>0</v>
          </cell>
        </row>
        <row r="1952">
          <cell r="A1952" t="str">
            <v>bbus691</v>
          </cell>
          <cell r="C1952" t="str">
            <v>Water Pipe Verifier</v>
          </cell>
          <cell r="D1952">
            <v>13</v>
          </cell>
          <cell r="E1952">
            <v>0</v>
          </cell>
        </row>
        <row r="1953">
          <cell r="A1953" t="str">
            <v>bbus692</v>
          </cell>
          <cell r="C1953" t="str">
            <v>Weld Set</v>
          </cell>
          <cell r="D1953">
            <v>30</v>
          </cell>
          <cell r="E1953">
            <v>0</v>
          </cell>
        </row>
        <row r="1954">
          <cell r="A1954" t="str">
            <v>bbus693</v>
          </cell>
          <cell r="C1954" t="str">
            <v>Wetvac</v>
          </cell>
          <cell r="D1954">
            <v>25</v>
          </cell>
          <cell r="E1954">
            <v>0</v>
          </cell>
        </row>
        <row r="1955">
          <cell r="A1955" t="str">
            <v>pla1149</v>
          </cell>
          <cell r="C1955" t="str">
            <v>12M TRACKED BOOM</v>
          </cell>
          <cell r="D1955">
            <v>256.17024103124999</v>
          </cell>
          <cell r="E1955">
            <v>0</v>
          </cell>
        </row>
        <row r="1956">
          <cell r="A1956" t="str">
            <v>pla1150</v>
          </cell>
          <cell r="C1956" t="str">
            <v>17M TRACKED BOOM</v>
          </cell>
          <cell r="D1956">
            <v>342.52020219374998</v>
          </cell>
          <cell r="E1956">
            <v>0</v>
          </cell>
        </row>
        <row r="1957">
          <cell r="A1957" t="str">
            <v>pla1151</v>
          </cell>
          <cell r="C1957" t="str">
            <v>17M SD BOOM</v>
          </cell>
          <cell r="D1957">
            <v>293.86112437499997</v>
          </cell>
          <cell r="E1957">
            <v>0</v>
          </cell>
        </row>
        <row r="1958">
          <cell r="A1958" t="str">
            <v>pla1152</v>
          </cell>
          <cell r="C1958" t="str">
            <v>8M TURRET PLATFORM</v>
          </cell>
          <cell r="D1958">
            <v>213.87979226250002</v>
          </cell>
          <cell r="E1958">
            <v>0</v>
          </cell>
        </row>
        <row r="1959">
          <cell r="A1959" t="str">
            <v>pla0858</v>
          </cell>
          <cell r="C1959" t="str">
            <v>GROUT PUMP 55L/MIN ROAD TOW</v>
          </cell>
          <cell r="D1959">
            <v>428.69325699375003</v>
          </cell>
          <cell r="E1959">
            <v>0</v>
          </cell>
        </row>
        <row r="1960">
          <cell r="A1960" t="str">
            <v>pla0859</v>
          </cell>
          <cell r="C1960" t="str">
            <v>CONCRETE PUMP 0-50M3/HR ROAD TOW</v>
          </cell>
          <cell r="D1960">
            <v>575.19138140625</v>
          </cell>
          <cell r="E1960">
            <v>0</v>
          </cell>
        </row>
        <row r="1961">
          <cell r="A1961" t="str">
            <v>pla0860</v>
          </cell>
          <cell r="C1961" t="str">
            <v>SCREED PUMP 5M³/HR ROAD TOW</v>
          </cell>
          <cell r="D1961">
            <v>463.27845086250005</v>
          </cell>
          <cell r="E1961">
            <v>0</v>
          </cell>
        </row>
        <row r="1962">
          <cell r="A1962" t="str">
            <v>bbus001</v>
          </cell>
          <cell r="C1962" t="str">
            <v>Suspension / Blocking (Wiring)</v>
          </cell>
          <cell r="D1962">
            <v>622.76471787499997</v>
          </cell>
          <cell r="E1962">
            <v>60</v>
          </cell>
        </row>
        <row r="1963">
          <cell r="A1963" t="str">
            <v>bbus002</v>
          </cell>
          <cell r="C1963" t="str">
            <v>Conductor Sampling</v>
          </cell>
          <cell r="D1963">
            <v>2625.1060299999999</v>
          </cell>
          <cell r="E1963">
            <v>318.185</v>
          </cell>
        </row>
        <row r="1964">
          <cell r="A1964" t="str">
            <v>bbus003</v>
          </cell>
          <cell r="C1964" t="str">
            <v>Downleads</v>
          </cell>
          <cell r="D1964">
            <v>2131.0697358749999</v>
          </cell>
          <cell r="E1964">
            <v>182</v>
          </cell>
        </row>
        <row r="1965">
          <cell r="A1965" t="str">
            <v>bbus004</v>
          </cell>
          <cell r="C1965" t="str">
            <v>Earthing</v>
          </cell>
          <cell r="D1965">
            <v>4713</v>
          </cell>
          <cell r="E1965">
            <v>510</v>
          </cell>
        </row>
        <row r="1966">
          <cell r="A1966" t="str">
            <v>bbus005</v>
          </cell>
          <cell r="C1966" t="str">
            <v>Miscelaneous Wiring Equipment Twin</v>
          </cell>
          <cell r="D1966">
            <v>2561.7385749999999</v>
          </cell>
          <cell r="E1966">
            <v>0</v>
          </cell>
        </row>
        <row r="1967">
          <cell r="A1967" t="str">
            <v>bbus006</v>
          </cell>
          <cell r="C1967" t="str">
            <v>Miscelaneous Wiring Equipment Triple</v>
          </cell>
          <cell r="D1967">
            <v>3841.7385749999999</v>
          </cell>
          <cell r="E1967">
            <v>0</v>
          </cell>
        </row>
        <row r="1968">
          <cell r="A1968" t="str">
            <v>bbus007</v>
          </cell>
          <cell r="C1968" t="str">
            <v>Platform Quad / Triple (Wiring)</v>
          </cell>
          <cell r="D1968">
            <v>1522.8884633750001</v>
          </cell>
          <cell r="E1968">
            <v>90</v>
          </cell>
        </row>
        <row r="1969">
          <cell r="A1969" t="str">
            <v>bbus008</v>
          </cell>
          <cell r="C1969" t="str">
            <v>Platform Twin (Wiring)</v>
          </cell>
          <cell r="D1969">
            <v>1427.3884633750001</v>
          </cell>
          <cell r="E1969">
            <v>90</v>
          </cell>
        </row>
        <row r="1970">
          <cell r="A1970" t="str">
            <v>bbus009</v>
          </cell>
          <cell r="C1970" t="str">
            <v>Single Span</v>
          </cell>
          <cell r="D1970">
            <v>2790.0984159750005</v>
          </cell>
          <cell r="E1970">
            <v>304.84299999999996</v>
          </cell>
        </row>
        <row r="1971">
          <cell r="A1971" t="str">
            <v>bbus010</v>
          </cell>
          <cell r="C1971" t="str">
            <v>Spacering (Wiring)</v>
          </cell>
          <cell r="D1971">
            <v>670.34187426250003</v>
          </cell>
          <cell r="E1971">
            <v>0</v>
          </cell>
        </row>
        <row r="1972">
          <cell r="A1972" t="str">
            <v>bbus011</v>
          </cell>
          <cell r="C1972" t="str">
            <v>Temporary Mast (Not inc Mast)</v>
          </cell>
          <cell r="D1972">
            <v>5782.6819439749997</v>
          </cell>
          <cell r="E1972">
            <v>526.29073000000005</v>
          </cell>
        </row>
        <row r="1973">
          <cell r="A1973" t="str">
            <v>bbus012</v>
          </cell>
          <cell r="C1973" t="str">
            <v>20T Machine End - Tension</v>
          </cell>
          <cell r="D1973">
            <v>5183.6215726250002</v>
          </cell>
          <cell r="E1973">
            <v>347</v>
          </cell>
        </row>
        <row r="1974">
          <cell r="A1974" t="str">
            <v>bbus013</v>
          </cell>
          <cell r="C1974" t="str">
            <v>20T Machine End - Winch</v>
          </cell>
          <cell r="D1974">
            <v>5146.3740260249997</v>
          </cell>
          <cell r="E1974">
            <v>347</v>
          </cell>
        </row>
        <row r="1975">
          <cell r="A1975" t="str">
            <v>bbus014</v>
          </cell>
          <cell r="C1975" t="str">
            <v>12T Machine End - Tension</v>
          </cell>
          <cell r="D1975">
            <v>3917.3740260249997</v>
          </cell>
          <cell r="E1975">
            <v>510.19073000000003</v>
          </cell>
        </row>
        <row r="1976">
          <cell r="A1976" t="str">
            <v>bbus015</v>
          </cell>
          <cell r="C1976" t="str">
            <v>12T Machine End - Winch</v>
          </cell>
          <cell r="D1976">
            <v>3547.712222525</v>
          </cell>
          <cell r="E1976">
            <v>481.91073000000006</v>
          </cell>
        </row>
        <row r="1977">
          <cell r="A1977" t="str">
            <v>bbus016</v>
          </cell>
          <cell r="C1977" t="str">
            <v>CSS Equipment</v>
          </cell>
          <cell r="D1977">
            <v>200</v>
          </cell>
          <cell r="E1977">
            <v>0</v>
          </cell>
        </row>
        <row r="1978">
          <cell r="A1978" t="str">
            <v>bbus694</v>
          </cell>
          <cell r="C1978" t="str">
            <v>100 Ton Lightweight Press Head</v>
          </cell>
          <cell r="D1978">
            <v>100</v>
          </cell>
          <cell r="E1978">
            <v>0</v>
          </cell>
        </row>
        <row r="1979">
          <cell r="A1979" t="str">
            <v>bbus695</v>
          </cell>
          <cell r="C1979" t="str">
            <v>60 Ton Lightweight Press Head</v>
          </cell>
          <cell r="D1979">
            <v>80</v>
          </cell>
          <cell r="E1979">
            <v>0</v>
          </cell>
        </row>
        <row r="1980">
          <cell r="A1980" t="str">
            <v>bbus696</v>
          </cell>
          <cell r="C1980" t="str">
            <v>Access Kit</v>
          </cell>
          <cell r="D1980">
            <v>4.5</v>
          </cell>
          <cell r="E1980">
            <v>0</v>
          </cell>
        </row>
        <row r="1981">
          <cell r="A1981" t="str">
            <v>bbus697</v>
          </cell>
          <cell r="C1981" t="str">
            <v>Digital Load Monitor</v>
          </cell>
          <cell r="D1981">
            <v>21</v>
          </cell>
          <cell r="E1981">
            <v>0</v>
          </cell>
        </row>
        <row r="1982">
          <cell r="A1982" t="str">
            <v>bbus698</v>
          </cell>
          <cell r="C1982" t="str">
            <v>E Field Probe</v>
          </cell>
          <cell r="D1982">
            <v>150</v>
          </cell>
          <cell r="E1982">
            <v>0</v>
          </cell>
        </row>
        <row r="1983">
          <cell r="A1983" t="str">
            <v>bbus699</v>
          </cell>
          <cell r="C1983" t="str">
            <v>Network Analyser</v>
          </cell>
          <cell r="D1983">
            <v>200</v>
          </cell>
          <cell r="E1983">
            <v>0</v>
          </cell>
        </row>
        <row r="1984">
          <cell r="A1984" t="str">
            <v>bbus700</v>
          </cell>
          <cell r="C1984" t="str">
            <v>Platform 21 Metre</v>
          </cell>
          <cell r="D1984">
            <v>134.5</v>
          </cell>
          <cell r="E1984">
            <v>0</v>
          </cell>
        </row>
        <row r="1985">
          <cell r="A1985" t="str">
            <v>bbus701</v>
          </cell>
          <cell r="C1985" t="str">
            <v>Presshead Table MKII</v>
          </cell>
          <cell r="D1985">
            <v>20</v>
          </cell>
          <cell r="E1985">
            <v>0</v>
          </cell>
        </row>
        <row r="1986">
          <cell r="A1986" t="str">
            <v>bbus702</v>
          </cell>
          <cell r="C1986" t="str">
            <v>Puller / Tensioner - Tesmec</v>
          </cell>
          <cell r="D1986">
            <v>334</v>
          </cell>
          <cell r="E1986">
            <v>133.42000000000002</v>
          </cell>
        </row>
        <row r="1987">
          <cell r="A1987" t="str">
            <v>bbus703</v>
          </cell>
          <cell r="C1987" t="str">
            <v>Softrak All Terrain Vehicle</v>
          </cell>
          <cell r="D1987">
            <v>820</v>
          </cell>
          <cell r="E1987">
            <v>113.12</v>
          </cell>
        </row>
        <row r="1988">
          <cell r="A1988" t="str">
            <v>bbus704</v>
          </cell>
          <cell r="C1988" t="str">
            <v>Spacer Chair Non Powered</v>
          </cell>
          <cell r="D1988">
            <v>72.5</v>
          </cell>
          <cell r="E1988">
            <v>0</v>
          </cell>
        </row>
        <row r="1989">
          <cell r="A1989" t="str">
            <v>bbus705</v>
          </cell>
          <cell r="C1989" t="str">
            <v>Spacer Splitter Tool</v>
          </cell>
          <cell r="D1989">
            <v>30</v>
          </cell>
          <cell r="E1989">
            <v>0</v>
          </cell>
        </row>
        <row r="1990">
          <cell r="A1990" t="str">
            <v>bbus706</v>
          </cell>
          <cell r="C1990" t="str">
            <v>Vertical Test Rig</v>
          </cell>
          <cell r="D1990">
            <v>0</v>
          </cell>
          <cell r="E1990">
            <v>0</v>
          </cell>
        </row>
        <row r="1991">
          <cell r="A1991" t="str">
            <v>bbus707</v>
          </cell>
          <cell r="C1991" t="str">
            <v>Winch</v>
          </cell>
          <cell r="D1991" t="str">
            <v>Various</v>
          </cell>
          <cell r="E1991">
            <v>0</v>
          </cell>
        </row>
        <row r="1992">
          <cell r="A1992" t="str">
            <v>bbus708</v>
          </cell>
          <cell r="C1992" t="str">
            <v>3 Piece Platform 12m</v>
          </cell>
          <cell r="D1992">
            <v>79</v>
          </cell>
          <cell r="E1992">
            <v>0</v>
          </cell>
        </row>
        <row r="1993">
          <cell r="A1993" t="str">
            <v>bbus709</v>
          </cell>
          <cell r="C1993" t="str">
            <v>3 Piece Platform 16m</v>
          </cell>
          <cell r="D1993">
            <v>86.5</v>
          </cell>
          <cell r="E1993">
            <v>0</v>
          </cell>
        </row>
        <row r="1994">
          <cell r="A1994" t="str">
            <v>bbus710</v>
          </cell>
          <cell r="C1994" t="str">
            <v>3T Service Winch</v>
          </cell>
          <cell r="D1994">
            <v>132</v>
          </cell>
          <cell r="E1994">
            <v>20.013000000000002</v>
          </cell>
        </row>
        <row r="1995">
          <cell r="A1995" t="str">
            <v>bbus711</v>
          </cell>
          <cell r="C1995" t="str">
            <v>8X8 Truck Mounted Puller Tensioner</v>
          </cell>
          <cell r="D1995">
            <v>0</v>
          </cell>
          <cell r="E1995">
            <v>0</v>
          </cell>
        </row>
        <row r="1996">
          <cell r="A1996" t="str">
            <v>bbus712</v>
          </cell>
          <cell r="C1996" t="str">
            <v>AP Brackets</v>
          </cell>
          <cell r="D1996">
            <v>1.5</v>
          </cell>
          <cell r="E1996">
            <v>0</v>
          </cell>
        </row>
        <row r="1997">
          <cell r="A1997" t="str">
            <v>bbus713</v>
          </cell>
          <cell r="C1997" t="str">
            <v>Argocat Conquest</v>
          </cell>
          <cell r="D1997">
            <v>121</v>
          </cell>
          <cell r="E1997">
            <v>113.12</v>
          </cell>
        </row>
        <row r="1998">
          <cell r="A1998" t="str">
            <v>bbus714</v>
          </cell>
          <cell r="C1998" t="str">
            <v>Battery Cutter B-TC026</v>
          </cell>
          <cell r="D1998">
            <v>2.7</v>
          </cell>
          <cell r="E1998">
            <v>0</v>
          </cell>
        </row>
        <row r="1999">
          <cell r="A1999" t="str">
            <v>bbus715</v>
          </cell>
          <cell r="C1999" t="str">
            <v>Bonsus Chair</v>
          </cell>
          <cell r="D1999">
            <v>16</v>
          </cell>
          <cell r="E1999">
            <v>0</v>
          </cell>
        </row>
        <row r="2000">
          <cell r="A2000" t="str">
            <v>bbus716</v>
          </cell>
          <cell r="C2000" t="str">
            <v>CAT Head Derrick</v>
          </cell>
          <cell r="D2000">
            <v>57.5</v>
          </cell>
          <cell r="E2000">
            <v>0</v>
          </cell>
        </row>
        <row r="2001">
          <cell r="A2001" t="str">
            <v>bbus717</v>
          </cell>
          <cell r="C2001" t="str">
            <v>CBS 3 Phase Drum Winch</v>
          </cell>
          <cell r="D2001">
            <v>186</v>
          </cell>
          <cell r="E2001">
            <v>0</v>
          </cell>
        </row>
        <row r="2002">
          <cell r="A2002" t="str">
            <v>bbus718</v>
          </cell>
          <cell r="C2002" t="str">
            <v>CBS 3 Phase Drum Winch</v>
          </cell>
          <cell r="D2002">
            <v>186</v>
          </cell>
          <cell r="E2002">
            <v>0</v>
          </cell>
        </row>
        <row r="2003">
          <cell r="A2003" t="str">
            <v>bbus719</v>
          </cell>
          <cell r="C2003" t="str">
            <v>Compression Head 100 Ton</v>
          </cell>
          <cell r="D2003">
            <v>76</v>
          </cell>
          <cell r="E2003">
            <v>0</v>
          </cell>
        </row>
        <row r="2004">
          <cell r="A2004" t="str">
            <v>bbus720</v>
          </cell>
          <cell r="C2004" t="str">
            <v>Compression Head 14 Ton</v>
          </cell>
          <cell r="D2004">
            <v>25</v>
          </cell>
          <cell r="E2004">
            <v>0</v>
          </cell>
        </row>
        <row r="2005">
          <cell r="A2005" t="str">
            <v>bbus721</v>
          </cell>
          <cell r="C2005" t="str">
            <v>Compression Head 36 Ton</v>
          </cell>
          <cell r="D2005">
            <v>36.5</v>
          </cell>
          <cell r="E2005">
            <v>0</v>
          </cell>
        </row>
        <row r="2006">
          <cell r="A2006" t="str">
            <v>bbus722</v>
          </cell>
          <cell r="C2006" t="str">
            <v>Compression Head 60 Ton</v>
          </cell>
          <cell r="D2006">
            <v>56</v>
          </cell>
          <cell r="E2006">
            <v>0</v>
          </cell>
        </row>
        <row r="2007">
          <cell r="A2007" t="str">
            <v>bbus723</v>
          </cell>
          <cell r="C2007" t="str">
            <v>Crimper</v>
          </cell>
          <cell r="D2007">
            <v>10</v>
          </cell>
          <cell r="E2007">
            <v>0</v>
          </cell>
        </row>
        <row r="2008">
          <cell r="A2008" t="str">
            <v>bbus724</v>
          </cell>
          <cell r="C2008" t="str">
            <v>Crimper - Battery</v>
          </cell>
          <cell r="D2008">
            <v>10</v>
          </cell>
          <cell r="E2008">
            <v>0</v>
          </cell>
        </row>
        <row r="2009">
          <cell r="A2009" t="str">
            <v>bbus725</v>
          </cell>
          <cell r="C2009" t="str">
            <v>Crimper - Hydraulic</v>
          </cell>
          <cell r="D2009">
            <v>10</v>
          </cell>
          <cell r="E2009">
            <v>0</v>
          </cell>
        </row>
        <row r="2010">
          <cell r="A2010" t="str">
            <v>bbus726</v>
          </cell>
          <cell r="C2010" t="str">
            <v>Crimper - Manual</v>
          </cell>
          <cell r="D2010">
            <v>10</v>
          </cell>
          <cell r="E2010">
            <v>0</v>
          </cell>
        </row>
        <row r="2011">
          <cell r="A2011" t="str">
            <v>bbus727</v>
          </cell>
          <cell r="C2011" t="str">
            <v>Crimping Tool Hydraulic Cordless B131-C</v>
          </cell>
          <cell r="D2011">
            <v>5</v>
          </cell>
          <cell r="E2011">
            <v>0</v>
          </cell>
        </row>
        <row r="2012">
          <cell r="A2012" t="str">
            <v>bbus728</v>
          </cell>
          <cell r="C2012" t="str">
            <v>Crimping Tool Hydraulic Cordless B50LG</v>
          </cell>
          <cell r="D2012">
            <v>5</v>
          </cell>
          <cell r="E2012">
            <v>0</v>
          </cell>
        </row>
        <row r="2013">
          <cell r="A2013" t="str">
            <v>bbus729</v>
          </cell>
          <cell r="C2013" t="str">
            <v>Crimping Tool Hydraulic Cordless Insulated B131-C-KV</v>
          </cell>
          <cell r="D2013">
            <v>5</v>
          </cell>
          <cell r="E2013">
            <v>0</v>
          </cell>
        </row>
        <row r="2014">
          <cell r="A2014" t="str">
            <v>bbus730</v>
          </cell>
          <cell r="C2014" t="str">
            <v>Crimping Tool Hydraulic HT-51</v>
          </cell>
          <cell r="D2014">
            <v>5</v>
          </cell>
          <cell r="E2014">
            <v>0</v>
          </cell>
        </row>
        <row r="2015">
          <cell r="A2015" t="str">
            <v>bbus731</v>
          </cell>
          <cell r="C2015" t="str">
            <v>CSS Brake Unit</v>
          </cell>
          <cell r="D2015">
            <v>16.5</v>
          </cell>
          <cell r="E2015">
            <v>0</v>
          </cell>
        </row>
        <row r="2016">
          <cell r="A2016" t="str">
            <v>bbus732</v>
          </cell>
          <cell r="C2016" t="str">
            <v>CSS Recovery Unit</v>
          </cell>
          <cell r="D2016">
            <v>12.5</v>
          </cell>
          <cell r="E2016">
            <v>0</v>
          </cell>
        </row>
        <row r="2017">
          <cell r="A2017" t="str">
            <v>bbus733</v>
          </cell>
          <cell r="C2017" t="str">
            <v>CSS Tug</v>
          </cell>
          <cell r="D2017">
            <v>59</v>
          </cell>
          <cell r="E2017">
            <v>0</v>
          </cell>
        </row>
        <row r="2018">
          <cell r="A2018" t="str">
            <v>bbus734</v>
          </cell>
          <cell r="C2018" t="str">
            <v>Cutting Tool Hydraulic Cordless B-TC04</v>
          </cell>
          <cell r="D2018">
            <v>27.5</v>
          </cell>
          <cell r="E2018">
            <v>0</v>
          </cell>
        </row>
        <row r="2019">
          <cell r="A2019" t="str">
            <v>bbus735</v>
          </cell>
          <cell r="C2019" t="str">
            <v>Cutting Tool Hydraulic Cordless B-TC04 Lower Blade</v>
          </cell>
          <cell r="D2019">
            <v>11.5</v>
          </cell>
          <cell r="E2019">
            <v>0</v>
          </cell>
        </row>
        <row r="2020">
          <cell r="A2020" t="str">
            <v>bbus736</v>
          </cell>
          <cell r="C2020" t="str">
            <v>Cutting Tool Hydraulic Cordless B-TC04 Upper Blade</v>
          </cell>
          <cell r="D2020">
            <v>11.5</v>
          </cell>
          <cell r="E2020">
            <v>0</v>
          </cell>
        </row>
        <row r="2021">
          <cell r="A2021" t="str">
            <v>bbus737</v>
          </cell>
          <cell r="C2021" t="str">
            <v>Cutting Tool Hydraulic HT-TC026</v>
          </cell>
          <cell r="D2021">
            <v>5</v>
          </cell>
          <cell r="E2021">
            <v>0</v>
          </cell>
        </row>
        <row r="2022">
          <cell r="A2022" t="str">
            <v>bbus738</v>
          </cell>
          <cell r="C2022" t="str">
            <v>Cutting Tool Hydraulic HT-TC026 Lower Blade</v>
          </cell>
          <cell r="D2022">
            <v>5</v>
          </cell>
          <cell r="E2022">
            <v>0</v>
          </cell>
        </row>
        <row r="2023">
          <cell r="A2023" t="str">
            <v>bbus739</v>
          </cell>
          <cell r="C2023" t="str">
            <v>Cutting Tool Hydraulic HT-TC026 Upper Blade</v>
          </cell>
          <cell r="D2023">
            <v>5</v>
          </cell>
          <cell r="E2023">
            <v>0</v>
          </cell>
        </row>
        <row r="2024">
          <cell r="A2024" t="str">
            <v>bbus740</v>
          </cell>
          <cell r="C2024" t="str">
            <v>Cutting Tool Hydraulic HT-TC041</v>
          </cell>
          <cell r="D2024">
            <v>5</v>
          </cell>
          <cell r="E2024">
            <v>0</v>
          </cell>
        </row>
        <row r="2025">
          <cell r="A2025" t="str">
            <v>bbus741</v>
          </cell>
          <cell r="C2025" t="str">
            <v>Derrick Aluminium 110' Lattice</v>
          </cell>
          <cell r="D2025">
            <v>125</v>
          </cell>
          <cell r="E2025">
            <v>0</v>
          </cell>
        </row>
        <row r="2026">
          <cell r="A2026" t="str">
            <v>bbus742</v>
          </cell>
          <cell r="C2026" t="str">
            <v>Derrick Aluminium 70' Lattice</v>
          </cell>
          <cell r="D2026">
            <v>96</v>
          </cell>
          <cell r="E2026">
            <v>0</v>
          </cell>
        </row>
        <row r="2027">
          <cell r="A2027" t="str">
            <v>bbus743</v>
          </cell>
          <cell r="C2027" t="str">
            <v>Derrick Aluminium Lattice 70'</v>
          </cell>
          <cell r="D2027">
            <v>96</v>
          </cell>
          <cell r="E2027">
            <v>0</v>
          </cell>
        </row>
        <row r="2028">
          <cell r="A2028" t="str">
            <v>bbus744</v>
          </cell>
          <cell r="C2028" t="str">
            <v>Derrick Lattice</v>
          </cell>
          <cell r="D2028">
            <v>96</v>
          </cell>
          <cell r="E2028">
            <v>0</v>
          </cell>
        </row>
        <row r="2029">
          <cell r="A2029" t="str">
            <v>bbus745</v>
          </cell>
          <cell r="C2029" t="str">
            <v>Derrick Lattice 85' Safe Working Load 8.5T</v>
          </cell>
          <cell r="D2029">
            <v>96</v>
          </cell>
          <cell r="E2029">
            <v>0</v>
          </cell>
        </row>
        <row r="2030">
          <cell r="A2030" t="str">
            <v>bbus746</v>
          </cell>
          <cell r="C2030" t="str">
            <v>Double Acting Press Head 36t</v>
          </cell>
          <cell r="D2030">
            <v>56</v>
          </cell>
          <cell r="E2030">
            <v>0</v>
          </cell>
        </row>
        <row r="2031">
          <cell r="A2031" t="str">
            <v>bbus747</v>
          </cell>
          <cell r="C2031" t="str">
            <v xml:space="preserve">Drumstand Powerpack Unit </v>
          </cell>
          <cell r="D2031">
            <v>48</v>
          </cell>
          <cell r="E2031">
            <v>0</v>
          </cell>
        </row>
        <row r="2032">
          <cell r="A2032" t="str">
            <v>bbus748</v>
          </cell>
          <cell r="C2032" t="str">
            <v>Earth Platform Ladder</v>
          </cell>
          <cell r="D2032">
            <v>36</v>
          </cell>
          <cell r="E2032">
            <v>0</v>
          </cell>
        </row>
        <row r="2033">
          <cell r="A2033" t="str">
            <v>bbus749</v>
          </cell>
          <cell r="C2033" t="str">
            <v>Earth Working Platform</v>
          </cell>
          <cell r="D2033">
            <v>65</v>
          </cell>
          <cell r="E2033">
            <v>0</v>
          </cell>
        </row>
        <row r="2034">
          <cell r="A2034" t="str">
            <v>bbus750</v>
          </cell>
          <cell r="C2034" t="str">
            <v>Extension Ladder</v>
          </cell>
          <cell r="D2034">
            <v>5</v>
          </cell>
          <cell r="E2034">
            <v>0</v>
          </cell>
        </row>
        <row r="2035">
          <cell r="A2035" t="str">
            <v>bbus751</v>
          </cell>
          <cell r="C2035" t="str">
            <v>Hand Press Bacho</v>
          </cell>
          <cell r="D2035">
            <v>8</v>
          </cell>
          <cell r="E2035">
            <v>0</v>
          </cell>
        </row>
        <row r="2036">
          <cell r="A2036" t="str">
            <v>bbus752</v>
          </cell>
          <cell r="C2036" t="str">
            <v>Hand Press MD6</v>
          </cell>
          <cell r="D2036">
            <v>48.5</v>
          </cell>
          <cell r="E2036">
            <v>0</v>
          </cell>
        </row>
        <row r="2037">
          <cell r="A2037" t="str">
            <v>bbus753</v>
          </cell>
          <cell r="C2037" t="str">
            <v>Hand Press Y35</v>
          </cell>
          <cell r="D2037">
            <v>8</v>
          </cell>
          <cell r="E2037">
            <v>0</v>
          </cell>
        </row>
        <row r="2038">
          <cell r="A2038" t="str">
            <v>bbus754</v>
          </cell>
          <cell r="C2038" t="str">
            <v>Head 100 Ton Double Acting</v>
          </cell>
          <cell r="D2038">
            <v>76</v>
          </cell>
          <cell r="E2038">
            <v>0</v>
          </cell>
        </row>
        <row r="2039">
          <cell r="A2039" t="str">
            <v>bbus755</v>
          </cell>
          <cell r="C2039" t="str">
            <v>Head 36 Ton Double Acting</v>
          </cell>
          <cell r="D2039">
            <v>48</v>
          </cell>
          <cell r="E2039">
            <v>0</v>
          </cell>
        </row>
        <row r="2040">
          <cell r="A2040" t="str">
            <v>bbus756</v>
          </cell>
          <cell r="C2040" t="str">
            <v>Head 36 Ton Single Acting</v>
          </cell>
          <cell r="D2040">
            <v>36.5</v>
          </cell>
          <cell r="E2040">
            <v>0</v>
          </cell>
        </row>
        <row r="2041">
          <cell r="A2041" t="str">
            <v>bbus757</v>
          </cell>
          <cell r="C2041" t="str">
            <v>Head 60 Ton Double Acting</v>
          </cell>
          <cell r="D2041">
            <v>56</v>
          </cell>
          <cell r="E2041">
            <v>0</v>
          </cell>
        </row>
        <row r="2042">
          <cell r="A2042" t="str">
            <v>bbus758</v>
          </cell>
          <cell r="C2042" t="str">
            <v>Horizontal Safety Line</v>
          </cell>
          <cell r="D2042">
            <v>3</v>
          </cell>
          <cell r="E2042">
            <v>0</v>
          </cell>
        </row>
        <row r="2043">
          <cell r="A2043" t="str">
            <v>bbus759</v>
          </cell>
          <cell r="C2043" t="str">
            <v>Hydraulic Cutter HT-TC026</v>
          </cell>
          <cell r="D2043">
            <v>8.5</v>
          </cell>
          <cell r="E2043">
            <v>0</v>
          </cell>
        </row>
        <row r="2044">
          <cell r="A2044" t="str">
            <v>bbus760</v>
          </cell>
          <cell r="C2044" t="str">
            <v>Hydraulic Cutter HT-TC041</v>
          </cell>
          <cell r="D2044">
            <v>7</v>
          </cell>
          <cell r="E2044">
            <v>0</v>
          </cell>
        </row>
        <row r="2045">
          <cell r="A2045" t="str">
            <v>bbus761</v>
          </cell>
          <cell r="C2045" t="str">
            <v>Hydraulic Cutter HT-TC050</v>
          </cell>
          <cell r="D2045">
            <v>8.5</v>
          </cell>
          <cell r="E2045">
            <v>0</v>
          </cell>
        </row>
        <row r="2046">
          <cell r="A2046" t="str">
            <v>bbus762</v>
          </cell>
          <cell r="C2046" t="str">
            <v>Hydraulic Cutter HT-TC051</v>
          </cell>
          <cell r="D2046">
            <v>7</v>
          </cell>
          <cell r="E2046">
            <v>0</v>
          </cell>
        </row>
        <row r="2047">
          <cell r="A2047" t="str">
            <v>bbus763</v>
          </cell>
          <cell r="C2047" t="str">
            <v>Hydraulic Cutter WR25</v>
          </cell>
          <cell r="D2047">
            <v>7</v>
          </cell>
          <cell r="E2047">
            <v>0</v>
          </cell>
        </row>
        <row r="2048">
          <cell r="A2048" t="str">
            <v>bbus764</v>
          </cell>
          <cell r="C2048" t="str">
            <v>Hydraulic Cutting Head</v>
          </cell>
          <cell r="D2048">
            <v>50</v>
          </cell>
          <cell r="E2048">
            <v>0</v>
          </cell>
        </row>
        <row r="2049">
          <cell r="A2049" t="str">
            <v>bbus765</v>
          </cell>
          <cell r="C2049" t="str">
            <v>Hydraulic Press Head</v>
          </cell>
          <cell r="D2049">
            <v>25</v>
          </cell>
          <cell r="E2049">
            <v>0</v>
          </cell>
        </row>
        <row r="2050">
          <cell r="A2050" t="str">
            <v>bbus766</v>
          </cell>
          <cell r="C2050" t="str">
            <v>Hydraulic Pump Cutter</v>
          </cell>
          <cell r="D2050">
            <v>15</v>
          </cell>
          <cell r="E2050">
            <v>0</v>
          </cell>
        </row>
        <row r="2051">
          <cell r="A2051" t="str">
            <v>bbus767</v>
          </cell>
          <cell r="C2051" t="str">
            <v>Jumper Basket</v>
          </cell>
          <cell r="D2051">
            <v>7.5</v>
          </cell>
          <cell r="E2051">
            <v>0</v>
          </cell>
        </row>
        <row r="2052">
          <cell r="A2052" t="str">
            <v>bbus768</v>
          </cell>
          <cell r="C2052" t="str">
            <v>Ladder 3 Metre Aluminium</v>
          </cell>
          <cell r="D2052">
            <v>5</v>
          </cell>
          <cell r="E2052">
            <v>0</v>
          </cell>
        </row>
        <row r="2053">
          <cell r="A2053" t="str">
            <v>bbus769</v>
          </cell>
          <cell r="C2053" t="str">
            <v>Ladder 3.5M Aluminium</v>
          </cell>
          <cell r="D2053">
            <v>5</v>
          </cell>
          <cell r="E2053">
            <v>0</v>
          </cell>
        </row>
        <row r="2054">
          <cell r="A2054" t="str">
            <v>bbus770</v>
          </cell>
          <cell r="C2054" t="str">
            <v>Ladder 3mtr Extendable</v>
          </cell>
          <cell r="D2054">
            <v>5</v>
          </cell>
          <cell r="E2054">
            <v>0</v>
          </cell>
        </row>
        <row r="2055">
          <cell r="A2055" t="str">
            <v>bbus771</v>
          </cell>
          <cell r="C2055" t="str">
            <v>Ladder 4 Metre Aluminium</v>
          </cell>
          <cell r="D2055">
            <v>5</v>
          </cell>
          <cell r="E2055">
            <v>0</v>
          </cell>
        </row>
        <row r="2056">
          <cell r="A2056" t="str">
            <v>bbus772</v>
          </cell>
          <cell r="C2056" t="str">
            <v>Ladder 4 Metre Foundation</v>
          </cell>
          <cell r="D2056">
            <v>5</v>
          </cell>
          <cell r="E2056">
            <v>0</v>
          </cell>
        </row>
        <row r="2057">
          <cell r="A2057" t="str">
            <v>bbus773</v>
          </cell>
          <cell r="C2057" t="str">
            <v>Ladder 5 Metre Aluminium</v>
          </cell>
          <cell r="D2057">
            <v>5</v>
          </cell>
          <cell r="E2057">
            <v>0</v>
          </cell>
        </row>
        <row r="2058">
          <cell r="A2058" t="str">
            <v>bbus774</v>
          </cell>
          <cell r="C2058" t="str">
            <v>Ladder 5 Metre Foundation</v>
          </cell>
          <cell r="D2058">
            <v>5</v>
          </cell>
          <cell r="E2058">
            <v>0</v>
          </cell>
        </row>
        <row r="2059">
          <cell r="A2059" t="str">
            <v>bbus775</v>
          </cell>
          <cell r="C2059" t="str">
            <v>Ladder 6 Metre Aluminium</v>
          </cell>
          <cell r="D2059">
            <v>5</v>
          </cell>
          <cell r="E2059">
            <v>0</v>
          </cell>
        </row>
        <row r="2060">
          <cell r="A2060" t="str">
            <v>bbus776</v>
          </cell>
          <cell r="C2060" t="str">
            <v>Ladder 7 Metre Aluminium</v>
          </cell>
          <cell r="D2060">
            <v>5</v>
          </cell>
          <cell r="E2060">
            <v>0</v>
          </cell>
        </row>
        <row r="2061">
          <cell r="A2061" t="str">
            <v>bbus777</v>
          </cell>
          <cell r="C2061" t="str">
            <v>Ladder Extension Section 3M</v>
          </cell>
          <cell r="D2061">
            <v>60</v>
          </cell>
          <cell r="E2061">
            <v>0</v>
          </cell>
        </row>
        <row r="2062">
          <cell r="A2062" t="str">
            <v>bbus778</v>
          </cell>
          <cell r="C2062" t="str">
            <v>Ladder Hook Horizontal</v>
          </cell>
          <cell r="D2062">
            <v>2.5</v>
          </cell>
          <cell r="E2062">
            <v>0</v>
          </cell>
        </row>
        <row r="2063">
          <cell r="A2063" t="str">
            <v>bbus779</v>
          </cell>
          <cell r="C2063" t="str">
            <v>Ladder Hook Vertical</v>
          </cell>
          <cell r="D2063">
            <v>3</v>
          </cell>
          <cell r="E2063">
            <v>0</v>
          </cell>
        </row>
        <row r="2064">
          <cell r="A2064" t="str">
            <v>bbus780</v>
          </cell>
          <cell r="C2064" t="str">
            <v>Latchway Trollies</v>
          </cell>
          <cell r="D2064">
            <v>1</v>
          </cell>
          <cell r="E2064">
            <v>0</v>
          </cell>
        </row>
        <row r="2065">
          <cell r="A2065" t="str">
            <v>bbus781</v>
          </cell>
          <cell r="C2065" t="str">
            <v>Liebherr LTL108B Crane</v>
          </cell>
          <cell r="D2065">
            <v>2960</v>
          </cell>
          <cell r="E2065">
            <v>0</v>
          </cell>
        </row>
        <row r="2066">
          <cell r="A2066" t="str">
            <v>bbus782</v>
          </cell>
          <cell r="C2066" t="str">
            <v>Pilot Winch 15T</v>
          </cell>
          <cell r="D2066">
            <v>959</v>
          </cell>
          <cell r="E2066">
            <v>133.42000000000002</v>
          </cell>
        </row>
        <row r="2067">
          <cell r="A2067" t="str">
            <v>bbus783</v>
          </cell>
          <cell r="C2067" t="str">
            <v>Pilot Winch 2T</v>
          </cell>
          <cell r="D2067">
            <v>119</v>
          </cell>
          <cell r="E2067">
            <v>20.013000000000002</v>
          </cell>
        </row>
        <row r="2068">
          <cell r="A2068" t="str">
            <v>bbus784</v>
          </cell>
          <cell r="C2068" t="str">
            <v>Pilot Winch 3T</v>
          </cell>
          <cell r="D2068">
            <v>0</v>
          </cell>
          <cell r="E2068">
            <v>26.684000000000001</v>
          </cell>
        </row>
        <row r="2069">
          <cell r="A2069" t="str">
            <v>bbus785</v>
          </cell>
          <cell r="C2069" t="str">
            <v>Pilot Winch 4T</v>
          </cell>
          <cell r="D2069">
            <v>119</v>
          </cell>
          <cell r="E2069">
            <v>33.355000000000004</v>
          </cell>
        </row>
        <row r="2070">
          <cell r="A2070" t="str">
            <v>bbus786</v>
          </cell>
          <cell r="C2070" t="str">
            <v>Pilot Winch 5T</v>
          </cell>
          <cell r="D2070">
            <v>119</v>
          </cell>
          <cell r="E2070">
            <v>40.026000000000003</v>
          </cell>
        </row>
        <row r="2071">
          <cell r="A2071" t="str">
            <v>bbus787</v>
          </cell>
          <cell r="C2071" t="str">
            <v>Pilot Winch 6T</v>
          </cell>
          <cell r="D2071">
            <v>119</v>
          </cell>
          <cell r="E2071">
            <v>46.697000000000003</v>
          </cell>
        </row>
        <row r="2072">
          <cell r="A2072" t="str">
            <v>bbus788</v>
          </cell>
          <cell r="C2072" t="str">
            <v>Platform 12 Metre 3 Piece</v>
          </cell>
          <cell r="D2072">
            <v>79</v>
          </cell>
          <cell r="E2072">
            <v>0</v>
          </cell>
        </row>
        <row r="2073">
          <cell r="A2073" t="str">
            <v>bbus789</v>
          </cell>
          <cell r="C2073" t="str">
            <v>Platform 16 Metre 3 Piece</v>
          </cell>
          <cell r="D2073">
            <v>86.5</v>
          </cell>
          <cell r="E2073">
            <v>0</v>
          </cell>
        </row>
        <row r="2074">
          <cell r="A2074" t="str">
            <v>bbus790</v>
          </cell>
          <cell r="C2074" t="str">
            <v>Platform 19 Metre 3 Piece</v>
          </cell>
          <cell r="D2074">
            <v>110</v>
          </cell>
          <cell r="E2074">
            <v>0</v>
          </cell>
        </row>
        <row r="2075">
          <cell r="A2075" t="str">
            <v>bbus791</v>
          </cell>
          <cell r="C2075" t="str">
            <v>Platform 21 Metre 3 Piece</v>
          </cell>
          <cell r="D2075">
            <v>134.5</v>
          </cell>
          <cell r="E2075">
            <v>0</v>
          </cell>
        </row>
        <row r="2076">
          <cell r="A2076" t="str">
            <v>bbus792</v>
          </cell>
          <cell r="C2076" t="str">
            <v>Platform 6 Metre Single Piece</v>
          </cell>
          <cell r="D2076">
            <v>48.5</v>
          </cell>
          <cell r="E2076">
            <v>0</v>
          </cell>
        </row>
        <row r="2077">
          <cell r="A2077" t="str">
            <v>bbus793</v>
          </cell>
          <cell r="C2077" t="str">
            <v>Platform 8 Metre Single Piece</v>
          </cell>
          <cell r="D2077">
            <v>82</v>
          </cell>
          <cell r="E2077">
            <v>0</v>
          </cell>
        </row>
        <row r="2078">
          <cell r="A2078" t="str">
            <v>bbus794</v>
          </cell>
          <cell r="C2078" t="str">
            <v>Platform Outrigger</v>
          </cell>
          <cell r="D2078">
            <v>15.5</v>
          </cell>
          <cell r="E2078">
            <v>0</v>
          </cell>
        </row>
        <row r="2079">
          <cell r="A2079" t="str">
            <v>bbus795</v>
          </cell>
          <cell r="C2079" t="str">
            <v>Platform Rigging Sling</v>
          </cell>
          <cell r="D2079">
            <v>5.5</v>
          </cell>
          <cell r="E2079">
            <v>0</v>
          </cell>
        </row>
        <row r="2080">
          <cell r="A2080" t="str">
            <v>bbus796</v>
          </cell>
          <cell r="C2080" t="str">
            <v>Platform Stays For 19 Metre, &amp; 21 Metre Platform</v>
          </cell>
          <cell r="D2080">
            <v>5.5</v>
          </cell>
          <cell r="E2080">
            <v>0</v>
          </cell>
        </row>
        <row r="2081">
          <cell r="A2081" t="str">
            <v>bbus797</v>
          </cell>
          <cell r="C2081" t="str">
            <v>Platform Stays For 6 Metre, 12 Metre &amp; 16 Metre Platform</v>
          </cell>
          <cell r="D2081">
            <v>5.5</v>
          </cell>
          <cell r="E2081">
            <v>0</v>
          </cell>
        </row>
        <row r="2082">
          <cell r="A2082" t="str">
            <v>bbus798</v>
          </cell>
          <cell r="C2082" t="str">
            <v>Platform Woodpole</v>
          </cell>
          <cell r="D2082">
            <v>15</v>
          </cell>
          <cell r="E2082">
            <v>0</v>
          </cell>
        </row>
        <row r="2083">
          <cell r="A2083" t="str">
            <v>bbus799</v>
          </cell>
          <cell r="C2083" t="str">
            <v>Pole Top Rescue Kit</v>
          </cell>
          <cell r="D2083">
            <v>7.5</v>
          </cell>
          <cell r="E2083">
            <v>0</v>
          </cell>
        </row>
        <row r="2084">
          <cell r="A2084" t="str">
            <v>bbus800</v>
          </cell>
          <cell r="C2084" t="str">
            <v>Portable Winch M&amp;T</v>
          </cell>
          <cell r="D2084">
            <v>81</v>
          </cell>
          <cell r="E2084">
            <v>0</v>
          </cell>
        </row>
        <row r="2085">
          <cell r="A2085" t="str">
            <v>bbus801</v>
          </cell>
          <cell r="C2085" t="str">
            <v>Powered Spacer Chair</v>
          </cell>
          <cell r="D2085">
            <v>100</v>
          </cell>
          <cell r="E2085">
            <v>0</v>
          </cell>
        </row>
        <row r="2086">
          <cell r="A2086" t="str">
            <v>bbus802</v>
          </cell>
          <cell r="C2086" t="str">
            <v>Press Head Power Pack</v>
          </cell>
          <cell r="D2086">
            <v>92</v>
          </cell>
          <cell r="E2086">
            <v>0</v>
          </cell>
        </row>
        <row r="2087">
          <cell r="A2087" t="str">
            <v>bbus803</v>
          </cell>
          <cell r="C2087" t="str">
            <v>Puller 2T - Fibre Optics</v>
          </cell>
          <cell r="D2087">
            <v>277</v>
          </cell>
          <cell r="E2087">
            <v>20.013000000000002</v>
          </cell>
        </row>
        <row r="2088">
          <cell r="A2088" t="str">
            <v>bbus804</v>
          </cell>
          <cell r="C2088" t="str">
            <v>Puller/Tensioner 12T</v>
          </cell>
          <cell r="D2088">
            <v>1203</v>
          </cell>
          <cell r="E2088">
            <v>133.42000000000002</v>
          </cell>
        </row>
        <row r="2089">
          <cell r="A2089" t="str">
            <v>bbus805</v>
          </cell>
          <cell r="C2089" t="str">
            <v>Puller/Tensioner 20T</v>
          </cell>
          <cell r="D2089">
            <v>2534</v>
          </cell>
          <cell r="E2089">
            <v>133.42000000000002</v>
          </cell>
        </row>
        <row r="2090">
          <cell r="A2090" t="str">
            <v>bbus806</v>
          </cell>
          <cell r="C2090" t="str">
            <v>Puller/Tensioner 4T Single</v>
          </cell>
          <cell r="D2090">
            <v>334</v>
          </cell>
          <cell r="E2090">
            <v>33.355000000000004</v>
          </cell>
        </row>
        <row r="2091">
          <cell r="A2091" t="str">
            <v>bbus807</v>
          </cell>
          <cell r="C2091" t="str">
            <v>Puller/Tensioner 6T Twin</v>
          </cell>
          <cell r="D2091">
            <v>1004</v>
          </cell>
          <cell r="E2091">
            <v>50.032499999999999</v>
          </cell>
        </row>
        <row r="2092">
          <cell r="A2092" t="str">
            <v>bbus808</v>
          </cell>
          <cell r="C2092" t="str">
            <v>Puller/Tensioner 9T Twin</v>
          </cell>
          <cell r="D2092">
            <v>0</v>
          </cell>
          <cell r="E2092">
            <v>100.065</v>
          </cell>
        </row>
        <row r="2093">
          <cell r="A2093" t="str">
            <v>bbus809</v>
          </cell>
          <cell r="C2093" t="str">
            <v>Rapid Rail Crimpers</v>
          </cell>
          <cell r="D2093">
            <v>1</v>
          </cell>
          <cell r="E2093">
            <v>0</v>
          </cell>
        </row>
        <row r="2094">
          <cell r="A2094" t="str">
            <v>bbus810</v>
          </cell>
          <cell r="C2094" t="str">
            <v>Rapid Rail Cutters</v>
          </cell>
          <cell r="D2094">
            <v>1</v>
          </cell>
          <cell r="E2094">
            <v>0</v>
          </cell>
        </row>
        <row r="2095">
          <cell r="A2095" t="str">
            <v>bbus811</v>
          </cell>
          <cell r="C2095" t="str">
            <v>Ratchet Head Cable Cutter</v>
          </cell>
          <cell r="D2095">
            <v>10</v>
          </cell>
          <cell r="E2095">
            <v>0</v>
          </cell>
        </row>
        <row r="2096">
          <cell r="A2096" t="str">
            <v>bbus812</v>
          </cell>
          <cell r="C2096" t="str">
            <v>Reel Winder</v>
          </cell>
          <cell r="D2096">
            <v>83</v>
          </cell>
          <cell r="E2096">
            <v>0</v>
          </cell>
        </row>
        <row r="2097">
          <cell r="A2097" t="str">
            <v>bbus813</v>
          </cell>
          <cell r="C2097" t="str">
            <v>Rescue Kit</v>
          </cell>
          <cell r="D2097">
            <v>7.5</v>
          </cell>
          <cell r="E2097">
            <v>0</v>
          </cell>
        </row>
        <row r="2098">
          <cell r="A2098" t="str">
            <v>bbus814</v>
          </cell>
          <cell r="C2098" t="str">
            <v>Retaining Plate</v>
          </cell>
          <cell r="D2098">
            <v>10</v>
          </cell>
          <cell r="E2098">
            <v>0</v>
          </cell>
        </row>
        <row r="2099">
          <cell r="A2099" t="str">
            <v>bbus815</v>
          </cell>
          <cell r="C2099" t="str">
            <v>Service Winch 1.2T</v>
          </cell>
          <cell r="D2099">
            <v>0</v>
          </cell>
          <cell r="E2099">
            <v>0</v>
          </cell>
        </row>
        <row r="2100">
          <cell r="A2100" t="str">
            <v>bbus816</v>
          </cell>
          <cell r="C2100" t="str">
            <v>Service Winch 1.5T</v>
          </cell>
          <cell r="D2100">
            <v>0</v>
          </cell>
          <cell r="E2100">
            <v>0</v>
          </cell>
        </row>
        <row r="2101">
          <cell r="A2101" t="str">
            <v>bbus817</v>
          </cell>
          <cell r="C2101" t="str">
            <v>Shaft Ladder Top 1.5M</v>
          </cell>
          <cell r="D2101">
            <v>180</v>
          </cell>
          <cell r="E2101">
            <v>0</v>
          </cell>
        </row>
        <row r="2102">
          <cell r="A2102" t="str">
            <v>bbus818</v>
          </cell>
          <cell r="C2102" t="str">
            <v>Single Piece Platform 6m</v>
          </cell>
          <cell r="D2102">
            <v>16.25</v>
          </cell>
          <cell r="E2102">
            <v>0</v>
          </cell>
        </row>
        <row r="2103">
          <cell r="A2103" t="str">
            <v>bbus819</v>
          </cell>
          <cell r="C2103" t="str">
            <v>Sitemaster Antenna Tuning Device</v>
          </cell>
          <cell r="D2103">
            <v>51</v>
          </cell>
          <cell r="E2103">
            <v>0</v>
          </cell>
        </row>
        <row r="2104">
          <cell r="A2104" t="str">
            <v>bbus820</v>
          </cell>
          <cell r="C2104" t="str">
            <v>Spacer Chair  Non Powered</v>
          </cell>
          <cell r="D2104">
            <v>72.5</v>
          </cell>
          <cell r="E2104">
            <v>0</v>
          </cell>
        </row>
        <row r="2105">
          <cell r="A2105" t="str">
            <v>bbus821</v>
          </cell>
          <cell r="C2105" t="str">
            <v>Tema Hydraulic Drum Stands</v>
          </cell>
          <cell r="D2105">
            <v>0</v>
          </cell>
          <cell r="E2105">
            <v>0</v>
          </cell>
        </row>
        <row r="2106">
          <cell r="A2106" t="str">
            <v>bbus822</v>
          </cell>
          <cell r="C2106" t="str">
            <v>Tensioner 16T Quad</v>
          </cell>
          <cell r="D2106">
            <v>1279</v>
          </cell>
          <cell r="E2106">
            <v>133.42000000000002</v>
          </cell>
        </row>
        <row r="2107">
          <cell r="A2107" t="str">
            <v>bbus823</v>
          </cell>
          <cell r="C2107" t="str">
            <v>Tensioner 3T</v>
          </cell>
          <cell r="D2107">
            <v>110</v>
          </cell>
          <cell r="E2107">
            <v>33.355000000000004</v>
          </cell>
        </row>
        <row r="2108">
          <cell r="A2108" t="str">
            <v>bbus824</v>
          </cell>
          <cell r="C2108" t="str">
            <v>Tensioner 6T</v>
          </cell>
          <cell r="D2108">
            <v>110</v>
          </cell>
          <cell r="E2108">
            <v>50.032499999999999</v>
          </cell>
        </row>
        <row r="2109">
          <cell r="A2109" t="str">
            <v>bbus825</v>
          </cell>
          <cell r="C2109" t="str">
            <v>Tower Access Kits</v>
          </cell>
          <cell r="D2109">
            <v>4.5</v>
          </cell>
          <cell r="E2109">
            <v>0</v>
          </cell>
        </row>
        <row r="2110">
          <cell r="A2110" t="str">
            <v>bbus826</v>
          </cell>
          <cell r="C2110" t="str">
            <v>Tracked Auger</v>
          </cell>
          <cell r="D2110">
            <v>579</v>
          </cell>
          <cell r="E2110">
            <v>113.12</v>
          </cell>
        </row>
        <row r="2111">
          <cell r="A2111" t="str">
            <v>bbus827</v>
          </cell>
          <cell r="C2111" t="str">
            <v>Trailer Joint Press</v>
          </cell>
          <cell r="D2111">
            <v>173</v>
          </cell>
          <cell r="E2111">
            <v>13.342000000000001</v>
          </cell>
        </row>
        <row r="2112">
          <cell r="A2112" t="str">
            <v>bbus828</v>
          </cell>
          <cell r="C2112" t="str">
            <v>Twin Portable Capstan Winch</v>
          </cell>
          <cell r="D2112">
            <v>354</v>
          </cell>
          <cell r="E2112">
            <v>66.710000000000008</v>
          </cell>
        </row>
        <row r="2113">
          <cell r="A2113" t="str">
            <v>bbus829</v>
          </cell>
          <cell r="C2113" t="str">
            <v>Winch 2.5T (Thompson/Automower)</v>
          </cell>
          <cell r="D2113">
            <v>114</v>
          </cell>
          <cell r="E2113">
            <v>10.006500000000001</v>
          </cell>
        </row>
        <row r="2114">
          <cell r="A2114" t="str">
            <v>bbus830</v>
          </cell>
          <cell r="C2114" t="str">
            <v>Winch 3T Man Riding</v>
          </cell>
          <cell r="D2114">
            <v>227</v>
          </cell>
          <cell r="E2114">
            <v>10.006500000000001</v>
          </cell>
        </row>
        <row r="2115">
          <cell r="A2115" t="str">
            <v>bbus831</v>
          </cell>
          <cell r="C2115" t="str">
            <v>Wireless Rescue Kit</v>
          </cell>
          <cell r="D2115">
            <v>15</v>
          </cell>
          <cell r="E2115">
            <v>0</v>
          </cell>
        </row>
        <row r="2116">
          <cell r="A2116" t="str">
            <v>bbus832</v>
          </cell>
          <cell r="C2116" t="str">
            <v>Running Out Block Tandem Sheave Swivel 7"</v>
          </cell>
          <cell r="D2116">
            <v>8</v>
          </cell>
          <cell r="E2116">
            <v>0</v>
          </cell>
        </row>
        <row r="2117">
          <cell r="A2117" t="str">
            <v>bbus833</v>
          </cell>
          <cell r="C2117" t="str">
            <v>Running Out Block Single Sheave Swivel 18"</v>
          </cell>
          <cell r="D2117">
            <v>2</v>
          </cell>
          <cell r="E2117">
            <v>0</v>
          </cell>
        </row>
        <row r="2118">
          <cell r="A2118" t="str">
            <v>bbus834</v>
          </cell>
          <cell r="C2118" t="str">
            <v>Running Out Block- 2/3 30" Sheave Brushed/Unbrushed With or Without Earthing</v>
          </cell>
          <cell r="D2118">
            <v>17</v>
          </cell>
          <cell r="E2118">
            <v>0</v>
          </cell>
        </row>
        <row r="2119">
          <cell r="A2119" t="str">
            <v>bbus835</v>
          </cell>
          <cell r="C2119" t="str">
            <v>Running Out Block Single Sheave Swivel 10"</v>
          </cell>
          <cell r="D2119">
            <v>2</v>
          </cell>
          <cell r="E2119">
            <v>0</v>
          </cell>
        </row>
        <row r="2120">
          <cell r="A2120" t="str">
            <v>bbus836</v>
          </cell>
          <cell r="C2120" t="str">
            <v>Running Out Block Single Sheave Swivel 30"</v>
          </cell>
          <cell r="D2120">
            <v>7</v>
          </cell>
          <cell r="E2120">
            <v>0</v>
          </cell>
        </row>
        <row r="2121">
          <cell r="A2121" t="str">
            <v>bbus837</v>
          </cell>
          <cell r="C2121" t="str">
            <v>Running Out Block Single Sheave Swivel 36"</v>
          </cell>
          <cell r="D2121">
            <v>8</v>
          </cell>
          <cell r="E2121">
            <v>0</v>
          </cell>
        </row>
        <row r="2122">
          <cell r="A2122" t="str">
            <v>bbus838</v>
          </cell>
          <cell r="C2122" t="str">
            <v>Running Out Block Single Sheave Swivel Earthed 18"</v>
          </cell>
          <cell r="D2122">
            <v>3</v>
          </cell>
          <cell r="E2122">
            <v>0</v>
          </cell>
        </row>
        <row r="2123">
          <cell r="A2123" t="str">
            <v>bbus839</v>
          </cell>
          <cell r="C2123" t="str">
            <v>Running Out Block Single Sheave Fixed 10"</v>
          </cell>
          <cell r="D2123">
            <v>1.5</v>
          </cell>
          <cell r="E2123">
            <v>0</v>
          </cell>
        </row>
        <row r="2124">
          <cell r="A2124" t="str">
            <v>bbus840</v>
          </cell>
          <cell r="C2124" t="str">
            <v>Running Out Block Single Sheave Fixed 18"</v>
          </cell>
          <cell r="D2124">
            <v>2</v>
          </cell>
          <cell r="E2124">
            <v>0</v>
          </cell>
        </row>
        <row r="2125">
          <cell r="A2125" t="str">
            <v>bbus841</v>
          </cell>
          <cell r="C2125" t="str">
            <v>Running Out Block Single Sheave Fixed 30"</v>
          </cell>
          <cell r="D2125">
            <v>7</v>
          </cell>
          <cell r="E2125">
            <v>0</v>
          </cell>
        </row>
        <row r="2126">
          <cell r="A2126" t="str">
            <v>bbus842</v>
          </cell>
          <cell r="C2126" t="str">
            <v>Running Out Block Single Sheave Fixed 36"</v>
          </cell>
          <cell r="D2126">
            <v>8</v>
          </cell>
          <cell r="E2126">
            <v>0</v>
          </cell>
        </row>
        <row r="2127">
          <cell r="A2127" t="str">
            <v>bbus843</v>
          </cell>
          <cell r="C2127" t="str">
            <v>Running Out Block 2/3 Sheave Fixed 30"</v>
          </cell>
          <cell r="D2127">
            <v>14.5</v>
          </cell>
          <cell r="E2127">
            <v>0</v>
          </cell>
        </row>
        <row r="2128">
          <cell r="A2128" t="str">
            <v>bbus844</v>
          </cell>
          <cell r="C2128" t="str">
            <v>Running Out Block 2/3 Sheave Fixed 36"</v>
          </cell>
          <cell r="D2128">
            <v>16</v>
          </cell>
          <cell r="E2128">
            <v>0</v>
          </cell>
        </row>
        <row r="2129">
          <cell r="A2129" t="str">
            <v>bbus845</v>
          </cell>
          <cell r="C2129" t="str">
            <v>Running Out Block Five Sheave Fixed 36"</v>
          </cell>
          <cell r="D2129">
            <v>24</v>
          </cell>
          <cell r="E2129">
            <v>0</v>
          </cell>
        </row>
        <row r="2130">
          <cell r="A2130" t="str">
            <v>bbus846</v>
          </cell>
          <cell r="C2130" t="str">
            <v>Running Out Block Tandem Sheave Fixed 7"</v>
          </cell>
          <cell r="D2130">
            <v>6.5</v>
          </cell>
          <cell r="E2130">
            <v>0</v>
          </cell>
        </row>
        <row r="2131">
          <cell r="A2131" t="str">
            <v>bbus847</v>
          </cell>
          <cell r="C2131" t="str">
            <v>Running Out Block Tandem Sheave Triple Helicopter 36"</v>
          </cell>
          <cell r="D2131">
            <v>32</v>
          </cell>
          <cell r="E2131">
            <v>0</v>
          </cell>
        </row>
        <row r="2132">
          <cell r="A2132" t="str">
            <v>bbus848</v>
          </cell>
          <cell r="C2132" t="str">
            <v>Pilot Rope - Anti-twisting Braided Rope - 10mm Diameter, 1200m Length, c/w Reel</v>
          </cell>
          <cell r="D2132">
            <v>60</v>
          </cell>
          <cell r="E2132">
            <v>0</v>
          </cell>
        </row>
        <row r="2133">
          <cell r="A2133" t="str">
            <v>bbus849</v>
          </cell>
          <cell r="C2133" t="str">
            <v>Pilot Rope - Anti-twisting Braided Rope - 22mm Diameter, 900m Length, c/w Reel</v>
          </cell>
          <cell r="D2133">
            <v>76</v>
          </cell>
          <cell r="E2133">
            <v>0</v>
          </cell>
        </row>
        <row r="2134">
          <cell r="A2134" t="str">
            <v>pla1412</v>
          </cell>
          <cell r="C2134" t="str">
            <v>16T Excavator</v>
          </cell>
          <cell r="D2134">
            <v>710.6</v>
          </cell>
          <cell r="E2134">
            <v>565.6</v>
          </cell>
        </row>
        <row r="2135">
          <cell r="A2135" t="str">
            <v>spd0001</v>
          </cell>
          <cell r="C2135" t="str">
            <v>EXCAVATOR 5.0 TONNE JCB 2CX</v>
          </cell>
          <cell r="D2135">
            <v>203.02920000000006</v>
          </cell>
          <cell r="E2135">
            <v>361.98399999999998</v>
          </cell>
        </row>
        <row r="2136">
          <cell r="A2136" t="str">
            <v>spd0002</v>
          </cell>
          <cell r="C2136" t="str">
            <v>EXCAVATOR 6.0 TONNE</v>
          </cell>
          <cell r="D2136">
            <v>315.82319999999999</v>
          </cell>
          <cell r="E2136">
            <v>407.23199999999997</v>
          </cell>
        </row>
        <row r="2137">
          <cell r="A2137" t="str">
            <v>spd0003</v>
          </cell>
          <cell r="C2137" t="str">
            <v>EXCAVATOR 7.0 TONNE</v>
          </cell>
          <cell r="D2137">
            <v>315.82319999999999</v>
          </cell>
          <cell r="E2137">
            <v>452.48</v>
          </cell>
        </row>
        <row r="2138">
          <cell r="A2138" t="str">
            <v>spd0004</v>
          </cell>
          <cell r="C2138" t="str">
            <v>EXCAVATOR 8.0 TONNE</v>
          </cell>
          <cell r="D2138">
            <v>409.74984000000006</v>
          </cell>
          <cell r="E2138">
            <v>497.72800000000001</v>
          </cell>
        </row>
        <row r="2139">
          <cell r="A2139" t="str">
            <v>spd0005</v>
          </cell>
          <cell r="C2139" t="str">
            <v>EXCAVATOR 9.0 TONNE</v>
          </cell>
          <cell r="D2139">
            <v>450.04806000000008</v>
          </cell>
          <cell r="E2139">
            <v>542.976</v>
          </cell>
        </row>
        <row r="2140">
          <cell r="A2140" t="str">
            <v>spd0006</v>
          </cell>
          <cell r="C2140" t="str">
            <v>EXCAVATOR BREAKER HYDRAULIC 5 TONNE</v>
          </cell>
          <cell r="D2140">
            <v>74.955776000000014</v>
          </cell>
          <cell r="E2140">
            <v>0</v>
          </cell>
        </row>
        <row r="2141">
          <cell r="A2141" t="str">
            <v>spd0007</v>
          </cell>
          <cell r="C2141" t="str">
            <v>EXCAVATOR BREAKER HYDRAULIC 5 TONNE</v>
          </cell>
          <cell r="D2141">
            <v>147.76014000000001</v>
          </cell>
          <cell r="E2141">
            <v>0</v>
          </cell>
        </row>
        <row r="2142">
          <cell r="A2142" t="str">
            <v>spd0008</v>
          </cell>
          <cell r="C2142" t="str">
            <v>EXCAVATOR BREAKER HYDRAULIC 8 TONNE</v>
          </cell>
          <cell r="D2142">
            <v>80.309759999999997</v>
          </cell>
          <cell r="E2142">
            <v>0</v>
          </cell>
        </row>
        <row r="2143">
          <cell r="A2143" t="str">
            <v>spd0009</v>
          </cell>
          <cell r="C2143" t="str">
            <v>EXCAVATOR BREAKER HYDRAULIC 8 TONNE</v>
          </cell>
          <cell r="D2143">
            <v>197.38950000000006</v>
          </cell>
          <cell r="E2143">
            <v>0</v>
          </cell>
        </row>
        <row r="2144">
          <cell r="A2144" t="str">
            <v>spd0010</v>
          </cell>
          <cell r="C2144" t="str">
            <v>EXCAVATOR BREAKER HYDRAULIC 12 TONNE TO 20 TONNE</v>
          </cell>
          <cell r="D2144">
            <v>85.329120000000003</v>
          </cell>
          <cell r="E2144">
            <v>0</v>
          </cell>
        </row>
        <row r="2145">
          <cell r="A2145" t="str">
            <v>spd0011</v>
          </cell>
          <cell r="C2145" t="str">
            <v>EXCAVATOR EARTH DRILL POWER AUGER DRIVE</v>
          </cell>
          <cell r="D2145">
            <v>35.135520000000007</v>
          </cell>
          <cell r="E2145">
            <v>0</v>
          </cell>
        </row>
        <row r="2146">
          <cell r="A2146" t="str">
            <v>spd0012</v>
          </cell>
          <cell r="C2146" t="str">
            <v>MICRO EXCAVATOR - 0.8T</v>
          </cell>
          <cell r="D2146">
            <v>125.92800000000001</v>
          </cell>
          <cell r="E2146">
            <v>13.342000000000001</v>
          </cell>
        </row>
        <row r="2147">
          <cell r="A2147" t="str">
            <v>spd0013</v>
          </cell>
          <cell r="C2147" t="str">
            <v>EXCAVATOR 1.5T</v>
          </cell>
          <cell r="D2147">
            <v>114.72040800000001</v>
          </cell>
          <cell r="E2147">
            <v>26.684000000000001</v>
          </cell>
        </row>
        <row r="2148">
          <cell r="A2148" t="str">
            <v>spd0014</v>
          </cell>
          <cell r="C2148" t="str">
            <v>MINI EXCAVATOR - 1.5T - JCB 8018</v>
          </cell>
          <cell r="D2148">
            <v>130.96512000000001</v>
          </cell>
          <cell r="E2148">
            <v>45.247999999999998</v>
          </cell>
        </row>
        <row r="2149">
          <cell r="A2149" t="str">
            <v>spd0015</v>
          </cell>
          <cell r="C2149" t="str">
            <v>TELEHANDLER 4.2 METRE</v>
          </cell>
          <cell r="D2149">
            <v>193.80060000000003</v>
          </cell>
          <cell r="E2149">
            <v>33.936</v>
          </cell>
        </row>
        <row r="2150">
          <cell r="A2150" t="str">
            <v>spd0016</v>
          </cell>
          <cell r="C2150" t="str">
            <v>TELEHANDLER 6.0 METRE</v>
          </cell>
          <cell r="D2150">
            <v>191.74980000000002</v>
          </cell>
          <cell r="E2150">
            <v>33.936</v>
          </cell>
        </row>
        <row r="2151">
          <cell r="A2151" t="str">
            <v>spd0017</v>
          </cell>
          <cell r="C2151" t="str">
            <v>TELEHANDLER 6.7 METRE</v>
          </cell>
          <cell r="D2151">
            <v>188.26344000000003</v>
          </cell>
          <cell r="E2151">
            <v>39.591999999999999</v>
          </cell>
        </row>
        <row r="2152">
          <cell r="A2152" t="str">
            <v>spd0018</v>
          </cell>
          <cell r="C2152" t="str">
            <v>TELEHANDLER 7.0 METRE</v>
          </cell>
          <cell r="D2152">
            <v>188.26344000000003</v>
          </cell>
          <cell r="E2152">
            <v>39.591999999999999</v>
          </cell>
        </row>
        <row r="2153">
          <cell r="A2153" t="str">
            <v>spd0019</v>
          </cell>
          <cell r="C2153" t="str">
            <v>TELEHANDLER 9.0 METRE</v>
          </cell>
          <cell r="D2153">
            <v>210.41208000000003</v>
          </cell>
          <cell r="E2153">
            <v>45.247999999999998</v>
          </cell>
        </row>
        <row r="2154">
          <cell r="A2154" t="str">
            <v>spd0020</v>
          </cell>
          <cell r="C2154" t="str">
            <v>TELEHANDLER 12.0 METRE</v>
          </cell>
          <cell r="D2154">
            <v>238.09788000000003</v>
          </cell>
          <cell r="E2154">
            <v>50.903999999999996</v>
          </cell>
        </row>
        <row r="2155">
          <cell r="A2155" t="str">
            <v>spd0021</v>
          </cell>
          <cell r="C2155" t="str">
            <v>TELEHANDLER 13.0 METRE</v>
          </cell>
          <cell r="D2155">
            <v>260.55413999999996</v>
          </cell>
          <cell r="E2155">
            <v>56.56</v>
          </cell>
        </row>
        <row r="2156">
          <cell r="A2156" t="str">
            <v>spd0022</v>
          </cell>
          <cell r="C2156" t="str">
            <v>TELEHANDLER 14.0 METRE</v>
          </cell>
          <cell r="D2156">
            <v>343.30392000000006</v>
          </cell>
          <cell r="E2156">
            <v>56.56</v>
          </cell>
        </row>
        <row r="2157">
          <cell r="A2157" t="str">
            <v>spd0023</v>
          </cell>
          <cell r="C2157" t="str">
            <v>TELEHANDLER 17.0 METRE</v>
          </cell>
          <cell r="D2157">
            <v>387.60120000000006</v>
          </cell>
          <cell r="E2157">
            <v>56.56</v>
          </cell>
        </row>
        <row r="2158">
          <cell r="A2158" t="str">
            <v>spd0024</v>
          </cell>
          <cell r="C2158" t="str">
            <v>TELEHANDLER BUCKETS ALL TYPES</v>
          </cell>
          <cell r="D2158">
            <v>16.9191</v>
          </cell>
          <cell r="E2158">
            <v>0</v>
          </cell>
        </row>
        <row r="2159">
          <cell r="A2159" t="str">
            <v>spd0025</v>
          </cell>
          <cell r="C2159" t="str">
            <v>SKIP LOADER DIESEL 4WD JCB532 120 3.2T X 12M</v>
          </cell>
          <cell r="D2159">
            <v>238.09788000000003</v>
          </cell>
          <cell r="E2159">
            <v>0</v>
          </cell>
        </row>
        <row r="2160">
          <cell r="A2160" t="str">
            <v>spd0026</v>
          </cell>
          <cell r="C2160" t="str">
            <v>SKIP LOADER DIESEL 4WD JCB533 105 3.2T X10.5M</v>
          </cell>
          <cell r="D2160">
            <v>238.09788000000003</v>
          </cell>
          <cell r="E2160">
            <v>0</v>
          </cell>
        </row>
        <row r="2161">
          <cell r="A2161" t="str">
            <v>spd0027</v>
          </cell>
          <cell r="C2161" t="str">
            <v>SKIP LOADER DIESEL 4WD JCB540 170 4T X 17M</v>
          </cell>
          <cell r="D2161">
            <v>387.60120000000006</v>
          </cell>
          <cell r="E2161">
            <v>0</v>
          </cell>
        </row>
        <row r="2162">
          <cell r="A2162" t="str">
            <v>spd0028</v>
          </cell>
          <cell r="C2162" t="str">
            <v>ASPHALT MIXER C/W TRAILER</v>
          </cell>
          <cell r="D2162">
            <v>141.03936000000004</v>
          </cell>
          <cell r="E2162">
            <v>0</v>
          </cell>
        </row>
        <row r="2163">
          <cell r="A2163" t="str">
            <v>spd0029</v>
          </cell>
          <cell r="C2163" t="str">
            <v>FORKLIFT - MANITOU S/MAST 2.5T</v>
          </cell>
          <cell r="D2163">
            <v>71.56068479999999</v>
          </cell>
          <cell r="E2163">
            <v>66.710000000000008</v>
          </cell>
        </row>
        <row r="2164">
          <cell r="A2164" t="str">
            <v>spd0030</v>
          </cell>
          <cell r="C2164" t="str">
            <v>FORKLIFT - JCB 926</v>
          </cell>
          <cell r="D2164">
            <v>169.19100000000003</v>
          </cell>
          <cell r="E2164">
            <v>66.710000000000008</v>
          </cell>
        </row>
        <row r="2165">
          <cell r="A2165" t="str">
            <v>spd0031</v>
          </cell>
          <cell r="C2165" t="str">
            <v>FORKLIFT - MANITOU S/MAST MC2CP</v>
          </cell>
          <cell r="D2165">
            <v>107.62646400000003</v>
          </cell>
          <cell r="E2165">
            <v>66.710000000000008</v>
          </cell>
        </row>
        <row r="2166">
          <cell r="A2166" t="str">
            <v>spd0032</v>
          </cell>
          <cell r="C2166" t="str">
            <v>DUMPER TRUCK 9.00 TONNE SWIVEL</v>
          </cell>
          <cell r="D2166">
            <v>171.723738</v>
          </cell>
          <cell r="E2166">
            <v>169.68</v>
          </cell>
        </row>
        <row r="2167">
          <cell r="A2167" t="str">
            <v>spd0033</v>
          </cell>
          <cell r="C2167" t="str">
            <v>EXCAVATOR 2.5 TONNE</v>
          </cell>
          <cell r="D2167">
            <v>191.74980000000002</v>
          </cell>
          <cell r="E2167">
            <v>266.84000000000003</v>
          </cell>
        </row>
        <row r="2168">
          <cell r="A2168" t="str">
            <v>spd0034</v>
          </cell>
          <cell r="C2168" t="str">
            <v>EXCAVATOR 13.0 TONNE</v>
          </cell>
          <cell r="D2168">
            <v>451.1760000000001</v>
          </cell>
          <cell r="E2168">
            <v>426.94400000000002</v>
          </cell>
        </row>
        <row r="2169">
          <cell r="A2169" t="str">
            <v>spd0035</v>
          </cell>
          <cell r="C2169" t="str">
            <v>EXCAVATOR 14.0 TONNE</v>
          </cell>
          <cell r="D2169">
            <v>518.85239999999999</v>
          </cell>
          <cell r="E2169">
            <v>453.62800000000004</v>
          </cell>
        </row>
        <row r="2170">
          <cell r="A2170" t="str">
            <v>spd0036</v>
          </cell>
          <cell r="C2170" t="str">
            <v>EXCAVATOR 16.0 TONNE</v>
          </cell>
          <cell r="D2170">
            <v>710.60220000000004</v>
          </cell>
          <cell r="E2170">
            <v>453.62800000000004</v>
          </cell>
        </row>
        <row r="2171">
          <cell r="A2171" t="str">
            <v>spd0037</v>
          </cell>
          <cell r="C2171" t="str">
            <v>EXCAVATOR 18.0 TONNE</v>
          </cell>
          <cell r="D2171">
            <v>676.76400000000012</v>
          </cell>
          <cell r="E2171">
            <v>506.99600000000004</v>
          </cell>
        </row>
        <row r="2172">
          <cell r="A2172" t="str">
            <v>spd0038</v>
          </cell>
          <cell r="C2172" t="str">
            <v>EXCAVATOR 20.0 TONNE</v>
          </cell>
          <cell r="D2172">
            <v>710.60220000000004</v>
          </cell>
          <cell r="E2172">
            <v>533.68000000000006</v>
          </cell>
        </row>
        <row r="2173">
          <cell r="A2173" t="str">
            <v>spd0039</v>
          </cell>
          <cell r="C2173" t="str">
            <v>EXCAVATOR 25.0 TONNE</v>
          </cell>
          <cell r="D2173">
            <v>733.16100000000006</v>
          </cell>
          <cell r="E2173">
            <v>587.048</v>
          </cell>
        </row>
        <row r="2174">
          <cell r="A2174" t="str">
            <v>spd0040</v>
          </cell>
          <cell r="C2174" t="str">
            <v>EXCAVATOR BREAKER  HYDRAULIC 3CX</v>
          </cell>
          <cell r="D2174">
            <v>180.47040000000001</v>
          </cell>
          <cell r="E2174">
            <v>0</v>
          </cell>
        </row>
        <row r="2175">
          <cell r="A2175" t="str">
            <v>spd0041</v>
          </cell>
          <cell r="C2175" t="str">
            <v>EXCAVATOR BREAKER HYDRAULIC 2.5 TONNE</v>
          </cell>
          <cell r="D2175">
            <v>124.07340000000002</v>
          </cell>
          <cell r="E2175">
            <v>0</v>
          </cell>
        </row>
        <row r="2176">
          <cell r="A2176" t="str">
            <v>spd0042</v>
          </cell>
          <cell r="C2176" t="str">
            <v>EXCAVATOR BREAKER HYDRAULIC 13 TONNE</v>
          </cell>
          <cell r="D2176">
            <v>394.77900000000005</v>
          </cell>
          <cell r="E2176">
            <v>0</v>
          </cell>
        </row>
        <row r="2177">
          <cell r="A2177" t="str">
            <v>spd0043</v>
          </cell>
          <cell r="C2177" t="str">
            <v>EXCAVATOR BREAKER HYDRAULIC 18 TONNE</v>
          </cell>
          <cell r="D2177">
            <v>451.1760000000001</v>
          </cell>
          <cell r="E2177">
            <v>0</v>
          </cell>
        </row>
        <row r="2178">
          <cell r="A2178" t="str">
            <v>spd0044</v>
          </cell>
          <cell r="C2178" t="str">
            <v>EXCAVATOR BREAKER HYDRAULIC 20 TONNE</v>
          </cell>
          <cell r="D2178">
            <v>563.97000000000014</v>
          </cell>
          <cell r="E2178">
            <v>0</v>
          </cell>
        </row>
        <row r="2179">
          <cell r="A2179" t="str">
            <v>spd0045</v>
          </cell>
          <cell r="C2179" t="str">
            <v>TELEHANDLER 10.0 TONNE</v>
          </cell>
          <cell r="D2179">
            <v>302.00593500000008</v>
          </cell>
          <cell r="E2179">
            <v>113.12</v>
          </cell>
        </row>
        <row r="2180">
          <cell r="A2180" t="str">
            <v>spd0046</v>
          </cell>
          <cell r="C2180" t="str">
            <v>TELEHANDLER - EXTENSION FORKS</v>
          </cell>
          <cell r="D2180">
            <v>16.9191</v>
          </cell>
          <cell r="E2180">
            <v>0</v>
          </cell>
        </row>
        <row r="2181">
          <cell r="A2181" t="str">
            <v>spd0047</v>
          </cell>
          <cell r="C2181" t="str">
            <v>TELEHANDLER - LIFTING HOOK - CRANE</v>
          </cell>
          <cell r="D2181">
            <v>16.9191</v>
          </cell>
          <cell r="E2181">
            <v>0</v>
          </cell>
        </row>
        <row r="2182">
          <cell r="A2182" t="str">
            <v>spd0048</v>
          </cell>
          <cell r="C2182" t="str">
            <v>5T WHEELED EXCAVATOR SITE MASTER 2CX</v>
          </cell>
          <cell r="D2182">
            <v>236.86740000000006</v>
          </cell>
          <cell r="E2182">
            <v>452.48</v>
          </cell>
        </row>
        <row r="2183">
          <cell r="A2183" t="str">
            <v>pla1033</v>
          </cell>
          <cell r="C2183" t="str">
            <v>ELECTRONIC DISTANCE METER</v>
          </cell>
          <cell r="D2183">
            <v>9.8281312500000002</v>
          </cell>
          <cell r="E2183">
            <v>0</v>
          </cell>
        </row>
        <row r="2184">
          <cell r="A2184" t="str">
            <v>pla1034</v>
          </cell>
          <cell r="C2184" t="str">
            <v>TRU-METER MEASURING WHEEL</v>
          </cell>
          <cell r="D2184">
            <v>5.8968787500000008</v>
          </cell>
          <cell r="E2184">
            <v>0</v>
          </cell>
        </row>
        <row r="2185">
          <cell r="A2185" t="str">
            <v>pla1035</v>
          </cell>
          <cell r="C2185" t="str">
            <v>INTERIOR LASER C/W CHARGER &amp; CASE</v>
          </cell>
          <cell r="D2185">
            <v>20.639075625000004</v>
          </cell>
          <cell r="E2185">
            <v>0</v>
          </cell>
        </row>
        <row r="2186">
          <cell r="A2186" t="str">
            <v>pla1036</v>
          </cell>
          <cell r="C2186" t="str">
            <v>ROTATING LASE C/W TRIPOD C/W CHARGER &amp; CASE</v>
          </cell>
          <cell r="D2186">
            <v>20.639075625000004</v>
          </cell>
          <cell r="E2186">
            <v>0</v>
          </cell>
        </row>
        <row r="2187">
          <cell r="A2187" t="str">
            <v>pla1037</v>
          </cell>
          <cell r="C2187" t="str">
            <v>DUAL GRADE LASER</v>
          </cell>
          <cell r="D2187">
            <v>34.398459375000002</v>
          </cell>
          <cell r="E2187">
            <v>0</v>
          </cell>
        </row>
        <row r="2188">
          <cell r="A2188" t="str">
            <v>pla1038</v>
          </cell>
          <cell r="C2188" t="str">
            <v>PIPE LASER C/W TARGET C/W CHARGER &amp; CASE</v>
          </cell>
          <cell r="D2188">
            <v>19.918346</v>
          </cell>
          <cell r="E2188">
            <v>0</v>
          </cell>
        </row>
        <row r="2189">
          <cell r="A2189" t="str">
            <v>pla1039</v>
          </cell>
          <cell r="C2189" t="str">
            <v>DUMPY LEVEL C/W CASE, TRIPOD &amp; STAFF</v>
          </cell>
          <cell r="D2189">
            <v>20.639075625000004</v>
          </cell>
          <cell r="E2189">
            <v>0</v>
          </cell>
        </row>
        <row r="2190">
          <cell r="A2190" t="str">
            <v>pla1040</v>
          </cell>
          <cell r="C2190" t="str">
            <v>ELECTRONIC THEODOLITE C/W TRIPOD &amp; CASE</v>
          </cell>
          <cell r="D2190">
            <v>51.106282499999999</v>
          </cell>
          <cell r="E2190">
            <v>0</v>
          </cell>
        </row>
        <row r="2191">
          <cell r="A2191" t="str">
            <v>pla1041</v>
          </cell>
          <cell r="C2191" t="str">
            <v>TOTAL STATION C/W TRIPOD &amp; CASE</v>
          </cell>
          <cell r="D2191">
            <v>87.470368124999993</v>
          </cell>
          <cell r="E2191">
            <v>0</v>
          </cell>
        </row>
        <row r="2192">
          <cell r="A2192" t="str">
            <v>pla1042</v>
          </cell>
          <cell r="C2192" t="str">
            <v>TOTAL STATION 5-7 sec.</v>
          </cell>
          <cell r="D2192">
            <v>53.465034000000003</v>
          </cell>
          <cell r="E2192">
            <v>0</v>
          </cell>
        </row>
        <row r="2193">
          <cell r="A2193" t="str">
            <v>pla1043</v>
          </cell>
          <cell r="C2193" t="str">
            <v>TOTAL STATION 1-5 sec.</v>
          </cell>
          <cell r="D2193">
            <v>53.465034000000003</v>
          </cell>
          <cell r="E2193">
            <v>0</v>
          </cell>
        </row>
        <row r="2194">
          <cell r="A2194" t="str">
            <v>pla1044</v>
          </cell>
          <cell r="C2194" t="str">
            <v>CLEGG IMPACT SOIL TESTER</v>
          </cell>
          <cell r="D2194">
            <v>15.725009999999999</v>
          </cell>
          <cell r="E2194">
            <v>0</v>
          </cell>
        </row>
        <row r="2195">
          <cell r="A2195" t="str">
            <v>pla1410</v>
          </cell>
          <cell r="C2195" t="str">
            <v>Greenwoods 360 deg 25m Telehandler cw Hook &amp; Tracker</v>
          </cell>
          <cell r="D2195">
            <v>1015</v>
          </cell>
          <cell r="E2195">
            <v>84.84</v>
          </cell>
        </row>
        <row r="2196">
          <cell r="A2196" t="str">
            <v>pla1409</v>
          </cell>
          <cell r="C2196" t="str">
            <v>Greenwoods 10t Telehandler (as per Bramford Wiring Schemes)</v>
          </cell>
          <cell r="D2196">
            <v>718</v>
          </cell>
          <cell r="E2196">
            <v>84.84</v>
          </cell>
        </row>
        <row r="2197">
          <cell r="A2197" t="str">
            <v>bbus850</v>
          </cell>
          <cell r="C2197" t="str">
            <v>Piling Shackle</v>
          </cell>
          <cell r="D2197">
            <v>3</v>
          </cell>
          <cell r="E2197">
            <v>0</v>
          </cell>
        </row>
        <row r="2198">
          <cell r="A2198" t="str">
            <v>bbus851</v>
          </cell>
          <cell r="C2198" t="str">
            <v>Piling Shackle 6T Kkd</v>
          </cell>
          <cell r="D2198">
            <v>5</v>
          </cell>
          <cell r="E2198">
            <v>0</v>
          </cell>
        </row>
        <row r="2199">
          <cell r="A2199" t="str">
            <v>bbus852</v>
          </cell>
          <cell r="C2199" t="str">
            <v>Roadplate Anti-Skid 4X4</v>
          </cell>
          <cell r="D2199">
            <v>8</v>
          </cell>
          <cell r="E2199">
            <v>0</v>
          </cell>
        </row>
        <row r="2200">
          <cell r="A2200" t="str">
            <v>bbus853</v>
          </cell>
          <cell r="C2200" t="str">
            <v>Roadplate Anti-Skid 6X4</v>
          </cell>
          <cell r="D2200">
            <v>8.65</v>
          </cell>
          <cell r="E2200">
            <v>0</v>
          </cell>
        </row>
        <row r="2201">
          <cell r="A2201" t="str">
            <v>bbus854</v>
          </cell>
          <cell r="C2201" t="str">
            <v>Roadplate Anti-Skid 8X4</v>
          </cell>
          <cell r="D2201">
            <v>8.65</v>
          </cell>
          <cell r="E2201">
            <v>0</v>
          </cell>
        </row>
        <row r="2202">
          <cell r="A2202" t="str">
            <v>bbus855</v>
          </cell>
          <cell r="C2202" t="str">
            <v>Trench Support System</v>
          </cell>
          <cell r="D2202">
            <v>66</v>
          </cell>
          <cell r="E2202">
            <v>0</v>
          </cell>
        </row>
        <row r="2203">
          <cell r="A2203" t="str">
            <v>bbus856</v>
          </cell>
          <cell r="C2203" t="str">
            <v>Waler Frame</v>
          </cell>
          <cell r="D2203">
            <v>25</v>
          </cell>
          <cell r="E2203">
            <v>0</v>
          </cell>
        </row>
        <row r="2204">
          <cell r="A2204" t="str">
            <v>bbus857</v>
          </cell>
          <cell r="C2204" t="str">
            <v>Tractor</v>
          </cell>
          <cell r="D2204">
            <v>275</v>
          </cell>
          <cell r="E2204">
            <v>90.495999999999995</v>
          </cell>
        </row>
        <row r="2205">
          <cell r="A2205" t="str">
            <v>bbus858</v>
          </cell>
          <cell r="C2205" t="str">
            <v>Tractor - Huddig</v>
          </cell>
          <cell r="D2205">
            <v>1500</v>
          </cell>
          <cell r="E2205">
            <v>90.495999999999995</v>
          </cell>
        </row>
        <row r="2206">
          <cell r="A2206" t="str">
            <v>bbus859</v>
          </cell>
          <cell r="C2206" t="str">
            <v>Tractor - John Deere 5090M c/w 583 Loader</v>
          </cell>
          <cell r="D2206">
            <v>530</v>
          </cell>
          <cell r="E2206">
            <v>90.495999999999995</v>
          </cell>
        </row>
        <row r="2207">
          <cell r="A2207" t="str">
            <v>bbus860</v>
          </cell>
          <cell r="C2207" t="str">
            <v>Tractor - John Deere 6630M c/w 653 Loader</v>
          </cell>
          <cell r="D2207">
            <v>590</v>
          </cell>
          <cell r="E2207">
            <v>90.495999999999995</v>
          </cell>
        </row>
        <row r="2208">
          <cell r="A2208" t="str">
            <v>bbus861</v>
          </cell>
          <cell r="C2208" t="str">
            <v>Tractor - McCormick 135</v>
          </cell>
          <cell r="D2208">
            <v>359</v>
          </cell>
          <cell r="E2208">
            <v>90.495999999999995</v>
          </cell>
        </row>
        <row r="2209">
          <cell r="A2209" t="str">
            <v>bbus862</v>
          </cell>
          <cell r="C2209" t="str">
            <v>Tractor 4WD Straining</v>
          </cell>
          <cell r="D2209">
            <v>512</v>
          </cell>
          <cell r="E2209">
            <v>90.495999999999995</v>
          </cell>
        </row>
        <row r="2210">
          <cell r="A2210" t="str">
            <v>bbus863</v>
          </cell>
          <cell r="C2210" t="str">
            <v>Tractor 4WD Towing - Large</v>
          </cell>
          <cell r="D2210">
            <v>359</v>
          </cell>
          <cell r="E2210">
            <v>90.495999999999995</v>
          </cell>
        </row>
        <row r="2211">
          <cell r="A2211" t="str">
            <v>bbus864</v>
          </cell>
          <cell r="C2211" t="str">
            <v>Tractor 4WD Towing - Small</v>
          </cell>
          <cell r="D2211">
            <v>324</v>
          </cell>
          <cell r="E2211">
            <v>67.872</v>
          </cell>
        </row>
        <row r="2212">
          <cell r="A2212" t="str">
            <v>bbus865</v>
          </cell>
          <cell r="C2212" t="str">
            <v>Tractor Bucket - John Deere (2010)</v>
          </cell>
          <cell r="D2212">
            <v>0</v>
          </cell>
          <cell r="E2212">
            <v>0</v>
          </cell>
        </row>
        <row r="2213">
          <cell r="A2213" t="str">
            <v>bbus866</v>
          </cell>
          <cell r="C2213" t="str">
            <v>Tractor Bucket - McCormick CX85</v>
          </cell>
          <cell r="D2213">
            <v>0</v>
          </cell>
          <cell r="E2213">
            <v>0</v>
          </cell>
        </row>
        <row r="2214">
          <cell r="A2214" t="str">
            <v>bbus867</v>
          </cell>
          <cell r="C2214" t="str">
            <v>Tractor Bucket - McCormick MTX135</v>
          </cell>
          <cell r="D2214">
            <v>0</v>
          </cell>
          <cell r="E2214">
            <v>0</v>
          </cell>
        </row>
        <row r="2215">
          <cell r="A2215" t="str">
            <v>bbus868</v>
          </cell>
          <cell r="C2215" t="str">
            <v>Tractor Winch (Hyd) 4Wd</v>
          </cell>
          <cell r="D2215">
            <v>290.5</v>
          </cell>
          <cell r="E2215">
            <v>90.495999999999995</v>
          </cell>
        </row>
        <row r="2216">
          <cell r="A2216" t="str">
            <v>bbus869</v>
          </cell>
          <cell r="C2216" t="str">
            <v>Tractor Winch 4Wd</v>
          </cell>
          <cell r="D2216">
            <v>270</v>
          </cell>
          <cell r="E2216">
            <v>90.495999999999995</v>
          </cell>
        </row>
        <row r="2217">
          <cell r="A2217" t="str">
            <v>bbus870</v>
          </cell>
          <cell r="C2217" t="str">
            <v>Tractor Winch 4WD 2T</v>
          </cell>
          <cell r="D2217">
            <v>301</v>
          </cell>
          <cell r="E2217">
            <v>67.872</v>
          </cell>
        </row>
        <row r="2218">
          <cell r="A2218" t="str">
            <v>bbus871</v>
          </cell>
          <cell r="C2218" t="str">
            <v>Tractor Winch 4WD 5T</v>
          </cell>
          <cell r="D2218">
            <v>391</v>
          </cell>
          <cell r="E2218">
            <v>90.495999999999995</v>
          </cell>
        </row>
        <row r="2219">
          <cell r="A2219" t="str">
            <v>bbus872</v>
          </cell>
          <cell r="C2219" t="str">
            <v>Tractor Winch c/w Front Mounted Spool</v>
          </cell>
          <cell r="D2219">
            <v>512</v>
          </cell>
          <cell r="E2219">
            <v>90.495999999999995</v>
          </cell>
        </row>
        <row r="2220">
          <cell r="A2220" t="str">
            <v>pla0958</v>
          </cell>
          <cell r="C2220" t="str">
            <v>2 WAY TRAFFIC LIGHT SET Diesel Accoustic</v>
          </cell>
          <cell r="D2220">
            <v>64.696875000000006</v>
          </cell>
          <cell r="E2220">
            <v>0</v>
          </cell>
        </row>
        <row r="2221">
          <cell r="A2221" t="str">
            <v>pla0959</v>
          </cell>
          <cell r="C2221" t="str">
            <v>3 WAY TRAFFIC LIGHT SET Diesel Accoustic</v>
          </cell>
          <cell r="D2221">
            <v>87.244218750000002</v>
          </cell>
          <cell r="E2221">
            <v>0</v>
          </cell>
        </row>
        <row r="2222">
          <cell r="A2222" t="str">
            <v>pla0960</v>
          </cell>
          <cell r="C2222" t="str">
            <v>4 WAY TRAFFIC LIGHT SET Diesel Accoustic</v>
          </cell>
          <cell r="D2222">
            <v>99.150375000000011</v>
          </cell>
          <cell r="E2222">
            <v>0</v>
          </cell>
        </row>
        <row r="2223">
          <cell r="A2223" t="str">
            <v>pla0961</v>
          </cell>
          <cell r="C2223" t="str">
            <v>ACOUSTIC TRAFFIC LIGHT SET</v>
          </cell>
          <cell r="D2223">
            <v>64.696875000000006</v>
          </cell>
          <cell r="E2223">
            <v>0</v>
          </cell>
        </row>
        <row r="2224">
          <cell r="A2224" t="str">
            <v>pla0962</v>
          </cell>
          <cell r="C2224" t="str">
            <v>SILENT KNIGHT TRAFFIC LIGHT</v>
          </cell>
          <cell r="D2224">
            <v>91.734375</v>
          </cell>
          <cell r="E2224">
            <v>0</v>
          </cell>
        </row>
        <row r="2225">
          <cell r="A2225" t="str">
            <v>pla0963</v>
          </cell>
          <cell r="C2225" t="str">
            <v>TRAFFIC LIGHT SET LPG</v>
          </cell>
          <cell r="D2225">
            <v>91.734375</v>
          </cell>
          <cell r="E2225">
            <v>0</v>
          </cell>
        </row>
        <row r="2226">
          <cell r="A2226" t="str">
            <v>pla0964</v>
          </cell>
          <cell r="C2226" t="str">
            <v>2 WAY BATTERY TRAFFIC LIGHTS</v>
          </cell>
          <cell r="D2226">
            <v>97.850000000000009</v>
          </cell>
          <cell r="E2226">
            <v>0</v>
          </cell>
        </row>
        <row r="2227">
          <cell r="A2227" t="str">
            <v>pla0965</v>
          </cell>
          <cell r="C2227" t="str">
            <v>4 WAY BATTERY T/LIGHT SET</v>
          </cell>
          <cell r="D2227">
            <v>175.1</v>
          </cell>
          <cell r="E2227">
            <v>0</v>
          </cell>
        </row>
        <row r="2228">
          <cell r="A2228" t="str">
            <v>pla0966</v>
          </cell>
          <cell r="C2228" t="str">
            <v>2 WAY TANDEM T/LIGHT SET</v>
          </cell>
          <cell r="D2228">
            <v>77.25</v>
          </cell>
          <cell r="E2228">
            <v>0</v>
          </cell>
        </row>
        <row r="2229">
          <cell r="A2229" t="str">
            <v>pla0967</v>
          </cell>
          <cell r="C2229" t="str">
            <v>3 WAY BATTERY T/LIGHT SET</v>
          </cell>
          <cell r="D2229">
            <v>123.60000000000001</v>
          </cell>
          <cell r="E2229">
            <v>0</v>
          </cell>
        </row>
        <row r="2230">
          <cell r="A2230" t="str">
            <v>pla0968</v>
          </cell>
          <cell r="C2230" t="str">
            <v>CABLE DRUM &amp; 100M CABLE</v>
          </cell>
          <cell r="D2230">
            <v>3.8625000000000003</v>
          </cell>
          <cell r="E2230">
            <v>0</v>
          </cell>
        </row>
        <row r="2231">
          <cell r="A2231" t="str">
            <v>pla0969</v>
          </cell>
          <cell r="C2231" t="str">
            <v>CONTROLLED STOP/GO BOARDS</v>
          </cell>
          <cell r="D2231">
            <v>48.28125</v>
          </cell>
          <cell r="E2231">
            <v>0</v>
          </cell>
        </row>
        <row r="2232">
          <cell r="A2232" t="str">
            <v>pla0970</v>
          </cell>
          <cell r="C2232" t="str">
            <v>LANE CLOSURE TRAILER</v>
          </cell>
          <cell r="D2232">
            <v>171.63984375000001</v>
          </cell>
          <cell r="E2232">
            <v>0</v>
          </cell>
        </row>
        <row r="2233">
          <cell r="A2233" t="str">
            <v>pla0971</v>
          </cell>
          <cell r="C2233" t="str">
            <v>TRAFFIC CONVOY QUAD BIKE</v>
          </cell>
          <cell r="D2233">
            <v>144.84375</v>
          </cell>
          <cell r="E2233">
            <v>0</v>
          </cell>
        </row>
        <row r="2234">
          <cell r="A2234" t="str">
            <v>bbus873</v>
          </cell>
          <cell r="C2234" t="str">
            <v>2000KG Trailer Trolley</v>
          </cell>
          <cell r="D2234">
            <v>60</v>
          </cell>
          <cell r="E2234">
            <v>0</v>
          </cell>
        </row>
        <row r="2235">
          <cell r="A2235" t="str">
            <v>bbus874</v>
          </cell>
          <cell r="C2235" t="str">
            <v>3 Way Tipping Trailer</v>
          </cell>
          <cell r="D2235">
            <v>220</v>
          </cell>
          <cell r="E2235">
            <v>0</v>
          </cell>
        </row>
        <row r="2236">
          <cell r="A2236" t="str">
            <v>bbus875</v>
          </cell>
          <cell r="C2236" t="str">
            <v>Easyfold Scaffold Trailer</v>
          </cell>
          <cell r="D2236">
            <v>25</v>
          </cell>
          <cell r="E2236">
            <v>0</v>
          </cell>
        </row>
        <row r="2237">
          <cell r="A2237" t="str">
            <v>bbus876</v>
          </cell>
          <cell r="C2237" t="str">
            <v>Hotbox - Trailer Mounted</v>
          </cell>
          <cell r="D2237">
            <v>50</v>
          </cell>
          <cell r="E2237">
            <v>0</v>
          </cell>
        </row>
        <row r="2238">
          <cell r="A2238" t="str">
            <v>bbus877</v>
          </cell>
          <cell r="C2238" t="str">
            <v>Multi-Utility Plant Trailer - 2600Kg</v>
          </cell>
          <cell r="D2238">
            <v>57</v>
          </cell>
          <cell r="E2238">
            <v>0</v>
          </cell>
        </row>
        <row r="2239">
          <cell r="A2239" t="str">
            <v>bbus878</v>
          </cell>
          <cell r="C2239" t="str">
            <v>Plant Trailer</v>
          </cell>
          <cell r="D2239">
            <v>16</v>
          </cell>
          <cell r="E2239">
            <v>0</v>
          </cell>
        </row>
        <row r="2240">
          <cell r="A2240" t="str">
            <v>bbus879</v>
          </cell>
          <cell r="C2240" t="str">
            <v>Plant Trailer - 1.5T Mini Digger</v>
          </cell>
          <cell r="D2240">
            <v>16</v>
          </cell>
          <cell r="E2240">
            <v>0</v>
          </cell>
        </row>
        <row r="2241">
          <cell r="A2241" t="str">
            <v>bbus880</v>
          </cell>
          <cell r="C2241" t="str">
            <v>Plant Trailer - 1500Kg</v>
          </cell>
          <cell r="D2241">
            <v>17</v>
          </cell>
          <cell r="E2241">
            <v>0</v>
          </cell>
        </row>
        <row r="2242">
          <cell r="A2242" t="str">
            <v>bbus881</v>
          </cell>
          <cell r="C2242" t="str">
            <v>Plant Trailer - 2.5T Mini Digger</v>
          </cell>
          <cell r="D2242">
            <v>16</v>
          </cell>
          <cell r="E2242">
            <v>0</v>
          </cell>
        </row>
        <row r="2243">
          <cell r="A2243" t="str">
            <v>bbus882</v>
          </cell>
          <cell r="C2243" t="str">
            <v>Plant Trailer - 2000Kg</v>
          </cell>
          <cell r="D2243">
            <v>16</v>
          </cell>
          <cell r="E2243">
            <v>0</v>
          </cell>
        </row>
        <row r="2244">
          <cell r="A2244" t="str">
            <v>bbus883</v>
          </cell>
          <cell r="C2244" t="str">
            <v>Plant Trailer - 3500Kg</v>
          </cell>
          <cell r="D2244">
            <v>17</v>
          </cell>
          <cell r="E2244">
            <v>0</v>
          </cell>
        </row>
        <row r="2245">
          <cell r="A2245" t="str">
            <v>bbus884</v>
          </cell>
          <cell r="C2245" t="str">
            <v>Plant Trailer - 750Kg</v>
          </cell>
          <cell r="D2245">
            <v>17</v>
          </cell>
          <cell r="E2245">
            <v>0</v>
          </cell>
        </row>
        <row r="2246">
          <cell r="A2246" t="str">
            <v>bbus885</v>
          </cell>
          <cell r="C2246" t="str">
            <v>Plant Trailer - Argo Cat</v>
          </cell>
          <cell r="D2246">
            <v>16</v>
          </cell>
          <cell r="E2246">
            <v>0</v>
          </cell>
        </row>
        <row r="2247">
          <cell r="A2247" t="str">
            <v>bbus886</v>
          </cell>
          <cell r="C2247" t="str">
            <v>Plant Trailer - Chapter 8</v>
          </cell>
          <cell r="D2247">
            <v>30</v>
          </cell>
          <cell r="E2247">
            <v>0</v>
          </cell>
        </row>
        <row r="2248">
          <cell r="A2248" t="str">
            <v>bbus887</v>
          </cell>
          <cell r="C2248" t="str">
            <v>Plant Trailer - Roller &amp; Barrier 3500Kg</v>
          </cell>
          <cell r="D2248">
            <v>25</v>
          </cell>
          <cell r="E2248">
            <v>0</v>
          </cell>
        </row>
        <row r="2249">
          <cell r="A2249" t="str">
            <v>bbus888</v>
          </cell>
          <cell r="C2249" t="str">
            <v>Pole Bogie</v>
          </cell>
          <cell r="D2249">
            <v>18.75</v>
          </cell>
          <cell r="E2249">
            <v>0</v>
          </cell>
        </row>
        <row r="2250">
          <cell r="A2250" t="str">
            <v>bbus889</v>
          </cell>
          <cell r="C2250" t="str">
            <v>Roller Trailer - Single Drum</v>
          </cell>
          <cell r="D2250">
            <v>10</v>
          </cell>
          <cell r="E2250">
            <v>0</v>
          </cell>
        </row>
        <row r="2251">
          <cell r="A2251" t="str">
            <v>bbus890</v>
          </cell>
          <cell r="C2251" t="str">
            <v>Thermo Pipe Trailer</v>
          </cell>
          <cell r="D2251">
            <v>51</v>
          </cell>
          <cell r="E2251">
            <v>0</v>
          </cell>
        </row>
        <row r="2252">
          <cell r="A2252" t="str">
            <v>bbus891</v>
          </cell>
          <cell r="C2252" t="str">
            <v>Tipper Trailer</v>
          </cell>
          <cell r="D2252">
            <v>16</v>
          </cell>
          <cell r="E2252">
            <v>0</v>
          </cell>
        </row>
        <row r="2253">
          <cell r="A2253" t="str">
            <v>pla0972</v>
          </cell>
          <cell r="C2253" t="str">
            <v>SINGLE AXLE TRAILER 470KG</v>
          </cell>
          <cell r="D2253">
            <v>12.017759325</v>
          </cell>
          <cell r="E2253">
            <v>0</v>
          </cell>
        </row>
        <row r="2254">
          <cell r="A2254" t="str">
            <v>pla0973</v>
          </cell>
          <cell r="C2254" t="str">
            <v>SINGLE AXLE TRAILER1000KG</v>
          </cell>
          <cell r="D2254">
            <v>15.303551381249999</v>
          </cell>
          <cell r="E2254">
            <v>0</v>
          </cell>
        </row>
        <row r="2255">
          <cell r="A2255" t="str">
            <v>pla0974</v>
          </cell>
          <cell r="C2255" t="str">
            <v>710mm(28") ROLLER TRAILER</v>
          </cell>
          <cell r="D2255">
            <v>9.3423117937499995</v>
          </cell>
          <cell r="E2255">
            <v>0</v>
          </cell>
        </row>
        <row r="2256">
          <cell r="A2256" t="str">
            <v>pla0975</v>
          </cell>
          <cell r="C2256" t="str">
            <v>BW55 ROLLER TRAILER</v>
          </cell>
          <cell r="D2256">
            <v>12.017759325</v>
          </cell>
          <cell r="E2256">
            <v>0</v>
          </cell>
        </row>
        <row r="2257">
          <cell r="A2257" t="str">
            <v>pla0976</v>
          </cell>
          <cell r="C2257" t="str">
            <v>TWO AXLE TRAILER 1900KG</v>
          </cell>
          <cell r="D2257">
            <v>17.206858125</v>
          </cell>
          <cell r="E2257">
            <v>0</v>
          </cell>
        </row>
        <row r="2258">
          <cell r="A2258" t="str">
            <v>pla0977</v>
          </cell>
          <cell r="C2258" t="str">
            <v>TWO AXLE TRAILER 1700KG</v>
          </cell>
          <cell r="D2258">
            <v>16.882964325</v>
          </cell>
          <cell r="E2258">
            <v>0</v>
          </cell>
        </row>
        <row r="2259">
          <cell r="A2259" t="str">
            <v>pla0978</v>
          </cell>
          <cell r="C2259" t="str">
            <v>TWO AXLE TRAILER 2600KG</v>
          </cell>
          <cell r="D2259">
            <v>17.206858125</v>
          </cell>
          <cell r="E2259">
            <v>0</v>
          </cell>
        </row>
        <row r="2260">
          <cell r="A2260" t="str">
            <v>pla0979</v>
          </cell>
          <cell r="C2260" t="str">
            <v>MICRO DIGGER TRAILER</v>
          </cell>
          <cell r="D2260">
            <v>17.206858125</v>
          </cell>
          <cell r="E2260">
            <v>0</v>
          </cell>
        </row>
        <row r="2261">
          <cell r="A2261" t="str">
            <v>pla0980</v>
          </cell>
          <cell r="C2261" t="str">
            <v>PLANT TRAILER 1550KG</v>
          </cell>
          <cell r="D2261">
            <v>17.206858125</v>
          </cell>
          <cell r="E2261">
            <v>0</v>
          </cell>
        </row>
        <row r="2262">
          <cell r="A2262" t="str">
            <v>pla0981</v>
          </cell>
          <cell r="C2262" t="str">
            <v>PLANT TRAILER 2109KG</v>
          </cell>
          <cell r="D2262">
            <v>17.206858125</v>
          </cell>
          <cell r="E2262">
            <v>0</v>
          </cell>
        </row>
        <row r="2263">
          <cell r="A2263" t="str">
            <v>pla0982</v>
          </cell>
          <cell r="C2263" t="str">
            <v>PLANT TRAILER 1835KG</v>
          </cell>
          <cell r="D2263">
            <v>17.206858125</v>
          </cell>
          <cell r="E2263">
            <v>0</v>
          </cell>
        </row>
        <row r="2264">
          <cell r="A2264" t="str">
            <v>pla0983</v>
          </cell>
          <cell r="C2264" t="str">
            <v>PLANT TRAILER 2820KG</v>
          </cell>
          <cell r="D2264">
            <v>17.206858125</v>
          </cell>
          <cell r="E2264">
            <v>0</v>
          </cell>
        </row>
        <row r="2265">
          <cell r="A2265" t="str">
            <v>pla0984</v>
          </cell>
          <cell r="C2265" t="str">
            <v>PLANT TRAILER 2720KG</v>
          </cell>
          <cell r="D2265">
            <v>17.206858125</v>
          </cell>
          <cell r="E2265">
            <v>0</v>
          </cell>
        </row>
        <row r="2266">
          <cell r="A2266" t="str">
            <v>pla0985</v>
          </cell>
          <cell r="C2266" t="str">
            <v>CAR TRANSPORTER TRAILER</v>
          </cell>
          <cell r="D2266">
            <v>17.206858125</v>
          </cell>
          <cell r="E2266">
            <v>0</v>
          </cell>
        </row>
        <row r="2267">
          <cell r="A2267" t="str">
            <v>pla0986</v>
          </cell>
          <cell r="C2267" t="str">
            <v>QUAD BIKE TRAILER</v>
          </cell>
          <cell r="D2267">
            <v>16.707823125000001</v>
          </cell>
          <cell r="E2267">
            <v>0</v>
          </cell>
        </row>
        <row r="2268">
          <cell r="A2268" t="str">
            <v>bbus031</v>
          </cell>
          <cell r="C2268" t="str">
            <v>Astra Van 1.7CDTi</v>
          </cell>
          <cell r="D2268">
            <v>87</v>
          </cell>
          <cell r="E2268">
            <v>33.936</v>
          </cell>
        </row>
        <row r="2269">
          <cell r="A2269" t="str">
            <v>bbus032</v>
          </cell>
          <cell r="C2269" t="str">
            <v>Ford Connect 230LWB 1.8TDCi 90PS</v>
          </cell>
          <cell r="D2269">
            <v>104</v>
          </cell>
          <cell r="E2269">
            <v>131.377568</v>
          </cell>
        </row>
        <row r="2270">
          <cell r="A2270" t="str">
            <v>bbus033</v>
          </cell>
          <cell r="C2270" t="str">
            <v>Ford Connect 230LWB 1.8TDCi 90PS Plumbers Van</v>
          </cell>
          <cell r="D2270">
            <v>115</v>
          </cell>
          <cell r="E2270">
            <v>131.377568</v>
          </cell>
        </row>
        <row r="2271">
          <cell r="A2271" t="str">
            <v>bbus034</v>
          </cell>
          <cell r="C2271" t="str">
            <v>Toyota Hilux D/Cab 2.5 CDTi 120PS</v>
          </cell>
          <cell r="D2271">
            <v>136</v>
          </cell>
          <cell r="E2271">
            <v>119.17191999999999</v>
          </cell>
        </row>
        <row r="2272">
          <cell r="A2272" t="str">
            <v>bbus035</v>
          </cell>
          <cell r="C2272" t="str">
            <v>Sprinter 313 MWB H Roof 2.2CDTi 129PS Air Power Van</v>
          </cell>
          <cell r="D2272">
            <v>243</v>
          </cell>
          <cell r="E2272">
            <v>119.17191999999999</v>
          </cell>
        </row>
        <row r="2273">
          <cell r="A2273" t="str">
            <v>bbus036</v>
          </cell>
          <cell r="C2273" t="str">
            <v>Sprinter 313 MWB H Roof 2.2CDTi 129PS CCTV Van Van</v>
          </cell>
          <cell r="D2273">
            <v>168</v>
          </cell>
          <cell r="E2273">
            <v>119.17191999999999</v>
          </cell>
        </row>
        <row r="2274">
          <cell r="A2274" t="str">
            <v>bbus037</v>
          </cell>
          <cell r="C2274" t="str">
            <v>Sprinter 313 MWB H Roof 2.2CDTi 129PS Chlorination Van</v>
          </cell>
          <cell r="D2274">
            <v>175</v>
          </cell>
          <cell r="E2274">
            <v>119.17191999999999</v>
          </cell>
        </row>
        <row r="2275">
          <cell r="A2275" t="str">
            <v>bbus038</v>
          </cell>
          <cell r="C2275" t="str">
            <v>Sprinter 313 MWB H Roof 2.2CDTi 129PS HV Jointers Van</v>
          </cell>
          <cell r="D2275">
            <v>170</v>
          </cell>
          <cell r="E2275">
            <v>119.17191999999999</v>
          </cell>
        </row>
        <row r="2276">
          <cell r="A2276" t="str">
            <v>bbus039</v>
          </cell>
          <cell r="C2276" t="str">
            <v>Sprinter 313 MWB H Roof 2.2CDTi 129PS Linemans Van</v>
          </cell>
          <cell r="D2276">
            <v>175</v>
          </cell>
          <cell r="E2276">
            <v>119.17191999999999</v>
          </cell>
        </row>
        <row r="2277">
          <cell r="A2277" t="str">
            <v>bbus040</v>
          </cell>
          <cell r="C2277" t="str">
            <v>Sprinter 313 MWB H Roof 2.2CDTi 129PS Mains Layers Van</v>
          </cell>
          <cell r="D2277">
            <v>164</v>
          </cell>
          <cell r="E2277">
            <v>119.17191999999999</v>
          </cell>
        </row>
        <row r="2278">
          <cell r="A2278" t="str">
            <v>bbus041</v>
          </cell>
          <cell r="C2278" t="str">
            <v>Sprinter 313 MWB H Roof 2.2CDTi 129PS 6 Seat Crew Van</v>
          </cell>
          <cell r="D2278">
            <v>183</v>
          </cell>
          <cell r="E2278">
            <v>119.17191999999999</v>
          </cell>
        </row>
        <row r="2279">
          <cell r="A2279" t="str">
            <v>bbus042</v>
          </cell>
          <cell r="C2279" t="str">
            <v>Sprinter 313 MWB H Roof 2.2CDTi 129PS Welfare Van</v>
          </cell>
          <cell r="D2279">
            <v>209</v>
          </cell>
          <cell r="E2279">
            <v>119.17191999999999</v>
          </cell>
        </row>
        <row r="2280">
          <cell r="A2280" t="str">
            <v>bbus043</v>
          </cell>
          <cell r="C2280" t="str">
            <v>Sprinter 313 LWB Chassis Cab 2.2CDTi 129PS Dropside</v>
          </cell>
          <cell r="D2280">
            <v>163</v>
          </cell>
          <cell r="E2280">
            <v>119.17191999999999</v>
          </cell>
        </row>
        <row r="2281">
          <cell r="A2281" t="str">
            <v>bbus044</v>
          </cell>
          <cell r="C2281" t="str">
            <v>Sprinter 313 MWB Chassis Cab 2.2CDTi 129PS Tipper</v>
          </cell>
          <cell r="D2281">
            <v>161</v>
          </cell>
          <cell r="E2281">
            <v>119.17191999999999</v>
          </cell>
        </row>
        <row r="2282">
          <cell r="A2282" t="str">
            <v>bbus045</v>
          </cell>
          <cell r="C2282" t="str">
            <v>Sprinter 313 LWB Chassis Cab 2.2CDTi 129PS Tipper</v>
          </cell>
          <cell r="D2282">
            <v>170</v>
          </cell>
          <cell r="E2282">
            <v>119.17191999999999</v>
          </cell>
        </row>
        <row r="2283">
          <cell r="A2283" t="str">
            <v>bbus046</v>
          </cell>
          <cell r="C2283" t="str">
            <v>Sprinter 519 MWB Chassis Cab 2.2CDTi 129PS Tipper</v>
          </cell>
          <cell r="D2283">
            <v>203</v>
          </cell>
          <cell r="E2283">
            <v>119.17191999999999</v>
          </cell>
        </row>
        <row r="2284">
          <cell r="A2284" t="str">
            <v>bbus047</v>
          </cell>
          <cell r="C2284" t="str">
            <v>Sprinter 519 MWB Crew Cab 2.2CDTi 129PS Tipper</v>
          </cell>
          <cell r="D2284">
            <v>208</v>
          </cell>
          <cell r="E2284">
            <v>119.17191999999999</v>
          </cell>
        </row>
        <row r="2285">
          <cell r="A2285" t="str">
            <v>bbus048</v>
          </cell>
          <cell r="C2285" t="str">
            <v>DAF 4 WHEEL 7.5 TON INSULATED TIPPER</v>
          </cell>
          <cell r="D2285">
            <v>290</v>
          </cell>
          <cell r="E2285">
            <v>119.17191999999999</v>
          </cell>
        </row>
        <row r="2286">
          <cell r="A2286" t="str">
            <v>bbus049</v>
          </cell>
          <cell r="C2286" t="str">
            <v>MAN 18.224 4x4 Dropside with Crane</v>
          </cell>
          <cell r="D2286">
            <v>647</v>
          </cell>
          <cell r="E2286">
            <v>414.78841599999998</v>
          </cell>
        </row>
        <row r="2287">
          <cell r="A2287" t="str">
            <v>bbus050</v>
          </cell>
          <cell r="C2287" t="str">
            <v>DAF 6 WHEEL 26T TIPPER GRAB</v>
          </cell>
          <cell r="D2287">
            <v>701</v>
          </cell>
          <cell r="E2287">
            <v>414.78841599999998</v>
          </cell>
        </row>
        <row r="2288">
          <cell r="A2288" t="str">
            <v>bbus051</v>
          </cell>
          <cell r="C2288" t="str">
            <v>DAF 8 WHEEL 32T GRAB</v>
          </cell>
          <cell r="D2288">
            <v>794</v>
          </cell>
          <cell r="E2288">
            <v>414.78841599999998</v>
          </cell>
        </row>
        <row r="2289">
          <cell r="A2289" t="str">
            <v>bbus052</v>
          </cell>
          <cell r="C2289" t="str">
            <v>Beavertail Lorry</v>
          </cell>
          <cell r="D2289">
            <v>905</v>
          </cell>
          <cell r="E2289">
            <v>414.78841599999998</v>
          </cell>
        </row>
        <row r="2290">
          <cell r="A2290" t="str">
            <v>bbus101</v>
          </cell>
          <cell r="C2290" t="str">
            <v>Welfare Unit 10' Mobile C/W Generator</v>
          </cell>
          <cell r="D2290">
            <v>170</v>
          </cell>
          <cell r="E2290">
            <v>97.596730000000008</v>
          </cell>
        </row>
        <row r="2291">
          <cell r="A2291" t="str">
            <v>bbus102</v>
          </cell>
          <cell r="C2291" t="str">
            <v>Welfare Unit 12' Mobile C/W Generator</v>
          </cell>
          <cell r="D2291">
            <v>170</v>
          </cell>
          <cell r="E2291">
            <v>97.596730000000008</v>
          </cell>
        </row>
        <row r="2292">
          <cell r="A2292" t="str">
            <v>bbus103</v>
          </cell>
          <cell r="C2292" t="str">
            <v>Welfare Unit 12' x 7'8</v>
          </cell>
          <cell r="D2292">
            <v>95</v>
          </cell>
          <cell r="E2292">
            <v>0</v>
          </cell>
        </row>
        <row r="2293">
          <cell r="A2293" t="str">
            <v>bbus104</v>
          </cell>
          <cell r="C2293" t="str">
            <v>Welfare Unit 16' Mobile C/W Generator</v>
          </cell>
          <cell r="D2293">
            <v>170</v>
          </cell>
          <cell r="E2293">
            <v>97.596730000000008</v>
          </cell>
        </row>
        <row r="2294">
          <cell r="A2294" t="str">
            <v>bbus105</v>
          </cell>
          <cell r="C2294" t="str">
            <v>Welfare Unit 16' X 8' A/V C/W Generator</v>
          </cell>
          <cell r="D2294">
            <v>170</v>
          </cell>
          <cell r="E2294">
            <v>97.596730000000008</v>
          </cell>
        </row>
        <row r="2295">
          <cell r="A2295" t="str">
            <v>bbus106</v>
          </cell>
          <cell r="C2295" t="str">
            <v>Welfare Unit 24' X 9' A/V Static C/W Generator</v>
          </cell>
          <cell r="D2295">
            <v>185</v>
          </cell>
          <cell r="E2295">
            <v>97.596730000000008</v>
          </cell>
        </row>
        <row r="2296">
          <cell r="A2296" t="str">
            <v>bbus107</v>
          </cell>
          <cell r="C2296" t="str">
            <v>Wellbeing Unit</v>
          </cell>
          <cell r="D2296">
            <v>0</v>
          </cell>
          <cell r="E2296">
            <v>0</v>
          </cell>
        </row>
        <row r="2297">
          <cell r="A2297" t="str">
            <v>pla0987</v>
          </cell>
          <cell r="C2297" t="str">
            <v>VIBRATING PLATE 300MM PETROL</v>
          </cell>
          <cell r="D2297">
            <v>12.926088</v>
          </cell>
          <cell r="E2297">
            <v>0</v>
          </cell>
        </row>
        <row r="2298">
          <cell r="A2298" t="str">
            <v>pla0988</v>
          </cell>
          <cell r="C2298" t="str">
            <v>VIBRATING PLATE 350mm P</v>
          </cell>
          <cell r="D2298">
            <v>12.926088</v>
          </cell>
          <cell r="E2298">
            <v>0</v>
          </cell>
        </row>
        <row r="2299">
          <cell r="A2299" t="str">
            <v>pla0989</v>
          </cell>
          <cell r="C2299" t="str">
            <v>VIBRATING PLATE 400/450MM PETROL</v>
          </cell>
          <cell r="D2299">
            <v>14.390371406250001</v>
          </cell>
          <cell r="E2299">
            <v>0</v>
          </cell>
        </row>
        <row r="2300">
          <cell r="A2300" t="str">
            <v>pla0990</v>
          </cell>
          <cell r="C2300" t="str">
            <v>VIBRATING PLATE 400/450MM DIESEL</v>
          </cell>
          <cell r="D2300">
            <v>14.390371406250001</v>
          </cell>
          <cell r="E2300">
            <v>0</v>
          </cell>
        </row>
        <row r="2301">
          <cell r="A2301" t="str">
            <v>pla0991</v>
          </cell>
          <cell r="C2301" t="str">
            <v>VIBRATING PLATE 450mm P</v>
          </cell>
          <cell r="D2301">
            <v>14.390371406250001</v>
          </cell>
          <cell r="E2301">
            <v>0</v>
          </cell>
        </row>
        <row r="2302">
          <cell r="A2302" t="str">
            <v>pla0992</v>
          </cell>
          <cell r="C2302" t="str">
            <v>VIBRATING PLATE 450mm D</v>
          </cell>
          <cell r="D2302">
            <v>17.167460625</v>
          </cell>
          <cell r="E2302">
            <v>0</v>
          </cell>
        </row>
        <row r="2303">
          <cell r="A2303" t="str">
            <v>pla0993</v>
          </cell>
          <cell r="C2303" t="str">
            <v>VIBRATING PLATE 500mm P</v>
          </cell>
          <cell r="D2303">
            <v>14.390371406250001</v>
          </cell>
          <cell r="E2303">
            <v>0</v>
          </cell>
        </row>
        <row r="2304">
          <cell r="A2304" t="str">
            <v>pla0994</v>
          </cell>
          <cell r="C2304" t="str">
            <v>VIBRATING PLATE 500mm D</v>
          </cell>
          <cell r="D2304">
            <v>17.167460625</v>
          </cell>
          <cell r="E2304">
            <v>0</v>
          </cell>
        </row>
        <row r="2305">
          <cell r="A2305" t="str">
            <v>pla0995</v>
          </cell>
          <cell r="C2305" t="str">
            <v>VIBRATING PLATE 600mm D</v>
          </cell>
          <cell r="D2305">
            <v>17.167460625</v>
          </cell>
          <cell r="E2305">
            <v>0</v>
          </cell>
        </row>
        <row r="2306">
          <cell r="A2306" t="str">
            <v>pla0996</v>
          </cell>
          <cell r="C2306" t="str">
            <v>FORWARD/REV.PLATE 350mm P</v>
          </cell>
          <cell r="D2306">
            <v>17.167460625</v>
          </cell>
          <cell r="E2306">
            <v>0</v>
          </cell>
        </row>
        <row r="2307">
          <cell r="A2307" t="str">
            <v>pla0997</v>
          </cell>
          <cell r="C2307" t="str">
            <v>REVERSIBLE PLATE 400MM PETROL</v>
          </cell>
          <cell r="D2307">
            <v>17.167460625</v>
          </cell>
          <cell r="E2307">
            <v>0</v>
          </cell>
        </row>
        <row r="2308">
          <cell r="A2308" t="str">
            <v>pla0998</v>
          </cell>
          <cell r="C2308" t="str">
            <v>FORWARD/REV.PLATE 450mm P</v>
          </cell>
          <cell r="D2308">
            <v>39.384174375000001</v>
          </cell>
          <cell r="E2308">
            <v>0</v>
          </cell>
        </row>
        <row r="2309">
          <cell r="A2309" t="str">
            <v>pla0999</v>
          </cell>
          <cell r="C2309" t="str">
            <v>FORWARD/REV.PLATE 500mm P</v>
          </cell>
          <cell r="D2309">
            <v>39.384174375000001</v>
          </cell>
          <cell r="E2309">
            <v>0</v>
          </cell>
        </row>
        <row r="2310">
          <cell r="A2310" t="str">
            <v>pla1000</v>
          </cell>
          <cell r="C2310" t="str">
            <v>REVERSIBLE PLATE 400MM DIESEL C/W STARTING HANDLE</v>
          </cell>
          <cell r="D2310">
            <v>33.661687499999999</v>
          </cell>
          <cell r="E2310">
            <v>0</v>
          </cell>
        </row>
        <row r="2311">
          <cell r="A2311" t="str">
            <v>pla1001</v>
          </cell>
          <cell r="C2311" t="str">
            <v>FORWARD/REV.PLATE 450mm D</v>
          </cell>
          <cell r="D2311">
            <v>39.384174375000001</v>
          </cell>
          <cell r="E2311">
            <v>0</v>
          </cell>
        </row>
        <row r="2312">
          <cell r="A2312" t="str">
            <v>pla1002</v>
          </cell>
          <cell r="C2312" t="str">
            <v>FORWARD/REV.PLATE 500mm D</v>
          </cell>
          <cell r="D2312">
            <v>40.264764120000002</v>
          </cell>
          <cell r="E2312">
            <v>0</v>
          </cell>
        </row>
        <row r="2313">
          <cell r="A2313" t="str">
            <v>pla1003</v>
          </cell>
          <cell r="C2313" t="str">
            <v>REVERSIBLE PLATE 500MM DIESEL C/W STARTING HANDLE</v>
          </cell>
          <cell r="D2313">
            <v>40.264764120000002</v>
          </cell>
          <cell r="E2313">
            <v>0</v>
          </cell>
        </row>
        <row r="2314">
          <cell r="A2314" t="str">
            <v>pla1004</v>
          </cell>
          <cell r="C2314" t="str">
            <v>REVERSIBLE PLATE 700MM DIESEL C/W STARTING HANDLE</v>
          </cell>
          <cell r="D2314">
            <v>70.016310000000004</v>
          </cell>
          <cell r="E2314">
            <v>0</v>
          </cell>
        </row>
        <row r="2315">
          <cell r="A2315" t="str">
            <v>pla1005</v>
          </cell>
          <cell r="C2315" t="str">
            <v>FORWARD/REV.PLATE 700mm D</v>
          </cell>
          <cell r="D2315">
            <v>122.851640625</v>
          </cell>
          <cell r="E2315">
            <v>0</v>
          </cell>
        </row>
        <row r="2316">
          <cell r="A2316" t="str">
            <v>pla1006</v>
          </cell>
          <cell r="C2316" t="str">
            <v>REVERSIBLE PLATE 800MM DIESEL C/W STARTING HANDLE</v>
          </cell>
          <cell r="D2316">
            <v>122.851640625</v>
          </cell>
          <cell r="E2316">
            <v>0</v>
          </cell>
        </row>
        <row r="2317">
          <cell r="A2317" t="str">
            <v>pla0861</v>
          </cell>
          <cell r="C2317" t="str">
            <v>1" SUBMERSIBLE PUMP ELECTRIC</v>
          </cell>
          <cell r="D2317">
            <v>9.0434643749999992</v>
          </cell>
          <cell r="E2317">
            <v>0</v>
          </cell>
        </row>
        <row r="2318">
          <cell r="A2318" t="str">
            <v>pla0862</v>
          </cell>
          <cell r="C2318" t="str">
            <v>2" SUBMERSIBLE PUMP ELECTRIC</v>
          </cell>
          <cell r="D2318">
            <v>8.5745439999999995</v>
          </cell>
          <cell r="E2318">
            <v>0</v>
          </cell>
        </row>
        <row r="2319">
          <cell r="A2319" t="str">
            <v>pla0863</v>
          </cell>
          <cell r="C2319" t="str">
            <v>3" SUBMERSIBLE PUMP ELECTRIC</v>
          </cell>
          <cell r="D2319">
            <v>29.474995</v>
          </cell>
          <cell r="E2319">
            <v>0</v>
          </cell>
        </row>
        <row r="2320">
          <cell r="A2320" t="str">
            <v>pla0864</v>
          </cell>
          <cell r="C2320" t="str">
            <v>4" SUBMERSIBLE PUMP ELECTRIC</v>
          </cell>
          <cell r="D2320">
            <v>84.327986960000004</v>
          </cell>
          <cell r="E2320">
            <v>0</v>
          </cell>
        </row>
        <row r="2321">
          <cell r="A2321" t="str">
            <v>pla0865</v>
          </cell>
          <cell r="C2321" t="str">
            <v>6" SUBMERSIBLE PUMP ELECTRIC</v>
          </cell>
          <cell r="D2321">
            <v>164.17958774000002</v>
          </cell>
          <cell r="E2321">
            <v>0</v>
          </cell>
        </row>
        <row r="2322">
          <cell r="A2322" t="str">
            <v>pla0866</v>
          </cell>
          <cell r="C2322" t="str">
            <v>8" SUBMERSIBLE PUMP ELECTRIC</v>
          </cell>
          <cell r="D2322">
            <v>317.36018619375</v>
          </cell>
          <cell r="E2322">
            <v>0</v>
          </cell>
        </row>
        <row r="2323">
          <cell r="A2323" t="str">
            <v>pla0867</v>
          </cell>
          <cell r="C2323" t="str">
            <v>12" SUBMERSIBLE PUMP ELECTRIC</v>
          </cell>
          <cell r="D2323">
            <v>408.65369737500004</v>
          </cell>
          <cell r="E2323">
            <v>0</v>
          </cell>
        </row>
        <row r="2324">
          <cell r="A2324" t="str">
            <v>pla0868</v>
          </cell>
          <cell r="C2324" t="str">
            <v>SWEEPER PUMP</v>
          </cell>
          <cell r="D2324">
            <v>30.617151056249998</v>
          </cell>
          <cell r="E2324">
            <v>0</v>
          </cell>
        </row>
        <row r="2325">
          <cell r="A2325" t="str">
            <v>pla0869</v>
          </cell>
          <cell r="C2325" t="str">
            <v>PUMP ON DEMAND - PUMP E</v>
          </cell>
          <cell r="D2325">
            <v>29.893673906250001</v>
          </cell>
          <cell r="E2325">
            <v>0</v>
          </cell>
        </row>
        <row r="2326">
          <cell r="A2326" t="str">
            <v>pla0870</v>
          </cell>
          <cell r="C2326" t="str">
            <v>1" SUBMERSIBLE PUMP - AIR</v>
          </cell>
          <cell r="D2326">
            <v>20.247311906250001</v>
          </cell>
          <cell r="E2326">
            <v>0</v>
          </cell>
        </row>
        <row r="2327">
          <cell r="A2327" t="str">
            <v>pla0871</v>
          </cell>
          <cell r="C2327" t="str">
            <v>2" SUBMERSIBLE PUMP - AIR</v>
          </cell>
          <cell r="D2327">
            <v>22.307212125</v>
          </cell>
          <cell r="E2327">
            <v>0</v>
          </cell>
        </row>
        <row r="2328">
          <cell r="A2328" t="str">
            <v>pla0872</v>
          </cell>
          <cell r="C2328" t="str">
            <v>3" SUBMERSIBLE PUMP - AIR</v>
          </cell>
          <cell r="D2328">
            <v>26.195901806249999</v>
          </cell>
          <cell r="E2328">
            <v>0</v>
          </cell>
        </row>
        <row r="2329">
          <cell r="A2329" t="str">
            <v>pla0873</v>
          </cell>
          <cell r="C2329" t="str">
            <v>1" AIR OPERATED DIAPHRAGM PUMP</v>
          </cell>
          <cell r="D2329">
            <v>27.68304928125</v>
          </cell>
          <cell r="E2329">
            <v>0</v>
          </cell>
        </row>
        <row r="2330">
          <cell r="A2330" t="str">
            <v>pla0874</v>
          </cell>
          <cell r="C2330" t="str">
            <v>2" AIR OPERATED DIAPHRAGM PUMP</v>
          </cell>
          <cell r="D2330">
            <v>29.742949500000002</v>
          </cell>
          <cell r="E2330">
            <v>0</v>
          </cell>
        </row>
        <row r="2331">
          <cell r="A2331" t="str">
            <v>pla0875</v>
          </cell>
          <cell r="C2331" t="str">
            <v>3" AIR OPERATED DIAPHRAGM PUMP</v>
          </cell>
          <cell r="D2331">
            <v>46.804952287500001</v>
          </cell>
          <cell r="E2331">
            <v>0</v>
          </cell>
        </row>
        <row r="2332">
          <cell r="A2332" t="str">
            <v>pla0876</v>
          </cell>
          <cell r="C2332" t="str">
            <v>1" CENTRIFUGAL PUMP PETROL</v>
          </cell>
          <cell r="D2332">
            <v>12.926088</v>
          </cell>
          <cell r="E2332">
            <v>0</v>
          </cell>
        </row>
        <row r="2333">
          <cell r="A2333" t="str">
            <v>pla0877</v>
          </cell>
          <cell r="C2333" t="str">
            <v>2" CENTRIFUGAL PUMP PETROL</v>
          </cell>
          <cell r="D2333">
            <v>12.926088</v>
          </cell>
          <cell r="E2333">
            <v>0</v>
          </cell>
        </row>
        <row r="2334">
          <cell r="A2334" t="str">
            <v>pla0878</v>
          </cell>
          <cell r="C2334" t="str">
            <v>3" CENTRIFUGAL PUMP PETROL</v>
          </cell>
          <cell r="D2334">
            <v>25.246265625000003</v>
          </cell>
          <cell r="E2334">
            <v>0</v>
          </cell>
        </row>
        <row r="2335">
          <cell r="A2335" t="str">
            <v>pla0879</v>
          </cell>
          <cell r="C2335" t="str">
            <v>2" CENTRIFUGAL PUMP DIESEL</v>
          </cell>
          <cell r="D2335">
            <v>20.287899056250001</v>
          </cell>
          <cell r="E2335">
            <v>0</v>
          </cell>
        </row>
        <row r="2336">
          <cell r="A2336" t="str">
            <v>pla0880</v>
          </cell>
          <cell r="C2336" t="str">
            <v>3" CENTRIFUGAL PUMP DIESEL</v>
          </cell>
          <cell r="D2336">
            <v>21.543480000000002</v>
          </cell>
          <cell r="E2336">
            <v>0</v>
          </cell>
        </row>
        <row r="2337">
          <cell r="A2337" t="str">
            <v>pla0881</v>
          </cell>
          <cell r="C2337" t="str">
            <v>4" CENTRIFUGAL PUMP D</v>
          </cell>
          <cell r="D2337">
            <v>65.848479374999997</v>
          </cell>
          <cell r="E2337">
            <v>0</v>
          </cell>
        </row>
        <row r="2338">
          <cell r="A2338" t="str">
            <v>pla0882</v>
          </cell>
          <cell r="C2338" t="str">
            <v>1" TRASH PUMP PETROL</v>
          </cell>
          <cell r="D2338">
            <v>19.681988681250004</v>
          </cell>
          <cell r="E2338">
            <v>0</v>
          </cell>
        </row>
        <row r="2339">
          <cell r="A2339" t="str">
            <v>pla0883</v>
          </cell>
          <cell r="C2339" t="str">
            <v>2" TRASH PUMP PETROL</v>
          </cell>
          <cell r="D2339">
            <v>31.0832022375</v>
          </cell>
          <cell r="E2339">
            <v>0</v>
          </cell>
        </row>
        <row r="2340">
          <cell r="A2340" t="str">
            <v>pla0884</v>
          </cell>
          <cell r="C2340" t="str">
            <v>2" TRASH PUMP DIESEL</v>
          </cell>
          <cell r="D2340">
            <v>47.462979375000003</v>
          </cell>
          <cell r="E2340">
            <v>0</v>
          </cell>
        </row>
        <row r="2341">
          <cell r="A2341" t="str">
            <v>pla0885</v>
          </cell>
          <cell r="C2341" t="str">
            <v>3" TRASH PUMP PETROL</v>
          </cell>
          <cell r="D2341">
            <v>38.333929725000004</v>
          </cell>
          <cell r="E2341">
            <v>0</v>
          </cell>
        </row>
        <row r="2342">
          <cell r="A2342" t="str">
            <v>pla0886</v>
          </cell>
          <cell r="C2342" t="str">
            <v>3" TRASH PUMP DIESEL</v>
          </cell>
          <cell r="D2342">
            <v>39.374075868749998</v>
          </cell>
          <cell r="E2342">
            <v>0</v>
          </cell>
        </row>
        <row r="2343">
          <cell r="A2343" t="str">
            <v>pla0887</v>
          </cell>
          <cell r="C2343" t="str">
            <v>2" DIAPHRAGM PUMP PETROL</v>
          </cell>
          <cell r="D2343">
            <v>25.399762920000001</v>
          </cell>
          <cell r="E2343">
            <v>0</v>
          </cell>
        </row>
        <row r="2344">
          <cell r="A2344" t="str">
            <v>pla0888</v>
          </cell>
          <cell r="C2344" t="str">
            <v>3" DIAPHRAGM PUMP PETROL</v>
          </cell>
          <cell r="D2344">
            <v>28.049610959999999</v>
          </cell>
          <cell r="E2344">
            <v>0</v>
          </cell>
        </row>
        <row r="2345">
          <cell r="A2345" t="str">
            <v>pla0889</v>
          </cell>
          <cell r="C2345" t="str">
            <v>2" DIAPHRAGM PUMP DIESEL</v>
          </cell>
          <cell r="D2345">
            <v>36.26373594375</v>
          </cell>
          <cell r="E2345">
            <v>0</v>
          </cell>
        </row>
        <row r="2346">
          <cell r="A2346" t="str">
            <v>pla0890</v>
          </cell>
          <cell r="C2346" t="str">
            <v>3" DIAPHRAGM PUMP DIESEL</v>
          </cell>
          <cell r="D2346">
            <v>40.404123506249995</v>
          </cell>
          <cell r="E2346">
            <v>0</v>
          </cell>
        </row>
        <row r="2347">
          <cell r="A2347" t="str">
            <v>pla0891</v>
          </cell>
          <cell r="C2347" t="str">
            <v>4" DIAPHRAGM PUMP DIESEL</v>
          </cell>
          <cell r="D2347">
            <v>116.78768364375</v>
          </cell>
          <cell r="E2347">
            <v>0</v>
          </cell>
        </row>
        <row r="2348">
          <cell r="A2348" t="str">
            <v>pla0892</v>
          </cell>
          <cell r="C2348" t="str">
            <v>6" DIAPHRAGM PUMP DIESEL</v>
          </cell>
          <cell r="D2348">
            <v>324.03348731249997</v>
          </cell>
          <cell r="E2348">
            <v>0</v>
          </cell>
        </row>
        <row r="2349">
          <cell r="A2349" t="str">
            <v>pla0893</v>
          </cell>
          <cell r="C2349" t="str">
            <v>3" ASSISTED PRIME PUMP</v>
          </cell>
          <cell r="D2349">
            <v>27.223923562500001</v>
          </cell>
          <cell r="E2349">
            <v>0</v>
          </cell>
        </row>
        <row r="2350">
          <cell r="A2350" t="str">
            <v>pla0894</v>
          </cell>
          <cell r="C2350" t="str">
            <v>4" ASSISTED PRIME PUMP</v>
          </cell>
          <cell r="D2350">
            <v>107.126630625</v>
          </cell>
          <cell r="E2350">
            <v>0</v>
          </cell>
        </row>
        <row r="2351">
          <cell r="A2351" t="str">
            <v>pla0895</v>
          </cell>
          <cell r="C2351" t="str">
            <v>4" ASSISTED PRIME PUMP ACOUSTIC</v>
          </cell>
          <cell r="D2351">
            <v>104.8334</v>
          </cell>
          <cell r="E2351">
            <v>0</v>
          </cell>
        </row>
        <row r="2352">
          <cell r="A2352" t="str">
            <v>pla0896</v>
          </cell>
          <cell r="C2352" t="str">
            <v>6" ASSISTED PRIME PUMP</v>
          </cell>
          <cell r="D2352">
            <v>199.51106437500002</v>
          </cell>
          <cell r="E2352">
            <v>0</v>
          </cell>
        </row>
        <row r="2353">
          <cell r="A2353" t="str">
            <v>pla0897</v>
          </cell>
          <cell r="C2353" t="str">
            <v>6" ASSISTED PRIME PUMP ACOUSTIC</v>
          </cell>
          <cell r="D2353">
            <v>146.76676</v>
          </cell>
          <cell r="E2353">
            <v>0</v>
          </cell>
        </row>
        <row r="2354">
          <cell r="A2354" t="str">
            <v>pla0898</v>
          </cell>
          <cell r="C2354" t="str">
            <v>8" PRIME ASSISTED PUMP D</v>
          </cell>
          <cell r="D2354">
            <v>472.13359711874995</v>
          </cell>
          <cell r="E2354">
            <v>0</v>
          </cell>
        </row>
        <row r="2355">
          <cell r="A2355" t="str">
            <v>pla0899</v>
          </cell>
          <cell r="C2355" t="str">
            <v xml:space="preserve">HYDRAULIC PUMP 10" </v>
          </cell>
          <cell r="D2355">
            <v>151.93308099375</v>
          </cell>
          <cell r="E2355">
            <v>0</v>
          </cell>
        </row>
        <row r="2356">
          <cell r="A2356" t="str">
            <v>pla0900</v>
          </cell>
          <cell r="C2356" t="str">
            <v>100/75 HIGH HEAD CONTRACTORS PUMP</v>
          </cell>
          <cell r="D2356">
            <v>240.789215625</v>
          </cell>
          <cell r="E2356">
            <v>0</v>
          </cell>
        </row>
        <row r="2357">
          <cell r="A2357" t="str">
            <v>pla0901</v>
          </cell>
          <cell r="C2357" t="str">
            <v>100/100 HIGH HEAD CONTRACTORS PUMP</v>
          </cell>
          <cell r="D2357">
            <v>285.57600973125</v>
          </cell>
          <cell r="E2357">
            <v>0</v>
          </cell>
        </row>
        <row r="2358">
          <cell r="A2358" t="str">
            <v>pla0902</v>
          </cell>
          <cell r="C2358" t="str">
            <v>100/150 HIGH HEAD CONTRACTORS PUMP</v>
          </cell>
          <cell r="D2358">
            <v>354.09774080625004</v>
          </cell>
          <cell r="E2358">
            <v>0</v>
          </cell>
        </row>
        <row r="2359">
          <cell r="A2359" t="str">
            <v>pla0903</v>
          </cell>
          <cell r="C2359" t="str">
            <v>150/150 HIGH HEAD CONTRACTORS PUMP</v>
          </cell>
          <cell r="D2359">
            <v>382.43224320000002</v>
          </cell>
          <cell r="E2359">
            <v>0</v>
          </cell>
        </row>
        <row r="2360">
          <cell r="A2360" t="str">
            <v>pla0904</v>
          </cell>
          <cell r="C2360" t="str">
            <v>150/200 HIGH HEAD CONTRACTORS PUMP</v>
          </cell>
          <cell r="D2360">
            <v>531.15152527500004</v>
          </cell>
          <cell r="E2360">
            <v>0</v>
          </cell>
        </row>
        <row r="2361">
          <cell r="A2361" t="str">
            <v>pla0905</v>
          </cell>
          <cell r="C2361" t="str">
            <v>200/200 HIGH HEAD CONTRACTORS PUMP</v>
          </cell>
          <cell r="D2361">
            <v>566.56228216875002</v>
          </cell>
          <cell r="E2361">
            <v>0</v>
          </cell>
        </row>
        <row r="2362">
          <cell r="A2362" t="str">
            <v>pla0906</v>
          </cell>
          <cell r="C2362" t="str">
            <v>250/300 HIGH HEAD CONTRACTORS PUMP</v>
          </cell>
          <cell r="D2362">
            <v>601.97303906249999</v>
          </cell>
          <cell r="E2362">
            <v>0</v>
          </cell>
        </row>
        <row r="2363">
          <cell r="A2363" t="str">
            <v>pla0907</v>
          </cell>
          <cell r="C2363" t="str">
            <v>TEST PUMP 50-500PSI</v>
          </cell>
          <cell r="D2363">
            <v>15.46432408125</v>
          </cell>
          <cell r="E2363">
            <v>0</v>
          </cell>
        </row>
        <row r="2364">
          <cell r="A2364" t="str">
            <v>pla0908</v>
          </cell>
          <cell r="C2364" t="str">
            <v>HAND PUMP - ROTARY</v>
          </cell>
          <cell r="D2364">
            <v>5.060840625</v>
          </cell>
          <cell r="E2364">
            <v>0</v>
          </cell>
        </row>
        <row r="2365">
          <cell r="A2365" t="str">
            <v>pla0909</v>
          </cell>
          <cell r="C2365" t="str">
            <v>HAND PUMP - DIAPHRAGM</v>
          </cell>
          <cell r="D2365">
            <v>5.060840625</v>
          </cell>
          <cell r="E2365">
            <v>0</v>
          </cell>
        </row>
        <row r="2366">
          <cell r="A2366" t="str">
            <v>pla0910</v>
          </cell>
          <cell r="C2366" t="str">
            <v>BARREL PUMP</v>
          </cell>
          <cell r="D2366">
            <v>5.060840625</v>
          </cell>
          <cell r="E2366">
            <v>0</v>
          </cell>
        </row>
        <row r="2367">
          <cell r="A2367" t="str">
            <v>bbus893</v>
          </cell>
          <cell r="C2367">
            <v>1</v>
          </cell>
          <cell r="D2367">
            <v>0</v>
          </cell>
          <cell r="E2367">
            <v>0</v>
          </cell>
        </row>
        <row r="2368">
          <cell r="A2368" t="str">
            <v>bbus894</v>
          </cell>
          <cell r="C2368">
            <v>2</v>
          </cell>
          <cell r="D2368">
            <v>0</v>
          </cell>
          <cell r="E2368">
            <v>0</v>
          </cell>
        </row>
        <row r="2369">
          <cell r="A2369" t="str">
            <v>bbus895</v>
          </cell>
          <cell r="C2369">
            <v>3</v>
          </cell>
          <cell r="D2369">
            <v>0</v>
          </cell>
          <cell r="E2369">
            <v>0</v>
          </cell>
        </row>
      </sheetData>
      <sheetData sheetId="378">
        <row r="4">
          <cell r="O4">
            <v>2018</v>
          </cell>
        </row>
        <row r="5">
          <cell r="M5" t="str">
            <v>Quantity Surveyor</v>
          </cell>
        </row>
        <row r="6">
          <cell r="C6">
            <v>0</v>
          </cell>
          <cell r="M6" t="str">
            <v>Environmental Co-ordinator</v>
          </cell>
        </row>
        <row r="7">
          <cell r="C7" t="str">
            <v>FMN(Lmn)</v>
          </cell>
          <cell r="E7">
            <v>1558.7175</v>
          </cell>
          <cell r="F7">
            <v>1914.7973749999996</v>
          </cell>
          <cell r="G7">
            <v>2270.8772499999995</v>
          </cell>
          <cell r="H7">
            <v>1446.7772499999999</v>
          </cell>
          <cell r="I7">
            <v>1772.3992499999999</v>
          </cell>
          <cell r="J7">
            <v>2098.0212499999998</v>
          </cell>
          <cell r="M7" t="str">
            <v>General Foreman</v>
          </cell>
        </row>
        <row r="8">
          <cell r="C8" t="str">
            <v>LH</v>
          </cell>
          <cell r="E8">
            <v>1499.2059999999999</v>
          </cell>
          <cell r="F8">
            <v>1838.5322499999997</v>
          </cell>
          <cell r="G8">
            <v>2177.8584999999994</v>
          </cell>
          <cell r="H8">
            <v>1392.2267499999998</v>
          </cell>
          <cell r="I8">
            <v>1702.745375</v>
          </cell>
          <cell r="J8">
            <v>2013.2639999999999</v>
          </cell>
          <cell r="M8" t="str">
            <v>Senior Staff Foreman</v>
          </cell>
        </row>
        <row r="9">
          <cell r="C9" t="str">
            <v>LE1</v>
          </cell>
          <cell r="E9">
            <v>1450.1187499999999</v>
          </cell>
          <cell r="F9">
            <v>1776.6324999999997</v>
          </cell>
          <cell r="G9">
            <v>2103.1462499999998</v>
          </cell>
          <cell r="H9">
            <v>1347.5572499999998</v>
          </cell>
          <cell r="I9">
            <v>1646.1397499999998</v>
          </cell>
          <cell r="J9">
            <v>1944.7222499999998</v>
          </cell>
          <cell r="M9" t="str">
            <v>Harness / Equipment Eng</v>
          </cell>
        </row>
        <row r="10">
          <cell r="C10" t="str">
            <v>LE2</v>
          </cell>
          <cell r="E10">
            <v>1239.1737499999999</v>
          </cell>
          <cell r="F10">
            <v>1525.4408749999998</v>
          </cell>
          <cell r="G10">
            <v>1811.7079999999999</v>
          </cell>
          <cell r="H10">
            <v>1144.146</v>
          </cell>
          <cell r="I10">
            <v>1404.4498749999998</v>
          </cell>
          <cell r="J10">
            <v>1664.7537499999999</v>
          </cell>
          <cell r="M10" t="str">
            <v>Lead Project Manager</v>
          </cell>
        </row>
        <row r="11">
          <cell r="C11" t="str">
            <v>DVR</v>
          </cell>
          <cell r="E11">
            <v>1239.1737499999999</v>
          </cell>
          <cell r="F11">
            <v>1525.4408749999998</v>
          </cell>
          <cell r="G11">
            <v>1811.7079999999999</v>
          </cell>
          <cell r="H11">
            <v>1144.146</v>
          </cell>
          <cell r="I11">
            <v>1404.4498749999998</v>
          </cell>
          <cell r="J11">
            <v>1664.7537499999999</v>
          </cell>
          <cell r="M11" t="str">
            <v>Line Warden</v>
          </cell>
        </row>
        <row r="12">
          <cell r="C12" t="str">
            <v>SPO</v>
          </cell>
          <cell r="E12">
            <v>1239.1737499999999</v>
          </cell>
          <cell r="F12">
            <v>1525.4408749999998</v>
          </cell>
          <cell r="G12">
            <v>1811.7079999999999</v>
          </cell>
          <cell r="H12">
            <v>1144.146</v>
          </cell>
          <cell r="I12">
            <v>1404.4498749999998</v>
          </cell>
          <cell r="J12">
            <v>1664.7537499999999</v>
          </cell>
          <cell r="M12" t="str">
            <v>Senior Project Manager</v>
          </cell>
        </row>
        <row r="13">
          <cell r="C13" t="str">
            <v>TRN</v>
          </cell>
          <cell r="E13">
            <v>1086.8074999999999</v>
          </cell>
          <cell r="F13">
            <v>1338.404</v>
          </cell>
          <cell r="G13">
            <v>1590.0004999999999</v>
          </cell>
          <cell r="H13">
            <v>999.14949999999988</v>
          </cell>
          <cell r="I13">
            <v>1226.7302499999998</v>
          </cell>
          <cell r="J13">
            <v>1454.3109999999997</v>
          </cell>
          <cell r="M13" t="str">
            <v>Project Engineer</v>
          </cell>
        </row>
        <row r="14">
          <cell r="C14" t="str">
            <v>IMP</v>
          </cell>
          <cell r="E14">
            <v>1144.1254999999999</v>
          </cell>
          <cell r="F14">
            <v>1407.4223749999999</v>
          </cell>
          <cell r="G14">
            <v>1670.7192499999999</v>
          </cell>
          <cell r="H14">
            <v>1054.7455</v>
          </cell>
          <cell r="I14">
            <v>1293.5858749999998</v>
          </cell>
          <cell r="J14">
            <v>1532.4262499999998</v>
          </cell>
          <cell r="M14" t="str">
            <v>Programmer</v>
          </cell>
        </row>
        <row r="15">
          <cell r="C15" t="str">
            <v>FFMN</v>
          </cell>
          <cell r="E15">
            <v>1515.39075</v>
          </cell>
          <cell r="F15">
            <v>1857.8330000000001</v>
          </cell>
          <cell r="G15">
            <v>2200.2752500000001</v>
          </cell>
          <cell r="H15">
            <v>1408.6882499999997</v>
          </cell>
          <cell r="I15">
            <v>1722.0973749999998</v>
          </cell>
          <cell r="J15">
            <v>2035.5064999999997</v>
          </cell>
          <cell r="M15" t="str">
            <v>Site Admin Clerk</v>
          </cell>
        </row>
        <row r="16">
          <cell r="C16" t="str">
            <v>TMBR</v>
          </cell>
          <cell r="E16">
            <v>1396.3984999999998</v>
          </cell>
          <cell r="F16">
            <v>1723.8552499999998</v>
          </cell>
          <cell r="G16">
            <v>2051.3119999999999</v>
          </cell>
          <cell r="H16">
            <v>1289.5114999999998</v>
          </cell>
          <cell r="I16">
            <v>1587.8223749999997</v>
          </cell>
          <cell r="J16">
            <v>1886.1332499999999</v>
          </cell>
          <cell r="M16" t="str">
            <v>SHESQ Advisor (Ex compl)</v>
          </cell>
        </row>
        <row r="17">
          <cell r="C17" t="str">
            <v>LAB</v>
          </cell>
          <cell r="E17">
            <v>774.73599999999999</v>
          </cell>
          <cell r="F17">
            <v>1016.42075</v>
          </cell>
          <cell r="G17">
            <v>1258.1054999999999</v>
          </cell>
          <cell r="H17">
            <v>686.91399999999987</v>
          </cell>
          <cell r="I17">
            <v>904.50099999999998</v>
          </cell>
          <cell r="J17">
            <v>1122.088</v>
          </cell>
          <cell r="M17" t="str">
            <v>Senior Delivery Manager</v>
          </cell>
        </row>
        <row r="18">
          <cell r="M18" t="str">
            <v>Site Manager</v>
          </cell>
        </row>
        <row r="19">
          <cell r="M19" t="str">
            <v>Transmission Site Engineer</v>
          </cell>
        </row>
        <row r="20">
          <cell r="L20" t="str">
            <v>AOTW1</v>
          </cell>
          <cell r="M20" t="str">
            <v>TW Manager</v>
          </cell>
          <cell r="O20">
            <v>2512.2221407499997</v>
          </cell>
        </row>
        <row r="21">
          <cell r="L21" t="str">
            <v>AOTW2</v>
          </cell>
          <cell r="M21" t="str">
            <v>TW Design Coordinator</v>
          </cell>
          <cell r="O21">
            <v>2147.8583515624991</v>
          </cell>
        </row>
        <row r="25">
          <cell r="L25" t="str">
            <v>ADAC1</v>
          </cell>
          <cell r="M25" t="str">
            <v>Admin Clerk</v>
          </cell>
          <cell r="O25">
            <v>744.6</v>
          </cell>
        </row>
        <row r="26">
          <cell r="L26" t="str">
            <v>ADDL1</v>
          </cell>
          <cell r="M26" t="str">
            <v>Development Engineer</v>
          </cell>
          <cell r="O26">
            <v>1838.5500000000002</v>
          </cell>
        </row>
        <row r="27">
          <cell r="L27" t="str">
            <v>ADDS1</v>
          </cell>
          <cell r="M27" t="str">
            <v>Draughtsman</v>
          </cell>
          <cell r="O27">
            <v>1100.4000000000001</v>
          </cell>
        </row>
        <row r="28">
          <cell r="L28" t="str">
            <v>ADPE1</v>
          </cell>
          <cell r="M28" t="str">
            <v>Project Design Engineer</v>
          </cell>
          <cell r="O28">
            <v>1583.4</v>
          </cell>
        </row>
        <row r="29">
          <cell r="L29" t="str">
            <v>ADSD1</v>
          </cell>
          <cell r="M29" t="str">
            <v>Structural Design Engineer</v>
          </cell>
          <cell r="O29">
            <v>1583.4</v>
          </cell>
        </row>
        <row r="30">
          <cell r="L30" t="str">
            <v>ADTR1</v>
          </cell>
          <cell r="M30" t="str">
            <v>Type Registration Engineer</v>
          </cell>
          <cell r="O30">
            <v>1583.4</v>
          </cell>
        </row>
        <row r="31">
          <cell r="L31" t="str">
            <v>ADTR2</v>
          </cell>
          <cell r="M31" t="str">
            <v>Assistant Type Reg Engineer</v>
          </cell>
          <cell r="O31">
            <v>1050</v>
          </cell>
        </row>
        <row r="32">
          <cell r="L32" t="str">
            <v>DDDS1</v>
          </cell>
          <cell r="M32" t="str">
            <v>Draughtsman (Derby)</v>
          </cell>
          <cell r="O32">
            <v>1421.4413999999999</v>
          </cell>
        </row>
        <row r="33">
          <cell r="L33" t="str">
            <v>DDPE1</v>
          </cell>
          <cell r="M33" t="str">
            <v>Project Design Engineer (Derby)</v>
          </cell>
          <cell r="O33">
            <v>2228.9600999999998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"/>
      <sheetName val="Front Cover"/>
      <sheetName val="Contents"/>
      <sheetName val="Corp Health Check"/>
      <sheetName val="P&amp;L Summary"/>
      <sheetName val="P&amp;L Bus Stream"/>
      <sheetName val="P&amp;L Unit"/>
      <sheetName val="P&amp;L Bridge"/>
      <sheetName val="Contracts"/>
      <sheetName val="RF2 Bridge"/>
      <sheetName val="Act Bridge"/>
      <sheetName val="Overheads"/>
      <sheetName val="Overheads by Unit"/>
      <sheetName val="Bidding"/>
      <sheetName val="C-F Summary"/>
      <sheetName val="C-F Unit"/>
      <sheetName val="C-F Bridge"/>
      <sheetName val="Profit - Cash"/>
      <sheetName val="Profit - Cash (2)"/>
      <sheetName val="Balance Sheet"/>
      <sheetName val="Order Book"/>
      <sheetName val="Order Book - Year (RF2)"/>
      <sheetName val="Order Book - Year (Apr)"/>
    </sheetNames>
    <sheetDataSet>
      <sheetData sheetId="0" refreshError="1">
        <row r="3">
          <cell r="C3" t="str">
            <v>CONSOLIDATED</v>
          </cell>
        </row>
        <row r="6">
          <cell r="C6">
            <v>4</v>
          </cell>
        </row>
        <row r="7">
          <cell r="C7">
            <v>12</v>
          </cell>
        </row>
        <row r="8">
          <cell r="C8">
            <v>9</v>
          </cell>
        </row>
        <row r="10">
          <cell r="C10" t="str">
            <v>April YTD</v>
          </cell>
          <cell r="D10" t="str">
            <v>A</v>
          </cell>
        </row>
        <row r="11">
          <cell r="C11" t="str">
            <v>Budget</v>
          </cell>
          <cell r="D11" t="str">
            <v>R</v>
          </cell>
        </row>
        <row r="12">
          <cell r="C12" t="str">
            <v>RF2</v>
          </cell>
          <cell r="D12" t="str">
            <v>V</v>
          </cell>
        </row>
        <row r="18">
          <cell r="C18" t="str">
            <v>April 2009</v>
          </cell>
        </row>
        <row r="19">
          <cell r="C19" t="str">
            <v>Reforecast II 2009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"/>
      <sheetName val="Group P&amp;L"/>
      <sheetName val="Comshare"/>
      <sheetName val="Chairman"/>
      <sheetName val="CEO"/>
      <sheetName val="External Comms"/>
      <sheetName val="Group Finance"/>
      <sheetName val="Treasury"/>
      <sheetName val="Tax"/>
      <sheetName val="Transaction Services"/>
      <sheetName val="Property Services"/>
      <sheetName val="Insurance Overheads"/>
      <sheetName val="Group HR"/>
      <sheetName val="Internal Comms"/>
      <sheetName val="1 Gateway"/>
      <sheetName val="Group HSE"/>
      <sheetName val="Bidding"/>
      <sheetName val="Co Sec &amp; Legal"/>
      <sheetName val="Comm Contracts"/>
      <sheetName val="Any Projects"/>
      <sheetName val="Pensioners"/>
      <sheetName val="Assets in Transit"/>
      <sheetName val="FM Management"/>
      <sheetName val="Other"/>
      <sheetName val="Waste Management"/>
      <sheetName val="Analytics"/>
      <sheetName val="Tech Improvements"/>
      <sheetName val="Opt Improvements"/>
      <sheetName val="COO"/>
      <sheetName val="Procurement"/>
      <sheetName val="Total AG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ign Considerations"/>
      <sheetName val="Activity Schedule"/>
      <sheetName val="Sewer Schedule"/>
      <sheetName val="Manhole Schedule"/>
      <sheetName val="Manhole Price Summary"/>
      <sheetName val="Manhole Componant Rates"/>
      <sheetName val="Price Note Master"/>
      <sheetName val="O'fall to WD1"/>
      <sheetName val="WDI to WD3"/>
      <sheetName val="WD3 to WD5"/>
      <sheetName val="WC1 to WR2"/>
      <sheetName val="WR1 to WR3"/>
      <sheetName val="WR3 to WR4"/>
      <sheetName val="WR4 to WR7"/>
      <sheetName val="WR7 to WR10"/>
      <sheetName val="WR3 to RA1"/>
      <sheetName val="RA1 to RA4"/>
      <sheetName val="WR4 to HL3"/>
      <sheetName val="WW to HR1"/>
      <sheetName val="HR1 to WD1"/>
      <sheetName val="BL1 to Ex MH"/>
      <sheetName val="BL2 to BL3"/>
      <sheetName val="Ex MH 52 to Ex MH 56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R17">
            <v>710</v>
          </cell>
        </row>
        <row r="36">
          <cell r="S36">
            <v>805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ff"/>
      <sheetName val="Gang Costs Mon - Sat"/>
      <sheetName val="Plant Rates"/>
      <sheetName val="Gang Rates"/>
      <sheetName val="Prelims"/>
      <sheetName val="Prelims (2)"/>
      <sheetName val="Prelims (3)"/>
      <sheetName val="Prelims (4) - AT"/>
      <sheetName val="Prelims (5) - AT Route"/>
      <sheetName val="Stock Items"/>
      <sheetName val="Entrance Hard Stands"/>
      <sheetName val="Topsoil"/>
      <sheetName val="Day Rates - Cal"/>
      <sheetName val="Cal Haul Road"/>
      <sheetName val="Cal - Bellmouth"/>
      <sheetName val="Percentage"/>
      <sheetName val="Primary Compound"/>
      <sheetName val="Secondary Compound"/>
      <sheetName val="Tertiary Compound"/>
      <sheetName val="Materials Rates"/>
      <sheetName val="Summary"/>
      <sheetName val="Additional Items"/>
      <sheetName val="Haul Road"/>
      <sheetName val="Access Bellmouths"/>
      <sheetName val="Construction Compounds"/>
      <sheetName val="Haul Road Schedule"/>
      <sheetName val="Rates"/>
    </sheetNames>
    <sheetDataSet>
      <sheetData sheetId="0"/>
      <sheetData sheetId="1"/>
      <sheetData sheetId="2">
        <row r="5">
          <cell r="B5" t="str">
            <v>Car</v>
          </cell>
        </row>
        <row r="6">
          <cell r="B6" t="str">
            <v>Transit Van</v>
          </cell>
        </row>
        <row r="7">
          <cell r="B7" t="str">
            <v>Transit Van A</v>
          </cell>
        </row>
        <row r="8">
          <cell r="B8" t="str">
            <v>Pick-up</v>
          </cell>
        </row>
        <row r="9">
          <cell r="B9" t="str">
            <v>Crew Cab</v>
          </cell>
        </row>
        <row r="10">
          <cell r="B10" t="str">
            <v>7.5T Lorry</v>
          </cell>
        </row>
        <row r="11">
          <cell r="B11" t="str">
            <v>Grab Wagon</v>
          </cell>
        </row>
        <row r="12">
          <cell r="B12" t="str">
            <v>Flatbed c/w HIAB</v>
          </cell>
        </row>
        <row r="13">
          <cell r="B13" t="str">
            <v>Road Sweeper</v>
          </cell>
        </row>
        <row r="14">
          <cell r="B14" t="str">
            <v>20Ton Excavator</v>
          </cell>
        </row>
        <row r="15">
          <cell r="B15" t="str">
            <v>16Ton Excavator</v>
          </cell>
        </row>
        <row r="16">
          <cell r="B16" t="str">
            <v>13Ton Excavator</v>
          </cell>
        </row>
        <row r="17">
          <cell r="B17" t="str">
            <v>7Ton Excavator</v>
          </cell>
        </row>
        <row r="18">
          <cell r="B18" t="str">
            <v>5Ton Excavator</v>
          </cell>
        </row>
        <row r="19">
          <cell r="B19" t="str">
            <v>3Ton Excavator</v>
          </cell>
        </row>
        <row r="20">
          <cell r="B20" t="str">
            <v>1.5T Mini Digger</v>
          </cell>
        </row>
        <row r="21">
          <cell r="B21" t="str">
            <v>Trailer</v>
          </cell>
        </row>
        <row r="22">
          <cell r="B22" t="str">
            <v>JCB</v>
          </cell>
        </row>
        <row r="23">
          <cell r="B23" t="str">
            <v>8 ton Rubber Duck</v>
          </cell>
        </row>
        <row r="24">
          <cell r="B24" t="str">
            <v>13 ton Rubber Duck</v>
          </cell>
        </row>
        <row r="25">
          <cell r="B25" t="str">
            <v>Breaker</v>
          </cell>
        </row>
        <row r="26">
          <cell r="B26" t="str">
            <v>2\t Comp</v>
          </cell>
        </row>
        <row r="27">
          <cell r="B27" t="str">
            <v>9 ton Dumper</v>
          </cell>
        </row>
        <row r="28">
          <cell r="B28" t="str">
            <v>8 ton Dumper</v>
          </cell>
        </row>
        <row r="29">
          <cell r="B29" t="str">
            <v>6 ton Dumper</v>
          </cell>
        </row>
        <row r="30">
          <cell r="B30" t="str">
            <v>5 ton Dumper</v>
          </cell>
        </row>
        <row r="31">
          <cell r="B31" t="str">
            <v>4 ton Dumper</v>
          </cell>
        </row>
        <row r="32">
          <cell r="B32" t="str">
            <v>3 ton Dumper</v>
          </cell>
        </row>
        <row r="33">
          <cell r="B33" t="str">
            <v>7 Ton Tracked Dumper</v>
          </cell>
        </row>
        <row r="34">
          <cell r="B34" t="str">
            <v>Fuel Bowser</v>
          </cell>
        </row>
        <row r="35">
          <cell r="B35" t="str">
            <v>Tracked Loaded (Cat 943) - op'd</v>
          </cell>
        </row>
        <row r="36">
          <cell r="B36" t="str">
            <v>D6 Dozer (not operated)</v>
          </cell>
        </row>
        <row r="37">
          <cell r="B37" t="str">
            <v>6" Pump (Super Slient)</v>
          </cell>
        </row>
        <row r="38">
          <cell r="B38" t="str">
            <v xml:space="preserve">6" Sludge Pump </v>
          </cell>
        </row>
        <row r="39">
          <cell r="B39" t="str">
            <v>4" Sludge Pump</v>
          </cell>
        </row>
        <row r="40">
          <cell r="B40" t="str">
            <v>3" Centrifugal Pump</v>
          </cell>
        </row>
        <row r="41">
          <cell r="B41" t="str">
            <v>2" Pump</v>
          </cell>
        </row>
        <row r="42">
          <cell r="B42" t="str">
            <v>Generator (3kVA)</v>
          </cell>
        </row>
        <row r="43">
          <cell r="B43" t="str">
            <v>Hoses</v>
          </cell>
        </row>
        <row r="44">
          <cell r="B44" t="str">
            <v>Radio</v>
          </cell>
        </row>
        <row r="45">
          <cell r="B45" t="str">
            <v>Stihl Saw</v>
          </cell>
        </row>
        <row r="46">
          <cell r="B46" t="str">
            <v>Road Saw</v>
          </cell>
        </row>
        <row r="47">
          <cell r="B47" t="str">
            <v>Vibrating Poker</v>
          </cell>
        </row>
        <row r="48">
          <cell r="B48" t="str">
            <v>Circular Saw</v>
          </cell>
        </row>
        <row r="49">
          <cell r="B49" t="str">
            <v>2 Way - Traffic Lights</v>
          </cell>
        </row>
        <row r="50">
          <cell r="B50" t="str">
            <v>Bomag Roller</v>
          </cell>
        </row>
        <row r="51">
          <cell r="B51" t="str">
            <v>Bomag 161 Roller</v>
          </cell>
        </row>
        <row r="52">
          <cell r="B52" t="str">
            <v>Bomag 120 Roller</v>
          </cell>
        </row>
        <row r="53">
          <cell r="B53" t="str">
            <v>Padfoot Roller</v>
          </cell>
        </row>
        <row r="54">
          <cell r="B54" t="str">
            <v>Rammax 1504 Roller</v>
          </cell>
        </row>
        <row r="55">
          <cell r="B55" t="str">
            <v>Plate</v>
          </cell>
        </row>
        <row r="56">
          <cell r="B56" t="str">
            <v>Wacker Rammer</v>
          </cell>
        </row>
        <row r="57">
          <cell r="B57" t="str">
            <v>Towed Roller</v>
          </cell>
        </row>
        <row r="58">
          <cell r="B58" t="str">
            <v>Telehandler</v>
          </cell>
        </row>
        <row r="59">
          <cell r="B59" t="str">
            <v>2000 gallon Bowser</v>
          </cell>
        </row>
        <row r="60">
          <cell r="B60" t="str">
            <v>4000 gallon Bowser</v>
          </cell>
        </row>
        <row r="61">
          <cell r="B61" t="str">
            <v>Other Tools + Standy Pipe</v>
          </cell>
        </row>
        <row r="62">
          <cell r="B62" t="str">
            <v>600cfm Compressor</v>
          </cell>
        </row>
        <row r="63">
          <cell r="B63" t="str">
            <v>Fastrak</v>
          </cell>
        </row>
        <row r="64">
          <cell r="B64" t="str">
            <v>Tractor</v>
          </cell>
        </row>
        <row r="65">
          <cell r="B65" t="str">
            <v>Mobile Tower Lights</v>
          </cell>
        </row>
        <row r="66">
          <cell r="B66" t="str">
            <v>Groung Hog Unit</v>
          </cell>
        </row>
        <row r="67">
          <cell r="B67" t="str">
            <v>Capstan Winch</v>
          </cell>
        </row>
        <row r="68">
          <cell r="B68" t="str">
            <v>10ton Winch</v>
          </cell>
        </row>
        <row r="69">
          <cell r="B69" t="str">
            <v>Cable Trailer</v>
          </cell>
        </row>
        <row r="70">
          <cell r="B70" t="str">
            <v>Other Tools</v>
          </cell>
        </row>
        <row r="71">
          <cell r="B71" t="str">
            <v>Jacks &amp; Spindle</v>
          </cell>
        </row>
        <row r="72">
          <cell r="B72" t="str">
            <v>Electrical Hoist</v>
          </cell>
        </row>
        <row r="73">
          <cell r="B73" t="str">
            <v>Snatch Block + Tackle</v>
          </cell>
        </row>
        <row r="74">
          <cell r="B74" t="str">
            <v>Concrete Pump</v>
          </cell>
        </row>
        <row r="75">
          <cell r="B75" t="str">
            <v>Grout Pump</v>
          </cell>
        </row>
        <row r="76">
          <cell r="B76" t="str">
            <v>Hotbox</v>
          </cell>
        </row>
        <row r="77">
          <cell r="B77" t="str">
            <v>Muck Away Hire</v>
          </cell>
        </row>
        <row r="78">
          <cell r="B78" t="str">
            <v>Hire Wagon + Driver</v>
          </cell>
        </row>
        <row r="79">
          <cell r="B79" t="str">
            <v>Trencher - Road</v>
          </cell>
        </row>
        <row r="80">
          <cell r="B80" t="str">
            <v>Trencher - Farmland</v>
          </cell>
        </row>
      </sheetData>
      <sheetData sheetId="3">
        <row r="5">
          <cell r="A5" t="str">
            <v>Topsoil Gang</v>
          </cell>
        </row>
        <row r="6">
          <cell r="A6" t="str">
            <v>Install Haul Road Gang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A_ss"/>
      <sheetName val="Con Traffic_2018"/>
      <sheetName val="ARs &amp; Baseline Flows"/>
      <sheetName val="Construction Flows"/>
      <sheetName val="Calc access roads_ss"/>
      <sheetName val="APHGV Flows"/>
      <sheetName val="APLGV Flows"/>
      <sheetName val="AP-AR"/>
      <sheetName val="Daily AR Flow Chart"/>
      <sheetName val="Activities"/>
      <sheetName val="summary"/>
      <sheetName val="Constr Prog Ian_SS"/>
      <sheetName val="Const prog Mike"/>
      <sheetName val="CTMP 5day working week"/>
      <sheetName val="CTMP 7day working weekSS"/>
      <sheetName val="CTMP 5day SUPERSEDED"/>
      <sheetName val="CTMP 7day SUPERSEDED"/>
      <sheetName val="Chapt 5"/>
      <sheetName val="DfT_AADT"/>
      <sheetName val="Chapt 5 SUPERSEDED"/>
      <sheetName val="Sheet1"/>
      <sheetName val="WORKDAY PICKLIST"/>
      <sheetName val="AAWT 2016"/>
      <sheetName val="Forecast Baseline 2021"/>
      <sheetName val="Construction 2021"/>
      <sheetName val="Forecast Baseline+Construct21 "/>
      <sheetName val="Trench excavation calcs"/>
      <sheetName val="AADT 2016"/>
      <sheetName val="Forecast Baseline AADT"/>
      <sheetName val="Construction AADT"/>
      <sheetName val="Forecast+Construct_AADT"/>
      <sheetName val="Flow Comparison"/>
      <sheetName val="Severence"/>
      <sheetName val="Driver Stress and Delay"/>
      <sheetName val="Ped Delay and Amenity"/>
      <sheetName val="Cycle Delay and Amenity"/>
      <sheetName val="Fear and Intimidation"/>
      <sheetName val="Supporting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6">
          <cell r="G6">
            <v>43459</v>
          </cell>
        </row>
        <row r="7">
          <cell r="G7">
            <v>43460</v>
          </cell>
        </row>
        <row r="8">
          <cell r="G8">
            <v>43466</v>
          </cell>
        </row>
        <row r="9">
          <cell r="G9">
            <v>43574</v>
          </cell>
        </row>
        <row r="10">
          <cell r="G10">
            <v>43577</v>
          </cell>
        </row>
        <row r="11">
          <cell r="G11">
            <v>43591</v>
          </cell>
        </row>
        <row r="12">
          <cell r="G12">
            <v>43612</v>
          </cell>
        </row>
        <row r="13">
          <cell r="G13">
            <v>43703</v>
          </cell>
        </row>
        <row r="14">
          <cell r="G14">
            <v>43824</v>
          </cell>
        </row>
        <row r="15">
          <cell r="G15">
            <v>43825</v>
          </cell>
        </row>
        <row r="16">
          <cell r="G16">
            <v>43831</v>
          </cell>
        </row>
        <row r="17">
          <cell r="G17">
            <v>43931</v>
          </cell>
        </row>
        <row r="18">
          <cell r="G18">
            <v>43934</v>
          </cell>
        </row>
        <row r="19">
          <cell r="G19">
            <v>43955</v>
          </cell>
        </row>
        <row r="20">
          <cell r="G20">
            <v>43976</v>
          </cell>
        </row>
        <row r="21">
          <cell r="G21">
            <v>44074</v>
          </cell>
        </row>
        <row r="22">
          <cell r="G22">
            <v>44190</v>
          </cell>
        </row>
        <row r="23">
          <cell r="G23">
            <v>44191</v>
          </cell>
        </row>
        <row r="24">
          <cell r="G24">
            <v>44193</v>
          </cell>
        </row>
        <row r="25">
          <cell r="G25">
            <v>44197</v>
          </cell>
        </row>
        <row r="26">
          <cell r="G26">
            <v>44291</v>
          </cell>
        </row>
        <row r="27">
          <cell r="G27">
            <v>44319</v>
          </cell>
        </row>
        <row r="28">
          <cell r="G28">
            <v>44347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fice Map"/>
      <sheetName val="Internal Rate Table "/>
      <sheetName val="Lot 1 Overheads &amp; Profit"/>
      <sheetName val="Lot 1 Staff Rate Table "/>
      <sheetName val="9"/>
      <sheetName val="10"/>
      <sheetName val="11"/>
      <sheetName val="HA B1"/>
      <sheetName val="Key Issues"/>
      <sheetName val="Summary"/>
      <sheetName val="PSF Scoring"/>
      <sheetName val="Proposed Resources"/>
      <sheetName val="Project Examples"/>
      <sheetName val="Comparison Summary"/>
      <sheetName val="A14 Comparison"/>
      <sheetName val="PSF &amp; CDF Rates"/>
      <sheetName val="Overhead Workings"/>
      <sheetName val="Pivot Tables"/>
      <sheetName val="Rates Book - UK Current"/>
      <sheetName val="Rates Book - UK All"/>
      <sheetName val="Rates Book - India All"/>
      <sheetName val="Utilisation Report - UK"/>
      <sheetName val="Utilisation - India"/>
      <sheetName val="Hours Writen Off"/>
      <sheetName val="Location Report"/>
      <sheetName val="India Salary"/>
      <sheetName val="Salary"/>
      <sheetName val="DROP"/>
      <sheetName val="DROP2"/>
      <sheetName val="DROP3"/>
      <sheetName val="Pivot"/>
    </sheetNames>
    <sheetDataSet>
      <sheetData sheetId="0">
        <row r="3">
          <cell r="C3" t="str">
            <v>London</v>
          </cell>
          <cell r="D3" t="str">
            <v>South East</v>
          </cell>
        </row>
        <row r="4">
          <cell r="C4" t="str">
            <v>Birmingham</v>
          </cell>
          <cell r="D4" t="str">
            <v>Midlands</v>
          </cell>
        </row>
        <row r="5">
          <cell r="C5" t="str">
            <v>Cardiff</v>
          </cell>
          <cell r="D5" t="str">
            <v>South West</v>
          </cell>
        </row>
        <row r="6">
          <cell r="C6" t="str">
            <v>Edinburgh</v>
          </cell>
          <cell r="D6" t="str">
            <v>Midlands</v>
          </cell>
        </row>
        <row r="7">
          <cell r="C7" t="str">
            <v>Bristol</v>
          </cell>
          <cell r="D7" t="str">
            <v>South West</v>
          </cell>
        </row>
        <row r="8">
          <cell r="C8" t="str">
            <v>Guildford</v>
          </cell>
          <cell r="D8" t="str">
            <v>South West</v>
          </cell>
        </row>
        <row r="9">
          <cell r="C9" t="str">
            <v>Other Site</v>
          </cell>
          <cell r="D9" t="str">
            <v>Midlands</v>
          </cell>
        </row>
        <row r="10">
          <cell r="C10" t="str">
            <v>Stroud</v>
          </cell>
          <cell r="D10" t="str">
            <v>South West</v>
          </cell>
        </row>
        <row r="11">
          <cell r="C11" t="str">
            <v>Warrington</v>
          </cell>
          <cell r="D11" t="str">
            <v>Midlands</v>
          </cell>
        </row>
        <row r="12">
          <cell r="C12" t="str">
            <v>Secondment</v>
          </cell>
          <cell r="D12" t="str">
            <v>Midlands</v>
          </cell>
        </row>
        <row r="13">
          <cell r="C13" t="str">
            <v>Exeter</v>
          </cell>
          <cell r="D13" t="str">
            <v>South West</v>
          </cell>
        </row>
        <row r="14">
          <cell r="C14" t="str">
            <v>Home</v>
          </cell>
          <cell r="D14" t="str">
            <v>Midlands</v>
          </cell>
        </row>
        <row r="15">
          <cell r="C15" t="str">
            <v>Plymouth</v>
          </cell>
          <cell r="D15" t="str">
            <v>South West</v>
          </cell>
        </row>
        <row r="16">
          <cell r="C16" t="str">
            <v>York</v>
          </cell>
          <cell r="D16" t="str">
            <v>Midlands</v>
          </cell>
        </row>
        <row r="17">
          <cell r="C17" t="str">
            <v>Canary Wharf</v>
          </cell>
          <cell r="D17" t="str">
            <v>South East</v>
          </cell>
        </row>
        <row r="18">
          <cell r="C18" t="str">
            <v>West One</v>
          </cell>
          <cell r="D18" t="str">
            <v>South East</v>
          </cell>
        </row>
        <row r="19">
          <cell r="C19" t="str">
            <v>East Kilbride</v>
          </cell>
          <cell r="D19" t="str">
            <v>Midlands</v>
          </cell>
        </row>
        <row r="20">
          <cell r="C20" t="str">
            <v>Isle of Man</v>
          </cell>
          <cell r="D20" t="str">
            <v>Midlands</v>
          </cell>
        </row>
        <row r="21">
          <cell r="C21" t="str">
            <v>Peterborough</v>
          </cell>
          <cell r="D21" t="str">
            <v>Midlands</v>
          </cell>
        </row>
        <row r="22">
          <cell r="C22" t="str">
            <v>Romania</v>
          </cell>
          <cell r="D22" t="str">
            <v>Midlands</v>
          </cell>
        </row>
        <row r="23">
          <cell r="C23" t="str">
            <v>Dublin</v>
          </cell>
          <cell r="D23" t="str">
            <v>Midlands</v>
          </cell>
        </row>
        <row r="24">
          <cell r="C24" t="str">
            <v>Maple Lodge</v>
          </cell>
          <cell r="D24" t="str">
            <v>Midlands</v>
          </cell>
        </row>
      </sheetData>
      <sheetData sheetId="1">
        <row r="13">
          <cell r="AH13">
            <v>7.4999999999999997E-2</v>
          </cell>
        </row>
        <row r="14">
          <cell r="D14" t="str">
            <v>A00534</v>
          </cell>
          <cell r="E14" t="str">
            <v>Aaron French-Gibbens</v>
          </cell>
          <cell r="F14" t="str">
            <v>London</v>
          </cell>
          <cell r="G14" t="str">
            <v>South East</v>
          </cell>
          <cell r="H14">
            <v>9</v>
          </cell>
          <cell r="I14" t="str">
            <v>S</v>
          </cell>
          <cell r="J14">
            <v>15000</v>
          </cell>
          <cell r="M14">
            <v>15000</v>
          </cell>
          <cell r="P14">
            <v>414.1</v>
          </cell>
          <cell r="R14">
            <v>972.072</v>
          </cell>
          <cell r="S14">
            <v>1012.5</v>
          </cell>
          <cell r="V14">
            <v>262.5</v>
          </cell>
          <cell r="W14">
            <v>0</v>
          </cell>
          <cell r="X14">
            <v>0</v>
          </cell>
          <cell r="Y14">
            <v>2661.172</v>
          </cell>
          <cell r="Z14">
            <v>17661.171999999999</v>
          </cell>
          <cell r="AA14">
            <v>1950</v>
          </cell>
          <cell r="AB14">
            <v>1702.5</v>
          </cell>
          <cell r="AC14">
            <v>10.373669309838473</v>
          </cell>
          <cell r="AD14">
            <v>3.9486921589485728</v>
          </cell>
          <cell r="AE14">
            <v>20.125879536617649</v>
          </cell>
          <cell r="AG14">
            <v>34.448241005404697</v>
          </cell>
          <cell r="AH14">
            <v>2.5836180754053522</v>
          </cell>
          <cell r="AI14">
            <v>37.031859080810051</v>
          </cell>
          <cell r="AJ14">
            <v>296.25487264648041</v>
          </cell>
          <cell r="AK14">
            <v>17661.171999999999</v>
          </cell>
          <cell r="AL14">
            <v>0</v>
          </cell>
          <cell r="AM14">
            <v>37.5</v>
          </cell>
          <cell r="AN14">
            <v>37.5</v>
          </cell>
          <cell r="AO14">
            <v>0</v>
          </cell>
          <cell r="AP14">
            <v>10.633934358974001</v>
          </cell>
          <cell r="AQ14">
            <v>0.26026504913552806</v>
          </cell>
        </row>
        <row r="15">
          <cell r="D15" t="str">
            <v>A82619</v>
          </cell>
          <cell r="E15" t="str">
            <v>Abdi Jama</v>
          </cell>
          <cell r="F15" t="str">
            <v>London</v>
          </cell>
          <cell r="G15" t="str">
            <v>South East</v>
          </cell>
          <cell r="H15">
            <v>6</v>
          </cell>
          <cell r="I15" t="str">
            <v>S</v>
          </cell>
          <cell r="J15">
            <v>36233.75</v>
          </cell>
          <cell r="M15">
            <v>36233.75</v>
          </cell>
          <cell r="P15">
            <v>414.1</v>
          </cell>
          <cell r="R15">
            <v>3902.3294999999998</v>
          </cell>
          <cell r="S15">
            <v>996.42812500000002</v>
          </cell>
          <cell r="V15">
            <v>634.09062500000005</v>
          </cell>
          <cell r="W15">
            <v>0</v>
          </cell>
          <cell r="X15">
            <v>0</v>
          </cell>
          <cell r="Y15">
            <v>5946.9482500000004</v>
          </cell>
          <cell r="Z15">
            <v>42180.698250000001</v>
          </cell>
          <cell r="AA15">
            <v>1950</v>
          </cell>
          <cell r="AB15">
            <v>1702.5</v>
          </cell>
          <cell r="AC15">
            <v>24.775740528634362</v>
          </cell>
          <cell r="AD15">
            <v>3.9486921589485728</v>
          </cell>
          <cell r="AE15">
            <v>20.125879536617649</v>
          </cell>
          <cell r="AG15">
            <v>48.850312224200579</v>
          </cell>
          <cell r="AH15">
            <v>3.6637734168150433</v>
          </cell>
          <cell r="AI15">
            <v>52.514085641015619</v>
          </cell>
          <cell r="AJ15">
            <v>420.11268512812495</v>
          </cell>
          <cell r="AK15">
            <v>42180.698250000001</v>
          </cell>
          <cell r="AL15">
            <v>0</v>
          </cell>
          <cell r="AM15">
            <v>37.5</v>
          </cell>
          <cell r="AN15">
            <v>37.5</v>
          </cell>
          <cell r="AO15">
            <v>0</v>
          </cell>
          <cell r="AP15">
            <v>25.222534358973999</v>
          </cell>
          <cell r="AQ15">
            <v>0.4467938303396366</v>
          </cell>
        </row>
        <row r="16">
          <cell r="D16" t="str">
            <v>A76207</v>
          </cell>
          <cell r="E16" t="str">
            <v>Adam Bryce</v>
          </cell>
          <cell r="F16" t="str">
            <v>Birmingham</v>
          </cell>
          <cell r="G16" t="str">
            <v>Midlands</v>
          </cell>
          <cell r="H16">
            <v>6</v>
          </cell>
          <cell r="I16" t="str">
            <v>A</v>
          </cell>
          <cell r="J16">
            <v>42494.400000000001</v>
          </cell>
          <cell r="M16">
            <v>42494.400000000001</v>
          </cell>
          <cell r="P16">
            <v>0</v>
          </cell>
          <cell r="R16">
            <v>0</v>
          </cell>
          <cell r="S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42494.400000000001</v>
          </cell>
          <cell r="AA16">
            <v>1950</v>
          </cell>
          <cell r="AB16">
            <v>1702.5</v>
          </cell>
          <cell r="AC16">
            <v>24.96</v>
          </cell>
          <cell r="AD16">
            <v>0</v>
          </cell>
          <cell r="AE16">
            <v>0</v>
          </cell>
          <cell r="AG16">
            <v>24.96</v>
          </cell>
          <cell r="AH16">
            <v>1.8719999999999999</v>
          </cell>
          <cell r="AI16">
            <v>26.832000000000001</v>
          </cell>
          <cell r="AJ16">
            <v>214.65600000000001</v>
          </cell>
          <cell r="AK16">
            <v>42494.400000000001</v>
          </cell>
          <cell r="AL16">
            <v>0</v>
          </cell>
          <cell r="AM16">
            <v>37.5</v>
          </cell>
          <cell r="AN16">
            <v>37.5</v>
          </cell>
          <cell r="AO16">
            <v>0</v>
          </cell>
          <cell r="AP16">
            <v>24</v>
          </cell>
          <cell r="AQ16">
            <v>-0.96000000000000085</v>
          </cell>
        </row>
        <row r="17">
          <cell r="D17" t="str">
            <v>A74929</v>
          </cell>
          <cell r="E17" t="str">
            <v>Adam Gardner</v>
          </cell>
          <cell r="F17" t="str">
            <v>York</v>
          </cell>
          <cell r="G17" t="str">
            <v>Midlands</v>
          </cell>
          <cell r="H17">
            <v>10</v>
          </cell>
          <cell r="I17" t="str">
            <v>S</v>
          </cell>
          <cell r="J17">
            <v>23000</v>
          </cell>
          <cell r="M17">
            <v>23000</v>
          </cell>
          <cell r="P17">
            <v>414.1</v>
          </cell>
          <cell r="R17">
            <v>2076.0720000000001</v>
          </cell>
          <cell r="S17">
            <v>1782.5</v>
          </cell>
          <cell r="V17">
            <v>402.5</v>
          </cell>
          <cell r="W17">
            <v>0</v>
          </cell>
          <cell r="X17">
            <v>0</v>
          </cell>
          <cell r="Y17">
            <v>4675.1720000000005</v>
          </cell>
          <cell r="Z17">
            <v>27675.171999999999</v>
          </cell>
          <cell r="AA17">
            <v>1950</v>
          </cell>
          <cell r="AB17">
            <v>1702.5</v>
          </cell>
          <cell r="AC17">
            <v>16.255607635829662</v>
          </cell>
          <cell r="AD17">
            <v>3.7037848954724204</v>
          </cell>
          <cell r="AE17">
            <v>20.125879536617649</v>
          </cell>
          <cell r="AG17">
            <v>40.085272067919732</v>
          </cell>
          <cell r="AH17">
            <v>3.0063954050939796</v>
          </cell>
          <cell r="AI17">
            <v>43.091667473013715</v>
          </cell>
          <cell r="AJ17">
            <v>344.73333978410972</v>
          </cell>
          <cell r="AK17">
            <v>27675.171999999999</v>
          </cell>
          <cell r="AL17">
            <v>0</v>
          </cell>
          <cell r="AM17">
            <v>37.5</v>
          </cell>
          <cell r="AN17">
            <v>37.5</v>
          </cell>
          <cell r="AO17">
            <v>0</v>
          </cell>
          <cell r="AP17">
            <v>16.528293333333</v>
          </cell>
          <cell r="AQ17">
            <v>0.27268569750333782</v>
          </cell>
        </row>
        <row r="18">
          <cell r="D18" t="str">
            <v>A76253</v>
          </cell>
          <cell r="E18" t="str">
            <v>Adam Hodges</v>
          </cell>
          <cell r="F18" t="str">
            <v>London</v>
          </cell>
          <cell r="G18" t="str">
            <v>South East</v>
          </cell>
          <cell r="H18">
            <v>10</v>
          </cell>
          <cell r="I18" t="str">
            <v>A</v>
          </cell>
          <cell r="J18">
            <v>54905.625</v>
          </cell>
          <cell r="M18">
            <v>54905.625</v>
          </cell>
          <cell r="P18">
            <v>0</v>
          </cell>
          <cell r="R18">
            <v>0</v>
          </cell>
          <cell r="S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54905.625</v>
          </cell>
          <cell r="AA18">
            <v>1950</v>
          </cell>
          <cell r="AB18">
            <v>1702.5</v>
          </cell>
          <cell r="AC18">
            <v>32.25</v>
          </cell>
          <cell r="AD18">
            <v>0</v>
          </cell>
          <cell r="AE18">
            <v>0</v>
          </cell>
          <cell r="AG18">
            <v>32.25</v>
          </cell>
          <cell r="AH18">
            <v>2.4187499999999997</v>
          </cell>
          <cell r="AI18">
            <v>34.668750000000003</v>
          </cell>
          <cell r="AJ18">
            <v>277.35000000000002</v>
          </cell>
          <cell r="AK18">
            <v>54905.625</v>
          </cell>
          <cell r="AL18">
            <v>0</v>
          </cell>
          <cell r="AM18">
            <v>37.5</v>
          </cell>
          <cell r="AN18">
            <v>37.5</v>
          </cell>
          <cell r="AO18">
            <v>0</v>
          </cell>
          <cell r="AP18">
            <v>32.25</v>
          </cell>
          <cell r="AQ18">
            <v>0</v>
          </cell>
        </row>
        <row r="19">
          <cell r="D19" t="str">
            <v>A74790</v>
          </cell>
          <cell r="E19" t="str">
            <v>Adam Oliver</v>
          </cell>
          <cell r="F19" t="str">
            <v>York</v>
          </cell>
          <cell r="G19" t="str">
            <v>Midlands</v>
          </cell>
          <cell r="H19">
            <v>9</v>
          </cell>
          <cell r="I19" t="str">
            <v>S</v>
          </cell>
          <cell r="J19">
            <v>26000</v>
          </cell>
          <cell r="M19">
            <v>26000</v>
          </cell>
          <cell r="P19">
            <v>0</v>
          </cell>
          <cell r="R19">
            <v>2490.0720000000001</v>
          </cell>
          <cell r="S19">
            <v>1755</v>
          </cell>
          <cell r="V19">
            <v>455</v>
          </cell>
          <cell r="W19">
            <v>0</v>
          </cell>
          <cell r="X19">
            <v>0</v>
          </cell>
          <cell r="Y19">
            <v>4700.0720000000001</v>
          </cell>
          <cell r="Z19">
            <v>30700.072</v>
          </cell>
          <cell r="AA19">
            <v>1950</v>
          </cell>
          <cell r="AB19">
            <v>1702.5</v>
          </cell>
          <cell r="AC19">
            <v>18.032347723935388</v>
          </cell>
          <cell r="AD19">
            <v>3.7037848954724204</v>
          </cell>
          <cell r="AE19">
            <v>20.125879536617649</v>
          </cell>
          <cell r="AG19">
            <v>41.862012156025457</v>
          </cell>
          <cell r="AH19">
            <v>3.1396509117019091</v>
          </cell>
          <cell r="AI19">
            <v>45.001663067727364</v>
          </cell>
          <cell r="AJ19">
            <v>360.01330454181891</v>
          </cell>
          <cell r="AK19">
            <v>30700.072</v>
          </cell>
          <cell r="AL19">
            <v>0</v>
          </cell>
          <cell r="AM19">
            <v>37.5</v>
          </cell>
          <cell r="AN19">
            <v>37.5</v>
          </cell>
          <cell r="AO19">
            <v>0</v>
          </cell>
          <cell r="AP19">
            <v>18.364139487178999</v>
          </cell>
          <cell r="AQ19">
            <v>0.33179176324361137</v>
          </cell>
        </row>
        <row r="20">
          <cell r="D20" t="str">
            <v>A49866</v>
          </cell>
          <cell r="E20" t="str">
            <v>Adam Smith</v>
          </cell>
          <cell r="F20" t="str">
            <v>London</v>
          </cell>
          <cell r="G20" t="str">
            <v>South East</v>
          </cell>
          <cell r="H20">
            <v>5</v>
          </cell>
          <cell r="I20" t="str">
            <v>S</v>
          </cell>
          <cell r="J20">
            <v>50851.5</v>
          </cell>
          <cell r="M20">
            <v>50851.5</v>
          </cell>
          <cell r="P20">
            <v>0</v>
          </cell>
          <cell r="R20">
            <v>5919.5789999999997</v>
          </cell>
          <cell r="S20">
            <v>3940.99125</v>
          </cell>
          <cell r="V20">
            <v>889.90125</v>
          </cell>
          <cell r="W20">
            <v>0</v>
          </cell>
          <cell r="X20">
            <v>0</v>
          </cell>
          <cell r="Y20">
            <v>10750.471500000001</v>
          </cell>
          <cell r="Z20">
            <v>61601.9715</v>
          </cell>
          <cell r="AA20">
            <v>1950</v>
          </cell>
          <cell r="AB20">
            <v>1702.5</v>
          </cell>
          <cell r="AC20">
            <v>36.183243171806168</v>
          </cell>
          <cell r="AD20">
            <v>3.9486921589485728</v>
          </cell>
          <cell r="AE20">
            <v>20.125879536617649</v>
          </cell>
          <cell r="AG20">
            <v>60.257814867372389</v>
          </cell>
          <cell r="AH20">
            <v>4.519336115052929</v>
          </cell>
          <cell r="AI20">
            <v>64.777150982425312</v>
          </cell>
          <cell r="AJ20">
            <v>518.21720785940249</v>
          </cell>
          <cell r="AK20">
            <v>61601.9715</v>
          </cell>
          <cell r="AL20">
            <v>0</v>
          </cell>
          <cell r="AM20">
            <v>37.5</v>
          </cell>
          <cell r="AN20">
            <v>37.5</v>
          </cell>
          <cell r="AO20">
            <v>0</v>
          </cell>
          <cell r="AP20">
            <v>36.568973846154002</v>
          </cell>
          <cell r="AQ20">
            <v>0.38573067434783326</v>
          </cell>
        </row>
        <row r="21">
          <cell r="D21" t="str">
            <v>A76170</v>
          </cell>
          <cell r="E21" t="str">
            <v>Adam Webster</v>
          </cell>
          <cell r="F21" t="str">
            <v>York</v>
          </cell>
          <cell r="G21" t="str">
            <v>Midlands</v>
          </cell>
          <cell r="H21">
            <v>11</v>
          </cell>
          <cell r="I21" t="str">
            <v>S</v>
          </cell>
          <cell r="J21">
            <v>15000</v>
          </cell>
          <cell r="M21">
            <v>15000</v>
          </cell>
          <cell r="P21">
            <v>0</v>
          </cell>
          <cell r="R21">
            <v>972.072</v>
          </cell>
          <cell r="S21">
            <v>262.5</v>
          </cell>
          <cell r="V21">
            <v>262.5</v>
          </cell>
          <cell r="W21">
            <v>0</v>
          </cell>
          <cell r="X21">
            <v>0</v>
          </cell>
          <cell r="Y21">
            <v>1497.0720000000001</v>
          </cell>
          <cell r="Z21">
            <v>16497.072</v>
          </cell>
          <cell r="AA21">
            <v>1950</v>
          </cell>
          <cell r="AB21">
            <v>1702.5</v>
          </cell>
          <cell r="AC21">
            <v>9.689910132158591</v>
          </cell>
          <cell r="AD21">
            <v>3.7037848954724204</v>
          </cell>
          <cell r="AE21">
            <v>20.125879536617649</v>
          </cell>
          <cell r="AG21">
            <v>33.519574564248657</v>
          </cell>
          <cell r="AH21">
            <v>2.5139680923186494</v>
          </cell>
          <cell r="AI21">
            <v>36.033542656567306</v>
          </cell>
          <cell r="AJ21">
            <v>288.26834125253845</v>
          </cell>
          <cell r="AK21">
            <v>16497.072</v>
          </cell>
          <cell r="AL21">
            <v>0</v>
          </cell>
          <cell r="AM21">
            <v>37.5</v>
          </cell>
          <cell r="AN21">
            <v>37.5</v>
          </cell>
          <cell r="AO21">
            <v>0</v>
          </cell>
          <cell r="AP21">
            <v>10.036960000000001</v>
          </cell>
          <cell r="AQ21">
            <v>0.34704986784140957</v>
          </cell>
        </row>
        <row r="22">
          <cell r="D22" t="str">
            <v>A74805</v>
          </cell>
          <cell r="E22" t="str">
            <v>Adnan Saleem</v>
          </cell>
          <cell r="F22" t="str">
            <v>London</v>
          </cell>
          <cell r="G22" t="str">
            <v>South East</v>
          </cell>
          <cell r="H22">
            <v>5</v>
          </cell>
          <cell r="I22" t="str">
            <v>S</v>
          </cell>
          <cell r="J22">
            <v>66950</v>
          </cell>
          <cell r="M22">
            <v>66950</v>
          </cell>
          <cell r="P22">
            <v>414.1</v>
          </cell>
          <cell r="R22">
            <v>8141.1719999999996</v>
          </cell>
          <cell r="S22">
            <v>1841.125</v>
          </cell>
          <cell r="V22">
            <v>1171.625</v>
          </cell>
          <cell r="W22">
            <v>0</v>
          </cell>
          <cell r="X22">
            <v>0</v>
          </cell>
          <cell r="Y22">
            <v>11568.021999999999</v>
          </cell>
          <cell r="Z22">
            <v>78518.021999999997</v>
          </cell>
          <cell r="AA22">
            <v>1950</v>
          </cell>
          <cell r="AB22">
            <v>1702.5</v>
          </cell>
          <cell r="AC22">
            <v>46.119249339207045</v>
          </cell>
          <cell r="AD22">
            <v>3.9486921589485728</v>
          </cell>
          <cell r="AE22">
            <v>20.125879536617649</v>
          </cell>
          <cell r="AG22">
            <v>70.193821034773265</v>
          </cell>
          <cell r="AH22">
            <v>5.2645365776079949</v>
          </cell>
          <cell r="AI22">
            <v>75.458357612381263</v>
          </cell>
          <cell r="AJ22">
            <v>603.66686089905011</v>
          </cell>
          <cell r="AK22">
            <v>78518.021999999997</v>
          </cell>
          <cell r="AL22">
            <v>0</v>
          </cell>
          <cell r="AM22">
            <v>37.5</v>
          </cell>
          <cell r="AN22">
            <v>37.5</v>
          </cell>
          <cell r="AO22">
            <v>0</v>
          </cell>
          <cell r="AP22">
            <v>46.796806153845999</v>
          </cell>
          <cell r="AQ22">
            <v>0.67755681463895456</v>
          </cell>
        </row>
        <row r="23">
          <cell r="D23" t="str">
            <v>A49705</v>
          </cell>
          <cell r="E23" t="str">
            <v>Adrian Keith</v>
          </cell>
          <cell r="F23" t="str">
            <v>London</v>
          </cell>
          <cell r="G23" t="str">
            <v>South East</v>
          </cell>
          <cell r="H23">
            <v>7</v>
          </cell>
          <cell r="I23" t="str">
            <v>S</v>
          </cell>
          <cell r="J23">
            <v>38500</v>
          </cell>
          <cell r="M23">
            <v>38500</v>
          </cell>
          <cell r="P23">
            <v>0</v>
          </cell>
          <cell r="R23">
            <v>4215.0720000000001</v>
          </cell>
          <cell r="S23">
            <v>1925</v>
          </cell>
          <cell r="V23">
            <v>0</v>
          </cell>
          <cell r="W23">
            <v>0</v>
          </cell>
          <cell r="X23">
            <v>0</v>
          </cell>
          <cell r="Y23">
            <v>6140.0720000000001</v>
          </cell>
          <cell r="Z23">
            <v>44640.072</v>
          </cell>
          <cell r="AA23">
            <v>1950</v>
          </cell>
          <cell r="AB23">
            <v>1702.5</v>
          </cell>
          <cell r="AC23">
            <v>26.220306607929516</v>
          </cell>
          <cell r="AD23">
            <v>3.9486921589485728</v>
          </cell>
          <cell r="AE23">
            <v>20.125879536617649</v>
          </cell>
          <cell r="AG23">
            <v>50.294878303495736</v>
          </cell>
          <cell r="AH23">
            <v>3.7721158727621802</v>
          </cell>
          <cell r="AI23">
            <v>54.066994176257914</v>
          </cell>
          <cell r="AJ23">
            <v>432.53595341006331</v>
          </cell>
          <cell r="AK23">
            <v>44640.072</v>
          </cell>
          <cell r="AL23">
            <v>0</v>
          </cell>
          <cell r="AM23">
            <v>37.5</v>
          </cell>
          <cell r="AN23">
            <v>37.5</v>
          </cell>
          <cell r="AO23">
            <v>0</v>
          </cell>
          <cell r="AP23">
            <v>26.698754871795</v>
          </cell>
          <cell r="AQ23">
            <v>0.47844826386548434</v>
          </cell>
        </row>
        <row r="24">
          <cell r="D24" t="str">
            <v>A74938</v>
          </cell>
          <cell r="E24" t="str">
            <v>Adrian Tucker</v>
          </cell>
          <cell r="F24" t="str">
            <v>Exeter</v>
          </cell>
          <cell r="G24" t="str">
            <v>South West</v>
          </cell>
          <cell r="H24">
            <v>7</v>
          </cell>
          <cell r="I24" t="str">
            <v>S</v>
          </cell>
          <cell r="J24">
            <v>35875</v>
          </cell>
          <cell r="M24">
            <v>35875</v>
          </cell>
          <cell r="P24">
            <v>0</v>
          </cell>
          <cell r="R24">
            <v>3852.8220000000001</v>
          </cell>
          <cell r="S24">
            <v>2780.3125</v>
          </cell>
          <cell r="V24">
            <v>627.8125</v>
          </cell>
          <cell r="W24">
            <v>0</v>
          </cell>
          <cell r="X24">
            <v>0</v>
          </cell>
          <cell r="Y24">
            <v>7260.9470000000001</v>
          </cell>
          <cell r="Z24">
            <v>43135.947</v>
          </cell>
          <cell r="AA24">
            <v>1950</v>
          </cell>
          <cell r="AB24">
            <v>1702.5</v>
          </cell>
          <cell r="AC24">
            <v>25.336826431718062</v>
          </cell>
          <cell r="AD24">
            <v>5.3894406903826191</v>
          </cell>
          <cell r="AE24">
            <v>20.125879536617649</v>
          </cell>
          <cell r="AG24">
            <v>50.852146658718326</v>
          </cell>
          <cell r="AH24">
            <v>3.8139109994038742</v>
          </cell>
          <cell r="AI24">
            <v>54.666057658122199</v>
          </cell>
          <cell r="AJ24">
            <v>437.32846126497759</v>
          </cell>
          <cell r="AK24">
            <v>43135.947</v>
          </cell>
          <cell r="AL24">
            <v>0</v>
          </cell>
          <cell r="AM24">
            <v>37.5</v>
          </cell>
          <cell r="AN24">
            <v>37.5</v>
          </cell>
          <cell r="AO24">
            <v>0</v>
          </cell>
          <cell r="AP24">
            <v>25.678370256409998</v>
          </cell>
          <cell r="AQ24">
            <v>0.34154382469193578</v>
          </cell>
        </row>
        <row r="25">
          <cell r="D25" t="str">
            <v>A76280</v>
          </cell>
          <cell r="E25" t="str">
            <v>Adriana Moreno</v>
          </cell>
          <cell r="F25" t="str">
            <v>Guildford</v>
          </cell>
          <cell r="G25" t="str">
            <v>South West</v>
          </cell>
          <cell r="H25">
            <v>7</v>
          </cell>
          <cell r="I25" t="str">
            <v>S</v>
          </cell>
          <cell r="J25">
            <v>33000</v>
          </cell>
          <cell r="M25">
            <v>33000</v>
          </cell>
          <cell r="P25">
            <v>0</v>
          </cell>
          <cell r="R25">
            <v>3456.0720000000001</v>
          </cell>
          <cell r="S25">
            <v>577.5</v>
          </cell>
          <cell r="V25">
            <v>577.5</v>
          </cell>
          <cell r="W25">
            <v>0</v>
          </cell>
          <cell r="X25">
            <v>0</v>
          </cell>
          <cell r="Y25">
            <v>4611.0720000000001</v>
          </cell>
          <cell r="Z25">
            <v>37611.072</v>
          </cell>
          <cell r="AA25">
            <v>1950</v>
          </cell>
          <cell r="AB25">
            <v>1702.5</v>
          </cell>
          <cell r="AC25">
            <v>22.091672246696035</v>
          </cell>
          <cell r="AD25">
            <v>5.3894406903826191</v>
          </cell>
          <cell r="AE25">
            <v>20.125879536617649</v>
          </cell>
          <cell r="AG25">
            <v>47.606992473696309</v>
          </cell>
          <cell r="AH25">
            <v>3.570524435527223</v>
          </cell>
          <cell r="AI25">
            <v>51.177516909223534</v>
          </cell>
          <cell r="AJ25">
            <v>409.42013527378828</v>
          </cell>
          <cell r="AK25">
            <v>37611.072</v>
          </cell>
          <cell r="AL25">
            <v>0</v>
          </cell>
          <cell r="AM25">
            <v>37.5</v>
          </cell>
          <cell r="AN25">
            <v>37.5</v>
          </cell>
          <cell r="AO25">
            <v>0</v>
          </cell>
          <cell r="AP25">
            <v>22.572344615384999</v>
          </cell>
          <cell r="AQ25">
            <v>0.48067236868896401</v>
          </cell>
        </row>
        <row r="26">
          <cell r="D26" t="str">
            <v>S10390</v>
          </cell>
          <cell r="E26" t="str">
            <v>Aftab Talpur</v>
          </cell>
          <cell r="F26" t="str">
            <v>East Kilbride</v>
          </cell>
          <cell r="G26" t="str">
            <v>Midlands</v>
          </cell>
          <cell r="H26">
            <v>5</v>
          </cell>
          <cell r="I26" t="str">
            <v>A</v>
          </cell>
          <cell r="J26">
            <v>55331.25</v>
          </cell>
          <cell r="M26">
            <v>55331.25</v>
          </cell>
          <cell r="P26">
            <v>0</v>
          </cell>
          <cell r="R26">
            <v>0</v>
          </cell>
          <cell r="S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55331.25</v>
          </cell>
          <cell r="AA26">
            <v>1950</v>
          </cell>
          <cell r="AB26">
            <v>1702.5</v>
          </cell>
          <cell r="AC26">
            <v>32.5</v>
          </cell>
          <cell r="AD26">
            <v>0</v>
          </cell>
          <cell r="AE26">
            <v>0</v>
          </cell>
          <cell r="AG26">
            <v>32.5</v>
          </cell>
          <cell r="AH26">
            <v>2.4375</v>
          </cell>
          <cell r="AI26">
            <v>34.9375</v>
          </cell>
          <cell r="AJ26">
            <v>279.5</v>
          </cell>
          <cell r="AK26">
            <v>55331.25</v>
          </cell>
          <cell r="AL26">
            <v>0</v>
          </cell>
          <cell r="AM26">
            <v>37.5</v>
          </cell>
          <cell r="AN26">
            <v>37.5</v>
          </cell>
          <cell r="AO26">
            <v>0</v>
          </cell>
          <cell r="AP26">
            <v>32.5</v>
          </cell>
          <cell r="AQ26">
            <v>0</v>
          </cell>
        </row>
        <row r="27">
          <cell r="D27" t="str">
            <v>A81450</v>
          </cell>
          <cell r="E27" t="str">
            <v>Ahmed Ashour</v>
          </cell>
          <cell r="F27" t="str">
            <v>West One</v>
          </cell>
          <cell r="G27" t="str">
            <v>South East</v>
          </cell>
          <cell r="H27">
            <v>8</v>
          </cell>
          <cell r="I27" t="str">
            <v>S</v>
          </cell>
          <cell r="J27">
            <v>29290</v>
          </cell>
          <cell r="M27">
            <v>29290</v>
          </cell>
          <cell r="P27">
            <v>414.1</v>
          </cell>
          <cell r="R27">
            <v>2944.0920000000001</v>
          </cell>
          <cell r="S27">
            <v>805.47500000000002</v>
          </cell>
          <cell r="V27">
            <v>512.57500000000005</v>
          </cell>
          <cell r="W27">
            <v>0</v>
          </cell>
          <cell r="X27">
            <v>0</v>
          </cell>
          <cell r="Y27">
            <v>4676.2420000000002</v>
          </cell>
          <cell r="Z27">
            <v>33966.241999999998</v>
          </cell>
          <cell r="AA27">
            <v>1950</v>
          </cell>
          <cell r="AB27">
            <v>1702.5</v>
          </cell>
          <cell r="AC27">
            <v>19.95080293685756</v>
          </cell>
          <cell r="AD27">
            <v>3.9486921589485728</v>
          </cell>
          <cell r="AE27">
            <v>20.125879536617649</v>
          </cell>
          <cell r="AG27">
            <v>44.025374632423777</v>
          </cell>
          <cell r="AH27">
            <v>3.3019030974317833</v>
          </cell>
          <cell r="AI27">
            <v>47.32727772985556</v>
          </cell>
          <cell r="AJ27">
            <v>378.61822183884448</v>
          </cell>
          <cell r="AK27">
            <v>33966.241999999998</v>
          </cell>
          <cell r="AL27">
            <v>0</v>
          </cell>
          <cell r="AM27">
            <v>37.5</v>
          </cell>
          <cell r="AN27">
            <v>37.5</v>
          </cell>
          <cell r="AO27">
            <v>0</v>
          </cell>
          <cell r="AP27">
            <v>20.351226666666999</v>
          </cell>
          <cell r="AQ27">
            <v>0.40042372980943952</v>
          </cell>
        </row>
        <row r="28">
          <cell r="D28" t="str">
            <v>A00304</v>
          </cell>
          <cell r="E28" t="str">
            <v>Aimee Hart</v>
          </cell>
          <cell r="F28" t="str">
            <v>Exeter</v>
          </cell>
          <cell r="G28" t="str">
            <v>South West</v>
          </cell>
          <cell r="H28">
            <v>8</v>
          </cell>
          <cell r="I28" t="str">
            <v>S</v>
          </cell>
          <cell r="J28">
            <v>27615</v>
          </cell>
          <cell r="M28">
            <v>27615</v>
          </cell>
          <cell r="P28">
            <v>414.1</v>
          </cell>
          <cell r="R28">
            <v>2732.4</v>
          </cell>
          <cell r="S28">
            <v>1864.0125</v>
          </cell>
          <cell r="V28">
            <v>483.26249999999999</v>
          </cell>
          <cell r="W28">
            <v>0</v>
          </cell>
          <cell r="X28">
            <v>141</v>
          </cell>
          <cell r="Y28">
            <v>5634.7749999999996</v>
          </cell>
          <cell r="Z28">
            <v>33249.775000000001</v>
          </cell>
          <cell r="AA28">
            <v>1950</v>
          </cell>
          <cell r="AB28">
            <v>1702.5</v>
          </cell>
          <cell r="AC28">
            <v>19.529970631424376</v>
          </cell>
          <cell r="AD28">
            <v>5.3894406903826191</v>
          </cell>
          <cell r="AE28">
            <v>20.125879536617649</v>
          </cell>
          <cell r="AG28">
            <v>45.04529085842465</v>
          </cell>
          <cell r="AH28">
            <v>3.3783968143818486</v>
          </cell>
          <cell r="AI28">
            <v>48.423687672806501</v>
          </cell>
          <cell r="AJ28">
            <v>387.38950138245201</v>
          </cell>
          <cell r="AK28">
            <v>33249.775000000001</v>
          </cell>
          <cell r="AL28">
            <v>0</v>
          </cell>
          <cell r="AM28">
            <v>37.5</v>
          </cell>
          <cell r="AN28">
            <v>37.5</v>
          </cell>
          <cell r="AO28">
            <v>0</v>
          </cell>
          <cell r="AP28">
            <v>19.824897435897</v>
          </cell>
          <cell r="AQ28">
            <v>0.29492680447262387</v>
          </cell>
        </row>
        <row r="29">
          <cell r="D29" t="str">
            <v>A92746</v>
          </cell>
          <cell r="E29" t="str">
            <v>Alan Cope</v>
          </cell>
          <cell r="F29" t="str">
            <v>Birmingham</v>
          </cell>
          <cell r="G29" t="str">
            <v>Midlands</v>
          </cell>
          <cell r="H29">
            <v>5</v>
          </cell>
          <cell r="I29" t="str">
            <v>S</v>
          </cell>
          <cell r="J29">
            <v>42510</v>
          </cell>
          <cell r="M29">
            <v>42510</v>
          </cell>
          <cell r="P29">
            <v>414.1</v>
          </cell>
          <cell r="R29">
            <v>4768.4520000000002</v>
          </cell>
          <cell r="S29">
            <v>3294.5249999999996</v>
          </cell>
          <cell r="V29">
            <v>743.92499999999995</v>
          </cell>
          <cell r="W29">
            <v>0</v>
          </cell>
          <cell r="X29">
            <v>0</v>
          </cell>
          <cell r="Y29">
            <v>9221.0020000000004</v>
          </cell>
          <cell r="Z29">
            <v>51731.002</v>
          </cell>
          <cell r="AA29">
            <v>1950</v>
          </cell>
          <cell r="AB29">
            <v>1702.5</v>
          </cell>
          <cell r="AC29">
            <v>30.385316886930983</v>
          </cell>
          <cell r="AD29">
            <v>3.7037848954724204</v>
          </cell>
          <cell r="AE29">
            <v>20.125879536617649</v>
          </cell>
          <cell r="AG29">
            <v>54.214981319021049</v>
          </cell>
          <cell r="AH29">
            <v>4.0661235989265787</v>
          </cell>
          <cell r="AI29">
            <v>58.28110491794763</v>
          </cell>
          <cell r="AJ29">
            <v>466.24883934358104</v>
          </cell>
          <cell r="AK29">
            <v>51731.002</v>
          </cell>
          <cell r="AL29">
            <v>0</v>
          </cell>
          <cell r="AM29">
            <v>37.5</v>
          </cell>
          <cell r="AN29">
            <v>37.5</v>
          </cell>
          <cell r="AO29">
            <v>0</v>
          </cell>
          <cell r="AP29">
            <v>30.741206153846001</v>
          </cell>
          <cell r="AQ29">
            <v>0.35588926691501754</v>
          </cell>
        </row>
        <row r="30">
          <cell r="D30" t="str">
            <v>A76396</v>
          </cell>
          <cell r="E30" t="str">
            <v>Alan Kitching</v>
          </cell>
          <cell r="F30" t="str">
            <v>York</v>
          </cell>
          <cell r="G30" t="str">
            <v>Midlands</v>
          </cell>
          <cell r="H30">
            <v>6</v>
          </cell>
          <cell r="I30" t="str">
            <v>S</v>
          </cell>
          <cell r="J30">
            <v>33345</v>
          </cell>
          <cell r="M30">
            <v>33345</v>
          </cell>
          <cell r="P30">
            <v>0</v>
          </cell>
          <cell r="R30">
            <v>0</v>
          </cell>
          <cell r="S30">
            <v>583.53750000000002</v>
          </cell>
          <cell r="V30">
            <v>0</v>
          </cell>
          <cell r="W30">
            <v>0</v>
          </cell>
          <cell r="X30">
            <v>0</v>
          </cell>
          <cell r="Y30">
            <v>583.53750000000002</v>
          </cell>
          <cell r="Z30">
            <v>33928.537499999999</v>
          </cell>
          <cell r="AA30">
            <v>1170</v>
          </cell>
          <cell r="AB30">
            <v>1021.5</v>
          </cell>
          <cell r="AC30">
            <v>33.214427312775328</v>
          </cell>
          <cell r="AD30">
            <v>3.7037848954724204</v>
          </cell>
          <cell r="AE30">
            <v>20.125879536617649</v>
          </cell>
          <cell r="AG30">
            <v>57.044091744865398</v>
          </cell>
          <cell r="AH30">
            <v>4.2783068808649043</v>
          </cell>
          <cell r="AI30">
            <v>61.322398625730301</v>
          </cell>
          <cell r="AJ30">
            <v>490.57918900584241</v>
          </cell>
          <cell r="AK30">
            <v>33928.537500000006</v>
          </cell>
          <cell r="AL30">
            <v>0</v>
          </cell>
          <cell r="AM30">
            <v>22.5</v>
          </cell>
          <cell r="AN30">
            <v>22.5</v>
          </cell>
          <cell r="AO30">
            <v>0</v>
          </cell>
          <cell r="AP30">
            <v>34.527660256410002</v>
          </cell>
          <cell r="AQ30">
            <v>1.3132329436346737</v>
          </cell>
        </row>
        <row r="31">
          <cell r="D31" t="str">
            <v>S10288</v>
          </cell>
          <cell r="E31" t="str">
            <v>Alan Major</v>
          </cell>
          <cell r="F31" t="str">
            <v>London</v>
          </cell>
          <cell r="G31" t="str">
            <v>South East</v>
          </cell>
          <cell r="H31">
            <v>6</v>
          </cell>
          <cell r="I31" t="str">
            <v>A</v>
          </cell>
          <cell r="J31">
            <v>17.024999999999999</v>
          </cell>
          <cell r="M31">
            <v>17.024999999999999</v>
          </cell>
          <cell r="P31">
            <v>0</v>
          </cell>
          <cell r="R31">
            <v>0</v>
          </cell>
          <cell r="S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17.024999999999999</v>
          </cell>
          <cell r="AA31">
            <v>1950</v>
          </cell>
          <cell r="AB31">
            <v>1702.5</v>
          </cell>
          <cell r="AC31">
            <v>9.9999999999999985E-3</v>
          </cell>
          <cell r="AD31">
            <v>0</v>
          </cell>
          <cell r="AE31">
            <v>0</v>
          </cell>
          <cell r="AG31">
            <v>9.9999999999999985E-3</v>
          </cell>
          <cell r="AH31">
            <v>7.4999999999999991E-4</v>
          </cell>
          <cell r="AI31">
            <v>1.0749999999999999E-2</v>
          </cell>
          <cell r="AJ31">
            <v>8.5999999999999993E-2</v>
          </cell>
          <cell r="AK31">
            <v>17.024999999999999</v>
          </cell>
          <cell r="AL31">
            <v>0</v>
          </cell>
          <cell r="AM31">
            <v>37.5</v>
          </cell>
          <cell r="AN31">
            <v>37.5</v>
          </cell>
          <cell r="AO31">
            <v>0</v>
          </cell>
          <cell r="AP31">
            <v>0.01</v>
          </cell>
          <cell r="AQ31">
            <v>0</v>
          </cell>
        </row>
        <row r="32">
          <cell r="D32" t="str">
            <v>A93939</v>
          </cell>
          <cell r="E32" t="str">
            <v>Alan Micklam</v>
          </cell>
          <cell r="F32" t="str">
            <v>Guildford</v>
          </cell>
          <cell r="G32" t="str">
            <v>South West</v>
          </cell>
          <cell r="H32">
            <v>3</v>
          </cell>
          <cell r="I32" t="str">
            <v>A</v>
          </cell>
          <cell r="J32">
            <v>55331.25</v>
          </cell>
          <cell r="M32">
            <v>55331.25</v>
          </cell>
          <cell r="P32">
            <v>0</v>
          </cell>
          <cell r="R32">
            <v>6612.6840000000002</v>
          </cell>
          <cell r="S32">
            <v>0</v>
          </cell>
          <cell r="V32">
            <v>0</v>
          </cell>
          <cell r="W32">
            <v>0</v>
          </cell>
          <cell r="X32">
            <v>0</v>
          </cell>
          <cell r="Y32">
            <v>6612.6840000000002</v>
          </cell>
          <cell r="Z32">
            <v>61943.934000000001</v>
          </cell>
          <cell r="AA32">
            <v>1950</v>
          </cell>
          <cell r="AB32">
            <v>1702.5</v>
          </cell>
          <cell r="AC32">
            <v>36.38410220264317</v>
          </cell>
          <cell r="AD32">
            <v>0</v>
          </cell>
          <cell r="AE32">
            <v>0</v>
          </cell>
          <cell r="AG32">
            <v>36.38410220264317</v>
          </cell>
          <cell r="AH32">
            <v>2.7288076651982376</v>
          </cell>
          <cell r="AI32">
            <v>39.11290986784141</v>
          </cell>
          <cell r="AJ32">
            <v>312.90327894273128</v>
          </cell>
          <cell r="AK32">
            <v>6645.1840000000002</v>
          </cell>
          <cell r="AL32">
            <v>55298.75</v>
          </cell>
          <cell r="AM32">
            <v>0</v>
          </cell>
          <cell r="AN32">
            <v>37.5</v>
          </cell>
          <cell r="AO32">
            <v>-37.5</v>
          </cell>
          <cell r="AP32">
            <v>32.5</v>
          </cell>
          <cell r="AQ32">
            <v>-3.8841022026431702</v>
          </cell>
        </row>
        <row r="33">
          <cell r="D33" t="str">
            <v>A76192</v>
          </cell>
          <cell r="E33" t="str">
            <v>Alan Whiston</v>
          </cell>
          <cell r="F33" t="str">
            <v>Cardiff</v>
          </cell>
          <cell r="G33" t="str">
            <v>South West</v>
          </cell>
          <cell r="H33">
            <v>4</v>
          </cell>
          <cell r="I33" t="str">
            <v>S</v>
          </cell>
          <cell r="J33">
            <v>57400</v>
          </cell>
          <cell r="M33">
            <v>57400</v>
          </cell>
          <cell r="P33">
            <v>414.1</v>
          </cell>
          <cell r="R33">
            <v>7501.9560000000001</v>
          </cell>
          <cell r="S33">
            <v>2726.5</v>
          </cell>
          <cell r="V33">
            <v>1004.5</v>
          </cell>
          <cell r="W33">
            <v>4918</v>
          </cell>
          <cell r="X33">
            <v>0</v>
          </cell>
          <cell r="Y33">
            <v>16565.056</v>
          </cell>
          <cell r="Z33">
            <v>73965.055999999997</v>
          </cell>
          <cell r="AA33">
            <v>1950</v>
          </cell>
          <cell r="AB33">
            <v>1702.5</v>
          </cell>
          <cell r="AC33">
            <v>43.444966813509545</v>
          </cell>
          <cell r="AD33">
            <v>5.3894406903826191</v>
          </cell>
          <cell r="AE33">
            <v>20.125879536617649</v>
          </cell>
          <cell r="AG33">
            <v>68.960287040509812</v>
          </cell>
          <cell r="AH33">
            <v>5.1720215280382353</v>
          </cell>
          <cell r="AI33">
            <v>74.132308568548041</v>
          </cell>
          <cell r="AJ33">
            <v>593.05846854838433</v>
          </cell>
          <cell r="AK33">
            <v>73965.055999999997</v>
          </cell>
          <cell r="AL33">
            <v>0</v>
          </cell>
          <cell r="AM33">
            <v>37.5</v>
          </cell>
          <cell r="AN33">
            <v>37.5</v>
          </cell>
          <cell r="AO33">
            <v>0</v>
          </cell>
          <cell r="AP33">
            <v>43.555926153846002</v>
          </cell>
          <cell r="AQ33">
            <v>0.11095934033645705</v>
          </cell>
        </row>
        <row r="34">
          <cell r="D34" t="str">
            <v>A74915</v>
          </cell>
          <cell r="E34" t="str">
            <v>Alasdair Handley</v>
          </cell>
          <cell r="F34" t="str">
            <v>Cardiff</v>
          </cell>
          <cell r="G34" t="str">
            <v>South West</v>
          </cell>
          <cell r="H34">
            <v>9</v>
          </cell>
          <cell r="I34" t="str">
            <v>S</v>
          </cell>
          <cell r="J34">
            <v>22660</v>
          </cell>
          <cell r="M34">
            <v>22660</v>
          </cell>
          <cell r="P34">
            <v>0</v>
          </cell>
          <cell r="R34">
            <v>2029.152</v>
          </cell>
          <cell r="S34">
            <v>396.55</v>
          </cell>
          <cell r="V34">
            <v>396.55</v>
          </cell>
          <cell r="W34">
            <v>0</v>
          </cell>
          <cell r="X34">
            <v>0</v>
          </cell>
          <cell r="Y34">
            <v>2822.2520000000004</v>
          </cell>
          <cell r="Z34">
            <v>25482.252</v>
          </cell>
          <cell r="AA34">
            <v>1950</v>
          </cell>
          <cell r="AB34">
            <v>1702.5</v>
          </cell>
          <cell r="AC34">
            <v>14.967548898678414</v>
          </cell>
          <cell r="AD34">
            <v>5.3894406903826191</v>
          </cell>
          <cell r="AE34">
            <v>20.125879536617649</v>
          </cell>
          <cell r="AG34">
            <v>40.482869125678683</v>
          </cell>
          <cell r="AH34">
            <v>3.0362151844259011</v>
          </cell>
          <cell r="AI34">
            <v>43.519084310104581</v>
          </cell>
          <cell r="AJ34">
            <v>348.15267448083665</v>
          </cell>
          <cell r="AK34">
            <v>25482.252</v>
          </cell>
          <cell r="AL34">
            <v>0</v>
          </cell>
          <cell r="AM34">
            <v>37.5</v>
          </cell>
          <cell r="AN34">
            <v>37.5</v>
          </cell>
          <cell r="AO34">
            <v>0</v>
          </cell>
          <cell r="AP34">
            <v>15.371462564103</v>
          </cell>
          <cell r="AQ34">
            <v>0.40391366542458584</v>
          </cell>
        </row>
        <row r="35">
          <cell r="D35" t="str">
            <v>A99562</v>
          </cell>
          <cell r="E35" t="str">
            <v>Alastair Steven</v>
          </cell>
          <cell r="F35" t="str">
            <v>Plymouth</v>
          </cell>
          <cell r="G35" t="str">
            <v>South West</v>
          </cell>
          <cell r="H35">
            <v>5</v>
          </cell>
          <cell r="I35" t="str">
            <v>S</v>
          </cell>
          <cell r="J35">
            <v>45017.18</v>
          </cell>
          <cell r="M35">
            <v>45017.18</v>
          </cell>
          <cell r="P35">
            <v>414.1</v>
          </cell>
          <cell r="R35">
            <v>5804.7188399999995</v>
          </cell>
          <cell r="S35">
            <v>3488.8314500000001</v>
          </cell>
          <cell r="V35">
            <v>787.80065000000002</v>
          </cell>
          <cell r="W35">
            <v>5002</v>
          </cell>
          <cell r="X35">
            <v>0</v>
          </cell>
          <cell r="Y35">
            <v>15497.450939999999</v>
          </cell>
          <cell r="Z35">
            <v>60514.630940000003</v>
          </cell>
          <cell r="AA35">
            <v>1950</v>
          </cell>
          <cell r="AB35">
            <v>1702.5</v>
          </cell>
          <cell r="AC35">
            <v>35.544570302496332</v>
          </cell>
          <cell r="AD35">
            <v>5.3894406903826191</v>
          </cell>
          <cell r="AE35">
            <v>20.125879536617649</v>
          </cell>
          <cell r="AG35">
            <v>61.059890529496599</v>
          </cell>
          <cell r="AH35">
            <v>4.5794917897122449</v>
          </cell>
          <cell r="AI35">
            <v>65.639382319208849</v>
          </cell>
          <cell r="AJ35">
            <v>525.11505855367079</v>
          </cell>
          <cell r="AK35">
            <v>60514.630940000003</v>
          </cell>
          <cell r="AL35">
            <v>0</v>
          </cell>
          <cell r="AM35">
            <v>37.5</v>
          </cell>
          <cell r="AN35">
            <v>37.5</v>
          </cell>
          <cell r="AO35">
            <v>0</v>
          </cell>
          <cell r="AP35">
            <v>35.483491917949003</v>
          </cell>
          <cell r="AQ35">
            <v>-6.1078384547329279E-2</v>
          </cell>
        </row>
        <row r="36">
          <cell r="D36" t="str">
            <v>W69310</v>
          </cell>
          <cell r="E36" t="str">
            <v>Alastair Watterson</v>
          </cell>
          <cell r="F36" t="str">
            <v>Cardiff</v>
          </cell>
          <cell r="G36" t="str">
            <v>South West</v>
          </cell>
          <cell r="H36">
            <v>4</v>
          </cell>
          <cell r="I36" t="str">
            <v>S</v>
          </cell>
          <cell r="J36">
            <v>46381.25</v>
          </cell>
          <cell r="M36">
            <v>46381.25</v>
          </cell>
          <cell r="P36">
            <v>0</v>
          </cell>
          <cell r="R36">
            <v>5621.4645</v>
          </cell>
          <cell r="S36">
            <v>4058.359375</v>
          </cell>
          <cell r="V36">
            <v>811.671875</v>
          </cell>
          <cell r="W36">
            <v>2310</v>
          </cell>
          <cell r="X36">
            <v>0</v>
          </cell>
          <cell r="Y36">
            <v>12801.49575</v>
          </cell>
          <cell r="Z36">
            <v>59182.745750000002</v>
          </cell>
          <cell r="AA36">
            <v>1950</v>
          </cell>
          <cell r="AB36">
            <v>1702.5</v>
          </cell>
          <cell r="AC36">
            <v>34.762258883994129</v>
          </cell>
          <cell r="AD36">
            <v>5.3894406903826191</v>
          </cell>
          <cell r="AE36">
            <v>20.125879536617649</v>
          </cell>
          <cell r="AG36">
            <v>60.277579110994395</v>
          </cell>
          <cell r="AH36">
            <v>4.5208184333245791</v>
          </cell>
          <cell r="AI36">
            <v>64.798397544318973</v>
          </cell>
          <cell r="AJ36">
            <v>518.38718035455179</v>
          </cell>
          <cell r="AK36">
            <v>59182.745750000002</v>
          </cell>
          <cell r="AL36">
            <v>0</v>
          </cell>
          <cell r="AM36">
            <v>37.5</v>
          </cell>
          <cell r="AN36">
            <v>37.5</v>
          </cell>
          <cell r="AO36">
            <v>0</v>
          </cell>
          <cell r="AP36">
            <v>34.929885641025997</v>
          </cell>
          <cell r="AQ36">
            <v>0.16762675703186858</v>
          </cell>
        </row>
        <row r="37">
          <cell r="D37" t="str">
            <v>A50224</v>
          </cell>
          <cell r="E37" t="str">
            <v>Alastair Weir</v>
          </cell>
          <cell r="F37" t="str">
            <v>Edinburgh</v>
          </cell>
          <cell r="G37" t="str">
            <v>Midlands</v>
          </cell>
          <cell r="H37">
            <v>9</v>
          </cell>
          <cell r="I37" t="str">
            <v>S</v>
          </cell>
          <cell r="J37">
            <v>21500</v>
          </cell>
          <cell r="M37">
            <v>21500</v>
          </cell>
          <cell r="P37">
            <v>0</v>
          </cell>
          <cell r="R37">
            <v>1869.0719999999999</v>
          </cell>
          <cell r="S37">
            <v>591.25</v>
          </cell>
          <cell r="V37">
            <v>376.25</v>
          </cell>
          <cell r="W37">
            <v>0</v>
          </cell>
          <cell r="X37">
            <v>0</v>
          </cell>
          <cell r="Y37">
            <v>2836.5720000000001</v>
          </cell>
          <cell r="Z37">
            <v>24336.572</v>
          </cell>
          <cell r="AA37">
            <v>1950</v>
          </cell>
          <cell r="AB37">
            <v>1702.5</v>
          </cell>
          <cell r="AC37">
            <v>14.294609104258443</v>
          </cell>
          <cell r="AD37">
            <v>3.7037848954724204</v>
          </cell>
          <cell r="AE37">
            <v>20.125879536617649</v>
          </cell>
          <cell r="AG37">
            <v>38.124273536348511</v>
          </cell>
          <cell r="AH37">
            <v>2.8593205152261381</v>
          </cell>
          <cell r="AI37">
            <v>40.983594051574649</v>
          </cell>
          <cell r="AJ37">
            <v>327.86875241259719</v>
          </cell>
          <cell r="AK37">
            <v>24336.572</v>
          </cell>
          <cell r="AL37">
            <v>0</v>
          </cell>
          <cell r="AM37">
            <v>37.5</v>
          </cell>
          <cell r="AN37">
            <v>37.5</v>
          </cell>
          <cell r="AO37">
            <v>0</v>
          </cell>
          <cell r="AP37">
            <v>14.673883076923</v>
          </cell>
          <cell r="AQ37">
            <v>0.37927397266455642</v>
          </cell>
        </row>
        <row r="38">
          <cell r="D38" t="str">
            <v>A76537</v>
          </cell>
          <cell r="E38" t="str">
            <v>Albert Dube</v>
          </cell>
          <cell r="F38" t="str">
            <v>Other Site</v>
          </cell>
          <cell r="G38" t="str">
            <v>Midlands</v>
          </cell>
          <cell r="H38">
            <v>7</v>
          </cell>
          <cell r="I38" t="str">
            <v>A</v>
          </cell>
          <cell r="J38">
            <v>64184.250000000007</v>
          </cell>
          <cell r="M38">
            <v>64184.250000000007</v>
          </cell>
          <cell r="P38">
            <v>0</v>
          </cell>
          <cell r="R38">
            <v>0</v>
          </cell>
          <cell r="S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64184.250000000007</v>
          </cell>
          <cell r="AA38">
            <v>1950</v>
          </cell>
          <cell r="AB38">
            <v>1702.5</v>
          </cell>
          <cell r="AC38">
            <v>37.700000000000003</v>
          </cell>
          <cell r="AD38">
            <v>0</v>
          </cell>
          <cell r="AE38">
            <v>0</v>
          </cell>
          <cell r="AG38">
            <v>37.700000000000003</v>
          </cell>
          <cell r="AH38">
            <v>2.8275000000000001</v>
          </cell>
          <cell r="AI38">
            <v>40.527500000000003</v>
          </cell>
          <cell r="AJ38">
            <v>324.22000000000003</v>
          </cell>
          <cell r="AK38">
            <v>64184.250000000007</v>
          </cell>
          <cell r="AL38">
            <v>0</v>
          </cell>
          <cell r="AM38">
            <v>40</v>
          </cell>
          <cell r="AN38">
            <v>37.5</v>
          </cell>
          <cell r="AO38">
            <v>2.5</v>
          </cell>
          <cell r="AP38">
            <v>37.700000000000003</v>
          </cell>
          <cell r="AQ38">
            <v>0</v>
          </cell>
        </row>
        <row r="39">
          <cell r="D39" t="str">
            <v>A76346</v>
          </cell>
          <cell r="E39" t="str">
            <v>Albert Morris</v>
          </cell>
          <cell r="F39" t="str">
            <v>London</v>
          </cell>
          <cell r="G39" t="str">
            <v>South East</v>
          </cell>
          <cell r="H39">
            <v>7</v>
          </cell>
          <cell r="I39" t="str">
            <v>A</v>
          </cell>
          <cell r="J39">
            <v>85073.925000000003</v>
          </cell>
          <cell r="M39">
            <v>85073.925000000003</v>
          </cell>
          <cell r="P39">
            <v>0</v>
          </cell>
          <cell r="R39">
            <v>0</v>
          </cell>
          <cell r="S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85073.925000000003</v>
          </cell>
          <cell r="AA39">
            <v>1950</v>
          </cell>
          <cell r="AB39">
            <v>1702.5</v>
          </cell>
          <cell r="AC39">
            <v>49.97</v>
          </cell>
          <cell r="AD39">
            <v>0</v>
          </cell>
          <cell r="AE39">
            <v>0</v>
          </cell>
          <cell r="AG39">
            <v>49.97</v>
          </cell>
          <cell r="AH39">
            <v>3.7477499999999999</v>
          </cell>
          <cell r="AI39">
            <v>53.717749999999995</v>
          </cell>
          <cell r="AJ39">
            <v>429.74199999999996</v>
          </cell>
          <cell r="AK39">
            <v>85073.925000000003</v>
          </cell>
          <cell r="AL39">
            <v>0</v>
          </cell>
          <cell r="AM39">
            <v>37.5</v>
          </cell>
          <cell r="AN39">
            <v>37.5</v>
          </cell>
          <cell r="AO39">
            <v>0</v>
          </cell>
          <cell r="AP39">
            <v>49.97</v>
          </cell>
          <cell r="AQ39">
            <v>0</v>
          </cell>
        </row>
        <row r="40">
          <cell r="D40" t="str">
            <v>A49865</v>
          </cell>
          <cell r="E40" t="str">
            <v>Alex Pearson</v>
          </cell>
          <cell r="F40" t="str">
            <v>Cardiff</v>
          </cell>
          <cell r="G40" t="str">
            <v>South West</v>
          </cell>
          <cell r="H40">
            <v>8</v>
          </cell>
          <cell r="I40" t="str">
            <v>S</v>
          </cell>
          <cell r="J40">
            <v>28560</v>
          </cell>
          <cell r="M40">
            <v>28560</v>
          </cell>
          <cell r="P40">
            <v>414.1</v>
          </cell>
          <cell r="R40">
            <v>2843.3519999999999</v>
          </cell>
          <cell r="S40">
            <v>1071</v>
          </cell>
          <cell r="V40">
            <v>499.8</v>
          </cell>
          <cell r="W40">
            <v>0</v>
          </cell>
          <cell r="X40">
            <v>0</v>
          </cell>
          <cell r="Y40">
            <v>4828.2519999999995</v>
          </cell>
          <cell r="Z40">
            <v>33388.252</v>
          </cell>
          <cell r="AA40">
            <v>1950</v>
          </cell>
          <cell r="AB40">
            <v>1702.5</v>
          </cell>
          <cell r="AC40">
            <v>19.611308076358299</v>
          </cell>
          <cell r="AD40">
            <v>5.3894406903826191</v>
          </cell>
          <cell r="AE40">
            <v>20.125879536617649</v>
          </cell>
          <cell r="AG40">
            <v>45.126628303358572</v>
          </cell>
          <cell r="AH40">
            <v>3.3844971227518927</v>
          </cell>
          <cell r="AI40">
            <v>48.511125426110468</v>
          </cell>
          <cell r="AJ40">
            <v>388.08900340888374</v>
          </cell>
          <cell r="AK40">
            <v>33388.252</v>
          </cell>
          <cell r="AL40">
            <v>0</v>
          </cell>
          <cell r="AM40">
            <v>37.5</v>
          </cell>
          <cell r="AN40">
            <v>37.5</v>
          </cell>
          <cell r="AO40">
            <v>0</v>
          </cell>
          <cell r="AP40">
            <v>19.985565128205</v>
          </cell>
          <cell r="AQ40">
            <v>0.37425705184670122</v>
          </cell>
        </row>
        <row r="41">
          <cell r="D41" t="str">
            <v>A76160</v>
          </cell>
          <cell r="E41" t="str">
            <v>Alex Woo</v>
          </cell>
          <cell r="F41" t="str">
            <v>London</v>
          </cell>
          <cell r="G41" t="str">
            <v>South East</v>
          </cell>
          <cell r="H41">
            <v>5</v>
          </cell>
          <cell r="I41" t="str">
            <v>S</v>
          </cell>
          <cell r="J41">
            <v>52000</v>
          </cell>
          <cell r="M41">
            <v>52000</v>
          </cell>
          <cell r="P41">
            <v>414.1</v>
          </cell>
          <cell r="R41">
            <v>6078.0720000000001</v>
          </cell>
          <cell r="S41">
            <v>4030</v>
          </cell>
          <cell r="V41">
            <v>910</v>
          </cell>
          <cell r="W41">
            <v>0</v>
          </cell>
          <cell r="X41">
            <v>0</v>
          </cell>
          <cell r="Y41">
            <v>11432.172</v>
          </cell>
          <cell r="Z41">
            <v>63432.171999999999</v>
          </cell>
          <cell r="AA41">
            <v>1950</v>
          </cell>
          <cell r="AB41">
            <v>1702.5</v>
          </cell>
          <cell r="AC41">
            <v>37.258250807635832</v>
          </cell>
          <cell r="AD41">
            <v>3.9486921589485728</v>
          </cell>
          <cell r="AE41">
            <v>20.125879536617649</v>
          </cell>
          <cell r="AG41">
            <v>61.332822503202053</v>
          </cell>
          <cell r="AH41">
            <v>4.5999616877401541</v>
          </cell>
          <cell r="AI41">
            <v>65.932784190942201</v>
          </cell>
          <cell r="AJ41">
            <v>527.4622735275376</v>
          </cell>
          <cell r="AK41">
            <v>63432.172000000006</v>
          </cell>
          <cell r="AL41">
            <v>0</v>
          </cell>
          <cell r="AM41">
            <v>37.5</v>
          </cell>
          <cell r="AN41">
            <v>37.5</v>
          </cell>
          <cell r="AO41">
            <v>0</v>
          </cell>
          <cell r="AP41">
            <v>37.642139487179001</v>
          </cell>
          <cell r="AQ41">
            <v>0.38388867954316908</v>
          </cell>
        </row>
        <row r="42">
          <cell r="D42" t="str">
            <v>A76246</v>
          </cell>
          <cell r="E42" t="str">
            <v>Alexander Beever</v>
          </cell>
          <cell r="F42" t="str">
            <v>Bristol</v>
          </cell>
          <cell r="G42" t="str">
            <v>South West</v>
          </cell>
          <cell r="H42">
            <v>8</v>
          </cell>
          <cell r="I42" t="str">
            <v>S</v>
          </cell>
          <cell r="J42">
            <v>25750</v>
          </cell>
          <cell r="M42">
            <v>25750</v>
          </cell>
          <cell r="P42">
            <v>414.1</v>
          </cell>
          <cell r="R42">
            <v>2455.5720000000001</v>
          </cell>
          <cell r="S42">
            <v>1995.625</v>
          </cell>
          <cell r="V42">
            <v>450.625</v>
          </cell>
          <cell r="W42">
            <v>0</v>
          </cell>
          <cell r="X42">
            <v>0</v>
          </cell>
          <cell r="Y42">
            <v>5315.9220000000005</v>
          </cell>
          <cell r="Z42">
            <v>31065.921999999999</v>
          </cell>
          <cell r="AA42">
            <v>1950</v>
          </cell>
          <cell r="AB42">
            <v>1702.5</v>
          </cell>
          <cell r="AC42">
            <v>18.247237591776798</v>
          </cell>
          <cell r="AD42">
            <v>5.3894406903826191</v>
          </cell>
          <cell r="AE42">
            <v>20.125879536617649</v>
          </cell>
          <cell r="AG42">
            <v>43.762557818777069</v>
          </cell>
          <cell r="AH42">
            <v>3.2821918364082801</v>
          </cell>
          <cell r="AI42">
            <v>47.044749655185349</v>
          </cell>
          <cell r="AJ42">
            <v>376.35799724148279</v>
          </cell>
          <cell r="AK42">
            <v>31065.921999999999</v>
          </cell>
          <cell r="AL42">
            <v>0</v>
          </cell>
          <cell r="AM42">
            <v>37.5</v>
          </cell>
          <cell r="AN42">
            <v>37.5</v>
          </cell>
          <cell r="AO42">
            <v>0</v>
          </cell>
          <cell r="AP42">
            <v>18.528036923077</v>
          </cell>
          <cell r="AQ42">
            <v>0.28079933130020152</v>
          </cell>
        </row>
        <row r="43">
          <cell r="D43" t="str">
            <v>A76361</v>
          </cell>
          <cell r="E43" t="str">
            <v>Alexander Jackson</v>
          </cell>
          <cell r="F43" t="str">
            <v>Guildford</v>
          </cell>
          <cell r="G43" t="str">
            <v>South West</v>
          </cell>
          <cell r="H43">
            <v>8</v>
          </cell>
          <cell r="I43" t="str">
            <v>S</v>
          </cell>
          <cell r="J43">
            <v>28000</v>
          </cell>
          <cell r="M43">
            <v>28000</v>
          </cell>
          <cell r="P43">
            <v>414.1</v>
          </cell>
          <cell r="R43">
            <v>2766.0720000000001</v>
          </cell>
          <cell r="S43">
            <v>770</v>
          </cell>
          <cell r="V43">
            <v>490</v>
          </cell>
          <cell r="W43">
            <v>0</v>
          </cell>
          <cell r="X43">
            <v>0</v>
          </cell>
          <cell r="Y43">
            <v>4440.1720000000005</v>
          </cell>
          <cell r="Z43">
            <v>32440.171999999999</v>
          </cell>
          <cell r="AA43">
            <v>1950</v>
          </cell>
          <cell r="AB43">
            <v>1702.5</v>
          </cell>
          <cell r="AC43">
            <v>19.054432892804698</v>
          </cell>
          <cell r="AD43">
            <v>5.3894406903826191</v>
          </cell>
          <cell r="AE43">
            <v>20.125879536617649</v>
          </cell>
          <cell r="AG43">
            <v>44.569753119804972</v>
          </cell>
          <cell r="AH43">
            <v>3.3427314839853728</v>
          </cell>
          <cell r="AI43">
            <v>47.912484603790347</v>
          </cell>
          <cell r="AJ43">
            <v>383.29987683032277</v>
          </cell>
          <cell r="AK43">
            <v>32440.171999999999</v>
          </cell>
          <cell r="AL43">
            <v>0</v>
          </cell>
          <cell r="AM43">
            <v>37.5</v>
          </cell>
          <cell r="AN43">
            <v>37.5</v>
          </cell>
          <cell r="AO43">
            <v>0</v>
          </cell>
          <cell r="AP43">
            <v>19.446242051281999</v>
          </cell>
          <cell r="AQ43">
            <v>0.39180915847730091</v>
          </cell>
        </row>
        <row r="44">
          <cell r="D44" t="str">
            <v>A25289</v>
          </cell>
          <cell r="E44" t="str">
            <v>Alexander Scorey</v>
          </cell>
          <cell r="F44" t="str">
            <v>Cardiff</v>
          </cell>
          <cell r="G44" t="str">
            <v>South West</v>
          </cell>
          <cell r="H44">
            <v>8</v>
          </cell>
          <cell r="I44" t="str">
            <v>S</v>
          </cell>
          <cell r="J44">
            <v>24550</v>
          </cell>
          <cell r="M44">
            <v>24550</v>
          </cell>
          <cell r="P44">
            <v>0</v>
          </cell>
          <cell r="R44">
            <v>2289.9720000000002</v>
          </cell>
          <cell r="S44">
            <v>1902.625</v>
          </cell>
          <cell r="V44">
            <v>429.625</v>
          </cell>
          <cell r="W44">
            <v>0</v>
          </cell>
          <cell r="X44">
            <v>0</v>
          </cell>
          <cell r="Y44">
            <v>4622.2219999999998</v>
          </cell>
          <cell r="Z44">
            <v>29172.222000000002</v>
          </cell>
          <cell r="AA44">
            <v>1950</v>
          </cell>
          <cell r="AB44">
            <v>1702.5</v>
          </cell>
          <cell r="AC44">
            <v>17.13493215859031</v>
          </cell>
          <cell r="AD44">
            <v>5.3894406903826191</v>
          </cell>
          <cell r="AE44">
            <v>20.125879536617649</v>
          </cell>
          <cell r="AG44">
            <v>42.650252385590576</v>
          </cell>
          <cell r="AH44">
            <v>3.1987689289192933</v>
          </cell>
          <cell r="AI44">
            <v>45.849021314509869</v>
          </cell>
          <cell r="AJ44">
            <v>366.79217051607895</v>
          </cell>
          <cell r="AK44">
            <v>29172.222000000002</v>
          </cell>
          <cell r="AL44">
            <v>0</v>
          </cell>
          <cell r="AM44">
            <v>37.5</v>
          </cell>
          <cell r="AN44">
            <v>37.5</v>
          </cell>
          <cell r="AO44">
            <v>0</v>
          </cell>
          <cell r="AP44">
            <v>17.443062564102998</v>
          </cell>
          <cell r="AQ44">
            <v>0.30813040551268855</v>
          </cell>
        </row>
        <row r="45">
          <cell r="D45" t="str">
            <v>A76232</v>
          </cell>
          <cell r="E45" t="str">
            <v>Alexandra Ayres</v>
          </cell>
          <cell r="F45" t="str">
            <v>London</v>
          </cell>
          <cell r="G45" t="str">
            <v>South East</v>
          </cell>
          <cell r="H45">
            <v>10</v>
          </cell>
          <cell r="I45" t="str">
            <v>S</v>
          </cell>
          <cell r="J45">
            <v>12750</v>
          </cell>
          <cell r="M45">
            <v>12750</v>
          </cell>
          <cell r="P45">
            <v>0</v>
          </cell>
          <cell r="R45">
            <v>661.572</v>
          </cell>
          <cell r="S45">
            <v>223.125</v>
          </cell>
          <cell r="V45">
            <v>223.125</v>
          </cell>
          <cell r="W45">
            <v>0</v>
          </cell>
          <cell r="X45">
            <v>0</v>
          </cell>
          <cell r="Y45">
            <v>1107.8220000000001</v>
          </cell>
          <cell r="Z45">
            <v>13857.822</v>
          </cell>
          <cell r="AA45">
            <v>1950</v>
          </cell>
          <cell r="AB45">
            <v>1702.5</v>
          </cell>
          <cell r="AC45">
            <v>8.13968986784141</v>
          </cell>
          <cell r="AD45">
            <v>3.9486921589485728</v>
          </cell>
          <cell r="AE45">
            <v>20.125879536617649</v>
          </cell>
          <cell r="AG45">
            <v>32.214261563407632</v>
          </cell>
          <cell r="AH45">
            <v>2.4160696172555722</v>
          </cell>
          <cell r="AI45">
            <v>34.630331180663205</v>
          </cell>
          <cell r="AJ45">
            <v>277.04264944530564</v>
          </cell>
          <cell r="AK45">
            <v>13857.822</v>
          </cell>
          <cell r="AL45">
            <v>0</v>
          </cell>
          <cell r="AM45">
            <v>37.5</v>
          </cell>
          <cell r="AN45">
            <v>37.5</v>
          </cell>
          <cell r="AO45">
            <v>0</v>
          </cell>
          <cell r="AP45">
            <v>8.4700369230770001</v>
          </cell>
          <cell r="AQ45">
            <v>0.33034705523559005</v>
          </cell>
        </row>
        <row r="46">
          <cell r="D46" t="str">
            <v>A25089</v>
          </cell>
          <cell r="E46" t="str">
            <v>Ali Mirza</v>
          </cell>
          <cell r="F46" t="str">
            <v>Guildford</v>
          </cell>
          <cell r="G46" t="str">
            <v>South West</v>
          </cell>
          <cell r="H46">
            <v>7</v>
          </cell>
          <cell r="I46" t="str">
            <v>S</v>
          </cell>
          <cell r="J46">
            <v>33825</v>
          </cell>
          <cell r="M46">
            <v>33825</v>
          </cell>
          <cell r="P46">
            <v>0</v>
          </cell>
          <cell r="R46">
            <v>3569.922</v>
          </cell>
          <cell r="S46">
            <v>930.1875</v>
          </cell>
          <cell r="V46">
            <v>591.9375</v>
          </cell>
          <cell r="W46">
            <v>0</v>
          </cell>
          <cell r="X46">
            <v>0</v>
          </cell>
          <cell r="Y46">
            <v>5092.0470000000005</v>
          </cell>
          <cell r="Z46">
            <v>38917.046999999999</v>
          </cell>
          <cell r="AA46">
            <v>1950</v>
          </cell>
          <cell r="AB46">
            <v>1702.5</v>
          </cell>
          <cell r="AC46">
            <v>22.858764757709249</v>
          </cell>
          <cell r="AD46">
            <v>5.3894406903826191</v>
          </cell>
          <cell r="AE46">
            <v>20.125879536617649</v>
          </cell>
          <cell r="AG46">
            <v>48.374084984709512</v>
          </cell>
          <cell r="AH46">
            <v>3.6280563738532132</v>
          </cell>
          <cell r="AI46">
            <v>52.002141358562724</v>
          </cell>
          <cell r="AJ46">
            <v>416.01713086850179</v>
          </cell>
          <cell r="AK46">
            <v>38917.046999999999</v>
          </cell>
          <cell r="AL46">
            <v>0</v>
          </cell>
          <cell r="AM46">
            <v>37.5</v>
          </cell>
          <cell r="AN46">
            <v>37.5</v>
          </cell>
          <cell r="AO46">
            <v>0</v>
          </cell>
          <cell r="AP46">
            <v>23.320344615385</v>
          </cell>
          <cell r="AQ46">
            <v>0.46157985767575127</v>
          </cell>
        </row>
        <row r="47">
          <cell r="D47" t="str">
            <v>A50186</v>
          </cell>
          <cell r="E47" t="str">
            <v>Ali Mohamad</v>
          </cell>
          <cell r="F47" t="str">
            <v>London</v>
          </cell>
          <cell r="G47" t="str">
            <v>South East</v>
          </cell>
          <cell r="H47">
            <v>8</v>
          </cell>
          <cell r="I47" t="str">
            <v>S</v>
          </cell>
          <cell r="J47">
            <v>37620</v>
          </cell>
          <cell r="M47">
            <v>37620</v>
          </cell>
          <cell r="P47">
            <v>414.1</v>
          </cell>
          <cell r="R47">
            <v>4093.6320000000001</v>
          </cell>
          <cell r="S47">
            <v>658.35</v>
          </cell>
          <cell r="V47">
            <v>658.35</v>
          </cell>
          <cell r="W47">
            <v>0</v>
          </cell>
          <cell r="X47">
            <v>0</v>
          </cell>
          <cell r="Y47">
            <v>5824.4320000000007</v>
          </cell>
          <cell r="Z47">
            <v>43444.432000000001</v>
          </cell>
          <cell r="AA47">
            <v>1950</v>
          </cell>
          <cell r="AB47">
            <v>1702.5</v>
          </cell>
          <cell r="AC47">
            <v>25.518021732745961</v>
          </cell>
          <cell r="AD47">
            <v>3.9486921589485728</v>
          </cell>
          <cell r="AE47">
            <v>20.125879536617649</v>
          </cell>
          <cell r="AG47">
            <v>49.592593428312185</v>
          </cell>
          <cell r="AH47">
            <v>3.7194445071234137</v>
          </cell>
          <cell r="AI47">
            <v>53.312037935435598</v>
          </cell>
          <cell r="AJ47">
            <v>426.49630348348478</v>
          </cell>
          <cell r="AK47">
            <v>43444.432000000001</v>
          </cell>
          <cell r="AL47">
            <v>0</v>
          </cell>
          <cell r="AM47">
            <v>37.5</v>
          </cell>
          <cell r="AN47">
            <v>37.5</v>
          </cell>
          <cell r="AO47">
            <v>0</v>
          </cell>
          <cell r="AP47">
            <v>26.002118974359</v>
          </cell>
          <cell r="AQ47">
            <v>0.48409724161303913</v>
          </cell>
        </row>
        <row r="48">
          <cell r="D48" t="str">
            <v>A50249</v>
          </cell>
          <cell r="E48" t="str">
            <v>Alison Dawson</v>
          </cell>
          <cell r="F48" t="str">
            <v>York</v>
          </cell>
          <cell r="G48" t="str">
            <v>Midlands</v>
          </cell>
          <cell r="H48">
            <v>8</v>
          </cell>
          <cell r="I48" t="str">
            <v>S</v>
          </cell>
          <cell r="J48">
            <v>27185.5625</v>
          </cell>
          <cell r="M48">
            <v>27185.5625</v>
          </cell>
          <cell r="P48">
            <v>0</v>
          </cell>
          <cell r="R48">
            <v>2653.6796250000002</v>
          </cell>
          <cell r="S48">
            <v>1563.1698437499999</v>
          </cell>
          <cell r="V48">
            <v>475.74734375000003</v>
          </cell>
          <cell r="W48">
            <v>0</v>
          </cell>
          <cell r="X48">
            <v>0</v>
          </cell>
          <cell r="Y48">
            <v>4692.5968125000009</v>
          </cell>
          <cell r="Z48">
            <v>31878.1593125</v>
          </cell>
          <cell r="AA48">
            <v>1950</v>
          </cell>
          <cell r="AB48">
            <v>1702.5</v>
          </cell>
          <cell r="AC48">
            <v>18.724322650513951</v>
          </cell>
          <cell r="AD48">
            <v>3.7037848954724204</v>
          </cell>
          <cell r="AE48">
            <v>20.125879536617649</v>
          </cell>
          <cell r="AG48">
            <v>42.553987082604024</v>
          </cell>
          <cell r="AH48">
            <v>3.1915490311953016</v>
          </cell>
          <cell r="AI48">
            <v>45.745536113799325</v>
          </cell>
          <cell r="AJ48">
            <v>365.9642889103946</v>
          </cell>
          <cell r="AK48">
            <v>31878.1593125</v>
          </cell>
          <cell r="AL48">
            <v>0</v>
          </cell>
          <cell r="AM48">
            <v>37.5</v>
          </cell>
          <cell r="AN48">
            <v>37.5</v>
          </cell>
          <cell r="AO48">
            <v>0</v>
          </cell>
          <cell r="AP48">
            <v>19.080763269230999</v>
          </cell>
          <cell r="AQ48">
            <v>0.35644061871704835</v>
          </cell>
        </row>
        <row r="49">
          <cell r="D49" t="str">
            <v>S10364</v>
          </cell>
          <cell r="E49" t="str">
            <v>Alison Johnston</v>
          </cell>
          <cell r="F49" t="str">
            <v>Warrington</v>
          </cell>
          <cell r="G49" t="str">
            <v>Midlands</v>
          </cell>
          <cell r="H49">
            <v>8</v>
          </cell>
          <cell r="I49" t="str">
            <v>A</v>
          </cell>
          <cell r="J49">
            <v>59587.5</v>
          </cell>
          <cell r="M49">
            <v>59587.5</v>
          </cell>
          <cell r="P49">
            <v>0</v>
          </cell>
          <cell r="R49">
            <v>0</v>
          </cell>
          <cell r="S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59587.5</v>
          </cell>
          <cell r="AA49">
            <v>1950</v>
          </cell>
          <cell r="AB49">
            <v>1702.5</v>
          </cell>
          <cell r="AC49">
            <v>35</v>
          </cell>
          <cell r="AD49">
            <v>0</v>
          </cell>
          <cell r="AE49">
            <v>0</v>
          </cell>
          <cell r="AG49">
            <v>35</v>
          </cell>
          <cell r="AH49">
            <v>2.625</v>
          </cell>
          <cell r="AI49">
            <v>37.625</v>
          </cell>
          <cell r="AJ49">
            <v>301</v>
          </cell>
          <cell r="AK49">
            <v>59587.5</v>
          </cell>
          <cell r="AL49">
            <v>0</v>
          </cell>
          <cell r="AM49">
            <v>37.5</v>
          </cell>
          <cell r="AN49">
            <v>37.5</v>
          </cell>
          <cell r="AO49">
            <v>0</v>
          </cell>
          <cell r="AP49">
            <v>35</v>
          </cell>
          <cell r="AQ49">
            <v>0</v>
          </cell>
        </row>
        <row r="50">
          <cell r="D50" t="str">
            <v>A25268</v>
          </cell>
          <cell r="E50" t="str">
            <v>Alison Longstaff</v>
          </cell>
          <cell r="F50" t="str">
            <v>Birmingham</v>
          </cell>
          <cell r="G50" t="str">
            <v>Midlands</v>
          </cell>
          <cell r="H50">
            <v>3</v>
          </cell>
          <cell r="I50" t="str">
            <v>S</v>
          </cell>
          <cell r="J50">
            <v>71750</v>
          </cell>
          <cell r="M50">
            <v>71750</v>
          </cell>
          <cell r="P50">
            <v>414.1</v>
          </cell>
          <cell r="R50">
            <v>9286.848</v>
          </cell>
          <cell r="S50">
            <v>5560.625</v>
          </cell>
          <cell r="V50">
            <v>1255.625</v>
          </cell>
          <cell r="W50">
            <v>3502</v>
          </cell>
          <cell r="X50">
            <v>0</v>
          </cell>
          <cell r="Y50">
            <v>20019.198</v>
          </cell>
          <cell r="Z50">
            <v>91769.198000000004</v>
          </cell>
          <cell r="AA50">
            <v>1950</v>
          </cell>
          <cell r="AB50">
            <v>1702.5</v>
          </cell>
          <cell r="AC50">
            <v>53.902612628487518</v>
          </cell>
          <cell r="AD50">
            <v>3.7037848954724204</v>
          </cell>
          <cell r="AE50">
            <v>20.125879536617649</v>
          </cell>
          <cell r="AG50">
            <v>77.732277060577587</v>
          </cell>
          <cell r="AH50">
            <v>5.8299207795433192</v>
          </cell>
          <cell r="AI50">
            <v>83.562197840120902</v>
          </cell>
          <cell r="AJ50">
            <v>668.49758272096722</v>
          </cell>
          <cell r="AK50">
            <v>91769.198000000004</v>
          </cell>
          <cell r="AL50">
            <v>0</v>
          </cell>
          <cell r="AM50">
            <v>37.5</v>
          </cell>
          <cell r="AN50">
            <v>37.5</v>
          </cell>
          <cell r="AO50">
            <v>0</v>
          </cell>
          <cell r="AP50">
            <v>54.175870769230997</v>
          </cell>
          <cell r="AQ50">
            <v>0.27325814074347932</v>
          </cell>
        </row>
        <row r="51">
          <cell r="D51" t="str">
            <v>S10242</v>
          </cell>
          <cell r="E51" t="str">
            <v>Alison Newton</v>
          </cell>
          <cell r="F51" t="str">
            <v>Guildford</v>
          </cell>
          <cell r="G51" t="str">
            <v>South West</v>
          </cell>
          <cell r="H51">
            <v>5</v>
          </cell>
          <cell r="I51" t="str">
            <v>A</v>
          </cell>
          <cell r="J51">
            <v>51926.25</v>
          </cell>
          <cell r="M51">
            <v>51926.25</v>
          </cell>
          <cell r="P51">
            <v>0</v>
          </cell>
          <cell r="R51">
            <v>0</v>
          </cell>
          <cell r="S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51926.25</v>
          </cell>
          <cell r="AA51">
            <v>1950</v>
          </cell>
          <cell r="AB51">
            <v>1702.5</v>
          </cell>
          <cell r="AC51">
            <v>30.5</v>
          </cell>
          <cell r="AD51">
            <v>0</v>
          </cell>
          <cell r="AE51">
            <v>0</v>
          </cell>
          <cell r="AG51">
            <v>30.5</v>
          </cell>
          <cell r="AH51">
            <v>2.2875000000000001</v>
          </cell>
          <cell r="AI51">
            <v>32.787500000000001</v>
          </cell>
          <cell r="AJ51">
            <v>262.3</v>
          </cell>
          <cell r="AK51">
            <v>51926.25</v>
          </cell>
          <cell r="AL51">
            <v>0</v>
          </cell>
          <cell r="AM51">
            <v>0</v>
          </cell>
          <cell r="AN51">
            <v>37.5</v>
          </cell>
          <cell r="AO51">
            <v>-37.5</v>
          </cell>
          <cell r="AP51">
            <v>30.5</v>
          </cell>
          <cell r="AQ51">
            <v>0</v>
          </cell>
        </row>
        <row r="52">
          <cell r="D52" t="str">
            <v>W49182</v>
          </cell>
          <cell r="E52" t="str">
            <v>Alison Powell</v>
          </cell>
          <cell r="F52" t="str">
            <v>Cardiff</v>
          </cell>
          <cell r="G52" t="str">
            <v>South West</v>
          </cell>
          <cell r="H52">
            <v>5</v>
          </cell>
          <cell r="I52" t="str">
            <v>S</v>
          </cell>
          <cell r="J52">
            <v>27092.16</v>
          </cell>
          <cell r="M52">
            <v>27092.16</v>
          </cell>
          <cell r="P52">
            <v>414.1</v>
          </cell>
          <cell r="R52">
            <v>2832.0580799999998</v>
          </cell>
          <cell r="S52">
            <v>2099.6424000000002</v>
          </cell>
          <cell r="V52">
            <v>474.11279999999999</v>
          </cell>
          <cell r="W52">
            <v>1386</v>
          </cell>
          <cell r="X52">
            <v>0</v>
          </cell>
          <cell r="Y52">
            <v>7205.9132799999998</v>
          </cell>
          <cell r="Z52">
            <v>34298.073279999997</v>
          </cell>
          <cell r="AA52">
            <v>1170</v>
          </cell>
          <cell r="AB52">
            <v>1021.5</v>
          </cell>
          <cell r="AC52">
            <v>33.576185296133133</v>
          </cell>
          <cell r="AD52">
            <v>5.3894406903826191</v>
          </cell>
          <cell r="AE52">
            <v>20.125879536617649</v>
          </cell>
          <cell r="AG52">
            <v>59.091505523133407</v>
          </cell>
          <cell r="AH52">
            <v>4.4318629142350057</v>
          </cell>
          <cell r="AI52">
            <v>63.523368437368411</v>
          </cell>
          <cell r="AJ52">
            <v>508.18694749894729</v>
          </cell>
          <cell r="AK52">
            <v>34298.073280000004</v>
          </cell>
          <cell r="AL52">
            <v>0</v>
          </cell>
          <cell r="AM52">
            <v>22.5</v>
          </cell>
          <cell r="AN52">
            <v>22.5</v>
          </cell>
          <cell r="AO52">
            <v>0</v>
          </cell>
          <cell r="AP52">
            <v>33.897540923077003</v>
          </cell>
          <cell r="AQ52">
            <v>0.32135562694386977</v>
          </cell>
        </row>
        <row r="53">
          <cell r="D53" t="str">
            <v>A85367</v>
          </cell>
          <cell r="E53" t="str">
            <v>Alison Pugh</v>
          </cell>
          <cell r="F53" t="str">
            <v>Bristol</v>
          </cell>
          <cell r="G53" t="str">
            <v>South West</v>
          </cell>
          <cell r="H53">
            <v>5</v>
          </cell>
          <cell r="I53" t="str">
            <v>S</v>
          </cell>
          <cell r="J53">
            <v>33864</v>
          </cell>
          <cell r="M53">
            <v>33864</v>
          </cell>
          <cell r="P53">
            <v>414.1</v>
          </cell>
          <cell r="R53">
            <v>3575.3040000000001</v>
          </cell>
          <cell r="S53">
            <v>2624.46</v>
          </cell>
          <cell r="V53">
            <v>592.62</v>
          </cell>
          <cell r="W53">
            <v>0</v>
          </cell>
          <cell r="X53">
            <v>0</v>
          </cell>
          <cell r="Y53">
            <v>7206.4839999999995</v>
          </cell>
          <cell r="Z53">
            <v>41070.483999999997</v>
          </cell>
          <cell r="AA53">
            <v>1560</v>
          </cell>
          <cell r="AB53">
            <v>1362</v>
          </cell>
          <cell r="AC53">
            <v>30.154540381791481</v>
          </cell>
          <cell r="AD53">
            <v>5.3894406903826191</v>
          </cell>
          <cell r="AE53">
            <v>20.125879536617649</v>
          </cell>
          <cell r="AG53">
            <v>55.669860608791751</v>
          </cell>
          <cell r="AH53">
            <v>4.1752395456593812</v>
          </cell>
          <cell r="AI53">
            <v>59.845100154451131</v>
          </cell>
          <cell r="AJ53">
            <v>478.76080123560905</v>
          </cell>
          <cell r="AK53">
            <v>41070.483999999997</v>
          </cell>
          <cell r="AL53">
            <v>0</v>
          </cell>
          <cell r="AM53">
            <v>30</v>
          </cell>
          <cell r="AN53">
            <v>30</v>
          </cell>
          <cell r="AO53">
            <v>0</v>
          </cell>
          <cell r="AP53">
            <v>30.567515384615</v>
          </cell>
          <cell r="AQ53">
            <v>0.41297500282351862</v>
          </cell>
        </row>
        <row r="54">
          <cell r="D54" t="str">
            <v>W00840</v>
          </cell>
          <cell r="E54" t="str">
            <v>Alistair Nicholls</v>
          </cell>
          <cell r="F54" t="str">
            <v>Warrington</v>
          </cell>
          <cell r="G54" t="str">
            <v>Midlands</v>
          </cell>
          <cell r="H54">
            <v>6</v>
          </cell>
          <cell r="I54" t="str">
            <v>A</v>
          </cell>
          <cell r="J54">
            <v>46818.75</v>
          </cell>
          <cell r="M54">
            <v>46818.75</v>
          </cell>
          <cell r="P54">
            <v>0</v>
          </cell>
          <cell r="R54">
            <v>0</v>
          </cell>
          <cell r="S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46818.75</v>
          </cell>
          <cell r="AA54">
            <v>1950</v>
          </cell>
          <cell r="AB54">
            <v>1702.5</v>
          </cell>
          <cell r="AC54">
            <v>27.5</v>
          </cell>
          <cell r="AD54">
            <v>0</v>
          </cell>
          <cell r="AE54">
            <v>0</v>
          </cell>
          <cell r="AG54">
            <v>27.5</v>
          </cell>
          <cell r="AH54">
            <v>2.0625</v>
          </cell>
          <cell r="AI54">
            <v>29.5625</v>
          </cell>
          <cell r="AJ54">
            <v>236.5</v>
          </cell>
          <cell r="AK54">
            <v>46818.75</v>
          </cell>
          <cell r="AL54">
            <v>0</v>
          </cell>
          <cell r="AM54">
            <v>0</v>
          </cell>
          <cell r="AN54">
            <v>37.5</v>
          </cell>
          <cell r="AO54">
            <v>-37.5</v>
          </cell>
          <cell r="AP54">
            <v>27.5</v>
          </cell>
          <cell r="AQ54">
            <v>0</v>
          </cell>
        </row>
        <row r="55">
          <cell r="D55" t="str">
            <v>A00013</v>
          </cell>
          <cell r="E55" t="str">
            <v>Alkis Mantzevelakis</v>
          </cell>
          <cell r="F55" t="str">
            <v>London</v>
          </cell>
          <cell r="G55" t="str">
            <v>South East</v>
          </cell>
          <cell r="H55">
            <v>6</v>
          </cell>
          <cell r="I55" t="str">
            <v>S</v>
          </cell>
          <cell r="J55">
            <v>41208</v>
          </cell>
          <cell r="M55">
            <v>41208</v>
          </cell>
          <cell r="P55">
            <v>0</v>
          </cell>
          <cell r="R55">
            <v>4588.7759999999998</v>
          </cell>
          <cell r="S55">
            <v>0</v>
          </cell>
          <cell r="V55">
            <v>0</v>
          </cell>
          <cell r="W55">
            <v>0</v>
          </cell>
          <cell r="X55">
            <v>0</v>
          </cell>
          <cell r="Y55">
            <v>4588.7759999999998</v>
          </cell>
          <cell r="Z55">
            <v>45796.775999999998</v>
          </cell>
          <cell r="AA55">
            <v>1950</v>
          </cell>
          <cell r="AB55">
            <v>1702.5</v>
          </cell>
          <cell r="AC55">
            <v>26.899721585903084</v>
          </cell>
          <cell r="AD55">
            <v>3.9486921589485728</v>
          </cell>
          <cell r="AE55">
            <v>20.125879536617649</v>
          </cell>
          <cell r="AG55">
            <v>50.974293281469301</v>
          </cell>
          <cell r="AH55">
            <v>3.8230719961101975</v>
          </cell>
          <cell r="AI55">
            <v>54.797365277579502</v>
          </cell>
          <cell r="AJ55">
            <v>438.37892222063601</v>
          </cell>
          <cell r="AK55">
            <v>45796.775999999998</v>
          </cell>
          <cell r="AL55">
            <v>0</v>
          </cell>
          <cell r="AM55">
            <v>37.5</v>
          </cell>
          <cell r="AN55">
            <v>37.5</v>
          </cell>
          <cell r="AO55">
            <v>0</v>
          </cell>
          <cell r="AP55">
            <v>23.485526153845999</v>
          </cell>
          <cell r="AQ55">
            <v>-3.4141954320570846</v>
          </cell>
        </row>
        <row r="56">
          <cell r="D56" t="str">
            <v>A76105</v>
          </cell>
          <cell r="E56" t="str">
            <v>Allan Speller</v>
          </cell>
          <cell r="F56" t="str">
            <v>London</v>
          </cell>
          <cell r="G56" t="str">
            <v>South East</v>
          </cell>
          <cell r="H56">
            <v>10</v>
          </cell>
          <cell r="I56" t="str">
            <v>A</v>
          </cell>
          <cell r="J56">
            <v>65546.25</v>
          </cell>
          <cell r="M56">
            <v>65546.25</v>
          </cell>
          <cell r="P56">
            <v>0</v>
          </cell>
          <cell r="R56">
            <v>0</v>
          </cell>
          <cell r="S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65546.25</v>
          </cell>
          <cell r="AA56">
            <v>1950</v>
          </cell>
          <cell r="AB56">
            <v>1702.5</v>
          </cell>
          <cell r="AC56">
            <v>38.5</v>
          </cell>
          <cell r="AD56">
            <v>0</v>
          </cell>
          <cell r="AE56">
            <v>0</v>
          </cell>
          <cell r="AG56">
            <v>38.5</v>
          </cell>
          <cell r="AH56">
            <v>2.8874999999999997</v>
          </cell>
          <cell r="AI56">
            <v>41.387500000000003</v>
          </cell>
          <cell r="AJ56">
            <v>331.1</v>
          </cell>
          <cell r="AK56">
            <v>65546.25</v>
          </cell>
          <cell r="AL56">
            <v>0</v>
          </cell>
          <cell r="AM56">
            <v>37.5</v>
          </cell>
          <cell r="AN56">
            <v>37.5</v>
          </cell>
          <cell r="AO56">
            <v>0</v>
          </cell>
          <cell r="AP56">
            <v>38.5</v>
          </cell>
          <cell r="AQ56">
            <v>0</v>
          </cell>
        </row>
        <row r="57">
          <cell r="D57" t="str">
            <v>S10307</v>
          </cell>
          <cell r="E57" t="str">
            <v>Alpesh Patel</v>
          </cell>
          <cell r="F57" t="str">
            <v>Other Site</v>
          </cell>
          <cell r="G57" t="str">
            <v>Midlands</v>
          </cell>
          <cell r="H57">
            <v>4</v>
          </cell>
          <cell r="I57" t="str">
            <v>A</v>
          </cell>
          <cell r="J57">
            <v>93637.5</v>
          </cell>
          <cell r="M57">
            <v>93637.5</v>
          </cell>
          <cell r="P57">
            <v>0</v>
          </cell>
          <cell r="R57">
            <v>0</v>
          </cell>
          <cell r="S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93637.5</v>
          </cell>
          <cell r="AA57">
            <v>1950</v>
          </cell>
          <cell r="AB57">
            <v>1702.5</v>
          </cell>
          <cell r="AC57">
            <v>55</v>
          </cell>
          <cell r="AD57">
            <v>0</v>
          </cell>
          <cell r="AE57">
            <v>0</v>
          </cell>
          <cell r="AG57">
            <v>55</v>
          </cell>
          <cell r="AH57">
            <v>4.125</v>
          </cell>
          <cell r="AI57">
            <v>59.125</v>
          </cell>
          <cell r="AJ57">
            <v>473</v>
          </cell>
          <cell r="AK57">
            <v>93637.5</v>
          </cell>
          <cell r="AL57">
            <v>0</v>
          </cell>
          <cell r="AM57">
            <v>40</v>
          </cell>
          <cell r="AN57">
            <v>37.5</v>
          </cell>
          <cell r="AO57">
            <v>2.5</v>
          </cell>
          <cell r="AP57">
            <v>55</v>
          </cell>
          <cell r="AQ57">
            <v>0</v>
          </cell>
        </row>
        <row r="58">
          <cell r="D58" t="str">
            <v>A76310</v>
          </cell>
          <cell r="E58" t="str">
            <v>Alyson Chiplin</v>
          </cell>
          <cell r="F58" t="str">
            <v>Cardiff</v>
          </cell>
          <cell r="G58" t="str">
            <v>South West</v>
          </cell>
          <cell r="H58">
            <v>9</v>
          </cell>
          <cell r="I58" t="str">
            <v>S</v>
          </cell>
          <cell r="J58">
            <v>19500</v>
          </cell>
          <cell r="M58">
            <v>19500</v>
          </cell>
          <cell r="P58">
            <v>414.1</v>
          </cell>
          <cell r="R58">
            <v>1593.0719999999999</v>
          </cell>
          <cell r="S58">
            <v>536.25</v>
          </cell>
          <cell r="V58">
            <v>341.25</v>
          </cell>
          <cell r="W58">
            <v>0</v>
          </cell>
          <cell r="X58">
            <v>0</v>
          </cell>
          <cell r="Y58">
            <v>2884.672</v>
          </cell>
          <cell r="Z58">
            <v>22384.671999999999</v>
          </cell>
          <cell r="AA58">
            <v>1950</v>
          </cell>
          <cell r="AB58">
            <v>1702.5</v>
          </cell>
          <cell r="AC58">
            <v>13.14811864904552</v>
          </cell>
          <cell r="AD58">
            <v>5.3894406903826191</v>
          </cell>
          <cell r="AE58">
            <v>20.125879536617649</v>
          </cell>
          <cell r="AG58">
            <v>38.663438876045788</v>
          </cell>
          <cell r="AH58">
            <v>2.8997579157034341</v>
          </cell>
          <cell r="AI58">
            <v>41.56319679174922</v>
          </cell>
          <cell r="AJ58">
            <v>332.50557433399376</v>
          </cell>
          <cell r="AK58">
            <v>22384.671999999999</v>
          </cell>
          <cell r="AL58">
            <v>0</v>
          </cell>
          <cell r="AM58">
            <v>37.5</v>
          </cell>
          <cell r="AN58">
            <v>37.5</v>
          </cell>
          <cell r="AO58">
            <v>0</v>
          </cell>
          <cell r="AP58">
            <v>13.483165128205</v>
          </cell>
          <cell r="AQ58">
            <v>0.33504647915948027</v>
          </cell>
        </row>
        <row r="59">
          <cell r="D59" t="str">
            <v>A85790</v>
          </cell>
          <cell r="E59" t="str">
            <v>Amanda Leighton</v>
          </cell>
          <cell r="F59" t="str">
            <v>London</v>
          </cell>
          <cell r="G59" t="str">
            <v>South East</v>
          </cell>
          <cell r="H59">
            <v>5</v>
          </cell>
          <cell r="I59" t="str">
            <v>S</v>
          </cell>
          <cell r="J59">
            <v>43480.5</v>
          </cell>
          <cell r="M59">
            <v>43480.5</v>
          </cell>
          <cell r="P59">
            <v>414.1</v>
          </cell>
          <cell r="R59">
            <v>5221.1610000000001</v>
          </cell>
          <cell r="S59">
            <v>3369.73875</v>
          </cell>
          <cell r="V59">
            <v>760.90875000000005</v>
          </cell>
          <cell r="W59">
            <v>2310</v>
          </cell>
          <cell r="X59">
            <v>0</v>
          </cell>
          <cell r="Y59">
            <v>12075.908500000001</v>
          </cell>
          <cell r="Z59">
            <v>55556.408500000005</v>
          </cell>
          <cell r="AA59">
            <v>1950</v>
          </cell>
          <cell r="AB59">
            <v>1702.5</v>
          </cell>
          <cell r="AC59">
            <v>32.632251688693103</v>
          </cell>
          <cell r="AD59">
            <v>3.9486921589485728</v>
          </cell>
          <cell r="AE59">
            <v>20.125879536617649</v>
          </cell>
          <cell r="AG59">
            <v>56.706823384259323</v>
          </cell>
          <cell r="AH59">
            <v>4.2530117538194494</v>
          </cell>
          <cell r="AI59">
            <v>60.959835138078773</v>
          </cell>
          <cell r="AJ59">
            <v>487.67868110463019</v>
          </cell>
          <cell r="AK59">
            <v>55556.408499999998</v>
          </cell>
          <cell r="AL59">
            <v>0</v>
          </cell>
          <cell r="AM59">
            <v>37.5</v>
          </cell>
          <cell r="AN59">
            <v>37.5</v>
          </cell>
          <cell r="AO59">
            <v>0</v>
          </cell>
          <cell r="AP59">
            <v>32.795026153846003</v>
          </cell>
          <cell r="AQ59">
            <v>0.16277446515289995</v>
          </cell>
        </row>
        <row r="60">
          <cell r="D60" t="str">
            <v>A76098</v>
          </cell>
          <cell r="E60" t="str">
            <v>Amon Rawlins</v>
          </cell>
          <cell r="F60" t="str">
            <v>Birmingham</v>
          </cell>
          <cell r="G60" t="str">
            <v>Midlands</v>
          </cell>
          <cell r="H60">
            <v>7</v>
          </cell>
          <cell r="I60" t="str">
            <v>S</v>
          </cell>
          <cell r="J60">
            <v>35875</v>
          </cell>
          <cell r="M60">
            <v>35875</v>
          </cell>
          <cell r="P60">
            <v>0</v>
          </cell>
          <cell r="R60">
            <v>3852.8220000000001</v>
          </cell>
          <cell r="S60">
            <v>986.5625</v>
          </cell>
          <cell r="V60">
            <v>627.8125</v>
          </cell>
          <cell r="W60">
            <v>0</v>
          </cell>
          <cell r="X60">
            <v>0</v>
          </cell>
          <cell r="Y60">
            <v>5467.1970000000001</v>
          </cell>
          <cell r="Z60">
            <v>41342.197</v>
          </cell>
          <cell r="AA60">
            <v>1950</v>
          </cell>
          <cell r="AB60">
            <v>1702.5</v>
          </cell>
          <cell r="AC60">
            <v>24.283228781204112</v>
          </cell>
          <cell r="AD60">
            <v>3.7037848954724204</v>
          </cell>
          <cell r="AE60">
            <v>20.125879536617649</v>
          </cell>
          <cell r="AG60">
            <v>48.112893213294186</v>
          </cell>
          <cell r="AH60">
            <v>3.6084669909970639</v>
          </cell>
          <cell r="AI60">
            <v>51.721360204291251</v>
          </cell>
          <cell r="AJ60">
            <v>413.77088163433001</v>
          </cell>
          <cell r="AK60">
            <v>41342.197</v>
          </cell>
          <cell r="AL60">
            <v>0</v>
          </cell>
          <cell r="AM60">
            <v>37.5</v>
          </cell>
          <cell r="AN60">
            <v>37.5</v>
          </cell>
          <cell r="AO60">
            <v>0</v>
          </cell>
          <cell r="AP60">
            <v>24.758498461538</v>
          </cell>
          <cell r="AQ60">
            <v>0.47526968033388783</v>
          </cell>
        </row>
        <row r="61">
          <cell r="D61" t="str">
            <v>A74969</v>
          </cell>
          <cell r="E61" t="str">
            <v>Anastasia Salemi</v>
          </cell>
          <cell r="F61" t="str">
            <v>York</v>
          </cell>
          <cell r="G61" t="str">
            <v>Midlands</v>
          </cell>
          <cell r="H61">
            <v>10</v>
          </cell>
          <cell r="I61" t="str">
            <v>S</v>
          </cell>
          <cell r="J61">
            <v>25000</v>
          </cell>
          <cell r="M61">
            <v>25000</v>
          </cell>
          <cell r="P61">
            <v>414.1</v>
          </cell>
          <cell r="R61">
            <v>2352.0720000000001</v>
          </cell>
          <cell r="S61">
            <v>437.5</v>
          </cell>
          <cell r="V61">
            <v>437.5</v>
          </cell>
          <cell r="W61">
            <v>0</v>
          </cell>
          <cell r="X61">
            <v>0</v>
          </cell>
          <cell r="Y61">
            <v>3641.172</v>
          </cell>
          <cell r="Z61">
            <v>28641.171999999999</v>
          </cell>
          <cell r="AA61">
            <v>1950</v>
          </cell>
          <cell r="AB61">
            <v>1702.5</v>
          </cell>
          <cell r="AC61">
            <v>16.823008516886929</v>
          </cell>
          <cell r="AD61">
            <v>3.7037848954724204</v>
          </cell>
          <cell r="AE61">
            <v>20.125879536617649</v>
          </cell>
          <cell r="AG61">
            <v>40.652672948976999</v>
          </cell>
          <cell r="AH61">
            <v>3.0489504711732747</v>
          </cell>
          <cell r="AI61">
            <v>43.701623420150277</v>
          </cell>
          <cell r="AJ61">
            <v>349.61298736120222</v>
          </cell>
          <cell r="AK61">
            <v>28641.171999999999</v>
          </cell>
          <cell r="AL61">
            <v>0</v>
          </cell>
          <cell r="AM61">
            <v>37.5</v>
          </cell>
          <cell r="AN61">
            <v>37.5</v>
          </cell>
          <cell r="AO61">
            <v>0</v>
          </cell>
          <cell r="AP61">
            <v>17.213421538462001</v>
          </cell>
          <cell r="AQ61">
            <v>0.39041302157507118</v>
          </cell>
        </row>
        <row r="62">
          <cell r="D62" t="str">
            <v>A00554</v>
          </cell>
          <cell r="E62" t="str">
            <v>Anastasios Kampaktsis</v>
          </cell>
          <cell r="F62" t="str">
            <v>Birmingham</v>
          </cell>
          <cell r="G62" t="str">
            <v>Midlands</v>
          </cell>
          <cell r="H62">
            <v>8</v>
          </cell>
          <cell r="I62" t="str">
            <v>S</v>
          </cell>
          <cell r="J62">
            <v>24675</v>
          </cell>
          <cell r="M62">
            <v>24675</v>
          </cell>
          <cell r="P62">
            <v>414.1</v>
          </cell>
          <cell r="R62">
            <v>2307.2220000000002</v>
          </cell>
          <cell r="S62">
            <v>1912.3125</v>
          </cell>
          <cell r="V62">
            <v>431.8125</v>
          </cell>
          <cell r="W62">
            <v>0</v>
          </cell>
          <cell r="X62">
            <v>0</v>
          </cell>
          <cell r="Y62">
            <v>5065.4470000000001</v>
          </cell>
          <cell r="Z62">
            <v>29740.447</v>
          </cell>
          <cell r="AA62">
            <v>1950</v>
          </cell>
          <cell r="AB62">
            <v>1702.5</v>
          </cell>
          <cell r="AC62">
            <v>17.46869133627019</v>
          </cell>
          <cell r="AD62">
            <v>3.7037848954724204</v>
          </cell>
          <cell r="AE62">
            <v>20.125879536617649</v>
          </cell>
          <cell r="AG62">
            <v>41.29835576836026</v>
          </cell>
          <cell r="AH62">
            <v>3.0973766826270195</v>
          </cell>
          <cell r="AI62">
            <v>44.395732450987282</v>
          </cell>
          <cell r="AJ62">
            <v>355.16585960789826</v>
          </cell>
          <cell r="AK62">
            <v>29740.447</v>
          </cell>
          <cell r="AL62">
            <v>0</v>
          </cell>
          <cell r="AM62">
            <v>37.5</v>
          </cell>
          <cell r="AN62">
            <v>37.5</v>
          </cell>
          <cell r="AO62">
            <v>0</v>
          </cell>
          <cell r="AP62">
            <v>17.746318974358999</v>
          </cell>
          <cell r="AQ62">
            <v>0.27762763808880919</v>
          </cell>
        </row>
        <row r="63">
          <cell r="D63" t="str">
            <v>A76513</v>
          </cell>
          <cell r="E63" t="str">
            <v>Andrea Cunningham</v>
          </cell>
          <cell r="F63" t="str">
            <v>Other Site</v>
          </cell>
          <cell r="G63" t="str">
            <v>Midlands</v>
          </cell>
          <cell r="H63">
            <v>8</v>
          </cell>
          <cell r="I63" t="str">
            <v>A</v>
          </cell>
          <cell r="J63">
            <v>38084.925000000003</v>
          </cell>
          <cell r="M63">
            <v>38084.925000000003</v>
          </cell>
          <cell r="P63">
            <v>0</v>
          </cell>
          <cell r="R63">
            <v>0</v>
          </cell>
          <cell r="S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38084.925000000003</v>
          </cell>
          <cell r="AA63">
            <v>1950</v>
          </cell>
          <cell r="AB63">
            <v>1702.5</v>
          </cell>
          <cell r="AC63">
            <v>22.37</v>
          </cell>
          <cell r="AD63">
            <v>0</v>
          </cell>
          <cell r="AE63">
            <v>0</v>
          </cell>
          <cell r="AG63">
            <v>22.37</v>
          </cell>
          <cell r="AH63">
            <v>1.6777500000000001</v>
          </cell>
          <cell r="AI63">
            <v>24.047750000000001</v>
          </cell>
          <cell r="AJ63">
            <v>192.38200000000001</v>
          </cell>
          <cell r="AK63">
            <v>38084.925000000003</v>
          </cell>
          <cell r="AL63">
            <v>0</v>
          </cell>
          <cell r="AM63">
            <v>35</v>
          </cell>
          <cell r="AN63">
            <v>37.5</v>
          </cell>
          <cell r="AO63">
            <v>-2.5</v>
          </cell>
          <cell r="AP63">
            <v>22.37</v>
          </cell>
          <cell r="AQ63">
            <v>0</v>
          </cell>
        </row>
        <row r="64">
          <cell r="D64" t="str">
            <v>A00350</v>
          </cell>
          <cell r="E64" t="str">
            <v>Andrew Arnott</v>
          </cell>
          <cell r="F64" t="str">
            <v>Bristol</v>
          </cell>
          <cell r="G64" t="str">
            <v>South West</v>
          </cell>
          <cell r="H64">
            <v>8</v>
          </cell>
          <cell r="I64" t="str">
            <v>S</v>
          </cell>
          <cell r="J64">
            <v>28985.34</v>
          </cell>
          <cell r="M64">
            <v>28985.34</v>
          </cell>
          <cell r="P64">
            <v>414.1</v>
          </cell>
          <cell r="R64">
            <v>2902.0489200000002</v>
          </cell>
          <cell r="S64">
            <v>797.09685000000002</v>
          </cell>
          <cell r="V64">
            <v>507.24345</v>
          </cell>
          <cell r="W64">
            <v>0</v>
          </cell>
          <cell r="X64">
            <v>0</v>
          </cell>
          <cell r="Y64">
            <v>4620.4892200000004</v>
          </cell>
          <cell r="Z64">
            <v>33605.82922</v>
          </cell>
          <cell r="AA64">
            <v>1950</v>
          </cell>
          <cell r="AB64">
            <v>1702.5</v>
          </cell>
          <cell r="AC64">
            <v>19.739106737151246</v>
          </cell>
          <cell r="AD64">
            <v>5.3894406903826191</v>
          </cell>
          <cell r="AE64">
            <v>20.125879536617649</v>
          </cell>
          <cell r="AG64">
            <v>45.25442696415152</v>
          </cell>
          <cell r="AH64">
            <v>3.3940820223113639</v>
          </cell>
          <cell r="AI64">
            <v>48.648508986462886</v>
          </cell>
          <cell r="AJ64">
            <v>389.18807189170309</v>
          </cell>
          <cell r="AK64">
            <v>33605.82922</v>
          </cell>
          <cell r="AL64">
            <v>0</v>
          </cell>
          <cell r="AM64">
            <v>37.5</v>
          </cell>
          <cell r="AN64">
            <v>37.5</v>
          </cell>
          <cell r="AO64">
            <v>0</v>
          </cell>
          <cell r="AP64">
            <v>20.137495958974</v>
          </cell>
          <cell r="AQ64">
            <v>0.39838922182275383</v>
          </cell>
        </row>
        <row r="65">
          <cell r="D65" t="str">
            <v>A96199</v>
          </cell>
          <cell r="E65" t="str">
            <v>Andrew Babbs</v>
          </cell>
          <cell r="F65" t="str">
            <v>Guildford</v>
          </cell>
          <cell r="G65" t="str">
            <v>South West</v>
          </cell>
          <cell r="H65">
            <v>3</v>
          </cell>
          <cell r="I65" t="str">
            <v>S</v>
          </cell>
          <cell r="J65">
            <v>70021.591889999996</v>
          </cell>
          <cell r="M65">
            <v>70021.591889999996</v>
          </cell>
          <cell r="P65">
            <v>414.1</v>
          </cell>
          <cell r="R65">
            <v>8977.6716808199999</v>
          </cell>
          <cell r="S65">
            <v>5426.6733714750007</v>
          </cell>
          <cell r="V65">
            <v>1225.3778580749999</v>
          </cell>
          <cell r="W65">
            <v>2990</v>
          </cell>
          <cell r="X65">
            <v>0</v>
          </cell>
          <cell r="Y65">
            <v>19033.82291037</v>
          </cell>
          <cell r="Z65">
            <v>89055.414800369996</v>
          </cell>
          <cell r="AA65">
            <v>1950</v>
          </cell>
          <cell r="AB65">
            <v>1702.5</v>
          </cell>
          <cell r="AC65">
            <v>52.308613685973569</v>
          </cell>
          <cell r="AD65">
            <v>5.3894406903826191</v>
          </cell>
          <cell r="AE65">
            <v>20.125879536617649</v>
          </cell>
          <cell r="AG65">
            <v>77.823933912973843</v>
          </cell>
          <cell r="AH65">
            <v>5.836795043473038</v>
          </cell>
          <cell r="AI65">
            <v>83.660728956446874</v>
          </cell>
          <cell r="AJ65">
            <v>669.28583165157499</v>
          </cell>
          <cell r="AK65">
            <v>89055.414800369996</v>
          </cell>
          <cell r="AL65">
            <v>0</v>
          </cell>
          <cell r="AM65">
            <v>37.5</v>
          </cell>
          <cell r="AN65">
            <v>37.5</v>
          </cell>
          <cell r="AO65">
            <v>0</v>
          </cell>
          <cell r="AP65">
            <v>52.492004769240999</v>
          </cell>
          <cell r="AQ65">
            <v>0.18339108326743059</v>
          </cell>
        </row>
        <row r="66">
          <cell r="D66" t="str">
            <v>A40949</v>
          </cell>
          <cell r="E66" t="str">
            <v>Andrew Barbour</v>
          </cell>
          <cell r="F66" t="str">
            <v>Other Site</v>
          </cell>
          <cell r="G66" t="str">
            <v>Midlands</v>
          </cell>
          <cell r="H66">
            <v>3</v>
          </cell>
          <cell r="I66" t="str">
            <v>S</v>
          </cell>
          <cell r="J66">
            <v>61206</v>
          </cell>
          <cell r="M66">
            <v>61206</v>
          </cell>
          <cell r="P66">
            <v>0</v>
          </cell>
          <cell r="R66">
            <v>7348.5</v>
          </cell>
          <cell r="S66">
            <v>0</v>
          </cell>
          <cell r="V66">
            <v>0</v>
          </cell>
          <cell r="W66">
            <v>0</v>
          </cell>
          <cell r="X66">
            <v>0</v>
          </cell>
          <cell r="Y66">
            <v>7348.5</v>
          </cell>
          <cell r="Z66">
            <v>68554.5</v>
          </cell>
          <cell r="AA66">
            <v>1950</v>
          </cell>
          <cell r="AB66">
            <v>1702.5</v>
          </cell>
          <cell r="AC66">
            <v>40.266960352422906</v>
          </cell>
          <cell r="AD66">
            <v>3.7037848954724204</v>
          </cell>
          <cell r="AE66">
            <v>20.125879536617649</v>
          </cell>
          <cell r="AG66">
            <v>64.096624784512969</v>
          </cell>
          <cell r="AH66">
            <v>4.8072468588384725</v>
          </cell>
          <cell r="AI66">
            <v>68.903871643351437</v>
          </cell>
          <cell r="AJ66">
            <v>551.23097314681149</v>
          </cell>
          <cell r="AK66">
            <v>68554.5</v>
          </cell>
          <cell r="AL66">
            <v>0</v>
          </cell>
          <cell r="AM66">
            <v>37.5</v>
          </cell>
          <cell r="AN66">
            <v>37.5</v>
          </cell>
          <cell r="AO66">
            <v>0</v>
          </cell>
          <cell r="AP66">
            <v>35.156153846153998</v>
          </cell>
          <cell r="AQ66">
            <v>-5.1108065062689079</v>
          </cell>
        </row>
        <row r="67">
          <cell r="D67" t="str">
            <v>A74895</v>
          </cell>
          <cell r="E67" t="str">
            <v>Andrew Blakeway</v>
          </cell>
          <cell r="F67" t="str">
            <v>London</v>
          </cell>
          <cell r="G67" t="str">
            <v>South East</v>
          </cell>
          <cell r="H67">
            <v>9</v>
          </cell>
          <cell r="I67" t="str">
            <v>S</v>
          </cell>
          <cell r="J67">
            <v>25000</v>
          </cell>
          <cell r="M67">
            <v>25000</v>
          </cell>
          <cell r="P67">
            <v>414.1</v>
          </cell>
          <cell r="R67">
            <v>2352.0720000000001</v>
          </cell>
          <cell r="S67">
            <v>687.5</v>
          </cell>
          <cell r="V67">
            <v>437.5</v>
          </cell>
          <cell r="W67">
            <v>0</v>
          </cell>
          <cell r="X67">
            <v>0</v>
          </cell>
          <cell r="Y67">
            <v>3891.172</v>
          </cell>
          <cell r="Z67">
            <v>28891.171999999999</v>
          </cell>
          <cell r="AA67">
            <v>1950</v>
          </cell>
          <cell r="AB67">
            <v>1702.5</v>
          </cell>
          <cell r="AC67">
            <v>16.969851395007343</v>
          </cell>
          <cell r="AD67">
            <v>3.9486921589485728</v>
          </cell>
          <cell r="AE67">
            <v>20.125879536617649</v>
          </cell>
          <cell r="AG67">
            <v>41.044423090573559</v>
          </cell>
          <cell r="AH67">
            <v>3.0783317317930168</v>
          </cell>
          <cell r="AI67">
            <v>44.122754822366574</v>
          </cell>
          <cell r="AJ67">
            <v>352.98203857893259</v>
          </cell>
          <cell r="AK67">
            <v>28891.171999999999</v>
          </cell>
          <cell r="AL67">
            <v>0</v>
          </cell>
          <cell r="AM67">
            <v>37.5</v>
          </cell>
          <cell r="AN67">
            <v>37.5</v>
          </cell>
          <cell r="AO67">
            <v>0</v>
          </cell>
          <cell r="AP67">
            <v>17.341626666667</v>
          </cell>
          <cell r="AQ67">
            <v>0.37177527165965785</v>
          </cell>
        </row>
        <row r="68">
          <cell r="D68" t="str">
            <v>A93750</v>
          </cell>
          <cell r="E68" t="str">
            <v>Andrew Bradshaw</v>
          </cell>
          <cell r="F68" t="str">
            <v>Canary Wharf</v>
          </cell>
          <cell r="G68" t="str">
            <v>South East</v>
          </cell>
          <cell r="H68">
            <v>4</v>
          </cell>
          <cell r="I68" t="str">
            <v>S</v>
          </cell>
          <cell r="J68">
            <v>57680</v>
          </cell>
          <cell r="M68">
            <v>57680</v>
          </cell>
          <cell r="P68">
            <v>414.1</v>
          </cell>
          <cell r="R68">
            <v>7540.9272000000001</v>
          </cell>
          <cell r="S68">
            <v>4470.2</v>
          </cell>
          <cell r="V68">
            <v>1009.4</v>
          </cell>
          <cell r="W68">
            <v>4920.3999999999996</v>
          </cell>
          <cell r="X68">
            <v>0</v>
          </cell>
          <cell r="Y68">
            <v>18355.0272</v>
          </cell>
          <cell r="Z68">
            <v>76035.027199999997</v>
          </cell>
          <cell r="AA68">
            <v>1950</v>
          </cell>
          <cell r="AB68">
            <v>1702.5</v>
          </cell>
          <cell r="AC68">
            <v>44.66080892804699</v>
          </cell>
          <cell r="AD68">
            <v>3.9486921589485728</v>
          </cell>
          <cell r="AE68">
            <v>20.125879536617649</v>
          </cell>
          <cell r="AG68">
            <v>68.73538062361321</v>
          </cell>
          <cell r="AH68">
            <v>5.1551535467709906</v>
          </cell>
          <cell r="AI68">
            <v>73.8905341703842</v>
          </cell>
          <cell r="AJ68">
            <v>591.1242733630736</v>
          </cell>
          <cell r="AK68">
            <v>76035.027199999997</v>
          </cell>
          <cell r="AL68">
            <v>0</v>
          </cell>
          <cell r="AM68">
            <v>37.5</v>
          </cell>
          <cell r="AN68">
            <v>37.5</v>
          </cell>
          <cell r="AO68">
            <v>0</v>
          </cell>
          <cell r="AP68">
            <v>44.644013948717998</v>
          </cell>
          <cell r="AQ68">
            <v>-1.6794979328992099E-2</v>
          </cell>
        </row>
        <row r="69">
          <cell r="D69" t="str">
            <v>A98205</v>
          </cell>
          <cell r="E69" t="str">
            <v>Andrew Branch</v>
          </cell>
          <cell r="F69" t="str">
            <v>Exeter</v>
          </cell>
          <cell r="G69" t="str">
            <v>South West</v>
          </cell>
          <cell r="H69">
            <v>5</v>
          </cell>
          <cell r="I69" t="str">
            <v>S</v>
          </cell>
          <cell r="J69">
            <v>50043.35</v>
          </cell>
          <cell r="M69">
            <v>50043.35</v>
          </cell>
          <cell r="P69">
            <v>414.1</v>
          </cell>
          <cell r="R69">
            <v>5808.0542999999998</v>
          </cell>
          <cell r="S69">
            <v>3878.3596250000001</v>
          </cell>
          <cell r="V69">
            <v>875.75862500000005</v>
          </cell>
          <cell r="W69">
            <v>0</v>
          </cell>
          <cell r="X69">
            <v>0</v>
          </cell>
          <cell r="Y69">
            <v>10976.27255</v>
          </cell>
          <cell r="Z69">
            <v>61019.62255</v>
          </cell>
          <cell r="AA69">
            <v>1950</v>
          </cell>
          <cell r="AB69">
            <v>1702.5</v>
          </cell>
          <cell r="AC69">
            <v>35.841187988252571</v>
          </cell>
          <cell r="AD69">
            <v>5.3894406903826191</v>
          </cell>
          <cell r="AE69">
            <v>20.125879536617649</v>
          </cell>
          <cell r="AG69">
            <v>61.356508215252845</v>
          </cell>
          <cell r="AH69">
            <v>4.601738116143963</v>
          </cell>
          <cell r="AI69">
            <v>65.958246331396808</v>
          </cell>
          <cell r="AJ69">
            <v>527.66597065117446</v>
          </cell>
          <cell r="AK69">
            <v>61019.622550000007</v>
          </cell>
          <cell r="AL69">
            <v>0</v>
          </cell>
          <cell r="AM69">
            <v>37.5</v>
          </cell>
          <cell r="AN69">
            <v>37.5</v>
          </cell>
          <cell r="AO69">
            <v>0</v>
          </cell>
          <cell r="AP69">
            <v>36.193662717949003</v>
          </cell>
          <cell r="AQ69">
            <v>0.35247472969643212</v>
          </cell>
        </row>
        <row r="70">
          <cell r="D70" t="str">
            <v>A74677</v>
          </cell>
          <cell r="E70" t="str">
            <v>Andrew Buxton</v>
          </cell>
          <cell r="F70" t="str">
            <v>Stroud</v>
          </cell>
          <cell r="G70" t="str">
            <v>South West</v>
          </cell>
          <cell r="H70">
            <v>8</v>
          </cell>
          <cell r="I70" t="str">
            <v>S</v>
          </cell>
          <cell r="J70">
            <v>22700</v>
          </cell>
          <cell r="M70">
            <v>22700</v>
          </cell>
          <cell r="P70">
            <v>414.1</v>
          </cell>
          <cell r="R70">
            <v>1922.8920000000001</v>
          </cell>
          <cell r="S70">
            <v>851.25</v>
          </cell>
          <cell r="V70">
            <v>397.25</v>
          </cell>
          <cell r="W70">
            <v>0</v>
          </cell>
          <cell r="X70">
            <v>0</v>
          </cell>
          <cell r="Y70">
            <v>3585.4920000000002</v>
          </cell>
          <cell r="Z70">
            <v>26285.491999999998</v>
          </cell>
          <cell r="AA70">
            <v>1950</v>
          </cell>
          <cell r="AB70">
            <v>1702.5</v>
          </cell>
          <cell r="AC70">
            <v>15.439349192364169</v>
          </cell>
          <cell r="AD70">
            <v>5.3894406903826191</v>
          </cell>
          <cell r="AE70">
            <v>20.125879536617649</v>
          </cell>
          <cell r="AG70">
            <v>40.954669419364436</v>
          </cell>
          <cell r="AH70">
            <v>3.0716002064523327</v>
          </cell>
          <cell r="AI70">
            <v>44.026269625816767</v>
          </cell>
          <cell r="AJ70">
            <v>352.21015700653413</v>
          </cell>
          <cell r="AK70">
            <v>26285.491999999998</v>
          </cell>
          <cell r="AL70">
            <v>0</v>
          </cell>
          <cell r="AM70">
            <v>37.5</v>
          </cell>
          <cell r="AN70">
            <v>37.5</v>
          </cell>
          <cell r="AO70">
            <v>0</v>
          </cell>
          <cell r="AP70">
            <v>15.068765128204999</v>
          </cell>
          <cell r="AQ70">
            <v>-0.37058406415916956</v>
          </cell>
        </row>
        <row r="71">
          <cell r="D71" t="str">
            <v>A76322</v>
          </cell>
          <cell r="E71" t="str">
            <v>Andrew Chester</v>
          </cell>
          <cell r="F71" t="str">
            <v>Warrington</v>
          </cell>
          <cell r="G71" t="str">
            <v>Midlands</v>
          </cell>
          <cell r="H71">
            <v>7</v>
          </cell>
          <cell r="I71" t="str">
            <v>S</v>
          </cell>
          <cell r="J71">
            <v>30000</v>
          </cell>
          <cell r="M71">
            <v>30000</v>
          </cell>
          <cell r="P71">
            <v>414.1</v>
          </cell>
          <cell r="R71">
            <v>3042.0720000000001</v>
          </cell>
          <cell r="S71">
            <v>1725</v>
          </cell>
          <cell r="V71">
            <v>525</v>
          </cell>
          <cell r="W71">
            <v>0</v>
          </cell>
          <cell r="X71">
            <v>0</v>
          </cell>
          <cell r="Y71">
            <v>5706.1720000000005</v>
          </cell>
          <cell r="Z71">
            <v>35706.171999999999</v>
          </cell>
          <cell r="AA71">
            <v>1950</v>
          </cell>
          <cell r="AB71">
            <v>1702.5</v>
          </cell>
          <cell r="AC71">
            <v>20.97278825256975</v>
          </cell>
          <cell r="AD71">
            <v>3.7037848954724204</v>
          </cell>
          <cell r="AE71">
            <v>20.125879536617649</v>
          </cell>
          <cell r="AG71">
            <v>44.802452684659819</v>
          </cell>
          <cell r="AH71">
            <v>3.3601839513494864</v>
          </cell>
          <cell r="AI71">
            <v>48.162636636009303</v>
          </cell>
          <cell r="AJ71">
            <v>385.30109308807442</v>
          </cell>
          <cell r="AK71">
            <v>35706.171999999999</v>
          </cell>
          <cell r="AL71">
            <v>0</v>
          </cell>
          <cell r="AM71">
            <v>37.5</v>
          </cell>
          <cell r="AN71">
            <v>37.5</v>
          </cell>
          <cell r="AO71">
            <v>0</v>
          </cell>
          <cell r="AP71">
            <v>21.310857435896999</v>
          </cell>
          <cell r="AQ71">
            <v>0.33806918332724933</v>
          </cell>
        </row>
        <row r="72">
          <cell r="D72" t="str">
            <v>A93009</v>
          </cell>
          <cell r="E72" t="str">
            <v>Andrew Johnson</v>
          </cell>
          <cell r="F72" t="str">
            <v>Guildford</v>
          </cell>
          <cell r="G72" t="str">
            <v>South West</v>
          </cell>
          <cell r="H72">
            <v>6</v>
          </cell>
          <cell r="I72" t="str">
            <v>S</v>
          </cell>
          <cell r="J72">
            <v>31100</v>
          </cell>
          <cell r="M72">
            <v>31100</v>
          </cell>
          <cell r="P72">
            <v>414.1</v>
          </cell>
          <cell r="R72">
            <v>3193.8719999999998</v>
          </cell>
          <cell r="S72">
            <v>2410.25</v>
          </cell>
          <cell r="V72">
            <v>544.25</v>
          </cell>
          <cell r="W72">
            <v>0</v>
          </cell>
          <cell r="X72">
            <v>0</v>
          </cell>
          <cell r="Y72">
            <v>6562.4719999999998</v>
          </cell>
          <cell r="Z72">
            <v>37662.472000000002</v>
          </cell>
          <cell r="AA72">
            <v>1950</v>
          </cell>
          <cell r="AB72">
            <v>1702.5</v>
          </cell>
          <cell r="AC72">
            <v>22.121863142437594</v>
          </cell>
          <cell r="AD72">
            <v>5.3894406903826191</v>
          </cell>
          <cell r="AE72">
            <v>20.125879536617649</v>
          </cell>
          <cell r="AG72">
            <v>47.637183369437864</v>
          </cell>
          <cell r="AH72">
            <v>3.5727887527078397</v>
          </cell>
          <cell r="AI72">
            <v>51.2099721221457</v>
          </cell>
          <cell r="AJ72">
            <v>409.6797769771656</v>
          </cell>
          <cell r="AK72">
            <v>37662.472000000002</v>
          </cell>
          <cell r="AL72">
            <v>0</v>
          </cell>
          <cell r="AM72">
            <v>37.5</v>
          </cell>
          <cell r="AN72">
            <v>37.5</v>
          </cell>
          <cell r="AO72">
            <v>0</v>
          </cell>
          <cell r="AP72">
            <v>22.418447179487</v>
          </cell>
          <cell r="AQ72">
            <v>0.29658403704940639</v>
          </cell>
        </row>
        <row r="73">
          <cell r="D73" t="str">
            <v>A42150</v>
          </cell>
          <cell r="E73" t="str">
            <v>Andrew Marshall</v>
          </cell>
          <cell r="F73" t="str">
            <v>Dublin</v>
          </cell>
          <cell r="G73" t="str">
            <v>Midlands</v>
          </cell>
          <cell r="H73">
            <v>2</v>
          </cell>
          <cell r="I73" t="str">
            <v>S</v>
          </cell>
          <cell r="J73">
            <v>110206.19</v>
          </cell>
          <cell r="M73">
            <v>110206.19</v>
          </cell>
          <cell r="P73">
            <v>0</v>
          </cell>
          <cell r="R73">
            <v>14588.282219999999</v>
          </cell>
          <cell r="S73">
            <v>11547.670425</v>
          </cell>
          <cell r="V73">
            <v>1879.853325</v>
          </cell>
          <cell r="W73">
            <v>3462</v>
          </cell>
          <cell r="X73">
            <v>0</v>
          </cell>
          <cell r="Y73">
            <v>31477.805969999998</v>
          </cell>
          <cell r="Z73">
            <v>141683.99596999999</v>
          </cell>
          <cell r="AA73">
            <v>1950</v>
          </cell>
          <cell r="AB73">
            <v>1702.5</v>
          </cell>
          <cell r="AC73">
            <v>83.221143007342135</v>
          </cell>
          <cell r="AD73">
            <v>3.7037848954724204</v>
          </cell>
          <cell r="AE73">
            <v>20.125879536617649</v>
          </cell>
          <cell r="AG73">
            <v>107.05080743943221</v>
          </cell>
          <cell r="AH73">
            <v>8.0288105579574154</v>
          </cell>
          <cell r="AI73">
            <v>115.07961799738962</v>
          </cell>
          <cell r="AJ73">
            <v>920.63694397911695</v>
          </cell>
          <cell r="AK73">
            <v>142363.99597000002</v>
          </cell>
          <cell r="AL73">
            <v>-680.0000000000291</v>
          </cell>
          <cell r="AM73">
            <v>37.5</v>
          </cell>
          <cell r="AN73">
            <v>37.5</v>
          </cell>
          <cell r="AO73">
            <v>0</v>
          </cell>
          <cell r="AP73">
            <v>83.506015958974004</v>
          </cell>
          <cell r="AQ73">
            <v>0.28487295163186843</v>
          </cell>
        </row>
        <row r="74">
          <cell r="D74" t="str">
            <v>A74758</v>
          </cell>
          <cell r="E74" t="str">
            <v>Andrew Mason</v>
          </cell>
          <cell r="F74" t="str">
            <v>Warrington</v>
          </cell>
          <cell r="G74" t="str">
            <v>Midlands</v>
          </cell>
          <cell r="H74">
            <v>7</v>
          </cell>
          <cell r="I74" t="str">
            <v>S</v>
          </cell>
          <cell r="J74">
            <v>27570.6</v>
          </cell>
          <cell r="M74">
            <v>27570.6</v>
          </cell>
          <cell r="P74">
            <v>414.1</v>
          </cell>
          <cell r="R74">
            <v>3458.5284000000001</v>
          </cell>
          <cell r="S74">
            <v>2136.7215000000001</v>
          </cell>
          <cell r="V74">
            <v>482.4855</v>
          </cell>
          <cell r="W74">
            <v>5447.2</v>
          </cell>
          <cell r="X74">
            <v>0</v>
          </cell>
          <cell r="Y74">
            <v>11939.035400000001</v>
          </cell>
          <cell r="Z74">
            <v>39509.635399999999</v>
          </cell>
          <cell r="AA74">
            <v>1950</v>
          </cell>
          <cell r="AB74">
            <v>1702.5</v>
          </cell>
          <cell r="AC74">
            <v>23.206834302496329</v>
          </cell>
          <cell r="AD74">
            <v>3.7037848954724204</v>
          </cell>
          <cell r="AE74">
            <v>20.125879536617649</v>
          </cell>
          <cell r="AG74">
            <v>47.036498734586402</v>
          </cell>
          <cell r="AH74">
            <v>3.5277374050939803</v>
          </cell>
          <cell r="AI74">
            <v>50.564236139680382</v>
          </cell>
          <cell r="AJ74">
            <v>404.51388911744306</v>
          </cell>
          <cell r="AK74">
            <v>39509.635399999999</v>
          </cell>
          <cell r="AL74">
            <v>0</v>
          </cell>
          <cell r="AM74">
            <v>37.5</v>
          </cell>
          <cell r="AN74">
            <v>37.5</v>
          </cell>
          <cell r="AO74">
            <v>0</v>
          </cell>
          <cell r="AP74">
            <v>23.030869948717999</v>
          </cell>
          <cell r="AQ74">
            <v>-0.17596435377832975</v>
          </cell>
        </row>
        <row r="75">
          <cell r="D75" t="str">
            <v>A76120</v>
          </cell>
          <cell r="E75" t="str">
            <v>Andrew McCarthy</v>
          </cell>
          <cell r="F75" t="str">
            <v>London</v>
          </cell>
          <cell r="G75" t="str">
            <v>South East</v>
          </cell>
          <cell r="H75">
            <v>10</v>
          </cell>
          <cell r="I75" t="str">
            <v>A</v>
          </cell>
          <cell r="J75">
            <v>63673.5</v>
          </cell>
          <cell r="M75">
            <v>63673.5</v>
          </cell>
          <cell r="P75">
            <v>0</v>
          </cell>
          <cell r="R75">
            <v>0</v>
          </cell>
          <cell r="S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63673.5</v>
          </cell>
          <cell r="AA75">
            <v>1950</v>
          </cell>
          <cell r="AB75">
            <v>1702.5</v>
          </cell>
          <cell r="AC75">
            <v>37.4</v>
          </cell>
          <cell r="AD75">
            <v>0</v>
          </cell>
          <cell r="AE75">
            <v>0</v>
          </cell>
          <cell r="AG75">
            <v>37.4</v>
          </cell>
          <cell r="AH75">
            <v>2.8049999999999997</v>
          </cell>
          <cell r="AI75">
            <v>40.204999999999998</v>
          </cell>
          <cell r="AJ75">
            <v>321.64</v>
          </cell>
          <cell r="AK75">
            <v>63673.5</v>
          </cell>
          <cell r="AL75">
            <v>0</v>
          </cell>
          <cell r="AM75">
            <v>37.5</v>
          </cell>
          <cell r="AN75">
            <v>37.5</v>
          </cell>
          <cell r="AO75">
            <v>0</v>
          </cell>
          <cell r="AP75">
            <v>37.4</v>
          </cell>
          <cell r="AQ75">
            <v>0</v>
          </cell>
        </row>
        <row r="76">
          <cell r="D76" t="str">
            <v>A76291</v>
          </cell>
          <cell r="E76" t="str">
            <v>Andrew McMurdo</v>
          </cell>
          <cell r="F76" t="str">
            <v>London</v>
          </cell>
          <cell r="G76" t="str">
            <v>South East</v>
          </cell>
          <cell r="H76">
            <v>7</v>
          </cell>
          <cell r="I76" t="str">
            <v>S</v>
          </cell>
          <cell r="J76">
            <v>33000</v>
          </cell>
          <cell r="M76">
            <v>33000</v>
          </cell>
          <cell r="P76">
            <v>0</v>
          </cell>
          <cell r="R76">
            <v>3456.0720000000001</v>
          </cell>
          <cell r="S76">
            <v>0</v>
          </cell>
          <cell r="V76">
            <v>0</v>
          </cell>
          <cell r="W76">
            <v>0</v>
          </cell>
          <cell r="X76">
            <v>0</v>
          </cell>
          <cell r="Y76">
            <v>3456.0720000000001</v>
          </cell>
          <cell r="Z76">
            <v>36456.072</v>
          </cell>
          <cell r="AA76">
            <v>1950</v>
          </cell>
          <cell r="AB76">
            <v>1702.5</v>
          </cell>
          <cell r="AC76">
            <v>21.413258149779736</v>
          </cell>
          <cell r="AD76">
            <v>3.9486921589485728</v>
          </cell>
          <cell r="AE76">
            <v>20.125879536617649</v>
          </cell>
          <cell r="AG76">
            <v>45.487829845345956</v>
          </cell>
          <cell r="AH76">
            <v>3.4115872384009465</v>
          </cell>
          <cell r="AI76">
            <v>48.899417083746904</v>
          </cell>
          <cell r="AJ76">
            <v>391.19533666997523</v>
          </cell>
          <cell r="AK76">
            <v>36456.072</v>
          </cell>
          <cell r="AL76">
            <v>0</v>
          </cell>
          <cell r="AM76">
            <v>37.5</v>
          </cell>
          <cell r="AN76">
            <v>37.5</v>
          </cell>
          <cell r="AO76">
            <v>0</v>
          </cell>
          <cell r="AP76">
            <v>18.695421538462</v>
          </cell>
          <cell r="AQ76">
            <v>-2.7178366113177361</v>
          </cell>
        </row>
        <row r="77">
          <cell r="D77" t="str">
            <v>A93416</v>
          </cell>
          <cell r="E77" t="str">
            <v>Andrew Merry</v>
          </cell>
          <cell r="F77" t="str">
            <v>Secondment</v>
          </cell>
          <cell r="G77" t="str">
            <v>Midlands</v>
          </cell>
          <cell r="H77">
            <v>5</v>
          </cell>
          <cell r="I77" t="str">
            <v>S</v>
          </cell>
          <cell r="J77">
            <v>69296.600000000006</v>
          </cell>
          <cell r="M77">
            <v>69296.600000000006</v>
          </cell>
          <cell r="P77">
            <v>414.1</v>
          </cell>
          <cell r="R77">
            <v>9080.7587999999996</v>
          </cell>
          <cell r="S77">
            <v>4204.375</v>
          </cell>
          <cell r="V77">
            <v>949.375</v>
          </cell>
          <cell r="W77">
            <v>4462</v>
          </cell>
          <cell r="X77">
            <v>0</v>
          </cell>
          <cell r="Y77">
            <v>19110.608800000002</v>
          </cell>
          <cell r="Z77">
            <v>88407.208800000008</v>
          </cell>
          <cell r="AA77">
            <v>1950</v>
          </cell>
          <cell r="AB77">
            <v>1702.5</v>
          </cell>
          <cell r="AC77">
            <v>51.92787594713657</v>
          </cell>
          <cell r="AD77">
            <v>3.7037848954724204</v>
          </cell>
          <cell r="AE77">
            <v>20.125879536617649</v>
          </cell>
          <cell r="AG77">
            <v>75.75754037922664</v>
          </cell>
          <cell r="AH77">
            <v>5.681815528441998</v>
          </cell>
          <cell r="AI77">
            <v>81.439355907668642</v>
          </cell>
          <cell r="AJ77">
            <v>651.51484726134913</v>
          </cell>
          <cell r="AK77">
            <v>88407.208799999993</v>
          </cell>
          <cell r="AL77">
            <v>0</v>
          </cell>
          <cell r="AM77">
            <v>45</v>
          </cell>
          <cell r="AN77">
            <v>37.5</v>
          </cell>
          <cell r="AO77">
            <v>7.5</v>
          </cell>
          <cell r="AP77">
            <v>42.219426837607003</v>
          </cell>
          <cell r="AQ77">
            <v>-9.7084491095295675</v>
          </cell>
        </row>
        <row r="78">
          <cell r="D78" t="str">
            <v>A04908</v>
          </cell>
          <cell r="E78" t="str">
            <v>Andrew Nairne</v>
          </cell>
          <cell r="F78" t="str">
            <v>Cardiff</v>
          </cell>
          <cell r="G78" t="str">
            <v>South West</v>
          </cell>
          <cell r="H78">
            <v>2</v>
          </cell>
          <cell r="I78" t="str">
            <v>S</v>
          </cell>
          <cell r="J78">
            <v>71440.800000000003</v>
          </cell>
          <cell r="M78">
            <v>71440.800000000003</v>
          </cell>
          <cell r="P78">
            <v>956.58</v>
          </cell>
          <cell r="R78">
            <v>9415.0223999999998</v>
          </cell>
          <cell r="S78">
            <v>6965.4780000000001</v>
          </cell>
          <cell r="V78">
            <v>1250.2139999999999</v>
          </cell>
          <cell r="W78">
            <v>4740</v>
          </cell>
          <cell r="X78">
            <v>0</v>
          </cell>
          <cell r="Y78">
            <v>23327.294399999999</v>
          </cell>
          <cell r="Z78">
            <v>94768.094400000002</v>
          </cell>
          <cell r="AA78">
            <v>1560</v>
          </cell>
          <cell r="AB78">
            <v>1362</v>
          </cell>
          <cell r="AC78">
            <v>69.580098678414103</v>
          </cell>
          <cell r="AD78">
            <v>5.3894406903826191</v>
          </cell>
          <cell r="AE78">
            <v>20.125879536617649</v>
          </cell>
          <cell r="AG78">
            <v>95.095418905414363</v>
          </cell>
          <cell r="AH78">
            <v>7.132156417906077</v>
          </cell>
          <cell r="AI78">
            <v>102.22757532332044</v>
          </cell>
          <cell r="AJ78">
            <v>817.8206025865635</v>
          </cell>
          <cell r="AK78">
            <v>94768.094400000002</v>
          </cell>
          <cell r="AL78">
            <v>0</v>
          </cell>
          <cell r="AM78">
            <v>30</v>
          </cell>
          <cell r="AN78">
            <v>30</v>
          </cell>
          <cell r="AO78">
            <v>0</v>
          </cell>
          <cell r="AP78">
            <v>69.605540000000005</v>
          </cell>
          <cell r="AQ78">
            <v>2.5441321585901733E-2</v>
          </cell>
        </row>
        <row r="79">
          <cell r="D79" t="str">
            <v>A00415</v>
          </cell>
          <cell r="E79" t="str">
            <v>Andrew Ratcliffe</v>
          </cell>
          <cell r="F79" t="str">
            <v>London</v>
          </cell>
          <cell r="G79" t="str">
            <v>South East</v>
          </cell>
          <cell r="H79">
            <v>8</v>
          </cell>
          <cell r="I79" t="str">
            <v>S</v>
          </cell>
          <cell r="J79">
            <v>35530</v>
          </cell>
          <cell r="M79">
            <v>35530</v>
          </cell>
          <cell r="P79">
            <v>414.1</v>
          </cell>
          <cell r="R79">
            <v>3805.212</v>
          </cell>
          <cell r="S79">
            <v>2753.5750000000003</v>
          </cell>
          <cell r="V79">
            <v>621.77499999999998</v>
          </cell>
          <cell r="W79">
            <v>0</v>
          </cell>
          <cell r="X79">
            <v>0</v>
          </cell>
          <cell r="Y79">
            <v>7594.6620000000003</v>
          </cell>
          <cell r="Z79">
            <v>43124.661999999997</v>
          </cell>
          <cell r="AA79">
            <v>1950</v>
          </cell>
          <cell r="AB79">
            <v>1702.5</v>
          </cell>
          <cell r="AC79">
            <v>25.330197944199703</v>
          </cell>
          <cell r="AD79">
            <v>3.9486921589485728</v>
          </cell>
          <cell r="AE79">
            <v>20.125879536617649</v>
          </cell>
          <cell r="AG79">
            <v>49.404769639765931</v>
          </cell>
          <cell r="AH79">
            <v>3.7053577229824448</v>
          </cell>
          <cell r="AI79">
            <v>53.110127362748372</v>
          </cell>
          <cell r="AJ79">
            <v>424.88101890198698</v>
          </cell>
          <cell r="AK79">
            <v>43124.661999999997</v>
          </cell>
          <cell r="AL79">
            <v>0</v>
          </cell>
          <cell r="AM79">
            <v>37.5</v>
          </cell>
          <cell r="AN79">
            <v>37.5</v>
          </cell>
          <cell r="AO79">
            <v>0</v>
          </cell>
          <cell r="AP79">
            <v>25.639852307691999</v>
          </cell>
          <cell r="AQ79">
            <v>0.30965436349229591</v>
          </cell>
        </row>
        <row r="80">
          <cell r="D80" t="str">
            <v>A05048</v>
          </cell>
          <cell r="E80" t="str">
            <v>Andrew Saunders</v>
          </cell>
          <cell r="F80" t="str">
            <v>Warrington</v>
          </cell>
          <cell r="G80" t="str">
            <v>Midlands</v>
          </cell>
          <cell r="H80">
            <v>3</v>
          </cell>
          <cell r="I80" t="str">
            <v>S</v>
          </cell>
          <cell r="J80">
            <v>71863.409</v>
          </cell>
          <cell r="M80">
            <v>71863.409</v>
          </cell>
          <cell r="P80">
            <v>956.58</v>
          </cell>
          <cell r="R80">
            <v>9476.3784419999993</v>
          </cell>
          <cell r="S80">
            <v>7006.6823775000003</v>
          </cell>
          <cell r="V80">
            <v>1257.6096574999999</v>
          </cell>
          <cell r="W80">
            <v>4762</v>
          </cell>
          <cell r="X80">
            <v>0</v>
          </cell>
          <cell r="Y80">
            <v>23459.250477000001</v>
          </cell>
          <cell r="Z80">
            <v>95322.659477000008</v>
          </cell>
          <cell r="AA80">
            <v>1950</v>
          </cell>
          <cell r="AB80">
            <v>1702.5</v>
          </cell>
          <cell r="AC80">
            <v>55.989814670778273</v>
          </cell>
          <cell r="AD80">
            <v>3.7037848954724204</v>
          </cell>
          <cell r="AE80">
            <v>20.125879536617649</v>
          </cell>
          <cell r="AG80">
            <v>79.819479102868343</v>
          </cell>
          <cell r="AH80">
            <v>5.9864609327151257</v>
          </cell>
          <cell r="AI80">
            <v>85.805940035583461</v>
          </cell>
          <cell r="AJ80">
            <v>686.44752028466769</v>
          </cell>
          <cell r="AK80">
            <v>95322.659477000008</v>
          </cell>
          <cell r="AL80">
            <v>0</v>
          </cell>
          <cell r="AM80">
            <v>37.5</v>
          </cell>
          <cell r="AN80">
            <v>37.5</v>
          </cell>
          <cell r="AO80">
            <v>0</v>
          </cell>
          <cell r="AP80">
            <v>56.008918021538001</v>
          </cell>
          <cell r="AQ80">
            <v>1.9103350759728244E-2</v>
          </cell>
        </row>
        <row r="81">
          <cell r="D81" t="str">
            <v>A76137</v>
          </cell>
          <cell r="E81" t="str">
            <v>Andrew Stirk</v>
          </cell>
          <cell r="F81" t="str">
            <v>York</v>
          </cell>
          <cell r="G81" t="str">
            <v>Midlands</v>
          </cell>
          <cell r="H81">
            <v>4</v>
          </cell>
          <cell r="I81" t="str">
            <v>S</v>
          </cell>
          <cell r="J81">
            <v>59280</v>
          </cell>
          <cell r="M81">
            <v>59280</v>
          </cell>
          <cell r="P81">
            <v>0</v>
          </cell>
          <cell r="R81">
            <v>7401.4920000000002</v>
          </cell>
          <cell r="S81">
            <v>1630.2</v>
          </cell>
          <cell r="V81">
            <v>1037.4000000000001</v>
          </cell>
          <cell r="W81">
            <v>2310</v>
          </cell>
          <cell r="X81">
            <v>0</v>
          </cell>
          <cell r="Y81">
            <v>12379.092000000001</v>
          </cell>
          <cell r="Z81">
            <v>71659.092000000004</v>
          </cell>
          <cell r="AA81">
            <v>1950</v>
          </cell>
          <cell r="AB81">
            <v>1702.5</v>
          </cell>
          <cell r="AC81">
            <v>42.090509251101324</v>
          </cell>
          <cell r="AD81">
            <v>3.7037848954724204</v>
          </cell>
          <cell r="AE81">
            <v>20.125879536617649</v>
          </cell>
          <cell r="AG81">
            <v>65.920173683191393</v>
          </cell>
          <cell r="AH81">
            <v>4.9440130262393547</v>
          </cell>
          <cell r="AI81">
            <v>70.864186709430754</v>
          </cell>
          <cell r="AJ81">
            <v>566.91349367544603</v>
          </cell>
          <cell r="AK81">
            <v>71659.092000000004</v>
          </cell>
          <cell r="AL81">
            <v>0</v>
          </cell>
          <cell r="AM81">
            <v>37.5</v>
          </cell>
          <cell r="AN81">
            <v>37.5</v>
          </cell>
          <cell r="AO81">
            <v>0</v>
          </cell>
          <cell r="AP81">
            <v>42.551739487178999</v>
          </cell>
          <cell r="AQ81">
            <v>0.46123023607767522</v>
          </cell>
        </row>
        <row r="82">
          <cell r="D82" t="str">
            <v>S10376</v>
          </cell>
          <cell r="E82" t="str">
            <v>Andrew Swift</v>
          </cell>
          <cell r="F82" t="str">
            <v>Warrington</v>
          </cell>
          <cell r="G82" t="str">
            <v>Midlands</v>
          </cell>
          <cell r="H82">
            <v>6</v>
          </cell>
          <cell r="I82" t="str">
            <v>A</v>
          </cell>
          <cell r="J82">
            <v>40008.75</v>
          </cell>
          <cell r="M82">
            <v>40008.75</v>
          </cell>
          <cell r="P82">
            <v>0</v>
          </cell>
          <cell r="R82">
            <v>0</v>
          </cell>
          <cell r="S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40008.75</v>
          </cell>
          <cell r="AA82">
            <v>1950</v>
          </cell>
          <cell r="AB82">
            <v>1702.5</v>
          </cell>
          <cell r="AC82">
            <v>23.5</v>
          </cell>
          <cell r="AD82">
            <v>0</v>
          </cell>
          <cell r="AE82">
            <v>0</v>
          </cell>
          <cell r="AG82">
            <v>23.5</v>
          </cell>
          <cell r="AH82">
            <v>1.7625</v>
          </cell>
          <cell r="AI82">
            <v>25.262499999999999</v>
          </cell>
          <cell r="AJ82">
            <v>202.1</v>
          </cell>
          <cell r="AK82">
            <v>40008.75</v>
          </cell>
          <cell r="AL82">
            <v>0</v>
          </cell>
          <cell r="AM82">
            <v>37.5</v>
          </cell>
          <cell r="AN82">
            <v>37.5</v>
          </cell>
          <cell r="AO82">
            <v>0</v>
          </cell>
          <cell r="AP82">
            <v>23.5</v>
          </cell>
          <cell r="AQ82">
            <v>0</v>
          </cell>
        </row>
        <row r="83">
          <cell r="D83" t="str">
            <v>A76179</v>
          </cell>
          <cell r="E83" t="str">
            <v>Andrew Thomas</v>
          </cell>
          <cell r="F83" t="str">
            <v>Cardiff</v>
          </cell>
          <cell r="G83" t="str">
            <v>South West</v>
          </cell>
          <cell r="H83">
            <v>8</v>
          </cell>
          <cell r="I83" t="str">
            <v>S</v>
          </cell>
          <cell r="J83">
            <v>27600</v>
          </cell>
          <cell r="M83">
            <v>27600</v>
          </cell>
          <cell r="P83">
            <v>414.1</v>
          </cell>
          <cell r="R83">
            <v>2710.8719999999998</v>
          </cell>
          <cell r="S83">
            <v>1863</v>
          </cell>
          <cell r="V83">
            <v>483</v>
          </cell>
          <cell r="W83">
            <v>0</v>
          </cell>
          <cell r="X83">
            <v>0</v>
          </cell>
          <cell r="Y83">
            <v>5470.9719999999998</v>
          </cell>
          <cell r="Z83">
            <v>33070.972000000002</v>
          </cell>
          <cell r="AA83">
            <v>1950</v>
          </cell>
          <cell r="AB83">
            <v>1702.5</v>
          </cell>
          <cell r="AC83">
            <v>19.424946842878121</v>
          </cell>
          <cell r="AD83">
            <v>5.3894406903826191</v>
          </cell>
          <cell r="AE83">
            <v>20.125879536617649</v>
          </cell>
          <cell r="AG83">
            <v>44.940267069878388</v>
          </cell>
          <cell r="AH83">
            <v>3.3705200302408791</v>
          </cell>
          <cell r="AI83">
            <v>48.310787100119271</v>
          </cell>
          <cell r="AJ83">
            <v>386.48629680095416</v>
          </cell>
          <cell r="AK83">
            <v>33070.972000000002</v>
          </cell>
          <cell r="AL83">
            <v>0</v>
          </cell>
          <cell r="AM83">
            <v>37.5</v>
          </cell>
          <cell r="AN83">
            <v>37.5</v>
          </cell>
          <cell r="AO83">
            <v>0</v>
          </cell>
          <cell r="AP83">
            <v>19.731780512821</v>
          </cell>
          <cell r="AQ83">
            <v>0.30683366994287908</v>
          </cell>
        </row>
        <row r="84">
          <cell r="D84" t="str">
            <v>U02984</v>
          </cell>
          <cell r="E84" t="str">
            <v>Andrew Thomson</v>
          </cell>
          <cell r="F84" t="str">
            <v>London</v>
          </cell>
          <cell r="G84" t="str">
            <v>South East</v>
          </cell>
          <cell r="H84">
            <v>6</v>
          </cell>
          <cell r="I84" t="str">
            <v>A</v>
          </cell>
          <cell r="J84">
            <v>39157.5</v>
          </cell>
          <cell r="M84">
            <v>39157.5</v>
          </cell>
          <cell r="P84">
            <v>0</v>
          </cell>
          <cell r="R84">
            <v>0</v>
          </cell>
          <cell r="S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39157.5</v>
          </cell>
          <cell r="AA84">
            <v>1950</v>
          </cell>
          <cell r="AB84">
            <v>1702.5</v>
          </cell>
          <cell r="AC84">
            <v>23</v>
          </cell>
          <cell r="AD84">
            <v>0</v>
          </cell>
          <cell r="AE84">
            <v>0</v>
          </cell>
          <cell r="AG84">
            <v>23</v>
          </cell>
          <cell r="AH84">
            <v>1.7249999999999999</v>
          </cell>
          <cell r="AI84">
            <v>24.725000000000001</v>
          </cell>
          <cell r="AJ84">
            <v>197.8</v>
          </cell>
          <cell r="AK84">
            <v>39157.5</v>
          </cell>
          <cell r="AL84">
            <v>0</v>
          </cell>
          <cell r="AM84">
            <v>0</v>
          </cell>
          <cell r="AN84">
            <v>37.5</v>
          </cell>
          <cell r="AO84">
            <v>-37.5</v>
          </cell>
          <cell r="AP84">
            <v>23</v>
          </cell>
          <cell r="AQ84">
            <v>0</v>
          </cell>
        </row>
        <row r="85">
          <cell r="D85" t="str">
            <v>A84727</v>
          </cell>
          <cell r="E85" t="str">
            <v>Andrew Wildman</v>
          </cell>
          <cell r="F85" t="str">
            <v>Secondment</v>
          </cell>
          <cell r="G85" t="str">
            <v>Midlands</v>
          </cell>
          <cell r="H85">
            <v>8</v>
          </cell>
          <cell r="I85" t="str">
            <v>S</v>
          </cell>
          <cell r="J85">
            <v>30836.351999999999</v>
          </cell>
          <cell r="M85">
            <v>30836.351999999999</v>
          </cell>
          <cell r="P85">
            <v>414.1</v>
          </cell>
          <cell r="R85">
            <v>3157.4885760000002</v>
          </cell>
          <cell r="S85">
            <v>2097.7972800000002</v>
          </cell>
          <cell r="V85">
            <v>473.69616000000002</v>
          </cell>
          <cell r="W85">
            <v>0</v>
          </cell>
          <cell r="X85">
            <v>0</v>
          </cell>
          <cell r="Y85">
            <v>6143.0820160000012</v>
          </cell>
          <cell r="Z85">
            <v>36979.434015999999</v>
          </cell>
          <cell r="AA85">
            <v>1950</v>
          </cell>
          <cell r="AB85">
            <v>1702.5</v>
          </cell>
          <cell r="AC85">
            <v>21.720666088693097</v>
          </cell>
          <cell r="AD85">
            <v>3.7037848954724204</v>
          </cell>
          <cell r="AE85">
            <v>20.125879536617649</v>
          </cell>
          <cell r="AG85">
            <v>45.550330520783163</v>
          </cell>
          <cell r="AH85">
            <v>3.416274789058737</v>
          </cell>
          <cell r="AI85">
            <v>48.966605309841903</v>
          </cell>
          <cell r="AJ85">
            <v>391.73284247873522</v>
          </cell>
          <cell r="AK85">
            <v>36979.434015999999</v>
          </cell>
          <cell r="AL85">
            <v>0</v>
          </cell>
          <cell r="AM85">
            <v>37.5</v>
          </cell>
          <cell r="AN85">
            <v>37.5</v>
          </cell>
          <cell r="AO85">
            <v>0</v>
          </cell>
          <cell r="AP85">
            <v>21.685681608205002</v>
          </cell>
          <cell r="AQ85">
            <v>-3.4984480488095215E-2</v>
          </cell>
        </row>
        <row r="86">
          <cell r="D86" t="str">
            <v>A74755</v>
          </cell>
          <cell r="E86" t="str">
            <v>Andy Barnes</v>
          </cell>
          <cell r="F86" t="str">
            <v>York</v>
          </cell>
          <cell r="G86" t="str">
            <v>Midlands</v>
          </cell>
          <cell r="H86">
            <v>3</v>
          </cell>
          <cell r="I86" t="str">
            <v>S</v>
          </cell>
          <cell r="J86">
            <v>93275</v>
          </cell>
          <cell r="M86">
            <v>93275</v>
          </cell>
          <cell r="P86">
            <v>414.1</v>
          </cell>
          <cell r="R86">
            <v>12650.9292</v>
          </cell>
          <cell r="S86">
            <v>7228.8125</v>
          </cell>
          <cell r="V86">
            <v>1632.3125</v>
          </cell>
          <cell r="W86">
            <v>6354.4</v>
          </cell>
          <cell r="X86">
            <v>0</v>
          </cell>
          <cell r="Y86">
            <v>28280.554199999999</v>
          </cell>
          <cell r="Z86">
            <v>121555.5542</v>
          </cell>
          <cell r="AA86">
            <v>1950</v>
          </cell>
          <cell r="AB86">
            <v>1702.5</v>
          </cell>
          <cell r="AC86">
            <v>71.398269720998528</v>
          </cell>
          <cell r="AD86">
            <v>3.7037848954724204</v>
          </cell>
          <cell r="AE86">
            <v>20.125879536617649</v>
          </cell>
          <cell r="AG86">
            <v>95.227934153088597</v>
          </cell>
          <cell r="AH86">
            <v>7.142095061481645</v>
          </cell>
          <cell r="AI86">
            <v>102.37002921457024</v>
          </cell>
          <cell r="AJ86">
            <v>818.9602337165619</v>
          </cell>
          <cell r="AK86">
            <v>121555.55420000001</v>
          </cell>
          <cell r="AL86">
            <v>0</v>
          </cell>
          <cell r="AM86">
            <v>37.5</v>
          </cell>
          <cell r="AN86">
            <v>37.5</v>
          </cell>
          <cell r="AO86">
            <v>0</v>
          </cell>
          <cell r="AP86">
            <v>71.493040615384999</v>
          </cell>
          <cell r="AQ86">
            <v>9.4770894386471127E-2</v>
          </cell>
        </row>
        <row r="87">
          <cell r="D87" t="str">
            <v>W09628</v>
          </cell>
          <cell r="E87" t="str">
            <v>Andy Canham-Davies</v>
          </cell>
          <cell r="F87" t="str">
            <v>Warrington</v>
          </cell>
          <cell r="G87" t="str">
            <v>Midlands</v>
          </cell>
          <cell r="H87">
            <v>5</v>
          </cell>
          <cell r="I87" t="str">
            <v>S</v>
          </cell>
          <cell r="J87">
            <v>38511.204599999997</v>
          </cell>
          <cell r="M87">
            <v>38511.204599999997</v>
          </cell>
          <cell r="P87">
            <v>414.1</v>
          </cell>
          <cell r="R87">
            <v>4216.6182348000002</v>
          </cell>
          <cell r="S87">
            <v>2984.6183564999997</v>
          </cell>
          <cell r="V87">
            <v>673.94608049999999</v>
          </cell>
          <cell r="W87">
            <v>0</v>
          </cell>
          <cell r="X87">
            <v>0</v>
          </cell>
          <cell r="Y87">
            <v>8289.2826717999997</v>
          </cell>
          <cell r="Z87">
            <v>46800.487271799997</v>
          </cell>
          <cell r="AA87">
            <v>1950</v>
          </cell>
          <cell r="AB87">
            <v>1702.5</v>
          </cell>
          <cell r="AC87">
            <v>27.489272993715122</v>
          </cell>
          <cell r="AD87">
            <v>3.7037848954724204</v>
          </cell>
          <cell r="AE87">
            <v>20.125879536617649</v>
          </cell>
          <cell r="AG87">
            <v>51.318937425805188</v>
          </cell>
          <cell r="AH87">
            <v>3.8489203069353888</v>
          </cell>
          <cell r="AI87">
            <v>55.167857732740579</v>
          </cell>
          <cell r="AJ87">
            <v>441.34286186192463</v>
          </cell>
          <cell r="AK87">
            <v>46800.487271800004</v>
          </cell>
          <cell r="AL87">
            <v>0</v>
          </cell>
          <cell r="AM87">
            <v>37.5</v>
          </cell>
          <cell r="AN87">
            <v>37.5</v>
          </cell>
          <cell r="AO87">
            <v>0</v>
          </cell>
          <cell r="AP87">
            <v>27.807723139897</v>
          </cell>
          <cell r="AQ87">
            <v>0.31845014618187761</v>
          </cell>
        </row>
        <row r="88">
          <cell r="D88" t="str">
            <v>A74636</v>
          </cell>
          <cell r="E88" t="str">
            <v>Andy Dawson</v>
          </cell>
          <cell r="F88" t="str">
            <v>Warrington</v>
          </cell>
          <cell r="G88" t="str">
            <v>Midlands</v>
          </cell>
          <cell r="H88">
            <v>3</v>
          </cell>
          <cell r="I88" t="str">
            <v>S</v>
          </cell>
          <cell r="J88">
            <v>85000</v>
          </cell>
          <cell r="M88">
            <v>85000</v>
          </cell>
          <cell r="P88">
            <v>0</v>
          </cell>
          <cell r="R88">
            <v>11674.5792</v>
          </cell>
          <cell r="S88">
            <v>6587.5</v>
          </cell>
          <cell r="V88">
            <v>1487.5</v>
          </cell>
          <cell r="W88">
            <v>7554.4</v>
          </cell>
          <cell r="X88">
            <v>0</v>
          </cell>
          <cell r="Y88">
            <v>27303.979200000002</v>
          </cell>
          <cell r="Z88">
            <v>112303.9792</v>
          </cell>
          <cell r="AA88">
            <v>1950</v>
          </cell>
          <cell r="AB88">
            <v>1702.5</v>
          </cell>
          <cell r="AC88">
            <v>65.964158120411156</v>
          </cell>
          <cell r="AD88">
            <v>3.7037848954724204</v>
          </cell>
          <cell r="AE88">
            <v>20.125879536617649</v>
          </cell>
          <cell r="AG88">
            <v>89.793822552501226</v>
          </cell>
          <cell r="AH88">
            <v>6.7345366914375919</v>
          </cell>
          <cell r="AI88">
            <v>96.528359243938823</v>
          </cell>
          <cell r="AJ88">
            <v>772.22687395151058</v>
          </cell>
          <cell r="AK88">
            <v>112303.9792</v>
          </cell>
          <cell r="AL88">
            <v>0</v>
          </cell>
          <cell r="AM88">
            <v>37.5</v>
          </cell>
          <cell r="AN88">
            <v>37.5</v>
          </cell>
          <cell r="AO88">
            <v>0</v>
          </cell>
          <cell r="AP88">
            <v>65.809732923076993</v>
          </cell>
          <cell r="AQ88">
            <v>-0.15442519733416304</v>
          </cell>
        </row>
        <row r="89">
          <cell r="D89" t="str">
            <v>S10365</v>
          </cell>
          <cell r="E89" t="str">
            <v>Andy Foster</v>
          </cell>
          <cell r="F89" t="str">
            <v>Other Site</v>
          </cell>
          <cell r="G89" t="str">
            <v>Midlands</v>
          </cell>
          <cell r="H89">
            <v>5</v>
          </cell>
          <cell r="I89" t="str">
            <v>A</v>
          </cell>
          <cell r="J89">
            <v>95340</v>
          </cell>
          <cell r="M89">
            <v>95340</v>
          </cell>
          <cell r="P89">
            <v>0</v>
          </cell>
          <cell r="R89">
            <v>0</v>
          </cell>
          <cell r="S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95340</v>
          </cell>
          <cell r="AA89">
            <v>1950</v>
          </cell>
          <cell r="AB89">
            <v>1702.5</v>
          </cell>
          <cell r="AC89">
            <v>56</v>
          </cell>
          <cell r="AD89">
            <v>0</v>
          </cell>
          <cell r="AE89">
            <v>0</v>
          </cell>
          <cell r="AG89">
            <v>56</v>
          </cell>
          <cell r="AH89">
            <v>4.2</v>
          </cell>
          <cell r="AI89">
            <v>60.2</v>
          </cell>
          <cell r="AJ89">
            <v>481.6</v>
          </cell>
          <cell r="AK89">
            <v>95340</v>
          </cell>
          <cell r="AL89">
            <v>0</v>
          </cell>
          <cell r="AM89">
            <v>37.5</v>
          </cell>
          <cell r="AN89">
            <v>37.5</v>
          </cell>
          <cell r="AO89">
            <v>0</v>
          </cell>
          <cell r="AP89">
            <v>56</v>
          </cell>
          <cell r="AQ89">
            <v>0</v>
          </cell>
        </row>
        <row r="90">
          <cell r="D90" t="str">
            <v>A76493</v>
          </cell>
          <cell r="E90" t="str">
            <v>Andy Lowham</v>
          </cell>
          <cell r="F90" t="str">
            <v>York</v>
          </cell>
          <cell r="G90" t="str">
            <v>Midlands</v>
          </cell>
          <cell r="H90">
            <v>9</v>
          </cell>
          <cell r="I90" t="str">
            <v>A</v>
          </cell>
          <cell r="J90">
            <v>40706.775000000001</v>
          </cell>
          <cell r="M90">
            <v>40706.775000000001</v>
          </cell>
          <cell r="P90">
            <v>0</v>
          </cell>
          <cell r="R90">
            <v>0</v>
          </cell>
          <cell r="S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40706.775000000001</v>
          </cell>
          <cell r="AA90">
            <v>1950</v>
          </cell>
          <cell r="AB90">
            <v>1702.5</v>
          </cell>
          <cell r="AC90">
            <v>23.91</v>
          </cell>
          <cell r="AD90">
            <v>0</v>
          </cell>
          <cell r="AE90">
            <v>0</v>
          </cell>
          <cell r="AG90">
            <v>23.91</v>
          </cell>
          <cell r="AH90">
            <v>1.79325</v>
          </cell>
          <cell r="AI90">
            <v>25.703250000000001</v>
          </cell>
          <cell r="AJ90">
            <v>205.626</v>
          </cell>
          <cell r="AK90">
            <v>40706.775000000001</v>
          </cell>
          <cell r="AL90">
            <v>0</v>
          </cell>
          <cell r="AM90">
            <v>37.5</v>
          </cell>
          <cell r="AN90">
            <v>37.5</v>
          </cell>
          <cell r="AO90">
            <v>0</v>
          </cell>
          <cell r="AP90">
            <v>23.91</v>
          </cell>
          <cell r="AQ90">
            <v>0</v>
          </cell>
        </row>
        <row r="91">
          <cell r="D91" t="str">
            <v>A05558</v>
          </cell>
          <cell r="E91" t="str">
            <v>Andy Murray</v>
          </cell>
          <cell r="F91" t="str">
            <v>Birmingham</v>
          </cell>
          <cell r="G91" t="str">
            <v>Midlands</v>
          </cell>
          <cell r="H91">
            <v>3</v>
          </cell>
          <cell r="I91" t="str">
            <v>S</v>
          </cell>
          <cell r="J91">
            <v>61393.228799999997</v>
          </cell>
          <cell r="M91">
            <v>61393.228799999997</v>
          </cell>
          <cell r="P91">
            <v>414.1</v>
          </cell>
          <cell r="R91">
            <v>8487.8871744000007</v>
          </cell>
          <cell r="S91">
            <v>5371.9075199999997</v>
          </cell>
          <cell r="V91">
            <v>1074.3815039999999</v>
          </cell>
          <cell r="W91">
            <v>8069.2</v>
          </cell>
          <cell r="X91">
            <v>0</v>
          </cell>
          <cell r="Y91">
            <v>23417.476198400003</v>
          </cell>
          <cell r="Z91">
            <v>84810.704998400004</v>
          </cell>
          <cell r="AA91">
            <v>1950</v>
          </cell>
          <cell r="AB91">
            <v>1702.5</v>
          </cell>
          <cell r="AC91">
            <v>49.815392069544792</v>
          </cell>
          <cell r="AD91">
            <v>3.7037848954724204</v>
          </cell>
          <cell r="AE91">
            <v>20.125879536617649</v>
          </cell>
          <cell r="AG91">
            <v>73.645056501634855</v>
          </cell>
          <cell r="AH91">
            <v>5.5233792376226143</v>
          </cell>
          <cell r="AI91">
            <v>79.168435739257475</v>
          </cell>
          <cell r="AJ91">
            <v>633.3474859140598</v>
          </cell>
          <cell r="AK91">
            <v>84810.704998400004</v>
          </cell>
          <cell r="AL91">
            <v>0</v>
          </cell>
          <cell r="AM91">
            <v>37.5</v>
          </cell>
          <cell r="AN91">
            <v>37.5</v>
          </cell>
          <cell r="AO91">
            <v>0</v>
          </cell>
          <cell r="AP91">
            <v>49.624847346872002</v>
          </cell>
          <cell r="AQ91">
            <v>-0.1905447226727901</v>
          </cell>
        </row>
        <row r="92">
          <cell r="D92" t="str">
            <v>A05003</v>
          </cell>
          <cell r="E92" t="str">
            <v>Andy Nicholson</v>
          </cell>
          <cell r="F92" t="str">
            <v>Plymouth</v>
          </cell>
          <cell r="G92" t="str">
            <v>South West</v>
          </cell>
          <cell r="H92">
            <v>7</v>
          </cell>
          <cell r="I92" t="str">
            <v>S</v>
          </cell>
          <cell r="J92">
            <v>26527.025000000001</v>
          </cell>
          <cell r="M92">
            <v>26527.025000000001</v>
          </cell>
          <cell r="P92">
            <v>414.1</v>
          </cell>
          <cell r="R92">
            <v>2562.8014499999999</v>
          </cell>
          <cell r="S92">
            <v>2055.8444374999999</v>
          </cell>
          <cell r="V92">
            <v>464.2229375</v>
          </cell>
          <cell r="W92">
            <v>0</v>
          </cell>
          <cell r="X92">
            <v>0</v>
          </cell>
          <cell r="Y92">
            <v>5496.968824999999</v>
          </cell>
          <cell r="Z92">
            <v>32023.993825000001</v>
          </cell>
          <cell r="AA92">
            <v>1950</v>
          </cell>
          <cell r="AB92">
            <v>1702.5</v>
          </cell>
          <cell r="AC92">
            <v>18.809981688693099</v>
          </cell>
          <cell r="AD92">
            <v>5.3894406903826191</v>
          </cell>
          <cell r="AE92">
            <v>20.125879536617649</v>
          </cell>
          <cell r="AG92">
            <v>44.325301915693373</v>
          </cell>
          <cell r="AH92">
            <v>3.3243976436770031</v>
          </cell>
          <cell r="AI92">
            <v>47.649699559370376</v>
          </cell>
          <cell r="AJ92">
            <v>381.19759647496301</v>
          </cell>
          <cell r="AK92">
            <v>32023.993825000001</v>
          </cell>
          <cell r="AL92">
            <v>0</v>
          </cell>
          <cell r="AM92">
            <v>37.5</v>
          </cell>
          <cell r="AN92">
            <v>37.5</v>
          </cell>
          <cell r="AO92">
            <v>0</v>
          </cell>
          <cell r="AP92">
            <v>19.093073564103001</v>
          </cell>
          <cell r="AQ92">
            <v>0.28309187540990166</v>
          </cell>
        </row>
        <row r="93">
          <cell r="D93" t="str">
            <v>A76100</v>
          </cell>
          <cell r="E93" t="str">
            <v>Andy Roberts</v>
          </cell>
          <cell r="F93" t="str">
            <v>Warrington</v>
          </cell>
          <cell r="G93" t="str">
            <v>Midlands</v>
          </cell>
          <cell r="H93">
            <v>8</v>
          </cell>
          <cell r="I93" t="str">
            <v>S</v>
          </cell>
          <cell r="J93">
            <v>39975</v>
          </cell>
          <cell r="M93">
            <v>39975</v>
          </cell>
          <cell r="P93">
            <v>414.1</v>
          </cell>
          <cell r="R93">
            <v>4418.6220000000003</v>
          </cell>
          <cell r="S93">
            <v>3098.0625</v>
          </cell>
          <cell r="V93">
            <v>699.5625</v>
          </cell>
          <cell r="W93">
            <v>0</v>
          </cell>
          <cell r="X93">
            <v>0</v>
          </cell>
          <cell r="Y93">
            <v>8630.3470000000016</v>
          </cell>
          <cell r="Z93">
            <v>48605.347000000002</v>
          </cell>
          <cell r="AA93">
            <v>1950</v>
          </cell>
          <cell r="AB93">
            <v>1702.5</v>
          </cell>
          <cell r="AC93">
            <v>28.549396182085168</v>
          </cell>
          <cell r="AD93">
            <v>3.7037848954724204</v>
          </cell>
          <cell r="AE93">
            <v>20.125879536617649</v>
          </cell>
          <cell r="AG93">
            <v>52.379060614175231</v>
          </cell>
          <cell r="AH93">
            <v>3.9284295460631422</v>
          </cell>
          <cell r="AI93">
            <v>56.307490160238373</v>
          </cell>
          <cell r="AJ93">
            <v>450.45992128190699</v>
          </cell>
          <cell r="AK93">
            <v>48605.347000000002</v>
          </cell>
          <cell r="AL93">
            <v>0</v>
          </cell>
          <cell r="AM93">
            <v>37.5</v>
          </cell>
          <cell r="AN93">
            <v>37.5</v>
          </cell>
          <cell r="AO93">
            <v>0</v>
          </cell>
          <cell r="AP93">
            <v>28.872165128205001</v>
          </cell>
          <cell r="AQ93">
            <v>0.32276894611983309</v>
          </cell>
        </row>
        <row r="94">
          <cell r="D94" t="str">
            <v>A24887</v>
          </cell>
          <cell r="E94" t="str">
            <v>Andy Slowe</v>
          </cell>
          <cell r="F94" t="str">
            <v>Secondment</v>
          </cell>
          <cell r="G94" t="str">
            <v>Midlands</v>
          </cell>
          <cell r="H94">
            <v>6</v>
          </cell>
          <cell r="I94" t="str">
            <v>S</v>
          </cell>
          <cell r="J94">
            <v>36505.375</v>
          </cell>
          <cell r="M94">
            <v>36505.375</v>
          </cell>
          <cell r="P94">
            <v>414.1</v>
          </cell>
          <cell r="R94">
            <v>3939.8137499999998</v>
          </cell>
          <cell r="S94">
            <v>2829.1665625000001</v>
          </cell>
          <cell r="V94">
            <v>638.84406249999995</v>
          </cell>
          <cell r="W94">
            <v>0</v>
          </cell>
          <cell r="X94">
            <v>0</v>
          </cell>
          <cell r="Y94">
            <v>7821.9243750000005</v>
          </cell>
          <cell r="Z94">
            <v>44327.299375000002</v>
          </cell>
          <cell r="AA94">
            <v>1950</v>
          </cell>
          <cell r="AB94">
            <v>1702.5</v>
          </cell>
          <cell r="AC94">
            <v>26.036592878120413</v>
          </cell>
          <cell r="AD94">
            <v>3.7037848954724204</v>
          </cell>
          <cell r="AE94">
            <v>20.125879536617649</v>
          </cell>
          <cell r="AG94">
            <v>49.866257310210486</v>
          </cell>
          <cell r="AH94">
            <v>3.7399692982657862</v>
          </cell>
          <cell r="AI94">
            <v>53.60622660847627</v>
          </cell>
          <cell r="AJ94">
            <v>428.84981286781016</v>
          </cell>
          <cell r="AK94">
            <v>44327.299374999995</v>
          </cell>
          <cell r="AL94">
            <v>0</v>
          </cell>
          <cell r="AM94">
            <v>37.5</v>
          </cell>
          <cell r="AN94">
            <v>37.5</v>
          </cell>
          <cell r="AO94">
            <v>0</v>
          </cell>
          <cell r="AP94">
            <v>26.349125000000001</v>
          </cell>
          <cell r="AQ94">
            <v>0.31253212187958823</v>
          </cell>
        </row>
        <row r="95">
          <cell r="D95" t="str">
            <v>A97578</v>
          </cell>
          <cell r="E95" t="str">
            <v>Angela Francis</v>
          </cell>
          <cell r="F95" t="str">
            <v>London</v>
          </cell>
          <cell r="G95" t="str">
            <v>South East</v>
          </cell>
          <cell r="H95">
            <v>6</v>
          </cell>
          <cell r="I95" t="str">
            <v>S</v>
          </cell>
          <cell r="J95">
            <v>30750</v>
          </cell>
          <cell r="M95">
            <v>30750</v>
          </cell>
          <cell r="P95">
            <v>414.1</v>
          </cell>
          <cell r="R95">
            <v>3145.5720000000001</v>
          </cell>
          <cell r="S95">
            <v>845.625</v>
          </cell>
          <cell r="V95">
            <v>538.125</v>
          </cell>
          <cell r="W95">
            <v>0</v>
          </cell>
          <cell r="X95">
            <v>0</v>
          </cell>
          <cell r="Y95">
            <v>4943.4220000000005</v>
          </cell>
          <cell r="Z95">
            <v>35693.421999999999</v>
          </cell>
          <cell r="AA95">
            <v>1950</v>
          </cell>
          <cell r="AB95">
            <v>1702.5</v>
          </cell>
          <cell r="AC95">
            <v>20.96529926578561</v>
          </cell>
          <cell r="AD95">
            <v>3.9486921589485728</v>
          </cell>
          <cell r="AE95">
            <v>20.125879536617649</v>
          </cell>
          <cell r="AG95">
            <v>45.039870961351838</v>
          </cell>
          <cell r="AH95">
            <v>3.3779903221013878</v>
          </cell>
          <cell r="AI95">
            <v>48.417861283453227</v>
          </cell>
          <cell r="AJ95">
            <v>387.34289026762582</v>
          </cell>
          <cell r="AK95">
            <v>35693.421999999999</v>
          </cell>
          <cell r="AL95">
            <v>0</v>
          </cell>
          <cell r="AM95">
            <v>37.5</v>
          </cell>
          <cell r="AN95">
            <v>37.5</v>
          </cell>
          <cell r="AO95">
            <v>0</v>
          </cell>
          <cell r="AP95">
            <v>21.375472820513</v>
          </cell>
          <cell r="AQ95">
            <v>0.4101735547273897</v>
          </cell>
        </row>
        <row r="96">
          <cell r="D96" t="str">
            <v>W46469</v>
          </cell>
          <cell r="E96" t="str">
            <v>Angela Hills</v>
          </cell>
          <cell r="F96" t="str">
            <v>Warrington</v>
          </cell>
          <cell r="G96" t="str">
            <v>Midlands</v>
          </cell>
          <cell r="H96">
            <v>7</v>
          </cell>
          <cell r="I96" t="str">
            <v>S</v>
          </cell>
          <cell r="J96">
            <v>17574</v>
          </cell>
          <cell r="M96">
            <v>17574</v>
          </cell>
          <cell r="P96">
            <v>414.1</v>
          </cell>
          <cell r="R96">
            <v>1327.2840000000001</v>
          </cell>
          <cell r="S96">
            <v>1361.9850000000001</v>
          </cell>
          <cell r="V96">
            <v>307.54500000000002</v>
          </cell>
          <cell r="W96">
            <v>0</v>
          </cell>
          <cell r="X96">
            <v>0</v>
          </cell>
          <cell r="Y96">
            <v>3410.9140000000002</v>
          </cell>
          <cell r="Z96">
            <v>20984.914000000001</v>
          </cell>
          <cell r="AA96">
            <v>1170</v>
          </cell>
          <cell r="AB96">
            <v>1021.5</v>
          </cell>
          <cell r="AC96">
            <v>20.543234459128733</v>
          </cell>
          <cell r="AD96">
            <v>3.7037848954724204</v>
          </cell>
          <cell r="AE96">
            <v>20.125879536617649</v>
          </cell>
          <cell r="AG96">
            <v>44.372898891218803</v>
          </cell>
          <cell r="AH96">
            <v>3.32796741684141</v>
          </cell>
          <cell r="AI96">
            <v>47.700866308060213</v>
          </cell>
          <cell r="AJ96">
            <v>381.60693046448171</v>
          </cell>
          <cell r="AK96">
            <v>20984.914000000001</v>
          </cell>
          <cell r="AL96">
            <v>0</v>
          </cell>
          <cell r="AM96">
            <v>22.5</v>
          </cell>
          <cell r="AN96">
            <v>22.5</v>
          </cell>
          <cell r="AO96">
            <v>0</v>
          </cell>
          <cell r="AP96">
            <v>20.971029059829</v>
          </cell>
          <cell r="AQ96">
            <v>0.42779460070026687</v>
          </cell>
        </row>
        <row r="97">
          <cell r="D97" t="str">
            <v>S10378</v>
          </cell>
          <cell r="E97" t="str">
            <v>Anthony Davis</v>
          </cell>
          <cell r="F97" t="str">
            <v>Other Site</v>
          </cell>
          <cell r="G97" t="str">
            <v>Midlands</v>
          </cell>
          <cell r="H97">
            <v>5</v>
          </cell>
          <cell r="I97" t="str">
            <v>A</v>
          </cell>
          <cell r="J97">
            <v>119175</v>
          </cell>
          <cell r="M97">
            <v>119175</v>
          </cell>
          <cell r="P97">
            <v>0</v>
          </cell>
          <cell r="R97">
            <v>0</v>
          </cell>
          <cell r="S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119175</v>
          </cell>
          <cell r="AA97">
            <v>1950</v>
          </cell>
          <cell r="AB97">
            <v>1702.5</v>
          </cell>
          <cell r="AC97">
            <v>70</v>
          </cell>
          <cell r="AD97">
            <v>0</v>
          </cell>
          <cell r="AE97">
            <v>0</v>
          </cell>
          <cell r="AG97">
            <v>70</v>
          </cell>
          <cell r="AH97">
            <v>5.25</v>
          </cell>
          <cell r="AI97">
            <v>75.25</v>
          </cell>
          <cell r="AJ97">
            <v>602</v>
          </cell>
          <cell r="AK97">
            <v>119175</v>
          </cell>
          <cell r="AL97">
            <v>0</v>
          </cell>
          <cell r="AM97">
            <v>40</v>
          </cell>
          <cell r="AN97">
            <v>37.5</v>
          </cell>
          <cell r="AO97">
            <v>2.5</v>
          </cell>
          <cell r="AP97">
            <v>70</v>
          </cell>
          <cell r="AQ97">
            <v>0</v>
          </cell>
        </row>
        <row r="98">
          <cell r="D98" t="str">
            <v>A76443</v>
          </cell>
          <cell r="E98" t="str">
            <v>Anthony Hitchen</v>
          </cell>
          <cell r="F98" t="str">
            <v>Cardiff</v>
          </cell>
          <cell r="G98" t="str">
            <v>South West</v>
          </cell>
          <cell r="H98">
            <v>4</v>
          </cell>
          <cell r="I98" t="str">
            <v>S</v>
          </cell>
          <cell r="J98">
            <v>53500</v>
          </cell>
          <cell r="M98">
            <v>53500</v>
          </cell>
          <cell r="P98">
            <v>414.1</v>
          </cell>
          <cell r="R98">
            <v>6879.576</v>
          </cell>
          <cell r="S98">
            <v>4146.25</v>
          </cell>
          <cell r="V98">
            <v>936.25</v>
          </cell>
          <cell r="W98">
            <v>4308</v>
          </cell>
          <cell r="X98">
            <v>0</v>
          </cell>
          <cell r="Y98">
            <v>16684.175999999999</v>
          </cell>
          <cell r="Z98">
            <v>70184.176000000007</v>
          </cell>
          <cell r="AA98">
            <v>1950</v>
          </cell>
          <cell r="AB98">
            <v>1702.5</v>
          </cell>
          <cell r="AC98">
            <v>41.224185609397949</v>
          </cell>
          <cell r="AD98">
            <v>5.3894406903826191</v>
          </cell>
          <cell r="AE98">
            <v>20.125879536617649</v>
          </cell>
          <cell r="AG98">
            <v>66.739505836398223</v>
          </cell>
          <cell r="AH98">
            <v>5.0054629377298667</v>
          </cell>
          <cell r="AI98">
            <v>71.744968774128097</v>
          </cell>
          <cell r="AJ98">
            <v>573.95975019302477</v>
          </cell>
          <cell r="AK98">
            <v>70184.176000000007</v>
          </cell>
          <cell r="AL98">
            <v>0</v>
          </cell>
          <cell r="AM98">
            <v>37.5</v>
          </cell>
          <cell r="AN98">
            <v>37.5</v>
          </cell>
          <cell r="AO98">
            <v>0</v>
          </cell>
          <cell r="AP98">
            <v>41.247013333333001</v>
          </cell>
          <cell r="AQ98">
            <v>2.2827723935051836E-2</v>
          </cell>
        </row>
        <row r="99">
          <cell r="D99" t="str">
            <v>A98019</v>
          </cell>
          <cell r="E99" t="str">
            <v>Anthony James</v>
          </cell>
          <cell r="F99" t="str">
            <v>Secondment</v>
          </cell>
          <cell r="G99" t="str">
            <v>Midlands</v>
          </cell>
          <cell r="H99">
            <v>5</v>
          </cell>
          <cell r="I99" t="str">
            <v>S</v>
          </cell>
          <cell r="J99">
            <v>41710.222500000003</v>
          </cell>
          <cell r="M99">
            <v>41710.222500000003</v>
          </cell>
          <cell r="P99">
            <v>414.1</v>
          </cell>
          <cell r="R99">
            <v>4658.0827049999998</v>
          </cell>
          <cell r="S99">
            <v>1981.2355687500001</v>
          </cell>
          <cell r="V99">
            <v>729.92889375000004</v>
          </cell>
          <cell r="W99">
            <v>0</v>
          </cell>
          <cell r="X99">
            <v>0</v>
          </cell>
          <cell r="Y99">
            <v>7783.3471675000001</v>
          </cell>
          <cell r="Z99">
            <v>49493.569667500007</v>
          </cell>
          <cell r="AA99">
            <v>1950</v>
          </cell>
          <cell r="AB99">
            <v>1702.5</v>
          </cell>
          <cell r="AC99">
            <v>29.07111287371513</v>
          </cell>
          <cell r="AD99">
            <v>3.7037848954724204</v>
          </cell>
          <cell r="AE99">
            <v>20.125879536617649</v>
          </cell>
          <cell r="AG99">
            <v>52.900777305805192</v>
          </cell>
          <cell r="AH99">
            <v>3.9675582979353892</v>
          </cell>
          <cell r="AI99">
            <v>56.868335603740583</v>
          </cell>
          <cell r="AJ99">
            <v>454.94668482992466</v>
          </cell>
          <cell r="AK99">
            <v>49493.569667500007</v>
          </cell>
          <cell r="AL99">
            <v>0</v>
          </cell>
          <cell r="AM99">
            <v>37.5</v>
          </cell>
          <cell r="AN99">
            <v>37.5</v>
          </cell>
          <cell r="AO99">
            <v>0</v>
          </cell>
          <cell r="AP99">
            <v>29.492287605127999</v>
          </cell>
          <cell r="AQ99">
            <v>0.42117473141286865</v>
          </cell>
        </row>
        <row r="100">
          <cell r="D100" t="str">
            <v>A25240</v>
          </cell>
          <cell r="E100" t="str">
            <v>Anwen Victory</v>
          </cell>
          <cell r="F100" t="str">
            <v>Bristol</v>
          </cell>
          <cell r="G100" t="str">
            <v>South West</v>
          </cell>
          <cell r="H100">
            <v>6</v>
          </cell>
          <cell r="I100" t="str">
            <v>S</v>
          </cell>
          <cell r="J100">
            <v>35631</v>
          </cell>
          <cell r="M100">
            <v>35631</v>
          </cell>
          <cell r="P100">
            <v>414.1</v>
          </cell>
          <cell r="R100">
            <v>3819.15</v>
          </cell>
          <cell r="S100">
            <v>2761.4025000000001</v>
          </cell>
          <cell r="V100">
            <v>623.54250000000002</v>
          </cell>
          <cell r="W100">
            <v>0</v>
          </cell>
          <cell r="X100">
            <v>0</v>
          </cell>
          <cell r="Y100">
            <v>7618.1949999999997</v>
          </cell>
          <cell r="Z100">
            <v>43249.195</v>
          </cell>
          <cell r="AA100">
            <v>1950</v>
          </cell>
          <cell r="AB100">
            <v>1702.5</v>
          </cell>
          <cell r="AC100">
            <v>25.403345080763582</v>
          </cell>
          <cell r="AD100">
            <v>5.3894406903826191</v>
          </cell>
          <cell r="AE100">
            <v>20.125879536617649</v>
          </cell>
          <cell r="AG100">
            <v>50.918665307763845</v>
          </cell>
          <cell r="AH100">
            <v>3.8188998980822881</v>
          </cell>
          <cell r="AI100">
            <v>54.737565205846131</v>
          </cell>
          <cell r="AJ100">
            <v>437.90052164676905</v>
          </cell>
          <cell r="AK100">
            <v>43249.195</v>
          </cell>
          <cell r="AL100">
            <v>0</v>
          </cell>
          <cell r="AM100">
            <v>35.65</v>
          </cell>
          <cell r="AN100">
            <v>37.5</v>
          </cell>
          <cell r="AO100">
            <v>-1.8500000000000014</v>
          </cell>
          <cell r="AP100">
            <v>27.047648074226</v>
          </cell>
          <cell r="AQ100">
            <v>1.6443029934624178</v>
          </cell>
        </row>
        <row r="101">
          <cell r="D101" t="str">
            <v>A25208</v>
          </cell>
          <cell r="E101" t="str">
            <v>Aoife McNally</v>
          </cell>
          <cell r="F101" t="str">
            <v>Birmingham</v>
          </cell>
          <cell r="G101" t="str">
            <v>Midlands</v>
          </cell>
          <cell r="H101">
            <v>8</v>
          </cell>
          <cell r="I101" t="str">
            <v>S</v>
          </cell>
          <cell r="J101">
            <v>27744.080000000002</v>
          </cell>
          <cell r="M101">
            <v>27744.080000000002</v>
          </cell>
          <cell r="P101">
            <v>414.1</v>
          </cell>
          <cell r="R101">
            <v>2730.75504</v>
          </cell>
          <cell r="S101">
            <v>1872.7254</v>
          </cell>
          <cell r="V101">
            <v>485.52140000000003</v>
          </cell>
          <cell r="W101">
            <v>0</v>
          </cell>
          <cell r="X101">
            <v>0</v>
          </cell>
          <cell r="Y101">
            <v>5503.1018399999994</v>
          </cell>
          <cell r="Z101">
            <v>33247.181840000005</v>
          </cell>
          <cell r="AA101">
            <v>1950</v>
          </cell>
          <cell r="AB101">
            <v>1702.5</v>
          </cell>
          <cell r="AC101">
            <v>19.528447483113073</v>
          </cell>
          <cell r="AD101">
            <v>3.7037848954724204</v>
          </cell>
          <cell r="AE101">
            <v>20.125879536617649</v>
          </cell>
          <cell r="AG101">
            <v>43.358111915203139</v>
          </cell>
          <cell r="AH101">
            <v>3.2518583936402354</v>
          </cell>
          <cell r="AI101">
            <v>46.609970308843373</v>
          </cell>
          <cell r="AJ101">
            <v>372.87976247074698</v>
          </cell>
          <cell r="AK101">
            <v>33247.181840000005</v>
          </cell>
          <cell r="AL101">
            <v>0</v>
          </cell>
          <cell r="AM101">
            <v>37.5</v>
          </cell>
          <cell r="AN101">
            <v>37.5</v>
          </cell>
          <cell r="AO101">
            <v>0</v>
          </cell>
          <cell r="AP101">
            <v>19.835813661538001</v>
          </cell>
          <cell r="AQ101">
            <v>0.30736617842492819</v>
          </cell>
        </row>
        <row r="102">
          <cell r="D102" t="str">
            <v>A00130</v>
          </cell>
          <cell r="E102" t="str">
            <v>Arpit Shah</v>
          </cell>
          <cell r="F102" t="str">
            <v>Secondment</v>
          </cell>
          <cell r="G102" t="str">
            <v>Midlands</v>
          </cell>
          <cell r="H102">
            <v>5</v>
          </cell>
          <cell r="I102" t="str">
            <v>S</v>
          </cell>
          <cell r="J102">
            <v>39840</v>
          </cell>
          <cell r="M102">
            <v>39840</v>
          </cell>
          <cell r="P102">
            <v>0</v>
          </cell>
          <cell r="R102">
            <v>4399.9920000000002</v>
          </cell>
          <cell r="S102">
            <v>1095.5999999999999</v>
          </cell>
          <cell r="V102">
            <v>697.2</v>
          </cell>
          <cell r="W102">
            <v>0</v>
          </cell>
          <cell r="X102">
            <v>0</v>
          </cell>
          <cell r="Y102">
            <v>6192.7920000000004</v>
          </cell>
          <cell r="Z102">
            <v>46032.792000000001</v>
          </cell>
          <cell r="AA102">
            <v>1950</v>
          </cell>
          <cell r="AB102">
            <v>1702.5</v>
          </cell>
          <cell r="AC102">
            <v>27.038350660792954</v>
          </cell>
          <cell r="AD102">
            <v>3.7037848954724204</v>
          </cell>
          <cell r="AE102">
            <v>20.125879536617649</v>
          </cell>
          <cell r="AG102">
            <v>50.868015092883027</v>
          </cell>
          <cell r="AH102">
            <v>3.8151011319662267</v>
          </cell>
          <cell r="AI102">
            <v>54.683116224849257</v>
          </cell>
          <cell r="AJ102">
            <v>437.46492979879406</v>
          </cell>
          <cell r="AK102">
            <v>46032.792000000001</v>
          </cell>
          <cell r="AL102">
            <v>0</v>
          </cell>
          <cell r="AM102">
            <v>40</v>
          </cell>
          <cell r="AN102">
            <v>37.5</v>
          </cell>
          <cell r="AO102">
            <v>2.5</v>
          </cell>
          <cell r="AP102">
            <v>25.818842307692002</v>
          </cell>
          <cell r="AQ102">
            <v>-1.2195083531009523</v>
          </cell>
        </row>
        <row r="103">
          <cell r="D103" t="str">
            <v>A00303</v>
          </cell>
          <cell r="E103" t="str">
            <v>Awnesh Sothiratnam</v>
          </cell>
          <cell r="F103" t="str">
            <v>London</v>
          </cell>
          <cell r="G103" t="str">
            <v>South East</v>
          </cell>
          <cell r="H103">
            <v>7</v>
          </cell>
          <cell r="I103" t="str">
            <v>S</v>
          </cell>
          <cell r="J103">
            <v>40340.925000000003</v>
          </cell>
          <cell r="M103">
            <v>40340.925000000003</v>
          </cell>
          <cell r="P103">
            <v>0</v>
          </cell>
          <cell r="R103">
            <v>4469.1196499999996</v>
          </cell>
          <cell r="S103">
            <v>705.96618750000005</v>
          </cell>
          <cell r="V103">
            <v>705.96618750000005</v>
          </cell>
          <cell r="W103">
            <v>0</v>
          </cell>
          <cell r="X103">
            <v>0</v>
          </cell>
          <cell r="Y103">
            <v>5881.052025</v>
          </cell>
          <cell r="Z103">
            <v>46221.977025</v>
          </cell>
          <cell r="AA103">
            <v>1950</v>
          </cell>
          <cell r="AB103">
            <v>1702.5</v>
          </cell>
          <cell r="AC103">
            <v>27.14947255506608</v>
          </cell>
          <cell r="AD103">
            <v>3.9486921589485728</v>
          </cell>
          <cell r="AE103">
            <v>20.125879536617649</v>
          </cell>
          <cell r="AG103">
            <v>51.224044250632303</v>
          </cell>
          <cell r="AH103">
            <v>3.8418033187974228</v>
          </cell>
          <cell r="AI103">
            <v>55.065847569429728</v>
          </cell>
          <cell r="AJ103">
            <v>440.52678055543782</v>
          </cell>
          <cell r="AK103">
            <v>46221.977025</v>
          </cell>
          <cell r="AL103">
            <v>0</v>
          </cell>
          <cell r="AM103">
            <v>37.5</v>
          </cell>
          <cell r="AN103">
            <v>37.5</v>
          </cell>
          <cell r="AO103">
            <v>0</v>
          </cell>
          <cell r="AP103">
            <v>27.684640076922999</v>
          </cell>
          <cell r="AQ103">
            <v>0.53516752185691985</v>
          </cell>
        </row>
        <row r="104">
          <cell r="D104" t="str">
            <v>A00339</v>
          </cell>
          <cell r="E104" t="str">
            <v>Aydin Zorlutuna</v>
          </cell>
          <cell r="F104" t="str">
            <v>Warrington</v>
          </cell>
          <cell r="G104" t="str">
            <v>Midlands</v>
          </cell>
          <cell r="H104">
            <v>4</v>
          </cell>
          <cell r="I104" t="str">
            <v>S</v>
          </cell>
          <cell r="J104">
            <v>49772.94</v>
          </cell>
          <cell r="M104">
            <v>49772.94</v>
          </cell>
          <cell r="P104">
            <v>414.1</v>
          </cell>
          <cell r="R104">
            <v>6543.8137200000001</v>
          </cell>
          <cell r="S104">
            <v>3857.4028499999999</v>
          </cell>
          <cell r="V104">
            <v>871.02644999999995</v>
          </cell>
          <cell r="W104">
            <v>5602</v>
          </cell>
          <cell r="X104">
            <v>0</v>
          </cell>
          <cell r="Y104">
            <v>17288.34302</v>
          </cell>
          <cell r="Z104">
            <v>67061.283020000003</v>
          </cell>
          <cell r="AA104">
            <v>1950</v>
          </cell>
          <cell r="AB104">
            <v>1702.5</v>
          </cell>
          <cell r="AC104">
            <v>39.389887236417039</v>
          </cell>
          <cell r="AD104">
            <v>3.7037848954724204</v>
          </cell>
          <cell r="AE104">
            <v>20.125879536617649</v>
          </cell>
          <cell r="AG104">
            <v>63.219551668507108</v>
          </cell>
          <cell r="AH104">
            <v>4.7414663751380326</v>
          </cell>
          <cell r="AI104">
            <v>67.96101804364514</v>
          </cell>
          <cell r="AJ104">
            <v>543.68814434916112</v>
          </cell>
          <cell r="AK104">
            <v>67061.283020000003</v>
          </cell>
          <cell r="AL104">
            <v>0</v>
          </cell>
          <cell r="AM104">
            <v>37.5</v>
          </cell>
          <cell r="AN104">
            <v>37.5</v>
          </cell>
          <cell r="AO104">
            <v>0</v>
          </cell>
          <cell r="AP104">
            <v>39.291936882050997</v>
          </cell>
          <cell r="AQ104">
            <v>-9.7950354366041381E-2</v>
          </cell>
        </row>
        <row r="105">
          <cell r="D105" t="str">
            <v>A76114</v>
          </cell>
          <cell r="E105" t="str">
            <v>Azhar Muttoo</v>
          </cell>
          <cell r="F105" t="str">
            <v>London</v>
          </cell>
          <cell r="G105" t="str">
            <v>South East</v>
          </cell>
          <cell r="H105">
            <v>5</v>
          </cell>
          <cell r="I105" t="str">
            <v>S</v>
          </cell>
          <cell r="J105">
            <v>47250</v>
          </cell>
          <cell r="M105">
            <v>47250</v>
          </cell>
          <cell r="P105">
            <v>414.1</v>
          </cell>
          <cell r="R105">
            <v>5422.5720000000001</v>
          </cell>
          <cell r="S105">
            <v>826.875</v>
          </cell>
          <cell r="V105">
            <v>826.875</v>
          </cell>
          <cell r="W105">
            <v>0</v>
          </cell>
          <cell r="X105">
            <v>0</v>
          </cell>
          <cell r="Y105">
            <v>7490.4220000000005</v>
          </cell>
          <cell r="Z105">
            <v>54740.421999999999</v>
          </cell>
          <cell r="AA105">
            <v>1950</v>
          </cell>
          <cell r="AB105">
            <v>1702.5</v>
          </cell>
          <cell r="AC105">
            <v>32.152964464023491</v>
          </cell>
          <cell r="AD105">
            <v>3.9486921589485728</v>
          </cell>
          <cell r="AE105">
            <v>20.125879536617649</v>
          </cell>
          <cell r="AG105">
            <v>56.227536159589718</v>
          </cell>
          <cell r="AH105">
            <v>4.2170652119692287</v>
          </cell>
          <cell r="AI105">
            <v>60.444601371558946</v>
          </cell>
          <cell r="AJ105">
            <v>483.55681097247157</v>
          </cell>
          <cell r="AK105">
            <v>54740.421999999999</v>
          </cell>
          <cell r="AL105">
            <v>0</v>
          </cell>
          <cell r="AM105">
            <v>37.5</v>
          </cell>
          <cell r="AN105">
            <v>37.5</v>
          </cell>
          <cell r="AO105">
            <v>0</v>
          </cell>
          <cell r="AP105">
            <v>32.708549743589998</v>
          </cell>
          <cell r="AQ105">
            <v>0.5555852795665075</v>
          </cell>
        </row>
        <row r="106">
          <cell r="D106" t="str">
            <v>A49838</v>
          </cell>
          <cell r="E106" t="str">
            <v>Aziz ul Hakeem</v>
          </cell>
          <cell r="F106" t="str">
            <v>Birmingham</v>
          </cell>
          <cell r="G106" t="str">
            <v>Midlands</v>
          </cell>
          <cell r="H106">
            <v>5</v>
          </cell>
          <cell r="I106" t="str">
            <v>S</v>
          </cell>
          <cell r="J106">
            <v>45100.095600000001</v>
          </cell>
          <cell r="M106">
            <v>45100.095600000001</v>
          </cell>
          <cell r="P106">
            <v>0</v>
          </cell>
          <cell r="R106">
            <v>5125.8851928000004</v>
          </cell>
          <cell r="S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5125.8851928000004</v>
          </cell>
          <cell r="Z106">
            <v>50225.980792800001</v>
          </cell>
          <cell r="AA106">
            <v>1950</v>
          </cell>
          <cell r="AB106">
            <v>1702.5</v>
          </cell>
          <cell r="AC106">
            <v>29.501310304140969</v>
          </cell>
          <cell r="AD106">
            <v>3.7037848954724204</v>
          </cell>
          <cell r="AE106">
            <v>20.125879536617649</v>
          </cell>
          <cell r="AG106">
            <v>53.330974736231042</v>
          </cell>
          <cell r="AH106">
            <v>3.9998231052173279</v>
          </cell>
          <cell r="AI106">
            <v>57.330797841448373</v>
          </cell>
          <cell r="AJ106">
            <v>458.64638273158698</v>
          </cell>
          <cell r="AK106">
            <v>50225.980792800001</v>
          </cell>
          <cell r="AL106">
            <v>0</v>
          </cell>
          <cell r="AM106">
            <v>0</v>
          </cell>
          <cell r="AN106">
            <v>37.5</v>
          </cell>
          <cell r="AO106">
            <v>-37.5</v>
          </cell>
          <cell r="AP106">
            <v>25.756913227077</v>
          </cell>
          <cell r="AQ106">
            <v>-3.7443970770639687</v>
          </cell>
        </row>
        <row r="107">
          <cell r="D107" t="str">
            <v>A76248</v>
          </cell>
          <cell r="E107" t="str">
            <v>Babar Ismail</v>
          </cell>
          <cell r="F107" t="str">
            <v>Birmingham</v>
          </cell>
          <cell r="G107" t="str">
            <v>Midlands</v>
          </cell>
          <cell r="H107">
            <v>6</v>
          </cell>
          <cell r="I107" t="str">
            <v>S</v>
          </cell>
          <cell r="J107">
            <v>40050</v>
          </cell>
          <cell r="M107">
            <v>40050</v>
          </cell>
          <cell r="P107">
            <v>0</v>
          </cell>
          <cell r="R107">
            <v>4428.9719999999998</v>
          </cell>
          <cell r="S107">
            <v>1101.375</v>
          </cell>
          <cell r="V107">
            <v>700.875</v>
          </cell>
          <cell r="W107">
            <v>0</v>
          </cell>
          <cell r="X107">
            <v>0</v>
          </cell>
          <cell r="Y107">
            <v>6231.2219999999998</v>
          </cell>
          <cell r="Z107">
            <v>46281.222000000002</v>
          </cell>
          <cell r="AA107">
            <v>1950</v>
          </cell>
          <cell r="AB107">
            <v>1702.5</v>
          </cell>
          <cell r="AC107">
            <v>27.184271365638768</v>
          </cell>
          <cell r="AD107">
            <v>3.7037848954724204</v>
          </cell>
          <cell r="AE107">
            <v>20.125879536617649</v>
          </cell>
          <cell r="AG107">
            <v>51.013935797728834</v>
          </cell>
          <cell r="AH107">
            <v>3.8260451848296624</v>
          </cell>
          <cell r="AI107">
            <v>54.839980982558494</v>
          </cell>
          <cell r="AJ107">
            <v>438.71984786046795</v>
          </cell>
          <cell r="AK107">
            <v>46281.222000000002</v>
          </cell>
          <cell r="AL107">
            <v>0</v>
          </cell>
          <cell r="AM107">
            <v>37.5</v>
          </cell>
          <cell r="AN107">
            <v>37.5</v>
          </cell>
          <cell r="AO107">
            <v>0</v>
          </cell>
          <cell r="AP107">
            <v>27.687421538462001</v>
          </cell>
          <cell r="AQ107">
            <v>0.50315017282323282</v>
          </cell>
        </row>
        <row r="108">
          <cell r="D108" t="str">
            <v>A89559</v>
          </cell>
          <cell r="E108" t="str">
            <v>Balbinder Chana</v>
          </cell>
          <cell r="F108" t="str">
            <v>Secondment</v>
          </cell>
          <cell r="G108" t="str">
            <v>Midlands</v>
          </cell>
          <cell r="H108">
            <v>3</v>
          </cell>
          <cell r="I108" t="str">
            <v>S</v>
          </cell>
          <cell r="J108">
            <v>64473.592499999999</v>
          </cell>
          <cell r="M108">
            <v>64473.592499999999</v>
          </cell>
          <cell r="P108">
            <v>414.1</v>
          </cell>
          <cell r="R108">
            <v>7428.8977649999997</v>
          </cell>
          <cell r="S108">
            <v>1581.76129375</v>
          </cell>
          <cell r="V108">
            <v>1006.5753687500001</v>
          </cell>
          <cell r="W108">
            <v>4270</v>
          </cell>
          <cell r="X108">
            <v>0</v>
          </cell>
          <cell r="Y108">
            <v>14701.3344275</v>
          </cell>
          <cell r="Z108">
            <v>79174.926927499997</v>
          </cell>
          <cell r="AA108">
            <v>1950</v>
          </cell>
          <cell r="AB108">
            <v>1702.5</v>
          </cell>
          <cell r="AC108">
            <v>46.505096580029367</v>
          </cell>
          <cell r="AD108">
            <v>3.7037848954724204</v>
          </cell>
          <cell r="AE108">
            <v>20.125879536617649</v>
          </cell>
          <cell r="AG108">
            <v>70.334761012119429</v>
          </cell>
          <cell r="AH108">
            <v>5.2751070759089567</v>
          </cell>
          <cell r="AI108">
            <v>75.609868088028392</v>
          </cell>
          <cell r="AJ108">
            <v>604.87894470422714</v>
          </cell>
          <cell r="AK108">
            <v>79174.926927499997</v>
          </cell>
          <cell r="AL108">
            <v>0</v>
          </cell>
          <cell r="AM108">
            <v>40</v>
          </cell>
          <cell r="AN108">
            <v>37.5</v>
          </cell>
          <cell r="AO108">
            <v>2.5</v>
          </cell>
          <cell r="AP108">
            <v>43.348974298077003</v>
          </cell>
          <cell r="AQ108">
            <v>-3.1561222819523636</v>
          </cell>
        </row>
        <row r="109">
          <cell r="D109" t="str">
            <v>A76540</v>
          </cell>
          <cell r="E109" t="str">
            <v>Barry Mansbridge</v>
          </cell>
          <cell r="F109" t="str">
            <v>Other Site</v>
          </cell>
          <cell r="G109" t="str">
            <v>Midlands</v>
          </cell>
          <cell r="H109">
            <v>7</v>
          </cell>
          <cell r="I109" t="str">
            <v>A</v>
          </cell>
          <cell r="J109">
            <v>73037.25</v>
          </cell>
          <cell r="M109">
            <v>73037.25</v>
          </cell>
          <cell r="P109">
            <v>0</v>
          </cell>
          <cell r="R109">
            <v>0</v>
          </cell>
          <cell r="S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73037.25</v>
          </cell>
          <cell r="AA109">
            <v>1950</v>
          </cell>
          <cell r="AB109">
            <v>1702.5</v>
          </cell>
          <cell r="AC109">
            <v>42.9</v>
          </cell>
          <cell r="AD109">
            <v>0</v>
          </cell>
          <cell r="AE109">
            <v>0</v>
          </cell>
          <cell r="AG109">
            <v>42.9</v>
          </cell>
          <cell r="AH109">
            <v>3.2174999999999998</v>
          </cell>
          <cell r="AI109">
            <v>46.1175</v>
          </cell>
          <cell r="AJ109">
            <v>368.94</v>
          </cell>
          <cell r="AK109">
            <v>73037.25</v>
          </cell>
          <cell r="AL109">
            <v>0</v>
          </cell>
          <cell r="AM109">
            <v>40</v>
          </cell>
          <cell r="AN109">
            <v>37.5</v>
          </cell>
          <cell r="AO109">
            <v>2.5</v>
          </cell>
          <cell r="AP109">
            <v>42.9</v>
          </cell>
          <cell r="AQ109">
            <v>0</v>
          </cell>
        </row>
        <row r="110">
          <cell r="D110" t="str">
            <v>A76401</v>
          </cell>
          <cell r="E110" t="str">
            <v>Ben Adams</v>
          </cell>
          <cell r="F110" t="str">
            <v>Bristol</v>
          </cell>
          <cell r="G110" t="str">
            <v>South West</v>
          </cell>
          <cell r="H110">
            <v>3</v>
          </cell>
          <cell r="I110" t="str">
            <v>S</v>
          </cell>
          <cell r="J110">
            <v>88500</v>
          </cell>
          <cell r="M110">
            <v>88500</v>
          </cell>
          <cell r="P110">
            <v>414.1</v>
          </cell>
          <cell r="R110">
            <v>11527.691999999999</v>
          </cell>
          <cell r="S110">
            <v>6858.75</v>
          </cell>
          <cell r="V110">
            <v>1548.75</v>
          </cell>
          <cell r="W110">
            <v>2990</v>
          </cell>
          <cell r="X110">
            <v>0</v>
          </cell>
          <cell r="Y110">
            <v>23339.292000000001</v>
          </cell>
          <cell r="Z110">
            <v>111839.292</v>
          </cell>
          <cell r="AA110">
            <v>1950</v>
          </cell>
          <cell r="AB110">
            <v>1702.5</v>
          </cell>
          <cell r="AC110">
            <v>65.691214096916298</v>
          </cell>
          <cell r="AD110">
            <v>5.3894406903826191</v>
          </cell>
          <cell r="AE110">
            <v>20.125879536617649</v>
          </cell>
          <cell r="AG110">
            <v>91.206534323916557</v>
          </cell>
          <cell r="AH110">
            <v>6.8404900742937418</v>
          </cell>
          <cell r="AI110">
            <v>98.047024398210297</v>
          </cell>
          <cell r="AJ110">
            <v>784.37619518568238</v>
          </cell>
          <cell r="AK110">
            <v>111839.292</v>
          </cell>
          <cell r="AL110">
            <v>0</v>
          </cell>
          <cell r="AM110">
            <v>37.5</v>
          </cell>
          <cell r="AN110">
            <v>37.5</v>
          </cell>
          <cell r="AO110">
            <v>0</v>
          </cell>
          <cell r="AP110">
            <v>66.057329230769</v>
          </cell>
          <cell r="AQ110">
            <v>0.366115133852702</v>
          </cell>
        </row>
        <row r="111">
          <cell r="D111" t="str">
            <v>A76360</v>
          </cell>
          <cell r="E111" t="str">
            <v>Ben Cousins</v>
          </cell>
          <cell r="F111" t="str">
            <v>Cardiff</v>
          </cell>
          <cell r="G111" t="str">
            <v>South West</v>
          </cell>
          <cell r="H111">
            <v>9</v>
          </cell>
          <cell r="I111" t="str">
            <v>S</v>
          </cell>
          <cell r="J111">
            <v>21000</v>
          </cell>
          <cell r="M111">
            <v>21000</v>
          </cell>
          <cell r="P111">
            <v>0</v>
          </cell>
          <cell r="R111">
            <v>2378.0160000000001</v>
          </cell>
          <cell r="S111">
            <v>787.5</v>
          </cell>
          <cell r="V111">
            <v>367.5</v>
          </cell>
          <cell r="W111">
            <v>4188</v>
          </cell>
          <cell r="X111">
            <v>0</v>
          </cell>
          <cell r="Y111">
            <v>7721.0159999999996</v>
          </cell>
          <cell r="Z111">
            <v>28721.016</v>
          </cell>
          <cell r="AA111">
            <v>1950</v>
          </cell>
          <cell r="AB111">
            <v>1702.5</v>
          </cell>
          <cell r="AC111">
            <v>16.869906607929515</v>
          </cell>
          <cell r="AD111">
            <v>5.3894406903826191</v>
          </cell>
          <cell r="AE111">
            <v>20.125879536617649</v>
          </cell>
          <cell r="AG111">
            <v>42.385226834929782</v>
          </cell>
          <cell r="AH111">
            <v>3.1788920126197335</v>
          </cell>
          <cell r="AI111">
            <v>45.564118847549516</v>
          </cell>
          <cell r="AJ111">
            <v>364.51295078039612</v>
          </cell>
          <cell r="AK111">
            <v>28721.016000000003</v>
          </cell>
          <cell r="AL111">
            <v>0</v>
          </cell>
          <cell r="AM111">
            <v>37.5</v>
          </cell>
          <cell r="AN111">
            <v>37.5</v>
          </cell>
          <cell r="AO111">
            <v>0</v>
          </cell>
          <cell r="AP111">
            <v>16.874880000000001</v>
          </cell>
          <cell r="AQ111">
            <v>4.9733920704859713E-3</v>
          </cell>
        </row>
        <row r="112">
          <cell r="D112" t="str">
            <v>A00197</v>
          </cell>
          <cell r="E112" t="str">
            <v>Ben Goodger</v>
          </cell>
          <cell r="F112" t="str">
            <v>Stroud</v>
          </cell>
          <cell r="G112" t="str">
            <v>South West</v>
          </cell>
          <cell r="H112">
            <v>5</v>
          </cell>
          <cell r="I112" t="str">
            <v>S</v>
          </cell>
          <cell r="J112">
            <v>31212</v>
          </cell>
          <cell r="M112">
            <v>31212</v>
          </cell>
          <cell r="P112">
            <v>414.1</v>
          </cell>
          <cell r="R112">
            <v>3209.328</v>
          </cell>
          <cell r="S112">
            <v>2418.9300000000003</v>
          </cell>
          <cell r="V112">
            <v>546.21</v>
          </cell>
          <cell r="W112">
            <v>0</v>
          </cell>
          <cell r="X112">
            <v>0</v>
          </cell>
          <cell r="Y112">
            <v>6588.5680000000002</v>
          </cell>
          <cell r="Z112">
            <v>37800.567999999999</v>
          </cell>
          <cell r="AA112">
            <v>1950</v>
          </cell>
          <cell r="AB112">
            <v>1702.5</v>
          </cell>
          <cell r="AC112">
            <v>22.202976798825258</v>
          </cell>
          <cell r="AD112">
            <v>5.3894406903826191</v>
          </cell>
          <cell r="AE112">
            <v>20.125879536617649</v>
          </cell>
          <cell r="AG112">
            <v>47.718297025825521</v>
          </cell>
          <cell r="AH112">
            <v>3.5788722769369139</v>
          </cell>
          <cell r="AI112">
            <v>51.297169302762434</v>
          </cell>
          <cell r="AJ112">
            <v>410.37735442209947</v>
          </cell>
          <cell r="AK112">
            <v>37800.567999999999</v>
          </cell>
          <cell r="AL112">
            <v>0</v>
          </cell>
          <cell r="AM112">
            <v>37.5</v>
          </cell>
          <cell r="AN112">
            <v>37.5</v>
          </cell>
          <cell r="AO112">
            <v>0</v>
          </cell>
          <cell r="AP112">
            <v>22.499891282050999</v>
          </cell>
          <cell r="AQ112">
            <v>0.29691448322574132</v>
          </cell>
        </row>
        <row r="113">
          <cell r="D113" t="str">
            <v>A85383</v>
          </cell>
          <cell r="E113" t="str">
            <v>Ben Harries</v>
          </cell>
          <cell r="F113" t="str">
            <v>Plymouth</v>
          </cell>
          <cell r="G113" t="str">
            <v>South West</v>
          </cell>
          <cell r="H113">
            <v>5</v>
          </cell>
          <cell r="I113" t="str">
            <v>S</v>
          </cell>
          <cell r="J113">
            <v>40100</v>
          </cell>
          <cell r="M113">
            <v>40100</v>
          </cell>
          <cell r="P113">
            <v>414.1</v>
          </cell>
          <cell r="R113">
            <v>4435.8720000000003</v>
          </cell>
          <cell r="S113">
            <v>3107.75</v>
          </cell>
          <cell r="V113">
            <v>701.75</v>
          </cell>
          <cell r="W113">
            <v>0</v>
          </cell>
          <cell r="X113">
            <v>0</v>
          </cell>
          <cell r="Y113">
            <v>8659.4720000000016</v>
          </cell>
          <cell r="Z113">
            <v>48759.472000000002</v>
          </cell>
          <cell r="AA113">
            <v>1950</v>
          </cell>
          <cell r="AB113">
            <v>1702.5</v>
          </cell>
          <cell r="AC113">
            <v>28.639924816446403</v>
          </cell>
          <cell r="AD113">
            <v>5.3894406903826191</v>
          </cell>
          <cell r="AE113">
            <v>20.125879536617649</v>
          </cell>
          <cell r="AG113">
            <v>54.155245043446669</v>
          </cell>
          <cell r="AH113">
            <v>4.0616433782585002</v>
          </cell>
          <cell r="AI113">
            <v>58.216888421705171</v>
          </cell>
          <cell r="AJ113">
            <v>465.73510737364137</v>
          </cell>
          <cell r="AK113">
            <v>48759.472000000002</v>
          </cell>
          <cell r="AL113">
            <v>0</v>
          </cell>
          <cell r="AM113">
            <v>37.5</v>
          </cell>
          <cell r="AN113">
            <v>37.5</v>
          </cell>
          <cell r="AO113">
            <v>0</v>
          </cell>
          <cell r="AP113">
            <v>28.963062564103002</v>
          </cell>
          <cell r="AQ113">
            <v>0.32313774765659886</v>
          </cell>
        </row>
        <row r="114">
          <cell r="D114" t="str">
            <v>W44296</v>
          </cell>
          <cell r="E114" t="str">
            <v>Ben Nithsdale</v>
          </cell>
          <cell r="F114" t="str">
            <v>Home</v>
          </cell>
          <cell r="G114" t="str">
            <v>Midlands</v>
          </cell>
          <cell r="H114">
            <v>5</v>
          </cell>
          <cell r="I114" t="str">
            <v>A</v>
          </cell>
          <cell r="J114">
            <v>44265</v>
          </cell>
          <cell r="M114">
            <v>44265</v>
          </cell>
          <cell r="P114">
            <v>0</v>
          </cell>
          <cell r="R114">
            <v>401.30399999999997</v>
          </cell>
          <cell r="S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401.30399999999997</v>
          </cell>
          <cell r="Z114">
            <v>44666.303999999996</v>
          </cell>
          <cell r="AA114">
            <v>1950</v>
          </cell>
          <cell r="AB114">
            <v>1702.5</v>
          </cell>
          <cell r="AC114">
            <v>26.235714537444931</v>
          </cell>
          <cell r="AD114">
            <v>0</v>
          </cell>
          <cell r="AE114">
            <v>0</v>
          </cell>
          <cell r="AG114">
            <v>26.235714537444931</v>
          </cell>
          <cell r="AH114">
            <v>1.9676785903083698</v>
          </cell>
          <cell r="AI114">
            <v>28.203393127753301</v>
          </cell>
          <cell r="AJ114">
            <v>225.62714502202641</v>
          </cell>
          <cell r="AK114">
            <v>427.30399999999997</v>
          </cell>
          <cell r="AL114">
            <v>44239</v>
          </cell>
          <cell r="AM114">
            <v>1</v>
          </cell>
          <cell r="AN114">
            <v>37.5</v>
          </cell>
          <cell r="AO114">
            <v>-36.5</v>
          </cell>
          <cell r="AP114">
            <v>26</v>
          </cell>
          <cell r="AQ114">
            <v>-0.23571453744493098</v>
          </cell>
        </row>
        <row r="115">
          <cell r="D115" t="str">
            <v>A76405</v>
          </cell>
          <cell r="E115" t="str">
            <v>Ben Shaw</v>
          </cell>
          <cell r="F115" t="str">
            <v>Other Site</v>
          </cell>
          <cell r="G115" t="str">
            <v>Midlands</v>
          </cell>
          <cell r="H115">
            <v>8</v>
          </cell>
          <cell r="I115" t="str">
            <v>A</v>
          </cell>
          <cell r="J115">
            <v>50598.299999999996</v>
          </cell>
          <cell r="M115">
            <v>50598.299999999996</v>
          </cell>
          <cell r="P115">
            <v>0</v>
          </cell>
          <cell r="R115">
            <v>0</v>
          </cell>
          <cell r="S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50598.299999999996</v>
          </cell>
          <cell r="AA115">
            <v>1950</v>
          </cell>
          <cell r="AB115">
            <v>1702.5</v>
          </cell>
          <cell r="AC115">
            <v>29.72</v>
          </cell>
          <cell r="AD115">
            <v>0</v>
          </cell>
          <cell r="AE115">
            <v>0</v>
          </cell>
          <cell r="AG115">
            <v>29.72</v>
          </cell>
          <cell r="AH115">
            <v>2.2289999999999996</v>
          </cell>
          <cell r="AI115">
            <v>31.948999999999998</v>
          </cell>
          <cell r="AJ115">
            <v>255.59199999999998</v>
          </cell>
          <cell r="AK115">
            <v>50598.299999999996</v>
          </cell>
          <cell r="AL115">
            <v>0</v>
          </cell>
          <cell r="AM115">
            <v>35</v>
          </cell>
          <cell r="AN115">
            <v>37.5</v>
          </cell>
          <cell r="AO115">
            <v>-2.5</v>
          </cell>
          <cell r="AP115">
            <v>29.72</v>
          </cell>
          <cell r="AQ115">
            <v>0</v>
          </cell>
        </row>
        <row r="116">
          <cell r="D116" t="str">
            <v>A76095</v>
          </cell>
          <cell r="E116" t="str">
            <v>Benjamin Leng</v>
          </cell>
          <cell r="F116" t="str">
            <v>York</v>
          </cell>
          <cell r="G116" t="str">
            <v>Midlands</v>
          </cell>
          <cell r="H116">
            <v>10</v>
          </cell>
          <cell r="I116" t="str">
            <v>S</v>
          </cell>
          <cell r="J116">
            <v>24000</v>
          </cell>
          <cell r="M116">
            <v>24000</v>
          </cell>
          <cell r="P116">
            <v>414.1</v>
          </cell>
          <cell r="R116">
            <v>2214.0720000000001</v>
          </cell>
          <cell r="S116">
            <v>660</v>
          </cell>
          <cell r="V116">
            <v>420</v>
          </cell>
          <cell r="W116">
            <v>0</v>
          </cell>
          <cell r="X116">
            <v>0</v>
          </cell>
          <cell r="Y116">
            <v>3708.172</v>
          </cell>
          <cell r="Z116">
            <v>27708.171999999999</v>
          </cell>
          <cell r="AA116">
            <v>1950</v>
          </cell>
          <cell r="AB116">
            <v>1702.5</v>
          </cell>
          <cell r="AC116">
            <v>16.274990895741556</v>
          </cell>
          <cell r="AD116">
            <v>3.7037848954724204</v>
          </cell>
          <cell r="AE116">
            <v>20.125879536617649</v>
          </cell>
          <cell r="AG116">
            <v>40.104655327831622</v>
          </cell>
          <cell r="AH116">
            <v>3.0078491495873716</v>
          </cell>
          <cell r="AI116">
            <v>43.112504477418994</v>
          </cell>
          <cell r="AJ116">
            <v>344.90003581935196</v>
          </cell>
          <cell r="AK116">
            <v>27708.171999999999</v>
          </cell>
          <cell r="AL116">
            <v>0</v>
          </cell>
          <cell r="AM116">
            <v>37.5</v>
          </cell>
          <cell r="AN116">
            <v>37.5</v>
          </cell>
          <cell r="AO116">
            <v>0</v>
          </cell>
          <cell r="AP116">
            <v>16.640088205127999</v>
          </cell>
          <cell r="AQ116">
            <v>0.36509730938644225</v>
          </cell>
        </row>
        <row r="117">
          <cell r="D117" t="str">
            <v>A76398</v>
          </cell>
          <cell r="E117" t="str">
            <v>Berhanu Hundie</v>
          </cell>
          <cell r="F117" t="str">
            <v>Cardiff</v>
          </cell>
          <cell r="G117" t="str">
            <v>South West</v>
          </cell>
          <cell r="H117">
            <v>6</v>
          </cell>
          <cell r="I117" t="str">
            <v>S</v>
          </cell>
          <cell r="J117">
            <v>40000</v>
          </cell>
          <cell r="M117">
            <v>40000</v>
          </cell>
          <cell r="P117">
            <v>414.1</v>
          </cell>
          <cell r="R117">
            <v>4422.0720000000001</v>
          </cell>
          <cell r="S117">
            <v>1500</v>
          </cell>
          <cell r="V117">
            <v>700</v>
          </cell>
          <cell r="W117">
            <v>0</v>
          </cell>
          <cell r="X117">
            <v>0</v>
          </cell>
          <cell r="Y117">
            <v>7036.1720000000005</v>
          </cell>
          <cell r="Z117">
            <v>47036.171999999999</v>
          </cell>
          <cell r="AA117">
            <v>1950</v>
          </cell>
          <cell r="AB117">
            <v>1702.5</v>
          </cell>
          <cell r="AC117">
            <v>27.627707488986783</v>
          </cell>
          <cell r="AD117">
            <v>5.3894406903826191</v>
          </cell>
          <cell r="AE117">
            <v>20.125879536617649</v>
          </cell>
          <cell r="AG117">
            <v>53.143027715987046</v>
          </cell>
          <cell r="AH117">
            <v>3.9857270786990284</v>
          </cell>
          <cell r="AI117">
            <v>57.128754794686074</v>
          </cell>
          <cell r="AJ117">
            <v>457.03003835748859</v>
          </cell>
          <cell r="AK117">
            <v>47036.171999999999</v>
          </cell>
          <cell r="AL117">
            <v>0</v>
          </cell>
          <cell r="AM117">
            <v>37.5</v>
          </cell>
          <cell r="AN117">
            <v>37.5</v>
          </cell>
          <cell r="AO117">
            <v>0</v>
          </cell>
          <cell r="AP117">
            <v>28.069831794872002</v>
          </cell>
          <cell r="AQ117">
            <v>0.44212430588521912</v>
          </cell>
        </row>
        <row r="118">
          <cell r="D118" t="str">
            <v>A76457</v>
          </cell>
          <cell r="E118" t="str">
            <v>Bhupinder Kandola</v>
          </cell>
          <cell r="F118" t="str">
            <v>Birmingham</v>
          </cell>
          <cell r="G118" t="str">
            <v>Midlands</v>
          </cell>
          <cell r="H118">
            <v>4</v>
          </cell>
          <cell r="I118" t="str">
            <v>A</v>
          </cell>
          <cell r="J118">
            <v>74058.75</v>
          </cell>
          <cell r="M118">
            <v>74058.75</v>
          </cell>
          <cell r="P118">
            <v>0</v>
          </cell>
          <cell r="R118">
            <v>0</v>
          </cell>
          <cell r="S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74058.75</v>
          </cell>
          <cell r="AA118">
            <v>1950</v>
          </cell>
          <cell r="AB118">
            <v>1702.5</v>
          </cell>
          <cell r="AC118">
            <v>43.5</v>
          </cell>
          <cell r="AD118">
            <v>0</v>
          </cell>
          <cell r="AE118">
            <v>0</v>
          </cell>
          <cell r="AG118">
            <v>43.5</v>
          </cell>
          <cell r="AH118">
            <v>3.2624999999999997</v>
          </cell>
          <cell r="AI118">
            <v>46.762500000000003</v>
          </cell>
          <cell r="AJ118">
            <v>374.1</v>
          </cell>
          <cell r="AK118">
            <v>74058.75</v>
          </cell>
          <cell r="AL118">
            <v>0</v>
          </cell>
          <cell r="AM118">
            <v>40</v>
          </cell>
          <cell r="AN118">
            <v>37.5</v>
          </cell>
          <cell r="AO118">
            <v>2.5</v>
          </cell>
          <cell r="AP118">
            <v>43.5</v>
          </cell>
          <cell r="AQ118">
            <v>0</v>
          </cell>
        </row>
        <row r="119">
          <cell r="D119" t="str">
            <v>A50184</v>
          </cell>
          <cell r="E119" t="str">
            <v>Bonita Oliver</v>
          </cell>
          <cell r="F119" t="str">
            <v>Plymouth</v>
          </cell>
          <cell r="G119" t="str">
            <v>South West</v>
          </cell>
          <cell r="H119">
            <v>8</v>
          </cell>
          <cell r="I119" t="str">
            <v>S</v>
          </cell>
          <cell r="J119">
            <v>22152</v>
          </cell>
          <cell r="M119">
            <v>22152</v>
          </cell>
          <cell r="P119">
            <v>414.1</v>
          </cell>
          <cell r="R119">
            <v>1959.048</v>
          </cell>
          <cell r="S119">
            <v>1273.74</v>
          </cell>
          <cell r="V119">
            <v>387.66</v>
          </cell>
          <cell r="W119">
            <v>0</v>
          </cell>
          <cell r="X119">
            <v>0</v>
          </cell>
          <cell r="Y119">
            <v>4034.5479999999998</v>
          </cell>
          <cell r="Z119">
            <v>26186.547999999999</v>
          </cell>
          <cell r="AA119">
            <v>1560</v>
          </cell>
          <cell r="AB119">
            <v>1362</v>
          </cell>
          <cell r="AC119">
            <v>19.226540381791484</v>
          </cell>
          <cell r="AD119">
            <v>5.3894406903826191</v>
          </cell>
          <cell r="AE119">
            <v>20.125879536617649</v>
          </cell>
          <cell r="AG119">
            <v>44.741860608791754</v>
          </cell>
          <cell r="AH119">
            <v>3.3556395456593813</v>
          </cell>
          <cell r="AI119">
            <v>48.097500154451133</v>
          </cell>
          <cell r="AJ119">
            <v>384.78000123560906</v>
          </cell>
          <cell r="AK119">
            <v>26186.548000000003</v>
          </cell>
          <cell r="AL119">
            <v>0</v>
          </cell>
          <cell r="AM119">
            <v>30</v>
          </cell>
          <cell r="AN119">
            <v>30</v>
          </cell>
          <cell r="AO119">
            <v>0</v>
          </cell>
          <cell r="AP119">
            <v>19.605556410256</v>
          </cell>
          <cell r="AQ119">
            <v>0.3790160284645161</v>
          </cell>
        </row>
        <row r="120">
          <cell r="D120" t="str">
            <v>A76081</v>
          </cell>
          <cell r="E120" t="str">
            <v>Brenda Marsh</v>
          </cell>
          <cell r="F120" t="str">
            <v>York</v>
          </cell>
          <cell r="G120" t="str">
            <v>Midlands</v>
          </cell>
          <cell r="H120">
            <v>6</v>
          </cell>
          <cell r="I120" t="str">
            <v>S</v>
          </cell>
          <cell r="J120">
            <v>39140</v>
          </cell>
          <cell r="M120">
            <v>39140</v>
          </cell>
          <cell r="P120">
            <v>0</v>
          </cell>
          <cell r="R120">
            <v>4303.3919999999998</v>
          </cell>
          <cell r="S120">
            <v>3033.3500000000004</v>
          </cell>
          <cell r="V120">
            <v>684.95</v>
          </cell>
          <cell r="W120">
            <v>0</v>
          </cell>
          <cell r="X120">
            <v>0</v>
          </cell>
          <cell r="Y120">
            <v>8021.692</v>
          </cell>
          <cell r="Z120">
            <v>47161.692000000003</v>
          </cell>
          <cell r="AA120">
            <v>1950</v>
          </cell>
          <cell r="AB120">
            <v>1702.5</v>
          </cell>
          <cell r="AC120">
            <v>27.701434361233481</v>
          </cell>
          <cell r="AD120">
            <v>3.7037848954724204</v>
          </cell>
          <cell r="AE120">
            <v>20.125879536617649</v>
          </cell>
          <cell r="AG120">
            <v>51.531098793323551</v>
          </cell>
          <cell r="AH120">
            <v>3.8648324094992663</v>
          </cell>
          <cell r="AI120">
            <v>55.395931202822815</v>
          </cell>
          <cell r="AJ120">
            <v>443.16744962258252</v>
          </cell>
          <cell r="AK120">
            <v>47161.691999999995</v>
          </cell>
          <cell r="AL120">
            <v>0</v>
          </cell>
          <cell r="AM120">
            <v>37.5</v>
          </cell>
          <cell r="AN120">
            <v>37.5</v>
          </cell>
          <cell r="AO120">
            <v>0</v>
          </cell>
          <cell r="AP120">
            <v>28.052611282051</v>
          </cell>
          <cell r="AQ120">
            <v>0.35117692081751883</v>
          </cell>
        </row>
        <row r="121">
          <cell r="D121" t="str">
            <v>A76452</v>
          </cell>
          <cell r="E121" t="str">
            <v>Brenton Mottershead</v>
          </cell>
          <cell r="F121" t="str">
            <v>Guildford</v>
          </cell>
          <cell r="G121" t="str">
            <v>South West</v>
          </cell>
          <cell r="H121">
            <v>8</v>
          </cell>
          <cell r="I121" t="str">
            <v>S</v>
          </cell>
          <cell r="J121">
            <v>25000</v>
          </cell>
          <cell r="M121">
            <v>25000</v>
          </cell>
          <cell r="P121">
            <v>0</v>
          </cell>
          <cell r="R121">
            <v>2352.0720000000001</v>
          </cell>
          <cell r="S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2352.0720000000001</v>
          </cell>
          <cell r="Z121">
            <v>27352.072</v>
          </cell>
          <cell r="AA121">
            <v>1950</v>
          </cell>
          <cell r="AB121">
            <v>1702.5</v>
          </cell>
          <cell r="AC121">
            <v>16.065827900146843</v>
          </cell>
          <cell r="AD121">
            <v>5.3894406903826191</v>
          </cell>
          <cell r="AE121">
            <v>20.125879536617649</v>
          </cell>
          <cell r="AG121">
            <v>41.581148127147117</v>
          </cell>
          <cell r="AH121">
            <v>3.1185861095360337</v>
          </cell>
          <cell r="AI121">
            <v>44.699734236683149</v>
          </cell>
          <cell r="AJ121">
            <v>357.59787389346519</v>
          </cell>
          <cell r="AK121">
            <v>27352.072</v>
          </cell>
          <cell r="AL121">
            <v>0</v>
          </cell>
          <cell r="AM121">
            <v>37.5</v>
          </cell>
          <cell r="AN121">
            <v>37.5</v>
          </cell>
          <cell r="AO121">
            <v>0</v>
          </cell>
          <cell r="AP121">
            <v>14.180549743589999</v>
          </cell>
          <cell r="AQ121">
            <v>-1.8852781565568435</v>
          </cell>
        </row>
        <row r="122">
          <cell r="D122" t="str">
            <v>U03182</v>
          </cell>
          <cell r="E122" t="str">
            <v>Brian Fitzpatrick</v>
          </cell>
          <cell r="F122" t="str">
            <v>Birmingham</v>
          </cell>
          <cell r="G122" t="str">
            <v>Midlands</v>
          </cell>
          <cell r="H122">
            <v>6</v>
          </cell>
          <cell r="I122" t="str">
            <v>A</v>
          </cell>
          <cell r="J122">
            <v>83575.725000000006</v>
          </cell>
          <cell r="M122">
            <v>83575.725000000006</v>
          </cell>
          <cell r="P122">
            <v>0</v>
          </cell>
          <cell r="R122">
            <v>0</v>
          </cell>
          <cell r="S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83575.725000000006</v>
          </cell>
          <cell r="AA122">
            <v>1950</v>
          </cell>
          <cell r="AB122">
            <v>1702.5</v>
          </cell>
          <cell r="AC122">
            <v>49.09</v>
          </cell>
          <cell r="AD122">
            <v>0</v>
          </cell>
          <cell r="AE122">
            <v>0</v>
          </cell>
          <cell r="AG122">
            <v>49.09</v>
          </cell>
          <cell r="AH122">
            <v>3.6817500000000001</v>
          </cell>
          <cell r="AI122">
            <v>52.771750000000004</v>
          </cell>
          <cell r="AJ122">
            <v>422.17400000000004</v>
          </cell>
          <cell r="AK122">
            <v>83575.725000000006</v>
          </cell>
          <cell r="AL122">
            <v>0</v>
          </cell>
          <cell r="AM122">
            <v>0</v>
          </cell>
          <cell r="AN122">
            <v>37.5</v>
          </cell>
          <cell r="AO122">
            <v>-37.5</v>
          </cell>
          <cell r="AP122">
            <v>49.09</v>
          </cell>
          <cell r="AQ122">
            <v>0</v>
          </cell>
        </row>
        <row r="123">
          <cell r="D123" t="str">
            <v>A49706</v>
          </cell>
          <cell r="E123" t="str">
            <v>Brian Gooch</v>
          </cell>
          <cell r="F123" t="str">
            <v>London</v>
          </cell>
          <cell r="G123" t="str">
            <v>South East</v>
          </cell>
          <cell r="H123">
            <v>5</v>
          </cell>
          <cell r="I123" t="str">
            <v>S</v>
          </cell>
          <cell r="J123">
            <v>58400</v>
          </cell>
          <cell r="M123">
            <v>58400</v>
          </cell>
          <cell r="P123">
            <v>414.1</v>
          </cell>
          <cell r="R123">
            <v>7280.0519999999997</v>
          </cell>
          <cell r="S123">
            <v>5840</v>
          </cell>
          <cell r="V123">
            <v>0</v>
          </cell>
          <cell r="W123">
            <v>2310</v>
          </cell>
          <cell r="X123">
            <v>0</v>
          </cell>
          <cell r="Y123">
            <v>15844.152</v>
          </cell>
          <cell r="Z123">
            <v>74244.152000000002</v>
          </cell>
          <cell r="AA123">
            <v>1950</v>
          </cell>
          <cell r="AB123">
            <v>1702.5</v>
          </cell>
          <cell r="AC123">
            <v>43.608899853157126</v>
          </cell>
          <cell r="AD123">
            <v>3.9486921589485728</v>
          </cell>
          <cell r="AE123">
            <v>20.125879536617649</v>
          </cell>
          <cell r="AG123">
            <v>67.683471548723347</v>
          </cell>
          <cell r="AH123">
            <v>5.0762603661542505</v>
          </cell>
          <cell r="AI123">
            <v>72.759731914877591</v>
          </cell>
          <cell r="AJ123">
            <v>582.07785531902073</v>
          </cell>
          <cell r="AK123">
            <v>74244.152000000002</v>
          </cell>
          <cell r="AL123">
            <v>0</v>
          </cell>
          <cell r="AM123">
            <v>37.5</v>
          </cell>
          <cell r="AN123">
            <v>37.5</v>
          </cell>
          <cell r="AO123">
            <v>0</v>
          </cell>
          <cell r="AP123">
            <v>43.793924102563999</v>
          </cell>
          <cell r="AQ123">
            <v>0.18502424940687234</v>
          </cell>
        </row>
        <row r="124">
          <cell r="D124" t="str">
            <v>A03248</v>
          </cell>
          <cell r="E124" t="str">
            <v>Brian Jones</v>
          </cell>
          <cell r="F124" t="str">
            <v>Plymouth</v>
          </cell>
          <cell r="G124" t="str">
            <v>South West</v>
          </cell>
          <cell r="H124">
            <v>7</v>
          </cell>
          <cell r="I124" t="str">
            <v>S</v>
          </cell>
          <cell r="J124">
            <v>25874.887500000001</v>
          </cell>
          <cell r="M124">
            <v>25874.887500000001</v>
          </cell>
          <cell r="P124">
            <v>414.1</v>
          </cell>
          <cell r="R124">
            <v>2472.8064749999999</v>
          </cell>
          <cell r="S124">
            <v>2264.0526562499999</v>
          </cell>
          <cell r="V124">
            <v>452.81053125</v>
          </cell>
          <cell r="W124">
            <v>0</v>
          </cell>
          <cell r="X124">
            <v>0</v>
          </cell>
          <cell r="Y124">
            <v>5603.7696624999999</v>
          </cell>
          <cell r="Z124">
            <v>31478.6571625</v>
          </cell>
          <cell r="AA124">
            <v>1950</v>
          </cell>
          <cell r="AB124">
            <v>1702.5</v>
          </cell>
          <cell r="AC124">
            <v>18.48966646842878</v>
          </cell>
          <cell r="AD124">
            <v>5.3894406903826191</v>
          </cell>
          <cell r="AE124">
            <v>20.125879536617649</v>
          </cell>
          <cell r="AG124">
            <v>44.004986695429054</v>
          </cell>
          <cell r="AH124">
            <v>3.300374002157179</v>
          </cell>
          <cell r="AI124">
            <v>47.305360697586231</v>
          </cell>
          <cell r="AJ124">
            <v>378.44288558068985</v>
          </cell>
          <cell r="AK124">
            <v>31478.6571625</v>
          </cell>
          <cell r="AL124">
            <v>0</v>
          </cell>
          <cell r="AM124">
            <v>37.5</v>
          </cell>
          <cell r="AN124">
            <v>37.5</v>
          </cell>
          <cell r="AO124">
            <v>0</v>
          </cell>
          <cell r="AP124">
            <v>18.751544282051</v>
          </cell>
          <cell r="AQ124">
            <v>0.2618778136222204</v>
          </cell>
        </row>
        <row r="125">
          <cell r="D125" t="str">
            <v>A40878</v>
          </cell>
          <cell r="E125" t="str">
            <v>Brian Rechere</v>
          </cell>
          <cell r="F125" t="str">
            <v>London</v>
          </cell>
          <cell r="G125" t="str">
            <v>South East</v>
          </cell>
          <cell r="H125">
            <v>3</v>
          </cell>
          <cell r="I125" t="str">
            <v>S</v>
          </cell>
          <cell r="J125">
            <v>84000</v>
          </cell>
          <cell r="M125">
            <v>84000</v>
          </cell>
          <cell r="P125">
            <v>414.1</v>
          </cell>
          <cell r="R125">
            <v>11164.476000000001</v>
          </cell>
          <cell r="S125">
            <v>7350</v>
          </cell>
          <cell r="V125">
            <v>1470</v>
          </cell>
          <cell r="W125">
            <v>4858</v>
          </cell>
          <cell r="X125">
            <v>0</v>
          </cell>
          <cell r="Y125">
            <v>25256.576000000001</v>
          </cell>
          <cell r="Z125">
            <v>109256.576</v>
          </cell>
          <cell r="AA125">
            <v>1950</v>
          </cell>
          <cell r="AB125">
            <v>1702.5</v>
          </cell>
          <cell r="AC125">
            <v>64.174200293685757</v>
          </cell>
          <cell r="AD125">
            <v>3.9486921589485728</v>
          </cell>
          <cell r="AE125">
            <v>20.125879536617649</v>
          </cell>
          <cell r="AG125">
            <v>88.248771989251978</v>
          </cell>
          <cell r="AH125">
            <v>6.6186578991938978</v>
          </cell>
          <cell r="AI125">
            <v>94.867429888445869</v>
          </cell>
          <cell r="AJ125">
            <v>758.93943910756695</v>
          </cell>
          <cell r="AK125">
            <v>109256.576</v>
          </cell>
          <cell r="AL125">
            <v>0</v>
          </cell>
          <cell r="AM125">
            <v>37.5</v>
          </cell>
          <cell r="AN125">
            <v>37.5</v>
          </cell>
          <cell r="AO125">
            <v>0</v>
          </cell>
          <cell r="AP125">
            <v>64.305936410255995</v>
          </cell>
          <cell r="AQ125">
            <v>0.13173611657023798</v>
          </cell>
        </row>
        <row r="126">
          <cell r="D126" t="str">
            <v>S10281</v>
          </cell>
          <cell r="E126" t="str">
            <v>Brian Thompson</v>
          </cell>
          <cell r="F126" t="str">
            <v>London</v>
          </cell>
          <cell r="G126" t="str">
            <v>South East</v>
          </cell>
          <cell r="H126">
            <v>4</v>
          </cell>
          <cell r="I126" t="str">
            <v>A</v>
          </cell>
          <cell r="J126">
            <v>117046.875</v>
          </cell>
          <cell r="M126">
            <v>117046.875</v>
          </cell>
          <cell r="P126">
            <v>0</v>
          </cell>
          <cell r="R126">
            <v>0</v>
          </cell>
          <cell r="S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117046.875</v>
          </cell>
          <cell r="AA126">
            <v>1950</v>
          </cell>
          <cell r="AB126">
            <v>1702.5</v>
          </cell>
          <cell r="AC126">
            <v>68.75</v>
          </cell>
          <cell r="AD126">
            <v>0</v>
          </cell>
          <cell r="AE126">
            <v>0</v>
          </cell>
          <cell r="AG126">
            <v>68.75</v>
          </cell>
          <cell r="AH126">
            <v>5.15625</v>
          </cell>
          <cell r="AI126">
            <v>73.90625</v>
          </cell>
          <cell r="AJ126">
            <v>591.25</v>
          </cell>
          <cell r="AK126">
            <v>117046.875</v>
          </cell>
          <cell r="AL126">
            <v>0</v>
          </cell>
          <cell r="AM126">
            <v>0</v>
          </cell>
          <cell r="AN126">
            <v>37.5</v>
          </cell>
          <cell r="AO126">
            <v>-37.5</v>
          </cell>
          <cell r="AP126">
            <v>68.75</v>
          </cell>
          <cell r="AQ126">
            <v>0</v>
          </cell>
        </row>
        <row r="127">
          <cell r="D127" t="str">
            <v>A76525</v>
          </cell>
          <cell r="E127" t="str">
            <v>Bright Aimiuwu</v>
          </cell>
          <cell r="F127" t="str">
            <v>Birmingham</v>
          </cell>
          <cell r="G127" t="str">
            <v>Midlands</v>
          </cell>
          <cell r="H127">
            <v>7</v>
          </cell>
          <cell r="I127" t="str">
            <v>S</v>
          </cell>
          <cell r="J127">
            <v>32000</v>
          </cell>
          <cell r="M127">
            <v>32000</v>
          </cell>
          <cell r="P127">
            <v>0</v>
          </cell>
          <cell r="R127">
            <v>3318.0720000000001</v>
          </cell>
          <cell r="S127">
            <v>3120</v>
          </cell>
          <cell r="V127">
            <v>560</v>
          </cell>
          <cell r="W127">
            <v>0</v>
          </cell>
          <cell r="X127">
            <v>0</v>
          </cell>
          <cell r="Y127">
            <v>6998.0720000000001</v>
          </cell>
          <cell r="Z127">
            <v>38998.072</v>
          </cell>
          <cell r="AA127">
            <v>1950</v>
          </cell>
          <cell r="AB127">
            <v>1702.5</v>
          </cell>
          <cell r="AC127">
            <v>22.906356534508078</v>
          </cell>
          <cell r="AD127">
            <v>3.7037848954724204</v>
          </cell>
          <cell r="AE127">
            <v>20.125879536617649</v>
          </cell>
          <cell r="AG127">
            <v>46.736020966598147</v>
          </cell>
          <cell r="AH127">
            <v>3.5052015724948609</v>
          </cell>
          <cell r="AI127">
            <v>50.241222539093009</v>
          </cell>
          <cell r="AJ127">
            <v>401.92978031274407</v>
          </cell>
          <cell r="AK127">
            <v>38998.072</v>
          </cell>
          <cell r="AL127">
            <v>0</v>
          </cell>
          <cell r="AM127">
            <v>37.5</v>
          </cell>
          <cell r="AN127">
            <v>37.5</v>
          </cell>
          <cell r="AO127">
            <v>0</v>
          </cell>
          <cell r="AP127">
            <v>23.188754871794998</v>
          </cell>
          <cell r="AQ127">
            <v>0.28239833728692076</v>
          </cell>
        </row>
        <row r="128">
          <cell r="D128" t="str">
            <v>A74254</v>
          </cell>
          <cell r="E128" t="str">
            <v>Bruce Lascelles</v>
          </cell>
          <cell r="F128" t="str">
            <v>Stroud</v>
          </cell>
          <cell r="G128" t="str">
            <v>South West</v>
          </cell>
          <cell r="H128">
            <v>3</v>
          </cell>
          <cell r="I128" t="str">
            <v>S</v>
          </cell>
          <cell r="J128">
            <v>70000</v>
          </cell>
          <cell r="M128">
            <v>70000</v>
          </cell>
          <cell r="P128">
            <v>414.1</v>
          </cell>
          <cell r="R128">
            <v>9209.2919999999995</v>
          </cell>
          <cell r="S128">
            <v>5425</v>
          </cell>
          <cell r="V128">
            <v>1225</v>
          </cell>
          <cell r="W128">
            <v>4690</v>
          </cell>
          <cell r="X128">
            <v>0</v>
          </cell>
          <cell r="Y128">
            <v>20963.392</v>
          </cell>
          <cell r="Z128">
            <v>90963.391999999993</v>
          </cell>
          <cell r="AA128">
            <v>1950</v>
          </cell>
          <cell r="AB128">
            <v>1702.5</v>
          </cell>
          <cell r="AC128">
            <v>53.429305139500727</v>
          </cell>
          <cell r="AD128">
            <v>5.3894406903826191</v>
          </cell>
          <cell r="AE128">
            <v>20.125879536617649</v>
          </cell>
          <cell r="AG128">
            <v>78.944625366501</v>
          </cell>
          <cell r="AH128">
            <v>5.9208469024875745</v>
          </cell>
          <cell r="AI128">
            <v>84.865472268988569</v>
          </cell>
          <cell r="AJ128">
            <v>678.92377815190855</v>
          </cell>
          <cell r="AK128">
            <v>90963.392000000007</v>
          </cell>
          <cell r="AL128">
            <v>0</v>
          </cell>
          <cell r="AM128">
            <v>37.5</v>
          </cell>
          <cell r="AN128">
            <v>37.5</v>
          </cell>
          <cell r="AO128">
            <v>0</v>
          </cell>
          <cell r="AP128">
            <v>53.596611282051001</v>
          </cell>
          <cell r="AQ128">
            <v>0.16730614255027376</v>
          </cell>
        </row>
        <row r="129">
          <cell r="D129" t="str">
            <v>A25227</v>
          </cell>
          <cell r="E129" t="str">
            <v>Bruce Williams</v>
          </cell>
          <cell r="F129" t="str">
            <v>Other Site</v>
          </cell>
          <cell r="G129" t="str">
            <v>Midlands</v>
          </cell>
          <cell r="H129">
            <v>8</v>
          </cell>
          <cell r="I129" t="str">
            <v>A</v>
          </cell>
          <cell r="J129">
            <v>69530.100000000006</v>
          </cell>
          <cell r="M129">
            <v>69530.100000000006</v>
          </cell>
          <cell r="P129">
            <v>0</v>
          </cell>
          <cell r="R129">
            <v>0</v>
          </cell>
          <cell r="S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69530.100000000006</v>
          </cell>
          <cell r="AA129">
            <v>1950</v>
          </cell>
          <cell r="AB129">
            <v>1702.5</v>
          </cell>
          <cell r="AC129">
            <v>40.840000000000003</v>
          </cell>
          <cell r="AD129">
            <v>0</v>
          </cell>
          <cell r="AE129">
            <v>0</v>
          </cell>
          <cell r="AG129">
            <v>40.840000000000003</v>
          </cell>
          <cell r="AH129">
            <v>3.0630000000000002</v>
          </cell>
          <cell r="AI129">
            <v>43.903000000000006</v>
          </cell>
          <cell r="AJ129">
            <v>351.22400000000005</v>
          </cell>
          <cell r="AK129">
            <v>69530.100000000006</v>
          </cell>
          <cell r="AL129">
            <v>0</v>
          </cell>
          <cell r="AM129">
            <v>37.5</v>
          </cell>
          <cell r="AN129">
            <v>37.5</v>
          </cell>
          <cell r="AO129">
            <v>0</v>
          </cell>
          <cell r="AP129">
            <v>40.840000000000003</v>
          </cell>
          <cell r="AQ129">
            <v>0</v>
          </cell>
        </row>
        <row r="130">
          <cell r="D130" t="str">
            <v>A24973</v>
          </cell>
          <cell r="E130" t="str">
            <v>Brunton Nichols</v>
          </cell>
          <cell r="F130" t="str">
            <v>Birmingham</v>
          </cell>
          <cell r="G130" t="str">
            <v>Midlands</v>
          </cell>
          <cell r="H130">
            <v>4</v>
          </cell>
          <cell r="I130" t="str">
            <v>S</v>
          </cell>
          <cell r="J130">
            <v>53500.65</v>
          </cell>
          <cell r="M130">
            <v>53500.65</v>
          </cell>
          <cell r="P130">
            <v>414.1</v>
          </cell>
          <cell r="R130">
            <v>6285.1616999999997</v>
          </cell>
          <cell r="S130">
            <v>2541.2808750000004</v>
          </cell>
          <cell r="V130">
            <v>936.26137500000004</v>
          </cell>
          <cell r="W130">
            <v>0</v>
          </cell>
          <cell r="X130">
            <v>0</v>
          </cell>
          <cell r="Y130">
            <v>10176.80395</v>
          </cell>
          <cell r="Z130">
            <v>63677.453950000003</v>
          </cell>
          <cell r="AA130">
            <v>1950</v>
          </cell>
          <cell r="AB130">
            <v>1702.5</v>
          </cell>
          <cell r="AC130">
            <v>37.402322437591778</v>
          </cell>
          <cell r="AD130">
            <v>3.7037848954724204</v>
          </cell>
          <cell r="AE130">
            <v>20.125879536617649</v>
          </cell>
          <cell r="AG130">
            <v>61.231986869681847</v>
          </cell>
          <cell r="AH130">
            <v>4.592399015226138</v>
          </cell>
          <cell r="AI130">
            <v>65.824385884907983</v>
          </cell>
          <cell r="AJ130">
            <v>526.59508707926386</v>
          </cell>
          <cell r="AK130">
            <v>63677.453950000003</v>
          </cell>
          <cell r="AL130">
            <v>0</v>
          </cell>
          <cell r="AM130">
            <v>37.5</v>
          </cell>
          <cell r="AN130">
            <v>37.5</v>
          </cell>
          <cell r="AO130">
            <v>0</v>
          </cell>
          <cell r="AP130">
            <v>37.910294461538001</v>
          </cell>
          <cell r="AQ130">
            <v>0.50797202394622332</v>
          </cell>
        </row>
        <row r="131">
          <cell r="D131" t="str">
            <v>A76458</v>
          </cell>
          <cell r="E131" t="str">
            <v>Bryan Smith</v>
          </cell>
          <cell r="F131" t="str">
            <v>London</v>
          </cell>
          <cell r="G131" t="str">
            <v>South East</v>
          </cell>
          <cell r="H131">
            <v>5</v>
          </cell>
          <cell r="I131" t="str">
            <v>A</v>
          </cell>
          <cell r="J131">
            <v>64797.15</v>
          </cell>
          <cell r="M131">
            <v>64797.15</v>
          </cell>
          <cell r="P131">
            <v>0</v>
          </cell>
          <cell r="R131">
            <v>0</v>
          </cell>
          <cell r="S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64797.15</v>
          </cell>
          <cell r="AA131">
            <v>1950</v>
          </cell>
          <cell r="AB131">
            <v>1702.5</v>
          </cell>
          <cell r="AC131">
            <v>38.06</v>
          </cell>
          <cell r="AD131">
            <v>0</v>
          </cell>
          <cell r="AE131">
            <v>0</v>
          </cell>
          <cell r="AG131">
            <v>38.06</v>
          </cell>
          <cell r="AH131">
            <v>2.8545000000000003</v>
          </cell>
          <cell r="AI131">
            <v>40.914500000000004</v>
          </cell>
          <cell r="AJ131">
            <v>327.31600000000003</v>
          </cell>
          <cell r="AK131">
            <v>64797.15</v>
          </cell>
          <cell r="AL131">
            <v>0</v>
          </cell>
          <cell r="AM131">
            <v>40</v>
          </cell>
          <cell r="AN131">
            <v>37.5</v>
          </cell>
          <cell r="AO131">
            <v>2.5</v>
          </cell>
          <cell r="AP131">
            <v>38.06</v>
          </cell>
          <cell r="AQ131">
            <v>0</v>
          </cell>
        </row>
        <row r="132">
          <cell r="D132" t="str">
            <v>A76402</v>
          </cell>
          <cell r="E132" t="str">
            <v>Bryn Jones</v>
          </cell>
          <cell r="F132" t="str">
            <v>York</v>
          </cell>
          <cell r="G132" t="str">
            <v>Midlands</v>
          </cell>
          <cell r="H132">
            <v>6</v>
          </cell>
          <cell r="I132" t="str">
            <v>S</v>
          </cell>
          <cell r="J132">
            <v>36500</v>
          </cell>
          <cell r="M132">
            <v>36500</v>
          </cell>
          <cell r="P132">
            <v>414.1</v>
          </cell>
          <cell r="R132">
            <v>3939.0720000000001</v>
          </cell>
          <cell r="S132">
            <v>2828.75</v>
          </cell>
          <cell r="V132">
            <v>638.75</v>
          </cell>
          <cell r="W132">
            <v>0</v>
          </cell>
          <cell r="X132">
            <v>0</v>
          </cell>
          <cell r="Y132">
            <v>7820.6720000000005</v>
          </cell>
          <cell r="Z132">
            <v>44320.671999999999</v>
          </cell>
          <cell r="AA132">
            <v>1950</v>
          </cell>
          <cell r="AB132">
            <v>1702.5</v>
          </cell>
          <cell r="AC132">
            <v>26.032700146842878</v>
          </cell>
          <cell r="AD132">
            <v>3.7037848954724204</v>
          </cell>
          <cell r="AE132">
            <v>20.125879536617649</v>
          </cell>
          <cell r="AG132">
            <v>49.862364578932947</v>
          </cell>
          <cell r="AH132">
            <v>3.739677343419971</v>
          </cell>
          <cell r="AI132">
            <v>53.602041922352917</v>
          </cell>
          <cell r="AJ132">
            <v>428.81633537882334</v>
          </cell>
          <cell r="AK132">
            <v>44320.671999999999</v>
          </cell>
          <cell r="AL132">
            <v>0</v>
          </cell>
          <cell r="AM132">
            <v>37.5</v>
          </cell>
          <cell r="AN132">
            <v>37.5</v>
          </cell>
          <cell r="AO132">
            <v>0</v>
          </cell>
          <cell r="AP132">
            <v>26.345216410256</v>
          </cell>
          <cell r="AQ132">
            <v>0.31251626341312289</v>
          </cell>
        </row>
        <row r="133">
          <cell r="D133" t="str">
            <v>A96709</v>
          </cell>
          <cell r="E133" t="str">
            <v>Carl Cochrane</v>
          </cell>
          <cell r="F133" t="str">
            <v>Bristol</v>
          </cell>
          <cell r="G133" t="str">
            <v>South West</v>
          </cell>
          <cell r="H133">
            <v>3</v>
          </cell>
          <cell r="I133" t="str">
            <v>S</v>
          </cell>
          <cell r="J133">
            <v>54050</v>
          </cell>
          <cell r="M133">
            <v>54050</v>
          </cell>
          <cell r="P133">
            <v>0</v>
          </cell>
          <cell r="R133">
            <v>7246.9871999999996</v>
          </cell>
          <cell r="S133">
            <v>4188.875</v>
          </cell>
          <cell r="V133">
            <v>945.875</v>
          </cell>
          <cell r="W133">
            <v>6420.4</v>
          </cell>
          <cell r="X133">
            <v>0</v>
          </cell>
          <cell r="Y133">
            <v>18802.137199999997</v>
          </cell>
          <cell r="Z133">
            <v>72852.137199999997</v>
          </cell>
          <cell r="AA133">
            <v>1950</v>
          </cell>
          <cell r="AB133">
            <v>1702.5</v>
          </cell>
          <cell r="AC133">
            <v>42.791270014684287</v>
          </cell>
          <cell r="AD133">
            <v>5.3894406903826191</v>
          </cell>
          <cell r="AE133">
            <v>20.125879536617649</v>
          </cell>
          <cell r="AG133">
            <v>68.30659024168456</v>
          </cell>
          <cell r="AH133">
            <v>5.1229942681263418</v>
          </cell>
          <cell r="AI133">
            <v>73.429584509810908</v>
          </cell>
          <cell r="AJ133">
            <v>587.43667607848727</v>
          </cell>
          <cell r="AK133">
            <v>72852.137199999997</v>
          </cell>
          <cell r="AL133">
            <v>0</v>
          </cell>
          <cell r="AM133">
            <v>37.5</v>
          </cell>
          <cell r="AN133">
            <v>37.5</v>
          </cell>
          <cell r="AO133">
            <v>0</v>
          </cell>
          <cell r="AP133">
            <v>42.667378051282</v>
          </cell>
          <cell r="AQ133">
            <v>-0.12389196340228636</v>
          </cell>
        </row>
        <row r="134">
          <cell r="D134" t="str">
            <v>A49738</v>
          </cell>
          <cell r="E134" t="str">
            <v>Carl Elam</v>
          </cell>
          <cell r="F134" t="str">
            <v>Warrington</v>
          </cell>
          <cell r="G134" t="str">
            <v>Midlands</v>
          </cell>
          <cell r="H134">
            <v>6</v>
          </cell>
          <cell r="I134" t="str">
            <v>S</v>
          </cell>
          <cell r="J134">
            <v>43304.61</v>
          </cell>
          <cell r="M134">
            <v>43304.61</v>
          </cell>
          <cell r="P134">
            <v>414.1</v>
          </cell>
          <cell r="R134">
            <v>4878.1081800000002</v>
          </cell>
          <cell r="S134">
            <v>3356.1072750000003</v>
          </cell>
          <cell r="V134">
            <v>757.83067500000004</v>
          </cell>
          <cell r="W134">
            <v>0</v>
          </cell>
          <cell r="X134">
            <v>0</v>
          </cell>
          <cell r="Y134">
            <v>9406.1461299999992</v>
          </cell>
          <cell r="Z134">
            <v>52710.756130000002</v>
          </cell>
          <cell r="AA134">
            <v>1950</v>
          </cell>
          <cell r="AB134">
            <v>1702.5</v>
          </cell>
          <cell r="AC134">
            <v>30.960796552129224</v>
          </cell>
          <cell r="AD134">
            <v>3.7037848954724204</v>
          </cell>
          <cell r="AE134">
            <v>20.125879536617649</v>
          </cell>
          <cell r="AG134">
            <v>54.790460984219294</v>
          </cell>
          <cell r="AH134">
            <v>4.1092845738164465</v>
          </cell>
          <cell r="AI134">
            <v>58.89974555803574</v>
          </cell>
          <cell r="AJ134">
            <v>471.19796446428592</v>
          </cell>
          <cell r="AK134">
            <v>52710.756129999994</v>
          </cell>
          <cell r="AL134">
            <v>0</v>
          </cell>
          <cell r="AM134">
            <v>37.5</v>
          </cell>
          <cell r="AN134">
            <v>37.5</v>
          </cell>
          <cell r="AO134">
            <v>0</v>
          </cell>
          <cell r="AP134">
            <v>31.293389220512999</v>
          </cell>
          <cell r="AQ134">
            <v>0.33259266838377499</v>
          </cell>
        </row>
        <row r="135">
          <cell r="D135" t="str">
            <v>A76512</v>
          </cell>
          <cell r="E135" t="str">
            <v>Carl Stoneley</v>
          </cell>
          <cell r="F135" t="str">
            <v>Other Site</v>
          </cell>
          <cell r="G135" t="str">
            <v>Midlands</v>
          </cell>
          <cell r="H135">
            <v>5</v>
          </cell>
          <cell r="I135" t="str">
            <v>A</v>
          </cell>
          <cell r="J135">
            <v>91935</v>
          </cell>
          <cell r="M135">
            <v>91935</v>
          </cell>
          <cell r="P135">
            <v>0</v>
          </cell>
          <cell r="R135">
            <v>0</v>
          </cell>
          <cell r="S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91935</v>
          </cell>
          <cell r="AA135">
            <v>1950</v>
          </cell>
          <cell r="AB135">
            <v>1702.5</v>
          </cell>
          <cell r="AC135">
            <v>54</v>
          </cell>
          <cell r="AD135">
            <v>0</v>
          </cell>
          <cell r="AE135">
            <v>0</v>
          </cell>
          <cell r="AG135">
            <v>54</v>
          </cell>
          <cell r="AH135">
            <v>4.05</v>
          </cell>
          <cell r="AI135">
            <v>58.05</v>
          </cell>
          <cell r="AJ135">
            <v>464.4</v>
          </cell>
          <cell r="AK135">
            <v>91935</v>
          </cell>
          <cell r="AL135">
            <v>0</v>
          </cell>
          <cell r="AM135">
            <v>40</v>
          </cell>
          <cell r="AN135">
            <v>37.5</v>
          </cell>
          <cell r="AO135">
            <v>2.5</v>
          </cell>
          <cell r="AP135">
            <v>54</v>
          </cell>
          <cell r="AQ135">
            <v>0</v>
          </cell>
        </row>
        <row r="136">
          <cell r="D136" t="str">
            <v>A50125</v>
          </cell>
          <cell r="E136" t="str">
            <v>Carlos De Freitas</v>
          </cell>
          <cell r="F136" t="str">
            <v>Cardiff</v>
          </cell>
          <cell r="G136" t="str">
            <v>South West</v>
          </cell>
          <cell r="H136">
            <v>5</v>
          </cell>
          <cell r="I136" t="str">
            <v>S</v>
          </cell>
          <cell r="J136">
            <v>44000.25</v>
          </cell>
          <cell r="M136">
            <v>44000.25</v>
          </cell>
          <cell r="P136">
            <v>414.1</v>
          </cell>
          <cell r="R136">
            <v>4974.1064999999999</v>
          </cell>
          <cell r="S136">
            <v>3410.0193749999999</v>
          </cell>
          <cell r="V136">
            <v>770.00437499999998</v>
          </cell>
          <cell r="W136">
            <v>0</v>
          </cell>
          <cell r="X136">
            <v>0</v>
          </cell>
          <cell r="Y136">
            <v>9568.2302500000005</v>
          </cell>
          <cell r="Z136">
            <v>53568.480250000001</v>
          </cell>
          <cell r="AA136">
            <v>1950</v>
          </cell>
          <cell r="AB136">
            <v>1702.5</v>
          </cell>
          <cell r="AC136">
            <v>31.464599265785608</v>
          </cell>
          <cell r="AD136">
            <v>5.3894406903826191</v>
          </cell>
          <cell r="AE136">
            <v>20.125879536617649</v>
          </cell>
          <cell r="AG136">
            <v>56.979919492785882</v>
          </cell>
          <cell r="AH136">
            <v>4.2734939619589412</v>
          </cell>
          <cell r="AI136">
            <v>61.253413454744823</v>
          </cell>
          <cell r="AJ136">
            <v>490.02730763795859</v>
          </cell>
          <cell r="AK136">
            <v>53568.480250000001</v>
          </cell>
          <cell r="AL136">
            <v>0</v>
          </cell>
          <cell r="AM136">
            <v>37.5</v>
          </cell>
          <cell r="AN136">
            <v>37.5</v>
          </cell>
          <cell r="AO136">
            <v>0</v>
          </cell>
          <cell r="AP136">
            <v>31.799244358974001</v>
          </cell>
          <cell r="AQ136">
            <v>0.3346450931883922</v>
          </cell>
        </row>
        <row r="137">
          <cell r="D137" t="str">
            <v>A01998</v>
          </cell>
          <cell r="E137" t="str">
            <v>Carol Davies</v>
          </cell>
          <cell r="F137" t="str">
            <v>Guildford</v>
          </cell>
          <cell r="G137" t="str">
            <v>South West</v>
          </cell>
          <cell r="H137">
            <v>5</v>
          </cell>
          <cell r="I137" t="str">
            <v>S</v>
          </cell>
          <cell r="J137">
            <v>25007.352999999999</v>
          </cell>
          <cell r="M137">
            <v>25007.352999999999</v>
          </cell>
          <cell r="P137">
            <v>414.1</v>
          </cell>
          <cell r="R137">
            <v>2543.5267140000001</v>
          </cell>
          <cell r="S137">
            <v>2188.1433874999998</v>
          </cell>
          <cell r="V137">
            <v>437.62867749999998</v>
          </cell>
          <cell r="W137">
            <v>1380</v>
          </cell>
          <cell r="X137">
            <v>0</v>
          </cell>
          <cell r="Y137">
            <v>6963.3987790000001</v>
          </cell>
          <cell r="Z137">
            <v>31970.751778999998</v>
          </cell>
          <cell r="AA137">
            <v>1170</v>
          </cell>
          <cell r="AB137">
            <v>1021.5</v>
          </cell>
          <cell r="AC137">
            <v>31.297848046010767</v>
          </cell>
          <cell r="AD137">
            <v>5.3894406903826191</v>
          </cell>
          <cell r="AE137">
            <v>20.125879536617649</v>
          </cell>
          <cell r="AG137">
            <v>56.81316827301103</v>
          </cell>
          <cell r="AH137">
            <v>4.2609876204758272</v>
          </cell>
          <cell r="AI137">
            <v>61.074155893486861</v>
          </cell>
          <cell r="AJ137">
            <v>488.59324714789489</v>
          </cell>
          <cell r="AK137">
            <v>31970.751778999998</v>
          </cell>
          <cell r="AL137">
            <v>0</v>
          </cell>
          <cell r="AM137">
            <v>22.5</v>
          </cell>
          <cell r="AN137">
            <v>22.5</v>
          </cell>
          <cell r="AO137">
            <v>0</v>
          </cell>
          <cell r="AP137">
            <v>31.578728276923002</v>
          </cell>
          <cell r="AQ137">
            <v>0.28088023091223491</v>
          </cell>
        </row>
        <row r="138">
          <cell r="D138" t="str">
            <v>A85189</v>
          </cell>
          <cell r="E138" t="str">
            <v>Caroline Nickson</v>
          </cell>
          <cell r="F138" t="str">
            <v>Plymouth</v>
          </cell>
          <cell r="G138" t="str">
            <v>South West</v>
          </cell>
          <cell r="H138">
            <v>5</v>
          </cell>
          <cell r="I138" t="str">
            <v>S</v>
          </cell>
          <cell r="J138">
            <v>23796.09</v>
          </cell>
          <cell r="M138">
            <v>23796.09</v>
          </cell>
          <cell r="P138">
            <v>414.1</v>
          </cell>
          <cell r="R138">
            <v>2377.2004200000001</v>
          </cell>
          <cell r="S138">
            <v>1844.1969750000001</v>
          </cell>
          <cell r="V138">
            <v>416.43157500000001</v>
          </cell>
          <cell r="W138">
            <v>1386</v>
          </cell>
          <cell r="X138">
            <v>0</v>
          </cell>
          <cell r="Y138">
            <v>6437.9289699999999</v>
          </cell>
          <cell r="Z138">
            <v>30234.018970000001</v>
          </cell>
          <cell r="AA138">
            <v>1170</v>
          </cell>
          <cell r="AB138">
            <v>1021.5</v>
          </cell>
          <cell r="AC138">
            <v>29.597669084679396</v>
          </cell>
          <cell r="AD138">
            <v>5.3894406903826191</v>
          </cell>
          <cell r="AE138">
            <v>20.125879536617649</v>
          </cell>
          <cell r="AG138">
            <v>55.112989311679669</v>
          </cell>
          <cell r="AH138">
            <v>4.1334741983759749</v>
          </cell>
          <cell r="AI138">
            <v>59.246463510055648</v>
          </cell>
          <cell r="AJ138">
            <v>473.97170808044518</v>
          </cell>
          <cell r="AK138">
            <v>30234.018969999997</v>
          </cell>
          <cell r="AL138">
            <v>0</v>
          </cell>
          <cell r="AM138">
            <v>22.5</v>
          </cell>
          <cell r="AN138">
            <v>22.5</v>
          </cell>
          <cell r="AO138">
            <v>0</v>
          </cell>
          <cell r="AP138">
            <v>29.902816769230999</v>
          </cell>
          <cell r="AQ138">
            <v>0.30514768455160279</v>
          </cell>
        </row>
        <row r="139">
          <cell r="D139" t="str">
            <v>A89656</v>
          </cell>
          <cell r="E139" t="str">
            <v>Caroline Soubry-Smith</v>
          </cell>
          <cell r="F139" t="str">
            <v>London</v>
          </cell>
          <cell r="G139" t="str">
            <v>South East</v>
          </cell>
          <cell r="H139">
            <v>5</v>
          </cell>
          <cell r="I139" t="str">
            <v>S</v>
          </cell>
          <cell r="J139">
            <v>37130.121599999999</v>
          </cell>
          <cell r="M139">
            <v>37130.121599999999</v>
          </cell>
          <cell r="P139">
            <v>414.1</v>
          </cell>
          <cell r="R139">
            <v>4026.0287807999998</v>
          </cell>
          <cell r="S139">
            <v>2877.5844239999997</v>
          </cell>
          <cell r="V139">
            <v>649.77712799999995</v>
          </cell>
          <cell r="W139">
            <v>0</v>
          </cell>
          <cell r="X139">
            <v>0</v>
          </cell>
          <cell r="Y139">
            <v>7967.4903327999991</v>
          </cell>
          <cell r="Z139">
            <v>45097.611932799999</v>
          </cell>
          <cell r="AA139">
            <v>1560</v>
          </cell>
          <cell r="AB139">
            <v>1362</v>
          </cell>
          <cell r="AC139">
            <v>33.111315662848753</v>
          </cell>
          <cell r="AD139">
            <v>3.9486921589485728</v>
          </cell>
          <cell r="AE139">
            <v>20.125879536617649</v>
          </cell>
          <cell r="AG139">
            <v>57.185887358414973</v>
          </cell>
          <cell r="AH139">
            <v>4.2889415518811225</v>
          </cell>
          <cell r="AI139">
            <v>61.474828910296097</v>
          </cell>
          <cell r="AJ139">
            <v>491.79863128236877</v>
          </cell>
          <cell r="AK139">
            <v>45097.611932799999</v>
          </cell>
          <cell r="AL139">
            <v>0</v>
          </cell>
          <cell r="AM139">
            <v>30</v>
          </cell>
          <cell r="AN139">
            <v>30</v>
          </cell>
          <cell r="AO139">
            <v>0</v>
          </cell>
          <cell r="AP139">
            <v>33.536336172307998</v>
          </cell>
          <cell r="AQ139">
            <v>0.42502050945924452</v>
          </cell>
        </row>
        <row r="140">
          <cell r="D140" t="str">
            <v>A50210</v>
          </cell>
          <cell r="E140" t="str">
            <v>Carys Frampton</v>
          </cell>
          <cell r="F140" t="str">
            <v>Cardiff</v>
          </cell>
          <cell r="G140" t="str">
            <v>South West</v>
          </cell>
          <cell r="H140">
            <v>8</v>
          </cell>
          <cell r="I140" t="str">
            <v>S</v>
          </cell>
          <cell r="J140">
            <v>25500</v>
          </cell>
          <cell r="M140">
            <v>25500</v>
          </cell>
          <cell r="P140">
            <v>0</v>
          </cell>
          <cell r="R140">
            <v>2421.0720000000001</v>
          </cell>
          <cell r="S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2421.0720000000001</v>
          </cell>
          <cell r="Z140">
            <v>27921.072</v>
          </cell>
          <cell r="AA140">
            <v>1950</v>
          </cell>
          <cell r="AB140">
            <v>1702.5</v>
          </cell>
          <cell r="AC140">
            <v>16.4000422907489</v>
          </cell>
          <cell r="AD140">
            <v>5.3894406903826191</v>
          </cell>
          <cell r="AE140">
            <v>20.125879536617649</v>
          </cell>
          <cell r="AG140">
            <v>41.915362517749173</v>
          </cell>
          <cell r="AH140">
            <v>3.1436521888311879</v>
          </cell>
          <cell r="AI140">
            <v>45.059014706580363</v>
          </cell>
          <cell r="AJ140">
            <v>360.47211765264291</v>
          </cell>
          <cell r="AK140">
            <v>27921.072</v>
          </cell>
          <cell r="AL140">
            <v>0</v>
          </cell>
          <cell r="AM140">
            <v>37.5</v>
          </cell>
          <cell r="AN140">
            <v>37.5</v>
          </cell>
          <cell r="AO140">
            <v>0</v>
          </cell>
          <cell r="AP140">
            <v>14.318498461538001</v>
          </cell>
          <cell r="AQ140">
            <v>-2.081543829210899</v>
          </cell>
        </row>
        <row r="141">
          <cell r="D141" t="str">
            <v>A81175</v>
          </cell>
          <cell r="E141" t="str">
            <v>Catherine Murrells</v>
          </cell>
          <cell r="F141" t="str">
            <v>Guildford</v>
          </cell>
          <cell r="G141" t="str">
            <v>South West</v>
          </cell>
          <cell r="H141">
            <v>5</v>
          </cell>
          <cell r="I141" t="str">
            <v>S</v>
          </cell>
          <cell r="J141">
            <v>48925</v>
          </cell>
          <cell r="M141">
            <v>48925</v>
          </cell>
          <cell r="P141">
            <v>414.1</v>
          </cell>
          <cell r="R141">
            <v>5653.7219999999998</v>
          </cell>
          <cell r="S141">
            <v>4280.9375</v>
          </cell>
          <cell r="V141">
            <v>856.1875</v>
          </cell>
          <cell r="W141">
            <v>0</v>
          </cell>
          <cell r="X141">
            <v>0</v>
          </cell>
          <cell r="Y141">
            <v>11204.947</v>
          </cell>
          <cell r="Z141">
            <v>60129.947</v>
          </cell>
          <cell r="AA141">
            <v>1950</v>
          </cell>
          <cell r="AB141">
            <v>1702.5</v>
          </cell>
          <cell r="AC141">
            <v>35.31861791483113</v>
          </cell>
          <cell r="AD141">
            <v>5.3894406903826191</v>
          </cell>
          <cell r="AE141">
            <v>20.125879536617649</v>
          </cell>
          <cell r="AG141">
            <v>60.833938141831396</v>
          </cell>
          <cell r="AH141">
            <v>4.5625453606373547</v>
          </cell>
          <cell r="AI141">
            <v>65.396483502468755</v>
          </cell>
          <cell r="AJ141">
            <v>523.17186801975004</v>
          </cell>
          <cell r="AK141">
            <v>60129.947</v>
          </cell>
          <cell r="AL141">
            <v>0</v>
          </cell>
          <cell r="AM141">
            <v>37.5</v>
          </cell>
          <cell r="AN141">
            <v>37.5</v>
          </cell>
          <cell r="AO141">
            <v>0</v>
          </cell>
          <cell r="AP141">
            <v>35.656959999999998</v>
          </cell>
          <cell r="AQ141">
            <v>0.33834208516886832</v>
          </cell>
        </row>
        <row r="142">
          <cell r="D142" t="str">
            <v>A76213</v>
          </cell>
          <cell r="E142" t="str">
            <v>Chama Shanyinde</v>
          </cell>
          <cell r="F142" t="str">
            <v>Birmingham</v>
          </cell>
          <cell r="G142" t="str">
            <v>Midlands</v>
          </cell>
          <cell r="H142">
            <v>10</v>
          </cell>
          <cell r="I142" t="str">
            <v>S</v>
          </cell>
          <cell r="J142">
            <v>25625</v>
          </cell>
          <cell r="M142">
            <v>25625</v>
          </cell>
          <cell r="P142">
            <v>414.1</v>
          </cell>
          <cell r="R142">
            <v>2438.3220000000001</v>
          </cell>
          <cell r="S142">
            <v>960.9375</v>
          </cell>
          <cell r="V142">
            <v>448.4375</v>
          </cell>
          <cell r="W142">
            <v>0</v>
          </cell>
          <cell r="X142">
            <v>0</v>
          </cell>
          <cell r="Y142">
            <v>4261.7970000000005</v>
          </cell>
          <cell r="Z142">
            <v>29886.796999999999</v>
          </cell>
          <cell r="AA142">
            <v>1950</v>
          </cell>
          <cell r="AB142">
            <v>1702.5</v>
          </cell>
          <cell r="AC142">
            <v>17.55465315712188</v>
          </cell>
          <cell r="AD142">
            <v>3.7037848954724204</v>
          </cell>
          <cell r="AE142">
            <v>20.125879536617649</v>
          </cell>
          <cell r="AG142">
            <v>41.384317589211946</v>
          </cell>
          <cell r="AH142">
            <v>3.1038238191908958</v>
          </cell>
          <cell r="AI142">
            <v>44.488141408402839</v>
          </cell>
          <cell r="AJ142">
            <v>355.90513126722271</v>
          </cell>
          <cell r="AK142">
            <v>29886.796999999999</v>
          </cell>
          <cell r="AL142">
            <v>0</v>
          </cell>
          <cell r="AM142">
            <v>37.5</v>
          </cell>
          <cell r="AN142">
            <v>37.5</v>
          </cell>
          <cell r="AO142">
            <v>0</v>
          </cell>
          <cell r="AP142">
            <v>17.911498461537999</v>
          </cell>
          <cell r="AQ142">
            <v>0.35684530441611884</v>
          </cell>
        </row>
        <row r="143">
          <cell r="D143" t="str">
            <v>A97713</v>
          </cell>
          <cell r="E143" t="str">
            <v>Charles Chambers</v>
          </cell>
          <cell r="F143" t="str">
            <v>Secondment</v>
          </cell>
          <cell r="G143" t="str">
            <v>Midlands</v>
          </cell>
          <cell r="H143">
            <v>7</v>
          </cell>
          <cell r="I143" t="str">
            <v>S</v>
          </cell>
          <cell r="J143">
            <v>35721.306400000001</v>
          </cell>
          <cell r="M143">
            <v>35721.306400000001</v>
          </cell>
          <cell r="P143">
            <v>0</v>
          </cell>
          <cell r="R143">
            <v>3831.6122832000001</v>
          </cell>
          <cell r="S143">
            <v>625.12286200000005</v>
          </cell>
          <cell r="V143">
            <v>625.12286200000005</v>
          </cell>
          <cell r="W143">
            <v>0</v>
          </cell>
          <cell r="X143">
            <v>0</v>
          </cell>
          <cell r="Y143">
            <v>5081.8580072000004</v>
          </cell>
          <cell r="Z143">
            <v>40803.164407200005</v>
          </cell>
          <cell r="AA143">
            <v>1950</v>
          </cell>
          <cell r="AB143">
            <v>1702.5</v>
          </cell>
          <cell r="AC143">
            <v>23.966616391894277</v>
          </cell>
          <cell r="AD143">
            <v>3.7037848954724204</v>
          </cell>
          <cell r="AE143">
            <v>20.125879536617649</v>
          </cell>
          <cell r="AG143">
            <v>47.796280823984347</v>
          </cell>
          <cell r="AH143">
            <v>3.5847210617988261</v>
          </cell>
          <cell r="AI143">
            <v>51.381001885783171</v>
          </cell>
          <cell r="AJ143">
            <v>411.04801508626537</v>
          </cell>
          <cell r="AK143">
            <v>40803.164407200005</v>
          </cell>
          <cell r="AL143">
            <v>0</v>
          </cell>
          <cell r="AM143">
            <v>37.5</v>
          </cell>
          <cell r="AN143">
            <v>37.5</v>
          </cell>
          <cell r="AO143">
            <v>0</v>
          </cell>
          <cell r="AP143">
            <v>24.467490303179002</v>
          </cell>
          <cell r="AQ143">
            <v>0.50087391128472447</v>
          </cell>
        </row>
        <row r="144">
          <cell r="D144" t="str">
            <v>A42319</v>
          </cell>
          <cell r="E144" t="str">
            <v>Charles Hutchinson</v>
          </cell>
          <cell r="F144" t="str">
            <v>London</v>
          </cell>
          <cell r="G144" t="str">
            <v>South East</v>
          </cell>
          <cell r="H144">
            <v>4</v>
          </cell>
          <cell r="I144" t="str">
            <v>S</v>
          </cell>
          <cell r="J144">
            <v>54909.66</v>
          </cell>
          <cell r="M144">
            <v>54909.66</v>
          </cell>
          <cell r="P144">
            <v>414.1</v>
          </cell>
          <cell r="R144">
            <v>7141.7290800000001</v>
          </cell>
          <cell r="S144">
            <v>4804.5952500000003</v>
          </cell>
          <cell r="V144">
            <v>960.91904999999997</v>
          </cell>
          <cell r="W144">
            <v>4798</v>
          </cell>
          <cell r="X144">
            <v>0</v>
          </cell>
          <cell r="Y144">
            <v>18119.343380000002</v>
          </cell>
          <cell r="Z144">
            <v>73029.003380000009</v>
          </cell>
          <cell r="AA144">
            <v>1950</v>
          </cell>
          <cell r="AB144">
            <v>1702.5</v>
          </cell>
          <cell r="AC144">
            <v>42.895156170337742</v>
          </cell>
          <cell r="AD144">
            <v>3.9486921589485728</v>
          </cell>
          <cell r="AE144">
            <v>20.125879536617649</v>
          </cell>
          <cell r="AG144">
            <v>66.969727865903963</v>
          </cell>
          <cell r="AH144">
            <v>5.0227295899427968</v>
          </cell>
          <cell r="AI144">
            <v>71.992457455846761</v>
          </cell>
          <cell r="AJ144">
            <v>575.93965964677409</v>
          </cell>
          <cell r="AK144">
            <v>73029.003379999995</v>
          </cell>
          <cell r="AL144">
            <v>0</v>
          </cell>
          <cell r="AM144">
            <v>37.5</v>
          </cell>
          <cell r="AN144">
            <v>37.5</v>
          </cell>
          <cell r="AO144">
            <v>0</v>
          </cell>
          <cell r="AP144">
            <v>42.839636143589999</v>
          </cell>
          <cell r="AQ144">
            <v>-5.5520026747743145E-2</v>
          </cell>
        </row>
        <row r="145">
          <cell r="D145" t="str">
            <v>A74919</v>
          </cell>
          <cell r="E145" t="str">
            <v>Charles Leprince</v>
          </cell>
          <cell r="F145" t="str">
            <v>London</v>
          </cell>
          <cell r="G145" t="str">
            <v>South East</v>
          </cell>
          <cell r="H145">
            <v>5</v>
          </cell>
          <cell r="I145" t="str">
            <v>S</v>
          </cell>
          <cell r="J145">
            <v>54570</v>
          </cell>
          <cell r="M145">
            <v>54570</v>
          </cell>
          <cell r="P145">
            <v>414.1</v>
          </cell>
          <cell r="R145">
            <v>6432.732</v>
          </cell>
          <cell r="S145">
            <v>1500.6750000000002</v>
          </cell>
          <cell r="V145">
            <v>954.97500000000002</v>
          </cell>
          <cell r="W145">
            <v>0</v>
          </cell>
          <cell r="X145">
            <v>0</v>
          </cell>
          <cell r="Y145">
            <v>9302.4820000000018</v>
          </cell>
          <cell r="Z145">
            <v>63872.482000000004</v>
          </cell>
          <cell r="AA145">
            <v>1950</v>
          </cell>
          <cell r="AB145">
            <v>1702.5</v>
          </cell>
          <cell r="AC145">
            <v>37.516876358296628</v>
          </cell>
          <cell r="AD145">
            <v>3.9486921589485728</v>
          </cell>
          <cell r="AE145">
            <v>20.125879536617649</v>
          </cell>
          <cell r="AG145">
            <v>61.591448053862848</v>
          </cell>
          <cell r="AH145">
            <v>4.6193586040397134</v>
          </cell>
          <cell r="AI145">
            <v>66.210806657902566</v>
          </cell>
          <cell r="AJ145">
            <v>529.68645326322053</v>
          </cell>
          <cell r="AK145">
            <v>63872.482000000004</v>
          </cell>
          <cell r="AL145">
            <v>0</v>
          </cell>
          <cell r="AM145">
            <v>37.5</v>
          </cell>
          <cell r="AN145">
            <v>37.5</v>
          </cell>
          <cell r="AO145">
            <v>0</v>
          </cell>
          <cell r="AP145">
            <v>38.111759999999997</v>
          </cell>
          <cell r="AQ145">
            <v>0.59488364170336894</v>
          </cell>
        </row>
        <row r="146">
          <cell r="D146" t="str">
            <v>A25026</v>
          </cell>
          <cell r="E146" t="str">
            <v>Charles Tej</v>
          </cell>
          <cell r="F146" t="str">
            <v>London</v>
          </cell>
          <cell r="G146" t="str">
            <v>South East</v>
          </cell>
          <cell r="H146">
            <v>4</v>
          </cell>
          <cell r="I146" t="str">
            <v>S</v>
          </cell>
          <cell r="J146">
            <v>60500</v>
          </cell>
          <cell r="M146">
            <v>60500</v>
          </cell>
          <cell r="P146">
            <v>414.1</v>
          </cell>
          <cell r="R146">
            <v>7569.8519999999999</v>
          </cell>
          <cell r="S146">
            <v>4688.75</v>
          </cell>
          <cell r="V146">
            <v>1058.75</v>
          </cell>
          <cell r="W146">
            <v>2310</v>
          </cell>
          <cell r="X146">
            <v>0</v>
          </cell>
          <cell r="Y146">
            <v>16041.452000000001</v>
          </cell>
          <cell r="Z146">
            <v>76541.452000000005</v>
          </cell>
          <cell r="AA146">
            <v>1950</v>
          </cell>
          <cell r="AB146">
            <v>1702.5</v>
          </cell>
          <cell r="AC146">
            <v>44.95826842878121</v>
          </cell>
          <cell r="AD146">
            <v>3.9486921589485728</v>
          </cell>
          <cell r="AE146">
            <v>20.125879536617649</v>
          </cell>
          <cell r="AG146">
            <v>69.03284012434743</v>
          </cell>
          <cell r="AH146">
            <v>5.1774630093260567</v>
          </cell>
          <cell r="AI146">
            <v>74.210303133673492</v>
          </cell>
          <cell r="AJ146">
            <v>593.68242506938793</v>
          </cell>
          <cell r="AK146">
            <v>76541.452000000005</v>
          </cell>
          <cell r="AL146">
            <v>0</v>
          </cell>
          <cell r="AM146">
            <v>37.5</v>
          </cell>
          <cell r="AN146">
            <v>37.5</v>
          </cell>
          <cell r="AO146">
            <v>0</v>
          </cell>
          <cell r="AP146">
            <v>45.47894974359</v>
          </cell>
          <cell r="AQ146">
            <v>0.52068131480879032</v>
          </cell>
        </row>
        <row r="147">
          <cell r="D147" t="str">
            <v>A74717</v>
          </cell>
          <cell r="E147" t="str">
            <v>Charlotte Caulfield</v>
          </cell>
          <cell r="F147" t="str">
            <v>Warrington</v>
          </cell>
          <cell r="G147" t="str">
            <v>Midlands</v>
          </cell>
          <cell r="H147">
            <v>8</v>
          </cell>
          <cell r="I147" t="str">
            <v>S</v>
          </cell>
          <cell r="J147">
            <v>24248</v>
          </cell>
          <cell r="M147">
            <v>24248</v>
          </cell>
          <cell r="P147">
            <v>0</v>
          </cell>
          <cell r="R147">
            <v>2248.2959999999998</v>
          </cell>
          <cell r="S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2248.2959999999998</v>
          </cell>
          <cell r="Z147">
            <v>26496.295999999998</v>
          </cell>
          <cell r="AA147">
            <v>1950</v>
          </cell>
          <cell r="AB147">
            <v>1702.5</v>
          </cell>
          <cell r="AC147">
            <v>15.563169456681351</v>
          </cell>
          <cell r="AD147">
            <v>3.7037848954724204</v>
          </cell>
          <cell r="AE147">
            <v>20.125879536617649</v>
          </cell>
          <cell r="AG147">
            <v>39.39283388877142</v>
          </cell>
          <cell r="AH147">
            <v>2.9544625416578563</v>
          </cell>
          <cell r="AI147">
            <v>42.347296430429274</v>
          </cell>
          <cell r="AJ147">
            <v>338.7783714434342</v>
          </cell>
          <cell r="AK147">
            <v>26496.295999999998</v>
          </cell>
          <cell r="AL147">
            <v>0</v>
          </cell>
          <cell r="AM147">
            <v>37.5</v>
          </cell>
          <cell r="AN147">
            <v>37.5</v>
          </cell>
          <cell r="AO147">
            <v>0</v>
          </cell>
          <cell r="AP147">
            <v>16.974756923076999</v>
          </cell>
          <cell r="AQ147">
            <v>1.4115874663956482</v>
          </cell>
        </row>
        <row r="148">
          <cell r="D148" t="str">
            <v>A00390</v>
          </cell>
          <cell r="E148" t="str">
            <v>Charlotte Higham</v>
          </cell>
          <cell r="F148" t="str">
            <v>Warrington</v>
          </cell>
          <cell r="G148" t="str">
            <v>Midlands</v>
          </cell>
          <cell r="H148">
            <v>9</v>
          </cell>
          <cell r="I148" t="str">
            <v>S</v>
          </cell>
          <cell r="J148">
            <v>30762.5</v>
          </cell>
          <cell r="M148">
            <v>30762.5</v>
          </cell>
          <cell r="P148">
            <v>0</v>
          </cell>
          <cell r="R148">
            <v>3147.297</v>
          </cell>
          <cell r="S148">
            <v>2105.09375</v>
          </cell>
          <cell r="V148">
            <v>475.34375</v>
          </cell>
          <cell r="W148">
            <v>0</v>
          </cell>
          <cell r="X148">
            <v>0</v>
          </cell>
          <cell r="Y148">
            <v>5727.7345000000005</v>
          </cell>
          <cell r="Z148">
            <v>36490.234499999999</v>
          </cell>
          <cell r="AA148">
            <v>1950</v>
          </cell>
          <cell r="AB148">
            <v>1702.5</v>
          </cell>
          <cell r="AC148">
            <v>21.433324229074888</v>
          </cell>
          <cell r="AD148">
            <v>3.7037848954724204</v>
          </cell>
          <cell r="AE148">
            <v>20.125879536617649</v>
          </cell>
          <cell r="AG148">
            <v>45.262988661164954</v>
          </cell>
          <cell r="AH148">
            <v>3.3947241495873715</v>
          </cell>
          <cell r="AI148">
            <v>48.657712810752322</v>
          </cell>
          <cell r="AJ148">
            <v>389.26170248601858</v>
          </cell>
          <cell r="AK148">
            <v>36490.234499999999</v>
          </cell>
          <cell r="AL148">
            <v>0</v>
          </cell>
          <cell r="AM148">
            <v>37.5</v>
          </cell>
          <cell r="AN148">
            <v>37.5</v>
          </cell>
          <cell r="AO148">
            <v>0</v>
          </cell>
          <cell r="AP148">
            <v>21.443742051282001</v>
          </cell>
          <cell r="AQ148">
            <v>1.0417822207113403E-2</v>
          </cell>
        </row>
        <row r="149">
          <cell r="D149" t="str">
            <v>A74870</v>
          </cell>
          <cell r="E149" t="str">
            <v>Charlotte Marie Rashleigh</v>
          </cell>
          <cell r="F149" t="str">
            <v>Bristol</v>
          </cell>
          <cell r="G149" t="str">
            <v>South West</v>
          </cell>
          <cell r="H149">
            <v>8</v>
          </cell>
          <cell r="I149" t="str">
            <v>S</v>
          </cell>
          <cell r="J149">
            <v>22950</v>
          </cell>
          <cell r="M149">
            <v>22950</v>
          </cell>
          <cell r="P149">
            <v>414.1</v>
          </cell>
          <cell r="R149">
            <v>2069.172</v>
          </cell>
          <cell r="S149">
            <v>631.125</v>
          </cell>
          <cell r="V149">
            <v>401.625</v>
          </cell>
          <cell r="W149">
            <v>0</v>
          </cell>
          <cell r="X149">
            <v>0</v>
          </cell>
          <cell r="Y149">
            <v>3516.0219999999999</v>
          </cell>
          <cell r="Z149">
            <v>26466.022000000001</v>
          </cell>
          <cell r="AA149">
            <v>1950</v>
          </cell>
          <cell r="AB149">
            <v>1702.5</v>
          </cell>
          <cell r="AC149">
            <v>15.545387371512483</v>
          </cell>
          <cell r="AD149">
            <v>5.3894406903826191</v>
          </cell>
          <cell r="AE149">
            <v>20.125879536617649</v>
          </cell>
          <cell r="AG149">
            <v>41.060707598512749</v>
          </cell>
          <cell r="AH149">
            <v>3.0795530698884561</v>
          </cell>
          <cell r="AI149">
            <v>44.140260668401204</v>
          </cell>
          <cell r="AJ149">
            <v>353.12208534720963</v>
          </cell>
          <cell r="AK149">
            <v>26466.022000000001</v>
          </cell>
          <cell r="AL149">
            <v>0</v>
          </cell>
          <cell r="AM149">
            <v>37.5</v>
          </cell>
          <cell r="AN149">
            <v>37.5</v>
          </cell>
          <cell r="AO149">
            <v>0</v>
          </cell>
          <cell r="AP149">
            <v>15.903472820513</v>
          </cell>
          <cell r="AQ149">
            <v>0.35808544900051764</v>
          </cell>
        </row>
        <row r="150">
          <cell r="D150" t="str">
            <v>A97829</v>
          </cell>
          <cell r="E150" t="str">
            <v>Charlotte Southgate</v>
          </cell>
          <cell r="F150" t="str">
            <v>Guildford</v>
          </cell>
          <cell r="G150" t="str">
            <v>South West</v>
          </cell>
          <cell r="H150">
            <v>6</v>
          </cell>
          <cell r="I150" t="str">
            <v>S</v>
          </cell>
          <cell r="J150">
            <v>24010</v>
          </cell>
          <cell r="M150">
            <v>24010</v>
          </cell>
          <cell r="P150">
            <v>0</v>
          </cell>
          <cell r="R150">
            <v>2215.4520000000002</v>
          </cell>
          <cell r="S150">
            <v>1380.575</v>
          </cell>
          <cell r="V150">
            <v>420.17500000000001</v>
          </cell>
          <cell r="W150">
            <v>0</v>
          </cell>
          <cell r="X150">
            <v>0</v>
          </cell>
          <cell r="Y150">
            <v>4016.2020000000002</v>
          </cell>
          <cell r="Z150">
            <v>28026.202000000001</v>
          </cell>
          <cell r="AA150">
            <v>1950</v>
          </cell>
          <cell r="AB150">
            <v>1702.5</v>
          </cell>
          <cell r="AC150">
            <v>16.461792657856094</v>
          </cell>
          <cell r="AD150">
            <v>5.3894406903826191</v>
          </cell>
          <cell r="AE150">
            <v>20.125879536617649</v>
          </cell>
          <cell r="AG150">
            <v>41.977112884856368</v>
          </cell>
          <cell r="AH150">
            <v>3.1482834663642274</v>
          </cell>
          <cell r="AI150">
            <v>45.125396351220594</v>
          </cell>
          <cell r="AJ150">
            <v>361.00317080976475</v>
          </cell>
          <cell r="AK150">
            <v>28026.202000000005</v>
          </cell>
          <cell r="AL150">
            <v>0</v>
          </cell>
          <cell r="AM150">
            <v>0</v>
          </cell>
          <cell r="AN150">
            <v>37.5</v>
          </cell>
          <cell r="AO150">
            <v>-37.5</v>
          </cell>
          <cell r="AP150">
            <v>16.804129230769</v>
          </cell>
          <cell r="AQ150">
            <v>0.34233657291290598</v>
          </cell>
        </row>
        <row r="151">
          <cell r="D151" t="str">
            <v>A93297</v>
          </cell>
          <cell r="E151" t="str">
            <v>Charlotte Wheatley</v>
          </cell>
          <cell r="F151" t="str">
            <v>Exeter</v>
          </cell>
          <cell r="G151" t="str">
            <v>South West</v>
          </cell>
          <cell r="H151">
            <v>5</v>
          </cell>
          <cell r="I151" t="str">
            <v>S</v>
          </cell>
          <cell r="J151">
            <v>35955</v>
          </cell>
          <cell r="M151">
            <v>35955</v>
          </cell>
          <cell r="P151">
            <v>414.1</v>
          </cell>
          <cell r="R151">
            <v>4481.1084000000001</v>
          </cell>
          <cell r="S151">
            <v>2786.5125000000003</v>
          </cell>
          <cell r="V151">
            <v>629.21249999999998</v>
          </cell>
          <cell r="W151">
            <v>4472.8</v>
          </cell>
          <cell r="X151">
            <v>0</v>
          </cell>
          <cell r="Y151">
            <v>12783.733400000001</v>
          </cell>
          <cell r="Z151">
            <v>48738.733399999997</v>
          </cell>
          <cell r="AA151">
            <v>1950</v>
          </cell>
          <cell r="AB151">
            <v>1702.5</v>
          </cell>
          <cell r="AC151">
            <v>28.62774355359765</v>
          </cell>
          <cell r="AD151">
            <v>5.3894406903826191</v>
          </cell>
          <cell r="AE151">
            <v>20.125879536617649</v>
          </cell>
          <cell r="AG151">
            <v>54.143063780597913</v>
          </cell>
          <cell r="AH151">
            <v>4.0607297835448435</v>
          </cell>
          <cell r="AI151">
            <v>58.203793564142757</v>
          </cell>
          <cell r="AJ151">
            <v>465.63034851314205</v>
          </cell>
          <cell r="AK151">
            <v>48738.733399999997</v>
          </cell>
          <cell r="AL151">
            <v>0</v>
          </cell>
          <cell r="AM151">
            <v>37.5</v>
          </cell>
          <cell r="AN151">
            <v>37.5</v>
          </cell>
          <cell r="AO151">
            <v>0</v>
          </cell>
          <cell r="AP151">
            <v>28.584824820512999</v>
          </cell>
          <cell r="AQ151">
            <v>-4.2918733084650995E-2</v>
          </cell>
        </row>
        <row r="152">
          <cell r="D152" t="str">
            <v>A99155</v>
          </cell>
          <cell r="E152" t="str">
            <v>Chetan Bagul</v>
          </cell>
          <cell r="F152" t="str">
            <v>Birmingham</v>
          </cell>
          <cell r="G152" t="str">
            <v>Midlands</v>
          </cell>
          <cell r="H152">
            <v>6</v>
          </cell>
          <cell r="I152" t="str">
            <v>S</v>
          </cell>
          <cell r="J152">
            <v>40800</v>
          </cell>
          <cell r="M152">
            <v>40800</v>
          </cell>
          <cell r="P152">
            <v>414.1</v>
          </cell>
          <cell r="R152">
            <v>4532.4719999999998</v>
          </cell>
          <cell r="S152">
            <v>3162</v>
          </cell>
          <cell r="V152">
            <v>714</v>
          </cell>
          <cell r="W152">
            <v>0</v>
          </cell>
          <cell r="X152">
            <v>0</v>
          </cell>
          <cell r="Y152">
            <v>8822.5720000000001</v>
          </cell>
          <cell r="Z152">
            <v>49622.572</v>
          </cell>
          <cell r="AA152">
            <v>1950</v>
          </cell>
          <cell r="AB152">
            <v>1702.5</v>
          </cell>
          <cell r="AC152">
            <v>29.146885168869311</v>
          </cell>
          <cell r="AD152">
            <v>3.7037848954724204</v>
          </cell>
          <cell r="AE152">
            <v>20.125879536617649</v>
          </cell>
          <cell r="AG152">
            <v>52.976549600959373</v>
          </cell>
          <cell r="AH152">
            <v>3.9732412200719529</v>
          </cell>
          <cell r="AI152">
            <v>56.949790821031328</v>
          </cell>
          <cell r="AJ152">
            <v>455.59832656825063</v>
          </cell>
          <cell r="AK152">
            <v>49622.572</v>
          </cell>
          <cell r="AL152">
            <v>0</v>
          </cell>
          <cell r="AM152">
            <v>37.5</v>
          </cell>
          <cell r="AN152">
            <v>37.5</v>
          </cell>
          <cell r="AO152">
            <v>0</v>
          </cell>
          <cell r="AP152">
            <v>29.497729230769</v>
          </cell>
          <cell r="AQ152">
            <v>0.35084406189968931</v>
          </cell>
        </row>
        <row r="153">
          <cell r="D153" t="str">
            <v>A74962</v>
          </cell>
          <cell r="E153" t="str">
            <v>Chetan Chikkannaswamy</v>
          </cell>
          <cell r="F153" t="str">
            <v>York</v>
          </cell>
          <cell r="G153" t="str">
            <v>Midlands</v>
          </cell>
          <cell r="H153">
            <v>10</v>
          </cell>
          <cell r="I153" t="str">
            <v>S</v>
          </cell>
          <cell r="J153">
            <v>25000</v>
          </cell>
          <cell r="M153">
            <v>25000</v>
          </cell>
          <cell r="P153">
            <v>414.1</v>
          </cell>
          <cell r="R153">
            <v>2352.0720000000001</v>
          </cell>
          <cell r="S153">
            <v>687.5</v>
          </cell>
          <cell r="V153">
            <v>437.5</v>
          </cell>
          <cell r="W153">
            <v>0</v>
          </cell>
          <cell r="X153">
            <v>0</v>
          </cell>
          <cell r="Y153">
            <v>3891.172</v>
          </cell>
          <cell r="Z153">
            <v>28891.171999999999</v>
          </cell>
          <cell r="AA153">
            <v>1950</v>
          </cell>
          <cell r="AB153">
            <v>1702.5</v>
          </cell>
          <cell r="AC153">
            <v>16.969851395007343</v>
          </cell>
          <cell r="AD153">
            <v>3.7037848954724204</v>
          </cell>
          <cell r="AE153">
            <v>20.125879536617649</v>
          </cell>
          <cell r="AG153">
            <v>40.799515827097409</v>
          </cell>
          <cell r="AH153">
            <v>3.0599636870323055</v>
          </cell>
          <cell r="AI153">
            <v>43.859479514129717</v>
          </cell>
          <cell r="AJ153">
            <v>350.87583611303774</v>
          </cell>
          <cell r="AK153">
            <v>28891.171999999999</v>
          </cell>
          <cell r="AL153">
            <v>0</v>
          </cell>
          <cell r="AM153">
            <v>37.5</v>
          </cell>
          <cell r="AN153">
            <v>37.5</v>
          </cell>
          <cell r="AO153">
            <v>0</v>
          </cell>
          <cell r="AP153">
            <v>17.341626666667</v>
          </cell>
          <cell r="AQ153">
            <v>0.37177527165965785</v>
          </cell>
        </row>
        <row r="154">
          <cell r="D154" t="str">
            <v>A76343</v>
          </cell>
          <cell r="E154" t="str">
            <v>Cheuk Lai</v>
          </cell>
          <cell r="F154" t="str">
            <v>Warrington</v>
          </cell>
          <cell r="G154" t="str">
            <v>Midlands</v>
          </cell>
          <cell r="H154">
            <v>5</v>
          </cell>
          <cell r="I154" t="str">
            <v>S</v>
          </cell>
          <cell r="J154">
            <v>45010</v>
          </cell>
          <cell r="M154">
            <v>45010</v>
          </cell>
          <cell r="P154">
            <v>0</v>
          </cell>
          <cell r="R154">
            <v>5113.4520000000002</v>
          </cell>
          <cell r="S154">
            <v>3488.2749999999996</v>
          </cell>
          <cell r="V154">
            <v>787.67499999999995</v>
          </cell>
          <cell r="W154">
            <v>0</v>
          </cell>
          <cell r="X154">
            <v>0</v>
          </cell>
          <cell r="Y154">
            <v>9389.4019999999982</v>
          </cell>
          <cell r="Z154">
            <v>54399.402000000002</v>
          </cell>
          <cell r="AA154">
            <v>1950</v>
          </cell>
          <cell r="AB154">
            <v>1702.5</v>
          </cell>
          <cell r="AC154">
            <v>31.952659030837005</v>
          </cell>
          <cell r="AD154">
            <v>3.7037848954724204</v>
          </cell>
          <cell r="AE154">
            <v>20.125879536617649</v>
          </cell>
          <cell r="AG154">
            <v>55.782323462927067</v>
          </cell>
          <cell r="AH154">
            <v>4.1836742597195302</v>
          </cell>
          <cell r="AI154">
            <v>59.965997722646598</v>
          </cell>
          <cell r="AJ154">
            <v>479.72798178117279</v>
          </cell>
          <cell r="AK154">
            <v>54399.402000000002</v>
          </cell>
          <cell r="AL154">
            <v>0</v>
          </cell>
          <cell r="AM154">
            <v>37.5</v>
          </cell>
          <cell r="AN154">
            <v>37.5</v>
          </cell>
          <cell r="AO154">
            <v>0</v>
          </cell>
          <cell r="AP154">
            <v>32.346795897436003</v>
          </cell>
          <cell r="AQ154">
            <v>0.39413686659899838</v>
          </cell>
        </row>
        <row r="155">
          <cell r="D155" t="str">
            <v>A97292</v>
          </cell>
          <cell r="E155" t="str">
            <v>Chris Booth</v>
          </cell>
          <cell r="F155" t="str">
            <v>Secondment</v>
          </cell>
          <cell r="G155" t="str">
            <v>Midlands</v>
          </cell>
          <cell r="H155">
            <v>6</v>
          </cell>
          <cell r="I155" t="str">
            <v>S</v>
          </cell>
          <cell r="J155">
            <v>47694.01</v>
          </cell>
          <cell r="M155">
            <v>47694.01</v>
          </cell>
          <cell r="P155">
            <v>414.1</v>
          </cell>
          <cell r="R155">
            <v>6201.1141799999996</v>
          </cell>
          <cell r="S155">
            <v>3231.8553999999999</v>
          </cell>
          <cell r="V155">
            <v>729.77380000000005</v>
          </cell>
          <cell r="W155">
            <v>5197.6000000000004</v>
          </cell>
          <cell r="X155">
            <v>0</v>
          </cell>
          <cell r="Y155">
            <v>15774.443380000001</v>
          </cell>
          <cell r="Z155">
            <v>63468.453380000006</v>
          </cell>
          <cell r="AA155">
            <v>1950</v>
          </cell>
          <cell r="AB155">
            <v>1702.5</v>
          </cell>
          <cell r="AC155">
            <v>37.279561456681357</v>
          </cell>
          <cell r="AD155">
            <v>3.7037848954724204</v>
          </cell>
          <cell r="AE155">
            <v>20.125879536617649</v>
          </cell>
          <cell r="AG155">
            <v>61.109225888771419</v>
          </cell>
          <cell r="AH155">
            <v>4.5831919416578559</v>
          </cell>
          <cell r="AI155">
            <v>65.692417830429278</v>
          </cell>
          <cell r="AJ155">
            <v>525.53934264343422</v>
          </cell>
          <cell r="AK155">
            <v>63468.453379999992</v>
          </cell>
          <cell r="AL155">
            <v>0</v>
          </cell>
          <cell r="AM155">
            <v>40</v>
          </cell>
          <cell r="AN155">
            <v>37.5</v>
          </cell>
          <cell r="AO155">
            <v>2.5</v>
          </cell>
          <cell r="AP155">
            <v>34.390963932692003</v>
          </cell>
          <cell r="AQ155">
            <v>-2.888597523989354</v>
          </cell>
        </row>
        <row r="156">
          <cell r="D156" t="str">
            <v>A03045</v>
          </cell>
          <cell r="E156" t="str">
            <v>Chris Bristow</v>
          </cell>
          <cell r="F156" t="str">
            <v>London</v>
          </cell>
          <cell r="G156" t="str">
            <v>South East</v>
          </cell>
          <cell r="H156">
            <v>6</v>
          </cell>
          <cell r="I156" t="str">
            <v>S</v>
          </cell>
          <cell r="J156">
            <v>40900</v>
          </cell>
          <cell r="M156">
            <v>40900</v>
          </cell>
          <cell r="P156">
            <v>414.1</v>
          </cell>
          <cell r="R156">
            <v>4546.2719999999999</v>
          </cell>
          <cell r="S156">
            <v>3578.75</v>
          </cell>
          <cell r="V156">
            <v>715.75</v>
          </cell>
          <cell r="W156">
            <v>0</v>
          </cell>
          <cell r="X156">
            <v>0</v>
          </cell>
          <cell r="Y156">
            <v>9254.8719999999994</v>
          </cell>
          <cell r="Z156">
            <v>50154.872000000003</v>
          </cell>
          <cell r="AA156">
            <v>1950</v>
          </cell>
          <cell r="AB156">
            <v>1702.5</v>
          </cell>
          <cell r="AC156">
            <v>29.459543024963292</v>
          </cell>
          <cell r="AD156">
            <v>3.9486921589485728</v>
          </cell>
          <cell r="AE156">
            <v>20.125879536617649</v>
          </cell>
          <cell r="AG156">
            <v>53.534114720529516</v>
          </cell>
          <cell r="AH156">
            <v>4.0150586040397132</v>
          </cell>
          <cell r="AI156">
            <v>57.549173324569232</v>
          </cell>
          <cell r="AJ156">
            <v>460.39338659655385</v>
          </cell>
          <cell r="AK156">
            <v>50154.872000000003</v>
          </cell>
          <cell r="AL156">
            <v>0</v>
          </cell>
          <cell r="AM156">
            <v>37.5</v>
          </cell>
          <cell r="AN156">
            <v>37.5</v>
          </cell>
          <cell r="AO156">
            <v>0</v>
          </cell>
          <cell r="AP156">
            <v>29.780190769231002</v>
          </cell>
          <cell r="AQ156">
            <v>0.32064774426770981</v>
          </cell>
        </row>
        <row r="157">
          <cell r="D157" t="str">
            <v>A00112</v>
          </cell>
          <cell r="E157" t="str">
            <v>Chris Dzioba</v>
          </cell>
          <cell r="F157" t="str">
            <v>Canary Wharf</v>
          </cell>
          <cell r="G157" t="str">
            <v>South East</v>
          </cell>
          <cell r="H157">
            <v>8</v>
          </cell>
          <cell r="I157" t="str">
            <v>S</v>
          </cell>
          <cell r="J157">
            <v>26928</v>
          </cell>
          <cell r="M157">
            <v>26928</v>
          </cell>
          <cell r="P157">
            <v>414.1</v>
          </cell>
          <cell r="R157">
            <v>2618.136</v>
          </cell>
          <cell r="S157">
            <v>740.52</v>
          </cell>
          <cell r="V157">
            <v>471.24</v>
          </cell>
          <cell r="W157">
            <v>0</v>
          </cell>
          <cell r="X157">
            <v>0</v>
          </cell>
          <cell r="Y157">
            <v>4243.9960000000001</v>
          </cell>
          <cell r="Z157">
            <v>31171.995999999999</v>
          </cell>
          <cell r="AA157">
            <v>1950</v>
          </cell>
          <cell r="AB157">
            <v>1702.5</v>
          </cell>
          <cell r="AC157">
            <v>18.309542437591777</v>
          </cell>
          <cell r="AD157">
            <v>3.9486921589485728</v>
          </cell>
          <cell r="AE157">
            <v>20.125879536617649</v>
          </cell>
          <cell r="AG157">
            <v>42.384114133157993</v>
          </cell>
          <cell r="AH157">
            <v>3.1788085599868494</v>
          </cell>
          <cell r="AI157">
            <v>45.562922693144841</v>
          </cell>
          <cell r="AJ157">
            <v>364.50338154515873</v>
          </cell>
          <cell r="AK157">
            <v>31171.995999999999</v>
          </cell>
          <cell r="AL157">
            <v>0</v>
          </cell>
          <cell r="AM157">
            <v>37.5</v>
          </cell>
          <cell r="AN157">
            <v>37.5</v>
          </cell>
          <cell r="AO157">
            <v>0</v>
          </cell>
          <cell r="AP157">
            <v>18.694192820512999</v>
          </cell>
          <cell r="AQ157">
            <v>0.38465038292122244</v>
          </cell>
        </row>
        <row r="158">
          <cell r="D158" t="str">
            <v>A74733</v>
          </cell>
          <cell r="E158" t="str">
            <v>Chris Grosvenor</v>
          </cell>
          <cell r="F158" t="str">
            <v>York</v>
          </cell>
          <cell r="G158" t="str">
            <v>Midlands</v>
          </cell>
          <cell r="H158">
            <v>6</v>
          </cell>
          <cell r="I158" t="str">
            <v>S</v>
          </cell>
          <cell r="J158">
            <v>42300</v>
          </cell>
          <cell r="M158">
            <v>42300</v>
          </cell>
          <cell r="P158">
            <v>0</v>
          </cell>
          <cell r="R158">
            <v>4739.4719999999998</v>
          </cell>
          <cell r="S158">
            <v>3278.25</v>
          </cell>
          <cell r="V158">
            <v>740.25</v>
          </cell>
          <cell r="W158">
            <v>0</v>
          </cell>
          <cell r="X158">
            <v>0</v>
          </cell>
          <cell r="Y158">
            <v>8757.9719999999998</v>
          </cell>
          <cell r="Z158">
            <v>51057.972000000002</v>
          </cell>
          <cell r="AA158">
            <v>1950</v>
          </cell>
          <cell r="AB158">
            <v>1702.5</v>
          </cell>
          <cell r="AC158">
            <v>29.989998237885462</v>
          </cell>
          <cell r="AD158">
            <v>3.7037848954724204</v>
          </cell>
          <cell r="AE158">
            <v>20.125879536617649</v>
          </cell>
          <cell r="AG158">
            <v>53.819662669975529</v>
          </cell>
          <cell r="AH158">
            <v>4.0364747002481645</v>
          </cell>
          <cell r="AI158">
            <v>57.856137370223692</v>
          </cell>
          <cell r="AJ158">
            <v>462.84909896178954</v>
          </cell>
          <cell r="AK158">
            <v>51057.972000000002</v>
          </cell>
          <cell r="AL158">
            <v>0</v>
          </cell>
          <cell r="AM158">
            <v>37.5</v>
          </cell>
          <cell r="AN158">
            <v>37.5</v>
          </cell>
          <cell r="AO158">
            <v>0</v>
          </cell>
          <cell r="AP158">
            <v>30.350498461537999</v>
          </cell>
          <cell r="AQ158">
            <v>0.36050022365253653</v>
          </cell>
        </row>
        <row r="159">
          <cell r="D159" t="str">
            <v>A96555</v>
          </cell>
          <cell r="E159" t="str">
            <v>Chris Harvey</v>
          </cell>
          <cell r="F159" t="str">
            <v>Bristol</v>
          </cell>
          <cell r="G159" t="str">
            <v>South West</v>
          </cell>
          <cell r="H159">
            <v>5</v>
          </cell>
          <cell r="I159" t="str">
            <v>S</v>
          </cell>
          <cell r="J159">
            <v>40170</v>
          </cell>
          <cell r="M159">
            <v>40170</v>
          </cell>
          <cell r="P159">
            <v>414.1</v>
          </cell>
          <cell r="R159">
            <v>5100.7007999999996</v>
          </cell>
          <cell r="S159">
            <v>3113.1749999999997</v>
          </cell>
          <cell r="V159">
            <v>702.97500000000002</v>
          </cell>
          <cell r="W159">
            <v>4747.6000000000004</v>
          </cell>
          <cell r="X159">
            <v>0</v>
          </cell>
          <cell r="Y159">
            <v>14078.550800000001</v>
          </cell>
          <cell r="Z159">
            <v>54248.550799999997</v>
          </cell>
          <cell r="AA159">
            <v>1950</v>
          </cell>
          <cell r="AB159">
            <v>1702.5</v>
          </cell>
          <cell r="AC159">
            <v>31.864053333333331</v>
          </cell>
          <cell r="AD159">
            <v>5.3894406903826191</v>
          </cell>
          <cell r="AE159">
            <v>20.125879536617649</v>
          </cell>
          <cell r="AG159">
            <v>57.379373560333605</v>
          </cell>
          <cell r="AH159">
            <v>4.3034530170250198</v>
          </cell>
          <cell r="AI159">
            <v>61.682826577358625</v>
          </cell>
          <cell r="AJ159">
            <v>493.462612618869</v>
          </cell>
          <cell r="AK159">
            <v>54248.550800000005</v>
          </cell>
          <cell r="AL159">
            <v>0</v>
          </cell>
          <cell r="AM159">
            <v>37.5</v>
          </cell>
          <cell r="AN159">
            <v>37.5</v>
          </cell>
          <cell r="AO159">
            <v>0</v>
          </cell>
          <cell r="AP159">
            <v>31.784615794872</v>
          </cell>
          <cell r="AQ159">
            <v>-7.9437538461331059E-2</v>
          </cell>
        </row>
        <row r="160">
          <cell r="D160" t="str">
            <v>W29297</v>
          </cell>
          <cell r="E160" t="str">
            <v>Chris Holt</v>
          </cell>
          <cell r="F160" t="str">
            <v>Exeter</v>
          </cell>
          <cell r="G160" t="str">
            <v>South West</v>
          </cell>
          <cell r="H160">
            <v>4</v>
          </cell>
          <cell r="I160" t="str">
            <v>S</v>
          </cell>
          <cell r="J160">
            <v>48667.5</v>
          </cell>
          <cell r="M160">
            <v>48667.5</v>
          </cell>
          <cell r="P160">
            <v>414.1</v>
          </cell>
          <cell r="R160">
            <v>5936.9669999999996</v>
          </cell>
          <cell r="S160">
            <v>3771.7312500000003</v>
          </cell>
          <cell r="V160">
            <v>851.68124999999998</v>
          </cell>
          <cell r="W160">
            <v>2310</v>
          </cell>
          <cell r="X160">
            <v>0</v>
          </cell>
          <cell r="Y160">
            <v>13284.479499999999</v>
          </cell>
          <cell r="Z160">
            <v>61951.979500000001</v>
          </cell>
          <cell r="AA160">
            <v>1950</v>
          </cell>
          <cell r="AB160">
            <v>1702.5</v>
          </cell>
          <cell r="AC160">
            <v>36.388827900146843</v>
          </cell>
          <cell r="AD160">
            <v>5.3894406903826191</v>
          </cell>
          <cell r="AE160">
            <v>20.125879536617649</v>
          </cell>
          <cell r="AG160">
            <v>61.90414812714711</v>
          </cell>
          <cell r="AH160">
            <v>4.6428111095360327</v>
          </cell>
          <cell r="AI160">
            <v>66.546959236683136</v>
          </cell>
          <cell r="AJ160">
            <v>532.37567389346509</v>
          </cell>
          <cell r="AK160">
            <v>61951.979500000001</v>
          </cell>
          <cell r="AL160">
            <v>0</v>
          </cell>
          <cell r="AM160">
            <v>37.5</v>
          </cell>
          <cell r="AN160">
            <v>37.5</v>
          </cell>
          <cell r="AO160">
            <v>0</v>
          </cell>
          <cell r="AP160">
            <v>36.566906153845999</v>
          </cell>
          <cell r="AQ160">
            <v>0.1780782536991552</v>
          </cell>
        </row>
        <row r="161">
          <cell r="D161" t="str">
            <v>W44415</v>
          </cell>
          <cell r="E161" t="str">
            <v>Chris McCabe</v>
          </cell>
          <cell r="F161" t="str">
            <v>London</v>
          </cell>
          <cell r="G161" t="str">
            <v>South East</v>
          </cell>
          <cell r="H161">
            <v>7</v>
          </cell>
          <cell r="I161" t="str">
            <v>S</v>
          </cell>
          <cell r="J161">
            <v>34325.5</v>
          </cell>
          <cell r="M161">
            <v>34325.5</v>
          </cell>
          <cell r="P161">
            <v>414.1</v>
          </cell>
          <cell r="R161">
            <v>3638.991</v>
          </cell>
          <cell r="S161">
            <v>1630.4612500000001</v>
          </cell>
          <cell r="V161">
            <v>600.69624999999996</v>
          </cell>
          <cell r="W161">
            <v>0</v>
          </cell>
          <cell r="X161">
            <v>0</v>
          </cell>
          <cell r="Y161">
            <v>6284.2484999999997</v>
          </cell>
          <cell r="Z161">
            <v>40609.748500000002</v>
          </cell>
          <cell r="AA161">
            <v>1950</v>
          </cell>
          <cell r="AB161">
            <v>1702.5</v>
          </cell>
          <cell r="AC161">
            <v>23.853009397944202</v>
          </cell>
          <cell r="AD161">
            <v>3.9486921589485728</v>
          </cell>
          <cell r="AE161">
            <v>20.125879536617649</v>
          </cell>
          <cell r="AG161">
            <v>47.927581093510426</v>
          </cell>
          <cell r="AH161">
            <v>3.5945685820132818</v>
          </cell>
          <cell r="AI161">
            <v>51.522149675523707</v>
          </cell>
          <cell r="AJ161">
            <v>412.17719740418966</v>
          </cell>
          <cell r="AK161">
            <v>40609.748500000002</v>
          </cell>
          <cell r="AL161">
            <v>0</v>
          </cell>
          <cell r="AM161">
            <v>37.5</v>
          </cell>
          <cell r="AN161">
            <v>37.5</v>
          </cell>
          <cell r="AO161">
            <v>0</v>
          </cell>
          <cell r="AP161">
            <v>24.235880000000002</v>
          </cell>
          <cell r="AQ161">
            <v>0.38287060205579948</v>
          </cell>
        </row>
        <row r="162">
          <cell r="D162" t="str">
            <v>W41114</v>
          </cell>
          <cell r="E162" t="str">
            <v>Chris Mills</v>
          </cell>
          <cell r="F162" t="str">
            <v>Warrington</v>
          </cell>
          <cell r="G162" t="str">
            <v>Midlands</v>
          </cell>
          <cell r="H162">
            <v>8</v>
          </cell>
          <cell r="I162" t="str">
            <v>S</v>
          </cell>
          <cell r="J162">
            <v>26000</v>
          </cell>
          <cell r="M162">
            <v>26000</v>
          </cell>
          <cell r="P162">
            <v>0</v>
          </cell>
          <cell r="R162">
            <v>2490.0720000000001</v>
          </cell>
          <cell r="S162">
            <v>455</v>
          </cell>
          <cell r="V162">
            <v>455</v>
          </cell>
          <cell r="W162">
            <v>0</v>
          </cell>
          <cell r="X162">
            <v>0</v>
          </cell>
          <cell r="Y162">
            <v>3400.0720000000001</v>
          </cell>
          <cell r="Z162">
            <v>29400.072</v>
          </cell>
          <cell r="AA162">
            <v>1950</v>
          </cell>
          <cell r="AB162">
            <v>1702.5</v>
          </cell>
          <cell r="AC162">
            <v>17.268764757709253</v>
          </cell>
          <cell r="AD162">
            <v>3.7037848954724204</v>
          </cell>
          <cell r="AE162">
            <v>20.125879536617649</v>
          </cell>
          <cell r="AG162">
            <v>41.098429189799319</v>
          </cell>
          <cell r="AH162">
            <v>3.082382189234949</v>
          </cell>
          <cell r="AI162">
            <v>44.180811379034267</v>
          </cell>
          <cell r="AJ162">
            <v>353.44649103227414</v>
          </cell>
          <cell r="AK162">
            <v>29400.072</v>
          </cell>
          <cell r="AL162">
            <v>0</v>
          </cell>
          <cell r="AM162">
            <v>37.5</v>
          </cell>
          <cell r="AN162">
            <v>37.5</v>
          </cell>
          <cell r="AO162">
            <v>0</v>
          </cell>
          <cell r="AP162">
            <v>17.697472820512999</v>
          </cell>
          <cell r="AQ162">
            <v>0.42870806280374651</v>
          </cell>
        </row>
        <row r="163">
          <cell r="D163" t="str">
            <v>A76315</v>
          </cell>
          <cell r="E163" t="str">
            <v>Chris Morley</v>
          </cell>
          <cell r="F163" t="str">
            <v>Stroud</v>
          </cell>
          <cell r="G163" t="str">
            <v>South West</v>
          </cell>
          <cell r="H163">
            <v>11</v>
          </cell>
          <cell r="I163" t="str">
            <v>A</v>
          </cell>
          <cell r="J163">
            <v>65818.649999999994</v>
          </cell>
          <cell r="M163">
            <v>65818.649999999994</v>
          </cell>
          <cell r="P163">
            <v>0</v>
          </cell>
          <cell r="R163">
            <v>0</v>
          </cell>
          <cell r="S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65818.649999999994</v>
          </cell>
          <cell r="AA163">
            <v>1950</v>
          </cell>
          <cell r="AB163">
            <v>1702.5</v>
          </cell>
          <cell r="AC163">
            <v>38.659999999999997</v>
          </cell>
          <cell r="AD163">
            <v>0</v>
          </cell>
          <cell r="AE163">
            <v>0</v>
          </cell>
          <cell r="AG163">
            <v>38.659999999999997</v>
          </cell>
          <cell r="AH163">
            <v>2.8994999999999997</v>
          </cell>
          <cell r="AI163">
            <v>41.5595</v>
          </cell>
          <cell r="AJ163">
            <v>332.476</v>
          </cell>
          <cell r="AK163">
            <v>65818.649999999994</v>
          </cell>
          <cell r="AL163">
            <v>0</v>
          </cell>
          <cell r="AM163">
            <v>37.5</v>
          </cell>
          <cell r="AN163">
            <v>37.5</v>
          </cell>
          <cell r="AO163">
            <v>0</v>
          </cell>
          <cell r="AP163">
            <v>38.659999999999997</v>
          </cell>
          <cell r="AQ163">
            <v>0</v>
          </cell>
        </row>
        <row r="164">
          <cell r="D164" t="str">
            <v>A00160</v>
          </cell>
          <cell r="E164" t="str">
            <v>Chris O'Grady</v>
          </cell>
          <cell r="F164" t="str">
            <v>London</v>
          </cell>
          <cell r="G164" t="str">
            <v>South East</v>
          </cell>
          <cell r="H164">
            <v>4</v>
          </cell>
          <cell r="I164" t="str">
            <v>S</v>
          </cell>
          <cell r="J164">
            <v>49879.025309999997</v>
          </cell>
          <cell r="M164">
            <v>49879.025309999997</v>
          </cell>
          <cell r="P164">
            <v>414.1</v>
          </cell>
          <cell r="R164">
            <v>6515.7286927799996</v>
          </cell>
          <cell r="S164">
            <v>3865.6244615249998</v>
          </cell>
          <cell r="V164">
            <v>872.88294292499995</v>
          </cell>
          <cell r="W164">
            <v>5292.4</v>
          </cell>
          <cell r="X164">
            <v>0</v>
          </cell>
          <cell r="Y164">
            <v>16960.736097230001</v>
          </cell>
          <cell r="Z164">
            <v>66839.761407229991</v>
          </cell>
          <cell r="AA164">
            <v>1755</v>
          </cell>
          <cell r="AB164">
            <v>1532.25</v>
          </cell>
          <cell r="AC164">
            <v>43.621968612974378</v>
          </cell>
          <cell r="AD164">
            <v>3.9486921589485728</v>
          </cell>
          <cell r="AE164">
            <v>20.125879536617649</v>
          </cell>
          <cell r="AG164">
            <v>67.696540308540605</v>
          </cell>
          <cell r="AH164">
            <v>5.0772405231405449</v>
          </cell>
          <cell r="AI164">
            <v>72.773780831681151</v>
          </cell>
          <cell r="AJ164">
            <v>582.19024665344921</v>
          </cell>
          <cell r="AK164">
            <v>66839.761407229991</v>
          </cell>
          <cell r="AL164">
            <v>0</v>
          </cell>
          <cell r="AM164">
            <v>33.75</v>
          </cell>
          <cell r="AN164">
            <v>33.75</v>
          </cell>
          <cell r="AO164">
            <v>0</v>
          </cell>
          <cell r="AP164">
            <v>43.54266728751</v>
          </cell>
          <cell r="AQ164">
            <v>-7.9301325464378181E-2</v>
          </cell>
        </row>
        <row r="165">
          <cell r="D165" t="str">
            <v>A50142</v>
          </cell>
          <cell r="E165" t="str">
            <v>Chris Pearson</v>
          </cell>
          <cell r="F165" t="str">
            <v>Plymouth</v>
          </cell>
          <cell r="G165" t="str">
            <v>South West</v>
          </cell>
          <cell r="H165">
            <v>7</v>
          </cell>
          <cell r="I165" t="str">
            <v>S</v>
          </cell>
          <cell r="J165">
            <v>29852.165000000001</v>
          </cell>
          <cell r="M165">
            <v>29852.165000000001</v>
          </cell>
          <cell r="P165">
            <v>0</v>
          </cell>
          <cell r="R165">
            <v>3021.6707700000002</v>
          </cell>
          <cell r="S165">
            <v>2313.5427875</v>
          </cell>
          <cell r="V165">
            <v>522.41288750000001</v>
          </cell>
          <cell r="W165">
            <v>0</v>
          </cell>
          <cell r="X165">
            <v>0</v>
          </cell>
          <cell r="Y165">
            <v>5857.6264449999999</v>
          </cell>
          <cell r="Z165">
            <v>35709.791445000003</v>
          </cell>
          <cell r="AA165">
            <v>1560</v>
          </cell>
          <cell r="AB165">
            <v>1362</v>
          </cell>
          <cell r="AC165">
            <v>26.218642764317181</v>
          </cell>
          <cell r="AD165">
            <v>5.3894406903826191</v>
          </cell>
          <cell r="AE165">
            <v>20.125879536617649</v>
          </cell>
          <cell r="AG165">
            <v>51.733962991317455</v>
          </cell>
          <cell r="AH165">
            <v>3.8800472243488091</v>
          </cell>
          <cell r="AI165">
            <v>55.614010215666262</v>
          </cell>
          <cell r="AJ165">
            <v>444.9120817253301</v>
          </cell>
          <cell r="AK165">
            <v>35709.791445000003</v>
          </cell>
          <cell r="AL165">
            <v>0</v>
          </cell>
          <cell r="AM165">
            <v>30</v>
          </cell>
          <cell r="AN165">
            <v>30</v>
          </cell>
          <cell r="AO165">
            <v>0</v>
          </cell>
          <cell r="AP165">
            <v>26.623360237179</v>
          </cell>
          <cell r="AQ165">
            <v>0.40471747286181881</v>
          </cell>
        </row>
        <row r="166">
          <cell r="D166" t="str">
            <v>A99457</v>
          </cell>
          <cell r="E166" t="str">
            <v>Chris Pidgeon</v>
          </cell>
          <cell r="F166" t="str">
            <v>London</v>
          </cell>
          <cell r="G166" t="str">
            <v>South East</v>
          </cell>
          <cell r="H166">
            <v>4</v>
          </cell>
          <cell r="I166" t="str">
            <v>S</v>
          </cell>
          <cell r="J166">
            <v>57810.776449999998</v>
          </cell>
          <cell r="M166">
            <v>57810.776449999998</v>
          </cell>
          <cell r="P166">
            <v>0</v>
          </cell>
          <cell r="R166">
            <v>0</v>
          </cell>
          <cell r="S166">
            <v>4480.3351748750001</v>
          </cell>
          <cell r="V166">
            <v>1011.6885878750001</v>
          </cell>
          <cell r="W166">
            <v>4738</v>
          </cell>
          <cell r="X166">
            <v>0</v>
          </cell>
          <cell r="Y166">
            <v>10230.023762749999</v>
          </cell>
          <cell r="Z166">
            <v>68040.800212749993</v>
          </cell>
          <cell r="AA166">
            <v>1950</v>
          </cell>
          <cell r="AB166">
            <v>1702.5</v>
          </cell>
          <cell r="AC166">
            <v>39.96522773142437</v>
          </cell>
          <cell r="AD166">
            <v>3.9486921589485728</v>
          </cell>
          <cell r="AE166">
            <v>20.125879536617649</v>
          </cell>
          <cell r="AG166">
            <v>64.039799426990598</v>
          </cell>
          <cell r="AH166">
            <v>4.8029849570242948</v>
          </cell>
          <cell r="AI166">
            <v>68.842784384014891</v>
          </cell>
          <cell r="AJ166">
            <v>550.74227507211913</v>
          </cell>
          <cell r="AK166">
            <v>68720.800212750008</v>
          </cell>
          <cell r="AL166">
            <v>-680.00000000001455</v>
          </cell>
          <cell r="AM166">
            <v>37.5</v>
          </cell>
          <cell r="AN166">
            <v>37.5</v>
          </cell>
          <cell r="AO166">
            <v>0</v>
          </cell>
          <cell r="AP166">
            <v>40.905535310768997</v>
          </cell>
          <cell r="AQ166">
            <v>0.94030757934462628</v>
          </cell>
        </row>
        <row r="167">
          <cell r="D167" t="str">
            <v>A96369</v>
          </cell>
          <cell r="E167" t="str">
            <v>Chris Pike</v>
          </cell>
          <cell r="F167" t="str">
            <v>London</v>
          </cell>
          <cell r="G167" t="str">
            <v>South East</v>
          </cell>
          <cell r="H167">
            <v>3</v>
          </cell>
          <cell r="I167" t="str">
            <v>S</v>
          </cell>
          <cell r="J167">
            <v>89400</v>
          </cell>
          <cell r="M167">
            <v>89400</v>
          </cell>
          <cell r="P167">
            <v>414.1</v>
          </cell>
          <cell r="R167">
            <v>11931.204</v>
          </cell>
          <cell r="S167">
            <v>6386</v>
          </cell>
          <cell r="V167">
            <v>1442</v>
          </cell>
          <cell r="W167">
            <v>5014</v>
          </cell>
          <cell r="X167">
            <v>0</v>
          </cell>
          <cell r="Y167">
            <v>25187.304</v>
          </cell>
          <cell r="Z167">
            <v>114587.304</v>
          </cell>
          <cell r="AA167">
            <v>1950</v>
          </cell>
          <cell r="AB167">
            <v>1702.5</v>
          </cell>
          <cell r="AC167">
            <v>67.305318061674015</v>
          </cell>
          <cell r="AD167">
            <v>3.9486921589485728</v>
          </cell>
          <cell r="AE167">
            <v>20.125879536617649</v>
          </cell>
          <cell r="AG167">
            <v>91.379889757240235</v>
          </cell>
          <cell r="AH167">
            <v>6.8534917317930173</v>
          </cell>
          <cell r="AI167">
            <v>98.233381489033249</v>
          </cell>
          <cell r="AJ167">
            <v>785.86705191226599</v>
          </cell>
          <cell r="AK167">
            <v>114587.304</v>
          </cell>
          <cell r="AL167">
            <v>0</v>
          </cell>
          <cell r="AM167">
            <v>37.5</v>
          </cell>
          <cell r="AN167">
            <v>37.5</v>
          </cell>
          <cell r="AO167">
            <v>0</v>
          </cell>
          <cell r="AP167">
            <v>66.759643076922998</v>
          </cell>
          <cell r="AQ167">
            <v>-0.54567498475101672</v>
          </cell>
        </row>
        <row r="168">
          <cell r="D168" t="str">
            <v>A46352</v>
          </cell>
          <cell r="E168" t="str">
            <v>Chris Roake</v>
          </cell>
          <cell r="F168" t="str">
            <v>London</v>
          </cell>
          <cell r="G168" t="str">
            <v>South East</v>
          </cell>
          <cell r="H168">
            <v>10</v>
          </cell>
          <cell r="I168" t="str">
            <v>A</v>
          </cell>
          <cell r="J168">
            <v>65546.25</v>
          </cell>
          <cell r="M168">
            <v>65546.25</v>
          </cell>
          <cell r="P168">
            <v>0</v>
          </cell>
          <cell r="R168">
            <v>0</v>
          </cell>
          <cell r="S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65546.25</v>
          </cell>
          <cell r="AA168">
            <v>1950</v>
          </cell>
          <cell r="AB168">
            <v>1702.5</v>
          </cell>
          <cell r="AC168">
            <v>38.5</v>
          </cell>
          <cell r="AD168">
            <v>0</v>
          </cell>
          <cell r="AE168">
            <v>0</v>
          </cell>
          <cell r="AG168">
            <v>38.5</v>
          </cell>
          <cell r="AH168">
            <v>2.8874999999999997</v>
          </cell>
          <cell r="AI168">
            <v>41.387500000000003</v>
          </cell>
          <cell r="AJ168">
            <v>331.1</v>
          </cell>
          <cell r="AK168">
            <v>65546.25</v>
          </cell>
          <cell r="AL168">
            <v>0</v>
          </cell>
          <cell r="AM168">
            <v>37.5</v>
          </cell>
          <cell r="AN168">
            <v>37.5</v>
          </cell>
          <cell r="AO168">
            <v>0</v>
          </cell>
          <cell r="AP168">
            <v>38.5</v>
          </cell>
          <cell r="AQ168">
            <v>0</v>
          </cell>
        </row>
        <row r="169">
          <cell r="D169" t="str">
            <v>A76456</v>
          </cell>
          <cell r="E169" t="str">
            <v>Chris Salter</v>
          </cell>
          <cell r="F169" t="str">
            <v>London</v>
          </cell>
          <cell r="G169" t="str">
            <v>South East</v>
          </cell>
          <cell r="H169">
            <v>6</v>
          </cell>
          <cell r="I169" t="str">
            <v>A</v>
          </cell>
          <cell r="J169">
            <v>110322</v>
          </cell>
          <cell r="M169">
            <v>110322</v>
          </cell>
          <cell r="P169">
            <v>0</v>
          </cell>
          <cell r="R169">
            <v>0</v>
          </cell>
          <cell r="S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110322</v>
          </cell>
          <cell r="AA169">
            <v>1950</v>
          </cell>
          <cell r="AB169">
            <v>1702.5</v>
          </cell>
          <cell r="AC169">
            <v>64.8</v>
          </cell>
          <cell r="AD169">
            <v>0</v>
          </cell>
          <cell r="AE169">
            <v>0</v>
          </cell>
          <cell r="AG169">
            <v>64.8</v>
          </cell>
          <cell r="AH169">
            <v>4.8599999999999994</v>
          </cell>
          <cell r="AI169">
            <v>69.66</v>
          </cell>
          <cell r="AJ169">
            <v>557.28</v>
          </cell>
          <cell r="AK169">
            <v>110322</v>
          </cell>
          <cell r="AL169">
            <v>0</v>
          </cell>
          <cell r="AM169">
            <v>37.5</v>
          </cell>
          <cell r="AN169">
            <v>37.5</v>
          </cell>
          <cell r="AO169">
            <v>0</v>
          </cell>
          <cell r="AP169">
            <v>64.8</v>
          </cell>
          <cell r="AQ169">
            <v>0</v>
          </cell>
        </row>
        <row r="170">
          <cell r="D170" t="str">
            <v>S10293</v>
          </cell>
          <cell r="E170" t="str">
            <v>Chris Shipman</v>
          </cell>
          <cell r="F170" t="str">
            <v>London</v>
          </cell>
          <cell r="G170" t="str">
            <v>South East</v>
          </cell>
          <cell r="H170">
            <v>4</v>
          </cell>
          <cell r="I170" t="str">
            <v>A</v>
          </cell>
          <cell r="J170">
            <v>106678.65</v>
          </cell>
          <cell r="M170">
            <v>106678.65</v>
          </cell>
          <cell r="P170">
            <v>0</v>
          </cell>
          <cell r="R170">
            <v>0</v>
          </cell>
          <cell r="S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106678.65</v>
          </cell>
          <cell r="AA170">
            <v>1950</v>
          </cell>
          <cell r="AB170">
            <v>1702.5</v>
          </cell>
          <cell r="AC170">
            <v>62.66</v>
          </cell>
          <cell r="AD170">
            <v>0</v>
          </cell>
          <cell r="AE170">
            <v>0</v>
          </cell>
          <cell r="AG170">
            <v>62.66</v>
          </cell>
          <cell r="AH170">
            <v>4.6994999999999996</v>
          </cell>
          <cell r="AI170">
            <v>67.359499999999997</v>
          </cell>
          <cell r="AJ170">
            <v>538.87599999999998</v>
          </cell>
          <cell r="AK170">
            <v>106678.65</v>
          </cell>
          <cell r="AL170">
            <v>0</v>
          </cell>
          <cell r="AM170">
            <v>37.5</v>
          </cell>
          <cell r="AN170">
            <v>37.5</v>
          </cell>
          <cell r="AO170">
            <v>0</v>
          </cell>
          <cell r="AP170">
            <v>62.66</v>
          </cell>
          <cell r="AQ170">
            <v>0</v>
          </cell>
        </row>
        <row r="171">
          <cell r="D171" t="str">
            <v>A76313</v>
          </cell>
          <cell r="E171" t="str">
            <v>Chris Sohail</v>
          </cell>
          <cell r="F171" t="str">
            <v>London</v>
          </cell>
          <cell r="G171" t="str">
            <v>South East</v>
          </cell>
          <cell r="H171">
            <v>7</v>
          </cell>
          <cell r="I171" t="str">
            <v>A</v>
          </cell>
          <cell r="J171">
            <v>61800.749999999993</v>
          </cell>
          <cell r="M171">
            <v>61800.749999999993</v>
          </cell>
          <cell r="P171">
            <v>0</v>
          </cell>
          <cell r="R171">
            <v>0</v>
          </cell>
          <cell r="S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61800.749999999993</v>
          </cell>
          <cell r="AA171">
            <v>1950</v>
          </cell>
          <cell r="AB171">
            <v>1702.5</v>
          </cell>
          <cell r="AC171">
            <v>36.299999999999997</v>
          </cell>
          <cell r="AD171">
            <v>0</v>
          </cell>
          <cell r="AE171">
            <v>0</v>
          </cell>
          <cell r="AG171">
            <v>36.299999999999997</v>
          </cell>
          <cell r="AH171">
            <v>2.7224999999999997</v>
          </cell>
          <cell r="AI171">
            <v>39.022499999999994</v>
          </cell>
          <cell r="AJ171">
            <v>312.17999999999995</v>
          </cell>
          <cell r="AK171">
            <v>61800.749999999993</v>
          </cell>
          <cell r="AL171">
            <v>0</v>
          </cell>
          <cell r="AM171">
            <v>37.5</v>
          </cell>
          <cell r="AN171">
            <v>37.5</v>
          </cell>
          <cell r="AO171">
            <v>0</v>
          </cell>
          <cell r="AP171">
            <v>36.299999999999997</v>
          </cell>
          <cell r="AQ171">
            <v>0</v>
          </cell>
        </row>
        <row r="172">
          <cell r="D172" t="str">
            <v>A50190</v>
          </cell>
          <cell r="E172" t="str">
            <v>Chris Staddon</v>
          </cell>
          <cell r="F172" t="str">
            <v>Guildford</v>
          </cell>
          <cell r="G172" t="str">
            <v>South West</v>
          </cell>
          <cell r="H172">
            <v>3</v>
          </cell>
          <cell r="I172" t="str">
            <v>S</v>
          </cell>
          <cell r="J172">
            <v>63000</v>
          </cell>
          <cell r="M172">
            <v>63000</v>
          </cell>
          <cell r="P172">
            <v>414.1</v>
          </cell>
          <cell r="R172">
            <v>8420.4840000000004</v>
          </cell>
          <cell r="S172">
            <v>5512.5</v>
          </cell>
          <cell r="V172">
            <v>1102.5</v>
          </cell>
          <cell r="W172">
            <v>5974</v>
          </cell>
          <cell r="X172">
            <v>0</v>
          </cell>
          <cell r="Y172">
            <v>21423.584000000003</v>
          </cell>
          <cell r="Z172">
            <v>84423.584000000003</v>
          </cell>
          <cell r="AA172">
            <v>1950</v>
          </cell>
          <cell r="AB172">
            <v>1702.5</v>
          </cell>
          <cell r="AC172">
            <v>49.588008223201179</v>
          </cell>
          <cell r="AD172">
            <v>5.3894406903826191</v>
          </cell>
          <cell r="AE172">
            <v>20.125879536617649</v>
          </cell>
          <cell r="AG172">
            <v>75.103328450201445</v>
          </cell>
          <cell r="AH172">
            <v>5.6327496337651084</v>
          </cell>
          <cell r="AI172">
            <v>80.736078083966561</v>
          </cell>
          <cell r="AJ172">
            <v>645.88862467173249</v>
          </cell>
          <cell r="AK172">
            <v>84423.584000000003</v>
          </cell>
          <cell r="AL172">
            <v>0</v>
          </cell>
          <cell r="AM172">
            <v>37.5</v>
          </cell>
          <cell r="AN172">
            <v>37.5</v>
          </cell>
          <cell r="AO172">
            <v>0</v>
          </cell>
          <cell r="AP172">
            <v>49.578761025641001</v>
          </cell>
          <cell r="AQ172">
            <v>-9.2471975601782219E-3</v>
          </cell>
        </row>
        <row r="173">
          <cell r="D173" t="str">
            <v>A76536</v>
          </cell>
          <cell r="E173" t="str">
            <v>Chris Thomas</v>
          </cell>
          <cell r="F173" t="str">
            <v>Guildford</v>
          </cell>
          <cell r="G173" t="str">
            <v>South West</v>
          </cell>
          <cell r="H173">
            <v>6</v>
          </cell>
          <cell r="I173" t="str">
            <v>S</v>
          </cell>
          <cell r="J173">
            <v>38000</v>
          </cell>
          <cell r="M173">
            <v>38000</v>
          </cell>
          <cell r="P173">
            <v>0</v>
          </cell>
          <cell r="R173">
            <v>4146.0720000000001</v>
          </cell>
          <cell r="S173">
            <v>2565</v>
          </cell>
          <cell r="V173">
            <v>665</v>
          </cell>
          <cell r="W173">
            <v>0</v>
          </cell>
          <cell r="X173">
            <v>0</v>
          </cell>
          <cell r="Y173">
            <v>7376.0720000000001</v>
          </cell>
          <cell r="Z173">
            <v>45376.072</v>
          </cell>
          <cell r="AA173">
            <v>1950</v>
          </cell>
          <cell r="AB173">
            <v>1702.5</v>
          </cell>
          <cell r="AC173">
            <v>26.652612041116004</v>
          </cell>
          <cell r="AD173">
            <v>5.3894406903826191</v>
          </cell>
          <cell r="AE173">
            <v>20.125879536617649</v>
          </cell>
          <cell r="AG173">
            <v>52.167932268116274</v>
          </cell>
          <cell r="AH173">
            <v>3.9125949201087202</v>
          </cell>
          <cell r="AI173">
            <v>56.080527188224991</v>
          </cell>
          <cell r="AJ173">
            <v>448.64421750579993</v>
          </cell>
          <cell r="AK173">
            <v>45376.072</v>
          </cell>
          <cell r="AL173">
            <v>0</v>
          </cell>
          <cell r="AM173">
            <v>37.5</v>
          </cell>
          <cell r="AN173">
            <v>37.5</v>
          </cell>
          <cell r="AO173">
            <v>0</v>
          </cell>
          <cell r="AP173">
            <v>27.028754871795002</v>
          </cell>
          <cell r="AQ173">
            <v>0.37614283067899734</v>
          </cell>
        </row>
        <row r="174">
          <cell r="D174" t="str">
            <v>A76187</v>
          </cell>
          <cell r="E174" t="str">
            <v>Chris Warren</v>
          </cell>
          <cell r="F174" t="str">
            <v>Warrington</v>
          </cell>
          <cell r="G174" t="str">
            <v>Midlands</v>
          </cell>
          <cell r="H174">
            <v>6</v>
          </cell>
          <cell r="I174" t="str">
            <v>S</v>
          </cell>
          <cell r="J174">
            <v>36210</v>
          </cell>
          <cell r="M174">
            <v>36210</v>
          </cell>
          <cell r="P174">
            <v>414.1</v>
          </cell>
          <cell r="R174">
            <v>3899.0520000000001</v>
          </cell>
          <cell r="S174">
            <v>2806.2749999999996</v>
          </cell>
          <cell r="V174">
            <v>633.67499999999995</v>
          </cell>
          <cell r="W174">
            <v>0</v>
          </cell>
          <cell r="X174">
            <v>0</v>
          </cell>
          <cell r="Y174">
            <v>7753.1019999999999</v>
          </cell>
          <cell r="Z174">
            <v>43963.101999999999</v>
          </cell>
          <cell r="AA174">
            <v>1950</v>
          </cell>
          <cell r="AB174">
            <v>1702.5</v>
          </cell>
          <cell r="AC174">
            <v>25.822673715124814</v>
          </cell>
          <cell r="AD174">
            <v>3.7037848954724204</v>
          </cell>
          <cell r="AE174">
            <v>20.125879536617649</v>
          </cell>
          <cell r="AG174">
            <v>49.652338147214884</v>
          </cell>
          <cell r="AH174">
            <v>3.723925361041116</v>
          </cell>
          <cell r="AI174">
            <v>53.376263508256002</v>
          </cell>
          <cell r="AJ174">
            <v>427.01010806604802</v>
          </cell>
          <cell r="AK174">
            <v>43963.101999999999</v>
          </cell>
          <cell r="AL174">
            <v>0</v>
          </cell>
          <cell r="AM174">
            <v>37.5</v>
          </cell>
          <cell r="AN174">
            <v>37.5</v>
          </cell>
          <cell r="AO174">
            <v>0</v>
          </cell>
          <cell r="AP174">
            <v>26.134334358974002</v>
          </cell>
          <cell r="AQ174">
            <v>0.31166064384918712</v>
          </cell>
        </row>
        <row r="175">
          <cell r="D175" t="str">
            <v>A76023</v>
          </cell>
          <cell r="E175" t="str">
            <v>Chris White</v>
          </cell>
          <cell r="F175" t="str">
            <v>York</v>
          </cell>
          <cell r="G175" t="str">
            <v>Midlands</v>
          </cell>
          <cell r="H175">
            <v>10</v>
          </cell>
          <cell r="I175" t="str">
            <v>S</v>
          </cell>
          <cell r="J175">
            <v>23000</v>
          </cell>
          <cell r="M175">
            <v>23000</v>
          </cell>
          <cell r="P175">
            <v>414.1</v>
          </cell>
          <cell r="R175">
            <v>2076.0720000000001</v>
          </cell>
          <cell r="S175">
            <v>862.5</v>
          </cell>
          <cell r="V175">
            <v>402.5</v>
          </cell>
          <cell r="W175">
            <v>0</v>
          </cell>
          <cell r="X175">
            <v>0</v>
          </cell>
          <cell r="Y175">
            <v>3755.172</v>
          </cell>
          <cell r="Z175">
            <v>26755.171999999999</v>
          </cell>
          <cell r="AA175">
            <v>1950</v>
          </cell>
          <cell r="AB175">
            <v>1702.5</v>
          </cell>
          <cell r="AC175">
            <v>15.715225844346548</v>
          </cell>
          <cell r="AD175">
            <v>3.7037848954724204</v>
          </cell>
          <cell r="AE175">
            <v>20.125879536617649</v>
          </cell>
          <cell r="AG175">
            <v>39.544890276436618</v>
          </cell>
          <cell r="AH175">
            <v>2.9658667707327462</v>
          </cell>
          <cell r="AI175">
            <v>42.510757047169363</v>
          </cell>
          <cell r="AJ175">
            <v>340.08605637735491</v>
          </cell>
          <cell r="AK175">
            <v>26755.171999999999</v>
          </cell>
          <cell r="AL175">
            <v>0</v>
          </cell>
          <cell r="AM175">
            <v>37.5</v>
          </cell>
          <cell r="AN175">
            <v>37.5</v>
          </cell>
          <cell r="AO175">
            <v>0</v>
          </cell>
          <cell r="AP175">
            <v>16.056498461537998</v>
          </cell>
          <cell r="AQ175">
            <v>0.34127261719144997</v>
          </cell>
        </row>
        <row r="176">
          <cell r="D176" t="str">
            <v>A49861</v>
          </cell>
          <cell r="E176" t="str">
            <v>Chris Williams</v>
          </cell>
          <cell r="F176" t="str">
            <v>Home</v>
          </cell>
          <cell r="G176" t="str">
            <v>Midlands</v>
          </cell>
          <cell r="H176">
            <v>5</v>
          </cell>
          <cell r="I176" t="str">
            <v>S</v>
          </cell>
          <cell r="J176">
            <v>47242.628900000003</v>
          </cell>
          <cell r="M176">
            <v>47242.628900000003</v>
          </cell>
          <cell r="P176">
            <v>414.1</v>
          </cell>
          <cell r="R176">
            <v>5740.3347881999998</v>
          </cell>
          <cell r="S176">
            <v>3661.3037397500002</v>
          </cell>
          <cell r="V176">
            <v>826.74600574999999</v>
          </cell>
          <cell r="W176">
            <v>2310</v>
          </cell>
          <cell r="X176">
            <v>0</v>
          </cell>
          <cell r="Y176">
            <v>12952.484533700001</v>
          </cell>
          <cell r="Z176">
            <v>60195.113433700004</v>
          </cell>
          <cell r="AA176">
            <v>1950</v>
          </cell>
          <cell r="AB176">
            <v>1702.5</v>
          </cell>
          <cell r="AC176">
            <v>35.356894821556537</v>
          </cell>
          <cell r="AD176">
            <v>3.7037848954724204</v>
          </cell>
          <cell r="AE176">
            <v>20.125879536617649</v>
          </cell>
          <cell r="AG176">
            <v>59.186559253646607</v>
          </cell>
          <cell r="AH176">
            <v>4.4389919440234955</v>
          </cell>
          <cell r="AI176">
            <v>63.625551197670106</v>
          </cell>
          <cell r="AJ176">
            <v>509.00440958136085</v>
          </cell>
          <cell r="AK176">
            <v>60195.113433699997</v>
          </cell>
          <cell r="AL176">
            <v>0</v>
          </cell>
          <cell r="AM176">
            <v>37.5</v>
          </cell>
          <cell r="AN176">
            <v>37.5</v>
          </cell>
          <cell r="AO176">
            <v>0</v>
          </cell>
          <cell r="AP176">
            <v>35.530769118050998</v>
          </cell>
          <cell r="AQ176">
            <v>0.17387429649446062</v>
          </cell>
        </row>
        <row r="177">
          <cell r="D177" t="str">
            <v>A00523</v>
          </cell>
          <cell r="E177" t="str">
            <v>Christian Arias</v>
          </cell>
          <cell r="F177" t="str">
            <v>Canary Wharf</v>
          </cell>
          <cell r="G177" t="str">
            <v>South East</v>
          </cell>
          <cell r="H177">
            <v>5</v>
          </cell>
          <cell r="I177" t="str">
            <v>S</v>
          </cell>
          <cell r="J177">
            <v>53560</v>
          </cell>
          <cell r="M177">
            <v>53560</v>
          </cell>
          <cell r="P177">
            <v>414.1</v>
          </cell>
          <cell r="R177">
            <v>6732.192</v>
          </cell>
          <cell r="S177">
            <v>4150.8999999999996</v>
          </cell>
          <cell r="V177">
            <v>937.3</v>
          </cell>
          <cell r="W177">
            <v>3180</v>
          </cell>
          <cell r="X177">
            <v>0</v>
          </cell>
          <cell r="Y177">
            <v>15414.491999999998</v>
          </cell>
          <cell r="Z177">
            <v>68974.491999999998</v>
          </cell>
          <cell r="AA177">
            <v>1950</v>
          </cell>
          <cell r="AB177">
            <v>1702.5</v>
          </cell>
          <cell r="AC177">
            <v>40.513651688693095</v>
          </cell>
          <cell r="AD177">
            <v>3.9486921589485728</v>
          </cell>
          <cell r="AE177">
            <v>20.125879536617649</v>
          </cell>
          <cell r="AG177">
            <v>64.588223384259322</v>
          </cell>
          <cell r="AH177">
            <v>4.8441167538194492</v>
          </cell>
          <cell r="AI177">
            <v>69.432340138078771</v>
          </cell>
          <cell r="AJ177">
            <v>555.45872110463017</v>
          </cell>
          <cell r="AK177">
            <v>68974.491999999998</v>
          </cell>
          <cell r="AL177">
            <v>0</v>
          </cell>
          <cell r="AM177">
            <v>37.5</v>
          </cell>
          <cell r="AN177">
            <v>37.5</v>
          </cell>
          <cell r="AO177">
            <v>0</v>
          </cell>
          <cell r="AP177">
            <v>40.632354871795002</v>
          </cell>
          <cell r="AQ177">
            <v>0.11870318310190697</v>
          </cell>
        </row>
        <row r="178">
          <cell r="D178" t="str">
            <v>A76261</v>
          </cell>
          <cell r="E178" t="str">
            <v>Christopher Dodds</v>
          </cell>
          <cell r="F178" t="str">
            <v>Warrington</v>
          </cell>
          <cell r="G178" t="str">
            <v>Midlands</v>
          </cell>
          <cell r="H178">
            <v>7</v>
          </cell>
          <cell r="I178" t="str">
            <v>S</v>
          </cell>
          <cell r="J178">
            <v>36000</v>
          </cell>
          <cell r="M178">
            <v>36000</v>
          </cell>
          <cell r="P178">
            <v>414.1</v>
          </cell>
          <cell r="R178">
            <v>3870.0720000000001</v>
          </cell>
          <cell r="S178">
            <v>2790</v>
          </cell>
          <cell r="V178">
            <v>630</v>
          </cell>
          <cell r="W178">
            <v>0</v>
          </cell>
          <cell r="X178">
            <v>0</v>
          </cell>
          <cell r="Y178">
            <v>7704.1720000000005</v>
          </cell>
          <cell r="Z178">
            <v>43704.171999999999</v>
          </cell>
          <cell r="AA178">
            <v>1950</v>
          </cell>
          <cell r="AB178">
            <v>1702.5</v>
          </cell>
          <cell r="AC178">
            <v>25.670585609397943</v>
          </cell>
          <cell r="AD178">
            <v>3.7037848954724204</v>
          </cell>
          <cell r="AE178">
            <v>20.125879536617649</v>
          </cell>
          <cell r="AG178">
            <v>49.500250041488016</v>
          </cell>
          <cell r="AH178">
            <v>3.7125187531116008</v>
          </cell>
          <cell r="AI178">
            <v>53.212768794599619</v>
          </cell>
          <cell r="AJ178">
            <v>425.70215035679695</v>
          </cell>
          <cell r="AK178">
            <v>43704.171999999999</v>
          </cell>
          <cell r="AL178">
            <v>0</v>
          </cell>
          <cell r="AM178">
            <v>37.5</v>
          </cell>
          <cell r="AN178">
            <v>37.5</v>
          </cell>
          <cell r="AO178">
            <v>0</v>
          </cell>
          <cell r="AP178">
            <v>25.981626666667001</v>
          </cell>
          <cell r="AQ178">
            <v>0.31104105726905829</v>
          </cell>
        </row>
        <row r="179">
          <cell r="D179" t="str">
            <v>A00273</v>
          </cell>
          <cell r="E179" t="str">
            <v>Christopher Mason</v>
          </cell>
          <cell r="F179" t="str">
            <v>Bristol</v>
          </cell>
          <cell r="G179" t="str">
            <v>South West</v>
          </cell>
          <cell r="H179">
            <v>6</v>
          </cell>
          <cell r="I179" t="str">
            <v>S</v>
          </cell>
          <cell r="J179">
            <v>30906</v>
          </cell>
          <cell r="M179">
            <v>30906</v>
          </cell>
          <cell r="P179">
            <v>0</v>
          </cell>
          <cell r="R179">
            <v>3167.1</v>
          </cell>
          <cell r="S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3167.1</v>
          </cell>
          <cell r="Z179">
            <v>34073.1</v>
          </cell>
          <cell r="AA179">
            <v>1950</v>
          </cell>
          <cell r="AB179">
            <v>1702.5</v>
          </cell>
          <cell r="AC179">
            <v>20.013568281938326</v>
          </cell>
          <cell r="AD179">
            <v>5.3894406903826191</v>
          </cell>
          <cell r="AE179">
            <v>20.125879536617649</v>
          </cell>
          <cell r="AG179">
            <v>45.528888508938593</v>
          </cell>
          <cell r="AH179">
            <v>3.4146666381703943</v>
          </cell>
          <cell r="AI179">
            <v>48.943555147108988</v>
          </cell>
          <cell r="AJ179">
            <v>391.5484411768719</v>
          </cell>
          <cell r="AK179">
            <v>34073.1</v>
          </cell>
          <cell r="AL179">
            <v>0</v>
          </cell>
          <cell r="AM179">
            <v>37.5</v>
          </cell>
          <cell r="AN179">
            <v>37.5</v>
          </cell>
          <cell r="AO179">
            <v>0</v>
          </cell>
          <cell r="AP179">
            <v>17.473384615385001</v>
          </cell>
          <cell r="AQ179">
            <v>-2.5401836665533253</v>
          </cell>
        </row>
        <row r="180">
          <cell r="D180" t="str">
            <v>A76193</v>
          </cell>
          <cell r="E180" t="str">
            <v>Christopher Montague</v>
          </cell>
          <cell r="F180" t="str">
            <v>Secondment</v>
          </cell>
          <cell r="G180" t="str">
            <v>Midlands</v>
          </cell>
          <cell r="H180">
            <v>11</v>
          </cell>
          <cell r="I180" t="str">
            <v>S</v>
          </cell>
          <cell r="J180">
            <v>15500</v>
          </cell>
          <cell r="M180">
            <v>15500</v>
          </cell>
          <cell r="P180">
            <v>414.1</v>
          </cell>
          <cell r="R180">
            <v>1041.0719999999999</v>
          </cell>
          <cell r="S180">
            <v>271.25</v>
          </cell>
          <cell r="V180">
            <v>271.25</v>
          </cell>
          <cell r="W180">
            <v>0</v>
          </cell>
          <cell r="X180">
            <v>0</v>
          </cell>
          <cell r="Y180">
            <v>1997.672</v>
          </cell>
          <cell r="Z180">
            <v>17497.671999999999</v>
          </cell>
          <cell r="AA180">
            <v>1950</v>
          </cell>
          <cell r="AB180">
            <v>1702.5</v>
          </cell>
          <cell r="AC180">
            <v>10.277634067547723</v>
          </cell>
          <cell r="AD180">
            <v>3.7037848954724204</v>
          </cell>
          <cell r="AE180">
            <v>20.125879536617649</v>
          </cell>
          <cell r="AG180">
            <v>34.107298499637793</v>
          </cell>
          <cell r="AH180">
            <v>2.5580473874728344</v>
          </cell>
          <cell r="AI180">
            <v>36.665345887110625</v>
          </cell>
          <cell r="AJ180">
            <v>293.322767096885</v>
          </cell>
          <cell r="AK180">
            <v>17497.671999999999</v>
          </cell>
          <cell r="AL180">
            <v>0</v>
          </cell>
          <cell r="AM180">
            <v>40</v>
          </cell>
          <cell r="AN180">
            <v>37.5</v>
          </cell>
          <cell r="AO180">
            <v>2.5</v>
          </cell>
          <cell r="AP180">
            <v>9.9351788461540007</v>
          </cell>
          <cell r="AQ180">
            <v>-0.3424552213937222</v>
          </cell>
        </row>
        <row r="181">
          <cell r="D181" t="str">
            <v>A76557</v>
          </cell>
          <cell r="E181" t="str">
            <v>Christopher Thomas</v>
          </cell>
          <cell r="F181" t="str">
            <v>London</v>
          </cell>
          <cell r="G181" t="str">
            <v>South East</v>
          </cell>
          <cell r="H181">
            <v>8</v>
          </cell>
          <cell r="I181" t="str">
            <v>A</v>
          </cell>
          <cell r="J181">
            <v>74484.375</v>
          </cell>
          <cell r="M181">
            <v>74484.375</v>
          </cell>
          <cell r="P181">
            <v>0</v>
          </cell>
          <cell r="R181">
            <v>0</v>
          </cell>
          <cell r="S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74484.375</v>
          </cell>
          <cell r="AA181">
            <v>1950</v>
          </cell>
          <cell r="AB181">
            <v>1702.5</v>
          </cell>
          <cell r="AC181">
            <v>43.75</v>
          </cell>
          <cell r="AD181">
            <v>0</v>
          </cell>
          <cell r="AE181">
            <v>0</v>
          </cell>
          <cell r="AG181">
            <v>43.75</v>
          </cell>
          <cell r="AH181">
            <v>3.28125</v>
          </cell>
          <cell r="AI181">
            <v>47.03125</v>
          </cell>
          <cell r="AJ181">
            <v>376.25</v>
          </cell>
          <cell r="AK181">
            <v>74484.375</v>
          </cell>
          <cell r="AL181">
            <v>0</v>
          </cell>
          <cell r="AM181">
            <v>40</v>
          </cell>
          <cell r="AN181">
            <v>37.5</v>
          </cell>
          <cell r="AO181">
            <v>2.5</v>
          </cell>
          <cell r="AP181">
            <v>43.75</v>
          </cell>
          <cell r="AQ181">
            <v>0</v>
          </cell>
        </row>
        <row r="182">
          <cell r="D182" t="str">
            <v>A76287</v>
          </cell>
          <cell r="E182" t="str">
            <v>Chrysi Burgham-Malin</v>
          </cell>
          <cell r="F182" t="str">
            <v>Cardiff</v>
          </cell>
          <cell r="G182" t="str">
            <v>South West</v>
          </cell>
          <cell r="H182">
            <v>8</v>
          </cell>
          <cell r="I182" t="str">
            <v>S</v>
          </cell>
          <cell r="J182">
            <v>28700</v>
          </cell>
          <cell r="M182">
            <v>28700</v>
          </cell>
          <cell r="P182">
            <v>414.1</v>
          </cell>
          <cell r="R182">
            <v>2862.672</v>
          </cell>
          <cell r="S182">
            <v>789.25</v>
          </cell>
          <cell r="V182">
            <v>502.25</v>
          </cell>
          <cell r="W182">
            <v>0</v>
          </cell>
          <cell r="X182">
            <v>0</v>
          </cell>
          <cell r="Y182">
            <v>4568.2719999999999</v>
          </cell>
          <cell r="Z182">
            <v>33268.271999999997</v>
          </cell>
          <cell r="AA182">
            <v>1950</v>
          </cell>
          <cell r="AB182">
            <v>1702.5</v>
          </cell>
          <cell r="AC182">
            <v>19.540835242290747</v>
          </cell>
          <cell r="AD182">
            <v>5.3894406903826191</v>
          </cell>
          <cell r="AE182">
            <v>20.125879536617649</v>
          </cell>
          <cell r="AG182">
            <v>45.056155469291014</v>
          </cell>
          <cell r="AH182">
            <v>3.3792116601968258</v>
          </cell>
          <cell r="AI182">
            <v>48.435367129487837</v>
          </cell>
          <cell r="AJ182">
            <v>387.48293703590269</v>
          </cell>
          <cell r="AK182">
            <v>33268.271999999997</v>
          </cell>
          <cell r="AL182">
            <v>0</v>
          </cell>
          <cell r="AM182">
            <v>37.5</v>
          </cell>
          <cell r="AN182">
            <v>37.5</v>
          </cell>
          <cell r="AO182">
            <v>0</v>
          </cell>
          <cell r="AP182">
            <v>19.937318974358998</v>
          </cell>
          <cell r="AQ182">
            <v>0.39648373206825127</v>
          </cell>
        </row>
        <row r="183">
          <cell r="D183" t="str">
            <v>A50232</v>
          </cell>
          <cell r="E183" t="str">
            <v>Ciaran Govern</v>
          </cell>
          <cell r="F183" t="str">
            <v>London</v>
          </cell>
          <cell r="G183" t="str">
            <v>South East</v>
          </cell>
          <cell r="H183">
            <v>8</v>
          </cell>
          <cell r="I183" t="str">
            <v>S</v>
          </cell>
          <cell r="J183">
            <v>28080</v>
          </cell>
          <cell r="M183">
            <v>28080</v>
          </cell>
          <cell r="P183">
            <v>414.1</v>
          </cell>
          <cell r="R183">
            <v>2777.1120000000001</v>
          </cell>
          <cell r="S183">
            <v>772.2</v>
          </cell>
          <cell r="V183">
            <v>491.4</v>
          </cell>
          <cell r="W183">
            <v>0</v>
          </cell>
          <cell r="X183">
            <v>0</v>
          </cell>
          <cell r="Y183">
            <v>4454.8119999999999</v>
          </cell>
          <cell r="Z183">
            <v>32534.811999999998</v>
          </cell>
          <cell r="AA183">
            <v>1950</v>
          </cell>
          <cell r="AB183">
            <v>1702.5</v>
          </cell>
          <cell r="AC183">
            <v>19.11002173274596</v>
          </cell>
          <cell r="AD183">
            <v>3.9486921589485728</v>
          </cell>
          <cell r="AE183">
            <v>20.125879536617649</v>
          </cell>
          <cell r="AG183">
            <v>43.184593428312184</v>
          </cell>
          <cell r="AH183">
            <v>3.2388445071234138</v>
          </cell>
          <cell r="AI183">
            <v>46.423437935435601</v>
          </cell>
          <cell r="AJ183">
            <v>371.38750348348481</v>
          </cell>
          <cell r="AK183">
            <v>32534.812000000002</v>
          </cell>
          <cell r="AL183">
            <v>0</v>
          </cell>
          <cell r="AM183">
            <v>37.5</v>
          </cell>
          <cell r="AN183">
            <v>37.5</v>
          </cell>
          <cell r="AO183">
            <v>0</v>
          </cell>
          <cell r="AP183">
            <v>19.502365128205</v>
          </cell>
          <cell r="AQ183">
            <v>0.39234339545904007</v>
          </cell>
        </row>
        <row r="184">
          <cell r="D184" t="str">
            <v>A85545</v>
          </cell>
          <cell r="E184" t="str">
            <v>Claire Bond</v>
          </cell>
          <cell r="F184" t="str">
            <v>Guildford</v>
          </cell>
          <cell r="G184" t="str">
            <v>South West</v>
          </cell>
          <cell r="H184">
            <v>5</v>
          </cell>
          <cell r="I184" t="str">
            <v>S</v>
          </cell>
          <cell r="J184">
            <v>42727.544999999998</v>
          </cell>
          <cell r="M184">
            <v>42727.544999999998</v>
          </cell>
          <cell r="P184">
            <v>414.1</v>
          </cell>
          <cell r="R184">
            <v>4798.4732100000001</v>
          </cell>
          <cell r="S184">
            <v>3311.3847375</v>
          </cell>
          <cell r="V184">
            <v>747.73203750000005</v>
          </cell>
          <cell r="W184">
            <v>0</v>
          </cell>
          <cell r="X184">
            <v>0</v>
          </cell>
          <cell r="Y184">
            <v>9271.6899850000009</v>
          </cell>
          <cell r="Z184">
            <v>51999.234985000003</v>
          </cell>
          <cell r="AA184">
            <v>1950</v>
          </cell>
          <cell r="AB184">
            <v>1702.5</v>
          </cell>
          <cell r="AC184">
            <v>30.542869301027903</v>
          </cell>
          <cell r="AD184">
            <v>5.3894406903826191</v>
          </cell>
          <cell r="AE184">
            <v>20.125879536617649</v>
          </cell>
          <cell r="AG184">
            <v>56.058189528028166</v>
          </cell>
          <cell r="AH184">
            <v>4.2043642146021121</v>
          </cell>
          <cell r="AI184">
            <v>60.262553742630274</v>
          </cell>
          <cell r="AJ184">
            <v>482.10042994104219</v>
          </cell>
          <cell r="AK184">
            <v>51999.234985000003</v>
          </cell>
          <cell r="AL184">
            <v>0</v>
          </cell>
          <cell r="AM184">
            <v>37.5</v>
          </cell>
          <cell r="AN184">
            <v>37.5</v>
          </cell>
          <cell r="AO184">
            <v>0</v>
          </cell>
          <cell r="AP184">
            <v>30.873759389743999</v>
          </cell>
          <cell r="AQ184">
            <v>0.33089008871609593</v>
          </cell>
        </row>
        <row r="185">
          <cell r="D185" t="str">
            <v>A76233</v>
          </cell>
          <cell r="E185" t="str">
            <v>Claire Bursnoll</v>
          </cell>
          <cell r="F185" t="str">
            <v>Guildford</v>
          </cell>
          <cell r="G185" t="str">
            <v>South West</v>
          </cell>
          <cell r="H185">
            <v>5</v>
          </cell>
          <cell r="I185" t="str">
            <v>S</v>
          </cell>
          <cell r="J185">
            <v>40960</v>
          </cell>
          <cell r="M185">
            <v>40960</v>
          </cell>
          <cell r="P185">
            <v>414.1</v>
          </cell>
          <cell r="R185">
            <v>4554.5519999999997</v>
          </cell>
          <cell r="S185">
            <v>3174.3999999999996</v>
          </cell>
          <cell r="V185">
            <v>716.8</v>
          </cell>
          <cell r="W185">
            <v>0</v>
          </cell>
          <cell r="X185">
            <v>0</v>
          </cell>
          <cell r="Y185">
            <v>8859.851999999999</v>
          </cell>
          <cell r="Z185">
            <v>49819.851999999999</v>
          </cell>
          <cell r="AA185">
            <v>1755</v>
          </cell>
          <cell r="AB185">
            <v>1532.25</v>
          </cell>
          <cell r="AC185">
            <v>32.514179800946323</v>
          </cell>
          <cell r="AD185">
            <v>5.3894406903826191</v>
          </cell>
          <cell r="AE185">
            <v>20.125879536617649</v>
          </cell>
          <cell r="AG185">
            <v>58.029500027946597</v>
          </cell>
          <cell r="AH185">
            <v>4.3522125020959948</v>
          </cell>
          <cell r="AI185">
            <v>62.381712530042591</v>
          </cell>
          <cell r="AJ185">
            <v>499.05370024034073</v>
          </cell>
          <cell r="AK185">
            <v>49819.851999999999</v>
          </cell>
          <cell r="AL185">
            <v>0</v>
          </cell>
          <cell r="AM185">
            <v>32</v>
          </cell>
          <cell r="AN185">
            <v>33.75</v>
          </cell>
          <cell r="AO185">
            <v>-1.75</v>
          </cell>
          <cell r="AP185">
            <v>34.703997596153997</v>
          </cell>
          <cell r="AQ185">
            <v>2.1898177952076736</v>
          </cell>
        </row>
        <row r="186">
          <cell r="D186" t="str">
            <v>A74402</v>
          </cell>
          <cell r="E186" t="str">
            <v>Claire French</v>
          </cell>
          <cell r="F186" t="str">
            <v>Cardiff</v>
          </cell>
          <cell r="G186" t="str">
            <v>South West</v>
          </cell>
          <cell r="H186">
            <v>6</v>
          </cell>
          <cell r="I186" t="str">
            <v>S</v>
          </cell>
          <cell r="J186">
            <v>33000</v>
          </cell>
          <cell r="M186">
            <v>33000</v>
          </cell>
          <cell r="P186">
            <v>414.1</v>
          </cell>
          <cell r="R186">
            <v>3456.0720000000001</v>
          </cell>
          <cell r="S186">
            <v>907.5</v>
          </cell>
          <cell r="V186">
            <v>577.5</v>
          </cell>
          <cell r="W186">
            <v>0</v>
          </cell>
          <cell r="X186">
            <v>0</v>
          </cell>
          <cell r="Y186">
            <v>5355.1720000000005</v>
          </cell>
          <cell r="Z186">
            <v>38355.171999999999</v>
          </cell>
          <cell r="AA186">
            <v>1950</v>
          </cell>
          <cell r="AB186">
            <v>1702.5</v>
          </cell>
          <cell r="AC186">
            <v>22.528735389133626</v>
          </cell>
          <cell r="AD186">
            <v>5.3894406903826191</v>
          </cell>
          <cell r="AE186">
            <v>20.125879536617649</v>
          </cell>
          <cell r="AG186">
            <v>48.044055616133889</v>
          </cell>
          <cell r="AH186">
            <v>3.6033041712100413</v>
          </cell>
          <cell r="AI186">
            <v>51.64735978734393</v>
          </cell>
          <cell r="AJ186">
            <v>413.17887829875144</v>
          </cell>
          <cell r="AK186">
            <v>38355.171999999999</v>
          </cell>
          <cell r="AL186">
            <v>0</v>
          </cell>
          <cell r="AM186">
            <v>37.5</v>
          </cell>
          <cell r="AN186">
            <v>37.5</v>
          </cell>
          <cell r="AO186">
            <v>0</v>
          </cell>
          <cell r="AP186">
            <v>22.953934358973999</v>
          </cell>
          <cell r="AQ186">
            <v>0.42519896984037331</v>
          </cell>
        </row>
        <row r="187">
          <cell r="D187" t="str">
            <v>A98140</v>
          </cell>
          <cell r="E187" t="str">
            <v>Claire Gibson</v>
          </cell>
          <cell r="F187" t="str">
            <v>Birmingham</v>
          </cell>
          <cell r="G187" t="str">
            <v>Midlands</v>
          </cell>
          <cell r="H187">
            <v>7</v>
          </cell>
          <cell r="I187" t="str">
            <v>S</v>
          </cell>
          <cell r="J187">
            <v>32968</v>
          </cell>
          <cell r="M187">
            <v>32968</v>
          </cell>
          <cell r="P187">
            <v>414.1</v>
          </cell>
          <cell r="R187">
            <v>3471.1802400000001</v>
          </cell>
          <cell r="S187">
            <v>2555.02</v>
          </cell>
          <cell r="V187">
            <v>576.94000000000005</v>
          </cell>
          <cell r="W187">
            <v>0</v>
          </cell>
          <cell r="X187">
            <v>141.47999999999999</v>
          </cell>
          <cell r="Y187">
            <v>7158.7202400000006</v>
          </cell>
          <cell r="Z187">
            <v>40126.720240000002</v>
          </cell>
          <cell r="AA187">
            <v>1950</v>
          </cell>
          <cell r="AB187">
            <v>1702.5</v>
          </cell>
          <cell r="AC187">
            <v>23.569292358296625</v>
          </cell>
          <cell r="AD187">
            <v>3.7037848954724204</v>
          </cell>
          <cell r="AE187">
            <v>20.125879536617649</v>
          </cell>
          <cell r="AG187">
            <v>47.398956790386691</v>
          </cell>
          <cell r="AH187">
            <v>3.5549217592790017</v>
          </cell>
          <cell r="AI187">
            <v>50.953878549665696</v>
          </cell>
          <cell r="AJ187">
            <v>407.63102839732557</v>
          </cell>
          <cell r="AK187">
            <v>40126.720239999995</v>
          </cell>
          <cell r="AL187">
            <v>0</v>
          </cell>
          <cell r="AM187">
            <v>0</v>
          </cell>
          <cell r="AN187">
            <v>37.5</v>
          </cell>
          <cell r="AO187">
            <v>-37.5</v>
          </cell>
          <cell r="AP187">
            <v>24.197518071794999</v>
          </cell>
          <cell r="AQ187">
            <v>0.62822571349837375</v>
          </cell>
        </row>
        <row r="188">
          <cell r="D188" t="str">
            <v>A24844</v>
          </cell>
          <cell r="E188" t="str">
            <v>Claire Matthews</v>
          </cell>
          <cell r="F188" t="str">
            <v>Cardiff</v>
          </cell>
          <cell r="G188" t="str">
            <v>South West</v>
          </cell>
          <cell r="H188">
            <v>7</v>
          </cell>
          <cell r="I188" t="str">
            <v>S</v>
          </cell>
          <cell r="J188">
            <v>25750</v>
          </cell>
          <cell r="M188">
            <v>25750</v>
          </cell>
          <cell r="P188">
            <v>414.1</v>
          </cell>
          <cell r="R188">
            <v>2455.5720000000001</v>
          </cell>
          <cell r="S188">
            <v>1995.625</v>
          </cell>
          <cell r="V188">
            <v>450.625</v>
          </cell>
          <cell r="W188">
            <v>0</v>
          </cell>
          <cell r="X188">
            <v>0</v>
          </cell>
          <cell r="Y188">
            <v>5315.9220000000005</v>
          </cell>
          <cell r="Z188">
            <v>31065.921999999999</v>
          </cell>
          <cell r="AA188">
            <v>1950</v>
          </cell>
          <cell r="AB188">
            <v>1702.5</v>
          </cell>
          <cell r="AC188">
            <v>18.247237591776798</v>
          </cell>
          <cell r="AD188">
            <v>5.3894406903826191</v>
          </cell>
          <cell r="AE188">
            <v>20.125879536617649</v>
          </cell>
          <cell r="AG188">
            <v>43.762557818777069</v>
          </cell>
          <cell r="AH188">
            <v>3.2821918364082801</v>
          </cell>
          <cell r="AI188">
            <v>47.044749655185349</v>
          </cell>
          <cell r="AJ188">
            <v>376.35799724148279</v>
          </cell>
          <cell r="AK188">
            <v>31065.921999999999</v>
          </cell>
          <cell r="AL188">
            <v>0</v>
          </cell>
          <cell r="AM188">
            <v>37.5</v>
          </cell>
          <cell r="AN188">
            <v>37.5</v>
          </cell>
          <cell r="AO188">
            <v>0</v>
          </cell>
          <cell r="AP188">
            <v>18.528036923077</v>
          </cell>
          <cell r="AQ188">
            <v>0.28079933130020152</v>
          </cell>
        </row>
        <row r="189">
          <cell r="D189" t="str">
            <v>A00348</v>
          </cell>
          <cell r="E189" t="str">
            <v>Clare Stepan</v>
          </cell>
          <cell r="F189" t="str">
            <v>Bristol</v>
          </cell>
          <cell r="G189" t="str">
            <v>South West</v>
          </cell>
          <cell r="H189">
            <v>7</v>
          </cell>
          <cell r="I189" t="str">
            <v>S</v>
          </cell>
          <cell r="J189">
            <v>15370</v>
          </cell>
          <cell r="M189">
            <v>15370</v>
          </cell>
          <cell r="P189">
            <v>414.1</v>
          </cell>
          <cell r="R189">
            <v>1023.1319999999999</v>
          </cell>
          <cell r="S189">
            <v>422.67500000000001</v>
          </cell>
          <cell r="V189">
            <v>268.97500000000002</v>
          </cell>
          <cell r="W189">
            <v>0</v>
          </cell>
          <cell r="X189">
            <v>0</v>
          </cell>
          <cell r="Y189">
            <v>2128.8820000000001</v>
          </cell>
          <cell r="Z189">
            <v>17498.882000000001</v>
          </cell>
          <cell r="AA189">
            <v>1170</v>
          </cell>
          <cell r="AB189">
            <v>1021.5</v>
          </cell>
          <cell r="AC189">
            <v>17.130574645129713</v>
          </cell>
          <cell r="AD189">
            <v>5.3894406903826191</v>
          </cell>
          <cell r="AE189">
            <v>20.125879536617649</v>
          </cell>
          <cell r="AG189">
            <v>42.645894872129986</v>
          </cell>
          <cell r="AH189">
            <v>3.1984421154097489</v>
          </cell>
          <cell r="AI189">
            <v>45.844336987539734</v>
          </cell>
          <cell r="AJ189">
            <v>366.75469590031787</v>
          </cell>
          <cell r="AK189">
            <v>17498.881999999998</v>
          </cell>
          <cell r="AL189">
            <v>0</v>
          </cell>
          <cell r="AM189">
            <v>22.5</v>
          </cell>
          <cell r="AN189">
            <v>22.5</v>
          </cell>
          <cell r="AO189">
            <v>0</v>
          </cell>
          <cell r="AP189">
            <v>17.643018803419</v>
          </cell>
          <cell r="AQ189">
            <v>0.5124441582892878</v>
          </cell>
        </row>
        <row r="190">
          <cell r="D190" t="str">
            <v>A95656</v>
          </cell>
          <cell r="E190" t="str">
            <v>Clare-Louise Douglas</v>
          </cell>
          <cell r="F190" t="str">
            <v>Guildford</v>
          </cell>
          <cell r="G190" t="str">
            <v>South West</v>
          </cell>
          <cell r="H190">
            <v>6</v>
          </cell>
          <cell r="I190" t="str">
            <v>S</v>
          </cell>
          <cell r="J190">
            <v>48336.78</v>
          </cell>
          <cell r="M190">
            <v>48336.78</v>
          </cell>
          <cell r="P190">
            <v>0</v>
          </cell>
          <cell r="R190">
            <v>5572.5476399999998</v>
          </cell>
          <cell r="S190">
            <v>3746.1004499999999</v>
          </cell>
          <cell r="V190">
            <v>845.89364999999998</v>
          </cell>
          <cell r="W190">
            <v>0</v>
          </cell>
          <cell r="X190">
            <v>0</v>
          </cell>
          <cell r="Y190">
            <v>10164.541739999999</v>
          </cell>
          <cell r="Z190">
            <v>58501.321739999999</v>
          </cell>
          <cell r="AA190">
            <v>1950</v>
          </cell>
          <cell r="AB190">
            <v>1702.5</v>
          </cell>
          <cell r="AC190">
            <v>34.362009832599121</v>
          </cell>
          <cell r="AD190">
            <v>5.3894406903826191</v>
          </cell>
          <cell r="AE190">
            <v>20.125879536617649</v>
          </cell>
          <cell r="AG190">
            <v>59.877330059599387</v>
          </cell>
          <cell r="AH190">
            <v>4.4907997544699541</v>
          </cell>
          <cell r="AI190">
            <v>64.368129814069334</v>
          </cell>
          <cell r="AJ190">
            <v>514.94503851255467</v>
          </cell>
          <cell r="AK190">
            <v>58501.321739999999</v>
          </cell>
          <cell r="AL190">
            <v>0</v>
          </cell>
          <cell r="AM190">
            <v>37.5</v>
          </cell>
          <cell r="AN190">
            <v>37.5</v>
          </cell>
          <cell r="AO190">
            <v>0</v>
          </cell>
          <cell r="AP190">
            <v>34.765962071795002</v>
          </cell>
          <cell r="AQ190">
            <v>0.40395223919588119</v>
          </cell>
        </row>
        <row r="191">
          <cell r="D191" t="str">
            <v>A76196</v>
          </cell>
          <cell r="E191" t="str">
            <v>Claudio Mariola</v>
          </cell>
          <cell r="F191" t="str">
            <v>London</v>
          </cell>
          <cell r="G191" t="str">
            <v>South East</v>
          </cell>
          <cell r="H191">
            <v>10</v>
          </cell>
          <cell r="I191" t="str">
            <v>A</v>
          </cell>
          <cell r="J191">
            <v>65546.25</v>
          </cell>
          <cell r="M191">
            <v>65546.25</v>
          </cell>
          <cell r="P191">
            <v>0</v>
          </cell>
          <cell r="R191">
            <v>0</v>
          </cell>
          <cell r="S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65546.25</v>
          </cell>
          <cell r="AA191">
            <v>1950</v>
          </cell>
          <cell r="AB191">
            <v>1702.5</v>
          </cell>
          <cell r="AC191">
            <v>38.5</v>
          </cell>
          <cell r="AD191">
            <v>0</v>
          </cell>
          <cell r="AE191">
            <v>0</v>
          </cell>
          <cell r="AG191">
            <v>38.5</v>
          </cell>
          <cell r="AH191">
            <v>2.8874999999999997</v>
          </cell>
          <cell r="AI191">
            <v>41.387500000000003</v>
          </cell>
          <cell r="AJ191">
            <v>331.1</v>
          </cell>
          <cell r="AK191">
            <v>65546.25</v>
          </cell>
          <cell r="AL191">
            <v>0</v>
          </cell>
          <cell r="AM191">
            <v>37.5</v>
          </cell>
          <cell r="AN191">
            <v>37.5</v>
          </cell>
          <cell r="AO191">
            <v>0</v>
          </cell>
          <cell r="AP191">
            <v>38.5</v>
          </cell>
          <cell r="AQ191">
            <v>0</v>
          </cell>
        </row>
        <row r="192">
          <cell r="D192" t="str">
            <v>A76461</v>
          </cell>
          <cell r="E192" t="str">
            <v>Clinton Waters</v>
          </cell>
          <cell r="F192" t="str">
            <v>Other Site</v>
          </cell>
          <cell r="G192" t="str">
            <v>Midlands</v>
          </cell>
          <cell r="H192">
            <v>10</v>
          </cell>
          <cell r="I192" t="str">
            <v>A</v>
          </cell>
          <cell r="J192">
            <v>55161</v>
          </cell>
          <cell r="M192">
            <v>55161</v>
          </cell>
          <cell r="P192">
            <v>0</v>
          </cell>
          <cell r="R192">
            <v>0</v>
          </cell>
          <cell r="S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55161</v>
          </cell>
          <cell r="AA192">
            <v>1950</v>
          </cell>
          <cell r="AB192">
            <v>1702.5</v>
          </cell>
          <cell r="AC192">
            <v>32.4</v>
          </cell>
          <cell r="AD192">
            <v>0</v>
          </cell>
          <cell r="AE192">
            <v>0</v>
          </cell>
          <cell r="AG192">
            <v>32.4</v>
          </cell>
          <cell r="AH192">
            <v>2.4299999999999997</v>
          </cell>
          <cell r="AI192">
            <v>34.83</v>
          </cell>
          <cell r="AJ192">
            <v>278.64</v>
          </cell>
          <cell r="AK192">
            <v>55161</v>
          </cell>
          <cell r="AL192">
            <v>0</v>
          </cell>
          <cell r="AM192">
            <v>37.5</v>
          </cell>
          <cell r="AN192">
            <v>37.5</v>
          </cell>
          <cell r="AO192">
            <v>0</v>
          </cell>
          <cell r="AP192">
            <v>32.4</v>
          </cell>
          <cell r="AQ192">
            <v>0</v>
          </cell>
        </row>
        <row r="193">
          <cell r="D193" t="str">
            <v>A76391</v>
          </cell>
          <cell r="E193" t="str">
            <v>Clive Edwards</v>
          </cell>
          <cell r="F193" t="str">
            <v>Warrington</v>
          </cell>
          <cell r="G193" t="str">
            <v>Midlands</v>
          </cell>
          <cell r="H193">
            <v>5</v>
          </cell>
          <cell r="I193" t="str">
            <v>A</v>
          </cell>
          <cell r="J193">
            <v>129832.65000000001</v>
          </cell>
          <cell r="M193">
            <v>129832.65000000001</v>
          </cell>
          <cell r="P193">
            <v>0</v>
          </cell>
          <cell r="R193">
            <v>0</v>
          </cell>
          <cell r="S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129832.65000000001</v>
          </cell>
          <cell r="AA193">
            <v>1950</v>
          </cell>
          <cell r="AB193">
            <v>1702.5</v>
          </cell>
          <cell r="AC193">
            <v>76.260000000000005</v>
          </cell>
          <cell r="AD193">
            <v>0</v>
          </cell>
          <cell r="AE193">
            <v>0</v>
          </cell>
          <cell r="AG193">
            <v>76.260000000000005</v>
          </cell>
          <cell r="AH193">
            <v>5.7195</v>
          </cell>
          <cell r="AI193">
            <v>81.979500000000002</v>
          </cell>
          <cell r="AJ193">
            <v>655.83600000000001</v>
          </cell>
          <cell r="AK193">
            <v>129832.65000000001</v>
          </cell>
          <cell r="AL193">
            <v>0</v>
          </cell>
          <cell r="AM193">
            <v>37.5</v>
          </cell>
          <cell r="AN193">
            <v>37.5</v>
          </cell>
          <cell r="AO193">
            <v>0</v>
          </cell>
          <cell r="AP193">
            <v>76.260000000000005</v>
          </cell>
          <cell r="AQ193">
            <v>0</v>
          </cell>
        </row>
        <row r="194">
          <cell r="D194" t="str">
            <v>A76029</v>
          </cell>
          <cell r="E194" t="str">
            <v>Clive Gilliam</v>
          </cell>
          <cell r="F194" t="str">
            <v>Guildford</v>
          </cell>
          <cell r="G194" t="str">
            <v>South West</v>
          </cell>
          <cell r="H194">
            <v>3</v>
          </cell>
          <cell r="I194" t="str">
            <v>A</v>
          </cell>
          <cell r="J194">
            <v>106610.55</v>
          </cell>
          <cell r="M194">
            <v>106610.55</v>
          </cell>
          <cell r="P194">
            <v>0</v>
          </cell>
          <cell r="R194">
            <v>0</v>
          </cell>
          <cell r="S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106610.55</v>
          </cell>
          <cell r="AA194">
            <v>1950</v>
          </cell>
          <cell r="AB194">
            <v>1702.5</v>
          </cell>
          <cell r="AC194">
            <v>62.620000000000005</v>
          </cell>
          <cell r="AD194">
            <v>0</v>
          </cell>
          <cell r="AE194">
            <v>0</v>
          </cell>
          <cell r="AG194">
            <v>62.620000000000005</v>
          </cell>
          <cell r="AH194">
            <v>4.6965000000000003</v>
          </cell>
          <cell r="AI194">
            <v>67.316500000000005</v>
          </cell>
          <cell r="AJ194">
            <v>538.53200000000004</v>
          </cell>
          <cell r="AK194">
            <v>106610.55</v>
          </cell>
          <cell r="AL194">
            <v>0</v>
          </cell>
          <cell r="AM194">
            <v>0</v>
          </cell>
          <cell r="AN194">
            <v>37.5</v>
          </cell>
          <cell r="AO194">
            <v>-37.5</v>
          </cell>
          <cell r="AP194">
            <v>62.62</v>
          </cell>
          <cell r="AQ194">
            <v>0</v>
          </cell>
        </row>
        <row r="195">
          <cell r="D195" t="str">
            <v>A03678</v>
          </cell>
          <cell r="E195" t="str">
            <v>Clive James</v>
          </cell>
          <cell r="F195" t="str">
            <v>London</v>
          </cell>
          <cell r="G195" t="str">
            <v>South East</v>
          </cell>
          <cell r="H195">
            <v>3</v>
          </cell>
          <cell r="I195" t="str">
            <v>S</v>
          </cell>
          <cell r="J195">
            <v>61974.718500000003</v>
          </cell>
          <cell r="M195">
            <v>61974.718500000003</v>
          </cell>
          <cell r="P195">
            <v>414.1</v>
          </cell>
          <cell r="R195">
            <v>7867.2086730000001</v>
          </cell>
          <cell r="S195">
            <v>5422.7878687500006</v>
          </cell>
          <cell r="V195">
            <v>1084.5575737500001</v>
          </cell>
          <cell r="W195">
            <v>2990.04</v>
          </cell>
          <cell r="X195">
            <v>0</v>
          </cell>
          <cell r="Y195">
            <v>17778.694115500002</v>
          </cell>
          <cell r="Z195">
            <v>79753.412615500012</v>
          </cell>
          <cell r="AA195">
            <v>1950</v>
          </cell>
          <cell r="AB195">
            <v>1702.5</v>
          </cell>
          <cell r="AC195">
            <v>46.844882593538919</v>
          </cell>
          <cell r="AD195">
            <v>3.9486921589485728</v>
          </cell>
          <cell r="AE195">
            <v>20.125879536617649</v>
          </cell>
          <cell r="AG195">
            <v>70.919454289105147</v>
          </cell>
          <cell r="AH195">
            <v>5.3189590716828858</v>
          </cell>
          <cell r="AI195">
            <v>76.23841336078803</v>
          </cell>
          <cell r="AJ195">
            <v>609.90730688630424</v>
          </cell>
          <cell r="AK195">
            <v>79753.412615499998</v>
          </cell>
          <cell r="AL195">
            <v>0</v>
          </cell>
          <cell r="AM195">
            <v>37.5</v>
          </cell>
          <cell r="AN195">
            <v>37.5</v>
          </cell>
          <cell r="AO195">
            <v>0</v>
          </cell>
          <cell r="AP195">
            <v>47.086531045127998</v>
          </cell>
          <cell r="AQ195">
            <v>0.24164845158907866</v>
          </cell>
        </row>
        <row r="196">
          <cell r="D196" t="str">
            <v>A76429</v>
          </cell>
          <cell r="E196" t="str">
            <v>Colin Apel</v>
          </cell>
          <cell r="F196" t="str">
            <v>Other Site</v>
          </cell>
          <cell r="G196" t="str">
            <v>Midlands</v>
          </cell>
          <cell r="H196">
            <v>9</v>
          </cell>
          <cell r="I196" t="str">
            <v>A</v>
          </cell>
          <cell r="J196">
            <v>61800.749999999993</v>
          </cell>
          <cell r="M196">
            <v>61800.749999999993</v>
          </cell>
          <cell r="P196">
            <v>0</v>
          </cell>
          <cell r="R196">
            <v>0</v>
          </cell>
          <cell r="S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61800.749999999993</v>
          </cell>
          <cell r="AA196">
            <v>1950</v>
          </cell>
          <cell r="AB196">
            <v>1702.5</v>
          </cell>
          <cell r="AC196">
            <v>36.299999999999997</v>
          </cell>
          <cell r="AD196">
            <v>0</v>
          </cell>
          <cell r="AE196">
            <v>0</v>
          </cell>
          <cell r="AG196">
            <v>36.299999999999997</v>
          </cell>
          <cell r="AH196">
            <v>2.7224999999999997</v>
          </cell>
          <cell r="AI196">
            <v>39.022499999999994</v>
          </cell>
          <cell r="AJ196">
            <v>312.17999999999995</v>
          </cell>
          <cell r="AK196">
            <v>61800.749999999993</v>
          </cell>
          <cell r="AL196">
            <v>0</v>
          </cell>
          <cell r="AM196">
            <v>40</v>
          </cell>
          <cell r="AN196">
            <v>37.5</v>
          </cell>
          <cell r="AO196">
            <v>2.5</v>
          </cell>
          <cell r="AP196">
            <v>36.299999999999997</v>
          </cell>
          <cell r="AQ196">
            <v>0</v>
          </cell>
        </row>
        <row r="197">
          <cell r="D197" t="str">
            <v>A42407</v>
          </cell>
          <cell r="E197" t="str">
            <v>Colin Carter</v>
          </cell>
          <cell r="F197" t="str">
            <v>Plymouth</v>
          </cell>
          <cell r="G197" t="str">
            <v>South West</v>
          </cell>
          <cell r="H197">
            <v>6</v>
          </cell>
          <cell r="I197" t="str">
            <v>S</v>
          </cell>
          <cell r="J197">
            <v>33041.792350000003</v>
          </cell>
          <cell r="M197">
            <v>33041.792350000003</v>
          </cell>
          <cell r="P197">
            <v>414.1</v>
          </cell>
          <cell r="R197">
            <v>3461.8393443</v>
          </cell>
          <cell r="S197">
            <v>2891.1568306250001</v>
          </cell>
          <cell r="V197">
            <v>578.23136612500002</v>
          </cell>
          <cell r="W197">
            <v>0</v>
          </cell>
          <cell r="X197">
            <v>0</v>
          </cell>
          <cell r="Y197">
            <v>7345.32754105</v>
          </cell>
          <cell r="Z197">
            <v>40387.119891050002</v>
          </cell>
          <cell r="AA197">
            <v>1950</v>
          </cell>
          <cell r="AB197">
            <v>1702.5</v>
          </cell>
          <cell r="AC197">
            <v>23.722243695183554</v>
          </cell>
          <cell r="AD197">
            <v>5.3894406903826191</v>
          </cell>
          <cell r="AE197">
            <v>20.125879536617649</v>
          </cell>
          <cell r="AG197">
            <v>49.237563922183824</v>
          </cell>
          <cell r="AH197">
            <v>3.6928172941637865</v>
          </cell>
          <cell r="AI197">
            <v>52.930381216347612</v>
          </cell>
          <cell r="AJ197">
            <v>423.4430497307809</v>
          </cell>
          <cell r="AK197">
            <v>40387.119891050002</v>
          </cell>
          <cell r="AL197">
            <v>0</v>
          </cell>
          <cell r="AM197">
            <v>37.5</v>
          </cell>
          <cell r="AN197">
            <v>37.5</v>
          </cell>
          <cell r="AO197">
            <v>0</v>
          </cell>
          <cell r="AP197">
            <v>24.025564859385</v>
          </cell>
          <cell r="AQ197">
            <v>0.30332116420144573</v>
          </cell>
        </row>
        <row r="198">
          <cell r="D198" t="str">
            <v>A84891</v>
          </cell>
          <cell r="E198" t="str">
            <v>Colin Ferguson</v>
          </cell>
          <cell r="F198" t="str">
            <v>Guildford</v>
          </cell>
          <cell r="G198" t="str">
            <v>South West</v>
          </cell>
          <cell r="H198">
            <v>3</v>
          </cell>
          <cell r="I198" t="str">
            <v>S</v>
          </cell>
          <cell r="J198">
            <v>62732.998800000001</v>
          </cell>
          <cell r="M198">
            <v>62732.998800000001</v>
          </cell>
          <cell r="P198">
            <v>414.1</v>
          </cell>
          <cell r="R198">
            <v>8471.0746343999999</v>
          </cell>
          <cell r="S198">
            <v>4861.8074070000002</v>
          </cell>
          <cell r="V198">
            <v>1097.827479</v>
          </cell>
          <cell r="W198">
            <v>6607.6</v>
          </cell>
          <cell r="X198">
            <v>0</v>
          </cell>
          <cell r="Y198">
            <v>21452.4095204</v>
          </cell>
          <cell r="Z198">
            <v>84185.408320400005</v>
          </cell>
          <cell r="AA198">
            <v>1950</v>
          </cell>
          <cell r="AB198">
            <v>1702.5</v>
          </cell>
          <cell r="AC198">
            <v>49.448110614038185</v>
          </cell>
          <cell r="AD198">
            <v>5.3894406903826191</v>
          </cell>
          <cell r="AE198">
            <v>20.125879536617649</v>
          </cell>
          <cell r="AG198">
            <v>74.963430841038459</v>
          </cell>
          <cell r="AH198">
            <v>5.6222573130778839</v>
          </cell>
          <cell r="AI198">
            <v>80.58568815411634</v>
          </cell>
          <cell r="AJ198">
            <v>644.68550523293072</v>
          </cell>
          <cell r="AK198">
            <v>84185.408320399991</v>
          </cell>
          <cell r="AL198">
            <v>0</v>
          </cell>
          <cell r="AM198">
            <v>37.5</v>
          </cell>
          <cell r="AN198">
            <v>37.5</v>
          </cell>
          <cell r="AO198">
            <v>0</v>
          </cell>
          <cell r="AP198">
            <v>49.303083640205003</v>
          </cell>
          <cell r="AQ198">
            <v>-0.14502697383318264</v>
          </cell>
        </row>
        <row r="199">
          <cell r="D199" t="str">
            <v>A25119</v>
          </cell>
          <cell r="E199" t="str">
            <v>Colin Field</v>
          </cell>
          <cell r="F199" t="str">
            <v>Secondment</v>
          </cell>
          <cell r="G199" t="str">
            <v>Midlands</v>
          </cell>
          <cell r="H199">
            <v>5</v>
          </cell>
          <cell r="I199" t="str">
            <v>S</v>
          </cell>
          <cell r="J199">
            <v>53855.017</v>
          </cell>
          <cell r="M199">
            <v>53855.017</v>
          </cell>
          <cell r="P199">
            <v>0</v>
          </cell>
          <cell r="R199">
            <v>6334.0643460000001</v>
          </cell>
          <cell r="S199">
            <v>4173.7638175000002</v>
          </cell>
          <cell r="V199">
            <v>942.46279749999997</v>
          </cell>
          <cell r="W199">
            <v>0</v>
          </cell>
          <cell r="X199">
            <v>0</v>
          </cell>
          <cell r="Y199">
            <v>11450.290961000001</v>
          </cell>
          <cell r="Z199">
            <v>65305.307960999999</v>
          </cell>
          <cell r="AA199">
            <v>1950</v>
          </cell>
          <cell r="AB199">
            <v>1702.5</v>
          </cell>
          <cell r="AC199">
            <v>38.358477510132161</v>
          </cell>
          <cell r="AD199">
            <v>3.7037848954724204</v>
          </cell>
          <cell r="AE199">
            <v>20.125879536617649</v>
          </cell>
          <cell r="AG199">
            <v>62.188141942222231</v>
          </cell>
          <cell r="AH199">
            <v>4.6641106456666668</v>
          </cell>
          <cell r="AI199">
            <v>66.852252587888898</v>
          </cell>
          <cell r="AJ199">
            <v>534.81802070311119</v>
          </cell>
          <cell r="AK199">
            <v>65305.307960999999</v>
          </cell>
          <cell r="AL199">
            <v>0</v>
          </cell>
          <cell r="AM199">
            <v>37.5</v>
          </cell>
          <cell r="AN199">
            <v>37.5</v>
          </cell>
          <cell r="AO199">
            <v>0</v>
          </cell>
          <cell r="AP199">
            <v>38.753069797949003</v>
          </cell>
          <cell r="AQ199">
            <v>0.39459228781684175</v>
          </cell>
        </row>
        <row r="200">
          <cell r="D200" t="str">
            <v>A76388</v>
          </cell>
          <cell r="E200" t="str">
            <v>Colin Hill</v>
          </cell>
          <cell r="F200" t="str">
            <v>Home</v>
          </cell>
          <cell r="G200" t="str">
            <v>Midlands</v>
          </cell>
          <cell r="H200">
            <v>6</v>
          </cell>
          <cell r="I200" t="str">
            <v>A</v>
          </cell>
          <cell r="J200">
            <v>91935</v>
          </cell>
          <cell r="M200">
            <v>91935</v>
          </cell>
          <cell r="P200">
            <v>0</v>
          </cell>
          <cell r="R200">
            <v>0</v>
          </cell>
          <cell r="S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91935</v>
          </cell>
          <cell r="AA200">
            <v>1950</v>
          </cell>
          <cell r="AB200">
            <v>1702.5</v>
          </cell>
          <cell r="AC200">
            <v>54</v>
          </cell>
          <cell r="AD200">
            <v>0</v>
          </cell>
          <cell r="AE200">
            <v>0</v>
          </cell>
          <cell r="AG200">
            <v>54</v>
          </cell>
          <cell r="AH200">
            <v>4.05</v>
          </cell>
          <cell r="AI200">
            <v>58.05</v>
          </cell>
          <cell r="AJ200">
            <v>464.4</v>
          </cell>
          <cell r="AK200">
            <v>91935</v>
          </cell>
          <cell r="AL200">
            <v>0</v>
          </cell>
          <cell r="AM200">
            <v>37.5</v>
          </cell>
          <cell r="AN200">
            <v>37.5</v>
          </cell>
          <cell r="AO200">
            <v>0</v>
          </cell>
          <cell r="AP200">
            <v>54</v>
          </cell>
          <cell r="AQ200">
            <v>0</v>
          </cell>
        </row>
        <row r="201">
          <cell r="D201" t="str">
            <v>A76403</v>
          </cell>
          <cell r="E201" t="str">
            <v>Colin Mills</v>
          </cell>
          <cell r="F201" t="str">
            <v>Warrington</v>
          </cell>
          <cell r="G201" t="str">
            <v>Midlands</v>
          </cell>
          <cell r="H201">
            <v>8</v>
          </cell>
          <cell r="I201" t="str">
            <v>A</v>
          </cell>
          <cell r="J201">
            <v>46035.6</v>
          </cell>
          <cell r="M201">
            <v>46035.6</v>
          </cell>
          <cell r="P201">
            <v>0</v>
          </cell>
          <cell r="R201">
            <v>0</v>
          </cell>
          <cell r="S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46035.6</v>
          </cell>
          <cell r="AA201">
            <v>1950</v>
          </cell>
          <cell r="AB201">
            <v>1702.5</v>
          </cell>
          <cell r="AC201">
            <v>27.04</v>
          </cell>
          <cell r="AD201">
            <v>0</v>
          </cell>
          <cell r="AE201">
            <v>0</v>
          </cell>
          <cell r="AG201">
            <v>27.04</v>
          </cell>
          <cell r="AH201">
            <v>2.028</v>
          </cell>
          <cell r="AI201">
            <v>29.067999999999998</v>
          </cell>
          <cell r="AJ201">
            <v>232.54399999999998</v>
          </cell>
          <cell r="AK201">
            <v>46035.6</v>
          </cell>
          <cell r="AL201">
            <v>0</v>
          </cell>
          <cell r="AM201">
            <v>37.5</v>
          </cell>
          <cell r="AN201">
            <v>37.5</v>
          </cell>
          <cell r="AO201">
            <v>0</v>
          </cell>
          <cell r="AP201">
            <v>27.04</v>
          </cell>
          <cell r="AQ201">
            <v>0</v>
          </cell>
        </row>
        <row r="202">
          <cell r="D202" t="str">
            <v>A25167</v>
          </cell>
          <cell r="E202" t="str">
            <v>Colin Plumb</v>
          </cell>
          <cell r="F202" t="str">
            <v>Cardiff</v>
          </cell>
          <cell r="G202" t="str">
            <v>South West</v>
          </cell>
          <cell r="H202">
            <v>3</v>
          </cell>
          <cell r="I202" t="str">
            <v>S</v>
          </cell>
          <cell r="J202">
            <v>68525.425789999994</v>
          </cell>
          <cell r="M202">
            <v>68525.425789999994</v>
          </cell>
          <cell r="P202">
            <v>0</v>
          </cell>
          <cell r="R202">
            <v>9216.1127590199994</v>
          </cell>
          <cell r="S202">
            <v>5310.7204987249997</v>
          </cell>
          <cell r="V202">
            <v>1199.1949513249999</v>
          </cell>
          <cell r="W202">
            <v>6214</v>
          </cell>
          <cell r="X202">
            <v>0</v>
          </cell>
          <cell r="Y202">
            <v>21940.028209069998</v>
          </cell>
          <cell r="Z202">
            <v>90465.453999069985</v>
          </cell>
          <cell r="AA202">
            <v>1950</v>
          </cell>
          <cell r="AB202">
            <v>1702.5</v>
          </cell>
          <cell r="AC202">
            <v>53.136830542772387</v>
          </cell>
          <cell r="AD202">
            <v>5.3894406903826191</v>
          </cell>
          <cell r="AE202">
            <v>20.125879536617649</v>
          </cell>
          <cell r="AG202">
            <v>78.652150769772661</v>
          </cell>
          <cell r="AH202">
            <v>5.8989113077329494</v>
          </cell>
          <cell r="AI202">
            <v>84.551062077505605</v>
          </cell>
          <cell r="AJ202">
            <v>676.40849662004484</v>
          </cell>
          <cell r="AK202">
            <v>90465.45399907</v>
          </cell>
          <cell r="AL202">
            <v>0</v>
          </cell>
          <cell r="AM202">
            <v>37.5</v>
          </cell>
          <cell r="AN202">
            <v>37.5</v>
          </cell>
          <cell r="AO202">
            <v>0</v>
          </cell>
          <cell r="AP202">
            <v>53.201362959087</v>
          </cell>
          <cell r="AQ202">
            <v>6.4532416314612817E-2</v>
          </cell>
        </row>
        <row r="203">
          <cell r="D203" t="str">
            <v>A96814</v>
          </cell>
          <cell r="E203" t="str">
            <v>Craig Hammond</v>
          </cell>
          <cell r="F203" t="str">
            <v>Plymouth</v>
          </cell>
          <cell r="G203" t="str">
            <v>South West</v>
          </cell>
          <cell r="H203">
            <v>4</v>
          </cell>
          <cell r="I203" t="str">
            <v>S</v>
          </cell>
          <cell r="J203">
            <v>48687.5</v>
          </cell>
          <cell r="M203">
            <v>48687.5</v>
          </cell>
          <cell r="P203">
            <v>414.1</v>
          </cell>
          <cell r="R203">
            <v>5939.7269999999999</v>
          </cell>
          <cell r="S203">
            <v>4747.03125</v>
          </cell>
          <cell r="V203">
            <v>852.03125</v>
          </cell>
          <cell r="W203">
            <v>2310</v>
          </cell>
          <cell r="X203">
            <v>0</v>
          </cell>
          <cell r="Y203">
            <v>14262.889500000001</v>
          </cell>
          <cell r="Z203">
            <v>62950.389500000005</v>
          </cell>
          <cell r="AA203">
            <v>1950</v>
          </cell>
          <cell r="AB203">
            <v>1702.5</v>
          </cell>
          <cell r="AC203">
            <v>36.975265491923643</v>
          </cell>
          <cell r="AD203">
            <v>5.3894406903826191</v>
          </cell>
          <cell r="AE203">
            <v>20.125879536617649</v>
          </cell>
          <cell r="AG203">
            <v>62.49058571892391</v>
          </cell>
          <cell r="AH203">
            <v>4.6867939289192933</v>
          </cell>
          <cell r="AI203">
            <v>67.177379647843196</v>
          </cell>
          <cell r="AJ203">
            <v>537.41903718274557</v>
          </cell>
          <cell r="AK203">
            <v>62950.389500000005</v>
          </cell>
          <cell r="AL203">
            <v>0</v>
          </cell>
          <cell r="AM203">
            <v>37.5</v>
          </cell>
          <cell r="AN203">
            <v>37.5</v>
          </cell>
          <cell r="AO203">
            <v>0</v>
          </cell>
          <cell r="AP203">
            <v>37.080808717948997</v>
          </cell>
          <cell r="AQ203">
            <v>0.10554322602535393</v>
          </cell>
        </row>
        <row r="204">
          <cell r="D204" t="str">
            <v>A76568</v>
          </cell>
          <cell r="E204" t="str">
            <v>Craig Harrison</v>
          </cell>
          <cell r="F204" t="str">
            <v>Other Site</v>
          </cell>
          <cell r="G204" t="str">
            <v>Midlands</v>
          </cell>
          <cell r="H204">
            <v>10</v>
          </cell>
          <cell r="I204" t="str">
            <v>A</v>
          </cell>
          <cell r="J204">
            <v>61102.724999999999</v>
          </cell>
          <cell r="M204">
            <v>61102.724999999999</v>
          </cell>
          <cell r="P204">
            <v>0</v>
          </cell>
          <cell r="R204">
            <v>0</v>
          </cell>
          <cell r="S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61102.724999999999</v>
          </cell>
          <cell r="AA204">
            <v>1950</v>
          </cell>
          <cell r="AB204">
            <v>1702.5</v>
          </cell>
          <cell r="AC204">
            <v>35.89</v>
          </cell>
          <cell r="AD204">
            <v>0</v>
          </cell>
          <cell r="AE204">
            <v>0</v>
          </cell>
          <cell r="AG204">
            <v>35.89</v>
          </cell>
          <cell r="AH204">
            <v>2.6917499999999999</v>
          </cell>
          <cell r="AI204">
            <v>38.58175</v>
          </cell>
          <cell r="AJ204">
            <v>308.654</v>
          </cell>
          <cell r="AK204">
            <v>61102.724999999999</v>
          </cell>
          <cell r="AL204">
            <v>0</v>
          </cell>
          <cell r="AM204">
            <v>37.5</v>
          </cell>
          <cell r="AN204">
            <v>37.5</v>
          </cell>
          <cell r="AO204">
            <v>0</v>
          </cell>
          <cell r="AP204">
            <v>35.89</v>
          </cell>
          <cell r="AQ204">
            <v>0</v>
          </cell>
        </row>
        <row r="205">
          <cell r="D205" t="str">
            <v>A85553</v>
          </cell>
          <cell r="E205" t="str">
            <v>Cristian Vrabie</v>
          </cell>
          <cell r="F205" t="str">
            <v>Guildford</v>
          </cell>
          <cell r="G205" t="str">
            <v>South West</v>
          </cell>
          <cell r="H205">
            <v>6</v>
          </cell>
          <cell r="I205" t="str">
            <v>S</v>
          </cell>
          <cell r="J205">
            <v>33000</v>
          </cell>
          <cell r="M205">
            <v>33000</v>
          </cell>
          <cell r="P205">
            <v>414.1</v>
          </cell>
          <cell r="R205">
            <v>3456.0720000000001</v>
          </cell>
          <cell r="S205">
            <v>2557.5</v>
          </cell>
          <cell r="V205">
            <v>577.5</v>
          </cell>
          <cell r="W205">
            <v>0</v>
          </cell>
          <cell r="X205">
            <v>0</v>
          </cell>
          <cell r="Y205">
            <v>7005.1720000000005</v>
          </cell>
          <cell r="Z205">
            <v>40005.171999999999</v>
          </cell>
          <cell r="AA205">
            <v>1950</v>
          </cell>
          <cell r="AB205">
            <v>1702.5</v>
          </cell>
          <cell r="AC205">
            <v>23.497898384728341</v>
          </cell>
          <cell r="AD205">
            <v>5.3894406903826191</v>
          </cell>
          <cell r="AE205">
            <v>20.125879536617649</v>
          </cell>
          <cell r="AG205">
            <v>49.013218611728604</v>
          </cell>
          <cell r="AH205">
            <v>3.6759913958796453</v>
          </cell>
          <cell r="AI205">
            <v>52.689210007608253</v>
          </cell>
          <cell r="AJ205">
            <v>421.51368006086602</v>
          </cell>
          <cell r="AK205">
            <v>40005.171999999999</v>
          </cell>
          <cell r="AL205">
            <v>0</v>
          </cell>
          <cell r="AM205">
            <v>37.5</v>
          </cell>
          <cell r="AN205">
            <v>37.5</v>
          </cell>
          <cell r="AO205">
            <v>0</v>
          </cell>
          <cell r="AP205">
            <v>23.800088205127999</v>
          </cell>
          <cell r="AQ205">
            <v>0.3021898203996578</v>
          </cell>
        </row>
        <row r="206">
          <cell r="D206" t="str">
            <v>A25158</v>
          </cell>
          <cell r="E206" t="str">
            <v>Cyrus Toms</v>
          </cell>
          <cell r="F206" t="str">
            <v>Guildford</v>
          </cell>
          <cell r="G206" t="str">
            <v>South West</v>
          </cell>
          <cell r="H206">
            <v>4</v>
          </cell>
          <cell r="I206" t="str">
            <v>S</v>
          </cell>
          <cell r="J206">
            <v>59250</v>
          </cell>
          <cell r="M206">
            <v>59250</v>
          </cell>
          <cell r="P206">
            <v>0</v>
          </cell>
          <cell r="R206">
            <v>7078.5720000000001</v>
          </cell>
          <cell r="S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7078.5720000000001</v>
          </cell>
          <cell r="Z206">
            <v>66328.572</v>
          </cell>
          <cell r="AA206">
            <v>1950</v>
          </cell>
          <cell r="AB206">
            <v>1702.5</v>
          </cell>
          <cell r="AC206">
            <v>38.959513656387664</v>
          </cell>
          <cell r="AD206">
            <v>5.3894406903826191</v>
          </cell>
          <cell r="AE206">
            <v>20.125879536617649</v>
          </cell>
          <cell r="AG206">
            <v>64.47483388338793</v>
          </cell>
          <cell r="AH206">
            <v>4.8356125412540942</v>
          </cell>
          <cell r="AI206">
            <v>69.310446424642024</v>
          </cell>
          <cell r="AJ206">
            <v>554.48357139713619</v>
          </cell>
          <cell r="AK206">
            <v>66328.572</v>
          </cell>
          <cell r="AL206">
            <v>0</v>
          </cell>
          <cell r="AM206">
            <v>37.5</v>
          </cell>
          <cell r="AN206">
            <v>37.5</v>
          </cell>
          <cell r="AO206">
            <v>0</v>
          </cell>
          <cell r="AP206">
            <v>34.014652307692003</v>
          </cell>
          <cell r="AQ206">
            <v>-4.9448613486956603</v>
          </cell>
        </row>
        <row r="207">
          <cell r="D207" t="str">
            <v>A00092</v>
          </cell>
          <cell r="E207" t="str">
            <v>Dafydd Rowlands</v>
          </cell>
          <cell r="F207" t="str">
            <v>Cardiff</v>
          </cell>
          <cell r="G207" t="str">
            <v>South West</v>
          </cell>
          <cell r="H207">
            <v>6</v>
          </cell>
          <cell r="I207" t="str">
            <v>S</v>
          </cell>
          <cell r="J207">
            <v>30500</v>
          </cell>
          <cell r="M207">
            <v>30500</v>
          </cell>
          <cell r="P207">
            <v>0</v>
          </cell>
          <cell r="R207">
            <v>3111.0720000000001</v>
          </cell>
          <cell r="S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3111.0720000000001</v>
          </cell>
          <cell r="Z207">
            <v>33611.072</v>
          </cell>
          <cell r="AA207">
            <v>1950</v>
          </cell>
          <cell r="AB207">
            <v>1702.5</v>
          </cell>
          <cell r="AC207">
            <v>19.742186196769456</v>
          </cell>
          <cell r="AD207">
            <v>5.3894406903826191</v>
          </cell>
          <cell r="AE207">
            <v>20.125879536617649</v>
          </cell>
          <cell r="AG207">
            <v>45.257506423769726</v>
          </cell>
          <cell r="AH207">
            <v>3.3943129817827296</v>
          </cell>
          <cell r="AI207">
            <v>48.651819405552459</v>
          </cell>
          <cell r="AJ207">
            <v>389.21455524441967</v>
          </cell>
          <cell r="AK207">
            <v>33611.072</v>
          </cell>
          <cell r="AL207">
            <v>0</v>
          </cell>
          <cell r="AM207">
            <v>37.5</v>
          </cell>
          <cell r="AN207">
            <v>37.5</v>
          </cell>
          <cell r="AO207">
            <v>0</v>
          </cell>
          <cell r="AP207">
            <v>17.236447179487001</v>
          </cell>
          <cell r="AQ207">
            <v>-2.5057390172824547</v>
          </cell>
        </row>
        <row r="208">
          <cell r="D208" t="str">
            <v>A76245</v>
          </cell>
          <cell r="E208" t="str">
            <v>Damber Subedi</v>
          </cell>
          <cell r="F208" t="str">
            <v>Guildford</v>
          </cell>
          <cell r="G208" t="str">
            <v>South West</v>
          </cell>
          <cell r="H208">
            <v>8</v>
          </cell>
          <cell r="I208" t="str">
            <v>S</v>
          </cell>
          <cell r="J208">
            <v>27000</v>
          </cell>
          <cell r="M208">
            <v>27000</v>
          </cell>
          <cell r="P208">
            <v>0</v>
          </cell>
          <cell r="R208">
            <v>2628.0720000000001</v>
          </cell>
          <cell r="S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2628.0720000000001</v>
          </cell>
          <cell r="Z208">
            <v>29628.072</v>
          </cell>
          <cell r="AA208">
            <v>1950</v>
          </cell>
          <cell r="AB208">
            <v>1702.5</v>
          </cell>
          <cell r="AC208">
            <v>17.402685462555066</v>
          </cell>
          <cell r="AD208">
            <v>5.3894406903826191</v>
          </cell>
          <cell r="AE208">
            <v>20.125879536617649</v>
          </cell>
          <cell r="AG208">
            <v>42.918005689555329</v>
          </cell>
          <cell r="AH208">
            <v>3.2188504267166498</v>
          </cell>
          <cell r="AI208">
            <v>46.136856116271979</v>
          </cell>
          <cell r="AJ208">
            <v>369.09484893017583</v>
          </cell>
          <cell r="AK208">
            <v>29628.072</v>
          </cell>
          <cell r="AL208">
            <v>0</v>
          </cell>
          <cell r="AM208">
            <v>37.5</v>
          </cell>
          <cell r="AN208">
            <v>37.5</v>
          </cell>
          <cell r="AO208">
            <v>0</v>
          </cell>
          <cell r="AP208">
            <v>15.193883076923001</v>
          </cell>
          <cell r="AQ208">
            <v>-2.2088023856320653</v>
          </cell>
        </row>
        <row r="209">
          <cell r="D209" t="str">
            <v>A74734</v>
          </cell>
          <cell r="E209" t="str">
            <v>Dan Faries</v>
          </cell>
          <cell r="F209" t="str">
            <v>London</v>
          </cell>
          <cell r="G209" t="str">
            <v>South East</v>
          </cell>
          <cell r="H209">
            <v>5</v>
          </cell>
          <cell r="I209" t="str">
            <v>S</v>
          </cell>
          <cell r="J209">
            <v>60680</v>
          </cell>
          <cell r="M209">
            <v>60680</v>
          </cell>
          <cell r="P209">
            <v>0</v>
          </cell>
          <cell r="R209">
            <v>7275.9120000000003</v>
          </cell>
          <cell r="S209">
            <v>4702.7000000000007</v>
          </cell>
          <cell r="V209">
            <v>1061.9000000000001</v>
          </cell>
          <cell r="W209">
            <v>0</v>
          </cell>
          <cell r="X209">
            <v>0</v>
          </cell>
          <cell r="Y209">
            <v>13040.512000000001</v>
          </cell>
          <cell r="Z209">
            <v>73720.512000000002</v>
          </cell>
          <cell r="AA209">
            <v>1950</v>
          </cell>
          <cell r="AB209">
            <v>1702.5</v>
          </cell>
          <cell r="AC209">
            <v>43.301328634361234</v>
          </cell>
          <cell r="AD209">
            <v>3.9486921589485728</v>
          </cell>
          <cell r="AE209">
            <v>20.125879536617649</v>
          </cell>
          <cell r="AG209">
            <v>67.375900329927461</v>
          </cell>
          <cell r="AH209">
            <v>5.053192524744559</v>
          </cell>
          <cell r="AI209">
            <v>72.429092854672021</v>
          </cell>
          <cell r="AJ209">
            <v>579.43274283737617</v>
          </cell>
          <cell r="AK209">
            <v>73720.512000000002</v>
          </cell>
          <cell r="AL209">
            <v>0</v>
          </cell>
          <cell r="AM209">
            <v>37.5</v>
          </cell>
          <cell r="AN209">
            <v>37.5</v>
          </cell>
          <cell r="AO209">
            <v>0</v>
          </cell>
          <cell r="AP209">
            <v>43.741698461538</v>
          </cell>
          <cell r="AQ209">
            <v>0.44036982717676665</v>
          </cell>
        </row>
        <row r="210">
          <cell r="D210" t="str">
            <v>A24626</v>
          </cell>
          <cell r="E210" t="str">
            <v>Dan Hicks</v>
          </cell>
          <cell r="F210" t="str">
            <v>Cardiff</v>
          </cell>
          <cell r="G210" t="str">
            <v>South West</v>
          </cell>
          <cell r="H210">
            <v>6</v>
          </cell>
          <cell r="I210" t="str">
            <v>S</v>
          </cell>
          <cell r="J210">
            <v>37595</v>
          </cell>
          <cell r="M210">
            <v>37595</v>
          </cell>
          <cell r="P210">
            <v>414.1</v>
          </cell>
          <cell r="R210">
            <v>4846.8635999999997</v>
          </cell>
          <cell r="S210">
            <v>657.91250000000002</v>
          </cell>
          <cell r="V210">
            <v>657.91250000000002</v>
          </cell>
          <cell r="W210">
            <v>5483.2</v>
          </cell>
          <cell r="X210">
            <v>0</v>
          </cell>
          <cell r="Y210">
            <v>12059.988600000001</v>
          </cell>
          <cell r="Z210">
            <v>49654.988599999997</v>
          </cell>
          <cell r="AA210">
            <v>1950</v>
          </cell>
          <cell r="AB210">
            <v>1702.5</v>
          </cell>
          <cell r="AC210">
            <v>29.165925756240821</v>
          </cell>
          <cell r="AD210">
            <v>5.3894406903826191</v>
          </cell>
          <cell r="AE210">
            <v>20.125879536617649</v>
          </cell>
          <cell r="AG210">
            <v>54.681245983241084</v>
          </cell>
          <cell r="AH210">
            <v>4.1010934487430815</v>
          </cell>
          <cell r="AI210">
            <v>58.782339431984163</v>
          </cell>
          <cell r="AJ210">
            <v>470.2587154558733</v>
          </cell>
          <cell r="AK210">
            <v>49654.988600000004</v>
          </cell>
          <cell r="AL210">
            <v>0</v>
          </cell>
          <cell r="AM210">
            <v>37.5</v>
          </cell>
          <cell r="AN210">
            <v>37.5</v>
          </cell>
          <cell r="AO210">
            <v>0</v>
          </cell>
          <cell r="AP210">
            <v>29.184647999999999</v>
          </cell>
          <cell r="AQ210">
            <v>1.8722243759178525E-2</v>
          </cell>
        </row>
        <row r="211">
          <cell r="D211" t="str">
            <v>A76474</v>
          </cell>
          <cell r="E211" t="str">
            <v>Dan Hopkins</v>
          </cell>
          <cell r="F211" t="str">
            <v>Bristol</v>
          </cell>
          <cell r="G211" t="str">
            <v>South West</v>
          </cell>
          <cell r="H211">
            <v>10</v>
          </cell>
          <cell r="I211" t="str">
            <v>S</v>
          </cell>
          <cell r="J211">
            <v>22500</v>
          </cell>
          <cell r="M211">
            <v>22500</v>
          </cell>
          <cell r="P211">
            <v>0</v>
          </cell>
          <cell r="R211">
            <v>2007.0719999999999</v>
          </cell>
          <cell r="S211">
            <v>2193.75</v>
          </cell>
          <cell r="V211">
            <v>393.75</v>
          </cell>
          <cell r="W211">
            <v>0</v>
          </cell>
          <cell r="X211">
            <v>0</v>
          </cell>
          <cell r="Y211">
            <v>4594.5720000000001</v>
          </cell>
          <cell r="Z211">
            <v>27094.572</v>
          </cell>
          <cell r="AA211">
            <v>1950</v>
          </cell>
          <cell r="AB211">
            <v>1702.5</v>
          </cell>
          <cell r="AC211">
            <v>15.914579735682819</v>
          </cell>
          <cell r="AD211">
            <v>5.3894406903826191</v>
          </cell>
          <cell r="AE211">
            <v>20.125879536617649</v>
          </cell>
          <cell r="AG211">
            <v>41.429899962683088</v>
          </cell>
          <cell r="AH211">
            <v>3.1072424972012316</v>
          </cell>
          <cell r="AI211">
            <v>44.537142459884322</v>
          </cell>
          <cell r="AJ211">
            <v>356.29713967907458</v>
          </cell>
          <cell r="AK211">
            <v>27094.572</v>
          </cell>
          <cell r="AL211">
            <v>0</v>
          </cell>
          <cell r="AM211">
            <v>37.5</v>
          </cell>
          <cell r="AN211">
            <v>37.5</v>
          </cell>
          <cell r="AO211">
            <v>0</v>
          </cell>
          <cell r="AP211">
            <v>16.183113846154001</v>
          </cell>
          <cell r="AQ211">
            <v>0.26853411047118136</v>
          </cell>
        </row>
        <row r="212">
          <cell r="D212" t="str">
            <v>A76212</v>
          </cell>
          <cell r="E212" t="str">
            <v>Dan Moran</v>
          </cell>
          <cell r="F212" t="str">
            <v>London</v>
          </cell>
          <cell r="G212" t="str">
            <v>South East</v>
          </cell>
          <cell r="H212">
            <v>8</v>
          </cell>
          <cell r="I212" t="str">
            <v>A</v>
          </cell>
          <cell r="J212">
            <v>44111.775000000001</v>
          </cell>
          <cell r="M212">
            <v>44111.775000000001</v>
          </cell>
          <cell r="P212">
            <v>0</v>
          </cell>
          <cell r="R212">
            <v>0</v>
          </cell>
          <cell r="S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44111.775000000001</v>
          </cell>
          <cell r="AA212">
            <v>1950</v>
          </cell>
          <cell r="AB212">
            <v>1702.5</v>
          </cell>
          <cell r="AC212">
            <v>25.91</v>
          </cell>
          <cell r="AD212">
            <v>0</v>
          </cell>
          <cell r="AE212">
            <v>0</v>
          </cell>
          <cell r="AG212">
            <v>25.91</v>
          </cell>
          <cell r="AH212">
            <v>1.9432499999999999</v>
          </cell>
          <cell r="AI212">
            <v>27.853249999999999</v>
          </cell>
          <cell r="AJ212">
            <v>222.82599999999999</v>
          </cell>
          <cell r="AK212">
            <v>44111.775000000001</v>
          </cell>
          <cell r="AL212">
            <v>0</v>
          </cell>
          <cell r="AM212">
            <v>37.5</v>
          </cell>
          <cell r="AN212">
            <v>37.5</v>
          </cell>
          <cell r="AO212">
            <v>0</v>
          </cell>
          <cell r="AP212">
            <v>25.91</v>
          </cell>
          <cell r="AQ212">
            <v>0</v>
          </cell>
        </row>
        <row r="213">
          <cell r="D213" t="str">
            <v>A76274</v>
          </cell>
          <cell r="E213" t="str">
            <v>Dan Tonks</v>
          </cell>
          <cell r="F213" t="str">
            <v>Birmingham</v>
          </cell>
          <cell r="G213" t="str">
            <v>Midlands</v>
          </cell>
          <cell r="H213">
            <v>5</v>
          </cell>
          <cell r="I213" t="str">
            <v>S</v>
          </cell>
          <cell r="J213">
            <v>45350</v>
          </cell>
          <cell r="M213">
            <v>45350</v>
          </cell>
          <cell r="P213">
            <v>0</v>
          </cell>
          <cell r="R213">
            <v>5160.3720000000003</v>
          </cell>
          <cell r="S213">
            <v>2154.125</v>
          </cell>
          <cell r="V213">
            <v>793.625</v>
          </cell>
          <cell r="W213">
            <v>0</v>
          </cell>
          <cell r="X213">
            <v>0</v>
          </cell>
          <cell r="Y213">
            <v>8108.1220000000003</v>
          </cell>
          <cell r="Z213">
            <v>53458.122000000003</v>
          </cell>
          <cell r="AA213">
            <v>1950</v>
          </cell>
          <cell r="AB213">
            <v>1702.5</v>
          </cell>
          <cell r="AC213">
            <v>31.399777973568284</v>
          </cell>
          <cell r="AD213">
            <v>3.7037848954724204</v>
          </cell>
          <cell r="AE213">
            <v>20.125879536617649</v>
          </cell>
          <cell r="AG213">
            <v>55.229442405658347</v>
          </cell>
          <cell r="AH213">
            <v>4.142208180424376</v>
          </cell>
          <cell r="AI213">
            <v>59.371650586082723</v>
          </cell>
          <cell r="AJ213">
            <v>474.97320468866178</v>
          </cell>
          <cell r="AK213">
            <v>53458.122000000003</v>
          </cell>
          <cell r="AL213">
            <v>0</v>
          </cell>
          <cell r="AM213">
            <v>37.5</v>
          </cell>
          <cell r="AN213">
            <v>37.5</v>
          </cell>
          <cell r="AO213">
            <v>0</v>
          </cell>
          <cell r="AP213">
            <v>31.870703589744</v>
          </cell>
          <cell r="AQ213">
            <v>0.47092561617571604</v>
          </cell>
        </row>
        <row r="214">
          <cell r="D214" t="str">
            <v>A74508</v>
          </cell>
          <cell r="E214" t="str">
            <v>Dan Vogtlin</v>
          </cell>
          <cell r="F214" t="str">
            <v>Secondment</v>
          </cell>
          <cell r="G214" t="str">
            <v>Midlands</v>
          </cell>
          <cell r="H214">
            <v>8</v>
          </cell>
          <cell r="I214" t="str">
            <v>S</v>
          </cell>
          <cell r="J214">
            <v>28875</v>
          </cell>
          <cell r="M214">
            <v>28875</v>
          </cell>
          <cell r="P214">
            <v>414.1</v>
          </cell>
          <cell r="R214">
            <v>2886.8220000000001</v>
          </cell>
          <cell r="S214">
            <v>1660.3125</v>
          </cell>
          <cell r="V214">
            <v>505.3125</v>
          </cell>
          <cell r="W214">
            <v>0</v>
          </cell>
          <cell r="X214">
            <v>0</v>
          </cell>
          <cell r="Y214">
            <v>5466.5470000000005</v>
          </cell>
          <cell r="Z214">
            <v>34341.546999999999</v>
          </cell>
          <cell r="AA214">
            <v>1950</v>
          </cell>
          <cell r="AB214">
            <v>1702.5</v>
          </cell>
          <cell r="AC214">
            <v>20.171246402349485</v>
          </cell>
          <cell r="AD214">
            <v>3.7037848954724204</v>
          </cell>
          <cell r="AE214">
            <v>20.125879536617649</v>
          </cell>
          <cell r="AG214">
            <v>44.000910834439551</v>
          </cell>
          <cell r="AH214">
            <v>3.3000683125829662</v>
          </cell>
          <cell r="AI214">
            <v>47.300979147022517</v>
          </cell>
          <cell r="AJ214">
            <v>378.40783317618013</v>
          </cell>
          <cell r="AK214">
            <v>34341.546999999999</v>
          </cell>
          <cell r="AL214">
            <v>0</v>
          </cell>
          <cell r="AM214">
            <v>37.5</v>
          </cell>
          <cell r="AN214">
            <v>37.5</v>
          </cell>
          <cell r="AO214">
            <v>0</v>
          </cell>
          <cell r="AP214">
            <v>20.504318974358998</v>
          </cell>
          <cell r="AQ214">
            <v>0.33307257200951312</v>
          </cell>
        </row>
        <row r="215">
          <cell r="D215" t="str">
            <v>A76467</v>
          </cell>
          <cell r="E215" t="str">
            <v>Daniel Akpotabore</v>
          </cell>
          <cell r="F215" t="str">
            <v>Cardiff</v>
          </cell>
          <cell r="G215" t="str">
            <v>South West</v>
          </cell>
          <cell r="H215">
            <v>11</v>
          </cell>
          <cell r="I215" t="str">
            <v>A</v>
          </cell>
          <cell r="J215">
            <v>0</v>
          </cell>
          <cell r="M215">
            <v>0</v>
          </cell>
          <cell r="P215">
            <v>0</v>
          </cell>
          <cell r="R215">
            <v>0</v>
          </cell>
          <cell r="S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1950</v>
          </cell>
          <cell r="AB215">
            <v>1702.5</v>
          </cell>
          <cell r="AC215">
            <v>0</v>
          </cell>
          <cell r="AD215">
            <v>0</v>
          </cell>
          <cell r="AE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37.5</v>
          </cell>
          <cell r="AN215">
            <v>37.5</v>
          </cell>
          <cell r="AO215">
            <v>0</v>
          </cell>
          <cell r="AP215">
            <v>0</v>
          </cell>
          <cell r="AQ215">
            <v>0</v>
          </cell>
        </row>
        <row r="216">
          <cell r="D216" t="str">
            <v>A76241</v>
          </cell>
          <cell r="E216" t="str">
            <v>Daniel De La</v>
          </cell>
          <cell r="F216" t="str">
            <v>Stroud</v>
          </cell>
          <cell r="G216" t="str">
            <v>South West</v>
          </cell>
          <cell r="H216">
            <v>8</v>
          </cell>
          <cell r="I216" t="str">
            <v>S</v>
          </cell>
          <cell r="J216">
            <v>23460</v>
          </cell>
          <cell r="M216">
            <v>23460</v>
          </cell>
          <cell r="P216">
            <v>0</v>
          </cell>
          <cell r="R216">
            <v>2139.5520000000001</v>
          </cell>
          <cell r="S216">
            <v>645.15</v>
          </cell>
          <cell r="V216">
            <v>410.55</v>
          </cell>
          <cell r="W216">
            <v>0</v>
          </cell>
          <cell r="X216">
            <v>0</v>
          </cell>
          <cell r="Y216">
            <v>3195.2520000000004</v>
          </cell>
          <cell r="Z216">
            <v>26655.252</v>
          </cell>
          <cell r="AA216">
            <v>1950</v>
          </cell>
          <cell r="AB216">
            <v>1702.5</v>
          </cell>
          <cell r="AC216">
            <v>15.656535682819383</v>
          </cell>
          <cell r="AD216">
            <v>5.3894406903826191</v>
          </cell>
          <cell r="AE216">
            <v>20.125879536617649</v>
          </cell>
          <cell r="AG216">
            <v>41.171855909819655</v>
          </cell>
          <cell r="AH216">
            <v>3.087889193236474</v>
          </cell>
          <cell r="AI216">
            <v>44.259745103056126</v>
          </cell>
          <cell r="AJ216">
            <v>354.07796082444901</v>
          </cell>
          <cell r="AK216">
            <v>26655.252</v>
          </cell>
          <cell r="AL216">
            <v>0</v>
          </cell>
          <cell r="AM216">
            <v>37.5</v>
          </cell>
          <cell r="AN216">
            <v>37.5</v>
          </cell>
          <cell r="AO216">
            <v>0</v>
          </cell>
          <cell r="AP216">
            <v>16.048898461537998</v>
          </cell>
          <cell r="AQ216">
            <v>0.39236277871861525</v>
          </cell>
        </row>
        <row r="217">
          <cell r="D217" t="str">
            <v>A76368</v>
          </cell>
          <cell r="E217" t="str">
            <v>Daniel Earl</v>
          </cell>
          <cell r="F217" t="str">
            <v>London</v>
          </cell>
          <cell r="G217" t="str">
            <v>South East</v>
          </cell>
          <cell r="H217">
            <v>10</v>
          </cell>
          <cell r="I217" t="str">
            <v>A</v>
          </cell>
          <cell r="J217">
            <v>61800.749999999993</v>
          </cell>
          <cell r="M217">
            <v>61800.749999999993</v>
          </cell>
          <cell r="P217">
            <v>0</v>
          </cell>
          <cell r="R217">
            <v>0</v>
          </cell>
          <cell r="S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61800.749999999993</v>
          </cell>
          <cell r="AA217">
            <v>1950</v>
          </cell>
          <cell r="AB217">
            <v>1702.5</v>
          </cell>
          <cell r="AC217">
            <v>36.299999999999997</v>
          </cell>
          <cell r="AD217">
            <v>0</v>
          </cell>
          <cell r="AE217">
            <v>0</v>
          </cell>
          <cell r="AG217">
            <v>36.299999999999997</v>
          </cell>
          <cell r="AH217">
            <v>2.7224999999999997</v>
          </cell>
          <cell r="AI217">
            <v>39.022499999999994</v>
          </cell>
          <cell r="AJ217">
            <v>312.17999999999995</v>
          </cell>
          <cell r="AK217">
            <v>61800.749999999993</v>
          </cell>
          <cell r="AL217">
            <v>0</v>
          </cell>
          <cell r="AM217">
            <v>37.5</v>
          </cell>
          <cell r="AN217">
            <v>37.5</v>
          </cell>
          <cell r="AO217">
            <v>0</v>
          </cell>
          <cell r="AP217">
            <v>36.299999999999997</v>
          </cell>
          <cell r="AQ217">
            <v>0</v>
          </cell>
        </row>
        <row r="218">
          <cell r="D218" t="str">
            <v>A76084</v>
          </cell>
          <cell r="E218" t="str">
            <v>Daniel Healy</v>
          </cell>
          <cell r="F218" t="str">
            <v>London</v>
          </cell>
          <cell r="G218" t="str">
            <v>South East</v>
          </cell>
          <cell r="H218">
            <v>5</v>
          </cell>
          <cell r="I218" t="str">
            <v>S</v>
          </cell>
          <cell r="J218">
            <v>46000</v>
          </cell>
          <cell r="M218">
            <v>46000</v>
          </cell>
          <cell r="P218">
            <v>414.1</v>
          </cell>
          <cell r="R218">
            <v>5250.0720000000001</v>
          </cell>
          <cell r="S218">
            <v>1265</v>
          </cell>
          <cell r="V218">
            <v>805</v>
          </cell>
          <cell r="W218">
            <v>0</v>
          </cell>
          <cell r="X218">
            <v>0</v>
          </cell>
          <cell r="Y218">
            <v>7734.1720000000005</v>
          </cell>
          <cell r="Z218">
            <v>53734.171999999999</v>
          </cell>
          <cell r="AA218">
            <v>1950</v>
          </cell>
          <cell r="AB218">
            <v>1702.5</v>
          </cell>
          <cell r="AC218">
            <v>31.561921879588841</v>
          </cell>
          <cell r="AD218">
            <v>3.9486921589485728</v>
          </cell>
          <cell r="AE218">
            <v>20.125879536617649</v>
          </cell>
          <cell r="AG218">
            <v>55.636493575155058</v>
          </cell>
          <cell r="AH218">
            <v>4.1727370181366288</v>
          </cell>
          <cell r="AI218">
            <v>59.809230593291687</v>
          </cell>
          <cell r="AJ218">
            <v>478.4738447463335</v>
          </cell>
          <cell r="AK218">
            <v>53734.171999999999</v>
          </cell>
          <cell r="AL218">
            <v>0</v>
          </cell>
          <cell r="AM218">
            <v>37.5</v>
          </cell>
          <cell r="AN218">
            <v>37.5</v>
          </cell>
          <cell r="AO218">
            <v>0</v>
          </cell>
          <cell r="AP218">
            <v>32.073934358974</v>
          </cell>
          <cell r="AQ218">
            <v>0.51201247938515948</v>
          </cell>
        </row>
        <row r="219">
          <cell r="D219" t="str">
            <v>A74924</v>
          </cell>
          <cell r="E219" t="str">
            <v>Daniel Phillips</v>
          </cell>
          <cell r="F219" t="str">
            <v>Plymouth</v>
          </cell>
          <cell r="G219" t="str">
            <v>South West</v>
          </cell>
          <cell r="H219">
            <v>9</v>
          </cell>
          <cell r="I219" t="str">
            <v>S</v>
          </cell>
          <cell r="J219">
            <v>22660</v>
          </cell>
          <cell r="M219">
            <v>22660</v>
          </cell>
          <cell r="P219">
            <v>414.1</v>
          </cell>
          <cell r="R219">
            <v>2029.152</v>
          </cell>
          <cell r="S219">
            <v>623.15</v>
          </cell>
          <cell r="V219">
            <v>396.55</v>
          </cell>
          <cell r="W219">
            <v>0</v>
          </cell>
          <cell r="X219">
            <v>0</v>
          </cell>
          <cell r="Y219">
            <v>3462.9520000000002</v>
          </cell>
          <cell r="Z219">
            <v>26122.952000000001</v>
          </cell>
          <cell r="AA219">
            <v>1950</v>
          </cell>
          <cell r="AB219">
            <v>1702.5</v>
          </cell>
          <cell r="AC219">
            <v>15.343877826725404</v>
          </cell>
          <cell r="AD219">
            <v>5.3894406903826191</v>
          </cell>
          <cell r="AE219">
            <v>20.125879536617649</v>
          </cell>
          <cell r="AG219">
            <v>40.859198053725677</v>
          </cell>
          <cell r="AH219">
            <v>3.0644398540294255</v>
          </cell>
          <cell r="AI219">
            <v>43.923637907755101</v>
          </cell>
          <cell r="AJ219">
            <v>351.38910326204081</v>
          </cell>
          <cell r="AK219">
            <v>26122.951999999997</v>
          </cell>
          <cell r="AL219">
            <v>0</v>
          </cell>
          <cell r="AM219">
            <v>37.5</v>
          </cell>
          <cell r="AN219">
            <v>37.5</v>
          </cell>
          <cell r="AO219">
            <v>0</v>
          </cell>
          <cell r="AP219">
            <v>15.700026666667</v>
          </cell>
          <cell r="AQ219">
            <v>0.35614883994159641</v>
          </cell>
        </row>
        <row r="220">
          <cell r="D220" t="str">
            <v>A76323</v>
          </cell>
          <cell r="E220" t="str">
            <v>Daniel Wakeling</v>
          </cell>
          <cell r="F220" t="str">
            <v>Warrington</v>
          </cell>
          <cell r="G220" t="str">
            <v>Midlands</v>
          </cell>
          <cell r="H220">
            <v>11</v>
          </cell>
          <cell r="I220" t="str">
            <v>S</v>
          </cell>
          <cell r="J220">
            <v>19000</v>
          </cell>
          <cell r="M220">
            <v>19000</v>
          </cell>
          <cell r="P220">
            <v>414.1</v>
          </cell>
          <cell r="R220">
            <v>1524.0719999999999</v>
          </cell>
          <cell r="S220">
            <v>712.5</v>
          </cell>
          <cell r="V220">
            <v>332.5</v>
          </cell>
          <cell r="W220">
            <v>0</v>
          </cell>
          <cell r="X220">
            <v>0</v>
          </cell>
          <cell r="Y220">
            <v>2983.172</v>
          </cell>
          <cell r="Z220">
            <v>21983.171999999999</v>
          </cell>
          <cell r="AA220">
            <v>1950</v>
          </cell>
          <cell r="AB220">
            <v>1702.5</v>
          </cell>
          <cell r="AC220">
            <v>12.912288986784141</v>
          </cell>
          <cell r="AD220">
            <v>3.7037848954724204</v>
          </cell>
          <cell r="AE220">
            <v>20.125879536617649</v>
          </cell>
          <cell r="AG220">
            <v>36.741953418874211</v>
          </cell>
          <cell r="AH220">
            <v>2.7556465064155655</v>
          </cell>
          <cell r="AI220">
            <v>39.497599925289776</v>
          </cell>
          <cell r="AJ220">
            <v>315.98079940231821</v>
          </cell>
          <cell r="AK220">
            <v>21983.171999999999</v>
          </cell>
          <cell r="AL220">
            <v>0</v>
          </cell>
          <cell r="AM220">
            <v>37.5</v>
          </cell>
          <cell r="AN220">
            <v>37.5</v>
          </cell>
          <cell r="AO220">
            <v>0</v>
          </cell>
          <cell r="AP220">
            <v>13.229831794872</v>
          </cell>
          <cell r="AQ220">
            <v>0.31754280808785929</v>
          </cell>
        </row>
        <row r="221">
          <cell r="D221" t="str">
            <v>A76282</v>
          </cell>
          <cell r="E221" t="str">
            <v>Danny Keyes</v>
          </cell>
          <cell r="F221" t="str">
            <v>Secondment</v>
          </cell>
          <cell r="G221" t="str">
            <v>Midlands</v>
          </cell>
          <cell r="H221">
            <v>4</v>
          </cell>
          <cell r="I221" t="str">
            <v>S</v>
          </cell>
          <cell r="J221">
            <v>78640</v>
          </cell>
          <cell r="M221">
            <v>78640</v>
          </cell>
          <cell r="P221">
            <v>414.1</v>
          </cell>
          <cell r="R221">
            <v>10073.172</v>
          </cell>
          <cell r="S221">
            <v>5812.5</v>
          </cell>
          <cell r="V221">
            <v>1312.5</v>
          </cell>
          <cell r="W221">
            <v>2310</v>
          </cell>
          <cell r="X221">
            <v>0</v>
          </cell>
          <cell r="Y221">
            <v>19922.272000000001</v>
          </cell>
          <cell r="Z221">
            <v>98562.271999999997</v>
          </cell>
          <cell r="AA221">
            <v>1950</v>
          </cell>
          <cell r="AB221">
            <v>1702.5</v>
          </cell>
          <cell r="AC221">
            <v>57.892670778267252</v>
          </cell>
          <cell r="AD221">
            <v>3.7037848954724204</v>
          </cell>
          <cell r="AE221">
            <v>20.125879536617649</v>
          </cell>
          <cell r="AG221">
            <v>81.722335210357315</v>
          </cell>
          <cell r="AH221">
            <v>6.1291751407767983</v>
          </cell>
          <cell r="AI221">
            <v>87.85151035113411</v>
          </cell>
          <cell r="AJ221">
            <v>702.81208280907288</v>
          </cell>
          <cell r="AK221">
            <v>98562.271999999997</v>
          </cell>
          <cell r="AL221">
            <v>0</v>
          </cell>
          <cell r="AM221">
            <v>37.5</v>
          </cell>
          <cell r="AN221">
            <v>37.5</v>
          </cell>
          <cell r="AO221">
            <v>0</v>
          </cell>
          <cell r="AP221">
            <v>57.839626666667002</v>
          </cell>
          <cell r="AQ221">
            <v>-5.3044111600250687E-2</v>
          </cell>
        </row>
        <row r="222">
          <cell r="D222" t="str">
            <v>A76477</v>
          </cell>
          <cell r="E222" t="str">
            <v>Dario Delgado</v>
          </cell>
          <cell r="F222" t="str">
            <v>Bristol</v>
          </cell>
          <cell r="G222" t="str">
            <v>South West</v>
          </cell>
          <cell r="H222">
            <v>8</v>
          </cell>
          <cell r="I222" t="str">
            <v>S</v>
          </cell>
          <cell r="J222">
            <v>22000</v>
          </cell>
          <cell r="M222">
            <v>22000</v>
          </cell>
          <cell r="P222">
            <v>0</v>
          </cell>
          <cell r="R222">
            <v>1938.0719999999999</v>
          </cell>
          <cell r="S222">
            <v>2145</v>
          </cell>
          <cell r="V222">
            <v>385</v>
          </cell>
          <cell r="W222">
            <v>0</v>
          </cell>
          <cell r="X222">
            <v>0</v>
          </cell>
          <cell r="Y222">
            <v>4468.0720000000001</v>
          </cell>
          <cell r="Z222">
            <v>26468.072</v>
          </cell>
          <cell r="AA222">
            <v>1950</v>
          </cell>
          <cell r="AB222">
            <v>1702.5</v>
          </cell>
          <cell r="AC222">
            <v>15.546591483113069</v>
          </cell>
          <cell r="AD222">
            <v>5.3894406903826191</v>
          </cell>
          <cell r="AE222">
            <v>20.125879536617649</v>
          </cell>
          <cell r="AG222">
            <v>41.061911710113336</v>
          </cell>
          <cell r="AH222">
            <v>3.0796433782585</v>
          </cell>
          <cell r="AI222">
            <v>44.141555088371838</v>
          </cell>
          <cell r="AJ222">
            <v>353.13244070697471</v>
          </cell>
          <cell r="AK222">
            <v>26468.072</v>
          </cell>
          <cell r="AL222">
            <v>0</v>
          </cell>
          <cell r="AM222">
            <v>37.5</v>
          </cell>
          <cell r="AN222">
            <v>37.5</v>
          </cell>
          <cell r="AO222">
            <v>0</v>
          </cell>
          <cell r="AP222">
            <v>15.814395897436</v>
          </cell>
          <cell r="AQ222">
            <v>0.26780441432293145</v>
          </cell>
        </row>
        <row r="223">
          <cell r="D223" t="str">
            <v>A76194</v>
          </cell>
          <cell r="E223" t="str">
            <v>Darren Frankland</v>
          </cell>
          <cell r="F223" t="str">
            <v>London</v>
          </cell>
          <cell r="G223" t="str">
            <v>South East</v>
          </cell>
          <cell r="H223">
            <v>10</v>
          </cell>
          <cell r="I223" t="str">
            <v>A</v>
          </cell>
          <cell r="J223">
            <v>65546.25</v>
          </cell>
          <cell r="M223">
            <v>65546.25</v>
          </cell>
          <cell r="P223">
            <v>0</v>
          </cell>
          <cell r="R223">
            <v>0</v>
          </cell>
          <cell r="S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65546.25</v>
          </cell>
          <cell r="AA223">
            <v>1950</v>
          </cell>
          <cell r="AB223">
            <v>1702.5</v>
          </cell>
          <cell r="AC223">
            <v>38.5</v>
          </cell>
          <cell r="AD223">
            <v>0</v>
          </cell>
          <cell r="AE223">
            <v>0</v>
          </cell>
          <cell r="AG223">
            <v>38.5</v>
          </cell>
          <cell r="AH223">
            <v>2.8874999999999997</v>
          </cell>
          <cell r="AI223">
            <v>41.387500000000003</v>
          </cell>
          <cell r="AJ223">
            <v>331.1</v>
          </cell>
          <cell r="AK223">
            <v>65546.25</v>
          </cell>
          <cell r="AL223">
            <v>0</v>
          </cell>
          <cell r="AM223">
            <v>37.5</v>
          </cell>
          <cell r="AN223">
            <v>37.5</v>
          </cell>
          <cell r="AO223">
            <v>0</v>
          </cell>
          <cell r="AP223">
            <v>38.5</v>
          </cell>
          <cell r="AQ223">
            <v>0</v>
          </cell>
        </row>
        <row r="224">
          <cell r="D224" t="str">
            <v>A50059</v>
          </cell>
          <cell r="E224" t="str">
            <v>Darren Lewis</v>
          </cell>
          <cell r="F224" t="str">
            <v>Other Site</v>
          </cell>
          <cell r="G224" t="str">
            <v>Midlands</v>
          </cell>
          <cell r="H224">
            <v>9</v>
          </cell>
          <cell r="I224" t="str">
            <v>S</v>
          </cell>
          <cell r="J224">
            <v>24452.348750000001</v>
          </cell>
          <cell r="M224">
            <v>24452.348750000001</v>
          </cell>
          <cell r="P224">
            <v>0</v>
          </cell>
          <cell r="R224">
            <v>2276.4961275000001</v>
          </cell>
          <cell r="S224">
            <v>672.43959062499994</v>
          </cell>
          <cell r="V224">
            <v>427.91610312500001</v>
          </cell>
          <cell r="W224">
            <v>0</v>
          </cell>
          <cell r="X224">
            <v>0</v>
          </cell>
          <cell r="Y224">
            <v>3376.8518212499998</v>
          </cell>
          <cell r="Z224">
            <v>27829.200571249999</v>
          </cell>
          <cell r="AA224">
            <v>1950</v>
          </cell>
          <cell r="AB224">
            <v>1702.5</v>
          </cell>
          <cell r="AC224">
            <v>16.346079630690163</v>
          </cell>
          <cell r="AD224">
            <v>3.7037848954724204</v>
          </cell>
          <cell r="AE224">
            <v>20.125879536617649</v>
          </cell>
          <cell r="AG224">
            <v>40.175744062780232</v>
          </cell>
          <cell r="AH224">
            <v>3.0131808047085173</v>
          </cell>
          <cell r="AI224">
            <v>43.188924867488751</v>
          </cell>
          <cell r="AJ224">
            <v>345.51139893991001</v>
          </cell>
          <cell r="AK224">
            <v>27829.200571249999</v>
          </cell>
          <cell r="AL224">
            <v>0</v>
          </cell>
          <cell r="AM224">
            <v>37.5</v>
          </cell>
          <cell r="AN224">
            <v>37.5</v>
          </cell>
          <cell r="AO224">
            <v>0</v>
          </cell>
          <cell r="AP224">
            <v>16.745069276923001</v>
          </cell>
          <cell r="AQ224">
            <v>0.39898964623283817</v>
          </cell>
        </row>
        <row r="225">
          <cell r="D225" t="str">
            <v>A24741</v>
          </cell>
          <cell r="E225" t="str">
            <v>Dave Charlton</v>
          </cell>
          <cell r="F225" t="str">
            <v>Guildford</v>
          </cell>
          <cell r="G225" t="str">
            <v>South West</v>
          </cell>
          <cell r="H225">
            <v>3</v>
          </cell>
          <cell r="I225" t="str">
            <v>S</v>
          </cell>
          <cell r="J225">
            <v>79250</v>
          </cell>
          <cell r="M225">
            <v>79250</v>
          </cell>
          <cell r="P225">
            <v>414.1</v>
          </cell>
          <cell r="R225">
            <v>10251.191999999999</v>
          </cell>
          <cell r="S225">
            <v>7726.875</v>
          </cell>
          <cell r="V225">
            <v>1386.875</v>
          </cell>
          <cell r="W225">
            <v>2990</v>
          </cell>
          <cell r="X225">
            <v>0</v>
          </cell>
          <cell r="Y225">
            <v>22769.042000000001</v>
          </cell>
          <cell r="Z225">
            <v>102019.042</v>
          </cell>
          <cell r="AA225">
            <v>1950</v>
          </cell>
          <cell r="AB225">
            <v>1702.5</v>
          </cell>
          <cell r="AC225">
            <v>59.92307900146843</v>
          </cell>
          <cell r="AD225">
            <v>5.3894406903826191</v>
          </cell>
          <cell r="AE225">
            <v>20.125879536617649</v>
          </cell>
          <cell r="AG225">
            <v>85.438399228468697</v>
          </cell>
          <cell r="AH225">
            <v>6.4078799421351524</v>
          </cell>
          <cell r="AI225">
            <v>91.84627917060385</v>
          </cell>
          <cell r="AJ225">
            <v>734.7702333648308</v>
          </cell>
          <cell r="AK225">
            <v>102019.042</v>
          </cell>
          <cell r="AL225">
            <v>0</v>
          </cell>
          <cell r="AM225">
            <v>0</v>
          </cell>
          <cell r="AN225">
            <v>37.5</v>
          </cell>
          <cell r="AO225">
            <v>-37.5</v>
          </cell>
          <cell r="AP225">
            <v>60.143739487178998</v>
          </cell>
          <cell r="AQ225">
            <v>0.2206604857105674</v>
          </cell>
        </row>
        <row r="226">
          <cell r="D226" t="str">
            <v>A92398</v>
          </cell>
          <cell r="E226" t="str">
            <v>Dave Gibson</v>
          </cell>
          <cell r="F226" t="str">
            <v>Exeter</v>
          </cell>
          <cell r="G226" t="str">
            <v>South West</v>
          </cell>
          <cell r="H226">
            <v>6</v>
          </cell>
          <cell r="I226" t="str">
            <v>S</v>
          </cell>
          <cell r="J226">
            <v>36414</v>
          </cell>
          <cell r="M226">
            <v>36414</v>
          </cell>
          <cell r="P226">
            <v>0</v>
          </cell>
          <cell r="R226">
            <v>3927.2040000000002</v>
          </cell>
          <cell r="S226">
            <v>2822.085</v>
          </cell>
          <cell r="V226">
            <v>637.245</v>
          </cell>
          <cell r="W226">
            <v>0</v>
          </cell>
          <cell r="X226">
            <v>0</v>
          </cell>
          <cell r="Y226">
            <v>7386.5340000000006</v>
          </cell>
          <cell r="Z226">
            <v>43800.534</v>
          </cell>
          <cell r="AA226">
            <v>1950</v>
          </cell>
          <cell r="AB226">
            <v>1702.5</v>
          </cell>
          <cell r="AC226">
            <v>25.727185903083701</v>
          </cell>
          <cell r="AD226">
            <v>5.3894406903826191</v>
          </cell>
          <cell r="AE226">
            <v>20.125879536617649</v>
          </cell>
          <cell r="AG226">
            <v>51.242506130083967</v>
          </cell>
          <cell r="AH226">
            <v>3.8431879597562975</v>
          </cell>
          <cell r="AI226">
            <v>55.085694089840267</v>
          </cell>
          <cell r="AJ226">
            <v>440.68555271872214</v>
          </cell>
          <cell r="AK226">
            <v>43800.534</v>
          </cell>
          <cell r="AL226">
            <v>0</v>
          </cell>
          <cell r="AM226">
            <v>37.5</v>
          </cell>
          <cell r="AN226">
            <v>37.5</v>
          </cell>
          <cell r="AO226">
            <v>0</v>
          </cell>
          <cell r="AP226">
            <v>26.095961025641</v>
          </cell>
          <cell r="AQ226">
            <v>0.36877512255729883</v>
          </cell>
        </row>
        <row r="227">
          <cell r="D227" t="str">
            <v>A76341</v>
          </cell>
          <cell r="E227" t="str">
            <v>David Bartles</v>
          </cell>
          <cell r="F227" t="str">
            <v>Guildford</v>
          </cell>
          <cell r="G227" t="str">
            <v>South West</v>
          </cell>
          <cell r="H227">
            <v>5</v>
          </cell>
          <cell r="I227" t="str">
            <v>S</v>
          </cell>
          <cell r="J227">
            <v>51000</v>
          </cell>
          <cell r="M227">
            <v>51000</v>
          </cell>
          <cell r="P227">
            <v>414.1</v>
          </cell>
          <cell r="R227">
            <v>5940.0720000000001</v>
          </cell>
          <cell r="S227">
            <v>3952.5</v>
          </cell>
          <cell r="V227">
            <v>892.5</v>
          </cell>
          <cell r="W227">
            <v>0</v>
          </cell>
          <cell r="X227">
            <v>0</v>
          </cell>
          <cell r="Y227">
            <v>11199.172</v>
          </cell>
          <cell r="Z227">
            <v>62199.171999999999</v>
          </cell>
          <cell r="AA227">
            <v>1950</v>
          </cell>
          <cell r="AB227">
            <v>1702.5</v>
          </cell>
          <cell r="AC227">
            <v>36.534021732745963</v>
          </cell>
          <cell r="AD227">
            <v>5.3894406903826191</v>
          </cell>
          <cell r="AE227">
            <v>20.125879536617649</v>
          </cell>
          <cell r="AG227">
            <v>62.049341959746229</v>
          </cell>
          <cell r="AH227">
            <v>4.6537006469809672</v>
          </cell>
          <cell r="AI227">
            <v>66.703042606727195</v>
          </cell>
          <cell r="AJ227">
            <v>533.62434085381756</v>
          </cell>
          <cell r="AK227">
            <v>62199.172000000006</v>
          </cell>
          <cell r="AL227">
            <v>0</v>
          </cell>
          <cell r="AM227">
            <v>37.5</v>
          </cell>
          <cell r="AN227">
            <v>37.5</v>
          </cell>
          <cell r="AO227">
            <v>0</v>
          </cell>
          <cell r="AP227">
            <v>36.914960000000001</v>
          </cell>
          <cell r="AQ227">
            <v>0.38093826725403801</v>
          </cell>
        </row>
        <row r="228">
          <cell r="D228" t="str">
            <v>A74966</v>
          </cell>
          <cell r="E228" t="str">
            <v>David Beever</v>
          </cell>
          <cell r="F228" t="str">
            <v>York</v>
          </cell>
          <cell r="G228" t="str">
            <v>Midlands</v>
          </cell>
          <cell r="H228">
            <v>6</v>
          </cell>
          <cell r="I228" t="str">
            <v>S</v>
          </cell>
          <cell r="J228">
            <v>36225</v>
          </cell>
          <cell r="M228">
            <v>36225</v>
          </cell>
          <cell r="P228">
            <v>0</v>
          </cell>
          <cell r="R228">
            <v>3901.1219999999998</v>
          </cell>
          <cell r="S228">
            <v>2445.1875</v>
          </cell>
          <cell r="V228">
            <v>633.9375</v>
          </cell>
          <cell r="W228">
            <v>0</v>
          </cell>
          <cell r="X228">
            <v>0</v>
          </cell>
          <cell r="Y228">
            <v>6980.2469999999994</v>
          </cell>
          <cell r="Z228">
            <v>43205.247000000003</v>
          </cell>
          <cell r="AA228">
            <v>1950</v>
          </cell>
          <cell r="AB228">
            <v>1702.5</v>
          </cell>
          <cell r="AC228">
            <v>25.377531277533041</v>
          </cell>
          <cell r="AD228">
            <v>3.7037848954724204</v>
          </cell>
          <cell r="AE228">
            <v>20.125879536617649</v>
          </cell>
          <cell r="AG228">
            <v>49.207195709623107</v>
          </cell>
          <cell r="AH228">
            <v>3.6905396782217328</v>
          </cell>
          <cell r="AI228">
            <v>52.89773538784484</v>
          </cell>
          <cell r="AJ228">
            <v>423.18188310275872</v>
          </cell>
          <cell r="AK228">
            <v>43205.247000000003</v>
          </cell>
          <cell r="AL228">
            <v>0</v>
          </cell>
          <cell r="AM228">
            <v>37.5</v>
          </cell>
          <cell r="AN228">
            <v>37.5</v>
          </cell>
          <cell r="AO228">
            <v>0</v>
          </cell>
          <cell r="AP228">
            <v>25.747113846154001</v>
          </cell>
          <cell r="AQ228">
            <v>0.36958256862095951</v>
          </cell>
        </row>
        <row r="229">
          <cell r="D229" t="str">
            <v>A76242</v>
          </cell>
          <cell r="E229" t="str">
            <v>David Burns</v>
          </cell>
          <cell r="F229" t="str">
            <v>London</v>
          </cell>
          <cell r="G229" t="str">
            <v>South East</v>
          </cell>
          <cell r="H229">
            <v>10</v>
          </cell>
          <cell r="I229" t="str">
            <v>A</v>
          </cell>
          <cell r="J229">
            <v>65546.25</v>
          </cell>
          <cell r="M229">
            <v>65546.25</v>
          </cell>
          <cell r="P229">
            <v>0</v>
          </cell>
          <cell r="R229">
            <v>0</v>
          </cell>
          <cell r="S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65546.25</v>
          </cell>
          <cell r="AA229">
            <v>1950</v>
          </cell>
          <cell r="AB229">
            <v>1702.5</v>
          </cell>
          <cell r="AC229">
            <v>38.5</v>
          </cell>
          <cell r="AD229">
            <v>0</v>
          </cell>
          <cell r="AE229">
            <v>0</v>
          </cell>
          <cell r="AG229">
            <v>38.5</v>
          </cell>
          <cell r="AH229">
            <v>2.8874999999999997</v>
          </cell>
          <cell r="AI229">
            <v>41.387500000000003</v>
          </cell>
          <cell r="AJ229">
            <v>331.1</v>
          </cell>
          <cell r="AK229">
            <v>65546.25</v>
          </cell>
          <cell r="AL229">
            <v>0</v>
          </cell>
          <cell r="AM229">
            <v>37.5</v>
          </cell>
          <cell r="AN229">
            <v>37.5</v>
          </cell>
          <cell r="AO229">
            <v>0</v>
          </cell>
          <cell r="AP229">
            <v>38.5</v>
          </cell>
          <cell r="AQ229">
            <v>0</v>
          </cell>
        </row>
        <row r="230">
          <cell r="D230" t="str">
            <v>A76340</v>
          </cell>
          <cell r="E230" t="str">
            <v>David Chapman</v>
          </cell>
          <cell r="F230" t="str">
            <v>Cardiff</v>
          </cell>
          <cell r="G230" t="str">
            <v>South West</v>
          </cell>
          <cell r="H230">
            <v>5</v>
          </cell>
          <cell r="I230" t="str">
            <v>S</v>
          </cell>
          <cell r="J230">
            <v>40000</v>
          </cell>
          <cell r="M230">
            <v>40000</v>
          </cell>
          <cell r="P230">
            <v>414.1</v>
          </cell>
          <cell r="R230">
            <v>4422.0720000000001</v>
          </cell>
          <cell r="S230">
            <v>2300</v>
          </cell>
          <cell r="V230">
            <v>700</v>
          </cell>
          <cell r="W230">
            <v>0</v>
          </cell>
          <cell r="X230">
            <v>0</v>
          </cell>
          <cell r="Y230">
            <v>7836.1720000000005</v>
          </cell>
          <cell r="Z230">
            <v>47836.171999999999</v>
          </cell>
          <cell r="AA230">
            <v>1950</v>
          </cell>
          <cell r="AB230">
            <v>1702.5</v>
          </cell>
          <cell r="AC230">
            <v>28.097604698972098</v>
          </cell>
          <cell r="AD230">
            <v>5.3894406903826191</v>
          </cell>
          <cell r="AE230">
            <v>20.125879536617649</v>
          </cell>
          <cell r="AG230">
            <v>53.612924925972365</v>
          </cell>
          <cell r="AH230">
            <v>4.0209693694479274</v>
          </cell>
          <cell r="AI230">
            <v>57.633894295420291</v>
          </cell>
          <cell r="AJ230">
            <v>461.07115436336233</v>
          </cell>
          <cell r="AK230">
            <v>47836.171999999999</v>
          </cell>
          <cell r="AL230">
            <v>0</v>
          </cell>
          <cell r="AM230">
            <v>37.5</v>
          </cell>
          <cell r="AN230">
            <v>37.5</v>
          </cell>
          <cell r="AO230">
            <v>0</v>
          </cell>
          <cell r="AP230">
            <v>28.505729230768999</v>
          </cell>
          <cell r="AQ230">
            <v>0.40812453179690067</v>
          </cell>
        </row>
        <row r="231">
          <cell r="D231" t="str">
            <v>A76576</v>
          </cell>
          <cell r="E231" t="str">
            <v>David Green</v>
          </cell>
          <cell r="F231" t="str">
            <v>Other Site</v>
          </cell>
          <cell r="G231" t="str">
            <v>Midlands</v>
          </cell>
          <cell r="H231" t="e">
            <v>#N/A</v>
          </cell>
          <cell r="I231" t="str">
            <v>A</v>
          </cell>
          <cell r="J231">
            <v>58838.400000000001</v>
          </cell>
          <cell r="M231">
            <v>58838.400000000001</v>
          </cell>
          <cell r="P231">
            <v>0</v>
          </cell>
          <cell r="R231">
            <v>0</v>
          </cell>
          <cell r="S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58838.400000000001</v>
          </cell>
          <cell r="AA231">
            <v>1950</v>
          </cell>
          <cell r="AB231">
            <v>1702.5</v>
          </cell>
          <cell r="AC231">
            <v>34.56</v>
          </cell>
          <cell r="AD231">
            <v>0</v>
          </cell>
          <cell r="AE231">
            <v>0</v>
          </cell>
          <cell r="AG231">
            <v>34.56</v>
          </cell>
          <cell r="AH231">
            <v>2.5920000000000001</v>
          </cell>
          <cell r="AI231">
            <v>37.152000000000001</v>
          </cell>
          <cell r="AJ231">
            <v>297.21600000000001</v>
          </cell>
          <cell r="AK231">
            <v>58838.400000000001</v>
          </cell>
          <cell r="AL231">
            <v>0</v>
          </cell>
          <cell r="AM231" t="e">
            <v>#N/A</v>
          </cell>
          <cell r="AN231">
            <v>37.5</v>
          </cell>
          <cell r="AO231" t="e">
            <v>#N/A</v>
          </cell>
          <cell r="AP231" t="e">
            <v>#N/A</v>
          </cell>
          <cell r="AQ231" t="e">
            <v>#N/A</v>
          </cell>
        </row>
        <row r="232">
          <cell r="D232" t="str">
            <v>W29734</v>
          </cell>
          <cell r="E232" t="str">
            <v>David Hoare</v>
          </cell>
          <cell r="F232" t="str">
            <v>Warrington</v>
          </cell>
          <cell r="G232" t="str">
            <v>Midlands</v>
          </cell>
          <cell r="H232">
            <v>5</v>
          </cell>
          <cell r="I232" t="str">
            <v>S</v>
          </cell>
          <cell r="J232">
            <v>42860</v>
          </cell>
          <cell r="M232">
            <v>42860</v>
          </cell>
          <cell r="P232">
            <v>0</v>
          </cell>
          <cell r="R232">
            <v>5515.4736000000003</v>
          </cell>
          <cell r="S232">
            <v>3321.6499999999996</v>
          </cell>
          <cell r="V232">
            <v>750.05</v>
          </cell>
          <cell r="W232">
            <v>5063.2</v>
          </cell>
          <cell r="X232">
            <v>0</v>
          </cell>
          <cell r="Y232">
            <v>14650.373599999999</v>
          </cell>
          <cell r="Z232">
            <v>57510.373599999999</v>
          </cell>
          <cell r="AA232">
            <v>1950</v>
          </cell>
          <cell r="AB232">
            <v>1702.5</v>
          </cell>
          <cell r="AC232">
            <v>33.779955124816446</v>
          </cell>
          <cell r="AD232">
            <v>3.7037848954724204</v>
          </cell>
          <cell r="AE232">
            <v>20.125879536617649</v>
          </cell>
          <cell r="AG232">
            <v>57.609619556906509</v>
          </cell>
          <cell r="AH232">
            <v>4.3207214667679876</v>
          </cell>
          <cell r="AI232">
            <v>61.930341023674494</v>
          </cell>
          <cell r="AJ232">
            <v>495.44272818939595</v>
          </cell>
          <cell r="AK232">
            <v>57510.373599999999</v>
          </cell>
          <cell r="AL232">
            <v>0</v>
          </cell>
          <cell r="AM232">
            <v>37.5</v>
          </cell>
          <cell r="AN232">
            <v>37.5</v>
          </cell>
          <cell r="AO232">
            <v>0</v>
          </cell>
          <cell r="AP232">
            <v>33.738191589743998</v>
          </cell>
          <cell r="AQ232">
            <v>-4.1763535072448121E-2</v>
          </cell>
        </row>
        <row r="233">
          <cell r="D233" t="str">
            <v>A76466</v>
          </cell>
          <cell r="E233" t="str">
            <v>David Hogg</v>
          </cell>
          <cell r="F233" t="str">
            <v>York</v>
          </cell>
          <cell r="G233" t="str">
            <v>Midlands</v>
          </cell>
          <cell r="H233">
            <v>9</v>
          </cell>
          <cell r="I233" t="str">
            <v>A</v>
          </cell>
          <cell r="J233">
            <v>46290.974999999999</v>
          </cell>
          <cell r="M233">
            <v>46290.974999999999</v>
          </cell>
          <cell r="P233">
            <v>0</v>
          </cell>
          <cell r="R233">
            <v>0</v>
          </cell>
          <cell r="S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46290.974999999999</v>
          </cell>
          <cell r="AA233">
            <v>1950</v>
          </cell>
          <cell r="AB233">
            <v>1702.5</v>
          </cell>
          <cell r="AC233">
            <v>27.189999999999998</v>
          </cell>
          <cell r="AD233">
            <v>0</v>
          </cell>
          <cell r="AE233">
            <v>0</v>
          </cell>
          <cell r="AG233">
            <v>27.189999999999998</v>
          </cell>
          <cell r="AH233">
            <v>2.0392499999999996</v>
          </cell>
          <cell r="AI233">
            <v>29.229249999999997</v>
          </cell>
          <cell r="AJ233">
            <v>233.83399999999997</v>
          </cell>
          <cell r="AK233">
            <v>46290.974999999999</v>
          </cell>
          <cell r="AL233">
            <v>0</v>
          </cell>
          <cell r="AM233">
            <v>37.5</v>
          </cell>
          <cell r="AN233">
            <v>37.5</v>
          </cell>
          <cell r="AO233">
            <v>0</v>
          </cell>
          <cell r="AP233">
            <v>27.19</v>
          </cell>
          <cell r="AQ233">
            <v>0</v>
          </cell>
        </row>
        <row r="234">
          <cell r="D234" t="str">
            <v>W29912</v>
          </cell>
          <cell r="E234" t="str">
            <v>David Hourd</v>
          </cell>
          <cell r="F234" t="str">
            <v>Warrington</v>
          </cell>
          <cell r="G234" t="str">
            <v>Midlands</v>
          </cell>
          <cell r="H234">
            <v>5</v>
          </cell>
          <cell r="I234" t="str">
            <v>S</v>
          </cell>
          <cell r="J234">
            <v>48000</v>
          </cell>
          <cell r="M234">
            <v>48000</v>
          </cell>
          <cell r="P234">
            <v>414.1</v>
          </cell>
          <cell r="R234">
            <v>5844.8519999999999</v>
          </cell>
          <cell r="S234">
            <v>3720</v>
          </cell>
          <cell r="V234">
            <v>840</v>
          </cell>
          <cell r="W234">
            <v>2310</v>
          </cell>
          <cell r="X234">
            <v>0</v>
          </cell>
          <cell r="Y234">
            <v>13128.952000000001</v>
          </cell>
          <cell r="Z234">
            <v>61128.952000000005</v>
          </cell>
          <cell r="AA234">
            <v>1950</v>
          </cell>
          <cell r="AB234">
            <v>1702.5</v>
          </cell>
          <cell r="AC234">
            <v>35.905404992657857</v>
          </cell>
          <cell r="AD234">
            <v>3.7037848954724204</v>
          </cell>
          <cell r="AE234">
            <v>20.125879536617649</v>
          </cell>
          <cell r="AG234">
            <v>59.73506942474792</v>
          </cell>
          <cell r="AH234">
            <v>4.480130206856094</v>
          </cell>
          <cell r="AI234">
            <v>64.215199631604008</v>
          </cell>
          <cell r="AJ234">
            <v>513.72159705283207</v>
          </cell>
          <cell r="AK234">
            <v>61128.952000000005</v>
          </cell>
          <cell r="AL234">
            <v>0</v>
          </cell>
          <cell r="AM234">
            <v>37.5</v>
          </cell>
          <cell r="AN234">
            <v>37.5</v>
          </cell>
          <cell r="AO234">
            <v>0</v>
          </cell>
          <cell r="AP234">
            <v>36.081513846154003</v>
          </cell>
          <cell r="AQ234">
            <v>0.17610885349614591</v>
          </cell>
        </row>
        <row r="235">
          <cell r="D235" t="str">
            <v>A76298</v>
          </cell>
          <cell r="E235" t="str">
            <v>David Hughes</v>
          </cell>
          <cell r="F235" t="str">
            <v>Cardiff</v>
          </cell>
          <cell r="G235" t="str">
            <v>South West</v>
          </cell>
          <cell r="H235">
            <v>8</v>
          </cell>
          <cell r="I235" t="str">
            <v>S</v>
          </cell>
          <cell r="J235">
            <v>28600</v>
          </cell>
          <cell r="M235">
            <v>28600</v>
          </cell>
          <cell r="P235">
            <v>414.1</v>
          </cell>
          <cell r="R235">
            <v>2848.8719999999998</v>
          </cell>
          <cell r="S235">
            <v>2216.5</v>
          </cell>
          <cell r="V235">
            <v>500.5</v>
          </cell>
          <cell r="W235">
            <v>0</v>
          </cell>
          <cell r="X235">
            <v>0</v>
          </cell>
          <cell r="Y235">
            <v>5979.9719999999998</v>
          </cell>
          <cell r="Z235">
            <v>34579.972000000002</v>
          </cell>
          <cell r="AA235">
            <v>1950</v>
          </cell>
          <cell r="AB235">
            <v>1702.5</v>
          </cell>
          <cell r="AC235">
            <v>20.311290455212923</v>
          </cell>
          <cell r="AD235">
            <v>5.3894406903826191</v>
          </cell>
          <cell r="AE235">
            <v>20.125879536617649</v>
          </cell>
          <cell r="AG235">
            <v>45.826610682213186</v>
          </cell>
          <cell r="AH235">
            <v>3.4369958011659887</v>
          </cell>
          <cell r="AI235">
            <v>49.263606483379178</v>
          </cell>
          <cell r="AJ235">
            <v>394.10885186703342</v>
          </cell>
          <cell r="AK235">
            <v>34579.972000000002</v>
          </cell>
          <cell r="AL235">
            <v>0</v>
          </cell>
          <cell r="AM235">
            <v>37.5</v>
          </cell>
          <cell r="AN235">
            <v>37.5</v>
          </cell>
          <cell r="AO235">
            <v>0</v>
          </cell>
          <cell r="AP235">
            <v>20.600498461537999</v>
          </cell>
          <cell r="AQ235">
            <v>0.28920800632507593</v>
          </cell>
        </row>
        <row r="236">
          <cell r="D236" t="str">
            <v>A24979</v>
          </cell>
          <cell r="E236" t="str">
            <v>David Jones</v>
          </cell>
          <cell r="F236" t="str">
            <v>Cardiff</v>
          </cell>
          <cell r="G236" t="str">
            <v>South West</v>
          </cell>
          <cell r="H236">
            <v>5</v>
          </cell>
          <cell r="I236" t="str">
            <v>S</v>
          </cell>
          <cell r="J236">
            <v>48066.48</v>
          </cell>
          <cell r="M236">
            <v>48066.48</v>
          </cell>
          <cell r="P236">
            <v>414.1</v>
          </cell>
          <cell r="R236">
            <v>6118.3790399999998</v>
          </cell>
          <cell r="S236">
            <v>3725.1522</v>
          </cell>
          <cell r="V236">
            <v>841.16340000000002</v>
          </cell>
          <cell r="W236">
            <v>4225.6000000000004</v>
          </cell>
          <cell r="X236">
            <v>0</v>
          </cell>
          <cell r="Y236">
            <v>15324.39464</v>
          </cell>
          <cell r="Z236">
            <v>63390.874640000002</v>
          </cell>
          <cell r="AA236">
            <v>1950</v>
          </cell>
          <cell r="AB236">
            <v>1702.5</v>
          </cell>
          <cell r="AC236">
            <v>37.233993914831132</v>
          </cell>
          <cell r="AD236">
            <v>5.3894406903826191</v>
          </cell>
          <cell r="AE236">
            <v>20.125879536617649</v>
          </cell>
          <cell r="AG236">
            <v>62.749314141831405</v>
          </cell>
          <cell r="AH236">
            <v>4.7061985606373549</v>
          </cell>
          <cell r="AI236">
            <v>67.455512702468766</v>
          </cell>
          <cell r="AJ236">
            <v>539.64410161975013</v>
          </cell>
          <cell r="AK236">
            <v>63390.874639999995</v>
          </cell>
          <cell r="AL236">
            <v>0</v>
          </cell>
          <cell r="AM236">
            <v>37.5</v>
          </cell>
          <cell r="AN236">
            <v>37.5</v>
          </cell>
          <cell r="AO236">
            <v>0</v>
          </cell>
          <cell r="AP236">
            <v>37.247781251281999</v>
          </cell>
          <cell r="AQ236">
            <v>1.3787336450867826E-2</v>
          </cell>
        </row>
        <row r="237">
          <cell r="D237" t="str">
            <v>A87521</v>
          </cell>
          <cell r="E237" t="str">
            <v>David Kempster</v>
          </cell>
          <cell r="F237" t="str">
            <v>Warrington</v>
          </cell>
          <cell r="G237" t="str">
            <v>Midlands</v>
          </cell>
          <cell r="H237">
            <v>4</v>
          </cell>
          <cell r="I237" t="str">
            <v>S</v>
          </cell>
          <cell r="J237">
            <v>56650</v>
          </cell>
          <cell r="M237">
            <v>56650</v>
          </cell>
          <cell r="P237">
            <v>414.1</v>
          </cell>
          <cell r="R237">
            <v>7524.6432000000004</v>
          </cell>
          <cell r="S237">
            <v>3257.375</v>
          </cell>
          <cell r="V237">
            <v>991.375</v>
          </cell>
          <cell r="W237">
            <v>5832.4</v>
          </cell>
          <cell r="X237">
            <v>0</v>
          </cell>
          <cell r="Y237">
            <v>18019.893199999999</v>
          </cell>
          <cell r="Z237">
            <v>74669.893199999991</v>
          </cell>
          <cell r="AA237">
            <v>1950</v>
          </cell>
          <cell r="AB237">
            <v>1702.5</v>
          </cell>
          <cell r="AC237">
            <v>43.858968105726866</v>
          </cell>
          <cell r="AD237">
            <v>3.7037848954724204</v>
          </cell>
          <cell r="AE237">
            <v>20.125879536617649</v>
          </cell>
          <cell r="AG237">
            <v>67.688632537816929</v>
          </cell>
          <cell r="AH237">
            <v>5.0766474403362691</v>
          </cell>
          <cell r="AI237">
            <v>72.765279978153202</v>
          </cell>
          <cell r="AJ237">
            <v>582.12223982522562</v>
          </cell>
          <cell r="AK237">
            <v>74669.893200000006</v>
          </cell>
          <cell r="AL237">
            <v>0</v>
          </cell>
          <cell r="AM237">
            <v>37.5</v>
          </cell>
          <cell r="AN237">
            <v>37.5</v>
          </cell>
          <cell r="AO237">
            <v>0</v>
          </cell>
          <cell r="AP237">
            <v>43.846227282050997</v>
          </cell>
          <cell r="AQ237">
            <v>-1.2740823675869706E-2</v>
          </cell>
        </row>
        <row r="238">
          <cell r="D238" t="str">
            <v>A76454</v>
          </cell>
          <cell r="E238" t="str">
            <v>David Lane</v>
          </cell>
          <cell r="F238" t="str">
            <v>Other Site</v>
          </cell>
          <cell r="G238" t="str">
            <v>Midlands</v>
          </cell>
          <cell r="H238">
            <v>5</v>
          </cell>
          <cell r="I238" t="str">
            <v>S</v>
          </cell>
          <cell r="J238">
            <v>47000</v>
          </cell>
          <cell r="M238">
            <v>47000</v>
          </cell>
          <cell r="P238">
            <v>414.1</v>
          </cell>
          <cell r="R238">
            <v>6249.192</v>
          </cell>
          <cell r="S238">
            <v>3642.5</v>
          </cell>
          <cell r="V238">
            <v>822.5</v>
          </cell>
          <cell r="W238">
            <v>6240</v>
          </cell>
          <cell r="X238">
            <v>0</v>
          </cell>
          <cell r="Y238">
            <v>17368.292000000001</v>
          </cell>
          <cell r="Z238">
            <v>64368.292000000001</v>
          </cell>
          <cell r="AA238">
            <v>1950</v>
          </cell>
          <cell r="AB238">
            <v>1702.5</v>
          </cell>
          <cell r="AC238">
            <v>37.80810102790015</v>
          </cell>
          <cell r="AD238">
            <v>3.7037848954724204</v>
          </cell>
          <cell r="AE238">
            <v>20.125879536617649</v>
          </cell>
          <cell r="AG238">
            <v>61.63776545999022</v>
          </cell>
          <cell r="AH238">
            <v>4.6228324094992663</v>
          </cell>
          <cell r="AI238">
            <v>66.260597869489487</v>
          </cell>
          <cell r="AJ238">
            <v>530.0847829559159</v>
          </cell>
          <cell r="AK238">
            <v>64368.292000000001</v>
          </cell>
          <cell r="AL238">
            <v>0</v>
          </cell>
          <cell r="AM238">
            <v>40</v>
          </cell>
          <cell r="AN238">
            <v>37.5</v>
          </cell>
          <cell r="AO238">
            <v>2.5</v>
          </cell>
          <cell r="AP238">
            <v>35.270813461537998</v>
          </cell>
          <cell r="AQ238">
            <v>-2.5372875663621528</v>
          </cell>
        </row>
        <row r="239">
          <cell r="D239" t="str">
            <v>A74884</v>
          </cell>
          <cell r="E239" t="str">
            <v>David Leiserach</v>
          </cell>
          <cell r="F239" t="str">
            <v>Isle of Man</v>
          </cell>
          <cell r="G239" t="str">
            <v>Midlands</v>
          </cell>
          <cell r="H239">
            <v>6</v>
          </cell>
          <cell r="I239" t="str">
            <v>A</v>
          </cell>
          <cell r="J239">
            <v>29674.575000000001</v>
          </cell>
          <cell r="M239">
            <v>29674.575000000001</v>
          </cell>
          <cell r="P239">
            <v>0</v>
          </cell>
          <cell r="R239">
            <v>0</v>
          </cell>
          <cell r="S239">
            <v>245</v>
          </cell>
          <cell r="V239">
            <v>245</v>
          </cell>
          <cell r="W239">
            <v>0</v>
          </cell>
          <cell r="X239">
            <v>0</v>
          </cell>
          <cell r="Y239">
            <v>490</v>
          </cell>
          <cell r="Z239">
            <v>30164.575000000001</v>
          </cell>
          <cell r="AA239">
            <v>1950</v>
          </cell>
          <cell r="AB239">
            <v>1702.5</v>
          </cell>
          <cell r="AC239">
            <v>17.717812041116005</v>
          </cell>
          <cell r="AD239">
            <v>0</v>
          </cell>
          <cell r="AE239">
            <v>0</v>
          </cell>
          <cell r="AG239">
            <v>17.717812041116005</v>
          </cell>
          <cell r="AH239">
            <v>1.3288359030837003</v>
          </cell>
          <cell r="AI239">
            <v>19.046647944199705</v>
          </cell>
          <cell r="AJ239">
            <v>152.37318355359764</v>
          </cell>
          <cell r="AK239">
            <v>507.42999999999984</v>
          </cell>
          <cell r="AL239">
            <v>29657.145</v>
          </cell>
          <cell r="AM239">
            <v>0</v>
          </cell>
          <cell r="AN239">
            <v>37.5</v>
          </cell>
          <cell r="AO239">
            <v>-37.5</v>
          </cell>
          <cell r="AP239">
            <v>17.43</v>
          </cell>
          <cell r="AQ239">
            <v>-0.28781204111600545</v>
          </cell>
        </row>
        <row r="240">
          <cell r="D240" t="str">
            <v>A24742</v>
          </cell>
          <cell r="E240" t="str">
            <v>David Mardon</v>
          </cell>
          <cell r="F240" t="str">
            <v>Guildford</v>
          </cell>
          <cell r="G240" t="str">
            <v>South West</v>
          </cell>
          <cell r="H240">
            <v>6</v>
          </cell>
          <cell r="I240" t="str">
            <v>S</v>
          </cell>
          <cell r="J240">
            <v>39354.660000000003</v>
          </cell>
          <cell r="M240">
            <v>39354.660000000003</v>
          </cell>
          <cell r="P240">
            <v>0</v>
          </cell>
          <cell r="R240">
            <v>4333.0150800000001</v>
          </cell>
          <cell r="S240">
            <v>3049.9861499999997</v>
          </cell>
          <cell r="V240">
            <v>688.70654999999999</v>
          </cell>
          <cell r="W240">
            <v>0</v>
          </cell>
          <cell r="X240">
            <v>0</v>
          </cell>
          <cell r="Y240">
            <v>8071.7077799999997</v>
          </cell>
          <cell r="Z240">
            <v>47426.36778</v>
          </cell>
          <cell r="AA240">
            <v>1950</v>
          </cell>
          <cell r="AB240">
            <v>1702.5</v>
          </cell>
          <cell r="AC240">
            <v>27.856897374449339</v>
          </cell>
          <cell r="AD240">
            <v>5.3894406903826191</v>
          </cell>
          <cell r="AE240">
            <v>20.125879536617649</v>
          </cell>
          <cell r="AG240">
            <v>53.372217601449606</v>
          </cell>
          <cell r="AH240">
            <v>4.0029163201087199</v>
          </cell>
          <cell r="AI240">
            <v>57.375133921558323</v>
          </cell>
          <cell r="AJ240">
            <v>459.00107137246658</v>
          </cell>
          <cell r="AK240">
            <v>47426.36778</v>
          </cell>
          <cell r="AL240">
            <v>0</v>
          </cell>
          <cell r="AM240">
            <v>37.5</v>
          </cell>
          <cell r="AN240">
            <v>37.5</v>
          </cell>
          <cell r="AO240">
            <v>0</v>
          </cell>
          <cell r="AP240">
            <v>28.208707630768998</v>
          </cell>
          <cell r="AQ240">
            <v>0.35181025631965923</v>
          </cell>
        </row>
        <row r="241">
          <cell r="D241" t="str">
            <v>A00254</v>
          </cell>
          <cell r="E241" t="str">
            <v>David Miller</v>
          </cell>
          <cell r="F241" t="str">
            <v>London</v>
          </cell>
          <cell r="G241" t="str">
            <v>South East</v>
          </cell>
          <cell r="H241">
            <v>8</v>
          </cell>
          <cell r="I241" t="str">
            <v>S</v>
          </cell>
          <cell r="J241">
            <v>30982.799999999999</v>
          </cell>
          <cell r="M241">
            <v>30982.799999999999</v>
          </cell>
          <cell r="P241">
            <v>414.1</v>
          </cell>
          <cell r="R241">
            <v>3177.6984000000002</v>
          </cell>
          <cell r="S241">
            <v>1781.511</v>
          </cell>
          <cell r="V241">
            <v>542.19899999999996</v>
          </cell>
          <cell r="W241">
            <v>0</v>
          </cell>
          <cell r="X241">
            <v>0</v>
          </cell>
          <cell r="Y241">
            <v>5915.5083999999997</v>
          </cell>
          <cell r="Z241">
            <v>36898.308400000002</v>
          </cell>
          <cell r="AA241">
            <v>1950</v>
          </cell>
          <cell r="AB241">
            <v>1702.5</v>
          </cell>
          <cell r="AC241">
            <v>21.673015212922174</v>
          </cell>
          <cell r="AD241">
            <v>3.9486921589485728</v>
          </cell>
          <cell r="AE241">
            <v>20.125879536617649</v>
          </cell>
          <cell r="AG241">
            <v>45.747586908488401</v>
          </cell>
          <cell r="AH241">
            <v>3.4310690181366299</v>
          </cell>
          <cell r="AI241">
            <v>49.178655926625034</v>
          </cell>
          <cell r="AJ241">
            <v>393.42924741300027</v>
          </cell>
          <cell r="AK241">
            <v>36898.308400000002</v>
          </cell>
          <cell r="AL241">
            <v>0</v>
          </cell>
          <cell r="AM241">
            <v>37.5</v>
          </cell>
          <cell r="AN241">
            <v>37.5</v>
          </cell>
          <cell r="AO241">
            <v>0</v>
          </cell>
          <cell r="AP241">
            <v>22.015449435897001</v>
          </cell>
          <cell r="AQ241">
            <v>0.34243422297482695</v>
          </cell>
        </row>
        <row r="242">
          <cell r="D242" t="str">
            <v>A98639</v>
          </cell>
          <cell r="E242" t="str">
            <v>David Mythen</v>
          </cell>
          <cell r="F242" t="str">
            <v>Other Site</v>
          </cell>
          <cell r="G242" t="str">
            <v>Midlands</v>
          </cell>
          <cell r="H242">
            <v>3</v>
          </cell>
          <cell r="I242" t="str">
            <v>S</v>
          </cell>
          <cell r="J242">
            <v>73440</v>
          </cell>
          <cell r="M242">
            <v>73440</v>
          </cell>
          <cell r="P242">
            <v>414.1</v>
          </cell>
          <cell r="R242">
            <v>9956.4240000000009</v>
          </cell>
          <cell r="S242">
            <v>5691.5999999999995</v>
          </cell>
          <cell r="V242">
            <v>1285.2</v>
          </cell>
          <cell r="W242">
            <v>6664</v>
          </cell>
          <cell r="X242">
            <v>0</v>
          </cell>
          <cell r="Y242">
            <v>24011.324000000001</v>
          </cell>
          <cell r="Z242">
            <v>97451.323999999993</v>
          </cell>
          <cell r="AA242">
            <v>1950</v>
          </cell>
          <cell r="AB242">
            <v>1702.5</v>
          </cell>
          <cell r="AC242">
            <v>57.240131571218789</v>
          </cell>
          <cell r="AD242">
            <v>3.7037848954724204</v>
          </cell>
          <cell r="AE242">
            <v>20.125879536617649</v>
          </cell>
          <cell r="AG242">
            <v>81.069796003308852</v>
          </cell>
          <cell r="AH242">
            <v>6.0802347002481634</v>
          </cell>
          <cell r="AI242">
            <v>87.150030703557022</v>
          </cell>
          <cell r="AJ242">
            <v>697.20024562845617</v>
          </cell>
          <cell r="AK242">
            <v>97451.324000000008</v>
          </cell>
          <cell r="AL242">
            <v>0</v>
          </cell>
          <cell r="AM242">
            <v>37.5</v>
          </cell>
          <cell r="AN242">
            <v>37.5</v>
          </cell>
          <cell r="AO242">
            <v>0</v>
          </cell>
          <cell r="AP242">
            <v>57.121909743590003</v>
          </cell>
          <cell r="AQ242">
            <v>-0.11822182762878697</v>
          </cell>
        </row>
        <row r="243">
          <cell r="D243" t="str">
            <v>A00353</v>
          </cell>
          <cell r="E243" t="str">
            <v>David Old</v>
          </cell>
          <cell r="F243" t="str">
            <v>Cardiff</v>
          </cell>
          <cell r="G243" t="str">
            <v>South West</v>
          </cell>
          <cell r="H243">
            <v>8</v>
          </cell>
          <cell r="I243" t="str">
            <v>S</v>
          </cell>
          <cell r="J243">
            <v>24699.9375</v>
          </cell>
          <cell r="M243">
            <v>24699.9375</v>
          </cell>
          <cell r="P243">
            <v>414.1</v>
          </cell>
          <cell r="R243">
            <v>2310.6633750000001</v>
          </cell>
          <cell r="S243">
            <v>679.24828124999999</v>
          </cell>
          <cell r="V243">
            <v>432.24890625</v>
          </cell>
          <cell r="W243">
            <v>0</v>
          </cell>
          <cell r="X243">
            <v>0</v>
          </cell>
          <cell r="Y243">
            <v>3836.2605624999997</v>
          </cell>
          <cell r="Z243">
            <v>28536.1980625</v>
          </cell>
          <cell r="AA243">
            <v>1950</v>
          </cell>
          <cell r="AB243">
            <v>1702.5</v>
          </cell>
          <cell r="AC243">
            <v>16.761349816446401</v>
          </cell>
          <cell r="AD243">
            <v>5.3894406903826191</v>
          </cell>
          <cell r="AE243">
            <v>20.125879536617649</v>
          </cell>
          <cell r="AG243">
            <v>42.276670043446671</v>
          </cell>
          <cell r="AH243">
            <v>3.1707502532585004</v>
          </cell>
          <cell r="AI243">
            <v>45.447420296705175</v>
          </cell>
          <cell r="AJ243">
            <v>363.5793623736414</v>
          </cell>
          <cell r="AK243">
            <v>28536.198062500003</v>
          </cell>
          <cell r="AL243">
            <v>0</v>
          </cell>
          <cell r="AM243">
            <v>37.5</v>
          </cell>
          <cell r="AN243">
            <v>37.5</v>
          </cell>
          <cell r="AO243">
            <v>0</v>
          </cell>
          <cell r="AP243">
            <v>17.131121282051001</v>
          </cell>
          <cell r="AQ243">
            <v>0.36977146560460028</v>
          </cell>
        </row>
        <row r="244">
          <cell r="D244" t="str">
            <v>A50167</v>
          </cell>
          <cell r="E244" t="str">
            <v>David Ord</v>
          </cell>
          <cell r="F244" t="str">
            <v>Exeter</v>
          </cell>
          <cell r="G244" t="str">
            <v>South West</v>
          </cell>
          <cell r="H244">
            <v>9</v>
          </cell>
          <cell r="I244" t="str">
            <v>S</v>
          </cell>
          <cell r="J244">
            <v>25725</v>
          </cell>
          <cell r="M244">
            <v>25725</v>
          </cell>
          <cell r="P244">
            <v>414.1</v>
          </cell>
          <cell r="R244">
            <v>2452.1219999999998</v>
          </cell>
          <cell r="S244">
            <v>1221.9375</v>
          </cell>
          <cell r="V244">
            <v>450.1875</v>
          </cell>
          <cell r="W244">
            <v>0</v>
          </cell>
          <cell r="X244">
            <v>0</v>
          </cell>
          <cell r="Y244">
            <v>4538.3469999999998</v>
          </cell>
          <cell r="Z244">
            <v>30263.347000000002</v>
          </cell>
          <cell r="AA244">
            <v>1950</v>
          </cell>
          <cell r="AB244">
            <v>1702.5</v>
          </cell>
          <cell r="AC244">
            <v>17.775827900146844</v>
          </cell>
          <cell r="AD244">
            <v>5.3894406903826191</v>
          </cell>
          <cell r="AE244">
            <v>20.125879536617649</v>
          </cell>
          <cell r="AG244">
            <v>43.29114812714711</v>
          </cell>
          <cell r="AH244">
            <v>3.2468361095360332</v>
          </cell>
          <cell r="AI244">
            <v>46.537984236683144</v>
          </cell>
          <cell r="AJ244">
            <v>372.30387389346515</v>
          </cell>
          <cell r="AK244">
            <v>30263.347000000002</v>
          </cell>
          <cell r="AL244">
            <v>0</v>
          </cell>
          <cell r="AM244">
            <v>37.5</v>
          </cell>
          <cell r="AN244">
            <v>37.5</v>
          </cell>
          <cell r="AO244">
            <v>0</v>
          </cell>
          <cell r="AP244">
            <v>18.114088205127999</v>
          </cell>
          <cell r="AQ244">
            <v>0.338260304981155</v>
          </cell>
        </row>
        <row r="245">
          <cell r="D245" t="str">
            <v>A49907</v>
          </cell>
          <cell r="E245" t="str">
            <v>David Ouston</v>
          </cell>
          <cell r="F245" t="str">
            <v>Birmingham</v>
          </cell>
          <cell r="G245" t="str">
            <v>Midlands</v>
          </cell>
          <cell r="H245">
            <v>5</v>
          </cell>
          <cell r="I245" t="str">
            <v>S</v>
          </cell>
          <cell r="J245">
            <v>44999.590499999998</v>
          </cell>
          <cell r="M245">
            <v>44999.590499999998</v>
          </cell>
          <cell r="P245">
            <v>0</v>
          </cell>
          <cell r="R245">
            <v>5112.0154890000003</v>
          </cell>
          <cell r="S245">
            <v>3487.46826375</v>
          </cell>
          <cell r="V245">
            <v>787.49283375000005</v>
          </cell>
          <cell r="W245">
            <v>0</v>
          </cell>
          <cell r="X245">
            <v>0</v>
          </cell>
          <cell r="Y245">
            <v>9386.9765865000008</v>
          </cell>
          <cell r="Z245">
            <v>54386.567086499999</v>
          </cell>
          <cell r="AA245">
            <v>1950</v>
          </cell>
          <cell r="AB245">
            <v>1702.5</v>
          </cell>
          <cell r="AC245">
            <v>31.945120168281939</v>
          </cell>
          <cell r="AD245">
            <v>3.7037848954724204</v>
          </cell>
          <cell r="AE245">
            <v>20.125879536617649</v>
          </cell>
          <cell r="AG245">
            <v>55.774784600372001</v>
          </cell>
          <cell r="AH245">
            <v>4.1831088450278999</v>
          </cell>
          <cell r="AI245">
            <v>59.957893445399904</v>
          </cell>
          <cell r="AJ245">
            <v>479.66314756319923</v>
          </cell>
          <cell r="AK245">
            <v>54386.567086499999</v>
          </cell>
          <cell r="AL245">
            <v>0</v>
          </cell>
          <cell r="AM245">
            <v>37.5</v>
          </cell>
          <cell r="AN245">
            <v>37.5</v>
          </cell>
          <cell r="AO245">
            <v>0</v>
          </cell>
          <cell r="AP245">
            <v>32.339226322564002</v>
          </cell>
          <cell r="AQ245">
            <v>0.39410615428206341</v>
          </cell>
        </row>
        <row r="246">
          <cell r="D246" t="str">
            <v>A88474</v>
          </cell>
          <cell r="E246" t="str">
            <v>David R Jones</v>
          </cell>
          <cell r="F246" t="str">
            <v>Guildford</v>
          </cell>
          <cell r="G246" t="str">
            <v>South West</v>
          </cell>
          <cell r="H246">
            <v>6</v>
          </cell>
          <cell r="I246" t="str">
            <v>S</v>
          </cell>
          <cell r="J246">
            <v>36187.794999999998</v>
          </cell>
          <cell r="M246">
            <v>36187.794999999998</v>
          </cell>
          <cell r="P246">
            <v>414.1</v>
          </cell>
          <cell r="R246">
            <v>4554.7997100000002</v>
          </cell>
          <cell r="S246">
            <v>2804.5541125</v>
          </cell>
          <cell r="V246">
            <v>633.28641249999998</v>
          </cell>
          <cell r="W246">
            <v>4774</v>
          </cell>
          <cell r="X246">
            <v>0</v>
          </cell>
          <cell r="Y246">
            <v>13180.740235000001</v>
          </cell>
          <cell r="Z246">
            <v>49368.535235000003</v>
          </cell>
          <cell r="AA246">
            <v>1950</v>
          </cell>
          <cell r="AB246">
            <v>1702.5</v>
          </cell>
          <cell r="AC246">
            <v>28.997671209985317</v>
          </cell>
          <cell r="AD246">
            <v>5.3894406903826191</v>
          </cell>
          <cell r="AE246">
            <v>20.125879536617649</v>
          </cell>
          <cell r="AG246">
            <v>54.512991436985587</v>
          </cell>
          <cell r="AH246">
            <v>4.0884743577739187</v>
          </cell>
          <cell r="AI246">
            <v>58.601465794759505</v>
          </cell>
          <cell r="AJ246">
            <v>468.81172635807604</v>
          </cell>
          <cell r="AK246">
            <v>49368.535234999996</v>
          </cell>
          <cell r="AL246">
            <v>0</v>
          </cell>
          <cell r="AM246">
            <v>37.5</v>
          </cell>
          <cell r="AN246">
            <v>37.5</v>
          </cell>
          <cell r="AO246">
            <v>0</v>
          </cell>
          <cell r="AP246">
            <v>28.904244774359</v>
          </cell>
          <cell r="AQ246">
            <v>-9.3426435626316362E-2</v>
          </cell>
        </row>
        <row r="247">
          <cell r="D247" t="str">
            <v>W98221</v>
          </cell>
          <cell r="E247" t="str">
            <v>David Raybould</v>
          </cell>
          <cell r="F247" t="str">
            <v>Cardiff</v>
          </cell>
          <cell r="G247" t="str">
            <v>South West</v>
          </cell>
          <cell r="H247">
            <v>7</v>
          </cell>
          <cell r="I247" t="str">
            <v>S</v>
          </cell>
          <cell r="J247">
            <v>32355.662499999999</v>
          </cell>
          <cell r="M247">
            <v>32355.662499999999</v>
          </cell>
          <cell r="P247">
            <v>0</v>
          </cell>
          <cell r="R247">
            <v>3367.153425</v>
          </cell>
          <cell r="S247">
            <v>2831.1204687499999</v>
          </cell>
          <cell r="V247">
            <v>0</v>
          </cell>
          <cell r="W247">
            <v>0</v>
          </cell>
          <cell r="X247">
            <v>0</v>
          </cell>
          <cell r="Y247">
            <v>6198.2738937499998</v>
          </cell>
          <cell r="Z247">
            <v>38553.936393750002</v>
          </cell>
          <cell r="AA247">
            <v>1950</v>
          </cell>
          <cell r="AB247">
            <v>1702.5</v>
          </cell>
          <cell r="AC247">
            <v>22.645483931718061</v>
          </cell>
          <cell r="AD247">
            <v>5.3894406903826191</v>
          </cell>
          <cell r="AE247">
            <v>20.125879536617649</v>
          </cell>
          <cell r="AG247">
            <v>48.160804158718335</v>
          </cell>
          <cell r="AH247">
            <v>3.6120603119038748</v>
          </cell>
          <cell r="AI247">
            <v>51.77286447062221</v>
          </cell>
          <cell r="AJ247">
            <v>414.18291576497768</v>
          </cell>
          <cell r="AK247">
            <v>38553.936393750002</v>
          </cell>
          <cell r="AL247">
            <v>0</v>
          </cell>
          <cell r="AM247">
            <v>37.5</v>
          </cell>
          <cell r="AN247">
            <v>37.5</v>
          </cell>
          <cell r="AO247">
            <v>0</v>
          </cell>
          <cell r="AP247">
            <v>22.994735362179</v>
          </cell>
          <cell r="AQ247">
            <v>0.34925143046093865</v>
          </cell>
        </row>
        <row r="248">
          <cell r="D248" t="str">
            <v>A91480</v>
          </cell>
          <cell r="E248" t="str">
            <v>David Renton-Rose</v>
          </cell>
          <cell r="F248" t="str">
            <v>Guildford</v>
          </cell>
          <cell r="G248" t="str">
            <v>South West</v>
          </cell>
          <cell r="H248">
            <v>2</v>
          </cell>
          <cell r="I248" t="str">
            <v>S</v>
          </cell>
          <cell r="J248">
            <v>89826.3</v>
          </cell>
          <cell r="M248">
            <v>89826.3</v>
          </cell>
          <cell r="P248">
            <v>414.1</v>
          </cell>
          <cell r="R248">
            <v>12278.1774</v>
          </cell>
          <cell r="S248">
            <v>1571.9602500000001</v>
          </cell>
          <cell r="V248">
            <v>1571.9602500000001</v>
          </cell>
          <cell r="W248">
            <v>7102</v>
          </cell>
          <cell r="X248">
            <v>0</v>
          </cell>
          <cell r="Y248">
            <v>22938.197899999999</v>
          </cell>
          <cell r="Z248">
            <v>112764.4979</v>
          </cell>
          <cell r="AA248">
            <v>1950</v>
          </cell>
          <cell r="AB248">
            <v>1702.5</v>
          </cell>
          <cell r="AC248">
            <v>66.234653685756243</v>
          </cell>
          <cell r="AD248">
            <v>5.3894406903826191</v>
          </cell>
          <cell r="AE248">
            <v>20.125879536617649</v>
          </cell>
          <cell r="AG248">
            <v>91.749973912756502</v>
          </cell>
          <cell r="AH248">
            <v>6.8812480434567371</v>
          </cell>
          <cell r="AI248">
            <v>98.631221956213238</v>
          </cell>
          <cell r="AJ248">
            <v>789.04977564970591</v>
          </cell>
          <cell r="AK248">
            <v>112764.4979</v>
          </cell>
          <cell r="AL248">
            <v>0</v>
          </cell>
          <cell r="AM248">
            <v>37.5</v>
          </cell>
          <cell r="AN248">
            <v>37.5</v>
          </cell>
          <cell r="AO248">
            <v>0</v>
          </cell>
          <cell r="AP248">
            <v>66.657622256409994</v>
          </cell>
          <cell r="AQ248">
            <v>0.42296857065375093</v>
          </cell>
        </row>
        <row r="249">
          <cell r="D249" t="str">
            <v>A49939</v>
          </cell>
          <cell r="E249" t="str">
            <v>David Rowlinson</v>
          </cell>
          <cell r="F249" t="str">
            <v>Warrington</v>
          </cell>
          <cell r="G249" t="str">
            <v>Midlands</v>
          </cell>
          <cell r="H249">
            <v>7</v>
          </cell>
          <cell r="I249" t="str">
            <v>S</v>
          </cell>
          <cell r="J249">
            <v>34000</v>
          </cell>
          <cell r="M249">
            <v>34000</v>
          </cell>
          <cell r="P249">
            <v>0</v>
          </cell>
          <cell r="R249">
            <v>3594.0720000000001</v>
          </cell>
          <cell r="S249">
            <v>2635</v>
          </cell>
          <cell r="V249">
            <v>595</v>
          </cell>
          <cell r="W249">
            <v>0</v>
          </cell>
          <cell r="X249">
            <v>0</v>
          </cell>
          <cell r="Y249">
            <v>6824.0720000000001</v>
          </cell>
          <cell r="Z249">
            <v>40824.072</v>
          </cell>
          <cell r="AA249">
            <v>1950</v>
          </cell>
          <cell r="AB249">
            <v>1702.5</v>
          </cell>
          <cell r="AC249">
            <v>23.978896916299558</v>
          </cell>
          <cell r="AD249">
            <v>3.7037848954724204</v>
          </cell>
          <cell r="AE249">
            <v>20.125879536617649</v>
          </cell>
          <cell r="AG249">
            <v>47.808561348389631</v>
          </cell>
          <cell r="AH249">
            <v>3.5856421011292223</v>
          </cell>
          <cell r="AI249">
            <v>51.394203449518855</v>
          </cell>
          <cell r="AJ249">
            <v>411.15362759615084</v>
          </cell>
          <cell r="AK249">
            <v>40824.072</v>
          </cell>
          <cell r="AL249">
            <v>0</v>
          </cell>
          <cell r="AM249">
            <v>37.5</v>
          </cell>
          <cell r="AN249">
            <v>37.5</v>
          </cell>
          <cell r="AO249">
            <v>0</v>
          </cell>
          <cell r="AP249">
            <v>24.314908717948999</v>
          </cell>
          <cell r="AQ249">
            <v>0.33601180164944111</v>
          </cell>
        </row>
        <row r="250">
          <cell r="D250" t="str">
            <v>A76508</v>
          </cell>
          <cell r="E250" t="str">
            <v>David Swift</v>
          </cell>
          <cell r="F250" t="str">
            <v>Other Site</v>
          </cell>
          <cell r="G250" t="str">
            <v>Midlands</v>
          </cell>
          <cell r="H250">
            <v>6</v>
          </cell>
          <cell r="I250" t="str">
            <v>A</v>
          </cell>
          <cell r="J250">
            <v>88530</v>
          </cell>
          <cell r="M250">
            <v>88530</v>
          </cell>
          <cell r="P250">
            <v>0</v>
          </cell>
          <cell r="R250">
            <v>0</v>
          </cell>
          <cell r="S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88530</v>
          </cell>
          <cell r="AA250">
            <v>1950</v>
          </cell>
          <cell r="AB250">
            <v>1702.5</v>
          </cell>
          <cell r="AC250">
            <v>52</v>
          </cell>
          <cell r="AD250">
            <v>0</v>
          </cell>
          <cell r="AE250">
            <v>0</v>
          </cell>
          <cell r="AG250">
            <v>52</v>
          </cell>
          <cell r="AH250">
            <v>3.9</v>
          </cell>
          <cell r="AI250">
            <v>55.9</v>
          </cell>
          <cell r="AJ250">
            <v>447.2</v>
          </cell>
          <cell r="AK250">
            <v>88530</v>
          </cell>
          <cell r="AL250">
            <v>0</v>
          </cell>
          <cell r="AM250">
            <v>56</v>
          </cell>
          <cell r="AN250">
            <v>37.5</v>
          </cell>
          <cell r="AO250">
            <v>18.5</v>
          </cell>
          <cell r="AP250">
            <v>52</v>
          </cell>
          <cell r="AQ250">
            <v>0</v>
          </cell>
        </row>
        <row r="251">
          <cell r="D251" t="str">
            <v>A00318</v>
          </cell>
          <cell r="E251" t="str">
            <v>David Threlfall</v>
          </cell>
          <cell r="F251" t="str">
            <v>Bristol</v>
          </cell>
          <cell r="G251" t="str">
            <v>South West</v>
          </cell>
          <cell r="H251">
            <v>2</v>
          </cell>
          <cell r="I251" t="str">
            <v>S</v>
          </cell>
          <cell r="J251">
            <v>77750</v>
          </cell>
          <cell r="M251">
            <v>77750</v>
          </cell>
          <cell r="P251">
            <v>956.58</v>
          </cell>
          <cell r="R251">
            <v>10682.856</v>
          </cell>
          <cell r="S251">
            <v>7580.625</v>
          </cell>
          <cell r="V251">
            <v>1360.625</v>
          </cell>
          <cell r="W251">
            <v>7618</v>
          </cell>
          <cell r="X251">
            <v>0</v>
          </cell>
          <cell r="Y251">
            <v>28198.686000000002</v>
          </cell>
          <cell r="Z251">
            <v>105948.686</v>
          </cell>
          <cell r="AA251">
            <v>1950</v>
          </cell>
          <cell r="AB251">
            <v>1702.5</v>
          </cell>
          <cell r="AC251">
            <v>62.231239941262849</v>
          </cell>
          <cell r="AD251">
            <v>5.3894406903826191</v>
          </cell>
          <cell r="AE251">
            <v>20.125879536617649</v>
          </cell>
          <cell r="AG251">
            <v>87.746560168263116</v>
          </cell>
          <cell r="AH251">
            <v>6.5809920126197339</v>
          </cell>
          <cell r="AI251">
            <v>94.327552180882847</v>
          </cell>
          <cell r="AJ251">
            <v>754.62041744706278</v>
          </cell>
          <cell r="AK251">
            <v>105948.686</v>
          </cell>
          <cell r="AL251">
            <v>0</v>
          </cell>
          <cell r="AM251">
            <v>37.5</v>
          </cell>
          <cell r="AN251">
            <v>37.5</v>
          </cell>
          <cell r="AO251">
            <v>0</v>
          </cell>
          <cell r="AP251">
            <v>62.016633846154001</v>
          </cell>
          <cell r="AQ251">
            <v>-0.21460609510884865</v>
          </cell>
        </row>
        <row r="252">
          <cell r="D252" t="str">
            <v>A99295</v>
          </cell>
          <cell r="E252" t="str">
            <v>David Tooze</v>
          </cell>
          <cell r="F252" t="str">
            <v>Guildford</v>
          </cell>
          <cell r="G252" t="str">
            <v>South West</v>
          </cell>
          <cell r="H252">
            <v>7</v>
          </cell>
          <cell r="I252" t="str">
            <v>S</v>
          </cell>
          <cell r="J252">
            <v>36500</v>
          </cell>
          <cell r="M252">
            <v>36500</v>
          </cell>
          <cell r="P252">
            <v>414.1</v>
          </cell>
          <cell r="R252">
            <v>3939.0720000000001</v>
          </cell>
          <cell r="S252">
            <v>2828.75</v>
          </cell>
          <cell r="V252">
            <v>638.75</v>
          </cell>
          <cell r="W252">
            <v>0</v>
          </cell>
          <cell r="X252">
            <v>0</v>
          </cell>
          <cell r="Y252">
            <v>7820.6720000000005</v>
          </cell>
          <cell r="Z252">
            <v>44320.671999999999</v>
          </cell>
          <cell r="AA252">
            <v>1950</v>
          </cell>
          <cell r="AB252">
            <v>1702.5</v>
          </cell>
          <cell r="AC252">
            <v>26.032700146842878</v>
          </cell>
          <cell r="AD252">
            <v>5.3894406903826191</v>
          </cell>
          <cell r="AE252">
            <v>20.125879536617649</v>
          </cell>
          <cell r="AG252">
            <v>51.548020373843144</v>
          </cell>
          <cell r="AH252">
            <v>3.8661015280382358</v>
          </cell>
          <cell r="AI252">
            <v>55.41412190188138</v>
          </cell>
          <cell r="AJ252">
            <v>443.31297521505104</v>
          </cell>
          <cell r="AK252">
            <v>44320.671999999999</v>
          </cell>
          <cell r="AL252">
            <v>0</v>
          </cell>
          <cell r="AM252">
            <v>37.5</v>
          </cell>
          <cell r="AN252">
            <v>37.5</v>
          </cell>
          <cell r="AO252">
            <v>0</v>
          </cell>
          <cell r="AP252">
            <v>26.345216410256</v>
          </cell>
          <cell r="AQ252">
            <v>0.31251626341312289</v>
          </cell>
        </row>
        <row r="253">
          <cell r="D253" t="str">
            <v>S10363</v>
          </cell>
          <cell r="E253" t="str">
            <v>David Wells</v>
          </cell>
          <cell r="F253" t="str">
            <v>Other Site</v>
          </cell>
          <cell r="G253" t="str">
            <v>Midlands</v>
          </cell>
          <cell r="H253">
            <v>8</v>
          </cell>
          <cell r="I253" t="str">
            <v>A</v>
          </cell>
          <cell r="J253">
            <v>76612.5</v>
          </cell>
          <cell r="M253">
            <v>76612.5</v>
          </cell>
          <cell r="P253">
            <v>0</v>
          </cell>
          <cell r="R253">
            <v>0</v>
          </cell>
          <cell r="S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76612.5</v>
          </cell>
          <cell r="AA253">
            <v>1950</v>
          </cell>
          <cell r="AB253">
            <v>1702.5</v>
          </cell>
          <cell r="AC253">
            <v>45</v>
          </cell>
          <cell r="AD253">
            <v>0</v>
          </cell>
          <cell r="AE253">
            <v>0</v>
          </cell>
          <cell r="AG253">
            <v>45</v>
          </cell>
          <cell r="AH253">
            <v>3.375</v>
          </cell>
          <cell r="AI253">
            <v>48.375</v>
          </cell>
          <cell r="AJ253">
            <v>387</v>
          </cell>
          <cell r="AK253">
            <v>76612.5</v>
          </cell>
          <cell r="AL253">
            <v>0</v>
          </cell>
          <cell r="AM253">
            <v>37.5</v>
          </cell>
          <cell r="AN253">
            <v>37.5</v>
          </cell>
          <cell r="AO253">
            <v>0</v>
          </cell>
          <cell r="AP253">
            <v>45</v>
          </cell>
          <cell r="AQ253">
            <v>0</v>
          </cell>
        </row>
        <row r="254">
          <cell r="D254" t="str">
            <v>A74699</v>
          </cell>
          <cell r="E254" t="str">
            <v>David White</v>
          </cell>
          <cell r="F254" t="str">
            <v>Other Site</v>
          </cell>
          <cell r="G254" t="str">
            <v>Midlands</v>
          </cell>
          <cell r="H254">
            <v>5</v>
          </cell>
          <cell r="I254" t="str">
            <v>A</v>
          </cell>
          <cell r="J254">
            <v>90232.5</v>
          </cell>
          <cell r="M254">
            <v>90232.5</v>
          </cell>
          <cell r="P254">
            <v>0</v>
          </cell>
          <cell r="R254">
            <v>0</v>
          </cell>
          <cell r="S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90232.5</v>
          </cell>
          <cell r="AA254">
            <v>1950</v>
          </cell>
          <cell r="AB254">
            <v>1702.5</v>
          </cell>
          <cell r="AC254">
            <v>53</v>
          </cell>
          <cell r="AD254">
            <v>0</v>
          </cell>
          <cell r="AE254">
            <v>0</v>
          </cell>
          <cell r="AG254">
            <v>53</v>
          </cell>
          <cell r="AH254">
            <v>3.9749999999999996</v>
          </cell>
          <cell r="AI254">
            <v>56.975000000000001</v>
          </cell>
          <cell r="AJ254">
            <v>455.8</v>
          </cell>
          <cell r="AK254">
            <v>90232.5</v>
          </cell>
          <cell r="AL254">
            <v>0</v>
          </cell>
          <cell r="AM254">
            <v>37.5</v>
          </cell>
          <cell r="AN254">
            <v>37.5</v>
          </cell>
          <cell r="AO254">
            <v>0</v>
          </cell>
          <cell r="AP254">
            <v>53</v>
          </cell>
          <cell r="AQ254">
            <v>0</v>
          </cell>
        </row>
        <row r="255">
          <cell r="D255" t="str">
            <v>A74762</v>
          </cell>
          <cell r="E255" t="str">
            <v>Dawn Robinson</v>
          </cell>
          <cell r="F255" t="str">
            <v>Birmingham</v>
          </cell>
          <cell r="G255" t="str">
            <v>Midlands</v>
          </cell>
          <cell r="H255">
            <v>9</v>
          </cell>
          <cell r="I255" t="str">
            <v>S</v>
          </cell>
          <cell r="J255">
            <v>22500</v>
          </cell>
          <cell r="M255">
            <v>22500</v>
          </cell>
          <cell r="P255">
            <v>0</v>
          </cell>
          <cell r="R255">
            <v>2007.0719999999999</v>
          </cell>
          <cell r="S255">
            <v>393.75</v>
          </cell>
          <cell r="V255">
            <v>393.75</v>
          </cell>
          <cell r="W255">
            <v>0</v>
          </cell>
          <cell r="X255">
            <v>0</v>
          </cell>
          <cell r="Y255">
            <v>2794.5720000000001</v>
          </cell>
          <cell r="Z255">
            <v>25294.572</v>
          </cell>
          <cell r="AA255">
            <v>1950</v>
          </cell>
          <cell r="AB255">
            <v>1702.5</v>
          </cell>
          <cell r="AC255">
            <v>14.85731101321586</v>
          </cell>
          <cell r="AD255">
            <v>3.7037848954724204</v>
          </cell>
          <cell r="AE255">
            <v>20.125879536617649</v>
          </cell>
          <cell r="AG255">
            <v>38.686975445305933</v>
          </cell>
          <cell r="AH255">
            <v>2.9015231583979451</v>
          </cell>
          <cell r="AI255">
            <v>41.588498603703876</v>
          </cell>
          <cell r="AJ255">
            <v>332.70798882963101</v>
          </cell>
          <cell r="AK255">
            <v>25294.572</v>
          </cell>
          <cell r="AL255">
            <v>0</v>
          </cell>
          <cell r="AM255">
            <v>37.5</v>
          </cell>
          <cell r="AN255">
            <v>37.5</v>
          </cell>
          <cell r="AO255">
            <v>0</v>
          </cell>
          <cell r="AP255">
            <v>15.260036923076999</v>
          </cell>
          <cell r="AQ255">
            <v>0.40272590986113954</v>
          </cell>
        </row>
        <row r="256">
          <cell r="D256" t="str">
            <v>A76133</v>
          </cell>
          <cell r="E256" t="str">
            <v>Debbie Dinnings</v>
          </cell>
          <cell r="F256" t="str">
            <v>London</v>
          </cell>
          <cell r="G256" t="str">
            <v>South East</v>
          </cell>
          <cell r="H256">
            <v>10</v>
          </cell>
          <cell r="I256" t="str">
            <v>A</v>
          </cell>
          <cell r="J256">
            <v>56182.5</v>
          </cell>
          <cell r="M256">
            <v>56182.5</v>
          </cell>
          <cell r="P256">
            <v>0</v>
          </cell>
          <cell r="R256">
            <v>0</v>
          </cell>
          <cell r="S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56182.5</v>
          </cell>
          <cell r="AA256">
            <v>1950</v>
          </cell>
          <cell r="AB256">
            <v>1702.5</v>
          </cell>
          <cell r="AC256">
            <v>33</v>
          </cell>
          <cell r="AD256">
            <v>0</v>
          </cell>
          <cell r="AE256">
            <v>0</v>
          </cell>
          <cell r="AG256">
            <v>33</v>
          </cell>
          <cell r="AH256">
            <v>2.4750000000000001</v>
          </cell>
          <cell r="AI256">
            <v>35.475000000000001</v>
          </cell>
          <cell r="AJ256">
            <v>283.8</v>
          </cell>
          <cell r="AK256">
            <v>56182.5</v>
          </cell>
          <cell r="AL256">
            <v>0</v>
          </cell>
          <cell r="AM256">
            <v>37.5</v>
          </cell>
          <cell r="AN256">
            <v>37.5</v>
          </cell>
          <cell r="AO256">
            <v>0</v>
          </cell>
          <cell r="AP256">
            <v>33</v>
          </cell>
          <cell r="AQ256">
            <v>0</v>
          </cell>
        </row>
        <row r="257">
          <cell r="D257" t="str">
            <v>A76449</v>
          </cell>
          <cell r="E257" t="str">
            <v>Declan Prior</v>
          </cell>
          <cell r="F257" t="str">
            <v>York</v>
          </cell>
          <cell r="G257" t="str">
            <v>Midlands</v>
          </cell>
          <cell r="H257">
            <v>9</v>
          </cell>
          <cell r="I257" t="str">
            <v>S</v>
          </cell>
          <cell r="J257">
            <v>29500</v>
          </cell>
          <cell r="M257">
            <v>29500</v>
          </cell>
          <cell r="P257">
            <v>414.1</v>
          </cell>
          <cell r="R257">
            <v>2973.0720000000001</v>
          </cell>
          <cell r="S257">
            <v>516.25</v>
          </cell>
          <cell r="V257">
            <v>516.25</v>
          </cell>
          <cell r="W257">
            <v>0</v>
          </cell>
          <cell r="X257">
            <v>0</v>
          </cell>
          <cell r="Y257">
            <v>4419.6720000000005</v>
          </cell>
          <cell r="Z257">
            <v>33919.671999999999</v>
          </cell>
          <cell r="AA257">
            <v>1950</v>
          </cell>
          <cell r="AB257">
            <v>1702.5</v>
          </cell>
          <cell r="AC257">
            <v>19.923449045521291</v>
          </cell>
          <cell r="AD257">
            <v>3.7037848954724204</v>
          </cell>
          <cell r="AE257">
            <v>20.125879536617649</v>
          </cell>
          <cell r="AG257">
            <v>43.753113477611365</v>
          </cell>
          <cell r="AH257">
            <v>3.2814835108208524</v>
          </cell>
          <cell r="AI257">
            <v>47.03459698843222</v>
          </cell>
          <cell r="AJ257">
            <v>376.27677590745776</v>
          </cell>
          <cell r="AK257">
            <v>33919.671999999999</v>
          </cell>
          <cell r="AL257">
            <v>0</v>
          </cell>
          <cell r="AM257">
            <v>37.5</v>
          </cell>
          <cell r="AN257">
            <v>37.5</v>
          </cell>
          <cell r="AO257">
            <v>0</v>
          </cell>
          <cell r="AP257">
            <v>20.347267692308002</v>
          </cell>
          <cell r="AQ257">
            <v>0.42381864678671022</v>
          </cell>
        </row>
        <row r="258">
          <cell r="D258" t="str">
            <v>A76288</v>
          </cell>
          <cell r="E258" t="str">
            <v>Denys Nagornyy</v>
          </cell>
          <cell r="F258" t="str">
            <v>London</v>
          </cell>
          <cell r="G258" t="str">
            <v>South East</v>
          </cell>
          <cell r="H258">
            <v>6</v>
          </cell>
          <cell r="I258" t="str">
            <v>A</v>
          </cell>
          <cell r="J258">
            <v>57885</v>
          </cell>
          <cell r="M258">
            <v>57885</v>
          </cell>
          <cell r="P258">
            <v>0</v>
          </cell>
          <cell r="R258">
            <v>0</v>
          </cell>
          <cell r="S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57885</v>
          </cell>
          <cell r="AA258">
            <v>1950</v>
          </cell>
          <cell r="AB258">
            <v>1702.5</v>
          </cell>
          <cell r="AC258">
            <v>34</v>
          </cell>
          <cell r="AD258">
            <v>0</v>
          </cell>
          <cell r="AE258">
            <v>0</v>
          </cell>
          <cell r="AG258">
            <v>34</v>
          </cell>
          <cell r="AH258">
            <v>2.5499999999999998</v>
          </cell>
          <cell r="AI258">
            <v>36.549999999999997</v>
          </cell>
          <cell r="AJ258">
            <v>292.39999999999998</v>
          </cell>
          <cell r="AK258">
            <v>57885</v>
          </cell>
          <cell r="AL258">
            <v>0</v>
          </cell>
          <cell r="AM258">
            <v>37.5</v>
          </cell>
          <cell r="AN258">
            <v>37.5</v>
          </cell>
          <cell r="AO258">
            <v>0</v>
          </cell>
          <cell r="AP258">
            <v>34</v>
          </cell>
          <cell r="AQ258">
            <v>0</v>
          </cell>
        </row>
        <row r="259">
          <cell r="D259" t="str">
            <v>A50199</v>
          </cell>
          <cell r="E259" t="str">
            <v>Derek Clark</v>
          </cell>
          <cell r="F259" t="str">
            <v>Other Site</v>
          </cell>
          <cell r="G259" t="str">
            <v>Midlands</v>
          </cell>
          <cell r="H259">
            <v>7</v>
          </cell>
          <cell r="I259" t="str">
            <v>A</v>
          </cell>
          <cell r="J259">
            <v>63673.5</v>
          </cell>
          <cell r="M259">
            <v>63673.5</v>
          </cell>
          <cell r="P259">
            <v>0</v>
          </cell>
          <cell r="R259">
            <v>0</v>
          </cell>
          <cell r="S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63673.5</v>
          </cell>
          <cell r="AA259">
            <v>1950</v>
          </cell>
          <cell r="AB259">
            <v>1702.5</v>
          </cell>
          <cell r="AC259">
            <v>37.4</v>
          </cell>
          <cell r="AD259">
            <v>0</v>
          </cell>
          <cell r="AE259">
            <v>0</v>
          </cell>
          <cell r="AG259">
            <v>37.4</v>
          </cell>
          <cell r="AH259">
            <v>2.8049999999999997</v>
          </cell>
          <cell r="AI259">
            <v>40.204999999999998</v>
          </cell>
          <cell r="AJ259">
            <v>321.64</v>
          </cell>
          <cell r="AK259">
            <v>63673.5</v>
          </cell>
          <cell r="AL259">
            <v>0</v>
          </cell>
          <cell r="AM259">
            <v>37.5</v>
          </cell>
          <cell r="AN259">
            <v>37.5</v>
          </cell>
          <cell r="AO259">
            <v>0</v>
          </cell>
          <cell r="AP259">
            <v>38.5</v>
          </cell>
          <cell r="AQ259">
            <v>1.1000000000000014</v>
          </cell>
        </row>
        <row r="260">
          <cell r="D260" t="str">
            <v>A76529</v>
          </cell>
          <cell r="E260" t="str">
            <v>Derek Riddell</v>
          </cell>
          <cell r="F260" t="str">
            <v>East Kilbride</v>
          </cell>
          <cell r="G260" t="str">
            <v>Midlands</v>
          </cell>
          <cell r="H260">
            <v>3</v>
          </cell>
          <cell r="I260" t="str">
            <v>S</v>
          </cell>
          <cell r="J260">
            <v>90000</v>
          </cell>
          <cell r="M260">
            <v>90000</v>
          </cell>
          <cell r="P260">
            <v>414.1</v>
          </cell>
          <cell r="R260">
            <v>11734.691999999999</v>
          </cell>
          <cell r="S260">
            <v>6975</v>
          </cell>
          <cell r="V260">
            <v>1575</v>
          </cell>
          <cell r="W260">
            <v>2990</v>
          </cell>
          <cell r="X260">
            <v>0</v>
          </cell>
          <cell r="Y260">
            <v>23688.792000000001</v>
          </cell>
          <cell r="Z260">
            <v>113688.792</v>
          </cell>
          <cell r="AA260">
            <v>1950</v>
          </cell>
          <cell r="AB260">
            <v>1702.5</v>
          </cell>
          <cell r="AC260">
            <v>66.777557709251099</v>
          </cell>
          <cell r="AD260">
            <v>3.7037848954724204</v>
          </cell>
          <cell r="AE260">
            <v>20.125879536617649</v>
          </cell>
          <cell r="AG260">
            <v>90.607222141341168</v>
          </cell>
          <cell r="AH260">
            <v>6.7955416606005876</v>
          </cell>
          <cell r="AI260">
            <v>97.402763801941759</v>
          </cell>
          <cell r="AJ260">
            <v>779.22211041553408</v>
          </cell>
          <cell r="AK260">
            <v>113688.792</v>
          </cell>
          <cell r="AL260">
            <v>0</v>
          </cell>
          <cell r="AM260">
            <v>37.5</v>
          </cell>
          <cell r="AN260">
            <v>37.5</v>
          </cell>
          <cell r="AO260">
            <v>0</v>
          </cell>
          <cell r="AP260">
            <v>67.148098461537998</v>
          </cell>
          <cell r="AQ260">
            <v>0.37054075228689953</v>
          </cell>
        </row>
        <row r="261">
          <cell r="D261" t="str">
            <v>W98418</v>
          </cell>
          <cell r="E261" t="str">
            <v>Derek Robinson</v>
          </cell>
          <cell r="F261" t="str">
            <v>Cardiff</v>
          </cell>
          <cell r="G261" t="str">
            <v>South West</v>
          </cell>
          <cell r="H261">
            <v>6</v>
          </cell>
          <cell r="I261" t="str">
            <v>S</v>
          </cell>
          <cell r="J261">
            <v>40950</v>
          </cell>
          <cell r="M261">
            <v>40950</v>
          </cell>
          <cell r="P261">
            <v>0</v>
          </cell>
          <cell r="R261">
            <v>4553.1719999999996</v>
          </cell>
          <cell r="S261">
            <v>3173.625</v>
          </cell>
          <cell r="V261">
            <v>716.625</v>
          </cell>
          <cell r="W261">
            <v>0</v>
          </cell>
          <cell r="X261">
            <v>0</v>
          </cell>
          <cell r="Y261">
            <v>8443.4219999999987</v>
          </cell>
          <cell r="Z261">
            <v>49393.421999999999</v>
          </cell>
          <cell r="AA261">
            <v>1950</v>
          </cell>
          <cell r="AB261">
            <v>1702.5</v>
          </cell>
          <cell r="AC261">
            <v>29.012288986784139</v>
          </cell>
          <cell r="AD261">
            <v>5.3894406903826191</v>
          </cell>
          <cell r="AE261">
            <v>20.125879536617649</v>
          </cell>
          <cell r="AG261">
            <v>54.527609213784402</v>
          </cell>
          <cell r="AH261">
            <v>4.0895706910338303</v>
          </cell>
          <cell r="AI261">
            <v>58.617179904818229</v>
          </cell>
          <cell r="AJ261">
            <v>468.93743923854583</v>
          </cell>
          <cell r="AK261">
            <v>49393.421999999999</v>
          </cell>
          <cell r="AL261">
            <v>0</v>
          </cell>
          <cell r="AM261">
            <v>37.5</v>
          </cell>
          <cell r="AN261">
            <v>37.5</v>
          </cell>
          <cell r="AO261">
            <v>0</v>
          </cell>
          <cell r="AP261">
            <v>29.368806153845998</v>
          </cell>
          <cell r="AQ261">
            <v>0.35651716706185965</v>
          </cell>
        </row>
        <row r="262">
          <cell r="D262" t="str">
            <v>A76492</v>
          </cell>
          <cell r="E262" t="str">
            <v>Deryck Feeley</v>
          </cell>
          <cell r="F262" t="str">
            <v>Other Site</v>
          </cell>
          <cell r="G262" t="str">
            <v>Midlands</v>
          </cell>
          <cell r="H262">
            <v>8</v>
          </cell>
          <cell r="I262" t="str">
            <v>A</v>
          </cell>
          <cell r="J262">
            <v>42494.400000000001</v>
          </cell>
          <cell r="M262">
            <v>42494.400000000001</v>
          </cell>
          <cell r="P262">
            <v>0</v>
          </cell>
          <cell r="R262">
            <v>0</v>
          </cell>
          <cell r="S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42494.400000000001</v>
          </cell>
          <cell r="AA262">
            <v>1170</v>
          </cell>
          <cell r="AB262">
            <v>1021.5</v>
          </cell>
          <cell r="AC262">
            <v>41.6</v>
          </cell>
          <cell r="AD262">
            <v>0</v>
          </cell>
          <cell r="AE262">
            <v>0</v>
          </cell>
          <cell r="AG262">
            <v>41.6</v>
          </cell>
          <cell r="AH262">
            <v>3.12</v>
          </cell>
          <cell r="AI262">
            <v>44.72</v>
          </cell>
          <cell r="AJ262">
            <v>357.76</v>
          </cell>
          <cell r="AK262">
            <v>42494.400000000001</v>
          </cell>
          <cell r="AL262">
            <v>0</v>
          </cell>
          <cell r="AM262">
            <v>22.5</v>
          </cell>
          <cell r="AN262">
            <v>22.5</v>
          </cell>
          <cell r="AO262">
            <v>0</v>
          </cell>
          <cell r="AP262">
            <v>41.6</v>
          </cell>
          <cell r="AQ262">
            <v>0</v>
          </cell>
        </row>
        <row r="263">
          <cell r="D263" t="str">
            <v>A76281</v>
          </cell>
          <cell r="E263" t="str">
            <v>Devpal Sappal</v>
          </cell>
          <cell r="F263" t="str">
            <v>London</v>
          </cell>
          <cell r="G263" t="str">
            <v>South East</v>
          </cell>
          <cell r="H263">
            <v>10</v>
          </cell>
          <cell r="I263" t="str">
            <v>S</v>
          </cell>
          <cell r="J263">
            <v>23500</v>
          </cell>
          <cell r="M263">
            <v>23500</v>
          </cell>
          <cell r="P263">
            <v>414.1</v>
          </cell>
          <cell r="R263">
            <v>2145.0720000000001</v>
          </cell>
          <cell r="S263">
            <v>1821.25</v>
          </cell>
          <cell r="V263">
            <v>411.25</v>
          </cell>
          <cell r="W263">
            <v>0</v>
          </cell>
          <cell r="X263">
            <v>0</v>
          </cell>
          <cell r="Y263">
            <v>4791.6720000000005</v>
          </cell>
          <cell r="Z263">
            <v>28291.671999999999</v>
          </cell>
          <cell r="AA263">
            <v>1950</v>
          </cell>
          <cell r="AB263">
            <v>1702.5</v>
          </cell>
          <cell r="AC263">
            <v>16.617722173274597</v>
          </cell>
          <cell r="AD263">
            <v>3.9486921589485728</v>
          </cell>
          <cell r="AE263">
            <v>20.125879536617649</v>
          </cell>
          <cell r="AG263">
            <v>40.692293868840821</v>
          </cell>
          <cell r="AH263">
            <v>3.0519220401630616</v>
          </cell>
          <cell r="AI263">
            <v>43.744215909003884</v>
          </cell>
          <cell r="AJ263">
            <v>349.95372727203107</v>
          </cell>
          <cell r="AK263">
            <v>28291.671999999999</v>
          </cell>
          <cell r="AL263">
            <v>0</v>
          </cell>
          <cell r="AM263">
            <v>37.5</v>
          </cell>
          <cell r="AN263">
            <v>37.5</v>
          </cell>
          <cell r="AO263">
            <v>0</v>
          </cell>
          <cell r="AP263">
            <v>16.891883076923001</v>
          </cell>
          <cell r="AQ263">
            <v>0.27416090364840429</v>
          </cell>
        </row>
        <row r="264">
          <cell r="D264" t="str">
            <v>A42386</v>
          </cell>
          <cell r="E264" t="str">
            <v>Dhansukh Mistry</v>
          </cell>
          <cell r="F264" t="str">
            <v>Secondment</v>
          </cell>
          <cell r="G264" t="str">
            <v>Midlands</v>
          </cell>
          <cell r="H264">
            <v>5</v>
          </cell>
          <cell r="I264" t="str">
            <v>S</v>
          </cell>
          <cell r="J264">
            <v>54300</v>
          </cell>
          <cell r="M264">
            <v>54300</v>
          </cell>
          <cell r="P264">
            <v>414.1</v>
          </cell>
          <cell r="R264">
            <v>6395.4719999999998</v>
          </cell>
          <cell r="S264">
            <v>4751.25</v>
          </cell>
          <cell r="V264">
            <v>950.25</v>
          </cell>
          <cell r="W264">
            <v>0</v>
          </cell>
          <cell r="X264">
            <v>0</v>
          </cell>
          <cell r="Y264">
            <v>12511.072</v>
          </cell>
          <cell r="Z264">
            <v>66811.072</v>
          </cell>
          <cell r="AA264">
            <v>1950</v>
          </cell>
          <cell r="AB264">
            <v>1702.5</v>
          </cell>
          <cell r="AC264">
            <v>39.242920411160057</v>
          </cell>
          <cell r="AD264">
            <v>3.7037848954724204</v>
          </cell>
          <cell r="AE264">
            <v>20.125879536617649</v>
          </cell>
          <cell r="AG264">
            <v>63.072584843250127</v>
          </cell>
          <cell r="AH264">
            <v>4.7304438632437593</v>
          </cell>
          <cell r="AI264">
            <v>67.80302870649389</v>
          </cell>
          <cell r="AJ264">
            <v>542.42422965195112</v>
          </cell>
          <cell r="AK264">
            <v>66811.072</v>
          </cell>
          <cell r="AL264">
            <v>0</v>
          </cell>
          <cell r="AM264">
            <v>37.5</v>
          </cell>
          <cell r="AN264">
            <v>37.5</v>
          </cell>
          <cell r="AO264">
            <v>0</v>
          </cell>
          <cell r="AP264">
            <v>39.593113846153997</v>
          </cell>
          <cell r="AQ264">
            <v>0.3501934349939404</v>
          </cell>
        </row>
        <row r="265">
          <cell r="D265" t="str">
            <v>A76437</v>
          </cell>
          <cell r="E265" t="str">
            <v>Dilek Kaye</v>
          </cell>
          <cell r="F265" t="str">
            <v>Guildford</v>
          </cell>
          <cell r="G265" t="str">
            <v>South West</v>
          </cell>
          <cell r="H265">
            <v>10</v>
          </cell>
          <cell r="I265" t="str">
            <v>S</v>
          </cell>
          <cell r="J265">
            <v>16870</v>
          </cell>
          <cell r="M265">
            <v>16870</v>
          </cell>
          <cell r="P265">
            <v>0</v>
          </cell>
          <cell r="R265">
            <v>1230.1320000000001</v>
          </cell>
          <cell r="S265">
            <v>168.7</v>
          </cell>
          <cell r="V265">
            <v>0</v>
          </cell>
          <cell r="W265">
            <v>0</v>
          </cell>
          <cell r="X265">
            <v>0</v>
          </cell>
          <cell r="Y265">
            <v>1398.8320000000001</v>
          </cell>
          <cell r="Z265">
            <v>18268.831999999999</v>
          </cell>
          <cell r="AA265">
            <v>1560</v>
          </cell>
          <cell r="AB265">
            <v>1362</v>
          </cell>
          <cell r="AC265">
            <v>13.413239353891335</v>
          </cell>
          <cell r="AD265">
            <v>5.3894406903826191</v>
          </cell>
          <cell r="AE265">
            <v>20.125879536617649</v>
          </cell>
          <cell r="AG265">
            <v>38.928559580891601</v>
          </cell>
          <cell r="AH265">
            <v>2.9196419685668702</v>
          </cell>
          <cell r="AI265">
            <v>41.848201549458473</v>
          </cell>
          <cell r="AJ265">
            <v>334.78561239566778</v>
          </cell>
          <cell r="AK265">
            <v>18268.831999999999</v>
          </cell>
          <cell r="AL265">
            <v>0</v>
          </cell>
          <cell r="AM265">
            <v>27.5</v>
          </cell>
          <cell r="AN265">
            <v>30</v>
          </cell>
          <cell r="AO265">
            <v>-2.5</v>
          </cell>
          <cell r="AP265">
            <v>12.985197202797</v>
          </cell>
          <cell r="AQ265">
            <v>-0.42804215109433486</v>
          </cell>
        </row>
        <row r="266">
          <cell r="D266" t="str">
            <v>A91677</v>
          </cell>
          <cell r="E266" t="str">
            <v>Dom Lovell</v>
          </cell>
          <cell r="F266" t="str">
            <v>Exeter</v>
          </cell>
          <cell r="G266" t="str">
            <v>South West</v>
          </cell>
          <cell r="H266">
            <v>4</v>
          </cell>
          <cell r="I266" t="str">
            <v>S</v>
          </cell>
          <cell r="J266">
            <v>50400</v>
          </cell>
          <cell r="M266">
            <v>50400</v>
          </cell>
          <cell r="P266">
            <v>414.1</v>
          </cell>
          <cell r="R266">
            <v>6599.5464000000002</v>
          </cell>
          <cell r="S266">
            <v>3906</v>
          </cell>
          <cell r="V266">
            <v>882</v>
          </cell>
          <cell r="W266">
            <v>5378.8</v>
          </cell>
          <cell r="X266">
            <v>0</v>
          </cell>
          <cell r="Y266">
            <v>17180.446400000001</v>
          </cell>
          <cell r="Z266">
            <v>67580.446400000001</v>
          </cell>
          <cell r="AA266">
            <v>1950</v>
          </cell>
          <cell r="AB266">
            <v>1702.5</v>
          </cell>
          <cell r="AC266">
            <v>39.694829016152717</v>
          </cell>
          <cell r="AD266">
            <v>5.3894406903826191</v>
          </cell>
          <cell r="AE266">
            <v>20.125879536617649</v>
          </cell>
          <cell r="AG266">
            <v>65.210149243152983</v>
          </cell>
          <cell r="AH266">
            <v>4.8907611932364734</v>
          </cell>
          <cell r="AI266">
            <v>70.100910436389455</v>
          </cell>
          <cell r="AJ266">
            <v>560.80728349111564</v>
          </cell>
          <cell r="AK266">
            <v>67580.446400000001</v>
          </cell>
          <cell r="AL266">
            <v>0</v>
          </cell>
          <cell r="AM266">
            <v>37.5</v>
          </cell>
          <cell r="AN266">
            <v>37.5</v>
          </cell>
          <cell r="AO266">
            <v>0</v>
          </cell>
          <cell r="AP266">
            <v>39.617664820512999</v>
          </cell>
          <cell r="AQ266">
            <v>-7.7164195639717548E-2</v>
          </cell>
        </row>
        <row r="267">
          <cell r="D267" t="str">
            <v>A76353</v>
          </cell>
          <cell r="E267" t="str">
            <v>Dusica Mladenouic</v>
          </cell>
          <cell r="F267" t="str">
            <v>London</v>
          </cell>
          <cell r="G267" t="str">
            <v>South East</v>
          </cell>
          <cell r="H267">
            <v>10</v>
          </cell>
          <cell r="I267" t="str">
            <v>A</v>
          </cell>
          <cell r="J267">
            <v>61800.749999999993</v>
          </cell>
          <cell r="M267">
            <v>61800.749999999993</v>
          </cell>
          <cell r="P267">
            <v>0</v>
          </cell>
          <cell r="R267">
            <v>0</v>
          </cell>
          <cell r="S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61800.749999999993</v>
          </cell>
          <cell r="AA267">
            <v>1950</v>
          </cell>
          <cell r="AB267">
            <v>1702.5</v>
          </cell>
          <cell r="AC267">
            <v>36.299999999999997</v>
          </cell>
          <cell r="AD267">
            <v>0</v>
          </cell>
          <cell r="AE267">
            <v>0</v>
          </cell>
          <cell r="AG267">
            <v>36.299999999999997</v>
          </cell>
          <cell r="AH267">
            <v>2.7224999999999997</v>
          </cell>
          <cell r="AI267">
            <v>39.022499999999994</v>
          </cell>
          <cell r="AJ267">
            <v>312.17999999999995</v>
          </cell>
          <cell r="AK267">
            <v>61800.749999999993</v>
          </cell>
          <cell r="AL267">
            <v>0</v>
          </cell>
          <cell r="AM267">
            <v>37.5</v>
          </cell>
          <cell r="AN267">
            <v>37.5</v>
          </cell>
          <cell r="AO267">
            <v>0</v>
          </cell>
          <cell r="AP267">
            <v>36.299999999999997</v>
          </cell>
          <cell r="AQ267">
            <v>0</v>
          </cell>
        </row>
        <row r="268">
          <cell r="D268" t="str">
            <v>A00562</v>
          </cell>
          <cell r="E268" t="str">
            <v>Dwayne Jordan</v>
          </cell>
          <cell r="F268" t="str">
            <v>London</v>
          </cell>
          <cell r="G268" t="str">
            <v>South East</v>
          </cell>
          <cell r="H268">
            <v>6</v>
          </cell>
          <cell r="I268" t="str">
            <v>S</v>
          </cell>
          <cell r="J268">
            <v>37230</v>
          </cell>
          <cell r="M268">
            <v>37230</v>
          </cell>
          <cell r="P268">
            <v>414.1</v>
          </cell>
          <cell r="R268">
            <v>4039.8119999999999</v>
          </cell>
          <cell r="S268">
            <v>2513.0250000000001</v>
          </cell>
          <cell r="V268">
            <v>651.52499999999998</v>
          </cell>
          <cell r="W268">
            <v>0</v>
          </cell>
          <cell r="X268">
            <v>0</v>
          </cell>
          <cell r="Y268">
            <v>7618.4619999999995</v>
          </cell>
          <cell r="Z268">
            <v>44848.462</v>
          </cell>
          <cell r="AA268">
            <v>1950</v>
          </cell>
          <cell r="AB268">
            <v>1702.5</v>
          </cell>
          <cell r="AC268">
            <v>26.342708957415564</v>
          </cell>
          <cell r="AD268">
            <v>3.9486921589485728</v>
          </cell>
          <cell r="AE268">
            <v>20.125879536617649</v>
          </cell>
          <cell r="AG268">
            <v>50.417280652981788</v>
          </cell>
          <cell r="AH268">
            <v>3.7812960489736338</v>
          </cell>
          <cell r="AI268">
            <v>54.198576701955425</v>
          </cell>
          <cell r="AJ268">
            <v>433.5886136156434</v>
          </cell>
          <cell r="AK268">
            <v>44848.462</v>
          </cell>
          <cell r="AL268">
            <v>0</v>
          </cell>
          <cell r="AM268">
            <v>37.5</v>
          </cell>
          <cell r="AN268">
            <v>37.5</v>
          </cell>
          <cell r="AO268">
            <v>0</v>
          </cell>
          <cell r="AP268">
            <v>29.464188717949</v>
          </cell>
          <cell r="AQ268">
            <v>3.1214797605334361</v>
          </cell>
        </row>
        <row r="269">
          <cell r="D269" t="str">
            <v>A76539</v>
          </cell>
          <cell r="E269" t="str">
            <v>Eamonn McNally</v>
          </cell>
          <cell r="F269" t="str">
            <v>Other Site</v>
          </cell>
          <cell r="G269" t="str">
            <v>Midlands</v>
          </cell>
          <cell r="H269">
            <v>7</v>
          </cell>
          <cell r="I269" t="str">
            <v>A</v>
          </cell>
          <cell r="J269">
            <v>88530</v>
          </cell>
          <cell r="M269">
            <v>88530</v>
          </cell>
          <cell r="P269">
            <v>0</v>
          </cell>
          <cell r="R269">
            <v>0</v>
          </cell>
          <cell r="S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88530</v>
          </cell>
          <cell r="AA269">
            <v>1950</v>
          </cell>
          <cell r="AB269">
            <v>1702.5</v>
          </cell>
          <cell r="AC269">
            <v>52</v>
          </cell>
          <cell r="AD269">
            <v>0</v>
          </cell>
          <cell r="AE269">
            <v>0</v>
          </cell>
          <cell r="AG269">
            <v>52</v>
          </cell>
          <cell r="AH269">
            <v>3.9</v>
          </cell>
          <cell r="AI269">
            <v>55.9</v>
          </cell>
          <cell r="AJ269">
            <v>447.2</v>
          </cell>
          <cell r="AK269">
            <v>88530</v>
          </cell>
          <cell r="AL269">
            <v>0</v>
          </cell>
          <cell r="AM269">
            <v>40</v>
          </cell>
          <cell r="AN269">
            <v>37.5</v>
          </cell>
          <cell r="AO269">
            <v>2.5</v>
          </cell>
          <cell r="AP269">
            <v>52</v>
          </cell>
          <cell r="AQ269">
            <v>0</v>
          </cell>
        </row>
        <row r="270">
          <cell r="D270" t="str">
            <v>A42109</v>
          </cell>
          <cell r="E270" t="str">
            <v>Ed French</v>
          </cell>
          <cell r="F270" t="str">
            <v>Secondment</v>
          </cell>
          <cell r="G270" t="str">
            <v>Midlands</v>
          </cell>
          <cell r="H270">
            <v>6</v>
          </cell>
          <cell r="I270" t="str">
            <v>S</v>
          </cell>
          <cell r="J270">
            <v>46166.286999999997</v>
          </cell>
          <cell r="M270">
            <v>46166.286999999997</v>
          </cell>
          <cell r="P270">
            <v>414.1</v>
          </cell>
          <cell r="R270">
            <v>6017.9436059999998</v>
          </cell>
          <cell r="S270">
            <v>3825.1969874999995</v>
          </cell>
          <cell r="V270">
            <v>765.03939749999995</v>
          </cell>
          <cell r="W270">
            <v>5398</v>
          </cell>
          <cell r="X270">
            <v>0</v>
          </cell>
          <cell r="Y270">
            <v>16420.279990999999</v>
          </cell>
          <cell r="Z270">
            <v>62586.566991</v>
          </cell>
          <cell r="AA270">
            <v>1950</v>
          </cell>
          <cell r="AB270">
            <v>1702.5</v>
          </cell>
          <cell r="AC270">
            <v>36.761566514537442</v>
          </cell>
          <cell r="AD270">
            <v>3.7037848954724204</v>
          </cell>
          <cell r="AE270">
            <v>20.125879536617649</v>
          </cell>
          <cell r="AG270">
            <v>60.591230946627505</v>
          </cell>
          <cell r="AH270">
            <v>4.544342320997063</v>
          </cell>
          <cell r="AI270">
            <v>65.135573267624565</v>
          </cell>
          <cell r="AJ270">
            <v>521.08458614099652</v>
          </cell>
          <cell r="AK270">
            <v>62586.566991</v>
          </cell>
          <cell r="AL270">
            <v>0</v>
          </cell>
          <cell r="AM270">
            <v>37.5</v>
          </cell>
          <cell r="AN270">
            <v>37.5</v>
          </cell>
          <cell r="AO270">
            <v>0</v>
          </cell>
          <cell r="AP270">
            <v>36.422628890256</v>
          </cell>
          <cell r="AQ270">
            <v>-0.33893762428144214</v>
          </cell>
        </row>
        <row r="271">
          <cell r="D271" t="str">
            <v>A97934</v>
          </cell>
          <cell r="E271" t="str">
            <v>Ed John</v>
          </cell>
          <cell r="F271" t="str">
            <v>Secondment</v>
          </cell>
          <cell r="G271" t="str">
            <v>Midlands</v>
          </cell>
          <cell r="H271">
            <v>6</v>
          </cell>
          <cell r="I271" t="str">
            <v>S</v>
          </cell>
          <cell r="J271">
            <v>33042.9</v>
          </cell>
          <cell r="M271">
            <v>33042.9</v>
          </cell>
          <cell r="P271">
            <v>414.1</v>
          </cell>
          <cell r="R271">
            <v>4141.6422000000002</v>
          </cell>
          <cell r="S271">
            <v>2560.8247500000002</v>
          </cell>
          <cell r="V271">
            <v>578.25075000000004</v>
          </cell>
          <cell r="W271">
            <v>4925</v>
          </cell>
          <cell r="X271">
            <v>0</v>
          </cell>
          <cell r="Y271">
            <v>12619.8177</v>
          </cell>
          <cell r="Z271">
            <v>45662.717700000001</v>
          </cell>
          <cell r="AA271">
            <v>1950</v>
          </cell>
          <cell r="AB271">
            <v>1702.5</v>
          </cell>
          <cell r="AC271">
            <v>26.820979559471365</v>
          </cell>
          <cell r="AD271">
            <v>3.7037848954724204</v>
          </cell>
          <cell r="AE271">
            <v>20.125879536617649</v>
          </cell>
          <cell r="AG271">
            <v>50.650643991561438</v>
          </cell>
          <cell r="AH271">
            <v>3.7987982993671077</v>
          </cell>
          <cell r="AI271">
            <v>54.449442290928545</v>
          </cell>
          <cell r="AJ271">
            <v>435.59553832742836</v>
          </cell>
          <cell r="AK271">
            <v>45662.717699999994</v>
          </cell>
          <cell r="AL271">
            <v>0</v>
          </cell>
          <cell r="AM271">
            <v>37.5</v>
          </cell>
          <cell r="AN271">
            <v>37.5</v>
          </cell>
          <cell r="AO271">
            <v>0</v>
          </cell>
          <cell r="AP271">
            <v>26.705463692308001</v>
          </cell>
          <cell r="AQ271">
            <v>-0.11551586716336359</v>
          </cell>
        </row>
        <row r="272">
          <cell r="D272" t="str">
            <v>W95524</v>
          </cell>
          <cell r="E272" t="str">
            <v>Eddie Fothergill</v>
          </cell>
          <cell r="F272" t="str">
            <v>Cardiff</v>
          </cell>
          <cell r="G272" t="str">
            <v>South West</v>
          </cell>
          <cell r="H272">
            <v>2</v>
          </cell>
          <cell r="I272" t="str">
            <v>S</v>
          </cell>
          <cell r="J272">
            <v>60794.267449999999</v>
          </cell>
          <cell r="M272">
            <v>60794.267449999999</v>
          </cell>
          <cell r="P272">
            <v>956.58</v>
          </cell>
          <cell r="R272">
            <v>8090.5905081000001</v>
          </cell>
          <cell r="S272">
            <v>5319.4984018749992</v>
          </cell>
          <cell r="V272">
            <v>0</v>
          </cell>
          <cell r="W272">
            <v>5789.2</v>
          </cell>
          <cell r="X272">
            <v>0</v>
          </cell>
          <cell r="Y272">
            <v>20155.868909975001</v>
          </cell>
          <cell r="Z272">
            <v>80950.136359975004</v>
          </cell>
          <cell r="AA272">
            <v>1950</v>
          </cell>
          <cell r="AB272">
            <v>1702.5</v>
          </cell>
          <cell r="AC272">
            <v>47.547804029353891</v>
          </cell>
          <cell r="AD272">
            <v>5.3894406903826191</v>
          </cell>
          <cell r="AE272">
            <v>20.125879536617649</v>
          </cell>
          <cell r="AG272">
            <v>73.063124256354158</v>
          </cell>
          <cell r="AH272">
            <v>5.4797343192265613</v>
          </cell>
          <cell r="AI272">
            <v>78.542858575580723</v>
          </cell>
          <cell r="AJ272">
            <v>628.34286860464579</v>
          </cell>
          <cell r="AK272">
            <v>80950.136359975004</v>
          </cell>
          <cell r="AL272">
            <v>0</v>
          </cell>
          <cell r="AM272">
            <v>37.5</v>
          </cell>
          <cell r="AN272">
            <v>37.5</v>
          </cell>
          <cell r="AO272">
            <v>0</v>
          </cell>
          <cell r="AP272">
            <v>47.588244019603003</v>
          </cell>
          <cell r="AQ272">
            <v>4.0439990249112157E-2</v>
          </cell>
        </row>
        <row r="273">
          <cell r="D273" t="str">
            <v>A95001</v>
          </cell>
          <cell r="E273" t="str">
            <v>Eddie Strankalis</v>
          </cell>
          <cell r="F273" t="str">
            <v>Guildford</v>
          </cell>
          <cell r="G273" t="str">
            <v>South West</v>
          </cell>
          <cell r="H273">
            <v>3</v>
          </cell>
          <cell r="I273" t="str">
            <v>S</v>
          </cell>
          <cell r="J273">
            <v>79988.591249999998</v>
          </cell>
          <cell r="M273">
            <v>79988.591249999998</v>
          </cell>
          <cell r="P273">
            <v>414.1</v>
          </cell>
          <cell r="R273">
            <v>10561.4975925</v>
          </cell>
          <cell r="S273">
            <v>8598.7735593750003</v>
          </cell>
          <cell r="V273">
            <v>1399.8003468750001</v>
          </cell>
          <cell r="W273">
            <v>4500</v>
          </cell>
          <cell r="X273">
            <v>0</v>
          </cell>
          <cell r="Y273">
            <v>25474.171498749998</v>
          </cell>
          <cell r="Z273">
            <v>105462.76274875</v>
          </cell>
          <cell r="AA273">
            <v>1950</v>
          </cell>
          <cell r="AB273">
            <v>1702.5</v>
          </cell>
          <cell r="AC273">
            <v>61.94582246622614</v>
          </cell>
          <cell r="AD273">
            <v>5.3894406903826191</v>
          </cell>
          <cell r="AE273">
            <v>20.125879536617649</v>
          </cell>
          <cell r="AG273">
            <v>87.461142693226407</v>
          </cell>
          <cell r="AH273">
            <v>6.5595857019919803</v>
          </cell>
          <cell r="AI273">
            <v>94.020728395218384</v>
          </cell>
          <cell r="AJ273">
            <v>752.16582716174707</v>
          </cell>
          <cell r="AK273">
            <v>105462.76274875</v>
          </cell>
          <cell r="AL273">
            <v>0</v>
          </cell>
          <cell r="AM273">
            <v>37.5</v>
          </cell>
          <cell r="AN273">
            <v>37.5</v>
          </cell>
          <cell r="AO273">
            <v>0</v>
          </cell>
          <cell r="AP273">
            <v>61.979821605128002</v>
          </cell>
          <cell r="AQ273">
            <v>3.3999138901862125E-2</v>
          </cell>
        </row>
        <row r="274">
          <cell r="D274" t="str">
            <v>A76453</v>
          </cell>
          <cell r="E274" t="str">
            <v>Edouardos Karavakis</v>
          </cell>
          <cell r="F274" t="str">
            <v>Warrington</v>
          </cell>
          <cell r="G274" t="str">
            <v>Midlands</v>
          </cell>
          <cell r="H274">
            <v>10</v>
          </cell>
          <cell r="I274" t="str">
            <v>S</v>
          </cell>
          <cell r="J274">
            <v>23000</v>
          </cell>
          <cell r="M274">
            <v>23000</v>
          </cell>
          <cell r="P274">
            <v>414.1</v>
          </cell>
          <cell r="R274">
            <v>2076.0720000000001</v>
          </cell>
          <cell r="S274">
            <v>2242.5</v>
          </cell>
          <cell r="V274">
            <v>402.5</v>
          </cell>
          <cell r="W274">
            <v>0</v>
          </cell>
          <cell r="X274">
            <v>0</v>
          </cell>
          <cell r="Y274">
            <v>5135.1720000000005</v>
          </cell>
          <cell r="Z274">
            <v>28135.171999999999</v>
          </cell>
          <cell r="AA274">
            <v>1950</v>
          </cell>
          <cell r="AB274">
            <v>1702.5</v>
          </cell>
          <cell r="AC274">
            <v>16.525798531571219</v>
          </cell>
          <cell r="AD274">
            <v>3.7037848954724204</v>
          </cell>
          <cell r="AE274">
            <v>20.125879536617649</v>
          </cell>
          <cell r="AG274">
            <v>40.355462963661289</v>
          </cell>
          <cell r="AH274">
            <v>3.0266597222745966</v>
          </cell>
          <cell r="AI274">
            <v>43.382122685935883</v>
          </cell>
          <cell r="AJ274">
            <v>347.05698148748706</v>
          </cell>
          <cell r="AK274">
            <v>28135.171999999999</v>
          </cell>
          <cell r="AL274">
            <v>0</v>
          </cell>
          <cell r="AM274">
            <v>37.5</v>
          </cell>
          <cell r="AN274">
            <v>37.5</v>
          </cell>
          <cell r="AO274">
            <v>0</v>
          </cell>
          <cell r="AP274">
            <v>16.764190769231</v>
          </cell>
          <cell r="AQ274">
            <v>0.2383922376597809</v>
          </cell>
        </row>
        <row r="275">
          <cell r="D275" t="str">
            <v>A25183</v>
          </cell>
          <cell r="E275" t="str">
            <v>Edward Ollett</v>
          </cell>
          <cell r="F275" t="str">
            <v>Guildford</v>
          </cell>
          <cell r="G275" t="str">
            <v>South West</v>
          </cell>
          <cell r="H275">
            <v>5</v>
          </cell>
          <cell r="I275" t="str">
            <v>S</v>
          </cell>
          <cell r="J275">
            <v>53972</v>
          </cell>
          <cell r="M275">
            <v>53972</v>
          </cell>
          <cell r="P275">
            <v>414.1</v>
          </cell>
          <cell r="R275">
            <v>7089.6671999999999</v>
          </cell>
          <cell r="S275">
            <v>4182.83</v>
          </cell>
          <cell r="V275">
            <v>944.51</v>
          </cell>
          <cell r="W275">
            <v>5358.4</v>
          </cell>
          <cell r="X275">
            <v>0</v>
          </cell>
          <cell r="Y275">
            <v>17989.5072</v>
          </cell>
          <cell r="Z275">
            <v>71961.507199999993</v>
          </cell>
          <cell r="AA275">
            <v>1950</v>
          </cell>
          <cell r="AB275">
            <v>1702.5</v>
          </cell>
          <cell r="AC275">
            <v>42.268139324522757</v>
          </cell>
          <cell r="AD275">
            <v>5.3894406903826191</v>
          </cell>
          <cell r="AE275">
            <v>20.125879536617649</v>
          </cell>
          <cell r="AG275">
            <v>67.783459551523023</v>
          </cell>
          <cell r="AH275">
            <v>5.0837594663642269</v>
          </cell>
          <cell r="AI275">
            <v>72.867219017887251</v>
          </cell>
          <cell r="AJ275">
            <v>582.93775214309801</v>
          </cell>
          <cell r="AK275">
            <v>71961.507199999993</v>
          </cell>
          <cell r="AL275">
            <v>0</v>
          </cell>
          <cell r="AM275">
            <v>37.5</v>
          </cell>
          <cell r="AN275">
            <v>37.5</v>
          </cell>
          <cell r="AO275">
            <v>0</v>
          </cell>
          <cell r="AP275">
            <v>42.203244717948998</v>
          </cell>
          <cell r="AQ275">
            <v>-6.4894606573759006E-2</v>
          </cell>
        </row>
        <row r="276">
          <cell r="D276" t="str">
            <v>W46450</v>
          </cell>
          <cell r="E276" t="str">
            <v>Eifion Owen</v>
          </cell>
          <cell r="F276" t="str">
            <v>Warrington</v>
          </cell>
          <cell r="G276" t="str">
            <v>Midlands</v>
          </cell>
          <cell r="H276">
            <v>3</v>
          </cell>
          <cell r="I276" t="str">
            <v>S</v>
          </cell>
          <cell r="J276">
            <v>56200</v>
          </cell>
          <cell r="M276">
            <v>56200</v>
          </cell>
          <cell r="P276">
            <v>0</v>
          </cell>
          <cell r="R276">
            <v>6657.6719999999996</v>
          </cell>
          <cell r="S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6657.6719999999996</v>
          </cell>
          <cell r="Z276">
            <v>62857.671999999999</v>
          </cell>
          <cell r="AA276">
            <v>1950</v>
          </cell>
          <cell r="AB276">
            <v>1702.5</v>
          </cell>
          <cell r="AC276">
            <v>36.920805873715125</v>
          </cell>
          <cell r="AD276">
            <v>3.7037848954724204</v>
          </cell>
          <cell r="AE276">
            <v>20.125879536617649</v>
          </cell>
          <cell r="AG276">
            <v>60.750470305805194</v>
          </cell>
          <cell r="AH276">
            <v>4.5562852729353898</v>
          </cell>
          <cell r="AI276">
            <v>65.306755578740578</v>
          </cell>
          <cell r="AJ276">
            <v>522.45404462992462</v>
          </cell>
          <cell r="AK276">
            <v>62857.671999999999</v>
          </cell>
          <cell r="AL276">
            <v>0</v>
          </cell>
          <cell r="AM276">
            <v>37.5</v>
          </cell>
          <cell r="AN276">
            <v>37.5</v>
          </cell>
          <cell r="AO276">
            <v>0</v>
          </cell>
          <cell r="AP276">
            <v>32.234703589744001</v>
          </cell>
          <cell r="AQ276">
            <v>-4.6861022839711239</v>
          </cell>
        </row>
        <row r="277">
          <cell r="D277" t="str">
            <v>A74263</v>
          </cell>
          <cell r="E277" t="str">
            <v>Elaine Richmond</v>
          </cell>
          <cell r="F277" t="str">
            <v>Stroud</v>
          </cell>
          <cell r="G277" t="str">
            <v>South West</v>
          </cell>
          <cell r="H277">
            <v>3</v>
          </cell>
          <cell r="I277" t="str">
            <v>S</v>
          </cell>
          <cell r="J277">
            <v>54000</v>
          </cell>
          <cell r="M277">
            <v>54000</v>
          </cell>
          <cell r="P277">
            <v>0</v>
          </cell>
          <cell r="R277">
            <v>7219.3320000000003</v>
          </cell>
          <cell r="S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7219.3320000000003</v>
          </cell>
          <cell r="Z277">
            <v>61219.332000000002</v>
          </cell>
          <cell r="AA277">
            <v>1950</v>
          </cell>
          <cell r="AB277">
            <v>1702.5</v>
          </cell>
          <cell r="AC277">
            <v>35.958491629955951</v>
          </cell>
          <cell r="AD277">
            <v>5.3894406903826191</v>
          </cell>
          <cell r="AE277">
            <v>20.125879536617649</v>
          </cell>
          <cell r="AG277">
            <v>61.473811856956218</v>
          </cell>
          <cell r="AH277">
            <v>4.6105358892717163</v>
          </cell>
          <cell r="AI277">
            <v>66.084347746227934</v>
          </cell>
          <cell r="AJ277">
            <v>528.67478196982347</v>
          </cell>
          <cell r="AK277">
            <v>61219.332000000002</v>
          </cell>
          <cell r="AL277">
            <v>0</v>
          </cell>
          <cell r="AM277">
            <v>37.5</v>
          </cell>
          <cell r="AN277">
            <v>37.5</v>
          </cell>
          <cell r="AO277">
            <v>0</v>
          </cell>
          <cell r="AP277">
            <v>43.266324102563999</v>
          </cell>
          <cell r="AQ277">
            <v>7.3078324726080481</v>
          </cell>
        </row>
        <row r="278">
          <cell r="D278" t="str">
            <v>A88684</v>
          </cell>
          <cell r="E278" t="str">
            <v>Elena Vrabie</v>
          </cell>
          <cell r="F278" t="str">
            <v>Guildford</v>
          </cell>
          <cell r="G278" t="str">
            <v>South West</v>
          </cell>
          <cell r="H278">
            <v>3</v>
          </cell>
          <cell r="I278" t="str">
            <v>S</v>
          </cell>
          <cell r="J278">
            <v>70100</v>
          </cell>
          <cell r="M278">
            <v>70100</v>
          </cell>
          <cell r="P278">
            <v>414.1</v>
          </cell>
          <cell r="R278">
            <v>9141.9480000000003</v>
          </cell>
          <cell r="S278">
            <v>5432.75</v>
          </cell>
          <cell r="V278">
            <v>1226.75</v>
          </cell>
          <cell r="W278">
            <v>4102</v>
          </cell>
          <cell r="X278">
            <v>0</v>
          </cell>
          <cell r="Y278">
            <v>20317.548000000003</v>
          </cell>
          <cell r="Z278">
            <v>90417.54800000001</v>
          </cell>
          <cell r="AA278">
            <v>1950</v>
          </cell>
          <cell r="AB278">
            <v>1702.5</v>
          </cell>
          <cell r="AC278">
            <v>53.108691923641707</v>
          </cell>
          <cell r="AD278">
            <v>5.3894406903826191</v>
          </cell>
          <cell r="AE278">
            <v>20.125879536617649</v>
          </cell>
          <cell r="AG278">
            <v>78.624012150641974</v>
          </cell>
          <cell r="AH278">
            <v>5.8968009112981479</v>
          </cell>
          <cell r="AI278">
            <v>84.520813061940117</v>
          </cell>
          <cell r="AJ278">
            <v>676.16650449552094</v>
          </cell>
          <cell r="AK278">
            <v>90417.547999999995</v>
          </cell>
          <cell r="AL278">
            <v>0</v>
          </cell>
          <cell r="AM278">
            <v>37.5</v>
          </cell>
          <cell r="AN278">
            <v>37.5</v>
          </cell>
          <cell r="AO278">
            <v>0</v>
          </cell>
          <cell r="AP278">
            <v>53.197973333333003</v>
          </cell>
          <cell r="AQ278">
            <v>8.9281409691295721E-2</v>
          </cell>
        </row>
        <row r="279">
          <cell r="D279" t="str">
            <v>A76156</v>
          </cell>
          <cell r="E279" t="str">
            <v>Eleni Theodori</v>
          </cell>
          <cell r="F279" t="str">
            <v>Warrington</v>
          </cell>
          <cell r="G279" t="str">
            <v>Midlands</v>
          </cell>
          <cell r="H279">
            <v>8</v>
          </cell>
          <cell r="I279" t="str">
            <v>S</v>
          </cell>
          <cell r="J279">
            <v>28187.5</v>
          </cell>
          <cell r="M279">
            <v>28187.5</v>
          </cell>
          <cell r="P279">
            <v>0</v>
          </cell>
          <cell r="R279">
            <v>2791.9470000000001</v>
          </cell>
          <cell r="S279">
            <v>775.15625</v>
          </cell>
          <cell r="V279">
            <v>493.28125</v>
          </cell>
          <cell r="W279">
            <v>0</v>
          </cell>
          <cell r="X279">
            <v>0</v>
          </cell>
          <cell r="Y279">
            <v>4060.3845000000001</v>
          </cell>
          <cell r="Z279">
            <v>32247.8845</v>
          </cell>
          <cell r="AA279">
            <v>1950</v>
          </cell>
          <cell r="AB279">
            <v>1702.5</v>
          </cell>
          <cell r="AC279">
            <v>18.941488693098385</v>
          </cell>
          <cell r="AD279">
            <v>3.7037848954724204</v>
          </cell>
          <cell r="AE279">
            <v>20.125879536617649</v>
          </cell>
          <cell r="AG279">
            <v>42.771153125188455</v>
          </cell>
          <cell r="AH279">
            <v>3.207836484389134</v>
          </cell>
          <cell r="AI279">
            <v>45.978989609577589</v>
          </cell>
          <cell r="AJ279">
            <v>367.83191687662071</v>
          </cell>
          <cell r="AK279">
            <v>32247.8845</v>
          </cell>
          <cell r="AL279">
            <v>0</v>
          </cell>
          <cell r="AM279">
            <v>37.5</v>
          </cell>
          <cell r="AN279">
            <v>37.5</v>
          </cell>
          <cell r="AO279">
            <v>0</v>
          </cell>
          <cell r="AP279">
            <v>19.365421538462002</v>
          </cell>
          <cell r="AQ279">
            <v>0.4239328453636162</v>
          </cell>
        </row>
        <row r="280">
          <cell r="D280" t="str">
            <v>A98914</v>
          </cell>
          <cell r="E280" t="str">
            <v>Ella Millership</v>
          </cell>
          <cell r="F280" t="str">
            <v>Guildford</v>
          </cell>
          <cell r="G280" t="str">
            <v>South West</v>
          </cell>
          <cell r="H280">
            <v>7</v>
          </cell>
          <cell r="I280" t="str">
            <v>S</v>
          </cell>
          <cell r="J280">
            <v>30501.15</v>
          </cell>
          <cell r="M280">
            <v>30501.15</v>
          </cell>
          <cell r="P280">
            <v>414.1</v>
          </cell>
          <cell r="R280">
            <v>3111.2307000000001</v>
          </cell>
          <cell r="S280">
            <v>2058.8276249999999</v>
          </cell>
          <cell r="V280">
            <v>533.77012500000001</v>
          </cell>
          <cell r="W280">
            <v>0</v>
          </cell>
          <cell r="X280">
            <v>0</v>
          </cell>
          <cell r="Y280">
            <v>6117.9284500000003</v>
          </cell>
          <cell r="Z280">
            <v>36619.078450000001</v>
          </cell>
          <cell r="AA280">
            <v>1950</v>
          </cell>
          <cell r="AB280">
            <v>1702.5</v>
          </cell>
          <cell r="AC280">
            <v>21.509003494860501</v>
          </cell>
          <cell r="AD280">
            <v>5.3894406903826191</v>
          </cell>
          <cell r="AE280">
            <v>20.125879536617649</v>
          </cell>
          <cell r="AG280">
            <v>47.024323721860767</v>
          </cell>
          <cell r="AH280">
            <v>3.5268242791395576</v>
          </cell>
          <cell r="AI280">
            <v>50.551148001000328</v>
          </cell>
          <cell r="AJ280">
            <v>404.40918400800263</v>
          </cell>
          <cell r="AK280">
            <v>36619.078450000001</v>
          </cell>
          <cell r="AL280">
            <v>0</v>
          </cell>
          <cell r="AM280">
            <v>37.5</v>
          </cell>
          <cell r="AN280">
            <v>37.5</v>
          </cell>
          <cell r="AO280">
            <v>0</v>
          </cell>
          <cell r="AP280">
            <v>21.826559589744001</v>
          </cell>
          <cell r="AQ280">
            <v>0.3175560948834999</v>
          </cell>
        </row>
        <row r="281">
          <cell r="D281" t="str">
            <v>S10392</v>
          </cell>
          <cell r="E281" t="str">
            <v>Emily Challen</v>
          </cell>
          <cell r="F281" t="str">
            <v>Guildford</v>
          </cell>
          <cell r="G281" t="str">
            <v>South West</v>
          </cell>
          <cell r="H281">
            <v>8</v>
          </cell>
          <cell r="I281" t="str">
            <v>A</v>
          </cell>
          <cell r="J281">
            <v>42903</v>
          </cell>
          <cell r="M281">
            <v>42903</v>
          </cell>
          <cell r="P281">
            <v>0</v>
          </cell>
          <cell r="R281">
            <v>0</v>
          </cell>
          <cell r="S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42903</v>
          </cell>
          <cell r="AA281">
            <v>1950</v>
          </cell>
          <cell r="AB281">
            <v>1702.5</v>
          </cell>
          <cell r="AC281">
            <v>25.2</v>
          </cell>
          <cell r="AD281">
            <v>0</v>
          </cell>
          <cell r="AE281">
            <v>0</v>
          </cell>
          <cell r="AG281">
            <v>25.2</v>
          </cell>
          <cell r="AH281">
            <v>1.89</v>
          </cell>
          <cell r="AI281">
            <v>27.09</v>
          </cell>
          <cell r="AJ281">
            <v>216.72</v>
          </cell>
          <cell r="AK281">
            <v>42903</v>
          </cell>
          <cell r="AL281">
            <v>0</v>
          </cell>
          <cell r="AM281">
            <v>40</v>
          </cell>
          <cell r="AN281">
            <v>37.5</v>
          </cell>
          <cell r="AO281">
            <v>2.5</v>
          </cell>
          <cell r="AP281">
            <v>25.2</v>
          </cell>
          <cell r="AQ281">
            <v>0</v>
          </cell>
        </row>
        <row r="282">
          <cell r="D282" t="str">
            <v>A00367</v>
          </cell>
          <cell r="E282" t="str">
            <v>Emily Collins</v>
          </cell>
          <cell r="F282" t="str">
            <v>Guildford</v>
          </cell>
          <cell r="G282" t="str">
            <v>South West</v>
          </cell>
          <cell r="H282">
            <v>6</v>
          </cell>
          <cell r="I282" t="str">
            <v>S</v>
          </cell>
          <cell r="J282">
            <v>46600</v>
          </cell>
          <cell r="M282">
            <v>46600</v>
          </cell>
          <cell r="P282">
            <v>414.1</v>
          </cell>
          <cell r="R282">
            <v>5892.3239999999996</v>
          </cell>
          <cell r="S282">
            <v>3611.5</v>
          </cell>
          <cell r="V282">
            <v>815.5</v>
          </cell>
          <cell r="W282">
            <v>4054</v>
          </cell>
          <cell r="X282">
            <v>0</v>
          </cell>
          <cell r="Y282">
            <v>14787.423999999999</v>
          </cell>
          <cell r="Z282">
            <v>61387.423999999999</v>
          </cell>
          <cell r="AA282">
            <v>1950</v>
          </cell>
          <cell r="AB282">
            <v>1702.5</v>
          </cell>
          <cell r="AC282">
            <v>36.057224082232011</v>
          </cell>
          <cell r="AD282">
            <v>5.3894406903826191</v>
          </cell>
          <cell r="AE282">
            <v>20.125879536617649</v>
          </cell>
          <cell r="AG282">
            <v>61.572544309232285</v>
          </cell>
          <cell r="AH282">
            <v>4.6179408231924208</v>
          </cell>
          <cell r="AI282">
            <v>66.190485132424712</v>
          </cell>
          <cell r="AJ282">
            <v>529.5238810593977</v>
          </cell>
          <cell r="AK282">
            <v>61387.423999999999</v>
          </cell>
          <cell r="AL282">
            <v>0</v>
          </cell>
          <cell r="AM282">
            <v>0</v>
          </cell>
          <cell r="AN282">
            <v>37.5</v>
          </cell>
          <cell r="AO282">
            <v>-37.5</v>
          </cell>
          <cell r="AP282">
            <v>36.055602051282001</v>
          </cell>
          <cell r="AQ282">
            <v>-1.6220309500099006E-3</v>
          </cell>
        </row>
        <row r="283">
          <cell r="D283" t="str">
            <v>A76503</v>
          </cell>
          <cell r="E283" t="str">
            <v>Emma Coward</v>
          </cell>
          <cell r="F283" t="str">
            <v>Cardiff</v>
          </cell>
          <cell r="G283" t="str">
            <v>South West</v>
          </cell>
          <cell r="H283">
            <v>9</v>
          </cell>
          <cell r="I283" t="str">
            <v>S</v>
          </cell>
          <cell r="J283">
            <v>21500</v>
          </cell>
          <cell r="M283">
            <v>21500</v>
          </cell>
          <cell r="P283">
            <v>0</v>
          </cell>
          <cell r="R283">
            <v>1869.0719999999999</v>
          </cell>
          <cell r="S283">
            <v>2096.25</v>
          </cell>
          <cell r="V283">
            <v>376.25</v>
          </cell>
          <cell r="W283">
            <v>0</v>
          </cell>
          <cell r="X283">
            <v>0</v>
          </cell>
          <cell r="Y283">
            <v>4341.5720000000001</v>
          </cell>
          <cell r="Z283">
            <v>25841.572</v>
          </cell>
          <cell r="AA283">
            <v>1950</v>
          </cell>
          <cell r="AB283">
            <v>1702.5</v>
          </cell>
          <cell r="AC283">
            <v>15.178603230543319</v>
          </cell>
          <cell r="AD283">
            <v>5.3894406903826191</v>
          </cell>
          <cell r="AE283">
            <v>20.125879536617649</v>
          </cell>
          <cell r="AG283">
            <v>40.69392345754359</v>
          </cell>
          <cell r="AH283">
            <v>3.0520442593157693</v>
          </cell>
          <cell r="AI283">
            <v>43.745967716859361</v>
          </cell>
          <cell r="AJ283">
            <v>349.96774173487489</v>
          </cell>
          <cell r="AK283">
            <v>25841.572</v>
          </cell>
          <cell r="AL283">
            <v>0</v>
          </cell>
          <cell r="AM283">
            <v>37.5</v>
          </cell>
          <cell r="AN283">
            <v>37.5</v>
          </cell>
          <cell r="AO283">
            <v>0</v>
          </cell>
          <cell r="AP283">
            <v>15.445677948718</v>
          </cell>
          <cell r="AQ283">
            <v>0.26707471817468154</v>
          </cell>
        </row>
        <row r="284">
          <cell r="D284" t="str">
            <v>A74936</v>
          </cell>
          <cell r="E284" t="str">
            <v>Emma Herbert</v>
          </cell>
          <cell r="F284" t="str">
            <v>Plymouth</v>
          </cell>
          <cell r="G284" t="str">
            <v>South West</v>
          </cell>
          <cell r="H284">
            <v>7</v>
          </cell>
          <cell r="I284" t="str">
            <v>S</v>
          </cell>
          <cell r="J284">
            <v>24265</v>
          </cell>
          <cell r="M284">
            <v>24265</v>
          </cell>
          <cell r="P284">
            <v>414.1</v>
          </cell>
          <cell r="R284">
            <v>2250.6419999999998</v>
          </cell>
          <cell r="S284">
            <v>1395.2375</v>
          </cell>
          <cell r="V284">
            <v>424.63749999999999</v>
          </cell>
          <cell r="W284">
            <v>0</v>
          </cell>
          <cell r="X284">
            <v>0</v>
          </cell>
          <cell r="Y284">
            <v>4484.6169999999993</v>
          </cell>
          <cell r="Z284">
            <v>28749.616999999998</v>
          </cell>
          <cell r="AA284">
            <v>1950</v>
          </cell>
          <cell r="AB284">
            <v>1702.5</v>
          </cell>
          <cell r="AC284">
            <v>16.886706020558002</v>
          </cell>
          <cell r="AD284">
            <v>5.3894406903826191</v>
          </cell>
          <cell r="AE284">
            <v>20.125879536617649</v>
          </cell>
          <cell r="AG284">
            <v>42.402026247558268</v>
          </cell>
          <cell r="AH284">
            <v>3.1801519685668702</v>
          </cell>
          <cell r="AI284">
            <v>45.582178216125136</v>
          </cell>
          <cell r="AJ284">
            <v>364.65742572900109</v>
          </cell>
          <cell r="AK284">
            <v>28749.616999999998</v>
          </cell>
          <cell r="AL284">
            <v>0</v>
          </cell>
          <cell r="AM284">
            <v>37.5</v>
          </cell>
          <cell r="AN284">
            <v>37.5</v>
          </cell>
          <cell r="AO284">
            <v>0</v>
          </cell>
          <cell r="AP284">
            <v>17.199303589744002</v>
          </cell>
          <cell r="AQ284">
            <v>0.3125975691859999</v>
          </cell>
        </row>
        <row r="285">
          <cell r="D285" t="str">
            <v>A74256</v>
          </cell>
          <cell r="E285" t="str">
            <v>Emma Long</v>
          </cell>
          <cell r="F285" t="str">
            <v>Stroud</v>
          </cell>
          <cell r="G285" t="str">
            <v>South West</v>
          </cell>
          <cell r="H285">
            <v>5</v>
          </cell>
          <cell r="I285" t="str">
            <v>S</v>
          </cell>
          <cell r="J285">
            <v>30900</v>
          </cell>
          <cell r="M285">
            <v>30900</v>
          </cell>
          <cell r="P285">
            <v>0</v>
          </cell>
          <cell r="R285">
            <v>3166.2719999999999</v>
          </cell>
          <cell r="S285">
            <v>2394.75</v>
          </cell>
          <cell r="V285">
            <v>0</v>
          </cell>
          <cell r="W285">
            <v>0</v>
          </cell>
          <cell r="X285">
            <v>0</v>
          </cell>
          <cell r="Y285">
            <v>5561.0219999999999</v>
          </cell>
          <cell r="Z285">
            <v>36461.021999999997</v>
          </cell>
          <cell r="AA285">
            <v>1950</v>
          </cell>
          <cell r="AB285">
            <v>1702.5</v>
          </cell>
          <cell r="AC285">
            <v>21.416165638766518</v>
          </cell>
          <cell r="AD285">
            <v>5.3894406903826191</v>
          </cell>
          <cell r="AE285">
            <v>20.125879536617649</v>
          </cell>
          <cell r="AG285">
            <v>46.931485865766788</v>
          </cell>
          <cell r="AH285">
            <v>3.5198614399325092</v>
          </cell>
          <cell r="AI285">
            <v>50.451347305699301</v>
          </cell>
          <cell r="AJ285">
            <v>403.61077844559441</v>
          </cell>
          <cell r="AK285">
            <v>36461.021999999997</v>
          </cell>
          <cell r="AL285">
            <v>0</v>
          </cell>
          <cell r="AM285">
            <v>37.5</v>
          </cell>
          <cell r="AN285">
            <v>37.5</v>
          </cell>
          <cell r="AO285">
            <v>0</v>
          </cell>
          <cell r="AP285">
            <v>21.783344615385001</v>
          </cell>
          <cell r="AQ285">
            <v>0.36717897661848298</v>
          </cell>
        </row>
        <row r="286">
          <cell r="D286" t="str">
            <v>A74898</v>
          </cell>
          <cell r="E286" t="str">
            <v>Ernest Assiamah</v>
          </cell>
          <cell r="F286" t="str">
            <v>Guildford</v>
          </cell>
          <cell r="G286" t="str">
            <v>South West</v>
          </cell>
          <cell r="H286">
            <v>6</v>
          </cell>
          <cell r="I286" t="str">
            <v>S</v>
          </cell>
          <cell r="J286">
            <v>37925</v>
          </cell>
          <cell r="M286">
            <v>37925</v>
          </cell>
          <cell r="P286">
            <v>0</v>
          </cell>
          <cell r="R286">
            <v>4135.7219999999998</v>
          </cell>
          <cell r="S286">
            <v>1801.4375</v>
          </cell>
          <cell r="V286">
            <v>663.6875</v>
          </cell>
          <cell r="W286">
            <v>0</v>
          </cell>
          <cell r="X286">
            <v>0</v>
          </cell>
          <cell r="Y286">
            <v>6600.8469999999998</v>
          </cell>
          <cell r="Z286">
            <v>44525.847000000002</v>
          </cell>
          <cell r="AA286">
            <v>1950</v>
          </cell>
          <cell r="AB286">
            <v>1702.5</v>
          </cell>
          <cell r="AC286">
            <v>26.153214096916301</v>
          </cell>
          <cell r="AD286">
            <v>5.3894406903826191</v>
          </cell>
          <cell r="AE286">
            <v>20.125879536617649</v>
          </cell>
          <cell r="AG286">
            <v>51.668534323916575</v>
          </cell>
          <cell r="AH286">
            <v>3.8751400742937427</v>
          </cell>
          <cell r="AI286">
            <v>55.543674398210314</v>
          </cell>
          <cell r="AJ286">
            <v>444.34939518568251</v>
          </cell>
          <cell r="AK286">
            <v>44525.847000000002</v>
          </cell>
          <cell r="AL286">
            <v>0</v>
          </cell>
          <cell r="AM286">
            <v>37.5</v>
          </cell>
          <cell r="AN286">
            <v>37.5</v>
          </cell>
          <cell r="AO286">
            <v>0</v>
          </cell>
          <cell r="AP286">
            <v>26.585626666667</v>
          </cell>
          <cell r="AQ286">
            <v>0.4324125697506993</v>
          </cell>
        </row>
        <row r="287">
          <cell r="D287" t="str">
            <v>S10347</v>
          </cell>
          <cell r="E287" t="str">
            <v>Ernie Ager</v>
          </cell>
          <cell r="F287" t="str">
            <v>Other Site</v>
          </cell>
          <cell r="G287" t="str">
            <v>Midlands</v>
          </cell>
          <cell r="H287">
            <v>6</v>
          </cell>
          <cell r="I287" t="str">
            <v>A</v>
          </cell>
          <cell r="J287">
            <v>47670</v>
          </cell>
          <cell r="M287">
            <v>47670</v>
          </cell>
          <cell r="P287">
            <v>0</v>
          </cell>
          <cell r="R287">
            <v>0</v>
          </cell>
          <cell r="S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47670</v>
          </cell>
          <cell r="AA287">
            <v>1950</v>
          </cell>
          <cell r="AB287">
            <v>1702.5</v>
          </cell>
          <cell r="AC287">
            <v>28</v>
          </cell>
          <cell r="AD287">
            <v>0</v>
          </cell>
          <cell r="AE287">
            <v>0</v>
          </cell>
          <cell r="AG287">
            <v>28</v>
          </cell>
          <cell r="AH287">
            <v>2.1</v>
          </cell>
          <cell r="AI287">
            <v>30.1</v>
          </cell>
          <cell r="AJ287">
            <v>240.8</v>
          </cell>
          <cell r="AK287">
            <v>47670</v>
          </cell>
          <cell r="AL287">
            <v>0</v>
          </cell>
          <cell r="AM287">
            <v>37.5</v>
          </cell>
          <cell r="AN287">
            <v>37.5</v>
          </cell>
          <cell r="AO287">
            <v>0</v>
          </cell>
          <cell r="AP287">
            <v>28</v>
          </cell>
          <cell r="AQ287">
            <v>0</v>
          </cell>
        </row>
        <row r="288">
          <cell r="D288" t="str">
            <v>A76364</v>
          </cell>
          <cell r="E288" t="str">
            <v>Euan Stronge</v>
          </cell>
          <cell r="F288" t="str">
            <v>Exeter</v>
          </cell>
          <cell r="G288" t="str">
            <v>South West</v>
          </cell>
          <cell r="H288">
            <v>9</v>
          </cell>
          <cell r="I288" t="str">
            <v>S</v>
          </cell>
          <cell r="J288">
            <v>19000</v>
          </cell>
          <cell r="M288">
            <v>19000</v>
          </cell>
          <cell r="P288">
            <v>0</v>
          </cell>
          <cell r="R288">
            <v>1524.0719999999999</v>
          </cell>
          <cell r="S288">
            <v>1472.5</v>
          </cell>
          <cell r="V288">
            <v>332.5</v>
          </cell>
          <cell r="W288">
            <v>0</v>
          </cell>
          <cell r="X288">
            <v>0</v>
          </cell>
          <cell r="Y288">
            <v>3329.0720000000001</v>
          </cell>
          <cell r="Z288">
            <v>22329.072</v>
          </cell>
          <cell r="AA288">
            <v>1950</v>
          </cell>
          <cell r="AB288">
            <v>1702.5</v>
          </cell>
          <cell r="AC288">
            <v>13.115460792951541</v>
          </cell>
          <cell r="AD288">
            <v>5.3894406903826191</v>
          </cell>
          <cell r="AE288">
            <v>20.125879536617649</v>
          </cell>
          <cell r="AG288">
            <v>38.630781019951812</v>
          </cell>
          <cell r="AH288">
            <v>2.897308576496386</v>
          </cell>
          <cell r="AI288">
            <v>41.528089596448197</v>
          </cell>
          <cell r="AJ288">
            <v>332.22471677158558</v>
          </cell>
          <cell r="AK288">
            <v>22329.072</v>
          </cell>
          <cell r="AL288">
            <v>0</v>
          </cell>
          <cell r="AM288">
            <v>37.5</v>
          </cell>
          <cell r="AN288">
            <v>37.5</v>
          </cell>
          <cell r="AO288">
            <v>0</v>
          </cell>
          <cell r="AP288">
            <v>13.407216410256</v>
          </cell>
          <cell r="AQ288">
            <v>0.29175561730445843</v>
          </cell>
        </row>
        <row r="289">
          <cell r="D289" t="str">
            <v>A76552</v>
          </cell>
          <cell r="E289" t="str">
            <v>Evan Hughes</v>
          </cell>
          <cell r="F289" t="str">
            <v>Cardiff</v>
          </cell>
          <cell r="G289" t="str">
            <v>South West</v>
          </cell>
          <cell r="H289">
            <v>8</v>
          </cell>
          <cell r="I289" t="str">
            <v>A</v>
          </cell>
          <cell r="J289">
            <v>55161</v>
          </cell>
          <cell r="M289">
            <v>55161</v>
          </cell>
          <cell r="P289">
            <v>0</v>
          </cell>
          <cell r="R289">
            <v>0</v>
          </cell>
          <cell r="S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55161</v>
          </cell>
          <cell r="AA289">
            <v>1950</v>
          </cell>
          <cell r="AB289">
            <v>1702.5</v>
          </cell>
          <cell r="AC289">
            <v>32.4</v>
          </cell>
          <cell r="AD289">
            <v>0</v>
          </cell>
          <cell r="AE289">
            <v>0</v>
          </cell>
          <cell r="AG289">
            <v>32.4</v>
          </cell>
          <cell r="AH289">
            <v>2.4299999999999997</v>
          </cell>
          <cell r="AI289">
            <v>34.83</v>
          </cell>
          <cell r="AJ289">
            <v>278.64</v>
          </cell>
          <cell r="AK289">
            <v>55161</v>
          </cell>
          <cell r="AL289">
            <v>0</v>
          </cell>
          <cell r="AM289">
            <v>37.5</v>
          </cell>
          <cell r="AN289">
            <v>37.5</v>
          </cell>
          <cell r="AO289">
            <v>0</v>
          </cell>
          <cell r="AP289">
            <v>32.4</v>
          </cell>
          <cell r="AQ289">
            <v>0</v>
          </cell>
        </row>
        <row r="290">
          <cell r="D290" t="str">
            <v>A76387</v>
          </cell>
          <cell r="E290" t="str">
            <v>Farheen Mazhar Ahmed</v>
          </cell>
          <cell r="F290" t="str">
            <v>Birmingham</v>
          </cell>
          <cell r="G290" t="str">
            <v>Midlands</v>
          </cell>
          <cell r="H290">
            <v>7</v>
          </cell>
          <cell r="I290" t="str">
            <v>S</v>
          </cell>
          <cell r="J290">
            <v>37000</v>
          </cell>
          <cell r="M290">
            <v>37000</v>
          </cell>
          <cell r="P290">
            <v>0</v>
          </cell>
          <cell r="R290">
            <v>4008.0720000000001</v>
          </cell>
          <cell r="S290">
            <v>1017.5</v>
          </cell>
          <cell r="V290">
            <v>647.5</v>
          </cell>
          <cell r="W290">
            <v>0</v>
          </cell>
          <cell r="X290">
            <v>0</v>
          </cell>
          <cell r="Y290">
            <v>5673.0720000000001</v>
          </cell>
          <cell r="Z290">
            <v>42673.072</v>
          </cell>
          <cell r="AA290">
            <v>1950</v>
          </cell>
          <cell r="AB290">
            <v>1702.5</v>
          </cell>
          <cell r="AC290">
            <v>25.064946842878122</v>
          </cell>
          <cell r="AD290">
            <v>3.7037848954724204</v>
          </cell>
          <cell r="AE290">
            <v>20.125879536617649</v>
          </cell>
          <cell r="AG290">
            <v>48.894611274968192</v>
          </cell>
          <cell r="AH290">
            <v>3.6670958456226144</v>
          </cell>
          <cell r="AI290">
            <v>52.561707120590803</v>
          </cell>
          <cell r="AJ290">
            <v>420.49365696472643</v>
          </cell>
          <cell r="AK290">
            <v>42673.072</v>
          </cell>
          <cell r="AL290">
            <v>0</v>
          </cell>
          <cell r="AM290">
            <v>37.5</v>
          </cell>
          <cell r="AN290">
            <v>37.5</v>
          </cell>
          <cell r="AO290">
            <v>0</v>
          </cell>
          <cell r="AP290">
            <v>25.547729230769001</v>
          </cell>
          <cell r="AQ290">
            <v>0.48278238789087879</v>
          </cell>
        </row>
        <row r="291">
          <cell r="D291" t="str">
            <v>A76470</v>
          </cell>
          <cell r="E291" t="str">
            <v>Fiachra de Bhulbh</v>
          </cell>
          <cell r="F291" t="str">
            <v>London</v>
          </cell>
          <cell r="G291" t="str">
            <v>South East</v>
          </cell>
          <cell r="H291">
            <v>7</v>
          </cell>
          <cell r="I291" t="str">
            <v>S</v>
          </cell>
          <cell r="J291">
            <v>30000</v>
          </cell>
          <cell r="M291">
            <v>30000</v>
          </cell>
          <cell r="P291">
            <v>414.1</v>
          </cell>
          <cell r="R291">
            <v>3042.0720000000001</v>
          </cell>
          <cell r="S291">
            <v>2925</v>
          </cell>
          <cell r="V291">
            <v>525</v>
          </cell>
          <cell r="W291">
            <v>0</v>
          </cell>
          <cell r="X291">
            <v>0</v>
          </cell>
          <cell r="Y291">
            <v>6906.1720000000005</v>
          </cell>
          <cell r="Z291">
            <v>36906.171999999999</v>
          </cell>
          <cell r="AA291">
            <v>1950</v>
          </cell>
          <cell r="AB291">
            <v>1702.5</v>
          </cell>
          <cell r="AC291">
            <v>21.677634067547721</v>
          </cell>
          <cell r="AD291">
            <v>3.9486921589485728</v>
          </cell>
          <cell r="AE291">
            <v>20.125879536617649</v>
          </cell>
          <cell r="AG291">
            <v>45.752205763113949</v>
          </cell>
          <cell r="AH291">
            <v>3.4314154322335462</v>
          </cell>
          <cell r="AI291">
            <v>49.183621195347499</v>
          </cell>
          <cell r="AJ291">
            <v>393.46896956277999</v>
          </cell>
          <cell r="AK291">
            <v>36906.171999999999</v>
          </cell>
          <cell r="AL291">
            <v>0</v>
          </cell>
          <cell r="AM291">
            <v>37.5</v>
          </cell>
          <cell r="AN291">
            <v>37.5</v>
          </cell>
          <cell r="AO291">
            <v>0</v>
          </cell>
          <cell r="AP291">
            <v>21.926242051281999</v>
          </cell>
          <cell r="AQ291">
            <v>0.24860798373427784</v>
          </cell>
        </row>
        <row r="292">
          <cell r="D292" t="str">
            <v>A05250</v>
          </cell>
          <cell r="E292" t="str">
            <v>Fiona Hampton-Matthews</v>
          </cell>
          <cell r="F292" t="str">
            <v>Bristol</v>
          </cell>
          <cell r="G292" t="str">
            <v>South West</v>
          </cell>
          <cell r="H292">
            <v>4</v>
          </cell>
          <cell r="I292" t="str">
            <v>S</v>
          </cell>
          <cell r="J292">
            <v>55177.512000000002</v>
          </cell>
          <cell r="M292">
            <v>55177.512000000002</v>
          </cell>
          <cell r="P292">
            <v>414.1</v>
          </cell>
          <cell r="R292">
            <v>7431.3154560000003</v>
          </cell>
          <cell r="S292">
            <v>4828.0322999999999</v>
          </cell>
          <cell r="V292">
            <v>965.60645999999997</v>
          </cell>
          <cell r="W292">
            <v>6487.6</v>
          </cell>
          <cell r="X292">
            <v>141</v>
          </cell>
          <cell r="Y292">
            <v>20267.654216000003</v>
          </cell>
          <cell r="Z292">
            <v>75445.166216000012</v>
          </cell>
          <cell r="AA292">
            <v>1950</v>
          </cell>
          <cell r="AB292">
            <v>1702.5</v>
          </cell>
          <cell r="AC292">
            <v>44.314341389721008</v>
          </cell>
          <cell r="AD292">
            <v>5.3894406903826191</v>
          </cell>
          <cell r="AE292">
            <v>20.125879536617649</v>
          </cell>
          <cell r="AG292">
            <v>69.829661616721282</v>
          </cell>
          <cell r="AH292">
            <v>5.2372246212540956</v>
          </cell>
          <cell r="AI292">
            <v>75.066886237975382</v>
          </cell>
          <cell r="AJ292">
            <v>600.53508990380305</v>
          </cell>
          <cell r="AK292">
            <v>75445.166215999998</v>
          </cell>
          <cell r="AL292">
            <v>0</v>
          </cell>
          <cell r="AM292">
            <v>37.5</v>
          </cell>
          <cell r="AN292">
            <v>37.5</v>
          </cell>
          <cell r="AO292">
            <v>0</v>
          </cell>
          <cell r="AP292">
            <v>44.23231073641</v>
          </cell>
          <cell r="AQ292">
            <v>-8.203065331100845E-2</v>
          </cell>
        </row>
        <row r="293">
          <cell r="D293" t="str">
            <v>A74883</v>
          </cell>
          <cell r="E293" t="str">
            <v>Fiona Waldron</v>
          </cell>
          <cell r="F293" t="str">
            <v>Bristol</v>
          </cell>
          <cell r="G293" t="str">
            <v>South West</v>
          </cell>
          <cell r="H293">
            <v>8</v>
          </cell>
          <cell r="I293" t="str">
            <v>S</v>
          </cell>
          <cell r="J293">
            <v>25235</v>
          </cell>
          <cell r="M293">
            <v>25235</v>
          </cell>
          <cell r="P293">
            <v>414.1</v>
          </cell>
          <cell r="R293">
            <v>2384.502</v>
          </cell>
          <cell r="S293">
            <v>1955.7124999999999</v>
          </cell>
          <cell r="V293">
            <v>441.61250000000001</v>
          </cell>
          <cell r="W293">
            <v>0</v>
          </cell>
          <cell r="X293">
            <v>0</v>
          </cell>
          <cell r="Y293">
            <v>5195.9269999999997</v>
          </cell>
          <cell r="Z293">
            <v>30430.927</v>
          </cell>
          <cell r="AA293">
            <v>1950</v>
          </cell>
          <cell r="AB293">
            <v>1702.5</v>
          </cell>
          <cell r="AC293">
            <v>17.874259618208516</v>
          </cell>
          <cell r="AD293">
            <v>5.3894406903826191</v>
          </cell>
          <cell r="AE293">
            <v>20.125879536617649</v>
          </cell>
          <cell r="AG293">
            <v>43.389579845208786</v>
          </cell>
          <cell r="AH293">
            <v>3.2542184883906589</v>
          </cell>
          <cell r="AI293">
            <v>46.643798333599442</v>
          </cell>
          <cell r="AJ293">
            <v>373.15038666879553</v>
          </cell>
          <cell r="AK293">
            <v>30430.927000000003</v>
          </cell>
          <cell r="AL293">
            <v>0</v>
          </cell>
          <cell r="AM293">
            <v>37.5</v>
          </cell>
          <cell r="AN293">
            <v>37.5</v>
          </cell>
          <cell r="AO293">
            <v>0</v>
          </cell>
          <cell r="AP293">
            <v>18.153539487179</v>
          </cell>
          <cell r="AQ293">
            <v>0.27927986897048385</v>
          </cell>
        </row>
        <row r="294">
          <cell r="D294" t="str">
            <v>S10341</v>
          </cell>
          <cell r="E294" t="str">
            <v>Frank Digby</v>
          </cell>
          <cell r="F294" t="str">
            <v>London</v>
          </cell>
          <cell r="G294" t="str">
            <v>South East</v>
          </cell>
          <cell r="H294">
            <v>5</v>
          </cell>
          <cell r="I294" t="str">
            <v>A</v>
          </cell>
          <cell r="J294">
            <v>51585.75</v>
          </cell>
          <cell r="M294">
            <v>51585.75</v>
          </cell>
          <cell r="P294">
            <v>0</v>
          </cell>
          <cell r="R294">
            <v>0</v>
          </cell>
          <cell r="S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51585.75</v>
          </cell>
          <cell r="AA294">
            <v>1950</v>
          </cell>
          <cell r="AB294">
            <v>1702.5</v>
          </cell>
          <cell r="AC294">
            <v>30.3</v>
          </cell>
          <cell r="AD294">
            <v>0</v>
          </cell>
          <cell r="AE294">
            <v>0</v>
          </cell>
          <cell r="AG294">
            <v>30.3</v>
          </cell>
          <cell r="AH294">
            <v>2.2725</v>
          </cell>
          <cell r="AI294">
            <v>32.572499999999998</v>
          </cell>
          <cell r="AJ294">
            <v>260.58</v>
          </cell>
          <cell r="AK294">
            <v>51585.75</v>
          </cell>
          <cell r="AL294">
            <v>0</v>
          </cell>
          <cell r="AM294">
            <v>37.5</v>
          </cell>
          <cell r="AN294">
            <v>37.5</v>
          </cell>
          <cell r="AO294">
            <v>0</v>
          </cell>
          <cell r="AP294">
            <v>30.3</v>
          </cell>
          <cell r="AQ294">
            <v>0</v>
          </cell>
        </row>
        <row r="295">
          <cell r="D295" t="str">
            <v>A76528</v>
          </cell>
          <cell r="E295" t="str">
            <v>Frank Grimes</v>
          </cell>
          <cell r="F295" t="str">
            <v>York</v>
          </cell>
          <cell r="G295" t="str">
            <v>Midlands</v>
          </cell>
          <cell r="H295">
            <v>5</v>
          </cell>
          <cell r="I295" t="str">
            <v>A</v>
          </cell>
          <cell r="J295">
            <v>70824</v>
          </cell>
          <cell r="M295">
            <v>70824</v>
          </cell>
          <cell r="P295">
            <v>0</v>
          </cell>
          <cell r="R295">
            <v>0</v>
          </cell>
          <cell r="S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70824</v>
          </cell>
          <cell r="AA295">
            <v>1950</v>
          </cell>
          <cell r="AB295">
            <v>1702.5</v>
          </cell>
          <cell r="AC295">
            <v>41.6</v>
          </cell>
          <cell r="AD295">
            <v>0</v>
          </cell>
          <cell r="AE295">
            <v>0</v>
          </cell>
          <cell r="AG295">
            <v>41.6</v>
          </cell>
          <cell r="AH295">
            <v>3.12</v>
          </cell>
          <cell r="AI295">
            <v>44.72</v>
          </cell>
          <cell r="AJ295">
            <v>357.76</v>
          </cell>
          <cell r="AK295">
            <v>70824</v>
          </cell>
          <cell r="AL295">
            <v>0</v>
          </cell>
          <cell r="AM295">
            <v>40</v>
          </cell>
          <cell r="AN295">
            <v>37.5</v>
          </cell>
          <cell r="AO295">
            <v>2.5</v>
          </cell>
          <cell r="AP295">
            <v>41.6</v>
          </cell>
          <cell r="AQ295">
            <v>0</v>
          </cell>
        </row>
        <row r="296">
          <cell r="D296" t="str">
            <v>A50005</v>
          </cell>
          <cell r="E296" t="str">
            <v>Frank Hulcoop</v>
          </cell>
          <cell r="F296" t="str">
            <v>Birmingham</v>
          </cell>
          <cell r="G296" t="str">
            <v>Midlands</v>
          </cell>
          <cell r="H296">
            <v>7</v>
          </cell>
          <cell r="I296" t="str">
            <v>S</v>
          </cell>
          <cell r="J296">
            <v>33862.5</v>
          </cell>
          <cell r="M296">
            <v>33862.5</v>
          </cell>
          <cell r="P296">
            <v>0</v>
          </cell>
          <cell r="R296">
            <v>4161.0450000000001</v>
          </cell>
          <cell r="S296">
            <v>1947.09375</v>
          </cell>
          <cell r="V296">
            <v>592.59375</v>
          </cell>
          <cell r="W296">
            <v>4246</v>
          </cell>
          <cell r="X296">
            <v>0</v>
          </cell>
          <cell r="Y296">
            <v>10946.7325</v>
          </cell>
          <cell r="Z296">
            <v>44809.232499999998</v>
          </cell>
          <cell r="AA296">
            <v>1950</v>
          </cell>
          <cell r="AB296">
            <v>1702.5</v>
          </cell>
          <cell r="AC296">
            <v>26.319666666666667</v>
          </cell>
          <cell r="AD296">
            <v>3.7037848954724204</v>
          </cell>
          <cell r="AE296">
            <v>20.125879536617649</v>
          </cell>
          <cell r="AG296">
            <v>50.149331098756733</v>
          </cell>
          <cell r="AH296">
            <v>3.7611998324067546</v>
          </cell>
          <cell r="AI296">
            <v>53.910530931163485</v>
          </cell>
          <cell r="AJ296">
            <v>431.28424744930788</v>
          </cell>
          <cell r="AK296">
            <v>44809.232499999998</v>
          </cell>
          <cell r="AL296">
            <v>0</v>
          </cell>
          <cell r="AM296">
            <v>37.5</v>
          </cell>
          <cell r="AN296">
            <v>37.5</v>
          </cell>
          <cell r="AO296">
            <v>0</v>
          </cell>
          <cell r="AP296">
            <v>26.345535897436001</v>
          </cell>
          <cell r="AQ296">
            <v>2.586923076933445E-2</v>
          </cell>
        </row>
        <row r="297">
          <cell r="D297" t="str">
            <v>A84050</v>
          </cell>
          <cell r="E297" t="str">
            <v>Fraser Davidson</v>
          </cell>
          <cell r="F297" t="str">
            <v>Guildford</v>
          </cell>
          <cell r="G297" t="str">
            <v>South West</v>
          </cell>
          <cell r="H297">
            <v>2</v>
          </cell>
          <cell r="I297" t="str">
            <v>S</v>
          </cell>
          <cell r="J297">
            <v>120000</v>
          </cell>
          <cell r="M297">
            <v>120000</v>
          </cell>
          <cell r="P297">
            <v>956.58</v>
          </cell>
          <cell r="R297">
            <v>16432.212</v>
          </cell>
          <cell r="S297">
            <v>11700</v>
          </cell>
          <cell r="V297">
            <v>2100</v>
          </cell>
          <cell r="W297">
            <v>7030</v>
          </cell>
          <cell r="X297">
            <v>0</v>
          </cell>
          <cell r="Y297">
            <v>38218.792000000001</v>
          </cell>
          <cell r="Z297">
            <v>158218.79200000002</v>
          </cell>
          <cell r="AA297">
            <v>1950</v>
          </cell>
          <cell r="AB297">
            <v>1702.5</v>
          </cell>
          <cell r="AC297">
            <v>92.933211160058747</v>
          </cell>
          <cell r="AD297">
            <v>5.3894406903826191</v>
          </cell>
          <cell r="AE297">
            <v>20.125879536617649</v>
          </cell>
          <cell r="AG297">
            <v>118.44853138705901</v>
          </cell>
          <cell r="AH297">
            <v>8.8836398540294255</v>
          </cell>
          <cell r="AI297">
            <v>127.33217124108843</v>
          </cell>
          <cell r="AJ297">
            <v>1018.6573699287075</v>
          </cell>
          <cell r="AK297">
            <v>158218.79199999999</v>
          </cell>
          <cell r="AL297">
            <v>0</v>
          </cell>
          <cell r="AM297">
            <v>37.5</v>
          </cell>
          <cell r="AN297">
            <v>37.5</v>
          </cell>
          <cell r="AO297">
            <v>0</v>
          </cell>
          <cell r="AP297">
            <v>92.830149743589999</v>
          </cell>
          <cell r="AQ297">
            <v>-0.10306141646874778</v>
          </cell>
        </row>
        <row r="298">
          <cell r="D298" t="str">
            <v>A76062</v>
          </cell>
          <cell r="E298" t="str">
            <v>Frazer Hamilton</v>
          </cell>
          <cell r="F298" t="str">
            <v>Secondment</v>
          </cell>
          <cell r="G298" t="str">
            <v>Midlands</v>
          </cell>
          <cell r="H298">
            <v>11</v>
          </cell>
          <cell r="I298" t="str">
            <v>S</v>
          </cell>
          <cell r="J298">
            <v>12750</v>
          </cell>
          <cell r="M298">
            <v>12750</v>
          </cell>
          <cell r="P298">
            <v>0</v>
          </cell>
          <cell r="R298">
            <v>661.572</v>
          </cell>
          <cell r="S298">
            <v>223.125</v>
          </cell>
          <cell r="V298">
            <v>223.125</v>
          </cell>
          <cell r="W298">
            <v>0</v>
          </cell>
          <cell r="X298">
            <v>0</v>
          </cell>
          <cell r="Y298">
            <v>1107.8220000000001</v>
          </cell>
          <cell r="Z298">
            <v>13857.822</v>
          </cell>
          <cell r="AA298">
            <v>1950</v>
          </cell>
          <cell r="AB298">
            <v>1702.5</v>
          </cell>
          <cell r="AC298">
            <v>8.13968986784141</v>
          </cell>
          <cell r="AD298">
            <v>3.7037848954724204</v>
          </cell>
          <cell r="AE298">
            <v>20.125879536617649</v>
          </cell>
          <cell r="AG298">
            <v>31.969354299931481</v>
          </cell>
          <cell r="AH298">
            <v>2.3977015724948609</v>
          </cell>
          <cell r="AI298">
            <v>34.367055872426342</v>
          </cell>
          <cell r="AJ298">
            <v>274.93644697941073</v>
          </cell>
          <cell r="AK298">
            <v>13857.822</v>
          </cell>
          <cell r="AL298">
            <v>0</v>
          </cell>
          <cell r="AM298">
            <v>37.5</v>
          </cell>
          <cell r="AN298">
            <v>37.5</v>
          </cell>
          <cell r="AO298">
            <v>0</v>
          </cell>
          <cell r="AP298">
            <v>8.4700369230770001</v>
          </cell>
          <cell r="AQ298">
            <v>0.33034705523559005</v>
          </cell>
        </row>
        <row r="299">
          <cell r="D299" t="str">
            <v>A98663</v>
          </cell>
          <cell r="E299" t="str">
            <v>Fred Newell</v>
          </cell>
          <cell r="F299" t="str">
            <v>Home</v>
          </cell>
          <cell r="G299" t="str">
            <v>Midlands</v>
          </cell>
          <cell r="H299">
            <v>7</v>
          </cell>
          <cell r="I299" t="str">
            <v>S</v>
          </cell>
          <cell r="J299">
            <v>43294.154999999999</v>
          </cell>
          <cell r="M299">
            <v>43294.154999999999</v>
          </cell>
          <cell r="P299">
            <v>414.1</v>
          </cell>
          <cell r="R299">
            <v>5538.9549900000002</v>
          </cell>
          <cell r="S299">
            <v>2489.4139125000002</v>
          </cell>
          <cell r="V299">
            <v>757.64771250000001</v>
          </cell>
          <cell r="W299">
            <v>4799.2</v>
          </cell>
          <cell r="X299">
            <v>0</v>
          </cell>
          <cell r="Y299">
            <v>13999.316615</v>
          </cell>
          <cell r="Z299">
            <v>57293.471615000002</v>
          </cell>
          <cell r="AA299">
            <v>1950</v>
          </cell>
          <cell r="AB299">
            <v>1702.5</v>
          </cell>
          <cell r="AC299">
            <v>33.652553077826724</v>
          </cell>
          <cell r="AD299">
            <v>3.7037848954724204</v>
          </cell>
          <cell r="AE299">
            <v>20.125879536617649</v>
          </cell>
          <cell r="AG299">
            <v>57.482217509916794</v>
          </cell>
          <cell r="AH299">
            <v>4.311166313243759</v>
          </cell>
          <cell r="AI299">
            <v>61.793383823160553</v>
          </cell>
          <cell r="AJ299">
            <v>494.34707058528443</v>
          </cell>
          <cell r="AK299">
            <v>57293.471614999995</v>
          </cell>
          <cell r="AL299">
            <v>0</v>
          </cell>
          <cell r="AM299">
            <v>37.5</v>
          </cell>
          <cell r="AN299">
            <v>37.5</v>
          </cell>
          <cell r="AO299">
            <v>0</v>
          </cell>
          <cell r="AP299">
            <v>33.668148866667003</v>
          </cell>
          <cell r="AQ299">
            <v>1.5595788840279567E-2</v>
          </cell>
        </row>
        <row r="300">
          <cell r="D300" t="str">
            <v>A74763</v>
          </cell>
          <cell r="E300" t="str">
            <v>Ganesh Vigneswaralingam</v>
          </cell>
          <cell r="F300" t="str">
            <v>London</v>
          </cell>
          <cell r="G300" t="str">
            <v>South East</v>
          </cell>
          <cell r="H300">
            <v>7</v>
          </cell>
          <cell r="I300" t="str">
            <v>S</v>
          </cell>
          <cell r="J300">
            <v>46816.875</v>
          </cell>
          <cell r="M300">
            <v>46816.875</v>
          </cell>
          <cell r="P300">
            <v>414.1</v>
          </cell>
          <cell r="R300">
            <v>5362.8007500000003</v>
          </cell>
          <cell r="S300">
            <v>1287.4640625</v>
          </cell>
          <cell r="V300">
            <v>819.29531250000002</v>
          </cell>
          <cell r="W300">
            <v>0</v>
          </cell>
          <cell r="X300">
            <v>0</v>
          </cell>
          <cell r="Y300">
            <v>7883.6601250000012</v>
          </cell>
          <cell r="Z300">
            <v>54700.535125000002</v>
          </cell>
          <cell r="AA300">
            <v>1950</v>
          </cell>
          <cell r="AB300">
            <v>1702.5</v>
          </cell>
          <cell r="AC300">
            <v>32.129536049926578</v>
          </cell>
          <cell r="AD300">
            <v>3.9486921589485728</v>
          </cell>
          <cell r="AE300">
            <v>20.125879536617649</v>
          </cell>
          <cell r="AG300">
            <v>56.204107745492806</v>
          </cell>
          <cell r="AH300">
            <v>4.2153080809119601</v>
          </cell>
          <cell r="AI300">
            <v>60.419415826404766</v>
          </cell>
          <cell r="AJ300">
            <v>483.35532661123813</v>
          </cell>
          <cell r="AK300">
            <v>54700.535124999995</v>
          </cell>
          <cell r="AL300">
            <v>0</v>
          </cell>
          <cell r="AM300">
            <v>37.5</v>
          </cell>
          <cell r="AN300">
            <v>37.5</v>
          </cell>
          <cell r="AO300">
            <v>0</v>
          </cell>
          <cell r="AP300">
            <v>32.647003589744003</v>
          </cell>
          <cell r="AQ300">
            <v>0.51746753981742444</v>
          </cell>
        </row>
        <row r="301">
          <cell r="D301" t="str">
            <v>A00511</v>
          </cell>
          <cell r="E301" t="str">
            <v>Gareth Graham</v>
          </cell>
          <cell r="F301" t="str">
            <v>Warrington</v>
          </cell>
          <cell r="G301" t="str">
            <v>Midlands</v>
          </cell>
          <cell r="H301">
            <v>10</v>
          </cell>
          <cell r="I301" t="str">
            <v>S</v>
          </cell>
          <cell r="J301">
            <v>26250</v>
          </cell>
          <cell r="M301">
            <v>26250</v>
          </cell>
          <cell r="P301">
            <v>414.1</v>
          </cell>
          <cell r="R301">
            <v>2524.5720000000001</v>
          </cell>
          <cell r="S301">
            <v>1246.875</v>
          </cell>
          <cell r="V301">
            <v>459.375</v>
          </cell>
          <cell r="W301">
            <v>0</v>
          </cell>
          <cell r="X301">
            <v>0</v>
          </cell>
          <cell r="Y301">
            <v>4644.9220000000005</v>
          </cell>
          <cell r="Z301">
            <v>30894.921999999999</v>
          </cell>
          <cell r="AA301">
            <v>1950</v>
          </cell>
          <cell r="AB301">
            <v>1702.5</v>
          </cell>
          <cell r="AC301">
            <v>18.146797063142436</v>
          </cell>
          <cell r="AD301">
            <v>3.7037848954724204</v>
          </cell>
          <cell r="AE301">
            <v>20.125879536617649</v>
          </cell>
          <cell r="AG301">
            <v>41.976461495232506</v>
          </cell>
          <cell r="AH301">
            <v>3.148234612142438</v>
          </cell>
          <cell r="AI301">
            <v>45.124696107374945</v>
          </cell>
          <cell r="AJ301">
            <v>360.99756885899956</v>
          </cell>
          <cell r="AK301">
            <v>30894.921999999999</v>
          </cell>
          <cell r="AL301">
            <v>0</v>
          </cell>
          <cell r="AM301">
            <v>37.5</v>
          </cell>
          <cell r="AN301">
            <v>37.5</v>
          </cell>
          <cell r="AO301">
            <v>0</v>
          </cell>
          <cell r="AP301">
            <v>18.487780512821001</v>
          </cell>
          <cell r="AQ301">
            <v>0.3409834496785642</v>
          </cell>
        </row>
        <row r="302">
          <cell r="D302" t="str">
            <v>S10369</v>
          </cell>
          <cell r="E302" t="str">
            <v>Gareth Pritchard</v>
          </cell>
          <cell r="F302" t="str">
            <v>Other Site</v>
          </cell>
          <cell r="G302" t="str">
            <v>Midlands</v>
          </cell>
          <cell r="H302">
            <v>9</v>
          </cell>
          <cell r="I302" t="str">
            <v>A</v>
          </cell>
          <cell r="J302">
            <v>59587.5</v>
          </cell>
          <cell r="M302">
            <v>59587.5</v>
          </cell>
          <cell r="P302">
            <v>0</v>
          </cell>
          <cell r="R302">
            <v>0</v>
          </cell>
          <cell r="S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59587.5</v>
          </cell>
          <cell r="AA302">
            <v>1950</v>
          </cell>
          <cell r="AB302">
            <v>1702.5</v>
          </cell>
          <cell r="AC302">
            <v>35</v>
          </cell>
          <cell r="AD302">
            <v>0</v>
          </cell>
          <cell r="AE302">
            <v>0</v>
          </cell>
          <cell r="AG302">
            <v>35</v>
          </cell>
          <cell r="AH302">
            <v>2.625</v>
          </cell>
          <cell r="AI302">
            <v>37.625</v>
          </cell>
          <cell r="AJ302">
            <v>301</v>
          </cell>
          <cell r="AK302">
            <v>59587.5</v>
          </cell>
          <cell r="AL302">
            <v>0</v>
          </cell>
          <cell r="AM302">
            <v>0</v>
          </cell>
          <cell r="AN302">
            <v>37.5</v>
          </cell>
          <cell r="AO302">
            <v>-37.5</v>
          </cell>
          <cell r="AP302">
            <v>35</v>
          </cell>
          <cell r="AQ302">
            <v>0</v>
          </cell>
        </row>
        <row r="303">
          <cell r="D303" t="str">
            <v>W61220</v>
          </cell>
          <cell r="E303" t="str">
            <v>Gareth Thompson</v>
          </cell>
          <cell r="F303" t="str">
            <v>Cardiff</v>
          </cell>
          <cell r="G303" t="str">
            <v>South West</v>
          </cell>
          <cell r="H303">
            <v>5</v>
          </cell>
          <cell r="I303" t="str">
            <v>S</v>
          </cell>
          <cell r="J303">
            <v>40170</v>
          </cell>
          <cell r="M303">
            <v>40170</v>
          </cell>
          <cell r="P303">
            <v>414.1</v>
          </cell>
          <cell r="R303">
            <v>4445.5320000000002</v>
          </cell>
          <cell r="S303">
            <v>3113.1749999999997</v>
          </cell>
          <cell r="V303">
            <v>702.97500000000002</v>
          </cell>
          <cell r="W303">
            <v>0</v>
          </cell>
          <cell r="X303">
            <v>0</v>
          </cell>
          <cell r="Y303">
            <v>8675.7820000000011</v>
          </cell>
          <cell r="Z303">
            <v>48845.781999999999</v>
          </cell>
          <cell r="AA303">
            <v>1950</v>
          </cell>
          <cell r="AB303">
            <v>1702.5</v>
          </cell>
          <cell r="AC303">
            <v>28.690620851688692</v>
          </cell>
          <cell r="AD303">
            <v>5.3894406903826191</v>
          </cell>
          <cell r="AE303">
            <v>20.125879536617649</v>
          </cell>
          <cell r="AG303">
            <v>54.205941078688966</v>
          </cell>
          <cell r="AH303">
            <v>4.0654455809016721</v>
          </cell>
          <cell r="AI303">
            <v>58.27138665959064</v>
          </cell>
          <cell r="AJ303">
            <v>466.17109327672512</v>
          </cell>
          <cell r="AK303">
            <v>48845.782000000007</v>
          </cell>
          <cell r="AL303">
            <v>0</v>
          </cell>
          <cell r="AM303">
            <v>37.5</v>
          </cell>
          <cell r="AN303">
            <v>37.5</v>
          </cell>
          <cell r="AO303">
            <v>0</v>
          </cell>
          <cell r="AP303">
            <v>29.013965128205001</v>
          </cell>
          <cell r="AQ303">
            <v>0.32334427651630904</v>
          </cell>
        </row>
        <row r="304">
          <cell r="D304" t="str">
            <v>A76384</v>
          </cell>
          <cell r="E304" t="str">
            <v>Garth Bull</v>
          </cell>
          <cell r="F304" t="str">
            <v>Birmingham</v>
          </cell>
          <cell r="G304" t="str">
            <v>Midlands</v>
          </cell>
          <cell r="H304">
            <v>4</v>
          </cell>
          <cell r="I304" t="str">
            <v>S</v>
          </cell>
          <cell r="J304">
            <v>58000</v>
          </cell>
          <cell r="M304">
            <v>58000</v>
          </cell>
          <cell r="P304">
            <v>0</v>
          </cell>
          <cell r="R304">
            <v>7581.72</v>
          </cell>
          <cell r="S304">
            <v>4495</v>
          </cell>
          <cell r="V304">
            <v>1015</v>
          </cell>
          <cell r="W304">
            <v>4896</v>
          </cell>
          <cell r="X304">
            <v>0</v>
          </cell>
          <cell r="Y304">
            <v>17987.72</v>
          </cell>
          <cell r="Z304">
            <v>75987.72</v>
          </cell>
          <cell r="AA304">
            <v>1950</v>
          </cell>
          <cell r="AB304">
            <v>1702.5</v>
          </cell>
          <cell r="AC304">
            <v>44.633022026431718</v>
          </cell>
          <cell r="AD304">
            <v>3.7037848954724204</v>
          </cell>
          <cell r="AE304">
            <v>20.125879536617649</v>
          </cell>
          <cell r="AG304">
            <v>68.462686458521787</v>
          </cell>
          <cell r="AH304">
            <v>5.1347014843891339</v>
          </cell>
          <cell r="AI304">
            <v>73.597387942910927</v>
          </cell>
          <cell r="AJ304">
            <v>588.77910354328742</v>
          </cell>
          <cell r="AK304">
            <v>75987.72</v>
          </cell>
          <cell r="AL304">
            <v>0</v>
          </cell>
          <cell r="AM304">
            <v>37.5</v>
          </cell>
          <cell r="AN304">
            <v>37.5</v>
          </cell>
          <cell r="AO304">
            <v>0</v>
          </cell>
          <cell r="AP304">
            <v>44.650112820513002</v>
          </cell>
          <cell r="AQ304">
            <v>1.7090794081283889E-2</v>
          </cell>
        </row>
        <row r="305">
          <cell r="D305" t="str">
            <v>A25250</v>
          </cell>
          <cell r="E305" t="str">
            <v>Gary Hicks</v>
          </cell>
          <cell r="F305" t="str">
            <v>London</v>
          </cell>
          <cell r="G305" t="str">
            <v>South East</v>
          </cell>
          <cell r="H305">
            <v>3</v>
          </cell>
          <cell r="I305" t="str">
            <v>S</v>
          </cell>
          <cell r="J305">
            <v>90830</v>
          </cell>
          <cell r="M305">
            <v>90830</v>
          </cell>
          <cell r="P305">
            <v>0</v>
          </cell>
          <cell r="R305">
            <v>11849.232</v>
          </cell>
          <cell r="S305">
            <v>7039.3250000000007</v>
          </cell>
          <cell r="V305">
            <v>1589.5250000000001</v>
          </cell>
          <cell r="W305">
            <v>2990</v>
          </cell>
          <cell r="X305">
            <v>0</v>
          </cell>
          <cell r="Y305">
            <v>23468.082000000002</v>
          </cell>
          <cell r="Z305">
            <v>114298.08199999999</v>
          </cell>
          <cell r="AA305">
            <v>1950</v>
          </cell>
          <cell r="AB305">
            <v>1702.5</v>
          </cell>
          <cell r="AC305">
            <v>67.135437298091034</v>
          </cell>
          <cell r="AD305">
            <v>3.9486921589485728</v>
          </cell>
          <cell r="AE305">
            <v>20.125879536617649</v>
          </cell>
          <cell r="AG305">
            <v>91.210008993657254</v>
          </cell>
          <cell r="AH305">
            <v>6.8407506745242941</v>
          </cell>
          <cell r="AI305">
            <v>98.050759668181541</v>
          </cell>
          <cell r="AJ305">
            <v>784.40607734545233</v>
          </cell>
          <cell r="AK305">
            <v>114298.08200000001</v>
          </cell>
          <cell r="AL305">
            <v>0</v>
          </cell>
          <cell r="AM305">
            <v>37.5</v>
          </cell>
          <cell r="AN305">
            <v>37.5</v>
          </cell>
          <cell r="AO305">
            <v>0</v>
          </cell>
          <cell r="AP305">
            <v>67.411093333333</v>
          </cell>
          <cell r="AQ305">
            <v>0.27565603524196547</v>
          </cell>
        </row>
        <row r="306">
          <cell r="D306" t="str">
            <v>A76331</v>
          </cell>
          <cell r="E306" t="str">
            <v>Gary Li</v>
          </cell>
          <cell r="F306" t="str">
            <v>Guildford</v>
          </cell>
          <cell r="G306" t="str">
            <v>South West</v>
          </cell>
          <cell r="H306">
            <v>6</v>
          </cell>
          <cell r="I306" t="str">
            <v>S</v>
          </cell>
          <cell r="J306">
            <v>42500</v>
          </cell>
          <cell r="M306">
            <v>42500</v>
          </cell>
          <cell r="P306">
            <v>414.1</v>
          </cell>
          <cell r="R306">
            <v>4767.0720000000001</v>
          </cell>
          <cell r="S306">
            <v>3293.75</v>
          </cell>
          <cell r="V306">
            <v>743.75</v>
          </cell>
          <cell r="W306">
            <v>0</v>
          </cell>
          <cell r="X306">
            <v>0</v>
          </cell>
          <cell r="Y306">
            <v>9218.6720000000005</v>
          </cell>
          <cell r="Z306">
            <v>51718.671999999999</v>
          </cell>
          <cell r="AA306">
            <v>1950</v>
          </cell>
          <cell r="AB306">
            <v>1702.5</v>
          </cell>
          <cell r="AC306">
            <v>30.378074596182085</v>
          </cell>
          <cell r="AD306">
            <v>5.3894406903826191</v>
          </cell>
          <cell r="AE306">
            <v>20.125879536617649</v>
          </cell>
          <cell r="AG306">
            <v>55.893394823182348</v>
          </cell>
          <cell r="AH306">
            <v>4.1920046117386756</v>
          </cell>
          <cell r="AI306">
            <v>60.085399434921023</v>
          </cell>
          <cell r="AJ306">
            <v>480.68319547936818</v>
          </cell>
          <cell r="AK306">
            <v>51718.671999999999</v>
          </cell>
          <cell r="AL306">
            <v>0</v>
          </cell>
          <cell r="AM306">
            <v>37.5</v>
          </cell>
          <cell r="AN306">
            <v>37.5</v>
          </cell>
          <cell r="AO306">
            <v>0</v>
          </cell>
          <cell r="AP306">
            <v>30.708293333333</v>
          </cell>
          <cell r="AQ306">
            <v>0.33021873715091488</v>
          </cell>
        </row>
        <row r="307">
          <cell r="D307" t="str">
            <v>A74950</v>
          </cell>
          <cell r="E307" t="str">
            <v>Gary McDonnell</v>
          </cell>
          <cell r="F307" t="str">
            <v>Plymouth</v>
          </cell>
          <cell r="G307" t="str">
            <v>South West</v>
          </cell>
          <cell r="H307">
            <v>9</v>
          </cell>
          <cell r="I307" t="str">
            <v>S</v>
          </cell>
          <cell r="J307">
            <v>23175</v>
          </cell>
          <cell r="M307">
            <v>23175</v>
          </cell>
          <cell r="P307">
            <v>414.1</v>
          </cell>
          <cell r="R307">
            <v>2100.2220000000002</v>
          </cell>
          <cell r="S307">
            <v>1796.0625</v>
          </cell>
          <cell r="V307">
            <v>405.5625</v>
          </cell>
          <cell r="W307">
            <v>0</v>
          </cell>
          <cell r="X307">
            <v>0</v>
          </cell>
          <cell r="Y307">
            <v>4715.9470000000001</v>
          </cell>
          <cell r="Z307">
            <v>27890.947</v>
          </cell>
          <cell r="AA307">
            <v>1950</v>
          </cell>
          <cell r="AB307">
            <v>1702.5</v>
          </cell>
          <cell r="AC307">
            <v>16.382347723935389</v>
          </cell>
          <cell r="AD307">
            <v>5.3894406903826191</v>
          </cell>
          <cell r="AE307">
            <v>20.125879536617649</v>
          </cell>
          <cell r="AG307">
            <v>41.897667950935656</v>
          </cell>
          <cell r="AH307">
            <v>3.1423250963201741</v>
          </cell>
          <cell r="AI307">
            <v>45.039993047255827</v>
          </cell>
          <cell r="AJ307">
            <v>360.31994437804661</v>
          </cell>
          <cell r="AK307">
            <v>27890.947</v>
          </cell>
          <cell r="AL307">
            <v>0</v>
          </cell>
          <cell r="AM307">
            <v>37.5</v>
          </cell>
          <cell r="AN307">
            <v>37.5</v>
          </cell>
          <cell r="AO307">
            <v>0</v>
          </cell>
          <cell r="AP307">
            <v>16.655549743590001</v>
          </cell>
          <cell r="AQ307">
            <v>0.27320201965461166</v>
          </cell>
        </row>
        <row r="308">
          <cell r="D308" t="str">
            <v>A50233</v>
          </cell>
          <cell r="E308" t="str">
            <v>Gary Robson</v>
          </cell>
          <cell r="F308" t="str">
            <v>Secondment</v>
          </cell>
          <cell r="G308" t="str">
            <v>Midlands</v>
          </cell>
          <cell r="H308">
            <v>3</v>
          </cell>
          <cell r="I308" t="str">
            <v>S</v>
          </cell>
          <cell r="J308">
            <v>70200</v>
          </cell>
          <cell r="M308">
            <v>70200</v>
          </cell>
          <cell r="P308">
            <v>414.1</v>
          </cell>
          <cell r="R308">
            <v>9418.5552000000007</v>
          </cell>
          <cell r="S308">
            <v>5017.3500000000004</v>
          </cell>
          <cell r="V308">
            <v>1132.95</v>
          </cell>
          <cell r="W308">
            <v>6006.4</v>
          </cell>
          <cell r="X308">
            <v>0</v>
          </cell>
          <cell r="Y308">
            <v>21989.355200000002</v>
          </cell>
          <cell r="Z308">
            <v>92189.355200000005</v>
          </cell>
          <cell r="AA308">
            <v>1950</v>
          </cell>
          <cell r="AB308">
            <v>1702.5</v>
          </cell>
          <cell r="AC308">
            <v>54.149400998531576</v>
          </cell>
          <cell r="AD308">
            <v>3.7037848954724204</v>
          </cell>
          <cell r="AE308">
            <v>20.125879536617649</v>
          </cell>
          <cell r="AG308">
            <v>77.979065430621645</v>
          </cell>
          <cell r="AH308">
            <v>5.848429907296623</v>
          </cell>
          <cell r="AI308">
            <v>83.827495337918265</v>
          </cell>
          <cell r="AJ308">
            <v>670.61996270334612</v>
          </cell>
          <cell r="AK308">
            <v>92189.355200000005</v>
          </cell>
          <cell r="AL308">
            <v>0</v>
          </cell>
          <cell r="AM308">
            <v>37.5</v>
          </cell>
          <cell r="AN308">
            <v>37.5</v>
          </cell>
          <cell r="AO308">
            <v>0</v>
          </cell>
          <cell r="AP308">
            <v>53.726284717949</v>
          </cell>
          <cell r="AQ308">
            <v>-0.42311628058257611</v>
          </cell>
        </row>
        <row r="309">
          <cell r="D309" t="str">
            <v>A25196</v>
          </cell>
          <cell r="E309" t="str">
            <v>Gary Woodhams</v>
          </cell>
          <cell r="F309" t="str">
            <v>Exeter</v>
          </cell>
          <cell r="G309" t="str">
            <v>South West</v>
          </cell>
          <cell r="H309">
            <v>8</v>
          </cell>
          <cell r="I309" t="str">
            <v>S</v>
          </cell>
          <cell r="J309">
            <v>24600</v>
          </cell>
          <cell r="M309">
            <v>24600</v>
          </cell>
          <cell r="P309">
            <v>414.1</v>
          </cell>
          <cell r="R309">
            <v>2856.3240000000001</v>
          </cell>
          <cell r="S309">
            <v>1906.5</v>
          </cell>
          <cell r="V309">
            <v>430.5</v>
          </cell>
          <cell r="W309">
            <v>4054</v>
          </cell>
          <cell r="X309">
            <v>0</v>
          </cell>
          <cell r="Y309">
            <v>9661.4239999999991</v>
          </cell>
          <cell r="Z309">
            <v>34261.423999999999</v>
          </cell>
          <cell r="AA309">
            <v>1950</v>
          </cell>
          <cell r="AB309">
            <v>1702.5</v>
          </cell>
          <cell r="AC309">
            <v>20.124184434654918</v>
          </cell>
          <cell r="AD309">
            <v>5.3894406903826191</v>
          </cell>
          <cell r="AE309">
            <v>20.125879536617649</v>
          </cell>
          <cell r="AG309">
            <v>45.639504661655181</v>
          </cell>
          <cell r="AH309">
            <v>3.4229628496241387</v>
          </cell>
          <cell r="AI309">
            <v>49.062467511279323</v>
          </cell>
          <cell r="AJ309">
            <v>392.49974009023458</v>
          </cell>
          <cell r="AK309">
            <v>34261.423999999999</v>
          </cell>
          <cell r="AL309">
            <v>0</v>
          </cell>
          <cell r="AM309">
            <v>37.5</v>
          </cell>
          <cell r="AN309">
            <v>37.5</v>
          </cell>
          <cell r="AO309">
            <v>0</v>
          </cell>
          <cell r="AP309">
            <v>20.057653333333</v>
          </cell>
          <cell r="AQ309">
            <v>-6.6531101321917419E-2</v>
          </cell>
        </row>
        <row r="310">
          <cell r="D310" t="str">
            <v>A76162</v>
          </cell>
          <cell r="E310" t="str">
            <v>Gauravkumar Panchal</v>
          </cell>
          <cell r="F310" t="str">
            <v>Birmingham</v>
          </cell>
          <cell r="G310" t="str">
            <v>Midlands</v>
          </cell>
          <cell r="H310">
            <v>9</v>
          </cell>
          <cell r="I310" t="str">
            <v>S</v>
          </cell>
          <cell r="J310">
            <v>28238.75</v>
          </cell>
          <cell r="M310">
            <v>28238.75</v>
          </cell>
          <cell r="P310">
            <v>0</v>
          </cell>
          <cell r="R310">
            <v>2799.0194999999999</v>
          </cell>
          <cell r="S310">
            <v>776.56562499999995</v>
          </cell>
          <cell r="V310">
            <v>494.17812500000002</v>
          </cell>
          <cell r="W310">
            <v>0</v>
          </cell>
          <cell r="X310">
            <v>0</v>
          </cell>
          <cell r="Y310">
            <v>4069.7632499999995</v>
          </cell>
          <cell r="Z310">
            <v>32308.51325</v>
          </cell>
          <cell r="AA310">
            <v>1950</v>
          </cell>
          <cell r="AB310">
            <v>1702.5</v>
          </cell>
          <cell r="AC310">
            <v>18.977100293685755</v>
          </cell>
          <cell r="AD310">
            <v>3.7037848954724204</v>
          </cell>
          <cell r="AE310">
            <v>20.125879536617649</v>
          </cell>
          <cell r="AG310">
            <v>42.806764725775821</v>
          </cell>
          <cell r="AH310">
            <v>3.2105073544331866</v>
          </cell>
          <cell r="AI310">
            <v>46.017272080209011</v>
          </cell>
          <cell r="AJ310">
            <v>368.13817664167209</v>
          </cell>
          <cell r="AK310">
            <v>32308.51325</v>
          </cell>
          <cell r="AL310">
            <v>0</v>
          </cell>
          <cell r="AM310">
            <v>37.5</v>
          </cell>
          <cell r="AN310">
            <v>37.5</v>
          </cell>
          <cell r="AO310">
            <v>0</v>
          </cell>
          <cell r="AP310">
            <v>19.401375384615001</v>
          </cell>
          <cell r="AQ310">
            <v>0.42427509092924609</v>
          </cell>
        </row>
        <row r="311">
          <cell r="D311" t="str">
            <v>W29726</v>
          </cell>
          <cell r="E311" t="str">
            <v>Gavin Harris</v>
          </cell>
          <cell r="F311" t="str">
            <v>Cardiff</v>
          </cell>
          <cell r="G311" t="str">
            <v>South West</v>
          </cell>
          <cell r="H311">
            <v>4</v>
          </cell>
          <cell r="I311" t="str">
            <v>S</v>
          </cell>
          <cell r="J311">
            <v>52681.38</v>
          </cell>
          <cell r="M311">
            <v>52681.38</v>
          </cell>
          <cell r="P311">
            <v>414.1</v>
          </cell>
          <cell r="R311">
            <v>6999.8264399999998</v>
          </cell>
          <cell r="S311">
            <v>4068.75</v>
          </cell>
          <cell r="V311">
            <v>918.75</v>
          </cell>
          <cell r="W311">
            <v>5998</v>
          </cell>
          <cell r="X311">
            <v>0</v>
          </cell>
          <cell r="Y311">
            <v>18399.426439999999</v>
          </cell>
          <cell r="Z311">
            <v>71080.80644</v>
          </cell>
          <cell r="AA311">
            <v>1950</v>
          </cell>
          <cell r="AB311">
            <v>1702.5</v>
          </cell>
          <cell r="AC311">
            <v>41.750840787077827</v>
          </cell>
          <cell r="AD311">
            <v>5.3894406903826191</v>
          </cell>
          <cell r="AE311">
            <v>20.125879536617649</v>
          </cell>
          <cell r="AG311">
            <v>67.266161014078094</v>
          </cell>
          <cell r="AH311">
            <v>5.0449620760558567</v>
          </cell>
          <cell r="AI311">
            <v>72.311123090133947</v>
          </cell>
          <cell r="AJ311">
            <v>578.48898472107157</v>
          </cell>
          <cell r="AK311">
            <v>71080.80644</v>
          </cell>
          <cell r="AL311">
            <v>0</v>
          </cell>
          <cell r="AM311">
            <v>37.5</v>
          </cell>
          <cell r="AN311">
            <v>37.5</v>
          </cell>
          <cell r="AO311">
            <v>0</v>
          </cell>
          <cell r="AP311">
            <v>41.586310994872001</v>
          </cell>
          <cell r="AQ311">
            <v>-0.1645297922058262</v>
          </cell>
        </row>
        <row r="312">
          <cell r="D312" t="str">
            <v>A74885</v>
          </cell>
          <cell r="E312" t="str">
            <v>Gavin Hunt</v>
          </cell>
          <cell r="F312" t="str">
            <v>Cardiff</v>
          </cell>
          <cell r="G312" t="str">
            <v>South West</v>
          </cell>
          <cell r="H312">
            <v>10</v>
          </cell>
          <cell r="I312" t="str">
            <v>S</v>
          </cell>
          <cell r="J312">
            <v>28510</v>
          </cell>
          <cell r="M312">
            <v>28510</v>
          </cell>
          <cell r="P312">
            <v>414.1</v>
          </cell>
          <cell r="R312">
            <v>2836.4520000000002</v>
          </cell>
          <cell r="S312">
            <v>2209.5250000000001</v>
          </cell>
          <cell r="V312">
            <v>498.92500000000001</v>
          </cell>
          <cell r="W312">
            <v>0</v>
          </cell>
          <cell r="X312">
            <v>0</v>
          </cell>
          <cell r="Y312">
            <v>5959.0020000000004</v>
          </cell>
          <cell r="Z312">
            <v>34469.002</v>
          </cell>
          <cell r="AA312">
            <v>1950</v>
          </cell>
          <cell r="AB312">
            <v>1702.5</v>
          </cell>
          <cell r="AC312">
            <v>20.246109838472833</v>
          </cell>
          <cell r="AD312">
            <v>5.3894406903826191</v>
          </cell>
          <cell r="AE312">
            <v>20.125879536617649</v>
          </cell>
          <cell r="AG312">
            <v>45.761430065473107</v>
          </cell>
          <cell r="AH312">
            <v>3.4321072549104827</v>
          </cell>
          <cell r="AI312">
            <v>49.193537320383591</v>
          </cell>
          <cell r="AJ312">
            <v>393.54829856306873</v>
          </cell>
          <cell r="AK312">
            <v>34469.002</v>
          </cell>
          <cell r="AL312">
            <v>0</v>
          </cell>
          <cell r="AM312">
            <v>37.5</v>
          </cell>
          <cell r="AN312">
            <v>37.5</v>
          </cell>
          <cell r="AO312">
            <v>0</v>
          </cell>
          <cell r="AP312">
            <v>20.535052307691998</v>
          </cell>
          <cell r="AQ312">
            <v>0.28894246921916533</v>
          </cell>
        </row>
        <row r="313">
          <cell r="D313" t="str">
            <v>A00081</v>
          </cell>
          <cell r="E313" t="str">
            <v>Gemma Francis</v>
          </cell>
          <cell r="F313" t="str">
            <v>Bristol</v>
          </cell>
          <cell r="G313" t="str">
            <v>South West</v>
          </cell>
          <cell r="H313">
            <v>5</v>
          </cell>
          <cell r="I313" t="str">
            <v>S</v>
          </cell>
          <cell r="J313">
            <v>32966.400000000001</v>
          </cell>
          <cell r="M313">
            <v>32966.400000000001</v>
          </cell>
          <cell r="P313">
            <v>414.1</v>
          </cell>
          <cell r="R313">
            <v>4186.8648000000003</v>
          </cell>
          <cell r="S313">
            <v>906.57600000000002</v>
          </cell>
          <cell r="V313">
            <v>576.91200000000003</v>
          </cell>
          <cell r="W313">
            <v>5329.2</v>
          </cell>
          <cell r="X313">
            <v>0</v>
          </cell>
          <cell r="Y313">
            <v>11413.6528</v>
          </cell>
          <cell r="Z313">
            <v>44380.052800000005</v>
          </cell>
          <cell r="AA313">
            <v>1560</v>
          </cell>
          <cell r="AB313">
            <v>1362</v>
          </cell>
          <cell r="AC313">
            <v>32.584473421439064</v>
          </cell>
          <cell r="AD313">
            <v>5.3894406903826191</v>
          </cell>
          <cell r="AE313">
            <v>20.125879536617649</v>
          </cell>
          <cell r="AG313">
            <v>58.099793648439331</v>
          </cell>
          <cell r="AH313">
            <v>4.3574845236329498</v>
          </cell>
          <cell r="AI313">
            <v>62.457278172072279</v>
          </cell>
          <cell r="AJ313">
            <v>499.65822537657823</v>
          </cell>
          <cell r="AK313">
            <v>44380.052799999998</v>
          </cell>
          <cell r="AL313">
            <v>0</v>
          </cell>
          <cell r="AM313">
            <v>30</v>
          </cell>
          <cell r="AN313">
            <v>30</v>
          </cell>
          <cell r="AO313">
            <v>0</v>
          </cell>
          <cell r="AP313">
            <v>32.582587692308003</v>
          </cell>
          <cell r="AQ313">
            <v>-1.885729131060998E-3</v>
          </cell>
        </row>
        <row r="314">
          <cell r="D314" t="str">
            <v>A74674</v>
          </cell>
          <cell r="E314" t="str">
            <v>Geoff Denham</v>
          </cell>
          <cell r="F314" t="str">
            <v>Birmingham</v>
          </cell>
          <cell r="G314" t="str">
            <v>Midlands</v>
          </cell>
          <cell r="H314">
            <v>4</v>
          </cell>
          <cell r="I314" t="str">
            <v>S</v>
          </cell>
          <cell r="J314">
            <v>51912</v>
          </cell>
          <cell r="M314">
            <v>51912</v>
          </cell>
          <cell r="P314">
            <v>414.1</v>
          </cell>
          <cell r="R314">
            <v>6384.7079999999996</v>
          </cell>
          <cell r="S314">
            <v>4023.18</v>
          </cell>
          <cell r="V314">
            <v>908.46</v>
          </cell>
          <cell r="W314">
            <v>2310</v>
          </cell>
          <cell r="X314">
            <v>0</v>
          </cell>
          <cell r="Y314">
            <v>14040.448</v>
          </cell>
          <cell r="Z314">
            <v>65952.448000000004</v>
          </cell>
          <cell r="AA314">
            <v>1950</v>
          </cell>
          <cell r="AB314">
            <v>1702.5</v>
          </cell>
          <cell r="AC314">
            <v>38.738589133627023</v>
          </cell>
          <cell r="AD314">
            <v>3.7037848954724204</v>
          </cell>
          <cell r="AE314">
            <v>20.125879536617649</v>
          </cell>
          <cell r="AG314">
            <v>62.568253565717086</v>
          </cell>
          <cell r="AH314">
            <v>4.6926190174287816</v>
          </cell>
          <cell r="AI314">
            <v>67.260872583145868</v>
          </cell>
          <cell r="AJ314">
            <v>538.08698066516695</v>
          </cell>
          <cell r="AK314">
            <v>65952.448000000004</v>
          </cell>
          <cell r="AL314">
            <v>0</v>
          </cell>
          <cell r="AM314">
            <v>37.5</v>
          </cell>
          <cell r="AN314">
            <v>37.5</v>
          </cell>
          <cell r="AO314">
            <v>0</v>
          </cell>
          <cell r="AP314">
            <v>38.900598974358999</v>
          </cell>
          <cell r="AQ314">
            <v>0.16200984073197588</v>
          </cell>
        </row>
        <row r="315">
          <cell r="D315" t="str">
            <v>A89680</v>
          </cell>
          <cell r="E315" t="str">
            <v>Geoff Hilling</v>
          </cell>
          <cell r="F315" t="str">
            <v>London</v>
          </cell>
          <cell r="G315" t="str">
            <v>South East</v>
          </cell>
          <cell r="H315">
            <v>3</v>
          </cell>
          <cell r="I315" t="str">
            <v>S</v>
          </cell>
          <cell r="J315">
            <v>72876.764200000005</v>
          </cell>
          <cell r="M315">
            <v>72876.764200000005</v>
          </cell>
          <cell r="P315">
            <v>414.1</v>
          </cell>
          <cell r="R315">
            <v>9812.6230596000005</v>
          </cell>
          <cell r="S315">
            <v>5647.9492254999996</v>
          </cell>
          <cell r="V315">
            <v>1275.3433735000001</v>
          </cell>
          <cell r="W315">
            <v>6185.2</v>
          </cell>
          <cell r="X315">
            <v>0</v>
          </cell>
          <cell r="Y315">
            <v>23335.215658600002</v>
          </cell>
          <cell r="Z315">
            <v>96211.979858600011</v>
          </cell>
          <cell r="AA315">
            <v>1950</v>
          </cell>
          <cell r="AB315">
            <v>1702.5</v>
          </cell>
          <cell r="AC315">
            <v>56.512176128399418</v>
          </cell>
          <cell r="AD315">
            <v>3.9486921589485728</v>
          </cell>
          <cell r="AE315">
            <v>20.125879536617649</v>
          </cell>
          <cell r="AG315">
            <v>80.586747823965638</v>
          </cell>
          <cell r="AH315">
            <v>6.044006086797423</v>
          </cell>
          <cell r="AI315">
            <v>86.630753910763062</v>
          </cell>
          <cell r="AJ315">
            <v>693.04603128610449</v>
          </cell>
          <cell r="AK315">
            <v>96211.979858599996</v>
          </cell>
          <cell r="AL315">
            <v>0</v>
          </cell>
          <cell r="AM315">
            <v>37.5</v>
          </cell>
          <cell r="AN315">
            <v>37.5</v>
          </cell>
          <cell r="AO315">
            <v>0</v>
          </cell>
          <cell r="AP315">
            <v>56.561118582359001</v>
          </cell>
          <cell r="AQ315">
            <v>4.8942453959583077E-2</v>
          </cell>
        </row>
        <row r="316">
          <cell r="D316" t="str">
            <v>A96946</v>
          </cell>
          <cell r="E316" t="str">
            <v>Geoff Hood</v>
          </cell>
          <cell r="F316" t="str">
            <v>Guildford</v>
          </cell>
          <cell r="G316" t="str">
            <v>South West</v>
          </cell>
          <cell r="H316">
            <v>6</v>
          </cell>
          <cell r="I316" t="str">
            <v>S</v>
          </cell>
          <cell r="J316">
            <v>28560</v>
          </cell>
          <cell r="M316">
            <v>28560</v>
          </cell>
          <cell r="P316">
            <v>0</v>
          </cell>
          <cell r="R316">
            <v>2843.3519999999999</v>
          </cell>
          <cell r="S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2843.3519999999999</v>
          </cell>
          <cell r="Z316">
            <v>31403.351999999999</v>
          </cell>
          <cell r="AA316">
            <v>1950</v>
          </cell>
          <cell r="AB316">
            <v>1702.5</v>
          </cell>
          <cell r="AC316">
            <v>18.445434361233481</v>
          </cell>
          <cell r="AD316">
            <v>5.3894406903826191</v>
          </cell>
          <cell r="AE316">
            <v>20.125879536617649</v>
          </cell>
          <cell r="AG316">
            <v>43.960754588233755</v>
          </cell>
          <cell r="AH316">
            <v>3.2970565941175316</v>
          </cell>
          <cell r="AI316">
            <v>47.25781118235129</v>
          </cell>
          <cell r="AJ316">
            <v>378.06248945881032</v>
          </cell>
          <cell r="AK316">
            <v>31403.351999999999</v>
          </cell>
          <cell r="AL316">
            <v>0</v>
          </cell>
          <cell r="AM316">
            <v>37.5</v>
          </cell>
          <cell r="AN316">
            <v>37.5</v>
          </cell>
          <cell r="AO316">
            <v>0</v>
          </cell>
          <cell r="AP316">
            <v>16.104283076923</v>
          </cell>
          <cell r="AQ316">
            <v>-2.3411512843104809</v>
          </cell>
        </row>
        <row r="317">
          <cell r="D317" t="str">
            <v>A74814</v>
          </cell>
          <cell r="E317" t="str">
            <v>Geoffrey Craske</v>
          </cell>
          <cell r="F317" t="str">
            <v>London</v>
          </cell>
          <cell r="G317" t="str">
            <v>South East</v>
          </cell>
          <cell r="H317">
            <v>5</v>
          </cell>
          <cell r="I317" t="str">
            <v>S</v>
          </cell>
          <cell r="J317">
            <v>58261</v>
          </cell>
          <cell r="M317">
            <v>58261</v>
          </cell>
          <cell r="P317">
            <v>414.1</v>
          </cell>
          <cell r="R317">
            <v>6694.6559999999999</v>
          </cell>
          <cell r="S317">
            <v>1019.5675</v>
          </cell>
          <cell r="V317">
            <v>1019.5675</v>
          </cell>
          <cell r="W317">
            <v>0</v>
          </cell>
          <cell r="X317">
            <v>0</v>
          </cell>
          <cell r="Y317">
            <v>9147.8909999999996</v>
          </cell>
          <cell r="Z317">
            <v>67408.891000000003</v>
          </cell>
          <cell r="AA317">
            <v>1950</v>
          </cell>
          <cell r="AB317">
            <v>1702.5</v>
          </cell>
          <cell r="AC317">
            <v>39.594062261380323</v>
          </cell>
          <cell r="AD317">
            <v>3.9486921589485728</v>
          </cell>
          <cell r="AE317">
            <v>20.125879536617649</v>
          </cell>
          <cell r="AG317">
            <v>63.66863395694655</v>
          </cell>
          <cell r="AH317">
            <v>4.7751475467709907</v>
          </cell>
          <cell r="AI317">
            <v>68.443781503717545</v>
          </cell>
          <cell r="AJ317">
            <v>547.55025202974036</v>
          </cell>
          <cell r="AK317">
            <v>67408.891000000003</v>
          </cell>
          <cell r="AL317">
            <v>0</v>
          </cell>
          <cell r="AM317">
            <v>37.5</v>
          </cell>
          <cell r="AN317">
            <v>37.5</v>
          </cell>
          <cell r="AO317">
            <v>0</v>
          </cell>
          <cell r="AP317">
            <v>36.816676923076997</v>
          </cell>
          <cell r="AQ317">
            <v>-2.7773853383033256</v>
          </cell>
        </row>
        <row r="318">
          <cell r="D318" t="str">
            <v>A03262</v>
          </cell>
          <cell r="E318" t="str">
            <v>George Flower</v>
          </cell>
          <cell r="F318" t="str">
            <v>Bristol</v>
          </cell>
          <cell r="G318" t="str">
            <v>South West</v>
          </cell>
          <cell r="H318">
            <v>4</v>
          </cell>
          <cell r="I318" t="str">
            <v>S</v>
          </cell>
          <cell r="J318">
            <v>63246.2</v>
          </cell>
          <cell r="M318">
            <v>63246.2</v>
          </cell>
          <cell r="P318">
            <v>414.1</v>
          </cell>
          <cell r="R318">
            <v>8042.6675999999998</v>
          </cell>
          <cell r="S318">
            <v>5534.0425000000005</v>
          </cell>
          <cell r="V318">
            <v>1106.8085000000001</v>
          </cell>
          <cell r="W318">
            <v>2990</v>
          </cell>
          <cell r="X318">
            <v>0</v>
          </cell>
          <cell r="Y318">
            <v>18087.618599999998</v>
          </cell>
          <cell r="Z318">
            <v>81333.818599999999</v>
          </cell>
          <cell r="AA318">
            <v>1950</v>
          </cell>
          <cell r="AB318">
            <v>1702.5</v>
          </cell>
          <cell r="AC318">
            <v>47.773168046989717</v>
          </cell>
          <cell r="AD318">
            <v>5.3894406903826191</v>
          </cell>
          <cell r="AE318">
            <v>20.125879536617649</v>
          </cell>
          <cell r="AG318">
            <v>73.288488273989984</v>
          </cell>
          <cell r="AH318">
            <v>5.496636620549249</v>
          </cell>
          <cell r="AI318">
            <v>78.785124894539237</v>
          </cell>
          <cell r="AJ318">
            <v>630.2809991563139</v>
          </cell>
          <cell r="AK318">
            <v>81333.818599999999</v>
          </cell>
          <cell r="AL318">
            <v>0</v>
          </cell>
          <cell r="AM318">
            <v>37.5</v>
          </cell>
          <cell r="AN318">
            <v>37.5</v>
          </cell>
          <cell r="AO318">
            <v>0</v>
          </cell>
          <cell r="AP318">
            <v>48.017623384615</v>
          </cell>
          <cell r="AQ318">
            <v>0.24445533762528271</v>
          </cell>
        </row>
        <row r="319">
          <cell r="D319" t="str">
            <v>A25271</v>
          </cell>
          <cell r="E319" t="str">
            <v>Georgina Tacagni</v>
          </cell>
          <cell r="F319" t="str">
            <v>London</v>
          </cell>
          <cell r="G319" t="str">
            <v>South East</v>
          </cell>
          <cell r="H319">
            <v>5</v>
          </cell>
          <cell r="I319" t="str">
            <v>A</v>
          </cell>
          <cell r="J319">
            <v>71164.5</v>
          </cell>
          <cell r="M319">
            <v>71164.5</v>
          </cell>
          <cell r="P319">
            <v>0</v>
          </cell>
          <cell r="R319">
            <v>0</v>
          </cell>
          <cell r="S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71164.5</v>
          </cell>
          <cell r="AA319">
            <v>1950</v>
          </cell>
          <cell r="AB319">
            <v>1702.5</v>
          </cell>
          <cell r="AC319">
            <v>41.8</v>
          </cell>
          <cell r="AD319">
            <v>0</v>
          </cell>
          <cell r="AE319">
            <v>0</v>
          </cell>
          <cell r="AG319">
            <v>41.8</v>
          </cell>
          <cell r="AH319">
            <v>3.1349999999999998</v>
          </cell>
          <cell r="AI319">
            <v>44.934999999999995</v>
          </cell>
          <cell r="AJ319">
            <v>359.47999999999996</v>
          </cell>
          <cell r="AK319">
            <v>71164.5</v>
          </cell>
          <cell r="AL319">
            <v>0</v>
          </cell>
          <cell r="AM319">
            <v>37.5</v>
          </cell>
          <cell r="AN319">
            <v>37.5</v>
          </cell>
          <cell r="AO319">
            <v>0</v>
          </cell>
          <cell r="AP319">
            <v>41.8</v>
          </cell>
          <cell r="AQ319">
            <v>0</v>
          </cell>
        </row>
        <row r="320">
          <cell r="D320" t="str">
            <v>A76206</v>
          </cell>
          <cell r="E320" t="str">
            <v>Geraint H Jones</v>
          </cell>
          <cell r="F320" t="str">
            <v>Cardiff</v>
          </cell>
          <cell r="G320" t="str">
            <v>South West</v>
          </cell>
          <cell r="H320">
            <v>11</v>
          </cell>
          <cell r="I320" t="str">
            <v>S</v>
          </cell>
          <cell r="J320">
            <v>18000</v>
          </cell>
          <cell r="M320">
            <v>18000</v>
          </cell>
          <cell r="P320">
            <v>0</v>
          </cell>
          <cell r="R320">
            <v>1386.0719999999999</v>
          </cell>
          <cell r="S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1386.0719999999999</v>
          </cell>
          <cell r="Z320">
            <v>19386.072</v>
          </cell>
          <cell r="AA320">
            <v>1950</v>
          </cell>
          <cell r="AB320">
            <v>1702.5</v>
          </cell>
          <cell r="AC320">
            <v>11.386826431718061</v>
          </cell>
          <cell r="AD320">
            <v>5.3894406903826191</v>
          </cell>
          <cell r="AE320">
            <v>20.125879536617649</v>
          </cell>
          <cell r="AG320">
            <v>36.90214665871833</v>
          </cell>
          <cell r="AH320">
            <v>2.7676609994038746</v>
          </cell>
          <cell r="AI320">
            <v>39.669807658122203</v>
          </cell>
          <cell r="AJ320">
            <v>317.35846126497762</v>
          </cell>
          <cell r="AK320">
            <v>19386.072</v>
          </cell>
          <cell r="AL320">
            <v>0</v>
          </cell>
          <cell r="AM320">
            <v>37.5</v>
          </cell>
          <cell r="AN320">
            <v>37.5</v>
          </cell>
          <cell r="AO320">
            <v>0</v>
          </cell>
          <cell r="AP320">
            <v>9.9415753846149997</v>
          </cell>
          <cell r="AQ320">
            <v>-1.4452510471030617</v>
          </cell>
        </row>
        <row r="321">
          <cell r="D321" t="str">
            <v>W33286</v>
          </cell>
          <cell r="E321" t="str">
            <v>Geraint Jones</v>
          </cell>
          <cell r="F321" t="str">
            <v>Cardiff</v>
          </cell>
          <cell r="G321" t="str">
            <v>South West</v>
          </cell>
          <cell r="H321">
            <v>5</v>
          </cell>
          <cell r="I321" t="str">
            <v>S</v>
          </cell>
          <cell r="J321">
            <v>44341.5</v>
          </cell>
          <cell r="M321">
            <v>44341.5</v>
          </cell>
          <cell r="P321">
            <v>414.1</v>
          </cell>
          <cell r="R321">
            <v>5021.1989999999996</v>
          </cell>
          <cell r="S321">
            <v>3436.4662499999999</v>
          </cell>
          <cell r="V321">
            <v>775.97625000000005</v>
          </cell>
          <cell r="W321">
            <v>0</v>
          </cell>
          <cell r="X321">
            <v>0</v>
          </cell>
          <cell r="Y321">
            <v>9647.7415000000001</v>
          </cell>
          <cell r="Z321">
            <v>53989.241500000004</v>
          </cell>
          <cell r="AA321">
            <v>1950</v>
          </cell>
          <cell r="AB321">
            <v>1702.5</v>
          </cell>
          <cell r="AC321">
            <v>31.711742437591781</v>
          </cell>
          <cell r="AD321">
            <v>5.3894406903826191</v>
          </cell>
          <cell r="AE321">
            <v>20.125879536617649</v>
          </cell>
          <cell r="AG321">
            <v>57.227062664592054</v>
          </cell>
          <cell r="AH321">
            <v>4.2920296998444041</v>
          </cell>
          <cell r="AI321">
            <v>61.51909236443646</v>
          </cell>
          <cell r="AJ321">
            <v>492.15273891549168</v>
          </cell>
          <cell r="AK321">
            <v>53989.241500000004</v>
          </cell>
          <cell r="AL321">
            <v>0</v>
          </cell>
          <cell r="AM321">
            <v>37.5</v>
          </cell>
          <cell r="AN321">
            <v>37.5</v>
          </cell>
          <cell r="AO321">
            <v>0</v>
          </cell>
          <cell r="AP321">
            <v>32.047394358974003</v>
          </cell>
          <cell r="AQ321">
            <v>0.33565192138222244</v>
          </cell>
        </row>
        <row r="322">
          <cell r="D322" t="str">
            <v>W49336</v>
          </cell>
          <cell r="E322" t="str">
            <v>Gethin Powell</v>
          </cell>
          <cell r="F322" t="str">
            <v>Cardiff</v>
          </cell>
          <cell r="G322" t="str">
            <v>South West</v>
          </cell>
          <cell r="H322">
            <v>8</v>
          </cell>
          <cell r="I322" t="str">
            <v>S</v>
          </cell>
          <cell r="J322">
            <v>30600</v>
          </cell>
          <cell r="M322">
            <v>30600</v>
          </cell>
          <cell r="P322">
            <v>414.1</v>
          </cell>
          <cell r="R322">
            <v>3124.8719999999998</v>
          </cell>
          <cell r="S322">
            <v>2065.5</v>
          </cell>
          <cell r="V322">
            <v>535.5</v>
          </cell>
          <cell r="W322">
            <v>0</v>
          </cell>
          <cell r="X322">
            <v>0</v>
          </cell>
          <cell r="Y322">
            <v>6139.9719999999998</v>
          </cell>
          <cell r="Z322">
            <v>36739.972000000002</v>
          </cell>
          <cell r="AA322">
            <v>1950</v>
          </cell>
          <cell r="AB322">
            <v>1702.5</v>
          </cell>
          <cell r="AC322">
            <v>21.580012922173275</v>
          </cell>
          <cell r="AD322">
            <v>5.3894406903826191</v>
          </cell>
          <cell r="AE322">
            <v>20.125879536617649</v>
          </cell>
          <cell r="AG322">
            <v>47.095333149173541</v>
          </cell>
          <cell r="AH322">
            <v>3.5321499861880157</v>
          </cell>
          <cell r="AI322">
            <v>50.627483135361558</v>
          </cell>
          <cell r="AJ322">
            <v>405.01986508289247</v>
          </cell>
          <cell r="AK322">
            <v>36739.972000000002</v>
          </cell>
          <cell r="AL322">
            <v>0</v>
          </cell>
          <cell r="AM322">
            <v>37.5</v>
          </cell>
          <cell r="AN322">
            <v>37.5</v>
          </cell>
          <cell r="AO322">
            <v>0</v>
          </cell>
          <cell r="AP322">
            <v>21.897934358973998</v>
          </cell>
          <cell r="AQ322">
            <v>0.31792143680072371</v>
          </cell>
        </row>
        <row r="323">
          <cell r="D323" t="str">
            <v>A86444</v>
          </cell>
          <cell r="E323" t="str">
            <v>Giles Booth</v>
          </cell>
          <cell r="F323" t="str">
            <v>Exeter</v>
          </cell>
          <cell r="G323" t="str">
            <v>South West</v>
          </cell>
          <cell r="H323">
            <v>3</v>
          </cell>
          <cell r="I323" t="str">
            <v>S</v>
          </cell>
          <cell r="J323">
            <v>60000</v>
          </cell>
          <cell r="M323">
            <v>60000</v>
          </cell>
          <cell r="P323">
            <v>414.1</v>
          </cell>
          <cell r="R323">
            <v>7594.692</v>
          </cell>
          <cell r="S323">
            <v>4650</v>
          </cell>
          <cell r="V323">
            <v>1050</v>
          </cell>
          <cell r="W323">
            <v>2990</v>
          </cell>
          <cell r="X323">
            <v>0</v>
          </cell>
          <cell r="Y323">
            <v>16698.792000000001</v>
          </cell>
          <cell r="Z323">
            <v>76698.792000000001</v>
          </cell>
          <cell r="AA323">
            <v>1950</v>
          </cell>
          <cell r="AB323">
            <v>1702.5</v>
          </cell>
          <cell r="AC323">
            <v>45.050685462555066</v>
          </cell>
          <cell r="AD323">
            <v>5.3894406903826191</v>
          </cell>
          <cell r="AE323">
            <v>20.125879536617649</v>
          </cell>
          <cell r="AG323">
            <v>70.56600568955534</v>
          </cell>
          <cell r="AH323">
            <v>5.2924504267166501</v>
          </cell>
          <cell r="AI323">
            <v>75.858456116271995</v>
          </cell>
          <cell r="AJ323">
            <v>606.86764893017596</v>
          </cell>
          <cell r="AK323">
            <v>76698.792000000001</v>
          </cell>
          <cell r="AL323">
            <v>0</v>
          </cell>
          <cell r="AM323">
            <v>37.5</v>
          </cell>
          <cell r="AN323">
            <v>37.5</v>
          </cell>
          <cell r="AO323">
            <v>0</v>
          </cell>
          <cell r="AP323">
            <v>45.204508717948997</v>
          </cell>
          <cell r="AQ323">
            <v>0.15382325539393094</v>
          </cell>
        </row>
        <row r="324">
          <cell r="D324" t="str">
            <v>A74482</v>
          </cell>
          <cell r="E324" t="str">
            <v>Graeme Coombs</v>
          </cell>
          <cell r="F324" t="str">
            <v>Exeter</v>
          </cell>
          <cell r="G324" t="str">
            <v>South West</v>
          </cell>
          <cell r="H324">
            <v>7</v>
          </cell>
          <cell r="I324" t="str">
            <v>S</v>
          </cell>
          <cell r="J324">
            <v>29999.162</v>
          </cell>
          <cell r="M324">
            <v>29999.162</v>
          </cell>
          <cell r="P324">
            <v>414.1</v>
          </cell>
          <cell r="R324">
            <v>3041.9563560000001</v>
          </cell>
          <cell r="S324">
            <v>2324.9350549999999</v>
          </cell>
          <cell r="V324">
            <v>524.98533499999996</v>
          </cell>
          <cell r="W324">
            <v>0</v>
          </cell>
          <cell r="X324">
            <v>0</v>
          </cell>
          <cell r="Y324">
            <v>6305.9767460000003</v>
          </cell>
          <cell r="Z324">
            <v>36305.138745999997</v>
          </cell>
          <cell r="AA324">
            <v>1950</v>
          </cell>
          <cell r="AB324">
            <v>1702.5</v>
          </cell>
          <cell r="AC324">
            <v>21.324604256093977</v>
          </cell>
          <cell r="AD324">
            <v>5.3894406903826191</v>
          </cell>
          <cell r="AE324">
            <v>20.125879536617649</v>
          </cell>
          <cell r="AG324">
            <v>46.839924483094251</v>
          </cell>
          <cell r="AH324">
            <v>3.5129943362320688</v>
          </cell>
          <cell r="AI324">
            <v>50.35291881932632</v>
          </cell>
          <cell r="AJ324">
            <v>402.82335055461056</v>
          </cell>
          <cell r="AK324">
            <v>36305.138746000004</v>
          </cell>
          <cell r="AL324">
            <v>0</v>
          </cell>
          <cell r="AM324">
            <v>37.5</v>
          </cell>
          <cell r="AN324">
            <v>37.5</v>
          </cell>
          <cell r="AO324">
            <v>0</v>
          </cell>
          <cell r="AP324">
            <v>21.617940367178999</v>
          </cell>
          <cell r="AQ324">
            <v>0.29333611108502211</v>
          </cell>
        </row>
        <row r="325">
          <cell r="D325" t="str">
            <v>A49725</v>
          </cell>
          <cell r="E325" t="str">
            <v>Graeme Davidson</v>
          </cell>
          <cell r="F325" t="str">
            <v>Home</v>
          </cell>
          <cell r="G325" t="str">
            <v>Midlands</v>
          </cell>
          <cell r="H325">
            <v>7</v>
          </cell>
          <cell r="I325" t="str">
            <v>S</v>
          </cell>
          <cell r="J325">
            <v>26965</v>
          </cell>
          <cell r="M325">
            <v>26965</v>
          </cell>
          <cell r="P325">
            <v>414.1</v>
          </cell>
          <cell r="R325">
            <v>3238.998</v>
          </cell>
          <cell r="S325">
            <v>1280.8375000000001</v>
          </cell>
          <cell r="V325">
            <v>471.88749999999999</v>
          </cell>
          <cell r="W325">
            <v>4462</v>
          </cell>
          <cell r="X325">
            <v>0</v>
          </cell>
          <cell r="Y325">
            <v>9867.8230000000003</v>
          </cell>
          <cell r="Z325">
            <v>36832.823000000004</v>
          </cell>
          <cell r="AA325">
            <v>1950</v>
          </cell>
          <cell r="AB325">
            <v>1702.5</v>
          </cell>
          <cell r="AC325">
            <v>21.634550954478708</v>
          </cell>
          <cell r="AD325">
            <v>3.7037848954724204</v>
          </cell>
          <cell r="AE325">
            <v>20.125879536617649</v>
          </cell>
          <cell r="AG325">
            <v>45.464215386568782</v>
          </cell>
          <cell r="AH325">
            <v>3.4098161539926584</v>
          </cell>
          <cell r="AI325">
            <v>48.87403154056144</v>
          </cell>
          <cell r="AJ325">
            <v>390.99225232449152</v>
          </cell>
          <cell r="AK325">
            <v>36832.822999999997</v>
          </cell>
          <cell r="AL325">
            <v>0</v>
          </cell>
          <cell r="AM325">
            <v>37.5</v>
          </cell>
          <cell r="AN325">
            <v>37.5</v>
          </cell>
          <cell r="AO325">
            <v>0</v>
          </cell>
          <cell r="AP325">
            <v>21.600691282050999</v>
          </cell>
          <cell r="AQ325">
            <v>-3.3859672427709597E-2</v>
          </cell>
        </row>
        <row r="326">
          <cell r="D326" t="str">
            <v>W69876</v>
          </cell>
          <cell r="E326" t="str">
            <v>Graeme Wasilew</v>
          </cell>
          <cell r="F326" t="str">
            <v>Secondment</v>
          </cell>
          <cell r="G326" t="str">
            <v>Midlands</v>
          </cell>
          <cell r="H326">
            <v>5</v>
          </cell>
          <cell r="I326" t="str">
            <v>S</v>
          </cell>
          <cell r="J326">
            <v>45010</v>
          </cell>
          <cell r="M326">
            <v>45010</v>
          </cell>
          <cell r="P326">
            <v>0</v>
          </cell>
          <cell r="R326">
            <v>5656.3440000000001</v>
          </cell>
          <cell r="S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5656.3440000000001</v>
          </cell>
          <cell r="Z326">
            <v>50666.343999999997</v>
          </cell>
          <cell r="AA326">
            <v>1950</v>
          </cell>
          <cell r="AB326">
            <v>1702.5</v>
          </cell>
          <cell r="AC326">
            <v>29.759967107195301</v>
          </cell>
          <cell r="AD326">
            <v>3.7037848954724204</v>
          </cell>
          <cell r="AE326">
            <v>20.125879536617649</v>
          </cell>
          <cell r="AG326">
            <v>53.589631539285364</v>
          </cell>
          <cell r="AH326">
            <v>4.0192223654464021</v>
          </cell>
          <cell r="AI326">
            <v>57.608853904731767</v>
          </cell>
          <cell r="AJ326">
            <v>460.87083123785413</v>
          </cell>
          <cell r="AK326">
            <v>50666.343999999997</v>
          </cell>
          <cell r="AL326">
            <v>0</v>
          </cell>
          <cell r="AM326">
            <v>37.5</v>
          </cell>
          <cell r="AN326">
            <v>37.5</v>
          </cell>
          <cell r="AO326">
            <v>0</v>
          </cell>
          <cell r="AP326">
            <v>35.316637948717997</v>
          </cell>
          <cell r="AQ326">
            <v>5.5566708415226955</v>
          </cell>
        </row>
        <row r="327">
          <cell r="D327" t="str">
            <v>W16101</v>
          </cell>
          <cell r="E327" t="str">
            <v>Graham Esseen</v>
          </cell>
          <cell r="F327" t="str">
            <v>Cardiff</v>
          </cell>
          <cell r="G327" t="str">
            <v>South West</v>
          </cell>
          <cell r="H327">
            <v>6</v>
          </cell>
          <cell r="I327" t="str">
            <v>S</v>
          </cell>
          <cell r="J327">
            <v>32465.682000000001</v>
          </cell>
          <cell r="M327">
            <v>32465.682000000001</v>
          </cell>
          <cell r="P327">
            <v>0</v>
          </cell>
          <cell r="R327">
            <v>3382.3361159999999</v>
          </cell>
          <cell r="S327">
            <v>2840.7471750000004</v>
          </cell>
          <cell r="V327">
            <v>0</v>
          </cell>
          <cell r="W327">
            <v>0</v>
          </cell>
          <cell r="X327">
            <v>0</v>
          </cell>
          <cell r="Y327">
            <v>6223.0832910000008</v>
          </cell>
          <cell r="Z327">
            <v>38688.765291000003</v>
          </cell>
          <cell r="AA327">
            <v>1950</v>
          </cell>
          <cell r="AB327">
            <v>1702.5</v>
          </cell>
          <cell r="AC327">
            <v>22.72467858502203</v>
          </cell>
          <cell r="AD327">
            <v>5.3894406903826191</v>
          </cell>
          <cell r="AE327">
            <v>20.125879536617649</v>
          </cell>
          <cell r="AG327">
            <v>48.239998812022293</v>
          </cell>
          <cell r="AH327">
            <v>3.6179999109016716</v>
          </cell>
          <cell r="AI327">
            <v>51.857998722923966</v>
          </cell>
          <cell r="AJ327">
            <v>414.86398978339173</v>
          </cell>
          <cell r="AK327">
            <v>38688.765291000003</v>
          </cell>
          <cell r="AL327">
            <v>0</v>
          </cell>
          <cell r="AM327">
            <v>37.5</v>
          </cell>
          <cell r="AN327">
            <v>37.5</v>
          </cell>
          <cell r="AO327">
            <v>0</v>
          </cell>
          <cell r="AP327">
            <v>23.074316133846001</v>
          </cell>
          <cell r="AQ327">
            <v>0.34963754882397069</v>
          </cell>
        </row>
        <row r="328">
          <cell r="D328" t="str">
            <v>A76382</v>
          </cell>
          <cell r="E328" t="str">
            <v>Graham Fifoot</v>
          </cell>
          <cell r="F328" t="str">
            <v>Warrington</v>
          </cell>
          <cell r="G328" t="str">
            <v>Midlands</v>
          </cell>
          <cell r="H328">
            <v>3</v>
          </cell>
          <cell r="I328" t="str">
            <v>A</v>
          </cell>
          <cell r="J328">
            <v>108960</v>
          </cell>
          <cell r="M328">
            <v>108960</v>
          </cell>
          <cell r="P328">
            <v>0</v>
          </cell>
          <cell r="R328">
            <v>0</v>
          </cell>
          <cell r="S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108960</v>
          </cell>
          <cell r="AA328">
            <v>1950</v>
          </cell>
          <cell r="AB328">
            <v>1702.5</v>
          </cell>
          <cell r="AC328">
            <v>64</v>
          </cell>
          <cell r="AD328">
            <v>0</v>
          </cell>
          <cell r="AE328">
            <v>0</v>
          </cell>
          <cell r="AG328">
            <v>64</v>
          </cell>
          <cell r="AH328">
            <v>4.8</v>
          </cell>
          <cell r="AI328">
            <v>68.8</v>
          </cell>
          <cell r="AJ328">
            <v>550.4</v>
          </cell>
          <cell r="AK328">
            <v>108960</v>
          </cell>
          <cell r="AL328">
            <v>0</v>
          </cell>
          <cell r="AM328">
            <v>37.5</v>
          </cell>
          <cell r="AN328">
            <v>37.5</v>
          </cell>
          <cell r="AO328">
            <v>0</v>
          </cell>
          <cell r="AP328">
            <v>64</v>
          </cell>
          <cell r="AQ328">
            <v>0</v>
          </cell>
        </row>
        <row r="329">
          <cell r="D329" t="str">
            <v>A25006</v>
          </cell>
          <cell r="E329" t="str">
            <v>Graham Lambert</v>
          </cell>
          <cell r="F329" t="str">
            <v>London</v>
          </cell>
          <cell r="G329" t="str">
            <v>South East</v>
          </cell>
          <cell r="H329">
            <v>3</v>
          </cell>
          <cell r="I329" t="str">
            <v>S</v>
          </cell>
          <cell r="J329">
            <v>61214.434999999998</v>
          </cell>
          <cell r="M329">
            <v>61214.434999999998</v>
          </cell>
          <cell r="P329">
            <v>414.1</v>
          </cell>
          <cell r="R329">
            <v>7762.2840299999998</v>
          </cell>
          <cell r="S329">
            <v>4744.1187124999997</v>
          </cell>
          <cell r="V329">
            <v>1071.2526124999999</v>
          </cell>
          <cell r="W329">
            <v>2990</v>
          </cell>
          <cell r="X329">
            <v>0</v>
          </cell>
          <cell r="Y329">
            <v>16981.755355000001</v>
          </cell>
          <cell r="Z329">
            <v>78196.190354999999</v>
          </cell>
          <cell r="AA329">
            <v>1950</v>
          </cell>
          <cell r="AB329">
            <v>1702.5</v>
          </cell>
          <cell r="AC329">
            <v>45.930214599118941</v>
          </cell>
          <cell r="AD329">
            <v>3.9486921589485728</v>
          </cell>
          <cell r="AE329">
            <v>20.125879536617649</v>
          </cell>
          <cell r="AG329">
            <v>70.004786294685161</v>
          </cell>
          <cell r="AH329">
            <v>5.2503589721013872</v>
          </cell>
          <cell r="AI329">
            <v>75.255145266786542</v>
          </cell>
          <cell r="AJ329">
            <v>602.04116213429234</v>
          </cell>
          <cell r="AK329">
            <v>78196.190354999999</v>
          </cell>
          <cell r="AL329">
            <v>0</v>
          </cell>
          <cell r="AM329">
            <v>37.5</v>
          </cell>
          <cell r="AN329">
            <v>37.5</v>
          </cell>
          <cell r="AO329">
            <v>0</v>
          </cell>
          <cell r="AP329">
            <v>46.215826066666999</v>
          </cell>
          <cell r="AQ329">
            <v>0.28561146754805833</v>
          </cell>
        </row>
        <row r="330">
          <cell r="D330" t="str">
            <v>A98515</v>
          </cell>
          <cell r="E330" t="str">
            <v>Graham Martin</v>
          </cell>
          <cell r="F330" t="str">
            <v>Birmingham</v>
          </cell>
          <cell r="G330" t="str">
            <v>Midlands</v>
          </cell>
          <cell r="H330">
            <v>3</v>
          </cell>
          <cell r="I330" t="str">
            <v>S</v>
          </cell>
          <cell r="J330">
            <v>65010</v>
          </cell>
          <cell r="M330">
            <v>65010</v>
          </cell>
          <cell r="P330">
            <v>414.1</v>
          </cell>
          <cell r="R330">
            <v>8656.4639999999999</v>
          </cell>
          <cell r="S330">
            <v>5038.2749999999996</v>
          </cell>
          <cell r="V330">
            <v>1137.675</v>
          </cell>
          <cell r="W330">
            <v>5674</v>
          </cell>
          <cell r="X330">
            <v>0</v>
          </cell>
          <cell r="Y330">
            <v>20920.513999999999</v>
          </cell>
          <cell r="Z330">
            <v>85930.513999999996</v>
          </cell>
          <cell r="AA330">
            <v>1950</v>
          </cell>
          <cell r="AB330">
            <v>1702.5</v>
          </cell>
          <cell r="AC330">
            <v>50.473135976505134</v>
          </cell>
          <cell r="AD330">
            <v>3.7037848954724204</v>
          </cell>
          <cell r="AE330">
            <v>20.125879536617649</v>
          </cell>
          <cell r="AG330">
            <v>74.302800408595203</v>
          </cell>
          <cell r="AH330">
            <v>5.5727100306446404</v>
          </cell>
          <cell r="AI330">
            <v>79.875510439239847</v>
          </cell>
          <cell r="AJ330">
            <v>639.00408351391877</v>
          </cell>
          <cell r="AK330">
            <v>85930.513999999996</v>
          </cell>
          <cell r="AL330">
            <v>0</v>
          </cell>
          <cell r="AM330">
            <v>37.5</v>
          </cell>
          <cell r="AN330">
            <v>37.5</v>
          </cell>
          <cell r="AO330">
            <v>0</v>
          </cell>
          <cell r="AP330">
            <v>50.542237948717997</v>
          </cell>
          <cell r="AQ330">
            <v>6.9101972212862961E-2</v>
          </cell>
        </row>
        <row r="331">
          <cell r="D331" t="str">
            <v>A00124</v>
          </cell>
          <cell r="E331" t="str">
            <v>Graham Seex</v>
          </cell>
          <cell r="F331" t="str">
            <v>Warrington</v>
          </cell>
          <cell r="G331" t="str">
            <v>Midlands</v>
          </cell>
          <cell r="H331">
            <v>8</v>
          </cell>
          <cell r="I331" t="str">
            <v>S</v>
          </cell>
          <cell r="J331">
            <v>31262.5</v>
          </cell>
          <cell r="M331">
            <v>31262.5</v>
          </cell>
          <cell r="P331">
            <v>0</v>
          </cell>
          <cell r="R331">
            <v>3216.297</v>
          </cell>
          <cell r="S331">
            <v>2422.84375</v>
          </cell>
          <cell r="V331">
            <v>547.09375</v>
          </cell>
          <cell r="W331">
            <v>0</v>
          </cell>
          <cell r="X331">
            <v>0</v>
          </cell>
          <cell r="Y331">
            <v>6186.2345000000005</v>
          </cell>
          <cell r="Z331">
            <v>37448.734499999999</v>
          </cell>
          <cell r="AA331">
            <v>1950</v>
          </cell>
          <cell r="AB331">
            <v>1702.5</v>
          </cell>
          <cell r="AC331">
            <v>21.996319823788546</v>
          </cell>
          <cell r="AD331">
            <v>3.7037848954724204</v>
          </cell>
          <cell r="AE331">
            <v>20.125879536617649</v>
          </cell>
          <cell r="AG331">
            <v>45.825984255878616</v>
          </cell>
          <cell r="AH331">
            <v>3.4369488191908961</v>
          </cell>
          <cell r="AI331">
            <v>49.262933075069512</v>
          </cell>
          <cell r="AJ331">
            <v>394.10346460055609</v>
          </cell>
          <cell r="AK331">
            <v>37448.734499999999</v>
          </cell>
          <cell r="AL331">
            <v>0</v>
          </cell>
          <cell r="AM331">
            <v>37.5</v>
          </cell>
          <cell r="AN331">
            <v>37.5</v>
          </cell>
          <cell r="AO331">
            <v>0</v>
          </cell>
          <cell r="AP331">
            <v>22.324254871794999</v>
          </cell>
          <cell r="AQ331">
            <v>0.32793504800645223</v>
          </cell>
        </row>
        <row r="332">
          <cell r="D332" t="str">
            <v>A01906</v>
          </cell>
          <cell r="E332" t="str">
            <v>Grahame Bunce</v>
          </cell>
          <cell r="F332" t="str">
            <v>Guildford</v>
          </cell>
          <cell r="G332" t="str">
            <v>South West</v>
          </cell>
          <cell r="H332">
            <v>3</v>
          </cell>
          <cell r="I332" t="str">
            <v>S</v>
          </cell>
          <cell r="J332">
            <v>64926.15</v>
          </cell>
          <cell r="M332">
            <v>64926.15</v>
          </cell>
          <cell r="P332">
            <v>414.1</v>
          </cell>
          <cell r="R332">
            <v>8213.9876999999997</v>
          </cell>
          <cell r="S332">
            <v>4893.538125</v>
          </cell>
          <cell r="V332">
            <v>978.70762500000001</v>
          </cell>
          <cell r="W332">
            <v>2551.5</v>
          </cell>
          <cell r="X332">
            <v>0</v>
          </cell>
          <cell r="Y332">
            <v>17051.833449999998</v>
          </cell>
          <cell r="Z332">
            <v>81977.98345</v>
          </cell>
          <cell r="AA332">
            <v>1755</v>
          </cell>
          <cell r="AB332">
            <v>1532.25</v>
          </cell>
          <cell r="AC332">
            <v>53.501702365801926</v>
          </cell>
          <cell r="AD332">
            <v>5.3894406903826191</v>
          </cell>
          <cell r="AE332">
            <v>20.125879536617649</v>
          </cell>
          <cell r="AG332">
            <v>79.017022592802192</v>
          </cell>
          <cell r="AH332">
            <v>5.9262766944601646</v>
          </cell>
          <cell r="AI332">
            <v>84.943299287262363</v>
          </cell>
          <cell r="AJ332">
            <v>679.5463942980989</v>
          </cell>
          <cell r="AK332">
            <v>81977.98345</v>
          </cell>
          <cell r="AL332">
            <v>0</v>
          </cell>
          <cell r="AM332">
            <v>32</v>
          </cell>
          <cell r="AN332">
            <v>33.75</v>
          </cell>
          <cell r="AO332">
            <v>-1.75</v>
          </cell>
          <cell r="AP332">
            <v>55.693702644231003</v>
          </cell>
          <cell r="AQ332">
            <v>2.1920002784290773</v>
          </cell>
        </row>
        <row r="333">
          <cell r="D333" t="str">
            <v>A49869</v>
          </cell>
          <cell r="E333" t="str">
            <v>Grant Kennaird</v>
          </cell>
          <cell r="F333" t="str">
            <v>London</v>
          </cell>
          <cell r="G333" t="str">
            <v>South East</v>
          </cell>
          <cell r="H333">
            <v>6</v>
          </cell>
          <cell r="I333" t="str">
            <v>S</v>
          </cell>
          <cell r="J333">
            <v>35100</v>
          </cell>
          <cell r="M333">
            <v>35100</v>
          </cell>
          <cell r="P333">
            <v>0</v>
          </cell>
          <cell r="R333">
            <v>3745.8719999999998</v>
          </cell>
          <cell r="S333">
            <v>965.25</v>
          </cell>
          <cell r="V333">
            <v>614.25</v>
          </cell>
          <cell r="W333">
            <v>0</v>
          </cell>
          <cell r="X333">
            <v>0</v>
          </cell>
          <cell r="Y333">
            <v>5325.3719999999994</v>
          </cell>
          <cell r="Z333">
            <v>40425.372000000003</v>
          </cell>
          <cell r="AA333">
            <v>1950</v>
          </cell>
          <cell r="AB333">
            <v>1702.5</v>
          </cell>
          <cell r="AC333">
            <v>23.744711894273131</v>
          </cell>
          <cell r="AD333">
            <v>3.9486921589485728</v>
          </cell>
          <cell r="AE333">
            <v>20.125879536617649</v>
          </cell>
          <cell r="AG333">
            <v>47.819283589839358</v>
          </cell>
          <cell r="AH333">
            <v>3.586446269237952</v>
          </cell>
          <cell r="AI333">
            <v>51.405729859077312</v>
          </cell>
          <cell r="AJ333">
            <v>411.24583887261849</v>
          </cell>
          <cell r="AK333">
            <v>40425.372000000003</v>
          </cell>
          <cell r="AL333">
            <v>0</v>
          </cell>
          <cell r="AM333">
            <v>37.5</v>
          </cell>
          <cell r="AN333">
            <v>37.5</v>
          </cell>
          <cell r="AO333">
            <v>0</v>
          </cell>
          <cell r="AP333">
            <v>24.214806153845998</v>
          </cell>
          <cell r="AQ333">
            <v>0.47009425957286766</v>
          </cell>
        </row>
        <row r="334">
          <cell r="D334" t="str">
            <v>A24839</v>
          </cell>
          <cell r="E334" t="str">
            <v>Greg Boden</v>
          </cell>
          <cell r="F334" t="str">
            <v>Warrington</v>
          </cell>
          <cell r="G334" t="str">
            <v>Midlands</v>
          </cell>
          <cell r="H334">
            <v>8</v>
          </cell>
          <cell r="I334" t="str">
            <v>S</v>
          </cell>
          <cell r="J334">
            <v>33553.498</v>
          </cell>
          <cell r="M334">
            <v>33553.498</v>
          </cell>
          <cell r="P334">
            <v>0</v>
          </cell>
          <cell r="R334">
            <v>3532.4547240000002</v>
          </cell>
          <cell r="S334">
            <v>1929.326135</v>
          </cell>
          <cell r="V334">
            <v>587.18621499999995</v>
          </cell>
          <cell r="W334">
            <v>0</v>
          </cell>
          <cell r="X334">
            <v>0</v>
          </cell>
          <cell r="Y334">
            <v>6048.9670740000001</v>
          </cell>
          <cell r="Z334">
            <v>39602.465074</v>
          </cell>
          <cell r="AA334">
            <v>1950</v>
          </cell>
          <cell r="AB334">
            <v>1702.5</v>
          </cell>
          <cell r="AC334">
            <v>23.261359808516886</v>
          </cell>
          <cell r="AD334">
            <v>3.7037848954724204</v>
          </cell>
          <cell r="AE334">
            <v>20.125879536617649</v>
          </cell>
          <cell r="AG334">
            <v>47.091024240606956</v>
          </cell>
          <cell r="AH334">
            <v>3.5318268180455217</v>
          </cell>
          <cell r="AI334">
            <v>50.622851058652479</v>
          </cell>
          <cell r="AJ334">
            <v>404.98280846921983</v>
          </cell>
          <cell r="AK334">
            <v>39602.465074</v>
          </cell>
          <cell r="AL334">
            <v>0</v>
          </cell>
          <cell r="AM334">
            <v>37.5</v>
          </cell>
          <cell r="AN334">
            <v>37.5</v>
          </cell>
          <cell r="AO334">
            <v>0</v>
          </cell>
          <cell r="AP334">
            <v>23.646083181538</v>
          </cell>
          <cell r="AQ334">
            <v>0.3847233730211137</v>
          </cell>
        </row>
        <row r="335">
          <cell r="D335" t="str">
            <v>A76257</v>
          </cell>
          <cell r="E335" t="str">
            <v>Gregor Bell</v>
          </cell>
          <cell r="F335" t="str">
            <v>East Kilbride</v>
          </cell>
          <cell r="G335" t="str">
            <v>Midlands</v>
          </cell>
          <cell r="H335">
            <v>4</v>
          </cell>
          <cell r="I335" t="str">
            <v>S</v>
          </cell>
          <cell r="J335">
            <v>74000</v>
          </cell>
          <cell r="M335">
            <v>74000</v>
          </cell>
          <cell r="P335">
            <v>0</v>
          </cell>
          <cell r="R335">
            <v>10003.067999999999</v>
          </cell>
          <cell r="S335">
            <v>4995</v>
          </cell>
          <cell r="V335">
            <v>1295</v>
          </cell>
          <cell r="W335">
            <v>6442</v>
          </cell>
          <cell r="X335">
            <v>0</v>
          </cell>
          <cell r="Y335">
            <v>22735.067999999999</v>
          </cell>
          <cell r="Z335">
            <v>96735.067999999999</v>
          </cell>
          <cell r="AA335">
            <v>1950</v>
          </cell>
          <cell r="AB335">
            <v>1702.5</v>
          </cell>
          <cell r="AC335">
            <v>56.819423201174743</v>
          </cell>
          <cell r="AD335">
            <v>3.7037848954724204</v>
          </cell>
          <cell r="AE335">
            <v>20.125879536617649</v>
          </cell>
          <cell r="AG335">
            <v>80.649087633264813</v>
          </cell>
          <cell r="AH335">
            <v>6.0486815724948606</v>
          </cell>
          <cell r="AI335">
            <v>86.69776920575967</v>
          </cell>
          <cell r="AJ335">
            <v>693.58215364607736</v>
          </cell>
          <cell r="AK335">
            <v>96735.067999999999</v>
          </cell>
          <cell r="AL335">
            <v>0</v>
          </cell>
          <cell r="AM335">
            <v>37.5</v>
          </cell>
          <cell r="AN335">
            <v>37.5</v>
          </cell>
          <cell r="AO335">
            <v>0</v>
          </cell>
          <cell r="AP335">
            <v>56.807727179487003</v>
          </cell>
          <cell r="AQ335">
            <v>-1.1696021687740199E-2</v>
          </cell>
        </row>
        <row r="336">
          <cell r="D336" t="str">
            <v>A41274</v>
          </cell>
          <cell r="E336" t="str">
            <v>Guy Hester</v>
          </cell>
          <cell r="F336" t="str">
            <v>Exeter</v>
          </cell>
          <cell r="G336" t="str">
            <v>South West</v>
          </cell>
          <cell r="H336">
            <v>4</v>
          </cell>
          <cell r="I336" t="str">
            <v>S</v>
          </cell>
          <cell r="J336">
            <v>28626.05</v>
          </cell>
          <cell r="M336">
            <v>28626.05</v>
          </cell>
          <cell r="P336">
            <v>414.1</v>
          </cell>
          <cell r="R336">
            <v>3043.7348999999999</v>
          </cell>
          <cell r="S336">
            <v>2504.7793750000001</v>
          </cell>
          <cell r="V336">
            <v>500.95587499999999</v>
          </cell>
          <cell r="W336">
            <v>1386</v>
          </cell>
          <cell r="X336">
            <v>0</v>
          </cell>
          <cell r="Y336">
            <v>7849.5701499999996</v>
          </cell>
          <cell r="Z336">
            <v>36475.620150000002</v>
          </cell>
          <cell r="AA336">
            <v>1170</v>
          </cell>
          <cell r="AB336">
            <v>1021.5</v>
          </cell>
          <cell r="AC336">
            <v>35.707900293685761</v>
          </cell>
          <cell r="AD336">
            <v>5.3894406903826191</v>
          </cell>
          <cell r="AE336">
            <v>20.125879536617649</v>
          </cell>
          <cell r="AG336">
            <v>61.223220520686027</v>
          </cell>
          <cell r="AH336">
            <v>4.5917415390514522</v>
          </cell>
          <cell r="AI336">
            <v>65.814962059737482</v>
          </cell>
          <cell r="AJ336">
            <v>526.51969647789986</v>
          </cell>
          <cell r="AK336">
            <v>36475.620150000002</v>
          </cell>
          <cell r="AL336">
            <v>0</v>
          </cell>
          <cell r="AM336">
            <v>22.5</v>
          </cell>
          <cell r="AN336">
            <v>22.5</v>
          </cell>
          <cell r="AO336">
            <v>0</v>
          </cell>
          <cell r="AP336">
            <v>36.001230256409997</v>
          </cell>
          <cell r="AQ336">
            <v>0.29332996272423628</v>
          </cell>
        </row>
        <row r="337">
          <cell r="D337" t="str">
            <v>A85286</v>
          </cell>
          <cell r="E337" t="str">
            <v>Guy Stone</v>
          </cell>
          <cell r="F337" t="str">
            <v>London</v>
          </cell>
          <cell r="G337" t="str">
            <v>South East</v>
          </cell>
          <cell r="H337">
            <v>5</v>
          </cell>
          <cell r="I337" t="str">
            <v>S</v>
          </cell>
          <cell r="J337">
            <v>39000</v>
          </cell>
          <cell r="M337">
            <v>39000</v>
          </cell>
          <cell r="P337">
            <v>414.1</v>
          </cell>
          <cell r="R337">
            <v>4284.0720000000001</v>
          </cell>
          <cell r="S337">
            <v>3022.5</v>
          </cell>
          <cell r="V337">
            <v>682.5</v>
          </cell>
          <cell r="W337">
            <v>0</v>
          </cell>
          <cell r="X337">
            <v>0</v>
          </cell>
          <cell r="Y337">
            <v>8403.1720000000005</v>
          </cell>
          <cell r="Z337">
            <v>47403.171999999999</v>
          </cell>
          <cell r="AA337">
            <v>1950</v>
          </cell>
          <cell r="AB337">
            <v>1702.5</v>
          </cell>
          <cell r="AC337">
            <v>27.843272834067548</v>
          </cell>
          <cell r="AD337">
            <v>3.9486921589485728</v>
          </cell>
          <cell r="AE337">
            <v>20.125879536617649</v>
          </cell>
          <cell r="AG337">
            <v>51.917844529633769</v>
          </cell>
          <cell r="AH337">
            <v>3.8938383397225325</v>
          </cell>
          <cell r="AI337">
            <v>55.811682869356304</v>
          </cell>
          <cell r="AJ337">
            <v>446.49346295485043</v>
          </cell>
          <cell r="AK337">
            <v>47403.171999999999</v>
          </cell>
          <cell r="AL337">
            <v>0</v>
          </cell>
          <cell r="AM337">
            <v>37.5</v>
          </cell>
          <cell r="AN337">
            <v>37.5</v>
          </cell>
          <cell r="AO337">
            <v>0</v>
          </cell>
          <cell r="AP337">
            <v>28.163165128205002</v>
          </cell>
          <cell r="AQ337">
            <v>0.31989229413745335</v>
          </cell>
        </row>
        <row r="338">
          <cell r="D338" t="str">
            <v>A00132</v>
          </cell>
          <cell r="E338" t="str">
            <v>Hannah Beswick</v>
          </cell>
          <cell r="F338" t="str">
            <v>Warrington</v>
          </cell>
          <cell r="G338" t="str">
            <v>Midlands</v>
          </cell>
          <cell r="H338">
            <v>7</v>
          </cell>
          <cell r="I338" t="str">
            <v>S</v>
          </cell>
          <cell r="J338">
            <v>34333.199999999997</v>
          </cell>
          <cell r="M338">
            <v>34333.199999999997</v>
          </cell>
          <cell r="P338">
            <v>414.1</v>
          </cell>
          <cell r="R338">
            <v>3640.0536000000002</v>
          </cell>
          <cell r="S338">
            <v>2660.8230000000003</v>
          </cell>
          <cell r="V338">
            <v>600.83100000000002</v>
          </cell>
          <cell r="W338">
            <v>0</v>
          </cell>
          <cell r="X338">
            <v>0</v>
          </cell>
          <cell r="Y338">
            <v>7315.8076000000001</v>
          </cell>
          <cell r="Z338">
            <v>41649.007599999997</v>
          </cell>
          <cell r="AA338">
            <v>1950</v>
          </cell>
          <cell r="AB338">
            <v>1702.5</v>
          </cell>
          <cell r="AC338">
            <v>24.463440587371512</v>
          </cell>
          <cell r="AD338">
            <v>3.7037848954724204</v>
          </cell>
          <cell r="AE338">
            <v>20.125879536617649</v>
          </cell>
          <cell r="AG338">
            <v>48.293105019461578</v>
          </cell>
          <cell r="AH338">
            <v>3.6219828764596183</v>
          </cell>
          <cell r="AI338">
            <v>51.915087895921197</v>
          </cell>
          <cell r="AJ338">
            <v>415.32070316736957</v>
          </cell>
          <cell r="AK338">
            <v>41649.007599999997</v>
          </cell>
          <cell r="AL338">
            <v>0</v>
          </cell>
          <cell r="AM338">
            <v>37.5</v>
          </cell>
          <cell r="AN338">
            <v>37.5</v>
          </cell>
          <cell r="AO338">
            <v>0</v>
          </cell>
          <cell r="AP338">
            <v>24.769563897436001</v>
          </cell>
          <cell r="AQ338">
            <v>0.30612331006448912</v>
          </cell>
        </row>
        <row r="339">
          <cell r="D339" t="str">
            <v>A76201</v>
          </cell>
          <cell r="E339" t="str">
            <v>Hannah Tracey</v>
          </cell>
          <cell r="F339" t="str">
            <v>Stroud</v>
          </cell>
          <cell r="G339" t="str">
            <v>South West</v>
          </cell>
          <cell r="H339">
            <v>10</v>
          </cell>
          <cell r="I339" t="str">
            <v>S</v>
          </cell>
          <cell r="J339">
            <v>19000</v>
          </cell>
          <cell r="M339">
            <v>19000</v>
          </cell>
          <cell r="P339">
            <v>414.1</v>
          </cell>
          <cell r="R339">
            <v>1524.0719999999999</v>
          </cell>
          <cell r="S339">
            <v>522.5</v>
          </cell>
          <cell r="V339">
            <v>332.5</v>
          </cell>
          <cell r="W339">
            <v>0</v>
          </cell>
          <cell r="X339">
            <v>0</v>
          </cell>
          <cell r="Y339">
            <v>2793.172</v>
          </cell>
          <cell r="Z339">
            <v>21793.171999999999</v>
          </cell>
          <cell r="AA339">
            <v>1950</v>
          </cell>
          <cell r="AB339">
            <v>1702.5</v>
          </cell>
          <cell r="AC339">
            <v>12.800688399412628</v>
          </cell>
          <cell r="AD339">
            <v>5.3894406903826191</v>
          </cell>
          <cell r="AE339">
            <v>20.125879536617649</v>
          </cell>
          <cell r="AG339">
            <v>38.316008626412895</v>
          </cell>
          <cell r="AH339">
            <v>2.8737006469809669</v>
          </cell>
          <cell r="AI339">
            <v>41.189709273393859</v>
          </cell>
          <cell r="AJ339">
            <v>329.51767418715087</v>
          </cell>
          <cell r="AK339">
            <v>21793.171999999999</v>
          </cell>
          <cell r="AL339">
            <v>0</v>
          </cell>
          <cell r="AM339">
            <v>37.5</v>
          </cell>
          <cell r="AN339">
            <v>37.5</v>
          </cell>
          <cell r="AO339">
            <v>0</v>
          </cell>
          <cell r="AP339">
            <v>11.329831794872</v>
          </cell>
          <cell r="AQ339">
            <v>-1.4708566045406286</v>
          </cell>
        </row>
        <row r="340">
          <cell r="D340" t="str">
            <v>A74379</v>
          </cell>
          <cell r="E340" t="str">
            <v>Harriet Buckland</v>
          </cell>
          <cell r="F340" t="str">
            <v>Bristol</v>
          </cell>
          <cell r="G340" t="str">
            <v>South West</v>
          </cell>
          <cell r="H340">
            <v>6</v>
          </cell>
          <cell r="I340" t="str">
            <v>S</v>
          </cell>
          <cell r="J340">
            <v>34787.5</v>
          </cell>
          <cell r="M340">
            <v>34787.5</v>
          </cell>
          <cell r="P340">
            <v>414.1</v>
          </cell>
          <cell r="R340">
            <v>3702.7469999999998</v>
          </cell>
          <cell r="S340">
            <v>2696.03125</v>
          </cell>
          <cell r="V340">
            <v>608.78125</v>
          </cell>
          <cell r="W340">
            <v>0</v>
          </cell>
          <cell r="X340">
            <v>0</v>
          </cell>
          <cell r="Y340">
            <v>7421.6594999999998</v>
          </cell>
          <cell r="Z340">
            <v>42209.159500000002</v>
          </cell>
          <cell r="AA340">
            <v>1950</v>
          </cell>
          <cell r="AB340">
            <v>1702.5</v>
          </cell>
          <cell r="AC340">
            <v>24.792457856093982</v>
          </cell>
          <cell r="AD340">
            <v>5.3894406903826191</v>
          </cell>
          <cell r="AE340">
            <v>20.125879536617649</v>
          </cell>
          <cell r="AG340">
            <v>50.307778083094249</v>
          </cell>
          <cell r="AH340">
            <v>3.7730833562320685</v>
          </cell>
          <cell r="AI340">
            <v>54.08086143932632</v>
          </cell>
          <cell r="AJ340">
            <v>432.64689151461056</v>
          </cell>
          <cell r="AK340">
            <v>42209.159500000002</v>
          </cell>
          <cell r="AL340">
            <v>0</v>
          </cell>
          <cell r="AM340">
            <v>37.5</v>
          </cell>
          <cell r="AN340">
            <v>37.5</v>
          </cell>
          <cell r="AO340">
            <v>0</v>
          </cell>
          <cell r="AP340">
            <v>25.099921538461999</v>
          </cell>
          <cell r="AQ340">
            <v>0.30746368236801658</v>
          </cell>
        </row>
        <row r="341">
          <cell r="D341" t="str">
            <v>A74228</v>
          </cell>
          <cell r="E341" t="str">
            <v>Hayley Scoffham</v>
          </cell>
          <cell r="F341" t="str">
            <v>Bristol</v>
          </cell>
          <cell r="G341" t="str">
            <v>South West</v>
          </cell>
          <cell r="H341">
            <v>5</v>
          </cell>
          <cell r="I341" t="str">
            <v>S</v>
          </cell>
          <cell r="J341">
            <v>32000</v>
          </cell>
          <cell r="M341">
            <v>32000</v>
          </cell>
          <cell r="P341">
            <v>0</v>
          </cell>
          <cell r="R341">
            <v>3318.0720000000001</v>
          </cell>
          <cell r="S341">
            <v>880</v>
          </cell>
          <cell r="V341">
            <v>0</v>
          </cell>
          <cell r="W341">
            <v>0</v>
          </cell>
          <cell r="X341">
            <v>0</v>
          </cell>
          <cell r="Y341">
            <v>4198.0720000000001</v>
          </cell>
          <cell r="Z341">
            <v>36198.072</v>
          </cell>
          <cell r="AA341">
            <v>1950</v>
          </cell>
          <cell r="AB341">
            <v>1702.5</v>
          </cell>
          <cell r="AC341">
            <v>21.26171629955947</v>
          </cell>
          <cell r="AD341">
            <v>5.3894406903826191</v>
          </cell>
          <cell r="AE341">
            <v>20.125879536617649</v>
          </cell>
          <cell r="AG341">
            <v>46.777036526559741</v>
          </cell>
          <cell r="AH341">
            <v>3.5082777394919806</v>
          </cell>
          <cell r="AI341">
            <v>50.285314266051721</v>
          </cell>
          <cell r="AJ341">
            <v>402.28251412841377</v>
          </cell>
          <cell r="AK341">
            <v>36198.072</v>
          </cell>
          <cell r="AL341">
            <v>0</v>
          </cell>
          <cell r="AM341">
            <v>37.5</v>
          </cell>
          <cell r="AN341">
            <v>37.5</v>
          </cell>
          <cell r="AO341">
            <v>0</v>
          </cell>
          <cell r="AP341">
            <v>21.752857435896999</v>
          </cell>
          <cell r="AQ341">
            <v>0.49114113633752865</v>
          </cell>
        </row>
        <row r="342">
          <cell r="D342" t="str">
            <v>A76334</v>
          </cell>
          <cell r="E342" t="str">
            <v>Hazel Brant</v>
          </cell>
          <cell r="F342" t="str">
            <v>Exeter</v>
          </cell>
          <cell r="G342" t="str">
            <v>South West</v>
          </cell>
          <cell r="H342">
            <v>8</v>
          </cell>
          <cell r="I342" t="str">
            <v>S</v>
          </cell>
          <cell r="J342">
            <v>30000</v>
          </cell>
          <cell r="M342">
            <v>30000</v>
          </cell>
          <cell r="P342">
            <v>414.1</v>
          </cell>
          <cell r="R342">
            <v>3042.0720000000001</v>
          </cell>
          <cell r="S342">
            <v>825</v>
          </cell>
          <cell r="V342">
            <v>525</v>
          </cell>
          <cell r="W342">
            <v>0</v>
          </cell>
          <cell r="X342">
            <v>0</v>
          </cell>
          <cell r="Y342">
            <v>4806.1720000000005</v>
          </cell>
          <cell r="Z342">
            <v>34806.171999999999</v>
          </cell>
          <cell r="AA342">
            <v>1950</v>
          </cell>
          <cell r="AB342">
            <v>1702.5</v>
          </cell>
          <cell r="AC342">
            <v>20.444153891336271</v>
          </cell>
          <cell r="AD342">
            <v>5.3894406903826191</v>
          </cell>
          <cell r="AE342">
            <v>20.125879536617649</v>
          </cell>
          <cell r="AG342">
            <v>45.959474118336544</v>
          </cell>
          <cell r="AH342">
            <v>3.4469605588752406</v>
          </cell>
          <cell r="AI342">
            <v>49.406434677211784</v>
          </cell>
          <cell r="AJ342">
            <v>395.25147741769428</v>
          </cell>
          <cell r="AK342">
            <v>34806.171999999999</v>
          </cell>
          <cell r="AL342">
            <v>0</v>
          </cell>
          <cell r="AM342">
            <v>37.5</v>
          </cell>
          <cell r="AN342">
            <v>37.5</v>
          </cell>
          <cell r="AO342">
            <v>0</v>
          </cell>
          <cell r="AP342">
            <v>20.849318974359001</v>
          </cell>
          <cell r="AQ342">
            <v>0.40516508302273024</v>
          </cell>
        </row>
        <row r="343">
          <cell r="D343" t="str">
            <v>A25288</v>
          </cell>
          <cell r="E343" t="str">
            <v>Helen Batey</v>
          </cell>
          <cell r="F343" t="str">
            <v>Warrington</v>
          </cell>
          <cell r="G343" t="str">
            <v>Midlands</v>
          </cell>
          <cell r="H343">
            <v>9</v>
          </cell>
          <cell r="I343" t="str">
            <v>S</v>
          </cell>
          <cell r="J343">
            <v>32960</v>
          </cell>
          <cell r="M343">
            <v>32960</v>
          </cell>
          <cell r="P343">
            <v>414.1</v>
          </cell>
          <cell r="R343">
            <v>3450.5520000000001</v>
          </cell>
          <cell r="S343">
            <v>2554.3999999999996</v>
          </cell>
          <cell r="V343">
            <v>576.79999999999995</v>
          </cell>
          <cell r="W343">
            <v>0</v>
          </cell>
          <cell r="X343">
            <v>0</v>
          </cell>
          <cell r="Y343">
            <v>6995.8519999999999</v>
          </cell>
          <cell r="Z343">
            <v>39955.851999999999</v>
          </cell>
          <cell r="AA343">
            <v>1950</v>
          </cell>
          <cell r="AB343">
            <v>1702.5</v>
          </cell>
          <cell r="AC343">
            <v>23.468929221732747</v>
          </cell>
          <cell r="AD343">
            <v>3.7037848954724204</v>
          </cell>
          <cell r="AE343">
            <v>20.125879536617649</v>
          </cell>
          <cell r="AG343">
            <v>47.29859365382282</v>
          </cell>
          <cell r="AH343">
            <v>3.5473945240367115</v>
          </cell>
          <cell r="AI343">
            <v>50.845988177859532</v>
          </cell>
          <cell r="AJ343">
            <v>406.76790542287625</v>
          </cell>
          <cell r="AK343">
            <v>39955.851999999999</v>
          </cell>
          <cell r="AL343">
            <v>0</v>
          </cell>
          <cell r="AM343">
            <v>37.5</v>
          </cell>
          <cell r="AN343">
            <v>37.5</v>
          </cell>
          <cell r="AO343">
            <v>0</v>
          </cell>
          <cell r="AP343">
            <v>23.771001025640999</v>
          </cell>
          <cell r="AQ343">
            <v>0.30207180390825172</v>
          </cell>
        </row>
        <row r="344">
          <cell r="D344" t="str">
            <v>A74390</v>
          </cell>
          <cell r="E344" t="str">
            <v>Helen Merrett</v>
          </cell>
          <cell r="F344" t="str">
            <v>Cardiff</v>
          </cell>
          <cell r="G344" t="str">
            <v>South West</v>
          </cell>
          <cell r="H344">
            <v>5</v>
          </cell>
          <cell r="I344" t="str">
            <v>S</v>
          </cell>
          <cell r="J344">
            <v>8282.4</v>
          </cell>
          <cell r="M344">
            <v>8282.4</v>
          </cell>
          <cell r="P344">
            <v>414.1</v>
          </cell>
          <cell r="R344">
            <v>108.7992</v>
          </cell>
          <cell r="S344">
            <v>144.94200000000001</v>
          </cell>
          <cell r="V344">
            <v>144.94200000000001</v>
          </cell>
          <cell r="W344">
            <v>462</v>
          </cell>
          <cell r="X344">
            <v>0</v>
          </cell>
          <cell r="Y344">
            <v>1274.7832000000001</v>
          </cell>
          <cell r="Z344">
            <v>9557.1831999999995</v>
          </cell>
          <cell r="AA344">
            <v>390</v>
          </cell>
          <cell r="AB344">
            <v>340.5</v>
          </cell>
          <cell r="AC344">
            <v>28.068085756240819</v>
          </cell>
          <cell r="AD344">
            <v>5.3894406903826191</v>
          </cell>
          <cell r="AE344">
            <v>20.125879536617649</v>
          </cell>
          <cell r="AG344">
            <v>53.583405983241093</v>
          </cell>
          <cell r="AH344">
            <v>4.0187554487430814</v>
          </cell>
          <cell r="AI344">
            <v>57.602161431984172</v>
          </cell>
          <cell r="AJ344">
            <v>460.81729145587337</v>
          </cell>
          <cell r="AK344">
            <v>9557.1831999999995</v>
          </cell>
          <cell r="AL344">
            <v>0</v>
          </cell>
          <cell r="AM344">
            <v>7.5</v>
          </cell>
          <cell r="AN344">
            <v>7.5</v>
          </cell>
          <cell r="AO344">
            <v>0</v>
          </cell>
          <cell r="AP344">
            <v>29.331864615385001</v>
          </cell>
          <cell r="AQ344">
            <v>1.2637788591441819</v>
          </cell>
        </row>
        <row r="345">
          <cell r="D345" t="str">
            <v>A76239</v>
          </cell>
          <cell r="E345" t="str">
            <v>Henry Dolling</v>
          </cell>
          <cell r="F345" t="str">
            <v>London</v>
          </cell>
          <cell r="G345" t="str">
            <v>South East</v>
          </cell>
          <cell r="H345">
            <v>11</v>
          </cell>
          <cell r="I345" t="str">
            <v>S</v>
          </cell>
          <cell r="J345">
            <v>16000</v>
          </cell>
          <cell r="M345">
            <v>16000</v>
          </cell>
          <cell r="P345">
            <v>414.1</v>
          </cell>
          <cell r="R345">
            <v>1110.0719999999999</v>
          </cell>
          <cell r="S345">
            <v>440</v>
          </cell>
          <cell r="V345">
            <v>280</v>
          </cell>
          <cell r="W345">
            <v>0</v>
          </cell>
          <cell r="X345">
            <v>0</v>
          </cell>
          <cell r="Y345">
            <v>2244.172</v>
          </cell>
          <cell r="Z345">
            <v>18244.171999999999</v>
          </cell>
          <cell r="AA345">
            <v>1950</v>
          </cell>
          <cell r="AB345">
            <v>1702.5</v>
          </cell>
          <cell r="AC345">
            <v>10.716106901615271</v>
          </cell>
          <cell r="AD345">
            <v>3.9486921589485728</v>
          </cell>
          <cell r="AE345">
            <v>20.125879536617649</v>
          </cell>
          <cell r="AG345">
            <v>34.790678597181497</v>
          </cell>
          <cell r="AH345">
            <v>2.6093008947886123</v>
          </cell>
          <cell r="AI345">
            <v>37.399979491970107</v>
          </cell>
          <cell r="AJ345">
            <v>299.19983593576086</v>
          </cell>
          <cell r="AK345">
            <v>18244.171999999999</v>
          </cell>
          <cell r="AL345">
            <v>0</v>
          </cell>
          <cell r="AM345">
            <v>37.5</v>
          </cell>
          <cell r="AN345">
            <v>37.5</v>
          </cell>
          <cell r="AO345">
            <v>0</v>
          </cell>
          <cell r="AP345">
            <v>11.027780512821</v>
          </cell>
          <cell r="AQ345">
            <v>0.31167361120572856</v>
          </cell>
        </row>
        <row r="346">
          <cell r="D346" t="str">
            <v>A74907</v>
          </cell>
          <cell r="E346" t="str">
            <v>Henry Ross</v>
          </cell>
          <cell r="F346" t="str">
            <v>London</v>
          </cell>
          <cell r="G346" t="str">
            <v>South East</v>
          </cell>
          <cell r="H346">
            <v>6</v>
          </cell>
          <cell r="I346" t="str">
            <v>A</v>
          </cell>
          <cell r="J346">
            <v>112126.65</v>
          </cell>
          <cell r="M346">
            <v>112126.65</v>
          </cell>
          <cell r="P346">
            <v>0</v>
          </cell>
          <cell r="R346">
            <v>0</v>
          </cell>
          <cell r="S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112126.65</v>
          </cell>
          <cell r="AA346">
            <v>1950</v>
          </cell>
          <cell r="AB346">
            <v>1702.5</v>
          </cell>
          <cell r="AC346">
            <v>65.86</v>
          </cell>
          <cell r="AD346">
            <v>0</v>
          </cell>
          <cell r="AE346">
            <v>0</v>
          </cell>
          <cell r="AG346">
            <v>65.86</v>
          </cell>
          <cell r="AH346">
            <v>4.9394999999999998</v>
          </cell>
          <cell r="AI346">
            <v>70.799499999999995</v>
          </cell>
          <cell r="AJ346">
            <v>566.39599999999996</v>
          </cell>
          <cell r="AK346">
            <v>112126.65</v>
          </cell>
          <cell r="AL346">
            <v>0</v>
          </cell>
          <cell r="AM346">
            <v>37.5</v>
          </cell>
          <cell r="AN346">
            <v>37.5</v>
          </cell>
          <cell r="AO346">
            <v>0</v>
          </cell>
          <cell r="AP346">
            <v>65.86</v>
          </cell>
          <cell r="AQ346">
            <v>0</v>
          </cell>
        </row>
        <row r="347">
          <cell r="D347" t="str">
            <v>A76318</v>
          </cell>
          <cell r="E347" t="str">
            <v>Hepzee Johnson</v>
          </cell>
          <cell r="F347" t="str">
            <v>London</v>
          </cell>
          <cell r="G347" t="str">
            <v>South East</v>
          </cell>
          <cell r="H347">
            <v>6</v>
          </cell>
          <cell r="I347" t="str">
            <v>S</v>
          </cell>
          <cell r="J347">
            <v>57000</v>
          </cell>
          <cell r="M347">
            <v>57000</v>
          </cell>
          <cell r="P347">
            <v>414.1</v>
          </cell>
          <cell r="R347">
            <v>6768.0720000000001</v>
          </cell>
          <cell r="S347">
            <v>4417.5</v>
          </cell>
          <cell r="V347">
            <v>997.5</v>
          </cell>
          <cell r="W347">
            <v>0</v>
          </cell>
          <cell r="X347">
            <v>0</v>
          </cell>
          <cell r="Y347">
            <v>12597.172</v>
          </cell>
          <cell r="Z347">
            <v>69597.172000000006</v>
          </cell>
          <cell r="AA347">
            <v>1950</v>
          </cell>
          <cell r="AB347">
            <v>1702.5</v>
          </cell>
          <cell r="AC347">
            <v>40.879396182085173</v>
          </cell>
          <cell r="AD347">
            <v>3.9486921589485728</v>
          </cell>
          <cell r="AE347">
            <v>20.125879536617649</v>
          </cell>
          <cell r="AG347">
            <v>64.953967877651394</v>
          </cell>
          <cell r="AH347">
            <v>4.8715475908238544</v>
          </cell>
          <cell r="AI347">
            <v>69.825515468475245</v>
          </cell>
          <cell r="AJ347">
            <v>558.60412374780196</v>
          </cell>
          <cell r="AK347">
            <v>69597.172000000006</v>
          </cell>
          <cell r="AL347">
            <v>0</v>
          </cell>
          <cell r="AM347">
            <v>37.5</v>
          </cell>
          <cell r="AN347">
            <v>37.5</v>
          </cell>
          <cell r="AO347">
            <v>0</v>
          </cell>
          <cell r="AP347">
            <v>41.252395897436003</v>
          </cell>
          <cell r="AQ347">
            <v>0.37299971535082932</v>
          </cell>
        </row>
        <row r="348">
          <cell r="D348" t="str">
            <v>A86339</v>
          </cell>
          <cell r="E348" t="str">
            <v>Herbie Ames</v>
          </cell>
          <cell r="F348" t="str">
            <v>Secondment</v>
          </cell>
          <cell r="G348" t="str">
            <v>Midlands</v>
          </cell>
          <cell r="H348">
            <v>5</v>
          </cell>
          <cell r="I348" t="str">
            <v>S</v>
          </cell>
          <cell r="J348">
            <v>61300</v>
          </cell>
          <cell r="M348">
            <v>61300</v>
          </cell>
          <cell r="P348">
            <v>414.1</v>
          </cell>
          <cell r="R348">
            <v>8098.116</v>
          </cell>
          <cell r="S348">
            <v>4137.75</v>
          </cell>
          <cell r="V348">
            <v>1072.75</v>
          </cell>
          <cell r="W348">
            <v>5338</v>
          </cell>
          <cell r="X348">
            <v>0</v>
          </cell>
          <cell r="Y348">
            <v>19060.716</v>
          </cell>
          <cell r="Z348">
            <v>80360.716</v>
          </cell>
          <cell r="AA348">
            <v>1950</v>
          </cell>
          <cell r="AB348">
            <v>1702.5</v>
          </cell>
          <cell r="AC348">
            <v>47.201595301027901</v>
          </cell>
          <cell r="AD348">
            <v>3.7037848954724204</v>
          </cell>
          <cell r="AE348">
            <v>20.125879536617649</v>
          </cell>
          <cell r="AG348">
            <v>71.031259733117963</v>
          </cell>
          <cell r="AH348">
            <v>5.3273444799838474</v>
          </cell>
          <cell r="AI348">
            <v>76.358604213101813</v>
          </cell>
          <cell r="AJ348">
            <v>610.86883370481451</v>
          </cell>
          <cell r="AK348">
            <v>80360.716</v>
          </cell>
          <cell r="AL348">
            <v>0</v>
          </cell>
          <cell r="AM348">
            <v>40</v>
          </cell>
          <cell r="AN348">
            <v>37.5</v>
          </cell>
          <cell r="AO348">
            <v>2.5</v>
          </cell>
          <cell r="AP348">
            <v>44.255392307691999</v>
          </cell>
          <cell r="AQ348">
            <v>-2.946202993335902</v>
          </cell>
        </row>
        <row r="349">
          <cell r="D349" t="str">
            <v>A75177</v>
          </cell>
          <cell r="E349" t="str">
            <v>Howard Owen</v>
          </cell>
          <cell r="F349" t="str">
            <v>London</v>
          </cell>
          <cell r="G349" t="str">
            <v>South East</v>
          </cell>
          <cell r="H349">
            <v>7</v>
          </cell>
          <cell r="I349" t="str">
            <v>S</v>
          </cell>
          <cell r="J349">
            <v>28560</v>
          </cell>
          <cell r="M349">
            <v>28560</v>
          </cell>
          <cell r="P349">
            <v>0</v>
          </cell>
          <cell r="R349">
            <v>2843.3519999999999</v>
          </cell>
          <cell r="S349">
            <v>499.8</v>
          </cell>
          <cell r="V349">
            <v>499.8</v>
          </cell>
          <cell r="W349">
            <v>0</v>
          </cell>
          <cell r="X349">
            <v>0</v>
          </cell>
          <cell r="Y349">
            <v>3842.9520000000002</v>
          </cell>
          <cell r="Z349">
            <v>32402.952000000001</v>
          </cell>
          <cell r="AA349">
            <v>1950</v>
          </cell>
          <cell r="AB349">
            <v>1702.5</v>
          </cell>
          <cell r="AC349">
            <v>19.032570925110132</v>
          </cell>
          <cell r="AD349">
            <v>3.9486921589485728</v>
          </cell>
          <cell r="AE349">
            <v>20.125879536617649</v>
          </cell>
          <cell r="AG349">
            <v>43.107142620676356</v>
          </cell>
          <cell r="AH349">
            <v>3.2330356965507265</v>
          </cell>
          <cell r="AI349">
            <v>46.340178317227085</v>
          </cell>
          <cell r="AJ349">
            <v>370.72142653781668</v>
          </cell>
          <cell r="AK349">
            <v>32402.952000000005</v>
          </cell>
          <cell r="AL349">
            <v>0</v>
          </cell>
          <cell r="AM349">
            <v>37.5</v>
          </cell>
          <cell r="AN349">
            <v>37.5</v>
          </cell>
          <cell r="AO349">
            <v>0</v>
          </cell>
          <cell r="AP349">
            <v>19.480283076923001</v>
          </cell>
          <cell r="AQ349">
            <v>0.44771215181286905</v>
          </cell>
        </row>
        <row r="350">
          <cell r="D350" t="str">
            <v>A76266</v>
          </cell>
          <cell r="E350" t="str">
            <v>Howard Rushton</v>
          </cell>
          <cell r="F350" t="str">
            <v>Exeter</v>
          </cell>
          <cell r="G350" t="str">
            <v>South West</v>
          </cell>
          <cell r="H350">
            <v>5</v>
          </cell>
          <cell r="I350" t="str">
            <v>S</v>
          </cell>
          <cell r="J350">
            <v>42000</v>
          </cell>
          <cell r="M350">
            <v>42000</v>
          </cell>
          <cell r="P350">
            <v>414.1</v>
          </cell>
          <cell r="R350">
            <v>4698.0720000000001</v>
          </cell>
          <cell r="S350">
            <v>3255</v>
          </cell>
          <cell r="V350">
            <v>735</v>
          </cell>
          <cell r="W350">
            <v>0</v>
          </cell>
          <cell r="X350">
            <v>0</v>
          </cell>
          <cell r="Y350">
            <v>9102.1720000000005</v>
          </cell>
          <cell r="Z350">
            <v>51102.171999999999</v>
          </cell>
          <cell r="AA350">
            <v>1950</v>
          </cell>
          <cell r="AB350">
            <v>1702.5</v>
          </cell>
          <cell r="AC350">
            <v>30.01596005873715</v>
          </cell>
          <cell r="AD350">
            <v>5.3894406903826191</v>
          </cell>
          <cell r="AE350">
            <v>20.125879536617649</v>
          </cell>
          <cell r="AG350">
            <v>55.531280285737424</v>
          </cell>
          <cell r="AH350">
            <v>4.1648460214303062</v>
          </cell>
          <cell r="AI350">
            <v>59.696126307167731</v>
          </cell>
          <cell r="AJ350">
            <v>477.56901045734185</v>
          </cell>
          <cell r="AK350">
            <v>51102.171999999999</v>
          </cell>
          <cell r="AL350">
            <v>0</v>
          </cell>
          <cell r="AM350">
            <v>37.5</v>
          </cell>
          <cell r="AN350">
            <v>37.5</v>
          </cell>
          <cell r="AO350">
            <v>0</v>
          </cell>
          <cell r="AP350">
            <v>30.344703589744</v>
          </cell>
          <cell r="AQ350">
            <v>0.32874353100685028</v>
          </cell>
        </row>
        <row r="351">
          <cell r="D351" t="str">
            <v>A74804</v>
          </cell>
          <cell r="E351" t="str">
            <v>Hugh Greenwell</v>
          </cell>
          <cell r="F351" t="str">
            <v>York</v>
          </cell>
          <cell r="G351" t="str">
            <v>Midlands</v>
          </cell>
          <cell r="H351">
            <v>6</v>
          </cell>
          <cell r="I351" t="str">
            <v>A</v>
          </cell>
          <cell r="J351">
            <v>39157.5</v>
          </cell>
          <cell r="M351">
            <v>39157.5</v>
          </cell>
          <cell r="P351">
            <v>0</v>
          </cell>
          <cell r="R351">
            <v>0</v>
          </cell>
          <cell r="S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39157.5</v>
          </cell>
          <cell r="AA351">
            <v>1950</v>
          </cell>
          <cell r="AB351">
            <v>1702.5</v>
          </cell>
          <cell r="AC351">
            <v>23</v>
          </cell>
          <cell r="AD351">
            <v>0</v>
          </cell>
          <cell r="AE351">
            <v>0</v>
          </cell>
          <cell r="AG351">
            <v>23</v>
          </cell>
          <cell r="AH351">
            <v>1.7249999999999999</v>
          </cell>
          <cell r="AI351">
            <v>24.725000000000001</v>
          </cell>
          <cell r="AJ351">
            <v>197.8</v>
          </cell>
          <cell r="AK351">
            <v>39157.5</v>
          </cell>
          <cell r="AL351">
            <v>0</v>
          </cell>
          <cell r="AM351">
            <v>0</v>
          </cell>
          <cell r="AN351">
            <v>37.5</v>
          </cell>
          <cell r="AO351">
            <v>-37.5</v>
          </cell>
          <cell r="AP351">
            <v>23</v>
          </cell>
          <cell r="AQ351">
            <v>0</v>
          </cell>
        </row>
        <row r="352">
          <cell r="D352" t="str">
            <v>A86797</v>
          </cell>
          <cell r="E352" t="str">
            <v>Hugh Munn-Mace</v>
          </cell>
          <cell r="F352" t="str">
            <v>Romania</v>
          </cell>
          <cell r="G352" t="str">
            <v>Midlands</v>
          </cell>
          <cell r="H352">
            <v>4</v>
          </cell>
          <cell r="I352" t="str">
            <v>S</v>
          </cell>
          <cell r="J352">
            <v>84177.042400000006</v>
          </cell>
          <cell r="M352">
            <v>84177.042400000006</v>
          </cell>
          <cell r="P352">
            <v>0</v>
          </cell>
          <cell r="R352">
            <v>0</v>
          </cell>
          <cell r="S352">
            <v>1083.4257419999999</v>
          </cell>
          <cell r="V352">
            <v>0</v>
          </cell>
          <cell r="W352">
            <v>0</v>
          </cell>
          <cell r="X352">
            <v>0</v>
          </cell>
          <cell r="Y352">
            <v>1083.4257419999999</v>
          </cell>
          <cell r="Z352">
            <v>85260.468142000012</v>
          </cell>
          <cell r="AA352">
            <v>1950</v>
          </cell>
          <cell r="AB352">
            <v>1702.5</v>
          </cell>
          <cell r="AC352">
            <v>50.079570127459625</v>
          </cell>
          <cell r="AD352">
            <v>3.7037848954724204</v>
          </cell>
          <cell r="AE352">
            <v>20.125879536617649</v>
          </cell>
          <cell r="AG352">
            <v>73.909234559549688</v>
          </cell>
          <cell r="AH352">
            <v>5.5431925919662266</v>
          </cell>
          <cell r="AI352">
            <v>79.45242715151592</v>
          </cell>
          <cell r="AJ352">
            <v>635.61941721212736</v>
          </cell>
          <cell r="AK352">
            <v>86250.468141999998</v>
          </cell>
          <cell r="AL352">
            <v>-989.99999999998545</v>
          </cell>
          <cell r="AM352">
            <v>37.5</v>
          </cell>
          <cell r="AN352">
            <v>37.5</v>
          </cell>
          <cell r="AO352">
            <v>0</v>
          </cell>
          <cell r="AP352">
            <v>50.284013326154003</v>
          </cell>
          <cell r="AQ352">
            <v>0.20444319869437777</v>
          </cell>
        </row>
        <row r="353">
          <cell r="D353" t="str">
            <v>A76523</v>
          </cell>
          <cell r="E353" t="str">
            <v>Hugh Ward</v>
          </cell>
          <cell r="F353" t="str">
            <v>Secondment</v>
          </cell>
          <cell r="G353" t="str">
            <v>Midlands</v>
          </cell>
          <cell r="H353">
            <v>6</v>
          </cell>
          <cell r="I353" t="str">
            <v>S</v>
          </cell>
          <cell r="J353">
            <v>56100</v>
          </cell>
          <cell r="M353">
            <v>56100</v>
          </cell>
          <cell r="P353">
            <v>414.1</v>
          </cell>
          <cell r="R353">
            <v>6643.8720000000003</v>
          </cell>
          <cell r="S353">
            <v>1542.75</v>
          </cell>
          <cell r="V353">
            <v>981.75</v>
          </cell>
          <cell r="W353">
            <v>0</v>
          </cell>
          <cell r="X353">
            <v>0</v>
          </cell>
          <cell r="Y353">
            <v>9582.4720000000016</v>
          </cell>
          <cell r="Z353">
            <v>65682.472000000009</v>
          </cell>
          <cell r="AA353">
            <v>1950</v>
          </cell>
          <cell r="AB353">
            <v>1702.5</v>
          </cell>
          <cell r="AC353">
            <v>38.580012922173282</v>
          </cell>
          <cell r="AD353">
            <v>3.7037848954724204</v>
          </cell>
          <cell r="AE353">
            <v>20.125879536617649</v>
          </cell>
          <cell r="AG353">
            <v>62.409677354263351</v>
          </cell>
          <cell r="AH353">
            <v>4.6807258015697508</v>
          </cell>
          <cell r="AI353">
            <v>67.090403155833101</v>
          </cell>
          <cell r="AJ353">
            <v>536.72322524666481</v>
          </cell>
          <cell r="AK353">
            <v>65682.471999999994</v>
          </cell>
          <cell r="AL353">
            <v>0</v>
          </cell>
          <cell r="AM353">
            <v>40</v>
          </cell>
          <cell r="AN353">
            <v>37.5</v>
          </cell>
          <cell r="AO353">
            <v>2.5</v>
          </cell>
          <cell r="AP353">
            <v>36.712005769230998</v>
          </cell>
          <cell r="AQ353">
            <v>-1.8680071529422833</v>
          </cell>
        </row>
        <row r="354">
          <cell r="D354" t="str">
            <v>A00249</v>
          </cell>
          <cell r="E354" t="str">
            <v>Husain Obaydi</v>
          </cell>
          <cell r="F354" t="str">
            <v>London</v>
          </cell>
          <cell r="G354" t="str">
            <v>South East</v>
          </cell>
          <cell r="H354">
            <v>8</v>
          </cell>
          <cell r="I354" t="str">
            <v>S</v>
          </cell>
          <cell r="J354">
            <v>32706.25</v>
          </cell>
          <cell r="M354">
            <v>32706.25</v>
          </cell>
          <cell r="P354">
            <v>0</v>
          </cell>
          <cell r="R354">
            <v>3415.5345000000002</v>
          </cell>
          <cell r="S354">
            <v>2534.734375</v>
          </cell>
          <cell r="V354">
            <v>572.359375</v>
          </cell>
          <cell r="W354">
            <v>0</v>
          </cell>
          <cell r="X354">
            <v>0</v>
          </cell>
          <cell r="Y354">
            <v>6522.6282499999998</v>
          </cell>
          <cell r="Z354">
            <v>39228.878250000002</v>
          </cell>
          <cell r="AA354">
            <v>1950</v>
          </cell>
          <cell r="AB354">
            <v>1702.5</v>
          </cell>
          <cell r="AC354">
            <v>23.041925550660793</v>
          </cell>
          <cell r="AD354">
            <v>3.9486921589485728</v>
          </cell>
          <cell r="AE354">
            <v>20.125879536617649</v>
          </cell>
          <cell r="AG354">
            <v>47.116497246227013</v>
          </cell>
          <cell r="AH354">
            <v>3.5337372934670257</v>
          </cell>
          <cell r="AI354">
            <v>50.65023453969404</v>
          </cell>
          <cell r="AJ354">
            <v>405.20187631755232</v>
          </cell>
          <cell r="AK354">
            <v>39228.878250000002</v>
          </cell>
          <cell r="AL354">
            <v>0</v>
          </cell>
          <cell r="AM354">
            <v>37.5</v>
          </cell>
          <cell r="AN354">
            <v>37.5</v>
          </cell>
          <cell r="AO354">
            <v>0</v>
          </cell>
          <cell r="AP354">
            <v>23.374120256409999</v>
          </cell>
          <cell r="AQ354">
            <v>0.33219470574920607</v>
          </cell>
        </row>
        <row r="355">
          <cell r="D355" t="str">
            <v>A24813</v>
          </cell>
          <cell r="E355" t="str">
            <v>Hywel Roberts</v>
          </cell>
          <cell r="F355" t="str">
            <v>Cardiff</v>
          </cell>
          <cell r="G355" t="str">
            <v>South West</v>
          </cell>
          <cell r="H355">
            <v>6</v>
          </cell>
          <cell r="I355" t="str">
            <v>S</v>
          </cell>
          <cell r="J355">
            <v>35078.400000000001</v>
          </cell>
          <cell r="M355">
            <v>35078.400000000001</v>
          </cell>
          <cell r="P355">
            <v>414.1</v>
          </cell>
          <cell r="R355">
            <v>3742.8912</v>
          </cell>
          <cell r="S355">
            <v>2718.576</v>
          </cell>
          <cell r="V355">
            <v>613.87199999999996</v>
          </cell>
          <cell r="W355">
            <v>0</v>
          </cell>
          <cell r="X355">
            <v>0</v>
          </cell>
          <cell r="Y355">
            <v>7489.4392000000007</v>
          </cell>
          <cell r="Z355">
            <v>42567.839200000002</v>
          </cell>
          <cell r="AA355">
            <v>1950</v>
          </cell>
          <cell r="AB355">
            <v>1702.5</v>
          </cell>
          <cell r="AC355">
            <v>25.003136093979442</v>
          </cell>
          <cell r="AD355">
            <v>5.3894406903826191</v>
          </cell>
          <cell r="AE355">
            <v>20.125879536617649</v>
          </cell>
          <cell r="AG355">
            <v>50.518456320979709</v>
          </cell>
          <cell r="AH355">
            <v>3.7888842240734779</v>
          </cell>
          <cell r="AI355">
            <v>54.307340545053187</v>
          </cell>
          <cell r="AJ355">
            <v>434.45872436042549</v>
          </cell>
          <cell r="AK355">
            <v>42567.839200000002</v>
          </cell>
          <cell r="AL355">
            <v>0</v>
          </cell>
          <cell r="AM355">
            <v>37.5</v>
          </cell>
          <cell r="AN355">
            <v>37.5</v>
          </cell>
          <cell r="AO355">
            <v>0</v>
          </cell>
          <cell r="AP355">
            <v>25.311458051281999</v>
          </cell>
          <cell r="AQ355">
            <v>0.30832195730255663</v>
          </cell>
        </row>
        <row r="356">
          <cell r="D356" t="str">
            <v>A00484</v>
          </cell>
          <cell r="E356" t="str">
            <v>Iain Green</v>
          </cell>
          <cell r="F356" t="str">
            <v>York</v>
          </cell>
          <cell r="G356" t="str">
            <v>Midlands</v>
          </cell>
          <cell r="H356">
            <v>4</v>
          </cell>
          <cell r="I356" t="str">
            <v>S</v>
          </cell>
          <cell r="J356">
            <v>56887.5</v>
          </cell>
          <cell r="M356">
            <v>56887.5</v>
          </cell>
          <cell r="P356">
            <v>414.1</v>
          </cell>
          <cell r="R356">
            <v>7071.3270000000002</v>
          </cell>
          <cell r="S356">
            <v>4408.78125</v>
          </cell>
          <cell r="V356">
            <v>995.53125</v>
          </cell>
          <cell r="W356">
            <v>2310</v>
          </cell>
          <cell r="X356">
            <v>0</v>
          </cell>
          <cell r="Y356">
            <v>15199.7395</v>
          </cell>
          <cell r="Z356">
            <v>72087.239499999996</v>
          </cell>
          <cell r="AA356">
            <v>1950</v>
          </cell>
          <cell r="AB356">
            <v>1702.5</v>
          </cell>
          <cell r="AC356">
            <v>42.341990895741553</v>
          </cell>
          <cell r="AD356">
            <v>3.7037848954724204</v>
          </cell>
          <cell r="AE356">
            <v>20.125879536617649</v>
          </cell>
          <cell r="AG356">
            <v>66.171655327831616</v>
          </cell>
          <cell r="AH356">
            <v>4.9628741495873712</v>
          </cell>
          <cell r="AI356">
            <v>71.134529477418994</v>
          </cell>
          <cell r="AJ356">
            <v>569.07623581935195</v>
          </cell>
          <cell r="AK356">
            <v>72087.239499999996</v>
          </cell>
          <cell r="AL356">
            <v>0</v>
          </cell>
          <cell r="AM356">
            <v>37.5</v>
          </cell>
          <cell r="AN356">
            <v>37.5</v>
          </cell>
          <cell r="AO356">
            <v>0</v>
          </cell>
          <cell r="AP356">
            <v>42.518680512821</v>
          </cell>
          <cell r="AQ356">
            <v>0.17668961707944675</v>
          </cell>
        </row>
        <row r="357">
          <cell r="D357" t="str">
            <v>A76145</v>
          </cell>
          <cell r="E357" t="str">
            <v>Ian Barley</v>
          </cell>
          <cell r="F357" t="str">
            <v>York</v>
          </cell>
          <cell r="G357" t="str">
            <v>Midlands</v>
          </cell>
          <cell r="H357">
            <v>4</v>
          </cell>
          <cell r="I357" t="str">
            <v>A</v>
          </cell>
          <cell r="J357">
            <v>102371.325</v>
          </cell>
          <cell r="M357">
            <v>102371.325</v>
          </cell>
          <cell r="P357">
            <v>0</v>
          </cell>
          <cell r="R357">
            <v>0</v>
          </cell>
          <cell r="S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102371.325</v>
          </cell>
          <cell r="AA357">
            <v>1950</v>
          </cell>
          <cell r="AB357">
            <v>1702.5</v>
          </cell>
          <cell r="AC357">
            <v>60.129999999999995</v>
          </cell>
          <cell r="AD357">
            <v>0</v>
          </cell>
          <cell r="AE357">
            <v>0</v>
          </cell>
          <cell r="AG357">
            <v>60.129999999999995</v>
          </cell>
          <cell r="AH357">
            <v>4.5097499999999995</v>
          </cell>
          <cell r="AI357">
            <v>64.639749999999992</v>
          </cell>
          <cell r="AJ357">
            <v>517.11799999999994</v>
          </cell>
          <cell r="AK357">
            <v>102371.325</v>
          </cell>
          <cell r="AL357">
            <v>0</v>
          </cell>
          <cell r="AM357">
            <v>37.5</v>
          </cell>
          <cell r="AN357">
            <v>37.5</v>
          </cell>
          <cell r="AO357">
            <v>0</v>
          </cell>
          <cell r="AP357">
            <v>60.13</v>
          </cell>
          <cell r="AQ357">
            <v>0</v>
          </cell>
        </row>
        <row r="358">
          <cell r="D358" t="str">
            <v>A50183</v>
          </cell>
          <cell r="E358" t="str">
            <v>Ian Bell</v>
          </cell>
          <cell r="F358" t="str">
            <v>Warrington</v>
          </cell>
          <cell r="G358" t="str">
            <v>Midlands</v>
          </cell>
          <cell r="H358">
            <v>3</v>
          </cell>
          <cell r="I358" t="str">
            <v>S</v>
          </cell>
          <cell r="J358">
            <v>84000</v>
          </cell>
          <cell r="M358">
            <v>84000</v>
          </cell>
          <cell r="P358">
            <v>414.1</v>
          </cell>
          <cell r="R358">
            <v>11343.324000000001</v>
          </cell>
          <cell r="S358">
            <v>7350</v>
          </cell>
          <cell r="V358">
            <v>1470</v>
          </cell>
          <cell r="W358">
            <v>6154</v>
          </cell>
          <cell r="X358">
            <v>0</v>
          </cell>
          <cell r="Y358">
            <v>26731.423999999999</v>
          </cell>
          <cell r="Z358">
            <v>110731.424</v>
          </cell>
          <cell r="AA358">
            <v>1950</v>
          </cell>
          <cell r="AB358">
            <v>1702.5</v>
          </cell>
          <cell r="AC358">
            <v>65.040483994126291</v>
          </cell>
          <cell r="AD358">
            <v>3.7037848954724204</v>
          </cell>
          <cell r="AE358">
            <v>20.125879536617649</v>
          </cell>
          <cell r="AG358">
            <v>88.87014842621636</v>
          </cell>
          <cell r="AH358">
            <v>6.6652611319662265</v>
          </cell>
          <cell r="AI358">
            <v>95.535409558182593</v>
          </cell>
          <cell r="AJ358">
            <v>764.28327646546074</v>
          </cell>
          <cell r="AK358">
            <v>110731.424</v>
          </cell>
          <cell r="AL358">
            <v>0</v>
          </cell>
          <cell r="AM358">
            <v>37.5</v>
          </cell>
          <cell r="AN358">
            <v>37.5</v>
          </cell>
          <cell r="AO358">
            <v>0</v>
          </cell>
          <cell r="AP358">
            <v>65.062268717948996</v>
          </cell>
          <cell r="AQ358">
            <v>2.1784723822705132E-2</v>
          </cell>
        </row>
        <row r="359">
          <cell r="D359" t="str">
            <v>A76507</v>
          </cell>
          <cell r="E359" t="str">
            <v>Ian Boulton</v>
          </cell>
          <cell r="F359" t="str">
            <v>Other Site</v>
          </cell>
          <cell r="G359" t="str">
            <v>Midlands</v>
          </cell>
          <cell r="H359">
            <v>4</v>
          </cell>
          <cell r="I359" t="str">
            <v>A</v>
          </cell>
          <cell r="J359">
            <v>77463.75</v>
          </cell>
          <cell r="M359">
            <v>77463.75</v>
          </cell>
          <cell r="P359">
            <v>0</v>
          </cell>
          <cell r="R359">
            <v>0</v>
          </cell>
          <cell r="S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77463.75</v>
          </cell>
          <cell r="AA359">
            <v>1950</v>
          </cell>
          <cell r="AB359">
            <v>1702.5</v>
          </cell>
          <cell r="AC359">
            <v>45.5</v>
          </cell>
          <cell r="AD359">
            <v>0</v>
          </cell>
          <cell r="AE359">
            <v>0</v>
          </cell>
          <cell r="AG359">
            <v>45.5</v>
          </cell>
          <cell r="AH359">
            <v>3.4125000000000001</v>
          </cell>
          <cell r="AI359">
            <v>48.912500000000001</v>
          </cell>
          <cell r="AJ359">
            <v>391.3</v>
          </cell>
          <cell r="AK359">
            <v>77463.75</v>
          </cell>
          <cell r="AL359">
            <v>0</v>
          </cell>
          <cell r="AM359">
            <v>56</v>
          </cell>
          <cell r="AN359">
            <v>37.5</v>
          </cell>
          <cell r="AO359">
            <v>18.5</v>
          </cell>
          <cell r="AP359">
            <v>45.5</v>
          </cell>
          <cell r="AQ359">
            <v>0</v>
          </cell>
        </row>
        <row r="360">
          <cell r="D360" t="str">
            <v>A92193</v>
          </cell>
          <cell r="E360" t="str">
            <v>Ian Colley</v>
          </cell>
          <cell r="F360" t="str">
            <v>Exeter</v>
          </cell>
          <cell r="G360" t="str">
            <v>South West</v>
          </cell>
          <cell r="H360">
            <v>5</v>
          </cell>
          <cell r="I360" t="str">
            <v>S</v>
          </cell>
          <cell r="J360">
            <v>43864.3</v>
          </cell>
          <cell r="M360">
            <v>43864.3</v>
          </cell>
          <cell r="P360">
            <v>0</v>
          </cell>
          <cell r="R360">
            <v>5637.8382000000001</v>
          </cell>
          <cell r="S360">
            <v>2522.1972500000002</v>
          </cell>
          <cell r="V360">
            <v>767.62525000000005</v>
          </cell>
          <cell r="W360">
            <v>4945.6000000000004</v>
          </cell>
          <cell r="X360">
            <v>0</v>
          </cell>
          <cell r="Y360">
            <v>13873.260700000001</v>
          </cell>
          <cell r="Z360">
            <v>57737.560700000002</v>
          </cell>
          <cell r="AA360">
            <v>1950</v>
          </cell>
          <cell r="AB360">
            <v>1702.5</v>
          </cell>
          <cell r="AC360">
            <v>33.913398355359767</v>
          </cell>
          <cell r="AD360">
            <v>5.3894406903826191</v>
          </cell>
          <cell r="AE360">
            <v>20.125879536617649</v>
          </cell>
          <cell r="AG360">
            <v>59.428718582360034</v>
          </cell>
          <cell r="AH360">
            <v>4.4571538936770025</v>
          </cell>
          <cell r="AI360">
            <v>63.885872476037036</v>
          </cell>
          <cell r="AJ360">
            <v>511.08697980829629</v>
          </cell>
          <cell r="AK360">
            <v>57737.560700000002</v>
          </cell>
          <cell r="AL360">
            <v>0</v>
          </cell>
          <cell r="AM360">
            <v>37.5</v>
          </cell>
          <cell r="AN360">
            <v>37.5</v>
          </cell>
          <cell r="AO360">
            <v>0</v>
          </cell>
          <cell r="AP360">
            <v>33.949977538462001</v>
          </cell>
          <cell r="AQ360">
            <v>3.6579183102233515E-2</v>
          </cell>
        </row>
        <row r="361">
          <cell r="D361" t="str">
            <v>A74659</v>
          </cell>
          <cell r="E361" t="str">
            <v>Ian Cooke</v>
          </cell>
          <cell r="F361" t="str">
            <v>Exeter</v>
          </cell>
          <cell r="G361" t="str">
            <v>South West</v>
          </cell>
          <cell r="H361">
            <v>3</v>
          </cell>
          <cell r="I361" t="str">
            <v>S</v>
          </cell>
          <cell r="J361">
            <v>52530</v>
          </cell>
          <cell r="M361">
            <v>52530</v>
          </cell>
          <cell r="P361">
            <v>0</v>
          </cell>
          <cell r="R361">
            <v>6563.8320000000003</v>
          </cell>
          <cell r="S361">
            <v>4071.0750000000003</v>
          </cell>
          <cell r="V361">
            <v>919.27499999999998</v>
          </cell>
          <cell r="W361">
            <v>2990</v>
          </cell>
          <cell r="X361">
            <v>0</v>
          </cell>
          <cell r="Y361">
            <v>14544.182000000001</v>
          </cell>
          <cell r="Z361">
            <v>67074.182000000001</v>
          </cell>
          <cell r="AA361">
            <v>1950</v>
          </cell>
          <cell r="AB361">
            <v>1702.5</v>
          </cell>
          <cell r="AC361">
            <v>39.397463729809104</v>
          </cell>
          <cell r="AD361">
            <v>5.3894406903826191</v>
          </cell>
          <cell r="AE361">
            <v>20.125879536617649</v>
          </cell>
          <cell r="AG361">
            <v>64.912783956809378</v>
          </cell>
          <cell r="AH361">
            <v>4.8684587967607031</v>
          </cell>
          <cell r="AI361">
            <v>69.781242753570083</v>
          </cell>
          <cell r="AJ361">
            <v>558.24994202856067</v>
          </cell>
          <cell r="AK361">
            <v>67074.182000000001</v>
          </cell>
          <cell r="AL361">
            <v>0</v>
          </cell>
          <cell r="AM361">
            <v>37.5</v>
          </cell>
          <cell r="AN361">
            <v>37.5</v>
          </cell>
          <cell r="AO361">
            <v>0</v>
          </cell>
          <cell r="AP361">
            <v>39.560118974359</v>
          </cell>
          <cell r="AQ361">
            <v>0.16265524454989588</v>
          </cell>
        </row>
        <row r="362">
          <cell r="D362" t="str">
            <v>A76278</v>
          </cell>
          <cell r="E362" t="str">
            <v>Ian Duke</v>
          </cell>
          <cell r="F362" t="str">
            <v>London</v>
          </cell>
          <cell r="G362" t="str">
            <v>South East</v>
          </cell>
          <cell r="H362">
            <v>10</v>
          </cell>
          <cell r="I362" t="str">
            <v>A</v>
          </cell>
          <cell r="J362">
            <v>61800.749999999993</v>
          </cell>
          <cell r="M362">
            <v>61800.749999999993</v>
          </cell>
          <cell r="P362">
            <v>0</v>
          </cell>
          <cell r="R362">
            <v>0</v>
          </cell>
          <cell r="S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61800.749999999993</v>
          </cell>
          <cell r="AA362">
            <v>1950</v>
          </cell>
          <cell r="AB362">
            <v>1702.5</v>
          </cell>
          <cell r="AC362">
            <v>36.299999999999997</v>
          </cell>
          <cell r="AD362">
            <v>0</v>
          </cell>
          <cell r="AE362">
            <v>0</v>
          </cell>
          <cell r="AG362">
            <v>36.299999999999997</v>
          </cell>
          <cell r="AH362">
            <v>2.7224999999999997</v>
          </cell>
          <cell r="AI362">
            <v>39.022499999999994</v>
          </cell>
          <cell r="AJ362">
            <v>312.17999999999995</v>
          </cell>
          <cell r="AK362">
            <v>61800.749999999993</v>
          </cell>
          <cell r="AL362">
            <v>0</v>
          </cell>
          <cell r="AM362">
            <v>37.5</v>
          </cell>
          <cell r="AN362">
            <v>37.5</v>
          </cell>
          <cell r="AO362">
            <v>0</v>
          </cell>
          <cell r="AP362">
            <v>36.299999999999997</v>
          </cell>
          <cell r="AQ362">
            <v>0</v>
          </cell>
        </row>
        <row r="363">
          <cell r="D363" t="str">
            <v>A41345</v>
          </cell>
          <cell r="E363" t="str">
            <v>Ian George</v>
          </cell>
          <cell r="F363" t="str">
            <v>Plymouth</v>
          </cell>
          <cell r="G363" t="str">
            <v>South West</v>
          </cell>
          <cell r="H363">
            <v>3</v>
          </cell>
          <cell r="I363" t="str">
            <v>S</v>
          </cell>
          <cell r="J363">
            <v>54570</v>
          </cell>
          <cell r="M363">
            <v>54570</v>
          </cell>
          <cell r="P363">
            <v>414.1</v>
          </cell>
          <cell r="R363">
            <v>7270.5576000000001</v>
          </cell>
          <cell r="S363">
            <v>5866.2750000000005</v>
          </cell>
          <cell r="V363">
            <v>954.97500000000002</v>
          </cell>
          <cell r="W363">
            <v>6071.2</v>
          </cell>
          <cell r="X363">
            <v>0</v>
          </cell>
          <cell r="Y363">
            <v>20577.107599999999</v>
          </cell>
          <cell r="Z363">
            <v>75147.107600000003</v>
          </cell>
          <cell r="AA363">
            <v>1950</v>
          </cell>
          <cell r="AB363">
            <v>1702.5</v>
          </cell>
          <cell r="AC363">
            <v>44.139270249632894</v>
          </cell>
          <cell r="AD363">
            <v>5.3894406903826191</v>
          </cell>
          <cell r="AE363">
            <v>20.125879536617649</v>
          </cell>
          <cell r="AG363">
            <v>69.65459047663316</v>
          </cell>
          <cell r="AH363">
            <v>5.224094285747487</v>
          </cell>
          <cell r="AI363">
            <v>74.878684762380644</v>
          </cell>
          <cell r="AJ363">
            <v>599.02947809904515</v>
          </cell>
          <cell r="AK363">
            <v>75147.107600000003</v>
          </cell>
          <cell r="AL363">
            <v>0</v>
          </cell>
          <cell r="AM363">
            <v>37.5</v>
          </cell>
          <cell r="AN363">
            <v>37.5</v>
          </cell>
          <cell r="AO363">
            <v>0</v>
          </cell>
          <cell r="AP363">
            <v>44.021824410256002</v>
          </cell>
          <cell r="AQ363">
            <v>-0.11744583937689157</v>
          </cell>
        </row>
        <row r="364">
          <cell r="D364" t="str">
            <v>A40211</v>
          </cell>
          <cell r="E364" t="str">
            <v>Ian Illes</v>
          </cell>
          <cell r="F364" t="str">
            <v>Guildford</v>
          </cell>
          <cell r="G364" t="str">
            <v>South West</v>
          </cell>
          <cell r="H364">
            <v>3</v>
          </cell>
          <cell r="I364" t="str">
            <v>S</v>
          </cell>
          <cell r="J364">
            <v>62500</v>
          </cell>
          <cell r="M364">
            <v>62500</v>
          </cell>
          <cell r="P364">
            <v>0</v>
          </cell>
          <cell r="R364">
            <v>0</v>
          </cell>
          <cell r="S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62500</v>
          </cell>
          <cell r="AA364">
            <v>1950</v>
          </cell>
          <cell r="AB364">
            <v>1702.5</v>
          </cell>
          <cell r="AC364">
            <v>36.710719530102793</v>
          </cell>
          <cell r="AD364">
            <v>5.3894406903826191</v>
          </cell>
          <cell r="AE364">
            <v>20.125879536617649</v>
          </cell>
          <cell r="AG364">
            <v>62.226039757103067</v>
          </cell>
          <cell r="AH364">
            <v>4.66695298178273</v>
          </cell>
          <cell r="AI364">
            <v>66.892992738885795</v>
          </cell>
          <cell r="AJ364">
            <v>535.14394191108636</v>
          </cell>
          <cell r="AK364">
            <v>62500</v>
          </cell>
          <cell r="AL364">
            <v>0</v>
          </cell>
          <cell r="AM364">
            <v>0</v>
          </cell>
          <cell r="AN364">
            <v>37.5</v>
          </cell>
          <cell r="AO364">
            <v>-37.5</v>
          </cell>
          <cell r="AP364">
            <v>32.051282051282001</v>
          </cell>
          <cell r="AQ364">
            <v>-4.6594374788207915</v>
          </cell>
        </row>
        <row r="365">
          <cell r="D365" t="str">
            <v>A74684</v>
          </cell>
          <cell r="E365" t="str">
            <v>Ian Lovering</v>
          </cell>
          <cell r="F365" t="str">
            <v>Cardiff</v>
          </cell>
          <cell r="G365" t="str">
            <v>South West</v>
          </cell>
          <cell r="H365">
            <v>4</v>
          </cell>
          <cell r="I365" t="str">
            <v>S</v>
          </cell>
          <cell r="J365">
            <v>57564</v>
          </cell>
          <cell r="M365">
            <v>57564</v>
          </cell>
          <cell r="P365">
            <v>414.1</v>
          </cell>
          <cell r="R365">
            <v>7315.9319999999998</v>
          </cell>
          <cell r="S365">
            <v>4461.21</v>
          </cell>
          <cell r="V365">
            <v>1007.37</v>
          </cell>
          <cell r="W365">
            <v>3406</v>
          </cell>
          <cell r="X365">
            <v>0</v>
          </cell>
          <cell r="Y365">
            <v>16604.612000000001</v>
          </cell>
          <cell r="Z365">
            <v>74168.611999999994</v>
          </cell>
          <cell r="AA365">
            <v>1950</v>
          </cell>
          <cell r="AB365">
            <v>1702.5</v>
          </cell>
          <cell r="AC365">
            <v>43.564529809104258</v>
          </cell>
          <cell r="AD365">
            <v>5.3894406903826191</v>
          </cell>
          <cell r="AE365">
            <v>20.125879536617649</v>
          </cell>
          <cell r="AG365">
            <v>69.079850036104531</v>
          </cell>
          <cell r="AH365">
            <v>5.1809887527078393</v>
          </cell>
          <cell r="AI365">
            <v>74.260838788812364</v>
          </cell>
          <cell r="AJ365">
            <v>594.08671031049892</v>
          </cell>
          <cell r="AK365">
            <v>74168.612000000008</v>
          </cell>
          <cell r="AL365">
            <v>0</v>
          </cell>
          <cell r="AM365">
            <v>37.5</v>
          </cell>
          <cell r="AN365">
            <v>37.5</v>
          </cell>
          <cell r="AO365">
            <v>0</v>
          </cell>
          <cell r="AP365">
            <v>43.675872820513</v>
          </cell>
          <cell r="AQ365">
            <v>0.11134301140874214</v>
          </cell>
        </row>
        <row r="366">
          <cell r="D366" t="str">
            <v>A00559</v>
          </cell>
          <cell r="E366" t="str">
            <v>Ian Parsons</v>
          </cell>
          <cell r="F366" t="str">
            <v>Cardiff</v>
          </cell>
          <cell r="G366" t="str">
            <v>South West</v>
          </cell>
          <cell r="H366">
            <v>7</v>
          </cell>
          <cell r="I366" t="str">
            <v>S</v>
          </cell>
          <cell r="J366">
            <v>27825</v>
          </cell>
          <cell r="M366">
            <v>27825</v>
          </cell>
          <cell r="P366">
            <v>414.1</v>
          </cell>
          <cell r="R366">
            <v>3604.6979999999999</v>
          </cell>
          <cell r="S366">
            <v>1599.9375</v>
          </cell>
          <cell r="V366">
            <v>486.9375</v>
          </cell>
          <cell r="W366">
            <v>6252</v>
          </cell>
          <cell r="X366">
            <v>0</v>
          </cell>
          <cell r="Y366">
            <v>12357.672999999999</v>
          </cell>
          <cell r="Z366">
            <v>40182.672999999995</v>
          </cell>
          <cell r="AA366">
            <v>1950</v>
          </cell>
          <cell r="AB366">
            <v>1702.5</v>
          </cell>
          <cell r="AC366">
            <v>23.602157415565344</v>
          </cell>
          <cell r="AD366">
            <v>5.3894406903826191</v>
          </cell>
          <cell r="AE366">
            <v>20.125879536617649</v>
          </cell>
          <cell r="AG366">
            <v>49.117477642565618</v>
          </cell>
          <cell r="AH366">
            <v>3.6838108231924211</v>
          </cell>
          <cell r="AI366">
            <v>52.801288465758041</v>
          </cell>
          <cell r="AJ366">
            <v>422.41030772606433</v>
          </cell>
          <cell r="AK366">
            <v>40182.673000000003</v>
          </cell>
          <cell r="AL366">
            <v>0</v>
          </cell>
          <cell r="AM366">
            <v>37.5</v>
          </cell>
          <cell r="AN366">
            <v>37.5</v>
          </cell>
          <cell r="AO366">
            <v>0</v>
          </cell>
          <cell r="AP366">
            <v>23.400152820513</v>
          </cell>
          <cell r="AQ366">
            <v>-0.20200459505234392</v>
          </cell>
        </row>
        <row r="367">
          <cell r="D367" t="str">
            <v>A76296</v>
          </cell>
          <cell r="E367" t="str">
            <v>Ian Rhoden</v>
          </cell>
          <cell r="F367" t="str">
            <v>London</v>
          </cell>
          <cell r="G367" t="str">
            <v>South East</v>
          </cell>
          <cell r="H367">
            <v>8</v>
          </cell>
          <cell r="I367" t="str">
            <v>A</v>
          </cell>
          <cell r="J367">
            <v>62515.799999999996</v>
          </cell>
          <cell r="M367">
            <v>62515.799999999996</v>
          </cell>
          <cell r="P367">
            <v>0</v>
          </cell>
          <cell r="R367">
            <v>0</v>
          </cell>
          <cell r="S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62515.799999999996</v>
          </cell>
          <cell r="AA367">
            <v>1950</v>
          </cell>
          <cell r="AB367">
            <v>1702.5</v>
          </cell>
          <cell r="AC367">
            <v>36.72</v>
          </cell>
          <cell r="AD367">
            <v>0</v>
          </cell>
          <cell r="AE367">
            <v>0</v>
          </cell>
          <cell r="AG367">
            <v>36.72</v>
          </cell>
          <cell r="AH367">
            <v>2.754</v>
          </cell>
          <cell r="AI367">
            <v>39.473999999999997</v>
          </cell>
          <cell r="AJ367">
            <v>315.79199999999997</v>
          </cell>
          <cell r="AK367">
            <v>62515.799999999996</v>
          </cell>
          <cell r="AL367">
            <v>0</v>
          </cell>
          <cell r="AM367">
            <v>40</v>
          </cell>
          <cell r="AN367">
            <v>37.5</v>
          </cell>
          <cell r="AO367">
            <v>2.5</v>
          </cell>
          <cell r="AP367">
            <v>36.72</v>
          </cell>
          <cell r="AQ367">
            <v>0</v>
          </cell>
        </row>
        <row r="368">
          <cell r="D368" t="str">
            <v>A76146</v>
          </cell>
          <cell r="E368" t="str">
            <v>Ian Robinson</v>
          </cell>
          <cell r="F368" t="str">
            <v>Birmingham</v>
          </cell>
          <cell r="G368" t="str">
            <v>Midlands</v>
          </cell>
          <cell r="H368">
            <v>2</v>
          </cell>
          <cell r="I368" t="str">
            <v>S</v>
          </cell>
          <cell r="J368">
            <v>90000</v>
          </cell>
          <cell r="M368">
            <v>90000</v>
          </cell>
          <cell r="P368">
            <v>956.58</v>
          </cell>
          <cell r="R368">
            <v>11984.472</v>
          </cell>
          <cell r="S368">
            <v>6975</v>
          </cell>
          <cell r="V368">
            <v>1575</v>
          </cell>
          <cell r="W368">
            <v>4800</v>
          </cell>
          <cell r="X368">
            <v>0</v>
          </cell>
          <cell r="Y368">
            <v>26291.052</v>
          </cell>
          <cell r="Z368">
            <v>116291.052</v>
          </cell>
          <cell r="AA368">
            <v>1950</v>
          </cell>
          <cell r="AB368">
            <v>1702.5</v>
          </cell>
          <cell r="AC368">
            <v>68.306051101321586</v>
          </cell>
          <cell r="AD368">
            <v>3.7037848954724204</v>
          </cell>
          <cell r="AE368">
            <v>20.125879536617649</v>
          </cell>
          <cell r="AG368">
            <v>92.135715533411656</v>
          </cell>
          <cell r="AH368">
            <v>6.9101786650058736</v>
          </cell>
          <cell r="AI368">
            <v>99.045894198417528</v>
          </cell>
          <cell r="AJ368">
            <v>792.36715358734023</v>
          </cell>
          <cell r="AK368">
            <v>116291.052</v>
          </cell>
          <cell r="AL368">
            <v>0</v>
          </cell>
          <cell r="AM368">
            <v>37.5</v>
          </cell>
          <cell r="AN368">
            <v>37.5</v>
          </cell>
          <cell r="AO368">
            <v>0</v>
          </cell>
          <cell r="AP368">
            <v>68.482590769230995</v>
          </cell>
          <cell r="AQ368">
            <v>0.17653966790940956</v>
          </cell>
        </row>
        <row r="369">
          <cell r="D369" t="str">
            <v>S10377</v>
          </cell>
          <cell r="E369" t="str">
            <v>Ian Webb</v>
          </cell>
          <cell r="F369" t="str">
            <v>Warrington</v>
          </cell>
          <cell r="G369" t="str">
            <v>Midlands</v>
          </cell>
          <cell r="H369">
            <v>3</v>
          </cell>
          <cell r="I369" t="str">
            <v>A</v>
          </cell>
          <cell r="J369">
            <v>81720</v>
          </cell>
          <cell r="M369">
            <v>81720</v>
          </cell>
          <cell r="P369">
            <v>0</v>
          </cell>
          <cell r="R369">
            <v>0</v>
          </cell>
          <cell r="S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81720</v>
          </cell>
          <cell r="AA369">
            <v>1950</v>
          </cell>
          <cell r="AB369">
            <v>1702.5</v>
          </cell>
          <cell r="AC369">
            <v>48</v>
          </cell>
          <cell r="AD369">
            <v>0</v>
          </cell>
          <cell r="AE369">
            <v>0</v>
          </cell>
          <cell r="AG369">
            <v>48</v>
          </cell>
          <cell r="AH369">
            <v>3.5999999999999996</v>
          </cell>
          <cell r="AI369">
            <v>51.6</v>
          </cell>
          <cell r="AJ369">
            <v>412.8</v>
          </cell>
          <cell r="AK369">
            <v>81720</v>
          </cell>
          <cell r="AL369">
            <v>0</v>
          </cell>
          <cell r="AM369">
            <v>37.5</v>
          </cell>
          <cell r="AN369">
            <v>37.5</v>
          </cell>
          <cell r="AO369">
            <v>0</v>
          </cell>
          <cell r="AP369">
            <v>48</v>
          </cell>
          <cell r="AQ369">
            <v>0</v>
          </cell>
        </row>
        <row r="370">
          <cell r="D370" t="str">
            <v>W69892</v>
          </cell>
          <cell r="E370" t="str">
            <v>Ian Wilson</v>
          </cell>
          <cell r="F370" t="str">
            <v>Other Site</v>
          </cell>
          <cell r="G370" t="str">
            <v>Midlands</v>
          </cell>
          <cell r="H370">
            <v>3</v>
          </cell>
          <cell r="I370" t="str">
            <v>S</v>
          </cell>
          <cell r="J370">
            <v>46500</v>
          </cell>
          <cell r="M370">
            <v>46500</v>
          </cell>
          <cell r="P370">
            <v>414.1</v>
          </cell>
          <cell r="R370">
            <v>6038.3114400000004</v>
          </cell>
          <cell r="S370">
            <v>3603.75</v>
          </cell>
          <cell r="V370">
            <v>813.75</v>
          </cell>
          <cell r="W370">
            <v>5211.88</v>
          </cell>
          <cell r="X370">
            <v>0</v>
          </cell>
          <cell r="Y370">
            <v>16081.791440000001</v>
          </cell>
          <cell r="Z370">
            <v>62581.791440000001</v>
          </cell>
          <cell r="AA370">
            <v>1950</v>
          </cell>
          <cell r="AB370">
            <v>1702.5</v>
          </cell>
          <cell r="AC370">
            <v>36.758761491923643</v>
          </cell>
          <cell r="AD370">
            <v>3.7037848954724204</v>
          </cell>
          <cell r="AE370">
            <v>20.125879536617649</v>
          </cell>
          <cell r="AG370">
            <v>60.588425924013706</v>
          </cell>
          <cell r="AH370">
            <v>4.5441319443010277</v>
          </cell>
          <cell r="AI370">
            <v>65.132557868314734</v>
          </cell>
          <cell r="AJ370">
            <v>521.06046294651787</v>
          </cell>
          <cell r="AK370">
            <v>62581.791440000001</v>
          </cell>
          <cell r="AL370">
            <v>0</v>
          </cell>
          <cell r="AM370">
            <v>37.5</v>
          </cell>
          <cell r="AN370">
            <v>37.5</v>
          </cell>
          <cell r="AO370">
            <v>0</v>
          </cell>
          <cell r="AP370">
            <v>36.812457148718003</v>
          </cell>
          <cell r="AQ370">
            <v>5.3695656794360502E-2</v>
          </cell>
        </row>
        <row r="371">
          <cell r="D371" t="str">
            <v>A74945</v>
          </cell>
          <cell r="E371" t="str">
            <v>Ion Carmona</v>
          </cell>
          <cell r="F371" t="str">
            <v>Birmingham</v>
          </cell>
          <cell r="G371" t="str">
            <v>Midlands</v>
          </cell>
          <cell r="H371">
            <v>10</v>
          </cell>
          <cell r="I371" t="str">
            <v>S</v>
          </cell>
          <cell r="J371">
            <v>24000</v>
          </cell>
          <cell r="M371">
            <v>24000</v>
          </cell>
          <cell r="P371">
            <v>0</v>
          </cell>
          <cell r="R371">
            <v>2214.0720000000001</v>
          </cell>
          <cell r="S371">
            <v>660</v>
          </cell>
          <cell r="V371">
            <v>420</v>
          </cell>
          <cell r="W371">
            <v>0</v>
          </cell>
          <cell r="X371">
            <v>0</v>
          </cell>
          <cell r="Y371">
            <v>3294.0720000000001</v>
          </cell>
          <cell r="Z371">
            <v>27294.072</v>
          </cell>
          <cell r="AA371">
            <v>1950</v>
          </cell>
          <cell r="AB371">
            <v>1702.5</v>
          </cell>
          <cell r="AC371">
            <v>16.031760352422907</v>
          </cell>
          <cell r="AD371">
            <v>3.7037848954724204</v>
          </cell>
          <cell r="AE371">
            <v>20.125879536617649</v>
          </cell>
          <cell r="AG371">
            <v>39.861424784512977</v>
          </cell>
          <cell r="AH371">
            <v>2.989606858838473</v>
          </cell>
          <cell r="AI371">
            <v>42.851031643351448</v>
          </cell>
          <cell r="AJ371">
            <v>342.80825314681158</v>
          </cell>
          <cell r="AK371">
            <v>27294.072</v>
          </cell>
          <cell r="AL371">
            <v>0</v>
          </cell>
          <cell r="AM371">
            <v>37.5</v>
          </cell>
          <cell r="AN371">
            <v>37.5</v>
          </cell>
          <cell r="AO371">
            <v>0</v>
          </cell>
          <cell r="AP371">
            <v>16.427729230769</v>
          </cell>
          <cell r="AQ371">
            <v>0.39596887834609262</v>
          </cell>
        </row>
        <row r="372">
          <cell r="D372" t="str">
            <v>A76200</v>
          </cell>
          <cell r="E372" t="str">
            <v>Ivanka Mircheva</v>
          </cell>
          <cell r="F372" t="str">
            <v>York</v>
          </cell>
          <cell r="G372" t="str">
            <v>Midlands</v>
          </cell>
          <cell r="H372">
            <v>8</v>
          </cell>
          <cell r="I372" t="str">
            <v>S</v>
          </cell>
          <cell r="J372">
            <v>25000</v>
          </cell>
          <cell r="M372">
            <v>25000</v>
          </cell>
          <cell r="P372">
            <v>414.1</v>
          </cell>
          <cell r="R372">
            <v>2352.0720000000001</v>
          </cell>
          <cell r="S372">
            <v>687.5</v>
          </cell>
          <cell r="V372">
            <v>437.5</v>
          </cell>
          <cell r="W372">
            <v>0</v>
          </cell>
          <cell r="X372">
            <v>0</v>
          </cell>
          <cell r="Y372">
            <v>3891.172</v>
          </cell>
          <cell r="Z372">
            <v>28891.171999999999</v>
          </cell>
          <cell r="AA372">
            <v>1950</v>
          </cell>
          <cell r="AB372">
            <v>1702.5</v>
          </cell>
          <cell r="AC372">
            <v>16.969851395007343</v>
          </cell>
          <cell r="AD372">
            <v>3.7037848954724204</v>
          </cell>
          <cell r="AE372">
            <v>20.125879536617649</v>
          </cell>
          <cell r="AG372">
            <v>40.799515827097409</v>
          </cell>
          <cell r="AH372">
            <v>3.0599636870323055</v>
          </cell>
          <cell r="AI372">
            <v>43.859479514129717</v>
          </cell>
          <cell r="AJ372">
            <v>350.87583611303774</v>
          </cell>
          <cell r="AK372">
            <v>28891.171999999999</v>
          </cell>
          <cell r="AL372">
            <v>0</v>
          </cell>
          <cell r="AM372">
            <v>37.5</v>
          </cell>
          <cell r="AN372">
            <v>37.5</v>
          </cell>
          <cell r="AO372">
            <v>0</v>
          </cell>
          <cell r="AP372">
            <v>17.341626666667</v>
          </cell>
          <cell r="AQ372">
            <v>0.37177527165965785</v>
          </cell>
        </row>
        <row r="373">
          <cell r="D373" t="str">
            <v>A76275</v>
          </cell>
          <cell r="E373" t="str">
            <v>Jack Bentham</v>
          </cell>
          <cell r="F373" t="str">
            <v>York</v>
          </cell>
          <cell r="G373" t="str">
            <v>Midlands</v>
          </cell>
          <cell r="H373">
            <v>11</v>
          </cell>
          <cell r="I373" t="str">
            <v>S</v>
          </cell>
          <cell r="J373">
            <v>12000</v>
          </cell>
          <cell r="M373">
            <v>12000</v>
          </cell>
          <cell r="P373">
            <v>414.1</v>
          </cell>
          <cell r="R373">
            <v>558.072</v>
          </cell>
          <cell r="S373">
            <v>210</v>
          </cell>
          <cell r="V373">
            <v>210</v>
          </cell>
          <cell r="W373">
            <v>0</v>
          </cell>
          <cell r="X373">
            <v>0</v>
          </cell>
          <cell r="Y373">
            <v>1392.172</v>
          </cell>
          <cell r="Z373">
            <v>13392.172</v>
          </cell>
          <cell r="AA373">
            <v>1950</v>
          </cell>
          <cell r="AB373">
            <v>1702.5</v>
          </cell>
          <cell r="AC373">
            <v>7.8661803230543326</v>
          </cell>
          <cell r="AD373">
            <v>3.7037848954724204</v>
          </cell>
          <cell r="AE373">
            <v>20.125879536617649</v>
          </cell>
          <cell r="AG373">
            <v>31.695844755144403</v>
          </cell>
          <cell r="AH373">
            <v>2.3771883566358301</v>
          </cell>
          <cell r="AI373">
            <v>34.073033111780234</v>
          </cell>
          <cell r="AJ373">
            <v>272.58426489424187</v>
          </cell>
          <cell r="AK373">
            <v>13392.172</v>
          </cell>
          <cell r="AL373">
            <v>0</v>
          </cell>
          <cell r="AM373">
            <v>37.5</v>
          </cell>
          <cell r="AN373">
            <v>37.5</v>
          </cell>
          <cell r="AO373">
            <v>0</v>
          </cell>
          <cell r="AP373">
            <v>8.1600882051279999</v>
          </cell>
          <cell r="AQ373">
            <v>0.29390788207366736</v>
          </cell>
        </row>
        <row r="374">
          <cell r="D374" t="str">
            <v>A25238</v>
          </cell>
          <cell r="E374" t="str">
            <v>Jackie Harris</v>
          </cell>
          <cell r="F374" t="str">
            <v>London</v>
          </cell>
          <cell r="G374" t="str">
            <v>South East</v>
          </cell>
          <cell r="H374">
            <v>5</v>
          </cell>
          <cell r="I374" t="str">
            <v>S</v>
          </cell>
          <cell r="J374">
            <v>51479.4</v>
          </cell>
          <cell r="M374">
            <v>51479.4</v>
          </cell>
          <cell r="P374">
            <v>414.1</v>
          </cell>
          <cell r="R374">
            <v>6006.2291999999998</v>
          </cell>
          <cell r="S374">
            <v>3989.6535000000003</v>
          </cell>
          <cell r="V374">
            <v>900.8895</v>
          </cell>
          <cell r="W374">
            <v>0</v>
          </cell>
          <cell r="X374">
            <v>0</v>
          </cell>
          <cell r="Y374">
            <v>11310.8722</v>
          </cell>
          <cell r="Z374">
            <v>62790.272199999999</v>
          </cell>
          <cell r="AA374">
            <v>1950</v>
          </cell>
          <cell r="AB374">
            <v>1702.5</v>
          </cell>
          <cell r="AC374">
            <v>36.881217151248165</v>
          </cell>
          <cell r="AD374">
            <v>3.9486921589485728</v>
          </cell>
          <cell r="AE374">
            <v>20.125879536617649</v>
          </cell>
          <cell r="AG374">
            <v>60.955788846814386</v>
          </cell>
          <cell r="AH374">
            <v>4.5716841635110788</v>
          </cell>
          <cell r="AI374">
            <v>65.527473010325465</v>
          </cell>
          <cell r="AJ374">
            <v>524.21978408260372</v>
          </cell>
          <cell r="AK374">
            <v>62790.272200000007</v>
          </cell>
          <cell r="AL374">
            <v>0</v>
          </cell>
          <cell r="AM374">
            <v>40</v>
          </cell>
          <cell r="AN374">
            <v>37.5</v>
          </cell>
          <cell r="AO374">
            <v>2.5</v>
          </cell>
          <cell r="AP374">
            <v>34.934596730769002</v>
          </cell>
          <cell r="AQ374">
            <v>-1.9466204204791637</v>
          </cell>
        </row>
        <row r="375">
          <cell r="D375" t="str">
            <v>A76560</v>
          </cell>
          <cell r="E375" t="str">
            <v>James Barker</v>
          </cell>
          <cell r="F375" t="str">
            <v>York</v>
          </cell>
          <cell r="G375" t="str">
            <v>Midlands</v>
          </cell>
          <cell r="H375">
            <v>10</v>
          </cell>
          <cell r="I375" t="str">
            <v>S</v>
          </cell>
          <cell r="J375">
            <v>21000</v>
          </cell>
          <cell r="M375">
            <v>21000</v>
          </cell>
          <cell r="P375">
            <v>414.1</v>
          </cell>
          <cell r="R375">
            <v>1800.0719999999999</v>
          </cell>
          <cell r="S375">
            <v>577.5</v>
          </cell>
          <cell r="V375">
            <v>367.5</v>
          </cell>
          <cell r="W375">
            <v>0</v>
          </cell>
          <cell r="X375">
            <v>0</v>
          </cell>
          <cell r="Y375">
            <v>3159.172</v>
          </cell>
          <cell r="Z375">
            <v>24159.171999999999</v>
          </cell>
          <cell r="AA375">
            <v>1950</v>
          </cell>
          <cell r="AB375">
            <v>1702.5</v>
          </cell>
          <cell r="AC375">
            <v>14.190409397944199</v>
          </cell>
          <cell r="AD375">
            <v>3.7037848954724204</v>
          </cell>
          <cell r="AE375">
            <v>20.125879536617649</v>
          </cell>
          <cell r="AG375">
            <v>38.020073830034264</v>
          </cell>
          <cell r="AH375">
            <v>2.8515055372525695</v>
          </cell>
          <cell r="AI375">
            <v>40.871579367286834</v>
          </cell>
          <cell r="AJ375">
            <v>326.97263493829468</v>
          </cell>
          <cell r="AK375">
            <v>24159.171999999999</v>
          </cell>
          <cell r="AL375">
            <v>0</v>
          </cell>
          <cell r="AM375">
            <v>37.5</v>
          </cell>
          <cell r="AN375">
            <v>37.5</v>
          </cell>
          <cell r="AO375">
            <v>0</v>
          </cell>
          <cell r="AP375">
            <v>14.323113846154</v>
          </cell>
          <cell r="AQ375">
            <v>0.13270444820980032</v>
          </cell>
        </row>
        <row r="376">
          <cell r="D376" t="str">
            <v>A76538</v>
          </cell>
          <cell r="E376" t="str">
            <v>James Chapman</v>
          </cell>
          <cell r="F376" t="str">
            <v>Other Site</v>
          </cell>
          <cell r="G376" t="str">
            <v>Midlands</v>
          </cell>
          <cell r="H376">
            <v>7</v>
          </cell>
          <cell r="I376" t="str">
            <v>A</v>
          </cell>
          <cell r="J376">
            <v>79677</v>
          </cell>
          <cell r="M376">
            <v>79677</v>
          </cell>
          <cell r="P376">
            <v>0</v>
          </cell>
          <cell r="R376">
            <v>0</v>
          </cell>
          <cell r="S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79677</v>
          </cell>
          <cell r="AA376">
            <v>1950</v>
          </cell>
          <cell r="AB376">
            <v>1702.5</v>
          </cell>
          <cell r="AC376">
            <v>46.8</v>
          </cell>
          <cell r="AD376">
            <v>0</v>
          </cell>
          <cell r="AE376">
            <v>0</v>
          </cell>
          <cell r="AG376">
            <v>46.8</v>
          </cell>
          <cell r="AH376">
            <v>3.51</v>
          </cell>
          <cell r="AI376">
            <v>50.309999999999995</v>
          </cell>
          <cell r="AJ376">
            <v>402.47999999999996</v>
          </cell>
          <cell r="AK376">
            <v>79677</v>
          </cell>
          <cell r="AL376">
            <v>0</v>
          </cell>
          <cell r="AM376">
            <v>40</v>
          </cell>
          <cell r="AN376">
            <v>37.5</v>
          </cell>
          <cell r="AO376">
            <v>2.5</v>
          </cell>
          <cell r="AP376">
            <v>46.8</v>
          </cell>
          <cell r="AQ376">
            <v>0</v>
          </cell>
        </row>
        <row r="377">
          <cell r="D377" t="str">
            <v>A49912</v>
          </cell>
          <cell r="E377" t="str">
            <v>James Charlick</v>
          </cell>
          <cell r="F377" t="str">
            <v>Guildford</v>
          </cell>
          <cell r="G377" t="str">
            <v>South West</v>
          </cell>
          <cell r="H377">
            <v>8</v>
          </cell>
          <cell r="I377" t="str">
            <v>S</v>
          </cell>
          <cell r="J377">
            <v>13239</v>
          </cell>
          <cell r="M377">
            <v>13239</v>
          </cell>
          <cell r="P377">
            <v>0</v>
          </cell>
          <cell r="R377">
            <v>729.05399999999997</v>
          </cell>
          <cell r="S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729.05399999999997</v>
          </cell>
          <cell r="Z377">
            <v>13968.054</v>
          </cell>
          <cell r="AA377">
            <v>1170</v>
          </cell>
          <cell r="AB377">
            <v>1021.5</v>
          </cell>
          <cell r="AC377">
            <v>13.674061674008811</v>
          </cell>
          <cell r="AD377">
            <v>5.3894406903826191</v>
          </cell>
          <cell r="AE377">
            <v>20.125879536617649</v>
          </cell>
          <cell r="AG377">
            <v>39.189381901009085</v>
          </cell>
          <cell r="AH377">
            <v>2.9392036425756811</v>
          </cell>
          <cell r="AI377">
            <v>42.128585543584769</v>
          </cell>
          <cell r="AJ377">
            <v>337.02868434867815</v>
          </cell>
          <cell r="AK377">
            <v>13968.054</v>
          </cell>
          <cell r="AL377">
            <v>0</v>
          </cell>
          <cell r="AM377">
            <v>22.5</v>
          </cell>
          <cell r="AN377">
            <v>22.5</v>
          </cell>
          <cell r="AO377">
            <v>0</v>
          </cell>
          <cell r="AP377">
            <v>11.938507692308001</v>
          </cell>
          <cell r="AQ377">
            <v>-1.7355539817008108</v>
          </cell>
        </row>
        <row r="378">
          <cell r="D378" t="str">
            <v>A03357</v>
          </cell>
          <cell r="E378" t="str">
            <v>James Dessain</v>
          </cell>
          <cell r="F378" t="str">
            <v>Secondment</v>
          </cell>
          <cell r="G378" t="str">
            <v>Midlands</v>
          </cell>
          <cell r="H378">
            <v>2</v>
          </cell>
          <cell r="I378" t="str">
            <v>S</v>
          </cell>
          <cell r="J378">
            <v>95000</v>
          </cell>
          <cell r="M378">
            <v>95000</v>
          </cell>
          <cell r="P378">
            <v>956.58</v>
          </cell>
          <cell r="R378">
            <v>12892.788</v>
          </cell>
          <cell r="S378">
            <v>9262.5</v>
          </cell>
          <cell r="V378">
            <v>1662.5</v>
          </cell>
          <cell r="W378">
            <v>6382</v>
          </cell>
          <cell r="X378">
            <v>0</v>
          </cell>
          <cell r="Y378">
            <v>31156.368000000002</v>
          </cell>
          <cell r="Z378">
            <v>126156.368</v>
          </cell>
          <cell r="AA378">
            <v>1950</v>
          </cell>
          <cell r="AB378">
            <v>1702.5</v>
          </cell>
          <cell r="AC378">
            <v>74.100656681350955</v>
          </cell>
          <cell r="AD378">
            <v>3.7037848954724204</v>
          </cell>
          <cell r="AE378">
            <v>20.125879536617649</v>
          </cell>
          <cell r="AG378">
            <v>97.930321113441025</v>
          </cell>
          <cell r="AH378">
            <v>7.3447740835080761</v>
          </cell>
          <cell r="AI378">
            <v>105.2750951969491</v>
          </cell>
          <cell r="AJ378">
            <v>842.20076157559276</v>
          </cell>
          <cell r="AK378">
            <v>126156.36799999999</v>
          </cell>
          <cell r="AL378">
            <v>0</v>
          </cell>
          <cell r="AM378">
            <v>37.5</v>
          </cell>
          <cell r="AN378">
            <v>37.5</v>
          </cell>
          <cell r="AO378">
            <v>0</v>
          </cell>
          <cell r="AP378">
            <v>74.016086153846004</v>
          </cell>
          <cell r="AQ378">
            <v>-8.4570527504951087E-2</v>
          </cell>
        </row>
        <row r="379">
          <cell r="D379" t="str">
            <v>A49918</v>
          </cell>
          <cell r="E379" t="str">
            <v>James Holliday</v>
          </cell>
          <cell r="F379" t="str">
            <v>Bristol</v>
          </cell>
          <cell r="G379" t="str">
            <v>South West</v>
          </cell>
          <cell r="H379">
            <v>5</v>
          </cell>
          <cell r="I379" t="str">
            <v>S</v>
          </cell>
          <cell r="J379">
            <v>38760</v>
          </cell>
          <cell r="M379">
            <v>38760</v>
          </cell>
          <cell r="P379">
            <v>414.1</v>
          </cell>
          <cell r="R379">
            <v>4902.4776000000002</v>
          </cell>
          <cell r="S379">
            <v>3003.8999999999996</v>
          </cell>
          <cell r="V379">
            <v>678.3</v>
          </cell>
          <cell r="W379">
            <v>4721.2</v>
          </cell>
          <cell r="X379">
            <v>0</v>
          </cell>
          <cell r="Y379">
            <v>13719.977599999998</v>
          </cell>
          <cell r="Z379">
            <v>52479.977599999998</v>
          </cell>
          <cell r="AA379">
            <v>1950</v>
          </cell>
          <cell r="AB379">
            <v>1702.5</v>
          </cell>
          <cell r="AC379">
            <v>30.825243817914831</v>
          </cell>
          <cell r="AD379">
            <v>5.3894406903826191</v>
          </cell>
          <cell r="AE379">
            <v>20.125879536617649</v>
          </cell>
          <cell r="AG379">
            <v>56.340564044915098</v>
          </cell>
          <cell r="AH379">
            <v>4.2255423033686323</v>
          </cell>
          <cell r="AI379">
            <v>60.566106348283732</v>
          </cell>
          <cell r="AJ379">
            <v>484.52885078626986</v>
          </cell>
          <cell r="AK379">
            <v>52479.977599999998</v>
          </cell>
          <cell r="AL379">
            <v>0</v>
          </cell>
          <cell r="AM379">
            <v>37.5</v>
          </cell>
          <cell r="AN379">
            <v>37.5</v>
          </cell>
          <cell r="AO379">
            <v>0</v>
          </cell>
          <cell r="AP379">
            <v>30.743885948717999</v>
          </cell>
          <cell r="AQ379">
            <v>-8.1357869196832411E-2</v>
          </cell>
        </row>
        <row r="380">
          <cell r="D380" t="str">
            <v>A25185</v>
          </cell>
          <cell r="E380" t="str">
            <v>James Pearce</v>
          </cell>
          <cell r="F380" t="str">
            <v>Exeter</v>
          </cell>
          <cell r="G380" t="str">
            <v>South West</v>
          </cell>
          <cell r="H380">
            <v>5</v>
          </cell>
          <cell r="I380" t="str">
            <v>S</v>
          </cell>
          <cell r="J380">
            <v>44176.250999999997</v>
          </cell>
          <cell r="M380">
            <v>44176.250999999997</v>
          </cell>
          <cell r="P380">
            <v>0</v>
          </cell>
          <cell r="R380">
            <v>4998.3946379999998</v>
          </cell>
          <cell r="S380">
            <v>2098.3719225</v>
          </cell>
          <cell r="V380">
            <v>773.08439250000004</v>
          </cell>
          <cell r="W380">
            <v>0</v>
          </cell>
          <cell r="X380">
            <v>0</v>
          </cell>
          <cell r="Y380">
            <v>7869.8509530000001</v>
          </cell>
          <cell r="Z380">
            <v>52046.101952999998</v>
          </cell>
          <cell r="AA380">
            <v>1950</v>
          </cell>
          <cell r="AB380">
            <v>1702.5</v>
          </cell>
          <cell r="AC380">
            <v>30.570397622907489</v>
          </cell>
          <cell r="AD380">
            <v>5.3894406903826191</v>
          </cell>
          <cell r="AE380">
            <v>20.125879536617649</v>
          </cell>
          <cell r="AG380">
            <v>56.085717849907752</v>
          </cell>
          <cell r="AH380">
            <v>4.206428838743081</v>
          </cell>
          <cell r="AI380">
            <v>60.292146688650831</v>
          </cell>
          <cell r="AJ380">
            <v>482.33717350920665</v>
          </cell>
          <cell r="AK380">
            <v>52046.101952999998</v>
          </cell>
          <cell r="AL380">
            <v>0</v>
          </cell>
          <cell r="AM380">
            <v>37.5</v>
          </cell>
          <cell r="AN380">
            <v>37.5</v>
          </cell>
          <cell r="AO380">
            <v>0</v>
          </cell>
          <cell r="AP380">
            <v>31.060876096409999</v>
          </cell>
          <cell r="AQ380">
            <v>0.49047847350250962</v>
          </cell>
        </row>
        <row r="381">
          <cell r="D381" t="str">
            <v>A95133</v>
          </cell>
          <cell r="E381" t="str">
            <v>James Prescott</v>
          </cell>
          <cell r="F381" t="str">
            <v>Exeter</v>
          </cell>
          <cell r="G381" t="str">
            <v>South West</v>
          </cell>
          <cell r="H381">
            <v>5</v>
          </cell>
          <cell r="I381" t="str">
            <v>S</v>
          </cell>
          <cell r="J381">
            <v>46280</v>
          </cell>
          <cell r="M381">
            <v>46280</v>
          </cell>
          <cell r="P381">
            <v>414.1</v>
          </cell>
          <cell r="R381">
            <v>5869.692</v>
          </cell>
          <cell r="S381">
            <v>3586.7000000000003</v>
          </cell>
          <cell r="V381">
            <v>809.9</v>
          </cell>
          <cell r="W381">
            <v>4210</v>
          </cell>
          <cell r="X381">
            <v>0</v>
          </cell>
          <cell r="Y381">
            <v>14890.392</v>
          </cell>
          <cell r="Z381">
            <v>61170.392</v>
          </cell>
          <cell r="AA381">
            <v>1950</v>
          </cell>
          <cell r="AB381">
            <v>1702.5</v>
          </cell>
          <cell r="AC381">
            <v>35.929745668135098</v>
          </cell>
          <cell r="AD381">
            <v>5.3894406903826191</v>
          </cell>
          <cell r="AE381">
            <v>20.125879536617649</v>
          </cell>
          <cell r="AG381">
            <v>61.445065895135372</v>
          </cell>
          <cell r="AH381">
            <v>4.6083799421351523</v>
          </cell>
          <cell r="AI381">
            <v>66.05344583727053</v>
          </cell>
          <cell r="AJ381">
            <v>528.42756669816424</v>
          </cell>
          <cell r="AK381">
            <v>61170.391999999993</v>
          </cell>
          <cell r="AL381">
            <v>0</v>
          </cell>
          <cell r="AM381">
            <v>37.5</v>
          </cell>
          <cell r="AN381">
            <v>37.5</v>
          </cell>
          <cell r="AO381">
            <v>0</v>
          </cell>
          <cell r="AP381">
            <v>35.939585641026</v>
          </cell>
          <cell r="AQ381">
            <v>9.8399728909015494E-3</v>
          </cell>
        </row>
        <row r="382">
          <cell r="D382" t="str">
            <v>S10379</v>
          </cell>
          <cell r="E382" t="str">
            <v>Jamie Hunt</v>
          </cell>
          <cell r="F382" t="str">
            <v>Birmingham</v>
          </cell>
          <cell r="G382" t="str">
            <v>Midlands</v>
          </cell>
          <cell r="H382">
            <v>7</v>
          </cell>
          <cell r="I382" t="str">
            <v>A</v>
          </cell>
          <cell r="J382">
            <v>36603.75</v>
          </cell>
          <cell r="M382">
            <v>36603.75</v>
          </cell>
          <cell r="P382">
            <v>0</v>
          </cell>
          <cell r="R382">
            <v>0</v>
          </cell>
          <cell r="S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36603.75</v>
          </cell>
          <cell r="AA382">
            <v>1950</v>
          </cell>
          <cell r="AB382">
            <v>1702.5</v>
          </cell>
          <cell r="AC382">
            <v>21.5</v>
          </cell>
          <cell r="AD382">
            <v>0</v>
          </cell>
          <cell r="AE382">
            <v>0</v>
          </cell>
          <cell r="AG382">
            <v>21.5</v>
          </cell>
          <cell r="AH382">
            <v>1.6125</v>
          </cell>
          <cell r="AI382">
            <v>23.112500000000001</v>
          </cell>
          <cell r="AJ382">
            <v>184.9</v>
          </cell>
          <cell r="AK382">
            <v>36603.75</v>
          </cell>
          <cell r="AL382">
            <v>0</v>
          </cell>
          <cell r="AM382">
            <v>37.5</v>
          </cell>
          <cell r="AN382">
            <v>37.5</v>
          </cell>
          <cell r="AO382">
            <v>0</v>
          </cell>
          <cell r="AP382">
            <v>21.5</v>
          </cell>
          <cell r="AQ382">
            <v>0</v>
          </cell>
        </row>
        <row r="383">
          <cell r="D383" t="str">
            <v>A76408</v>
          </cell>
          <cell r="E383" t="str">
            <v>Jamie Long</v>
          </cell>
          <cell r="F383" t="str">
            <v>Birmingham</v>
          </cell>
          <cell r="G383" t="str">
            <v>Midlands</v>
          </cell>
          <cell r="H383">
            <v>5</v>
          </cell>
          <cell r="I383" t="str">
            <v>A</v>
          </cell>
          <cell r="J383">
            <v>107495.85</v>
          </cell>
          <cell r="M383">
            <v>107495.85</v>
          </cell>
          <cell r="P383">
            <v>0</v>
          </cell>
          <cell r="R383">
            <v>0</v>
          </cell>
          <cell r="S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107495.85</v>
          </cell>
          <cell r="AA383">
            <v>1950</v>
          </cell>
          <cell r="AB383">
            <v>1702.5</v>
          </cell>
          <cell r="AC383">
            <v>63.14</v>
          </cell>
          <cell r="AD383">
            <v>0</v>
          </cell>
          <cell r="AE383">
            <v>0</v>
          </cell>
          <cell r="AG383">
            <v>63.14</v>
          </cell>
          <cell r="AH383">
            <v>4.7355</v>
          </cell>
          <cell r="AI383">
            <v>67.875500000000002</v>
          </cell>
          <cell r="AJ383">
            <v>543.00400000000002</v>
          </cell>
          <cell r="AK383">
            <v>107495.85</v>
          </cell>
          <cell r="AL383">
            <v>0</v>
          </cell>
          <cell r="AM383">
            <v>35</v>
          </cell>
          <cell r="AN383">
            <v>37.5</v>
          </cell>
          <cell r="AO383">
            <v>-2.5</v>
          </cell>
          <cell r="AP383">
            <v>63.14</v>
          </cell>
          <cell r="AQ383">
            <v>0</v>
          </cell>
        </row>
        <row r="384">
          <cell r="D384" t="str">
            <v>A76240</v>
          </cell>
          <cell r="E384" t="str">
            <v>Jamie O'Connor</v>
          </cell>
          <cell r="F384" t="str">
            <v>Stroud</v>
          </cell>
          <cell r="G384" t="str">
            <v>South West</v>
          </cell>
          <cell r="H384">
            <v>11</v>
          </cell>
          <cell r="I384" t="str">
            <v>S</v>
          </cell>
          <cell r="J384">
            <v>12500</v>
          </cell>
          <cell r="M384">
            <v>12500</v>
          </cell>
          <cell r="P384">
            <v>0</v>
          </cell>
          <cell r="R384">
            <v>627.072</v>
          </cell>
          <cell r="S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627.072</v>
          </cell>
          <cell r="Z384">
            <v>13127.072</v>
          </cell>
          <cell r="AA384">
            <v>1950</v>
          </cell>
          <cell r="AB384">
            <v>1702.5</v>
          </cell>
          <cell r="AC384">
            <v>7.7104681350954483</v>
          </cell>
          <cell r="AD384">
            <v>5.3894406903826191</v>
          </cell>
          <cell r="AE384">
            <v>20.125879536617649</v>
          </cell>
          <cell r="AG384">
            <v>33.225788362095713</v>
          </cell>
          <cell r="AH384">
            <v>2.4919341271571782</v>
          </cell>
          <cell r="AI384">
            <v>35.717722489252893</v>
          </cell>
          <cell r="AJ384">
            <v>285.74177991402314</v>
          </cell>
          <cell r="AK384">
            <v>13127.072</v>
          </cell>
          <cell r="AL384">
            <v>0</v>
          </cell>
          <cell r="AM384">
            <v>37.5</v>
          </cell>
          <cell r="AN384">
            <v>37.5</v>
          </cell>
          <cell r="AO384">
            <v>0</v>
          </cell>
          <cell r="AP384">
            <v>6.7318317948719999</v>
          </cell>
          <cell r="AQ384">
            <v>-0.97863634022344836</v>
          </cell>
        </row>
        <row r="385">
          <cell r="D385" t="str">
            <v>A50237</v>
          </cell>
          <cell r="E385" t="str">
            <v>Jamie Scott</v>
          </cell>
          <cell r="F385" t="str">
            <v>York</v>
          </cell>
          <cell r="G385" t="str">
            <v>Midlands</v>
          </cell>
          <cell r="H385">
            <v>3</v>
          </cell>
          <cell r="I385" t="str">
            <v>S</v>
          </cell>
          <cell r="J385">
            <v>90176.5</v>
          </cell>
          <cell r="M385">
            <v>90176.5</v>
          </cell>
          <cell r="P385">
            <v>414.1</v>
          </cell>
          <cell r="R385">
            <v>11759.049000000001</v>
          </cell>
          <cell r="S385">
            <v>6988.67875</v>
          </cell>
          <cell r="V385">
            <v>1578.0887499999999</v>
          </cell>
          <cell r="W385">
            <v>2990</v>
          </cell>
          <cell r="X385">
            <v>0</v>
          </cell>
          <cell r="Y385">
            <v>23729.916499999999</v>
          </cell>
          <cell r="Z385">
            <v>113906.41649999999</v>
          </cell>
          <cell r="AA385">
            <v>1950</v>
          </cell>
          <cell r="AB385">
            <v>1702.5</v>
          </cell>
          <cell r="AC385">
            <v>66.905384140969161</v>
          </cell>
          <cell r="AD385">
            <v>3.7037848954724204</v>
          </cell>
          <cell r="AE385">
            <v>20.125879536617649</v>
          </cell>
          <cell r="AG385">
            <v>90.735048573059231</v>
          </cell>
          <cell r="AH385">
            <v>6.805128642979442</v>
          </cell>
          <cell r="AI385">
            <v>97.540177216038671</v>
          </cell>
          <cell r="AJ385">
            <v>780.32141772830937</v>
          </cell>
          <cell r="AK385">
            <v>113906.41649999999</v>
          </cell>
          <cell r="AL385">
            <v>0</v>
          </cell>
          <cell r="AM385">
            <v>37.5</v>
          </cell>
          <cell r="AN385">
            <v>37.5</v>
          </cell>
          <cell r="AO385">
            <v>0</v>
          </cell>
          <cell r="AP385">
            <v>67.276445641026001</v>
          </cell>
          <cell r="AQ385">
            <v>0.37106150005683958</v>
          </cell>
        </row>
        <row r="386">
          <cell r="D386" t="str">
            <v>A50036</v>
          </cell>
          <cell r="E386" t="str">
            <v>Jamie Sidford</v>
          </cell>
          <cell r="F386" t="str">
            <v>Cardiff</v>
          </cell>
          <cell r="G386" t="str">
            <v>South West</v>
          </cell>
          <cell r="H386">
            <v>7</v>
          </cell>
          <cell r="I386" t="str">
            <v>S</v>
          </cell>
          <cell r="J386">
            <v>33403.724999999999</v>
          </cell>
          <cell r="M386">
            <v>33403.724999999999</v>
          </cell>
          <cell r="P386">
            <v>414.1</v>
          </cell>
          <cell r="R386">
            <v>3511.7860500000002</v>
          </cell>
          <cell r="S386">
            <v>2588.7886874999999</v>
          </cell>
          <cell r="V386">
            <v>584.56518749999998</v>
          </cell>
          <cell r="W386">
            <v>0</v>
          </cell>
          <cell r="X386">
            <v>0</v>
          </cell>
          <cell r="Y386">
            <v>7099.2399249999999</v>
          </cell>
          <cell r="Z386">
            <v>40502.964925</v>
          </cell>
          <cell r="AA386">
            <v>1950</v>
          </cell>
          <cell r="AB386">
            <v>1702.5</v>
          </cell>
          <cell r="AC386">
            <v>23.790287767988254</v>
          </cell>
          <cell r="AD386">
            <v>5.3894406903826191</v>
          </cell>
          <cell r="AE386">
            <v>20.125879536617649</v>
          </cell>
          <cell r="AG386">
            <v>49.30560799498852</v>
          </cell>
          <cell r="AH386">
            <v>3.6979205996241387</v>
          </cell>
          <cell r="AI386">
            <v>53.003528594612661</v>
          </cell>
          <cell r="AJ386">
            <v>424.02822875690129</v>
          </cell>
          <cell r="AK386">
            <v>40502.964925</v>
          </cell>
          <cell r="AL386">
            <v>0</v>
          </cell>
          <cell r="AM386">
            <v>37.5</v>
          </cell>
          <cell r="AN386">
            <v>37.5</v>
          </cell>
          <cell r="AO386">
            <v>0</v>
          </cell>
          <cell r="AP386">
            <v>24.093668743590001</v>
          </cell>
          <cell r="AQ386">
            <v>0.30338097560174759</v>
          </cell>
        </row>
        <row r="387">
          <cell r="D387" t="str">
            <v>W29866</v>
          </cell>
          <cell r="E387" t="str">
            <v>Janice Hughes</v>
          </cell>
          <cell r="F387" t="str">
            <v>Cardiff</v>
          </cell>
          <cell r="G387" t="str">
            <v>South West</v>
          </cell>
          <cell r="H387">
            <v>4</v>
          </cell>
          <cell r="I387" t="str">
            <v>S</v>
          </cell>
          <cell r="J387">
            <v>42032.160000000003</v>
          </cell>
          <cell r="M387">
            <v>42032.160000000003</v>
          </cell>
          <cell r="P387">
            <v>0</v>
          </cell>
          <cell r="R387">
            <v>4957.5340800000004</v>
          </cell>
          <cell r="S387">
            <v>3257.4924000000001</v>
          </cell>
          <cell r="V387">
            <v>735.56280000000004</v>
          </cell>
          <cell r="W387">
            <v>1848</v>
          </cell>
          <cell r="X387">
            <v>0</v>
          </cell>
          <cell r="Y387">
            <v>10798.58928</v>
          </cell>
          <cell r="Z387">
            <v>52830.749280000004</v>
          </cell>
          <cell r="AA387">
            <v>1560</v>
          </cell>
          <cell r="AB387">
            <v>1362</v>
          </cell>
          <cell r="AC387">
            <v>38.789096387665204</v>
          </cell>
          <cell r="AD387">
            <v>5.3894406903826191</v>
          </cell>
          <cell r="AE387">
            <v>20.125879536617649</v>
          </cell>
          <cell r="AG387">
            <v>64.30441661466547</v>
          </cell>
          <cell r="AH387">
            <v>4.8228312460999101</v>
          </cell>
          <cell r="AI387">
            <v>69.12724786076538</v>
          </cell>
          <cell r="AJ387">
            <v>553.01798288612304</v>
          </cell>
          <cell r="AK387">
            <v>52830.749280000004</v>
          </cell>
          <cell r="AL387">
            <v>0</v>
          </cell>
          <cell r="AM387">
            <v>30</v>
          </cell>
          <cell r="AN387">
            <v>30</v>
          </cell>
          <cell r="AO387">
            <v>0</v>
          </cell>
          <cell r="AP387">
            <v>39.074806974358999</v>
          </cell>
          <cell r="AQ387">
            <v>0.28571058669379568</v>
          </cell>
        </row>
        <row r="388">
          <cell r="D388" t="str">
            <v>W01085</v>
          </cell>
          <cell r="E388" t="str">
            <v>Janine Norman</v>
          </cell>
          <cell r="F388" t="str">
            <v>Warrington</v>
          </cell>
          <cell r="G388" t="str">
            <v>Midlands</v>
          </cell>
          <cell r="H388">
            <v>6</v>
          </cell>
          <cell r="I388" t="str">
            <v>S</v>
          </cell>
          <cell r="J388">
            <v>30691.8</v>
          </cell>
          <cell r="M388">
            <v>30691.8</v>
          </cell>
          <cell r="P388">
            <v>414.1</v>
          </cell>
          <cell r="R388">
            <v>3137.5403999999999</v>
          </cell>
          <cell r="S388">
            <v>2685.5324999999998</v>
          </cell>
          <cell r="V388">
            <v>537.10649999999998</v>
          </cell>
          <cell r="W388">
            <v>0</v>
          </cell>
          <cell r="X388">
            <v>0</v>
          </cell>
          <cell r="Y388">
            <v>6774.2793999999994</v>
          </cell>
          <cell r="Z388">
            <v>37466.079400000002</v>
          </cell>
          <cell r="AA388">
            <v>1950</v>
          </cell>
          <cell r="AB388">
            <v>1702.5</v>
          </cell>
          <cell r="AC388">
            <v>22.006507723935389</v>
          </cell>
          <cell r="AD388">
            <v>3.7037848954724204</v>
          </cell>
          <cell r="AE388">
            <v>20.125879536617649</v>
          </cell>
          <cell r="AG388">
            <v>45.836172156025455</v>
          </cell>
          <cell r="AH388">
            <v>3.437712911701909</v>
          </cell>
          <cell r="AI388">
            <v>49.273885067727363</v>
          </cell>
          <cell r="AJ388">
            <v>394.19108054181891</v>
          </cell>
          <cell r="AK388">
            <v>37466.079400000002</v>
          </cell>
          <cell r="AL388">
            <v>0</v>
          </cell>
          <cell r="AM388">
            <v>37.5</v>
          </cell>
          <cell r="AN388">
            <v>37.5</v>
          </cell>
          <cell r="AO388">
            <v>0</v>
          </cell>
          <cell r="AP388">
            <v>22.304647384614999</v>
          </cell>
          <cell r="AQ388">
            <v>0.29813966067960962</v>
          </cell>
        </row>
        <row r="389">
          <cell r="D389" t="str">
            <v>A25284</v>
          </cell>
          <cell r="E389" t="str">
            <v>Jason Grocott</v>
          </cell>
          <cell r="F389" t="str">
            <v>London</v>
          </cell>
          <cell r="G389" t="str">
            <v>South East</v>
          </cell>
          <cell r="H389">
            <v>4</v>
          </cell>
          <cell r="I389" t="str">
            <v>S</v>
          </cell>
          <cell r="J389">
            <v>77250</v>
          </cell>
          <cell r="M389">
            <v>77250</v>
          </cell>
          <cell r="P389">
            <v>0</v>
          </cell>
          <cell r="R389">
            <v>9881.3520000000008</v>
          </cell>
          <cell r="S389">
            <v>2124.375</v>
          </cell>
          <cell r="V389">
            <v>1351.875</v>
          </cell>
          <cell r="W389">
            <v>2310</v>
          </cell>
          <cell r="X389">
            <v>0</v>
          </cell>
          <cell r="Y389">
            <v>15667.602000000001</v>
          </cell>
          <cell r="Z389">
            <v>92917.601999999999</v>
          </cell>
          <cell r="AA389">
            <v>1950</v>
          </cell>
          <cell r="AB389">
            <v>1702.5</v>
          </cell>
          <cell r="AC389">
            <v>54.577152422907488</v>
          </cell>
          <cell r="AD389">
            <v>3.9486921589485728</v>
          </cell>
          <cell r="AE389">
            <v>20.125879536617649</v>
          </cell>
          <cell r="AG389">
            <v>78.651724118473709</v>
          </cell>
          <cell r="AH389">
            <v>5.8988793088855278</v>
          </cell>
          <cell r="AI389">
            <v>84.550603427359235</v>
          </cell>
          <cell r="AJ389">
            <v>676.40482741887388</v>
          </cell>
          <cell r="AK389">
            <v>92917.601999999999</v>
          </cell>
          <cell r="AL389">
            <v>0</v>
          </cell>
          <cell r="AM389">
            <v>37.5</v>
          </cell>
          <cell r="AN389">
            <v>37.5</v>
          </cell>
          <cell r="AO389">
            <v>0</v>
          </cell>
          <cell r="AP389">
            <v>55.158385641026001</v>
          </cell>
          <cell r="AQ389">
            <v>0.5812332181185127</v>
          </cell>
        </row>
        <row r="390">
          <cell r="D390" t="str">
            <v>A76053</v>
          </cell>
          <cell r="E390" t="str">
            <v>Jaswinder Attwal</v>
          </cell>
          <cell r="F390" t="str">
            <v>London</v>
          </cell>
          <cell r="G390" t="str">
            <v>South East</v>
          </cell>
          <cell r="H390">
            <v>5</v>
          </cell>
          <cell r="I390" t="str">
            <v>A</v>
          </cell>
          <cell r="J390">
            <v>118238.625</v>
          </cell>
          <cell r="M390">
            <v>118238.625</v>
          </cell>
          <cell r="P390">
            <v>0</v>
          </cell>
          <cell r="R390">
            <v>0</v>
          </cell>
          <cell r="S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118238.625</v>
          </cell>
          <cell r="AA390">
            <v>1950</v>
          </cell>
          <cell r="AB390">
            <v>1702.5</v>
          </cell>
          <cell r="AC390">
            <v>69.45</v>
          </cell>
          <cell r="AD390">
            <v>0</v>
          </cell>
          <cell r="AE390">
            <v>0</v>
          </cell>
          <cell r="AG390">
            <v>69.45</v>
          </cell>
          <cell r="AH390">
            <v>5.2087500000000002</v>
          </cell>
          <cell r="AI390">
            <v>74.658749999999998</v>
          </cell>
          <cell r="AJ390">
            <v>597.27</v>
          </cell>
          <cell r="AK390">
            <v>118238.625</v>
          </cell>
          <cell r="AL390">
            <v>0</v>
          </cell>
          <cell r="AM390">
            <v>40</v>
          </cell>
          <cell r="AN390">
            <v>37.5</v>
          </cell>
          <cell r="AO390">
            <v>2.5</v>
          </cell>
          <cell r="AP390">
            <v>69.45</v>
          </cell>
          <cell r="AQ390">
            <v>0</v>
          </cell>
        </row>
        <row r="391">
          <cell r="D391" t="str">
            <v>A76344</v>
          </cell>
          <cell r="E391" t="str">
            <v>Jaydip Dasgupta</v>
          </cell>
          <cell r="F391" t="str">
            <v>Birmingham</v>
          </cell>
          <cell r="G391" t="str">
            <v>Midlands</v>
          </cell>
          <cell r="H391">
            <v>4</v>
          </cell>
          <cell r="I391" t="str">
            <v>S</v>
          </cell>
          <cell r="J391">
            <v>49000</v>
          </cell>
          <cell r="M391">
            <v>49000</v>
          </cell>
          <cell r="P391">
            <v>414.1</v>
          </cell>
          <cell r="R391">
            <v>6242.0159999999996</v>
          </cell>
          <cell r="S391">
            <v>1347.5</v>
          </cell>
          <cell r="V391">
            <v>857.5</v>
          </cell>
          <cell r="W391">
            <v>4188</v>
          </cell>
          <cell r="X391">
            <v>0</v>
          </cell>
          <cell r="Y391">
            <v>13049.116</v>
          </cell>
          <cell r="Z391">
            <v>62049.116000000002</v>
          </cell>
          <cell r="AA391">
            <v>1950</v>
          </cell>
          <cell r="AB391">
            <v>1702.5</v>
          </cell>
          <cell r="AC391">
            <v>36.445883113069016</v>
          </cell>
          <cell r="AD391">
            <v>3.7037848954724204</v>
          </cell>
          <cell r="AE391">
            <v>20.125879536617649</v>
          </cell>
          <cell r="AG391">
            <v>60.275547545159085</v>
          </cell>
          <cell r="AH391">
            <v>4.5206660658869309</v>
          </cell>
          <cell r="AI391">
            <v>64.796213611046014</v>
          </cell>
          <cell r="AJ391">
            <v>518.36970888836811</v>
          </cell>
          <cell r="AK391">
            <v>62049.115999999995</v>
          </cell>
          <cell r="AL391">
            <v>0</v>
          </cell>
          <cell r="AM391">
            <v>37.5</v>
          </cell>
          <cell r="AN391">
            <v>37.5</v>
          </cell>
          <cell r="AO391">
            <v>0</v>
          </cell>
          <cell r="AP391">
            <v>36.648264615385003</v>
          </cell>
          <cell r="AQ391">
            <v>0.20238150231598695</v>
          </cell>
        </row>
        <row r="392">
          <cell r="D392" t="str">
            <v>A76222</v>
          </cell>
          <cell r="E392" t="str">
            <v>Jeff Esseen</v>
          </cell>
          <cell r="F392" t="str">
            <v>Cardiff</v>
          </cell>
          <cell r="G392" t="str">
            <v>South West</v>
          </cell>
          <cell r="H392">
            <v>6</v>
          </cell>
          <cell r="I392" t="str">
            <v>S</v>
          </cell>
          <cell r="J392">
            <v>30600</v>
          </cell>
          <cell r="M392">
            <v>30600</v>
          </cell>
          <cell r="P392">
            <v>414.1</v>
          </cell>
          <cell r="R392">
            <v>3124.8719999999998</v>
          </cell>
          <cell r="S392">
            <v>2371.5</v>
          </cell>
          <cell r="V392">
            <v>535.5</v>
          </cell>
          <cell r="W392">
            <v>0</v>
          </cell>
          <cell r="X392">
            <v>0</v>
          </cell>
          <cell r="Y392">
            <v>6445.9719999999998</v>
          </cell>
          <cell r="Z392">
            <v>37045.972000000002</v>
          </cell>
          <cell r="AA392">
            <v>1950</v>
          </cell>
          <cell r="AB392">
            <v>1702.5</v>
          </cell>
          <cell r="AC392">
            <v>21.759748604992659</v>
          </cell>
          <cell r="AD392">
            <v>5.3894406903826191</v>
          </cell>
          <cell r="AE392">
            <v>20.125879536617649</v>
          </cell>
          <cell r="AG392">
            <v>47.275068831992925</v>
          </cell>
          <cell r="AH392">
            <v>3.5456301623994695</v>
          </cell>
          <cell r="AI392">
            <v>50.820698994392394</v>
          </cell>
          <cell r="AJ392">
            <v>406.56559195513915</v>
          </cell>
          <cell r="AK392">
            <v>37045.972000000002</v>
          </cell>
          <cell r="AL392">
            <v>0</v>
          </cell>
          <cell r="AM392">
            <v>37.5</v>
          </cell>
          <cell r="AN392">
            <v>37.5</v>
          </cell>
          <cell r="AO392">
            <v>0</v>
          </cell>
          <cell r="AP392">
            <v>22.054857435896999</v>
          </cell>
          <cell r="AQ392">
            <v>0.29510883090433992</v>
          </cell>
        </row>
        <row r="393">
          <cell r="D393" t="str">
            <v>A76037</v>
          </cell>
          <cell r="E393" t="str">
            <v>Jeff Hemming</v>
          </cell>
          <cell r="F393" t="str">
            <v>Birmingham</v>
          </cell>
          <cell r="G393" t="str">
            <v>Midlands</v>
          </cell>
          <cell r="H393">
            <v>7</v>
          </cell>
          <cell r="I393" t="str">
            <v>S</v>
          </cell>
          <cell r="J393">
            <v>38950</v>
          </cell>
          <cell r="M393">
            <v>38950</v>
          </cell>
          <cell r="P393">
            <v>414.1</v>
          </cell>
          <cell r="R393">
            <v>4277.1719999999996</v>
          </cell>
          <cell r="S393">
            <v>3018.625</v>
          </cell>
          <cell r="V393">
            <v>681.625</v>
          </cell>
          <cell r="W393">
            <v>0</v>
          </cell>
          <cell r="X393">
            <v>0</v>
          </cell>
          <cell r="Y393">
            <v>8391.5220000000008</v>
          </cell>
          <cell r="Z393">
            <v>47341.521999999997</v>
          </cell>
          <cell r="AA393">
            <v>1950</v>
          </cell>
          <cell r="AB393">
            <v>1702.5</v>
          </cell>
          <cell r="AC393">
            <v>27.807061380323052</v>
          </cell>
          <cell r="AD393">
            <v>3.7037848954724204</v>
          </cell>
          <cell r="AE393">
            <v>20.125879536617649</v>
          </cell>
          <cell r="AG393">
            <v>51.636725812413118</v>
          </cell>
          <cell r="AH393">
            <v>3.8727544359309838</v>
          </cell>
          <cell r="AI393">
            <v>55.509480248344104</v>
          </cell>
          <cell r="AJ393">
            <v>444.07584198675283</v>
          </cell>
          <cell r="AK393">
            <v>47341.521999999997</v>
          </cell>
          <cell r="AL393">
            <v>0</v>
          </cell>
          <cell r="AM393">
            <v>37.5</v>
          </cell>
          <cell r="AN393">
            <v>37.5</v>
          </cell>
          <cell r="AO393">
            <v>0</v>
          </cell>
          <cell r="AP393">
            <v>28.126806153846001</v>
          </cell>
          <cell r="AQ393">
            <v>0.31974477352294883</v>
          </cell>
        </row>
        <row r="394">
          <cell r="D394" t="str">
            <v>W41076</v>
          </cell>
          <cell r="E394" t="str">
            <v>Jeff Lynn</v>
          </cell>
          <cell r="F394" t="str">
            <v>Cardiff</v>
          </cell>
          <cell r="G394" t="str">
            <v>South West</v>
          </cell>
          <cell r="H394">
            <v>4</v>
          </cell>
          <cell r="I394" t="str">
            <v>S</v>
          </cell>
          <cell r="J394">
            <v>52500</v>
          </cell>
          <cell r="M394">
            <v>52500</v>
          </cell>
          <cell r="P394">
            <v>414.1</v>
          </cell>
          <cell r="R394">
            <v>6147.0720000000001</v>
          </cell>
          <cell r="S394">
            <v>4068.75</v>
          </cell>
          <cell r="V394">
            <v>918.75</v>
          </cell>
          <cell r="W394">
            <v>0</v>
          </cell>
          <cell r="X394">
            <v>0</v>
          </cell>
          <cell r="Y394">
            <v>11548.672</v>
          </cell>
          <cell r="Z394">
            <v>64048.671999999999</v>
          </cell>
          <cell r="AA394">
            <v>1950</v>
          </cell>
          <cell r="AB394">
            <v>1702.5</v>
          </cell>
          <cell r="AC394">
            <v>37.620365345080764</v>
          </cell>
          <cell r="AD394">
            <v>5.3894406903826191</v>
          </cell>
          <cell r="AE394">
            <v>20.125879536617649</v>
          </cell>
          <cell r="AG394">
            <v>63.13568557208103</v>
          </cell>
          <cell r="AH394">
            <v>4.7351764179060769</v>
          </cell>
          <cell r="AI394">
            <v>67.870861989987105</v>
          </cell>
          <cell r="AJ394">
            <v>542.96689591989684</v>
          </cell>
          <cell r="AK394">
            <v>64048.672000000006</v>
          </cell>
          <cell r="AL394">
            <v>0</v>
          </cell>
          <cell r="AM394">
            <v>37.5</v>
          </cell>
          <cell r="AN394">
            <v>37.5</v>
          </cell>
          <cell r="AO394">
            <v>0</v>
          </cell>
          <cell r="AP394">
            <v>38.005729230768999</v>
          </cell>
          <cell r="AQ394">
            <v>0.38536388568823554</v>
          </cell>
        </row>
        <row r="395">
          <cell r="D395" t="str">
            <v>A76447</v>
          </cell>
          <cell r="E395" t="str">
            <v>Jeff Rudling</v>
          </cell>
          <cell r="F395" t="str">
            <v>London</v>
          </cell>
          <cell r="G395" t="str">
            <v>South East</v>
          </cell>
          <cell r="H395">
            <v>10</v>
          </cell>
          <cell r="I395" t="str">
            <v>A</v>
          </cell>
          <cell r="J395">
            <v>62515.799999999996</v>
          </cell>
          <cell r="M395">
            <v>62515.799999999996</v>
          </cell>
          <cell r="P395">
            <v>0</v>
          </cell>
          <cell r="R395">
            <v>0</v>
          </cell>
          <cell r="S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62515.799999999996</v>
          </cell>
          <cell r="AA395">
            <v>1950</v>
          </cell>
          <cell r="AB395">
            <v>1702.5</v>
          </cell>
          <cell r="AC395">
            <v>36.72</v>
          </cell>
          <cell r="AD395">
            <v>0</v>
          </cell>
          <cell r="AE395">
            <v>0</v>
          </cell>
          <cell r="AG395">
            <v>36.72</v>
          </cell>
          <cell r="AH395">
            <v>2.754</v>
          </cell>
          <cell r="AI395">
            <v>39.473999999999997</v>
          </cell>
          <cell r="AJ395">
            <v>315.79199999999997</v>
          </cell>
          <cell r="AK395">
            <v>62515.799999999996</v>
          </cell>
          <cell r="AL395">
            <v>0</v>
          </cell>
          <cell r="AM395">
            <v>37.5</v>
          </cell>
          <cell r="AN395">
            <v>37.5</v>
          </cell>
          <cell r="AO395">
            <v>0</v>
          </cell>
          <cell r="AP395">
            <v>36.72</v>
          </cell>
          <cell r="AQ395">
            <v>0</v>
          </cell>
        </row>
        <row r="396">
          <cell r="D396" t="str">
            <v>A74612</v>
          </cell>
          <cell r="E396" t="str">
            <v>Jenny Wylie</v>
          </cell>
          <cell r="F396" t="str">
            <v>Stroud</v>
          </cell>
          <cell r="G396" t="str">
            <v>South West</v>
          </cell>
          <cell r="H396">
            <v>5</v>
          </cell>
          <cell r="I396" t="str">
            <v>S</v>
          </cell>
          <cell r="J396">
            <v>31620</v>
          </cell>
          <cell r="M396">
            <v>31620</v>
          </cell>
          <cell r="P396">
            <v>414.1</v>
          </cell>
          <cell r="R396">
            <v>3265.6320000000001</v>
          </cell>
          <cell r="S396">
            <v>3082.95</v>
          </cell>
          <cell r="V396">
            <v>553.35</v>
          </cell>
          <cell r="W396">
            <v>0</v>
          </cell>
          <cell r="X396">
            <v>0</v>
          </cell>
          <cell r="Y396">
            <v>7316.0320000000002</v>
          </cell>
          <cell r="Z396">
            <v>38936.031999999999</v>
          </cell>
          <cell r="AA396">
            <v>1950</v>
          </cell>
          <cell r="AB396">
            <v>1702.5</v>
          </cell>
          <cell r="AC396">
            <v>22.869916005873716</v>
          </cell>
          <cell r="AD396">
            <v>5.3894406903826191</v>
          </cell>
          <cell r="AE396">
            <v>20.125879536617649</v>
          </cell>
          <cell r="AG396">
            <v>48.385236232873979</v>
          </cell>
          <cell r="AH396">
            <v>3.6288927174655483</v>
          </cell>
          <cell r="AI396">
            <v>52.014128950339526</v>
          </cell>
          <cell r="AJ396">
            <v>416.11303160271621</v>
          </cell>
          <cell r="AK396">
            <v>38936.032000000007</v>
          </cell>
          <cell r="AL396">
            <v>0</v>
          </cell>
          <cell r="AM396">
            <v>37.5</v>
          </cell>
          <cell r="AN396">
            <v>37.5</v>
          </cell>
          <cell r="AO396">
            <v>0</v>
          </cell>
          <cell r="AP396">
            <v>23.120888205128001</v>
          </cell>
          <cell r="AQ396">
            <v>0.25097219925428504</v>
          </cell>
        </row>
        <row r="397">
          <cell r="D397" t="str">
            <v>A76135</v>
          </cell>
          <cell r="E397" t="str">
            <v>Jeremy Stain</v>
          </cell>
          <cell r="F397" t="str">
            <v>London</v>
          </cell>
          <cell r="G397" t="str">
            <v>South East</v>
          </cell>
          <cell r="H397">
            <v>3</v>
          </cell>
          <cell r="I397" t="str">
            <v>S</v>
          </cell>
          <cell r="J397">
            <v>85000</v>
          </cell>
          <cell r="M397">
            <v>85000</v>
          </cell>
          <cell r="P397">
            <v>414.1</v>
          </cell>
          <cell r="R397">
            <v>11044.691999999999</v>
          </cell>
          <cell r="S397">
            <v>6587.5</v>
          </cell>
          <cell r="V397">
            <v>1487.5</v>
          </cell>
          <cell r="W397">
            <v>2990</v>
          </cell>
          <cell r="X397">
            <v>0</v>
          </cell>
          <cell r="Y397">
            <v>22523.792000000001</v>
          </cell>
          <cell r="Z397">
            <v>107523.792</v>
          </cell>
          <cell r="AA397">
            <v>1950</v>
          </cell>
          <cell r="AB397">
            <v>1702.5</v>
          </cell>
          <cell r="AC397">
            <v>63.156412334801765</v>
          </cell>
          <cell r="AD397">
            <v>3.9486921589485728</v>
          </cell>
          <cell r="AE397">
            <v>20.125879536617649</v>
          </cell>
          <cell r="AG397">
            <v>87.230984030367978</v>
          </cell>
          <cell r="AH397">
            <v>6.5423238022775978</v>
          </cell>
          <cell r="AI397">
            <v>93.773307832645571</v>
          </cell>
          <cell r="AJ397">
            <v>750.18646266116457</v>
          </cell>
          <cell r="AK397">
            <v>107523.792</v>
          </cell>
          <cell r="AL397">
            <v>0</v>
          </cell>
          <cell r="AM397">
            <v>37.5</v>
          </cell>
          <cell r="AN397">
            <v>37.5</v>
          </cell>
          <cell r="AO397">
            <v>0</v>
          </cell>
          <cell r="AP397">
            <v>63.383995897436002</v>
          </cell>
          <cell r="AQ397">
            <v>0.22758356263423707</v>
          </cell>
        </row>
        <row r="398">
          <cell r="D398" t="str">
            <v>A84522</v>
          </cell>
          <cell r="E398" t="str">
            <v>Jermaine Bernard</v>
          </cell>
          <cell r="F398" t="str">
            <v>Birmingham</v>
          </cell>
          <cell r="G398" t="str">
            <v>Midlands</v>
          </cell>
          <cell r="H398">
            <v>6</v>
          </cell>
          <cell r="I398" t="str">
            <v>S</v>
          </cell>
          <cell r="J398">
            <v>42003</v>
          </cell>
          <cell r="M398">
            <v>42003</v>
          </cell>
          <cell r="P398">
            <v>0</v>
          </cell>
          <cell r="R398">
            <v>4698.4859999999999</v>
          </cell>
          <cell r="S398">
            <v>3255.2325000000001</v>
          </cell>
          <cell r="V398">
            <v>735.05250000000001</v>
          </cell>
          <cell r="W398">
            <v>0</v>
          </cell>
          <cell r="X398">
            <v>0</v>
          </cell>
          <cell r="Y398">
            <v>8688.7710000000006</v>
          </cell>
          <cell r="Z398">
            <v>50691.771000000001</v>
          </cell>
          <cell r="AA398">
            <v>1950</v>
          </cell>
          <cell r="AB398">
            <v>1702.5</v>
          </cell>
          <cell r="AC398">
            <v>29.774902202643172</v>
          </cell>
          <cell r="AD398">
            <v>3.7037848954724204</v>
          </cell>
          <cell r="AE398">
            <v>20.125879536617649</v>
          </cell>
          <cell r="AG398">
            <v>53.604566634733246</v>
          </cell>
          <cell r="AH398">
            <v>4.0203424976049931</v>
          </cell>
          <cell r="AI398">
            <v>57.624909132338239</v>
          </cell>
          <cell r="AJ398">
            <v>460.99927305870591</v>
          </cell>
          <cell r="AK398">
            <v>50691.771000000001</v>
          </cell>
          <cell r="AL398">
            <v>0</v>
          </cell>
          <cell r="AM398">
            <v>37.5</v>
          </cell>
          <cell r="AN398">
            <v>37.5</v>
          </cell>
          <cell r="AO398">
            <v>0</v>
          </cell>
          <cell r="AP398">
            <v>30.134526153846</v>
          </cell>
          <cell r="AQ398">
            <v>0.35962395120282764</v>
          </cell>
        </row>
        <row r="399">
          <cell r="D399" t="str">
            <v>A02670</v>
          </cell>
          <cell r="E399" t="str">
            <v>Jerry Colbran</v>
          </cell>
          <cell r="F399" t="str">
            <v>Home</v>
          </cell>
          <cell r="G399" t="str">
            <v>Midlands</v>
          </cell>
          <cell r="H399">
            <v>4</v>
          </cell>
          <cell r="I399" t="str">
            <v>A</v>
          </cell>
          <cell r="J399">
            <v>62920.5</v>
          </cell>
          <cell r="M399">
            <v>62920.5</v>
          </cell>
          <cell r="P399">
            <v>0</v>
          </cell>
          <cell r="R399">
            <v>0</v>
          </cell>
          <cell r="S399">
            <v>0</v>
          </cell>
          <cell r="V399">
            <v>0</v>
          </cell>
          <cell r="W399">
            <v>2770.08</v>
          </cell>
          <cell r="X399">
            <v>0</v>
          </cell>
          <cell r="Y399">
            <v>2770.08</v>
          </cell>
          <cell r="Z399">
            <v>65690.58</v>
          </cell>
          <cell r="AA399">
            <v>1950</v>
          </cell>
          <cell r="AB399">
            <v>1702.5</v>
          </cell>
          <cell r="AC399">
            <v>38.584775330396475</v>
          </cell>
          <cell r="AD399">
            <v>0</v>
          </cell>
          <cell r="AE399">
            <v>0</v>
          </cell>
          <cell r="AG399">
            <v>38.584775330396475</v>
          </cell>
          <cell r="AH399">
            <v>2.8938581497797355</v>
          </cell>
          <cell r="AI399">
            <v>41.478633480176214</v>
          </cell>
          <cell r="AJ399">
            <v>331.82906784140971</v>
          </cell>
          <cell r="AK399">
            <v>6138.08</v>
          </cell>
          <cell r="AL399">
            <v>59552.5</v>
          </cell>
          <cell r="AM399">
            <v>0</v>
          </cell>
          <cell r="AN399">
            <v>37.5</v>
          </cell>
          <cell r="AO399">
            <v>-37.5</v>
          </cell>
          <cell r="AP399">
            <v>35</v>
          </cell>
          <cell r="AQ399">
            <v>-3.5847753303964751</v>
          </cell>
        </row>
        <row r="400">
          <cell r="D400" t="str">
            <v>A50100</v>
          </cell>
          <cell r="E400" t="str">
            <v>Jessica Julyan</v>
          </cell>
          <cell r="F400" t="str">
            <v>Exeter</v>
          </cell>
          <cell r="G400" t="str">
            <v>South West</v>
          </cell>
          <cell r="H400">
            <v>10</v>
          </cell>
          <cell r="I400" t="str">
            <v>S</v>
          </cell>
          <cell r="J400">
            <v>16906.09375</v>
          </cell>
          <cell r="M400">
            <v>16906.09375</v>
          </cell>
          <cell r="P400">
            <v>0</v>
          </cell>
          <cell r="R400">
            <v>1254.6371775</v>
          </cell>
          <cell r="S400">
            <v>464.91757812499998</v>
          </cell>
          <cell r="V400">
            <v>295.85664062500001</v>
          </cell>
          <cell r="W400">
            <v>0</v>
          </cell>
          <cell r="X400">
            <v>141.47999999999999</v>
          </cell>
          <cell r="Y400">
            <v>2156.8913962499996</v>
          </cell>
          <cell r="Z400">
            <v>19062.985146250001</v>
          </cell>
          <cell r="AA400">
            <v>1950</v>
          </cell>
          <cell r="AB400">
            <v>1702.5</v>
          </cell>
          <cell r="AC400">
            <v>11.197054417767989</v>
          </cell>
          <cell r="AD400">
            <v>5.3894406903826191</v>
          </cell>
          <cell r="AE400">
            <v>20.125879536617649</v>
          </cell>
          <cell r="AG400">
            <v>36.712374644768261</v>
          </cell>
          <cell r="AH400">
            <v>2.7534280983576194</v>
          </cell>
          <cell r="AI400">
            <v>39.465802743125877</v>
          </cell>
          <cell r="AJ400">
            <v>315.72642194500702</v>
          </cell>
          <cell r="AK400">
            <v>19062.985146250001</v>
          </cell>
          <cell r="AL400">
            <v>0</v>
          </cell>
          <cell r="AM400">
            <v>37.5</v>
          </cell>
          <cell r="AN400">
            <v>37.5</v>
          </cell>
          <cell r="AO400">
            <v>0</v>
          </cell>
          <cell r="AP400">
            <v>11.533647430768999</v>
          </cell>
          <cell r="AQ400">
            <v>0.33659301300101063</v>
          </cell>
        </row>
        <row r="401">
          <cell r="D401" t="str">
            <v>A40389</v>
          </cell>
          <cell r="E401" t="str">
            <v>Jim Booth</v>
          </cell>
          <cell r="F401" t="str">
            <v>London</v>
          </cell>
          <cell r="G401" t="str">
            <v>South East</v>
          </cell>
          <cell r="H401">
            <v>3</v>
          </cell>
          <cell r="I401" t="str">
            <v>S</v>
          </cell>
          <cell r="J401">
            <v>57540</v>
          </cell>
          <cell r="M401">
            <v>57540</v>
          </cell>
          <cell r="P401">
            <v>414.1</v>
          </cell>
          <cell r="R401">
            <v>7255.2120000000004</v>
          </cell>
          <cell r="S401">
            <v>5034.75</v>
          </cell>
          <cell r="V401">
            <v>1006.95</v>
          </cell>
          <cell r="W401">
            <v>2990</v>
          </cell>
          <cell r="X401">
            <v>0</v>
          </cell>
          <cell r="Y401">
            <v>16701.012000000002</v>
          </cell>
          <cell r="Z401">
            <v>74241.012000000002</v>
          </cell>
          <cell r="AA401">
            <v>1950</v>
          </cell>
          <cell r="AB401">
            <v>1702.5</v>
          </cell>
          <cell r="AC401">
            <v>43.607055506607928</v>
          </cell>
          <cell r="AD401">
            <v>3.9486921589485728</v>
          </cell>
          <cell r="AE401">
            <v>20.125879536617649</v>
          </cell>
          <cell r="AG401">
            <v>67.681627202174155</v>
          </cell>
          <cell r="AH401">
            <v>5.0761220401630611</v>
          </cell>
          <cell r="AI401">
            <v>72.757749242337212</v>
          </cell>
          <cell r="AJ401">
            <v>582.0619939386977</v>
          </cell>
          <cell r="AK401">
            <v>74241.012000000002</v>
          </cell>
          <cell r="AL401">
            <v>0</v>
          </cell>
          <cell r="AM401">
            <v>37.5</v>
          </cell>
          <cell r="AN401">
            <v>37.5</v>
          </cell>
          <cell r="AO401">
            <v>0</v>
          </cell>
          <cell r="AP401">
            <v>43.710724102564001</v>
          </cell>
          <cell r="AQ401">
            <v>0.10366859595607281</v>
          </cell>
        </row>
        <row r="402">
          <cell r="D402" t="str">
            <v>A76515</v>
          </cell>
          <cell r="E402" t="str">
            <v>Jim Lucas</v>
          </cell>
          <cell r="F402" t="str">
            <v>Warrington</v>
          </cell>
          <cell r="G402" t="str">
            <v>Midlands</v>
          </cell>
          <cell r="H402">
            <v>5</v>
          </cell>
          <cell r="I402" t="str">
            <v>A</v>
          </cell>
          <cell r="J402">
            <v>70824</v>
          </cell>
          <cell r="M402">
            <v>70824</v>
          </cell>
          <cell r="P402">
            <v>0</v>
          </cell>
          <cell r="R402">
            <v>0</v>
          </cell>
          <cell r="S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70824</v>
          </cell>
          <cell r="AA402">
            <v>1950</v>
          </cell>
          <cell r="AB402">
            <v>1702.5</v>
          </cell>
          <cell r="AC402">
            <v>41.6</v>
          </cell>
          <cell r="AD402">
            <v>0</v>
          </cell>
          <cell r="AE402">
            <v>0</v>
          </cell>
          <cell r="AG402">
            <v>41.6</v>
          </cell>
          <cell r="AH402">
            <v>3.12</v>
          </cell>
          <cell r="AI402">
            <v>44.72</v>
          </cell>
          <cell r="AJ402">
            <v>357.76</v>
          </cell>
          <cell r="AK402">
            <v>70824</v>
          </cell>
          <cell r="AL402">
            <v>0</v>
          </cell>
          <cell r="AM402">
            <v>37.5</v>
          </cell>
          <cell r="AN402">
            <v>37.5</v>
          </cell>
          <cell r="AO402">
            <v>0</v>
          </cell>
          <cell r="AP402">
            <v>41.6</v>
          </cell>
          <cell r="AQ402">
            <v>0</v>
          </cell>
        </row>
        <row r="403">
          <cell r="D403" t="str">
            <v>A00423</v>
          </cell>
          <cell r="E403" t="str">
            <v>Jim McCarthy</v>
          </cell>
          <cell r="F403" t="str">
            <v>London</v>
          </cell>
          <cell r="G403" t="str">
            <v>South East</v>
          </cell>
          <cell r="H403">
            <v>4</v>
          </cell>
          <cell r="I403" t="str">
            <v>S</v>
          </cell>
          <cell r="J403">
            <v>61740</v>
          </cell>
          <cell r="M403">
            <v>61740</v>
          </cell>
          <cell r="P403">
            <v>0</v>
          </cell>
          <cell r="R403">
            <v>8104.3536000000004</v>
          </cell>
          <cell r="S403">
            <v>4784.8500000000004</v>
          </cell>
          <cell r="V403">
            <v>1080.45</v>
          </cell>
          <cell r="W403">
            <v>4943.2</v>
          </cell>
          <cell r="X403">
            <v>0</v>
          </cell>
          <cell r="Y403">
            <v>18912.853600000002</v>
          </cell>
          <cell r="Z403">
            <v>80652.853600000002</v>
          </cell>
          <cell r="AA403">
            <v>1950</v>
          </cell>
          <cell r="AB403">
            <v>1702.5</v>
          </cell>
          <cell r="AC403">
            <v>47.373188604992656</v>
          </cell>
          <cell r="AD403">
            <v>3.9486921589485728</v>
          </cell>
          <cell r="AE403">
            <v>20.125879536617649</v>
          </cell>
          <cell r="AG403">
            <v>71.447760300558883</v>
          </cell>
          <cell r="AH403">
            <v>5.3585820225419161</v>
          </cell>
          <cell r="AI403">
            <v>76.806342323100793</v>
          </cell>
          <cell r="AJ403">
            <v>614.45073858480634</v>
          </cell>
          <cell r="AK403">
            <v>80652.853600000002</v>
          </cell>
          <cell r="AL403">
            <v>0</v>
          </cell>
          <cell r="AM403">
            <v>37.5</v>
          </cell>
          <cell r="AN403">
            <v>37.5</v>
          </cell>
          <cell r="AO403">
            <v>0</v>
          </cell>
          <cell r="AP403">
            <v>47.397309538461997</v>
          </cell>
          <cell r="AQ403">
            <v>2.4120933469340855E-2</v>
          </cell>
        </row>
        <row r="404">
          <cell r="D404" t="str">
            <v>A74749</v>
          </cell>
          <cell r="E404" t="str">
            <v>Jo Kenward</v>
          </cell>
          <cell r="F404" t="str">
            <v>Cardiff</v>
          </cell>
          <cell r="G404" t="str">
            <v>South West</v>
          </cell>
          <cell r="H404">
            <v>3</v>
          </cell>
          <cell r="I404" t="str">
            <v>S</v>
          </cell>
          <cell r="J404">
            <v>69628</v>
          </cell>
          <cell r="M404">
            <v>69628</v>
          </cell>
          <cell r="P404">
            <v>414.1</v>
          </cell>
          <cell r="R404">
            <v>8923.3559999999998</v>
          </cell>
          <cell r="S404">
            <v>6092.45</v>
          </cell>
          <cell r="V404">
            <v>1218.49</v>
          </cell>
          <cell r="W404">
            <v>2990</v>
          </cell>
          <cell r="X404">
            <v>0</v>
          </cell>
          <cell r="Y404">
            <v>19638.396000000001</v>
          </cell>
          <cell r="Z404">
            <v>89266.396000000008</v>
          </cell>
          <cell r="AA404">
            <v>1950</v>
          </cell>
          <cell r="AB404">
            <v>1702.5</v>
          </cell>
          <cell r="AC404">
            <v>52.432538032305438</v>
          </cell>
          <cell r="AD404">
            <v>5.3894406903826191</v>
          </cell>
          <cell r="AE404">
            <v>20.125879536617649</v>
          </cell>
          <cell r="AG404">
            <v>77.947858259305704</v>
          </cell>
          <cell r="AH404">
            <v>5.8460893694479275</v>
          </cell>
          <cell r="AI404">
            <v>83.793947628753628</v>
          </cell>
          <cell r="AJ404">
            <v>670.35158103002902</v>
          </cell>
          <cell r="AK404">
            <v>89266.396000000008</v>
          </cell>
          <cell r="AL404">
            <v>0</v>
          </cell>
          <cell r="AM404">
            <v>37.5</v>
          </cell>
          <cell r="AN404">
            <v>37.5</v>
          </cell>
          <cell r="AO404">
            <v>0</v>
          </cell>
          <cell r="AP404">
            <v>52.691064615385002</v>
          </cell>
          <cell r="AQ404">
            <v>0.25852658307956489</v>
          </cell>
        </row>
        <row r="405">
          <cell r="D405" t="str">
            <v>A74343</v>
          </cell>
          <cell r="E405" t="str">
            <v>Jo Pickard</v>
          </cell>
          <cell r="F405" t="str">
            <v>Stroud</v>
          </cell>
          <cell r="G405" t="str">
            <v>South West</v>
          </cell>
          <cell r="H405">
            <v>5</v>
          </cell>
          <cell r="I405" t="str">
            <v>S</v>
          </cell>
          <cell r="J405">
            <v>24397.563600000001</v>
          </cell>
          <cell r="M405">
            <v>24397.563600000001</v>
          </cell>
          <cell r="P405">
            <v>0</v>
          </cell>
          <cell r="R405">
            <v>2268.9357768</v>
          </cell>
          <cell r="S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2268.9357768</v>
          </cell>
          <cell r="Z405">
            <v>26666.499376800002</v>
          </cell>
          <cell r="AA405">
            <v>1560</v>
          </cell>
          <cell r="AB405">
            <v>1362</v>
          </cell>
          <cell r="AC405">
            <v>19.578927589427316</v>
          </cell>
          <cell r="AD405">
            <v>5.3894406903826191</v>
          </cell>
          <cell r="AE405">
            <v>20.125879536617649</v>
          </cell>
          <cell r="AG405">
            <v>45.094247816427583</v>
          </cell>
          <cell r="AH405">
            <v>3.3820685862320685</v>
          </cell>
          <cell r="AI405">
            <v>48.476316402659648</v>
          </cell>
          <cell r="AJ405">
            <v>387.81053122127719</v>
          </cell>
          <cell r="AK405">
            <v>26666.499376799999</v>
          </cell>
          <cell r="AL405">
            <v>0</v>
          </cell>
          <cell r="AM405">
            <v>27.5</v>
          </cell>
          <cell r="AN405">
            <v>30</v>
          </cell>
          <cell r="AO405">
            <v>-2.5</v>
          </cell>
          <cell r="AP405">
            <v>23.464224859301002</v>
          </cell>
          <cell r="AQ405">
            <v>3.8852972698736856</v>
          </cell>
        </row>
        <row r="406">
          <cell r="D406" t="str">
            <v>A00182</v>
          </cell>
          <cell r="E406" t="str">
            <v>Jo Weaver</v>
          </cell>
          <cell r="F406" t="str">
            <v>Stroud</v>
          </cell>
          <cell r="G406" t="str">
            <v>South West</v>
          </cell>
          <cell r="H406">
            <v>6</v>
          </cell>
          <cell r="I406" t="str">
            <v>S</v>
          </cell>
          <cell r="J406">
            <v>27540</v>
          </cell>
          <cell r="M406">
            <v>27540</v>
          </cell>
          <cell r="P406">
            <v>414.1</v>
          </cell>
          <cell r="R406">
            <v>2702.5920000000001</v>
          </cell>
          <cell r="S406">
            <v>1583.55</v>
          </cell>
          <cell r="V406">
            <v>481.95</v>
          </cell>
          <cell r="W406">
            <v>0</v>
          </cell>
          <cell r="X406">
            <v>0</v>
          </cell>
          <cell r="Y406">
            <v>5182.192</v>
          </cell>
          <cell r="Z406">
            <v>32722.191999999999</v>
          </cell>
          <cell r="AA406">
            <v>1950</v>
          </cell>
          <cell r="AB406">
            <v>1702.5</v>
          </cell>
          <cell r="AC406">
            <v>19.220083406754771</v>
          </cell>
          <cell r="AD406">
            <v>5.3894406903826191</v>
          </cell>
          <cell r="AE406">
            <v>20.125879536617649</v>
          </cell>
          <cell r="AG406">
            <v>44.735403633755041</v>
          </cell>
          <cell r="AH406">
            <v>3.3551552725316278</v>
          </cell>
          <cell r="AI406">
            <v>48.090558906286667</v>
          </cell>
          <cell r="AJ406">
            <v>384.72447125029333</v>
          </cell>
          <cell r="AK406">
            <v>32722.191999999995</v>
          </cell>
          <cell r="AL406">
            <v>0</v>
          </cell>
          <cell r="AM406">
            <v>0</v>
          </cell>
          <cell r="AN406">
            <v>37.5</v>
          </cell>
          <cell r="AO406">
            <v>-37.5</v>
          </cell>
          <cell r="AP406">
            <v>19.547226666667001</v>
          </cell>
          <cell r="AQ406">
            <v>0.32714325991222992</v>
          </cell>
        </row>
        <row r="407">
          <cell r="D407" t="str">
            <v>A76269</v>
          </cell>
          <cell r="E407" t="str">
            <v>Jocelyn Midgley</v>
          </cell>
          <cell r="F407" t="str">
            <v>Stroud</v>
          </cell>
          <cell r="G407" t="str">
            <v>South West</v>
          </cell>
          <cell r="H407">
            <v>6</v>
          </cell>
          <cell r="I407" t="str">
            <v>S</v>
          </cell>
          <cell r="J407">
            <v>28000</v>
          </cell>
          <cell r="M407">
            <v>28000</v>
          </cell>
          <cell r="P407">
            <v>414.1</v>
          </cell>
          <cell r="R407">
            <v>2766.0720000000001</v>
          </cell>
          <cell r="S407">
            <v>490</v>
          </cell>
          <cell r="V407">
            <v>490</v>
          </cell>
          <cell r="W407">
            <v>0</v>
          </cell>
          <cell r="X407">
            <v>0</v>
          </cell>
          <cell r="Y407">
            <v>4160.1720000000005</v>
          </cell>
          <cell r="Z407">
            <v>32160.171999999999</v>
          </cell>
          <cell r="AA407">
            <v>1950</v>
          </cell>
          <cell r="AB407">
            <v>1702.5</v>
          </cell>
          <cell r="AC407">
            <v>18.889968869309836</v>
          </cell>
          <cell r="AD407">
            <v>5.3894406903826191</v>
          </cell>
          <cell r="AE407">
            <v>20.125879536617649</v>
          </cell>
          <cell r="AG407">
            <v>44.405289096310099</v>
          </cell>
          <cell r="AH407">
            <v>3.3303966822232574</v>
          </cell>
          <cell r="AI407">
            <v>47.735685778533359</v>
          </cell>
          <cell r="AJ407">
            <v>381.88548622826687</v>
          </cell>
          <cell r="AK407">
            <v>32160.171999999999</v>
          </cell>
          <cell r="AL407">
            <v>0</v>
          </cell>
          <cell r="AM407">
            <v>37.5</v>
          </cell>
          <cell r="AN407">
            <v>37.5</v>
          </cell>
          <cell r="AO407">
            <v>0</v>
          </cell>
          <cell r="AP407">
            <v>19.302652307692</v>
          </cell>
          <cell r="AQ407">
            <v>0.41268343838216381</v>
          </cell>
        </row>
        <row r="408">
          <cell r="D408" t="str">
            <v>A76140</v>
          </cell>
          <cell r="E408" t="str">
            <v>Joe Stanway</v>
          </cell>
          <cell r="F408" t="str">
            <v>London</v>
          </cell>
          <cell r="G408" t="str">
            <v>South East</v>
          </cell>
          <cell r="H408">
            <v>11</v>
          </cell>
          <cell r="I408" t="str">
            <v>S</v>
          </cell>
          <cell r="J408">
            <v>16000</v>
          </cell>
          <cell r="M408">
            <v>16000</v>
          </cell>
          <cell r="P408">
            <v>0</v>
          </cell>
          <cell r="R408">
            <v>1110.0719999999999</v>
          </cell>
          <cell r="S408">
            <v>280</v>
          </cell>
          <cell r="V408">
            <v>280</v>
          </cell>
          <cell r="W408">
            <v>0</v>
          </cell>
          <cell r="X408">
            <v>0</v>
          </cell>
          <cell r="Y408">
            <v>1670.0719999999999</v>
          </cell>
          <cell r="Z408">
            <v>17670.072</v>
          </cell>
          <cell r="AA408">
            <v>1950</v>
          </cell>
          <cell r="AB408">
            <v>1702.5</v>
          </cell>
          <cell r="AC408">
            <v>10.37889691629956</v>
          </cell>
          <cell r="AD408">
            <v>3.9486921589485728</v>
          </cell>
          <cell r="AE408">
            <v>20.125879536617649</v>
          </cell>
          <cell r="AG408">
            <v>34.45346861186578</v>
          </cell>
          <cell r="AH408">
            <v>2.5840101458899336</v>
          </cell>
          <cell r="AI408">
            <v>37.037478757755714</v>
          </cell>
          <cell r="AJ408">
            <v>296.29983006204571</v>
          </cell>
          <cell r="AK408">
            <v>17670.072</v>
          </cell>
          <cell r="AL408">
            <v>0</v>
          </cell>
          <cell r="AM408">
            <v>37.5</v>
          </cell>
          <cell r="AN408">
            <v>37.5</v>
          </cell>
          <cell r="AO408">
            <v>0</v>
          </cell>
          <cell r="AP408">
            <v>10.73337025641</v>
          </cell>
          <cell r="AQ408">
            <v>0.35447334011043985</v>
          </cell>
        </row>
        <row r="409">
          <cell r="D409" t="str">
            <v>A74970</v>
          </cell>
          <cell r="E409" t="str">
            <v>Joel Martin</v>
          </cell>
          <cell r="F409" t="str">
            <v>London</v>
          </cell>
          <cell r="G409" t="str">
            <v>South East</v>
          </cell>
          <cell r="H409">
            <v>6</v>
          </cell>
          <cell r="I409" t="str">
            <v>S</v>
          </cell>
          <cell r="J409">
            <v>44935</v>
          </cell>
          <cell r="M409">
            <v>44935</v>
          </cell>
          <cell r="P409">
            <v>414.1</v>
          </cell>
          <cell r="R409">
            <v>5103.1019999999999</v>
          </cell>
          <cell r="S409">
            <v>1235.7125000000001</v>
          </cell>
          <cell r="V409">
            <v>786.36249999999995</v>
          </cell>
          <cell r="W409">
            <v>0</v>
          </cell>
          <cell r="X409">
            <v>0</v>
          </cell>
          <cell r="Y409">
            <v>7539.277000000001</v>
          </cell>
          <cell r="Z409">
            <v>52474.277000000002</v>
          </cell>
          <cell r="AA409">
            <v>1950</v>
          </cell>
          <cell r="AB409">
            <v>1702.5</v>
          </cell>
          <cell r="AC409">
            <v>30.82189544787078</v>
          </cell>
          <cell r="AD409">
            <v>3.9486921589485728</v>
          </cell>
          <cell r="AE409">
            <v>20.125879536617649</v>
          </cell>
          <cell r="AG409">
            <v>54.896467143437008</v>
          </cell>
          <cell r="AH409">
            <v>4.1172350357577754</v>
          </cell>
          <cell r="AI409">
            <v>59.01370217919478</v>
          </cell>
          <cell r="AJ409">
            <v>472.10961743355824</v>
          </cell>
          <cell r="AK409">
            <v>52474.277000000002</v>
          </cell>
          <cell r="AL409">
            <v>0</v>
          </cell>
          <cell r="AM409">
            <v>37.5</v>
          </cell>
          <cell r="AN409">
            <v>37.5</v>
          </cell>
          <cell r="AO409">
            <v>0</v>
          </cell>
          <cell r="AP409">
            <v>31.326795897436</v>
          </cell>
          <cell r="AQ409">
            <v>0.50490044956521984</v>
          </cell>
        </row>
        <row r="410">
          <cell r="D410" t="str">
            <v>S10256</v>
          </cell>
          <cell r="E410" t="str">
            <v>John Anketell-Jones</v>
          </cell>
          <cell r="F410" t="str">
            <v>Birmingham</v>
          </cell>
          <cell r="G410" t="str">
            <v>Midlands</v>
          </cell>
          <cell r="H410">
            <v>6</v>
          </cell>
          <cell r="I410" t="str">
            <v>A</v>
          </cell>
          <cell r="J410">
            <v>62992.5</v>
          </cell>
          <cell r="M410">
            <v>62992.5</v>
          </cell>
          <cell r="P410">
            <v>0</v>
          </cell>
          <cell r="R410">
            <v>0</v>
          </cell>
          <cell r="S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62992.5</v>
          </cell>
          <cell r="AA410">
            <v>1950</v>
          </cell>
          <cell r="AB410">
            <v>1702.5</v>
          </cell>
          <cell r="AC410">
            <v>37</v>
          </cell>
          <cell r="AD410">
            <v>0</v>
          </cell>
          <cell r="AE410">
            <v>0</v>
          </cell>
          <cell r="AG410">
            <v>37</v>
          </cell>
          <cell r="AH410">
            <v>2.7749999999999999</v>
          </cell>
          <cell r="AI410">
            <v>39.774999999999999</v>
          </cell>
          <cell r="AJ410">
            <v>318.2</v>
          </cell>
          <cell r="AK410">
            <v>62992.5</v>
          </cell>
          <cell r="AL410">
            <v>0</v>
          </cell>
          <cell r="AM410">
            <v>0</v>
          </cell>
          <cell r="AN410">
            <v>37.5</v>
          </cell>
          <cell r="AO410">
            <v>-37.5</v>
          </cell>
          <cell r="AP410">
            <v>37</v>
          </cell>
          <cell r="AQ410">
            <v>0</v>
          </cell>
        </row>
        <row r="411">
          <cell r="D411" t="str">
            <v>A01857</v>
          </cell>
          <cell r="E411" t="str">
            <v>John Baple</v>
          </cell>
          <cell r="F411" t="str">
            <v>Guildford</v>
          </cell>
          <cell r="G411" t="str">
            <v>South West</v>
          </cell>
          <cell r="H411">
            <v>4</v>
          </cell>
          <cell r="I411" t="str">
            <v>S</v>
          </cell>
          <cell r="J411">
            <v>53302.5</v>
          </cell>
          <cell r="M411">
            <v>53302.5</v>
          </cell>
          <cell r="P411">
            <v>414.1</v>
          </cell>
          <cell r="R411">
            <v>6576.5969999999998</v>
          </cell>
          <cell r="S411">
            <v>4663.96875</v>
          </cell>
          <cell r="V411">
            <v>932.79375000000005</v>
          </cell>
          <cell r="W411">
            <v>2310</v>
          </cell>
          <cell r="X411">
            <v>0</v>
          </cell>
          <cell r="Y411">
            <v>14897.459500000001</v>
          </cell>
          <cell r="Z411">
            <v>68199.959499999997</v>
          </cell>
          <cell r="AA411">
            <v>1950</v>
          </cell>
          <cell r="AB411">
            <v>1702.5</v>
          </cell>
          <cell r="AC411">
            <v>40.058713362701909</v>
          </cell>
          <cell r="AD411">
            <v>5.3894406903826191</v>
          </cell>
          <cell r="AE411">
            <v>20.125879536617649</v>
          </cell>
          <cell r="AG411">
            <v>65.574033589702182</v>
          </cell>
          <cell r="AH411">
            <v>4.9180525192276638</v>
          </cell>
          <cell r="AI411">
            <v>70.49208610892984</v>
          </cell>
          <cell r="AJ411">
            <v>563.93668887143872</v>
          </cell>
          <cell r="AK411">
            <v>68199.959500000012</v>
          </cell>
          <cell r="AL411">
            <v>0</v>
          </cell>
          <cell r="AM411">
            <v>37.5</v>
          </cell>
          <cell r="AN411">
            <v>37.5</v>
          </cell>
          <cell r="AO411">
            <v>0</v>
          </cell>
          <cell r="AP411">
            <v>40.210729230768997</v>
          </cell>
          <cell r="AQ411">
            <v>0.15201586806708889</v>
          </cell>
        </row>
        <row r="412">
          <cell r="D412" t="str">
            <v>A41273</v>
          </cell>
          <cell r="E412" t="str">
            <v>John Barton</v>
          </cell>
          <cell r="F412" t="str">
            <v>Plymouth</v>
          </cell>
          <cell r="G412" t="str">
            <v>South West</v>
          </cell>
          <cell r="H412">
            <v>3</v>
          </cell>
          <cell r="I412" t="str">
            <v>S</v>
          </cell>
          <cell r="J412">
            <v>54900</v>
          </cell>
          <cell r="M412">
            <v>54900</v>
          </cell>
          <cell r="P412">
            <v>414.1</v>
          </cell>
          <cell r="R412">
            <v>7346.4023999999999</v>
          </cell>
          <cell r="S412">
            <v>4803.75</v>
          </cell>
          <cell r="V412">
            <v>960.75</v>
          </cell>
          <cell r="W412">
            <v>6290.8</v>
          </cell>
          <cell r="X412">
            <v>0</v>
          </cell>
          <cell r="Y412">
            <v>19815.8024</v>
          </cell>
          <cell r="Z412">
            <v>74715.8024</v>
          </cell>
          <cell r="AA412">
            <v>1950</v>
          </cell>
          <cell r="AB412">
            <v>1702.5</v>
          </cell>
          <cell r="AC412">
            <v>43.885933861967693</v>
          </cell>
          <cell r="AD412">
            <v>5.3894406903826191</v>
          </cell>
          <cell r="AE412">
            <v>20.125879536617649</v>
          </cell>
          <cell r="AG412">
            <v>69.40125408896796</v>
          </cell>
          <cell r="AH412">
            <v>5.2050940566725972</v>
          </cell>
          <cell r="AI412">
            <v>74.606348145640553</v>
          </cell>
          <cell r="AJ412">
            <v>596.85078516512442</v>
          </cell>
          <cell r="AK412">
            <v>74715.8024</v>
          </cell>
          <cell r="AL412">
            <v>0</v>
          </cell>
          <cell r="AM412">
            <v>37.5</v>
          </cell>
          <cell r="AN412">
            <v>37.5</v>
          </cell>
          <cell r="AO412">
            <v>0</v>
          </cell>
          <cell r="AP412">
            <v>43.831949948717998</v>
          </cell>
          <cell r="AQ412">
            <v>-5.3983913249695092E-2</v>
          </cell>
        </row>
        <row r="413">
          <cell r="D413" t="str">
            <v>W04154</v>
          </cell>
          <cell r="E413" t="str">
            <v>John Bellis</v>
          </cell>
          <cell r="F413" t="str">
            <v>Warrington</v>
          </cell>
          <cell r="G413" t="str">
            <v>Midlands</v>
          </cell>
          <cell r="H413">
            <v>4</v>
          </cell>
          <cell r="I413" t="str">
            <v>S</v>
          </cell>
          <cell r="J413">
            <v>47198.143199999999</v>
          </cell>
          <cell r="M413">
            <v>47198.143199999999</v>
          </cell>
          <cell r="P413">
            <v>0</v>
          </cell>
          <cell r="R413">
            <v>5734.1957616</v>
          </cell>
          <cell r="S413">
            <v>1297.948938</v>
          </cell>
          <cell r="V413">
            <v>0</v>
          </cell>
          <cell r="W413">
            <v>2310</v>
          </cell>
          <cell r="X413">
            <v>0</v>
          </cell>
          <cell r="Y413">
            <v>9342.1446995999995</v>
          </cell>
          <cell r="Z413">
            <v>56540.2878996</v>
          </cell>
          <cell r="AA413">
            <v>1950</v>
          </cell>
          <cell r="AB413">
            <v>1702.5</v>
          </cell>
          <cell r="AC413">
            <v>33.21015441973568</v>
          </cell>
          <cell r="AD413">
            <v>3.7037848954724204</v>
          </cell>
          <cell r="AE413">
            <v>20.125879536617649</v>
          </cell>
          <cell r="AG413">
            <v>57.039818851825743</v>
          </cell>
          <cell r="AH413">
            <v>4.2779864138869304</v>
          </cell>
          <cell r="AI413">
            <v>61.317805265712671</v>
          </cell>
          <cell r="AJ413">
            <v>490.54244212570137</v>
          </cell>
          <cell r="AK413">
            <v>56540.2878996</v>
          </cell>
          <cell r="AL413">
            <v>0</v>
          </cell>
          <cell r="AM413">
            <v>37.5</v>
          </cell>
          <cell r="AN413">
            <v>37.5</v>
          </cell>
          <cell r="AO413">
            <v>0</v>
          </cell>
          <cell r="AP413">
            <v>33.652279175178997</v>
          </cell>
          <cell r="AQ413">
            <v>0.44212475544331653</v>
          </cell>
        </row>
        <row r="414">
          <cell r="D414" t="str">
            <v>A76469</v>
          </cell>
          <cell r="E414" t="str">
            <v>John Bettis</v>
          </cell>
          <cell r="F414" t="str">
            <v>London</v>
          </cell>
          <cell r="G414" t="str">
            <v>South East</v>
          </cell>
          <cell r="H414">
            <v>8</v>
          </cell>
          <cell r="I414" t="str">
            <v>A</v>
          </cell>
          <cell r="J414">
            <v>55161</v>
          </cell>
          <cell r="M414">
            <v>55161</v>
          </cell>
          <cell r="P414">
            <v>0</v>
          </cell>
          <cell r="R414">
            <v>0</v>
          </cell>
          <cell r="S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55161</v>
          </cell>
          <cell r="AA414">
            <v>1950</v>
          </cell>
          <cell r="AB414">
            <v>1702.5</v>
          </cell>
          <cell r="AC414">
            <v>32.4</v>
          </cell>
          <cell r="AD414">
            <v>0</v>
          </cell>
          <cell r="AE414">
            <v>0</v>
          </cell>
          <cell r="AG414">
            <v>32.4</v>
          </cell>
          <cell r="AH414">
            <v>2.4299999999999997</v>
          </cell>
          <cell r="AI414">
            <v>34.83</v>
          </cell>
          <cell r="AJ414">
            <v>278.64</v>
          </cell>
          <cell r="AK414">
            <v>55161</v>
          </cell>
          <cell r="AL414">
            <v>0</v>
          </cell>
          <cell r="AM414">
            <v>37.5</v>
          </cell>
          <cell r="AN414">
            <v>37.5</v>
          </cell>
          <cell r="AO414">
            <v>0</v>
          </cell>
          <cell r="AP414">
            <v>32.4</v>
          </cell>
          <cell r="AQ414">
            <v>0</v>
          </cell>
        </row>
        <row r="415">
          <cell r="D415" t="str">
            <v>A76075</v>
          </cell>
          <cell r="E415" t="str">
            <v>John Devaney</v>
          </cell>
          <cell r="F415" t="str">
            <v>London</v>
          </cell>
          <cell r="G415" t="str">
            <v>South East</v>
          </cell>
          <cell r="H415">
            <v>8</v>
          </cell>
          <cell r="I415" t="str">
            <v>S</v>
          </cell>
          <cell r="J415">
            <v>32800</v>
          </cell>
          <cell r="M415">
            <v>32800</v>
          </cell>
          <cell r="P415">
            <v>414.1</v>
          </cell>
          <cell r="R415">
            <v>3428.4720000000002</v>
          </cell>
          <cell r="S415">
            <v>574</v>
          </cell>
          <cell r="V415">
            <v>574</v>
          </cell>
          <cell r="W415">
            <v>0</v>
          </cell>
          <cell r="X415">
            <v>0</v>
          </cell>
          <cell r="Y415">
            <v>4990.5720000000001</v>
          </cell>
          <cell r="Z415">
            <v>37790.572</v>
          </cell>
          <cell r="AA415">
            <v>1950</v>
          </cell>
          <cell r="AB415">
            <v>1702.5</v>
          </cell>
          <cell r="AC415">
            <v>22.19710543318649</v>
          </cell>
          <cell r="AD415">
            <v>3.9486921589485728</v>
          </cell>
          <cell r="AE415">
            <v>20.125879536617649</v>
          </cell>
          <cell r="AG415">
            <v>46.271677128752714</v>
          </cell>
          <cell r="AH415">
            <v>3.4703757846564534</v>
          </cell>
          <cell r="AI415">
            <v>49.742052913409168</v>
          </cell>
          <cell r="AJ415">
            <v>397.93642330727334</v>
          </cell>
          <cell r="AK415">
            <v>37790.572</v>
          </cell>
          <cell r="AL415">
            <v>0</v>
          </cell>
          <cell r="AM415">
            <v>37.5</v>
          </cell>
          <cell r="AN415">
            <v>37.5</v>
          </cell>
          <cell r="AO415">
            <v>0</v>
          </cell>
          <cell r="AP415">
            <v>22.645421538461999</v>
          </cell>
          <cell r="AQ415">
            <v>0.44831610527550936</v>
          </cell>
        </row>
        <row r="416">
          <cell r="D416" t="str">
            <v>A04756</v>
          </cell>
          <cell r="E416" t="str">
            <v>John Greiller</v>
          </cell>
          <cell r="F416" t="str">
            <v>Birmingham</v>
          </cell>
          <cell r="G416" t="str">
            <v>Midlands</v>
          </cell>
          <cell r="H416">
            <v>2</v>
          </cell>
          <cell r="I416" t="str">
            <v>S</v>
          </cell>
          <cell r="J416">
            <v>78500</v>
          </cell>
          <cell r="M416">
            <v>78500</v>
          </cell>
          <cell r="P416">
            <v>956.58</v>
          </cell>
          <cell r="R416">
            <v>10691.964</v>
          </cell>
          <cell r="S416">
            <v>7653.75</v>
          </cell>
          <cell r="V416">
            <v>1373.75</v>
          </cell>
          <cell r="W416">
            <v>6934</v>
          </cell>
          <cell r="X416">
            <v>0</v>
          </cell>
          <cell r="Y416">
            <v>27610.044000000002</v>
          </cell>
          <cell r="Z416">
            <v>106110.04399999999</v>
          </cell>
          <cell r="AA416">
            <v>1950</v>
          </cell>
          <cell r="AB416">
            <v>1702.5</v>
          </cell>
          <cell r="AC416">
            <v>62.326017033773859</v>
          </cell>
          <cell r="AD416">
            <v>3.7037848954724204</v>
          </cell>
          <cell r="AE416">
            <v>20.125879536617649</v>
          </cell>
          <cell r="AG416">
            <v>86.155681465863921</v>
          </cell>
          <cell r="AH416">
            <v>6.4616761099397939</v>
          </cell>
          <cell r="AI416">
            <v>92.617357575803709</v>
          </cell>
          <cell r="AJ416">
            <v>740.93886060642967</v>
          </cell>
          <cell r="AK416">
            <v>106110.04399999999</v>
          </cell>
          <cell r="AL416">
            <v>0</v>
          </cell>
          <cell r="AM416">
            <v>37.5</v>
          </cell>
          <cell r="AN416">
            <v>37.5</v>
          </cell>
          <cell r="AO416">
            <v>0</v>
          </cell>
          <cell r="AP416">
            <v>62.170535384615</v>
          </cell>
          <cell r="AQ416">
            <v>-0.1554816491588582</v>
          </cell>
        </row>
        <row r="417">
          <cell r="D417" t="str">
            <v>A06073</v>
          </cell>
          <cell r="E417" t="str">
            <v>John Haines</v>
          </cell>
          <cell r="F417" t="str">
            <v>London</v>
          </cell>
          <cell r="G417" t="str">
            <v>South East</v>
          </cell>
          <cell r="H417">
            <v>4</v>
          </cell>
          <cell r="I417" t="str">
            <v>S</v>
          </cell>
          <cell r="J417">
            <v>46388.834999999999</v>
          </cell>
          <cell r="M417">
            <v>46388.834999999999</v>
          </cell>
          <cell r="P417">
            <v>414.1</v>
          </cell>
          <cell r="R417">
            <v>5709.6002699999999</v>
          </cell>
          <cell r="S417">
            <v>4059.0230624999999</v>
          </cell>
          <cell r="V417">
            <v>811.80461249999996</v>
          </cell>
          <cell r="W417">
            <v>2800.08</v>
          </cell>
          <cell r="X417">
            <v>141</v>
          </cell>
          <cell r="Y417">
            <v>13935.607945</v>
          </cell>
          <cell r="Z417">
            <v>60324.442945000003</v>
          </cell>
          <cell r="AA417">
            <v>1950</v>
          </cell>
          <cell r="AB417">
            <v>1702.5</v>
          </cell>
          <cell r="AC417">
            <v>35.43285929221733</v>
          </cell>
          <cell r="AD417">
            <v>3.9486921589485728</v>
          </cell>
          <cell r="AE417">
            <v>20.125879536617649</v>
          </cell>
          <cell r="AG417">
            <v>59.50743098778355</v>
          </cell>
          <cell r="AH417">
            <v>4.4630573240837661</v>
          </cell>
          <cell r="AI417">
            <v>63.970488311867314</v>
          </cell>
          <cell r="AJ417">
            <v>511.76390649493851</v>
          </cell>
          <cell r="AK417">
            <v>60324.442945000003</v>
          </cell>
          <cell r="AL417">
            <v>0</v>
          </cell>
          <cell r="AM417">
            <v>37.5</v>
          </cell>
          <cell r="AN417">
            <v>37.5</v>
          </cell>
          <cell r="AO417">
            <v>0</v>
          </cell>
          <cell r="AP417">
            <v>35.516090984614998</v>
          </cell>
          <cell r="AQ417">
            <v>8.32316923976677E-2</v>
          </cell>
        </row>
        <row r="418">
          <cell r="D418" t="str">
            <v>A84980</v>
          </cell>
          <cell r="E418" t="str">
            <v>John Hollis</v>
          </cell>
          <cell r="F418" t="str">
            <v>Home</v>
          </cell>
          <cell r="G418" t="str">
            <v>Midlands</v>
          </cell>
          <cell r="H418">
            <v>3</v>
          </cell>
          <cell r="I418" t="str">
            <v>S</v>
          </cell>
          <cell r="J418">
            <v>54634</v>
          </cell>
          <cell r="M418">
            <v>54634</v>
          </cell>
          <cell r="P418">
            <v>414.1</v>
          </cell>
          <cell r="R418">
            <v>7265.6448</v>
          </cell>
          <cell r="S418">
            <v>4234.1350000000002</v>
          </cell>
          <cell r="V418">
            <v>956.09500000000003</v>
          </cell>
          <cell r="W418">
            <v>5971.6</v>
          </cell>
          <cell r="X418">
            <v>0</v>
          </cell>
          <cell r="Y418">
            <v>18841.574800000002</v>
          </cell>
          <cell r="Z418">
            <v>73475.574800000002</v>
          </cell>
          <cell r="AA418">
            <v>1950</v>
          </cell>
          <cell r="AB418">
            <v>1702.5</v>
          </cell>
          <cell r="AC418">
            <v>43.157459500734213</v>
          </cell>
          <cell r="AD418">
            <v>3.7037848954724204</v>
          </cell>
          <cell r="AE418">
            <v>20.125879536617649</v>
          </cell>
          <cell r="AG418">
            <v>66.987123932824275</v>
          </cell>
          <cell r="AH418">
            <v>5.0240342949618206</v>
          </cell>
          <cell r="AI418">
            <v>72.011158227786098</v>
          </cell>
          <cell r="AJ418">
            <v>576.08926582228878</v>
          </cell>
          <cell r="AK418">
            <v>73475.574800000002</v>
          </cell>
          <cell r="AL418">
            <v>0</v>
          </cell>
          <cell r="AM418">
            <v>37.5</v>
          </cell>
          <cell r="AN418">
            <v>37.5</v>
          </cell>
          <cell r="AO418">
            <v>0</v>
          </cell>
          <cell r="AP418">
            <v>43.042494769230998</v>
          </cell>
          <cell r="AQ418">
            <v>-0.11496473150321407</v>
          </cell>
        </row>
        <row r="419">
          <cell r="D419" t="str">
            <v>A76400</v>
          </cell>
          <cell r="E419" t="str">
            <v>John Ironman</v>
          </cell>
          <cell r="F419" t="str">
            <v>Birmingham</v>
          </cell>
          <cell r="G419" t="str">
            <v>Midlands</v>
          </cell>
          <cell r="H419">
            <v>7</v>
          </cell>
          <cell r="I419" t="str">
            <v>S</v>
          </cell>
          <cell r="J419">
            <v>29000</v>
          </cell>
          <cell r="M419">
            <v>29000</v>
          </cell>
          <cell r="P419">
            <v>0</v>
          </cell>
          <cell r="R419">
            <v>2904.0720000000001</v>
          </cell>
          <cell r="S419">
            <v>2247.5</v>
          </cell>
          <cell r="V419">
            <v>507.5</v>
          </cell>
          <cell r="W419">
            <v>0</v>
          </cell>
          <cell r="X419">
            <v>0</v>
          </cell>
          <cell r="Y419">
            <v>5659.0720000000001</v>
          </cell>
          <cell r="Z419">
            <v>34659.072</v>
          </cell>
          <cell r="AA419">
            <v>1950</v>
          </cell>
          <cell r="AB419">
            <v>1702.5</v>
          </cell>
          <cell r="AC419">
            <v>20.35775154185022</v>
          </cell>
          <cell r="AD419">
            <v>3.7037848954724204</v>
          </cell>
          <cell r="AE419">
            <v>20.125879536617649</v>
          </cell>
          <cell r="AG419">
            <v>44.18741597394029</v>
          </cell>
          <cell r="AH419">
            <v>3.3140561980455217</v>
          </cell>
          <cell r="AI419">
            <v>47.50147217198581</v>
          </cell>
          <cell r="AJ419">
            <v>380.01177737588648</v>
          </cell>
          <cell r="AK419">
            <v>34659.072</v>
          </cell>
          <cell r="AL419">
            <v>0</v>
          </cell>
          <cell r="AM419">
            <v>37.5</v>
          </cell>
          <cell r="AN419">
            <v>37.5</v>
          </cell>
          <cell r="AO419">
            <v>0</v>
          </cell>
          <cell r="AP419">
            <v>20.679011282051</v>
          </cell>
          <cell r="AQ419">
            <v>0.32125974020078019</v>
          </cell>
        </row>
        <row r="420">
          <cell r="D420" t="str">
            <v>A25153</v>
          </cell>
          <cell r="E420" t="str">
            <v>John Merron</v>
          </cell>
          <cell r="F420" t="str">
            <v>London</v>
          </cell>
          <cell r="G420" t="str">
            <v>South East</v>
          </cell>
          <cell r="H420">
            <v>8</v>
          </cell>
          <cell r="I420" t="str">
            <v>S</v>
          </cell>
          <cell r="J420">
            <v>42871.773000000001</v>
          </cell>
          <cell r="M420">
            <v>42871.773000000001</v>
          </cell>
          <cell r="P420">
            <v>0</v>
          </cell>
          <cell r="R420">
            <v>4818.3766740000001</v>
          </cell>
          <cell r="S420">
            <v>3322.5624075000001</v>
          </cell>
          <cell r="V420">
            <v>750.25602749999996</v>
          </cell>
          <cell r="W420">
            <v>0</v>
          </cell>
          <cell r="X420">
            <v>0</v>
          </cell>
          <cell r="Y420">
            <v>8891.1951090000002</v>
          </cell>
          <cell r="Z420">
            <v>51762.968109000001</v>
          </cell>
          <cell r="AA420">
            <v>1950</v>
          </cell>
          <cell r="AB420">
            <v>1702.5</v>
          </cell>
          <cell r="AC420">
            <v>30.404092868722469</v>
          </cell>
          <cell r="AD420">
            <v>3.9486921589485728</v>
          </cell>
          <cell r="AE420">
            <v>20.125879536617649</v>
          </cell>
          <cell r="AG420">
            <v>54.478664564288692</v>
          </cell>
          <cell r="AH420">
            <v>4.0858998423216519</v>
          </cell>
          <cell r="AI420">
            <v>58.564564406610344</v>
          </cell>
          <cell r="AJ420">
            <v>468.51651525288275</v>
          </cell>
          <cell r="AK420">
            <v>51762.968109000001</v>
          </cell>
          <cell r="AL420">
            <v>0</v>
          </cell>
          <cell r="AM420">
            <v>37.5</v>
          </cell>
          <cell r="AN420">
            <v>37.5</v>
          </cell>
          <cell r="AO420">
            <v>0</v>
          </cell>
          <cell r="AP420">
            <v>30.766280058462002</v>
          </cell>
          <cell r="AQ420">
            <v>0.36218718973953301</v>
          </cell>
        </row>
        <row r="421">
          <cell r="D421" t="str">
            <v>A76543</v>
          </cell>
          <cell r="E421" t="str">
            <v>John Moore</v>
          </cell>
          <cell r="F421" t="str">
            <v>Other Site</v>
          </cell>
          <cell r="G421" t="str">
            <v>Midlands</v>
          </cell>
          <cell r="H421">
            <v>7</v>
          </cell>
          <cell r="I421" t="str">
            <v>A</v>
          </cell>
          <cell r="J421">
            <v>42290.1</v>
          </cell>
          <cell r="M421">
            <v>42290.1</v>
          </cell>
          <cell r="P421">
            <v>0</v>
          </cell>
          <cell r="R421">
            <v>0</v>
          </cell>
          <cell r="S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42290.1</v>
          </cell>
          <cell r="AA421">
            <v>1950</v>
          </cell>
          <cell r="AB421">
            <v>1702.5</v>
          </cell>
          <cell r="AC421">
            <v>24.84</v>
          </cell>
          <cell r="AD421">
            <v>0</v>
          </cell>
          <cell r="AE421">
            <v>0</v>
          </cell>
          <cell r="AG421">
            <v>24.84</v>
          </cell>
          <cell r="AH421">
            <v>1.863</v>
          </cell>
          <cell r="AI421">
            <v>26.702999999999999</v>
          </cell>
          <cell r="AJ421">
            <v>213.624</v>
          </cell>
          <cell r="AK421">
            <v>42290.1</v>
          </cell>
          <cell r="AL421">
            <v>0</v>
          </cell>
          <cell r="AM421">
            <v>40</v>
          </cell>
          <cell r="AN421">
            <v>37.5</v>
          </cell>
          <cell r="AO421">
            <v>2.5</v>
          </cell>
          <cell r="AP421">
            <v>24.84</v>
          </cell>
          <cell r="AQ421">
            <v>0</v>
          </cell>
        </row>
        <row r="422">
          <cell r="D422" t="str">
            <v>A41779</v>
          </cell>
          <cell r="E422" t="str">
            <v>John Phillips</v>
          </cell>
          <cell r="F422" t="str">
            <v>Cardiff</v>
          </cell>
          <cell r="G422" t="str">
            <v>South West</v>
          </cell>
          <cell r="H422">
            <v>5</v>
          </cell>
          <cell r="I422" t="str">
            <v>S</v>
          </cell>
          <cell r="J422">
            <v>40500</v>
          </cell>
          <cell r="M422">
            <v>40500</v>
          </cell>
          <cell r="P422">
            <v>414.1</v>
          </cell>
          <cell r="R422">
            <v>5204.5320000000002</v>
          </cell>
          <cell r="S422">
            <v>3543.75</v>
          </cell>
          <cell r="V422">
            <v>708.75</v>
          </cell>
          <cell r="W422">
            <v>5170</v>
          </cell>
          <cell r="X422">
            <v>0</v>
          </cell>
          <cell r="Y422">
            <v>15041.132000000001</v>
          </cell>
          <cell r="Z422">
            <v>55541.131999999998</v>
          </cell>
          <cell r="AA422">
            <v>1950</v>
          </cell>
          <cell r="AB422">
            <v>1702.5</v>
          </cell>
          <cell r="AC422">
            <v>32.623278707782674</v>
          </cell>
          <cell r="AD422">
            <v>5.3894406903826191</v>
          </cell>
          <cell r="AE422">
            <v>20.125879536617649</v>
          </cell>
          <cell r="AG422">
            <v>58.138598934782948</v>
          </cell>
          <cell r="AH422">
            <v>4.3603949201087211</v>
          </cell>
          <cell r="AI422">
            <v>62.498993854891665</v>
          </cell>
          <cell r="AJ422">
            <v>499.99195083913332</v>
          </cell>
          <cell r="AK422">
            <v>55541.131999999998</v>
          </cell>
          <cell r="AL422">
            <v>0</v>
          </cell>
          <cell r="AM422">
            <v>37.5</v>
          </cell>
          <cell r="AN422">
            <v>37.5</v>
          </cell>
          <cell r="AO422">
            <v>0</v>
          </cell>
          <cell r="AP422">
            <v>32.504426666667001</v>
          </cell>
          <cell r="AQ422">
            <v>-0.11885204111567305</v>
          </cell>
        </row>
        <row r="423">
          <cell r="D423" t="str">
            <v>A49890</v>
          </cell>
          <cell r="E423" t="str">
            <v>John Robertson</v>
          </cell>
          <cell r="F423" t="str">
            <v>Secondment</v>
          </cell>
          <cell r="G423" t="str">
            <v>Midlands</v>
          </cell>
          <cell r="H423">
            <v>4</v>
          </cell>
          <cell r="I423" t="str">
            <v>S</v>
          </cell>
          <cell r="J423">
            <v>64096.468500000003</v>
          </cell>
          <cell r="M423">
            <v>64096.468500000003</v>
          </cell>
          <cell r="P423">
            <v>414.1</v>
          </cell>
          <cell r="R423">
            <v>8066.1646529999998</v>
          </cell>
          <cell r="S423">
            <v>4967.4763087499996</v>
          </cell>
          <cell r="V423">
            <v>1121.6881987500001</v>
          </cell>
          <cell r="W423">
            <v>2310</v>
          </cell>
          <cell r="X423">
            <v>0</v>
          </cell>
          <cell r="Y423">
            <v>16879.4291605</v>
          </cell>
          <cell r="Z423">
            <v>80975.897660500006</v>
          </cell>
          <cell r="AA423">
            <v>1950</v>
          </cell>
          <cell r="AB423">
            <v>1702.5</v>
          </cell>
          <cell r="AC423">
            <v>47.562935483406761</v>
          </cell>
          <cell r="AD423">
            <v>3.7037848954724204</v>
          </cell>
          <cell r="AE423">
            <v>20.125879536617649</v>
          </cell>
          <cell r="AG423">
            <v>71.392599915496831</v>
          </cell>
          <cell r="AH423">
            <v>5.3544449936622618</v>
          </cell>
          <cell r="AI423">
            <v>76.747044909159087</v>
          </cell>
          <cell r="AJ423">
            <v>613.97635927327269</v>
          </cell>
          <cell r="AK423">
            <v>80975.897660499992</v>
          </cell>
          <cell r="AL423">
            <v>0</v>
          </cell>
          <cell r="AM423">
            <v>37.5</v>
          </cell>
          <cell r="AN423">
            <v>37.5</v>
          </cell>
          <cell r="AO423">
            <v>0</v>
          </cell>
          <cell r="AP423">
            <v>47.786535555385001</v>
          </cell>
          <cell r="AQ423">
            <v>0.22360007197823961</v>
          </cell>
        </row>
        <row r="424">
          <cell r="D424" t="str">
            <v>A06989</v>
          </cell>
          <cell r="E424" t="str">
            <v>John Sourbutts</v>
          </cell>
          <cell r="F424" t="str">
            <v>Warrington</v>
          </cell>
          <cell r="G424" t="str">
            <v>Midlands</v>
          </cell>
          <cell r="H424">
            <v>5</v>
          </cell>
          <cell r="I424" t="str">
            <v>S</v>
          </cell>
          <cell r="J424">
            <v>40933.472999999998</v>
          </cell>
          <cell r="M424">
            <v>40933.472999999998</v>
          </cell>
          <cell r="P424">
            <v>414.1</v>
          </cell>
          <cell r="R424">
            <v>4550.8912739999996</v>
          </cell>
          <cell r="S424">
            <v>3581.6788874999997</v>
          </cell>
          <cell r="V424">
            <v>716.33577749999995</v>
          </cell>
          <cell r="W424">
            <v>0</v>
          </cell>
          <cell r="X424">
            <v>0</v>
          </cell>
          <cell r="Y424">
            <v>9263.0059390000006</v>
          </cell>
          <cell r="Z424">
            <v>50196.478939000001</v>
          </cell>
          <cell r="AA424">
            <v>1950</v>
          </cell>
          <cell r="AB424">
            <v>1702.5</v>
          </cell>
          <cell r="AC424">
            <v>29.483981755653453</v>
          </cell>
          <cell r="AD424">
            <v>3.7037848954724204</v>
          </cell>
          <cell r="AE424">
            <v>20.125879536617649</v>
          </cell>
          <cell r="AG424">
            <v>53.313646187743515</v>
          </cell>
          <cell r="AH424">
            <v>3.9985234640807636</v>
          </cell>
          <cell r="AI424">
            <v>57.312169651824277</v>
          </cell>
          <cell r="AJ424">
            <v>458.49735721459422</v>
          </cell>
          <cell r="AK424">
            <v>50196.478939000001</v>
          </cell>
          <cell r="AL424">
            <v>0</v>
          </cell>
          <cell r="AM424">
            <v>37.5</v>
          </cell>
          <cell r="AN424">
            <v>37.5</v>
          </cell>
          <cell r="AO424">
            <v>0</v>
          </cell>
          <cell r="AP424">
            <v>29.804703304615</v>
          </cell>
          <cell r="AQ424">
            <v>0.32072154896154714</v>
          </cell>
        </row>
        <row r="425">
          <cell r="D425" t="str">
            <v>A50188</v>
          </cell>
          <cell r="E425" t="str">
            <v>John Tanner</v>
          </cell>
          <cell r="F425" t="str">
            <v>Plymouth</v>
          </cell>
          <cell r="G425" t="str">
            <v>South West</v>
          </cell>
          <cell r="H425">
            <v>9</v>
          </cell>
          <cell r="I425" t="str">
            <v>S</v>
          </cell>
          <cell r="J425">
            <v>24251.5</v>
          </cell>
          <cell r="M425">
            <v>24251.5</v>
          </cell>
          <cell r="P425">
            <v>0</v>
          </cell>
          <cell r="R425">
            <v>2248.779</v>
          </cell>
          <cell r="S425">
            <v>666.91624999999999</v>
          </cell>
          <cell r="V425">
            <v>424.40125</v>
          </cell>
          <cell r="W425">
            <v>0</v>
          </cell>
          <cell r="X425">
            <v>0</v>
          </cell>
          <cell r="Y425">
            <v>3340.0964999999997</v>
          </cell>
          <cell r="Z425">
            <v>27591.5965</v>
          </cell>
          <cell r="AA425">
            <v>1950</v>
          </cell>
          <cell r="AB425">
            <v>1702.5</v>
          </cell>
          <cell r="AC425">
            <v>16.206517767988252</v>
          </cell>
          <cell r="AD425">
            <v>5.3894406903826191</v>
          </cell>
          <cell r="AE425">
            <v>20.125879536617649</v>
          </cell>
          <cell r="AG425">
            <v>41.721837994988519</v>
          </cell>
          <cell r="AH425">
            <v>3.1291378496241387</v>
          </cell>
          <cell r="AI425">
            <v>44.850975844612655</v>
          </cell>
          <cell r="AJ425">
            <v>358.80780675690124</v>
          </cell>
          <cell r="AK425">
            <v>27591.5965</v>
          </cell>
          <cell r="AL425">
            <v>0</v>
          </cell>
          <cell r="AM425">
            <v>37.5</v>
          </cell>
          <cell r="AN425">
            <v>37.5</v>
          </cell>
          <cell r="AO425">
            <v>0</v>
          </cell>
          <cell r="AP425">
            <v>16.604166153845998</v>
          </cell>
          <cell r="AQ425">
            <v>0.39764838585774598</v>
          </cell>
        </row>
        <row r="426">
          <cell r="D426" t="str">
            <v>A08169</v>
          </cell>
          <cell r="E426" t="str">
            <v>John Woolnough</v>
          </cell>
          <cell r="F426" t="str">
            <v>Exeter</v>
          </cell>
          <cell r="G426" t="str">
            <v>South West</v>
          </cell>
          <cell r="H426">
            <v>3</v>
          </cell>
          <cell r="I426" t="str">
            <v>S</v>
          </cell>
          <cell r="J426">
            <v>44544.817799999997</v>
          </cell>
          <cell r="M426">
            <v>44544.817799999997</v>
          </cell>
          <cell r="P426">
            <v>414.1</v>
          </cell>
          <cell r="R426">
            <v>5379.3528563999998</v>
          </cell>
          <cell r="S426">
            <v>3452.2233795000002</v>
          </cell>
          <cell r="V426">
            <v>779.53431149999994</v>
          </cell>
          <cell r="W426">
            <v>2392</v>
          </cell>
          <cell r="X426">
            <v>0</v>
          </cell>
          <cell r="Y426">
            <v>12417.2105474</v>
          </cell>
          <cell r="Z426">
            <v>56962.028347399995</v>
          </cell>
          <cell r="AA426">
            <v>1560</v>
          </cell>
          <cell r="AB426">
            <v>1362</v>
          </cell>
          <cell r="AC426">
            <v>41.822340930543312</v>
          </cell>
          <cell r="AD426">
            <v>5.3894406903826191</v>
          </cell>
          <cell r="AE426">
            <v>20.125879536617649</v>
          </cell>
          <cell r="AG426">
            <v>67.337661157543579</v>
          </cell>
          <cell r="AH426">
            <v>5.0503245868157682</v>
          </cell>
          <cell r="AI426">
            <v>72.387985744359341</v>
          </cell>
          <cell r="AJ426">
            <v>579.10388595487473</v>
          </cell>
          <cell r="AK426">
            <v>56962.028347400003</v>
          </cell>
          <cell r="AL426">
            <v>0</v>
          </cell>
          <cell r="AM426">
            <v>30</v>
          </cell>
          <cell r="AN426">
            <v>30</v>
          </cell>
          <cell r="AO426">
            <v>0</v>
          </cell>
          <cell r="AP426">
            <v>42.181294641282001</v>
          </cell>
          <cell r="AQ426">
            <v>0.35895371073868887</v>
          </cell>
        </row>
        <row r="427">
          <cell r="D427" t="str">
            <v>A96210</v>
          </cell>
          <cell r="E427" t="str">
            <v>Jon Bishop</v>
          </cell>
          <cell r="F427" t="str">
            <v>Warrington</v>
          </cell>
          <cell r="G427" t="str">
            <v>Midlands</v>
          </cell>
          <cell r="H427">
            <v>3</v>
          </cell>
          <cell r="I427" t="str">
            <v>S</v>
          </cell>
          <cell r="J427">
            <v>66625</v>
          </cell>
          <cell r="M427">
            <v>66625</v>
          </cell>
          <cell r="P427">
            <v>414.1</v>
          </cell>
          <cell r="R427">
            <v>8839.59</v>
          </cell>
          <cell r="S427">
            <v>5163.4375</v>
          </cell>
          <cell r="V427">
            <v>1165.9375</v>
          </cell>
          <cell r="W427">
            <v>5386</v>
          </cell>
          <cell r="X427">
            <v>0</v>
          </cell>
          <cell r="Y427">
            <v>20969.065000000002</v>
          </cell>
          <cell r="Z427">
            <v>87594.065000000002</v>
          </cell>
          <cell r="AA427">
            <v>1950</v>
          </cell>
          <cell r="AB427">
            <v>1702.5</v>
          </cell>
          <cell r="AC427">
            <v>51.450258443465493</v>
          </cell>
          <cell r="AD427">
            <v>3.7037848954724204</v>
          </cell>
          <cell r="AE427">
            <v>20.125879536617649</v>
          </cell>
          <cell r="AG427">
            <v>75.279922875555556</v>
          </cell>
          <cell r="AH427">
            <v>5.6459942156666667</v>
          </cell>
          <cell r="AI427">
            <v>80.925917091222217</v>
          </cell>
          <cell r="AJ427">
            <v>647.40733672977774</v>
          </cell>
          <cell r="AK427">
            <v>87594.065000000002</v>
          </cell>
          <cell r="AL427">
            <v>0</v>
          </cell>
          <cell r="AM427">
            <v>37.5</v>
          </cell>
          <cell r="AN427">
            <v>37.5</v>
          </cell>
          <cell r="AO427">
            <v>0</v>
          </cell>
          <cell r="AP427">
            <v>51.420353846154001</v>
          </cell>
          <cell r="AQ427">
            <v>-2.9904597311492864E-2</v>
          </cell>
        </row>
        <row r="428">
          <cell r="D428" t="str">
            <v>A74237</v>
          </cell>
          <cell r="E428" t="str">
            <v>Jon Davies</v>
          </cell>
          <cell r="F428" t="str">
            <v>Stroud</v>
          </cell>
          <cell r="G428" t="str">
            <v>South West</v>
          </cell>
          <cell r="H428">
            <v>3</v>
          </cell>
          <cell r="I428" t="str">
            <v>S</v>
          </cell>
          <cell r="J428">
            <v>52000</v>
          </cell>
          <cell r="M428">
            <v>52000</v>
          </cell>
          <cell r="P428">
            <v>414.1</v>
          </cell>
          <cell r="R428">
            <v>6490.692</v>
          </cell>
          <cell r="S428">
            <v>4030</v>
          </cell>
          <cell r="V428">
            <v>910</v>
          </cell>
          <cell r="W428">
            <v>2990</v>
          </cell>
          <cell r="X428">
            <v>0</v>
          </cell>
          <cell r="Y428">
            <v>14834.792000000001</v>
          </cell>
          <cell r="Z428">
            <v>66834.792000000001</v>
          </cell>
          <cell r="AA428">
            <v>1950</v>
          </cell>
          <cell r="AB428">
            <v>1702.5</v>
          </cell>
          <cell r="AC428">
            <v>39.256852863436123</v>
          </cell>
          <cell r="AD428">
            <v>5.3894406903826191</v>
          </cell>
          <cell r="AE428">
            <v>20.125879536617649</v>
          </cell>
          <cell r="AG428">
            <v>64.772173090436397</v>
          </cell>
          <cell r="AH428">
            <v>4.8579129817827296</v>
          </cell>
          <cell r="AI428">
            <v>69.630086072219129</v>
          </cell>
          <cell r="AJ428">
            <v>557.04068857775303</v>
          </cell>
          <cell r="AK428">
            <v>66834.792000000001</v>
          </cell>
          <cell r="AL428">
            <v>0</v>
          </cell>
          <cell r="AM428">
            <v>37.5</v>
          </cell>
          <cell r="AN428">
            <v>37.5</v>
          </cell>
          <cell r="AO428">
            <v>0</v>
          </cell>
          <cell r="AP428">
            <v>39.387072820512998</v>
          </cell>
          <cell r="AQ428">
            <v>0.13021995707687495</v>
          </cell>
        </row>
        <row r="429">
          <cell r="D429" t="str">
            <v>A50187</v>
          </cell>
          <cell r="E429" t="str">
            <v>Jon Dyson</v>
          </cell>
          <cell r="F429" t="str">
            <v>Plymouth</v>
          </cell>
          <cell r="G429" t="str">
            <v>South West</v>
          </cell>
          <cell r="H429">
            <v>8</v>
          </cell>
          <cell r="I429" t="str">
            <v>S</v>
          </cell>
          <cell r="J429">
            <v>25338</v>
          </cell>
          <cell r="M429">
            <v>25338</v>
          </cell>
          <cell r="P429">
            <v>414.1</v>
          </cell>
          <cell r="R429">
            <v>2398.7159999999999</v>
          </cell>
          <cell r="S429">
            <v>1963.6949999999999</v>
          </cell>
          <cell r="V429">
            <v>443.41500000000002</v>
          </cell>
          <cell r="W429">
            <v>0</v>
          </cell>
          <cell r="X429">
            <v>0</v>
          </cell>
          <cell r="Y429">
            <v>5219.9259999999995</v>
          </cell>
          <cell r="Z429">
            <v>30557.925999999999</v>
          </cell>
          <cell r="AA429">
            <v>1950</v>
          </cell>
          <cell r="AB429">
            <v>1702.5</v>
          </cell>
          <cell r="AC429">
            <v>17.948855212922172</v>
          </cell>
          <cell r="AD429">
            <v>5.3894406903826191</v>
          </cell>
          <cell r="AE429">
            <v>20.125879536617649</v>
          </cell>
          <cell r="AG429">
            <v>43.464175439922442</v>
          </cell>
          <cell r="AH429">
            <v>3.2598131579941829</v>
          </cell>
          <cell r="AI429">
            <v>46.723988597916623</v>
          </cell>
          <cell r="AJ429">
            <v>373.79190878333299</v>
          </cell>
          <cell r="AK429">
            <v>30557.925999999999</v>
          </cell>
          <cell r="AL429">
            <v>0</v>
          </cell>
          <cell r="AM429">
            <v>37.5</v>
          </cell>
          <cell r="AN429">
            <v>37.5</v>
          </cell>
          <cell r="AO429">
            <v>0</v>
          </cell>
          <cell r="AP429">
            <v>18.228438974359001</v>
          </cell>
          <cell r="AQ429">
            <v>0.27958376143682884</v>
          </cell>
        </row>
        <row r="430">
          <cell r="D430" t="str">
            <v>A50254</v>
          </cell>
          <cell r="E430" t="str">
            <v>Jon Marsh</v>
          </cell>
          <cell r="F430" t="str">
            <v>York</v>
          </cell>
          <cell r="G430" t="str">
            <v>Midlands</v>
          </cell>
          <cell r="H430">
            <v>4</v>
          </cell>
          <cell r="I430" t="str">
            <v>S</v>
          </cell>
          <cell r="J430">
            <v>47260</v>
          </cell>
          <cell r="M430">
            <v>47260</v>
          </cell>
          <cell r="P430">
            <v>0</v>
          </cell>
          <cell r="R430">
            <v>5968.5</v>
          </cell>
          <cell r="S430">
            <v>3662.6499999999996</v>
          </cell>
          <cell r="V430">
            <v>827.05</v>
          </cell>
          <cell r="W430">
            <v>3946</v>
          </cell>
          <cell r="X430">
            <v>0</v>
          </cell>
          <cell r="Y430">
            <v>14404.199999999999</v>
          </cell>
          <cell r="Z430">
            <v>61664.2</v>
          </cell>
          <cell r="AA430">
            <v>1950</v>
          </cell>
          <cell r="AB430">
            <v>1702.5</v>
          </cell>
          <cell r="AC430">
            <v>36.219794419970633</v>
          </cell>
          <cell r="AD430">
            <v>3.7037848954724204</v>
          </cell>
          <cell r="AE430">
            <v>20.125879536617649</v>
          </cell>
          <cell r="AG430">
            <v>60.049458852060695</v>
          </cell>
          <cell r="AH430">
            <v>4.5037094139045522</v>
          </cell>
          <cell r="AI430">
            <v>64.55316826596524</v>
          </cell>
          <cell r="AJ430">
            <v>516.42534612772192</v>
          </cell>
          <cell r="AK430">
            <v>61664.200000000004</v>
          </cell>
          <cell r="AL430">
            <v>0</v>
          </cell>
          <cell r="AM430">
            <v>37.5</v>
          </cell>
          <cell r="AN430">
            <v>37.5</v>
          </cell>
          <cell r="AO430">
            <v>0</v>
          </cell>
          <cell r="AP430">
            <v>36.285794871794998</v>
          </cell>
          <cell r="AQ430">
            <v>6.6000451824365314E-2</v>
          </cell>
        </row>
        <row r="431">
          <cell r="D431" t="str">
            <v>A81612</v>
          </cell>
          <cell r="E431" t="str">
            <v>Jon Pratten</v>
          </cell>
          <cell r="F431" t="str">
            <v>Plymouth</v>
          </cell>
          <cell r="G431" t="str">
            <v>South West</v>
          </cell>
          <cell r="H431">
            <v>4</v>
          </cell>
          <cell r="I431" t="str">
            <v>S</v>
          </cell>
          <cell r="J431">
            <v>41824.080000000002</v>
          </cell>
          <cell r="M431">
            <v>41824.080000000002</v>
          </cell>
          <cell r="P431">
            <v>414.1</v>
          </cell>
          <cell r="R431">
            <v>4992.5750399999997</v>
          </cell>
          <cell r="S431">
            <v>3659.607</v>
          </cell>
          <cell r="V431">
            <v>731.92139999999995</v>
          </cell>
          <cell r="W431">
            <v>2310</v>
          </cell>
          <cell r="X431">
            <v>0</v>
          </cell>
          <cell r="Y431">
            <v>12108.203439999999</v>
          </cell>
          <cell r="Z431">
            <v>53932.283439999999</v>
          </cell>
          <cell r="AA431">
            <v>1950</v>
          </cell>
          <cell r="AB431">
            <v>1702.5</v>
          </cell>
          <cell r="AC431">
            <v>31.678286895741557</v>
          </cell>
          <cell r="AD431">
            <v>5.3894406903826191</v>
          </cell>
          <cell r="AE431">
            <v>20.125879536617649</v>
          </cell>
          <cell r="AG431">
            <v>57.193607122741824</v>
          </cell>
          <cell r="AH431">
            <v>4.2895205342056366</v>
          </cell>
          <cell r="AI431">
            <v>61.48312765694746</v>
          </cell>
          <cell r="AJ431">
            <v>491.86502125557968</v>
          </cell>
          <cell r="AK431">
            <v>53932.283439999999</v>
          </cell>
          <cell r="AL431">
            <v>0</v>
          </cell>
          <cell r="AM431">
            <v>37.5</v>
          </cell>
          <cell r="AN431">
            <v>37.5</v>
          </cell>
          <cell r="AO431">
            <v>0</v>
          </cell>
          <cell r="AP431">
            <v>31.804993969230999</v>
          </cell>
          <cell r="AQ431">
            <v>0.12670707348944177</v>
          </cell>
        </row>
        <row r="432">
          <cell r="D432" t="str">
            <v>A74830</v>
          </cell>
          <cell r="E432" t="str">
            <v>Jon Raven</v>
          </cell>
          <cell r="F432" t="str">
            <v>Guildford</v>
          </cell>
          <cell r="G432" t="str">
            <v>South West</v>
          </cell>
          <cell r="H432">
            <v>9</v>
          </cell>
          <cell r="I432" t="str">
            <v>S</v>
          </cell>
          <cell r="J432">
            <v>22575</v>
          </cell>
          <cell r="M432">
            <v>22575</v>
          </cell>
          <cell r="P432">
            <v>414.1</v>
          </cell>
          <cell r="R432">
            <v>2017.422</v>
          </cell>
          <cell r="S432">
            <v>1749.5625</v>
          </cell>
          <cell r="V432">
            <v>395.0625</v>
          </cell>
          <cell r="W432">
            <v>0</v>
          </cell>
          <cell r="X432">
            <v>0</v>
          </cell>
          <cell r="Y432">
            <v>4576.1469999999999</v>
          </cell>
          <cell r="Z432">
            <v>27151.147000000001</v>
          </cell>
          <cell r="AA432">
            <v>1950</v>
          </cell>
          <cell r="AB432">
            <v>1702.5</v>
          </cell>
          <cell r="AC432">
            <v>15.94781027900147</v>
          </cell>
          <cell r="AD432">
            <v>5.3894406903826191</v>
          </cell>
          <cell r="AE432">
            <v>20.125879536617649</v>
          </cell>
          <cell r="AG432">
            <v>41.463130506001733</v>
          </cell>
          <cell r="AH432">
            <v>3.10973478795013</v>
          </cell>
          <cell r="AI432">
            <v>44.572865293951864</v>
          </cell>
          <cell r="AJ432">
            <v>356.58292235161491</v>
          </cell>
          <cell r="AK432">
            <v>27151.147000000001</v>
          </cell>
          <cell r="AL432">
            <v>0</v>
          </cell>
          <cell r="AM432">
            <v>37.5</v>
          </cell>
          <cell r="AN432">
            <v>37.5</v>
          </cell>
          <cell r="AO432">
            <v>0</v>
          </cell>
          <cell r="AP432">
            <v>16.219242051281999</v>
          </cell>
          <cell r="AQ432">
            <v>0.27143177228052906</v>
          </cell>
        </row>
        <row r="433">
          <cell r="D433" t="str">
            <v>A76263</v>
          </cell>
          <cell r="E433" t="str">
            <v>Jon Rogan</v>
          </cell>
          <cell r="F433" t="str">
            <v>Guildford</v>
          </cell>
          <cell r="G433" t="str">
            <v>South West</v>
          </cell>
          <cell r="H433">
            <v>6</v>
          </cell>
          <cell r="I433" t="str">
            <v>S</v>
          </cell>
          <cell r="J433">
            <v>40000</v>
          </cell>
          <cell r="M433">
            <v>40000</v>
          </cell>
          <cell r="P433">
            <v>0</v>
          </cell>
          <cell r="R433">
            <v>4422.0720000000001</v>
          </cell>
          <cell r="S433">
            <v>2700</v>
          </cell>
          <cell r="V433">
            <v>700</v>
          </cell>
          <cell r="W433">
            <v>0</v>
          </cell>
          <cell r="X433">
            <v>0</v>
          </cell>
          <cell r="Y433">
            <v>7822.0720000000001</v>
          </cell>
          <cell r="Z433">
            <v>47822.072</v>
          </cell>
          <cell r="AA433">
            <v>1950</v>
          </cell>
          <cell r="AB433">
            <v>1702.5</v>
          </cell>
          <cell r="AC433">
            <v>28.089322760646109</v>
          </cell>
          <cell r="AD433">
            <v>5.3894406903826191</v>
          </cell>
          <cell r="AE433">
            <v>20.125879536617649</v>
          </cell>
          <cell r="AG433">
            <v>53.604642987646372</v>
          </cell>
          <cell r="AH433">
            <v>4.0203482240734774</v>
          </cell>
          <cell r="AI433">
            <v>57.624991211719852</v>
          </cell>
          <cell r="AJ433">
            <v>460.99992969375882</v>
          </cell>
          <cell r="AK433">
            <v>47822.072</v>
          </cell>
          <cell r="AL433">
            <v>0</v>
          </cell>
          <cell r="AM433">
            <v>37.5</v>
          </cell>
          <cell r="AN433">
            <v>37.5</v>
          </cell>
          <cell r="AO433">
            <v>0</v>
          </cell>
          <cell r="AP433">
            <v>28.472857435897001</v>
          </cell>
          <cell r="AQ433">
            <v>0.38353467525089258</v>
          </cell>
        </row>
        <row r="434">
          <cell r="D434" t="str">
            <v>A76342</v>
          </cell>
          <cell r="E434" t="str">
            <v>Jon Royds</v>
          </cell>
          <cell r="F434" t="str">
            <v>Guildford</v>
          </cell>
          <cell r="G434" t="str">
            <v>South West</v>
          </cell>
          <cell r="H434">
            <v>4</v>
          </cell>
          <cell r="I434" t="str">
            <v>S</v>
          </cell>
          <cell r="J434">
            <v>58000</v>
          </cell>
          <cell r="M434">
            <v>58000</v>
          </cell>
          <cell r="P434">
            <v>414.1</v>
          </cell>
          <cell r="R434">
            <v>7224.8519999999999</v>
          </cell>
          <cell r="S434">
            <v>4495</v>
          </cell>
          <cell r="V434">
            <v>1015</v>
          </cell>
          <cell r="W434">
            <v>2310</v>
          </cell>
          <cell r="X434">
            <v>0</v>
          </cell>
          <cell r="Y434">
            <v>15458.952000000001</v>
          </cell>
          <cell r="Z434">
            <v>73458.952000000005</v>
          </cell>
          <cell r="AA434">
            <v>1950</v>
          </cell>
          <cell r="AB434">
            <v>1702.5</v>
          </cell>
          <cell r="AC434">
            <v>43.147695741556539</v>
          </cell>
          <cell r="AD434">
            <v>5.3894406903826191</v>
          </cell>
          <cell r="AE434">
            <v>20.125879536617649</v>
          </cell>
          <cell r="AG434">
            <v>68.663015968556806</v>
          </cell>
          <cell r="AH434">
            <v>5.1497261976417601</v>
          </cell>
          <cell r="AI434">
            <v>73.812742166198561</v>
          </cell>
          <cell r="AJ434">
            <v>590.50193732958849</v>
          </cell>
          <cell r="AK434">
            <v>73458.952000000005</v>
          </cell>
          <cell r="AL434">
            <v>0</v>
          </cell>
          <cell r="AM434">
            <v>37.5</v>
          </cell>
          <cell r="AN434">
            <v>37.5</v>
          </cell>
          <cell r="AO434">
            <v>0</v>
          </cell>
          <cell r="AP434">
            <v>43.353308717948998</v>
          </cell>
          <cell r="AQ434">
            <v>0.20561297639245879</v>
          </cell>
        </row>
        <row r="435">
          <cell r="D435" t="str">
            <v>A25249</v>
          </cell>
          <cell r="E435" t="str">
            <v>Jon Venn</v>
          </cell>
          <cell r="F435" t="str">
            <v>Exeter</v>
          </cell>
          <cell r="G435" t="str">
            <v>South West</v>
          </cell>
          <cell r="H435">
            <v>4</v>
          </cell>
          <cell r="I435" t="str">
            <v>S</v>
          </cell>
          <cell r="J435">
            <v>51984.1</v>
          </cell>
          <cell r="M435">
            <v>51984.1</v>
          </cell>
          <cell r="P435">
            <v>0</v>
          </cell>
          <cell r="R435">
            <v>6652.1657999999998</v>
          </cell>
          <cell r="S435">
            <v>3508.9267500000001</v>
          </cell>
          <cell r="V435">
            <v>909.72175000000004</v>
          </cell>
          <cell r="W435">
            <v>4176</v>
          </cell>
          <cell r="X435">
            <v>0</v>
          </cell>
          <cell r="Y435">
            <v>15246.8143</v>
          </cell>
          <cell r="Z435">
            <v>67230.914300000004</v>
          </cell>
          <cell r="AA435">
            <v>1950</v>
          </cell>
          <cell r="AB435">
            <v>1702.5</v>
          </cell>
          <cell r="AC435">
            <v>39.489523817914836</v>
          </cell>
          <cell r="AD435">
            <v>5.3894406903826191</v>
          </cell>
          <cell r="AE435">
            <v>20.125879536617649</v>
          </cell>
          <cell r="AG435">
            <v>65.004844044915103</v>
          </cell>
          <cell r="AH435">
            <v>4.8753633033686326</v>
          </cell>
          <cell r="AI435">
            <v>69.880207348283733</v>
          </cell>
          <cell r="AJ435">
            <v>559.04165878626986</v>
          </cell>
          <cell r="AK435">
            <v>67230.914300000004</v>
          </cell>
          <cell r="AL435">
            <v>0</v>
          </cell>
          <cell r="AM435">
            <v>37.5</v>
          </cell>
          <cell r="AN435">
            <v>37.5</v>
          </cell>
          <cell r="AO435">
            <v>0</v>
          </cell>
          <cell r="AP435">
            <v>39.588704</v>
          </cell>
          <cell r="AQ435">
            <v>9.9180182085163437E-2</v>
          </cell>
        </row>
        <row r="436">
          <cell r="D436" t="str">
            <v>A93734</v>
          </cell>
          <cell r="E436" t="str">
            <v>Jonathan Gatter</v>
          </cell>
          <cell r="F436" t="str">
            <v>Birmingham</v>
          </cell>
          <cell r="G436" t="str">
            <v>Midlands</v>
          </cell>
          <cell r="H436">
            <v>5</v>
          </cell>
          <cell r="I436" t="str">
            <v>S</v>
          </cell>
          <cell r="J436">
            <v>45440.303999999996</v>
          </cell>
          <cell r="M436">
            <v>45440.303999999996</v>
          </cell>
          <cell r="P436">
            <v>414.1</v>
          </cell>
          <cell r="R436">
            <v>5172.833952</v>
          </cell>
          <cell r="S436">
            <v>3521.62356</v>
          </cell>
          <cell r="V436">
            <v>795.20532000000003</v>
          </cell>
          <cell r="W436">
            <v>0</v>
          </cell>
          <cell r="X436">
            <v>0</v>
          </cell>
          <cell r="Y436">
            <v>9903.7628320000003</v>
          </cell>
          <cell r="Z436">
            <v>55344.066831999997</v>
          </cell>
          <cell r="AA436">
            <v>1950</v>
          </cell>
          <cell r="AB436">
            <v>1702.5</v>
          </cell>
          <cell r="AC436">
            <v>32.507528241997065</v>
          </cell>
          <cell r="AD436">
            <v>3.7037848954724204</v>
          </cell>
          <cell r="AE436">
            <v>20.125879536617649</v>
          </cell>
          <cell r="AG436">
            <v>56.337192674087134</v>
          </cell>
          <cell r="AH436">
            <v>4.2252894505565353</v>
          </cell>
          <cell r="AI436">
            <v>60.562482124643672</v>
          </cell>
          <cell r="AJ436">
            <v>484.49985699714938</v>
          </cell>
          <cell r="AK436">
            <v>55344.066832000004</v>
          </cell>
          <cell r="AL436">
            <v>0</v>
          </cell>
          <cell r="AM436">
            <v>37.5</v>
          </cell>
          <cell r="AN436">
            <v>37.5</v>
          </cell>
          <cell r="AO436">
            <v>0</v>
          </cell>
          <cell r="AP436">
            <v>32.872063113846004</v>
          </cell>
          <cell r="AQ436">
            <v>0.36453487184893874</v>
          </cell>
        </row>
        <row r="437">
          <cell r="D437" t="str">
            <v>S10394</v>
          </cell>
          <cell r="E437" t="str">
            <v>Jonathan Hughes</v>
          </cell>
          <cell r="F437" t="str">
            <v>Warrington</v>
          </cell>
          <cell r="G437" t="str">
            <v>Midlands</v>
          </cell>
          <cell r="H437">
            <v>6</v>
          </cell>
          <cell r="I437" t="str">
            <v>A</v>
          </cell>
          <cell r="J437">
            <v>69870.600000000006</v>
          </cell>
          <cell r="M437">
            <v>69870.600000000006</v>
          </cell>
          <cell r="P437">
            <v>0</v>
          </cell>
          <cell r="R437">
            <v>0</v>
          </cell>
          <cell r="S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69870.600000000006</v>
          </cell>
          <cell r="AA437">
            <v>1950</v>
          </cell>
          <cell r="AB437">
            <v>1702.5</v>
          </cell>
          <cell r="AC437">
            <v>41.040000000000006</v>
          </cell>
          <cell r="AD437">
            <v>0</v>
          </cell>
          <cell r="AE437">
            <v>0</v>
          </cell>
          <cell r="AG437">
            <v>41.040000000000006</v>
          </cell>
          <cell r="AH437">
            <v>3.0780000000000003</v>
          </cell>
          <cell r="AI437">
            <v>44.118000000000009</v>
          </cell>
          <cell r="AJ437">
            <v>352.94400000000007</v>
          </cell>
          <cell r="AK437">
            <v>69870.600000000006</v>
          </cell>
          <cell r="AL437">
            <v>0</v>
          </cell>
          <cell r="AM437">
            <v>37.5</v>
          </cell>
          <cell r="AN437">
            <v>37.5</v>
          </cell>
          <cell r="AO437">
            <v>0</v>
          </cell>
          <cell r="AP437">
            <v>41.04</v>
          </cell>
          <cell r="AQ437">
            <v>0</v>
          </cell>
        </row>
        <row r="438">
          <cell r="D438" t="str">
            <v>U03077</v>
          </cell>
          <cell r="E438" t="str">
            <v>Jonathan King</v>
          </cell>
          <cell r="F438" t="str">
            <v>London</v>
          </cell>
          <cell r="G438" t="str">
            <v>South East</v>
          </cell>
          <cell r="H438">
            <v>3</v>
          </cell>
          <cell r="I438" t="str">
            <v>A</v>
          </cell>
          <cell r="J438">
            <v>110662.5</v>
          </cell>
          <cell r="M438">
            <v>110662.5</v>
          </cell>
          <cell r="P438">
            <v>0</v>
          </cell>
          <cell r="R438">
            <v>0</v>
          </cell>
          <cell r="S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110662.5</v>
          </cell>
          <cell r="AA438">
            <v>1950</v>
          </cell>
          <cell r="AB438">
            <v>1702.5</v>
          </cell>
          <cell r="AC438">
            <v>65</v>
          </cell>
          <cell r="AD438">
            <v>0</v>
          </cell>
          <cell r="AE438">
            <v>0</v>
          </cell>
          <cell r="AG438">
            <v>65</v>
          </cell>
          <cell r="AH438">
            <v>4.875</v>
          </cell>
          <cell r="AI438">
            <v>69.875</v>
          </cell>
          <cell r="AJ438">
            <v>559</v>
          </cell>
          <cell r="AK438">
            <v>110662.5</v>
          </cell>
          <cell r="AL438">
            <v>0</v>
          </cell>
          <cell r="AM438">
            <v>0</v>
          </cell>
          <cell r="AN438">
            <v>37.5</v>
          </cell>
          <cell r="AO438">
            <v>-37.5</v>
          </cell>
          <cell r="AP438">
            <v>65</v>
          </cell>
          <cell r="AQ438">
            <v>0</v>
          </cell>
        </row>
        <row r="439">
          <cell r="D439" t="str">
            <v>A76273</v>
          </cell>
          <cell r="E439" t="str">
            <v>Jose Delgado</v>
          </cell>
          <cell r="F439" t="str">
            <v>Guildford</v>
          </cell>
          <cell r="G439" t="str">
            <v>South West</v>
          </cell>
          <cell r="H439">
            <v>7</v>
          </cell>
          <cell r="I439" t="str">
            <v>S</v>
          </cell>
          <cell r="J439">
            <v>34000</v>
          </cell>
          <cell r="M439">
            <v>34000</v>
          </cell>
          <cell r="P439">
            <v>414.1</v>
          </cell>
          <cell r="R439">
            <v>3594.0720000000001</v>
          </cell>
          <cell r="S439">
            <v>935</v>
          </cell>
          <cell r="V439">
            <v>595</v>
          </cell>
          <cell r="W439">
            <v>0</v>
          </cell>
          <cell r="X439">
            <v>0</v>
          </cell>
          <cell r="Y439">
            <v>5538.1720000000005</v>
          </cell>
          <cell r="Z439">
            <v>39538.171999999999</v>
          </cell>
          <cell r="AA439">
            <v>1950</v>
          </cell>
          <cell r="AB439">
            <v>1702.5</v>
          </cell>
          <cell r="AC439">
            <v>23.223595888399412</v>
          </cell>
          <cell r="AD439">
            <v>5.3894406903826191</v>
          </cell>
          <cell r="AE439">
            <v>20.125879536617649</v>
          </cell>
          <cell r="AG439">
            <v>48.738916115399675</v>
          </cell>
          <cell r="AH439">
            <v>3.6554187086549756</v>
          </cell>
          <cell r="AI439">
            <v>52.394334824054653</v>
          </cell>
          <cell r="AJ439">
            <v>419.15467859243722</v>
          </cell>
          <cell r="AK439">
            <v>39538.171999999999</v>
          </cell>
          <cell r="AL439">
            <v>0</v>
          </cell>
          <cell r="AM439">
            <v>37.5</v>
          </cell>
          <cell r="AN439">
            <v>37.5</v>
          </cell>
          <cell r="AO439">
            <v>0</v>
          </cell>
          <cell r="AP439">
            <v>23.655472820513001</v>
          </cell>
          <cell r="AQ439">
            <v>0.43187693211358891</v>
          </cell>
        </row>
        <row r="440">
          <cell r="D440" t="str">
            <v>A76459</v>
          </cell>
          <cell r="E440" t="str">
            <v>Joseph Barnett</v>
          </cell>
          <cell r="F440" t="str">
            <v>London</v>
          </cell>
          <cell r="G440" t="str">
            <v>South East</v>
          </cell>
          <cell r="H440">
            <v>10</v>
          </cell>
          <cell r="I440" t="str">
            <v>A</v>
          </cell>
          <cell r="J440">
            <v>62515.799999999996</v>
          </cell>
          <cell r="M440">
            <v>62515.799999999996</v>
          </cell>
          <cell r="P440">
            <v>0</v>
          </cell>
          <cell r="R440">
            <v>0</v>
          </cell>
          <cell r="S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62515.799999999996</v>
          </cell>
          <cell r="AA440">
            <v>1950</v>
          </cell>
          <cell r="AB440">
            <v>1702.5</v>
          </cell>
          <cell r="AC440">
            <v>36.72</v>
          </cell>
          <cell r="AD440">
            <v>0</v>
          </cell>
          <cell r="AE440">
            <v>0</v>
          </cell>
          <cell r="AG440">
            <v>36.72</v>
          </cell>
          <cell r="AH440">
            <v>2.754</v>
          </cell>
          <cell r="AI440">
            <v>39.473999999999997</v>
          </cell>
          <cell r="AJ440">
            <v>315.79199999999997</v>
          </cell>
          <cell r="AK440">
            <v>62515.799999999996</v>
          </cell>
          <cell r="AL440">
            <v>0</v>
          </cell>
          <cell r="AM440">
            <v>37.5</v>
          </cell>
          <cell r="AN440">
            <v>37.5</v>
          </cell>
          <cell r="AO440">
            <v>0</v>
          </cell>
          <cell r="AP440">
            <v>36.72</v>
          </cell>
          <cell r="AQ440">
            <v>0</v>
          </cell>
        </row>
        <row r="441">
          <cell r="D441" t="str">
            <v>A92711</v>
          </cell>
          <cell r="E441" t="str">
            <v>Julia Faure Walker</v>
          </cell>
          <cell r="F441" t="str">
            <v>London</v>
          </cell>
          <cell r="G441" t="str">
            <v>South East</v>
          </cell>
          <cell r="H441">
            <v>5</v>
          </cell>
          <cell r="I441" t="str">
            <v>S</v>
          </cell>
          <cell r="J441">
            <v>23616</v>
          </cell>
          <cell r="M441">
            <v>23616</v>
          </cell>
          <cell r="P441">
            <v>0</v>
          </cell>
          <cell r="R441">
            <v>2161.08</v>
          </cell>
          <cell r="S441">
            <v>1357.92</v>
          </cell>
          <cell r="V441">
            <v>413.28</v>
          </cell>
          <cell r="W441">
            <v>0</v>
          </cell>
          <cell r="X441">
            <v>0</v>
          </cell>
          <cell r="Y441">
            <v>3932.2799999999997</v>
          </cell>
          <cell r="Z441">
            <v>27548.28</v>
          </cell>
          <cell r="AA441">
            <v>1170</v>
          </cell>
          <cell r="AB441">
            <v>1021.5</v>
          </cell>
          <cell r="AC441">
            <v>26.968458149779735</v>
          </cell>
          <cell r="AD441">
            <v>3.9486921589485728</v>
          </cell>
          <cell r="AE441">
            <v>20.125879536617649</v>
          </cell>
          <cell r="AG441">
            <v>51.043029845345956</v>
          </cell>
          <cell r="AH441">
            <v>3.8282272384009466</v>
          </cell>
          <cell r="AI441">
            <v>54.871257083746904</v>
          </cell>
          <cell r="AJ441">
            <v>438.97005666997524</v>
          </cell>
          <cell r="AK441">
            <v>28538.28</v>
          </cell>
          <cell r="AL441">
            <v>-990</v>
          </cell>
          <cell r="AM441">
            <v>22.5</v>
          </cell>
          <cell r="AN441">
            <v>22.5</v>
          </cell>
          <cell r="AO441">
            <v>0</v>
          </cell>
          <cell r="AP441">
            <v>28.382256410256002</v>
          </cell>
          <cell r="AQ441">
            <v>1.4137982604762662</v>
          </cell>
        </row>
        <row r="442">
          <cell r="D442" t="str">
            <v>A74645</v>
          </cell>
          <cell r="E442" t="str">
            <v>Julian Galloway</v>
          </cell>
          <cell r="F442" t="str">
            <v>Secondment</v>
          </cell>
          <cell r="G442" t="str">
            <v>Midlands</v>
          </cell>
          <cell r="H442">
            <v>3</v>
          </cell>
          <cell r="I442" t="str">
            <v>S</v>
          </cell>
          <cell r="J442">
            <v>60479.79</v>
          </cell>
          <cell r="M442">
            <v>60479.79</v>
          </cell>
          <cell r="P442">
            <v>414.1</v>
          </cell>
          <cell r="R442">
            <v>7937.1790199999996</v>
          </cell>
          <cell r="S442">
            <v>5291.9816249999994</v>
          </cell>
          <cell r="V442">
            <v>1058.3963249999999</v>
          </cell>
          <cell r="W442">
            <v>4992</v>
          </cell>
          <cell r="X442">
            <v>0</v>
          </cell>
          <cell r="Y442">
            <v>19693.656969999996</v>
          </cell>
          <cell r="Z442">
            <v>80173.44696999999</v>
          </cell>
          <cell r="AA442">
            <v>1950</v>
          </cell>
          <cell r="AB442">
            <v>1702.5</v>
          </cell>
          <cell r="AC442">
            <v>47.091598807635826</v>
          </cell>
          <cell r="AD442">
            <v>3.7037848954724204</v>
          </cell>
          <cell r="AE442">
            <v>20.125879536617649</v>
          </cell>
          <cell r="AG442">
            <v>70.921263239725889</v>
          </cell>
          <cell r="AH442">
            <v>5.3190947429794413</v>
          </cell>
          <cell r="AI442">
            <v>76.240357982705333</v>
          </cell>
          <cell r="AJ442">
            <v>609.92286386164267</v>
          </cell>
          <cell r="AK442">
            <v>80173.44696999999</v>
          </cell>
          <cell r="AL442">
            <v>0</v>
          </cell>
          <cell r="AM442">
            <v>37.5</v>
          </cell>
          <cell r="AN442">
            <v>37.5</v>
          </cell>
          <cell r="AO442">
            <v>0</v>
          </cell>
          <cell r="AP442">
            <v>47.160106728205001</v>
          </cell>
          <cell r="AQ442">
            <v>6.8507920569174985E-2</v>
          </cell>
        </row>
        <row r="443">
          <cell r="D443" t="str">
            <v>A76043</v>
          </cell>
          <cell r="E443" t="str">
            <v>Justin Morton</v>
          </cell>
          <cell r="F443" t="str">
            <v>Bristol</v>
          </cell>
          <cell r="G443" t="str">
            <v>South West</v>
          </cell>
          <cell r="H443">
            <v>8</v>
          </cell>
          <cell r="I443" t="str">
            <v>S</v>
          </cell>
          <cell r="J443">
            <v>24087.5</v>
          </cell>
          <cell r="M443">
            <v>24087.5</v>
          </cell>
          <cell r="P443">
            <v>414.1</v>
          </cell>
          <cell r="R443">
            <v>2777.319</v>
          </cell>
          <cell r="S443">
            <v>1144.15625</v>
          </cell>
          <cell r="V443">
            <v>421.53125</v>
          </cell>
          <cell r="W443">
            <v>3994</v>
          </cell>
          <cell r="X443">
            <v>0</v>
          </cell>
          <cell r="Y443">
            <v>8751.1064999999999</v>
          </cell>
          <cell r="Z443">
            <v>32838.606500000002</v>
          </cell>
          <cell r="AA443">
            <v>1950</v>
          </cell>
          <cell r="AB443">
            <v>1702.5</v>
          </cell>
          <cell r="AC443">
            <v>19.288461967694566</v>
          </cell>
          <cell r="AD443">
            <v>5.3894406903826191</v>
          </cell>
          <cell r="AE443">
            <v>20.125879536617649</v>
          </cell>
          <cell r="AG443">
            <v>44.803782194694833</v>
          </cell>
          <cell r="AH443">
            <v>3.3602836646021124</v>
          </cell>
          <cell r="AI443">
            <v>48.164065859296947</v>
          </cell>
          <cell r="AJ443">
            <v>385.31252687437558</v>
          </cell>
          <cell r="AK443">
            <v>32838.606500000002</v>
          </cell>
          <cell r="AL443">
            <v>0</v>
          </cell>
          <cell r="AM443">
            <v>37.5</v>
          </cell>
          <cell r="AN443">
            <v>37.5</v>
          </cell>
          <cell r="AO443">
            <v>0</v>
          </cell>
          <cell r="AP443">
            <v>19.279381538462001</v>
          </cell>
          <cell r="AQ443">
            <v>-9.0804292325650238E-3</v>
          </cell>
        </row>
        <row r="444">
          <cell r="D444" t="str">
            <v>W01023</v>
          </cell>
          <cell r="E444" t="str">
            <v>Karen Allman</v>
          </cell>
          <cell r="F444" t="str">
            <v>Cardiff</v>
          </cell>
          <cell r="G444" t="str">
            <v>South West</v>
          </cell>
          <cell r="H444">
            <v>5</v>
          </cell>
          <cell r="I444" t="str">
            <v>S</v>
          </cell>
          <cell r="J444">
            <v>32541.599999999999</v>
          </cell>
          <cell r="M444">
            <v>32541.599999999999</v>
          </cell>
          <cell r="P444">
            <v>0</v>
          </cell>
          <cell r="R444">
            <v>3711.5927999999999</v>
          </cell>
          <cell r="S444">
            <v>2847.39</v>
          </cell>
          <cell r="V444">
            <v>0</v>
          </cell>
          <cell r="W444">
            <v>2310</v>
          </cell>
          <cell r="X444">
            <v>0</v>
          </cell>
          <cell r="Y444">
            <v>8868.9827999999998</v>
          </cell>
          <cell r="Z444">
            <v>41410.582799999996</v>
          </cell>
          <cell r="AA444">
            <v>1560</v>
          </cell>
          <cell r="AB444">
            <v>1362</v>
          </cell>
          <cell r="AC444">
            <v>30.404245814977973</v>
          </cell>
          <cell r="AD444">
            <v>5.3894406903826191</v>
          </cell>
          <cell r="AE444">
            <v>20.125879536617649</v>
          </cell>
          <cell r="AG444">
            <v>55.919566041978243</v>
          </cell>
          <cell r="AH444">
            <v>4.1939674531483684</v>
          </cell>
          <cell r="AI444">
            <v>60.11353349512661</v>
          </cell>
          <cell r="AJ444">
            <v>480.90826796101288</v>
          </cell>
          <cell r="AK444">
            <v>41410.582800000004</v>
          </cell>
          <cell r="AL444">
            <v>0</v>
          </cell>
          <cell r="AM444">
            <v>30</v>
          </cell>
          <cell r="AN444">
            <v>30</v>
          </cell>
          <cell r="AO444">
            <v>0</v>
          </cell>
          <cell r="AP444">
            <v>30.628704358974002</v>
          </cell>
          <cell r="AQ444">
            <v>0.22445854399602894</v>
          </cell>
        </row>
        <row r="445">
          <cell r="D445" t="str">
            <v>A76092</v>
          </cell>
          <cell r="E445" t="str">
            <v>Karen O’Meire</v>
          </cell>
          <cell r="F445" t="str">
            <v>London</v>
          </cell>
          <cell r="G445" t="str">
            <v>South East</v>
          </cell>
          <cell r="H445">
            <v>8</v>
          </cell>
          <cell r="I445" t="str">
            <v>A</v>
          </cell>
          <cell r="J445">
            <v>43311.6</v>
          </cell>
          <cell r="M445">
            <v>43311.6</v>
          </cell>
          <cell r="P445">
            <v>0</v>
          </cell>
          <cell r="R445">
            <v>0</v>
          </cell>
          <cell r="S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43311.6</v>
          </cell>
          <cell r="AA445">
            <v>1950</v>
          </cell>
          <cell r="AB445">
            <v>1702.5</v>
          </cell>
          <cell r="AC445">
            <v>25.439999999999998</v>
          </cell>
          <cell r="AD445">
            <v>0</v>
          </cell>
          <cell r="AE445">
            <v>0</v>
          </cell>
          <cell r="AG445">
            <v>25.439999999999998</v>
          </cell>
          <cell r="AH445">
            <v>1.9079999999999997</v>
          </cell>
          <cell r="AI445">
            <v>27.347999999999999</v>
          </cell>
          <cell r="AJ445">
            <v>218.78399999999999</v>
          </cell>
          <cell r="AK445">
            <v>43311.6</v>
          </cell>
          <cell r="AL445">
            <v>0</v>
          </cell>
          <cell r="AM445">
            <v>37.5</v>
          </cell>
          <cell r="AN445">
            <v>37.5</v>
          </cell>
          <cell r="AO445">
            <v>0</v>
          </cell>
          <cell r="AP445">
            <v>25.44</v>
          </cell>
          <cell r="AQ445">
            <v>0</v>
          </cell>
        </row>
        <row r="446">
          <cell r="D446" t="str">
            <v>A85642</v>
          </cell>
          <cell r="E446" t="str">
            <v>Karim Rumble</v>
          </cell>
          <cell r="F446" t="str">
            <v>Birmingham</v>
          </cell>
          <cell r="G446" t="str">
            <v>Midlands</v>
          </cell>
          <cell r="H446">
            <v>4</v>
          </cell>
          <cell r="I446" t="str">
            <v>S</v>
          </cell>
          <cell r="J446">
            <v>58000</v>
          </cell>
          <cell r="M446">
            <v>58000</v>
          </cell>
          <cell r="P446">
            <v>414.1</v>
          </cell>
          <cell r="R446">
            <v>7224.8519999999999</v>
          </cell>
          <cell r="S446">
            <v>4495</v>
          </cell>
          <cell r="V446">
            <v>1015</v>
          </cell>
          <cell r="W446">
            <v>2310</v>
          </cell>
          <cell r="X446">
            <v>0</v>
          </cell>
          <cell r="Y446">
            <v>15458.952000000001</v>
          </cell>
          <cell r="Z446">
            <v>73458.952000000005</v>
          </cell>
          <cell r="AA446">
            <v>1950</v>
          </cell>
          <cell r="AB446">
            <v>1702.5</v>
          </cell>
          <cell r="AC446">
            <v>43.147695741556539</v>
          </cell>
          <cell r="AD446">
            <v>3.7037848954724204</v>
          </cell>
          <cell r="AE446">
            <v>20.125879536617649</v>
          </cell>
          <cell r="AG446">
            <v>66.977360173646602</v>
          </cell>
          <cell r="AH446">
            <v>5.0233020130234953</v>
          </cell>
          <cell r="AI446">
            <v>72.000662186670098</v>
          </cell>
          <cell r="AJ446">
            <v>576.00529749336079</v>
          </cell>
          <cell r="AK446">
            <v>73458.952000000005</v>
          </cell>
          <cell r="AL446">
            <v>0</v>
          </cell>
          <cell r="AM446">
            <v>37.5</v>
          </cell>
          <cell r="AN446">
            <v>37.5</v>
          </cell>
          <cell r="AO446">
            <v>0</v>
          </cell>
          <cell r="AP446">
            <v>43.353308717948998</v>
          </cell>
          <cell r="AQ446">
            <v>0.20561297639245879</v>
          </cell>
        </row>
        <row r="447">
          <cell r="D447" t="str">
            <v>S02285</v>
          </cell>
          <cell r="E447" t="str">
            <v>Karnick Sadourian</v>
          </cell>
          <cell r="F447" t="str">
            <v>Warrington</v>
          </cell>
          <cell r="G447" t="str">
            <v>Midlands</v>
          </cell>
          <cell r="H447">
            <v>5</v>
          </cell>
          <cell r="I447" t="str">
            <v>A</v>
          </cell>
          <cell r="J447">
            <v>46818.75</v>
          </cell>
          <cell r="M447">
            <v>46818.75</v>
          </cell>
          <cell r="P447">
            <v>0</v>
          </cell>
          <cell r="R447">
            <v>0</v>
          </cell>
          <cell r="S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46818.75</v>
          </cell>
          <cell r="AA447">
            <v>1950</v>
          </cell>
          <cell r="AB447">
            <v>1702.5</v>
          </cell>
          <cell r="AC447">
            <v>27.5</v>
          </cell>
          <cell r="AD447">
            <v>0</v>
          </cell>
          <cell r="AE447">
            <v>0</v>
          </cell>
          <cell r="AG447">
            <v>27.5</v>
          </cell>
          <cell r="AH447">
            <v>2.0625</v>
          </cell>
          <cell r="AI447">
            <v>29.5625</v>
          </cell>
          <cell r="AJ447">
            <v>236.5</v>
          </cell>
          <cell r="AK447">
            <v>46818.75</v>
          </cell>
          <cell r="AL447">
            <v>0</v>
          </cell>
          <cell r="AM447">
            <v>0</v>
          </cell>
          <cell r="AN447">
            <v>37.5</v>
          </cell>
          <cell r="AO447">
            <v>-37.5</v>
          </cell>
          <cell r="AP447">
            <v>27.5</v>
          </cell>
          <cell r="AQ447">
            <v>0</v>
          </cell>
        </row>
        <row r="448">
          <cell r="D448" t="str">
            <v>A24877</v>
          </cell>
          <cell r="E448" t="str">
            <v>Katarzyna Kordeczka-Kania</v>
          </cell>
          <cell r="F448" t="str">
            <v>Guildford</v>
          </cell>
          <cell r="G448" t="str">
            <v>South West</v>
          </cell>
          <cell r="H448">
            <v>7</v>
          </cell>
          <cell r="I448" t="str">
            <v>S</v>
          </cell>
          <cell r="J448">
            <v>31050</v>
          </cell>
          <cell r="M448">
            <v>31050</v>
          </cell>
          <cell r="P448">
            <v>0</v>
          </cell>
          <cell r="R448">
            <v>3186.9720000000002</v>
          </cell>
          <cell r="S448">
            <v>853.875</v>
          </cell>
          <cell r="V448">
            <v>543.375</v>
          </cell>
          <cell r="W448">
            <v>0</v>
          </cell>
          <cell r="X448">
            <v>0</v>
          </cell>
          <cell r="Y448">
            <v>4584.2219999999998</v>
          </cell>
          <cell r="Z448">
            <v>35634.222000000002</v>
          </cell>
          <cell r="AA448">
            <v>1950</v>
          </cell>
          <cell r="AB448">
            <v>1702.5</v>
          </cell>
          <cell r="AC448">
            <v>20.930526872246698</v>
          </cell>
          <cell r="AD448">
            <v>5.3894406903826191</v>
          </cell>
          <cell r="AE448">
            <v>20.125879536617649</v>
          </cell>
          <cell r="AG448">
            <v>46.445847099246961</v>
          </cell>
          <cell r="AH448">
            <v>3.4834385324435222</v>
          </cell>
          <cell r="AI448">
            <v>49.929285631690483</v>
          </cell>
          <cell r="AJ448">
            <v>399.43428505352387</v>
          </cell>
          <cell r="AK448">
            <v>35634.222000000002</v>
          </cell>
          <cell r="AL448">
            <v>0</v>
          </cell>
          <cell r="AM448">
            <v>37.5</v>
          </cell>
          <cell r="AN448">
            <v>37.5</v>
          </cell>
          <cell r="AO448">
            <v>0</v>
          </cell>
          <cell r="AP448">
            <v>21.373575384614998</v>
          </cell>
          <cell r="AQ448">
            <v>0.4430485123682999</v>
          </cell>
        </row>
        <row r="449">
          <cell r="D449" t="str">
            <v>A24965</v>
          </cell>
          <cell r="E449" t="str">
            <v>Katarzyna Woakes</v>
          </cell>
          <cell r="F449" t="str">
            <v>Isle of Man</v>
          </cell>
          <cell r="G449" t="str">
            <v>Midlands</v>
          </cell>
          <cell r="H449">
            <v>7</v>
          </cell>
          <cell r="I449" t="str">
            <v>S</v>
          </cell>
          <cell r="J449">
            <v>34807.5</v>
          </cell>
          <cell r="M449">
            <v>34807.5</v>
          </cell>
          <cell r="P449">
            <v>414.1</v>
          </cell>
          <cell r="R449">
            <v>3705.5070000000001</v>
          </cell>
          <cell r="S449">
            <v>609.13125000000002</v>
          </cell>
          <cell r="V449">
            <v>609.13125000000002</v>
          </cell>
          <cell r="W449">
            <v>0</v>
          </cell>
          <cell r="X449">
            <v>0</v>
          </cell>
          <cell r="Y449">
            <v>5337.8695000000007</v>
          </cell>
          <cell r="Z449">
            <v>40145.369500000001</v>
          </cell>
          <cell r="AA449">
            <v>1950</v>
          </cell>
          <cell r="AB449">
            <v>1702.5</v>
          </cell>
          <cell r="AC449">
            <v>23.580246402349488</v>
          </cell>
          <cell r="AD449">
            <v>3.7037848954724204</v>
          </cell>
          <cell r="AE449">
            <v>20.125879536617649</v>
          </cell>
          <cell r="AG449">
            <v>47.409910834439557</v>
          </cell>
          <cell r="AH449">
            <v>3.5557433125829667</v>
          </cell>
          <cell r="AI449">
            <v>50.965654147022526</v>
          </cell>
          <cell r="AJ449">
            <v>407.72523317618021</v>
          </cell>
          <cell r="AK449">
            <v>40145.369500000001</v>
          </cell>
          <cell r="AL449">
            <v>0</v>
          </cell>
          <cell r="AM449">
            <v>0</v>
          </cell>
          <cell r="AN449">
            <v>37.5</v>
          </cell>
          <cell r="AO449">
            <v>-37.5</v>
          </cell>
          <cell r="AP449">
            <v>24.043465128205</v>
          </cell>
          <cell r="AQ449">
            <v>0.46321872585551205</v>
          </cell>
        </row>
        <row r="450">
          <cell r="D450" t="str">
            <v>W49190</v>
          </cell>
          <cell r="E450" t="str">
            <v>Kate Bennett</v>
          </cell>
          <cell r="F450" t="str">
            <v>Cardiff</v>
          </cell>
          <cell r="G450" t="str">
            <v>South West</v>
          </cell>
          <cell r="H450">
            <v>6</v>
          </cell>
          <cell r="I450" t="str">
            <v>S</v>
          </cell>
          <cell r="J450">
            <v>30747.395</v>
          </cell>
          <cell r="M450">
            <v>30747.395</v>
          </cell>
          <cell r="P450">
            <v>414.1</v>
          </cell>
          <cell r="R450">
            <v>3145.2125099999998</v>
          </cell>
          <cell r="S450">
            <v>2382.9231124999997</v>
          </cell>
          <cell r="V450">
            <v>538.07941249999999</v>
          </cell>
          <cell r="W450">
            <v>0</v>
          </cell>
          <cell r="X450">
            <v>0</v>
          </cell>
          <cell r="Y450">
            <v>6480.3150349999996</v>
          </cell>
          <cell r="Z450">
            <v>37227.710034999996</v>
          </cell>
          <cell r="AA450">
            <v>1950</v>
          </cell>
          <cell r="AB450">
            <v>1702.5</v>
          </cell>
          <cell r="AC450">
            <v>21.866496349486049</v>
          </cell>
          <cell r="AD450">
            <v>5.3894406903826191</v>
          </cell>
          <cell r="AE450">
            <v>20.125879536617649</v>
          </cell>
          <cell r="AG450">
            <v>47.381816576486315</v>
          </cell>
          <cell r="AH450">
            <v>3.5536362432364736</v>
          </cell>
          <cell r="AI450">
            <v>50.935452819722791</v>
          </cell>
          <cell r="AJ450">
            <v>407.48362255778233</v>
          </cell>
          <cell r="AK450">
            <v>37227.710034999996</v>
          </cell>
          <cell r="AL450">
            <v>0</v>
          </cell>
          <cell r="AM450">
            <v>0</v>
          </cell>
          <cell r="AN450">
            <v>37.5</v>
          </cell>
          <cell r="AO450">
            <v>-37.5</v>
          </cell>
          <cell r="AP450">
            <v>22.16204005641</v>
          </cell>
          <cell r="AQ450">
            <v>0.29554370692395082</v>
          </cell>
        </row>
        <row r="451">
          <cell r="D451" t="str">
            <v>A00342</v>
          </cell>
          <cell r="E451" t="str">
            <v>Kate Burrows</v>
          </cell>
          <cell r="F451" t="str">
            <v>Warrington</v>
          </cell>
          <cell r="G451" t="str">
            <v>Midlands</v>
          </cell>
          <cell r="H451">
            <v>7</v>
          </cell>
          <cell r="I451" t="str">
            <v>S</v>
          </cell>
          <cell r="J451">
            <v>29000</v>
          </cell>
          <cell r="M451">
            <v>29000</v>
          </cell>
          <cell r="P451">
            <v>414.1</v>
          </cell>
          <cell r="R451">
            <v>2904.0720000000001</v>
          </cell>
          <cell r="S451">
            <v>797.5</v>
          </cell>
          <cell r="V451">
            <v>507.5</v>
          </cell>
          <cell r="W451">
            <v>0</v>
          </cell>
          <cell r="X451">
            <v>0</v>
          </cell>
          <cell r="Y451">
            <v>4623.1720000000005</v>
          </cell>
          <cell r="Z451">
            <v>33623.171999999999</v>
          </cell>
          <cell r="AA451">
            <v>1950</v>
          </cell>
          <cell r="AB451">
            <v>1702.5</v>
          </cell>
          <cell r="AC451">
            <v>19.749293392070484</v>
          </cell>
          <cell r="AD451">
            <v>3.7037848954724204</v>
          </cell>
          <cell r="AE451">
            <v>20.125879536617649</v>
          </cell>
          <cell r="AG451">
            <v>43.578957824160554</v>
          </cell>
          <cell r="AH451">
            <v>3.2684218368120415</v>
          </cell>
          <cell r="AI451">
            <v>46.847379660972592</v>
          </cell>
          <cell r="AJ451">
            <v>374.77903728778074</v>
          </cell>
          <cell r="AK451">
            <v>33623.171999999999</v>
          </cell>
          <cell r="AL451">
            <v>0</v>
          </cell>
          <cell r="AM451">
            <v>37.5</v>
          </cell>
          <cell r="AN451">
            <v>37.5</v>
          </cell>
          <cell r="AO451">
            <v>0</v>
          </cell>
          <cell r="AP451">
            <v>20.147780512821001</v>
          </cell>
          <cell r="AQ451">
            <v>0.39848712075051651</v>
          </cell>
        </row>
        <row r="452">
          <cell r="D452" t="str">
            <v>A96180</v>
          </cell>
          <cell r="E452" t="str">
            <v>Kate Castle</v>
          </cell>
          <cell r="F452" t="str">
            <v>London</v>
          </cell>
          <cell r="G452" t="str">
            <v>South East</v>
          </cell>
          <cell r="H452">
            <v>6</v>
          </cell>
          <cell r="I452" t="str">
            <v>S</v>
          </cell>
          <cell r="J452">
            <v>38948.832000000002</v>
          </cell>
          <cell r="M452">
            <v>38948.832000000002</v>
          </cell>
          <cell r="P452">
            <v>414.1</v>
          </cell>
          <cell r="R452">
            <v>4296.5350559999997</v>
          </cell>
          <cell r="S452">
            <v>3018.5344800000003</v>
          </cell>
          <cell r="V452">
            <v>681.60455999999999</v>
          </cell>
          <cell r="W452">
            <v>0</v>
          </cell>
          <cell r="X452">
            <v>141.47999999999999</v>
          </cell>
          <cell r="Y452">
            <v>8552.2540960000006</v>
          </cell>
          <cell r="Z452">
            <v>47501.086095999999</v>
          </cell>
          <cell r="AA452">
            <v>1950</v>
          </cell>
          <cell r="AB452">
            <v>1702.5</v>
          </cell>
          <cell r="AC452">
            <v>27.900784784728341</v>
          </cell>
          <cell r="AD452">
            <v>3.9486921589485728</v>
          </cell>
          <cell r="AE452">
            <v>20.125879536617649</v>
          </cell>
          <cell r="AG452">
            <v>51.975356480294565</v>
          </cell>
          <cell r="AH452">
            <v>3.8981517360220921</v>
          </cell>
          <cell r="AI452">
            <v>55.873508216316658</v>
          </cell>
          <cell r="AJ452">
            <v>446.98806573053326</v>
          </cell>
          <cell r="AK452">
            <v>47501.086095999999</v>
          </cell>
          <cell r="AL452">
            <v>0</v>
          </cell>
          <cell r="AM452">
            <v>37.5</v>
          </cell>
          <cell r="AN452">
            <v>37.5</v>
          </cell>
          <cell r="AO452">
            <v>0</v>
          </cell>
          <cell r="AP452">
            <v>28.208523085128</v>
          </cell>
          <cell r="AQ452">
            <v>0.30773830039965944</v>
          </cell>
        </row>
        <row r="453">
          <cell r="D453" t="str">
            <v>A50098</v>
          </cell>
          <cell r="E453" t="str">
            <v>Kate Lunt</v>
          </cell>
          <cell r="F453" t="str">
            <v>Warrington</v>
          </cell>
          <cell r="G453" t="str">
            <v>Midlands</v>
          </cell>
          <cell r="H453">
            <v>5</v>
          </cell>
          <cell r="I453" t="str">
            <v>S</v>
          </cell>
          <cell r="J453">
            <v>46494</v>
          </cell>
          <cell r="M453">
            <v>46494</v>
          </cell>
          <cell r="P453">
            <v>414.1</v>
          </cell>
          <cell r="R453">
            <v>5318.2439999999997</v>
          </cell>
          <cell r="S453">
            <v>3603.2849999999999</v>
          </cell>
          <cell r="V453">
            <v>813.64499999999998</v>
          </cell>
          <cell r="W453">
            <v>0</v>
          </cell>
          <cell r="X453">
            <v>0</v>
          </cell>
          <cell r="Y453">
            <v>10149.274000000001</v>
          </cell>
          <cell r="Z453">
            <v>56643.274000000005</v>
          </cell>
          <cell r="AA453">
            <v>1950</v>
          </cell>
          <cell r="AB453">
            <v>1702.5</v>
          </cell>
          <cell r="AC453">
            <v>33.270645521292224</v>
          </cell>
          <cell r="AD453">
            <v>3.7037848954724204</v>
          </cell>
          <cell r="AE453">
            <v>20.125879536617649</v>
          </cell>
          <cell r="AG453">
            <v>57.100309953382293</v>
          </cell>
          <cell r="AH453">
            <v>4.282523246503672</v>
          </cell>
          <cell r="AI453">
            <v>61.382833199885965</v>
          </cell>
          <cell r="AJ453">
            <v>491.06266559908772</v>
          </cell>
          <cell r="AK453">
            <v>56643.274000000005</v>
          </cell>
          <cell r="AL453">
            <v>0</v>
          </cell>
          <cell r="AM453">
            <v>37.5</v>
          </cell>
          <cell r="AN453">
            <v>37.5</v>
          </cell>
          <cell r="AO453">
            <v>0</v>
          </cell>
          <cell r="AP453">
            <v>33.612648205127996</v>
          </cell>
          <cell r="AQ453">
            <v>0.34200268383577281</v>
          </cell>
        </row>
        <row r="454">
          <cell r="D454" t="str">
            <v>A76476</v>
          </cell>
          <cell r="E454" t="str">
            <v>Kate Rooney</v>
          </cell>
          <cell r="F454" t="str">
            <v>Stroud</v>
          </cell>
          <cell r="G454" t="str">
            <v>South West</v>
          </cell>
          <cell r="H454">
            <v>11</v>
          </cell>
          <cell r="I454" t="str">
            <v>S</v>
          </cell>
          <cell r="J454">
            <v>18000</v>
          </cell>
          <cell r="M454">
            <v>18000</v>
          </cell>
          <cell r="P454">
            <v>414.1</v>
          </cell>
          <cell r="R454">
            <v>1386.0719999999999</v>
          </cell>
          <cell r="S454">
            <v>1755</v>
          </cell>
          <cell r="V454">
            <v>315</v>
          </cell>
          <cell r="W454">
            <v>0</v>
          </cell>
          <cell r="X454">
            <v>0</v>
          </cell>
          <cell r="Y454">
            <v>3870.172</v>
          </cell>
          <cell r="Z454">
            <v>21870.171999999999</v>
          </cell>
          <cell r="AA454">
            <v>1950</v>
          </cell>
          <cell r="AB454">
            <v>1702.5</v>
          </cell>
          <cell r="AC454">
            <v>12.845916005873715</v>
          </cell>
          <cell r="AD454">
            <v>5.3894406903826191</v>
          </cell>
          <cell r="AE454">
            <v>20.125879536617649</v>
          </cell>
          <cell r="AG454">
            <v>38.361236232873978</v>
          </cell>
          <cell r="AH454">
            <v>2.8770927174655481</v>
          </cell>
          <cell r="AI454">
            <v>41.238328950339529</v>
          </cell>
          <cell r="AJ454">
            <v>329.90663160271623</v>
          </cell>
          <cell r="AK454">
            <v>21870.171999999999</v>
          </cell>
          <cell r="AL454">
            <v>0</v>
          </cell>
          <cell r="AM454">
            <v>37.5</v>
          </cell>
          <cell r="AN454">
            <v>37.5</v>
          </cell>
          <cell r="AO454">
            <v>0</v>
          </cell>
          <cell r="AP454">
            <v>13.077011282051</v>
          </cell>
          <cell r="AQ454">
            <v>0.23109527617728531</v>
          </cell>
        </row>
        <row r="455">
          <cell r="D455" t="str">
            <v>A74692</v>
          </cell>
          <cell r="E455" t="str">
            <v>Katherine Baker</v>
          </cell>
          <cell r="F455" t="str">
            <v>Stroud</v>
          </cell>
          <cell r="G455" t="str">
            <v>South West</v>
          </cell>
          <cell r="H455">
            <v>8</v>
          </cell>
          <cell r="I455" t="str">
            <v>S</v>
          </cell>
          <cell r="J455">
            <v>22440</v>
          </cell>
          <cell r="M455">
            <v>22440</v>
          </cell>
          <cell r="P455">
            <v>414.1</v>
          </cell>
          <cell r="R455">
            <v>1998.7919999999999</v>
          </cell>
          <cell r="S455">
            <v>1739.1000000000001</v>
          </cell>
          <cell r="V455">
            <v>392.7</v>
          </cell>
          <cell r="W455">
            <v>0</v>
          </cell>
          <cell r="X455">
            <v>0</v>
          </cell>
          <cell r="Y455">
            <v>4544.692</v>
          </cell>
          <cell r="Z455">
            <v>26984.691999999999</v>
          </cell>
          <cell r="AA455">
            <v>1950</v>
          </cell>
          <cell r="AB455">
            <v>1702.5</v>
          </cell>
          <cell r="AC455">
            <v>15.850039353891336</v>
          </cell>
          <cell r="AD455">
            <v>5.3894406903826191</v>
          </cell>
          <cell r="AE455">
            <v>20.125879536617649</v>
          </cell>
          <cell r="AG455">
            <v>41.365359580891607</v>
          </cell>
          <cell r="AH455">
            <v>3.1024019685668702</v>
          </cell>
          <cell r="AI455">
            <v>44.46776154945848</v>
          </cell>
          <cell r="AJ455">
            <v>355.74209239566784</v>
          </cell>
          <cell r="AK455">
            <v>26984.692000000003</v>
          </cell>
          <cell r="AL455">
            <v>0</v>
          </cell>
          <cell r="AM455">
            <v>37.5</v>
          </cell>
          <cell r="AN455">
            <v>37.5</v>
          </cell>
          <cell r="AO455">
            <v>0</v>
          </cell>
          <cell r="AP455">
            <v>16.121072820513</v>
          </cell>
          <cell r="AQ455">
            <v>0.27103346662166317</v>
          </cell>
        </row>
        <row r="456">
          <cell r="D456" t="str">
            <v>A76231</v>
          </cell>
          <cell r="E456" t="str">
            <v>Kathryn Skinner</v>
          </cell>
          <cell r="F456" t="str">
            <v>Stroud</v>
          </cell>
          <cell r="G456" t="str">
            <v>South West</v>
          </cell>
          <cell r="H456">
            <v>10</v>
          </cell>
          <cell r="I456" t="str">
            <v>S</v>
          </cell>
          <cell r="J456">
            <v>19000</v>
          </cell>
          <cell r="M456">
            <v>19000</v>
          </cell>
          <cell r="P456">
            <v>0</v>
          </cell>
          <cell r="R456">
            <v>1524.0719999999999</v>
          </cell>
          <cell r="S456">
            <v>712.5</v>
          </cell>
          <cell r="V456">
            <v>332.5</v>
          </cell>
          <cell r="W456">
            <v>0</v>
          </cell>
          <cell r="X456">
            <v>0</v>
          </cell>
          <cell r="Y456">
            <v>2569.0720000000001</v>
          </cell>
          <cell r="Z456">
            <v>21569.072</v>
          </cell>
          <cell r="AA456">
            <v>1950</v>
          </cell>
          <cell r="AB456">
            <v>1702.5</v>
          </cell>
          <cell r="AC456">
            <v>12.669058443465492</v>
          </cell>
          <cell r="AD456">
            <v>5.3894406903826191</v>
          </cell>
          <cell r="AE456">
            <v>20.125879536617649</v>
          </cell>
          <cell r="AG456">
            <v>38.184378670465762</v>
          </cell>
          <cell r="AH456">
            <v>2.8638284002849321</v>
          </cell>
          <cell r="AI456">
            <v>41.048207070750692</v>
          </cell>
          <cell r="AJ456">
            <v>328.38565656600554</v>
          </cell>
          <cell r="AK456">
            <v>21569.072</v>
          </cell>
          <cell r="AL456">
            <v>0</v>
          </cell>
          <cell r="AM456">
            <v>37.5</v>
          </cell>
          <cell r="AN456">
            <v>37.5</v>
          </cell>
          <cell r="AO456">
            <v>0</v>
          </cell>
          <cell r="AP456">
            <v>13.017472820512999</v>
          </cell>
          <cell r="AQ456">
            <v>0.34841437704750788</v>
          </cell>
        </row>
        <row r="457">
          <cell r="D457" t="str">
            <v>W09679</v>
          </cell>
          <cell r="E457" t="str">
            <v>Katie Bromley-Challenor</v>
          </cell>
          <cell r="F457" t="str">
            <v>Home</v>
          </cell>
          <cell r="G457" t="str">
            <v>Midlands</v>
          </cell>
          <cell r="H457">
            <v>4</v>
          </cell>
          <cell r="I457" t="str">
            <v>S</v>
          </cell>
          <cell r="J457">
            <v>47654.400000000001</v>
          </cell>
          <cell r="M457">
            <v>47654.400000000001</v>
          </cell>
          <cell r="P457">
            <v>414.1</v>
          </cell>
          <cell r="R457">
            <v>5797.1592000000001</v>
          </cell>
          <cell r="S457">
            <v>5599.3919999999998</v>
          </cell>
          <cell r="V457">
            <v>833.952</v>
          </cell>
          <cell r="W457">
            <v>2310</v>
          </cell>
          <cell r="X457">
            <v>0</v>
          </cell>
          <cell r="Y457">
            <v>14954.6032</v>
          </cell>
          <cell r="Z457">
            <v>62609.003199999999</v>
          </cell>
          <cell r="AA457">
            <v>1950</v>
          </cell>
          <cell r="AB457">
            <v>1702.5</v>
          </cell>
          <cell r="AC457">
            <v>36.774744904552129</v>
          </cell>
          <cell r="AD457">
            <v>3.7037848954724204</v>
          </cell>
          <cell r="AE457">
            <v>20.125879536617649</v>
          </cell>
          <cell r="AG457">
            <v>60.604409336642192</v>
          </cell>
          <cell r="AH457">
            <v>4.5453307002481642</v>
          </cell>
          <cell r="AI457">
            <v>65.14974003689035</v>
          </cell>
          <cell r="AJ457">
            <v>521.1979202951228</v>
          </cell>
          <cell r="AK457">
            <v>62609.003200000006</v>
          </cell>
          <cell r="AL457">
            <v>0</v>
          </cell>
          <cell r="AM457">
            <v>37.5</v>
          </cell>
          <cell r="AN457">
            <v>37.5</v>
          </cell>
          <cell r="AO457">
            <v>0</v>
          </cell>
          <cell r="AP457">
            <v>36.807726769231003</v>
          </cell>
          <cell r="AQ457">
            <v>3.2981864678873762E-2</v>
          </cell>
        </row>
        <row r="458">
          <cell r="D458" t="str">
            <v>A85340</v>
          </cell>
          <cell r="E458" t="str">
            <v>Katie Chesworth</v>
          </cell>
          <cell r="F458" t="str">
            <v>Birmingham</v>
          </cell>
          <cell r="G458" t="str">
            <v>Midlands</v>
          </cell>
          <cell r="H458">
            <v>4</v>
          </cell>
          <cell r="I458" t="str">
            <v>S</v>
          </cell>
          <cell r="J458">
            <v>35629</v>
          </cell>
          <cell r="M458">
            <v>35629</v>
          </cell>
          <cell r="P458">
            <v>414.1</v>
          </cell>
          <cell r="R458">
            <v>4464.4380000000001</v>
          </cell>
          <cell r="S458">
            <v>2761.2474999999999</v>
          </cell>
          <cell r="V458">
            <v>623.50750000000005</v>
          </cell>
          <cell r="W458">
            <v>4678</v>
          </cell>
          <cell r="X458">
            <v>0</v>
          </cell>
          <cell r="Y458">
            <v>12941.293</v>
          </cell>
          <cell r="Z458">
            <v>48570.292999999998</v>
          </cell>
          <cell r="AA458">
            <v>1950</v>
          </cell>
          <cell r="AB458">
            <v>1702.5</v>
          </cell>
          <cell r="AC458">
            <v>28.528806461086635</v>
          </cell>
          <cell r="AD458">
            <v>3.7037848954724204</v>
          </cell>
          <cell r="AE458">
            <v>20.125879536617649</v>
          </cell>
          <cell r="AG458">
            <v>52.358470893176701</v>
          </cell>
          <cell r="AH458">
            <v>3.9268853169882525</v>
          </cell>
          <cell r="AI458">
            <v>56.285356210164956</v>
          </cell>
          <cell r="AJ458">
            <v>450.28284968131965</v>
          </cell>
          <cell r="AK458">
            <v>48570.293000000005</v>
          </cell>
          <cell r="AL458">
            <v>0</v>
          </cell>
          <cell r="AM458">
            <v>0</v>
          </cell>
          <cell r="AN458">
            <v>37.5</v>
          </cell>
          <cell r="AO458">
            <v>-37.5</v>
          </cell>
          <cell r="AP458">
            <v>28.467516923077</v>
          </cell>
          <cell r="AQ458">
            <v>-6.1289538009635436E-2</v>
          </cell>
        </row>
        <row r="459">
          <cell r="D459" t="str">
            <v>A76471</v>
          </cell>
          <cell r="E459" t="str">
            <v>Katie Stenson</v>
          </cell>
          <cell r="F459" t="str">
            <v>Bristol</v>
          </cell>
          <cell r="G459" t="str">
            <v>South West</v>
          </cell>
          <cell r="H459">
            <v>11</v>
          </cell>
          <cell r="I459" t="str">
            <v>S</v>
          </cell>
          <cell r="J459">
            <v>18000</v>
          </cell>
          <cell r="M459">
            <v>18000</v>
          </cell>
          <cell r="P459">
            <v>414.1</v>
          </cell>
          <cell r="R459">
            <v>1386.0719999999999</v>
          </cell>
          <cell r="S459">
            <v>1755</v>
          </cell>
          <cell r="V459">
            <v>315</v>
          </cell>
          <cell r="W459">
            <v>0</v>
          </cell>
          <cell r="X459">
            <v>0</v>
          </cell>
          <cell r="Y459">
            <v>3870.172</v>
          </cell>
          <cell r="Z459">
            <v>21870.171999999999</v>
          </cell>
          <cell r="AA459">
            <v>1950</v>
          </cell>
          <cell r="AB459">
            <v>1702.5</v>
          </cell>
          <cell r="AC459">
            <v>12.845916005873715</v>
          </cell>
          <cell r="AD459">
            <v>5.3894406903826191</v>
          </cell>
          <cell r="AE459">
            <v>20.125879536617649</v>
          </cell>
          <cell r="AG459">
            <v>38.361236232873978</v>
          </cell>
          <cell r="AH459">
            <v>2.8770927174655481</v>
          </cell>
          <cell r="AI459">
            <v>41.238328950339529</v>
          </cell>
          <cell r="AJ459">
            <v>329.90663160271623</v>
          </cell>
          <cell r="AK459">
            <v>21870.171999999999</v>
          </cell>
          <cell r="AL459">
            <v>0</v>
          </cell>
          <cell r="AM459">
            <v>37.5</v>
          </cell>
          <cell r="AN459">
            <v>37.5</v>
          </cell>
          <cell r="AO459">
            <v>0</v>
          </cell>
          <cell r="AP459">
            <v>13.077011282051</v>
          </cell>
          <cell r="AQ459">
            <v>0.23109527617728531</v>
          </cell>
        </row>
        <row r="460">
          <cell r="D460" t="str">
            <v>A49702</v>
          </cell>
          <cell r="E460" t="str">
            <v>Kay Wesson</v>
          </cell>
          <cell r="F460" t="str">
            <v>Birmingham</v>
          </cell>
          <cell r="G460" t="str">
            <v>Midlands</v>
          </cell>
          <cell r="H460">
            <v>8</v>
          </cell>
          <cell r="I460" t="str">
            <v>S</v>
          </cell>
          <cell r="J460">
            <v>28141.713250000001</v>
          </cell>
          <cell r="M460">
            <v>28141.713250000001</v>
          </cell>
          <cell r="P460">
            <v>0</v>
          </cell>
          <cell r="R460">
            <v>2785.6284285000002</v>
          </cell>
          <cell r="S460">
            <v>1688.5027950000001</v>
          </cell>
          <cell r="V460">
            <v>0</v>
          </cell>
          <cell r="W460">
            <v>0</v>
          </cell>
          <cell r="X460">
            <v>0</v>
          </cell>
          <cell r="Y460">
            <v>4474.1312235000005</v>
          </cell>
          <cell r="Z460">
            <v>32615.844473500001</v>
          </cell>
          <cell r="AA460">
            <v>1950</v>
          </cell>
          <cell r="AB460">
            <v>1702.5</v>
          </cell>
          <cell r="AC460">
            <v>19.157617899265787</v>
          </cell>
          <cell r="AD460">
            <v>3.7037848954724204</v>
          </cell>
          <cell r="AE460">
            <v>20.125879536617649</v>
          </cell>
          <cell r="AG460">
            <v>42.987282331355857</v>
          </cell>
          <cell r="AH460">
            <v>3.2240461748516891</v>
          </cell>
          <cell r="AI460">
            <v>46.211328506207543</v>
          </cell>
          <cell r="AJ460">
            <v>369.69062804966035</v>
          </cell>
          <cell r="AK460">
            <v>32615.844473499998</v>
          </cell>
          <cell r="AL460">
            <v>0</v>
          </cell>
          <cell r="AM460">
            <v>37.5</v>
          </cell>
          <cell r="AN460">
            <v>37.5</v>
          </cell>
          <cell r="AO460">
            <v>0</v>
          </cell>
          <cell r="AP460">
            <v>19.549775089615</v>
          </cell>
          <cell r="AQ460">
            <v>0.39215719034921293</v>
          </cell>
        </row>
        <row r="461">
          <cell r="D461" t="str">
            <v>A00135</v>
          </cell>
          <cell r="E461" t="str">
            <v>Keith Down</v>
          </cell>
          <cell r="F461" t="str">
            <v>Secondment</v>
          </cell>
          <cell r="G461" t="str">
            <v>Midlands</v>
          </cell>
          <cell r="H461">
            <v>5</v>
          </cell>
          <cell r="I461" t="str">
            <v>S</v>
          </cell>
          <cell r="J461">
            <v>50010</v>
          </cell>
          <cell r="M461">
            <v>50010</v>
          </cell>
          <cell r="P461">
            <v>0</v>
          </cell>
          <cell r="R461">
            <v>6141.7562399999997</v>
          </cell>
          <cell r="S461">
            <v>3875.7749999999996</v>
          </cell>
          <cell r="V461">
            <v>875.17499999999995</v>
          </cell>
          <cell r="W461">
            <v>2310</v>
          </cell>
          <cell r="X461">
            <v>141.47999999999999</v>
          </cell>
          <cell r="Y461">
            <v>13344.186239999999</v>
          </cell>
          <cell r="Z461">
            <v>63354.186239999995</v>
          </cell>
          <cell r="AA461">
            <v>1950</v>
          </cell>
          <cell r="AB461">
            <v>1702.5</v>
          </cell>
          <cell r="AC461">
            <v>37.212444193832596</v>
          </cell>
          <cell r="AD461">
            <v>3.7037848954724204</v>
          </cell>
          <cell r="AE461">
            <v>20.125879536617649</v>
          </cell>
          <cell r="AG461">
            <v>61.042108625922666</v>
          </cell>
          <cell r="AH461">
            <v>4.5781581469442001</v>
          </cell>
          <cell r="AI461">
            <v>65.62026677286687</v>
          </cell>
          <cell r="AJ461">
            <v>524.96213418293496</v>
          </cell>
          <cell r="AK461">
            <v>63354.186240000003</v>
          </cell>
          <cell r="AL461">
            <v>0</v>
          </cell>
          <cell r="AM461">
            <v>37.5</v>
          </cell>
          <cell r="AN461">
            <v>37.5</v>
          </cell>
          <cell r="AO461">
            <v>0</v>
          </cell>
          <cell r="AP461">
            <v>37.413351917949001</v>
          </cell>
          <cell r="AQ461">
            <v>0.20090772411640501</v>
          </cell>
        </row>
        <row r="462">
          <cell r="D462" t="str">
            <v>A76432</v>
          </cell>
          <cell r="E462" t="str">
            <v>Keith Hampton</v>
          </cell>
          <cell r="F462" t="str">
            <v>London</v>
          </cell>
          <cell r="G462" t="str">
            <v>South East</v>
          </cell>
          <cell r="H462">
            <v>6</v>
          </cell>
          <cell r="I462" t="str">
            <v>S</v>
          </cell>
          <cell r="J462">
            <v>60000</v>
          </cell>
          <cell r="M462">
            <v>60000</v>
          </cell>
          <cell r="P462">
            <v>0</v>
          </cell>
          <cell r="R462">
            <v>7182.0720000000001</v>
          </cell>
          <cell r="S462">
            <v>4050</v>
          </cell>
          <cell r="V462">
            <v>1050</v>
          </cell>
          <cell r="W462">
            <v>0</v>
          </cell>
          <cell r="X462">
            <v>0</v>
          </cell>
          <cell r="Y462">
            <v>12282.072</v>
          </cell>
          <cell r="Z462">
            <v>72282.072</v>
          </cell>
          <cell r="AA462">
            <v>1950</v>
          </cell>
          <cell r="AB462">
            <v>1702.5</v>
          </cell>
          <cell r="AC462">
            <v>42.456429955947137</v>
          </cell>
          <cell r="AD462">
            <v>3.9486921589485728</v>
          </cell>
          <cell r="AE462">
            <v>20.125879536617649</v>
          </cell>
          <cell r="AG462">
            <v>66.531001651513364</v>
          </cell>
          <cell r="AH462">
            <v>4.9898251238635023</v>
          </cell>
          <cell r="AI462">
            <v>71.520826775376861</v>
          </cell>
          <cell r="AJ462">
            <v>572.16661420301489</v>
          </cell>
          <cell r="AK462">
            <v>72282.072</v>
          </cell>
          <cell r="AL462">
            <v>0</v>
          </cell>
          <cell r="AM462">
            <v>37.5</v>
          </cell>
          <cell r="AN462">
            <v>37.5</v>
          </cell>
          <cell r="AO462">
            <v>0</v>
          </cell>
          <cell r="AP462">
            <v>42.913883076923</v>
          </cell>
          <cell r="AQ462">
            <v>0.45745312097586321</v>
          </cell>
        </row>
        <row r="463">
          <cell r="D463" t="str">
            <v>A24886</v>
          </cell>
          <cell r="E463" t="str">
            <v>Keith Reeves</v>
          </cell>
          <cell r="F463" t="str">
            <v>Guildford</v>
          </cell>
          <cell r="G463" t="str">
            <v>South West</v>
          </cell>
          <cell r="H463">
            <v>4</v>
          </cell>
          <cell r="I463" t="str">
            <v>S</v>
          </cell>
          <cell r="J463">
            <v>49490</v>
          </cell>
          <cell r="M463">
            <v>49490</v>
          </cell>
          <cell r="P463">
            <v>0</v>
          </cell>
          <cell r="R463">
            <v>5731.692</v>
          </cell>
          <cell r="S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5731.692</v>
          </cell>
          <cell r="Z463">
            <v>55221.692000000003</v>
          </cell>
          <cell r="AA463">
            <v>1950</v>
          </cell>
          <cell r="AB463">
            <v>1702.5</v>
          </cell>
          <cell r="AC463">
            <v>32.435648751835537</v>
          </cell>
          <cell r="AD463">
            <v>5.3894406903826191</v>
          </cell>
          <cell r="AE463">
            <v>20.125879536617649</v>
          </cell>
          <cell r="AG463">
            <v>57.950968978835803</v>
          </cell>
          <cell r="AH463">
            <v>4.3463226734126854</v>
          </cell>
          <cell r="AI463">
            <v>62.297291652248489</v>
          </cell>
          <cell r="AJ463">
            <v>498.37833321798792</v>
          </cell>
          <cell r="AK463">
            <v>55221.692000000003</v>
          </cell>
          <cell r="AL463">
            <v>0</v>
          </cell>
          <cell r="AM463">
            <v>37.5</v>
          </cell>
          <cell r="AN463">
            <v>37.5</v>
          </cell>
          <cell r="AO463">
            <v>0</v>
          </cell>
          <cell r="AP463">
            <v>28.318816410256002</v>
          </cell>
          <cell r="AQ463">
            <v>-4.1168323415795349</v>
          </cell>
        </row>
        <row r="464">
          <cell r="D464" t="str">
            <v>W69671</v>
          </cell>
          <cell r="E464" t="str">
            <v>Keith Williams</v>
          </cell>
          <cell r="F464" t="str">
            <v>Warrington</v>
          </cell>
          <cell r="G464" t="str">
            <v>Midlands</v>
          </cell>
          <cell r="H464">
            <v>5</v>
          </cell>
          <cell r="I464" t="str">
            <v>S</v>
          </cell>
          <cell r="J464">
            <v>40253.619599999998</v>
          </cell>
          <cell r="M464">
            <v>40253.619599999998</v>
          </cell>
          <cell r="P464">
            <v>414.1</v>
          </cell>
          <cell r="R464">
            <v>4457.0715048000002</v>
          </cell>
          <cell r="S464">
            <v>3522.1917149999999</v>
          </cell>
          <cell r="V464">
            <v>704.43834300000003</v>
          </cell>
          <cell r="W464">
            <v>0</v>
          </cell>
          <cell r="X464">
            <v>0</v>
          </cell>
          <cell r="Y464">
            <v>9097.8015628000012</v>
          </cell>
          <cell r="Z464">
            <v>49351.421162799998</v>
          </cell>
          <cell r="AA464">
            <v>1950</v>
          </cell>
          <cell r="AB464">
            <v>1702.5</v>
          </cell>
          <cell r="AC464">
            <v>28.987618891512479</v>
          </cell>
          <cell r="AD464">
            <v>3.7037848954724204</v>
          </cell>
          <cell r="AE464">
            <v>20.125879536617649</v>
          </cell>
          <cell r="AG464">
            <v>52.817283323602553</v>
          </cell>
          <cell r="AH464">
            <v>3.9612962492701911</v>
          </cell>
          <cell r="AI464">
            <v>56.778579572872744</v>
          </cell>
          <cell r="AJ464">
            <v>454.22863658298195</v>
          </cell>
          <cell r="AK464">
            <v>49351.421162799998</v>
          </cell>
          <cell r="AL464">
            <v>0</v>
          </cell>
          <cell r="AM464">
            <v>37.5</v>
          </cell>
          <cell r="AN464">
            <v>37.5</v>
          </cell>
          <cell r="AO464">
            <v>0</v>
          </cell>
          <cell r="AP464">
            <v>29.306841430154002</v>
          </cell>
          <cell r="AQ464">
            <v>0.31922253864152239</v>
          </cell>
        </row>
        <row r="465">
          <cell r="D465" t="str">
            <v>W61425</v>
          </cell>
          <cell r="E465" t="str">
            <v>Kelly Critchley</v>
          </cell>
          <cell r="F465" t="str">
            <v>Cardiff</v>
          </cell>
          <cell r="G465" t="str">
            <v>South West</v>
          </cell>
          <cell r="H465">
            <v>5</v>
          </cell>
          <cell r="I465" t="str">
            <v>S</v>
          </cell>
          <cell r="J465">
            <v>30682.15</v>
          </cell>
          <cell r="M465">
            <v>30682.15</v>
          </cell>
          <cell r="P465">
            <v>414.1</v>
          </cell>
          <cell r="R465">
            <v>3155.7329399999999</v>
          </cell>
          <cell r="S465">
            <v>2377.8666250000001</v>
          </cell>
          <cell r="V465">
            <v>536.93762500000003</v>
          </cell>
          <cell r="W465">
            <v>0</v>
          </cell>
          <cell r="X465">
            <v>141.47999999999999</v>
          </cell>
          <cell r="Y465">
            <v>6626.117189999999</v>
          </cell>
          <cell r="Z465">
            <v>37308.267189999999</v>
          </cell>
          <cell r="AA465">
            <v>1950</v>
          </cell>
          <cell r="AB465">
            <v>1702.5</v>
          </cell>
          <cell r="AC465">
            <v>21.913813327459618</v>
          </cell>
          <cell r="AD465">
            <v>5.3894406903826191</v>
          </cell>
          <cell r="AE465">
            <v>20.125879536617649</v>
          </cell>
          <cell r="AG465">
            <v>47.429133554459881</v>
          </cell>
          <cell r="AH465">
            <v>3.5571850165844912</v>
          </cell>
          <cell r="AI465">
            <v>50.986318571044372</v>
          </cell>
          <cell r="AJ465">
            <v>407.89054856835497</v>
          </cell>
          <cell r="AK465">
            <v>37308.267189999999</v>
          </cell>
          <cell r="AL465">
            <v>0</v>
          </cell>
          <cell r="AM465">
            <v>0</v>
          </cell>
          <cell r="AN465">
            <v>37.5</v>
          </cell>
          <cell r="AO465">
            <v>-37.5</v>
          </cell>
          <cell r="AP465">
            <v>22.222802533332999</v>
          </cell>
          <cell r="AQ465">
            <v>0.30898920587338097</v>
          </cell>
        </row>
        <row r="466">
          <cell r="D466" t="str">
            <v>A25115</v>
          </cell>
          <cell r="E466" t="str">
            <v>Ken Sloan</v>
          </cell>
          <cell r="F466" t="str">
            <v>Birmingham</v>
          </cell>
          <cell r="G466" t="str">
            <v>Midlands</v>
          </cell>
          <cell r="H466">
            <v>7</v>
          </cell>
          <cell r="I466" t="str">
            <v>S</v>
          </cell>
          <cell r="J466">
            <v>36057</v>
          </cell>
          <cell r="M466">
            <v>36057</v>
          </cell>
          <cell r="P466">
            <v>0</v>
          </cell>
          <cell r="R466">
            <v>3877.9380000000001</v>
          </cell>
          <cell r="S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3877.9380000000001</v>
          </cell>
          <cell r="Z466">
            <v>39934.938000000002</v>
          </cell>
          <cell r="AA466">
            <v>1950</v>
          </cell>
          <cell r="AB466">
            <v>1702.5</v>
          </cell>
          <cell r="AC466">
            <v>23.456644933920707</v>
          </cell>
          <cell r="AD466">
            <v>3.7037848954724204</v>
          </cell>
          <cell r="AE466">
            <v>20.125879536617649</v>
          </cell>
          <cell r="AG466">
            <v>47.286309366010777</v>
          </cell>
          <cell r="AH466">
            <v>3.5464732024508083</v>
          </cell>
          <cell r="AI466">
            <v>50.832782568461582</v>
          </cell>
          <cell r="AJ466">
            <v>406.66226054769265</v>
          </cell>
          <cell r="AK466">
            <v>39934.938000000002</v>
          </cell>
          <cell r="AL466">
            <v>0</v>
          </cell>
          <cell r="AM466">
            <v>37.5</v>
          </cell>
          <cell r="AN466">
            <v>37.5</v>
          </cell>
          <cell r="AO466">
            <v>0</v>
          </cell>
          <cell r="AP466">
            <v>20.479455384615001</v>
          </cell>
          <cell r="AQ466">
            <v>-2.9771895493057059</v>
          </cell>
        </row>
        <row r="467">
          <cell r="D467" t="str">
            <v>A74670</v>
          </cell>
          <cell r="E467" t="str">
            <v>Kev Bird</v>
          </cell>
          <cell r="F467" t="str">
            <v>Secondment</v>
          </cell>
          <cell r="G467" t="str">
            <v>Midlands</v>
          </cell>
          <cell r="H467">
            <v>6</v>
          </cell>
          <cell r="I467" t="str">
            <v>S</v>
          </cell>
          <cell r="J467">
            <v>40170</v>
          </cell>
          <cell r="M467">
            <v>40170</v>
          </cell>
          <cell r="P467">
            <v>414.1</v>
          </cell>
          <cell r="R467">
            <v>4445.5320000000002</v>
          </cell>
          <cell r="S467">
            <v>3113.1749999999997</v>
          </cell>
          <cell r="V467">
            <v>702.97500000000002</v>
          </cell>
          <cell r="W467">
            <v>0</v>
          </cell>
          <cell r="X467">
            <v>0</v>
          </cell>
          <cell r="Y467">
            <v>8675.7820000000011</v>
          </cell>
          <cell r="Z467">
            <v>48845.781999999999</v>
          </cell>
          <cell r="AA467">
            <v>1950</v>
          </cell>
          <cell r="AB467">
            <v>1702.5</v>
          </cell>
          <cell r="AC467">
            <v>28.690620851688692</v>
          </cell>
          <cell r="AD467">
            <v>3.7037848954724204</v>
          </cell>
          <cell r="AE467">
            <v>20.125879536617649</v>
          </cell>
          <cell r="AG467">
            <v>52.520285283778762</v>
          </cell>
          <cell r="AH467">
            <v>3.9390213962834069</v>
          </cell>
          <cell r="AI467">
            <v>56.45930668006217</v>
          </cell>
          <cell r="AJ467">
            <v>451.67445344049736</v>
          </cell>
          <cell r="AK467">
            <v>48845.782000000007</v>
          </cell>
          <cell r="AL467">
            <v>0</v>
          </cell>
          <cell r="AM467">
            <v>37.5</v>
          </cell>
          <cell r="AN467">
            <v>37.5</v>
          </cell>
          <cell r="AO467">
            <v>0</v>
          </cell>
          <cell r="AP467">
            <v>29.013965128205001</v>
          </cell>
          <cell r="AQ467">
            <v>0.32334427651630904</v>
          </cell>
        </row>
        <row r="468">
          <cell r="D468" t="str">
            <v>S10389</v>
          </cell>
          <cell r="E468" t="str">
            <v>Kevin Hourihan</v>
          </cell>
          <cell r="F468" t="str">
            <v>Warrington</v>
          </cell>
          <cell r="G468" t="str">
            <v>Midlands</v>
          </cell>
          <cell r="H468">
            <v>5</v>
          </cell>
          <cell r="I468" t="str">
            <v>A</v>
          </cell>
          <cell r="J468">
            <v>80868.75</v>
          </cell>
          <cell r="M468">
            <v>80868.75</v>
          </cell>
          <cell r="P468">
            <v>0</v>
          </cell>
          <cell r="R468">
            <v>0</v>
          </cell>
          <cell r="S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80868.75</v>
          </cell>
          <cell r="AA468">
            <v>1950</v>
          </cell>
          <cell r="AB468">
            <v>1702.5</v>
          </cell>
          <cell r="AC468">
            <v>47.5</v>
          </cell>
          <cell r="AD468">
            <v>0</v>
          </cell>
          <cell r="AE468">
            <v>0</v>
          </cell>
          <cell r="AG468">
            <v>47.5</v>
          </cell>
          <cell r="AH468">
            <v>3.5625</v>
          </cell>
          <cell r="AI468">
            <v>51.0625</v>
          </cell>
          <cell r="AJ468">
            <v>408.5</v>
          </cell>
          <cell r="AK468">
            <v>80868.75</v>
          </cell>
          <cell r="AL468">
            <v>0</v>
          </cell>
          <cell r="AM468">
            <v>40</v>
          </cell>
          <cell r="AN468">
            <v>37.5</v>
          </cell>
          <cell r="AO468">
            <v>2.5</v>
          </cell>
          <cell r="AP468">
            <v>47.5</v>
          </cell>
          <cell r="AQ468">
            <v>0</v>
          </cell>
        </row>
        <row r="469">
          <cell r="D469" t="str">
            <v>A74678</v>
          </cell>
          <cell r="E469" t="str">
            <v>Kevin Jones</v>
          </cell>
          <cell r="F469" t="str">
            <v>Cardiff</v>
          </cell>
          <cell r="G469" t="str">
            <v>South West</v>
          </cell>
          <cell r="H469">
            <v>3</v>
          </cell>
          <cell r="I469" t="str">
            <v>S</v>
          </cell>
          <cell r="J469">
            <v>13000</v>
          </cell>
          <cell r="M469">
            <v>13000</v>
          </cell>
          <cell r="P469">
            <v>414.1</v>
          </cell>
          <cell r="R469">
            <v>696.072</v>
          </cell>
          <cell r="S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1110.172</v>
          </cell>
          <cell r="Z469">
            <v>14110.172</v>
          </cell>
          <cell r="AA469">
            <v>390</v>
          </cell>
          <cell r="AB469">
            <v>340.5</v>
          </cell>
          <cell r="AC469">
            <v>41.439565345080766</v>
          </cell>
          <cell r="AD469">
            <v>5.3894406903826191</v>
          </cell>
          <cell r="AE469">
            <v>20.125879536617649</v>
          </cell>
          <cell r="AG469">
            <v>66.954885572081039</v>
          </cell>
          <cell r="AH469">
            <v>5.0216164179060776</v>
          </cell>
          <cell r="AI469">
            <v>71.976501989987113</v>
          </cell>
          <cell r="AJ469">
            <v>575.81201591989691</v>
          </cell>
          <cell r="AK469">
            <v>14110.172</v>
          </cell>
          <cell r="AL469">
            <v>0</v>
          </cell>
          <cell r="AM469">
            <v>7.5</v>
          </cell>
          <cell r="AN469">
            <v>7.5</v>
          </cell>
          <cell r="AO469">
            <v>0</v>
          </cell>
          <cell r="AP469">
            <v>36.179928205128</v>
          </cell>
          <cell r="AQ469">
            <v>-5.2596371399527655</v>
          </cell>
        </row>
        <row r="470">
          <cell r="D470" t="str">
            <v>A00242</v>
          </cell>
          <cell r="E470" t="str">
            <v>Kevin Mainwaring</v>
          </cell>
          <cell r="F470" t="str">
            <v>Warrington</v>
          </cell>
          <cell r="G470" t="str">
            <v>Midlands</v>
          </cell>
          <cell r="H470">
            <v>8</v>
          </cell>
          <cell r="I470" t="str">
            <v>S</v>
          </cell>
          <cell r="J470">
            <v>32400</v>
          </cell>
          <cell r="M470">
            <v>32400</v>
          </cell>
          <cell r="P470">
            <v>414.1</v>
          </cell>
          <cell r="R470">
            <v>3392.7962400000001</v>
          </cell>
          <cell r="S470">
            <v>891</v>
          </cell>
          <cell r="V470">
            <v>567</v>
          </cell>
          <cell r="W470">
            <v>0</v>
          </cell>
          <cell r="X470">
            <v>141.47999999999999</v>
          </cell>
          <cell r="Y470">
            <v>5406.3762399999996</v>
          </cell>
          <cell r="Z470">
            <v>37806.376239999998</v>
          </cell>
          <cell r="AA470">
            <v>1950</v>
          </cell>
          <cell r="AB470">
            <v>1702.5</v>
          </cell>
          <cell r="AC470">
            <v>22.206388393538912</v>
          </cell>
          <cell r="AD470">
            <v>3.7037848954724204</v>
          </cell>
          <cell r="AE470">
            <v>20.125879536617649</v>
          </cell>
          <cell r="AG470">
            <v>46.036052825628985</v>
          </cell>
          <cell r="AH470">
            <v>3.452703961922174</v>
          </cell>
          <cell r="AI470">
            <v>49.488756787551161</v>
          </cell>
          <cell r="AJ470">
            <v>395.91005430040929</v>
          </cell>
          <cell r="AK470">
            <v>37806.376239999998</v>
          </cell>
          <cell r="AL470">
            <v>0</v>
          </cell>
          <cell r="AM470">
            <v>37.5</v>
          </cell>
          <cell r="AN470">
            <v>37.5</v>
          </cell>
          <cell r="AO470">
            <v>0</v>
          </cell>
          <cell r="AP470">
            <v>22.615577558974</v>
          </cell>
          <cell r="AQ470">
            <v>0.40918916543508743</v>
          </cell>
        </row>
        <row r="471">
          <cell r="D471" t="str">
            <v>A94668</v>
          </cell>
          <cell r="E471" t="str">
            <v>Kevin Raven</v>
          </cell>
          <cell r="F471" t="str">
            <v>Birmingham</v>
          </cell>
          <cell r="G471" t="str">
            <v>Midlands</v>
          </cell>
          <cell r="H471">
            <v>3</v>
          </cell>
          <cell r="I471" t="str">
            <v>S</v>
          </cell>
          <cell r="J471">
            <v>57801.125399999997</v>
          </cell>
          <cell r="M471">
            <v>57801.125399999997</v>
          </cell>
          <cell r="P471">
            <v>414.1</v>
          </cell>
          <cell r="R471">
            <v>7499.6273051999997</v>
          </cell>
          <cell r="S471">
            <v>4479.5872184999998</v>
          </cell>
          <cell r="V471">
            <v>1011.5196945</v>
          </cell>
          <cell r="W471">
            <v>4500</v>
          </cell>
          <cell r="X471">
            <v>0</v>
          </cell>
          <cell r="Y471">
            <v>17904.834218199998</v>
          </cell>
          <cell r="Z471">
            <v>75705.959618199995</v>
          </cell>
          <cell r="AA471">
            <v>1950</v>
          </cell>
          <cell r="AB471">
            <v>1702.5</v>
          </cell>
          <cell r="AC471">
            <v>44.467524004816447</v>
          </cell>
          <cell r="AD471">
            <v>3.7037848954724204</v>
          </cell>
          <cell r="AE471">
            <v>20.125879536617649</v>
          </cell>
          <cell r="AG471">
            <v>68.297188436906509</v>
          </cell>
          <cell r="AH471">
            <v>5.122289132767988</v>
          </cell>
          <cell r="AI471">
            <v>73.419477569674498</v>
          </cell>
          <cell r="AJ471">
            <v>587.35582055739599</v>
          </cell>
          <cell r="AK471">
            <v>75705.959618199995</v>
          </cell>
          <cell r="AL471">
            <v>0</v>
          </cell>
          <cell r="AM471">
            <v>37.5</v>
          </cell>
          <cell r="AN471">
            <v>37.5</v>
          </cell>
          <cell r="AO471">
            <v>0</v>
          </cell>
          <cell r="AP471">
            <v>44.614957854974001</v>
          </cell>
          <cell r="AQ471">
            <v>0.1474338501575545</v>
          </cell>
        </row>
        <row r="472">
          <cell r="D472" t="str">
            <v>A74808</v>
          </cell>
          <cell r="E472" t="str">
            <v>Kevin Doyle</v>
          </cell>
          <cell r="F472" t="str">
            <v>Warrington</v>
          </cell>
          <cell r="G472" t="str">
            <v>Midlands</v>
          </cell>
          <cell r="H472">
            <v>7</v>
          </cell>
          <cell r="I472" t="str">
            <v>S</v>
          </cell>
          <cell r="J472">
            <v>34333.199999999997</v>
          </cell>
          <cell r="M472">
            <v>34333.199999999997</v>
          </cell>
          <cell r="P472">
            <v>414.1</v>
          </cell>
          <cell r="R472">
            <v>3640.0536000000002</v>
          </cell>
          <cell r="S472">
            <v>2660.8230000000003</v>
          </cell>
          <cell r="V472">
            <v>600.83100000000002</v>
          </cell>
          <cell r="W472">
            <v>0</v>
          </cell>
          <cell r="X472">
            <v>0</v>
          </cell>
          <cell r="Y472">
            <v>7315.8076000000001</v>
          </cell>
          <cell r="Z472">
            <v>41649.007599999997</v>
          </cell>
          <cell r="AA472">
            <v>1950</v>
          </cell>
          <cell r="AB472">
            <v>1702.5</v>
          </cell>
          <cell r="AC472">
            <v>24.463440587371512</v>
          </cell>
          <cell r="AD472">
            <v>3.7037848954724204</v>
          </cell>
          <cell r="AE472">
            <v>20.125879536617649</v>
          </cell>
          <cell r="AG472">
            <v>48.293105019461578</v>
          </cell>
          <cell r="AH472">
            <v>3.6219828764596183</v>
          </cell>
          <cell r="AI472">
            <v>51.915087895921197</v>
          </cell>
          <cell r="AJ472">
            <v>415.32070316736957</v>
          </cell>
          <cell r="AK472">
            <v>41649.007599999997</v>
          </cell>
          <cell r="AL472">
            <v>0</v>
          </cell>
          <cell r="AM472">
            <v>37.5</v>
          </cell>
          <cell r="AN472">
            <v>37.5</v>
          </cell>
          <cell r="AO472">
            <v>0</v>
          </cell>
          <cell r="AP472">
            <v>24.769563897436001</v>
          </cell>
          <cell r="AQ472">
            <v>0.30612331006448912</v>
          </cell>
        </row>
        <row r="473">
          <cell r="D473" t="str">
            <v>A07368</v>
          </cell>
          <cell r="E473" t="str">
            <v>Kevin Tapp</v>
          </cell>
          <cell r="F473" t="str">
            <v>London</v>
          </cell>
          <cell r="G473" t="str">
            <v>South East</v>
          </cell>
          <cell r="H473">
            <v>4</v>
          </cell>
          <cell r="I473" t="str">
            <v>S</v>
          </cell>
          <cell r="J473">
            <v>55177.512000000002</v>
          </cell>
          <cell r="M473">
            <v>55177.512000000002</v>
          </cell>
          <cell r="P473">
            <v>414.1</v>
          </cell>
          <cell r="R473">
            <v>6835.3486560000001</v>
          </cell>
          <cell r="S473">
            <v>3724.4820599999998</v>
          </cell>
          <cell r="V473">
            <v>965.60645999999997</v>
          </cell>
          <cell r="W473">
            <v>2310</v>
          </cell>
          <cell r="X473">
            <v>0</v>
          </cell>
          <cell r="Y473">
            <v>14249.537176000002</v>
          </cell>
          <cell r="Z473">
            <v>69427.049176</v>
          </cell>
          <cell r="AA473">
            <v>1950</v>
          </cell>
          <cell r="AB473">
            <v>1702.5</v>
          </cell>
          <cell r="AC473">
            <v>40.779470881644642</v>
          </cell>
          <cell r="AD473">
            <v>3.9486921589485728</v>
          </cell>
          <cell r="AE473">
            <v>20.125879536617649</v>
          </cell>
          <cell r="AG473">
            <v>64.854042577210862</v>
          </cell>
          <cell r="AH473">
            <v>4.8640531932908146</v>
          </cell>
          <cell r="AI473">
            <v>69.718095770501677</v>
          </cell>
          <cell r="AJ473">
            <v>557.74476616401341</v>
          </cell>
          <cell r="AK473">
            <v>69427.049176</v>
          </cell>
          <cell r="AL473">
            <v>0</v>
          </cell>
          <cell r="AM473">
            <v>37.5</v>
          </cell>
          <cell r="AN473">
            <v>37.5</v>
          </cell>
          <cell r="AO473">
            <v>0</v>
          </cell>
          <cell r="AP473">
            <v>41.017891741538001</v>
          </cell>
          <cell r="AQ473">
            <v>0.2384208598933597</v>
          </cell>
        </row>
        <row r="474">
          <cell r="D474" t="str">
            <v>A76317</v>
          </cell>
          <cell r="E474" t="str">
            <v>Kieran Gandhi</v>
          </cell>
          <cell r="F474" t="str">
            <v>Cardiff</v>
          </cell>
          <cell r="G474" t="str">
            <v>South West</v>
          </cell>
          <cell r="H474">
            <v>9</v>
          </cell>
          <cell r="I474" t="str">
            <v>A</v>
          </cell>
          <cell r="J474">
            <v>15714.075000000001</v>
          </cell>
          <cell r="M474">
            <v>15714.075000000001</v>
          </cell>
          <cell r="P474">
            <v>0</v>
          </cell>
          <cell r="R474">
            <v>0</v>
          </cell>
          <cell r="S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15714.075000000001</v>
          </cell>
          <cell r="AA474">
            <v>1950</v>
          </cell>
          <cell r="AB474">
            <v>1702.5</v>
          </cell>
          <cell r="AC474">
            <v>9.23</v>
          </cell>
          <cell r="AD474">
            <v>0</v>
          </cell>
          <cell r="AE474">
            <v>0</v>
          </cell>
          <cell r="AG474">
            <v>9.23</v>
          </cell>
          <cell r="AH474">
            <v>0.69225000000000003</v>
          </cell>
          <cell r="AI474">
            <v>9.92225</v>
          </cell>
          <cell r="AJ474">
            <v>79.378</v>
          </cell>
          <cell r="AK474">
            <v>15714.075000000001</v>
          </cell>
          <cell r="AL474">
            <v>0</v>
          </cell>
          <cell r="AM474">
            <v>0</v>
          </cell>
          <cell r="AN474">
            <v>37.5</v>
          </cell>
          <cell r="AO474">
            <v>-37.5</v>
          </cell>
          <cell r="AP474">
            <v>9.23</v>
          </cell>
          <cell r="AQ474">
            <v>0</v>
          </cell>
        </row>
        <row r="475">
          <cell r="D475" t="str">
            <v>A74673</v>
          </cell>
          <cell r="E475" t="str">
            <v>Kim Pease</v>
          </cell>
          <cell r="F475" t="str">
            <v>Other Site</v>
          </cell>
          <cell r="G475" t="str">
            <v>Midlands</v>
          </cell>
          <cell r="H475">
            <v>7</v>
          </cell>
          <cell r="I475" t="str">
            <v>S</v>
          </cell>
          <cell r="J475">
            <v>24500</v>
          </cell>
          <cell r="M475">
            <v>24500</v>
          </cell>
          <cell r="P475">
            <v>414.1</v>
          </cell>
          <cell r="R475">
            <v>2905.4520000000002</v>
          </cell>
          <cell r="S475">
            <v>1898.75</v>
          </cell>
          <cell r="V475">
            <v>428.75</v>
          </cell>
          <cell r="W475">
            <v>4510</v>
          </cell>
          <cell r="X475">
            <v>0</v>
          </cell>
          <cell r="Y475">
            <v>10157.052</v>
          </cell>
          <cell r="Z475">
            <v>34657.051999999996</v>
          </cell>
          <cell r="AA475">
            <v>1950</v>
          </cell>
          <cell r="AB475">
            <v>1702.5</v>
          </cell>
          <cell r="AC475">
            <v>20.356565051395005</v>
          </cell>
          <cell r="AD475">
            <v>3.7037848954724204</v>
          </cell>
          <cell r="AE475">
            <v>20.125879536617649</v>
          </cell>
          <cell r="AG475">
            <v>44.186229483485079</v>
          </cell>
          <cell r="AH475">
            <v>3.3139672112613807</v>
          </cell>
          <cell r="AI475">
            <v>47.500196694746457</v>
          </cell>
          <cell r="AJ475">
            <v>380.00157355797165</v>
          </cell>
          <cell r="AK475">
            <v>34657.052000000003</v>
          </cell>
          <cell r="AL475">
            <v>0</v>
          </cell>
          <cell r="AM475">
            <v>37.5</v>
          </cell>
          <cell r="AN475">
            <v>37.5</v>
          </cell>
          <cell r="AO475">
            <v>0</v>
          </cell>
          <cell r="AP475">
            <v>20.251052307691999</v>
          </cell>
          <cell r="AQ475">
            <v>-0.1055127437030059</v>
          </cell>
        </row>
        <row r="476">
          <cell r="D476" t="str">
            <v>A76550</v>
          </cell>
          <cell r="E476" t="str">
            <v>Kingsley Chapman</v>
          </cell>
          <cell r="F476" t="str">
            <v>Guildford</v>
          </cell>
          <cell r="G476" t="str">
            <v>South West</v>
          </cell>
          <cell r="H476">
            <v>4</v>
          </cell>
          <cell r="I476" t="str">
            <v>S</v>
          </cell>
          <cell r="J476">
            <v>57000</v>
          </cell>
          <cell r="M476">
            <v>57000</v>
          </cell>
          <cell r="P476">
            <v>414.1</v>
          </cell>
          <cell r="R476">
            <v>6768.0720000000001</v>
          </cell>
          <cell r="S476">
            <v>4417.5</v>
          </cell>
          <cell r="V476">
            <v>997.5</v>
          </cell>
          <cell r="W476">
            <v>0</v>
          </cell>
          <cell r="X476">
            <v>0</v>
          </cell>
          <cell r="Y476">
            <v>12597.172</v>
          </cell>
          <cell r="Z476">
            <v>69597.172000000006</v>
          </cell>
          <cell r="AA476">
            <v>1950</v>
          </cell>
          <cell r="AB476">
            <v>1702.5</v>
          </cell>
          <cell r="AC476">
            <v>40.879396182085173</v>
          </cell>
          <cell r="AD476">
            <v>5.3894406903826191</v>
          </cell>
          <cell r="AE476">
            <v>20.125879536617649</v>
          </cell>
          <cell r="AG476">
            <v>66.394716409085447</v>
          </cell>
          <cell r="AH476">
            <v>4.9796037306814087</v>
          </cell>
          <cell r="AI476">
            <v>71.374320139766851</v>
          </cell>
          <cell r="AJ476">
            <v>570.99456111813481</v>
          </cell>
          <cell r="AK476">
            <v>69597.172000000006</v>
          </cell>
          <cell r="AL476">
            <v>0</v>
          </cell>
          <cell r="AM476">
            <v>37.5</v>
          </cell>
          <cell r="AN476">
            <v>37.5</v>
          </cell>
          <cell r="AO476">
            <v>0</v>
          </cell>
          <cell r="AP476">
            <v>41.252395897436003</v>
          </cell>
          <cell r="AQ476">
            <v>0.37299971535082932</v>
          </cell>
        </row>
        <row r="477">
          <cell r="D477" t="str">
            <v>A49848</v>
          </cell>
          <cell r="E477" t="str">
            <v>Kirpal Jutley</v>
          </cell>
          <cell r="F477" t="str">
            <v>Birmingham</v>
          </cell>
          <cell r="G477" t="str">
            <v>Midlands</v>
          </cell>
          <cell r="H477">
            <v>5</v>
          </cell>
          <cell r="I477" t="str">
            <v>S</v>
          </cell>
          <cell r="J477">
            <v>42010</v>
          </cell>
          <cell r="M477">
            <v>42010</v>
          </cell>
          <cell r="P477">
            <v>414.1</v>
          </cell>
          <cell r="R477">
            <v>4699.4520000000002</v>
          </cell>
          <cell r="S477">
            <v>2835.6750000000002</v>
          </cell>
          <cell r="V477">
            <v>735.17499999999995</v>
          </cell>
          <cell r="W477">
            <v>0</v>
          </cell>
          <cell r="X477">
            <v>0</v>
          </cell>
          <cell r="Y477">
            <v>8684.402</v>
          </cell>
          <cell r="Z477">
            <v>50694.402000000002</v>
          </cell>
          <cell r="AA477">
            <v>1950</v>
          </cell>
          <cell r="AB477">
            <v>1702.5</v>
          </cell>
          <cell r="AC477">
            <v>29.776447577092512</v>
          </cell>
          <cell r="AD477">
            <v>3.7037848954724204</v>
          </cell>
          <cell r="AE477">
            <v>20.125879536617649</v>
          </cell>
          <cell r="AG477">
            <v>53.606112009182581</v>
          </cell>
          <cell r="AH477">
            <v>4.0204584006886934</v>
          </cell>
          <cell r="AI477">
            <v>57.626570409871277</v>
          </cell>
          <cell r="AJ477">
            <v>461.01256327897022</v>
          </cell>
          <cell r="AK477">
            <v>50694.402000000002</v>
          </cell>
          <cell r="AL477">
            <v>0</v>
          </cell>
          <cell r="AM477">
            <v>37.5</v>
          </cell>
          <cell r="AN477">
            <v>37.5</v>
          </cell>
          <cell r="AO477">
            <v>0</v>
          </cell>
          <cell r="AP477">
            <v>30.162180512820999</v>
          </cell>
          <cell r="AQ477">
            <v>0.38573293572848755</v>
          </cell>
        </row>
        <row r="478">
          <cell r="D478" t="str">
            <v>A76050</v>
          </cell>
          <cell r="E478" t="str">
            <v>Krishna Sivagnanasundram</v>
          </cell>
          <cell r="F478" t="str">
            <v>London</v>
          </cell>
          <cell r="G478" t="str">
            <v>South East</v>
          </cell>
          <cell r="H478">
            <v>6</v>
          </cell>
          <cell r="I478" t="str">
            <v>S</v>
          </cell>
          <cell r="J478">
            <v>61200</v>
          </cell>
          <cell r="M478">
            <v>61200</v>
          </cell>
          <cell r="P478">
            <v>414.1</v>
          </cell>
          <cell r="R478">
            <v>7347.6719999999996</v>
          </cell>
          <cell r="S478">
            <v>1683</v>
          </cell>
          <cell r="V478">
            <v>1071</v>
          </cell>
          <cell r="W478">
            <v>0</v>
          </cell>
          <cell r="X478">
            <v>0</v>
          </cell>
          <cell r="Y478">
            <v>10515.772000000001</v>
          </cell>
          <cell r="Z478">
            <v>71715.771999999997</v>
          </cell>
          <cell r="AA478">
            <v>1950</v>
          </cell>
          <cell r="AB478">
            <v>1702.5</v>
          </cell>
          <cell r="AC478">
            <v>42.12380146842878</v>
          </cell>
          <cell r="AD478">
            <v>3.9486921589485728</v>
          </cell>
          <cell r="AE478">
            <v>20.125879536617649</v>
          </cell>
          <cell r="AG478">
            <v>66.198373163995001</v>
          </cell>
          <cell r="AH478">
            <v>4.9648779872996247</v>
          </cell>
          <cell r="AI478">
            <v>71.163251151294631</v>
          </cell>
          <cell r="AJ478">
            <v>569.30600921035705</v>
          </cell>
          <cell r="AK478">
            <v>71715.771999999997</v>
          </cell>
          <cell r="AL478">
            <v>0</v>
          </cell>
          <cell r="AM478">
            <v>37.5</v>
          </cell>
          <cell r="AN478">
            <v>37.5</v>
          </cell>
          <cell r="AO478">
            <v>0</v>
          </cell>
          <cell r="AP478">
            <v>42.737318974358999</v>
          </cell>
          <cell r="AQ478">
            <v>0.61351750593021848</v>
          </cell>
        </row>
        <row r="479">
          <cell r="D479" t="str">
            <v>W33294</v>
          </cell>
          <cell r="E479" t="str">
            <v>Krzysztof Jaklinski</v>
          </cell>
          <cell r="F479" t="str">
            <v>Secondment</v>
          </cell>
          <cell r="G479" t="str">
            <v>Midlands</v>
          </cell>
          <cell r="H479">
            <v>8</v>
          </cell>
          <cell r="I479" t="str">
            <v>S</v>
          </cell>
          <cell r="J479">
            <v>28692.308300000001</v>
          </cell>
          <cell r="M479">
            <v>28692.308300000001</v>
          </cell>
          <cell r="P479">
            <v>414.1</v>
          </cell>
          <cell r="R479">
            <v>2861.6105453999999</v>
          </cell>
          <cell r="S479">
            <v>502.11539525000001</v>
          </cell>
          <cell r="V479">
            <v>502.11539525000001</v>
          </cell>
          <cell r="W479">
            <v>0</v>
          </cell>
          <cell r="X479">
            <v>0</v>
          </cell>
          <cell r="Y479">
            <v>4279.9413359</v>
          </cell>
          <cell r="Z479">
            <v>32972.2496359</v>
          </cell>
          <cell r="AA479">
            <v>1950</v>
          </cell>
          <cell r="AB479">
            <v>1702.5</v>
          </cell>
          <cell r="AC479">
            <v>19.366960138560941</v>
          </cell>
          <cell r="AD479">
            <v>3.7037848954724204</v>
          </cell>
          <cell r="AE479">
            <v>20.125879536617649</v>
          </cell>
          <cell r="AG479">
            <v>43.196624570651011</v>
          </cell>
          <cell r="AH479">
            <v>3.2397468427988256</v>
          </cell>
          <cell r="AI479">
            <v>46.436371413449834</v>
          </cell>
          <cell r="AJ479">
            <v>371.49097130759867</v>
          </cell>
          <cell r="AK479">
            <v>32972.2496359</v>
          </cell>
          <cell r="AL479">
            <v>0</v>
          </cell>
          <cell r="AM479">
            <v>37.5</v>
          </cell>
          <cell r="AN479">
            <v>37.5</v>
          </cell>
          <cell r="AO479">
            <v>0</v>
          </cell>
          <cell r="AP479">
            <v>19.784782908410001</v>
          </cell>
          <cell r="AQ479">
            <v>0.41782276984906019</v>
          </cell>
        </row>
        <row r="480">
          <cell r="D480" t="str">
            <v>A00385</v>
          </cell>
          <cell r="E480" t="str">
            <v>Kwasi Amoah</v>
          </cell>
          <cell r="F480" t="str">
            <v>London</v>
          </cell>
          <cell r="G480" t="str">
            <v>South East</v>
          </cell>
          <cell r="H480">
            <v>8</v>
          </cell>
          <cell r="I480" t="str">
            <v>S</v>
          </cell>
          <cell r="J480">
            <v>27600</v>
          </cell>
          <cell r="M480">
            <v>27600</v>
          </cell>
          <cell r="P480">
            <v>414.1</v>
          </cell>
          <cell r="R480">
            <v>2710.8719999999998</v>
          </cell>
          <cell r="S480">
            <v>2139</v>
          </cell>
          <cell r="V480">
            <v>483</v>
          </cell>
          <cell r="W480">
            <v>0</v>
          </cell>
          <cell r="X480">
            <v>0</v>
          </cell>
          <cell r="Y480">
            <v>5746.9719999999998</v>
          </cell>
          <cell r="Z480">
            <v>33346.972000000002</v>
          </cell>
          <cell r="AA480">
            <v>1950</v>
          </cell>
          <cell r="AB480">
            <v>1702.5</v>
          </cell>
          <cell r="AC480">
            <v>19.587061380323057</v>
          </cell>
          <cell r="AD480">
            <v>3.9486921589485728</v>
          </cell>
          <cell r="AE480">
            <v>20.125879536617649</v>
          </cell>
          <cell r="AG480">
            <v>43.661633075889284</v>
          </cell>
          <cell r="AH480">
            <v>3.2746224806916961</v>
          </cell>
          <cell r="AI480">
            <v>46.936255556580981</v>
          </cell>
          <cell r="AJ480">
            <v>375.49004445264785</v>
          </cell>
          <cell r="AK480">
            <v>33346.972000000002</v>
          </cell>
          <cell r="AL480">
            <v>0</v>
          </cell>
          <cell r="AM480">
            <v>37.5</v>
          </cell>
          <cell r="AN480">
            <v>37.5</v>
          </cell>
          <cell r="AO480">
            <v>0</v>
          </cell>
          <cell r="AP480">
            <v>19.873318974359002</v>
          </cell>
          <cell r="AQ480">
            <v>0.28625759403594486</v>
          </cell>
        </row>
        <row r="481">
          <cell r="D481" t="str">
            <v>A74748</v>
          </cell>
          <cell r="E481" t="str">
            <v>Kyle Deerans</v>
          </cell>
          <cell r="F481" t="str">
            <v>London</v>
          </cell>
          <cell r="G481" t="str">
            <v>South East</v>
          </cell>
          <cell r="H481">
            <v>10</v>
          </cell>
          <cell r="I481" t="str">
            <v>S</v>
          </cell>
          <cell r="J481">
            <v>20000</v>
          </cell>
          <cell r="M481">
            <v>20000</v>
          </cell>
          <cell r="P481">
            <v>0</v>
          </cell>
          <cell r="R481">
            <v>1662.0719999999999</v>
          </cell>
          <cell r="S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1662.0719999999999</v>
          </cell>
          <cell r="Z481">
            <v>21662.072</v>
          </cell>
          <cell r="AA481">
            <v>1950</v>
          </cell>
          <cell r="AB481">
            <v>1702.5</v>
          </cell>
          <cell r="AC481">
            <v>12.723683994126285</v>
          </cell>
          <cell r="AD481">
            <v>3.9486921589485728</v>
          </cell>
          <cell r="AE481">
            <v>20.125879536617649</v>
          </cell>
          <cell r="AG481">
            <v>36.79825568969251</v>
          </cell>
          <cell r="AH481">
            <v>2.7598691767269381</v>
          </cell>
          <cell r="AI481">
            <v>39.558124866419448</v>
          </cell>
          <cell r="AJ481">
            <v>316.46499893135558</v>
          </cell>
          <cell r="AK481">
            <v>21662.072</v>
          </cell>
          <cell r="AL481">
            <v>0</v>
          </cell>
          <cell r="AM481">
            <v>37.5</v>
          </cell>
          <cell r="AN481">
            <v>37.5</v>
          </cell>
          <cell r="AO481">
            <v>0</v>
          </cell>
          <cell r="AP481">
            <v>11.108754871795</v>
          </cell>
          <cell r="AQ481">
            <v>-1.6149291223312847</v>
          </cell>
        </row>
        <row r="482">
          <cell r="D482" t="str">
            <v>A76426</v>
          </cell>
          <cell r="E482" t="str">
            <v>Lara Bishop</v>
          </cell>
          <cell r="F482" t="str">
            <v>Stroud</v>
          </cell>
          <cell r="G482" t="str">
            <v>South West</v>
          </cell>
          <cell r="H482">
            <v>10</v>
          </cell>
          <cell r="I482" t="str">
            <v>S</v>
          </cell>
          <cell r="J482">
            <v>18000</v>
          </cell>
          <cell r="M482">
            <v>18000</v>
          </cell>
          <cell r="P482">
            <v>0</v>
          </cell>
          <cell r="R482">
            <v>1386.0719999999999</v>
          </cell>
          <cell r="S482">
            <v>855</v>
          </cell>
          <cell r="V482">
            <v>315</v>
          </cell>
          <cell r="W482">
            <v>0</v>
          </cell>
          <cell r="X482">
            <v>0</v>
          </cell>
          <cell r="Y482">
            <v>2556.0720000000001</v>
          </cell>
          <cell r="Z482">
            <v>20556.072</v>
          </cell>
          <cell r="AA482">
            <v>1950</v>
          </cell>
          <cell r="AB482">
            <v>1702.5</v>
          </cell>
          <cell r="AC482">
            <v>12.074051101321587</v>
          </cell>
          <cell r="AD482">
            <v>5.3894406903826191</v>
          </cell>
          <cell r="AE482">
            <v>20.125879536617649</v>
          </cell>
          <cell r="AG482">
            <v>37.58937132832186</v>
          </cell>
          <cell r="AH482">
            <v>2.8192028496241393</v>
          </cell>
          <cell r="AI482">
            <v>40.408574177946001</v>
          </cell>
          <cell r="AJ482">
            <v>323.26859342356801</v>
          </cell>
          <cell r="AK482">
            <v>20556.072</v>
          </cell>
          <cell r="AL482">
            <v>0</v>
          </cell>
          <cell r="AM482">
            <v>37.5</v>
          </cell>
          <cell r="AN482">
            <v>37.5</v>
          </cell>
          <cell r="AO482">
            <v>0</v>
          </cell>
          <cell r="AP482">
            <v>12.403113846154</v>
          </cell>
          <cell r="AQ482">
            <v>0.32906274483241305</v>
          </cell>
        </row>
        <row r="483">
          <cell r="D483" t="str">
            <v>A74260</v>
          </cell>
          <cell r="E483" t="str">
            <v>Laura Cawley</v>
          </cell>
          <cell r="F483" t="str">
            <v>Stroud</v>
          </cell>
          <cell r="G483" t="str">
            <v>South West</v>
          </cell>
          <cell r="H483">
            <v>6</v>
          </cell>
          <cell r="I483" t="str">
            <v>S</v>
          </cell>
          <cell r="J483">
            <v>16553.580000000002</v>
          </cell>
          <cell r="M483">
            <v>16553.580000000002</v>
          </cell>
          <cell r="P483">
            <v>0</v>
          </cell>
          <cell r="R483">
            <v>1186.46604</v>
          </cell>
          <cell r="S483">
            <v>1282.90245</v>
          </cell>
          <cell r="V483">
            <v>0</v>
          </cell>
          <cell r="W483">
            <v>0</v>
          </cell>
          <cell r="X483">
            <v>0</v>
          </cell>
          <cell r="Y483">
            <v>2469.3684899999998</v>
          </cell>
          <cell r="Z483">
            <v>19022.948490000002</v>
          </cell>
          <cell r="AA483">
            <v>1170</v>
          </cell>
          <cell r="AB483">
            <v>1021.5</v>
          </cell>
          <cell r="AC483">
            <v>18.6225633773862</v>
          </cell>
          <cell r="AD483">
            <v>5.3894406903826191</v>
          </cell>
          <cell r="AE483">
            <v>20.125879536617649</v>
          </cell>
          <cell r="AG483">
            <v>44.137883604386474</v>
          </cell>
          <cell r="AH483">
            <v>3.3103412703289856</v>
          </cell>
          <cell r="AI483">
            <v>47.448224874715457</v>
          </cell>
          <cell r="AJ483">
            <v>379.58579899772366</v>
          </cell>
          <cell r="AK483">
            <v>19022.948489999999</v>
          </cell>
          <cell r="AL483">
            <v>0</v>
          </cell>
          <cell r="AM483">
            <v>22.5</v>
          </cell>
          <cell r="AN483">
            <v>22.5</v>
          </cell>
          <cell r="AO483">
            <v>0</v>
          </cell>
          <cell r="AP483">
            <v>19.132787</v>
          </cell>
          <cell r="AQ483">
            <v>0.51022362261380039</v>
          </cell>
        </row>
        <row r="484">
          <cell r="D484" t="str">
            <v>A76363</v>
          </cell>
          <cell r="E484" t="str">
            <v>Laura Cohu</v>
          </cell>
          <cell r="F484" t="str">
            <v>Bristol</v>
          </cell>
          <cell r="G484" t="str">
            <v>South West</v>
          </cell>
          <cell r="H484">
            <v>10</v>
          </cell>
          <cell r="I484" t="str">
            <v>S</v>
          </cell>
          <cell r="J484">
            <v>20000</v>
          </cell>
          <cell r="M484">
            <v>20000</v>
          </cell>
          <cell r="P484">
            <v>414.1</v>
          </cell>
          <cell r="R484">
            <v>1662.0719999999999</v>
          </cell>
          <cell r="S484">
            <v>550</v>
          </cell>
          <cell r="V484">
            <v>350</v>
          </cell>
          <cell r="W484">
            <v>0</v>
          </cell>
          <cell r="X484">
            <v>0</v>
          </cell>
          <cell r="Y484">
            <v>2976.172</v>
          </cell>
          <cell r="Z484">
            <v>22976.171999999999</v>
          </cell>
          <cell r="AA484">
            <v>1950</v>
          </cell>
          <cell r="AB484">
            <v>1702.5</v>
          </cell>
          <cell r="AC484">
            <v>13.495548898678413</v>
          </cell>
          <cell r="AD484">
            <v>5.3894406903826191</v>
          </cell>
          <cell r="AE484">
            <v>20.125879536617649</v>
          </cell>
          <cell r="AG484">
            <v>39.010869125678681</v>
          </cell>
          <cell r="AH484">
            <v>2.9258151844259008</v>
          </cell>
          <cell r="AI484">
            <v>41.936684310104582</v>
          </cell>
          <cell r="AJ484">
            <v>335.49347448083665</v>
          </cell>
          <cell r="AK484">
            <v>22976.171999999999</v>
          </cell>
          <cell r="AL484">
            <v>0</v>
          </cell>
          <cell r="AM484">
            <v>37.5</v>
          </cell>
          <cell r="AN484">
            <v>37.5</v>
          </cell>
          <cell r="AO484">
            <v>0</v>
          </cell>
          <cell r="AP484">
            <v>13.833934358974</v>
          </cell>
          <cell r="AQ484">
            <v>0.33838546029558714</v>
          </cell>
        </row>
        <row r="485">
          <cell r="D485" t="str">
            <v>A49730</v>
          </cell>
          <cell r="E485" t="str">
            <v>Laura Cotton</v>
          </cell>
          <cell r="F485" t="str">
            <v>Cardiff</v>
          </cell>
          <cell r="G485" t="str">
            <v>South West</v>
          </cell>
          <cell r="H485">
            <v>5</v>
          </cell>
          <cell r="I485" t="str">
            <v>S</v>
          </cell>
          <cell r="J485">
            <v>34870</v>
          </cell>
          <cell r="M485">
            <v>34870</v>
          </cell>
          <cell r="P485">
            <v>414.1</v>
          </cell>
          <cell r="R485">
            <v>3714.1320000000001</v>
          </cell>
          <cell r="S485">
            <v>2702.4249999999997</v>
          </cell>
          <cell r="V485">
            <v>610.22500000000002</v>
          </cell>
          <cell r="W485">
            <v>0</v>
          </cell>
          <cell r="X485">
            <v>0</v>
          </cell>
          <cell r="Y485">
            <v>7440.8819999999996</v>
          </cell>
          <cell r="Z485">
            <v>42310.881999999998</v>
          </cell>
          <cell r="AA485">
            <v>1950</v>
          </cell>
          <cell r="AB485">
            <v>1702.5</v>
          </cell>
          <cell r="AC485">
            <v>24.852206754772393</v>
          </cell>
          <cell r="AD485">
            <v>5.3894406903826191</v>
          </cell>
          <cell r="AE485">
            <v>20.125879536617649</v>
          </cell>
          <cell r="AG485">
            <v>50.367526981772656</v>
          </cell>
          <cell r="AH485">
            <v>3.7775645236329489</v>
          </cell>
          <cell r="AI485">
            <v>54.145091505405603</v>
          </cell>
          <cell r="AJ485">
            <v>433.16073204324482</v>
          </cell>
          <cell r="AK485">
            <v>42310.882000000005</v>
          </cell>
          <cell r="AL485">
            <v>0</v>
          </cell>
          <cell r="AM485">
            <v>0</v>
          </cell>
          <cell r="AN485">
            <v>37.5</v>
          </cell>
          <cell r="AO485">
            <v>-37.5</v>
          </cell>
          <cell r="AP485">
            <v>25.159913846154002</v>
          </cell>
          <cell r="AQ485">
            <v>0.30770709138160868</v>
          </cell>
        </row>
        <row r="486">
          <cell r="D486" t="str">
            <v>A76290</v>
          </cell>
          <cell r="E486" t="str">
            <v>Laura Esseen</v>
          </cell>
          <cell r="F486" t="str">
            <v>Cardiff</v>
          </cell>
          <cell r="G486" t="str">
            <v>South West</v>
          </cell>
          <cell r="H486">
            <v>10</v>
          </cell>
          <cell r="I486" t="str">
            <v>S</v>
          </cell>
          <cell r="J486">
            <v>15500</v>
          </cell>
          <cell r="M486">
            <v>15500</v>
          </cell>
          <cell r="P486">
            <v>414.1</v>
          </cell>
          <cell r="R486">
            <v>1041.0719999999999</v>
          </cell>
          <cell r="S486">
            <v>736.25</v>
          </cell>
          <cell r="V486">
            <v>271.25</v>
          </cell>
          <cell r="W486">
            <v>0</v>
          </cell>
          <cell r="X486">
            <v>0</v>
          </cell>
          <cell r="Y486">
            <v>2462.672</v>
          </cell>
          <cell r="Z486">
            <v>17962.671999999999</v>
          </cell>
          <cell r="AA486">
            <v>1950</v>
          </cell>
          <cell r="AB486">
            <v>1702.5</v>
          </cell>
          <cell r="AC486">
            <v>10.550761820851688</v>
          </cell>
          <cell r="AD486">
            <v>5.3894406903826191</v>
          </cell>
          <cell r="AE486">
            <v>20.125879536617649</v>
          </cell>
          <cell r="AG486">
            <v>36.066082047851957</v>
          </cell>
          <cell r="AH486">
            <v>2.7049561535888968</v>
          </cell>
          <cell r="AI486">
            <v>38.771038201440852</v>
          </cell>
          <cell r="AJ486">
            <v>310.16830561152682</v>
          </cell>
          <cell r="AK486">
            <v>17962.671999999999</v>
          </cell>
          <cell r="AL486">
            <v>0</v>
          </cell>
          <cell r="AM486">
            <v>37.5</v>
          </cell>
          <cell r="AN486">
            <v>37.5</v>
          </cell>
          <cell r="AO486">
            <v>0</v>
          </cell>
          <cell r="AP486">
            <v>10.835985641025999</v>
          </cell>
          <cell r="AQ486">
            <v>0.28522382017431092</v>
          </cell>
        </row>
        <row r="487">
          <cell r="D487" t="str">
            <v>A00085</v>
          </cell>
          <cell r="E487" t="str">
            <v>Laura Norman</v>
          </cell>
          <cell r="F487" t="str">
            <v>Cardiff</v>
          </cell>
          <cell r="G487" t="str">
            <v>South West</v>
          </cell>
          <cell r="H487">
            <v>5</v>
          </cell>
          <cell r="I487" t="str">
            <v>S</v>
          </cell>
          <cell r="J487">
            <v>39000</v>
          </cell>
          <cell r="M487">
            <v>39000</v>
          </cell>
          <cell r="P487">
            <v>414.1</v>
          </cell>
          <cell r="R487">
            <v>4284.0720000000001</v>
          </cell>
          <cell r="S487">
            <v>3022.5</v>
          </cell>
          <cell r="V487">
            <v>682.5</v>
          </cell>
          <cell r="W487">
            <v>0</v>
          </cell>
          <cell r="X487">
            <v>0</v>
          </cell>
          <cell r="Y487">
            <v>8403.1720000000005</v>
          </cell>
          <cell r="Z487">
            <v>47403.171999999999</v>
          </cell>
          <cell r="AA487">
            <v>1950</v>
          </cell>
          <cell r="AB487">
            <v>1702.5</v>
          </cell>
          <cell r="AC487">
            <v>27.843272834067548</v>
          </cell>
          <cell r="AD487">
            <v>5.3894406903826191</v>
          </cell>
          <cell r="AE487">
            <v>20.125879536617649</v>
          </cell>
          <cell r="AG487">
            <v>53.358593061067822</v>
          </cell>
          <cell r="AH487">
            <v>4.0018944795800868</v>
          </cell>
          <cell r="AI487">
            <v>57.36048754064791</v>
          </cell>
          <cell r="AJ487">
            <v>458.88390032518328</v>
          </cell>
          <cell r="AK487">
            <v>47403.171999999999</v>
          </cell>
          <cell r="AL487">
            <v>0</v>
          </cell>
          <cell r="AM487">
            <v>0</v>
          </cell>
          <cell r="AN487">
            <v>37.5</v>
          </cell>
          <cell r="AO487">
            <v>-37.5</v>
          </cell>
          <cell r="AP487">
            <v>28.163165128205002</v>
          </cell>
          <cell r="AQ487">
            <v>0.31989229413745335</v>
          </cell>
        </row>
        <row r="488">
          <cell r="D488" t="str">
            <v>A76250</v>
          </cell>
          <cell r="E488" t="str">
            <v>Laxman Ghimire</v>
          </cell>
          <cell r="F488" t="str">
            <v>Guildford</v>
          </cell>
          <cell r="G488" t="str">
            <v>South West</v>
          </cell>
          <cell r="H488">
            <v>6</v>
          </cell>
          <cell r="I488" t="str">
            <v>S</v>
          </cell>
          <cell r="J488">
            <v>40050</v>
          </cell>
          <cell r="M488">
            <v>40050</v>
          </cell>
          <cell r="P488">
            <v>0</v>
          </cell>
          <cell r="R488">
            <v>4428.9719999999998</v>
          </cell>
          <cell r="S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4428.9719999999998</v>
          </cell>
          <cell r="Z488">
            <v>44478.972000000002</v>
          </cell>
          <cell r="AA488">
            <v>1950</v>
          </cell>
          <cell r="AB488">
            <v>1702.5</v>
          </cell>
          <cell r="AC488">
            <v>26.125681057268725</v>
          </cell>
          <cell r="AD488">
            <v>5.3894406903826191</v>
          </cell>
          <cell r="AE488">
            <v>20.125879536617649</v>
          </cell>
          <cell r="AG488">
            <v>51.641001284268995</v>
          </cell>
          <cell r="AH488">
            <v>3.8730750963201745</v>
          </cell>
          <cell r="AI488">
            <v>55.514076380589167</v>
          </cell>
          <cell r="AJ488">
            <v>444.11261104471333</v>
          </cell>
          <cell r="AK488">
            <v>44478.972000000002</v>
          </cell>
          <cell r="AL488">
            <v>0</v>
          </cell>
          <cell r="AM488">
            <v>37.5</v>
          </cell>
          <cell r="AN488">
            <v>37.5</v>
          </cell>
          <cell r="AO488">
            <v>0</v>
          </cell>
          <cell r="AP488">
            <v>22.809729230769001</v>
          </cell>
          <cell r="AQ488">
            <v>-3.3159518264997239</v>
          </cell>
        </row>
        <row r="489">
          <cell r="D489" t="str">
            <v>A99236</v>
          </cell>
          <cell r="E489" t="str">
            <v>Layla Atkinson</v>
          </cell>
          <cell r="F489" t="str">
            <v>London</v>
          </cell>
          <cell r="G489" t="str">
            <v>South East</v>
          </cell>
          <cell r="H489">
            <v>9</v>
          </cell>
          <cell r="I489" t="str">
            <v>S</v>
          </cell>
          <cell r="J489">
            <v>25500</v>
          </cell>
          <cell r="M489">
            <v>25500</v>
          </cell>
          <cell r="P489">
            <v>0</v>
          </cell>
          <cell r="R489">
            <v>2421.0720000000001</v>
          </cell>
          <cell r="S489">
            <v>446.25</v>
          </cell>
          <cell r="V489">
            <v>446.25</v>
          </cell>
          <cell r="W489">
            <v>0</v>
          </cell>
          <cell r="X489">
            <v>0</v>
          </cell>
          <cell r="Y489">
            <v>3313.5720000000001</v>
          </cell>
          <cell r="Z489">
            <v>28813.572</v>
          </cell>
          <cell r="AA489">
            <v>1950</v>
          </cell>
          <cell r="AB489">
            <v>1702.5</v>
          </cell>
          <cell r="AC489">
            <v>16.924271365638766</v>
          </cell>
          <cell r="AD489">
            <v>3.9486921589485728</v>
          </cell>
          <cell r="AE489">
            <v>20.125879536617649</v>
          </cell>
          <cell r="AG489">
            <v>40.998843061204994</v>
          </cell>
          <cell r="AH489">
            <v>3.0749132295903743</v>
          </cell>
          <cell r="AI489">
            <v>44.073756290795366</v>
          </cell>
          <cell r="AJ489">
            <v>352.59005032636293</v>
          </cell>
          <cell r="AK489">
            <v>28813.572</v>
          </cell>
          <cell r="AL489">
            <v>0</v>
          </cell>
          <cell r="AM489">
            <v>37.5</v>
          </cell>
          <cell r="AN489">
            <v>37.5</v>
          </cell>
          <cell r="AO489">
            <v>0</v>
          </cell>
          <cell r="AP489">
            <v>17.349267692308</v>
          </cell>
          <cell r="AQ489">
            <v>0.42499632666923404</v>
          </cell>
        </row>
        <row r="490">
          <cell r="D490" t="str">
            <v>A76416</v>
          </cell>
          <cell r="E490" t="str">
            <v>Lee Deacon</v>
          </cell>
          <cell r="F490" t="str">
            <v>Other Site</v>
          </cell>
          <cell r="G490" t="str">
            <v>Midlands</v>
          </cell>
          <cell r="H490">
            <v>8</v>
          </cell>
          <cell r="I490" t="str">
            <v>A</v>
          </cell>
          <cell r="J490">
            <v>88530</v>
          </cell>
          <cell r="M490">
            <v>88530</v>
          </cell>
          <cell r="P490">
            <v>0</v>
          </cell>
          <cell r="R490">
            <v>0</v>
          </cell>
          <cell r="S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88530</v>
          </cell>
          <cell r="AA490">
            <v>1950</v>
          </cell>
          <cell r="AB490">
            <v>1702.5</v>
          </cell>
          <cell r="AC490">
            <v>52</v>
          </cell>
          <cell r="AD490">
            <v>0</v>
          </cell>
          <cell r="AE490">
            <v>0</v>
          </cell>
          <cell r="AG490">
            <v>52</v>
          </cell>
          <cell r="AH490">
            <v>3.9</v>
          </cell>
          <cell r="AI490">
            <v>55.9</v>
          </cell>
          <cell r="AJ490">
            <v>447.2</v>
          </cell>
          <cell r="AK490">
            <v>88530</v>
          </cell>
          <cell r="AL490">
            <v>0</v>
          </cell>
          <cell r="AM490">
            <v>40</v>
          </cell>
          <cell r="AN490">
            <v>37.5</v>
          </cell>
          <cell r="AO490">
            <v>2.5</v>
          </cell>
          <cell r="AP490">
            <v>52</v>
          </cell>
          <cell r="AQ490">
            <v>0</v>
          </cell>
        </row>
        <row r="491">
          <cell r="D491" t="str">
            <v>A76311</v>
          </cell>
          <cell r="E491" t="str">
            <v>Lee Green</v>
          </cell>
          <cell r="F491" t="str">
            <v>Exeter</v>
          </cell>
          <cell r="G491" t="str">
            <v>South West</v>
          </cell>
          <cell r="H491">
            <v>8</v>
          </cell>
          <cell r="I491" t="str">
            <v>S</v>
          </cell>
          <cell r="J491">
            <v>30000</v>
          </cell>
          <cell r="M491">
            <v>30000</v>
          </cell>
          <cell r="P491">
            <v>0</v>
          </cell>
          <cell r="R491">
            <v>3042.0720000000001</v>
          </cell>
          <cell r="S491">
            <v>825</v>
          </cell>
          <cell r="V491">
            <v>525</v>
          </cell>
          <cell r="W491">
            <v>0</v>
          </cell>
          <cell r="X491">
            <v>0</v>
          </cell>
          <cell r="Y491">
            <v>4392.0720000000001</v>
          </cell>
          <cell r="Z491">
            <v>34392.072</v>
          </cell>
          <cell r="AA491">
            <v>1950</v>
          </cell>
          <cell r="AB491">
            <v>1702.5</v>
          </cell>
          <cell r="AC491">
            <v>20.200923348017621</v>
          </cell>
          <cell r="AD491">
            <v>5.3894406903826191</v>
          </cell>
          <cell r="AE491">
            <v>20.125879536617649</v>
          </cell>
          <cell r="AG491">
            <v>45.716243575017884</v>
          </cell>
          <cell r="AH491">
            <v>3.4287182681263411</v>
          </cell>
          <cell r="AI491">
            <v>49.144961843144223</v>
          </cell>
          <cell r="AJ491">
            <v>393.15969474515379</v>
          </cell>
          <cell r="AK491">
            <v>34392.072</v>
          </cell>
          <cell r="AL491">
            <v>0</v>
          </cell>
          <cell r="AM491">
            <v>37.5</v>
          </cell>
          <cell r="AN491">
            <v>37.5</v>
          </cell>
          <cell r="AO491">
            <v>0</v>
          </cell>
          <cell r="AP491">
            <v>20.636959999999998</v>
          </cell>
          <cell r="AQ491">
            <v>0.43603665198237707</v>
          </cell>
        </row>
        <row r="492">
          <cell r="D492" t="str">
            <v>A76395</v>
          </cell>
          <cell r="E492" t="str">
            <v>Leighton Ford</v>
          </cell>
          <cell r="F492" t="str">
            <v>Cardiff</v>
          </cell>
          <cell r="G492" t="str">
            <v>South West</v>
          </cell>
          <cell r="H492">
            <v>8</v>
          </cell>
          <cell r="I492" t="str">
            <v>S</v>
          </cell>
          <cell r="J492">
            <v>32100</v>
          </cell>
          <cell r="M492">
            <v>32100</v>
          </cell>
          <cell r="P492">
            <v>0</v>
          </cell>
          <cell r="R492">
            <v>3331.8719999999998</v>
          </cell>
          <cell r="S492">
            <v>2487.75</v>
          </cell>
          <cell r="V492">
            <v>561.75</v>
          </cell>
          <cell r="W492">
            <v>0</v>
          </cell>
          <cell r="X492">
            <v>0</v>
          </cell>
          <cell r="Y492">
            <v>6381.3719999999994</v>
          </cell>
          <cell r="Z492">
            <v>38481.372000000003</v>
          </cell>
          <cell r="AA492">
            <v>1950</v>
          </cell>
          <cell r="AB492">
            <v>1702.5</v>
          </cell>
          <cell r="AC492">
            <v>22.602861674008814</v>
          </cell>
          <cell r="AD492">
            <v>5.3894406903826191</v>
          </cell>
          <cell r="AE492">
            <v>20.125879536617649</v>
          </cell>
          <cell r="AG492">
            <v>48.118181901009081</v>
          </cell>
          <cell r="AH492">
            <v>3.608863642575681</v>
          </cell>
          <cell r="AI492">
            <v>51.727045543584765</v>
          </cell>
          <cell r="AJ492">
            <v>413.81636434867812</v>
          </cell>
          <cell r="AK492">
            <v>38481.372000000003</v>
          </cell>
          <cell r="AL492">
            <v>0</v>
          </cell>
          <cell r="AM492">
            <v>37.5</v>
          </cell>
          <cell r="AN492">
            <v>37.5</v>
          </cell>
          <cell r="AO492">
            <v>0</v>
          </cell>
          <cell r="AP492">
            <v>22.933267692308</v>
          </cell>
          <cell r="AQ492">
            <v>0.33040601829918614</v>
          </cell>
        </row>
        <row r="493">
          <cell r="D493" t="str">
            <v>W94390</v>
          </cell>
          <cell r="E493" t="str">
            <v>Len Burgess</v>
          </cell>
          <cell r="F493" t="str">
            <v>Cardiff</v>
          </cell>
          <cell r="G493" t="str">
            <v>South West</v>
          </cell>
          <cell r="H493">
            <v>6</v>
          </cell>
          <cell r="I493" t="str">
            <v>S</v>
          </cell>
          <cell r="J493">
            <v>41000</v>
          </cell>
          <cell r="M493">
            <v>41000</v>
          </cell>
          <cell r="P493">
            <v>0</v>
          </cell>
          <cell r="R493">
            <v>4778.6639999999998</v>
          </cell>
          <cell r="S493">
            <v>3587.5</v>
          </cell>
          <cell r="V493">
            <v>0</v>
          </cell>
          <cell r="W493">
            <v>1584</v>
          </cell>
          <cell r="X493">
            <v>0</v>
          </cell>
          <cell r="Y493">
            <v>9950.1640000000007</v>
          </cell>
          <cell r="Z493">
            <v>50950.164000000004</v>
          </cell>
          <cell r="AA493">
            <v>1950</v>
          </cell>
          <cell r="AB493">
            <v>1702.5</v>
          </cell>
          <cell r="AC493">
            <v>29.926674889867844</v>
          </cell>
          <cell r="AD493">
            <v>5.3894406903826191</v>
          </cell>
          <cell r="AE493">
            <v>20.125879536617649</v>
          </cell>
          <cell r="AG493">
            <v>55.441995116868114</v>
          </cell>
          <cell r="AH493">
            <v>4.1581496337651087</v>
          </cell>
          <cell r="AI493">
            <v>59.60014475063322</v>
          </cell>
          <cell r="AJ493">
            <v>476.80115800506576</v>
          </cell>
          <cell r="AK493">
            <v>50950.163999999997</v>
          </cell>
          <cell r="AL493">
            <v>0</v>
          </cell>
          <cell r="AM493">
            <v>40</v>
          </cell>
          <cell r="AN493">
            <v>37.5</v>
          </cell>
          <cell r="AO493">
            <v>2.5</v>
          </cell>
          <cell r="AP493">
            <v>28.310175000000001</v>
          </cell>
          <cell r="AQ493">
            <v>-1.6164998898678427</v>
          </cell>
        </row>
        <row r="494">
          <cell r="D494" t="str">
            <v>A74680</v>
          </cell>
          <cell r="E494" t="str">
            <v>Lena Franke</v>
          </cell>
          <cell r="F494" t="str">
            <v>Stroud</v>
          </cell>
          <cell r="G494" t="str">
            <v>South West</v>
          </cell>
          <cell r="H494">
            <v>10</v>
          </cell>
          <cell r="I494" t="str">
            <v>S</v>
          </cell>
          <cell r="J494">
            <v>18180</v>
          </cell>
          <cell r="M494">
            <v>18180</v>
          </cell>
          <cell r="P494">
            <v>0</v>
          </cell>
          <cell r="R494">
            <v>1410.912</v>
          </cell>
          <cell r="S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1410.912</v>
          </cell>
          <cell r="Z494">
            <v>19590.912</v>
          </cell>
          <cell r="AA494">
            <v>1950</v>
          </cell>
          <cell r="AB494">
            <v>1702.5</v>
          </cell>
          <cell r="AC494">
            <v>11.507143612334803</v>
          </cell>
          <cell r="AD494">
            <v>5.3894406903826191</v>
          </cell>
          <cell r="AE494">
            <v>20.125879536617649</v>
          </cell>
          <cell r="AG494">
            <v>37.022463839335074</v>
          </cell>
          <cell r="AH494">
            <v>2.7766847879501304</v>
          </cell>
          <cell r="AI494">
            <v>39.799148627285206</v>
          </cell>
          <cell r="AJ494">
            <v>318.39318901828165</v>
          </cell>
          <cell r="AK494">
            <v>19590.912</v>
          </cell>
          <cell r="AL494">
            <v>0</v>
          </cell>
          <cell r="AM494">
            <v>37.5</v>
          </cell>
          <cell r="AN494">
            <v>37.5</v>
          </cell>
          <cell r="AO494">
            <v>0</v>
          </cell>
          <cell r="AP494">
            <v>10.046621538462</v>
          </cell>
          <cell r="AQ494">
            <v>-1.4605220738728022</v>
          </cell>
        </row>
        <row r="495">
          <cell r="D495" t="str">
            <v>A00337</v>
          </cell>
          <cell r="E495" t="str">
            <v>Leon Sullivan</v>
          </cell>
          <cell r="F495" t="str">
            <v>Guildford</v>
          </cell>
          <cell r="G495" t="str">
            <v>South West</v>
          </cell>
          <cell r="H495">
            <v>3</v>
          </cell>
          <cell r="I495" t="str">
            <v>S</v>
          </cell>
          <cell r="J495">
            <v>76875</v>
          </cell>
          <cell r="M495">
            <v>76875</v>
          </cell>
          <cell r="P495">
            <v>414.1</v>
          </cell>
          <cell r="R495">
            <v>10411.41</v>
          </cell>
          <cell r="S495">
            <v>5957.8125</v>
          </cell>
          <cell r="V495">
            <v>1345.3125</v>
          </cell>
          <cell r="W495">
            <v>6526</v>
          </cell>
          <cell r="X495">
            <v>0</v>
          </cell>
          <cell r="Y495">
            <v>24654.635000000002</v>
          </cell>
          <cell r="Z495">
            <v>101529.63500000001</v>
          </cell>
          <cell r="AA495">
            <v>1950</v>
          </cell>
          <cell r="AB495">
            <v>1702.5</v>
          </cell>
          <cell r="AC495">
            <v>59.635615271659333</v>
          </cell>
          <cell r="AD495">
            <v>5.3894406903826191</v>
          </cell>
          <cell r="AE495">
            <v>20.125879536617649</v>
          </cell>
          <cell r="AG495">
            <v>85.150935498659592</v>
          </cell>
          <cell r="AH495">
            <v>6.3863201623994694</v>
          </cell>
          <cell r="AI495">
            <v>91.537255661059064</v>
          </cell>
          <cell r="AJ495">
            <v>732.29804528847251</v>
          </cell>
          <cell r="AK495">
            <v>101529.63499999999</v>
          </cell>
          <cell r="AL495">
            <v>0</v>
          </cell>
          <cell r="AM495">
            <v>37.5</v>
          </cell>
          <cell r="AN495">
            <v>37.5</v>
          </cell>
          <cell r="AO495">
            <v>0</v>
          </cell>
          <cell r="AP495">
            <v>59.539235897436001</v>
          </cell>
          <cell r="AQ495">
            <v>-9.6379374223332093E-2</v>
          </cell>
        </row>
        <row r="496">
          <cell r="D496" t="str">
            <v>A76455</v>
          </cell>
          <cell r="E496" t="str">
            <v>Leonardo Burro</v>
          </cell>
          <cell r="F496" t="str">
            <v>London</v>
          </cell>
          <cell r="G496" t="str">
            <v>South East</v>
          </cell>
          <cell r="H496">
            <v>7</v>
          </cell>
          <cell r="I496" t="str">
            <v>A</v>
          </cell>
          <cell r="J496">
            <v>55552.575000000004</v>
          </cell>
          <cell r="M496">
            <v>55552.575000000004</v>
          </cell>
          <cell r="P496">
            <v>0</v>
          </cell>
          <cell r="R496">
            <v>0</v>
          </cell>
          <cell r="S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55552.575000000004</v>
          </cell>
          <cell r="AA496">
            <v>1950</v>
          </cell>
          <cell r="AB496">
            <v>1702.5</v>
          </cell>
          <cell r="AC496">
            <v>32.630000000000003</v>
          </cell>
          <cell r="AD496">
            <v>0</v>
          </cell>
          <cell r="AE496">
            <v>0</v>
          </cell>
          <cell r="AG496">
            <v>32.630000000000003</v>
          </cell>
          <cell r="AH496">
            <v>2.4472499999999999</v>
          </cell>
          <cell r="AI496">
            <v>35.077249999999999</v>
          </cell>
          <cell r="AJ496">
            <v>280.61799999999999</v>
          </cell>
          <cell r="AK496">
            <v>55552.575000000004</v>
          </cell>
          <cell r="AL496">
            <v>0</v>
          </cell>
          <cell r="AM496">
            <v>40</v>
          </cell>
          <cell r="AN496">
            <v>37.5</v>
          </cell>
          <cell r="AO496">
            <v>2.5</v>
          </cell>
          <cell r="AP496">
            <v>32.630000000000003</v>
          </cell>
          <cell r="AQ496">
            <v>0</v>
          </cell>
        </row>
        <row r="497">
          <cell r="D497" t="str">
            <v>A50109</v>
          </cell>
          <cell r="E497" t="str">
            <v>Leslie Walker</v>
          </cell>
          <cell r="F497" t="str">
            <v>Cardiff</v>
          </cell>
          <cell r="G497" t="str">
            <v>South West</v>
          </cell>
          <cell r="H497">
            <v>3</v>
          </cell>
          <cell r="I497" t="str">
            <v>S</v>
          </cell>
          <cell r="J497">
            <v>31686.27</v>
          </cell>
          <cell r="M497">
            <v>31686.27</v>
          </cell>
          <cell r="P497">
            <v>414.1</v>
          </cell>
          <cell r="R497">
            <v>3538.8540600000001</v>
          </cell>
          <cell r="S497">
            <v>2772.5486249999999</v>
          </cell>
          <cell r="V497">
            <v>0</v>
          </cell>
          <cell r="W497">
            <v>1913.6</v>
          </cell>
          <cell r="X497">
            <v>0</v>
          </cell>
          <cell r="Y497">
            <v>8639.1026849999998</v>
          </cell>
          <cell r="Z497">
            <v>40325.372685000002</v>
          </cell>
          <cell r="AA497">
            <v>1170</v>
          </cell>
          <cell r="AB497">
            <v>1021.5</v>
          </cell>
          <cell r="AC497">
            <v>39.476625242290751</v>
          </cell>
          <cell r="AD497">
            <v>5.3894406903826191</v>
          </cell>
          <cell r="AE497">
            <v>20.125879536617649</v>
          </cell>
          <cell r="AG497">
            <v>64.991945469291025</v>
          </cell>
          <cell r="AH497">
            <v>4.8743959101968271</v>
          </cell>
          <cell r="AI497">
            <v>69.866341379487849</v>
          </cell>
          <cell r="AJ497">
            <v>558.9307310359028</v>
          </cell>
          <cell r="AK497">
            <v>40325.372684999995</v>
          </cell>
          <cell r="AL497">
            <v>0</v>
          </cell>
          <cell r="AM497">
            <v>24</v>
          </cell>
          <cell r="AN497">
            <v>22.5</v>
          </cell>
          <cell r="AO497">
            <v>1.5</v>
          </cell>
          <cell r="AP497">
            <v>37.489849867788003</v>
          </cell>
          <cell r="AQ497">
            <v>-1.9867753745027485</v>
          </cell>
        </row>
        <row r="498">
          <cell r="D498" t="str">
            <v>A76424</v>
          </cell>
          <cell r="E498" t="str">
            <v>Liam Robinson</v>
          </cell>
          <cell r="F498" t="str">
            <v>Birmingham</v>
          </cell>
          <cell r="G498" t="str">
            <v>Midlands</v>
          </cell>
          <cell r="H498">
            <v>11</v>
          </cell>
          <cell r="I498" t="str">
            <v>A</v>
          </cell>
          <cell r="J498">
            <v>0</v>
          </cell>
          <cell r="M498">
            <v>0</v>
          </cell>
          <cell r="P498">
            <v>0</v>
          </cell>
          <cell r="R498">
            <v>0</v>
          </cell>
          <cell r="S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390</v>
          </cell>
          <cell r="AB498">
            <v>340.5</v>
          </cell>
          <cell r="AC498">
            <v>0</v>
          </cell>
          <cell r="AD498">
            <v>0</v>
          </cell>
          <cell r="AE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7.5</v>
          </cell>
          <cell r="AN498">
            <v>7.5</v>
          </cell>
          <cell r="AO498">
            <v>0</v>
          </cell>
          <cell r="AP498">
            <v>0</v>
          </cell>
          <cell r="AQ498">
            <v>0</v>
          </cell>
        </row>
        <row r="499">
          <cell r="D499" t="str">
            <v>A50154</v>
          </cell>
          <cell r="E499" t="str">
            <v>Liam Scott</v>
          </cell>
          <cell r="F499" t="str">
            <v>Cardiff</v>
          </cell>
          <cell r="G499" t="str">
            <v>South West</v>
          </cell>
          <cell r="H499">
            <v>7</v>
          </cell>
          <cell r="I499" t="str">
            <v>S</v>
          </cell>
          <cell r="J499">
            <v>28520</v>
          </cell>
          <cell r="M499">
            <v>28520</v>
          </cell>
          <cell r="P499">
            <v>0</v>
          </cell>
          <cell r="R499">
            <v>2837.8319999999999</v>
          </cell>
          <cell r="S499">
            <v>2210.3000000000002</v>
          </cell>
          <cell r="V499">
            <v>499.1</v>
          </cell>
          <cell r="W499">
            <v>0</v>
          </cell>
          <cell r="X499">
            <v>0</v>
          </cell>
          <cell r="Y499">
            <v>5547.232</v>
          </cell>
          <cell r="Z499">
            <v>34067.232000000004</v>
          </cell>
          <cell r="AA499">
            <v>1950</v>
          </cell>
          <cell r="AB499">
            <v>1702.5</v>
          </cell>
          <cell r="AC499">
            <v>20.010121585903086</v>
          </cell>
          <cell r="AD499">
            <v>5.3894406903826191</v>
          </cell>
          <cell r="AE499">
            <v>20.125879536617649</v>
          </cell>
          <cell r="AG499">
            <v>45.525441812903352</v>
          </cell>
          <cell r="AH499">
            <v>3.4144081359677512</v>
          </cell>
          <cell r="AI499">
            <v>48.939849948871107</v>
          </cell>
          <cell r="AJ499">
            <v>391.51879959096885</v>
          </cell>
          <cell r="AK499">
            <v>34067.232000000004</v>
          </cell>
          <cell r="AL499">
            <v>0</v>
          </cell>
          <cell r="AM499">
            <v>37.5</v>
          </cell>
          <cell r="AN499">
            <v>37.5</v>
          </cell>
          <cell r="AO499">
            <v>0</v>
          </cell>
          <cell r="AP499">
            <v>20.329965128205</v>
          </cell>
          <cell r="AQ499">
            <v>0.31984354230191414</v>
          </cell>
        </row>
        <row r="500">
          <cell r="D500" t="str">
            <v>A84824</v>
          </cell>
          <cell r="E500" t="str">
            <v>Liliana Guzman</v>
          </cell>
          <cell r="F500" t="str">
            <v>London</v>
          </cell>
          <cell r="G500" t="str">
            <v>South East</v>
          </cell>
          <cell r="H500">
            <v>6</v>
          </cell>
          <cell r="I500" t="str">
            <v>S</v>
          </cell>
          <cell r="J500">
            <v>15321.7</v>
          </cell>
          <cell r="M500">
            <v>15321.7</v>
          </cell>
          <cell r="P500">
            <v>414.1</v>
          </cell>
          <cell r="R500">
            <v>1016.4666</v>
          </cell>
          <cell r="S500">
            <v>1187.43175</v>
          </cell>
          <cell r="V500">
            <v>268.12975</v>
          </cell>
          <cell r="W500">
            <v>0</v>
          </cell>
          <cell r="X500">
            <v>0</v>
          </cell>
          <cell r="Y500">
            <v>2886.1280999999999</v>
          </cell>
          <cell r="Z500">
            <v>18207.828099999999</v>
          </cell>
          <cell r="AA500">
            <v>780</v>
          </cell>
          <cell r="AB500">
            <v>681</v>
          </cell>
          <cell r="AC500">
            <v>26.736898825256972</v>
          </cell>
          <cell r="AD500">
            <v>3.9486921589485728</v>
          </cell>
          <cell r="AE500">
            <v>20.125879536617649</v>
          </cell>
          <cell r="AG500">
            <v>50.811470520823192</v>
          </cell>
          <cell r="AH500">
            <v>3.8108602890617393</v>
          </cell>
          <cell r="AI500">
            <v>54.622330809884929</v>
          </cell>
          <cell r="AJ500">
            <v>436.97864647907943</v>
          </cell>
          <cell r="AK500">
            <v>18207.828099999999</v>
          </cell>
          <cell r="AL500">
            <v>0</v>
          </cell>
          <cell r="AM500">
            <v>15</v>
          </cell>
          <cell r="AN500">
            <v>15</v>
          </cell>
          <cell r="AO500">
            <v>0</v>
          </cell>
          <cell r="AP500">
            <v>27.42608025641</v>
          </cell>
          <cell r="AQ500">
            <v>0.68918143115302755</v>
          </cell>
        </row>
        <row r="501">
          <cell r="D501" t="str">
            <v>W56758</v>
          </cell>
          <cell r="E501" t="str">
            <v>Linda John</v>
          </cell>
          <cell r="F501" t="str">
            <v>Cardiff</v>
          </cell>
          <cell r="G501" t="str">
            <v>South West</v>
          </cell>
          <cell r="H501">
            <v>6</v>
          </cell>
          <cell r="I501" t="str">
            <v>S</v>
          </cell>
          <cell r="J501">
            <v>23575.464</v>
          </cell>
          <cell r="M501">
            <v>23575.464</v>
          </cell>
          <cell r="P501">
            <v>0</v>
          </cell>
          <cell r="R501">
            <v>2155.4860319999998</v>
          </cell>
          <cell r="S501">
            <v>2062.8531000000003</v>
          </cell>
          <cell r="V501">
            <v>412.57062000000002</v>
          </cell>
          <cell r="W501">
            <v>0</v>
          </cell>
          <cell r="X501">
            <v>0</v>
          </cell>
          <cell r="Y501">
            <v>4630.9097520000005</v>
          </cell>
          <cell r="Z501">
            <v>28206.373752</v>
          </cell>
          <cell r="AA501">
            <v>1950</v>
          </cell>
          <cell r="AB501">
            <v>1702.5</v>
          </cell>
          <cell r="AC501">
            <v>16.567620412334801</v>
          </cell>
          <cell r="AD501">
            <v>5.3894406903826191</v>
          </cell>
          <cell r="AE501">
            <v>20.125879536617649</v>
          </cell>
          <cell r="AG501">
            <v>42.082940639335064</v>
          </cell>
          <cell r="AH501">
            <v>3.1562205479501295</v>
          </cell>
          <cell r="AI501">
            <v>45.239161187285191</v>
          </cell>
          <cell r="AJ501">
            <v>361.91328949828153</v>
          </cell>
          <cell r="AK501">
            <v>28206.373752</v>
          </cell>
          <cell r="AL501">
            <v>0</v>
          </cell>
          <cell r="AM501">
            <v>37.5</v>
          </cell>
          <cell r="AN501">
            <v>37.5</v>
          </cell>
          <cell r="AO501">
            <v>0</v>
          </cell>
          <cell r="AP501">
            <v>16.855299790768999</v>
          </cell>
          <cell r="AQ501">
            <v>0.28767937843419844</v>
          </cell>
        </row>
        <row r="502">
          <cell r="D502" t="str">
            <v>W13366</v>
          </cell>
          <cell r="E502" t="str">
            <v>Lisa Driscoll</v>
          </cell>
          <cell r="F502" t="str">
            <v>Cardiff</v>
          </cell>
          <cell r="G502" t="str">
            <v>South West</v>
          </cell>
          <cell r="H502">
            <v>6</v>
          </cell>
          <cell r="I502" t="str">
            <v>S</v>
          </cell>
          <cell r="J502">
            <v>27744</v>
          </cell>
          <cell r="M502">
            <v>27744</v>
          </cell>
          <cell r="P502">
            <v>414.1</v>
          </cell>
          <cell r="R502">
            <v>2730.7440000000001</v>
          </cell>
          <cell r="S502">
            <v>1872.72</v>
          </cell>
          <cell r="V502">
            <v>485.52</v>
          </cell>
          <cell r="W502">
            <v>0</v>
          </cell>
          <cell r="X502">
            <v>0</v>
          </cell>
          <cell r="Y502">
            <v>5503.0840000000007</v>
          </cell>
          <cell r="Z502">
            <v>33247.084000000003</v>
          </cell>
          <cell r="AA502">
            <v>1560</v>
          </cell>
          <cell r="AB502">
            <v>1362</v>
          </cell>
          <cell r="AC502">
            <v>24.41048751835536</v>
          </cell>
          <cell r="AD502">
            <v>5.3894406903826191</v>
          </cell>
          <cell r="AE502">
            <v>20.125879536617649</v>
          </cell>
          <cell r="AG502">
            <v>49.925807745355627</v>
          </cell>
          <cell r="AH502">
            <v>3.7444355809016718</v>
          </cell>
          <cell r="AI502">
            <v>53.6702433262573</v>
          </cell>
          <cell r="AJ502">
            <v>429.3619466100584</v>
          </cell>
          <cell r="AK502">
            <v>33247.084000000003</v>
          </cell>
          <cell r="AL502">
            <v>0</v>
          </cell>
          <cell r="AM502">
            <v>30</v>
          </cell>
          <cell r="AN502">
            <v>30</v>
          </cell>
          <cell r="AO502">
            <v>0</v>
          </cell>
          <cell r="AP502">
            <v>24.826746153845999</v>
          </cell>
          <cell r="AQ502">
            <v>0.4162586354906388</v>
          </cell>
        </row>
        <row r="503">
          <cell r="D503" t="str">
            <v>A50165</v>
          </cell>
          <cell r="E503" t="str">
            <v>Liz Gray</v>
          </cell>
          <cell r="F503" t="str">
            <v>Bristol</v>
          </cell>
          <cell r="G503" t="str">
            <v>South West</v>
          </cell>
          <cell r="H503">
            <v>5</v>
          </cell>
          <cell r="I503" t="str">
            <v>S</v>
          </cell>
          <cell r="J503">
            <v>42136.2</v>
          </cell>
          <cell r="M503">
            <v>42136.2</v>
          </cell>
          <cell r="P503">
            <v>0</v>
          </cell>
          <cell r="R503">
            <v>4716.8675999999996</v>
          </cell>
          <cell r="S503">
            <v>3265.5554999999999</v>
          </cell>
          <cell r="V503">
            <v>737.38350000000003</v>
          </cell>
          <cell r="W503">
            <v>0</v>
          </cell>
          <cell r="X503">
            <v>0</v>
          </cell>
          <cell r="Y503">
            <v>8719.8065999999999</v>
          </cell>
          <cell r="Z503">
            <v>50856.006599999993</v>
          </cell>
          <cell r="AA503">
            <v>1950</v>
          </cell>
          <cell r="AB503">
            <v>1702.5</v>
          </cell>
          <cell r="AC503">
            <v>29.871369515418497</v>
          </cell>
          <cell r="AD503">
            <v>5.3894406903826191</v>
          </cell>
          <cell r="AE503">
            <v>20.125879536617649</v>
          </cell>
          <cell r="AG503">
            <v>55.386689742418767</v>
          </cell>
          <cell r="AH503">
            <v>4.154001730681407</v>
          </cell>
          <cell r="AI503">
            <v>59.540691473100175</v>
          </cell>
          <cell r="AJ503">
            <v>476.3255317848014</v>
          </cell>
          <cell r="AK503">
            <v>50856.006600000001</v>
          </cell>
          <cell r="AL503">
            <v>0</v>
          </cell>
          <cell r="AM503">
            <v>0</v>
          </cell>
          <cell r="AN503">
            <v>37.5</v>
          </cell>
          <cell r="AO503">
            <v>-37.5</v>
          </cell>
          <cell r="AP503">
            <v>30.257027487178998</v>
          </cell>
          <cell r="AQ503">
            <v>0.38565797176050154</v>
          </cell>
        </row>
        <row r="504">
          <cell r="D504" t="str">
            <v>A74268</v>
          </cell>
          <cell r="E504" t="str">
            <v>Liz Turley</v>
          </cell>
          <cell r="F504" t="str">
            <v>Stroud</v>
          </cell>
          <cell r="G504" t="str">
            <v>South West</v>
          </cell>
          <cell r="H504">
            <v>6</v>
          </cell>
          <cell r="I504" t="str">
            <v>S</v>
          </cell>
          <cell r="J504">
            <v>15148.02</v>
          </cell>
          <cell r="M504">
            <v>15148.02</v>
          </cell>
          <cell r="P504">
            <v>0</v>
          </cell>
          <cell r="R504">
            <v>992.49875999999995</v>
          </cell>
          <cell r="S504">
            <v>1022.49135</v>
          </cell>
          <cell r="V504">
            <v>0</v>
          </cell>
          <cell r="W504">
            <v>0</v>
          </cell>
          <cell r="X504">
            <v>0</v>
          </cell>
          <cell r="Y504">
            <v>2014.99011</v>
          </cell>
          <cell r="Z504">
            <v>17163.010109999999</v>
          </cell>
          <cell r="AA504">
            <v>1170</v>
          </cell>
          <cell r="AB504">
            <v>1021.5</v>
          </cell>
          <cell r="AC504">
            <v>16.801772011747431</v>
          </cell>
          <cell r="AD504">
            <v>5.3894406903826191</v>
          </cell>
          <cell r="AE504">
            <v>20.125879536617649</v>
          </cell>
          <cell r="AG504">
            <v>42.317092238747705</v>
          </cell>
          <cell r="AH504">
            <v>3.1737819179060778</v>
          </cell>
          <cell r="AI504">
            <v>45.490874156653781</v>
          </cell>
          <cell r="AJ504">
            <v>363.92699325323025</v>
          </cell>
          <cell r="AK504">
            <v>17163.010110000003</v>
          </cell>
          <cell r="AL504">
            <v>0</v>
          </cell>
          <cell r="AM504">
            <v>20</v>
          </cell>
          <cell r="AN504">
            <v>22.5</v>
          </cell>
          <cell r="AO504">
            <v>-2.5</v>
          </cell>
          <cell r="AP504">
            <v>19.485955586538001</v>
          </cell>
          <cell r="AQ504">
            <v>2.6841835747905698</v>
          </cell>
        </row>
        <row r="505">
          <cell r="D505" t="str">
            <v>A24753</v>
          </cell>
          <cell r="E505" t="str">
            <v>Lizzie Hall</v>
          </cell>
          <cell r="F505" t="str">
            <v>Stroud</v>
          </cell>
          <cell r="G505" t="str">
            <v>South West</v>
          </cell>
          <cell r="H505">
            <v>6</v>
          </cell>
          <cell r="I505" t="str">
            <v>S</v>
          </cell>
          <cell r="J505">
            <v>17343.72</v>
          </cell>
          <cell r="M505">
            <v>17343.72</v>
          </cell>
          <cell r="P505">
            <v>414.1</v>
          </cell>
          <cell r="R505">
            <v>1295.5053600000001</v>
          </cell>
          <cell r="S505">
            <v>823.82670000000007</v>
          </cell>
          <cell r="V505">
            <v>303.51510000000002</v>
          </cell>
          <cell r="W505">
            <v>0</v>
          </cell>
          <cell r="X505">
            <v>0</v>
          </cell>
          <cell r="Y505">
            <v>2836.9471600000002</v>
          </cell>
          <cell r="Z505">
            <v>20180.667160000001</v>
          </cell>
          <cell r="AA505">
            <v>1170</v>
          </cell>
          <cell r="AB505">
            <v>1021.5</v>
          </cell>
          <cell r="AC505">
            <v>19.755914987763095</v>
          </cell>
          <cell r="AD505">
            <v>5.3894406903826191</v>
          </cell>
          <cell r="AE505">
            <v>20.125879536617649</v>
          </cell>
          <cell r="AG505">
            <v>45.271235214763365</v>
          </cell>
          <cell r="AH505">
            <v>3.3953426411072525</v>
          </cell>
          <cell r="AI505">
            <v>48.666577855870621</v>
          </cell>
          <cell r="AJ505">
            <v>389.33262284696497</v>
          </cell>
          <cell r="AK505">
            <v>20180.667159999997</v>
          </cell>
          <cell r="AL505">
            <v>0</v>
          </cell>
          <cell r="AM505">
            <v>22.5</v>
          </cell>
          <cell r="AN505">
            <v>22.5</v>
          </cell>
          <cell r="AO505">
            <v>0</v>
          </cell>
          <cell r="AP505">
            <v>20.247226803419</v>
          </cell>
          <cell r="AQ505">
            <v>0.49131181565590509</v>
          </cell>
        </row>
        <row r="506">
          <cell r="D506" t="str">
            <v>A76375</v>
          </cell>
          <cell r="E506" t="str">
            <v>Llewellyn Rees</v>
          </cell>
          <cell r="F506" t="str">
            <v>Cardiff</v>
          </cell>
          <cell r="G506" t="str">
            <v>South West</v>
          </cell>
          <cell r="H506">
            <v>11</v>
          </cell>
          <cell r="I506" t="str">
            <v>S</v>
          </cell>
          <cell r="J506">
            <v>12000</v>
          </cell>
          <cell r="M506">
            <v>12000</v>
          </cell>
          <cell r="P506">
            <v>0</v>
          </cell>
          <cell r="R506">
            <v>558.072</v>
          </cell>
          <cell r="S506">
            <v>120</v>
          </cell>
          <cell r="V506">
            <v>0</v>
          </cell>
          <cell r="W506">
            <v>0</v>
          </cell>
          <cell r="X506">
            <v>0</v>
          </cell>
          <cell r="Y506">
            <v>678.072</v>
          </cell>
          <cell r="Z506">
            <v>12678.072</v>
          </cell>
          <cell r="AA506">
            <v>1950</v>
          </cell>
          <cell r="AB506">
            <v>1702.5</v>
          </cell>
          <cell r="AC506">
            <v>7.4467383259911895</v>
          </cell>
          <cell r="AD506">
            <v>5.3894406903826191</v>
          </cell>
          <cell r="AE506">
            <v>20.125879536617649</v>
          </cell>
          <cell r="AG506">
            <v>32.962058552991458</v>
          </cell>
          <cell r="AH506">
            <v>2.4721543914743593</v>
          </cell>
          <cell r="AI506">
            <v>35.43421294446582</v>
          </cell>
          <cell r="AJ506">
            <v>283.47370355572656</v>
          </cell>
          <cell r="AK506">
            <v>12678.072</v>
          </cell>
          <cell r="AL506">
            <v>0</v>
          </cell>
          <cell r="AM506">
            <v>37.5</v>
          </cell>
          <cell r="AN506">
            <v>37.5</v>
          </cell>
          <cell r="AO506">
            <v>0</v>
          </cell>
          <cell r="AP506">
            <v>6.6554215384619999</v>
          </cell>
          <cell r="AQ506">
            <v>-0.79131678752918955</v>
          </cell>
        </row>
        <row r="507">
          <cell r="D507" t="str">
            <v>A74490</v>
          </cell>
          <cell r="E507" t="str">
            <v>Lourdes Cooper</v>
          </cell>
          <cell r="F507" t="str">
            <v>London</v>
          </cell>
          <cell r="G507" t="str">
            <v>South East</v>
          </cell>
          <cell r="H507">
            <v>5</v>
          </cell>
          <cell r="I507" t="str">
            <v>S</v>
          </cell>
          <cell r="J507">
            <v>38764</v>
          </cell>
          <cell r="M507">
            <v>38764</v>
          </cell>
          <cell r="P507">
            <v>0</v>
          </cell>
          <cell r="R507">
            <v>4263.0959999999995</v>
          </cell>
          <cell r="S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4263.0959999999995</v>
          </cell>
          <cell r="Z507">
            <v>43027.095999999998</v>
          </cell>
          <cell r="AA507">
            <v>1950</v>
          </cell>
          <cell r="AB507">
            <v>1702.5</v>
          </cell>
          <cell r="AC507">
            <v>25.27289045521292</v>
          </cell>
          <cell r="AD507">
            <v>3.9486921589485728</v>
          </cell>
          <cell r="AE507">
            <v>20.125879536617649</v>
          </cell>
          <cell r="AG507">
            <v>49.347462150779137</v>
          </cell>
          <cell r="AH507">
            <v>3.701059661308435</v>
          </cell>
          <cell r="AI507">
            <v>53.048521812087571</v>
          </cell>
          <cell r="AJ507">
            <v>424.38817449670057</v>
          </cell>
          <cell r="AK507">
            <v>43027.095999999998</v>
          </cell>
          <cell r="AL507">
            <v>0</v>
          </cell>
          <cell r="AM507">
            <v>37.5</v>
          </cell>
          <cell r="AN507">
            <v>37.5</v>
          </cell>
          <cell r="AO507">
            <v>0</v>
          </cell>
          <cell r="AP507">
            <v>25.836933333333</v>
          </cell>
          <cell r="AQ507">
            <v>0.56404287812008036</v>
          </cell>
        </row>
        <row r="508">
          <cell r="D508" t="str">
            <v>A74378</v>
          </cell>
          <cell r="E508" t="str">
            <v>Lucy Beeston</v>
          </cell>
          <cell r="F508" t="str">
            <v>London</v>
          </cell>
          <cell r="G508" t="str">
            <v>South East</v>
          </cell>
          <cell r="H508">
            <v>6</v>
          </cell>
          <cell r="I508" t="str">
            <v>S</v>
          </cell>
          <cell r="J508">
            <v>38014.379999999997</v>
          </cell>
          <cell r="M508">
            <v>38014.379999999997</v>
          </cell>
          <cell r="P508">
            <v>414.1</v>
          </cell>
          <cell r="R508">
            <v>4148.0564400000003</v>
          </cell>
          <cell r="S508">
            <v>2946.11445</v>
          </cell>
          <cell r="V508">
            <v>665.25165000000004</v>
          </cell>
          <cell r="W508">
            <v>0</v>
          </cell>
          <cell r="X508">
            <v>0</v>
          </cell>
          <cell r="Y508">
            <v>8173.5225400000008</v>
          </cell>
          <cell r="Z508">
            <v>46187.902539999995</v>
          </cell>
          <cell r="AA508">
            <v>1950</v>
          </cell>
          <cell r="AB508">
            <v>1702.5</v>
          </cell>
          <cell r="AC508">
            <v>27.129458173274593</v>
          </cell>
          <cell r="AD508">
            <v>3.9486921589485728</v>
          </cell>
          <cell r="AE508">
            <v>20.125879536617649</v>
          </cell>
          <cell r="AG508">
            <v>51.20402986884082</v>
          </cell>
          <cell r="AH508">
            <v>3.8403022401630613</v>
          </cell>
          <cell r="AI508">
            <v>55.044332109003882</v>
          </cell>
          <cell r="AJ508">
            <v>440.35465687203106</v>
          </cell>
          <cell r="AK508">
            <v>46187.902539999995</v>
          </cell>
          <cell r="AL508">
            <v>0</v>
          </cell>
          <cell r="AM508">
            <v>37.5</v>
          </cell>
          <cell r="AN508">
            <v>37.5</v>
          </cell>
          <cell r="AO508">
            <v>0</v>
          </cell>
          <cell r="AP508">
            <v>27.446442482051001</v>
          </cell>
          <cell r="AQ508">
            <v>0.3169843087764086</v>
          </cell>
        </row>
        <row r="509">
          <cell r="D509" t="str">
            <v>A00435</v>
          </cell>
          <cell r="E509" t="str">
            <v>Lucy Loewenthal</v>
          </cell>
          <cell r="F509" t="str">
            <v>London</v>
          </cell>
          <cell r="G509" t="str">
            <v>South East</v>
          </cell>
          <cell r="H509">
            <v>9</v>
          </cell>
          <cell r="I509" t="str">
            <v>S</v>
          </cell>
          <cell r="J509">
            <v>33535</v>
          </cell>
          <cell r="M509">
            <v>33535</v>
          </cell>
          <cell r="P509">
            <v>414.1</v>
          </cell>
          <cell r="R509">
            <v>3529.902</v>
          </cell>
          <cell r="S509">
            <v>2290.8999999999996</v>
          </cell>
          <cell r="V509">
            <v>517.29999999999995</v>
          </cell>
          <cell r="W509">
            <v>0</v>
          </cell>
          <cell r="X509">
            <v>0</v>
          </cell>
          <cell r="Y509">
            <v>6752.2020000000002</v>
          </cell>
          <cell r="Z509">
            <v>40287.201999999997</v>
          </cell>
          <cell r="AA509">
            <v>1950</v>
          </cell>
          <cell r="AB509">
            <v>1702.5</v>
          </cell>
          <cell r="AC509">
            <v>23.663554772393539</v>
          </cell>
          <cell r="AD509">
            <v>3.9486921589485728</v>
          </cell>
          <cell r="AE509">
            <v>20.125879536617649</v>
          </cell>
          <cell r="AG509">
            <v>47.738126467959759</v>
          </cell>
          <cell r="AH509">
            <v>3.5803594850969818</v>
          </cell>
          <cell r="AI509">
            <v>51.318485953056744</v>
          </cell>
          <cell r="AJ509">
            <v>410.54788762445395</v>
          </cell>
          <cell r="AK509">
            <v>40287.202000000005</v>
          </cell>
          <cell r="AL509">
            <v>0</v>
          </cell>
          <cell r="AM509">
            <v>40</v>
          </cell>
          <cell r="AN509">
            <v>37.5</v>
          </cell>
          <cell r="AO509">
            <v>2.5</v>
          </cell>
          <cell r="AP509">
            <v>22.142212499999999</v>
          </cell>
          <cell r="AQ509">
            <v>-1.5213422723935395</v>
          </cell>
        </row>
        <row r="510">
          <cell r="D510" t="str">
            <v>A74853</v>
          </cell>
          <cell r="E510" t="str">
            <v>Luis Ledesma</v>
          </cell>
          <cell r="F510" t="str">
            <v>Warrington</v>
          </cell>
          <cell r="G510" t="str">
            <v>Midlands</v>
          </cell>
          <cell r="H510">
            <v>8</v>
          </cell>
          <cell r="I510" t="str">
            <v>S</v>
          </cell>
          <cell r="J510">
            <v>24600</v>
          </cell>
          <cell r="M510">
            <v>24600</v>
          </cell>
          <cell r="P510">
            <v>0</v>
          </cell>
          <cell r="R510">
            <v>2296.8719999999998</v>
          </cell>
          <cell r="S510">
            <v>1168.5</v>
          </cell>
          <cell r="V510">
            <v>430.5</v>
          </cell>
          <cell r="W510">
            <v>0</v>
          </cell>
          <cell r="X510">
            <v>0</v>
          </cell>
          <cell r="Y510">
            <v>3895.8719999999998</v>
          </cell>
          <cell r="Z510">
            <v>28495.871999999999</v>
          </cell>
          <cell r="AA510">
            <v>1950</v>
          </cell>
          <cell r="AB510">
            <v>1702.5</v>
          </cell>
          <cell r="AC510">
            <v>16.737663436123349</v>
          </cell>
          <cell r="AD510">
            <v>3.7037848954724204</v>
          </cell>
          <cell r="AE510">
            <v>20.125879536617649</v>
          </cell>
          <cell r="AG510">
            <v>40.567327868213418</v>
          </cell>
          <cell r="AH510">
            <v>3.0425495901160065</v>
          </cell>
          <cell r="AI510">
            <v>43.609877458329422</v>
          </cell>
          <cell r="AJ510">
            <v>348.87901966663537</v>
          </cell>
          <cell r="AK510">
            <v>28495.872000000003</v>
          </cell>
          <cell r="AL510">
            <v>0</v>
          </cell>
          <cell r="AM510">
            <v>37.5</v>
          </cell>
          <cell r="AN510">
            <v>37.5</v>
          </cell>
          <cell r="AO510">
            <v>0</v>
          </cell>
          <cell r="AP510">
            <v>17.100960000000001</v>
          </cell>
          <cell r="AQ510">
            <v>0.3632965638766521</v>
          </cell>
        </row>
        <row r="511">
          <cell r="D511" t="str">
            <v>A76134</v>
          </cell>
          <cell r="E511" t="str">
            <v>Lukasz Gadomski</v>
          </cell>
          <cell r="F511" t="str">
            <v>London</v>
          </cell>
          <cell r="G511" t="str">
            <v>South East</v>
          </cell>
          <cell r="H511">
            <v>10</v>
          </cell>
          <cell r="I511" t="str">
            <v>A</v>
          </cell>
          <cell r="J511">
            <v>65546.25</v>
          </cell>
          <cell r="M511">
            <v>65546.25</v>
          </cell>
          <cell r="P511">
            <v>0</v>
          </cell>
          <cell r="R511">
            <v>0</v>
          </cell>
          <cell r="S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65546.25</v>
          </cell>
          <cell r="AA511">
            <v>1950</v>
          </cell>
          <cell r="AB511">
            <v>1702.5</v>
          </cell>
          <cell r="AC511">
            <v>38.5</v>
          </cell>
          <cell r="AD511">
            <v>0</v>
          </cell>
          <cell r="AE511">
            <v>0</v>
          </cell>
          <cell r="AG511">
            <v>38.5</v>
          </cell>
          <cell r="AH511">
            <v>2.8874999999999997</v>
          </cell>
          <cell r="AI511">
            <v>41.387500000000003</v>
          </cell>
          <cell r="AJ511">
            <v>331.1</v>
          </cell>
          <cell r="AK511">
            <v>65546.25</v>
          </cell>
          <cell r="AL511">
            <v>0</v>
          </cell>
          <cell r="AM511">
            <v>37.5</v>
          </cell>
          <cell r="AN511">
            <v>37.5</v>
          </cell>
          <cell r="AO511">
            <v>0</v>
          </cell>
          <cell r="AP511">
            <v>38.5</v>
          </cell>
          <cell r="AQ511">
            <v>0</v>
          </cell>
        </row>
        <row r="512">
          <cell r="D512" t="str">
            <v>A76094</v>
          </cell>
          <cell r="E512" t="str">
            <v>Luke Dimond</v>
          </cell>
          <cell r="F512" t="str">
            <v>London</v>
          </cell>
          <cell r="G512" t="str">
            <v>South East</v>
          </cell>
          <cell r="H512">
            <v>9</v>
          </cell>
          <cell r="I512" t="str">
            <v>S</v>
          </cell>
          <cell r="J512">
            <v>25440</v>
          </cell>
          <cell r="M512">
            <v>25440</v>
          </cell>
          <cell r="P512">
            <v>414.1</v>
          </cell>
          <cell r="R512">
            <v>2412.7919999999999</v>
          </cell>
          <cell r="S512">
            <v>1208.4000000000001</v>
          </cell>
          <cell r="V512">
            <v>445.2</v>
          </cell>
          <cell r="W512">
            <v>0</v>
          </cell>
          <cell r="X512">
            <v>0</v>
          </cell>
          <cell r="Y512">
            <v>4480.4920000000002</v>
          </cell>
          <cell r="Z512">
            <v>29920.491999999998</v>
          </cell>
          <cell r="AA512">
            <v>1950</v>
          </cell>
          <cell r="AB512">
            <v>1702.5</v>
          </cell>
          <cell r="AC512">
            <v>17.574444640234947</v>
          </cell>
          <cell r="AD512">
            <v>3.9486921589485728</v>
          </cell>
          <cell r="AE512">
            <v>20.125879536617649</v>
          </cell>
          <cell r="AG512">
            <v>41.649016335801164</v>
          </cell>
          <cell r="AH512">
            <v>3.1236762251850871</v>
          </cell>
          <cell r="AI512">
            <v>44.77269256098625</v>
          </cell>
          <cell r="AJ512">
            <v>358.18154048789</v>
          </cell>
          <cell r="AK512">
            <v>29920.491999999998</v>
          </cell>
          <cell r="AL512">
            <v>0</v>
          </cell>
          <cell r="AM512">
            <v>37.5</v>
          </cell>
          <cell r="AN512">
            <v>37.5</v>
          </cell>
          <cell r="AO512">
            <v>0</v>
          </cell>
          <cell r="AP512">
            <v>17.911226666667002</v>
          </cell>
          <cell r="AQ512">
            <v>0.33678202643205424</v>
          </cell>
        </row>
        <row r="513">
          <cell r="D513" t="str">
            <v>W01465</v>
          </cell>
          <cell r="E513" t="str">
            <v>Mac Alghita</v>
          </cell>
          <cell r="F513" t="str">
            <v>Warrington</v>
          </cell>
          <cell r="G513" t="str">
            <v>Midlands</v>
          </cell>
          <cell r="H513">
            <v>2</v>
          </cell>
          <cell r="I513" t="str">
            <v>S</v>
          </cell>
          <cell r="J513">
            <v>145600</v>
          </cell>
          <cell r="M513">
            <v>145600</v>
          </cell>
          <cell r="P513">
            <v>414.1</v>
          </cell>
          <cell r="R513">
            <v>19812.936000000002</v>
          </cell>
          <cell r="S513">
            <v>4004</v>
          </cell>
          <cell r="V513">
            <v>2548</v>
          </cell>
          <cell r="W513">
            <v>5928</v>
          </cell>
          <cell r="X513">
            <v>0</v>
          </cell>
          <cell r="Y513">
            <v>32707.036</v>
          </cell>
          <cell r="Z513">
            <v>178307.03599999999</v>
          </cell>
          <cell r="AA513">
            <v>1950</v>
          </cell>
          <cell r="AB513">
            <v>1702.5</v>
          </cell>
          <cell r="AC513">
            <v>104.73247342143905</v>
          </cell>
          <cell r="AD513">
            <v>3.7037848954724204</v>
          </cell>
          <cell r="AE513">
            <v>20.125879536617649</v>
          </cell>
          <cell r="AG513">
            <v>128.56213785352912</v>
          </cell>
          <cell r="AH513">
            <v>9.6421603390146835</v>
          </cell>
          <cell r="AI513">
            <v>138.2042981925438</v>
          </cell>
          <cell r="AJ513">
            <v>1105.6343855403504</v>
          </cell>
          <cell r="AK513">
            <v>178307.03599999999</v>
          </cell>
          <cell r="AL513">
            <v>0</v>
          </cell>
          <cell r="AM513">
            <v>37.5</v>
          </cell>
          <cell r="AN513">
            <v>37.5</v>
          </cell>
          <cell r="AO513">
            <v>0</v>
          </cell>
          <cell r="AP513">
            <v>105.560531282051</v>
          </cell>
          <cell r="AQ513">
            <v>0.82805786061194908</v>
          </cell>
        </row>
        <row r="514">
          <cell r="D514" t="str">
            <v>A00359</v>
          </cell>
          <cell r="E514" t="str">
            <v>Maclean Hastie</v>
          </cell>
          <cell r="F514" t="str">
            <v>Guildford</v>
          </cell>
          <cell r="G514" t="str">
            <v>South West</v>
          </cell>
          <cell r="H514">
            <v>6</v>
          </cell>
          <cell r="I514" t="str">
            <v>S</v>
          </cell>
          <cell r="J514">
            <v>45900</v>
          </cell>
          <cell r="M514">
            <v>45900</v>
          </cell>
          <cell r="P514">
            <v>0</v>
          </cell>
          <cell r="R514">
            <v>5236.2719999999999</v>
          </cell>
          <cell r="S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5236.2719999999999</v>
          </cell>
          <cell r="Z514">
            <v>51136.271999999997</v>
          </cell>
          <cell r="AA514">
            <v>1950</v>
          </cell>
          <cell r="AB514">
            <v>1702.5</v>
          </cell>
          <cell r="AC514">
            <v>30.035989427312774</v>
          </cell>
          <cell r="AD514">
            <v>5.3894406903826191</v>
          </cell>
          <cell r="AE514">
            <v>20.125879536617649</v>
          </cell>
          <cell r="AG514">
            <v>55.551309654313044</v>
          </cell>
          <cell r="AH514">
            <v>4.1663482240734782</v>
          </cell>
          <cell r="AI514">
            <v>59.717657878386525</v>
          </cell>
          <cell r="AJ514">
            <v>477.7412630270922</v>
          </cell>
          <cell r="AK514">
            <v>51136.271999999997</v>
          </cell>
          <cell r="AL514">
            <v>0</v>
          </cell>
          <cell r="AM514">
            <v>40</v>
          </cell>
          <cell r="AN514">
            <v>37.5</v>
          </cell>
          <cell r="AO514">
            <v>2.5</v>
          </cell>
          <cell r="AP514">
            <v>24.584746153846002</v>
          </cell>
          <cell r="AQ514">
            <v>-5.4512432734667726</v>
          </cell>
        </row>
        <row r="515">
          <cell r="D515" t="str">
            <v>S10268</v>
          </cell>
          <cell r="E515" t="str">
            <v>Magedie Pretorius</v>
          </cell>
          <cell r="F515" t="str">
            <v>London</v>
          </cell>
          <cell r="G515" t="str">
            <v>South East</v>
          </cell>
          <cell r="H515">
            <v>5</v>
          </cell>
          <cell r="I515" t="str">
            <v>A</v>
          </cell>
          <cell r="J515">
            <v>68100</v>
          </cell>
          <cell r="M515">
            <v>68100</v>
          </cell>
          <cell r="P515">
            <v>0</v>
          </cell>
          <cell r="R515">
            <v>0</v>
          </cell>
          <cell r="S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68100</v>
          </cell>
          <cell r="AA515">
            <v>1950</v>
          </cell>
          <cell r="AB515">
            <v>1702.5</v>
          </cell>
          <cell r="AC515">
            <v>40</v>
          </cell>
          <cell r="AD515">
            <v>0</v>
          </cell>
          <cell r="AE515">
            <v>0</v>
          </cell>
          <cell r="AG515">
            <v>40</v>
          </cell>
          <cell r="AH515">
            <v>3</v>
          </cell>
          <cell r="AI515">
            <v>43</v>
          </cell>
          <cell r="AJ515">
            <v>344</v>
          </cell>
          <cell r="AK515">
            <v>68100</v>
          </cell>
          <cell r="AL515">
            <v>0</v>
          </cell>
          <cell r="AM515">
            <v>0</v>
          </cell>
          <cell r="AN515">
            <v>37.5</v>
          </cell>
          <cell r="AO515">
            <v>-37.5</v>
          </cell>
          <cell r="AP515">
            <v>40</v>
          </cell>
          <cell r="AQ515">
            <v>0</v>
          </cell>
        </row>
        <row r="516">
          <cell r="D516" t="str">
            <v>A76176</v>
          </cell>
          <cell r="E516" t="str">
            <v>Mairead Kavanagh</v>
          </cell>
          <cell r="F516" t="str">
            <v>London</v>
          </cell>
          <cell r="G516" t="str">
            <v>South East</v>
          </cell>
          <cell r="H516">
            <v>10</v>
          </cell>
          <cell r="I516" t="str">
            <v>S</v>
          </cell>
          <cell r="J516">
            <v>28187.5</v>
          </cell>
          <cell r="M516">
            <v>28187.5</v>
          </cell>
          <cell r="P516">
            <v>414.1</v>
          </cell>
          <cell r="R516">
            <v>2791.9470000000001</v>
          </cell>
          <cell r="S516">
            <v>775.15625</v>
          </cell>
          <cell r="V516">
            <v>493.28125</v>
          </cell>
          <cell r="W516">
            <v>0</v>
          </cell>
          <cell r="X516">
            <v>0</v>
          </cell>
          <cell r="Y516">
            <v>4474.4845000000005</v>
          </cell>
          <cell r="Z516">
            <v>32661.984499999999</v>
          </cell>
          <cell r="AA516">
            <v>1950</v>
          </cell>
          <cell r="AB516">
            <v>1702.5</v>
          </cell>
          <cell r="AC516">
            <v>19.184719236417035</v>
          </cell>
          <cell r="AD516">
            <v>3.9486921589485728</v>
          </cell>
          <cell r="AE516">
            <v>20.125879536617649</v>
          </cell>
          <cell r="AG516">
            <v>43.259290931983259</v>
          </cell>
          <cell r="AH516">
            <v>3.2444468198987444</v>
          </cell>
          <cell r="AI516">
            <v>46.503737751881999</v>
          </cell>
          <cell r="AJ516">
            <v>372.029902015056</v>
          </cell>
          <cell r="AK516">
            <v>32661.984499999999</v>
          </cell>
          <cell r="AL516">
            <v>0</v>
          </cell>
          <cell r="AM516">
            <v>37.5</v>
          </cell>
          <cell r="AN516">
            <v>37.5</v>
          </cell>
          <cell r="AO516">
            <v>0</v>
          </cell>
          <cell r="AP516">
            <v>19.577780512821001</v>
          </cell>
          <cell r="AQ516">
            <v>0.39306127640396582</v>
          </cell>
        </row>
        <row r="517">
          <cell r="D517" t="str">
            <v>A76090</v>
          </cell>
          <cell r="E517" t="str">
            <v>Mak Saati</v>
          </cell>
          <cell r="F517" t="str">
            <v>Secondment</v>
          </cell>
          <cell r="G517" t="str">
            <v>Midlands</v>
          </cell>
          <cell r="H517">
            <v>10</v>
          </cell>
          <cell r="I517" t="str">
            <v>S</v>
          </cell>
          <cell r="J517">
            <v>30625</v>
          </cell>
          <cell r="M517">
            <v>30625</v>
          </cell>
          <cell r="P517">
            <v>0</v>
          </cell>
          <cell r="R517">
            <v>3128.3220000000001</v>
          </cell>
          <cell r="S517">
            <v>1237.6875</v>
          </cell>
          <cell r="V517">
            <v>376.6875</v>
          </cell>
          <cell r="W517">
            <v>0</v>
          </cell>
          <cell r="X517">
            <v>0</v>
          </cell>
          <cell r="Y517">
            <v>4742.6970000000001</v>
          </cell>
          <cell r="Z517">
            <v>35367.697</v>
          </cell>
          <cell r="AA517">
            <v>1950</v>
          </cell>
          <cell r="AB517">
            <v>1702.5</v>
          </cell>
          <cell r="AC517">
            <v>20.773977679882528</v>
          </cell>
          <cell r="AD517">
            <v>3.7037848954724204</v>
          </cell>
          <cell r="AE517">
            <v>20.125879536617649</v>
          </cell>
          <cell r="AG517">
            <v>44.603642111972597</v>
          </cell>
          <cell r="AH517">
            <v>3.3452731583979447</v>
          </cell>
          <cell r="AI517">
            <v>47.948915270370541</v>
          </cell>
          <cell r="AJ517">
            <v>383.59132216296433</v>
          </cell>
          <cell r="AK517">
            <v>35367.697</v>
          </cell>
          <cell r="AL517">
            <v>0</v>
          </cell>
          <cell r="AM517">
            <v>37.5</v>
          </cell>
          <cell r="AN517">
            <v>37.5</v>
          </cell>
          <cell r="AO517">
            <v>0</v>
          </cell>
          <cell r="AP517">
            <v>20.333242051281999</v>
          </cell>
          <cell r="AQ517">
            <v>-0.44073562860052817</v>
          </cell>
        </row>
        <row r="518">
          <cell r="D518" t="str">
            <v>A76108</v>
          </cell>
          <cell r="E518" t="str">
            <v>Malcolm Paul Caruana</v>
          </cell>
          <cell r="F518" t="str">
            <v>Guildford</v>
          </cell>
          <cell r="G518" t="str">
            <v>South West</v>
          </cell>
          <cell r="H518">
            <v>9</v>
          </cell>
          <cell r="I518" t="str">
            <v>S</v>
          </cell>
          <cell r="J518">
            <v>22880</v>
          </cell>
          <cell r="M518">
            <v>22880</v>
          </cell>
          <cell r="P518">
            <v>0</v>
          </cell>
          <cell r="R518">
            <v>2059.5120000000002</v>
          </cell>
          <cell r="S518">
            <v>400.4</v>
          </cell>
          <cell r="V518">
            <v>400.4</v>
          </cell>
          <cell r="W518">
            <v>0</v>
          </cell>
          <cell r="X518">
            <v>0</v>
          </cell>
          <cell r="Y518">
            <v>2860.3120000000004</v>
          </cell>
          <cell r="Z518">
            <v>25740.312000000002</v>
          </cell>
          <cell r="AA518">
            <v>1950</v>
          </cell>
          <cell r="AB518">
            <v>1702.5</v>
          </cell>
          <cell r="AC518">
            <v>15.119125991189428</v>
          </cell>
          <cell r="AD518">
            <v>5.3894406903826191</v>
          </cell>
          <cell r="AE518">
            <v>20.125879536617649</v>
          </cell>
          <cell r="AG518">
            <v>40.634446218189694</v>
          </cell>
          <cell r="AH518">
            <v>3.0475834663642272</v>
          </cell>
          <cell r="AI518">
            <v>43.682029684553925</v>
          </cell>
          <cell r="AJ518">
            <v>349.4562374764314</v>
          </cell>
          <cell r="AK518">
            <v>25740.312000000002</v>
          </cell>
          <cell r="AL518">
            <v>0</v>
          </cell>
          <cell r="AM518">
            <v>37.5</v>
          </cell>
          <cell r="AN518">
            <v>37.5</v>
          </cell>
          <cell r="AO518">
            <v>0</v>
          </cell>
          <cell r="AP518">
            <v>15.524672820513</v>
          </cell>
          <cell r="AQ518">
            <v>0.40554682932357267</v>
          </cell>
        </row>
        <row r="519">
          <cell r="D519" t="str">
            <v>A76556</v>
          </cell>
          <cell r="E519" t="str">
            <v>Manoj Mendpara</v>
          </cell>
          <cell r="F519" t="str">
            <v>Birmingham</v>
          </cell>
          <cell r="G519" t="str">
            <v>Midlands</v>
          </cell>
          <cell r="H519">
            <v>8</v>
          </cell>
          <cell r="I519" t="str">
            <v>A</v>
          </cell>
          <cell r="J519">
            <v>31870.799999999999</v>
          </cell>
          <cell r="M519">
            <v>31870.799999999999</v>
          </cell>
          <cell r="P519">
            <v>0</v>
          </cell>
          <cell r="R519">
            <v>0</v>
          </cell>
          <cell r="S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31870.799999999999</v>
          </cell>
          <cell r="AA519">
            <v>1950</v>
          </cell>
          <cell r="AB519">
            <v>1702.5</v>
          </cell>
          <cell r="AC519">
            <v>18.72</v>
          </cell>
          <cell r="AD519">
            <v>0</v>
          </cell>
          <cell r="AE519">
            <v>0</v>
          </cell>
          <cell r="AG519">
            <v>18.72</v>
          </cell>
          <cell r="AH519">
            <v>1.4039999999999999</v>
          </cell>
          <cell r="AI519">
            <v>20.123999999999999</v>
          </cell>
          <cell r="AJ519">
            <v>160.99199999999999</v>
          </cell>
          <cell r="AK519">
            <v>31870.799999999999</v>
          </cell>
          <cell r="AL519">
            <v>0</v>
          </cell>
          <cell r="AM519">
            <v>37.5</v>
          </cell>
          <cell r="AN519">
            <v>37.5</v>
          </cell>
          <cell r="AO519">
            <v>0</v>
          </cell>
          <cell r="AP519">
            <v>18.72</v>
          </cell>
          <cell r="AQ519">
            <v>0</v>
          </cell>
        </row>
        <row r="520">
          <cell r="D520" t="str">
            <v>A76129</v>
          </cell>
          <cell r="E520" t="str">
            <v>Manoven Daniel</v>
          </cell>
          <cell r="F520" t="str">
            <v>Birmingham</v>
          </cell>
          <cell r="G520" t="str">
            <v>Midlands</v>
          </cell>
          <cell r="H520">
            <v>11</v>
          </cell>
          <cell r="I520" t="str">
            <v>S</v>
          </cell>
          <cell r="J520">
            <v>12070.5</v>
          </cell>
          <cell r="M520">
            <v>12070.5</v>
          </cell>
          <cell r="P520">
            <v>0</v>
          </cell>
          <cell r="R520">
            <v>567.80100000000004</v>
          </cell>
          <cell r="S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567.80100000000004</v>
          </cell>
          <cell r="Z520">
            <v>12638.300999999999</v>
          </cell>
          <cell r="AA520">
            <v>1950</v>
          </cell>
          <cell r="AB520">
            <v>1702.5</v>
          </cell>
          <cell r="AC520">
            <v>7.4233779735682814</v>
          </cell>
          <cell r="AD520">
            <v>3.7037848954724204</v>
          </cell>
          <cell r="AE520">
            <v>20.125879536617649</v>
          </cell>
          <cell r="AG520">
            <v>31.253042405658352</v>
          </cell>
          <cell r="AH520">
            <v>2.3439781804243762</v>
          </cell>
          <cell r="AI520">
            <v>33.597020586082728</v>
          </cell>
          <cell r="AJ520">
            <v>268.77616468866182</v>
          </cell>
          <cell r="AK520">
            <v>12638.300999999999</v>
          </cell>
          <cell r="AL520">
            <v>0</v>
          </cell>
          <cell r="AM520">
            <v>37.5</v>
          </cell>
          <cell r="AN520">
            <v>37.5</v>
          </cell>
          <cell r="AO520">
            <v>0</v>
          </cell>
          <cell r="AP520">
            <v>6.4811800000000002</v>
          </cell>
          <cell r="AQ520">
            <v>-0.94219797356828128</v>
          </cell>
        </row>
        <row r="521">
          <cell r="D521" t="str">
            <v>W69752</v>
          </cell>
          <cell r="E521" t="str">
            <v>Marc Winterton</v>
          </cell>
          <cell r="F521" t="str">
            <v>Warrington</v>
          </cell>
          <cell r="G521" t="str">
            <v>Midlands</v>
          </cell>
          <cell r="H521">
            <v>4</v>
          </cell>
          <cell r="I521" t="str">
            <v>S</v>
          </cell>
          <cell r="J521">
            <v>87000</v>
          </cell>
          <cell r="M521">
            <v>87000</v>
          </cell>
          <cell r="P521">
            <v>414.1</v>
          </cell>
          <cell r="R521">
            <v>11676.18</v>
          </cell>
          <cell r="S521">
            <v>6742.5</v>
          </cell>
          <cell r="V521">
            <v>1522.5</v>
          </cell>
          <cell r="W521">
            <v>5566</v>
          </cell>
          <cell r="X521">
            <v>0</v>
          </cell>
          <cell r="Y521">
            <v>25921.279999999999</v>
          </cell>
          <cell r="Z521">
            <v>112921.28</v>
          </cell>
          <cell r="AA521">
            <v>1950</v>
          </cell>
          <cell r="AB521">
            <v>1702.5</v>
          </cell>
          <cell r="AC521">
            <v>66.326743024963292</v>
          </cell>
          <cell r="AD521">
            <v>3.7037848954724204</v>
          </cell>
          <cell r="AE521">
            <v>20.125879536617649</v>
          </cell>
          <cell r="AG521">
            <v>90.156407457053362</v>
          </cell>
          <cell r="AH521">
            <v>6.7617305592790018</v>
          </cell>
          <cell r="AI521">
            <v>96.918138016332364</v>
          </cell>
          <cell r="AJ521">
            <v>775.34510413065891</v>
          </cell>
          <cell r="AK521">
            <v>112921.28</v>
          </cell>
          <cell r="AL521">
            <v>0</v>
          </cell>
          <cell r="AM521">
            <v>37.5</v>
          </cell>
          <cell r="AN521">
            <v>37.5</v>
          </cell>
          <cell r="AO521">
            <v>0</v>
          </cell>
          <cell r="AP521">
            <v>66.341682051282007</v>
          </cell>
          <cell r="AQ521">
            <v>1.4939026318714355E-2</v>
          </cell>
        </row>
        <row r="522">
          <cell r="D522" t="str">
            <v>A74925</v>
          </cell>
          <cell r="E522" t="str">
            <v>Marcus Schodorf</v>
          </cell>
          <cell r="F522" t="str">
            <v>Secondment</v>
          </cell>
          <cell r="G522" t="str">
            <v>Midlands</v>
          </cell>
          <cell r="H522">
            <v>5</v>
          </cell>
          <cell r="I522" t="str">
            <v>S</v>
          </cell>
          <cell r="J522">
            <v>56005.599999999999</v>
          </cell>
          <cell r="M522">
            <v>56005.599999999999</v>
          </cell>
          <cell r="P522">
            <v>414.1</v>
          </cell>
          <cell r="R522">
            <v>6630.8447999999999</v>
          </cell>
          <cell r="S522">
            <v>3952.89525</v>
          </cell>
          <cell r="V522">
            <v>892.58924999999999</v>
          </cell>
          <cell r="W522">
            <v>0</v>
          </cell>
          <cell r="X522">
            <v>0</v>
          </cell>
          <cell r="Y522">
            <v>11890.4293</v>
          </cell>
          <cell r="Z522">
            <v>67896.029299999995</v>
          </cell>
          <cell r="AA522">
            <v>1950</v>
          </cell>
          <cell r="AB522">
            <v>1702.5</v>
          </cell>
          <cell r="AC522">
            <v>39.88019342143906</v>
          </cell>
          <cell r="AD522">
            <v>3.7037848954724204</v>
          </cell>
          <cell r="AE522">
            <v>20.125879536617649</v>
          </cell>
          <cell r="AG522">
            <v>63.70985785352913</v>
          </cell>
          <cell r="AH522">
            <v>4.7782393390146849</v>
          </cell>
          <cell r="AI522">
            <v>68.488097192543819</v>
          </cell>
          <cell r="AJ522">
            <v>547.90477754035055</v>
          </cell>
          <cell r="AK522">
            <v>67896.029300000009</v>
          </cell>
          <cell r="AL522">
            <v>0</v>
          </cell>
          <cell r="AM522">
            <v>37.5</v>
          </cell>
          <cell r="AN522">
            <v>37.5</v>
          </cell>
          <cell r="AO522">
            <v>0</v>
          </cell>
          <cell r="AP522">
            <v>39.811268102564</v>
          </cell>
          <cell r="AQ522">
            <v>-6.8925318875059816E-2</v>
          </cell>
        </row>
        <row r="523">
          <cell r="D523" t="str">
            <v>W09644</v>
          </cell>
          <cell r="E523" t="str">
            <v>Mariam Weatherley</v>
          </cell>
          <cell r="F523" t="str">
            <v>Warrington</v>
          </cell>
          <cell r="G523" t="str">
            <v>Midlands</v>
          </cell>
          <cell r="H523">
            <v>6</v>
          </cell>
          <cell r="I523" t="str">
            <v>S</v>
          </cell>
          <cell r="J523">
            <v>20754</v>
          </cell>
          <cell r="M523">
            <v>20754</v>
          </cell>
          <cell r="P523">
            <v>0</v>
          </cell>
          <cell r="R523">
            <v>1766.124</v>
          </cell>
          <cell r="S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1766.124</v>
          </cell>
          <cell r="Z523">
            <v>22520.124</v>
          </cell>
          <cell r="AA523">
            <v>1170</v>
          </cell>
          <cell r="AB523">
            <v>1021.5</v>
          </cell>
          <cell r="AC523">
            <v>22.046132158590307</v>
          </cell>
          <cell r="AD523">
            <v>3.7037848954724204</v>
          </cell>
          <cell r="AE523">
            <v>20.125879536617649</v>
          </cell>
          <cell r="AG523">
            <v>45.87579659068038</v>
          </cell>
          <cell r="AH523">
            <v>3.4406847443010284</v>
          </cell>
          <cell r="AI523">
            <v>49.316481334981411</v>
          </cell>
          <cell r="AJ523">
            <v>394.53185067985129</v>
          </cell>
          <cell r="AK523">
            <v>22520.124</v>
          </cell>
          <cell r="AL523">
            <v>0</v>
          </cell>
          <cell r="AM523">
            <v>22.5</v>
          </cell>
          <cell r="AN523">
            <v>22.5</v>
          </cell>
          <cell r="AO523">
            <v>0</v>
          </cell>
          <cell r="AP523">
            <v>19.247969230769002</v>
          </cell>
          <cell r="AQ523">
            <v>-2.7981629278213056</v>
          </cell>
        </row>
        <row r="524">
          <cell r="D524" t="str">
            <v>A49936</v>
          </cell>
          <cell r="E524" t="str">
            <v>Mariana Mag</v>
          </cell>
          <cell r="F524" t="str">
            <v>Romania</v>
          </cell>
          <cell r="G524" t="str">
            <v>Midlands</v>
          </cell>
          <cell r="H524">
            <v>8</v>
          </cell>
          <cell r="I524" t="str">
            <v>S</v>
          </cell>
          <cell r="J524">
            <v>13498.67</v>
          </cell>
          <cell r="M524">
            <v>13498.67</v>
          </cell>
          <cell r="P524">
            <v>0</v>
          </cell>
          <cell r="R524">
            <v>764.88846000000001</v>
          </cell>
          <cell r="S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764.88846000000001</v>
          </cell>
          <cell r="Z524">
            <v>14263.55846</v>
          </cell>
          <cell r="AA524">
            <v>1950</v>
          </cell>
          <cell r="AB524">
            <v>1702.5</v>
          </cell>
          <cell r="AC524">
            <v>8.3780079060205583</v>
          </cell>
          <cell r="AD524">
            <v>3.7037848954724204</v>
          </cell>
          <cell r="AE524">
            <v>20.125879536617649</v>
          </cell>
          <cell r="AG524">
            <v>32.207672338110626</v>
          </cell>
          <cell r="AH524">
            <v>2.4155754253582971</v>
          </cell>
          <cell r="AI524">
            <v>34.623247763468925</v>
          </cell>
          <cell r="AJ524">
            <v>276.9859821077514</v>
          </cell>
          <cell r="AK524">
            <v>14263.558459999998</v>
          </cell>
          <cell r="AL524">
            <v>0</v>
          </cell>
          <cell r="AM524">
            <v>40</v>
          </cell>
          <cell r="AN524">
            <v>37.5</v>
          </cell>
          <cell r="AO524">
            <v>2.5</v>
          </cell>
          <cell r="AP524">
            <v>8.2023136586540009</v>
          </cell>
          <cell r="AQ524">
            <v>-0.17569424736655748</v>
          </cell>
        </row>
        <row r="525">
          <cell r="D525" t="str">
            <v>A76518</v>
          </cell>
          <cell r="E525" t="str">
            <v>Marie Convery</v>
          </cell>
          <cell r="F525" t="str">
            <v>Warrington</v>
          </cell>
          <cell r="G525" t="str">
            <v>Midlands</v>
          </cell>
          <cell r="H525">
            <v>6</v>
          </cell>
          <cell r="I525" t="str">
            <v>S</v>
          </cell>
          <cell r="J525">
            <v>36000</v>
          </cell>
          <cell r="M525">
            <v>36000</v>
          </cell>
          <cell r="P525">
            <v>414.1</v>
          </cell>
          <cell r="R525">
            <v>3870.0720000000001</v>
          </cell>
          <cell r="S525">
            <v>4230</v>
          </cell>
          <cell r="V525">
            <v>630</v>
          </cell>
          <cell r="W525">
            <v>0</v>
          </cell>
          <cell r="X525">
            <v>0</v>
          </cell>
          <cell r="Y525">
            <v>9144.1720000000005</v>
          </cell>
          <cell r="Z525">
            <v>45144.171999999999</v>
          </cell>
          <cell r="AA525">
            <v>1950</v>
          </cell>
          <cell r="AB525">
            <v>1702.5</v>
          </cell>
          <cell r="AC525">
            <v>26.516400587371511</v>
          </cell>
          <cell r="AD525">
            <v>3.7037848954724204</v>
          </cell>
          <cell r="AE525">
            <v>20.125879536617649</v>
          </cell>
          <cell r="AG525">
            <v>50.346065019461577</v>
          </cell>
          <cell r="AH525">
            <v>3.7759548764596182</v>
          </cell>
          <cell r="AI525">
            <v>54.122019895921198</v>
          </cell>
          <cell r="AJ525">
            <v>432.97615916736959</v>
          </cell>
          <cell r="AK525">
            <v>45144.171999999999</v>
          </cell>
          <cell r="AL525">
            <v>0</v>
          </cell>
          <cell r="AM525">
            <v>37.5</v>
          </cell>
          <cell r="AN525">
            <v>37.5</v>
          </cell>
          <cell r="AO525">
            <v>0</v>
          </cell>
          <cell r="AP525">
            <v>26.720088205128</v>
          </cell>
          <cell r="AQ525">
            <v>0.20368761775648991</v>
          </cell>
        </row>
        <row r="526">
          <cell r="D526" t="str">
            <v>A76068</v>
          </cell>
          <cell r="E526" t="str">
            <v>Marios Charalambides</v>
          </cell>
          <cell r="F526" t="str">
            <v>Home</v>
          </cell>
          <cell r="G526" t="str">
            <v>Midlands</v>
          </cell>
          <cell r="H526">
            <v>6</v>
          </cell>
          <cell r="I526" t="str">
            <v>A</v>
          </cell>
          <cell r="J526">
            <v>102150</v>
          </cell>
          <cell r="M526">
            <v>102150</v>
          </cell>
          <cell r="P526">
            <v>0</v>
          </cell>
          <cell r="R526">
            <v>0</v>
          </cell>
          <cell r="S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102150</v>
          </cell>
          <cell r="AA526">
            <v>1950</v>
          </cell>
          <cell r="AB526">
            <v>1702.5</v>
          </cell>
          <cell r="AC526">
            <v>60</v>
          </cell>
          <cell r="AD526">
            <v>0</v>
          </cell>
          <cell r="AE526">
            <v>0</v>
          </cell>
          <cell r="AG526">
            <v>60</v>
          </cell>
          <cell r="AH526">
            <v>4.5</v>
          </cell>
          <cell r="AI526">
            <v>64.5</v>
          </cell>
          <cell r="AJ526">
            <v>516</v>
          </cell>
          <cell r="AK526">
            <v>102150</v>
          </cell>
          <cell r="AL526">
            <v>0</v>
          </cell>
          <cell r="AM526">
            <v>37.5</v>
          </cell>
          <cell r="AN526">
            <v>37.5</v>
          </cell>
          <cell r="AO526">
            <v>0</v>
          </cell>
          <cell r="AP526">
            <v>60</v>
          </cell>
          <cell r="AQ526">
            <v>0</v>
          </cell>
        </row>
        <row r="527">
          <cell r="D527" t="str">
            <v>W04979</v>
          </cell>
          <cell r="E527" t="str">
            <v>Mark Bale</v>
          </cell>
          <cell r="F527" t="str">
            <v>Cardiff</v>
          </cell>
          <cell r="G527" t="str">
            <v>South West</v>
          </cell>
          <cell r="H527">
            <v>3</v>
          </cell>
          <cell r="I527" t="str">
            <v>S</v>
          </cell>
          <cell r="J527">
            <v>63237.388800000001</v>
          </cell>
          <cell r="M527">
            <v>63237.388800000001</v>
          </cell>
          <cell r="P527">
            <v>414.1</v>
          </cell>
          <cell r="R527">
            <v>8041.4516543999998</v>
          </cell>
          <cell r="S527">
            <v>4900.8976320000002</v>
          </cell>
          <cell r="V527">
            <v>1106.6543039999999</v>
          </cell>
          <cell r="W527">
            <v>2990</v>
          </cell>
          <cell r="X527">
            <v>0</v>
          </cell>
          <cell r="Y527">
            <v>17453.103590400002</v>
          </cell>
          <cell r="Z527">
            <v>80690.492390400002</v>
          </cell>
          <cell r="AA527">
            <v>1950</v>
          </cell>
          <cell r="AB527">
            <v>1702.5</v>
          </cell>
          <cell r="AC527">
            <v>47.395296558237888</v>
          </cell>
          <cell r="AD527">
            <v>5.3894406903826191</v>
          </cell>
          <cell r="AE527">
            <v>20.125879536617649</v>
          </cell>
          <cell r="AG527">
            <v>72.910616785238162</v>
          </cell>
          <cell r="AH527">
            <v>5.4682962588928623</v>
          </cell>
          <cell r="AI527">
            <v>78.378913044131025</v>
          </cell>
          <cell r="AJ527">
            <v>627.0313043530482</v>
          </cell>
          <cell r="AK527">
            <v>80690.492390399988</v>
          </cell>
          <cell r="AL527">
            <v>0</v>
          </cell>
          <cell r="AM527">
            <v>37.5</v>
          </cell>
          <cell r="AN527">
            <v>37.5</v>
          </cell>
          <cell r="AO527">
            <v>0</v>
          </cell>
          <cell r="AP527">
            <v>47.686876573538001</v>
          </cell>
          <cell r="AQ527">
            <v>0.2915800153001129</v>
          </cell>
        </row>
        <row r="528">
          <cell r="D528" t="str">
            <v>A74953</v>
          </cell>
          <cell r="E528" t="str">
            <v>Mark Bannister</v>
          </cell>
          <cell r="F528" t="str">
            <v>Birmingham</v>
          </cell>
          <cell r="G528" t="str">
            <v>Midlands</v>
          </cell>
          <cell r="H528">
            <v>10</v>
          </cell>
          <cell r="I528" t="str">
            <v>S</v>
          </cell>
          <cell r="J528">
            <v>25050</v>
          </cell>
          <cell r="M528">
            <v>25050</v>
          </cell>
          <cell r="P528">
            <v>414.1</v>
          </cell>
          <cell r="R528">
            <v>2358.9720000000002</v>
          </cell>
          <cell r="S528">
            <v>1941.375</v>
          </cell>
          <cell r="V528">
            <v>438.375</v>
          </cell>
          <cell r="W528">
            <v>0</v>
          </cell>
          <cell r="X528">
            <v>0</v>
          </cell>
          <cell r="Y528">
            <v>5152.8220000000001</v>
          </cell>
          <cell r="Z528">
            <v>30202.822</v>
          </cell>
          <cell r="AA528">
            <v>1950</v>
          </cell>
          <cell r="AB528">
            <v>1702.5</v>
          </cell>
          <cell r="AC528">
            <v>17.74027723935389</v>
          </cell>
          <cell r="AD528">
            <v>3.7037848954724204</v>
          </cell>
          <cell r="AE528">
            <v>20.125879536617649</v>
          </cell>
          <cell r="AG528">
            <v>41.569941671443956</v>
          </cell>
          <cell r="AH528">
            <v>3.1177456253582965</v>
          </cell>
          <cell r="AI528">
            <v>44.687687296802252</v>
          </cell>
          <cell r="AJ528">
            <v>357.50149837441802</v>
          </cell>
          <cell r="AK528">
            <v>30202.822</v>
          </cell>
          <cell r="AL528">
            <v>0</v>
          </cell>
          <cell r="AM528">
            <v>37.5</v>
          </cell>
          <cell r="AN528">
            <v>37.5</v>
          </cell>
          <cell r="AO528">
            <v>0</v>
          </cell>
          <cell r="AP528">
            <v>18.019011282051</v>
          </cell>
          <cell r="AQ528">
            <v>0.27873404269710989</v>
          </cell>
        </row>
        <row r="529">
          <cell r="D529" t="str">
            <v>S10385</v>
          </cell>
          <cell r="E529" t="str">
            <v>Mark Bonner</v>
          </cell>
          <cell r="F529" t="str">
            <v>York</v>
          </cell>
          <cell r="G529" t="str">
            <v>Midlands</v>
          </cell>
          <cell r="H529">
            <v>5</v>
          </cell>
          <cell r="I529" t="str">
            <v>A</v>
          </cell>
          <cell r="J529">
            <v>76612.5</v>
          </cell>
          <cell r="M529">
            <v>76612.5</v>
          </cell>
          <cell r="P529">
            <v>0</v>
          </cell>
          <cell r="R529">
            <v>0</v>
          </cell>
          <cell r="S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76612.5</v>
          </cell>
          <cell r="AA529">
            <v>1950</v>
          </cell>
          <cell r="AB529">
            <v>1702.5</v>
          </cell>
          <cell r="AC529">
            <v>45</v>
          </cell>
          <cell r="AD529">
            <v>0</v>
          </cell>
          <cell r="AE529">
            <v>0</v>
          </cell>
          <cell r="AG529">
            <v>45</v>
          </cell>
          <cell r="AH529">
            <v>3.375</v>
          </cell>
          <cell r="AI529">
            <v>48.375</v>
          </cell>
          <cell r="AJ529">
            <v>387</v>
          </cell>
          <cell r="AK529">
            <v>76612.5</v>
          </cell>
          <cell r="AL529">
            <v>0</v>
          </cell>
          <cell r="AM529">
            <v>40</v>
          </cell>
          <cell r="AN529">
            <v>37.5</v>
          </cell>
          <cell r="AO529">
            <v>2.5</v>
          </cell>
          <cell r="AP529">
            <v>45</v>
          </cell>
          <cell r="AQ529">
            <v>0</v>
          </cell>
        </row>
        <row r="530">
          <cell r="D530" t="str">
            <v>A40584</v>
          </cell>
          <cell r="E530" t="str">
            <v>Mark Bowditch</v>
          </cell>
          <cell r="F530" t="str">
            <v>Bristol</v>
          </cell>
          <cell r="G530" t="str">
            <v>South West</v>
          </cell>
          <cell r="H530">
            <v>5</v>
          </cell>
          <cell r="I530" t="str">
            <v>S</v>
          </cell>
          <cell r="J530">
            <v>44800</v>
          </cell>
          <cell r="M530">
            <v>44800</v>
          </cell>
          <cell r="P530">
            <v>414.1</v>
          </cell>
          <cell r="R530">
            <v>5857.7136</v>
          </cell>
          <cell r="S530">
            <v>3920</v>
          </cell>
          <cell r="V530">
            <v>784</v>
          </cell>
          <cell r="W530">
            <v>5603.2</v>
          </cell>
          <cell r="X530">
            <v>0</v>
          </cell>
          <cell r="Y530">
            <v>16579.013600000002</v>
          </cell>
          <cell r="Z530">
            <v>61379.013600000006</v>
          </cell>
          <cell r="AA530">
            <v>1950</v>
          </cell>
          <cell r="AB530">
            <v>1702.5</v>
          </cell>
          <cell r="AC530">
            <v>36.052284052863442</v>
          </cell>
          <cell r="AD530">
            <v>5.3894406903826191</v>
          </cell>
          <cell r="AE530">
            <v>20.125879536617649</v>
          </cell>
          <cell r="AG530">
            <v>61.567604279863716</v>
          </cell>
          <cell r="AH530">
            <v>4.6175703209897785</v>
          </cell>
          <cell r="AI530">
            <v>66.1851746008535</v>
          </cell>
          <cell r="AJ530">
            <v>529.481396806828</v>
          </cell>
          <cell r="AK530">
            <v>61379.013600000006</v>
          </cell>
          <cell r="AL530">
            <v>0</v>
          </cell>
          <cell r="AM530">
            <v>37.5</v>
          </cell>
          <cell r="AN530">
            <v>37.5</v>
          </cell>
          <cell r="AO530">
            <v>0</v>
          </cell>
          <cell r="AP530">
            <v>35.906160820513001</v>
          </cell>
          <cell r="AQ530">
            <v>-0.14612323235044045</v>
          </cell>
        </row>
        <row r="531">
          <cell r="D531" t="str">
            <v>W06300</v>
          </cell>
          <cell r="E531" t="str">
            <v>Mark Brown</v>
          </cell>
          <cell r="F531" t="str">
            <v>Warrington</v>
          </cell>
          <cell r="G531" t="str">
            <v>Midlands</v>
          </cell>
          <cell r="H531">
            <v>3</v>
          </cell>
          <cell r="I531" t="str">
            <v>S</v>
          </cell>
          <cell r="J531">
            <v>62700</v>
          </cell>
          <cell r="M531">
            <v>62700</v>
          </cell>
          <cell r="P531">
            <v>414.1</v>
          </cell>
          <cell r="R531">
            <v>8322.7800000000007</v>
          </cell>
          <cell r="S531">
            <v>4232.25</v>
          </cell>
          <cell r="V531">
            <v>1097.25</v>
          </cell>
          <cell r="W531">
            <v>5566</v>
          </cell>
          <cell r="X531">
            <v>0</v>
          </cell>
          <cell r="Y531">
            <v>19632.38</v>
          </cell>
          <cell r="Z531">
            <v>82332.38</v>
          </cell>
          <cell r="AA531">
            <v>1950</v>
          </cell>
          <cell r="AB531">
            <v>1702.5</v>
          </cell>
          <cell r="AC531">
            <v>48.359694566813509</v>
          </cell>
          <cell r="AD531">
            <v>3.7037848954724204</v>
          </cell>
          <cell r="AE531">
            <v>20.125879536617649</v>
          </cell>
          <cell r="AG531">
            <v>72.189358998903572</v>
          </cell>
          <cell r="AH531">
            <v>5.4142019249177675</v>
          </cell>
          <cell r="AI531">
            <v>77.603560923821334</v>
          </cell>
          <cell r="AJ531">
            <v>620.82848739057067</v>
          </cell>
          <cell r="AK531">
            <v>82332.38</v>
          </cell>
          <cell r="AL531">
            <v>0</v>
          </cell>
          <cell r="AM531">
            <v>37.5</v>
          </cell>
          <cell r="AN531">
            <v>37.5</v>
          </cell>
          <cell r="AO531">
            <v>0</v>
          </cell>
          <cell r="AP531">
            <v>48.349682051282002</v>
          </cell>
          <cell r="AQ531">
            <v>-1.0012515531506949E-2</v>
          </cell>
        </row>
        <row r="532">
          <cell r="D532" t="str">
            <v>A25090</v>
          </cell>
          <cell r="E532" t="str">
            <v>Mark Cartwright</v>
          </cell>
          <cell r="F532" t="str">
            <v>Bristol</v>
          </cell>
          <cell r="G532" t="str">
            <v>South West</v>
          </cell>
          <cell r="H532">
            <v>4</v>
          </cell>
          <cell r="I532" t="str">
            <v>S</v>
          </cell>
          <cell r="J532">
            <v>52000</v>
          </cell>
          <cell r="M532">
            <v>52000</v>
          </cell>
          <cell r="P532">
            <v>414.1</v>
          </cell>
          <cell r="R532">
            <v>6657.6719999999996</v>
          </cell>
          <cell r="S532">
            <v>4030</v>
          </cell>
          <cell r="V532">
            <v>910</v>
          </cell>
          <cell r="W532">
            <v>4200</v>
          </cell>
          <cell r="X532">
            <v>0</v>
          </cell>
          <cell r="Y532">
            <v>16211.772000000001</v>
          </cell>
          <cell r="Z532">
            <v>68211.771999999997</v>
          </cell>
          <cell r="AA532">
            <v>1950</v>
          </cell>
          <cell r="AB532">
            <v>1702.5</v>
          </cell>
          <cell r="AC532">
            <v>40.065651688693094</v>
          </cell>
          <cell r="AD532">
            <v>5.3894406903826191</v>
          </cell>
          <cell r="AE532">
            <v>20.125879536617649</v>
          </cell>
          <cell r="AG532">
            <v>65.580971915693368</v>
          </cell>
          <cell r="AH532">
            <v>4.9185728936770028</v>
          </cell>
          <cell r="AI532">
            <v>70.499544809370377</v>
          </cell>
          <cell r="AJ532">
            <v>563.99635847496302</v>
          </cell>
          <cell r="AK532">
            <v>68211.771999999997</v>
          </cell>
          <cell r="AL532">
            <v>0</v>
          </cell>
          <cell r="AM532">
            <v>37.5</v>
          </cell>
          <cell r="AN532">
            <v>37.5</v>
          </cell>
          <cell r="AO532">
            <v>0</v>
          </cell>
          <cell r="AP532">
            <v>40.093216410255998</v>
          </cell>
          <cell r="AQ532">
            <v>2.7564721562903571E-2</v>
          </cell>
        </row>
        <row r="533">
          <cell r="D533" t="str">
            <v>A76558</v>
          </cell>
          <cell r="E533" t="str">
            <v>Mark Corser</v>
          </cell>
          <cell r="F533" t="str">
            <v>Warrington</v>
          </cell>
          <cell r="G533" t="str">
            <v>Midlands</v>
          </cell>
          <cell r="H533">
            <v>5</v>
          </cell>
          <cell r="I533" t="str">
            <v>S</v>
          </cell>
          <cell r="J533">
            <v>44290</v>
          </cell>
          <cell r="M533">
            <v>44290</v>
          </cell>
          <cell r="P533">
            <v>0</v>
          </cell>
          <cell r="R533">
            <v>5014.0919999999996</v>
          </cell>
          <cell r="S533">
            <v>775.07500000000005</v>
          </cell>
          <cell r="V533">
            <v>775.07500000000005</v>
          </cell>
          <cell r="W533">
            <v>0</v>
          </cell>
          <cell r="X533">
            <v>0</v>
          </cell>
          <cell r="Y533">
            <v>6564.2419999999993</v>
          </cell>
          <cell r="Z533">
            <v>50854.241999999998</v>
          </cell>
          <cell r="AA533">
            <v>1950</v>
          </cell>
          <cell r="AB533">
            <v>1702.5</v>
          </cell>
          <cell r="AC533">
            <v>29.870333039647576</v>
          </cell>
          <cell r="AD533">
            <v>3.7037848954724204</v>
          </cell>
          <cell r="AE533">
            <v>20.125879536617649</v>
          </cell>
          <cell r="AG533">
            <v>53.699997471737646</v>
          </cell>
          <cell r="AH533">
            <v>4.0274998103803235</v>
          </cell>
          <cell r="AI533">
            <v>57.727497282117966</v>
          </cell>
          <cell r="AJ533">
            <v>461.81997825694373</v>
          </cell>
          <cell r="AK533">
            <v>50854.241999999998</v>
          </cell>
          <cell r="AL533">
            <v>0</v>
          </cell>
          <cell r="AM533">
            <v>37.5</v>
          </cell>
          <cell r="AN533">
            <v>37.5</v>
          </cell>
          <cell r="AO533">
            <v>0</v>
          </cell>
          <cell r="AP533">
            <v>30.434816410256001</v>
          </cell>
          <cell r="AQ533">
            <v>0.56448337060842491</v>
          </cell>
        </row>
        <row r="534">
          <cell r="D534" t="str">
            <v>A76377</v>
          </cell>
          <cell r="E534" t="str">
            <v>Mark Fitzgerald</v>
          </cell>
          <cell r="F534" t="str">
            <v>Exeter</v>
          </cell>
          <cell r="G534" t="str">
            <v>South West</v>
          </cell>
          <cell r="H534">
            <v>8</v>
          </cell>
          <cell r="I534" t="str">
            <v>S</v>
          </cell>
          <cell r="J534">
            <v>27000</v>
          </cell>
          <cell r="M534">
            <v>27000</v>
          </cell>
          <cell r="P534">
            <v>414.1</v>
          </cell>
          <cell r="R534">
            <v>2628.0720000000001</v>
          </cell>
          <cell r="S534">
            <v>1012.5</v>
          </cell>
          <cell r="V534">
            <v>472.5</v>
          </cell>
          <cell r="W534">
            <v>0</v>
          </cell>
          <cell r="X534">
            <v>0</v>
          </cell>
          <cell r="Y534">
            <v>4527.1720000000005</v>
          </cell>
          <cell r="Z534">
            <v>31527.171999999999</v>
          </cell>
          <cell r="AA534">
            <v>1950</v>
          </cell>
          <cell r="AB534">
            <v>1702.5</v>
          </cell>
          <cell r="AC534">
            <v>18.518162701908956</v>
          </cell>
          <cell r="AD534">
            <v>5.3894406903826191</v>
          </cell>
          <cell r="AE534">
            <v>20.125879536617649</v>
          </cell>
          <cell r="AG534">
            <v>44.033482928909223</v>
          </cell>
          <cell r="AH534">
            <v>3.3025112196681916</v>
          </cell>
          <cell r="AI534">
            <v>47.335994148577413</v>
          </cell>
          <cell r="AJ534">
            <v>378.6879531886193</v>
          </cell>
          <cell r="AK534">
            <v>31527.171999999999</v>
          </cell>
          <cell r="AL534">
            <v>0</v>
          </cell>
          <cell r="AM534">
            <v>37.5</v>
          </cell>
          <cell r="AN534">
            <v>37.5</v>
          </cell>
          <cell r="AO534">
            <v>0</v>
          </cell>
          <cell r="AP534">
            <v>18.883165128205</v>
          </cell>
          <cell r="AQ534">
            <v>0.36500242629604429</v>
          </cell>
        </row>
        <row r="535">
          <cell r="D535" t="str">
            <v>A76182</v>
          </cell>
          <cell r="E535" t="str">
            <v>Mark Gibbons</v>
          </cell>
          <cell r="F535" t="str">
            <v>Birmingham</v>
          </cell>
          <cell r="G535" t="str">
            <v>Midlands</v>
          </cell>
          <cell r="H535">
            <v>8</v>
          </cell>
          <cell r="I535" t="str">
            <v>A</v>
          </cell>
          <cell r="J535">
            <v>52675.35</v>
          </cell>
          <cell r="M535">
            <v>52675.35</v>
          </cell>
          <cell r="P535">
            <v>0</v>
          </cell>
          <cell r="R535">
            <v>0</v>
          </cell>
          <cell r="S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52675.35</v>
          </cell>
          <cell r="AA535">
            <v>1950</v>
          </cell>
          <cell r="AB535">
            <v>1702.5</v>
          </cell>
          <cell r="AC535">
            <v>30.939999999999998</v>
          </cell>
          <cell r="AD535">
            <v>0</v>
          </cell>
          <cell r="AE535">
            <v>0</v>
          </cell>
          <cell r="AG535">
            <v>30.939999999999998</v>
          </cell>
          <cell r="AH535">
            <v>2.3204999999999996</v>
          </cell>
          <cell r="AI535">
            <v>33.2605</v>
          </cell>
          <cell r="AJ535">
            <v>266.084</v>
          </cell>
          <cell r="AK535">
            <v>52675.35</v>
          </cell>
          <cell r="AL535">
            <v>0</v>
          </cell>
          <cell r="AM535">
            <v>0</v>
          </cell>
          <cell r="AN535">
            <v>37.5</v>
          </cell>
          <cell r="AO535">
            <v>-37.5</v>
          </cell>
          <cell r="AP535">
            <v>30.94</v>
          </cell>
          <cell r="AQ535">
            <v>0</v>
          </cell>
        </row>
        <row r="536">
          <cell r="D536" t="str">
            <v>A50108</v>
          </cell>
          <cell r="E536" t="str">
            <v>Mark Jackson</v>
          </cell>
          <cell r="F536" t="str">
            <v>Warrington</v>
          </cell>
          <cell r="G536" t="str">
            <v>Midlands</v>
          </cell>
          <cell r="H536">
            <v>3</v>
          </cell>
          <cell r="I536" t="str">
            <v>S</v>
          </cell>
          <cell r="J536">
            <v>94624.125499999995</v>
          </cell>
          <cell r="M536">
            <v>94624.125499999995</v>
          </cell>
          <cell r="P536">
            <v>0</v>
          </cell>
          <cell r="R536">
            <v>12874.865319</v>
          </cell>
          <cell r="S536">
            <v>7333.3697262500009</v>
          </cell>
          <cell r="V536">
            <v>1655.9221962500001</v>
          </cell>
          <cell r="W536">
            <v>0</v>
          </cell>
          <cell r="X536">
            <v>0</v>
          </cell>
          <cell r="Y536">
            <v>21864.157241500005</v>
          </cell>
          <cell r="Z536">
            <v>116488.28274150001</v>
          </cell>
          <cell r="AA536">
            <v>1950</v>
          </cell>
          <cell r="AB536">
            <v>1702.5</v>
          </cell>
          <cell r="AC536">
            <v>68.421898820264317</v>
          </cell>
          <cell r="AD536">
            <v>3.7037848954724204</v>
          </cell>
          <cell r="AE536">
            <v>20.125879536617649</v>
          </cell>
          <cell r="AG536">
            <v>92.251563252354387</v>
          </cell>
          <cell r="AH536">
            <v>6.918867243926579</v>
          </cell>
          <cell r="AI536">
            <v>99.170430496280972</v>
          </cell>
          <cell r="AJ536">
            <v>793.36344397024777</v>
          </cell>
          <cell r="AK536">
            <v>116488.28274149999</v>
          </cell>
          <cell r="AL536">
            <v>0</v>
          </cell>
          <cell r="AM536">
            <v>37.5</v>
          </cell>
          <cell r="AN536">
            <v>37.5</v>
          </cell>
          <cell r="AO536">
            <v>0</v>
          </cell>
          <cell r="AP536">
            <v>72.421408184103001</v>
          </cell>
          <cell r="AQ536">
            <v>3.9995093638386834</v>
          </cell>
        </row>
        <row r="537">
          <cell r="D537" t="str">
            <v>A04256</v>
          </cell>
          <cell r="E537" t="str">
            <v>Mark Lamport</v>
          </cell>
          <cell r="F537" t="str">
            <v>Guildford</v>
          </cell>
          <cell r="G537" t="str">
            <v>South West</v>
          </cell>
          <cell r="H537">
            <v>4</v>
          </cell>
          <cell r="I537" t="str">
            <v>S</v>
          </cell>
          <cell r="J537">
            <v>56400</v>
          </cell>
          <cell r="M537">
            <v>56400</v>
          </cell>
          <cell r="P537">
            <v>414.1</v>
          </cell>
          <cell r="R537">
            <v>7403.7</v>
          </cell>
          <cell r="S537">
            <v>4935</v>
          </cell>
          <cell r="V537">
            <v>987</v>
          </cell>
          <cell r="W537">
            <v>5206</v>
          </cell>
          <cell r="X537">
            <v>0</v>
          </cell>
          <cell r="Y537">
            <v>18945.8</v>
          </cell>
          <cell r="Z537">
            <v>75345.8</v>
          </cell>
          <cell r="AA537">
            <v>1950</v>
          </cell>
          <cell r="AB537">
            <v>1702.5</v>
          </cell>
          <cell r="AC537">
            <v>44.2559765051395</v>
          </cell>
          <cell r="AD537">
            <v>5.3894406903826191</v>
          </cell>
          <cell r="AE537">
            <v>20.125879536617649</v>
          </cell>
          <cell r="AG537">
            <v>69.771296732139774</v>
          </cell>
          <cell r="AH537">
            <v>5.2328472549104825</v>
          </cell>
          <cell r="AI537">
            <v>75.004143987050256</v>
          </cell>
          <cell r="AJ537">
            <v>600.03315189640205</v>
          </cell>
          <cell r="AK537">
            <v>75345.8</v>
          </cell>
          <cell r="AL537">
            <v>0</v>
          </cell>
          <cell r="AM537">
            <v>37.5</v>
          </cell>
          <cell r="AN537">
            <v>37.5</v>
          </cell>
          <cell r="AO537">
            <v>0</v>
          </cell>
          <cell r="AP537">
            <v>44.169128205127997</v>
          </cell>
          <cell r="AQ537">
            <v>-8.6848300011503454E-2</v>
          </cell>
        </row>
        <row r="538">
          <cell r="D538" t="str">
            <v>A25014</v>
          </cell>
          <cell r="E538" t="str">
            <v>Mark Lang</v>
          </cell>
          <cell r="F538" t="str">
            <v>Stroud</v>
          </cell>
          <cell r="G538" t="str">
            <v>South West</v>
          </cell>
          <cell r="H538">
            <v>5</v>
          </cell>
          <cell r="I538" t="str">
            <v>S</v>
          </cell>
          <cell r="J538">
            <v>38110</v>
          </cell>
          <cell r="M538">
            <v>38110</v>
          </cell>
          <cell r="P538">
            <v>414.1</v>
          </cell>
          <cell r="R538">
            <v>4161.2520000000004</v>
          </cell>
          <cell r="S538">
            <v>2953.5249999999996</v>
          </cell>
          <cell r="V538">
            <v>666.92499999999995</v>
          </cell>
          <cell r="W538">
            <v>0</v>
          </cell>
          <cell r="X538">
            <v>0</v>
          </cell>
          <cell r="Y538">
            <v>8195.8019999999997</v>
          </cell>
          <cell r="Z538">
            <v>46305.801999999996</v>
          </cell>
          <cell r="AA538">
            <v>1950</v>
          </cell>
          <cell r="AB538">
            <v>1702.5</v>
          </cell>
          <cell r="AC538">
            <v>27.198708957415562</v>
          </cell>
          <cell r="AD538">
            <v>5.3894406903826191</v>
          </cell>
          <cell r="AE538">
            <v>20.125879536617649</v>
          </cell>
          <cell r="AG538">
            <v>52.714029184415836</v>
          </cell>
          <cell r="AH538">
            <v>3.9535521888311873</v>
          </cell>
          <cell r="AI538">
            <v>56.667581373247025</v>
          </cell>
          <cell r="AJ538">
            <v>453.3406509859762</v>
          </cell>
          <cell r="AK538">
            <v>46305.802000000003</v>
          </cell>
          <cell r="AL538">
            <v>0</v>
          </cell>
          <cell r="AM538">
            <v>37.5</v>
          </cell>
          <cell r="AN538">
            <v>37.5</v>
          </cell>
          <cell r="AO538">
            <v>0</v>
          </cell>
          <cell r="AP538">
            <v>27.541616410256001</v>
          </cell>
          <cell r="AQ538">
            <v>0.34290745284043922</v>
          </cell>
        </row>
        <row r="539">
          <cell r="D539" t="str">
            <v>A76335</v>
          </cell>
          <cell r="E539" t="str">
            <v>Mark Lawton-Taylor</v>
          </cell>
          <cell r="F539" t="str">
            <v>York</v>
          </cell>
          <cell r="G539" t="str">
            <v>Midlands</v>
          </cell>
          <cell r="H539">
            <v>6</v>
          </cell>
          <cell r="I539" t="str">
            <v>S</v>
          </cell>
          <cell r="J539">
            <v>40480</v>
          </cell>
          <cell r="M539">
            <v>40480</v>
          </cell>
          <cell r="P539">
            <v>0</v>
          </cell>
          <cell r="R539">
            <v>4488.3119999999999</v>
          </cell>
          <cell r="S539">
            <v>3137.2000000000003</v>
          </cell>
          <cell r="V539">
            <v>708.4</v>
          </cell>
          <cell r="W539">
            <v>0</v>
          </cell>
          <cell r="X539">
            <v>0</v>
          </cell>
          <cell r="Y539">
            <v>8333.9120000000003</v>
          </cell>
          <cell r="Z539">
            <v>48813.911999999997</v>
          </cell>
          <cell r="AA539">
            <v>1755</v>
          </cell>
          <cell r="AB539">
            <v>1532.25</v>
          </cell>
          <cell r="AC539">
            <v>31.857668135095444</v>
          </cell>
          <cell r="AD539">
            <v>3.7037848954724204</v>
          </cell>
          <cell r="AE539">
            <v>20.125879536617649</v>
          </cell>
          <cell r="AG539">
            <v>55.687332567185507</v>
          </cell>
          <cell r="AH539">
            <v>4.1765499425389132</v>
          </cell>
          <cell r="AI539">
            <v>59.863882509724419</v>
          </cell>
          <cell r="AJ539">
            <v>478.91106007779536</v>
          </cell>
          <cell r="AK539">
            <v>48813.911999999997</v>
          </cell>
          <cell r="AL539">
            <v>0</v>
          </cell>
          <cell r="AM539">
            <v>33</v>
          </cell>
          <cell r="AN539">
            <v>33.75</v>
          </cell>
          <cell r="AO539">
            <v>-0.75</v>
          </cell>
          <cell r="AP539">
            <v>32.985263403262998</v>
          </cell>
          <cell r="AQ539">
            <v>1.1275952681675534</v>
          </cell>
        </row>
        <row r="540">
          <cell r="D540" t="str">
            <v>A25211</v>
          </cell>
          <cell r="E540" t="str">
            <v>Mark Shaw</v>
          </cell>
          <cell r="F540" t="str">
            <v>Home</v>
          </cell>
          <cell r="G540" t="str">
            <v>Midlands</v>
          </cell>
          <cell r="H540">
            <v>3</v>
          </cell>
          <cell r="I540" t="str">
            <v>S</v>
          </cell>
          <cell r="J540">
            <v>84872</v>
          </cell>
          <cell r="M540">
            <v>84872</v>
          </cell>
          <cell r="P540">
            <v>414.1</v>
          </cell>
          <cell r="R540">
            <v>11645.488799999999</v>
          </cell>
          <cell r="S540">
            <v>4880.1400000000003</v>
          </cell>
          <cell r="V540">
            <v>1485.26</v>
          </cell>
          <cell r="W540">
            <v>7471.6</v>
          </cell>
          <cell r="X540">
            <v>0</v>
          </cell>
          <cell r="Y540">
            <v>25896.588799999998</v>
          </cell>
          <cell r="Z540">
            <v>110768.5888</v>
          </cell>
          <cell r="AA540">
            <v>1950</v>
          </cell>
          <cell r="AB540">
            <v>1702.5</v>
          </cell>
          <cell r="AC540">
            <v>65.062313538913358</v>
          </cell>
          <cell r="AD540">
            <v>3.7037848954724204</v>
          </cell>
          <cell r="AE540">
            <v>20.125879536617649</v>
          </cell>
          <cell r="AG540">
            <v>88.891977971003428</v>
          </cell>
          <cell r="AH540">
            <v>6.6668983478252573</v>
          </cell>
          <cell r="AI540">
            <v>95.55887631882868</v>
          </cell>
          <cell r="AJ540">
            <v>764.47101055062944</v>
          </cell>
          <cell r="AK540">
            <v>110768.5888</v>
          </cell>
          <cell r="AL540">
            <v>0</v>
          </cell>
          <cell r="AM540">
            <v>37.5</v>
          </cell>
          <cell r="AN540">
            <v>37.5</v>
          </cell>
          <cell r="AO540">
            <v>0</v>
          </cell>
          <cell r="AP540">
            <v>65.164055794871999</v>
          </cell>
          <cell r="AQ540">
            <v>0.10174225595864073</v>
          </cell>
        </row>
        <row r="541">
          <cell r="D541" t="str">
            <v>A92169</v>
          </cell>
          <cell r="E541" t="str">
            <v>Mark Skittrall</v>
          </cell>
          <cell r="F541" t="str">
            <v>Home</v>
          </cell>
          <cell r="G541" t="str">
            <v>Midlands</v>
          </cell>
          <cell r="H541">
            <v>4</v>
          </cell>
          <cell r="I541" t="str">
            <v>S</v>
          </cell>
          <cell r="J541">
            <v>54600.6</v>
          </cell>
          <cell r="M541">
            <v>54600.6</v>
          </cell>
          <cell r="P541">
            <v>414.1</v>
          </cell>
          <cell r="R541">
            <v>7149.2556000000004</v>
          </cell>
          <cell r="S541">
            <v>4231.5465000000004</v>
          </cell>
          <cell r="V541">
            <v>955.51049999999998</v>
          </cell>
          <cell r="W541">
            <v>5161.6000000000004</v>
          </cell>
          <cell r="X541">
            <v>0</v>
          </cell>
          <cell r="Y541">
            <v>17912.012600000002</v>
          </cell>
          <cell r="Z541">
            <v>72512.612599999993</v>
          </cell>
          <cell r="AA541">
            <v>1950</v>
          </cell>
          <cell r="AB541">
            <v>1702.5</v>
          </cell>
          <cell r="AC541">
            <v>42.59184293685756</v>
          </cell>
          <cell r="AD541">
            <v>3.7037848954724204</v>
          </cell>
          <cell r="AE541">
            <v>20.125879536617649</v>
          </cell>
          <cell r="AG541">
            <v>66.42150736894763</v>
          </cell>
          <cell r="AH541">
            <v>4.9816130526710722</v>
          </cell>
          <cell r="AI541">
            <v>71.403120421618695</v>
          </cell>
          <cell r="AJ541">
            <v>571.22496337294956</v>
          </cell>
          <cell r="AK541">
            <v>72512.612599999993</v>
          </cell>
          <cell r="AL541">
            <v>0</v>
          </cell>
          <cell r="AM541">
            <v>37.5</v>
          </cell>
          <cell r="AN541">
            <v>37.5</v>
          </cell>
          <cell r="AO541">
            <v>0</v>
          </cell>
          <cell r="AP541">
            <v>42.673704410256001</v>
          </cell>
          <cell r="AQ541">
            <v>8.186147339844041E-2</v>
          </cell>
        </row>
        <row r="542">
          <cell r="D542" t="str">
            <v>S10393</v>
          </cell>
          <cell r="E542" t="str">
            <v>Mark Virtue</v>
          </cell>
          <cell r="F542" t="str">
            <v>Warrington</v>
          </cell>
          <cell r="G542" t="str">
            <v>Midlands</v>
          </cell>
          <cell r="H542">
            <v>8</v>
          </cell>
          <cell r="I542" t="str">
            <v>A</v>
          </cell>
          <cell r="J542">
            <v>45116.25</v>
          </cell>
          <cell r="M542">
            <v>45116.25</v>
          </cell>
          <cell r="P542">
            <v>0</v>
          </cell>
          <cell r="R542">
            <v>0</v>
          </cell>
          <cell r="S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45116.25</v>
          </cell>
          <cell r="AA542">
            <v>1950</v>
          </cell>
          <cell r="AB542">
            <v>1702.5</v>
          </cell>
          <cell r="AC542">
            <v>26.5</v>
          </cell>
          <cell r="AD542">
            <v>0</v>
          </cell>
          <cell r="AE542">
            <v>0</v>
          </cell>
          <cell r="AG542">
            <v>26.5</v>
          </cell>
          <cell r="AH542">
            <v>1.9874999999999998</v>
          </cell>
          <cell r="AI542">
            <v>28.487500000000001</v>
          </cell>
          <cell r="AJ542">
            <v>227.9</v>
          </cell>
          <cell r="AK542">
            <v>45116.25</v>
          </cell>
          <cell r="AL542">
            <v>0</v>
          </cell>
          <cell r="AM542">
            <v>37.5</v>
          </cell>
          <cell r="AN542">
            <v>37.5</v>
          </cell>
          <cell r="AO542">
            <v>0</v>
          </cell>
          <cell r="AP542">
            <v>26.5</v>
          </cell>
          <cell r="AQ542">
            <v>0</v>
          </cell>
        </row>
        <row r="543">
          <cell r="D543" t="str">
            <v>A88005</v>
          </cell>
          <cell r="E543" t="str">
            <v>Mark Wood</v>
          </cell>
          <cell r="F543" t="str">
            <v>Plymouth</v>
          </cell>
          <cell r="G543" t="str">
            <v>South West</v>
          </cell>
          <cell r="H543">
            <v>4</v>
          </cell>
          <cell r="I543" t="str">
            <v>S</v>
          </cell>
          <cell r="J543">
            <v>43704.959999999999</v>
          </cell>
          <cell r="M543">
            <v>43704.959999999999</v>
          </cell>
          <cell r="P543">
            <v>414.1</v>
          </cell>
          <cell r="R543">
            <v>5522.6164799999997</v>
          </cell>
          <cell r="S543">
            <v>764.83680000000004</v>
          </cell>
          <cell r="V543">
            <v>764.83680000000004</v>
          </cell>
          <cell r="W543">
            <v>4270</v>
          </cell>
          <cell r="X543">
            <v>0</v>
          </cell>
          <cell r="Y543">
            <v>11736.390080000001</v>
          </cell>
          <cell r="Z543">
            <v>55441.350080000004</v>
          </cell>
          <cell r="AA543">
            <v>1950</v>
          </cell>
          <cell r="AB543">
            <v>1702.5</v>
          </cell>
          <cell r="AC543">
            <v>32.564669650513949</v>
          </cell>
          <cell r="AD543">
            <v>5.3894406903826191</v>
          </cell>
          <cell r="AE543">
            <v>20.125879536617649</v>
          </cell>
          <cell r="AG543">
            <v>58.079989877514222</v>
          </cell>
          <cell r="AH543">
            <v>4.3559992408135662</v>
          </cell>
          <cell r="AI543">
            <v>62.43598911832779</v>
          </cell>
          <cell r="AJ543">
            <v>499.48791294662232</v>
          </cell>
          <cell r="AK543">
            <v>55441.350079999997</v>
          </cell>
          <cell r="AL543">
            <v>0</v>
          </cell>
          <cell r="AM543">
            <v>37.5</v>
          </cell>
          <cell r="AN543">
            <v>37.5</v>
          </cell>
          <cell r="AO543">
            <v>0</v>
          </cell>
          <cell r="AP543">
            <v>32.757316758974</v>
          </cell>
          <cell r="AQ543">
            <v>0.19264710846005073</v>
          </cell>
        </row>
        <row r="544">
          <cell r="D544" t="str">
            <v>A24966</v>
          </cell>
          <cell r="E544" t="str">
            <v>Mark Young</v>
          </cell>
          <cell r="F544" t="str">
            <v>Secondment</v>
          </cell>
          <cell r="G544" t="str">
            <v>Midlands</v>
          </cell>
          <cell r="H544">
            <v>5</v>
          </cell>
          <cell r="I544" t="str">
            <v>S</v>
          </cell>
          <cell r="J544">
            <v>46158.42</v>
          </cell>
          <cell r="M544">
            <v>46158.42</v>
          </cell>
          <cell r="P544">
            <v>414.1</v>
          </cell>
          <cell r="R544">
            <v>5271.9339600000003</v>
          </cell>
          <cell r="S544">
            <v>2192.52495</v>
          </cell>
          <cell r="V544">
            <v>807.77234999999996</v>
          </cell>
          <cell r="W544">
            <v>0</v>
          </cell>
          <cell r="X544">
            <v>0</v>
          </cell>
          <cell r="Y544">
            <v>8686.3312600000008</v>
          </cell>
          <cell r="Z544">
            <v>54844.751259999997</v>
          </cell>
          <cell r="AA544">
            <v>1950</v>
          </cell>
          <cell r="AB544">
            <v>1702.5</v>
          </cell>
          <cell r="AC544">
            <v>32.214244499265781</v>
          </cell>
          <cell r="AD544">
            <v>3.7037848954724204</v>
          </cell>
          <cell r="AE544">
            <v>20.125879536617649</v>
          </cell>
          <cell r="AG544">
            <v>56.043908931355844</v>
          </cell>
          <cell r="AH544">
            <v>4.2032931698516878</v>
          </cell>
          <cell r="AI544">
            <v>60.247202101207534</v>
          </cell>
          <cell r="AJ544">
            <v>481.97761680966028</v>
          </cell>
          <cell r="AK544">
            <v>54844.751260000005</v>
          </cell>
          <cell r="AL544">
            <v>0</v>
          </cell>
          <cell r="AM544">
            <v>37.5</v>
          </cell>
          <cell r="AN544">
            <v>37.5</v>
          </cell>
          <cell r="AO544">
            <v>0</v>
          </cell>
          <cell r="AP544">
            <v>32.6841328</v>
          </cell>
          <cell r="AQ544">
            <v>0.46988830073421894</v>
          </cell>
        </row>
        <row r="545">
          <cell r="D545" t="str">
            <v>A76526</v>
          </cell>
          <cell r="E545" t="str">
            <v>Mark Young</v>
          </cell>
          <cell r="F545" t="str">
            <v>Cardiff</v>
          </cell>
          <cell r="G545" t="str">
            <v>South West</v>
          </cell>
          <cell r="H545">
            <v>6</v>
          </cell>
          <cell r="I545" t="str">
            <v>A</v>
          </cell>
          <cell r="J545">
            <v>50564.25</v>
          </cell>
          <cell r="M545">
            <v>50564.25</v>
          </cell>
          <cell r="P545">
            <v>0</v>
          </cell>
          <cell r="R545">
            <v>0</v>
          </cell>
          <cell r="S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50564.25</v>
          </cell>
          <cell r="AA545">
            <v>1950</v>
          </cell>
          <cell r="AB545">
            <v>1702.5</v>
          </cell>
          <cell r="AC545">
            <v>29.7</v>
          </cell>
          <cell r="AD545">
            <v>0</v>
          </cell>
          <cell r="AE545">
            <v>0</v>
          </cell>
          <cell r="AG545">
            <v>29.7</v>
          </cell>
          <cell r="AH545">
            <v>2.2275</v>
          </cell>
          <cell r="AI545">
            <v>31.927499999999998</v>
          </cell>
          <cell r="AJ545">
            <v>255.42</v>
          </cell>
          <cell r="AK545">
            <v>50564.25</v>
          </cell>
          <cell r="AL545">
            <v>0</v>
          </cell>
          <cell r="AM545">
            <v>37.5</v>
          </cell>
          <cell r="AN545">
            <v>37.5</v>
          </cell>
          <cell r="AO545">
            <v>0</v>
          </cell>
          <cell r="AP545">
            <v>29.7</v>
          </cell>
          <cell r="AQ545">
            <v>0</v>
          </cell>
        </row>
        <row r="546">
          <cell r="D546" t="str">
            <v>A86495</v>
          </cell>
          <cell r="E546" t="str">
            <v>Martin Emery</v>
          </cell>
          <cell r="F546" t="str">
            <v>Guildford</v>
          </cell>
          <cell r="G546" t="str">
            <v>South West</v>
          </cell>
          <cell r="H546">
            <v>6</v>
          </cell>
          <cell r="I546" t="str">
            <v>S</v>
          </cell>
          <cell r="J546">
            <v>47025</v>
          </cell>
          <cell r="M546">
            <v>47025</v>
          </cell>
          <cell r="P546">
            <v>0</v>
          </cell>
          <cell r="R546">
            <v>5391.5219999999999</v>
          </cell>
          <cell r="S546">
            <v>3644.4375</v>
          </cell>
          <cell r="V546">
            <v>822.9375</v>
          </cell>
          <cell r="W546">
            <v>0</v>
          </cell>
          <cell r="X546">
            <v>0</v>
          </cell>
          <cell r="Y546">
            <v>9858.8970000000008</v>
          </cell>
          <cell r="Z546">
            <v>56883.896999999997</v>
          </cell>
          <cell r="AA546">
            <v>1950</v>
          </cell>
          <cell r="AB546">
            <v>1702.5</v>
          </cell>
          <cell r="AC546">
            <v>33.411980616740088</v>
          </cell>
          <cell r="AD546">
            <v>5.3894406903826191</v>
          </cell>
          <cell r="AE546">
            <v>20.125879536617649</v>
          </cell>
          <cell r="AG546">
            <v>58.927300843740355</v>
          </cell>
          <cell r="AH546">
            <v>4.4195475632805268</v>
          </cell>
          <cell r="AI546">
            <v>63.346848407020879</v>
          </cell>
          <cell r="AJ546">
            <v>506.77478725616703</v>
          </cell>
          <cell r="AK546">
            <v>56883.896999999997</v>
          </cell>
          <cell r="AL546">
            <v>0</v>
          </cell>
          <cell r="AM546">
            <v>37.5</v>
          </cell>
          <cell r="AN546">
            <v>37.5</v>
          </cell>
          <cell r="AO546">
            <v>0</v>
          </cell>
          <cell r="AP546">
            <v>33.812062564103002</v>
          </cell>
          <cell r="AQ546">
            <v>0.40008194736291358</v>
          </cell>
        </row>
        <row r="547">
          <cell r="D547" t="str">
            <v>S10370</v>
          </cell>
          <cell r="E547" t="str">
            <v>Martin Payne</v>
          </cell>
          <cell r="F547" t="str">
            <v>London</v>
          </cell>
          <cell r="G547" t="str">
            <v>South East</v>
          </cell>
          <cell r="H547">
            <v>4</v>
          </cell>
          <cell r="I547" t="str">
            <v>A</v>
          </cell>
          <cell r="J547">
            <v>98745</v>
          </cell>
          <cell r="M547">
            <v>98745</v>
          </cell>
          <cell r="P547">
            <v>0</v>
          </cell>
          <cell r="R547">
            <v>0</v>
          </cell>
          <cell r="S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98745</v>
          </cell>
          <cell r="AA547">
            <v>1950</v>
          </cell>
          <cell r="AB547">
            <v>1702.5</v>
          </cell>
          <cell r="AC547">
            <v>58</v>
          </cell>
          <cell r="AD547">
            <v>0</v>
          </cell>
          <cell r="AE547">
            <v>0</v>
          </cell>
          <cell r="AG547">
            <v>58</v>
          </cell>
          <cell r="AH547">
            <v>4.3499999999999996</v>
          </cell>
          <cell r="AI547">
            <v>62.35</v>
          </cell>
          <cell r="AJ547">
            <v>498.8</v>
          </cell>
          <cell r="AK547">
            <v>98745</v>
          </cell>
          <cell r="AL547">
            <v>0</v>
          </cell>
          <cell r="AM547">
            <v>40</v>
          </cell>
          <cell r="AN547">
            <v>37.5</v>
          </cell>
          <cell r="AO547">
            <v>2.5</v>
          </cell>
          <cell r="AP547">
            <v>58</v>
          </cell>
          <cell r="AQ547">
            <v>0</v>
          </cell>
        </row>
        <row r="548">
          <cell r="D548" t="str">
            <v>A76283</v>
          </cell>
          <cell r="E548" t="str">
            <v>Martyn Griffiths</v>
          </cell>
          <cell r="F548" t="str">
            <v>Cardiff</v>
          </cell>
          <cell r="G548" t="str">
            <v>South West</v>
          </cell>
          <cell r="H548">
            <v>6</v>
          </cell>
          <cell r="I548" t="str">
            <v>S</v>
          </cell>
          <cell r="J548">
            <v>37300</v>
          </cell>
          <cell r="M548">
            <v>37300</v>
          </cell>
          <cell r="P548">
            <v>414.1</v>
          </cell>
          <cell r="R548">
            <v>4049.4720000000002</v>
          </cell>
          <cell r="S548">
            <v>2517.75</v>
          </cell>
          <cell r="V548">
            <v>652.75</v>
          </cell>
          <cell r="W548">
            <v>0</v>
          </cell>
          <cell r="X548">
            <v>0</v>
          </cell>
          <cell r="Y548">
            <v>7634.0720000000001</v>
          </cell>
          <cell r="Z548">
            <v>44934.072</v>
          </cell>
          <cell r="AA548">
            <v>1950</v>
          </cell>
          <cell r="AB548">
            <v>1702.5</v>
          </cell>
          <cell r="AC548">
            <v>26.392993832599117</v>
          </cell>
          <cell r="AD548">
            <v>5.3894406903826191</v>
          </cell>
          <cell r="AE548">
            <v>20.125879536617649</v>
          </cell>
          <cell r="AG548">
            <v>51.908314059599391</v>
          </cell>
          <cell r="AH548">
            <v>3.8931235544699541</v>
          </cell>
          <cell r="AI548">
            <v>55.801437614069343</v>
          </cell>
          <cell r="AJ548">
            <v>446.41150091255474</v>
          </cell>
          <cell r="AK548">
            <v>44934.072</v>
          </cell>
          <cell r="AL548">
            <v>0</v>
          </cell>
          <cell r="AM548">
            <v>37.5</v>
          </cell>
          <cell r="AN548">
            <v>37.5</v>
          </cell>
          <cell r="AO548">
            <v>0</v>
          </cell>
          <cell r="AP548">
            <v>26.735677948717999</v>
          </cell>
          <cell r="AQ548">
            <v>0.34268411611888183</v>
          </cell>
        </row>
        <row r="549">
          <cell r="D549" t="str">
            <v>A74408</v>
          </cell>
          <cell r="E549" t="str">
            <v>Mathew Berry</v>
          </cell>
          <cell r="F549" t="str">
            <v>Plymouth</v>
          </cell>
          <cell r="G549" t="str">
            <v>South West</v>
          </cell>
          <cell r="H549">
            <v>7</v>
          </cell>
          <cell r="I549" t="str">
            <v>S</v>
          </cell>
          <cell r="J549">
            <v>34800</v>
          </cell>
          <cell r="M549">
            <v>34800</v>
          </cell>
          <cell r="P549">
            <v>414.1</v>
          </cell>
          <cell r="R549">
            <v>3704.4720000000002</v>
          </cell>
          <cell r="S549">
            <v>957</v>
          </cell>
          <cell r="V549">
            <v>609</v>
          </cell>
          <cell r="W549">
            <v>0</v>
          </cell>
          <cell r="X549">
            <v>0</v>
          </cell>
          <cell r="Y549">
            <v>5684.5720000000001</v>
          </cell>
          <cell r="Z549">
            <v>40484.572</v>
          </cell>
          <cell r="AA549">
            <v>1950</v>
          </cell>
          <cell r="AB549">
            <v>1702.5</v>
          </cell>
          <cell r="AC549">
            <v>23.779484287812043</v>
          </cell>
          <cell r="AD549">
            <v>5.3894406903826191</v>
          </cell>
          <cell r="AE549">
            <v>20.125879536617649</v>
          </cell>
          <cell r="AG549">
            <v>49.294804514812313</v>
          </cell>
          <cell r="AH549">
            <v>3.6971103386109232</v>
          </cell>
          <cell r="AI549">
            <v>52.991914853423239</v>
          </cell>
          <cell r="AJ549">
            <v>423.93531882738591</v>
          </cell>
          <cell r="AK549">
            <v>40484.572</v>
          </cell>
          <cell r="AL549">
            <v>0</v>
          </cell>
          <cell r="AM549">
            <v>37.5</v>
          </cell>
          <cell r="AN549">
            <v>37.5</v>
          </cell>
          <cell r="AO549">
            <v>0</v>
          </cell>
          <cell r="AP549">
            <v>24.216703589744</v>
          </cell>
          <cell r="AQ549">
            <v>0.43721930193195746</v>
          </cell>
        </row>
        <row r="550">
          <cell r="D550" t="str">
            <v>A50077</v>
          </cell>
          <cell r="E550" t="str">
            <v>Mathew Parry</v>
          </cell>
          <cell r="F550" t="str">
            <v>Bristol</v>
          </cell>
          <cell r="G550" t="str">
            <v>South West</v>
          </cell>
          <cell r="H550">
            <v>5</v>
          </cell>
          <cell r="I550" t="str">
            <v>S</v>
          </cell>
          <cell r="J550">
            <v>43050</v>
          </cell>
          <cell r="M550">
            <v>43050</v>
          </cell>
          <cell r="P550">
            <v>414.1</v>
          </cell>
          <cell r="R550">
            <v>4842.9719999999998</v>
          </cell>
          <cell r="S550">
            <v>2044.875</v>
          </cell>
          <cell r="V550">
            <v>753.375</v>
          </cell>
          <cell r="W550">
            <v>0</v>
          </cell>
          <cell r="X550">
            <v>0</v>
          </cell>
          <cell r="Y550">
            <v>8055.3220000000001</v>
          </cell>
          <cell r="Z550">
            <v>51105.322</v>
          </cell>
          <cell r="AA550">
            <v>1950</v>
          </cell>
          <cell r="AB550">
            <v>1702.5</v>
          </cell>
          <cell r="AC550">
            <v>30.01781027900147</v>
          </cell>
          <cell r="AD550">
            <v>5.3894406903826191</v>
          </cell>
          <cell r="AE550">
            <v>20.125879536617649</v>
          </cell>
          <cell r="AG550">
            <v>55.53313050600174</v>
          </cell>
          <cell r="AH550">
            <v>4.1649847879501305</v>
          </cell>
          <cell r="AI550">
            <v>59.698115293951872</v>
          </cell>
          <cell r="AJ550">
            <v>477.58492235161498</v>
          </cell>
          <cell r="AK550">
            <v>51105.322</v>
          </cell>
          <cell r="AL550">
            <v>0</v>
          </cell>
          <cell r="AM550">
            <v>37.5</v>
          </cell>
          <cell r="AN550">
            <v>37.5</v>
          </cell>
          <cell r="AO550">
            <v>0</v>
          </cell>
          <cell r="AP550">
            <v>30.471575384615001</v>
          </cell>
          <cell r="AQ550">
            <v>0.45376510561353101</v>
          </cell>
        </row>
        <row r="551">
          <cell r="D551" t="str">
            <v>A49723</v>
          </cell>
          <cell r="E551" t="str">
            <v>Matt Coombs</v>
          </cell>
          <cell r="F551" t="str">
            <v>Plymouth</v>
          </cell>
          <cell r="G551" t="str">
            <v>South West</v>
          </cell>
          <cell r="H551">
            <v>5</v>
          </cell>
          <cell r="I551" t="str">
            <v>S</v>
          </cell>
          <cell r="J551">
            <v>45892.5</v>
          </cell>
          <cell r="M551">
            <v>45892.5</v>
          </cell>
          <cell r="P551">
            <v>414.1</v>
          </cell>
          <cell r="R551">
            <v>5908.9530000000004</v>
          </cell>
          <cell r="S551">
            <v>3556.6687500000003</v>
          </cell>
          <cell r="V551">
            <v>803.11874999999998</v>
          </cell>
          <cell r="W551">
            <v>4882</v>
          </cell>
          <cell r="X551">
            <v>0</v>
          </cell>
          <cell r="Y551">
            <v>15564.8405</v>
          </cell>
          <cell r="Z551">
            <v>61457.340499999998</v>
          </cell>
          <cell r="AA551">
            <v>1950</v>
          </cell>
          <cell r="AB551">
            <v>1702.5</v>
          </cell>
          <cell r="AC551">
            <v>36.098291042584435</v>
          </cell>
          <cell r="AD551">
            <v>5.3894406903826191</v>
          </cell>
          <cell r="AE551">
            <v>20.125879536617649</v>
          </cell>
          <cell r="AG551">
            <v>61.613611269584709</v>
          </cell>
          <cell r="AH551">
            <v>4.6210208452188528</v>
          </cell>
          <cell r="AI551">
            <v>66.23463211480356</v>
          </cell>
          <cell r="AJ551">
            <v>529.87705691842848</v>
          </cell>
          <cell r="AK551">
            <v>61457.340499999991</v>
          </cell>
          <cell r="AL551">
            <v>0</v>
          </cell>
          <cell r="AM551">
            <v>37.5</v>
          </cell>
          <cell r="AN551">
            <v>37.5</v>
          </cell>
          <cell r="AO551">
            <v>0</v>
          </cell>
          <cell r="AP551">
            <v>36.049975897435999</v>
          </cell>
          <cell r="AQ551">
            <v>-4.8315145148436045E-2</v>
          </cell>
        </row>
        <row r="552">
          <cell r="D552" t="str">
            <v>A25200</v>
          </cell>
          <cell r="E552" t="str">
            <v>Matt Richards</v>
          </cell>
          <cell r="F552" t="str">
            <v>Exeter</v>
          </cell>
          <cell r="G552" t="str">
            <v>South West</v>
          </cell>
          <cell r="H552">
            <v>7</v>
          </cell>
          <cell r="I552" t="str">
            <v>S</v>
          </cell>
          <cell r="J552">
            <v>33785.337599999999</v>
          </cell>
          <cell r="M552">
            <v>33785.337599999999</v>
          </cell>
          <cell r="P552">
            <v>414.1</v>
          </cell>
          <cell r="R552">
            <v>3564.4485887999999</v>
          </cell>
          <cell r="S552">
            <v>2280.5102879999999</v>
          </cell>
          <cell r="V552">
            <v>0</v>
          </cell>
          <cell r="W552">
            <v>0</v>
          </cell>
          <cell r="X552">
            <v>0</v>
          </cell>
          <cell r="Y552">
            <v>6259.0588767999998</v>
          </cell>
          <cell r="Z552">
            <v>40044.396476800001</v>
          </cell>
          <cell r="AA552">
            <v>1950</v>
          </cell>
          <cell r="AB552">
            <v>1702.5</v>
          </cell>
          <cell r="AC552">
            <v>23.52093772499266</v>
          </cell>
          <cell r="AD552">
            <v>5.3894406903826191</v>
          </cell>
          <cell r="AE552">
            <v>20.125879536617649</v>
          </cell>
          <cell r="AG552">
            <v>49.036257951992923</v>
          </cell>
          <cell r="AH552">
            <v>3.6777193463994688</v>
          </cell>
          <cell r="AI552">
            <v>52.713977298392393</v>
          </cell>
          <cell r="AJ552">
            <v>421.71181838713915</v>
          </cell>
          <cell r="AK552">
            <v>40044.396476800001</v>
          </cell>
          <cell r="AL552">
            <v>0</v>
          </cell>
          <cell r="AM552">
            <v>37.5</v>
          </cell>
          <cell r="AN552">
            <v>37.5</v>
          </cell>
          <cell r="AO552">
            <v>0</v>
          </cell>
          <cell r="AP552">
            <v>23.894709709128001</v>
          </cell>
          <cell r="AQ552">
            <v>0.37377198413534174</v>
          </cell>
        </row>
        <row r="553">
          <cell r="D553" t="str">
            <v>A81647</v>
          </cell>
          <cell r="E553" t="str">
            <v>Matt Smith</v>
          </cell>
          <cell r="F553" t="str">
            <v>Bristol</v>
          </cell>
          <cell r="G553" t="str">
            <v>South West</v>
          </cell>
          <cell r="H553">
            <v>7</v>
          </cell>
          <cell r="I553" t="str">
            <v>S</v>
          </cell>
          <cell r="J553">
            <v>28600</v>
          </cell>
          <cell r="M553">
            <v>28600</v>
          </cell>
          <cell r="P553">
            <v>414.1</v>
          </cell>
          <cell r="R553">
            <v>2868.39624</v>
          </cell>
          <cell r="S553">
            <v>2502.5</v>
          </cell>
          <cell r="V553">
            <v>500.5</v>
          </cell>
          <cell r="W553">
            <v>0</v>
          </cell>
          <cell r="X553">
            <v>141.47999999999999</v>
          </cell>
          <cell r="Y553">
            <v>6426.97624</v>
          </cell>
          <cell r="Z553">
            <v>35026.976240000004</v>
          </cell>
          <cell r="AA553">
            <v>1950</v>
          </cell>
          <cell r="AB553">
            <v>1702.5</v>
          </cell>
          <cell r="AC553">
            <v>20.573848011747433</v>
          </cell>
          <cell r="AD553">
            <v>5.3894406903826191</v>
          </cell>
          <cell r="AE553">
            <v>20.125879536617649</v>
          </cell>
          <cell r="AG553">
            <v>46.089168238747703</v>
          </cell>
          <cell r="AH553">
            <v>3.4566876179060775</v>
          </cell>
          <cell r="AI553">
            <v>49.54585585665378</v>
          </cell>
          <cell r="AJ553">
            <v>396.36684685323024</v>
          </cell>
          <cell r="AK553">
            <v>35026.976240000004</v>
          </cell>
          <cell r="AL553">
            <v>0</v>
          </cell>
          <cell r="AM553">
            <v>37.5</v>
          </cell>
          <cell r="AN553">
            <v>37.5</v>
          </cell>
          <cell r="AO553">
            <v>0</v>
          </cell>
          <cell r="AP553">
            <v>20.829731405128001</v>
          </cell>
          <cell r="AQ553">
            <v>0.25588339338056798</v>
          </cell>
        </row>
        <row r="554">
          <cell r="D554" t="str">
            <v>A76511</v>
          </cell>
          <cell r="E554" t="str">
            <v>Matthew Brassington</v>
          </cell>
          <cell r="F554" t="str">
            <v>London</v>
          </cell>
          <cell r="G554" t="str">
            <v>South East</v>
          </cell>
          <cell r="H554">
            <v>5</v>
          </cell>
          <cell r="I554" t="str">
            <v>S</v>
          </cell>
          <cell r="J554">
            <v>65000</v>
          </cell>
          <cell r="M554">
            <v>65000</v>
          </cell>
          <cell r="P554">
            <v>414.1</v>
          </cell>
          <cell r="R554">
            <v>7872.0720000000001</v>
          </cell>
          <cell r="S554">
            <v>2437.5</v>
          </cell>
          <cell r="V554">
            <v>1137.5</v>
          </cell>
          <cell r="W554">
            <v>0</v>
          </cell>
          <cell r="X554">
            <v>0</v>
          </cell>
          <cell r="Y554">
            <v>11861.172</v>
          </cell>
          <cell r="Z554">
            <v>76861.172000000006</v>
          </cell>
          <cell r="AA554">
            <v>1950</v>
          </cell>
          <cell r="AB554">
            <v>1702.5</v>
          </cell>
          <cell r="AC554">
            <v>45.146062848751839</v>
          </cell>
          <cell r="AD554">
            <v>3.9486921589485728</v>
          </cell>
          <cell r="AE554">
            <v>20.125879536617649</v>
          </cell>
          <cell r="AG554">
            <v>69.22063454431806</v>
          </cell>
          <cell r="AH554">
            <v>5.1915475908238546</v>
          </cell>
          <cell r="AI554">
            <v>74.412182135141919</v>
          </cell>
          <cell r="AJ554">
            <v>595.29745708113535</v>
          </cell>
          <cell r="AK554">
            <v>76861.172000000006</v>
          </cell>
          <cell r="AL554">
            <v>0</v>
          </cell>
          <cell r="AM554">
            <v>37.5</v>
          </cell>
          <cell r="AN554">
            <v>37.5</v>
          </cell>
          <cell r="AO554">
            <v>0</v>
          </cell>
          <cell r="AP554">
            <v>45.762139487178999</v>
          </cell>
          <cell r="AQ554">
            <v>0.61607663842715965</v>
          </cell>
        </row>
        <row r="555">
          <cell r="D555" t="str">
            <v>A76218</v>
          </cell>
          <cell r="E555" t="str">
            <v>Matthew Cosgrove</v>
          </cell>
          <cell r="F555" t="str">
            <v>London</v>
          </cell>
          <cell r="G555" t="str">
            <v>South East</v>
          </cell>
          <cell r="H555">
            <v>10</v>
          </cell>
          <cell r="I555" t="str">
            <v>S</v>
          </cell>
          <cell r="J555">
            <v>19500</v>
          </cell>
          <cell r="M555">
            <v>19500</v>
          </cell>
          <cell r="P555">
            <v>414.1</v>
          </cell>
          <cell r="R555">
            <v>1593.0719999999999</v>
          </cell>
          <cell r="S555">
            <v>536.25</v>
          </cell>
          <cell r="V555">
            <v>341.25</v>
          </cell>
          <cell r="W555">
            <v>0</v>
          </cell>
          <cell r="X555">
            <v>0</v>
          </cell>
          <cell r="Y555">
            <v>2884.672</v>
          </cell>
          <cell r="Z555">
            <v>22384.671999999999</v>
          </cell>
          <cell r="AA555">
            <v>1950</v>
          </cell>
          <cell r="AB555">
            <v>1702.5</v>
          </cell>
          <cell r="AC555">
            <v>13.14811864904552</v>
          </cell>
          <cell r="AD555">
            <v>3.9486921589485728</v>
          </cell>
          <cell r="AE555">
            <v>20.125879536617649</v>
          </cell>
          <cell r="AG555">
            <v>37.222690344611742</v>
          </cell>
          <cell r="AH555">
            <v>2.7917017758458806</v>
          </cell>
          <cell r="AI555">
            <v>40.014392120457622</v>
          </cell>
          <cell r="AJ555">
            <v>320.11513696366097</v>
          </cell>
          <cell r="AK555">
            <v>22384.671999999999</v>
          </cell>
          <cell r="AL555">
            <v>0</v>
          </cell>
          <cell r="AM555">
            <v>37.5</v>
          </cell>
          <cell r="AN555">
            <v>37.5</v>
          </cell>
          <cell r="AO555">
            <v>0</v>
          </cell>
          <cell r="AP555">
            <v>13.483165128205</v>
          </cell>
          <cell r="AQ555">
            <v>0.33504647915948027</v>
          </cell>
        </row>
        <row r="556">
          <cell r="D556" t="str">
            <v>A76527</v>
          </cell>
          <cell r="E556" t="str">
            <v>Matthew Cresswell</v>
          </cell>
          <cell r="F556" t="str">
            <v>York</v>
          </cell>
          <cell r="G556" t="str">
            <v>Midlands</v>
          </cell>
          <cell r="H556">
            <v>6</v>
          </cell>
          <cell r="I556" t="str">
            <v>A</v>
          </cell>
          <cell r="J556">
            <v>72867</v>
          </cell>
          <cell r="M556">
            <v>72867</v>
          </cell>
          <cell r="P556">
            <v>0</v>
          </cell>
          <cell r="R556">
            <v>0</v>
          </cell>
          <cell r="S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72867</v>
          </cell>
          <cell r="AA556">
            <v>1950</v>
          </cell>
          <cell r="AB556">
            <v>1702.5</v>
          </cell>
          <cell r="AC556">
            <v>42.8</v>
          </cell>
          <cell r="AD556">
            <v>0</v>
          </cell>
          <cell r="AE556">
            <v>0</v>
          </cell>
          <cell r="AG556">
            <v>42.8</v>
          </cell>
          <cell r="AH556">
            <v>3.2099999999999995</v>
          </cell>
          <cell r="AI556">
            <v>46.01</v>
          </cell>
          <cell r="AJ556">
            <v>368.08</v>
          </cell>
          <cell r="AK556">
            <v>72867</v>
          </cell>
          <cell r="AL556">
            <v>0</v>
          </cell>
          <cell r="AM556">
            <v>40</v>
          </cell>
          <cell r="AN556">
            <v>37.5</v>
          </cell>
          <cell r="AO556">
            <v>2.5</v>
          </cell>
          <cell r="AP556">
            <v>42.8</v>
          </cell>
          <cell r="AQ556">
            <v>0</v>
          </cell>
        </row>
        <row r="557">
          <cell r="D557" t="str">
            <v>A76530</v>
          </cell>
          <cell r="E557" t="str">
            <v>Matthew Esseen</v>
          </cell>
          <cell r="F557" t="str">
            <v>Cardiff</v>
          </cell>
          <cell r="G557" t="str">
            <v>South West</v>
          </cell>
          <cell r="H557">
            <v>11</v>
          </cell>
          <cell r="I557" t="str">
            <v>A</v>
          </cell>
          <cell r="J557">
            <v>0</v>
          </cell>
          <cell r="M557">
            <v>0</v>
          </cell>
          <cell r="P557">
            <v>0</v>
          </cell>
          <cell r="R557">
            <v>0</v>
          </cell>
          <cell r="S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1950</v>
          </cell>
          <cell r="AB557">
            <v>1702.5</v>
          </cell>
          <cell r="AC557">
            <v>0</v>
          </cell>
          <cell r="AD557">
            <v>0</v>
          </cell>
          <cell r="AE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37.5</v>
          </cell>
          <cell r="AN557">
            <v>37.5</v>
          </cell>
          <cell r="AO557">
            <v>0</v>
          </cell>
          <cell r="AP557">
            <v>0</v>
          </cell>
          <cell r="AQ557">
            <v>0</v>
          </cell>
        </row>
        <row r="558">
          <cell r="D558" t="str">
            <v>A76488</v>
          </cell>
          <cell r="E558" t="str">
            <v>Matthew Hill</v>
          </cell>
          <cell r="F558" t="str">
            <v>York</v>
          </cell>
          <cell r="G558" t="str">
            <v>Midlands</v>
          </cell>
          <cell r="H558">
            <v>11</v>
          </cell>
          <cell r="I558" t="str">
            <v>S</v>
          </cell>
          <cell r="J558">
            <v>11250</v>
          </cell>
          <cell r="M558">
            <v>11250</v>
          </cell>
          <cell r="P558">
            <v>0</v>
          </cell>
          <cell r="R558">
            <v>454.572</v>
          </cell>
          <cell r="S558">
            <v>1096.875</v>
          </cell>
          <cell r="V558">
            <v>196.875</v>
          </cell>
          <cell r="W558">
            <v>0</v>
          </cell>
          <cell r="X558">
            <v>0</v>
          </cell>
          <cell r="Y558">
            <v>1748.3220000000001</v>
          </cell>
          <cell r="Z558">
            <v>12998.322</v>
          </cell>
          <cell r="AA558">
            <v>1950</v>
          </cell>
          <cell r="AB558">
            <v>1702.5</v>
          </cell>
          <cell r="AC558">
            <v>7.6348440528634365</v>
          </cell>
          <cell r="AD558">
            <v>3.7037848954724204</v>
          </cell>
          <cell r="AE558">
            <v>20.125879536617649</v>
          </cell>
          <cell r="AG558">
            <v>31.464508484953505</v>
          </cell>
          <cell r="AH558">
            <v>2.3598381363715126</v>
          </cell>
          <cell r="AI558">
            <v>33.82434662132502</v>
          </cell>
          <cell r="AJ558">
            <v>270.59477297060016</v>
          </cell>
          <cell r="AK558">
            <v>12998.322</v>
          </cell>
          <cell r="AL558">
            <v>0</v>
          </cell>
          <cell r="AM558">
            <v>37.5</v>
          </cell>
          <cell r="AN558">
            <v>37.5</v>
          </cell>
          <cell r="AO558">
            <v>0</v>
          </cell>
          <cell r="AP558">
            <v>7.8869600000000002</v>
          </cell>
          <cell r="AQ558">
            <v>0.25211594713656371</v>
          </cell>
        </row>
        <row r="559">
          <cell r="D559" t="str">
            <v>A76026</v>
          </cell>
          <cell r="E559" t="str">
            <v>Matthew Hogg</v>
          </cell>
          <cell r="F559" t="str">
            <v>York</v>
          </cell>
          <cell r="G559" t="str">
            <v>Midlands</v>
          </cell>
          <cell r="H559">
            <v>11</v>
          </cell>
          <cell r="I559" t="str">
            <v>S</v>
          </cell>
          <cell r="J559">
            <v>15750</v>
          </cell>
          <cell r="M559">
            <v>15750</v>
          </cell>
          <cell r="P559">
            <v>414.1</v>
          </cell>
          <cell r="R559">
            <v>1075.5719999999999</v>
          </cell>
          <cell r="S559">
            <v>748.125</v>
          </cell>
          <cell r="V559">
            <v>0</v>
          </cell>
          <cell r="W559">
            <v>0</v>
          </cell>
          <cell r="X559">
            <v>0</v>
          </cell>
          <cell r="Y559">
            <v>2237.797</v>
          </cell>
          <cell r="Z559">
            <v>17987.796999999999</v>
          </cell>
          <cell r="AA559">
            <v>1950</v>
          </cell>
          <cell r="AB559">
            <v>1702.5</v>
          </cell>
          <cell r="AC559">
            <v>10.565519530102788</v>
          </cell>
          <cell r="AD559">
            <v>3.7037848954724204</v>
          </cell>
          <cell r="AE559">
            <v>20.125879536617649</v>
          </cell>
          <cell r="AG559">
            <v>34.39518396219286</v>
          </cell>
          <cell r="AH559">
            <v>2.5796387971644643</v>
          </cell>
          <cell r="AI559">
            <v>36.974822759357323</v>
          </cell>
          <cell r="AJ559">
            <v>295.79858207485859</v>
          </cell>
          <cell r="AK559">
            <v>17987.796999999999</v>
          </cell>
          <cell r="AL559">
            <v>0</v>
          </cell>
          <cell r="AM559">
            <v>37.5</v>
          </cell>
          <cell r="AN559">
            <v>37.5</v>
          </cell>
          <cell r="AO559">
            <v>0</v>
          </cell>
          <cell r="AP559">
            <v>10.872588205128</v>
          </cell>
          <cell r="AQ559">
            <v>0.30706867502521185</v>
          </cell>
        </row>
        <row r="560">
          <cell r="D560" t="str">
            <v>A74930</v>
          </cell>
          <cell r="E560" t="str">
            <v>Matthew Leaver</v>
          </cell>
          <cell r="F560" t="str">
            <v>Bristol</v>
          </cell>
          <cell r="G560" t="str">
            <v>South West</v>
          </cell>
          <cell r="H560">
            <v>6</v>
          </cell>
          <cell r="I560" t="str">
            <v>S</v>
          </cell>
          <cell r="J560">
            <v>37620</v>
          </cell>
          <cell r="M560">
            <v>37620</v>
          </cell>
          <cell r="P560">
            <v>414.1</v>
          </cell>
          <cell r="R560">
            <v>4093.6320000000001</v>
          </cell>
          <cell r="S560">
            <v>2539.35</v>
          </cell>
          <cell r="V560">
            <v>658.35</v>
          </cell>
          <cell r="W560">
            <v>0</v>
          </cell>
          <cell r="X560">
            <v>0</v>
          </cell>
          <cell r="Y560">
            <v>7705.4320000000007</v>
          </cell>
          <cell r="Z560">
            <v>45325.432000000001</v>
          </cell>
          <cell r="AA560">
            <v>1950</v>
          </cell>
          <cell r="AB560">
            <v>1702.5</v>
          </cell>
          <cell r="AC560">
            <v>26.622867547723935</v>
          </cell>
          <cell r="AD560">
            <v>5.3894406903826191</v>
          </cell>
          <cell r="AE560">
            <v>20.125879536617649</v>
          </cell>
          <cell r="AG560">
            <v>52.138187774724202</v>
          </cell>
          <cell r="AH560">
            <v>3.9103640831043149</v>
          </cell>
          <cell r="AI560">
            <v>56.048551857828514</v>
          </cell>
          <cell r="AJ560">
            <v>448.38841486262811</v>
          </cell>
          <cell r="AK560">
            <v>45325.432000000001</v>
          </cell>
          <cell r="AL560">
            <v>0</v>
          </cell>
          <cell r="AM560">
            <v>37.5</v>
          </cell>
          <cell r="AN560">
            <v>37.5</v>
          </cell>
          <cell r="AO560">
            <v>0</v>
          </cell>
          <cell r="AP560">
            <v>26.966734358974001</v>
          </cell>
          <cell r="AQ560">
            <v>0.34386681125006646</v>
          </cell>
        </row>
        <row r="561">
          <cell r="D561" t="str">
            <v>A76128</v>
          </cell>
          <cell r="E561" t="str">
            <v>Matthew Muckley</v>
          </cell>
          <cell r="F561" t="str">
            <v>London</v>
          </cell>
          <cell r="G561" t="str">
            <v>South East</v>
          </cell>
          <cell r="H561">
            <v>6</v>
          </cell>
          <cell r="I561" t="str">
            <v>S</v>
          </cell>
          <cell r="J561">
            <v>56375</v>
          </cell>
          <cell r="M561">
            <v>56375</v>
          </cell>
          <cell r="P561">
            <v>0</v>
          </cell>
          <cell r="R561">
            <v>6681.8220000000001</v>
          </cell>
          <cell r="S561">
            <v>986.5625</v>
          </cell>
          <cell r="V561">
            <v>986.5625</v>
          </cell>
          <cell r="W561">
            <v>0</v>
          </cell>
          <cell r="X561">
            <v>0</v>
          </cell>
          <cell r="Y561">
            <v>8654.9470000000001</v>
          </cell>
          <cell r="Z561">
            <v>65029.947</v>
          </cell>
          <cell r="AA561">
            <v>1950</v>
          </cell>
          <cell r="AB561">
            <v>1702.5</v>
          </cell>
          <cell r="AC561">
            <v>38.196738325991191</v>
          </cell>
          <cell r="AD561">
            <v>3.9486921589485728</v>
          </cell>
          <cell r="AE561">
            <v>20.125879536617649</v>
          </cell>
          <cell r="AG561">
            <v>62.271310021557412</v>
          </cell>
          <cell r="AH561">
            <v>4.6703482516168053</v>
          </cell>
          <cell r="AI561">
            <v>66.941658273174212</v>
          </cell>
          <cell r="AJ561">
            <v>535.5332661853937</v>
          </cell>
          <cell r="AK561">
            <v>65029.947</v>
          </cell>
          <cell r="AL561">
            <v>0</v>
          </cell>
          <cell r="AM561">
            <v>37.5</v>
          </cell>
          <cell r="AN561">
            <v>37.5</v>
          </cell>
          <cell r="AO561">
            <v>0</v>
          </cell>
          <cell r="AP561">
            <v>38.850934358974001</v>
          </cell>
          <cell r="AQ561">
            <v>0.65419603298281004</v>
          </cell>
        </row>
        <row r="562">
          <cell r="D562" t="str">
            <v>S10367</v>
          </cell>
          <cell r="E562" t="str">
            <v>Matthew Niblock</v>
          </cell>
          <cell r="F562" t="str">
            <v>Birmingham</v>
          </cell>
          <cell r="G562" t="str">
            <v>Midlands</v>
          </cell>
          <cell r="H562">
            <v>7</v>
          </cell>
          <cell r="I562" t="str">
            <v>A</v>
          </cell>
          <cell r="J562">
            <v>49372.5</v>
          </cell>
          <cell r="M562">
            <v>49372.5</v>
          </cell>
          <cell r="P562">
            <v>0</v>
          </cell>
          <cell r="R562">
            <v>0</v>
          </cell>
          <cell r="S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49372.5</v>
          </cell>
          <cell r="AA562">
            <v>1950</v>
          </cell>
          <cell r="AB562">
            <v>1702.5</v>
          </cell>
          <cell r="AC562">
            <v>29</v>
          </cell>
          <cell r="AD562">
            <v>0</v>
          </cell>
          <cell r="AE562">
            <v>0</v>
          </cell>
          <cell r="AG562">
            <v>29</v>
          </cell>
          <cell r="AH562">
            <v>2.1749999999999998</v>
          </cell>
          <cell r="AI562">
            <v>31.175000000000001</v>
          </cell>
          <cell r="AJ562">
            <v>249.4</v>
          </cell>
          <cell r="AK562">
            <v>49372.5</v>
          </cell>
          <cell r="AL562">
            <v>0</v>
          </cell>
          <cell r="AM562">
            <v>37.5</v>
          </cell>
          <cell r="AN562">
            <v>37.5</v>
          </cell>
          <cell r="AO562">
            <v>0</v>
          </cell>
          <cell r="AP562">
            <v>29</v>
          </cell>
          <cell r="AQ562">
            <v>0</v>
          </cell>
        </row>
        <row r="563">
          <cell r="D563" t="str">
            <v>A92374</v>
          </cell>
          <cell r="E563" t="str">
            <v>Matthew Steer</v>
          </cell>
          <cell r="F563" t="str">
            <v>Plymouth</v>
          </cell>
          <cell r="G563" t="str">
            <v>South West</v>
          </cell>
          <cell r="H563">
            <v>6</v>
          </cell>
          <cell r="I563" t="str">
            <v>S</v>
          </cell>
          <cell r="J563">
            <v>31829.484049999999</v>
          </cell>
          <cell r="M563">
            <v>31829.484049999999</v>
          </cell>
          <cell r="P563">
            <v>414.1</v>
          </cell>
          <cell r="R563">
            <v>3294.5407989</v>
          </cell>
          <cell r="S563">
            <v>2466.785013875</v>
          </cell>
          <cell r="V563">
            <v>557.01597087499999</v>
          </cell>
          <cell r="W563">
            <v>0</v>
          </cell>
          <cell r="X563">
            <v>0</v>
          </cell>
          <cell r="Y563">
            <v>6732.4417836499997</v>
          </cell>
          <cell r="Z563">
            <v>38561.925833649999</v>
          </cell>
          <cell r="AA563">
            <v>1950</v>
          </cell>
          <cell r="AB563">
            <v>1702.5</v>
          </cell>
          <cell r="AC563">
            <v>22.650176701116006</v>
          </cell>
          <cell r="AD563">
            <v>5.3894406903826191</v>
          </cell>
          <cell r="AE563">
            <v>20.125879536617649</v>
          </cell>
          <cell r="AG563">
            <v>48.165496928116269</v>
          </cell>
          <cell r="AH563">
            <v>3.6124122696087202</v>
          </cell>
          <cell r="AI563">
            <v>51.777909197724988</v>
          </cell>
          <cell r="AJ563">
            <v>414.2232735817999</v>
          </cell>
          <cell r="AK563">
            <v>38561.925833650006</v>
          </cell>
          <cell r="AL563">
            <v>0</v>
          </cell>
          <cell r="AM563">
            <v>37.5</v>
          </cell>
          <cell r="AN563">
            <v>37.5</v>
          </cell>
          <cell r="AO563">
            <v>0</v>
          </cell>
          <cell r="AP563">
            <v>22.948913016872002</v>
          </cell>
          <cell r="AQ563">
            <v>0.29873631575599546</v>
          </cell>
        </row>
        <row r="564">
          <cell r="D564" t="str">
            <v>A76110</v>
          </cell>
          <cell r="E564" t="str">
            <v>Maurice Doyle</v>
          </cell>
          <cell r="F564" t="str">
            <v>Birmingham</v>
          </cell>
          <cell r="G564" t="str">
            <v>Midlands</v>
          </cell>
          <cell r="H564">
            <v>5</v>
          </cell>
          <cell r="I564" t="str">
            <v>S</v>
          </cell>
          <cell r="J564">
            <v>51000</v>
          </cell>
          <cell r="M564">
            <v>51000</v>
          </cell>
          <cell r="P564">
            <v>414.1</v>
          </cell>
          <cell r="R564">
            <v>6684.4992000000002</v>
          </cell>
          <cell r="S564">
            <v>892.5</v>
          </cell>
          <cell r="V564">
            <v>892.5</v>
          </cell>
          <cell r="W564">
            <v>5394.4</v>
          </cell>
          <cell r="X564">
            <v>0</v>
          </cell>
          <cell r="Y564">
            <v>14277.9992</v>
          </cell>
          <cell r="Z564">
            <v>65277.999199999998</v>
          </cell>
          <cell r="AA564">
            <v>1950</v>
          </cell>
          <cell r="AB564">
            <v>1702.5</v>
          </cell>
          <cell r="AC564">
            <v>38.342437121879591</v>
          </cell>
          <cell r="AD564">
            <v>3.7037848954724204</v>
          </cell>
          <cell r="AE564">
            <v>20.125879536617649</v>
          </cell>
          <cell r="AG564">
            <v>62.172101553969654</v>
          </cell>
          <cell r="AH564">
            <v>4.6629076165477237</v>
          </cell>
          <cell r="AI564">
            <v>66.835009170517381</v>
          </cell>
          <cell r="AJ564">
            <v>534.68007336413905</v>
          </cell>
          <cell r="AK564">
            <v>65277.999200000006</v>
          </cell>
          <cell r="AL564">
            <v>0</v>
          </cell>
          <cell r="AM564">
            <v>37.5</v>
          </cell>
          <cell r="AN564">
            <v>37.5</v>
          </cell>
          <cell r="AO564">
            <v>0</v>
          </cell>
          <cell r="AP564">
            <v>38.493845743590001</v>
          </cell>
          <cell r="AQ564">
            <v>0.15140862171040936</v>
          </cell>
        </row>
        <row r="565">
          <cell r="D565" t="str">
            <v>A74619</v>
          </cell>
          <cell r="E565" t="str">
            <v>Maurice Drake</v>
          </cell>
          <cell r="F565" t="str">
            <v>London</v>
          </cell>
          <cell r="G565" t="str">
            <v>South East</v>
          </cell>
          <cell r="H565">
            <v>4</v>
          </cell>
          <cell r="I565" t="str">
            <v>S</v>
          </cell>
          <cell r="J565">
            <v>64000</v>
          </cell>
          <cell r="M565">
            <v>64000</v>
          </cell>
          <cell r="P565">
            <v>414.1</v>
          </cell>
          <cell r="R565">
            <v>8320.5720000000001</v>
          </cell>
          <cell r="S565">
            <v>4960</v>
          </cell>
          <cell r="V565">
            <v>1120</v>
          </cell>
          <cell r="W565">
            <v>4250</v>
          </cell>
          <cell r="X565">
            <v>0</v>
          </cell>
          <cell r="Y565">
            <v>19064.671999999999</v>
          </cell>
          <cell r="Z565">
            <v>83064.671999999991</v>
          </cell>
          <cell r="AA565">
            <v>1950</v>
          </cell>
          <cell r="AB565">
            <v>1702.5</v>
          </cell>
          <cell r="AC565">
            <v>48.789822026431715</v>
          </cell>
          <cell r="AD565">
            <v>3.9486921589485728</v>
          </cell>
          <cell r="AE565">
            <v>20.125879536617649</v>
          </cell>
          <cell r="AG565">
            <v>72.864393721997942</v>
          </cell>
          <cell r="AH565">
            <v>5.4648295291498457</v>
          </cell>
          <cell r="AI565">
            <v>78.329223251147795</v>
          </cell>
          <cell r="AJ565">
            <v>626.63378600918236</v>
          </cell>
          <cell r="AK565">
            <v>83064.672000000006</v>
          </cell>
          <cell r="AL565">
            <v>0</v>
          </cell>
          <cell r="AM565">
            <v>40</v>
          </cell>
          <cell r="AN565">
            <v>37.5</v>
          </cell>
          <cell r="AO565">
            <v>2.5</v>
          </cell>
          <cell r="AP565">
            <v>45.795515384615001</v>
          </cell>
          <cell r="AQ565">
            <v>-2.9943066418167135</v>
          </cell>
        </row>
        <row r="566">
          <cell r="D566" t="str">
            <v>A97497</v>
          </cell>
          <cell r="E566" t="str">
            <v>Maxwell Lundie</v>
          </cell>
          <cell r="F566" t="str">
            <v>Cardiff</v>
          </cell>
          <cell r="G566" t="str">
            <v>South West</v>
          </cell>
          <cell r="H566">
            <v>5</v>
          </cell>
          <cell r="I566" t="str">
            <v>S</v>
          </cell>
          <cell r="J566">
            <v>40557.464399999997</v>
          </cell>
          <cell r="M566">
            <v>40557.464399999997</v>
          </cell>
          <cell r="P566">
            <v>414.1</v>
          </cell>
          <cell r="R566">
            <v>4499.0020871999996</v>
          </cell>
          <cell r="S566">
            <v>2737.628847</v>
          </cell>
          <cell r="V566">
            <v>709.755627</v>
          </cell>
          <cell r="W566">
            <v>0</v>
          </cell>
          <cell r="X566">
            <v>0</v>
          </cell>
          <cell r="Y566">
            <v>8360.4865611999994</v>
          </cell>
          <cell r="Z566">
            <v>48917.950961199997</v>
          </cell>
          <cell r="AA566">
            <v>1950</v>
          </cell>
          <cell r="AB566">
            <v>1702.5</v>
          </cell>
          <cell r="AC566">
            <v>28.733010843582964</v>
          </cell>
          <cell r="AD566">
            <v>5.3894406903826191</v>
          </cell>
          <cell r="AE566">
            <v>20.125879536617649</v>
          </cell>
          <cell r="AG566">
            <v>54.248331070583234</v>
          </cell>
          <cell r="AH566">
            <v>4.068624830293742</v>
          </cell>
          <cell r="AI566">
            <v>58.316955900876977</v>
          </cell>
          <cell r="AJ566">
            <v>466.53564720701581</v>
          </cell>
          <cell r="AK566">
            <v>48917.950961199997</v>
          </cell>
          <cell r="AL566">
            <v>0</v>
          </cell>
          <cell r="AM566">
            <v>37.5</v>
          </cell>
          <cell r="AN566">
            <v>37.5</v>
          </cell>
          <cell r="AO566">
            <v>0</v>
          </cell>
          <cell r="AP566">
            <v>29.113375320614999</v>
          </cell>
          <cell r="AQ566">
            <v>0.38036447703203535</v>
          </cell>
        </row>
        <row r="567">
          <cell r="D567" t="str">
            <v>A76356</v>
          </cell>
          <cell r="E567" t="str">
            <v>Maya Johnson</v>
          </cell>
          <cell r="F567" t="str">
            <v>Guildford</v>
          </cell>
          <cell r="G567" t="str">
            <v>South West</v>
          </cell>
          <cell r="H567">
            <v>8</v>
          </cell>
          <cell r="I567" t="str">
            <v>S</v>
          </cell>
          <cell r="J567">
            <v>25000</v>
          </cell>
          <cell r="M567">
            <v>25000</v>
          </cell>
          <cell r="P567">
            <v>414.1</v>
          </cell>
          <cell r="R567">
            <v>3170.136</v>
          </cell>
          <cell r="S567">
            <v>1187.5</v>
          </cell>
          <cell r="V567">
            <v>437.5</v>
          </cell>
          <cell r="W567">
            <v>5928</v>
          </cell>
          <cell r="X567">
            <v>0</v>
          </cell>
          <cell r="Y567">
            <v>11137.236000000001</v>
          </cell>
          <cell r="Z567">
            <v>36137.236000000004</v>
          </cell>
          <cell r="AA567">
            <v>1950</v>
          </cell>
          <cell r="AB567">
            <v>1702.5</v>
          </cell>
          <cell r="AC567">
            <v>21.225982966226141</v>
          </cell>
          <cell r="AD567">
            <v>5.3894406903826191</v>
          </cell>
          <cell r="AE567">
            <v>20.125879536617649</v>
          </cell>
          <cell r="AG567">
            <v>46.741303193226415</v>
          </cell>
          <cell r="AH567">
            <v>3.5055977394919808</v>
          </cell>
          <cell r="AI567">
            <v>50.246900932718397</v>
          </cell>
          <cell r="AJ567">
            <v>401.97520746174717</v>
          </cell>
          <cell r="AK567">
            <v>36137.235999999997</v>
          </cell>
          <cell r="AL567">
            <v>0</v>
          </cell>
          <cell r="AM567">
            <v>37.5</v>
          </cell>
          <cell r="AN567">
            <v>37.5</v>
          </cell>
          <cell r="AO567">
            <v>0</v>
          </cell>
          <cell r="AP567">
            <v>21.057556923077001</v>
          </cell>
          <cell r="AQ567">
            <v>-0.16842604314913956</v>
          </cell>
        </row>
        <row r="568">
          <cell r="D568" t="str">
            <v>A76139</v>
          </cell>
          <cell r="E568" t="str">
            <v>Mazlum Sarican</v>
          </cell>
          <cell r="F568" t="str">
            <v>London</v>
          </cell>
          <cell r="G568" t="str">
            <v>South East</v>
          </cell>
          <cell r="H568">
            <v>11</v>
          </cell>
          <cell r="I568" t="str">
            <v>S</v>
          </cell>
          <cell r="J568">
            <v>16000</v>
          </cell>
          <cell r="M568">
            <v>16000</v>
          </cell>
          <cell r="P568">
            <v>0</v>
          </cell>
          <cell r="R568">
            <v>1110.0719999999999</v>
          </cell>
          <cell r="S568">
            <v>280</v>
          </cell>
          <cell r="V568">
            <v>280</v>
          </cell>
          <cell r="W568">
            <v>0</v>
          </cell>
          <cell r="X568">
            <v>0</v>
          </cell>
          <cell r="Y568">
            <v>1670.0719999999999</v>
          </cell>
          <cell r="Z568">
            <v>17670.072</v>
          </cell>
          <cell r="AA568">
            <v>1950</v>
          </cell>
          <cell r="AB568">
            <v>1702.5</v>
          </cell>
          <cell r="AC568">
            <v>10.37889691629956</v>
          </cell>
          <cell r="AD568">
            <v>3.9486921589485728</v>
          </cell>
          <cell r="AE568">
            <v>20.125879536617649</v>
          </cell>
          <cell r="AG568">
            <v>34.45346861186578</v>
          </cell>
          <cell r="AH568">
            <v>2.5840101458899336</v>
          </cell>
          <cell r="AI568">
            <v>37.037478757755714</v>
          </cell>
          <cell r="AJ568">
            <v>296.29983006204571</v>
          </cell>
          <cell r="AK568">
            <v>17670.072</v>
          </cell>
          <cell r="AL568">
            <v>0</v>
          </cell>
          <cell r="AM568">
            <v>37.5</v>
          </cell>
          <cell r="AN568">
            <v>37.5</v>
          </cell>
          <cell r="AO568">
            <v>0</v>
          </cell>
          <cell r="AP568">
            <v>10.73337025641</v>
          </cell>
          <cell r="AQ568">
            <v>0.35447334011043985</v>
          </cell>
        </row>
        <row r="569">
          <cell r="D569" t="str">
            <v>A00152</v>
          </cell>
          <cell r="E569" t="str">
            <v>Mehran Azari</v>
          </cell>
          <cell r="F569" t="str">
            <v>Guildford</v>
          </cell>
          <cell r="G569" t="str">
            <v>South West</v>
          </cell>
          <cell r="H569">
            <v>3</v>
          </cell>
          <cell r="I569" t="str">
            <v>S</v>
          </cell>
          <cell r="J569">
            <v>72700</v>
          </cell>
          <cell r="M569">
            <v>72700</v>
          </cell>
          <cell r="P569">
            <v>414.1</v>
          </cell>
          <cell r="R569">
            <v>9687.8760000000002</v>
          </cell>
          <cell r="S569">
            <v>5634.25</v>
          </cell>
          <cell r="V569">
            <v>1272.25</v>
          </cell>
          <cell r="W569">
            <v>5458</v>
          </cell>
          <cell r="X569">
            <v>0</v>
          </cell>
          <cell r="Y569">
            <v>22466.476000000002</v>
          </cell>
          <cell r="Z569">
            <v>95166.475999999995</v>
          </cell>
          <cell r="AA569">
            <v>1950</v>
          </cell>
          <cell r="AB569">
            <v>1702.5</v>
          </cell>
          <cell r="AC569">
            <v>55.89807694566813</v>
          </cell>
          <cell r="AD569">
            <v>5.3894406903826191</v>
          </cell>
          <cell r="AE569">
            <v>20.125879536617649</v>
          </cell>
          <cell r="AG569">
            <v>81.413397172668397</v>
          </cell>
          <cell r="AH569">
            <v>6.1060047879501296</v>
          </cell>
          <cell r="AI569">
            <v>87.519401960618524</v>
          </cell>
          <cell r="AJ569">
            <v>700.15521568494819</v>
          </cell>
          <cell r="AK569">
            <v>95166.475999999995</v>
          </cell>
          <cell r="AL569">
            <v>0</v>
          </cell>
          <cell r="AM569">
            <v>37.5</v>
          </cell>
          <cell r="AN569">
            <v>37.5</v>
          </cell>
          <cell r="AO569">
            <v>0</v>
          </cell>
          <cell r="AP569">
            <v>56.008192820513003</v>
          </cell>
          <cell r="AQ569">
            <v>0.11011587484487251</v>
          </cell>
        </row>
        <row r="570">
          <cell r="D570" t="str">
            <v>A25128</v>
          </cell>
          <cell r="E570" t="str">
            <v>Michael Arulanantham</v>
          </cell>
          <cell r="F570" t="str">
            <v>London</v>
          </cell>
          <cell r="G570" t="str">
            <v>South East</v>
          </cell>
          <cell r="H570">
            <v>8</v>
          </cell>
          <cell r="I570" t="str">
            <v>S</v>
          </cell>
          <cell r="J570">
            <v>35480.088000000003</v>
          </cell>
          <cell r="M570">
            <v>35480.088000000003</v>
          </cell>
          <cell r="P570">
            <v>0</v>
          </cell>
          <cell r="R570">
            <v>3798.3241440000002</v>
          </cell>
          <cell r="S570">
            <v>975.70241999999996</v>
          </cell>
          <cell r="V570">
            <v>620.90153999999995</v>
          </cell>
          <cell r="W570">
            <v>0</v>
          </cell>
          <cell r="X570">
            <v>0</v>
          </cell>
          <cell r="Y570">
            <v>5394.9281039999996</v>
          </cell>
          <cell r="Z570">
            <v>40875.016104000002</v>
          </cell>
          <cell r="AA570">
            <v>1950</v>
          </cell>
          <cell r="AB570">
            <v>1702.5</v>
          </cell>
          <cell r="AC570">
            <v>24.008820031718063</v>
          </cell>
          <cell r="AD570">
            <v>3.9486921589485728</v>
          </cell>
          <cell r="AE570">
            <v>20.125879536617649</v>
          </cell>
          <cell r="AG570">
            <v>48.08339172728428</v>
          </cell>
          <cell r="AH570">
            <v>3.6062543795463209</v>
          </cell>
          <cell r="AI570">
            <v>51.689646106830601</v>
          </cell>
          <cell r="AJ570">
            <v>413.51716885464481</v>
          </cell>
          <cell r="AK570">
            <v>40875.016104000002</v>
          </cell>
          <cell r="AL570">
            <v>0</v>
          </cell>
          <cell r="AM570">
            <v>37.5</v>
          </cell>
          <cell r="AN570">
            <v>37.5</v>
          </cell>
          <cell r="AO570">
            <v>0</v>
          </cell>
          <cell r="AP570">
            <v>24.481452504615</v>
          </cell>
          <cell r="AQ570">
            <v>0.47263247289693666</v>
          </cell>
        </row>
        <row r="571">
          <cell r="D571" t="str">
            <v>A76546</v>
          </cell>
          <cell r="E571" t="str">
            <v>Michael Bennett</v>
          </cell>
          <cell r="F571" t="str">
            <v>Other Site</v>
          </cell>
          <cell r="G571" t="str">
            <v>Midlands</v>
          </cell>
          <cell r="H571">
            <v>5</v>
          </cell>
          <cell r="I571" t="str">
            <v>A</v>
          </cell>
          <cell r="J571">
            <v>66193.2</v>
          </cell>
          <cell r="M571">
            <v>66193.2</v>
          </cell>
          <cell r="P571">
            <v>0</v>
          </cell>
          <cell r="R571">
            <v>0</v>
          </cell>
          <cell r="S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66193.2</v>
          </cell>
          <cell r="AA571">
            <v>1950</v>
          </cell>
          <cell r="AB571">
            <v>1702.5</v>
          </cell>
          <cell r="AC571">
            <v>38.879999999999995</v>
          </cell>
          <cell r="AD571">
            <v>0</v>
          </cell>
          <cell r="AE571">
            <v>0</v>
          </cell>
          <cell r="AG571">
            <v>38.879999999999995</v>
          </cell>
          <cell r="AH571">
            <v>2.9159999999999995</v>
          </cell>
          <cell r="AI571">
            <v>41.795999999999992</v>
          </cell>
          <cell r="AJ571">
            <v>334.36799999999994</v>
          </cell>
          <cell r="AK571">
            <v>66193.2</v>
          </cell>
          <cell r="AL571">
            <v>0</v>
          </cell>
          <cell r="AM571">
            <v>40</v>
          </cell>
          <cell r="AN571">
            <v>37.5</v>
          </cell>
          <cell r="AO571">
            <v>2.5</v>
          </cell>
          <cell r="AP571">
            <v>38.880000000000003</v>
          </cell>
          <cell r="AQ571">
            <v>0</v>
          </cell>
        </row>
        <row r="572">
          <cell r="D572" t="str">
            <v>A24922</v>
          </cell>
          <cell r="E572" t="str">
            <v>Michael Boyd</v>
          </cell>
          <cell r="F572" t="str">
            <v>Secondment</v>
          </cell>
          <cell r="G572" t="str">
            <v>Midlands</v>
          </cell>
          <cell r="H572">
            <v>4</v>
          </cell>
          <cell r="I572" t="str">
            <v>S</v>
          </cell>
          <cell r="J572">
            <v>61263.08</v>
          </cell>
          <cell r="M572">
            <v>61263.08</v>
          </cell>
          <cell r="P572">
            <v>414.1</v>
          </cell>
          <cell r="R572">
            <v>7675.1570400000001</v>
          </cell>
          <cell r="S572">
            <v>4344.8886999999995</v>
          </cell>
          <cell r="V572">
            <v>981.10389999999995</v>
          </cell>
          <cell r="W572">
            <v>2310</v>
          </cell>
          <cell r="X572">
            <v>0</v>
          </cell>
          <cell r="Y572">
            <v>15725.24964</v>
          </cell>
          <cell r="Z572">
            <v>76988.329639999996</v>
          </cell>
          <cell r="AA572">
            <v>1950</v>
          </cell>
          <cell r="AB572">
            <v>1702.5</v>
          </cell>
          <cell r="AC572">
            <v>45.220751624082233</v>
          </cell>
          <cell r="AD572">
            <v>3.7037848954724204</v>
          </cell>
          <cell r="AE572">
            <v>20.125879536617649</v>
          </cell>
          <cell r="AG572">
            <v>69.050416056172295</v>
          </cell>
          <cell r="AH572">
            <v>5.178781204212922</v>
          </cell>
          <cell r="AI572">
            <v>74.22919726038522</v>
          </cell>
          <cell r="AJ572">
            <v>593.83357808308176</v>
          </cell>
          <cell r="AK572">
            <v>76988.329639999996</v>
          </cell>
          <cell r="AL572">
            <v>0</v>
          </cell>
          <cell r="AM572">
            <v>37.5</v>
          </cell>
          <cell r="AN572">
            <v>37.5</v>
          </cell>
          <cell r="AO572">
            <v>0</v>
          </cell>
          <cell r="AP572">
            <v>44.979486892308003</v>
          </cell>
          <cell r="AQ572">
            <v>-0.2412647317742298</v>
          </cell>
        </row>
        <row r="573">
          <cell r="D573" t="str">
            <v>S10322</v>
          </cell>
          <cell r="E573" t="str">
            <v>Michael Frewin</v>
          </cell>
          <cell r="F573" t="str">
            <v>Other Site</v>
          </cell>
          <cell r="G573" t="str">
            <v>Midlands</v>
          </cell>
          <cell r="H573">
            <v>7</v>
          </cell>
          <cell r="I573" t="str">
            <v>A</v>
          </cell>
          <cell r="J573">
            <v>68100</v>
          </cell>
          <cell r="M573">
            <v>68100</v>
          </cell>
          <cell r="P573">
            <v>0</v>
          </cell>
          <cell r="R573">
            <v>0</v>
          </cell>
          <cell r="S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68100</v>
          </cell>
          <cell r="AA573">
            <v>1950</v>
          </cell>
          <cell r="AB573">
            <v>1702.5</v>
          </cell>
          <cell r="AC573">
            <v>40</v>
          </cell>
          <cell r="AD573">
            <v>0</v>
          </cell>
          <cell r="AE573">
            <v>0</v>
          </cell>
          <cell r="AG573">
            <v>40</v>
          </cell>
          <cell r="AH573">
            <v>3</v>
          </cell>
          <cell r="AI573">
            <v>43</v>
          </cell>
          <cell r="AJ573">
            <v>344</v>
          </cell>
          <cell r="AK573">
            <v>68100</v>
          </cell>
          <cell r="AL573">
            <v>0</v>
          </cell>
          <cell r="AM573">
            <v>37.5</v>
          </cell>
          <cell r="AN573">
            <v>37.5</v>
          </cell>
          <cell r="AO573">
            <v>0</v>
          </cell>
          <cell r="AP573">
            <v>40</v>
          </cell>
          <cell r="AQ573">
            <v>0</v>
          </cell>
        </row>
        <row r="574">
          <cell r="D574" t="str">
            <v>A74974</v>
          </cell>
          <cell r="E574" t="str">
            <v>Michael Gibson</v>
          </cell>
          <cell r="F574" t="str">
            <v>Other Site</v>
          </cell>
          <cell r="G574" t="str">
            <v>Midlands</v>
          </cell>
          <cell r="H574">
            <v>8</v>
          </cell>
          <cell r="I574" t="str">
            <v>A</v>
          </cell>
          <cell r="J574">
            <v>61971</v>
          </cell>
          <cell r="M574">
            <v>61971</v>
          </cell>
          <cell r="P574">
            <v>0</v>
          </cell>
          <cell r="R574">
            <v>0</v>
          </cell>
          <cell r="S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61971</v>
          </cell>
          <cell r="AA574">
            <v>1950</v>
          </cell>
          <cell r="AB574">
            <v>1702.5</v>
          </cell>
          <cell r="AC574">
            <v>36.4</v>
          </cell>
          <cell r="AD574">
            <v>0</v>
          </cell>
          <cell r="AE574">
            <v>0</v>
          </cell>
          <cell r="AG574">
            <v>36.4</v>
          </cell>
          <cell r="AH574">
            <v>2.73</v>
          </cell>
          <cell r="AI574">
            <v>39.129999999999995</v>
          </cell>
          <cell r="AJ574">
            <v>313.03999999999996</v>
          </cell>
          <cell r="AK574">
            <v>61971</v>
          </cell>
          <cell r="AL574">
            <v>0</v>
          </cell>
          <cell r="AM574">
            <v>37.5</v>
          </cell>
          <cell r="AN574">
            <v>37.5</v>
          </cell>
          <cell r="AO574">
            <v>0</v>
          </cell>
          <cell r="AP574">
            <v>36.4</v>
          </cell>
          <cell r="AQ574">
            <v>0</v>
          </cell>
        </row>
        <row r="575">
          <cell r="D575" t="str">
            <v>A25245</v>
          </cell>
          <cell r="E575" t="str">
            <v>Michael Grogan</v>
          </cell>
          <cell r="F575" t="str">
            <v>Guildford</v>
          </cell>
          <cell r="G575" t="str">
            <v>South West</v>
          </cell>
          <cell r="H575">
            <v>8</v>
          </cell>
          <cell r="I575" t="str">
            <v>S</v>
          </cell>
          <cell r="J575">
            <v>29702.400000000001</v>
          </cell>
          <cell r="M575">
            <v>29702.400000000001</v>
          </cell>
          <cell r="P575">
            <v>414.1</v>
          </cell>
          <cell r="R575">
            <v>3001.0032000000001</v>
          </cell>
          <cell r="S575">
            <v>2301.9360000000001</v>
          </cell>
          <cell r="V575">
            <v>519.79200000000003</v>
          </cell>
          <cell r="W575">
            <v>0</v>
          </cell>
          <cell r="X575">
            <v>0</v>
          </cell>
          <cell r="Y575">
            <v>6236.8312000000005</v>
          </cell>
          <cell r="Z575">
            <v>35939.231200000002</v>
          </cell>
          <cell r="AA575">
            <v>1950</v>
          </cell>
          <cell r="AB575">
            <v>1702.5</v>
          </cell>
          <cell r="AC575">
            <v>21.109680587371514</v>
          </cell>
          <cell r="AD575">
            <v>5.3894406903826191</v>
          </cell>
          <cell r="AE575">
            <v>20.125879536617649</v>
          </cell>
          <cell r="AG575">
            <v>46.625000814371788</v>
          </cell>
          <cell r="AH575">
            <v>3.4968750610778838</v>
          </cell>
          <cell r="AI575">
            <v>50.121875875449675</v>
          </cell>
          <cell r="AJ575">
            <v>400.9750070035974</v>
          </cell>
          <cell r="AK575">
            <v>35939.231199999995</v>
          </cell>
          <cell r="AL575">
            <v>0</v>
          </cell>
          <cell r="AM575">
            <v>37.5</v>
          </cell>
          <cell r="AN575">
            <v>37.5</v>
          </cell>
          <cell r="AO575">
            <v>0</v>
          </cell>
          <cell r="AP575">
            <v>21.402141128204999</v>
          </cell>
          <cell r="AQ575">
            <v>0.29246054083348483</v>
          </cell>
        </row>
        <row r="576">
          <cell r="D576" t="str">
            <v>A74752</v>
          </cell>
          <cell r="E576" t="str">
            <v>Michael Hartley</v>
          </cell>
          <cell r="F576" t="str">
            <v>York</v>
          </cell>
          <cell r="G576" t="str">
            <v>Midlands</v>
          </cell>
          <cell r="H576">
            <v>4</v>
          </cell>
          <cell r="I576" t="str">
            <v>S</v>
          </cell>
          <cell r="J576">
            <v>54030</v>
          </cell>
          <cell r="M576">
            <v>54030</v>
          </cell>
          <cell r="P576">
            <v>414.1</v>
          </cell>
          <cell r="R576">
            <v>7299.3720000000003</v>
          </cell>
          <cell r="S576">
            <v>8509.7249999999985</v>
          </cell>
          <cell r="V576">
            <v>945.52499999999998</v>
          </cell>
          <cell r="W576">
            <v>6820</v>
          </cell>
          <cell r="X576">
            <v>0</v>
          </cell>
          <cell r="Y576">
            <v>23988.722000000002</v>
          </cell>
          <cell r="Z576">
            <v>78018.722000000009</v>
          </cell>
          <cell r="AA576">
            <v>1950</v>
          </cell>
          <cell r="AB576">
            <v>1702.5</v>
          </cell>
          <cell r="AC576">
            <v>45.825974743024972</v>
          </cell>
          <cell r="AD576">
            <v>3.7037848954724204</v>
          </cell>
          <cell r="AE576">
            <v>20.125879536617649</v>
          </cell>
          <cell r="AG576">
            <v>69.655639175115041</v>
          </cell>
          <cell r="AH576">
            <v>5.2241729381336279</v>
          </cell>
          <cell r="AI576">
            <v>74.879812113248676</v>
          </cell>
          <cell r="AJ576">
            <v>599.0384969059894</v>
          </cell>
          <cell r="AK576">
            <v>78018.721999999994</v>
          </cell>
          <cell r="AL576">
            <v>0</v>
          </cell>
          <cell r="AM576">
            <v>37.5</v>
          </cell>
          <cell r="AN576">
            <v>37.5</v>
          </cell>
          <cell r="AO576">
            <v>0</v>
          </cell>
          <cell r="AP576">
            <v>45.315011282051003</v>
          </cell>
          <cell r="AQ576">
            <v>-0.51096346097396861</v>
          </cell>
        </row>
        <row r="577">
          <cell r="D577" t="str">
            <v>A24970</v>
          </cell>
          <cell r="E577" t="str">
            <v>Michael Johnson</v>
          </cell>
          <cell r="F577" t="str">
            <v>Plymouth</v>
          </cell>
          <cell r="G577" t="str">
            <v>South West</v>
          </cell>
          <cell r="H577">
            <v>7</v>
          </cell>
          <cell r="I577" t="str">
            <v>S</v>
          </cell>
          <cell r="J577">
            <v>29900</v>
          </cell>
          <cell r="M577">
            <v>29900</v>
          </cell>
          <cell r="P577">
            <v>414.1</v>
          </cell>
          <cell r="R577">
            <v>3028.2719999999999</v>
          </cell>
          <cell r="S577">
            <v>2317.25</v>
          </cell>
          <cell r="V577">
            <v>523.25</v>
          </cell>
          <cell r="W577">
            <v>0</v>
          </cell>
          <cell r="X577">
            <v>0</v>
          </cell>
          <cell r="Y577">
            <v>6282.8719999999994</v>
          </cell>
          <cell r="Z577">
            <v>36182.872000000003</v>
          </cell>
          <cell r="AA577">
            <v>1950</v>
          </cell>
          <cell r="AB577">
            <v>1702.5</v>
          </cell>
          <cell r="AC577">
            <v>21.252788252569751</v>
          </cell>
          <cell r="AD577">
            <v>5.3894406903826191</v>
          </cell>
          <cell r="AE577">
            <v>20.125879536617649</v>
          </cell>
          <cell r="AG577">
            <v>46.768108479570017</v>
          </cell>
          <cell r="AH577">
            <v>3.5076081359677511</v>
          </cell>
          <cell r="AI577">
            <v>50.275716615537767</v>
          </cell>
          <cell r="AJ577">
            <v>402.20573292430214</v>
          </cell>
          <cell r="AK577">
            <v>36182.872000000003</v>
          </cell>
          <cell r="AL577">
            <v>0</v>
          </cell>
          <cell r="AM577">
            <v>37.5</v>
          </cell>
          <cell r="AN577">
            <v>37.5</v>
          </cell>
          <cell r="AO577">
            <v>0</v>
          </cell>
          <cell r="AP577">
            <v>21.545831794872001</v>
          </cell>
          <cell r="AQ577">
            <v>0.29304354230225016</v>
          </cell>
        </row>
        <row r="578">
          <cell r="D578" t="str">
            <v>A74770</v>
          </cell>
          <cell r="E578" t="str">
            <v>Michael Johnston</v>
          </cell>
          <cell r="F578" t="str">
            <v>Birmingham</v>
          </cell>
          <cell r="G578" t="str">
            <v>Midlands</v>
          </cell>
          <cell r="H578">
            <v>10</v>
          </cell>
          <cell r="I578" t="str">
            <v>S</v>
          </cell>
          <cell r="J578">
            <v>26258</v>
          </cell>
          <cell r="M578">
            <v>26258</v>
          </cell>
          <cell r="P578">
            <v>414.1</v>
          </cell>
          <cell r="R578">
            <v>2525.6759999999999</v>
          </cell>
          <cell r="S578">
            <v>1247.2550000000001</v>
          </cell>
          <cell r="V578">
            <v>459.51499999999999</v>
          </cell>
          <cell r="W578">
            <v>0</v>
          </cell>
          <cell r="X578">
            <v>0</v>
          </cell>
          <cell r="Y578">
            <v>4646.5460000000003</v>
          </cell>
          <cell r="Z578">
            <v>30904.546000000002</v>
          </cell>
          <cell r="AA578">
            <v>1950</v>
          </cell>
          <cell r="AB578">
            <v>1702.5</v>
          </cell>
          <cell r="AC578">
            <v>18.152449926578562</v>
          </cell>
          <cell r="AD578">
            <v>3.7037848954724204</v>
          </cell>
          <cell r="AE578">
            <v>20.125879536617649</v>
          </cell>
          <cell r="AG578">
            <v>41.982114358668632</v>
          </cell>
          <cell r="AH578">
            <v>3.1486585769001474</v>
          </cell>
          <cell r="AI578">
            <v>45.130772935568778</v>
          </cell>
          <cell r="AJ578">
            <v>361.04618348455023</v>
          </cell>
          <cell r="AK578">
            <v>30904.545999999998</v>
          </cell>
          <cell r="AL578">
            <v>0</v>
          </cell>
          <cell r="AM578">
            <v>37.5</v>
          </cell>
          <cell r="AN578">
            <v>37.5</v>
          </cell>
          <cell r="AO578">
            <v>0</v>
          </cell>
          <cell r="AP578">
            <v>18.493474871795001</v>
          </cell>
          <cell r="AQ578">
            <v>0.34102494521643933</v>
          </cell>
        </row>
        <row r="579">
          <cell r="D579" t="str">
            <v>A76532</v>
          </cell>
          <cell r="E579" t="str">
            <v>Michael Plews</v>
          </cell>
          <cell r="F579" t="str">
            <v>London</v>
          </cell>
          <cell r="G579" t="str">
            <v>South East</v>
          </cell>
          <cell r="H579">
            <v>6</v>
          </cell>
          <cell r="I579" t="str">
            <v>A</v>
          </cell>
          <cell r="J579">
            <v>99596.25</v>
          </cell>
          <cell r="M579">
            <v>99596.25</v>
          </cell>
          <cell r="P579">
            <v>0</v>
          </cell>
          <cell r="R579">
            <v>0</v>
          </cell>
          <cell r="S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99596.25</v>
          </cell>
          <cell r="AA579">
            <v>1950</v>
          </cell>
          <cell r="AB579">
            <v>1702.5</v>
          </cell>
          <cell r="AC579">
            <v>58.5</v>
          </cell>
          <cell r="AD579">
            <v>0</v>
          </cell>
          <cell r="AE579">
            <v>0</v>
          </cell>
          <cell r="AG579">
            <v>58.5</v>
          </cell>
          <cell r="AH579">
            <v>4.3875000000000002</v>
          </cell>
          <cell r="AI579">
            <v>62.887500000000003</v>
          </cell>
          <cell r="AJ579">
            <v>503.1</v>
          </cell>
          <cell r="AK579">
            <v>99596.25</v>
          </cell>
          <cell r="AL579">
            <v>0</v>
          </cell>
          <cell r="AM579">
            <v>40</v>
          </cell>
          <cell r="AN579">
            <v>37.5</v>
          </cell>
          <cell r="AO579">
            <v>2.5</v>
          </cell>
          <cell r="AP579">
            <v>58.5</v>
          </cell>
          <cell r="AQ579">
            <v>0</v>
          </cell>
        </row>
        <row r="580">
          <cell r="D580" t="str">
            <v>A94501</v>
          </cell>
          <cell r="E580" t="str">
            <v>Michael Quinn</v>
          </cell>
          <cell r="F580" t="str">
            <v>Birmingham</v>
          </cell>
          <cell r="G580" t="str">
            <v>Midlands</v>
          </cell>
          <cell r="H580">
            <v>5</v>
          </cell>
          <cell r="I580" t="str">
            <v>S</v>
          </cell>
          <cell r="J580">
            <v>50010</v>
          </cell>
          <cell r="M580">
            <v>50010</v>
          </cell>
          <cell r="P580">
            <v>414.1</v>
          </cell>
          <cell r="R580">
            <v>5803.4520000000002</v>
          </cell>
          <cell r="S580">
            <v>3875.7749999999996</v>
          </cell>
          <cell r="V580">
            <v>875.17499999999995</v>
          </cell>
          <cell r="W580">
            <v>0</v>
          </cell>
          <cell r="X580">
            <v>0</v>
          </cell>
          <cell r="Y580">
            <v>10968.502</v>
          </cell>
          <cell r="Z580">
            <v>60978.502</v>
          </cell>
          <cell r="AA580">
            <v>1950</v>
          </cell>
          <cell r="AB580">
            <v>1702.5</v>
          </cell>
          <cell r="AC580">
            <v>35.817034948604991</v>
          </cell>
          <cell r="AD580">
            <v>3.7037848954724204</v>
          </cell>
          <cell r="AE580">
            <v>20.125879536617649</v>
          </cell>
          <cell r="AG580">
            <v>59.646699380695054</v>
          </cell>
          <cell r="AH580">
            <v>4.4735024535521291</v>
          </cell>
          <cell r="AI580">
            <v>64.120201834247183</v>
          </cell>
          <cell r="AJ580">
            <v>512.96161467397746</v>
          </cell>
          <cell r="AK580">
            <v>60978.502</v>
          </cell>
          <cell r="AL580">
            <v>0</v>
          </cell>
          <cell r="AM580">
            <v>37.5</v>
          </cell>
          <cell r="AN580">
            <v>37.5</v>
          </cell>
          <cell r="AO580">
            <v>0</v>
          </cell>
          <cell r="AP580">
            <v>36.195052307692002</v>
          </cell>
          <cell r="AQ580">
            <v>0.37801735908701062</v>
          </cell>
        </row>
        <row r="581">
          <cell r="D581" t="str">
            <v>A74961</v>
          </cell>
          <cell r="E581" t="str">
            <v>Michael Shemilt</v>
          </cell>
          <cell r="F581" t="str">
            <v>York</v>
          </cell>
          <cell r="G581" t="str">
            <v>Midlands</v>
          </cell>
          <cell r="H581">
            <v>5</v>
          </cell>
          <cell r="I581" t="str">
            <v>S</v>
          </cell>
          <cell r="J581">
            <v>63210</v>
          </cell>
          <cell r="M581">
            <v>63210</v>
          </cell>
          <cell r="P581">
            <v>0</v>
          </cell>
          <cell r="R581">
            <v>7625.0519999999997</v>
          </cell>
          <cell r="S581">
            <v>3634.5749999999998</v>
          </cell>
          <cell r="V581">
            <v>1106.175</v>
          </cell>
          <cell r="W581">
            <v>0</v>
          </cell>
          <cell r="X581">
            <v>0</v>
          </cell>
          <cell r="Y581">
            <v>12365.802</v>
          </cell>
          <cell r="Z581">
            <v>75575.801999999996</v>
          </cell>
          <cell r="AA581">
            <v>1950</v>
          </cell>
          <cell r="AB581">
            <v>1702.5</v>
          </cell>
          <cell r="AC581">
            <v>44.391073127753302</v>
          </cell>
          <cell r="AD581">
            <v>3.7037848954724204</v>
          </cell>
          <cell r="AE581">
            <v>20.125879536617649</v>
          </cell>
          <cell r="AG581">
            <v>68.220737559843371</v>
          </cell>
          <cell r="AH581">
            <v>5.1165553169882525</v>
          </cell>
          <cell r="AI581">
            <v>73.337292876831626</v>
          </cell>
          <cell r="AJ581">
            <v>586.69834301465301</v>
          </cell>
          <cell r="AK581">
            <v>75575.801999999996</v>
          </cell>
          <cell r="AL581">
            <v>0</v>
          </cell>
          <cell r="AM581">
            <v>37.5</v>
          </cell>
          <cell r="AN581">
            <v>37.5</v>
          </cell>
          <cell r="AO581">
            <v>0</v>
          </cell>
          <cell r="AP581">
            <v>44.933154871794997</v>
          </cell>
          <cell r="AQ581">
            <v>0.5420817440416954</v>
          </cell>
        </row>
        <row r="582">
          <cell r="D582" t="str">
            <v>A74855</v>
          </cell>
          <cell r="E582" t="str">
            <v>Michael Soubry</v>
          </cell>
          <cell r="F582" t="str">
            <v>Other Site</v>
          </cell>
          <cell r="G582" t="str">
            <v>Midlands</v>
          </cell>
          <cell r="H582">
            <v>4</v>
          </cell>
          <cell r="I582" t="str">
            <v>A</v>
          </cell>
          <cell r="J582">
            <v>86640.225000000006</v>
          </cell>
          <cell r="M582">
            <v>86640.225000000006</v>
          </cell>
          <cell r="P582">
            <v>0</v>
          </cell>
          <cell r="R582">
            <v>0</v>
          </cell>
          <cell r="S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86640.225000000006</v>
          </cell>
          <cell r="AA582">
            <v>1950</v>
          </cell>
          <cell r="AB582">
            <v>1702.5</v>
          </cell>
          <cell r="AC582">
            <v>50.89</v>
          </cell>
          <cell r="AD582">
            <v>0</v>
          </cell>
          <cell r="AE582">
            <v>0</v>
          </cell>
          <cell r="AG582">
            <v>50.89</v>
          </cell>
          <cell r="AH582">
            <v>3.8167499999999999</v>
          </cell>
          <cell r="AI582">
            <v>54.70675</v>
          </cell>
          <cell r="AJ582">
            <v>437.654</v>
          </cell>
          <cell r="AK582">
            <v>86640.225000000006</v>
          </cell>
          <cell r="AL582">
            <v>0</v>
          </cell>
          <cell r="AM582">
            <v>37.5</v>
          </cell>
          <cell r="AN582">
            <v>37.5</v>
          </cell>
          <cell r="AO582">
            <v>0</v>
          </cell>
          <cell r="AP582">
            <v>50.89</v>
          </cell>
          <cell r="AQ582">
            <v>0</v>
          </cell>
        </row>
        <row r="583">
          <cell r="D583" t="str">
            <v>A00384</v>
          </cell>
          <cell r="E583" t="str">
            <v>Michael Van Der</v>
          </cell>
          <cell r="F583" t="str">
            <v>Warrington</v>
          </cell>
          <cell r="G583" t="str">
            <v>Midlands</v>
          </cell>
          <cell r="H583">
            <v>6</v>
          </cell>
          <cell r="I583" t="str">
            <v>S</v>
          </cell>
          <cell r="J583">
            <v>36720</v>
          </cell>
          <cell r="M583">
            <v>36720</v>
          </cell>
          <cell r="P583">
            <v>0</v>
          </cell>
          <cell r="R583">
            <v>3969.4319999999998</v>
          </cell>
          <cell r="S583">
            <v>1009.8</v>
          </cell>
          <cell r="V583">
            <v>642.6</v>
          </cell>
          <cell r="W583">
            <v>0</v>
          </cell>
          <cell r="X583">
            <v>0</v>
          </cell>
          <cell r="Y583">
            <v>5621.8320000000003</v>
          </cell>
          <cell r="Z583">
            <v>42341.832000000002</v>
          </cell>
          <cell r="AA583">
            <v>1950</v>
          </cell>
          <cell r="AB583">
            <v>1702.5</v>
          </cell>
          <cell r="AC583">
            <v>24.870385903083701</v>
          </cell>
          <cell r="AD583">
            <v>3.7037848954724204</v>
          </cell>
          <cell r="AE583">
            <v>20.125879536617649</v>
          </cell>
          <cell r="AG583">
            <v>48.700050335173771</v>
          </cell>
          <cell r="AH583">
            <v>3.6525037751380327</v>
          </cell>
          <cell r="AI583">
            <v>52.3525541103118</v>
          </cell>
          <cell r="AJ583">
            <v>418.8204328824944</v>
          </cell>
          <cell r="AK583">
            <v>42341.832000000002</v>
          </cell>
          <cell r="AL583">
            <v>0</v>
          </cell>
          <cell r="AM583">
            <v>37.5</v>
          </cell>
          <cell r="AN583">
            <v>37.5</v>
          </cell>
          <cell r="AO583">
            <v>0</v>
          </cell>
          <cell r="AP583">
            <v>25.376939487179001</v>
          </cell>
          <cell r="AQ583">
            <v>0.50655358409530038</v>
          </cell>
        </row>
        <row r="584">
          <cell r="D584" t="str">
            <v>A76299</v>
          </cell>
          <cell r="E584" t="str">
            <v>Michelle Phillips</v>
          </cell>
          <cell r="F584" t="str">
            <v>Stroud</v>
          </cell>
          <cell r="G584" t="str">
            <v>South West</v>
          </cell>
          <cell r="H584">
            <v>8</v>
          </cell>
          <cell r="I584" t="str">
            <v>S</v>
          </cell>
          <cell r="J584">
            <v>21420</v>
          </cell>
          <cell r="M584">
            <v>21420</v>
          </cell>
          <cell r="P584">
            <v>0</v>
          </cell>
          <cell r="R584">
            <v>1858.0319999999999</v>
          </cell>
          <cell r="S584">
            <v>803.25</v>
          </cell>
          <cell r="V584">
            <v>374.85</v>
          </cell>
          <cell r="W584">
            <v>0</v>
          </cell>
          <cell r="X584">
            <v>0</v>
          </cell>
          <cell r="Y584">
            <v>3036.1320000000001</v>
          </cell>
          <cell r="Z584">
            <v>24456.132000000001</v>
          </cell>
          <cell r="AA584">
            <v>1950</v>
          </cell>
          <cell r="AB584">
            <v>1702.5</v>
          </cell>
          <cell r="AC584">
            <v>14.36483524229075</v>
          </cell>
          <cell r="AD584">
            <v>5.3894406903826191</v>
          </cell>
          <cell r="AE584">
            <v>20.125879536617649</v>
          </cell>
          <cell r="AG584">
            <v>39.880155469291019</v>
          </cell>
          <cell r="AH584">
            <v>2.9910116601968264</v>
          </cell>
          <cell r="AI584">
            <v>42.871167129487844</v>
          </cell>
          <cell r="AJ584">
            <v>342.96933703590275</v>
          </cell>
          <cell r="AK584">
            <v>24456.131999999998</v>
          </cell>
          <cell r="AL584">
            <v>0</v>
          </cell>
          <cell r="AM584">
            <v>37.5</v>
          </cell>
          <cell r="AN584">
            <v>37.5</v>
          </cell>
          <cell r="AO584">
            <v>0</v>
          </cell>
          <cell r="AP584">
            <v>14.727606153846001</v>
          </cell>
          <cell r="AQ584">
            <v>0.36277091155525021</v>
          </cell>
        </row>
        <row r="585">
          <cell r="D585" t="str">
            <v>A74785</v>
          </cell>
          <cell r="E585" t="str">
            <v>Miguel Hijano</v>
          </cell>
          <cell r="F585" t="str">
            <v>London</v>
          </cell>
          <cell r="G585" t="str">
            <v>South East</v>
          </cell>
          <cell r="H585">
            <v>9</v>
          </cell>
          <cell r="I585" t="str">
            <v>S</v>
          </cell>
          <cell r="J585">
            <v>27000</v>
          </cell>
          <cell r="M585">
            <v>27000</v>
          </cell>
          <cell r="P585">
            <v>0</v>
          </cell>
          <cell r="R585">
            <v>2628.0720000000001</v>
          </cell>
          <cell r="S585">
            <v>472.5</v>
          </cell>
          <cell r="V585">
            <v>472.5</v>
          </cell>
          <cell r="W585">
            <v>0</v>
          </cell>
          <cell r="X585">
            <v>0</v>
          </cell>
          <cell r="Y585">
            <v>3573.0720000000001</v>
          </cell>
          <cell r="Z585">
            <v>30573.072</v>
          </cell>
          <cell r="AA585">
            <v>1950</v>
          </cell>
          <cell r="AB585">
            <v>1702.5</v>
          </cell>
          <cell r="AC585">
            <v>17.957751541850222</v>
          </cell>
          <cell r="AD585">
            <v>3.9486921589485728</v>
          </cell>
          <cell r="AE585">
            <v>20.125879536617649</v>
          </cell>
          <cell r="AG585">
            <v>42.032323237416449</v>
          </cell>
          <cell r="AH585">
            <v>3.1524242428062337</v>
          </cell>
          <cell r="AI585">
            <v>45.184747480222683</v>
          </cell>
          <cell r="AJ585">
            <v>361.47797984178146</v>
          </cell>
          <cell r="AK585">
            <v>30573.072</v>
          </cell>
          <cell r="AL585">
            <v>0</v>
          </cell>
          <cell r="AM585">
            <v>37.5</v>
          </cell>
          <cell r="AN585">
            <v>37.5</v>
          </cell>
          <cell r="AO585">
            <v>0</v>
          </cell>
          <cell r="AP585">
            <v>18.393883076923</v>
          </cell>
          <cell r="AQ585">
            <v>0.43613153507277858</v>
          </cell>
        </row>
        <row r="586">
          <cell r="D586" t="str">
            <v>A76577</v>
          </cell>
          <cell r="E586" t="str">
            <v>Mike Blinston</v>
          </cell>
          <cell r="F586" t="str">
            <v>Plymouth</v>
          </cell>
          <cell r="G586" t="str">
            <v>South West</v>
          </cell>
          <cell r="H586" t="e">
            <v>#N/A</v>
          </cell>
          <cell r="I586" t="str">
            <v>A</v>
          </cell>
          <cell r="J586">
            <v>73548</v>
          </cell>
          <cell r="M586">
            <v>73548</v>
          </cell>
          <cell r="P586">
            <v>0</v>
          </cell>
          <cell r="R586">
            <v>0</v>
          </cell>
          <cell r="S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73548</v>
          </cell>
          <cell r="AA586">
            <v>1950</v>
          </cell>
          <cell r="AB586">
            <v>1702.5</v>
          </cell>
          <cell r="AC586">
            <v>43.2</v>
          </cell>
          <cell r="AD586">
            <v>0</v>
          </cell>
          <cell r="AE586">
            <v>0</v>
          </cell>
          <cell r="AG586">
            <v>43.2</v>
          </cell>
          <cell r="AH586">
            <v>3.24</v>
          </cell>
          <cell r="AI586">
            <v>46.440000000000005</v>
          </cell>
          <cell r="AJ586">
            <v>371.52000000000004</v>
          </cell>
          <cell r="AK586">
            <v>73548</v>
          </cell>
          <cell r="AL586">
            <v>0</v>
          </cell>
          <cell r="AM586" t="e">
            <v>#N/A</v>
          </cell>
          <cell r="AN586">
            <v>37.5</v>
          </cell>
          <cell r="AO586" t="e">
            <v>#N/A</v>
          </cell>
          <cell r="AP586" t="e">
            <v>#N/A</v>
          </cell>
          <cell r="AQ586" t="e">
            <v>#N/A</v>
          </cell>
        </row>
        <row r="587">
          <cell r="D587" t="str">
            <v>S10344</v>
          </cell>
          <cell r="E587" t="str">
            <v>Mike Deane</v>
          </cell>
          <cell r="F587" t="str">
            <v>Plymouth</v>
          </cell>
          <cell r="G587" t="str">
            <v>South West</v>
          </cell>
          <cell r="H587">
            <v>3</v>
          </cell>
          <cell r="I587" t="str">
            <v>A</v>
          </cell>
          <cell r="J587">
            <v>85125</v>
          </cell>
          <cell r="M587">
            <v>85125</v>
          </cell>
          <cell r="P587">
            <v>0</v>
          </cell>
          <cell r="R587">
            <v>0</v>
          </cell>
          <cell r="S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85125</v>
          </cell>
          <cell r="AA587">
            <v>1950</v>
          </cell>
          <cell r="AB587">
            <v>1702.5</v>
          </cell>
          <cell r="AC587">
            <v>50</v>
          </cell>
          <cell r="AD587">
            <v>0</v>
          </cell>
          <cell r="AE587">
            <v>0</v>
          </cell>
          <cell r="AG587">
            <v>50</v>
          </cell>
          <cell r="AH587">
            <v>3.75</v>
          </cell>
          <cell r="AI587">
            <v>53.75</v>
          </cell>
          <cell r="AJ587">
            <v>430</v>
          </cell>
          <cell r="AK587">
            <v>85125</v>
          </cell>
          <cell r="AL587">
            <v>0</v>
          </cell>
          <cell r="AM587">
            <v>0</v>
          </cell>
          <cell r="AN587">
            <v>37.5</v>
          </cell>
          <cell r="AO587">
            <v>-37.5</v>
          </cell>
          <cell r="AP587">
            <v>50</v>
          </cell>
          <cell r="AQ587">
            <v>0</v>
          </cell>
        </row>
        <row r="588">
          <cell r="D588" t="str">
            <v>W13129</v>
          </cell>
          <cell r="E588" t="str">
            <v>Mike Dickinson</v>
          </cell>
          <cell r="F588" t="str">
            <v>Warrington</v>
          </cell>
          <cell r="G588" t="str">
            <v>Midlands</v>
          </cell>
          <cell r="H588">
            <v>3</v>
          </cell>
          <cell r="I588" t="str">
            <v>S</v>
          </cell>
          <cell r="J588">
            <v>54647.06</v>
          </cell>
          <cell r="M588">
            <v>54647.06</v>
          </cell>
          <cell r="P588">
            <v>414.1</v>
          </cell>
          <cell r="R588">
            <v>7289.3062799999998</v>
          </cell>
          <cell r="S588">
            <v>4235.1471499999998</v>
          </cell>
          <cell r="V588">
            <v>956.32354999999995</v>
          </cell>
          <cell r="W588">
            <v>6130</v>
          </cell>
          <cell r="X588">
            <v>0</v>
          </cell>
          <cell r="Y588">
            <v>19024.876980000001</v>
          </cell>
          <cell r="Z588">
            <v>73671.936979999999</v>
          </cell>
          <cell r="AA588">
            <v>1950</v>
          </cell>
          <cell r="AB588">
            <v>1702.5</v>
          </cell>
          <cell r="AC588">
            <v>43.27279705139501</v>
          </cell>
          <cell r="AD588">
            <v>3.7037848954724204</v>
          </cell>
          <cell r="AE588">
            <v>20.125879536617649</v>
          </cell>
          <cell r="AG588">
            <v>67.102461483485072</v>
          </cell>
          <cell r="AH588">
            <v>5.0326846112613799</v>
          </cell>
          <cell r="AI588">
            <v>72.135146094746446</v>
          </cell>
          <cell r="AJ588">
            <v>577.08116875797157</v>
          </cell>
          <cell r="AK588">
            <v>73671.936979999999</v>
          </cell>
          <cell r="AL588">
            <v>0</v>
          </cell>
          <cell r="AM588">
            <v>37.5</v>
          </cell>
          <cell r="AN588">
            <v>37.5</v>
          </cell>
          <cell r="AO588">
            <v>0</v>
          </cell>
          <cell r="AP588">
            <v>43.144432348717999</v>
          </cell>
          <cell r="AQ588">
            <v>-0.12836470267701117</v>
          </cell>
        </row>
        <row r="589">
          <cell r="D589" t="str">
            <v>A25044</v>
          </cell>
          <cell r="E589" t="str">
            <v>Mike Haliburton</v>
          </cell>
          <cell r="F589" t="str">
            <v>Secondment</v>
          </cell>
          <cell r="G589" t="str">
            <v>Midlands</v>
          </cell>
          <cell r="H589">
            <v>6</v>
          </cell>
          <cell r="I589" t="str">
            <v>S</v>
          </cell>
          <cell r="J589">
            <v>47052.112500000003</v>
          </cell>
          <cell r="M589">
            <v>47052.112500000003</v>
          </cell>
          <cell r="P589">
            <v>414.1</v>
          </cell>
          <cell r="R589">
            <v>5974.8635249999998</v>
          </cell>
          <cell r="S589">
            <v>3646.53871875</v>
          </cell>
          <cell r="V589">
            <v>823.41196875000003</v>
          </cell>
          <cell r="W589">
            <v>4200</v>
          </cell>
          <cell r="X589">
            <v>0</v>
          </cell>
          <cell r="Y589">
            <v>15058.914212500002</v>
          </cell>
          <cell r="Z589">
            <v>62111.026712500003</v>
          </cell>
          <cell r="AA589">
            <v>1950</v>
          </cell>
          <cell r="AB589">
            <v>1702.5</v>
          </cell>
          <cell r="AC589">
            <v>36.48224770190896</v>
          </cell>
          <cell r="AD589">
            <v>3.7037848954724204</v>
          </cell>
          <cell r="AE589">
            <v>20.125879536617649</v>
          </cell>
          <cell r="AG589">
            <v>60.31191213399903</v>
          </cell>
          <cell r="AH589">
            <v>4.5233934100499269</v>
          </cell>
          <cell r="AI589">
            <v>64.835305544048964</v>
          </cell>
          <cell r="AJ589">
            <v>518.68244435239171</v>
          </cell>
          <cell r="AK589">
            <v>62111.026712499995</v>
          </cell>
          <cell r="AL589">
            <v>0</v>
          </cell>
          <cell r="AM589">
            <v>40</v>
          </cell>
          <cell r="AN589">
            <v>37.5</v>
          </cell>
          <cell r="AO589">
            <v>2.5</v>
          </cell>
          <cell r="AP589">
            <v>34.214263233173</v>
          </cell>
          <cell r="AQ589">
            <v>-2.2679844687359605</v>
          </cell>
        </row>
        <row r="590">
          <cell r="D590" t="str">
            <v>S10310</v>
          </cell>
          <cell r="E590" t="str">
            <v>Mike Hall</v>
          </cell>
          <cell r="F590" t="str">
            <v>Guildford</v>
          </cell>
          <cell r="G590" t="str">
            <v>South West</v>
          </cell>
          <cell r="H590">
            <v>4</v>
          </cell>
          <cell r="I590" t="str">
            <v>A</v>
          </cell>
          <cell r="J590">
            <v>164563.65</v>
          </cell>
          <cell r="M590">
            <v>164563.65</v>
          </cell>
          <cell r="P590">
            <v>0</v>
          </cell>
          <cell r="R590">
            <v>0</v>
          </cell>
          <cell r="S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164563.65</v>
          </cell>
          <cell r="AA590">
            <v>1950</v>
          </cell>
          <cell r="AB590">
            <v>1702.5</v>
          </cell>
          <cell r="AC590">
            <v>96.66</v>
          </cell>
          <cell r="AD590">
            <v>0</v>
          </cell>
          <cell r="AE590">
            <v>0</v>
          </cell>
          <cell r="AG590">
            <v>96.66</v>
          </cell>
          <cell r="AH590">
            <v>7.2494999999999994</v>
          </cell>
          <cell r="AI590">
            <v>103.90949999999999</v>
          </cell>
          <cell r="AJ590">
            <v>831.27599999999995</v>
          </cell>
          <cell r="AK590">
            <v>164563.65</v>
          </cell>
          <cell r="AL590">
            <v>0</v>
          </cell>
          <cell r="AM590">
            <v>37.5</v>
          </cell>
          <cell r="AN590">
            <v>37.5</v>
          </cell>
          <cell r="AO590">
            <v>0</v>
          </cell>
          <cell r="AP590">
            <v>96.66</v>
          </cell>
          <cell r="AQ590">
            <v>0</v>
          </cell>
        </row>
        <row r="591">
          <cell r="D591" t="str">
            <v>A76106</v>
          </cell>
          <cell r="E591" t="str">
            <v>Mike Hampson</v>
          </cell>
          <cell r="F591" t="str">
            <v>Warrington</v>
          </cell>
          <cell r="G591" t="str">
            <v>Midlands</v>
          </cell>
          <cell r="H591">
            <v>6</v>
          </cell>
          <cell r="I591" t="str">
            <v>A</v>
          </cell>
          <cell r="J591">
            <v>89415.3</v>
          </cell>
          <cell r="M591">
            <v>89415.3</v>
          </cell>
          <cell r="P591">
            <v>0</v>
          </cell>
          <cell r="R591">
            <v>0</v>
          </cell>
          <cell r="S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89415.3</v>
          </cell>
          <cell r="AA591">
            <v>1950</v>
          </cell>
          <cell r="AB591">
            <v>1702.5</v>
          </cell>
          <cell r="AC591">
            <v>52.52</v>
          </cell>
          <cell r="AD591">
            <v>0</v>
          </cell>
          <cell r="AE591">
            <v>0</v>
          </cell>
          <cell r="AG591">
            <v>52.52</v>
          </cell>
          <cell r="AH591">
            <v>3.9390000000000001</v>
          </cell>
          <cell r="AI591">
            <v>56.459000000000003</v>
          </cell>
          <cell r="AJ591">
            <v>451.67200000000003</v>
          </cell>
          <cell r="AK591">
            <v>89415.3</v>
          </cell>
          <cell r="AL591">
            <v>0</v>
          </cell>
          <cell r="AM591">
            <v>37.5</v>
          </cell>
          <cell r="AN591">
            <v>37.5</v>
          </cell>
          <cell r="AO591">
            <v>0</v>
          </cell>
          <cell r="AP591">
            <v>49.92</v>
          </cell>
          <cell r="AQ591">
            <v>-2.6000000000000014</v>
          </cell>
        </row>
        <row r="592">
          <cell r="D592" t="str">
            <v>A74224</v>
          </cell>
          <cell r="E592" t="str">
            <v>Mike Head</v>
          </cell>
          <cell r="F592" t="str">
            <v>Cardiff</v>
          </cell>
          <cell r="G592" t="str">
            <v>South West</v>
          </cell>
          <cell r="H592">
            <v>5</v>
          </cell>
          <cell r="I592" t="str">
            <v>S</v>
          </cell>
          <cell r="J592">
            <v>33456</v>
          </cell>
          <cell r="M592">
            <v>33456</v>
          </cell>
          <cell r="P592">
            <v>0</v>
          </cell>
          <cell r="R592">
            <v>3519</v>
          </cell>
          <cell r="S592">
            <v>2258.2799999999997</v>
          </cell>
          <cell r="V592">
            <v>0</v>
          </cell>
          <cell r="W592">
            <v>0</v>
          </cell>
          <cell r="X592">
            <v>0</v>
          </cell>
          <cell r="Y592">
            <v>5777.28</v>
          </cell>
          <cell r="Z592">
            <v>39233.279999999999</v>
          </cell>
          <cell r="AA592">
            <v>1950</v>
          </cell>
          <cell r="AB592">
            <v>1702.5</v>
          </cell>
          <cell r="AC592">
            <v>23.044511013215857</v>
          </cell>
          <cell r="AD592">
            <v>5.3894406903826191</v>
          </cell>
          <cell r="AE592">
            <v>20.125879536617649</v>
          </cell>
          <cell r="AG592">
            <v>48.559831240216127</v>
          </cell>
          <cell r="AH592">
            <v>3.6419873430162095</v>
          </cell>
          <cell r="AI592">
            <v>52.201818583232338</v>
          </cell>
          <cell r="AJ592">
            <v>417.61454866585871</v>
          </cell>
          <cell r="AK592">
            <v>39233.279999999999</v>
          </cell>
          <cell r="AL592">
            <v>0</v>
          </cell>
          <cell r="AM592">
            <v>37.5</v>
          </cell>
          <cell r="AN592">
            <v>37.5</v>
          </cell>
          <cell r="AO592">
            <v>0</v>
          </cell>
          <cell r="AP592">
            <v>23.473148717949002</v>
          </cell>
          <cell r="AQ592">
            <v>0.42863770473314489</v>
          </cell>
        </row>
        <row r="593">
          <cell r="D593" t="str">
            <v>A96598</v>
          </cell>
          <cell r="E593" t="str">
            <v>Mike Henry</v>
          </cell>
          <cell r="F593" t="str">
            <v>London</v>
          </cell>
          <cell r="G593" t="str">
            <v>South East</v>
          </cell>
          <cell r="H593">
            <v>6</v>
          </cell>
          <cell r="I593" t="str">
            <v>S</v>
          </cell>
          <cell r="J593">
            <v>53000</v>
          </cell>
          <cell r="M593">
            <v>53000</v>
          </cell>
          <cell r="P593">
            <v>414.1</v>
          </cell>
          <cell r="R593">
            <v>6923.98578</v>
          </cell>
          <cell r="S593">
            <v>4107.5</v>
          </cell>
          <cell r="V593">
            <v>927.5</v>
          </cell>
          <cell r="W593">
            <v>5129.8100000000004</v>
          </cell>
          <cell r="X593">
            <v>0</v>
          </cell>
          <cell r="Y593">
            <v>17502.895780000003</v>
          </cell>
          <cell r="Z593">
            <v>70502.895780000006</v>
          </cell>
          <cell r="AA593">
            <v>1950</v>
          </cell>
          <cell r="AB593">
            <v>1702.5</v>
          </cell>
          <cell r="AC593">
            <v>41.411392528634366</v>
          </cell>
          <cell r="AD593">
            <v>3.9486921589485728</v>
          </cell>
          <cell r="AE593">
            <v>20.125879536617649</v>
          </cell>
          <cell r="AG593">
            <v>65.485964224200586</v>
          </cell>
          <cell r="AH593">
            <v>4.9114473168150434</v>
          </cell>
          <cell r="AI593">
            <v>70.397411541015629</v>
          </cell>
          <cell r="AJ593">
            <v>563.17929232812503</v>
          </cell>
          <cell r="AK593">
            <v>70502.895780000006</v>
          </cell>
          <cell r="AL593">
            <v>0</v>
          </cell>
          <cell r="AM593">
            <v>37.5</v>
          </cell>
          <cell r="AN593">
            <v>37.5</v>
          </cell>
          <cell r="AO593">
            <v>0</v>
          </cell>
          <cell r="AP593">
            <v>41.337382451281997</v>
          </cell>
          <cell r="AQ593">
            <v>-7.4010077352369308E-2</v>
          </cell>
        </row>
        <row r="594">
          <cell r="D594" t="str">
            <v>W30228</v>
          </cell>
          <cell r="E594" t="str">
            <v>Mike Irwin</v>
          </cell>
          <cell r="F594" t="str">
            <v>Guildford</v>
          </cell>
          <cell r="G594" t="str">
            <v>South West</v>
          </cell>
          <cell r="H594">
            <v>2</v>
          </cell>
          <cell r="I594" t="str">
            <v>S</v>
          </cell>
          <cell r="J594">
            <v>72685.760999999999</v>
          </cell>
          <cell r="M594">
            <v>72685.760999999999</v>
          </cell>
          <cell r="P594">
            <v>0</v>
          </cell>
          <cell r="R594">
            <v>9403.1406000000006</v>
          </cell>
          <cell r="S594">
            <v>7086.8616975000004</v>
          </cell>
          <cell r="V594">
            <v>1272.0008175</v>
          </cell>
          <cell r="W594">
            <v>4416</v>
          </cell>
          <cell r="X594">
            <v>0</v>
          </cell>
          <cell r="Y594">
            <v>22178.003115000003</v>
          </cell>
          <cell r="Z594">
            <v>94863.764114999998</v>
          </cell>
          <cell r="AA594">
            <v>1950</v>
          </cell>
          <cell r="AB594">
            <v>1702.5</v>
          </cell>
          <cell r="AC594">
            <v>55.720272607929516</v>
          </cell>
          <cell r="AD594">
            <v>5.3894406903826191</v>
          </cell>
          <cell r="AE594">
            <v>20.125879536617649</v>
          </cell>
          <cell r="AG594">
            <v>81.23559283492979</v>
          </cell>
          <cell r="AH594">
            <v>6.0926694626197344</v>
          </cell>
          <cell r="AI594">
            <v>87.328262297549529</v>
          </cell>
          <cell r="AJ594">
            <v>698.62609838039623</v>
          </cell>
          <cell r="AK594">
            <v>94863.764114999998</v>
          </cell>
          <cell r="AL594">
            <v>0</v>
          </cell>
          <cell r="AM594">
            <v>37.5</v>
          </cell>
          <cell r="AN594">
            <v>37.5</v>
          </cell>
          <cell r="AO594">
            <v>0</v>
          </cell>
          <cell r="AP594">
            <v>51.465379128205001</v>
          </cell>
          <cell r="AQ594">
            <v>-4.2548934797245153</v>
          </cell>
        </row>
        <row r="595">
          <cell r="D595" t="str">
            <v>A74296</v>
          </cell>
          <cell r="E595" t="str">
            <v>Mike Mavin</v>
          </cell>
          <cell r="F595" t="str">
            <v>London</v>
          </cell>
          <cell r="G595" t="str">
            <v>South East</v>
          </cell>
          <cell r="H595">
            <v>3</v>
          </cell>
          <cell r="I595" t="str">
            <v>S</v>
          </cell>
          <cell r="J595">
            <v>67587.741500000004</v>
          </cell>
          <cell r="M595">
            <v>67587.741500000004</v>
          </cell>
          <cell r="P595">
            <v>414.1</v>
          </cell>
          <cell r="R595">
            <v>8641.8003270000008</v>
          </cell>
          <cell r="S595">
            <v>5238.0499662500006</v>
          </cell>
          <cell r="V595">
            <v>1182.7854762500001</v>
          </cell>
          <cell r="W595">
            <v>2990</v>
          </cell>
          <cell r="X595">
            <v>0</v>
          </cell>
          <cell r="Y595">
            <v>18466.735769500003</v>
          </cell>
          <cell r="Z595">
            <v>86054.477269499999</v>
          </cell>
          <cell r="AA595">
            <v>1950</v>
          </cell>
          <cell r="AB595">
            <v>1702.5</v>
          </cell>
          <cell r="AC595">
            <v>50.545948469603523</v>
          </cell>
          <cell r="AD595">
            <v>3.9486921589485728</v>
          </cell>
          <cell r="AE595">
            <v>20.125879536617649</v>
          </cell>
          <cell r="AG595">
            <v>74.620520165169751</v>
          </cell>
          <cell r="AH595">
            <v>5.5965390123877308</v>
          </cell>
          <cell r="AI595">
            <v>80.217059177557488</v>
          </cell>
          <cell r="AJ595">
            <v>641.7364734204599</v>
          </cell>
          <cell r="AK595">
            <v>86054.477269499999</v>
          </cell>
          <cell r="AL595">
            <v>0</v>
          </cell>
          <cell r="AM595">
            <v>37.5</v>
          </cell>
          <cell r="AN595">
            <v>37.5</v>
          </cell>
          <cell r="AO595">
            <v>0</v>
          </cell>
          <cell r="AP595">
            <v>50.850363818974003</v>
          </cell>
          <cell r="AQ595">
            <v>0.30441534937047976</v>
          </cell>
        </row>
        <row r="596">
          <cell r="D596" t="str">
            <v>A76350</v>
          </cell>
          <cell r="E596" t="str">
            <v>Mike Pope</v>
          </cell>
          <cell r="F596" t="str">
            <v>Cardiff</v>
          </cell>
          <cell r="G596" t="str">
            <v>South West</v>
          </cell>
          <cell r="H596">
            <v>10</v>
          </cell>
          <cell r="I596" t="str">
            <v>S</v>
          </cell>
          <cell r="J596">
            <v>18500</v>
          </cell>
          <cell r="M596">
            <v>18500</v>
          </cell>
          <cell r="P596">
            <v>414.1</v>
          </cell>
          <cell r="R596">
            <v>1455.0719999999999</v>
          </cell>
          <cell r="S596">
            <v>508.75</v>
          </cell>
          <cell r="V596">
            <v>323.75</v>
          </cell>
          <cell r="W596">
            <v>0</v>
          </cell>
          <cell r="X596">
            <v>0</v>
          </cell>
          <cell r="Y596">
            <v>2701.672</v>
          </cell>
          <cell r="Z596">
            <v>21201.671999999999</v>
          </cell>
          <cell r="AA596">
            <v>1950</v>
          </cell>
          <cell r="AB596">
            <v>1702.5</v>
          </cell>
          <cell r="AC596">
            <v>12.453258149779735</v>
          </cell>
          <cell r="AD596">
            <v>5.3894406903826191</v>
          </cell>
          <cell r="AE596">
            <v>20.125879536617649</v>
          </cell>
          <cell r="AG596">
            <v>37.968578376780002</v>
          </cell>
          <cell r="AH596">
            <v>2.8476433782585002</v>
          </cell>
          <cell r="AI596">
            <v>40.816221755038505</v>
          </cell>
          <cell r="AJ596">
            <v>326.52977404030804</v>
          </cell>
          <cell r="AK596">
            <v>21201.671999999999</v>
          </cell>
          <cell r="AL596">
            <v>0</v>
          </cell>
          <cell r="AM596">
            <v>37.5</v>
          </cell>
          <cell r="AN596">
            <v>37.5</v>
          </cell>
          <cell r="AO596">
            <v>0</v>
          </cell>
          <cell r="AP596">
            <v>12.781626666667</v>
          </cell>
          <cell r="AQ596">
            <v>0.32836851688726476</v>
          </cell>
        </row>
        <row r="597">
          <cell r="D597" t="str">
            <v>A02059</v>
          </cell>
          <cell r="E597" t="str">
            <v>Mike Simmons</v>
          </cell>
          <cell r="F597" t="str">
            <v>Secondment</v>
          </cell>
          <cell r="G597" t="str">
            <v>Midlands</v>
          </cell>
          <cell r="H597">
            <v>5</v>
          </cell>
          <cell r="I597" t="str">
            <v>S</v>
          </cell>
          <cell r="J597">
            <v>58410</v>
          </cell>
          <cell r="M597">
            <v>58410</v>
          </cell>
          <cell r="P597">
            <v>414.1</v>
          </cell>
          <cell r="R597">
            <v>7671.1440000000002</v>
          </cell>
          <cell r="S597">
            <v>5026.875</v>
          </cell>
          <cell r="V597">
            <v>1005.375</v>
          </cell>
          <cell r="W597">
            <v>5134</v>
          </cell>
          <cell r="X597">
            <v>0</v>
          </cell>
          <cell r="Y597">
            <v>19251.493999999999</v>
          </cell>
          <cell r="Z597">
            <v>77661.494000000006</v>
          </cell>
          <cell r="AA597">
            <v>1950</v>
          </cell>
          <cell r="AB597">
            <v>1702.5</v>
          </cell>
          <cell r="AC597">
            <v>45.616149192364176</v>
          </cell>
          <cell r="AD597">
            <v>3.7037848954724204</v>
          </cell>
          <cell r="AE597">
            <v>20.125879536617649</v>
          </cell>
          <cell r="AG597">
            <v>69.445813624454246</v>
          </cell>
          <cell r="AH597">
            <v>5.2084360218340686</v>
          </cell>
          <cell r="AI597">
            <v>74.654249646288321</v>
          </cell>
          <cell r="AJ597">
            <v>597.23399717030657</v>
          </cell>
          <cell r="AK597">
            <v>77661.494000000006</v>
          </cell>
          <cell r="AL597">
            <v>0</v>
          </cell>
          <cell r="AM597">
            <v>40</v>
          </cell>
          <cell r="AN597">
            <v>37.5</v>
          </cell>
          <cell r="AO597">
            <v>2.5</v>
          </cell>
          <cell r="AP597">
            <v>42.615261538462001</v>
          </cell>
          <cell r="AQ597">
            <v>-3.0008876539021756</v>
          </cell>
        </row>
        <row r="598">
          <cell r="D598" t="str">
            <v>A99503</v>
          </cell>
          <cell r="E598" t="str">
            <v>Mike Woodman</v>
          </cell>
          <cell r="F598" t="str">
            <v>Guildford</v>
          </cell>
          <cell r="G598" t="str">
            <v>South West</v>
          </cell>
          <cell r="H598">
            <v>6</v>
          </cell>
          <cell r="I598" t="str">
            <v>S</v>
          </cell>
          <cell r="J598">
            <v>35392.925000000003</v>
          </cell>
          <cell r="M598">
            <v>35392.925000000003</v>
          </cell>
          <cell r="P598">
            <v>0</v>
          </cell>
          <cell r="R598">
            <v>3786.29565</v>
          </cell>
          <cell r="S598">
            <v>2742.9516874999999</v>
          </cell>
          <cell r="V598">
            <v>619.37618750000001</v>
          </cell>
          <cell r="W598">
            <v>0</v>
          </cell>
          <cell r="X598">
            <v>0</v>
          </cell>
          <cell r="Y598">
            <v>7148.623525</v>
          </cell>
          <cell r="Z598">
            <v>42541.548525000006</v>
          </cell>
          <cell r="AA598">
            <v>1950</v>
          </cell>
          <cell r="AB598">
            <v>1702.5</v>
          </cell>
          <cell r="AC598">
            <v>24.987693700440531</v>
          </cell>
          <cell r="AD598">
            <v>5.3894406903826191</v>
          </cell>
          <cell r="AE598">
            <v>20.125879536617649</v>
          </cell>
          <cell r="AG598">
            <v>50.503013927440804</v>
          </cell>
          <cell r="AH598">
            <v>3.7877260445580601</v>
          </cell>
          <cell r="AI598">
            <v>54.290739971998867</v>
          </cell>
          <cell r="AJ598">
            <v>434.32591977599094</v>
          </cell>
          <cell r="AK598">
            <v>42541.548525000006</v>
          </cell>
          <cell r="AL598">
            <v>0</v>
          </cell>
          <cell r="AM598">
            <v>37.5</v>
          </cell>
          <cell r="AN598">
            <v>37.5</v>
          </cell>
          <cell r="AO598">
            <v>0</v>
          </cell>
          <cell r="AP598">
            <v>25.327815205128001</v>
          </cell>
          <cell r="AQ598">
            <v>0.34012150468747038</v>
          </cell>
        </row>
        <row r="599">
          <cell r="D599" t="str">
            <v>A76116</v>
          </cell>
          <cell r="E599" t="str">
            <v>Miss Mair Beesley</v>
          </cell>
          <cell r="F599" t="str">
            <v>London</v>
          </cell>
          <cell r="G599" t="str">
            <v>South East</v>
          </cell>
          <cell r="H599">
            <v>11</v>
          </cell>
          <cell r="I599" t="str">
            <v>S</v>
          </cell>
          <cell r="J599">
            <v>16000</v>
          </cell>
          <cell r="M599">
            <v>16000</v>
          </cell>
          <cell r="P599">
            <v>0</v>
          </cell>
          <cell r="R599">
            <v>1110.0719999999999</v>
          </cell>
          <cell r="S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1110.0719999999999</v>
          </cell>
          <cell r="Z599">
            <v>17110.072</v>
          </cell>
          <cell r="AA599">
            <v>1950</v>
          </cell>
          <cell r="AB599">
            <v>1702.5</v>
          </cell>
          <cell r="AC599">
            <v>10.049968869309838</v>
          </cell>
          <cell r="AD599">
            <v>3.9486921589485728</v>
          </cell>
          <cell r="AE599">
            <v>20.125879536617649</v>
          </cell>
          <cell r="AG599">
            <v>34.124540564876057</v>
          </cell>
          <cell r="AH599">
            <v>2.5593405423657041</v>
          </cell>
          <cell r="AI599">
            <v>36.68388110724176</v>
          </cell>
          <cell r="AJ599">
            <v>293.47104885793408</v>
          </cell>
          <cell r="AK599">
            <v>17110.072</v>
          </cell>
          <cell r="AL599">
            <v>0</v>
          </cell>
          <cell r="AM599">
            <v>37.5</v>
          </cell>
          <cell r="AN599">
            <v>37.5</v>
          </cell>
          <cell r="AO599">
            <v>0</v>
          </cell>
          <cell r="AP599">
            <v>8.7743958974359995</v>
          </cell>
          <cell r="AQ599">
            <v>-1.2755729718738387</v>
          </cell>
        </row>
        <row r="600">
          <cell r="D600" t="str">
            <v>A74836</v>
          </cell>
          <cell r="E600" t="str">
            <v>Mohammad Kabir</v>
          </cell>
          <cell r="F600" t="str">
            <v>London</v>
          </cell>
          <cell r="G600" t="str">
            <v>South East</v>
          </cell>
          <cell r="H600">
            <v>5</v>
          </cell>
          <cell r="I600" t="str">
            <v>S</v>
          </cell>
          <cell r="J600">
            <v>55000</v>
          </cell>
          <cell r="M600">
            <v>55000</v>
          </cell>
          <cell r="P600">
            <v>0</v>
          </cell>
          <cell r="R600">
            <v>6492.0720000000001</v>
          </cell>
          <cell r="S600">
            <v>4262.5</v>
          </cell>
          <cell r="V600">
            <v>962.5</v>
          </cell>
          <cell r="W600">
            <v>0</v>
          </cell>
          <cell r="X600">
            <v>0</v>
          </cell>
          <cell r="Y600">
            <v>11717.072</v>
          </cell>
          <cell r="Z600">
            <v>66717.072</v>
          </cell>
          <cell r="AA600">
            <v>1950</v>
          </cell>
          <cell r="AB600">
            <v>1702.5</v>
          </cell>
          <cell r="AC600">
            <v>39.187707488986781</v>
          </cell>
          <cell r="AD600">
            <v>3.9486921589485728</v>
          </cell>
          <cell r="AE600">
            <v>20.125879536617649</v>
          </cell>
          <cell r="AG600">
            <v>63.262279184553009</v>
          </cell>
          <cell r="AH600">
            <v>4.7446709388414758</v>
          </cell>
          <cell r="AI600">
            <v>68.006950123394489</v>
          </cell>
          <cell r="AJ600">
            <v>544.05560098715591</v>
          </cell>
          <cell r="AK600">
            <v>66717.072</v>
          </cell>
          <cell r="AL600">
            <v>0</v>
          </cell>
          <cell r="AM600">
            <v>37.5</v>
          </cell>
          <cell r="AN600">
            <v>37.5</v>
          </cell>
          <cell r="AO600">
            <v>0</v>
          </cell>
          <cell r="AP600">
            <v>39.585677948718001</v>
          </cell>
          <cell r="AQ600">
            <v>0.39797045973121925</v>
          </cell>
        </row>
        <row r="601">
          <cell r="D601" t="str">
            <v>A76225</v>
          </cell>
          <cell r="E601" t="str">
            <v>Mohammed Chittoor</v>
          </cell>
          <cell r="F601" t="str">
            <v>Guildford</v>
          </cell>
          <cell r="G601" t="str">
            <v>South West</v>
          </cell>
          <cell r="H601">
            <v>6</v>
          </cell>
          <cell r="I601" t="str">
            <v>S</v>
          </cell>
          <cell r="J601">
            <v>45750</v>
          </cell>
          <cell r="M601">
            <v>45750</v>
          </cell>
          <cell r="P601">
            <v>414.1</v>
          </cell>
          <cell r="R601">
            <v>5215.5720000000001</v>
          </cell>
          <cell r="S601">
            <v>1258.125</v>
          </cell>
          <cell r="V601">
            <v>800.625</v>
          </cell>
          <cell r="W601">
            <v>0</v>
          </cell>
          <cell r="X601">
            <v>0</v>
          </cell>
          <cell r="Y601">
            <v>7688.4220000000005</v>
          </cell>
          <cell r="Z601">
            <v>53438.421999999999</v>
          </cell>
          <cell r="AA601">
            <v>1950</v>
          </cell>
          <cell r="AB601">
            <v>1702.5</v>
          </cell>
          <cell r="AC601">
            <v>31.388206754772394</v>
          </cell>
          <cell r="AD601">
            <v>5.3894406903826191</v>
          </cell>
          <cell r="AE601">
            <v>20.125879536617649</v>
          </cell>
          <cell r="AG601">
            <v>56.903526981772657</v>
          </cell>
          <cell r="AH601">
            <v>4.2677645236329491</v>
          </cell>
          <cell r="AI601">
            <v>61.171291505405605</v>
          </cell>
          <cell r="AJ601">
            <v>489.37033204324484</v>
          </cell>
          <cell r="AK601">
            <v>53438.421999999999</v>
          </cell>
          <cell r="AL601">
            <v>0</v>
          </cell>
          <cell r="AM601">
            <v>37.5</v>
          </cell>
          <cell r="AN601">
            <v>37.5</v>
          </cell>
          <cell r="AO601">
            <v>0</v>
          </cell>
          <cell r="AP601">
            <v>31.898549743589999</v>
          </cell>
          <cell r="AQ601">
            <v>0.5103429888176052</v>
          </cell>
        </row>
        <row r="602">
          <cell r="D602" t="str">
            <v>A00116</v>
          </cell>
          <cell r="E602" t="str">
            <v>Mohanlal Peiris</v>
          </cell>
          <cell r="F602" t="str">
            <v>Maple Lodge</v>
          </cell>
          <cell r="G602" t="str">
            <v>Midlands</v>
          </cell>
          <cell r="H602">
            <v>5</v>
          </cell>
          <cell r="I602" t="str">
            <v>S</v>
          </cell>
          <cell r="J602">
            <v>43323</v>
          </cell>
          <cell r="M602">
            <v>43323</v>
          </cell>
          <cell r="P602">
            <v>414.1</v>
          </cell>
          <cell r="R602">
            <v>5550.6042600000001</v>
          </cell>
          <cell r="S602">
            <v>3357.5325000000003</v>
          </cell>
          <cell r="V602">
            <v>758.15250000000003</v>
          </cell>
          <cell r="W602">
            <v>4854.7700000000004</v>
          </cell>
          <cell r="X602">
            <v>0</v>
          </cell>
          <cell r="Y602">
            <v>14935.15926</v>
          </cell>
          <cell r="Z602">
            <v>58258.15926</v>
          </cell>
          <cell r="AA602">
            <v>1950</v>
          </cell>
          <cell r="AB602">
            <v>1702.5</v>
          </cell>
          <cell r="AC602">
            <v>34.21918311894273</v>
          </cell>
          <cell r="AD602">
            <v>3.7037848954724204</v>
          </cell>
          <cell r="AE602">
            <v>20.125879536617649</v>
          </cell>
          <cell r="AG602">
            <v>58.048847551032793</v>
          </cell>
          <cell r="AH602">
            <v>4.3536635663274597</v>
          </cell>
          <cell r="AI602">
            <v>62.402511117360255</v>
          </cell>
          <cell r="AJ602">
            <v>499.22008893888204</v>
          </cell>
          <cell r="AK602">
            <v>58258.159260000008</v>
          </cell>
          <cell r="AL602">
            <v>0</v>
          </cell>
          <cell r="AM602">
            <v>0</v>
          </cell>
          <cell r="AN602">
            <v>37.5</v>
          </cell>
          <cell r="AO602">
            <v>-37.5</v>
          </cell>
          <cell r="AP602">
            <v>34.16559705641</v>
          </cell>
          <cell r="AQ602">
            <v>-5.3586062532730239E-2</v>
          </cell>
        </row>
        <row r="603">
          <cell r="D603" t="str">
            <v>A41805</v>
          </cell>
          <cell r="E603" t="str">
            <v>Moira Ludlam</v>
          </cell>
          <cell r="F603" t="str">
            <v>Guildford</v>
          </cell>
          <cell r="G603" t="str">
            <v>South West</v>
          </cell>
          <cell r="H603">
            <v>6</v>
          </cell>
          <cell r="I603" t="str">
            <v>S</v>
          </cell>
          <cell r="J603">
            <v>42900</v>
          </cell>
          <cell r="M603">
            <v>42900</v>
          </cell>
          <cell r="P603">
            <v>414.1</v>
          </cell>
          <cell r="R603">
            <v>4822.2719999999999</v>
          </cell>
          <cell r="S603">
            <v>3753.75</v>
          </cell>
          <cell r="V603">
            <v>750.75</v>
          </cell>
          <cell r="W603">
            <v>0</v>
          </cell>
          <cell r="X603">
            <v>0</v>
          </cell>
          <cell r="Y603">
            <v>9740.8719999999994</v>
          </cell>
          <cell r="Z603">
            <v>52640.872000000003</v>
          </cell>
          <cell r="AA603">
            <v>1950</v>
          </cell>
          <cell r="AB603">
            <v>1702.5</v>
          </cell>
          <cell r="AC603">
            <v>30.919748604992659</v>
          </cell>
          <cell r="AD603">
            <v>5.3894406903826191</v>
          </cell>
          <cell r="AE603">
            <v>20.125879536617649</v>
          </cell>
          <cell r="AG603">
            <v>56.435068831992922</v>
          </cell>
          <cell r="AH603">
            <v>4.2326301623994693</v>
          </cell>
          <cell r="AI603">
            <v>60.667698994392389</v>
          </cell>
          <cell r="AJ603">
            <v>485.34159195513911</v>
          </cell>
          <cell r="AK603">
            <v>52640.872000000003</v>
          </cell>
          <cell r="AL603">
            <v>0</v>
          </cell>
          <cell r="AM603">
            <v>37.5</v>
          </cell>
          <cell r="AN603">
            <v>37.5</v>
          </cell>
          <cell r="AO603">
            <v>0</v>
          </cell>
          <cell r="AP603">
            <v>31.244806153846</v>
          </cell>
          <cell r="AQ603">
            <v>0.32505754885334071</v>
          </cell>
        </row>
        <row r="604">
          <cell r="D604" t="str">
            <v>A74611</v>
          </cell>
          <cell r="E604" t="str">
            <v>Muyeeduz Zaman</v>
          </cell>
          <cell r="F604" t="str">
            <v>Secondment</v>
          </cell>
          <cell r="G604" t="str">
            <v>Midlands</v>
          </cell>
          <cell r="H604">
            <v>7</v>
          </cell>
          <cell r="I604" t="str">
            <v>S</v>
          </cell>
          <cell r="J604">
            <v>39768.75</v>
          </cell>
          <cell r="M604">
            <v>39768.75</v>
          </cell>
          <cell r="P604">
            <v>414.1</v>
          </cell>
          <cell r="R604">
            <v>5039.0355</v>
          </cell>
          <cell r="S604">
            <v>634.09062500000005</v>
          </cell>
          <cell r="V604">
            <v>634.09062500000005</v>
          </cell>
          <cell r="W604">
            <v>4702</v>
          </cell>
          <cell r="X604">
            <v>0</v>
          </cell>
          <cell r="Y604">
            <v>11423.31675</v>
          </cell>
          <cell r="Z604">
            <v>51192.066749999998</v>
          </cell>
          <cell r="AA604">
            <v>1950</v>
          </cell>
          <cell r="AB604">
            <v>1702.5</v>
          </cell>
          <cell r="AC604">
            <v>30.068761674008808</v>
          </cell>
          <cell r="AD604">
            <v>3.7037848954724204</v>
          </cell>
          <cell r="AE604">
            <v>20.125879536617649</v>
          </cell>
          <cell r="AG604">
            <v>53.898426106098881</v>
          </cell>
          <cell r="AH604">
            <v>4.0423819579574163</v>
          </cell>
          <cell r="AI604">
            <v>57.940808064056299</v>
          </cell>
          <cell r="AJ604">
            <v>463.52646451245039</v>
          </cell>
          <cell r="AK604">
            <v>51192.066749999998</v>
          </cell>
          <cell r="AL604">
            <v>0</v>
          </cell>
          <cell r="AM604">
            <v>40</v>
          </cell>
          <cell r="AN604">
            <v>37.5</v>
          </cell>
          <cell r="AO604">
            <v>2.5</v>
          </cell>
          <cell r="AP604">
            <v>27.978514663462001</v>
          </cell>
          <cell r="AQ604">
            <v>-2.0902470105468076</v>
          </cell>
        </row>
        <row r="605">
          <cell r="D605" t="str">
            <v>A74860</v>
          </cell>
          <cell r="E605" t="str">
            <v>Mwale Mutale</v>
          </cell>
          <cell r="F605" t="str">
            <v>Warrington</v>
          </cell>
          <cell r="G605" t="str">
            <v>Midlands</v>
          </cell>
          <cell r="H605">
            <v>10</v>
          </cell>
          <cell r="I605" t="str">
            <v>S</v>
          </cell>
          <cell r="J605">
            <v>18615</v>
          </cell>
          <cell r="M605">
            <v>18615</v>
          </cell>
          <cell r="P605">
            <v>0</v>
          </cell>
          <cell r="R605">
            <v>1470.942</v>
          </cell>
          <cell r="S605">
            <v>511.91250000000002</v>
          </cell>
          <cell r="V605">
            <v>325.76249999999999</v>
          </cell>
          <cell r="W605">
            <v>0</v>
          </cell>
          <cell r="X605">
            <v>0</v>
          </cell>
          <cell r="Y605">
            <v>2308.6169999999997</v>
          </cell>
          <cell r="Z605">
            <v>20923.616999999998</v>
          </cell>
          <cell r="AA605">
            <v>1950</v>
          </cell>
          <cell r="AB605">
            <v>1702.5</v>
          </cell>
          <cell r="AC605">
            <v>12.289936563876651</v>
          </cell>
          <cell r="AD605">
            <v>3.7037848954724204</v>
          </cell>
          <cell r="AE605">
            <v>20.125879536617649</v>
          </cell>
          <cell r="AG605">
            <v>36.119600995966721</v>
          </cell>
          <cell r="AH605">
            <v>2.7089700746975041</v>
          </cell>
          <cell r="AI605">
            <v>38.828571070664225</v>
          </cell>
          <cell r="AJ605">
            <v>310.6285685653138</v>
          </cell>
          <cell r="AK605">
            <v>20923.616999999998</v>
          </cell>
          <cell r="AL605">
            <v>0</v>
          </cell>
          <cell r="AM605">
            <v>37.5</v>
          </cell>
          <cell r="AN605">
            <v>37.5</v>
          </cell>
          <cell r="AO605">
            <v>0</v>
          </cell>
          <cell r="AP605">
            <v>12.649944615384999</v>
          </cell>
          <cell r="AQ605">
            <v>0.36000805150834836</v>
          </cell>
        </row>
        <row r="606">
          <cell r="D606" t="str">
            <v>A25082</v>
          </cell>
          <cell r="E606" t="str">
            <v>Nadia Aneesa Ramzan</v>
          </cell>
          <cell r="F606" t="str">
            <v>Guildford</v>
          </cell>
          <cell r="G606" t="str">
            <v>South West</v>
          </cell>
          <cell r="H606">
            <v>8</v>
          </cell>
          <cell r="I606" t="str">
            <v>S</v>
          </cell>
          <cell r="J606">
            <v>30010</v>
          </cell>
          <cell r="M606">
            <v>30010</v>
          </cell>
          <cell r="P606">
            <v>414.1</v>
          </cell>
          <cell r="R606">
            <v>3043.4520000000002</v>
          </cell>
          <cell r="S606">
            <v>825.27499999999998</v>
          </cell>
          <cell r="V606">
            <v>525.17499999999995</v>
          </cell>
          <cell r="W606">
            <v>0</v>
          </cell>
          <cell r="X606">
            <v>0</v>
          </cell>
          <cell r="Y606">
            <v>4808.0020000000004</v>
          </cell>
          <cell r="Z606">
            <v>34818.002</v>
          </cell>
          <cell r="AA606">
            <v>1950</v>
          </cell>
          <cell r="AB606">
            <v>1702.5</v>
          </cell>
          <cell r="AC606">
            <v>20.451102496328929</v>
          </cell>
          <cell r="AD606">
            <v>5.3894406903826191</v>
          </cell>
          <cell r="AE606">
            <v>20.125879536617649</v>
          </cell>
          <cell r="AG606">
            <v>45.966422723329202</v>
          </cell>
          <cell r="AH606">
            <v>3.4474817042496899</v>
          </cell>
          <cell r="AI606">
            <v>49.413904427578892</v>
          </cell>
          <cell r="AJ606">
            <v>395.31123542063114</v>
          </cell>
          <cell r="AK606">
            <v>34818.002</v>
          </cell>
          <cell r="AL606">
            <v>0</v>
          </cell>
          <cell r="AM606">
            <v>37.5</v>
          </cell>
          <cell r="AN606">
            <v>37.5</v>
          </cell>
          <cell r="AO606">
            <v>0</v>
          </cell>
          <cell r="AP606">
            <v>20.856334358973999</v>
          </cell>
          <cell r="AQ606">
            <v>0.40523186264507061</v>
          </cell>
        </row>
        <row r="607">
          <cell r="D607" t="str">
            <v>A98647</v>
          </cell>
          <cell r="E607" t="str">
            <v>Narasimha Rao</v>
          </cell>
          <cell r="F607" t="str">
            <v>Guildford</v>
          </cell>
          <cell r="G607" t="str">
            <v>South West</v>
          </cell>
          <cell r="H607">
            <v>5</v>
          </cell>
          <cell r="I607" t="str">
            <v>S</v>
          </cell>
          <cell r="J607">
            <v>44086.275000000001</v>
          </cell>
          <cell r="M607">
            <v>44086.275000000001</v>
          </cell>
          <cell r="P607">
            <v>414.1</v>
          </cell>
          <cell r="R607">
            <v>4985.9779500000004</v>
          </cell>
          <cell r="S607">
            <v>3416.6863125</v>
          </cell>
          <cell r="V607">
            <v>771.50981249999995</v>
          </cell>
          <cell r="W607">
            <v>0</v>
          </cell>
          <cell r="X607">
            <v>0</v>
          </cell>
          <cell r="Y607">
            <v>9588.2740750000012</v>
          </cell>
          <cell r="Z607">
            <v>53674.549075000003</v>
          </cell>
          <cell r="AA607">
            <v>1950</v>
          </cell>
          <cell r="AB607">
            <v>1702.5</v>
          </cell>
          <cell r="AC607">
            <v>31.526901071953013</v>
          </cell>
          <cell r="AD607">
            <v>5.3894406903826191</v>
          </cell>
          <cell r="AE607">
            <v>20.125879536617649</v>
          </cell>
          <cell r="AG607">
            <v>57.04222129895328</v>
          </cell>
          <cell r="AH607">
            <v>4.278166597421496</v>
          </cell>
          <cell r="AI607">
            <v>61.320387896374775</v>
          </cell>
          <cell r="AJ607">
            <v>490.5631031709982</v>
          </cell>
          <cell r="AK607">
            <v>53674.549075000003</v>
          </cell>
          <cell r="AL607">
            <v>0</v>
          </cell>
          <cell r="AM607">
            <v>37.5</v>
          </cell>
          <cell r="AN607">
            <v>37.5</v>
          </cell>
          <cell r="AO607">
            <v>0</v>
          </cell>
          <cell r="AP607">
            <v>31.887440999999999</v>
          </cell>
          <cell r="AQ607">
            <v>0.36053992804698609</v>
          </cell>
        </row>
        <row r="608">
          <cell r="D608" t="str">
            <v>A94099</v>
          </cell>
          <cell r="E608" t="str">
            <v>Natalia Fernandez-Ferro</v>
          </cell>
          <cell r="F608" t="str">
            <v>Bristol</v>
          </cell>
          <cell r="G608" t="str">
            <v>South West</v>
          </cell>
          <cell r="H608">
            <v>6</v>
          </cell>
          <cell r="I608" t="str">
            <v>S</v>
          </cell>
          <cell r="J608">
            <v>36210</v>
          </cell>
          <cell r="M608">
            <v>36210</v>
          </cell>
          <cell r="P608">
            <v>414.1</v>
          </cell>
          <cell r="R608">
            <v>3899.0520000000001</v>
          </cell>
          <cell r="S608">
            <v>2806.2749999999996</v>
          </cell>
          <cell r="V608">
            <v>633.67499999999995</v>
          </cell>
          <cell r="W608">
            <v>0</v>
          </cell>
          <cell r="X608">
            <v>0</v>
          </cell>
          <cell r="Y608">
            <v>7753.1019999999999</v>
          </cell>
          <cell r="Z608">
            <v>43963.101999999999</v>
          </cell>
          <cell r="AA608">
            <v>1950</v>
          </cell>
          <cell r="AB608">
            <v>1702.5</v>
          </cell>
          <cell r="AC608">
            <v>25.822673715124814</v>
          </cell>
          <cell r="AD608">
            <v>5.3894406903826191</v>
          </cell>
          <cell r="AE608">
            <v>20.125879536617649</v>
          </cell>
          <cell r="AG608">
            <v>51.337993942125081</v>
          </cell>
          <cell r="AH608">
            <v>3.8503495456593808</v>
          </cell>
          <cell r="AI608">
            <v>55.188343487784465</v>
          </cell>
          <cell r="AJ608">
            <v>441.50674790227572</v>
          </cell>
          <cell r="AK608">
            <v>43963.101999999999</v>
          </cell>
          <cell r="AL608">
            <v>0</v>
          </cell>
          <cell r="AM608">
            <v>37.5</v>
          </cell>
          <cell r="AN608">
            <v>37.5</v>
          </cell>
          <cell r="AO608">
            <v>0</v>
          </cell>
          <cell r="AP608">
            <v>26.134334358974002</v>
          </cell>
          <cell r="AQ608">
            <v>0.31166064384918712</v>
          </cell>
        </row>
        <row r="609">
          <cell r="D609" t="str">
            <v>A24975</v>
          </cell>
          <cell r="E609" t="str">
            <v>Natalie Jackson</v>
          </cell>
          <cell r="F609" t="str">
            <v>Exeter</v>
          </cell>
          <cell r="G609" t="str">
            <v>South West</v>
          </cell>
          <cell r="H609">
            <v>10</v>
          </cell>
          <cell r="I609" t="str">
            <v>S</v>
          </cell>
          <cell r="J609">
            <v>17270.224999999999</v>
          </cell>
          <cell r="M609">
            <v>17270.224999999999</v>
          </cell>
          <cell r="P609">
            <v>0</v>
          </cell>
          <cell r="R609">
            <v>1285.3630499999999</v>
          </cell>
          <cell r="S609">
            <v>474.93118749999996</v>
          </cell>
          <cell r="V609">
            <v>302.22893749999997</v>
          </cell>
          <cell r="W609">
            <v>0</v>
          </cell>
          <cell r="X609">
            <v>0</v>
          </cell>
          <cell r="Y609">
            <v>2062.5231749999998</v>
          </cell>
          <cell r="Z609">
            <v>19332.748174999997</v>
          </cell>
          <cell r="AA609">
            <v>1950</v>
          </cell>
          <cell r="AB609">
            <v>1702.5</v>
          </cell>
          <cell r="AC609">
            <v>11.355505535976503</v>
          </cell>
          <cell r="AD609">
            <v>5.3894406903826191</v>
          </cell>
          <cell r="AE609">
            <v>20.125879536617649</v>
          </cell>
          <cell r="AG609">
            <v>36.870825762976772</v>
          </cell>
          <cell r="AH609">
            <v>2.7653119322232578</v>
          </cell>
          <cell r="AI609">
            <v>39.636137695200027</v>
          </cell>
          <cell r="AJ609">
            <v>317.08910156160022</v>
          </cell>
          <cell r="AK609">
            <v>19332.748175000001</v>
          </cell>
          <cell r="AL609">
            <v>0</v>
          </cell>
          <cell r="AM609">
            <v>37.5</v>
          </cell>
          <cell r="AN609">
            <v>37.5</v>
          </cell>
          <cell r="AO609">
            <v>0</v>
          </cell>
          <cell r="AP609">
            <v>11.706533230769001</v>
          </cell>
          <cell r="AQ609">
            <v>0.35102769479249751</v>
          </cell>
        </row>
        <row r="610">
          <cell r="D610" t="str">
            <v>A76172</v>
          </cell>
          <cell r="E610" t="str">
            <v>Natalie Levy</v>
          </cell>
          <cell r="F610" t="str">
            <v>London</v>
          </cell>
          <cell r="G610" t="str">
            <v>South East</v>
          </cell>
          <cell r="H610">
            <v>10</v>
          </cell>
          <cell r="I610" t="str">
            <v>A</v>
          </cell>
          <cell r="J610">
            <v>27784.799999999999</v>
          </cell>
          <cell r="M610">
            <v>27784.799999999999</v>
          </cell>
          <cell r="P610">
            <v>0</v>
          </cell>
          <cell r="R610">
            <v>0</v>
          </cell>
          <cell r="S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27784.799999999999</v>
          </cell>
          <cell r="AA610">
            <v>1560</v>
          </cell>
          <cell r="AB610">
            <v>1362</v>
          </cell>
          <cell r="AC610">
            <v>20.399999999999999</v>
          </cell>
          <cell r="AD610">
            <v>0</v>
          </cell>
          <cell r="AE610">
            <v>0</v>
          </cell>
          <cell r="AG610">
            <v>20.399999999999999</v>
          </cell>
          <cell r="AH610">
            <v>1.5299999999999998</v>
          </cell>
          <cell r="AI610">
            <v>21.93</v>
          </cell>
          <cell r="AJ610">
            <v>175.44</v>
          </cell>
          <cell r="AK610">
            <v>27784.799999999999</v>
          </cell>
          <cell r="AL610">
            <v>0</v>
          </cell>
          <cell r="AM610">
            <v>30</v>
          </cell>
          <cell r="AN610">
            <v>30</v>
          </cell>
          <cell r="AO610">
            <v>0</v>
          </cell>
          <cell r="AP610">
            <v>20.399999999999999</v>
          </cell>
          <cell r="AQ610">
            <v>0</v>
          </cell>
        </row>
        <row r="611">
          <cell r="D611" t="str">
            <v>A76237</v>
          </cell>
          <cell r="E611" t="str">
            <v>Natalie Moore</v>
          </cell>
          <cell r="F611" t="str">
            <v>Bristol</v>
          </cell>
          <cell r="G611" t="str">
            <v>South West</v>
          </cell>
          <cell r="H611">
            <v>8</v>
          </cell>
          <cell r="I611" t="str">
            <v>S</v>
          </cell>
          <cell r="J611">
            <v>22440</v>
          </cell>
          <cell r="M611">
            <v>22440</v>
          </cell>
          <cell r="P611">
            <v>0</v>
          </cell>
          <cell r="R611">
            <v>1998.7919999999999</v>
          </cell>
          <cell r="S611">
            <v>1739.1000000000001</v>
          </cell>
          <cell r="V611">
            <v>392.7</v>
          </cell>
          <cell r="W611">
            <v>0</v>
          </cell>
          <cell r="X611">
            <v>0</v>
          </cell>
          <cell r="Y611">
            <v>4130.5919999999996</v>
          </cell>
          <cell r="Z611">
            <v>26570.592000000001</v>
          </cell>
          <cell r="AA611">
            <v>1950</v>
          </cell>
          <cell r="AB611">
            <v>1702.5</v>
          </cell>
          <cell r="AC611">
            <v>15.606808810572687</v>
          </cell>
          <cell r="AD611">
            <v>5.3894406903826191</v>
          </cell>
          <cell r="AE611">
            <v>20.125879536617649</v>
          </cell>
          <cell r="AG611">
            <v>41.122129037572961</v>
          </cell>
          <cell r="AH611">
            <v>3.0841596778179721</v>
          </cell>
          <cell r="AI611">
            <v>44.206288715390933</v>
          </cell>
          <cell r="AJ611">
            <v>353.65030972312746</v>
          </cell>
          <cell r="AK611">
            <v>26570.591999999997</v>
          </cell>
          <cell r="AL611">
            <v>0</v>
          </cell>
          <cell r="AM611">
            <v>37.5</v>
          </cell>
          <cell r="AN611">
            <v>37.5</v>
          </cell>
          <cell r="AO611">
            <v>0</v>
          </cell>
          <cell r="AP611">
            <v>15.908713846154001</v>
          </cell>
          <cell r="AQ611">
            <v>0.30190503558131354</v>
          </cell>
        </row>
        <row r="612">
          <cell r="D612" t="str">
            <v>A76293</v>
          </cell>
          <cell r="E612" t="str">
            <v>Nathan Clements</v>
          </cell>
          <cell r="F612" t="str">
            <v>Cardiff</v>
          </cell>
          <cell r="G612" t="str">
            <v>South West</v>
          </cell>
          <cell r="H612">
            <v>11</v>
          </cell>
          <cell r="I612" t="str">
            <v>S</v>
          </cell>
          <cell r="J612">
            <v>16500</v>
          </cell>
          <cell r="M612">
            <v>16500</v>
          </cell>
          <cell r="P612">
            <v>0</v>
          </cell>
          <cell r="R612">
            <v>1179.0719999999999</v>
          </cell>
          <cell r="S612">
            <v>453.75</v>
          </cell>
          <cell r="V612">
            <v>288.75</v>
          </cell>
          <cell r="W612">
            <v>0</v>
          </cell>
          <cell r="X612">
            <v>0</v>
          </cell>
          <cell r="Y612">
            <v>1921.5719999999999</v>
          </cell>
          <cell r="Z612">
            <v>18421.572</v>
          </cell>
          <cell r="AA612">
            <v>1950</v>
          </cell>
          <cell r="AB612">
            <v>1702.5</v>
          </cell>
          <cell r="AC612">
            <v>10.820306607929515</v>
          </cell>
          <cell r="AD612">
            <v>5.3894406903826191</v>
          </cell>
          <cell r="AE612">
            <v>20.125879536617649</v>
          </cell>
          <cell r="AG612">
            <v>36.335626834929784</v>
          </cell>
          <cell r="AH612">
            <v>2.7251720126197339</v>
          </cell>
          <cell r="AI612">
            <v>39.06079884754952</v>
          </cell>
          <cell r="AJ612">
            <v>312.48639078039616</v>
          </cell>
          <cell r="AK612">
            <v>18421.572</v>
          </cell>
          <cell r="AL612">
            <v>0</v>
          </cell>
          <cell r="AM612">
            <v>37.5</v>
          </cell>
          <cell r="AN612">
            <v>37.5</v>
          </cell>
          <cell r="AO612">
            <v>0</v>
          </cell>
          <cell r="AP612">
            <v>11.166190769230999</v>
          </cell>
          <cell r="AQ612">
            <v>0.34588416130148403</v>
          </cell>
        </row>
        <row r="613">
          <cell r="D613" t="str">
            <v>A25270</v>
          </cell>
          <cell r="E613" t="str">
            <v>Nathan Marusamy</v>
          </cell>
          <cell r="F613" t="str">
            <v>Birmingham</v>
          </cell>
          <cell r="G613" t="str">
            <v>Midlands</v>
          </cell>
          <cell r="H613">
            <v>7</v>
          </cell>
          <cell r="I613" t="str">
            <v>S</v>
          </cell>
          <cell r="J613">
            <v>46260</v>
          </cell>
          <cell r="M613">
            <v>46260</v>
          </cell>
          <cell r="P613">
            <v>414.1</v>
          </cell>
          <cell r="R613">
            <v>5285.9520000000002</v>
          </cell>
          <cell r="S613">
            <v>3585.1499999999996</v>
          </cell>
          <cell r="V613">
            <v>809.55</v>
          </cell>
          <cell r="W613">
            <v>0</v>
          </cell>
          <cell r="X613">
            <v>0</v>
          </cell>
          <cell r="Y613">
            <v>10094.752</v>
          </cell>
          <cell r="Z613">
            <v>56354.752</v>
          </cell>
          <cell r="AA613">
            <v>1950</v>
          </cell>
          <cell r="AB613">
            <v>1702.5</v>
          </cell>
          <cell r="AC613">
            <v>33.101175917767989</v>
          </cell>
          <cell r="AD613">
            <v>3.7037848954724204</v>
          </cell>
          <cell r="AE613">
            <v>20.125879536617649</v>
          </cell>
          <cell r="AG613">
            <v>56.930840349858059</v>
          </cell>
          <cell r="AH613">
            <v>4.2698130262393539</v>
          </cell>
          <cell r="AI613">
            <v>61.200653376097414</v>
          </cell>
          <cell r="AJ613">
            <v>489.60522700877931</v>
          </cell>
          <cell r="AK613">
            <v>56354.752</v>
          </cell>
          <cell r="AL613">
            <v>0</v>
          </cell>
          <cell r="AM613">
            <v>37.5</v>
          </cell>
          <cell r="AN613">
            <v>37.5</v>
          </cell>
          <cell r="AO613">
            <v>0</v>
          </cell>
          <cell r="AP613">
            <v>33.442488205128001</v>
          </cell>
          <cell r="AQ613">
            <v>0.34131228736001162</v>
          </cell>
        </row>
        <row r="614">
          <cell r="D614" t="str">
            <v>A98574</v>
          </cell>
          <cell r="E614" t="str">
            <v>Nathan Povey</v>
          </cell>
          <cell r="F614" t="str">
            <v>Secondment</v>
          </cell>
          <cell r="G614" t="str">
            <v>Midlands</v>
          </cell>
          <cell r="H614">
            <v>7</v>
          </cell>
          <cell r="I614" t="str">
            <v>S</v>
          </cell>
          <cell r="J614">
            <v>29988</v>
          </cell>
          <cell r="M614">
            <v>29988</v>
          </cell>
          <cell r="P614">
            <v>414.1</v>
          </cell>
          <cell r="R614">
            <v>3040.4160000000002</v>
          </cell>
          <cell r="S614">
            <v>2324.0699999999997</v>
          </cell>
          <cell r="V614">
            <v>524.79</v>
          </cell>
          <cell r="W614">
            <v>0</v>
          </cell>
          <cell r="X614">
            <v>0</v>
          </cell>
          <cell r="Y614">
            <v>6303.3759999999993</v>
          </cell>
          <cell r="Z614">
            <v>36291.375999999997</v>
          </cell>
          <cell r="AA614">
            <v>1950</v>
          </cell>
          <cell r="AB614">
            <v>1702.5</v>
          </cell>
          <cell r="AC614">
            <v>21.316520411160056</v>
          </cell>
          <cell r="AD614">
            <v>3.7037848954724204</v>
          </cell>
          <cell r="AE614">
            <v>20.125879536617649</v>
          </cell>
          <cell r="AG614">
            <v>45.146184843250126</v>
          </cell>
          <cell r="AH614">
            <v>3.3859638632437594</v>
          </cell>
          <cell r="AI614">
            <v>48.532148706493885</v>
          </cell>
          <cell r="AJ614">
            <v>388.25718965195108</v>
          </cell>
          <cell r="AK614">
            <v>36291.376000000004</v>
          </cell>
          <cell r="AL614">
            <v>0</v>
          </cell>
          <cell r="AM614">
            <v>37.5</v>
          </cell>
          <cell r="AN614">
            <v>37.5</v>
          </cell>
          <cell r="AO614">
            <v>0</v>
          </cell>
          <cell r="AP614">
            <v>21.609823589744</v>
          </cell>
          <cell r="AQ614">
            <v>0.29330317858394395</v>
          </cell>
        </row>
        <row r="615">
          <cell r="D615" t="str">
            <v>A76251</v>
          </cell>
          <cell r="E615" t="str">
            <v>Naveen Tangri</v>
          </cell>
          <cell r="F615" t="str">
            <v>Birmingham</v>
          </cell>
          <cell r="G615" t="str">
            <v>Midlands</v>
          </cell>
          <cell r="H615">
            <v>7</v>
          </cell>
          <cell r="I615" t="str">
            <v>S</v>
          </cell>
          <cell r="J615">
            <v>32600</v>
          </cell>
          <cell r="M615">
            <v>32600</v>
          </cell>
          <cell r="P615">
            <v>0</v>
          </cell>
          <cell r="R615">
            <v>3400.8719999999998</v>
          </cell>
          <cell r="S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3400.8719999999998</v>
          </cell>
          <cell r="Z615">
            <v>36000.872000000003</v>
          </cell>
          <cell r="AA615">
            <v>1950</v>
          </cell>
          <cell r="AB615">
            <v>1702.5</v>
          </cell>
          <cell r="AC615">
            <v>21.145886637298094</v>
          </cell>
          <cell r="AD615">
            <v>3.7037848954724204</v>
          </cell>
          <cell r="AE615">
            <v>20.125879536617649</v>
          </cell>
          <cell r="AG615">
            <v>44.97555106938816</v>
          </cell>
          <cell r="AH615">
            <v>3.3731663302041119</v>
          </cell>
          <cell r="AI615">
            <v>48.348717399592275</v>
          </cell>
          <cell r="AJ615">
            <v>386.7897391967382</v>
          </cell>
          <cell r="AK615">
            <v>36000.872000000003</v>
          </cell>
          <cell r="AL615">
            <v>0</v>
          </cell>
          <cell r="AM615">
            <v>37.5</v>
          </cell>
          <cell r="AN615">
            <v>37.5</v>
          </cell>
          <cell r="AO615">
            <v>0</v>
          </cell>
          <cell r="AP615">
            <v>18.461985641026001</v>
          </cell>
          <cell r="AQ615">
            <v>-2.6839009962720937</v>
          </cell>
        </row>
        <row r="616">
          <cell r="D616" t="str">
            <v>A76553</v>
          </cell>
          <cell r="E616" t="str">
            <v>Neil Archer</v>
          </cell>
          <cell r="F616" t="str">
            <v>Other Site</v>
          </cell>
          <cell r="G616" t="str">
            <v>Midlands</v>
          </cell>
          <cell r="H616">
            <v>5</v>
          </cell>
          <cell r="I616" t="str">
            <v>A</v>
          </cell>
          <cell r="J616">
            <v>126478.72500000001</v>
          </cell>
          <cell r="M616">
            <v>126478.72500000001</v>
          </cell>
          <cell r="P616">
            <v>0</v>
          </cell>
          <cell r="R616">
            <v>0</v>
          </cell>
          <cell r="S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126478.72500000001</v>
          </cell>
          <cell r="AA616">
            <v>1950</v>
          </cell>
          <cell r="AB616">
            <v>1702.5</v>
          </cell>
          <cell r="AC616">
            <v>74.290000000000006</v>
          </cell>
          <cell r="AD616">
            <v>0</v>
          </cell>
          <cell r="AE616">
            <v>0</v>
          </cell>
          <cell r="AG616">
            <v>74.290000000000006</v>
          </cell>
          <cell r="AH616">
            <v>5.5717500000000006</v>
          </cell>
          <cell r="AI616">
            <v>79.861750000000001</v>
          </cell>
          <cell r="AJ616">
            <v>638.89400000000001</v>
          </cell>
          <cell r="AK616">
            <v>126478.72500000001</v>
          </cell>
          <cell r="AL616">
            <v>0</v>
          </cell>
          <cell r="AM616">
            <v>35</v>
          </cell>
          <cell r="AN616">
            <v>37.5</v>
          </cell>
          <cell r="AO616">
            <v>-2.5</v>
          </cell>
          <cell r="AP616">
            <v>74.290000000000006</v>
          </cell>
          <cell r="AQ616">
            <v>0</v>
          </cell>
        </row>
        <row r="617">
          <cell r="D617" t="str">
            <v>W16497</v>
          </cell>
          <cell r="E617" t="str">
            <v>Neil Evans</v>
          </cell>
          <cell r="F617" t="str">
            <v>Cardiff</v>
          </cell>
          <cell r="G617" t="str">
            <v>South West</v>
          </cell>
          <cell r="H617">
            <v>4</v>
          </cell>
          <cell r="I617" t="str">
            <v>S</v>
          </cell>
          <cell r="J617">
            <v>52787.5</v>
          </cell>
          <cell r="M617">
            <v>52787.5</v>
          </cell>
          <cell r="P617">
            <v>414.1</v>
          </cell>
          <cell r="R617">
            <v>6599.3670000000002</v>
          </cell>
          <cell r="S617">
            <v>4618.90625</v>
          </cell>
          <cell r="V617">
            <v>923.78125</v>
          </cell>
          <cell r="W617">
            <v>2990</v>
          </cell>
          <cell r="X617">
            <v>0</v>
          </cell>
          <cell r="Y617">
            <v>15546.154500000001</v>
          </cell>
          <cell r="Z617">
            <v>68333.654500000004</v>
          </cell>
          <cell r="AA617">
            <v>1950</v>
          </cell>
          <cell r="AB617">
            <v>1702.5</v>
          </cell>
          <cell r="AC617">
            <v>40.137241997063143</v>
          </cell>
          <cell r="AD617">
            <v>5.3894406903826191</v>
          </cell>
          <cell r="AE617">
            <v>20.125879536617649</v>
          </cell>
          <cell r="AG617">
            <v>65.652562224063416</v>
          </cell>
          <cell r="AH617">
            <v>4.923942166804756</v>
          </cell>
          <cell r="AI617">
            <v>70.576504390868166</v>
          </cell>
          <cell r="AJ617">
            <v>564.61203512694533</v>
          </cell>
          <cell r="AK617">
            <v>68333.654500000004</v>
          </cell>
          <cell r="AL617">
            <v>0</v>
          </cell>
          <cell r="AM617">
            <v>37.5</v>
          </cell>
          <cell r="AN617">
            <v>37.5</v>
          </cell>
          <cell r="AO617">
            <v>0</v>
          </cell>
          <cell r="AP617">
            <v>40.358636923077</v>
          </cell>
          <cell r="AQ617">
            <v>0.22139492601385768</v>
          </cell>
        </row>
        <row r="618">
          <cell r="D618" t="str">
            <v>A24908</v>
          </cell>
          <cell r="E618" t="str">
            <v>Neil Gillett</v>
          </cell>
          <cell r="F618" t="str">
            <v>London</v>
          </cell>
          <cell r="G618" t="str">
            <v>South East</v>
          </cell>
          <cell r="H618">
            <v>9</v>
          </cell>
          <cell r="I618" t="str">
            <v>S</v>
          </cell>
          <cell r="J618">
            <v>22220</v>
          </cell>
          <cell r="M618">
            <v>22220</v>
          </cell>
          <cell r="P618">
            <v>0</v>
          </cell>
          <cell r="R618">
            <v>1968.432</v>
          </cell>
          <cell r="S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1968.432</v>
          </cell>
          <cell r="Z618">
            <v>24188.432000000001</v>
          </cell>
          <cell r="AA618">
            <v>1950</v>
          </cell>
          <cell r="AB618">
            <v>1702.5</v>
          </cell>
          <cell r="AC618">
            <v>14.207595888399412</v>
          </cell>
          <cell r="AD618">
            <v>3.9486921589485728</v>
          </cell>
          <cell r="AE618">
            <v>20.125879536617649</v>
          </cell>
          <cell r="AG618">
            <v>38.282167583965631</v>
          </cell>
          <cell r="AH618">
            <v>2.871162568797422</v>
          </cell>
          <cell r="AI618">
            <v>41.153330152763054</v>
          </cell>
          <cell r="AJ618">
            <v>329.22664122210443</v>
          </cell>
          <cell r="AK618">
            <v>24188.432000000001</v>
          </cell>
          <cell r="AL618">
            <v>0</v>
          </cell>
          <cell r="AM618">
            <v>37.5</v>
          </cell>
          <cell r="AN618">
            <v>37.5</v>
          </cell>
          <cell r="AO618">
            <v>0</v>
          </cell>
          <cell r="AP618">
            <v>12.404324102564001</v>
          </cell>
          <cell r="AQ618">
            <v>-1.8032717858354115</v>
          </cell>
        </row>
        <row r="619">
          <cell r="D619" t="str">
            <v>A74766</v>
          </cell>
          <cell r="E619" t="str">
            <v>Neil Leighton</v>
          </cell>
          <cell r="F619" t="str">
            <v>Other Site</v>
          </cell>
          <cell r="G619" t="str">
            <v>Midlands</v>
          </cell>
          <cell r="H619">
            <v>8</v>
          </cell>
          <cell r="I619" t="str">
            <v>A</v>
          </cell>
          <cell r="J619">
            <v>65546.25</v>
          </cell>
          <cell r="M619">
            <v>65546.25</v>
          </cell>
          <cell r="P619">
            <v>0</v>
          </cell>
          <cell r="R619">
            <v>0</v>
          </cell>
          <cell r="S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65546.25</v>
          </cell>
          <cell r="AA619">
            <v>1950</v>
          </cell>
          <cell r="AB619">
            <v>1702.5</v>
          </cell>
          <cell r="AC619">
            <v>38.5</v>
          </cell>
          <cell r="AD619">
            <v>0</v>
          </cell>
          <cell r="AE619">
            <v>0</v>
          </cell>
          <cell r="AG619">
            <v>38.5</v>
          </cell>
          <cell r="AH619">
            <v>2.8874999999999997</v>
          </cell>
          <cell r="AI619">
            <v>41.387500000000003</v>
          </cell>
          <cell r="AJ619">
            <v>331.1</v>
          </cell>
          <cell r="AK619">
            <v>65546.25</v>
          </cell>
          <cell r="AL619">
            <v>0</v>
          </cell>
          <cell r="AM619">
            <v>37.5</v>
          </cell>
          <cell r="AN619">
            <v>37.5</v>
          </cell>
          <cell r="AO619">
            <v>0</v>
          </cell>
          <cell r="AP619">
            <v>38.5</v>
          </cell>
          <cell r="AQ619">
            <v>0</v>
          </cell>
        </row>
        <row r="620">
          <cell r="D620" t="str">
            <v>A76547</v>
          </cell>
          <cell r="E620" t="str">
            <v>Neil Marshman</v>
          </cell>
          <cell r="F620" t="str">
            <v>Other Site</v>
          </cell>
          <cell r="G620" t="str">
            <v>Midlands</v>
          </cell>
          <cell r="H620">
            <v>5</v>
          </cell>
          <cell r="I620" t="str">
            <v>A</v>
          </cell>
          <cell r="J620">
            <v>66193.2</v>
          </cell>
          <cell r="M620">
            <v>66193.2</v>
          </cell>
          <cell r="P620">
            <v>0</v>
          </cell>
          <cell r="R620">
            <v>0</v>
          </cell>
          <cell r="S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66193.2</v>
          </cell>
          <cell r="AA620">
            <v>1950</v>
          </cell>
          <cell r="AB620">
            <v>1702.5</v>
          </cell>
          <cell r="AC620">
            <v>38.879999999999995</v>
          </cell>
          <cell r="AD620">
            <v>0</v>
          </cell>
          <cell r="AE620">
            <v>0</v>
          </cell>
          <cell r="AG620">
            <v>38.879999999999995</v>
          </cell>
          <cell r="AH620">
            <v>2.9159999999999995</v>
          </cell>
          <cell r="AI620">
            <v>41.795999999999992</v>
          </cell>
          <cell r="AJ620">
            <v>334.36799999999994</v>
          </cell>
          <cell r="AK620">
            <v>66193.2</v>
          </cell>
          <cell r="AL620">
            <v>0</v>
          </cell>
          <cell r="AM620">
            <v>40</v>
          </cell>
          <cell r="AN620">
            <v>37.5</v>
          </cell>
          <cell r="AO620">
            <v>2.5</v>
          </cell>
          <cell r="AP620">
            <v>38.880000000000003</v>
          </cell>
          <cell r="AQ620">
            <v>0</v>
          </cell>
        </row>
        <row r="621">
          <cell r="D621" t="str">
            <v>A76359</v>
          </cell>
          <cell r="E621" t="str">
            <v>Neil McClung</v>
          </cell>
          <cell r="F621" t="str">
            <v>Plymouth</v>
          </cell>
          <cell r="G621" t="str">
            <v>South West</v>
          </cell>
          <cell r="H621">
            <v>4</v>
          </cell>
          <cell r="I621" t="str">
            <v>S</v>
          </cell>
          <cell r="J621">
            <v>41203</v>
          </cell>
          <cell r="M621">
            <v>41203</v>
          </cell>
          <cell r="P621">
            <v>414.1</v>
          </cell>
          <cell r="R621">
            <v>5177.6220000000003</v>
          </cell>
          <cell r="S621">
            <v>3193.2325000000001</v>
          </cell>
          <cell r="V621">
            <v>721.05250000000001</v>
          </cell>
          <cell r="W621">
            <v>4272</v>
          </cell>
          <cell r="X621">
            <v>0</v>
          </cell>
          <cell r="Y621">
            <v>13778.007</v>
          </cell>
          <cell r="Z621">
            <v>54981.006999999998</v>
          </cell>
          <cell r="AA621">
            <v>1950</v>
          </cell>
          <cell r="AB621">
            <v>1702.5</v>
          </cell>
          <cell r="AC621">
            <v>32.294277239353889</v>
          </cell>
          <cell r="AD621">
            <v>5.3894406903826191</v>
          </cell>
          <cell r="AE621">
            <v>20.125879536617649</v>
          </cell>
          <cell r="AG621">
            <v>57.809597466354163</v>
          </cell>
          <cell r="AH621">
            <v>4.3357198099765624</v>
          </cell>
          <cell r="AI621">
            <v>62.145317276330722</v>
          </cell>
          <cell r="AJ621">
            <v>497.16253821064578</v>
          </cell>
          <cell r="AK621">
            <v>54981.006999999998</v>
          </cell>
          <cell r="AL621">
            <v>0</v>
          </cell>
          <cell r="AM621">
            <v>37.5</v>
          </cell>
          <cell r="AN621">
            <v>37.5</v>
          </cell>
          <cell r="AO621">
            <v>0</v>
          </cell>
          <cell r="AP621">
            <v>32.258236923077</v>
          </cell>
          <cell r="AQ621">
            <v>-3.6040316276888973E-2</v>
          </cell>
        </row>
        <row r="622">
          <cell r="D622" t="str">
            <v>A76158</v>
          </cell>
          <cell r="E622" t="str">
            <v>Neil McMillan</v>
          </cell>
          <cell r="F622" t="str">
            <v>Birmingham</v>
          </cell>
          <cell r="G622" t="str">
            <v>Midlands</v>
          </cell>
          <cell r="H622">
            <v>3</v>
          </cell>
          <cell r="I622" t="str">
            <v>S</v>
          </cell>
          <cell r="J622">
            <v>60100</v>
          </cell>
          <cell r="M622">
            <v>60100</v>
          </cell>
          <cell r="P622">
            <v>414.1</v>
          </cell>
          <cell r="R622">
            <v>8103.0839999999998</v>
          </cell>
          <cell r="S622">
            <v>1652.75</v>
          </cell>
          <cell r="V622">
            <v>1051.75</v>
          </cell>
          <cell r="W622">
            <v>6574</v>
          </cell>
          <cell r="X622">
            <v>0</v>
          </cell>
          <cell r="Y622">
            <v>17795.684000000001</v>
          </cell>
          <cell r="Z622">
            <v>77895.684000000008</v>
          </cell>
          <cell r="AA622">
            <v>1950</v>
          </cell>
          <cell r="AB622">
            <v>1702.5</v>
          </cell>
          <cell r="AC622">
            <v>45.753705726872255</v>
          </cell>
          <cell r="AD622">
            <v>3.7037848954724204</v>
          </cell>
          <cell r="AE622">
            <v>20.125879536617649</v>
          </cell>
          <cell r="AG622">
            <v>69.583370158962325</v>
          </cell>
          <cell r="AH622">
            <v>5.2187527619221745</v>
          </cell>
          <cell r="AI622">
            <v>74.8021229208845</v>
          </cell>
          <cell r="AJ622">
            <v>598.416983367076</v>
          </cell>
          <cell r="AK622">
            <v>77895.683999999994</v>
          </cell>
          <cell r="AL622">
            <v>0</v>
          </cell>
          <cell r="AM622">
            <v>37.5</v>
          </cell>
          <cell r="AN622">
            <v>37.5</v>
          </cell>
          <cell r="AO622">
            <v>0</v>
          </cell>
          <cell r="AP622">
            <v>45.955991794871998</v>
          </cell>
          <cell r="AQ622">
            <v>0.20228606799974358</v>
          </cell>
        </row>
        <row r="623">
          <cell r="D623" t="str">
            <v>A00055</v>
          </cell>
          <cell r="E623" t="str">
            <v>Neil Ronan</v>
          </cell>
          <cell r="F623" t="str">
            <v>Isle of Man</v>
          </cell>
          <cell r="G623" t="str">
            <v>Midlands</v>
          </cell>
          <cell r="H623">
            <v>7</v>
          </cell>
          <cell r="I623" t="str">
            <v>S</v>
          </cell>
          <cell r="J623">
            <v>35928.6</v>
          </cell>
          <cell r="M623">
            <v>35928.6</v>
          </cell>
          <cell r="P623">
            <v>414.1</v>
          </cell>
          <cell r="R623">
            <v>3860.2188000000001</v>
          </cell>
          <cell r="S623">
            <v>594.94050000000004</v>
          </cell>
          <cell r="V623">
            <v>594.94050000000004</v>
          </cell>
          <cell r="W623">
            <v>0</v>
          </cell>
          <cell r="X623">
            <v>0</v>
          </cell>
          <cell r="Y623">
            <v>5464.1997999999994</v>
          </cell>
          <cell r="Z623">
            <v>41392.799800000001</v>
          </cell>
          <cell r="AA623">
            <v>1950</v>
          </cell>
          <cell r="AB623">
            <v>1702.5</v>
          </cell>
          <cell r="AC623">
            <v>24.312951424375917</v>
          </cell>
          <cell r="AD623">
            <v>3.7037848954724204</v>
          </cell>
          <cell r="AE623">
            <v>20.125879536617649</v>
          </cell>
          <cell r="AG623">
            <v>48.142615856465987</v>
          </cell>
          <cell r="AH623">
            <v>3.6106961892349489</v>
          </cell>
          <cell r="AI623">
            <v>51.753312045700937</v>
          </cell>
          <cell r="AJ623">
            <v>414.0264963656075</v>
          </cell>
          <cell r="AK623">
            <v>41392.799800000001</v>
          </cell>
          <cell r="AL623">
            <v>0</v>
          </cell>
          <cell r="AM623">
            <v>37.5</v>
          </cell>
          <cell r="AN623">
            <v>37.5</v>
          </cell>
          <cell r="AO623">
            <v>0</v>
          </cell>
          <cell r="AP623">
            <v>24.606241435897001</v>
          </cell>
          <cell r="AQ623">
            <v>0.29329001152108347</v>
          </cell>
        </row>
        <row r="624">
          <cell r="D624" t="str">
            <v>A76434</v>
          </cell>
          <cell r="E624" t="str">
            <v>Neil Tynan</v>
          </cell>
          <cell r="F624" t="str">
            <v>Warrington</v>
          </cell>
          <cell r="G624" t="str">
            <v>Midlands</v>
          </cell>
          <cell r="H624">
            <v>5</v>
          </cell>
          <cell r="I624" t="str">
            <v>S</v>
          </cell>
          <cell r="J624">
            <v>40010</v>
          </cell>
          <cell r="M624">
            <v>40010</v>
          </cell>
          <cell r="P624">
            <v>414.1</v>
          </cell>
          <cell r="R624">
            <v>4423.4520000000002</v>
          </cell>
          <cell r="S624">
            <v>3100.7749999999996</v>
          </cell>
          <cell r="V624">
            <v>700.17499999999995</v>
          </cell>
          <cell r="W624">
            <v>0</v>
          </cell>
          <cell r="X624">
            <v>0</v>
          </cell>
          <cell r="Y624">
            <v>8638.5020000000004</v>
          </cell>
          <cell r="Z624">
            <v>48648.502</v>
          </cell>
          <cell r="AA624">
            <v>1950</v>
          </cell>
          <cell r="AB624">
            <v>1702.5</v>
          </cell>
          <cell r="AC624">
            <v>28.574744199706313</v>
          </cell>
          <cell r="AD624">
            <v>3.7037848954724204</v>
          </cell>
          <cell r="AE624">
            <v>20.125879536617649</v>
          </cell>
          <cell r="AG624">
            <v>52.404408631796386</v>
          </cell>
          <cell r="AH624">
            <v>3.9303306473847286</v>
          </cell>
          <cell r="AI624">
            <v>56.334739279181115</v>
          </cell>
          <cell r="AJ624">
            <v>450.67791423344892</v>
          </cell>
          <cell r="AK624">
            <v>48648.502</v>
          </cell>
          <cell r="AL624">
            <v>0</v>
          </cell>
          <cell r="AM624">
            <v>37.5</v>
          </cell>
          <cell r="AN624">
            <v>37.5</v>
          </cell>
          <cell r="AO624">
            <v>0</v>
          </cell>
          <cell r="AP624">
            <v>28.923257435897</v>
          </cell>
          <cell r="AQ624">
            <v>0.34851323619068708</v>
          </cell>
        </row>
        <row r="625">
          <cell r="D625" t="str">
            <v>A76345</v>
          </cell>
          <cell r="E625" t="str">
            <v>Nicholas Biggs</v>
          </cell>
          <cell r="F625" t="str">
            <v>Warrington</v>
          </cell>
          <cell r="G625" t="str">
            <v>Midlands</v>
          </cell>
          <cell r="H625">
            <v>11</v>
          </cell>
          <cell r="I625" t="str">
            <v>A</v>
          </cell>
          <cell r="J625">
            <v>0</v>
          </cell>
          <cell r="M625">
            <v>0</v>
          </cell>
          <cell r="P625">
            <v>0</v>
          </cell>
          <cell r="R625">
            <v>0</v>
          </cell>
          <cell r="S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1950</v>
          </cell>
          <cell r="AB625">
            <v>1702.5</v>
          </cell>
          <cell r="AC625">
            <v>0</v>
          </cell>
          <cell r="AD625">
            <v>0</v>
          </cell>
          <cell r="AE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37.5</v>
          </cell>
          <cell r="AN625">
            <v>37.5</v>
          </cell>
          <cell r="AO625">
            <v>0</v>
          </cell>
          <cell r="AP625">
            <v>0</v>
          </cell>
          <cell r="AQ625">
            <v>0</v>
          </cell>
        </row>
        <row r="626">
          <cell r="D626" t="str">
            <v>A76409</v>
          </cell>
          <cell r="E626" t="str">
            <v>Nicholas Moore</v>
          </cell>
          <cell r="F626" t="str">
            <v>Other Site</v>
          </cell>
          <cell r="G626" t="str">
            <v>Midlands</v>
          </cell>
          <cell r="H626">
            <v>7</v>
          </cell>
          <cell r="I626" t="str">
            <v>A</v>
          </cell>
          <cell r="J626">
            <v>63673.5</v>
          </cell>
          <cell r="M626">
            <v>63673.5</v>
          </cell>
          <cell r="P626">
            <v>0</v>
          </cell>
          <cell r="R626">
            <v>0</v>
          </cell>
          <cell r="S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63673.5</v>
          </cell>
          <cell r="AA626">
            <v>1950</v>
          </cell>
          <cell r="AB626">
            <v>1702.5</v>
          </cell>
          <cell r="AC626">
            <v>37.4</v>
          </cell>
          <cell r="AD626">
            <v>0</v>
          </cell>
          <cell r="AE626">
            <v>0</v>
          </cell>
          <cell r="AG626">
            <v>37.4</v>
          </cell>
          <cell r="AH626">
            <v>2.8049999999999997</v>
          </cell>
          <cell r="AI626">
            <v>40.204999999999998</v>
          </cell>
          <cell r="AJ626">
            <v>321.64</v>
          </cell>
          <cell r="AK626">
            <v>63673.5</v>
          </cell>
          <cell r="AL626">
            <v>0</v>
          </cell>
          <cell r="AM626">
            <v>37.5</v>
          </cell>
          <cell r="AN626">
            <v>37.5</v>
          </cell>
          <cell r="AO626">
            <v>0</v>
          </cell>
          <cell r="AP626">
            <v>37.4</v>
          </cell>
          <cell r="AQ626">
            <v>0</v>
          </cell>
        </row>
        <row r="627">
          <cell r="D627" t="str">
            <v>A76502</v>
          </cell>
          <cell r="E627" t="str">
            <v>Nick Donnison</v>
          </cell>
          <cell r="F627" t="str">
            <v>Warrington</v>
          </cell>
          <cell r="G627" t="str">
            <v>Midlands</v>
          </cell>
          <cell r="H627">
            <v>8</v>
          </cell>
          <cell r="I627" t="str">
            <v>S</v>
          </cell>
          <cell r="J627">
            <v>26000</v>
          </cell>
          <cell r="M627">
            <v>26000</v>
          </cell>
          <cell r="P627">
            <v>414.1</v>
          </cell>
          <cell r="R627">
            <v>2490.0720000000001</v>
          </cell>
          <cell r="S627">
            <v>2015</v>
          </cell>
          <cell r="V627">
            <v>455</v>
          </cell>
          <cell r="W627">
            <v>0</v>
          </cell>
          <cell r="X627">
            <v>0</v>
          </cell>
          <cell r="Y627">
            <v>5374.1720000000005</v>
          </cell>
          <cell r="Z627">
            <v>31374.171999999999</v>
          </cell>
          <cell r="AA627">
            <v>1950</v>
          </cell>
          <cell r="AB627">
            <v>1702.5</v>
          </cell>
          <cell r="AC627">
            <v>18.428294860499264</v>
          </cell>
          <cell r="AD627">
            <v>3.7037848954724204</v>
          </cell>
          <cell r="AE627">
            <v>20.125879536617649</v>
          </cell>
          <cell r="AG627">
            <v>42.257959292589334</v>
          </cell>
          <cell r="AH627">
            <v>3.1693469469441999</v>
          </cell>
          <cell r="AI627">
            <v>45.427306239533536</v>
          </cell>
          <cell r="AJ627">
            <v>363.41844991626829</v>
          </cell>
          <cell r="AK627">
            <v>31374.171999999999</v>
          </cell>
          <cell r="AL627">
            <v>0</v>
          </cell>
          <cell r="AM627">
            <v>37.5</v>
          </cell>
          <cell r="AN627">
            <v>37.5</v>
          </cell>
          <cell r="AO627">
            <v>0</v>
          </cell>
          <cell r="AP627">
            <v>18.709831794871999</v>
          </cell>
          <cell r="AQ627">
            <v>0.28153693437273475</v>
          </cell>
        </row>
        <row r="628">
          <cell r="D628" t="str">
            <v>A74239</v>
          </cell>
          <cell r="E628" t="str">
            <v>Nick Downs</v>
          </cell>
          <cell r="F628" t="str">
            <v>Stroud</v>
          </cell>
          <cell r="G628" t="str">
            <v>South West</v>
          </cell>
          <cell r="H628">
            <v>6</v>
          </cell>
          <cell r="I628" t="str">
            <v>S</v>
          </cell>
          <cell r="J628">
            <v>29580</v>
          </cell>
          <cell r="M628">
            <v>29580</v>
          </cell>
          <cell r="P628">
            <v>0</v>
          </cell>
          <cell r="R628">
            <v>2984.1120000000001</v>
          </cell>
          <cell r="S628">
            <v>2292.4499999999998</v>
          </cell>
          <cell r="V628">
            <v>0</v>
          </cell>
          <cell r="W628">
            <v>0</v>
          </cell>
          <cell r="X628">
            <v>0</v>
          </cell>
          <cell r="Y628">
            <v>5276.5619999999999</v>
          </cell>
          <cell r="Z628">
            <v>34856.561999999998</v>
          </cell>
          <cell r="AA628">
            <v>1950</v>
          </cell>
          <cell r="AB628">
            <v>1702.5</v>
          </cell>
          <cell r="AC628">
            <v>20.47375154185022</v>
          </cell>
          <cell r="AD628">
            <v>5.3894406903826191</v>
          </cell>
          <cell r="AE628">
            <v>20.125879536617649</v>
          </cell>
          <cell r="AG628">
            <v>45.989071768850494</v>
          </cell>
          <cell r="AH628">
            <v>3.449180382663787</v>
          </cell>
          <cell r="AI628">
            <v>49.438252151514277</v>
          </cell>
          <cell r="AJ628">
            <v>395.50601721211422</v>
          </cell>
          <cell r="AK628">
            <v>34856.561999999998</v>
          </cell>
          <cell r="AL628">
            <v>0</v>
          </cell>
          <cell r="AM628">
            <v>37.5</v>
          </cell>
          <cell r="AN628">
            <v>37.5</v>
          </cell>
          <cell r="AO628">
            <v>0</v>
          </cell>
          <cell r="AP628">
            <v>20.835313846154001</v>
          </cell>
          <cell r="AQ628">
            <v>0.36156230430378145</v>
          </cell>
        </row>
        <row r="629">
          <cell r="D629" t="str">
            <v>A24920</v>
          </cell>
          <cell r="E629" t="str">
            <v>Nick Henderson</v>
          </cell>
          <cell r="F629" t="str">
            <v>Guildford</v>
          </cell>
          <cell r="G629" t="str">
            <v>South West</v>
          </cell>
          <cell r="H629">
            <v>6</v>
          </cell>
          <cell r="I629" t="str">
            <v>S</v>
          </cell>
          <cell r="J629">
            <v>44358.15</v>
          </cell>
          <cell r="M629">
            <v>44358.15</v>
          </cell>
          <cell r="P629">
            <v>414.1</v>
          </cell>
          <cell r="R629">
            <v>5629.3167000000003</v>
          </cell>
          <cell r="S629">
            <v>2768.1750000000002</v>
          </cell>
          <cell r="V629">
            <v>717.67499999999995</v>
          </cell>
          <cell r="W629">
            <v>4390</v>
          </cell>
          <cell r="X629">
            <v>0</v>
          </cell>
          <cell r="Y629">
            <v>13919.2667</v>
          </cell>
          <cell r="Z629">
            <v>58277.416700000002</v>
          </cell>
          <cell r="AA629">
            <v>1950</v>
          </cell>
          <cell r="AB629">
            <v>1702.5</v>
          </cell>
          <cell r="AC629">
            <v>34.230494390602054</v>
          </cell>
          <cell r="AD629">
            <v>5.3894406903826191</v>
          </cell>
          <cell r="AE629">
            <v>20.125879536617649</v>
          </cell>
          <cell r="AG629">
            <v>59.745814617602321</v>
          </cell>
          <cell r="AH629">
            <v>4.4809360963201739</v>
          </cell>
          <cell r="AI629">
            <v>64.226750713922499</v>
          </cell>
          <cell r="AJ629">
            <v>513.81400571137999</v>
          </cell>
          <cell r="AK629">
            <v>58277.416699999994</v>
          </cell>
          <cell r="AL629">
            <v>0</v>
          </cell>
          <cell r="AM629">
            <v>40</v>
          </cell>
          <cell r="AN629">
            <v>37.5</v>
          </cell>
          <cell r="AO629">
            <v>2.5</v>
          </cell>
          <cell r="AP629">
            <v>31.809743605769</v>
          </cell>
          <cell r="AQ629">
            <v>-2.4207507848330536</v>
          </cell>
        </row>
        <row r="630">
          <cell r="D630" t="str">
            <v>A24920</v>
          </cell>
          <cell r="E630" t="str">
            <v>Nick Henderson</v>
          </cell>
          <cell r="F630" t="str">
            <v>Guildford</v>
          </cell>
          <cell r="G630" t="str">
            <v>South West</v>
          </cell>
          <cell r="H630">
            <v>6</v>
          </cell>
          <cell r="I630" t="str">
            <v>S</v>
          </cell>
          <cell r="J630">
            <v>44358.15</v>
          </cell>
          <cell r="M630">
            <v>44358.15</v>
          </cell>
          <cell r="P630">
            <v>414.1</v>
          </cell>
          <cell r="R630">
            <v>5629.3167000000003</v>
          </cell>
          <cell r="S630">
            <v>2768.1750000000002</v>
          </cell>
          <cell r="V630">
            <v>717.67499999999995</v>
          </cell>
          <cell r="W630">
            <v>4390</v>
          </cell>
          <cell r="X630">
            <v>0</v>
          </cell>
          <cell r="Y630">
            <v>13919.2667</v>
          </cell>
          <cell r="Z630">
            <v>58277.416700000002</v>
          </cell>
          <cell r="AA630">
            <v>1950</v>
          </cell>
          <cell r="AB630">
            <v>1702.5</v>
          </cell>
          <cell r="AC630">
            <v>34.230494390602054</v>
          </cell>
          <cell r="AD630">
            <v>5.3894406903826191</v>
          </cell>
          <cell r="AE630">
            <v>20.125879536617649</v>
          </cell>
          <cell r="AG630">
            <v>59.745814617602321</v>
          </cell>
          <cell r="AH630">
            <v>4.4809360963201739</v>
          </cell>
          <cell r="AI630">
            <v>64.226750713922499</v>
          </cell>
          <cell r="AJ630">
            <v>513.81400571137999</v>
          </cell>
          <cell r="AK630">
            <v>58277.416699999994</v>
          </cell>
          <cell r="AL630">
            <v>0</v>
          </cell>
          <cell r="AM630">
            <v>40</v>
          </cell>
          <cell r="AN630">
            <v>37.5</v>
          </cell>
          <cell r="AO630">
            <v>2.5</v>
          </cell>
          <cell r="AP630">
            <v>31.809743605769</v>
          </cell>
          <cell r="AQ630">
            <v>-2.4207507848330536</v>
          </cell>
        </row>
        <row r="631">
          <cell r="D631" t="str">
            <v>A96474</v>
          </cell>
          <cell r="E631" t="str">
            <v>Nick Henson</v>
          </cell>
          <cell r="F631" t="str">
            <v>London</v>
          </cell>
          <cell r="G631" t="str">
            <v>South East</v>
          </cell>
          <cell r="H631">
            <v>5</v>
          </cell>
          <cell r="I631" t="str">
            <v>S</v>
          </cell>
          <cell r="J631">
            <v>34986</v>
          </cell>
          <cell r="M631">
            <v>34986</v>
          </cell>
          <cell r="P631">
            <v>414.1</v>
          </cell>
          <cell r="R631">
            <v>4375.7039999999997</v>
          </cell>
          <cell r="S631">
            <v>2711.415</v>
          </cell>
          <cell r="V631">
            <v>612.255</v>
          </cell>
          <cell r="W631">
            <v>4678</v>
          </cell>
          <cell r="X631">
            <v>0</v>
          </cell>
          <cell r="Y631">
            <v>12791.474</v>
          </cell>
          <cell r="Z631">
            <v>47777.474000000002</v>
          </cell>
          <cell r="AA631">
            <v>1950</v>
          </cell>
          <cell r="AB631">
            <v>1702.5</v>
          </cell>
          <cell r="AC631">
            <v>28.063127165932453</v>
          </cell>
          <cell r="AD631">
            <v>3.9486921589485728</v>
          </cell>
          <cell r="AE631">
            <v>20.125879536617649</v>
          </cell>
          <cell r="AG631">
            <v>52.137698861498677</v>
          </cell>
          <cell r="AH631">
            <v>3.9103274146124005</v>
          </cell>
          <cell r="AI631">
            <v>56.048026276111081</v>
          </cell>
          <cell r="AJ631">
            <v>448.38421020888865</v>
          </cell>
          <cell r="AK631">
            <v>47777.474000000002</v>
          </cell>
          <cell r="AL631">
            <v>0</v>
          </cell>
          <cell r="AM631">
            <v>37.5</v>
          </cell>
          <cell r="AN631">
            <v>37.5</v>
          </cell>
          <cell r="AO631">
            <v>0</v>
          </cell>
          <cell r="AP631">
            <v>27.974299487179</v>
          </cell>
          <cell r="AQ631">
            <v>-8.8827678753453654E-2</v>
          </cell>
        </row>
        <row r="632">
          <cell r="D632" t="str">
            <v>A74882</v>
          </cell>
          <cell r="E632" t="str">
            <v>Nick Warde</v>
          </cell>
          <cell r="F632" t="str">
            <v>Exeter</v>
          </cell>
          <cell r="G632" t="str">
            <v>South West</v>
          </cell>
          <cell r="H632">
            <v>7</v>
          </cell>
          <cell r="I632" t="str">
            <v>S</v>
          </cell>
          <cell r="J632">
            <v>27540</v>
          </cell>
          <cell r="M632">
            <v>27540</v>
          </cell>
          <cell r="P632">
            <v>414.1</v>
          </cell>
          <cell r="R632">
            <v>2702.5920000000001</v>
          </cell>
          <cell r="S632">
            <v>2134.35</v>
          </cell>
          <cell r="V632">
            <v>481.95</v>
          </cell>
          <cell r="W632">
            <v>0</v>
          </cell>
          <cell r="X632">
            <v>0</v>
          </cell>
          <cell r="Y632">
            <v>5732.9919999999993</v>
          </cell>
          <cell r="Z632">
            <v>33272.991999999998</v>
          </cell>
          <cell r="AA632">
            <v>1950</v>
          </cell>
          <cell r="AB632">
            <v>1702.5</v>
          </cell>
          <cell r="AC632">
            <v>19.543607635829662</v>
          </cell>
          <cell r="AD632">
            <v>5.3894406903826191</v>
          </cell>
          <cell r="AE632">
            <v>20.125879536617649</v>
          </cell>
          <cell r="AG632">
            <v>45.058927862829933</v>
          </cell>
          <cell r="AH632">
            <v>3.3794195897122448</v>
          </cell>
          <cell r="AI632">
            <v>48.438347452542175</v>
          </cell>
          <cell r="AJ632">
            <v>387.5067796203374</v>
          </cell>
          <cell r="AK632">
            <v>33272.991999999998</v>
          </cell>
          <cell r="AL632">
            <v>0</v>
          </cell>
          <cell r="AM632">
            <v>37.5</v>
          </cell>
          <cell r="AN632">
            <v>37.5</v>
          </cell>
          <cell r="AO632">
            <v>0</v>
          </cell>
          <cell r="AP632">
            <v>19.829688205128001</v>
          </cell>
          <cell r="AQ632">
            <v>0.28608056929833836</v>
          </cell>
        </row>
        <row r="633">
          <cell r="D633" t="str">
            <v>A74727</v>
          </cell>
          <cell r="E633" t="str">
            <v>Nick Wilsher</v>
          </cell>
          <cell r="F633" t="str">
            <v>Secondment</v>
          </cell>
          <cell r="G633" t="str">
            <v>Midlands</v>
          </cell>
          <cell r="H633">
            <v>10</v>
          </cell>
          <cell r="I633" t="str">
            <v>S</v>
          </cell>
          <cell r="J633">
            <v>28687.5</v>
          </cell>
          <cell r="M633">
            <v>28687.5</v>
          </cell>
          <cell r="P633">
            <v>414.1</v>
          </cell>
          <cell r="R633">
            <v>2860.9470000000001</v>
          </cell>
          <cell r="S633">
            <v>2025.65625</v>
          </cell>
          <cell r="V633">
            <v>457.40625</v>
          </cell>
          <cell r="W633">
            <v>0</v>
          </cell>
          <cell r="X633">
            <v>0</v>
          </cell>
          <cell r="Y633">
            <v>5758.1095000000005</v>
          </cell>
          <cell r="Z633">
            <v>34445.609499999999</v>
          </cell>
          <cell r="AA633">
            <v>1950</v>
          </cell>
          <cell r="AB633">
            <v>1702.5</v>
          </cell>
          <cell r="AC633">
            <v>20.232369750367106</v>
          </cell>
          <cell r="AD633">
            <v>3.7037848954724204</v>
          </cell>
          <cell r="AE633">
            <v>20.125879536617649</v>
          </cell>
          <cell r="AG633">
            <v>44.062034182457175</v>
          </cell>
          <cell r="AH633">
            <v>3.3046525636842881</v>
          </cell>
          <cell r="AI633">
            <v>47.366686746141461</v>
          </cell>
          <cell r="AJ633">
            <v>378.93349396913169</v>
          </cell>
          <cell r="AK633">
            <v>34445.609499999999</v>
          </cell>
          <cell r="AL633">
            <v>0</v>
          </cell>
          <cell r="AM633">
            <v>40</v>
          </cell>
          <cell r="AN633">
            <v>37.5</v>
          </cell>
          <cell r="AO633">
            <v>2.5</v>
          </cell>
          <cell r="AP633">
            <v>19.029349519231001</v>
          </cell>
          <cell r="AQ633">
            <v>-1.2030202311361045</v>
          </cell>
        </row>
        <row r="634">
          <cell r="D634" t="str">
            <v>W30295</v>
          </cell>
          <cell r="E634" t="str">
            <v>Nicky Hartley</v>
          </cell>
          <cell r="F634" t="str">
            <v>Warrington</v>
          </cell>
          <cell r="G634" t="str">
            <v>Midlands</v>
          </cell>
          <cell r="H634">
            <v>4</v>
          </cell>
          <cell r="I634" t="str">
            <v>S</v>
          </cell>
          <cell r="J634">
            <v>53040</v>
          </cell>
          <cell r="M634">
            <v>53040</v>
          </cell>
          <cell r="P634">
            <v>414.1</v>
          </cell>
          <cell r="R634">
            <v>7127.8104000000003</v>
          </cell>
          <cell r="S634">
            <v>4110.6000000000004</v>
          </cell>
          <cell r="V634">
            <v>928.2</v>
          </cell>
          <cell r="W634">
            <v>6566.8</v>
          </cell>
          <cell r="X634">
            <v>0</v>
          </cell>
          <cell r="Y634">
            <v>19147.510400000003</v>
          </cell>
          <cell r="Z634">
            <v>72187.510399999999</v>
          </cell>
          <cell r="AA634">
            <v>1950</v>
          </cell>
          <cell r="AB634">
            <v>1702.5</v>
          </cell>
          <cell r="AC634">
            <v>42.400887165932453</v>
          </cell>
          <cell r="AD634">
            <v>3.7037848954724204</v>
          </cell>
          <cell r="AE634">
            <v>20.125879536617649</v>
          </cell>
          <cell r="AG634">
            <v>66.230551598022515</v>
          </cell>
          <cell r="AH634">
            <v>4.9672913698516883</v>
          </cell>
          <cell r="AI634">
            <v>71.197842967874209</v>
          </cell>
          <cell r="AJ634">
            <v>569.58274374299367</v>
          </cell>
          <cell r="AK634">
            <v>72187.510399999999</v>
          </cell>
          <cell r="AL634">
            <v>0</v>
          </cell>
          <cell r="AM634">
            <v>37.5</v>
          </cell>
          <cell r="AN634">
            <v>37.5</v>
          </cell>
          <cell r="AO634">
            <v>0</v>
          </cell>
          <cell r="AP634">
            <v>42.230723282051002</v>
          </cell>
          <cell r="AQ634">
            <v>-0.17016388388145032</v>
          </cell>
        </row>
        <row r="635">
          <cell r="D635" t="str">
            <v>A76336</v>
          </cell>
          <cell r="E635" t="str">
            <v>Nicola Richardson</v>
          </cell>
          <cell r="F635" t="str">
            <v>Warrington</v>
          </cell>
          <cell r="G635" t="str">
            <v>Midlands</v>
          </cell>
          <cell r="H635">
            <v>6</v>
          </cell>
          <cell r="I635" t="str">
            <v>A</v>
          </cell>
          <cell r="J635">
            <v>31782.27</v>
          </cell>
          <cell r="M635">
            <v>31782.27</v>
          </cell>
          <cell r="P635">
            <v>0</v>
          </cell>
          <cell r="R635">
            <v>0</v>
          </cell>
          <cell r="S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31782.27</v>
          </cell>
          <cell r="AA635">
            <v>780</v>
          </cell>
          <cell r="AB635">
            <v>681</v>
          </cell>
          <cell r="AC635">
            <v>46.67</v>
          </cell>
          <cell r="AD635">
            <v>0</v>
          </cell>
          <cell r="AE635">
            <v>0</v>
          </cell>
          <cell r="AG635">
            <v>46.67</v>
          </cell>
          <cell r="AH635">
            <v>3.5002499999999999</v>
          </cell>
          <cell r="AI635">
            <v>50.170250000000003</v>
          </cell>
          <cell r="AJ635">
            <v>401.36200000000002</v>
          </cell>
          <cell r="AK635">
            <v>31782.27</v>
          </cell>
          <cell r="AL635">
            <v>0</v>
          </cell>
          <cell r="AM635">
            <v>15</v>
          </cell>
          <cell r="AN635">
            <v>15</v>
          </cell>
          <cell r="AO635">
            <v>0</v>
          </cell>
          <cell r="AP635">
            <v>46.67</v>
          </cell>
          <cell r="AQ635">
            <v>0</v>
          </cell>
        </row>
        <row r="636">
          <cell r="D636" t="str">
            <v>A76373</v>
          </cell>
          <cell r="E636" t="str">
            <v>Nicolas Contentin</v>
          </cell>
          <cell r="F636" t="str">
            <v>London</v>
          </cell>
          <cell r="G636" t="str">
            <v>South East</v>
          </cell>
          <cell r="H636">
            <v>6</v>
          </cell>
          <cell r="I636" t="str">
            <v>S</v>
          </cell>
          <cell r="J636">
            <v>40000</v>
          </cell>
          <cell r="M636">
            <v>40000</v>
          </cell>
          <cell r="P636">
            <v>0</v>
          </cell>
          <cell r="R636">
            <v>4422.0720000000001</v>
          </cell>
          <cell r="S636">
            <v>3100</v>
          </cell>
          <cell r="V636">
            <v>700</v>
          </cell>
          <cell r="W636">
            <v>0</v>
          </cell>
          <cell r="X636">
            <v>0</v>
          </cell>
          <cell r="Y636">
            <v>8222.0720000000001</v>
          </cell>
          <cell r="Z636">
            <v>48222.072</v>
          </cell>
          <cell r="AA636">
            <v>1950</v>
          </cell>
          <cell r="AB636">
            <v>1702.5</v>
          </cell>
          <cell r="AC636">
            <v>28.324271365638765</v>
          </cell>
          <cell r="AD636">
            <v>3.9486921589485728</v>
          </cell>
          <cell r="AE636">
            <v>20.125879536617649</v>
          </cell>
          <cell r="AG636">
            <v>52.398843061204985</v>
          </cell>
          <cell r="AH636">
            <v>3.9299132295903738</v>
          </cell>
          <cell r="AI636">
            <v>56.328756290795361</v>
          </cell>
          <cell r="AJ636">
            <v>450.63005032636289</v>
          </cell>
          <cell r="AK636">
            <v>48222.072</v>
          </cell>
          <cell r="AL636">
            <v>0</v>
          </cell>
          <cell r="AM636">
            <v>37.5</v>
          </cell>
          <cell r="AN636">
            <v>37.5</v>
          </cell>
          <cell r="AO636">
            <v>0</v>
          </cell>
          <cell r="AP636">
            <v>28.677985641026002</v>
          </cell>
          <cell r="AQ636">
            <v>0.35371427538723665</v>
          </cell>
        </row>
        <row r="637">
          <cell r="D637" t="str">
            <v>A76132</v>
          </cell>
          <cell r="E637" t="str">
            <v>Nigel Bish</v>
          </cell>
          <cell r="F637" t="str">
            <v>London</v>
          </cell>
          <cell r="G637" t="str">
            <v>South East</v>
          </cell>
          <cell r="H637">
            <v>5</v>
          </cell>
          <cell r="I637" t="str">
            <v>S</v>
          </cell>
          <cell r="J637">
            <v>63000</v>
          </cell>
          <cell r="M637">
            <v>63000</v>
          </cell>
          <cell r="P637">
            <v>414.1</v>
          </cell>
          <cell r="R637">
            <v>7596.0720000000001</v>
          </cell>
          <cell r="S637">
            <v>1732.5</v>
          </cell>
          <cell r="V637">
            <v>1102.5</v>
          </cell>
          <cell r="W637">
            <v>0</v>
          </cell>
          <cell r="X637">
            <v>0</v>
          </cell>
          <cell r="Y637">
            <v>10845.172</v>
          </cell>
          <cell r="Z637">
            <v>73845.172000000006</v>
          </cell>
          <cell r="AA637">
            <v>1950</v>
          </cell>
          <cell r="AB637">
            <v>1702.5</v>
          </cell>
          <cell r="AC637">
            <v>43.374550367107197</v>
          </cell>
          <cell r="AD637">
            <v>3.9486921589485728</v>
          </cell>
          <cell r="AE637">
            <v>20.125879536617649</v>
          </cell>
          <cell r="AG637">
            <v>67.449122062673425</v>
          </cell>
          <cell r="AH637">
            <v>5.058684154700507</v>
          </cell>
          <cell r="AI637">
            <v>72.507806217373926</v>
          </cell>
          <cell r="AJ637">
            <v>580.0624497389914</v>
          </cell>
          <cell r="AK637">
            <v>73845.172000000006</v>
          </cell>
          <cell r="AL637">
            <v>0</v>
          </cell>
          <cell r="AM637">
            <v>37.5</v>
          </cell>
          <cell r="AN637">
            <v>37.5</v>
          </cell>
          <cell r="AO637">
            <v>0</v>
          </cell>
          <cell r="AP637">
            <v>44.025729230769002</v>
          </cell>
          <cell r="AQ637">
            <v>0.651178863661805</v>
          </cell>
        </row>
        <row r="638">
          <cell r="D638" t="str">
            <v>A74902</v>
          </cell>
          <cell r="E638" t="str">
            <v>Nigel Dickenson</v>
          </cell>
          <cell r="F638" t="str">
            <v>Secondment</v>
          </cell>
          <cell r="G638" t="str">
            <v>Midlands</v>
          </cell>
          <cell r="H638">
            <v>7</v>
          </cell>
          <cell r="I638" t="str">
            <v>S</v>
          </cell>
          <cell r="J638">
            <v>38570</v>
          </cell>
          <cell r="M638">
            <v>38570</v>
          </cell>
          <cell r="P638">
            <v>414.1</v>
          </cell>
          <cell r="R638">
            <v>4224.732</v>
          </cell>
          <cell r="S638">
            <v>2989.1749999999997</v>
          </cell>
          <cell r="V638">
            <v>674.97500000000002</v>
          </cell>
          <cell r="W638">
            <v>0</v>
          </cell>
          <cell r="X638">
            <v>0</v>
          </cell>
          <cell r="Y638">
            <v>8302.982</v>
          </cell>
          <cell r="Z638">
            <v>46872.982000000004</v>
          </cell>
          <cell r="AA638">
            <v>1950</v>
          </cell>
          <cell r="AB638">
            <v>1702.5</v>
          </cell>
          <cell r="AC638">
            <v>27.531854331864906</v>
          </cell>
          <cell r="AD638">
            <v>3.7037848954724204</v>
          </cell>
          <cell r="AE638">
            <v>20.125879536617649</v>
          </cell>
          <cell r="AG638">
            <v>51.361518763954976</v>
          </cell>
          <cell r="AH638">
            <v>3.8521139072966228</v>
          </cell>
          <cell r="AI638">
            <v>55.213632671251602</v>
          </cell>
          <cell r="AJ638">
            <v>441.70906137001282</v>
          </cell>
          <cell r="AK638">
            <v>46872.982000000004</v>
          </cell>
          <cell r="AL638">
            <v>0</v>
          </cell>
          <cell r="AM638">
            <v>37.5</v>
          </cell>
          <cell r="AN638">
            <v>37.5</v>
          </cell>
          <cell r="AO638">
            <v>0</v>
          </cell>
          <cell r="AP638">
            <v>27.850477948718002</v>
          </cell>
          <cell r="AQ638">
            <v>0.31862361685309537</v>
          </cell>
        </row>
        <row r="639">
          <cell r="D639" t="str">
            <v>A25176</v>
          </cell>
          <cell r="E639" t="str">
            <v>Nigel Hayward</v>
          </cell>
          <cell r="F639" t="str">
            <v>London</v>
          </cell>
          <cell r="G639" t="str">
            <v>South East</v>
          </cell>
          <cell r="H639">
            <v>2</v>
          </cell>
          <cell r="I639" t="str">
            <v>S</v>
          </cell>
          <cell r="J639">
            <v>97409.530799999993</v>
          </cell>
          <cell r="M639">
            <v>97409.530799999993</v>
          </cell>
          <cell r="P639">
            <v>956.58</v>
          </cell>
          <cell r="R639">
            <v>13006.9872504</v>
          </cell>
          <cell r="S639">
            <v>9497.4292530000002</v>
          </cell>
          <cell r="V639">
            <v>1704.6667890000001</v>
          </cell>
          <cell r="W639">
            <v>4800</v>
          </cell>
          <cell r="X639">
            <v>0</v>
          </cell>
          <cell r="Y639">
            <v>29965.663292399997</v>
          </cell>
          <cell r="Z639">
            <v>127375.19409239999</v>
          </cell>
          <cell r="AA639">
            <v>1950</v>
          </cell>
          <cell r="AB639">
            <v>1702.5</v>
          </cell>
          <cell r="AC639">
            <v>74.816560406696027</v>
          </cell>
          <cell r="AD639">
            <v>3.9486921589485728</v>
          </cell>
          <cell r="AE639">
            <v>20.125879536617649</v>
          </cell>
          <cell r="AG639">
            <v>98.891132102262247</v>
          </cell>
          <cell r="AH639">
            <v>7.416834907669668</v>
          </cell>
          <cell r="AI639">
            <v>106.30796700993191</v>
          </cell>
          <cell r="AJ639">
            <v>850.46373607945532</v>
          </cell>
          <cell r="AK639">
            <v>127375.19409239999</v>
          </cell>
          <cell r="AL639">
            <v>0</v>
          </cell>
          <cell r="AM639">
            <v>37.5</v>
          </cell>
          <cell r="AN639">
            <v>37.5</v>
          </cell>
          <cell r="AO639">
            <v>0</v>
          </cell>
          <cell r="AP639">
            <v>74.869721687384995</v>
          </cell>
          <cell r="AQ639">
            <v>5.3161280688968304E-2</v>
          </cell>
        </row>
        <row r="640">
          <cell r="D640" t="str">
            <v>A49831</v>
          </cell>
          <cell r="E640" t="str">
            <v>Nigel Horwell</v>
          </cell>
          <cell r="F640" t="str">
            <v>Plymouth</v>
          </cell>
          <cell r="G640" t="str">
            <v>South West</v>
          </cell>
          <cell r="H640">
            <v>4</v>
          </cell>
          <cell r="I640" t="str">
            <v>S</v>
          </cell>
          <cell r="J640">
            <v>47744.578800000003</v>
          </cell>
          <cell r="M640">
            <v>47744.578800000003</v>
          </cell>
          <cell r="P640">
            <v>414.1</v>
          </cell>
          <cell r="R640">
            <v>6109.8753144000002</v>
          </cell>
          <cell r="S640">
            <v>3700.2048569999997</v>
          </cell>
          <cell r="V640">
            <v>835.53012899999999</v>
          </cell>
          <cell r="W640">
            <v>4485.88</v>
          </cell>
          <cell r="X640">
            <v>0</v>
          </cell>
          <cell r="Y640">
            <v>15545.590300399999</v>
          </cell>
          <cell r="Z640">
            <v>63290.169100400002</v>
          </cell>
          <cell r="AA640">
            <v>1950</v>
          </cell>
          <cell r="AB640">
            <v>1702.5</v>
          </cell>
          <cell r="AC640">
            <v>37.174842349720997</v>
          </cell>
          <cell r="AD640">
            <v>5.3894406903826191</v>
          </cell>
          <cell r="AE640">
            <v>20.125879536617649</v>
          </cell>
          <cell r="AG640">
            <v>62.690162576721264</v>
          </cell>
          <cell r="AH640">
            <v>4.7017621932540949</v>
          </cell>
          <cell r="AI640">
            <v>67.391924769975361</v>
          </cell>
          <cell r="AJ640">
            <v>539.13539815980289</v>
          </cell>
          <cell r="AK640">
            <v>63290.169100400002</v>
          </cell>
          <cell r="AL640">
            <v>0</v>
          </cell>
          <cell r="AM640">
            <v>37.5</v>
          </cell>
          <cell r="AN640">
            <v>37.5</v>
          </cell>
          <cell r="AO640">
            <v>0</v>
          </cell>
          <cell r="AP640">
            <v>37.165598040204998</v>
          </cell>
          <cell r="AQ640">
            <v>-9.2443095159993049E-3</v>
          </cell>
        </row>
        <row r="641">
          <cell r="D641" t="str">
            <v>A49883</v>
          </cell>
          <cell r="E641" t="str">
            <v>Nigel Thurston</v>
          </cell>
          <cell r="F641" t="str">
            <v>Birmingham</v>
          </cell>
          <cell r="G641" t="str">
            <v>Midlands</v>
          </cell>
          <cell r="H641">
            <v>8</v>
          </cell>
          <cell r="I641" t="str">
            <v>S</v>
          </cell>
          <cell r="J641">
            <v>33700</v>
          </cell>
          <cell r="M641">
            <v>33700</v>
          </cell>
          <cell r="P641">
            <v>414.1</v>
          </cell>
          <cell r="R641">
            <v>4105.66698</v>
          </cell>
          <cell r="S641">
            <v>2611.75</v>
          </cell>
          <cell r="V641">
            <v>589.75</v>
          </cell>
          <cell r="W641">
            <v>4007.21</v>
          </cell>
          <cell r="X641">
            <v>0</v>
          </cell>
          <cell r="Y641">
            <v>11728.476979999999</v>
          </cell>
          <cell r="Z641">
            <v>45428.476979999999</v>
          </cell>
          <cell r="AA641">
            <v>1950</v>
          </cell>
          <cell r="AB641">
            <v>1702.5</v>
          </cell>
          <cell r="AC641">
            <v>26.683393233480174</v>
          </cell>
          <cell r="AD641">
            <v>3.7037848954724204</v>
          </cell>
          <cell r="AE641">
            <v>20.125879536617649</v>
          </cell>
          <cell r="AG641">
            <v>50.513057665570244</v>
          </cell>
          <cell r="AH641">
            <v>3.788479324917768</v>
          </cell>
          <cell r="AI641">
            <v>54.30153699048801</v>
          </cell>
          <cell r="AJ641">
            <v>434.41229592390408</v>
          </cell>
          <cell r="AK641">
            <v>45428.476979999999</v>
          </cell>
          <cell r="AL641">
            <v>0</v>
          </cell>
          <cell r="AM641">
            <v>37.5</v>
          </cell>
          <cell r="AN641">
            <v>37.5</v>
          </cell>
          <cell r="AO641">
            <v>0</v>
          </cell>
          <cell r="AP641">
            <v>26.647680502564</v>
          </cell>
          <cell r="AQ641">
            <v>-3.5712730916173996E-2</v>
          </cell>
        </row>
        <row r="642">
          <cell r="D642" t="str">
            <v>A00023</v>
          </cell>
          <cell r="E642" t="str">
            <v>Nik John</v>
          </cell>
          <cell r="F642" t="str">
            <v>Cardiff</v>
          </cell>
          <cell r="G642" t="str">
            <v>South West</v>
          </cell>
          <cell r="H642">
            <v>4</v>
          </cell>
          <cell r="I642" t="str">
            <v>S</v>
          </cell>
          <cell r="J642">
            <v>56650</v>
          </cell>
          <cell r="M642">
            <v>56650</v>
          </cell>
          <cell r="P642">
            <v>414.1</v>
          </cell>
          <cell r="R642">
            <v>7299.0959999999995</v>
          </cell>
          <cell r="S642">
            <v>4390.375</v>
          </cell>
          <cell r="V642">
            <v>991.375</v>
          </cell>
          <cell r="W642">
            <v>4198</v>
          </cell>
          <cell r="X642">
            <v>0</v>
          </cell>
          <cell r="Y642">
            <v>17292.946</v>
          </cell>
          <cell r="Z642">
            <v>73942.945999999996</v>
          </cell>
          <cell r="AA642">
            <v>1950</v>
          </cell>
          <cell r="AB642">
            <v>1702.5</v>
          </cell>
          <cell r="AC642">
            <v>43.431980029368574</v>
          </cell>
          <cell r="AD642">
            <v>5.3894406903826191</v>
          </cell>
          <cell r="AE642">
            <v>20.125879536617649</v>
          </cell>
          <cell r="AG642">
            <v>68.947300256368848</v>
          </cell>
          <cell r="AH642">
            <v>5.1710475192276633</v>
          </cell>
          <cell r="AI642">
            <v>74.118347775596504</v>
          </cell>
          <cell r="AJ642">
            <v>592.94678220477203</v>
          </cell>
          <cell r="AK642">
            <v>73942.945999999996</v>
          </cell>
          <cell r="AL642">
            <v>0</v>
          </cell>
          <cell r="AM642">
            <v>37.5</v>
          </cell>
          <cell r="AN642">
            <v>37.5</v>
          </cell>
          <cell r="AO642">
            <v>0</v>
          </cell>
          <cell r="AP642">
            <v>43.473433846154002</v>
          </cell>
          <cell r="AQ642">
            <v>4.1453816785427477E-2</v>
          </cell>
        </row>
        <row r="643">
          <cell r="D643" t="str">
            <v>A76279</v>
          </cell>
          <cell r="E643" t="str">
            <v>Noelene Biggs</v>
          </cell>
          <cell r="F643" t="str">
            <v>Cardiff</v>
          </cell>
          <cell r="G643" t="str">
            <v>South West</v>
          </cell>
          <cell r="H643">
            <v>10</v>
          </cell>
          <cell r="I643" t="str">
            <v>S</v>
          </cell>
          <cell r="J643">
            <v>18450</v>
          </cell>
          <cell r="M643">
            <v>18450</v>
          </cell>
          <cell r="P643">
            <v>414.1</v>
          </cell>
          <cell r="R643">
            <v>1448.172</v>
          </cell>
          <cell r="S643">
            <v>507.375</v>
          </cell>
          <cell r="V643">
            <v>322.875</v>
          </cell>
          <cell r="W643">
            <v>0</v>
          </cell>
          <cell r="X643">
            <v>0</v>
          </cell>
          <cell r="Y643">
            <v>2692.5219999999999</v>
          </cell>
          <cell r="Z643">
            <v>21142.522000000001</v>
          </cell>
          <cell r="AA643">
            <v>1950</v>
          </cell>
          <cell r="AB643">
            <v>1702.5</v>
          </cell>
          <cell r="AC643">
            <v>12.418515124816446</v>
          </cell>
          <cell r="AD643">
            <v>5.3894406903826191</v>
          </cell>
          <cell r="AE643">
            <v>20.125879536617649</v>
          </cell>
          <cell r="AG643">
            <v>37.933835351816711</v>
          </cell>
          <cell r="AH643">
            <v>2.8450376513862534</v>
          </cell>
          <cell r="AI643">
            <v>40.778873003202968</v>
          </cell>
          <cell r="AJ643">
            <v>326.23098402562374</v>
          </cell>
          <cell r="AK643">
            <v>21142.522000000001</v>
          </cell>
          <cell r="AL643">
            <v>0</v>
          </cell>
          <cell r="AM643">
            <v>37.5</v>
          </cell>
          <cell r="AN643">
            <v>37.5</v>
          </cell>
          <cell r="AO643">
            <v>0</v>
          </cell>
          <cell r="AP643">
            <v>13.503472820513</v>
          </cell>
          <cell r="AQ643">
            <v>1.0849576956965539</v>
          </cell>
        </row>
        <row r="644">
          <cell r="D644" t="str">
            <v>S10305</v>
          </cell>
          <cell r="E644" t="str">
            <v>Norman Bridle</v>
          </cell>
          <cell r="F644" t="str">
            <v>Plymouth</v>
          </cell>
          <cell r="G644" t="str">
            <v>South West</v>
          </cell>
          <cell r="H644">
            <v>5</v>
          </cell>
          <cell r="I644" t="str">
            <v>A</v>
          </cell>
          <cell r="J644">
            <v>61290</v>
          </cell>
          <cell r="M644">
            <v>61290</v>
          </cell>
          <cell r="P644">
            <v>0</v>
          </cell>
          <cell r="R644">
            <v>0</v>
          </cell>
          <cell r="S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61290</v>
          </cell>
          <cell r="AA644">
            <v>1950</v>
          </cell>
          <cell r="AB644">
            <v>1702.5</v>
          </cell>
          <cell r="AC644">
            <v>36</v>
          </cell>
          <cell r="AD644">
            <v>0</v>
          </cell>
          <cell r="AE644">
            <v>0</v>
          </cell>
          <cell r="AG644">
            <v>36</v>
          </cell>
          <cell r="AH644">
            <v>2.6999999999999997</v>
          </cell>
          <cell r="AI644">
            <v>38.700000000000003</v>
          </cell>
          <cell r="AJ644">
            <v>309.60000000000002</v>
          </cell>
          <cell r="AK644">
            <v>61290</v>
          </cell>
          <cell r="AL644">
            <v>0</v>
          </cell>
          <cell r="AM644">
            <v>37.5</v>
          </cell>
          <cell r="AN644">
            <v>37.5</v>
          </cell>
          <cell r="AO644">
            <v>0</v>
          </cell>
          <cell r="AP644">
            <v>36</v>
          </cell>
          <cell r="AQ644">
            <v>0</v>
          </cell>
        </row>
        <row r="645">
          <cell r="D645" t="str">
            <v>A24806</v>
          </cell>
          <cell r="E645" t="str">
            <v>Oliver Hill</v>
          </cell>
          <cell r="F645" t="str">
            <v>Birmingham</v>
          </cell>
          <cell r="G645" t="str">
            <v>Midlands</v>
          </cell>
          <cell r="H645">
            <v>7</v>
          </cell>
          <cell r="I645" t="str">
            <v>S</v>
          </cell>
          <cell r="J645">
            <v>36627.25</v>
          </cell>
          <cell r="M645">
            <v>36627.25</v>
          </cell>
          <cell r="P645">
            <v>414.1</v>
          </cell>
          <cell r="R645">
            <v>3956.6325000000002</v>
          </cell>
          <cell r="S645">
            <v>2838.6118750000001</v>
          </cell>
          <cell r="V645">
            <v>640.97687499999995</v>
          </cell>
          <cell r="W645">
            <v>0</v>
          </cell>
          <cell r="X645">
            <v>0</v>
          </cell>
          <cell r="Y645">
            <v>7850.3212500000009</v>
          </cell>
          <cell r="Z645">
            <v>44477.571250000001</v>
          </cell>
          <cell r="AA645">
            <v>1950</v>
          </cell>
          <cell r="AB645">
            <v>1702.5</v>
          </cell>
          <cell r="AC645">
            <v>26.124858296622616</v>
          </cell>
          <cell r="AD645">
            <v>3.7037848954724204</v>
          </cell>
          <cell r="AE645">
            <v>20.125879536617649</v>
          </cell>
          <cell r="AG645">
            <v>49.954522728712689</v>
          </cell>
          <cell r="AH645">
            <v>3.7465892046534517</v>
          </cell>
          <cell r="AI645">
            <v>53.701111933366143</v>
          </cell>
          <cell r="AJ645">
            <v>429.60889546692914</v>
          </cell>
          <cell r="AK645">
            <v>44477.571250000001</v>
          </cell>
          <cell r="AL645">
            <v>0</v>
          </cell>
          <cell r="AM645">
            <v>37.5</v>
          </cell>
          <cell r="AN645">
            <v>37.5</v>
          </cell>
          <cell r="AO645">
            <v>0</v>
          </cell>
          <cell r="AP645">
            <v>26.437750000000001</v>
          </cell>
          <cell r="AQ645">
            <v>0.31289170337738526</v>
          </cell>
        </row>
        <row r="646">
          <cell r="D646" t="str">
            <v>A76209</v>
          </cell>
          <cell r="E646" t="str">
            <v>Oliver Neal Wells</v>
          </cell>
          <cell r="F646" t="str">
            <v>Guildford</v>
          </cell>
          <cell r="G646" t="str">
            <v>South West</v>
          </cell>
          <cell r="H646">
            <v>9</v>
          </cell>
          <cell r="I646" t="str">
            <v>S</v>
          </cell>
          <cell r="J646">
            <v>22880</v>
          </cell>
          <cell r="M646">
            <v>22880</v>
          </cell>
          <cell r="P646">
            <v>414.1</v>
          </cell>
          <cell r="R646">
            <v>2059.5120000000002</v>
          </cell>
          <cell r="S646">
            <v>1773.1999999999998</v>
          </cell>
          <cell r="V646">
            <v>400.4</v>
          </cell>
          <cell r="W646">
            <v>0</v>
          </cell>
          <cell r="X646">
            <v>0</v>
          </cell>
          <cell r="Y646">
            <v>4647.2119999999995</v>
          </cell>
          <cell r="Z646">
            <v>27527.212</v>
          </cell>
          <cell r="AA646">
            <v>1950</v>
          </cell>
          <cell r="AB646">
            <v>1702.5</v>
          </cell>
          <cell r="AC646">
            <v>16.168700146842877</v>
          </cell>
          <cell r="AD646">
            <v>5.3894406903826191</v>
          </cell>
          <cell r="AE646">
            <v>20.125879536617649</v>
          </cell>
          <cell r="AG646">
            <v>41.68402037384314</v>
          </cell>
          <cell r="AH646">
            <v>3.1263015280382356</v>
          </cell>
          <cell r="AI646">
            <v>44.810321901881373</v>
          </cell>
          <cell r="AJ646">
            <v>358.48257521505099</v>
          </cell>
          <cell r="AK646">
            <v>27527.212</v>
          </cell>
          <cell r="AL646">
            <v>0</v>
          </cell>
          <cell r="AM646">
            <v>37.5</v>
          </cell>
          <cell r="AN646">
            <v>37.5</v>
          </cell>
          <cell r="AO646">
            <v>0</v>
          </cell>
          <cell r="AP646">
            <v>16.441031794872</v>
          </cell>
          <cell r="AQ646">
            <v>0.27233164802912313</v>
          </cell>
        </row>
        <row r="647">
          <cell r="D647" t="str">
            <v>A76439</v>
          </cell>
          <cell r="E647" t="str">
            <v>Oliver Smith</v>
          </cell>
          <cell r="F647" t="str">
            <v>Warrington</v>
          </cell>
          <cell r="G647" t="str">
            <v>Midlands</v>
          </cell>
          <cell r="H647">
            <v>9</v>
          </cell>
          <cell r="I647" t="str">
            <v>A</v>
          </cell>
          <cell r="J647">
            <v>40451.4</v>
          </cell>
          <cell r="M647">
            <v>40451.4</v>
          </cell>
          <cell r="P647">
            <v>0</v>
          </cell>
          <cell r="R647">
            <v>0</v>
          </cell>
          <cell r="S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40451.4</v>
          </cell>
          <cell r="AA647">
            <v>1950</v>
          </cell>
          <cell r="AB647">
            <v>1702.5</v>
          </cell>
          <cell r="AC647">
            <v>23.76</v>
          </cell>
          <cell r="AD647">
            <v>0</v>
          </cell>
          <cell r="AE647">
            <v>0</v>
          </cell>
          <cell r="AG647">
            <v>23.76</v>
          </cell>
          <cell r="AH647">
            <v>1.782</v>
          </cell>
          <cell r="AI647">
            <v>25.542000000000002</v>
          </cell>
          <cell r="AJ647">
            <v>204.33600000000001</v>
          </cell>
          <cell r="AK647">
            <v>40451.4</v>
          </cell>
          <cell r="AL647">
            <v>0</v>
          </cell>
          <cell r="AM647">
            <v>37.5</v>
          </cell>
          <cell r="AN647">
            <v>37.5</v>
          </cell>
          <cell r="AO647">
            <v>0</v>
          </cell>
          <cell r="AP647">
            <v>23.76</v>
          </cell>
          <cell r="AQ647">
            <v>0</v>
          </cell>
        </row>
        <row r="648">
          <cell r="D648" t="str">
            <v>A76195</v>
          </cell>
          <cell r="E648" t="str">
            <v>Owen Webber</v>
          </cell>
          <cell r="F648" t="str">
            <v>London</v>
          </cell>
          <cell r="G648" t="str">
            <v>South East</v>
          </cell>
          <cell r="H648">
            <v>10</v>
          </cell>
          <cell r="I648" t="str">
            <v>A</v>
          </cell>
          <cell r="J648">
            <v>65546.25</v>
          </cell>
          <cell r="M648">
            <v>65546.25</v>
          </cell>
          <cell r="P648">
            <v>0</v>
          </cell>
          <cell r="R648">
            <v>0</v>
          </cell>
          <cell r="S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65546.25</v>
          </cell>
          <cell r="AA648">
            <v>1950</v>
          </cell>
          <cell r="AB648">
            <v>1702.5</v>
          </cell>
          <cell r="AC648">
            <v>38.5</v>
          </cell>
          <cell r="AD648">
            <v>0</v>
          </cell>
          <cell r="AE648">
            <v>0</v>
          </cell>
          <cell r="AG648">
            <v>38.5</v>
          </cell>
          <cell r="AH648">
            <v>2.8874999999999997</v>
          </cell>
          <cell r="AI648">
            <v>41.387500000000003</v>
          </cell>
          <cell r="AJ648">
            <v>331.1</v>
          </cell>
          <cell r="AK648">
            <v>65546.25</v>
          </cell>
          <cell r="AL648">
            <v>0</v>
          </cell>
          <cell r="AM648">
            <v>37.5</v>
          </cell>
          <cell r="AN648">
            <v>37.5</v>
          </cell>
          <cell r="AO648">
            <v>0</v>
          </cell>
          <cell r="AP648">
            <v>38.5</v>
          </cell>
          <cell r="AQ648">
            <v>0</v>
          </cell>
        </row>
        <row r="649">
          <cell r="D649" t="str">
            <v>A74261</v>
          </cell>
          <cell r="E649" t="str">
            <v>Paola Reason</v>
          </cell>
          <cell r="F649" t="str">
            <v>Stroud</v>
          </cell>
          <cell r="G649" t="str">
            <v>South West</v>
          </cell>
          <cell r="H649">
            <v>3</v>
          </cell>
          <cell r="I649" t="str">
            <v>S</v>
          </cell>
          <cell r="J649">
            <v>54000</v>
          </cell>
          <cell r="M649">
            <v>54000</v>
          </cell>
          <cell r="P649">
            <v>414.1</v>
          </cell>
          <cell r="R649">
            <v>6766.692</v>
          </cell>
          <cell r="S649">
            <v>4185</v>
          </cell>
          <cell r="V649">
            <v>945</v>
          </cell>
          <cell r="W649">
            <v>2990</v>
          </cell>
          <cell r="X649">
            <v>0</v>
          </cell>
          <cell r="Y649">
            <v>15300.792000000001</v>
          </cell>
          <cell r="Z649">
            <v>69300.792000000001</v>
          </cell>
          <cell r="AA649">
            <v>1950</v>
          </cell>
          <cell r="AB649">
            <v>1702.5</v>
          </cell>
          <cell r="AC649">
            <v>40.705311013215862</v>
          </cell>
          <cell r="AD649">
            <v>5.3894406903826191</v>
          </cell>
          <cell r="AE649">
            <v>20.125879536617649</v>
          </cell>
          <cell r="AG649">
            <v>66.220631240216136</v>
          </cell>
          <cell r="AH649">
            <v>4.9665473430162104</v>
          </cell>
          <cell r="AI649">
            <v>71.187178583232352</v>
          </cell>
          <cell r="AJ649">
            <v>569.49742866585882</v>
          </cell>
          <cell r="AK649">
            <v>69300.792000000001</v>
          </cell>
          <cell r="AL649">
            <v>0</v>
          </cell>
          <cell r="AM649">
            <v>37.5</v>
          </cell>
          <cell r="AN649">
            <v>37.5</v>
          </cell>
          <cell r="AO649">
            <v>0</v>
          </cell>
          <cell r="AP649">
            <v>40.841431794872001</v>
          </cell>
          <cell r="AQ649">
            <v>0.13612078165613894</v>
          </cell>
        </row>
        <row r="650">
          <cell r="D650" t="str">
            <v>A41279</v>
          </cell>
          <cell r="E650" t="str">
            <v>Pat Valvona</v>
          </cell>
          <cell r="F650" t="str">
            <v>Exeter</v>
          </cell>
          <cell r="G650" t="str">
            <v>South West</v>
          </cell>
          <cell r="H650">
            <v>3</v>
          </cell>
          <cell r="I650" t="str">
            <v>S</v>
          </cell>
          <cell r="J650">
            <v>55115.7</v>
          </cell>
          <cell r="M650">
            <v>55115.7</v>
          </cell>
          <cell r="P650">
            <v>414.1</v>
          </cell>
          <cell r="R650">
            <v>6920.6585999999998</v>
          </cell>
          <cell r="S650">
            <v>4271.4667499999996</v>
          </cell>
          <cell r="V650">
            <v>964.52475000000004</v>
          </cell>
          <cell r="W650">
            <v>2990</v>
          </cell>
          <cell r="X650">
            <v>0</v>
          </cell>
          <cell r="Y650">
            <v>15560.750100000001</v>
          </cell>
          <cell r="Z650">
            <v>70676.450100000002</v>
          </cell>
          <cell r="AA650">
            <v>1950</v>
          </cell>
          <cell r="AB650">
            <v>1702.5</v>
          </cell>
          <cell r="AC650">
            <v>41.513333392070486</v>
          </cell>
          <cell r="AD650">
            <v>5.3894406903826191</v>
          </cell>
          <cell r="AE650">
            <v>20.125879536617649</v>
          </cell>
          <cell r="AG650">
            <v>67.028653619070752</v>
          </cell>
          <cell r="AH650">
            <v>5.0271490214303061</v>
          </cell>
          <cell r="AI650">
            <v>72.055802640501057</v>
          </cell>
          <cell r="AJ650">
            <v>576.44642112400845</v>
          </cell>
          <cell r="AK650">
            <v>70676.450100000002</v>
          </cell>
          <cell r="AL650">
            <v>0</v>
          </cell>
          <cell r="AM650">
            <v>37.5</v>
          </cell>
          <cell r="AN650">
            <v>37.5</v>
          </cell>
          <cell r="AO650">
            <v>0</v>
          </cell>
          <cell r="AP650">
            <v>41.780951076923003</v>
          </cell>
          <cell r="AQ650">
            <v>0.26761768485251736</v>
          </cell>
        </row>
        <row r="651">
          <cell r="D651" t="str">
            <v>A74250</v>
          </cell>
          <cell r="E651" t="str">
            <v>Patrick James</v>
          </cell>
          <cell r="F651" t="str">
            <v>Stroud</v>
          </cell>
          <cell r="G651" t="str">
            <v>South West</v>
          </cell>
          <cell r="H651">
            <v>5</v>
          </cell>
          <cell r="I651" t="str">
            <v>S</v>
          </cell>
          <cell r="J651">
            <v>36973.980000000003</v>
          </cell>
          <cell r="M651">
            <v>36973.980000000003</v>
          </cell>
          <cell r="P651">
            <v>414.1</v>
          </cell>
          <cell r="R651">
            <v>4004.4812400000001</v>
          </cell>
          <cell r="S651">
            <v>2865.4834499999997</v>
          </cell>
          <cell r="V651">
            <v>647.04465000000005</v>
          </cell>
          <cell r="W651">
            <v>0</v>
          </cell>
          <cell r="X651">
            <v>0</v>
          </cell>
          <cell r="Y651">
            <v>7931.10934</v>
          </cell>
          <cell r="Z651">
            <v>44905.089340000006</v>
          </cell>
          <cell r="AA651">
            <v>1950</v>
          </cell>
          <cell r="AB651">
            <v>1702.5</v>
          </cell>
          <cell r="AC651">
            <v>26.375970243759181</v>
          </cell>
          <cell r="AD651">
            <v>5.3894406903826191</v>
          </cell>
          <cell r="AE651">
            <v>20.125879536617649</v>
          </cell>
          <cell r="AG651">
            <v>51.891290470759444</v>
          </cell>
          <cell r="AH651">
            <v>3.8918467853069583</v>
          </cell>
          <cell r="AI651">
            <v>55.783137256066404</v>
          </cell>
          <cell r="AJ651">
            <v>446.26509804853123</v>
          </cell>
          <cell r="AK651">
            <v>44905.089339999999</v>
          </cell>
          <cell r="AL651">
            <v>0</v>
          </cell>
          <cell r="AM651">
            <v>37.5</v>
          </cell>
          <cell r="AN651">
            <v>37.5</v>
          </cell>
          <cell r="AO651">
            <v>0</v>
          </cell>
          <cell r="AP651">
            <v>26.715525969230999</v>
          </cell>
          <cell r="AQ651">
            <v>0.33955572547181845</v>
          </cell>
        </row>
        <row r="652">
          <cell r="D652" t="str">
            <v>A74810</v>
          </cell>
          <cell r="E652" t="str">
            <v>Patrick Lucas</v>
          </cell>
          <cell r="F652" t="str">
            <v>Warrington</v>
          </cell>
          <cell r="G652" t="str">
            <v>Midlands</v>
          </cell>
          <cell r="H652">
            <v>10</v>
          </cell>
          <cell r="I652" t="str">
            <v>S</v>
          </cell>
          <cell r="J652">
            <v>26750</v>
          </cell>
          <cell r="M652">
            <v>26750</v>
          </cell>
          <cell r="P652">
            <v>414.1</v>
          </cell>
          <cell r="R652">
            <v>2593.5720000000001</v>
          </cell>
          <cell r="S652">
            <v>2073.125</v>
          </cell>
          <cell r="V652">
            <v>468.125</v>
          </cell>
          <cell r="W652">
            <v>0</v>
          </cell>
          <cell r="X652">
            <v>0</v>
          </cell>
          <cell r="Y652">
            <v>5548.9220000000005</v>
          </cell>
          <cell r="Z652">
            <v>32298.921999999999</v>
          </cell>
          <cell r="AA652">
            <v>1950</v>
          </cell>
          <cell r="AB652">
            <v>1702.5</v>
          </cell>
          <cell r="AC652">
            <v>18.971466666666664</v>
          </cell>
          <cell r="AD652">
            <v>3.7037848954724204</v>
          </cell>
          <cell r="AE652">
            <v>20.125879536617649</v>
          </cell>
          <cell r="AG652">
            <v>42.801131098756734</v>
          </cell>
          <cell r="AH652">
            <v>3.2100848324067548</v>
          </cell>
          <cell r="AI652">
            <v>46.011215931163491</v>
          </cell>
          <cell r="AJ652">
            <v>368.08972744930793</v>
          </cell>
          <cell r="AK652">
            <v>32298.921999999999</v>
          </cell>
          <cell r="AL652">
            <v>0</v>
          </cell>
          <cell r="AM652">
            <v>37.5</v>
          </cell>
          <cell r="AN652">
            <v>37.5</v>
          </cell>
          <cell r="AO652">
            <v>0</v>
          </cell>
          <cell r="AP652">
            <v>19.255216410256001</v>
          </cell>
          <cell r="AQ652">
            <v>0.28374974358933613</v>
          </cell>
        </row>
        <row r="653">
          <cell r="D653" t="str">
            <v>A41758</v>
          </cell>
          <cell r="E653" t="str">
            <v>Patrick McNulty</v>
          </cell>
          <cell r="F653" t="str">
            <v>Secondment</v>
          </cell>
          <cell r="G653" t="str">
            <v>Midlands</v>
          </cell>
          <cell r="H653">
            <v>5</v>
          </cell>
          <cell r="I653" t="str">
            <v>S</v>
          </cell>
          <cell r="J653">
            <v>46529.311249999999</v>
          </cell>
          <cell r="M653">
            <v>46529.311249999999</v>
          </cell>
          <cell r="P653">
            <v>414.1</v>
          </cell>
          <cell r="R653">
            <v>5641.8969525000002</v>
          </cell>
          <cell r="S653">
            <v>4071.3147343750002</v>
          </cell>
          <cell r="V653">
            <v>814.26294687500001</v>
          </cell>
          <cell r="W653">
            <v>2310</v>
          </cell>
          <cell r="X653">
            <v>0</v>
          </cell>
          <cell r="Y653">
            <v>13251.57463375</v>
          </cell>
          <cell r="Z653">
            <v>59780.885883750001</v>
          </cell>
          <cell r="AA653">
            <v>1950</v>
          </cell>
          <cell r="AB653">
            <v>1702.5</v>
          </cell>
          <cell r="AC653">
            <v>35.11358935903084</v>
          </cell>
          <cell r="AD653">
            <v>3.7037848954724204</v>
          </cell>
          <cell r="AE653">
            <v>20.125879536617649</v>
          </cell>
          <cell r="AG653">
            <v>58.94325379112091</v>
          </cell>
          <cell r="AH653">
            <v>4.420744034334068</v>
          </cell>
          <cell r="AI653">
            <v>63.36399782545498</v>
          </cell>
          <cell r="AJ653">
            <v>506.91198260363984</v>
          </cell>
          <cell r="AK653">
            <v>59780.885883749994</v>
          </cell>
          <cell r="AL653">
            <v>0</v>
          </cell>
          <cell r="AM653">
            <v>37.5</v>
          </cell>
          <cell r="AN653">
            <v>37.5</v>
          </cell>
          <cell r="AO653">
            <v>0</v>
          </cell>
          <cell r="AP653">
            <v>35.250671007691999</v>
          </cell>
          <cell r="AQ653">
            <v>0.13708164866115879</v>
          </cell>
        </row>
        <row r="654">
          <cell r="D654" t="str">
            <v>A76490</v>
          </cell>
          <cell r="E654" t="str">
            <v>Paul Belle</v>
          </cell>
          <cell r="F654" t="str">
            <v>London</v>
          </cell>
          <cell r="G654" t="str">
            <v>South East</v>
          </cell>
          <cell r="H654">
            <v>6</v>
          </cell>
          <cell r="I654" t="str">
            <v>S</v>
          </cell>
          <cell r="J654">
            <v>49000</v>
          </cell>
          <cell r="M654">
            <v>49000</v>
          </cell>
          <cell r="P654">
            <v>414.1</v>
          </cell>
          <cell r="R654">
            <v>5664.0720000000001</v>
          </cell>
          <cell r="S654">
            <v>4777.5</v>
          </cell>
          <cell r="V654">
            <v>857.5</v>
          </cell>
          <cell r="W654">
            <v>0</v>
          </cell>
          <cell r="X654">
            <v>0</v>
          </cell>
          <cell r="Y654">
            <v>11713.172</v>
          </cell>
          <cell r="Z654">
            <v>60713.171999999999</v>
          </cell>
          <cell r="AA654">
            <v>1950</v>
          </cell>
          <cell r="AB654">
            <v>1702.5</v>
          </cell>
          <cell r="AC654">
            <v>35.661187665198234</v>
          </cell>
          <cell r="AD654">
            <v>3.9486921589485728</v>
          </cell>
          <cell r="AE654">
            <v>20.125879536617649</v>
          </cell>
          <cell r="AG654">
            <v>59.735759360764462</v>
          </cell>
          <cell r="AH654">
            <v>4.4801819520573343</v>
          </cell>
          <cell r="AI654">
            <v>64.215941312821798</v>
          </cell>
          <cell r="AJ654">
            <v>513.72753050257438</v>
          </cell>
          <cell r="AK654">
            <v>60713.172000000006</v>
          </cell>
          <cell r="AL654">
            <v>0</v>
          </cell>
          <cell r="AM654">
            <v>37.5</v>
          </cell>
          <cell r="AN654">
            <v>37.5</v>
          </cell>
          <cell r="AO654">
            <v>0</v>
          </cell>
          <cell r="AP654">
            <v>35.937524102563998</v>
          </cell>
          <cell r="AQ654">
            <v>0.27633643736576374</v>
          </cell>
        </row>
        <row r="655">
          <cell r="D655" t="str">
            <v>A03137</v>
          </cell>
          <cell r="E655" t="str">
            <v>Paul Burton</v>
          </cell>
          <cell r="F655" t="str">
            <v>Guildford</v>
          </cell>
          <cell r="G655" t="str">
            <v>South West</v>
          </cell>
          <cell r="H655">
            <v>5</v>
          </cell>
          <cell r="I655" t="str">
            <v>S</v>
          </cell>
          <cell r="J655">
            <v>41400</v>
          </cell>
          <cell r="M655">
            <v>41400</v>
          </cell>
          <cell r="P655">
            <v>414.1</v>
          </cell>
          <cell r="R655">
            <v>5221.0919999999996</v>
          </cell>
          <cell r="S655">
            <v>3622.5</v>
          </cell>
          <cell r="V655">
            <v>724.5</v>
          </cell>
          <cell r="W655">
            <v>4390</v>
          </cell>
          <cell r="X655">
            <v>0</v>
          </cell>
          <cell r="Y655">
            <v>14372.191999999999</v>
          </cell>
          <cell r="Z655">
            <v>55772.191999999995</v>
          </cell>
          <cell r="AA655">
            <v>1950</v>
          </cell>
          <cell r="AB655">
            <v>1702.5</v>
          </cell>
          <cell r="AC655">
            <v>32.758996769456679</v>
          </cell>
          <cell r="AD655">
            <v>5.3894406903826191</v>
          </cell>
          <cell r="AE655">
            <v>20.125879536617649</v>
          </cell>
          <cell r="AG655">
            <v>58.274316996456946</v>
          </cell>
          <cell r="AH655">
            <v>4.3705737747342708</v>
          </cell>
          <cell r="AI655">
            <v>62.644890771191214</v>
          </cell>
          <cell r="AJ655">
            <v>501.15912616952971</v>
          </cell>
          <cell r="AK655">
            <v>55772.192000000003</v>
          </cell>
          <cell r="AL655">
            <v>0</v>
          </cell>
          <cell r="AM655">
            <v>37.5</v>
          </cell>
          <cell r="AN655">
            <v>37.5</v>
          </cell>
          <cell r="AO655">
            <v>0</v>
          </cell>
          <cell r="AP655">
            <v>32.708303589743998</v>
          </cell>
          <cell r="AQ655">
            <v>-5.0693179712681058E-2</v>
          </cell>
        </row>
        <row r="656">
          <cell r="D656" t="str">
            <v>A00842</v>
          </cell>
          <cell r="E656" t="str">
            <v>Paul Cornish</v>
          </cell>
          <cell r="F656" t="str">
            <v>Bristol</v>
          </cell>
          <cell r="G656" t="str">
            <v>South West</v>
          </cell>
          <cell r="H656">
            <v>3</v>
          </cell>
          <cell r="I656" t="str">
            <v>S</v>
          </cell>
          <cell r="J656">
            <v>62829.322500000002</v>
          </cell>
          <cell r="M656">
            <v>62829.322500000002</v>
          </cell>
          <cell r="P656">
            <v>414.1</v>
          </cell>
          <cell r="R656">
            <v>8457.7057050000003</v>
          </cell>
          <cell r="S656">
            <v>5497.5657187500001</v>
          </cell>
          <cell r="V656">
            <v>1099.5131437499999</v>
          </cell>
          <cell r="W656">
            <v>6414.4</v>
          </cell>
          <cell r="X656">
            <v>0</v>
          </cell>
          <cell r="Y656">
            <v>21883.284567499999</v>
          </cell>
          <cell r="Z656">
            <v>84712.607067500008</v>
          </cell>
          <cell r="AA656">
            <v>1950</v>
          </cell>
          <cell r="AB656">
            <v>1702.5</v>
          </cell>
          <cell r="AC656">
            <v>49.757772139500737</v>
          </cell>
          <cell r="AD656">
            <v>5.3894406903826191</v>
          </cell>
          <cell r="AE656">
            <v>20.125879536617649</v>
          </cell>
          <cell r="AG656">
            <v>75.273092366501004</v>
          </cell>
          <cell r="AH656">
            <v>5.6454819274875749</v>
          </cell>
          <cell r="AI656">
            <v>80.918574293988584</v>
          </cell>
          <cell r="AJ656">
            <v>647.34859435190867</v>
          </cell>
          <cell r="AK656">
            <v>84712.607067500008</v>
          </cell>
          <cell r="AL656">
            <v>0</v>
          </cell>
          <cell r="AM656">
            <v>37.5</v>
          </cell>
          <cell r="AN656">
            <v>37.5</v>
          </cell>
          <cell r="AO656">
            <v>0</v>
          </cell>
          <cell r="AP656">
            <v>49.710785502564001</v>
          </cell>
          <cell r="AQ656">
            <v>-4.6986636936736659E-2</v>
          </cell>
        </row>
        <row r="657">
          <cell r="D657" t="str">
            <v>A50114</v>
          </cell>
          <cell r="E657" t="str">
            <v>Paul Crossley</v>
          </cell>
          <cell r="F657" t="str">
            <v>Birmingham</v>
          </cell>
          <cell r="G657" t="str">
            <v>Midlands</v>
          </cell>
          <cell r="H657">
            <v>6</v>
          </cell>
          <cell r="I657" t="str">
            <v>S</v>
          </cell>
          <cell r="J657">
            <v>35525</v>
          </cell>
          <cell r="M657">
            <v>35525</v>
          </cell>
          <cell r="P657">
            <v>0</v>
          </cell>
          <cell r="R657">
            <v>3804.5219999999999</v>
          </cell>
          <cell r="S657">
            <v>2753.1875</v>
          </cell>
          <cell r="V657">
            <v>621.6875</v>
          </cell>
          <cell r="W657">
            <v>0</v>
          </cell>
          <cell r="X657">
            <v>0</v>
          </cell>
          <cell r="Y657">
            <v>7179.3969999999999</v>
          </cell>
          <cell r="Z657">
            <v>42704.396999999997</v>
          </cell>
          <cell r="AA657">
            <v>1950</v>
          </cell>
          <cell r="AB657">
            <v>1702.5</v>
          </cell>
          <cell r="AC657">
            <v>25.083346255506605</v>
          </cell>
          <cell r="AD657">
            <v>3.7037848954724204</v>
          </cell>
          <cell r="AE657">
            <v>20.125879536617649</v>
          </cell>
          <cell r="AG657">
            <v>48.913010687596675</v>
          </cell>
          <cell r="AH657">
            <v>3.6684758015697505</v>
          </cell>
          <cell r="AI657">
            <v>52.581486489166423</v>
          </cell>
          <cell r="AJ657">
            <v>420.65189191333138</v>
          </cell>
          <cell r="AK657">
            <v>42704.396999999997</v>
          </cell>
          <cell r="AL657">
            <v>0</v>
          </cell>
          <cell r="AM657">
            <v>37.5</v>
          </cell>
          <cell r="AN657">
            <v>37.5</v>
          </cell>
          <cell r="AO657">
            <v>0</v>
          </cell>
          <cell r="AP657">
            <v>25.423857435896998</v>
          </cell>
          <cell r="AQ657">
            <v>0.34051118039039352</v>
          </cell>
        </row>
        <row r="658">
          <cell r="D658" t="str">
            <v>A01295</v>
          </cell>
          <cell r="E658" t="str">
            <v>Paul Darby</v>
          </cell>
          <cell r="F658" t="str">
            <v>London</v>
          </cell>
          <cell r="G658" t="str">
            <v>South East</v>
          </cell>
          <cell r="H658">
            <v>6</v>
          </cell>
          <cell r="I658" t="str">
            <v>S</v>
          </cell>
          <cell r="J658">
            <v>37602.300000000003</v>
          </cell>
          <cell r="M658">
            <v>37602.300000000003</v>
          </cell>
          <cell r="P658">
            <v>0</v>
          </cell>
          <cell r="R658">
            <v>4091.1894000000002</v>
          </cell>
          <cell r="S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4091.1894000000002</v>
          </cell>
          <cell r="Z658">
            <v>41693.489400000006</v>
          </cell>
          <cell r="AA658">
            <v>1950</v>
          </cell>
          <cell r="AB658">
            <v>1702.5</v>
          </cell>
          <cell r="AC658">
            <v>24.48956792951542</v>
          </cell>
          <cell r="AD658">
            <v>3.9486921589485728</v>
          </cell>
          <cell r="AE658">
            <v>20.125879536617649</v>
          </cell>
          <cell r="AG658">
            <v>48.564139625081637</v>
          </cell>
          <cell r="AH658">
            <v>3.6423104718811228</v>
          </cell>
          <cell r="AI658">
            <v>52.206450096962762</v>
          </cell>
          <cell r="AJ658">
            <v>417.65160077570209</v>
          </cell>
          <cell r="AK658">
            <v>41693.489399999999</v>
          </cell>
          <cell r="AL658">
            <v>0</v>
          </cell>
          <cell r="AM658">
            <v>37.5</v>
          </cell>
          <cell r="AN658">
            <v>37.5</v>
          </cell>
          <cell r="AO658">
            <v>0</v>
          </cell>
          <cell r="AP658">
            <v>27.146786358974001</v>
          </cell>
          <cell r="AQ658">
            <v>2.657218429458581</v>
          </cell>
        </row>
        <row r="659">
          <cell r="D659" t="str">
            <v>A74946</v>
          </cell>
          <cell r="E659" t="str">
            <v>Paul Davidson</v>
          </cell>
          <cell r="F659" t="str">
            <v>Plymouth</v>
          </cell>
          <cell r="G659" t="str">
            <v>South West</v>
          </cell>
          <cell r="H659">
            <v>5</v>
          </cell>
          <cell r="I659" t="str">
            <v>S</v>
          </cell>
          <cell r="J659">
            <v>44370</v>
          </cell>
          <cell r="M659">
            <v>44370</v>
          </cell>
          <cell r="P659">
            <v>0</v>
          </cell>
          <cell r="R659">
            <v>5343.9120000000003</v>
          </cell>
          <cell r="S659">
            <v>3438.6749999999997</v>
          </cell>
          <cell r="V659">
            <v>776.47500000000002</v>
          </cell>
          <cell r="W659">
            <v>2310</v>
          </cell>
          <cell r="X659">
            <v>0</v>
          </cell>
          <cell r="Y659">
            <v>11869.062</v>
          </cell>
          <cell r="Z659">
            <v>56239.061999999998</v>
          </cell>
          <cell r="AA659">
            <v>1950</v>
          </cell>
          <cell r="AB659">
            <v>1702.5</v>
          </cell>
          <cell r="AC659">
            <v>33.033222907488984</v>
          </cell>
          <cell r="AD659">
            <v>5.3894406903826191</v>
          </cell>
          <cell r="AE659">
            <v>20.125879536617649</v>
          </cell>
          <cell r="AG659">
            <v>58.54854313448925</v>
          </cell>
          <cell r="AH659">
            <v>4.3911407350866938</v>
          </cell>
          <cell r="AI659">
            <v>62.939683869575944</v>
          </cell>
          <cell r="AJ659">
            <v>503.51747095660755</v>
          </cell>
          <cell r="AK659">
            <v>56239.062000000005</v>
          </cell>
          <cell r="AL659">
            <v>0</v>
          </cell>
          <cell r="AM659">
            <v>37.5</v>
          </cell>
          <cell r="AN659">
            <v>37.5</v>
          </cell>
          <cell r="AO659">
            <v>0</v>
          </cell>
          <cell r="AP659">
            <v>33.229493333332996</v>
          </cell>
          <cell r="AQ659">
            <v>0.19627042584401266</v>
          </cell>
        </row>
        <row r="660">
          <cell r="D660" t="str">
            <v>A76504</v>
          </cell>
          <cell r="E660" t="str">
            <v>Paul Flynn</v>
          </cell>
          <cell r="F660" t="str">
            <v>Other Site</v>
          </cell>
          <cell r="G660" t="str">
            <v>Midlands</v>
          </cell>
          <cell r="H660">
            <v>4</v>
          </cell>
          <cell r="I660" t="str">
            <v>A</v>
          </cell>
          <cell r="J660">
            <v>77463.75</v>
          </cell>
          <cell r="M660">
            <v>77463.75</v>
          </cell>
          <cell r="P660">
            <v>0</v>
          </cell>
          <cell r="R660">
            <v>0</v>
          </cell>
          <cell r="S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77463.75</v>
          </cell>
          <cell r="AA660">
            <v>1950</v>
          </cell>
          <cell r="AB660">
            <v>1702.5</v>
          </cell>
          <cell r="AC660">
            <v>45.5</v>
          </cell>
          <cell r="AD660">
            <v>0</v>
          </cell>
          <cell r="AE660">
            <v>0</v>
          </cell>
          <cell r="AG660">
            <v>45.5</v>
          </cell>
          <cell r="AH660">
            <v>3.4125000000000001</v>
          </cell>
          <cell r="AI660">
            <v>48.912500000000001</v>
          </cell>
          <cell r="AJ660">
            <v>391.3</v>
          </cell>
          <cell r="AK660">
            <v>77463.75</v>
          </cell>
          <cell r="AL660">
            <v>0</v>
          </cell>
          <cell r="AM660">
            <v>56</v>
          </cell>
          <cell r="AN660">
            <v>37.5</v>
          </cell>
          <cell r="AO660">
            <v>18.5</v>
          </cell>
          <cell r="AP660">
            <v>45.5</v>
          </cell>
          <cell r="AQ660">
            <v>0</v>
          </cell>
        </row>
        <row r="661">
          <cell r="D661" t="str">
            <v>S10395</v>
          </cell>
          <cell r="E661" t="str">
            <v>Paul Fox</v>
          </cell>
          <cell r="F661" t="str">
            <v>Other Site</v>
          </cell>
          <cell r="G661" t="str">
            <v>Midlands</v>
          </cell>
          <cell r="H661" t="e">
            <v>#N/A</v>
          </cell>
          <cell r="I661" t="str">
            <v>A</v>
          </cell>
          <cell r="J661">
            <v>85125</v>
          </cell>
          <cell r="M661">
            <v>85125</v>
          </cell>
          <cell r="P661">
            <v>0</v>
          </cell>
          <cell r="R661">
            <v>0</v>
          </cell>
          <cell r="S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85125</v>
          </cell>
          <cell r="AA661">
            <v>1950</v>
          </cell>
          <cell r="AB661">
            <v>1702.5</v>
          </cell>
          <cell r="AC661">
            <v>50</v>
          </cell>
          <cell r="AD661">
            <v>0</v>
          </cell>
          <cell r="AE661">
            <v>0</v>
          </cell>
          <cell r="AG661">
            <v>50</v>
          </cell>
          <cell r="AH661">
            <v>3.75</v>
          </cell>
          <cell r="AI661">
            <v>53.75</v>
          </cell>
          <cell r="AJ661">
            <v>430</v>
          </cell>
          <cell r="AK661">
            <v>85125</v>
          </cell>
          <cell r="AL661">
            <v>0</v>
          </cell>
          <cell r="AM661" t="e">
            <v>#N/A</v>
          </cell>
          <cell r="AN661">
            <v>37.5</v>
          </cell>
          <cell r="AO661" t="e">
            <v>#N/A</v>
          </cell>
          <cell r="AP661" t="e">
            <v>#N/A</v>
          </cell>
          <cell r="AQ661" t="e">
            <v>#N/A</v>
          </cell>
        </row>
        <row r="662">
          <cell r="D662" t="str">
            <v>A50217</v>
          </cell>
          <cell r="E662" t="str">
            <v>Paul Garthwaite</v>
          </cell>
          <cell r="F662" t="str">
            <v>York</v>
          </cell>
          <cell r="G662" t="str">
            <v>Midlands</v>
          </cell>
          <cell r="H662">
            <v>4</v>
          </cell>
          <cell r="I662" t="str">
            <v>S</v>
          </cell>
          <cell r="J662">
            <v>69187.5</v>
          </cell>
          <cell r="M662">
            <v>69187.5</v>
          </cell>
          <cell r="P662">
            <v>0</v>
          </cell>
          <cell r="R662">
            <v>8768.7270000000008</v>
          </cell>
          <cell r="S662">
            <v>3978.28125</v>
          </cell>
          <cell r="V662">
            <v>1210.78125</v>
          </cell>
          <cell r="W662">
            <v>2310</v>
          </cell>
          <cell r="X662">
            <v>0</v>
          </cell>
          <cell r="Y662">
            <v>16267.789500000001</v>
          </cell>
          <cell r="Z662">
            <v>85455.289499999999</v>
          </cell>
          <cell r="AA662">
            <v>1950</v>
          </cell>
          <cell r="AB662">
            <v>1702.5</v>
          </cell>
          <cell r="AC662">
            <v>50.194002643171807</v>
          </cell>
          <cell r="AD662">
            <v>3.7037848954724204</v>
          </cell>
          <cell r="AE662">
            <v>20.125879536617649</v>
          </cell>
          <cell r="AG662">
            <v>74.023667075261869</v>
          </cell>
          <cell r="AH662">
            <v>5.5517750306446398</v>
          </cell>
          <cell r="AI662">
            <v>79.575442105906504</v>
          </cell>
          <cell r="AJ662">
            <v>636.60353684725203</v>
          </cell>
          <cell r="AK662">
            <v>85455.289499999999</v>
          </cell>
          <cell r="AL662">
            <v>0</v>
          </cell>
          <cell r="AM662">
            <v>37.5</v>
          </cell>
          <cell r="AN662">
            <v>37.5</v>
          </cell>
          <cell r="AO662">
            <v>0</v>
          </cell>
          <cell r="AP662">
            <v>50.566654871795002</v>
          </cell>
          <cell r="AQ662">
            <v>0.37265222862319547</v>
          </cell>
        </row>
        <row r="663">
          <cell r="D663" t="str">
            <v>A74769</v>
          </cell>
          <cell r="E663" t="str">
            <v>Paul Goff</v>
          </cell>
          <cell r="F663" t="str">
            <v>Exeter</v>
          </cell>
          <cell r="G663" t="str">
            <v>South West</v>
          </cell>
          <cell r="H663">
            <v>6</v>
          </cell>
          <cell r="I663" t="str">
            <v>S</v>
          </cell>
          <cell r="J663">
            <v>39438.300000000003</v>
          </cell>
          <cell r="M663">
            <v>39438.300000000003</v>
          </cell>
          <cell r="P663">
            <v>0</v>
          </cell>
          <cell r="R663">
            <v>4344.5573999999997</v>
          </cell>
          <cell r="S663">
            <v>1084.5532499999999</v>
          </cell>
          <cell r="V663">
            <v>690.17025000000001</v>
          </cell>
          <cell r="W663">
            <v>0</v>
          </cell>
          <cell r="X663">
            <v>0</v>
          </cell>
          <cell r="Y663">
            <v>6119.2808999999997</v>
          </cell>
          <cell r="Z663">
            <v>45557.580900000001</v>
          </cell>
          <cell r="AA663">
            <v>1950</v>
          </cell>
          <cell r="AB663">
            <v>1702.5</v>
          </cell>
          <cell r="AC663">
            <v>26.759225198237885</v>
          </cell>
          <cell r="AD663">
            <v>5.3894406903826191</v>
          </cell>
          <cell r="AE663">
            <v>20.125879536617649</v>
          </cell>
          <cell r="AG663">
            <v>52.274545425238159</v>
          </cell>
          <cell r="AH663">
            <v>3.9205909068928619</v>
          </cell>
          <cell r="AI663">
            <v>56.195136332131021</v>
          </cell>
          <cell r="AJ663">
            <v>449.56109065704817</v>
          </cell>
          <cell r="AK663">
            <v>45557.580900000001</v>
          </cell>
          <cell r="AL663">
            <v>0</v>
          </cell>
          <cell r="AM663">
            <v>37.5</v>
          </cell>
          <cell r="AN663">
            <v>37.5</v>
          </cell>
          <cell r="AO663">
            <v>0</v>
          </cell>
          <cell r="AP663">
            <v>27.258290461538</v>
          </cell>
          <cell r="AQ663">
            <v>0.49906526330011403</v>
          </cell>
        </row>
        <row r="664">
          <cell r="D664" t="str">
            <v>S10368</v>
          </cell>
          <cell r="E664" t="str">
            <v>Paul Hodgson</v>
          </cell>
          <cell r="F664" t="str">
            <v>York</v>
          </cell>
          <cell r="G664" t="str">
            <v>Midlands</v>
          </cell>
          <cell r="H664">
            <v>7</v>
          </cell>
          <cell r="I664" t="str">
            <v>A</v>
          </cell>
          <cell r="J664">
            <v>76612.5</v>
          </cell>
          <cell r="M664">
            <v>76612.5</v>
          </cell>
          <cell r="P664">
            <v>0</v>
          </cell>
          <cell r="R664">
            <v>0</v>
          </cell>
          <cell r="S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76612.5</v>
          </cell>
          <cell r="AA664">
            <v>1950</v>
          </cell>
          <cell r="AB664">
            <v>1702.5</v>
          </cell>
          <cell r="AC664">
            <v>45</v>
          </cell>
          <cell r="AD664">
            <v>0</v>
          </cell>
          <cell r="AE664">
            <v>0</v>
          </cell>
          <cell r="AG664">
            <v>45</v>
          </cell>
          <cell r="AH664">
            <v>3.375</v>
          </cell>
          <cell r="AI664">
            <v>48.375</v>
          </cell>
          <cell r="AJ664">
            <v>387</v>
          </cell>
          <cell r="AK664">
            <v>76612.5</v>
          </cell>
          <cell r="AL664">
            <v>0</v>
          </cell>
          <cell r="AM664">
            <v>37.5</v>
          </cell>
          <cell r="AN664">
            <v>37.5</v>
          </cell>
          <cell r="AO664">
            <v>0</v>
          </cell>
          <cell r="AP664">
            <v>45</v>
          </cell>
          <cell r="AQ664">
            <v>0</v>
          </cell>
        </row>
        <row r="665">
          <cell r="D665" t="str">
            <v>A76520</v>
          </cell>
          <cell r="E665" t="str">
            <v>Paul Horrocks</v>
          </cell>
          <cell r="F665" t="str">
            <v>York</v>
          </cell>
          <cell r="G665" t="str">
            <v>Midlands</v>
          </cell>
          <cell r="H665">
            <v>8</v>
          </cell>
          <cell r="I665" t="str">
            <v>A</v>
          </cell>
          <cell r="J665">
            <v>46035.6</v>
          </cell>
          <cell r="M665">
            <v>46035.6</v>
          </cell>
          <cell r="P665">
            <v>0</v>
          </cell>
          <cell r="R665">
            <v>0</v>
          </cell>
          <cell r="S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46035.6</v>
          </cell>
          <cell r="AA665">
            <v>1950</v>
          </cell>
          <cell r="AB665">
            <v>1702.5</v>
          </cell>
          <cell r="AC665">
            <v>27.04</v>
          </cell>
          <cell r="AD665">
            <v>0</v>
          </cell>
          <cell r="AE665">
            <v>0</v>
          </cell>
          <cell r="AG665">
            <v>27.04</v>
          </cell>
          <cell r="AH665">
            <v>2.028</v>
          </cell>
          <cell r="AI665">
            <v>29.067999999999998</v>
          </cell>
          <cell r="AJ665">
            <v>232.54399999999998</v>
          </cell>
          <cell r="AK665">
            <v>46035.6</v>
          </cell>
          <cell r="AL665">
            <v>0</v>
          </cell>
          <cell r="AM665">
            <v>37.5</v>
          </cell>
          <cell r="AN665">
            <v>37.5</v>
          </cell>
          <cell r="AO665">
            <v>0</v>
          </cell>
          <cell r="AP665">
            <v>27.04</v>
          </cell>
          <cell r="AQ665">
            <v>0</v>
          </cell>
        </row>
        <row r="666">
          <cell r="D666" t="str">
            <v>A50189</v>
          </cell>
          <cell r="E666" t="str">
            <v>Paul Johnson</v>
          </cell>
          <cell r="F666" t="str">
            <v>Cardiff</v>
          </cell>
          <cell r="G666" t="str">
            <v>South West</v>
          </cell>
          <cell r="H666">
            <v>6</v>
          </cell>
          <cell r="I666" t="str">
            <v>S</v>
          </cell>
          <cell r="J666">
            <v>41500</v>
          </cell>
          <cell r="M666">
            <v>41500</v>
          </cell>
          <cell r="P666">
            <v>414.1</v>
          </cell>
          <cell r="R666">
            <v>4629.0720000000001</v>
          </cell>
          <cell r="S666">
            <v>3216.25</v>
          </cell>
          <cell r="V666">
            <v>726.25</v>
          </cell>
          <cell r="W666">
            <v>0</v>
          </cell>
          <cell r="X666">
            <v>0</v>
          </cell>
          <cell r="Y666">
            <v>8985.6720000000005</v>
          </cell>
          <cell r="Z666">
            <v>50485.671999999999</v>
          </cell>
          <cell r="AA666">
            <v>1950</v>
          </cell>
          <cell r="AB666">
            <v>1702.5</v>
          </cell>
          <cell r="AC666">
            <v>29.653845521292215</v>
          </cell>
          <cell r="AD666">
            <v>5.3894406903826191</v>
          </cell>
          <cell r="AE666">
            <v>20.125879536617649</v>
          </cell>
          <cell r="AG666">
            <v>55.169165748292485</v>
          </cell>
          <cell r="AH666">
            <v>4.137687431121936</v>
          </cell>
          <cell r="AI666">
            <v>59.306853179414418</v>
          </cell>
          <cell r="AJ666">
            <v>474.45482543531534</v>
          </cell>
          <cell r="AK666">
            <v>50485.671999999999</v>
          </cell>
          <cell r="AL666">
            <v>0</v>
          </cell>
          <cell r="AM666">
            <v>37.5</v>
          </cell>
          <cell r="AN666">
            <v>37.5</v>
          </cell>
          <cell r="AO666">
            <v>0</v>
          </cell>
          <cell r="AP666">
            <v>29.981113846153999</v>
          </cell>
          <cell r="AQ666">
            <v>0.32726832486178381</v>
          </cell>
        </row>
        <row r="667">
          <cell r="D667" t="str">
            <v>A76378</v>
          </cell>
          <cell r="E667" t="str">
            <v>Paul McCormick</v>
          </cell>
          <cell r="F667" t="str">
            <v>Warrington</v>
          </cell>
          <cell r="G667" t="str">
            <v>Midlands</v>
          </cell>
          <cell r="H667">
            <v>4</v>
          </cell>
          <cell r="I667" t="str">
            <v>S</v>
          </cell>
          <cell r="J667">
            <v>73000</v>
          </cell>
          <cell r="M667">
            <v>73000</v>
          </cell>
          <cell r="P667">
            <v>414.1</v>
          </cell>
          <cell r="R667">
            <v>9542.4240000000009</v>
          </cell>
          <cell r="S667">
            <v>5657.5</v>
          </cell>
          <cell r="V667">
            <v>1277.5</v>
          </cell>
          <cell r="W667">
            <v>4104</v>
          </cell>
          <cell r="X667">
            <v>0</v>
          </cell>
          <cell r="Y667">
            <v>20995.524000000001</v>
          </cell>
          <cell r="Z667">
            <v>93995.524000000005</v>
          </cell>
          <cell r="AA667">
            <v>1950</v>
          </cell>
          <cell r="AB667">
            <v>1702.5</v>
          </cell>
          <cell r="AC667">
            <v>55.210293098384732</v>
          </cell>
          <cell r="AD667">
            <v>3.7037848954724204</v>
          </cell>
          <cell r="AE667">
            <v>20.125879536617649</v>
          </cell>
          <cell r="AG667">
            <v>79.039957530474794</v>
          </cell>
          <cell r="AH667">
            <v>5.927996814785609</v>
          </cell>
          <cell r="AI667">
            <v>84.967954345260409</v>
          </cell>
          <cell r="AJ667">
            <v>679.74363476208327</v>
          </cell>
          <cell r="AK667">
            <v>93995.524000000005</v>
          </cell>
          <cell r="AL667">
            <v>0</v>
          </cell>
          <cell r="AM667">
            <v>37.5</v>
          </cell>
          <cell r="AN667">
            <v>37.5</v>
          </cell>
          <cell r="AO667">
            <v>0</v>
          </cell>
          <cell r="AP667">
            <v>55.282319999999999</v>
          </cell>
          <cell r="AQ667">
            <v>7.2026901615267036E-2</v>
          </cell>
        </row>
        <row r="668">
          <cell r="D668" t="str">
            <v>A74826</v>
          </cell>
          <cell r="E668" t="str">
            <v>Paul McMahon</v>
          </cell>
          <cell r="F668" t="str">
            <v>Other Site</v>
          </cell>
          <cell r="G668" t="str">
            <v>Midlands</v>
          </cell>
          <cell r="H668">
            <v>7</v>
          </cell>
          <cell r="I668" t="str">
            <v>A</v>
          </cell>
          <cell r="J668">
            <v>65546.25</v>
          </cell>
          <cell r="M668">
            <v>65546.25</v>
          </cell>
          <cell r="P668">
            <v>0</v>
          </cell>
          <cell r="R668">
            <v>0</v>
          </cell>
          <cell r="S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65546.25</v>
          </cell>
          <cell r="AA668">
            <v>1950</v>
          </cell>
          <cell r="AB668">
            <v>1702.5</v>
          </cell>
          <cell r="AC668">
            <v>38.5</v>
          </cell>
          <cell r="AD668">
            <v>0</v>
          </cell>
          <cell r="AE668">
            <v>0</v>
          </cell>
          <cell r="AG668">
            <v>38.5</v>
          </cell>
          <cell r="AH668">
            <v>2.8874999999999997</v>
          </cell>
          <cell r="AI668">
            <v>41.387500000000003</v>
          </cell>
          <cell r="AJ668">
            <v>331.1</v>
          </cell>
          <cell r="AK668">
            <v>65546.25</v>
          </cell>
          <cell r="AL668">
            <v>0</v>
          </cell>
          <cell r="AM668">
            <v>40</v>
          </cell>
          <cell r="AN668">
            <v>37.5</v>
          </cell>
          <cell r="AO668">
            <v>2.5</v>
          </cell>
          <cell r="AP668">
            <v>38.5</v>
          </cell>
          <cell r="AQ668">
            <v>0</v>
          </cell>
        </row>
        <row r="669">
          <cell r="D669" t="str">
            <v>A76506</v>
          </cell>
          <cell r="E669" t="str">
            <v>Paul Nixon</v>
          </cell>
          <cell r="F669" t="str">
            <v>Other Site</v>
          </cell>
          <cell r="G669" t="str">
            <v>Midlands</v>
          </cell>
          <cell r="H669">
            <v>4</v>
          </cell>
          <cell r="I669" t="str">
            <v>A</v>
          </cell>
          <cell r="J669">
            <v>77463.75</v>
          </cell>
          <cell r="M669">
            <v>77463.75</v>
          </cell>
          <cell r="P669">
            <v>0</v>
          </cell>
          <cell r="R669">
            <v>0</v>
          </cell>
          <cell r="S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77463.75</v>
          </cell>
          <cell r="AA669">
            <v>1950</v>
          </cell>
          <cell r="AB669">
            <v>1702.5</v>
          </cell>
          <cell r="AC669">
            <v>45.5</v>
          </cell>
          <cell r="AD669">
            <v>0</v>
          </cell>
          <cell r="AE669">
            <v>0</v>
          </cell>
          <cell r="AG669">
            <v>45.5</v>
          </cell>
          <cell r="AH669">
            <v>3.4125000000000001</v>
          </cell>
          <cell r="AI669">
            <v>48.912500000000001</v>
          </cell>
          <cell r="AJ669">
            <v>391.3</v>
          </cell>
          <cell r="AK669">
            <v>77463.75</v>
          </cell>
          <cell r="AL669">
            <v>0</v>
          </cell>
          <cell r="AM669">
            <v>56</v>
          </cell>
          <cell r="AN669">
            <v>37.5</v>
          </cell>
          <cell r="AO669">
            <v>18.5</v>
          </cell>
          <cell r="AP669">
            <v>45.5</v>
          </cell>
          <cell r="AQ669">
            <v>0</v>
          </cell>
        </row>
        <row r="670">
          <cell r="D670" t="str">
            <v>A24776</v>
          </cell>
          <cell r="E670" t="str">
            <v>Paul Risdon</v>
          </cell>
          <cell r="F670" t="str">
            <v>Plymouth</v>
          </cell>
          <cell r="G670" t="str">
            <v>South West</v>
          </cell>
          <cell r="H670">
            <v>6</v>
          </cell>
          <cell r="I670" t="str">
            <v>S</v>
          </cell>
          <cell r="J670">
            <v>34486.199999999997</v>
          </cell>
          <cell r="M670">
            <v>34486.199999999997</v>
          </cell>
          <cell r="P670">
            <v>414.1</v>
          </cell>
          <cell r="R670">
            <v>3661.1676000000002</v>
          </cell>
          <cell r="S670">
            <v>2672.6804999999999</v>
          </cell>
          <cell r="V670">
            <v>603.50850000000003</v>
          </cell>
          <cell r="W670">
            <v>0</v>
          </cell>
          <cell r="X670">
            <v>0</v>
          </cell>
          <cell r="Y670">
            <v>7351.4565999999995</v>
          </cell>
          <cell r="Z670">
            <v>41837.656599999995</v>
          </cell>
          <cell r="AA670">
            <v>1950</v>
          </cell>
          <cell r="AB670">
            <v>1702.5</v>
          </cell>
          <cell r="AC670">
            <v>24.574247635829661</v>
          </cell>
          <cell r="AD670">
            <v>5.3894406903826191</v>
          </cell>
          <cell r="AE670">
            <v>20.125879536617649</v>
          </cell>
          <cell r="AG670">
            <v>50.089567862829924</v>
          </cell>
          <cell r="AH670">
            <v>3.756717589712244</v>
          </cell>
          <cell r="AI670">
            <v>53.846285452542169</v>
          </cell>
          <cell r="AJ670">
            <v>430.77028362033735</v>
          </cell>
          <cell r="AK670">
            <v>41837.656600000002</v>
          </cell>
          <cell r="AL670">
            <v>0</v>
          </cell>
          <cell r="AM670">
            <v>37.5</v>
          </cell>
          <cell r="AN670">
            <v>37.5</v>
          </cell>
          <cell r="AO670">
            <v>0</v>
          </cell>
          <cell r="AP670">
            <v>24.880822358974001</v>
          </cell>
          <cell r="AQ670">
            <v>0.30657472314434031</v>
          </cell>
        </row>
        <row r="671">
          <cell r="D671" t="str">
            <v>A07032</v>
          </cell>
          <cell r="E671" t="str">
            <v>Paul Shephard</v>
          </cell>
          <cell r="F671" t="str">
            <v>Bristol</v>
          </cell>
          <cell r="G671" t="str">
            <v>South West</v>
          </cell>
          <cell r="H671">
            <v>5</v>
          </cell>
          <cell r="I671" t="str">
            <v>S</v>
          </cell>
          <cell r="J671">
            <v>38760</v>
          </cell>
          <cell r="M671">
            <v>38760</v>
          </cell>
          <cell r="P671">
            <v>414.1</v>
          </cell>
          <cell r="R671">
            <v>4880.6184000000003</v>
          </cell>
          <cell r="S671">
            <v>3391.5</v>
          </cell>
          <cell r="V671">
            <v>678.3</v>
          </cell>
          <cell r="W671">
            <v>4562.8</v>
          </cell>
          <cell r="X671">
            <v>0</v>
          </cell>
          <cell r="Y671">
            <v>13927.3184</v>
          </cell>
          <cell r="Z671">
            <v>52687.318400000004</v>
          </cell>
          <cell r="AA671">
            <v>1950</v>
          </cell>
          <cell r="AB671">
            <v>1702.5</v>
          </cell>
          <cell r="AC671">
            <v>30.947029897209987</v>
          </cell>
          <cell r="AD671">
            <v>5.3894406903826191</v>
          </cell>
          <cell r="AE671">
            <v>20.125879536617649</v>
          </cell>
          <cell r="AG671">
            <v>56.462350124210261</v>
          </cell>
          <cell r="AH671">
            <v>4.2346762593157692</v>
          </cell>
          <cell r="AI671">
            <v>60.69702638352603</v>
          </cell>
          <cell r="AJ671">
            <v>485.57621106820824</v>
          </cell>
          <cell r="AK671">
            <v>52687.318400000004</v>
          </cell>
          <cell r="AL671">
            <v>0</v>
          </cell>
          <cell r="AM671">
            <v>37.5</v>
          </cell>
          <cell r="AN671">
            <v>37.5</v>
          </cell>
          <cell r="AO671">
            <v>0</v>
          </cell>
          <cell r="AP671">
            <v>30.875855589743999</v>
          </cell>
          <cell r="AQ671">
            <v>-7.1174307465987852E-2</v>
          </cell>
        </row>
        <row r="672">
          <cell r="D672" t="str">
            <v>A24898</v>
          </cell>
          <cell r="E672" t="str">
            <v>Paul Smith</v>
          </cell>
          <cell r="F672" t="str">
            <v>Cardiff</v>
          </cell>
          <cell r="G672" t="str">
            <v>South West</v>
          </cell>
          <cell r="H672">
            <v>6</v>
          </cell>
          <cell r="I672" t="str">
            <v>S</v>
          </cell>
          <cell r="J672">
            <v>33280</v>
          </cell>
          <cell r="M672">
            <v>33280</v>
          </cell>
          <cell r="P672">
            <v>0</v>
          </cell>
          <cell r="R672">
            <v>3494.712</v>
          </cell>
          <cell r="S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3494.712</v>
          </cell>
          <cell r="Z672">
            <v>36774.712</v>
          </cell>
          <cell r="AA672">
            <v>1950</v>
          </cell>
          <cell r="AB672">
            <v>1702.5</v>
          </cell>
          <cell r="AC672">
            <v>21.600418208516885</v>
          </cell>
          <cell r="AD672">
            <v>5.3894406903826191</v>
          </cell>
          <cell r="AE672">
            <v>20.125879536617649</v>
          </cell>
          <cell r="AG672">
            <v>47.115738435517159</v>
          </cell>
          <cell r="AH672">
            <v>3.5336803826637868</v>
          </cell>
          <cell r="AI672">
            <v>50.649418818180948</v>
          </cell>
          <cell r="AJ672">
            <v>405.19535054544758</v>
          </cell>
          <cell r="AK672">
            <v>36774.712</v>
          </cell>
          <cell r="AL672">
            <v>0</v>
          </cell>
          <cell r="AM672">
            <v>37.5</v>
          </cell>
          <cell r="AN672">
            <v>37.5</v>
          </cell>
          <cell r="AO672">
            <v>0</v>
          </cell>
          <cell r="AP672">
            <v>18.858826666666999</v>
          </cell>
          <cell r="AQ672">
            <v>-2.7415915418498855</v>
          </cell>
        </row>
        <row r="673">
          <cell r="D673" t="str">
            <v>A76319</v>
          </cell>
          <cell r="E673" t="str">
            <v>Paul Stagles</v>
          </cell>
          <cell r="F673" t="str">
            <v>Warrington</v>
          </cell>
          <cell r="G673" t="str">
            <v>Midlands</v>
          </cell>
          <cell r="H673">
            <v>6</v>
          </cell>
          <cell r="I673" t="str">
            <v>A</v>
          </cell>
          <cell r="J673">
            <v>62515.799999999996</v>
          </cell>
          <cell r="M673">
            <v>62515.799999999996</v>
          </cell>
          <cell r="P673">
            <v>0</v>
          </cell>
          <cell r="R673">
            <v>0</v>
          </cell>
          <cell r="S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62515.799999999996</v>
          </cell>
          <cell r="AA673">
            <v>1950</v>
          </cell>
          <cell r="AB673">
            <v>1702.5</v>
          </cell>
          <cell r="AC673">
            <v>36.72</v>
          </cell>
          <cell r="AD673">
            <v>0</v>
          </cell>
          <cell r="AE673">
            <v>0</v>
          </cell>
          <cell r="AG673">
            <v>36.72</v>
          </cell>
          <cell r="AH673">
            <v>2.754</v>
          </cell>
          <cell r="AI673">
            <v>39.473999999999997</v>
          </cell>
          <cell r="AJ673">
            <v>315.79199999999997</v>
          </cell>
          <cell r="AK673">
            <v>62515.799999999996</v>
          </cell>
          <cell r="AL673">
            <v>0</v>
          </cell>
          <cell r="AM673">
            <v>40</v>
          </cell>
          <cell r="AN673">
            <v>37.5</v>
          </cell>
          <cell r="AO673">
            <v>2.5</v>
          </cell>
          <cell r="AP673">
            <v>36.72</v>
          </cell>
          <cell r="AQ673">
            <v>0</v>
          </cell>
        </row>
        <row r="674">
          <cell r="D674" t="str">
            <v>W98833</v>
          </cell>
          <cell r="E674" t="str">
            <v>Paul Sweeney</v>
          </cell>
          <cell r="F674" t="str">
            <v>Cardiff</v>
          </cell>
          <cell r="G674" t="str">
            <v>South West</v>
          </cell>
          <cell r="H674">
            <v>8</v>
          </cell>
          <cell r="I674" t="str">
            <v>S</v>
          </cell>
          <cell r="J674">
            <v>26000</v>
          </cell>
          <cell r="M674">
            <v>26000</v>
          </cell>
          <cell r="P674">
            <v>0</v>
          </cell>
          <cell r="R674">
            <v>2490.0720000000001</v>
          </cell>
          <cell r="S674">
            <v>2275</v>
          </cell>
          <cell r="V674">
            <v>455</v>
          </cell>
          <cell r="W674">
            <v>0</v>
          </cell>
          <cell r="X674">
            <v>0</v>
          </cell>
          <cell r="Y674">
            <v>5220.0720000000001</v>
          </cell>
          <cell r="Z674">
            <v>31220.072</v>
          </cell>
          <cell r="AA674">
            <v>1950</v>
          </cell>
          <cell r="AB674">
            <v>1702.5</v>
          </cell>
          <cell r="AC674">
            <v>18.337780910425845</v>
          </cell>
          <cell r="AD674">
            <v>5.3894406903826191</v>
          </cell>
          <cell r="AE674">
            <v>20.125879536617649</v>
          </cell>
          <cell r="AG674">
            <v>43.853101137426108</v>
          </cell>
          <cell r="AH674">
            <v>3.2889825853069579</v>
          </cell>
          <cell r="AI674">
            <v>47.142083722733069</v>
          </cell>
          <cell r="AJ674">
            <v>377.13666978186455</v>
          </cell>
          <cell r="AK674">
            <v>31220.072</v>
          </cell>
          <cell r="AL674">
            <v>0</v>
          </cell>
          <cell r="AM674">
            <v>37.5</v>
          </cell>
          <cell r="AN674">
            <v>37.5</v>
          </cell>
          <cell r="AO674">
            <v>0</v>
          </cell>
          <cell r="AP674">
            <v>18.630806153845999</v>
          </cell>
          <cell r="AQ674">
            <v>0.29302524342015346</v>
          </cell>
        </row>
        <row r="675">
          <cell r="D675" t="str">
            <v>A93041</v>
          </cell>
          <cell r="E675" t="str">
            <v>Paul Thomas</v>
          </cell>
          <cell r="F675" t="str">
            <v>Guildford</v>
          </cell>
          <cell r="G675" t="str">
            <v>South West</v>
          </cell>
          <cell r="H675">
            <v>5</v>
          </cell>
          <cell r="I675" t="str">
            <v>S</v>
          </cell>
          <cell r="J675">
            <v>34784.93</v>
          </cell>
          <cell r="M675">
            <v>34784.93</v>
          </cell>
          <cell r="P675">
            <v>414.1</v>
          </cell>
          <cell r="R675">
            <v>3893.6603399999999</v>
          </cell>
          <cell r="S675">
            <v>2695.8320750000003</v>
          </cell>
          <cell r="V675">
            <v>608.73627499999998</v>
          </cell>
          <cell r="W675">
            <v>1386</v>
          </cell>
          <cell r="X675">
            <v>0</v>
          </cell>
          <cell r="Y675">
            <v>8998.3286900000003</v>
          </cell>
          <cell r="Z675">
            <v>43783.258690000002</v>
          </cell>
          <cell r="AA675">
            <v>1170</v>
          </cell>
          <cell r="AB675">
            <v>1021.5</v>
          </cell>
          <cell r="AC675">
            <v>42.861731463534021</v>
          </cell>
          <cell r="AD675">
            <v>5.3894406903826191</v>
          </cell>
          <cell r="AE675">
            <v>20.125879536617649</v>
          </cell>
          <cell r="AG675">
            <v>68.377051690534287</v>
          </cell>
          <cell r="AH675">
            <v>5.1282788767900715</v>
          </cell>
          <cell r="AI675">
            <v>73.505330567324364</v>
          </cell>
          <cell r="AJ675">
            <v>588.04264453859491</v>
          </cell>
          <cell r="AK675">
            <v>43783.258689999995</v>
          </cell>
          <cell r="AL675">
            <v>0</v>
          </cell>
          <cell r="AM675">
            <v>22.5</v>
          </cell>
          <cell r="AN675">
            <v>22.5</v>
          </cell>
          <cell r="AO675">
            <v>0</v>
          </cell>
          <cell r="AP675">
            <v>43.220915162392998</v>
          </cell>
          <cell r="AQ675">
            <v>0.35918369885897761</v>
          </cell>
        </row>
        <row r="676">
          <cell r="D676" t="str">
            <v>W64025</v>
          </cell>
          <cell r="E676" t="str">
            <v>Paul Underwood</v>
          </cell>
          <cell r="F676" t="str">
            <v>Home</v>
          </cell>
          <cell r="G676" t="str">
            <v>Midlands</v>
          </cell>
          <cell r="H676">
            <v>7</v>
          </cell>
          <cell r="I676" t="str">
            <v>S</v>
          </cell>
          <cell r="J676">
            <v>28669.178250000001</v>
          </cell>
          <cell r="M676">
            <v>28669.178250000001</v>
          </cell>
          <cell r="P676">
            <v>414.1</v>
          </cell>
          <cell r="R676">
            <v>3566.9105985000001</v>
          </cell>
          <cell r="S676">
            <v>2221.8613143749999</v>
          </cell>
          <cell r="V676">
            <v>501.71061937500002</v>
          </cell>
          <cell r="W676">
            <v>5134</v>
          </cell>
          <cell r="X676">
            <v>0</v>
          </cell>
          <cell r="Y676">
            <v>11838.582532249999</v>
          </cell>
          <cell r="Z676">
            <v>40507.760782249999</v>
          </cell>
          <cell r="AA676">
            <v>1950</v>
          </cell>
          <cell r="AB676">
            <v>1702.5</v>
          </cell>
          <cell r="AC676">
            <v>23.793104717914829</v>
          </cell>
          <cell r="AD676">
            <v>3.7037848954724204</v>
          </cell>
          <cell r="AE676">
            <v>20.125879536617649</v>
          </cell>
          <cell r="AG676">
            <v>47.622769150004899</v>
          </cell>
          <cell r="AH676">
            <v>3.5717076862503672</v>
          </cell>
          <cell r="AI676">
            <v>51.194476836255269</v>
          </cell>
          <cell r="AJ676">
            <v>409.55581469004215</v>
          </cell>
          <cell r="AK676">
            <v>40507.760782249999</v>
          </cell>
          <cell r="AL676">
            <v>0</v>
          </cell>
          <cell r="AM676">
            <v>37.5</v>
          </cell>
          <cell r="AN676">
            <v>37.5</v>
          </cell>
          <cell r="AO676">
            <v>0</v>
          </cell>
          <cell r="AP676">
            <v>23.646953209486998</v>
          </cell>
          <cell r="AQ676">
            <v>-0.14615150842783109</v>
          </cell>
        </row>
        <row r="677">
          <cell r="D677" t="str">
            <v>A91022</v>
          </cell>
          <cell r="E677" t="str">
            <v>Paul Wilkins</v>
          </cell>
          <cell r="F677" t="str">
            <v>Secondment</v>
          </cell>
          <cell r="G677" t="str">
            <v>Midlands</v>
          </cell>
          <cell r="H677">
            <v>4</v>
          </cell>
          <cell r="I677" t="str">
            <v>S</v>
          </cell>
          <cell r="J677">
            <v>50929.6875</v>
          </cell>
          <cell r="M677">
            <v>50929.6875</v>
          </cell>
          <cell r="P677">
            <v>414.1</v>
          </cell>
          <cell r="R677">
            <v>6874.8408749999999</v>
          </cell>
          <cell r="S677">
            <v>3947.05078125</v>
          </cell>
          <cell r="V677">
            <v>891.26953125</v>
          </cell>
          <cell r="W677">
            <v>6844</v>
          </cell>
          <cell r="X677">
            <v>0</v>
          </cell>
          <cell r="Y677">
            <v>18971.2611875</v>
          </cell>
          <cell r="Z677">
            <v>69900.9486875</v>
          </cell>
          <cell r="AA677">
            <v>1950</v>
          </cell>
          <cell r="AB677">
            <v>1702.5</v>
          </cell>
          <cell r="AC677">
            <v>41.057825954478709</v>
          </cell>
          <cell r="AD677">
            <v>3.7037848954724204</v>
          </cell>
          <cell r="AE677">
            <v>20.125879536617649</v>
          </cell>
          <cell r="AG677">
            <v>64.887490386568771</v>
          </cell>
          <cell r="AH677">
            <v>4.8665617789926578</v>
          </cell>
          <cell r="AI677">
            <v>69.754052165561433</v>
          </cell>
          <cell r="AJ677">
            <v>558.03241732449146</v>
          </cell>
          <cell r="AK677">
            <v>69900.9486875</v>
          </cell>
          <cell r="AL677">
            <v>0</v>
          </cell>
          <cell r="AM677">
            <v>37.5</v>
          </cell>
          <cell r="AN677">
            <v>37.5</v>
          </cell>
          <cell r="AO677">
            <v>0</v>
          </cell>
          <cell r="AP677">
            <v>40.857918397436002</v>
          </cell>
          <cell r="AQ677">
            <v>-0.19990755704270669</v>
          </cell>
        </row>
        <row r="678">
          <cell r="D678" t="str">
            <v>A76483</v>
          </cell>
          <cell r="E678" t="str">
            <v>Paula Alcalde</v>
          </cell>
          <cell r="F678" t="str">
            <v>London</v>
          </cell>
          <cell r="G678" t="str">
            <v>South East</v>
          </cell>
          <cell r="H678">
            <v>8</v>
          </cell>
          <cell r="I678" t="str">
            <v>A</v>
          </cell>
          <cell r="J678">
            <v>64354.499999999993</v>
          </cell>
          <cell r="M678">
            <v>64354.499999999993</v>
          </cell>
          <cell r="P678">
            <v>0</v>
          </cell>
          <cell r="R678">
            <v>0</v>
          </cell>
          <cell r="S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64354.499999999993</v>
          </cell>
          <cell r="AA678">
            <v>1950</v>
          </cell>
          <cell r="AB678">
            <v>1702.5</v>
          </cell>
          <cell r="AC678">
            <v>37.799999999999997</v>
          </cell>
          <cell r="AD678">
            <v>0</v>
          </cell>
          <cell r="AE678">
            <v>0</v>
          </cell>
          <cell r="AG678">
            <v>37.799999999999997</v>
          </cell>
          <cell r="AH678">
            <v>2.8349999999999995</v>
          </cell>
          <cell r="AI678">
            <v>40.634999999999998</v>
          </cell>
          <cell r="AJ678">
            <v>325.08</v>
          </cell>
          <cell r="AK678">
            <v>64354.499999999993</v>
          </cell>
          <cell r="AL678">
            <v>0</v>
          </cell>
          <cell r="AM678">
            <v>37.5</v>
          </cell>
          <cell r="AN678">
            <v>37.5</v>
          </cell>
          <cell r="AO678">
            <v>0</v>
          </cell>
          <cell r="AP678">
            <v>37.799999999999997</v>
          </cell>
          <cell r="AQ678">
            <v>0</v>
          </cell>
        </row>
        <row r="679">
          <cell r="D679" t="str">
            <v>A92878</v>
          </cell>
          <cell r="E679" t="str">
            <v>Paula Gough</v>
          </cell>
          <cell r="F679" t="str">
            <v>Guildford</v>
          </cell>
          <cell r="G679" t="str">
            <v>South West</v>
          </cell>
          <cell r="H679">
            <v>4</v>
          </cell>
          <cell r="I679" t="str">
            <v>S</v>
          </cell>
          <cell r="J679">
            <v>41000</v>
          </cell>
          <cell r="M679">
            <v>41000</v>
          </cell>
          <cell r="P679">
            <v>414.1</v>
          </cell>
          <cell r="R679">
            <v>5313.5519999999997</v>
          </cell>
          <cell r="S679">
            <v>3997.5</v>
          </cell>
          <cell r="V679">
            <v>717.5</v>
          </cell>
          <cell r="W679">
            <v>5460</v>
          </cell>
          <cell r="X679">
            <v>0</v>
          </cell>
          <cell r="Y679">
            <v>15902.652</v>
          </cell>
          <cell r="Z679">
            <v>56902.652000000002</v>
          </cell>
          <cell r="AA679">
            <v>1560</v>
          </cell>
          <cell r="AB679">
            <v>1362</v>
          </cell>
          <cell r="AC679">
            <v>41.778745961820853</v>
          </cell>
          <cell r="AD679">
            <v>5.3894406903826191</v>
          </cell>
          <cell r="AE679">
            <v>20.125879536617649</v>
          </cell>
          <cell r="AG679">
            <v>67.29406618882112</v>
          </cell>
          <cell r="AH679">
            <v>5.0470549641615836</v>
          </cell>
          <cell r="AI679">
            <v>72.341121152982709</v>
          </cell>
          <cell r="AJ679">
            <v>578.72896922386167</v>
          </cell>
          <cell r="AK679">
            <v>56902.652000000002</v>
          </cell>
          <cell r="AL679">
            <v>0</v>
          </cell>
          <cell r="AM679">
            <v>30</v>
          </cell>
          <cell r="AN679">
            <v>30</v>
          </cell>
          <cell r="AO679">
            <v>0</v>
          </cell>
          <cell r="AP679">
            <v>41.530546153845997</v>
          </cell>
          <cell r="AQ679">
            <v>-0.24819980797485641</v>
          </cell>
        </row>
        <row r="680">
          <cell r="D680" t="str">
            <v>A76022</v>
          </cell>
          <cell r="E680" t="str">
            <v>Pawel Krzyzowski</v>
          </cell>
          <cell r="F680" t="str">
            <v>London</v>
          </cell>
          <cell r="G680" t="str">
            <v>South East</v>
          </cell>
          <cell r="H680">
            <v>5</v>
          </cell>
          <cell r="I680" t="str">
            <v>S</v>
          </cell>
          <cell r="J680">
            <v>57750</v>
          </cell>
          <cell r="M680">
            <v>57750</v>
          </cell>
          <cell r="P680">
            <v>414.1</v>
          </cell>
          <cell r="R680">
            <v>7182.0720000000001</v>
          </cell>
          <cell r="S680">
            <v>1050</v>
          </cell>
          <cell r="V680">
            <v>1050</v>
          </cell>
          <cell r="W680">
            <v>0</v>
          </cell>
          <cell r="X680">
            <v>0</v>
          </cell>
          <cell r="Y680">
            <v>9696.1720000000005</v>
          </cell>
          <cell r="Z680">
            <v>67446.172000000006</v>
          </cell>
          <cell r="AA680">
            <v>1950</v>
          </cell>
          <cell r="AB680">
            <v>1702.5</v>
          </cell>
          <cell r="AC680">
            <v>39.615960058737151</v>
          </cell>
          <cell r="AD680">
            <v>3.9486921589485728</v>
          </cell>
          <cell r="AE680">
            <v>20.125879536617649</v>
          </cell>
          <cell r="AG680">
            <v>63.690531754303379</v>
          </cell>
          <cell r="AH680">
            <v>4.7767898815727534</v>
          </cell>
          <cell r="AI680">
            <v>68.467321635876132</v>
          </cell>
          <cell r="AJ680">
            <v>547.73857308700906</v>
          </cell>
          <cell r="AK680">
            <v>67446.172000000006</v>
          </cell>
          <cell r="AL680">
            <v>0</v>
          </cell>
          <cell r="AM680">
            <v>37.5</v>
          </cell>
          <cell r="AN680">
            <v>37.5</v>
          </cell>
          <cell r="AO680">
            <v>0</v>
          </cell>
          <cell r="AP680">
            <v>41.587780512820999</v>
          </cell>
          <cell r="AQ680">
            <v>1.9718204540838471</v>
          </cell>
        </row>
        <row r="681">
          <cell r="D681" t="str">
            <v>A74736</v>
          </cell>
          <cell r="E681" t="str">
            <v>Pete Anstock</v>
          </cell>
          <cell r="F681" t="str">
            <v>London</v>
          </cell>
          <cell r="G681" t="str">
            <v>South East</v>
          </cell>
          <cell r="H681">
            <v>3</v>
          </cell>
          <cell r="I681" t="str">
            <v>S</v>
          </cell>
          <cell r="J681">
            <v>69679.5</v>
          </cell>
          <cell r="M681">
            <v>69679.5</v>
          </cell>
          <cell r="P681">
            <v>0</v>
          </cell>
          <cell r="R681">
            <v>9114.8862000000008</v>
          </cell>
          <cell r="S681">
            <v>5400.1612500000001</v>
          </cell>
          <cell r="V681">
            <v>1219.3912499999999</v>
          </cell>
          <cell r="W681">
            <v>4326.3999999999996</v>
          </cell>
          <cell r="X681">
            <v>0</v>
          </cell>
          <cell r="Y681">
            <v>20060.8387</v>
          </cell>
          <cell r="Z681">
            <v>89740.338699999993</v>
          </cell>
          <cell r="AA681">
            <v>1950</v>
          </cell>
          <cell r="AB681">
            <v>1702.5</v>
          </cell>
          <cell r="AC681">
            <v>52.710918472834067</v>
          </cell>
          <cell r="AD681">
            <v>3.9486921589485728</v>
          </cell>
          <cell r="AE681">
            <v>20.125879536617649</v>
          </cell>
          <cell r="AG681">
            <v>76.785490168400287</v>
          </cell>
          <cell r="AH681">
            <v>5.7589117626300217</v>
          </cell>
          <cell r="AI681">
            <v>82.544401931030308</v>
          </cell>
          <cell r="AJ681">
            <v>660.35521544824246</v>
          </cell>
          <cell r="AK681">
            <v>89740.338699999993</v>
          </cell>
          <cell r="AL681">
            <v>0</v>
          </cell>
          <cell r="AM681">
            <v>37.5</v>
          </cell>
          <cell r="AN681">
            <v>37.5</v>
          </cell>
          <cell r="AO681">
            <v>0</v>
          </cell>
          <cell r="AP681">
            <v>52.938998051281999</v>
          </cell>
          <cell r="AQ681">
            <v>0.22807957844793236</v>
          </cell>
        </row>
        <row r="682">
          <cell r="D682" t="str">
            <v>A76404</v>
          </cell>
          <cell r="E682" t="str">
            <v>Peter Owen</v>
          </cell>
          <cell r="F682" t="str">
            <v>Warrington</v>
          </cell>
          <cell r="G682" t="str">
            <v>Midlands</v>
          </cell>
          <cell r="H682">
            <v>5</v>
          </cell>
          <cell r="I682" t="str">
            <v>S</v>
          </cell>
          <cell r="J682">
            <v>29000</v>
          </cell>
          <cell r="M682">
            <v>29000</v>
          </cell>
          <cell r="P682">
            <v>414.1</v>
          </cell>
          <cell r="R682">
            <v>2904.0720000000001</v>
          </cell>
          <cell r="S682">
            <v>1957.5</v>
          </cell>
          <cell r="V682">
            <v>507.5</v>
          </cell>
          <cell r="W682">
            <v>0</v>
          </cell>
          <cell r="X682">
            <v>0</v>
          </cell>
          <cell r="Y682">
            <v>5783.1720000000005</v>
          </cell>
          <cell r="Z682">
            <v>34783.171999999999</v>
          </cell>
          <cell r="AA682">
            <v>1950</v>
          </cell>
          <cell r="AB682">
            <v>1702.5</v>
          </cell>
          <cell r="AC682">
            <v>20.43064434654919</v>
          </cell>
          <cell r="AD682">
            <v>3.7037848954724204</v>
          </cell>
          <cell r="AE682">
            <v>20.125879536617649</v>
          </cell>
          <cell r="AG682">
            <v>44.260308778639256</v>
          </cell>
          <cell r="AH682">
            <v>3.3195231583979443</v>
          </cell>
          <cell r="AI682">
            <v>47.579831937037198</v>
          </cell>
          <cell r="AJ682">
            <v>380.63865549629759</v>
          </cell>
          <cell r="AK682">
            <v>34783.171999999999</v>
          </cell>
          <cell r="AL682">
            <v>0</v>
          </cell>
          <cell r="AM682">
            <v>37.5</v>
          </cell>
          <cell r="AN682">
            <v>37.5</v>
          </cell>
          <cell r="AO682">
            <v>0</v>
          </cell>
          <cell r="AP682">
            <v>20.742652307692001</v>
          </cell>
          <cell r="AQ682">
            <v>0.31200796114281104</v>
          </cell>
        </row>
        <row r="683">
          <cell r="D683" t="str">
            <v>A00458</v>
          </cell>
          <cell r="E683" t="str">
            <v>Peter Bromley</v>
          </cell>
          <cell r="F683" t="str">
            <v>Plymouth</v>
          </cell>
          <cell r="G683" t="str">
            <v>South West</v>
          </cell>
          <cell r="H683">
            <v>3</v>
          </cell>
          <cell r="I683" t="str">
            <v>S</v>
          </cell>
          <cell r="J683">
            <v>48839.242200000001</v>
          </cell>
          <cell r="M683">
            <v>48839.242200000001</v>
          </cell>
          <cell r="P683">
            <v>414.1</v>
          </cell>
          <cell r="R683">
            <v>6054.5074236</v>
          </cell>
          <cell r="S683">
            <v>4273.4336925000007</v>
          </cell>
          <cell r="V683">
            <v>854.68673850000005</v>
          </cell>
          <cell r="W683">
            <v>2990</v>
          </cell>
          <cell r="X683">
            <v>0</v>
          </cell>
          <cell r="Y683">
            <v>14586.727854600002</v>
          </cell>
          <cell r="Z683">
            <v>63425.970054600002</v>
          </cell>
          <cell r="AA683">
            <v>1950</v>
          </cell>
          <cell r="AB683">
            <v>1702.5</v>
          </cell>
          <cell r="AC683">
            <v>37.254607961585904</v>
          </cell>
          <cell r="AD683">
            <v>5.3894406903826191</v>
          </cell>
          <cell r="AE683">
            <v>20.125879536617649</v>
          </cell>
          <cell r="AG683">
            <v>62.769928188586178</v>
          </cell>
          <cell r="AH683">
            <v>4.7077446141439632</v>
          </cell>
          <cell r="AI683">
            <v>67.47767280273014</v>
          </cell>
          <cell r="AJ683">
            <v>539.82138242184112</v>
          </cell>
          <cell r="AK683">
            <v>63425.970054600002</v>
          </cell>
          <cell r="AL683">
            <v>0</v>
          </cell>
          <cell r="AM683">
            <v>37.5</v>
          </cell>
          <cell r="AN683">
            <v>37.5</v>
          </cell>
          <cell r="AO683">
            <v>0</v>
          </cell>
          <cell r="AP683">
            <v>37.467297364922999</v>
          </cell>
          <cell r="AQ683">
            <v>0.21268940333709452</v>
          </cell>
        </row>
        <row r="684">
          <cell r="D684" t="str">
            <v>M01962</v>
          </cell>
          <cell r="E684" t="str">
            <v>Peter Brown</v>
          </cell>
          <cell r="F684" t="str">
            <v>Isle of Man</v>
          </cell>
          <cell r="G684" t="str">
            <v>Midlands</v>
          </cell>
          <cell r="H684">
            <v>7</v>
          </cell>
          <cell r="I684" t="str">
            <v>S</v>
          </cell>
          <cell r="J684">
            <v>35928.6</v>
          </cell>
          <cell r="M684">
            <v>35928.6</v>
          </cell>
          <cell r="P684">
            <v>414.1</v>
          </cell>
          <cell r="R684">
            <v>3879.7430399999998</v>
          </cell>
          <cell r="S684">
            <v>594.94050000000004</v>
          </cell>
          <cell r="V684">
            <v>594.94050000000004</v>
          </cell>
          <cell r="W684">
            <v>0</v>
          </cell>
          <cell r="X684">
            <v>141.47999999999999</v>
          </cell>
          <cell r="Y684">
            <v>5625.2040399999987</v>
          </cell>
          <cell r="Z684">
            <v>41553.804039999995</v>
          </cell>
          <cell r="AA684">
            <v>1950</v>
          </cell>
          <cell r="AB684">
            <v>1702.5</v>
          </cell>
          <cell r="AC684">
            <v>24.407520728340671</v>
          </cell>
          <cell r="AD684">
            <v>3.7037848954724204</v>
          </cell>
          <cell r="AE684">
            <v>20.125879536617649</v>
          </cell>
          <cell r="AG684">
            <v>48.237185160430741</v>
          </cell>
          <cell r="AH684">
            <v>3.6177888870323054</v>
          </cell>
          <cell r="AI684">
            <v>51.854974047463045</v>
          </cell>
          <cell r="AJ684">
            <v>414.83979237970436</v>
          </cell>
          <cell r="AK684">
            <v>41553.804040000003</v>
          </cell>
          <cell r="AL684">
            <v>0</v>
          </cell>
          <cell r="AM684">
            <v>37.5</v>
          </cell>
          <cell r="AN684">
            <v>37.5</v>
          </cell>
          <cell r="AO684">
            <v>0</v>
          </cell>
          <cell r="AP684">
            <v>24.688807712820999</v>
          </cell>
          <cell r="AQ684">
            <v>0.28128698448032807</v>
          </cell>
        </row>
        <row r="685">
          <cell r="D685" t="str">
            <v>A25131</v>
          </cell>
          <cell r="E685" t="str">
            <v>Peter Clayton</v>
          </cell>
          <cell r="F685" t="str">
            <v>London</v>
          </cell>
          <cell r="G685" t="str">
            <v>South East</v>
          </cell>
          <cell r="H685">
            <v>5</v>
          </cell>
          <cell r="I685" t="str">
            <v>S</v>
          </cell>
          <cell r="J685">
            <v>70249.84</v>
          </cell>
          <cell r="M685">
            <v>70249.84</v>
          </cell>
          <cell r="P685">
            <v>0</v>
          </cell>
          <cell r="R685">
            <v>8596.5499199999995</v>
          </cell>
          <cell r="S685">
            <v>3194.3674000000001</v>
          </cell>
          <cell r="V685">
            <v>1176.8722</v>
          </cell>
          <cell r="W685">
            <v>0</v>
          </cell>
          <cell r="X685">
            <v>0</v>
          </cell>
          <cell r="Y685">
            <v>12967.78952</v>
          </cell>
          <cell r="Z685">
            <v>83217.629520000002</v>
          </cell>
          <cell r="AA685">
            <v>1950</v>
          </cell>
          <cell r="AB685">
            <v>1702.5</v>
          </cell>
          <cell r="AC685">
            <v>48.879664916299561</v>
          </cell>
          <cell r="AD685">
            <v>3.9486921589485728</v>
          </cell>
          <cell r="AE685">
            <v>20.125879536617649</v>
          </cell>
          <cell r="AG685">
            <v>72.954236611865781</v>
          </cell>
          <cell r="AH685">
            <v>5.4715677458899332</v>
          </cell>
          <cell r="AI685">
            <v>78.425804357755709</v>
          </cell>
          <cell r="AJ685">
            <v>627.40643486204567</v>
          </cell>
          <cell r="AK685">
            <v>83217.629519999988</v>
          </cell>
          <cell r="AL685">
            <v>0</v>
          </cell>
          <cell r="AM685">
            <v>37.5</v>
          </cell>
          <cell r="AN685">
            <v>37.5</v>
          </cell>
          <cell r="AO685">
            <v>0</v>
          </cell>
          <cell r="AP685">
            <v>49.235307651282</v>
          </cell>
          <cell r="AQ685">
            <v>0.35564273498243892</v>
          </cell>
        </row>
        <row r="686">
          <cell r="D686" t="str">
            <v>A76205</v>
          </cell>
          <cell r="E686" t="str">
            <v>Peter Cox</v>
          </cell>
          <cell r="F686" t="str">
            <v>London</v>
          </cell>
          <cell r="G686" t="str">
            <v>South East</v>
          </cell>
          <cell r="H686">
            <v>5</v>
          </cell>
          <cell r="I686" t="str">
            <v>A</v>
          </cell>
          <cell r="J686">
            <v>83763</v>
          </cell>
          <cell r="M686">
            <v>83763</v>
          </cell>
          <cell r="P686">
            <v>0</v>
          </cell>
          <cell r="R686">
            <v>0</v>
          </cell>
          <cell r="S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83763</v>
          </cell>
          <cell r="AA686">
            <v>1170</v>
          </cell>
          <cell r="AB686">
            <v>1021.5</v>
          </cell>
          <cell r="AC686">
            <v>82</v>
          </cell>
          <cell r="AD686">
            <v>0</v>
          </cell>
          <cell r="AE686">
            <v>0</v>
          </cell>
          <cell r="AG686">
            <v>82</v>
          </cell>
          <cell r="AH686">
            <v>6.1499999999999995</v>
          </cell>
          <cell r="AI686">
            <v>88.15</v>
          </cell>
          <cell r="AJ686">
            <v>705.2</v>
          </cell>
          <cell r="AK686">
            <v>83763</v>
          </cell>
          <cell r="AL686">
            <v>0</v>
          </cell>
          <cell r="AM686">
            <v>22.5</v>
          </cell>
          <cell r="AN686">
            <v>22.5</v>
          </cell>
          <cell r="AO686">
            <v>0</v>
          </cell>
          <cell r="AP686">
            <v>82</v>
          </cell>
          <cell r="AQ686">
            <v>0</v>
          </cell>
        </row>
        <row r="687">
          <cell r="D687" t="str">
            <v>A24774</v>
          </cell>
          <cell r="E687" t="str">
            <v>Peter Croft</v>
          </cell>
          <cell r="F687" t="str">
            <v>London</v>
          </cell>
          <cell r="G687" t="str">
            <v>South East</v>
          </cell>
          <cell r="H687">
            <v>6</v>
          </cell>
          <cell r="I687" t="str">
            <v>S</v>
          </cell>
          <cell r="J687">
            <v>34429.411749999999</v>
          </cell>
          <cell r="M687">
            <v>34429.411749999999</v>
          </cell>
          <cell r="P687">
            <v>414.1</v>
          </cell>
          <cell r="R687">
            <v>3568.5488999999998</v>
          </cell>
          <cell r="S687">
            <v>602.51470562500003</v>
          </cell>
          <cell r="V687">
            <v>602.51470562500003</v>
          </cell>
          <cell r="W687">
            <v>0</v>
          </cell>
          <cell r="X687">
            <v>0</v>
          </cell>
          <cell r="Y687">
            <v>5187.6783112499998</v>
          </cell>
          <cell r="Z687">
            <v>39617.090061249997</v>
          </cell>
          <cell r="AA687">
            <v>1950</v>
          </cell>
          <cell r="AB687">
            <v>1702.5</v>
          </cell>
          <cell r="AC687">
            <v>23.269950109397943</v>
          </cell>
          <cell r="AD687">
            <v>3.9486921589485728</v>
          </cell>
          <cell r="AE687">
            <v>20.125879536617649</v>
          </cell>
          <cell r="AG687">
            <v>47.34452180496416</v>
          </cell>
          <cell r="AH687">
            <v>3.5508391353723119</v>
          </cell>
          <cell r="AI687">
            <v>50.895360940336474</v>
          </cell>
          <cell r="AJ687">
            <v>407.16288752269179</v>
          </cell>
          <cell r="AK687">
            <v>39617.090061250005</v>
          </cell>
          <cell r="AL687">
            <v>0</v>
          </cell>
          <cell r="AM687">
            <v>37.5</v>
          </cell>
          <cell r="AN687">
            <v>37.5</v>
          </cell>
          <cell r="AO687">
            <v>0</v>
          </cell>
          <cell r="AP687">
            <v>21.906657607692001</v>
          </cell>
          <cell r="AQ687">
            <v>-1.3632925017059421</v>
          </cell>
        </row>
        <row r="688">
          <cell r="D688" t="str">
            <v>A06089</v>
          </cell>
          <cell r="E688" t="str">
            <v>Peter Hambly</v>
          </cell>
          <cell r="F688" t="str">
            <v>Plymouth</v>
          </cell>
          <cell r="G688" t="str">
            <v>South West</v>
          </cell>
          <cell r="H688">
            <v>7</v>
          </cell>
          <cell r="I688" t="str">
            <v>S</v>
          </cell>
          <cell r="J688">
            <v>30600</v>
          </cell>
          <cell r="M688">
            <v>30600</v>
          </cell>
          <cell r="P688">
            <v>414.1</v>
          </cell>
          <cell r="R688">
            <v>3124.8719999999998</v>
          </cell>
          <cell r="S688">
            <v>2677.5</v>
          </cell>
          <cell r="V688">
            <v>535.5</v>
          </cell>
          <cell r="W688">
            <v>0</v>
          </cell>
          <cell r="X688">
            <v>0</v>
          </cell>
          <cell r="Y688">
            <v>6751.9719999999998</v>
          </cell>
          <cell r="Z688">
            <v>37351.972000000002</v>
          </cell>
          <cell r="AA688">
            <v>1950</v>
          </cell>
          <cell r="AB688">
            <v>1702.5</v>
          </cell>
          <cell r="AC688">
            <v>21.939484287812043</v>
          </cell>
          <cell r="AD688">
            <v>5.3894406903826191</v>
          </cell>
          <cell r="AE688">
            <v>20.125879536617649</v>
          </cell>
          <cell r="AG688">
            <v>47.454804514812309</v>
          </cell>
          <cell r="AH688">
            <v>3.5591103386109233</v>
          </cell>
          <cell r="AI688">
            <v>51.013914853423231</v>
          </cell>
          <cell r="AJ688">
            <v>408.11131882738584</v>
          </cell>
          <cell r="AK688">
            <v>37351.972000000002</v>
          </cell>
          <cell r="AL688">
            <v>0</v>
          </cell>
          <cell r="AM688">
            <v>37.5</v>
          </cell>
          <cell r="AN688">
            <v>37.5</v>
          </cell>
          <cell r="AO688">
            <v>0</v>
          </cell>
          <cell r="AP688">
            <v>22.211780512821001</v>
          </cell>
          <cell r="AQ688">
            <v>0.272296225008958</v>
          </cell>
        </row>
        <row r="689">
          <cell r="D689" t="str">
            <v>A74857</v>
          </cell>
          <cell r="E689" t="str">
            <v>Peter Norman</v>
          </cell>
          <cell r="F689" t="str">
            <v>Isle of Man</v>
          </cell>
          <cell r="G689" t="str">
            <v>Midlands</v>
          </cell>
          <cell r="H689">
            <v>6</v>
          </cell>
          <cell r="I689" t="str">
            <v>S</v>
          </cell>
          <cell r="J689">
            <v>36540</v>
          </cell>
          <cell r="M689">
            <v>36540</v>
          </cell>
          <cell r="P689">
            <v>414.1</v>
          </cell>
          <cell r="R689">
            <v>3944.5920000000001</v>
          </cell>
          <cell r="S689">
            <v>639.45000000000005</v>
          </cell>
          <cell r="V689">
            <v>639.45000000000005</v>
          </cell>
          <cell r="W689">
            <v>0</v>
          </cell>
          <cell r="X689">
            <v>0</v>
          </cell>
          <cell r="Y689">
            <v>5637.5919999999996</v>
          </cell>
          <cell r="Z689">
            <v>42177.591999999997</v>
          </cell>
          <cell r="AA689">
            <v>1950</v>
          </cell>
          <cell r="AB689">
            <v>1702.5</v>
          </cell>
          <cell r="AC689">
            <v>24.773916005873712</v>
          </cell>
          <cell r="AD689">
            <v>3.7037848954724204</v>
          </cell>
          <cell r="AE689">
            <v>20.125879536617649</v>
          </cell>
          <cell r="AG689">
            <v>48.603580437963785</v>
          </cell>
          <cell r="AH689">
            <v>3.6452685328472838</v>
          </cell>
          <cell r="AI689">
            <v>52.248848970811068</v>
          </cell>
          <cell r="AJ689">
            <v>417.99079176648854</v>
          </cell>
          <cell r="AK689">
            <v>42177.591999999997</v>
          </cell>
          <cell r="AL689">
            <v>0</v>
          </cell>
          <cell r="AM689">
            <v>37.5</v>
          </cell>
          <cell r="AN689">
            <v>37.5</v>
          </cell>
          <cell r="AO689">
            <v>0</v>
          </cell>
          <cell r="AP689">
            <v>25.249995897436001</v>
          </cell>
          <cell r="AQ689">
            <v>0.47607989156228925</v>
          </cell>
        </row>
        <row r="690">
          <cell r="D690" t="str">
            <v>U02820</v>
          </cell>
          <cell r="E690" t="str">
            <v>Peter North</v>
          </cell>
          <cell r="F690" t="str">
            <v>Other Site</v>
          </cell>
          <cell r="G690" t="str">
            <v>Midlands</v>
          </cell>
          <cell r="H690">
            <v>7</v>
          </cell>
          <cell r="I690" t="str">
            <v>A</v>
          </cell>
          <cell r="J690">
            <v>56574.074999999997</v>
          </cell>
          <cell r="M690">
            <v>56574.074999999997</v>
          </cell>
          <cell r="P690">
            <v>0</v>
          </cell>
          <cell r="R690">
            <v>0</v>
          </cell>
          <cell r="S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56574.074999999997</v>
          </cell>
          <cell r="AA690">
            <v>1950</v>
          </cell>
          <cell r="AB690">
            <v>1702.5</v>
          </cell>
          <cell r="AC690">
            <v>33.229999999999997</v>
          </cell>
          <cell r="AD690">
            <v>0</v>
          </cell>
          <cell r="AE690">
            <v>0</v>
          </cell>
          <cell r="AG690">
            <v>33.229999999999997</v>
          </cell>
          <cell r="AH690">
            <v>2.4922499999999999</v>
          </cell>
          <cell r="AI690">
            <v>35.722249999999995</v>
          </cell>
          <cell r="AJ690">
            <v>285.77799999999996</v>
          </cell>
          <cell r="AK690">
            <v>56574.074999999997</v>
          </cell>
          <cell r="AL690">
            <v>0</v>
          </cell>
          <cell r="AM690">
            <v>0</v>
          </cell>
          <cell r="AN690">
            <v>37.5</v>
          </cell>
          <cell r="AO690">
            <v>-37.5</v>
          </cell>
          <cell r="AP690">
            <v>33.229999999999997</v>
          </cell>
          <cell r="AQ690">
            <v>0</v>
          </cell>
        </row>
        <row r="691">
          <cell r="D691" t="str">
            <v>A84174</v>
          </cell>
          <cell r="E691" t="str">
            <v>Peter Smith</v>
          </cell>
          <cell r="F691" t="str">
            <v>London</v>
          </cell>
          <cell r="G691" t="str">
            <v>South East</v>
          </cell>
          <cell r="H691">
            <v>5</v>
          </cell>
          <cell r="I691" t="str">
            <v>S</v>
          </cell>
          <cell r="J691">
            <v>43000</v>
          </cell>
          <cell r="M691">
            <v>43000</v>
          </cell>
          <cell r="P691">
            <v>414.1</v>
          </cell>
          <cell r="R691">
            <v>4836.0720000000001</v>
          </cell>
          <cell r="S691">
            <v>3332.5</v>
          </cell>
          <cell r="V691">
            <v>752.5</v>
          </cell>
          <cell r="W691">
            <v>0</v>
          </cell>
          <cell r="X691">
            <v>0</v>
          </cell>
          <cell r="Y691">
            <v>9335.1720000000005</v>
          </cell>
          <cell r="Z691">
            <v>52335.171999999999</v>
          </cell>
          <cell r="AA691">
            <v>1950</v>
          </cell>
          <cell r="AB691">
            <v>1702.5</v>
          </cell>
          <cell r="AC691">
            <v>30.74018913362702</v>
          </cell>
          <cell r="AD691">
            <v>3.9486921589485728</v>
          </cell>
          <cell r="AE691">
            <v>20.125879536617649</v>
          </cell>
          <cell r="AG691">
            <v>54.814760829193247</v>
          </cell>
          <cell r="AH691">
            <v>4.1111070621894932</v>
          </cell>
          <cell r="AI691">
            <v>58.925867891382737</v>
          </cell>
          <cell r="AJ691">
            <v>471.40694313106189</v>
          </cell>
          <cell r="AK691">
            <v>52335.171999999999</v>
          </cell>
          <cell r="AL691">
            <v>0</v>
          </cell>
          <cell r="AM691">
            <v>37.5</v>
          </cell>
          <cell r="AN691">
            <v>37.5</v>
          </cell>
          <cell r="AO691">
            <v>0</v>
          </cell>
          <cell r="AP691">
            <v>31.071883076923001</v>
          </cell>
          <cell r="AQ691">
            <v>0.33169394329598134</v>
          </cell>
        </row>
        <row r="692">
          <cell r="D692" t="str">
            <v>A25160</v>
          </cell>
          <cell r="E692" t="str">
            <v>Peter Springett</v>
          </cell>
          <cell r="F692" t="str">
            <v>Guildford</v>
          </cell>
          <cell r="G692" t="str">
            <v>South West</v>
          </cell>
          <cell r="H692">
            <v>8</v>
          </cell>
          <cell r="I692" t="str">
            <v>S</v>
          </cell>
          <cell r="J692">
            <v>28000</v>
          </cell>
          <cell r="M692">
            <v>28000</v>
          </cell>
          <cell r="P692">
            <v>0</v>
          </cell>
          <cell r="R692">
            <v>2766.0720000000001</v>
          </cell>
          <cell r="S692">
            <v>2170</v>
          </cell>
          <cell r="V692">
            <v>490</v>
          </cell>
          <cell r="W692">
            <v>0</v>
          </cell>
          <cell r="X692">
            <v>0</v>
          </cell>
          <cell r="Y692">
            <v>5426.0720000000001</v>
          </cell>
          <cell r="Z692">
            <v>33426.072</v>
          </cell>
          <cell r="AA692">
            <v>1950</v>
          </cell>
          <cell r="AB692">
            <v>1702.5</v>
          </cell>
          <cell r="AC692">
            <v>19.633522466960354</v>
          </cell>
          <cell r="AD692">
            <v>5.3894406903826191</v>
          </cell>
          <cell r="AE692">
            <v>20.125879536617649</v>
          </cell>
          <cell r="AG692">
            <v>45.148842693960617</v>
          </cell>
          <cell r="AH692">
            <v>3.386163202047046</v>
          </cell>
          <cell r="AI692">
            <v>48.535005896007661</v>
          </cell>
          <cell r="AJ692">
            <v>388.28004716806129</v>
          </cell>
          <cell r="AK692">
            <v>33426.072</v>
          </cell>
          <cell r="AL692">
            <v>0</v>
          </cell>
          <cell r="AM692">
            <v>37.5</v>
          </cell>
          <cell r="AN692">
            <v>37.5</v>
          </cell>
          <cell r="AO692">
            <v>0</v>
          </cell>
          <cell r="AP692">
            <v>19.951831794872</v>
          </cell>
          <cell r="AQ692">
            <v>0.31830932791164557</v>
          </cell>
        </row>
        <row r="693">
          <cell r="D693" t="str">
            <v>A76509</v>
          </cell>
          <cell r="E693" t="str">
            <v>Peter Sullivan</v>
          </cell>
          <cell r="F693" t="str">
            <v>York</v>
          </cell>
          <cell r="G693" t="str">
            <v>Midlands</v>
          </cell>
          <cell r="H693">
            <v>10</v>
          </cell>
          <cell r="I693" t="str">
            <v>A</v>
          </cell>
          <cell r="J693">
            <v>45116.25</v>
          </cell>
          <cell r="M693">
            <v>45116.25</v>
          </cell>
          <cell r="P693">
            <v>0</v>
          </cell>
          <cell r="R693">
            <v>0</v>
          </cell>
          <cell r="S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45116.25</v>
          </cell>
          <cell r="AA693">
            <v>1950</v>
          </cell>
          <cell r="AB693">
            <v>1702.5</v>
          </cell>
          <cell r="AC693">
            <v>26.5</v>
          </cell>
          <cell r="AD693">
            <v>0</v>
          </cell>
          <cell r="AE693">
            <v>0</v>
          </cell>
          <cell r="AG693">
            <v>26.5</v>
          </cell>
          <cell r="AH693">
            <v>1.9874999999999998</v>
          </cell>
          <cell r="AI693">
            <v>28.487500000000001</v>
          </cell>
          <cell r="AJ693">
            <v>227.9</v>
          </cell>
          <cell r="AK693">
            <v>45116.25</v>
          </cell>
          <cell r="AL693">
            <v>0</v>
          </cell>
          <cell r="AM693">
            <v>37.5</v>
          </cell>
          <cell r="AN693">
            <v>37.5</v>
          </cell>
          <cell r="AO693">
            <v>0</v>
          </cell>
          <cell r="AP693">
            <v>28</v>
          </cell>
          <cell r="AQ693">
            <v>1.5</v>
          </cell>
        </row>
        <row r="694">
          <cell r="D694" t="str">
            <v>A74905</v>
          </cell>
          <cell r="E694" t="str">
            <v>Peter Swales</v>
          </cell>
          <cell r="F694" t="str">
            <v>Other Site</v>
          </cell>
          <cell r="G694" t="str">
            <v>Midlands</v>
          </cell>
          <cell r="H694">
            <v>7</v>
          </cell>
          <cell r="I694" t="str">
            <v>A</v>
          </cell>
          <cell r="J694">
            <v>71164.5</v>
          </cell>
          <cell r="M694">
            <v>71164.5</v>
          </cell>
          <cell r="P694">
            <v>0</v>
          </cell>
          <cell r="R694">
            <v>0</v>
          </cell>
          <cell r="S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71164.5</v>
          </cell>
          <cell r="AA694">
            <v>1950</v>
          </cell>
          <cell r="AB694">
            <v>1702.5</v>
          </cell>
          <cell r="AC694">
            <v>41.8</v>
          </cell>
          <cell r="AD694">
            <v>0</v>
          </cell>
          <cell r="AE694">
            <v>0</v>
          </cell>
          <cell r="AG694">
            <v>41.8</v>
          </cell>
          <cell r="AH694">
            <v>3.1349999999999998</v>
          </cell>
          <cell r="AI694">
            <v>44.934999999999995</v>
          </cell>
          <cell r="AJ694">
            <v>359.47999999999996</v>
          </cell>
          <cell r="AK694">
            <v>71164.5</v>
          </cell>
          <cell r="AL694">
            <v>0</v>
          </cell>
          <cell r="AM694">
            <v>37.5</v>
          </cell>
          <cell r="AN694">
            <v>37.5</v>
          </cell>
          <cell r="AO694">
            <v>0</v>
          </cell>
          <cell r="AP694">
            <v>41.8</v>
          </cell>
          <cell r="AQ694">
            <v>0</v>
          </cell>
        </row>
        <row r="695">
          <cell r="D695" t="str">
            <v>A41721</v>
          </cell>
          <cell r="E695" t="str">
            <v>Peter Trustram</v>
          </cell>
          <cell r="F695" t="str">
            <v>Guildford</v>
          </cell>
          <cell r="G695" t="str">
            <v>South West</v>
          </cell>
          <cell r="H695">
            <v>5</v>
          </cell>
          <cell r="I695" t="str">
            <v>S</v>
          </cell>
          <cell r="J695">
            <v>49414.25</v>
          </cell>
          <cell r="M695">
            <v>49414.25</v>
          </cell>
          <cell r="P695">
            <v>414.1</v>
          </cell>
          <cell r="R695">
            <v>6040.0185000000001</v>
          </cell>
          <cell r="S695">
            <v>4323.7468749999998</v>
          </cell>
          <cell r="V695">
            <v>864.74937499999999</v>
          </cell>
          <cell r="W695">
            <v>2310</v>
          </cell>
          <cell r="X695">
            <v>0</v>
          </cell>
          <cell r="Y695">
            <v>13952.614750000001</v>
          </cell>
          <cell r="Z695">
            <v>63366.864750000001</v>
          </cell>
          <cell r="AA695">
            <v>1950</v>
          </cell>
          <cell r="AB695">
            <v>1702.5</v>
          </cell>
          <cell r="AC695">
            <v>37.219891189427315</v>
          </cell>
          <cell r="AD695">
            <v>5.3894406903826191</v>
          </cell>
          <cell r="AE695">
            <v>20.125879536617649</v>
          </cell>
          <cell r="AG695">
            <v>62.735211416427589</v>
          </cell>
          <cell r="AH695">
            <v>4.7051408562320693</v>
          </cell>
          <cell r="AI695">
            <v>67.440352272659652</v>
          </cell>
          <cell r="AJ695">
            <v>539.52281818127722</v>
          </cell>
          <cell r="AK695">
            <v>63366.864750000008</v>
          </cell>
          <cell r="AL695">
            <v>0</v>
          </cell>
          <cell r="AM695">
            <v>37.5</v>
          </cell>
          <cell r="AN695">
            <v>37.5</v>
          </cell>
          <cell r="AO695">
            <v>0</v>
          </cell>
          <cell r="AP695">
            <v>37.363333846153999</v>
          </cell>
          <cell r="AQ695">
            <v>0.14344265672668399</v>
          </cell>
        </row>
        <row r="696">
          <cell r="D696" t="str">
            <v>W68098</v>
          </cell>
          <cell r="E696" t="str">
            <v>Peter Williams</v>
          </cell>
          <cell r="F696" t="str">
            <v>Cardiff</v>
          </cell>
          <cell r="G696" t="str">
            <v>South West</v>
          </cell>
          <cell r="H696">
            <v>6</v>
          </cell>
          <cell r="I696" t="str">
            <v>S</v>
          </cell>
          <cell r="J696">
            <v>36450</v>
          </cell>
          <cell r="M696">
            <v>36450</v>
          </cell>
          <cell r="P696">
            <v>0</v>
          </cell>
          <cell r="R696">
            <v>3932.172</v>
          </cell>
          <cell r="S696">
            <v>2824.875</v>
          </cell>
          <cell r="V696">
            <v>0</v>
          </cell>
          <cell r="W696">
            <v>0</v>
          </cell>
          <cell r="X696">
            <v>0</v>
          </cell>
          <cell r="Y696">
            <v>6757.0470000000005</v>
          </cell>
          <cell r="Z696">
            <v>43207.046999999999</v>
          </cell>
          <cell r="AA696">
            <v>1950</v>
          </cell>
          <cell r="AB696">
            <v>1702.5</v>
          </cell>
          <cell r="AC696">
            <v>25.378588546255507</v>
          </cell>
          <cell r="AD696">
            <v>5.3894406903826191</v>
          </cell>
          <cell r="AE696">
            <v>20.125879536617649</v>
          </cell>
          <cell r="AG696">
            <v>50.893908773255774</v>
          </cell>
          <cell r="AH696">
            <v>3.817043157994183</v>
          </cell>
          <cell r="AI696">
            <v>54.710951931249959</v>
          </cell>
          <cell r="AJ696">
            <v>437.68761544999967</v>
          </cell>
          <cell r="AK696">
            <v>43207.046999999999</v>
          </cell>
          <cell r="AL696">
            <v>0</v>
          </cell>
          <cell r="AM696">
            <v>37.5</v>
          </cell>
          <cell r="AN696">
            <v>37.5</v>
          </cell>
          <cell r="AO696">
            <v>0</v>
          </cell>
          <cell r="AP696">
            <v>25.769383076922999</v>
          </cell>
          <cell r="AQ696">
            <v>0.39079453066749181</v>
          </cell>
        </row>
        <row r="697">
          <cell r="D697" t="str">
            <v>A76189</v>
          </cell>
          <cell r="E697" t="str">
            <v>Petya Georgieva</v>
          </cell>
          <cell r="F697" t="str">
            <v>London</v>
          </cell>
          <cell r="G697" t="str">
            <v>South East</v>
          </cell>
          <cell r="H697">
            <v>10</v>
          </cell>
          <cell r="I697" t="str">
            <v>S</v>
          </cell>
          <cell r="J697">
            <v>20600</v>
          </cell>
          <cell r="M697">
            <v>20600</v>
          </cell>
          <cell r="P697">
            <v>414.1</v>
          </cell>
          <cell r="R697">
            <v>1744.8720000000001</v>
          </cell>
          <cell r="S697">
            <v>772.5</v>
          </cell>
          <cell r="V697">
            <v>360.5</v>
          </cell>
          <cell r="W697">
            <v>0</v>
          </cell>
          <cell r="X697">
            <v>0</v>
          </cell>
          <cell r="Y697">
            <v>3291.9720000000002</v>
          </cell>
          <cell r="Z697">
            <v>23891.972000000002</v>
          </cell>
          <cell r="AA697">
            <v>1950</v>
          </cell>
          <cell r="AB697">
            <v>1702.5</v>
          </cell>
          <cell r="AC697">
            <v>14.033463729809105</v>
          </cell>
          <cell r="AD697">
            <v>3.9486921589485728</v>
          </cell>
          <cell r="AE697">
            <v>20.125879536617649</v>
          </cell>
          <cell r="AG697">
            <v>38.108035425375327</v>
          </cell>
          <cell r="AH697">
            <v>2.8581026569031494</v>
          </cell>
          <cell r="AI697">
            <v>40.966138082278476</v>
          </cell>
          <cell r="AJ697">
            <v>327.72910465822781</v>
          </cell>
          <cell r="AK697">
            <v>23891.972000000002</v>
          </cell>
          <cell r="AL697">
            <v>0</v>
          </cell>
          <cell r="AM697">
            <v>37.5</v>
          </cell>
          <cell r="AN697">
            <v>37.5</v>
          </cell>
          <cell r="AO697">
            <v>0</v>
          </cell>
          <cell r="AP697">
            <v>14.360498461538</v>
          </cell>
          <cell r="AQ697">
            <v>0.32703473172889552</v>
          </cell>
        </row>
        <row r="698">
          <cell r="D698" t="str">
            <v>A76420</v>
          </cell>
          <cell r="E698" t="str">
            <v>Phil O'Sullivan</v>
          </cell>
          <cell r="F698" t="str">
            <v>Cardiff</v>
          </cell>
          <cell r="G698" t="str">
            <v>South West</v>
          </cell>
          <cell r="H698">
            <v>4</v>
          </cell>
          <cell r="I698" t="str">
            <v>S</v>
          </cell>
          <cell r="J698">
            <v>55000</v>
          </cell>
          <cell r="M698">
            <v>55000</v>
          </cell>
          <cell r="P698">
            <v>414.1</v>
          </cell>
          <cell r="R698">
            <v>7020.3360000000002</v>
          </cell>
          <cell r="S698">
            <v>4812.5</v>
          </cell>
          <cell r="V698">
            <v>962.5</v>
          </cell>
          <cell r="W698">
            <v>3828</v>
          </cell>
          <cell r="X698">
            <v>0</v>
          </cell>
          <cell r="Y698">
            <v>17037.436000000002</v>
          </cell>
          <cell r="Z698">
            <v>72037.436000000002</v>
          </cell>
          <cell r="AA698">
            <v>1950</v>
          </cell>
          <cell r="AB698">
            <v>1702.5</v>
          </cell>
          <cell r="AC698">
            <v>42.312737738619681</v>
          </cell>
          <cell r="AD698">
            <v>5.3894406903826191</v>
          </cell>
          <cell r="AE698">
            <v>20.125879536617649</v>
          </cell>
          <cell r="AG698">
            <v>67.828057965619948</v>
          </cell>
          <cell r="AH698">
            <v>5.0871043474214961</v>
          </cell>
          <cell r="AI698">
            <v>72.915162313041449</v>
          </cell>
          <cell r="AJ698">
            <v>583.32129850433159</v>
          </cell>
          <cell r="AK698">
            <v>72037.436000000002</v>
          </cell>
          <cell r="AL698">
            <v>0</v>
          </cell>
          <cell r="AM698">
            <v>37.5</v>
          </cell>
          <cell r="AN698">
            <v>37.5</v>
          </cell>
          <cell r="AO698">
            <v>0</v>
          </cell>
          <cell r="AP698">
            <v>42.314069743589997</v>
          </cell>
          <cell r="AQ698">
            <v>1.3320049703153813E-3</v>
          </cell>
        </row>
        <row r="699">
          <cell r="D699" t="str">
            <v>A40096</v>
          </cell>
          <cell r="E699" t="str">
            <v>Phil Tindall</v>
          </cell>
          <cell r="F699" t="str">
            <v>London</v>
          </cell>
          <cell r="G699" t="str">
            <v>South East</v>
          </cell>
          <cell r="H699">
            <v>2</v>
          </cell>
          <cell r="I699" t="str">
            <v>S</v>
          </cell>
          <cell r="J699">
            <v>70367.316000000006</v>
          </cell>
          <cell r="M699">
            <v>70367.316000000006</v>
          </cell>
          <cell r="P699">
            <v>414.1</v>
          </cell>
          <cell r="R699">
            <v>9612.5440080000008</v>
          </cell>
          <cell r="S699">
            <v>6860.8133100000005</v>
          </cell>
          <cell r="V699">
            <v>1231.42803</v>
          </cell>
          <cell r="W699">
            <v>7244.8</v>
          </cell>
          <cell r="X699">
            <v>0</v>
          </cell>
          <cell r="Y699">
            <v>25363.685347999999</v>
          </cell>
          <cell r="Z699">
            <v>95731.001348000005</v>
          </cell>
          <cell r="AA699">
            <v>1560</v>
          </cell>
          <cell r="AB699">
            <v>1362</v>
          </cell>
          <cell r="AC699">
            <v>70.28707881644641</v>
          </cell>
          <cell r="AD699">
            <v>3.9486921589485728</v>
          </cell>
          <cell r="AE699">
            <v>20.125879536617649</v>
          </cell>
          <cell r="AG699">
            <v>94.361650512012631</v>
          </cell>
          <cell r="AH699">
            <v>7.0771237884009475</v>
          </cell>
          <cell r="AI699">
            <v>101.43877430041358</v>
          </cell>
          <cell r="AJ699">
            <v>811.51019440330867</v>
          </cell>
          <cell r="AK699">
            <v>95731.001347999991</v>
          </cell>
          <cell r="AL699">
            <v>0</v>
          </cell>
          <cell r="AM699">
            <v>30</v>
          </cell>
          <cell r="AN699">
            <v>30</v>
          </cell>
          <cell r="AO699">
            <v>0</v>
          </cell>
          <cell r="AP699">
            <v>70.095483851281998</v>
          </cell>
          <cell r="AQ699">
            <v>-0.19159496516441266</v>
          </cell>
        </row>
        <row r="700">
          <cell r="D700" t="str">
            <v>W04200</v>
          </cell>
          <cell r="E700" t="str">
            <v>Philip Best</v>
          </cell>
          <cell r="F700" t="str">
            <v>Cardiff</v>
          </cell>
          <cell r="G700" t="str">
            <v>South West</v>
          </cell>
          <cell r="H700">
            <v>6</v>
          </cell>
          <cell r="I700" t="str">
            <v>S</v>
          </cell>
          <cell r="J700">
            <v>32783.972999999998</v>
          </cell>
          <cell r="M700">
            <v>32783.972999999998</v>
          </cell>
          <cell r="P700">
            <v>0</v>
          </cell>
          <cell r="R700">
            <v>3426.2602740000002</v>
          </cell>
          <cell r="S700">
            <v>2868.5976375</v>
          </cell>
          <cell r="V700">
            <v>0</v>
          </cell>
          <cell r="W700">
            <v>0</v>
          </cell>
          <cell r="X700">
            <v>0</v>
          </cell>
          <cell r="Y700">
            <v>6294.8579115000002</v>
          </cell>
          <cell r="Z700">
            <v>39078.830911500001</v>
          </cell>
          <cell r="AA700">
            <v>1950</v>
          </cell>
          <cell r="AB700">
            <v>1702.5</v>
          </cell>
          <cell r="AC700">
            <v>22.953792018502202</v>
          </cell>
          <cell r="AD700">
            <v>5.3894406903826191</v>
          </cell>
          <cell r="AE700">
            <v>20.125879536617649</v>
          </cell>
          <cell r="AG700">
            <v>48.469112245502473</v>
          </cell>
          <cell r="AH700">
            <v>3.6351834184126854</v>
          </cell>
          <cell r="AI700">
            <v>52.10429566391516</v>
          </cell>
          <cell r="AJ700">
            <v>416.83436531132128</v>
          </cell>
          <cell r="AK700">
            <v>39078.830911500001</v>
          </cell>
          <cell r="AL700">
            <v>0</v>
          </cell>
          <cell r="AM700">
            <v>37.5</v>
          </cell>
          <cell r="AN700">
            <v>37.5</v>
          </cell>
          <cell r="AO700">
            <v>0</v>
          </cell>
          <cell r="AP700">
            <v>23.304546623846001</v>
          </cell>
          <cell r="AQ700">
            <v>0.35075460534379843</v>
          </cell>
        </row>
        <row r="701">
          <cell r="D701" t="str">
            <v>A74751</v>
          </cell>
          <cell r="E701" t="str">
            <v>Philip Charles Girling</v>
          </cell>
          <cell r="F701" t="str">
            <v>Birmingham</v>
          </cell>
          <cell r="G701" t="str">
            <v>Midlands</v>
          </cell>
          <cell r="H701">
            <v>3</v>
          </cell>
          <cell r="I701" t="str">
            <v>S</v>
          </cell>
          <cell r="J701">
            <v>67500</v>
          </cell>
          <cell r="M701">
            <v>67500</v>
          </cell>
          <cell r="P701">
            <v>414.1</v>
          </cell>
          <cell r="R701">
            <v>8629.6919999999991</v>
          </cell>
          <cell r="S701">
            <v>5231.25</v>
          </cell>
          <cell r="V701">
            <v>1181.25</v>
          </cell>
          <cell r="W701">
            <v>2990</v>
          </cell>
          <cell r="X701">
            <v>0</v>
          </cell>
          <cell r="Y701">
            <v>18446.292000000001</v>
          </cell>
          <cell r="Z701">
            <v>85946.292000000001</v>
          </cell>
          <cell r="AA701">
            <v>1950</v>
          </cell>
          <cell r="AB701">
            <v>1702.5</v>
          </cell>
          <cell r="AC701">
            <v>50.482403524229078</v>
          </cell>
          <cell r="AD701">
            <v>3.7037848954724204</v>
          </cell>
          <cell r="AE701">
            <v>20.125879536617649</v>
          </cell>
          <cell r="AG701">
            <v>74.31206795631914</v>
          </cell>
          <cell r="AH701">
            <v>5.5734050967239357</v>
          </cell>
          <cell r="AI701">
            <v>79.885473053043071</v>
          </cell>
          <cell r="AJ701">
            <v>639.08378442434457</v>
          </cell>
          <cell r="AK701">
            <v>85946.292000000001</v>
          </cell>
          <cell r="AL701">
            <v>0</v>
          </cell>
          <cell r="AM701">
            <v>37.5</v>
          </cell>
          <cell r="AN701">
            <v>37.5</v>
          </cell>
          <cell r="AO701">
            <v>0</v>
          </cell>
          <cell r="AP701">
            <v>50.786560000000001</v>
          </cell>
          <cell r="AQ701">
            <v>0.30415647577092386</v>
          </cell>
        </row>
        <row r="702">
          <cell r="D702" t="str">
            <v>A00389</v>
          </cell>
          <cell r="E702" t="str">
            <v>Philip Corney</v>
          </cell>
          <cell r="F702" t="str">
            <v>Stroud</v>
          </cell>
          <cell r="G702" t="str">
            <v>South West</v>
          </cell>
          <cell r="H702">
            <v>5</v>
          </cell>
          <cell r="I702" t="str">
            <v>S</v>
          </cell>
          <cell r="J702">
            <v>17700</v>
          </cell>
          <cell r="M702">
            <v>17700</v>
          </cell>
          <cell r="P702">
            <v>0</v>
          </cell>
          <cell r="R702">
            <v>1344.672</v>
          </cell>
          <cell r="S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1344.672</v>
          </cell>
          <cell r="Z702">
            <v>19044.671999999999</v>
          </cell>
          <cell r="AA702">
            <v>1170</v>
          </cell>
          <cell r="AB702">
            <v>1021.5</v>
          </cell>
          <cell r="AC702">
            <v>18.643829662261378</v>
          </cell>
          <cell r="AD702">
            <v>5.3894406903826191</v>
          </cell>
          <cell r="AE702">
            <v>20.125879536617649</v>
          </cell>
          <cell r="AG702">
            <v>44.159149889261641</v>
          </cell>
          <cell r="AH702">
            <v>3.3119362416946232</v>
          </cell>
          <cell r="AI702">
            <v>47.471086130956266</v>
          </cell>
          <cell r="AJ702">
            <v>379.76868904765013</v>
          </cell>
          <cell r="AK702">
            <v>19044.671999999999</v>
          </cell>
          <cell r="AL702">
            <v>0</v>
          </cell>
          <cell r="AM702">
            <v>22.5</v>
          </cell>
          <cell r="AN702">
            <v>22.5</v>
          </cell>
          <cell r="AO702">
            <v>0</v>
          </cell>
          <cell r="AP702">
            <v>16.277497435897001</v>
          </cell>
          <cell r="AQ702">
            <v>-2.3663322263643778</v>
          </cell>
        </row>
        <row r="703">
          <cell r="D703" t="str">
            <v>A76376</v>
          </cell>
          <cell r="E703" t="str">
            <v>Philip Duddles</v>
          </cell>
          <cell r="F703" t="str">
            <v>York</v>
          </cell>
          <cell r="G703" t="str">
            <v>Midlands</v>
          </cell>
          <cell r="H703">
            <v>4</v>
          </cell>
          <cell r="I703" t="str">
            <v>S</v>
          </cell>
          <cell r="J703">
            <v>75000</v>
          </cell>
          <cell r="M703">
            <v>75000</v>
          </cell>
          <cell r="P703">
            <v>414.1</v>
          </cell>
          <cell r="R703">
            <v>9570.8520000000008</v>
          </cell>
          <cell r="S703">
            <v>5812.5</v>
          </cell>
          <cell r="V703">
            <v>1312.5</v>
          </cell>
          <cell r="W703">
            <v>2310</v>
          </cell>
          <cell r="X703">
            <v>0</v>
          </cell>
          <cell r="Y703">
            <v>19419.952000000001</v>
          </cell>
          <cell r="Z703">
            <v>94419.952000000005</v>
          </cell>
          <cell r="AA703">
            <v>1950</v>
          </cell>
          <cell r="AB703">
            <v>1702.5</v>
          </cell>
          <cell r="AC703">
            <v>55.459590014684288</v>
          </cell>
          <cell r="AD703">
            <v>3.7037848954724204</v>
          </cell>
          <cell r="AE703">
            <v>20.125879536617649</v>
          </cell>
          <cell r="AG703">
            <v>79.289254446774351</v>
          </cell>
          <cell r="AH703">
            <v>5.9466940835080759</v>
          </cell>
          <cell r="AI703">
            <v>85.235948530282428</v>
          </cell>
          <cell r="AJ703">
            <v>681.88758824225943</v>
          </cell>
          <cell r="AK703">
            <v>94419.952000000005</v>
          </cell>
          <cell r="AL703">
            <v>0</v>
          </cell>
          <cell r="AM703">
            <v>37.5</v>
          </cell>
          <cell r="AN703">
            <v>37.5</v>
          </cell>
          <cell r="AO703">
            <v>0</v>
          </cell>
          <cell r="AP703">
            <v>55.715359999999997</v>
          </cell>
          <cell r="AQ703">
            <v>0.25576998531570894</v>
          </cell>
        </row>
        <row r="704">
          <cell r="D704" t="str">
            <v>A82449</v>
          </cell>
          <cell r="E704" t="str">
            <v>Philip Gardner</v>
          </cell>
          <cell r="F704" t="str">
            <v>Guildford</v>
          </cell>
          <cell r="G704" t="str">
            <v>South West</v>
          </cell>
          <cell r="H704">
            <v>3</v>
          </cell>
          <cell r="I704" t="str">
            <v>S</v>
          </cell>
          <cell r="J704">
            <v>56350</v>
          </cell>
          <cell r="M704">
            <v>56350</v>
          </cell>
          <cell r="P704">
            <v>414.1</v>
          </cell>
          <cell r="R704">
            <v>7338.84</v>
          </cell>
          <cell r="S704">
            <v>986.125</v>
          </cell>
          <cell r="V704">
            <v>986.125</v>
          </cell>
          <cell r="W704">
            <v>4786</v>
          </cell>
          <cell r="X704">
            <v>0</v>
          </cell>
          <cell r="Y704">
            <v>14511.19</v>
          </cell>
          <cell r="Z704">
            <v>70861.19</v>
          </cell>
          <cell r="AA704">
            <v>1950</v>
          </cell>
          <cell r="AB704">
            <v>1702.5</v>
          </cell>
          <cell r="AC704">
            <v>41.621844346549196</v>
          </cell>
          <cell r="AD704">
            <v>5.3894406903826191</v>
          </cell>
          <cell r="AE704">
            <v>20.125879536617649</v>
          </cell>
          <cell r="AG704">
            <v>67.13716457354947</v>
          </cell>
          <cell r="AH704">
            <v>5.0352873430162104</v>
          </cell>
          <cell r="AI704">
            <v>72.172451916565677</v>
          </cell>
          <cell r="AJ704">
            <v>577.37961533252542</v>
          </cell>
          <cell r="AK704">
            <v>70861.19</v>
          </cell>
          <cell r="AL704">
            <v>0</v>
          </cell>
          <cell r="AM704">
            <v>37.5</v>
          </cell>
          <cell r="AN704">
            <v>37.5</v>
          </cell>
          <cell r="AO704">
            <v>0</v>
          </cell>
          <cell r="AP704">
            <v>41.864584615384999</v>
          </cell>
          <cell r="AQ704">
            <v>0.24274026883580291</v>
          </cell>
        </row>
        <row r="705">
          <cell r="D705" t="str">
            <v>A74633</v>
          </cell>
          <cell r="E705" t="str">
            <v>Philip Harker</v>
          </cell>
          <cell r="F705" t="str">
            <v>Peterborough</v>
          </cell>
          <cell r="G705" t="str">
            <v>Midlands</v>
          </cell>
          <cell r="H705">
            <v>3</v>
          </cell>
          <cell r="I705" t="str">
            <v>S</v>
          </cell>
          <cell r="J705">
            <v>68868.36</v>
          </cell>
          <cell r="M705">
            <v>68868.36</v>
          </cell>
          <cell r="P705">
            <v>0</v>
          </cell>
          <cell r="R705">
            <v>9451.3936799999992</v>
          </cell>
          <cell r="S705">
            <v>5337.2978999999996</v>
          </cell>
          <cell r="V705">
            <v>1205.1963000000001</v>
          </cell>
          <cell r="W705">
            <v>7576</v>
          </cell>
          <cell r="X705">
            <v>0</v>
          </cell>
          <cell r="Y705">
            <v>23569.887879999998</v>
          </cell>
          <cell r="Z705">
            <v>92438.247879999995</v>
          </cell>
          <cell r="AA705">
            <v>1950</v>
          </cell>
          <cell r="AB705">
            <v>1702.5</v>
          </cell>
          <cell r="AC705">
            <v>54.295593468428777</v>
          </cell>
          <cell r="AD705">
            <v>3.7037848954724204</v>
          </cell>
          <cell r="AE705">
            <v>20.125879536617649</v>
          </cell>
          <cell r="AG705">
            <v>78.125257900518847</v>
          </cell>
          <cell r="AH705">
            <v>5.8593943425389137</v>
          </cell>
          <cell r="AI705">
            <v>83.984652243057766</v>
          </cell>
          <cell r="AJ705">
            <v>671.87721794446213</v>
          </cell>
          <cell r="AK705">
            <v>92438.24788000001</v>
          </cell>
          <cell r="AL705">
            <v>0</v>
          </cell>
          <cell r="AM705">
            <v>37.5</v>
          </cell>
          <cell r="AN705">
            <v>37.5</v>
          </cell>
          <cell r="AO705">
            <v>0</v>
          </cell>
          <cell r="AP705">
            <v>54.245586912820997</v>
          </cell>
          <cell r="AQ705">
            <v>-5.0006555607780001E-2</v>
          </cell>
        </row>
        <row r="706">
          <cell r="D706" t="str">
            <v>A86967</v>
          </cell>
          <cell r="E706" t="str">
            <v>Philip Iddison</v>
          </cell>
          <cell r="F706" t="str">
            <v>Secondment</v>
          </cell>
          <cell r="G706" t="str">
            <v>Midlands</v>
          </cell>
          <cell r="H706">
            <v>3</v>
          </cell>
          <cell r="I706" t="str">
            <v>S</v>
          </cell>
          <cell r="J706">
            <v>60781.8</v>
          </cell>
          <cell r="M706">
            <v>60781.8</v>
          </cell>
          <cell r="P706">
            <v>414.1</v>
          </cell>
          <cell r="R706">
            <v>7702.5803999999998</v>
          </cell>
          <cell r="S706">
            <v>5318.4074999999993</v>
          </cell>
          <cell r="V706">
            <v>1063.6814999999999</v>
          </cell>
          <cell r="W706">
            <v>2990</v>
          </cell>
          <cell r="X706">
            <v>0</v>
          </cell>
          <cell r="Y706">
            <v>17488.769399999997</v>
          </cell>
          <cell r="Z706">
            <v>78270.569400000008</v>
          </cell>
          <cell r="AA706">
            <v>1950</v>
          </cell>
          <cell r="AB706">
            <v>1702.5</v>
          </cell>
          <cell r="AC706">
            <v>45.973902731277541</v>
          </cell>
          <cell r="AD706">
            <v>3.7037848954724204</v>
          </cell>
          <cell r="AE706">
            <v>20.125879536617649</v>
          </cell>
          <cell r="AG706">
            <v>69.803567163367603</v>
          </cell>
          <cell r="AH706">
            <v>5.2352675372525699</v>
          </cell>
          <cell r="AI706">
            <v>75.038834700620171</v>
          </cell>
          <cell r="AJ706">
            <v>600.31067760496137</v>
          </cell>
          <cell r="AK706">
            <v>78270.569399999993</v>
          </cell>
          <cell r="AL706">
            <v>0</v>
          </cell>
          <cell r="AM706">
            <v>37.5</v>
          </cell>
          <cell r="AN706">
            <v>37.5</v>
          </cell>
          <cell r="AO706">
            <v>0</v>
          </cell>
          <cell r="AP706">
            <v>46.212924307691999</v>
          </cell>
          <cell r="AQ706">
            <v>0.23902157641445854</v>
          </cell>
        </row>
        <row r="707">
          <cell r="D707" t="str">
            <v>A00362</v>
          </cell>
          <cell r="E707" t="str">
            <v>Philip Ingram</v>
          </cell>
          <cell r="F707" t="str">
            <v>Guildford</v>
          </cell>
          <cell r="G707" t="str">
            <v>South West</v>
          </cell>
          <cell r="H707">
            <v>5</v>
          </cell>
          <cell r="I707" t="str">
            <v>S</v>
          </cell>
          <cell r="J707">
            <v>50010</v>
          </cell>
          <cell r="M707">
            <v>50010</v>
          </cell>
          <cell r="P707">
            <v>414.1</v>
          </cell>
          <cell r="R707">
            <v>5803.4520000000002</v>
          </cell>
          <cell r="S707">
            <v>3875.7749999999996</v>
          </cell>
          <cell r="V707">
            <v>875.17499999999995</v>
          </cell>
          <cell r="W707">
            <v>0</v>
          </cell>
          <cell r="X707">
            <v>0</v>
          </cell>
          <cell r="Y707">
            <v>10968.502</v>
          </cell>
          <cell r="Z707">
            <v>60978.502</v>
          </cell>
          <cell r="AA707">
            <v>1950</v>
          </cell>
          <cell r="AB707">
            <v>1702.5</v>
          </cell>
          <cell r="AC707">
            <v>35.817034948604991</v>
          </cell>
          <cell r="AD707">
            <v>5.3894406903826191</v>
          </cell>
          <cell r="AE707">
            <v>20.125879536617649</v>
          </cell>
          <cell r="AG707">
            <v>61.332355175605258</v>
          </cell>
          <cell r="AH707">
            <v>4.5999266381703938</v>
          </cell>
          <cell r="AI707">
            <v>65.932281813775646</v>
          </cell>
          <cell r="AJ707">
            <v>527.45825451020517</v>
          </cell>
          <cell r="AK707">
            <v>60978.502</v>
          </cell>
          <cell r="AL707">
            <v>0</v>
          </cell>
          <cell r="AM707">
            <v>37.5</v>
          </cell>
          <cell r="AN707">
            <v>37.5</v>
          </cell>
          <cell r="AO707">
            <v>0</v>
          </cell>
          <cell r="AP707">
            <v>36.195052307692002</v>
          </cell>
          <cell r="AQ707">
            <v>0.37801735908701062</v>
          </cell>
        </row>
        <row r="708">
          <cell r="D708" t="str">
            <v>A76191</v>
          </cell>
          <cell r="E708" t="str">
            <v>Philip Lodge</v>
          </cell>
          <cell r="F708" t="str">
            <v>York</v>
          </cell>
          <cell r="G708" t="str">
            <v>Midlands</v>
          </cell>
          <cell r="H708">
            <v>4</v>
          </cell>
          <cell r="I708" t="str">
            <v>S</v>
          </cell>
          <cell r="J708">
            <v>58710</v>
          </cell>
          <cell r="M708">
            <v>58710</v>
          </cell>
          <cell r="P708">
            <v>414.1</v>
          </cell>
          <cell r="R708">
            <v>7578.4080000000004</v>
          </cell>
          <cell r="S708">
            <v>4550.0249999999996</v>
          </cell>
          <cell r="V708">
            <v>1027.425</v>
          </cell>
          <cell r="W708">
            <v>4162</v>
          </cell>
          <cell r="X708">
            <v>0</v>
          </cell>
          <cell r="Y708">
            <v>17731.957999999999</v>
          </cell>
          <cell r="Z708">
            <v>76441.957999999999</v>
          </cell>
          <cell r="AA708">
            <v>1950</v>
          </cell>
          <cell r="AB708">
            <v>1702.5</v>
          </cell>
          <cell r="AC708">
            <v>44.899828487518356</v>
          </cell>
          <cell r="AD708">
            <v>3.7037848954724204</v>
          </cell>
          <cell r="AE708">
            <v>20.125879536617649</v>
          </cell>
          <cell r="AG708">
            <v>68.729492919608418</v>
          </cell>
          <cell r="AH708">
            <v>5.1547119689706316</v>
          </cell>
          <cell r="AI708">
            <v>73.884204888579049</v>
          </cell>
          <cell r="AJ708">
            <v>591.07363910863239</v>
          </cell>
          <cell r="AK708">
            <v>76441.957999999999</v>
          </cell>
          <cell r="AL708">
            <v>0</v>
          </cell>
          <cell r="AM708">
            <v>37.5</v>
          </cell>
          <cell r="AN708">
            <v>37.5</v>
          </cell>
          <cell r="AO708">
            <v>0</v>
          </cell>
          <cell r="AP708">
            <v>44.950414358974001</v>
          </cell>
          <cell r="AQ708">
            <v>5.0585871455645304E-2</v>
          </cell>
        </row>
        <row r="709">
          <cell r="D709" t="str">
            <v>A49779</v>
          </cell>
          <cell r="E709" t="str">
            <v>Philip Walton</v>
          </cell>
          <cell r="F709" t="str">
            <v>Secondment</v>
          </cell>
          <cell r="G709" t="str">
            <v>Midlands</v>
          </cell>
          <cell r="H709">
            <v>7</v>
          </cell>
          <cell r="I709" t="str">
            <v>S</v>
          </cell>
          <cell r="J709">
            <v>34100</v>
          </cell>
          <cell r="M709">
            <v>34100</v>
          </cell>
          <cell r="P709">
            <v>414.1</v>
          </cell>
          <cell r="R709">
            <v>4185.0114599999997</v>
          </cell>
          <cell r="S709">
            <v>2642.75</v>
          </cell>
          <cell r="V709">
            <v>596.75</v>
          </cell>
          <cell r="W709">
            <v>4182.17</v>
          </cell>
          <cell r="X709">
            <v>0</v>
          </cell>
          <cell r="Y709">
            <v>12020.78146</v>
          </cell>
          <cell r="Z709">
            <v>46120.781459999998</v>
          </cell>
          <cell r="AA709">
            <v>1950</v>
          </cell>
          <cell r="AB709">
            <v>1702.5</v>
          </cell>
          <cell r="AC709">
            <v>27.090033162995592</v>
          </cell>
          <cell r="AD709">
            <v>3.7037848954724204</v>
          </cell>
          <cell r="AE709">
            <v>20.125879536617649</v>
          </cell>
          <cell r="AG709">
            <v>50.919697595085665</v>
          </cell>
          <cell r="AH709">
            <v>3.8189773196314247</v>
          </cell>
          <cell r="AI709">
            <v>54.738674914717087</v>
          </cell>
          <cell r="AJ709">
            <v>437.9093993177367</v>
          </cell>
          <cell r="AK709">
            <v>46120.781459999998</v>
          </cell>
          <cell r="AL709">
            <v>0</v>
          </cell>
          <cell r="AM709">
            <v>37.5</v>
          </cell>
          <cell r="AN709">
            <v>37.5</v>
          </cell>
          <cell r="AO709">
            <v>0</v>
          </cell>
          <cell r="AP709">
            <v>27.066298184615</v>
          </cell>
          <cell r="AQ709">
            <v>-2.3734978380591798E-2</v>
          </cell>
        </row>
        <row r="710">
          <cell r="D710" t="str">
            <v>U03058</v>
          </cell>
          <cell r="E710" t="str">
            <v>Phillip Dixon</v>
          </cell>
          <cell r="F710" t="str">
            <v>London</v>
          </cell>
          <cell r="G710" t="str">
            <v>South East</v>
          </cell>
          <cell r="H710">
            <v>3</v>
          </cell>
          <cell r="I710" t="str">
            <v>A</v>
          </cell>
          <cell r="J710">
            <v>120911.54999999999</v>
          </cell>
          <cell r="M710">
            <v>120911.54999999999</v>
          </cell>
          <cell r="P710">
            <v>0</v>
          </cell>
          <cell r="R710">
            <v>0</v>
          </cell>
          <cell r="S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120911.54999999999</v>
          </cell>
          <cell r="AA710">
            <v>1950</v>
          </cell>
          <cell r="AB710">
            <v>1702.5</v>
          </cell>
          <cell r="AC710">
            <v>71.02</v>
          </cell>
          <cell r="AD710">
            <v>0</v>
          </cell>
          <cell r="AE710">
            <v>0</v>
          </cell>
          <cell r="AG710">
            <v>71.02</v>
          </cell>
          <cell r="AH710">
            <v>5.3264999999999993</v>
          </cell>
          <cell r="AI710">
            <v>76.346499999999992</v>
          </cell>
          <cell r="AJ710">
            <v>610.77199999999993</v>
          </cell>
          <cell r="AK710">
            <v>120911.54999999999</v>
          </cell>
          <cell r="AL710">
            <v>0</v>
          </cell>
          <cell r="AM710">
            <v>0</v>
          </cell>
          <cell r="AN710">
            <v>37.5</v>
          </cell>
          <cell r="AO710">
            <v>-37.5</v>
          </cell>
          <cell r="AP710">
            <v>71.02</v>
          </cell>
          <cell r="AQ710">
            <v>0</v>
          </cell>
        </row>
        <row r="711">
          <cell r="D711" t="str">
            <v>A74580</v>
          </cell>
          <cell r="E711" t="str">
            <v>Piotr Stencel</v>
          </cell>
          <cell r="F711" t="str">
            <v>Warrington</v>
          </cell>
          <cell r="G711" t="str">
            <v>Midlands</v>
          </cell>
          <cell r="H711">
            <v>8</v>
          </cell>
          <cell r="I711" t="str">
            <v>S</v>
          </cell>
          <cell r="J711">
            <v>34850</v>
          </cell>
          <cell r="M711">
            <v>34850</v>
          </cell>
          <cell r="P711">
            <v>414.1</v>
          </cell>
          <cell r="R711">
            <v>3711.3719999999998</v>
          </cell>
          <cell r="S711">
            <v>2700.875</v>
          </cell>
          <cell r="V711">
            <v>0</v>
          </cell>
          <cell r="W711">
            <v>0</v>
          </cell>
          <cell r="X711">
            <v>0</v>
          </cell>
          <cell r="Y711">
            <v>6826.3469999999998</v>
          </cell>
          <cell r="Z711">
            <v>41676.347000000002</v>
          </cell>
          <cell r="AA711">
            <v>1950</v>
          </cell>
          <cell r="AB711">
            <v>1702.5</v>
          </cell>
          <cell r="AC711">
            <v>24.479498972099854</v>
          </cell>
          <cell r="AD711">
            <v>3.7037848954724204</v>
          </cell>
          <cell r="AE711">
            <v>20.125879536617649</v>
          </cell>
          <cell r="AG711">
            <v>48.309163404189924</v>
          </cell>
          <cell r="AH711">
            <v>3.6231872553142441</v>
          </cell>
          <cell r="AI711">
            <v>51.932350659504166</v>
          </cell>
          <cell r="AJ711">
            <v>415.45880527603333</v>
          </cell>
          <cell r="AK711">
            <v>41676.347000000002</v>
          </cell>
          <cell r="AL711">
            <v>0</v>
          </cell>
          <cell r="AM711">
            <v>37.5</v>
          </cell>
          <cell r="AN711">
            <v>37.5</v>
          </cell>
          <cell r="AO711">
            <v>0</v>
          </cell>
          <cell r="AP711">
            <v>24.832613846154</v>
          </cell>
          <cell r="AQ711">
            <v>0.3531148740541461</v>
          </cell>
        </row>
        <row r="712">
          <cell r="D712" t="str">
            <v>A04724</v>
          </cell>
          <cell r="E712" t="str">
            <v>Pradip Gordhan</v>
          </cell>
          <cell r="F712" t="str">
            <v>London</v>
          </cell>
          <cell r="G712" t="str">
            <v>South East</v>
          </cell>
          <cell r="H712">
            <v>6</v>
          </cell>
          <cell r="I712" t="str">
            <v>S</v>
          </cell>
          <cell r="J712">
            <v>38621.559249999998</v>
          </cell>
          <cell r="M712">
            <v>38621.559249999998</v>
          </cell>
          <cell r="P712">
            <v>414.1</v>
          </cell>
          <cell r="R712">
            <v>4231.8471765000004</v>
          </cell>
          <cell r="S712">
            <v>3379.3864343750001</v>
          </cell>
          <cell r="V712">
            <v>675.87728687499998</v>
          </cell>
          <cell r="W712">
            <v>0</v>
          </cell>
          <cell r="X712">
            <v>0</v>
          </cell>
          <cell r="Y712">
            <v>8701.2108977500011</v>
          </cell>
          <cell r="Z712">
            <v>47322.770147750001</v>
          </cell>
          <cell r="AA712">
            <v>1950</v>
          </cell>
          <cell r="AB712">
            <v>1702.5</v>
          </cell>
          <cell r="AC712">
            <v>27.79604707650514</v>
          </cell>
          <cell r="AD712">
            <v>3.9486921589485728</v>
          </cell>
          <cell r="AE712">
            <v>20.125879536617649</v>
          </cell>
          <cell r="AG712">
            <v>51.870618772071367</v>
          </cell>
          <cell r="AH712">
            <v>3.8902964079053524</v>
          </cell>
          <cell r="AI712">
            <v>55.76091517997672</v>
          </cell>
          <cell r="AJ712">
            <v>446.08732143981376</v>
          </cell>
          <cell r="AK712">
            <v>47322.770147749994</v>
          </cell>
          <cell r="AL712">
            <v>0</v>
          </cell>
          <cell r="AM712">
            <v>37.5</v>
          </cell>
          <cell r="AN712">
            <v>37.5</v>
          </cell>
          <cell r="AO712">
            <v>0</v>
          </cell>
          <cell r="AP712">
            <v>28.111671081537999</v>
          </cell>
          <cell r="AQ712">
            <v>0.31562400503285915</v>
          </cell>
        </row>
        <row r="713">
          <cell r="D713" t="str">
            <v>A49944</v>
          </cell>
          <cell r="E713" t="str">
            <v>Purna Bhandari</v>
          </cell>
          <cell r="F713" t="str">
            <v>London</v>
          </cell>
          <cell r="G713" t="str">
            <v>South East</v>
          </cell>
          <cell r="H713">
            <v>7</v>
          </cell>
          <cell r="I713" t="str">
            <v>S</v>
          </cell>
          <cell r="J713">
            <v>15724.8</v>
          </cell>
          <cell r="M713">
            <v>15724.8</v>
          </cell>
          <cell r="P713">
            <v>0</v>
          </cell>
          <cell r="R713">
            <v>1072.0944</v>
          </cell>
          <cell r="S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1072.0944</v>
          </cell>
          <cell r="Z713">
            <v>16796.894399999997</v>
          </cell>
          <cell r="AA713">
            <v>1170</v>
          </cell>
          <cell r="AB713">
            <v>1021.5</v>
          </cell>
          <cell r="AC713">
            <v>16.443362114537443</v>
          </cell>
          <cell r="AD713">
            <v>3.9486921589485728</v>
          </cell>
          <cell r="AE713">
            <v>20.125879536617649</v>
          </cell>
          <cell r="AG713">
            <v>40.517933810103671</v>
          </cell>
          <cell r="AH713">
            <v>3.0388450357577752</v>
          </cell>
          <cell r="AI713">
            <v>43.556778845861444</v>
          </cell>
          <cell r="AJ713">
            <v>348.45423076689156</v>
          </cell>
          <cell r="AK713">
            <v>16796.894400000001</v>
          </cell>
          <cell r="AL713">
            <v>0</v>
          </cell>
          <cell r="AM713">
            <v>22.5</v>
          </cell>
          <cell r="AN713">
            <v>22.5</v>
          </cell>
          <cell r="AO713">
            <v>0</v>
          </cell>
          <cell r="AP713">
            <v>14.35632</v>
          </cell>
          <cell r="AQ713">
            <v>-2.0870421145374429</v>
          </cell>
        </row>
        <row r="714">
          <cell r="D714" t="str">
            <v>A49888</v>
          </cell>
          <cell r="E714" t="str">
            <v>Qaiser Mahmood</v>
          </cell>
          <cell r="F714" t="str">
            <v>Birmingham</v>
          </cell>
          <cell r="G714" t="str">
            <v>Midlands</v>
          </cell>
          <cell r="H714">
            <v>10</v>
          </cell>
          <cell r="I714" t="str">
            <v>S</v>
          </cell>
          <cell r="J714">
            <v>17783.75</v>
          </cell>
          <cell r="M714">
            <v>17783.75</v>
          </cell>
          <cell r="P714">
            <v>0</v>
          </cell>
          <cell r="R714">
            <v>1356.2294999999999</v>
          </cell>
          <cell r="S714">
            <v>489.05312500000002</v>
          </cell>
          <cell r="V714">
            <v>311.21562499999999</v>
          </cell>
          <cell r="W714">
            <v>0</v>
          </cell>
          <cell r="X714">
            <v>0</v>
          </cell>
          <cell r="Y714">
            <v>2156.4982499999996</v>
          </cell>
          <cell r="Z714">
            <v>19940.248250000001</v>
          </cell>
          <cell r="AA714">
            <v>1950</v>
          </cell>
          <cell r="AB714">
            <v>1702.5</v>
          </cell>
          <cell r="AC714">
            <v>11.712333773861968</v>
          </cell>
          <cell r="AD714">
            <v>3.7037848954724204</v>
          </cell>
          <cell r="AE714">
            <v>20.125879536617649</v>
          </cell>
          <cell r="AG714">
            <v>35.541998205952041</v>
          </cell>
          <cell r="AH714">
            <v>2.6656498654464031</v>
          </cell>
          <cell r="AI714">
            <v>38.207648071398445</v>
          </cell>
          <cell r="AJ714">
            <v>305.66118457118756</v>
          </cell>
          <cell r="AK714">
            <v>19940.248249999997</v>
          </cell>
          <cell r="AL714">
            <v>0</v>
          </cell>
          <cell r="AM714">
            <v>37.5</v>
          </cell>
          <cell r="AN714">
            <v>37.5</v>
          </cell>
          <cell r="AO714">
            <v>0</v>
          </cell>
          <cell r="AP714">
            <v>12.066790769231</v>
          </cell>
          <cell r="AQ714">
            <v>0.35445699536903241</v>
          </cell>
        </row>
        <row r="715">
          <cell r="D715" t="str">
            <v>A76448</v>
          </cell>
          <cell r="E715" t="str">
            <v>Rachael Fearnhead</v>
          </cell>
          <cell r="F715" t="str">
            <v>Other Site</v>
          </cell>
          <cell r="G715" t="str">
            <v>Midlands</v>
          </cell>
          <cell r="H715">
            <v>8</v>
          </cell>
          <cell r="I715" t="str">
            <v>A</v>
          </cell>
          <cell r="J715">
            <v>88530</v>
          </cell>
          <cell r="M715">
            <v>88530</v>
          </cell>
          <cell r="P715">
            <v>0</v>
          </cell>
          <cell r="R715">
            <v>0</v>
          </cell>
          <cell r="S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88530</v>
          </cell>
          <cell r="AA715">
            <v>1950</v>
          </cell>
          <cell r="AB715">
            <v>1702.5</v>
          </cell>
          <cell r="AC715">
            <v>52</v>
          </cell>
          <cell r="AD715">
            <v>0</v>
          </cell>
          <cell r="AE715">
            <v>0</v>
          </cell>
          <cell r="AG715">
            <v>52</v>
          </cell>
          <cell r="AH715">
            <v>3.9</v>
          </cell>
          <cell r="AI715">
            <v>55.9</v>
          </cell>
          <cell r="AJ715">
            <v>447.2</v>
          </cell>
          <cell r="AK715">
            <v>88530</v>
          </cell>
          <cell r="AL715">
            <v>0</v>
          </cell>
          <cell r="AM715">
            <v>40</v>
          </cell>
          <cell r="AN715">
            <v>37.5</v>
          </cell>
          <cell r="AO715">
            <v>2.5</v>
          </cell>
          <cell r="AP715">
            <v>52</v>
          </cell>
          <cell r="AQ715">
            <v>0</v>
          </cell>
        </row>
        <row r="716">
          <cell r="D716" t="str">
            <v>A76188</v>
          </cell>
          <cell r="E716" t="str">
            <v>Rachel Johnston</v>
          </cell>
          <cell r="F716" t="str">
            <v>Stroud</v>
          </cell>
          <cell r="G716" t="str">
            <v>South West</v>
          </cell>
          <cell r="H716">
            <v>10</v>
          </cell>
          <cell r="I716" t="str">
            <v>S</v>
          </cell>
          <cell r="J716">
            <v>19000</v>
          </cell>
          <cell r="M716">
            <v>19000</v>
          </cell>
          <cell r="P716">
            <v>414.1</v>
          </cell>
          <cell r="R716">
            <v>1524.0719999999999</v>
          </cell>
          <cell r="S716">
            <v>1092.5</v>
          </cell>
          <cell r="V716">
            <v>332.5</v>
          </cell>
          <cell r="W716">
            <v>0</v>
          </cell>
          <cell r="X716">
            <v>0</v>
          </cell>
          <cell r="Y716">
            <v>3363.172</v>
          </cell>
          <cell r="Z716">
            <v>22363.171999999999</v>
          </cell>
          <cell r="AA716">
            <v>1950</v>
          </cell>
          <cell r="AB716">
            <v>1702.5</v>
          </cell>
          <cell r="AC716">
            <v>13.135490161527166</v>
          </cell>
          <cell r="AD716">
            <v>5.3894406903826191</v>
          </cell>
          <cell r="AE716">
            <v>20.125879536617649</v>
          </cell>
          <cell r="AG716">
            <v>38.650810388527432</v>
          </cell>
          <cell r="AH716">
            <v>2.8988107791395574</v>
          </cell>
          <cell r="AI716">
            <v>41.549621167666992</v>
          </cell>
          <cell r="AJ716">
            <v>332.39696934133593</v>
          </cell>
          <cell r="AK716">
            <v>22363.171999999999</v>
          </cell>
          <cell r="AL716">
            <v>0</v>
          </cell>
          <cell r="AM716">
            <v>37.5</v>
          </cell>
          <cell r="AN716">
            <v>37.5</v>
          </cell>
          <cell r="AO716">
            <v>0</v>
          </cell>
          <cell r="AP716">
            <v>13.424703589744</v>
          </cell>
          <cell r="AQ716">
            <v>0.2892134282168346</v>
          </cell>
        </row>
        <row r="717">
          <cell r="D717" t="str">
            <v>A76268</v>
          </cell>
          <cell r="E717" t="str">
            <v>Rahil Abid</v>
          </cell>
          <cell r="F717" t="str">
            <v>Warrington</v>
          </cell>
          <cell r="G717" t="str">
            <v>Midlands</v>
          </cell>
          <cell r="H717">
            <v>6</v>
          </cell>
          <cell r="I717" t="str">
            <v>S</v>
          </cell>
          <cell r="J717">
            <v>45700</v>
          </cell>
          <cell r="M717">
            <v>45700</v>
          </cell>
          <cell r="P717">
            <v>414.1</v>
          </cell>
          <cell r="R717">
            <v>5208.6719999999996</v>
          </cell>
          <cell r="S717">
            <v>1256.75</v>
          </cell>
          <cell r="V717">
            <v>799.75</v>
          </cell>
          <cell r="W717">
            <v>0</v>
          </cell>
          <cell r="X717">
            <v>0</v>
          </cell>
          <cell r="Y717">
            <v>7679.2719999999999</v>
          </cell>
          <cell r="Z717">
            <v>53379.271999999997</v>
          </cell>
          <cell r="AA717">
            <v>1950</v>
          </cell>
          <cell r="AB717">
            <v>1702.5</v>
          </cell>
          <cell r="AC717">
            <v>31.353463729809103</v>
          </cell>
          <cell r="AD717">
            <v>3.7037848954724204</v>
          </cell>
          <cell r="AE717">
            <v>20.125879536617649</v>
          </cell>
          <cell r="AG717">
            <v>55.183128161899177</v>
          </cell>
          <cell r="AH717">
            <v>4.1387346121424384</v>
          </cell>
          <cell r="AI717">
            <v>59.321862774041612</v>
          </cell>
          <cell r="AJ717">
            <v>474.5749021923329</v>
          </cell>
          <cell r="AK717">
            <v>53379.271999999997</v>
          </cell>
          <cell r="AL717">
            <v>0</v>
          </cell>
          <cell r="AM717">
            <v>42.5</v>
          </cell>
          <cell r="AN717">
            <v>37.5</v>
          </cell>
          <cell r="AO717">
            <v>5</v>
          </cell>
          <cell r="AP717">
            <v>28.114828959276</v>
          </cell>
          <cell r="AQ717">
            <v>-3.2386347705331033</v>
          </cell>
        </row>
        <row r="718">
          <cell r="D718" t="str">
            <v>A76025</v>
          </cell>
          <cell r="E718" t="str">
            <v>Raisa Ehsan</v>
          </cell>
          <cell r="F718" t="str">
            <v>Guildford</v>
          </cell>
          <cell r="G718" t="str">
            <v>South West</v>
          </cell>
          <cell r="H718">
            <v>10</v>
          </cell>
          <cell r="I718" t="str">
            <v>S</v>
          </cell>
          <cell r="J718">
            <v>25625</v>
          </cell>
          <cell r="M718">
            <v>25625</v>
          </cell>
          <cell r="P718">
            <v>0</v>
          </cell>
          <cell r="R718">
            <v>2438.3220000000001</v>
          </cell>
          <cell r="S718">
            <v>704.6875</v>
          </cell>
          <cell r="V718">
            <v>448.4375</v>
          </cell>
          <cell r="W718">
            <v>0</v>
          </cell>
          <cell r="X718">
            <v>0</v>
          </cell>
          <cell r="Y718">
            <v>3591.4470000000001</v>
          </cell>
          <cell r="Z718">
            <v>29216.447</v>
          </cell>
          <cell r="AA718">
            <v>1950</v>
          </cell>
          <cell r="AB718">
            <v>1702.5</v>
          </cell>
          <cell r="AC718">
            <v>17.16090866372981</v>
          </cell>
          <cell r="AD718">
            <v>5.3894406903826191</v>
          </cell>
          <cell r="AE718">
            <v>20.125879536617649</v>
          </cell>
          <cell r="AG718">
            <v>42.676228890730073</v>
          </cell>
          <cell r="AH718">
            <v>3.2007171668047554</v>
          </cell>
          <cell r="AI718">
            <v>45.87694605753483</v>
          </cell>
          <cell r="AJ718">
            <v>367.01556846027864</v>
          </cell>
          <cell r="AK718">
            <v>29216.447</v>
          </cell>
          <cell r="AL718">
            <v>0</v>
          </cell>
          <cell r="AM718">
            <v>37.5</v>
          </cell>
          <cell r="AN718">
            <v>37.5</v>
          </cell>
          <cell r="AO718">
            <v>0</v>
          </cell>
          <cell r="AP718">
            <v>17.567729230769</v>
          </cell>
          <cell r="AQ718">
            <v>0.40682056703919045</v>
          </cell>
        </row>
        <row r="719">
          <cell r="D719" t="str">
            <v>A76500</v>
          </cell>
          <cell r="E719" t="str">
            <v>Raj Singh</v>
          </cell>
          <cell r="F719" t="str">
            <v>Birmingham</v>
          </cell>
          <cell r="G719" t="str">
            <v>Midlands</v>
          </cell>
          <cell r="H719">
            <v>6</v>
          </cell>
          <cell r="I719" t="str">
            <v>A</v>
          </cell>
          <cell r="J719">
            <v>63230.85</v>
          </cell>
          <cell r="M719">
            <v>63230.85</v>
          </cell>
          <cell r="P719">
            <v>0</v>
          </cell>
          <cell r="R719">
            <v>0</v>
          </cell>
          <cell r="S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63230.85</v>
          </cell>
          <cell r="AA719">
            <v>1950</v>
          </cell>
          <cell r="AB719">
            <v>1702.5</v>
          </cell>
          <cell r="AC719">
            <v>37.14</v>
          </cell>
          <cell r="AD719">
            <v>0</v>
          </cell>
          <cell r="AE719">
            <v>0</v>
          </cell>
          <cell r="AG719">
            <v>37.14</v>
          </cell>
          <cell r="AH719">
            <v>2.7854999999999999</v>
          </cell>
          <cell r="AI719">
            <v>39.9255</v>
          </cell>
          <cell r="AJ719">
            <v>319.404</v>
          </cell>
          <cell r="AK719">
            <v>63230.85</v>
          </cell>
          <cell r="AL719">
            <v>0</v>
          </cell>
          <cell r="AM719">
            <v>35</v>
          </cell>
          <cell r="AN719">
            <v>37.5</v>
          </cell>
          <cell r="AO719">
            <v>-2.5</v>
          </cell>
          <cell r="AP719">
            <v>37.14</v>
          </cell>
          <cell r="AQ719">
            <v>0</v>
          </cell>
        </row>
        <row r="720">
          <cell r="D720" t="str">
            <v>A76121</v>
          </cell>
          <cell r="E720" t="str">
            <v>Rajinder Sorroy</v>
          </cell>
          <cell r="F720" t="str">
            <v>London</v>
          </cell>
          <cell r="G720" t="str">
            <v>South East</v>
          </cell>
          <cell r="H720">
            <v>6</v>
          </cell>
          <cell r="I720" t="str">
            <v>A</v>
          </cell>
          <cell r="J720">
            <v>59928.000000000007</v>
          </cell>
          <cell r="M720">
            <v>59928.000000000007</v>
          </cell>
          <cell r="P720">
            <v>0</v>
          </cell>
          <cell r="R720">
            <v>0</v>
          </cell>
          <cell r="S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59928.000000000007</v>
          </cell>
          <cell r="AA720">
            <v>1950</v>
          </cell>
          <cell r="AB720">
            <v>1702.5</v>
          </cell>
          <cell r="AC720">
            <v>35.200000000000003</v>
          </cell>
          <cell r="AD720">
            <v>0</v>
          </cell>
          <cell r="AE720">
            <v>0</v>
          </cell>
          <cell r="AG720">
            <v>35.200000000000003</v>
          </cell>
          <cell r="AH720">
            <v>2.64</v>
          </cell>
          <cell r="AI720">
            <v>37.840000000000003</v>
          </cell>
          <cell r="AJ720">
            <v>302.72000000000003</v>
          </cell>
          <cell r="AK720">
            <v>59928.000000000007</v>
          </cell>
          <cell r="AL720">
            <v>0</v>
          </cell>
          <cell r="AM720">
            <v>37.5</v>
          </cell>
          <cell r="AN720">
            <v>37.5</v>
          </cell>
          <cell r="AO720">
            <v>0</v>
          </cell>
          <cell r="AP720">
            <v>35.200000000000003</v>
          </cell>
          <cell r="AQ720">
            <v>0</v>
          </cell>
        </row>
        <row r="721">
          <cell r="D721" t="str">
            <v>A74506</v>
          </cell>
          <cell r="E721" t="str">
            <v>Rajiv Ratan</v>
          </cell>
          <cell r="F721" t="str">
            <v>Guildford</v>
          </cell>
          <cell r="G721" t="str">
            <v>South West</v>
          </cell>
          <cell r="H721">
            <v>8</v>
          </cell>
          <cell r="I721" t="str">
            <v>S</v>
          </cell>
          <cell r="J721">
            <v>27583.504000000001</v>
          </cell>
          <cell r="M721">
            <v>27583.504000000001</v>
          </cell>
          <cell r="P721">
            <v>414.1</v>
          </cell>
          <cell r="R721">
            <v>2708.5955520000002</v>
          </cell>
          <cell r="S721">
            <v>758.54636000000005</v>
          </cell>
          <cell r="V721">
            <v>482.71132</v>
          </cell>
          <cell r="W721">
            <v>0</v>
          </cell>
          <cell r="X721">
            <v>0</v>
          </cell>
          <cell r="Y721">
            <v>4363.9532320000008</v>
          </cell>
          <cell r="Z721">
            <v>31947.457232000001</v>
          </cell>
          <cell r="AA721">
            <v>1950</v>
          </cell>
          <cell r="AB721">
            <v>1702.5</v>
          </cell>
          <cell r="AC721">
            <v>18.765026274302496</v>
          </cell>
          <cell r="AD721">
            <v>5.3894406903826191</v>
          </cell>
          <cell r="AE721">
            <v>20.125879536617649</v>
          </cell>
          <cell r="AG721">
            <v>44.280346501302759</v>
          </cell>
          <cell r="AH721">
            <v>3.3210259875977068</v>
          </cell>
          <cell r="AI721">
            <v>47.601372488900466</v>
          </cell>
          <cell r="AJ721">
            <v>380.81097991120373</v>
          </cell>
          <cell r="AK721">
            <v>31947.457232000001</v>
          </cell>
          <cell r="AL721">
            <v>0</v>
          </cell>
          <cell r="AM721">
            <v>37.5</v>
          </cell>
          <cell r="AN721">
            <v>37.5</v>
          </cell>
          <cell r="AO721">
            <v>0</v>
          </cell>
          <cell r="AP721">
            <v>19.154054088205001</v>
          </cell>
          <cell r="AQ721">
            <v>0.38902781390250496</v>
          </cell>
        </row>
        <row r="722">
          <cell r="D722" t="str">
            <v>A76435</v>
          </cell>
          <cell r="E722" t="str">
            <v>Ralph Bond</v>
          </cell>
          <cell r="F722" t="str">
            <v>Other Site</v>
          </cell>
          <cell r="G722" t="str">
            <v>Midlands</v>
          </cell>
          <cell r="H722">
            <v>7</v>
          </cell>
          <cell r="I722" t="str">
            <v>A</v>
          </cell>
          <cell r="J722">
            <v>50002.425000000003</v>
          </cell>
          <cell r="M722">
            <v>50002.425000000003</v>
          </cell>
          <cell r="P722">
            <v>0</v>
          </cell>
          <cell r="R722">
            <v>0</v>
          </cell>
          <cell r="S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50002.425000000003</v>
          </cell>
          <cell r="AA722">
            <v>1950</v>
          </cell>
          <cell r="AB722">
            <v>1702.5</v>
          </cell>
          <cell r="AC722">
            <v>29.37</v>
          </cell>
          <cell r="AD722">
            <v>0</v>
          </cell>
          <cell r="AE722">
            <v>0</v>
          </cell>
          <cell r="AG722">
            <v>29.37</v>
          </cell>
          <cell r="AH722">
            <v>2.20275</v>
          </cell>
          <cell r="AI722">
            <v>31.572749999999999</v>
          </cell>
          <cell r="AJ722">
            <v>252.58199999999999</v>
          </cell>
          <cell r="AK722">
            <v>50002.425000000003</v>
          </cell>
          <cell r="AL722">
            <v>0</v>
          </cell>
          <cell r="AM722">
            <v>45</v>
          </cell>
          <cell r="AN722">
            <v>37.5</v>
          </cell>
          <cell r="AO722">
            <v>7.5</v>
          </cell>
          <cell r="AP722">
            <v>29.37</v>
          </cell>
          <cell r="AQ722">
            <v>0</v>
          </cell>
        </row>
        <row r="723">
          <cell r="D723" t="str">
            <v>S10387</v>
          </cell>
          <cell r="E723" t="str">
            <v>Ranga Pabathi</v>
          </cell>
          <cell r="F723" t="str">
            <v>Birmingham</v>
          </cell>
          <cell r="G723" t="str">
            <v>Midlands</v>
          </cell>
          <cell r="H723">
            <v>6</v>
          </cell>
          <cell r="I723" t="str">
            <v>A</v>
          </cell>
          <cell r="J723">
            <v>68951.25</v>
          </cell>
          <cell r="M723">
            <v>68951.25</v>
          </cell>
          <cell r="P723">
            <v>0</v>
          </cell>
          <cell r="R723">
            <v>0</v>
          </cell>
          <cell r="S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68951.25</v>
          </cell>
          <cell r="AA723">
            <v>1950</v>
          </cell>
          <cell r="AB723">
            <v>1702.5</v>
          </cell>
          <cell r="AC723">
            <v>40.5</v>
          </cell>
          <cell r="AD723">
            <v>0</v>
          </cell>
          <cell r="AE723">
            <v>0</v>
          </cell>
          <cell r="AG723">
            <v>40.5</v>
          </cell>
          <cell r="AH723">
            <v>3.0375000000000001</v>
          </cell>
          <cell r="AI723">
            <v>43.537500000000001</v>
          </cell>
          <cell r="AJ723">
            <v>348.3</v>
          </cell>
          <cell r="AK723">
            <v>68951.25</v>
          </cell>
          <cell r="AL723">
            <v>0</v>
          </cell>
          <cell r="AM723">
            <v>40</v>
          </cell>
          <cell r="AN723">
            <v>37.5</v>
          </cell>
          <cell r="AO723">
            <v>2.5</v>
          </cell>
          <cell r="AP723">
            <v>40.5</v>
          </cell>
          <cell r="AQ723">
            <v>0</v>
          </cell>
        </row>
        <row r="724">
          <cell r="D724" t="str">
            <v>S10380</v>
          </cell>
          <cell r="E724" t="str">
            <v>Ray Ferns</v>
          </cell>
          <cell r="F724" t="str">
            <v>London</v>
          </cell>
          <cell r="G724" t="str">
            <v>South East</v>
          </cell>
          <cell r="H724">
            <v>7</v>
          </cell>
          <cell r="I724" t="str">
            <v>A</v>
          </cell>
          <cell r="J724">
            <v>74484.375</v>
          </cell>
          <cell r="M724">
            <v>74484.375</v>
          </cell>
          <cell r="P724">
            <v>0</v>
          </cell>
          <cell r="R724">
            <v>0</v>
          </cell>
          <cell r="S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74484.375</v>
          </cell>
          <cell r="AA724">
            <v>1950</v>
          </cell>
          <cell r="AB724">
            <v>1702.5</v>
          </cell>
          <cell r="AC724">
            <v>43.75</v>
          </cell>
          <cell r="AD724">
            <v>0</v>
          </cell>
          <cell r="AE724">
            <v>0</v>
          </cell>
          <cell r="AG724">
            <v>43.75</v>
          </cell>
          <cell r="AH724">
            <v>3.28125</v>
          </cell>
          <cell r="AI724">
            <v>47.03125</v>
          </cell>
          <cell r="AJ724">
            <v>376.25</v>
          </cell>
          <cell r="AK724">
            <v>74484.375</v>
          </cell>
          <cell r="AL724">
            <v>0</v>
          </cell>
          <cell r="AM724">
            <v>40</v>
          </cell>
          <cell r="AN724">
            <v>37.5</v>
          </cell>
          <cell r="AO724">
            <v>2.5</v>
          </cell>
          <cell r="AP724">
            <v>43.75</v>
          </cell>
          <cell r="AQ724">
            <v>0</v>
          </cell>
        </row>
        <row r="725">
          <cell r="D725" t="str">
            <v>A76575</v>
          </cell>
          <cell r="E725" t="str">
            <v>Ray Lafferty</v>
          </cell>
          <cell r="F725" t="str">
            <v>Other Site</v>
          </cell>
          <cell r="G725" t="str">
            <v>Midlands</v>
          </cell>
          <cell r="H725" t="e">
            <v>#N/A</v>
          </cell>
          <cell r="I725" t="str">
            <v>A</v>
          </cell>
          <cell r="J725">
            <v>59246.999999999993</v>
          </cell>
          <cell r="M725">
            <v>59246.999999999993</v>
          </cell>
          <cell r="P725">
            <v>0</v>
          </cell>
          <cell r="R725">
            <v>0</v>
          </cell>
          <cell r="S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59246.999999999993</v>
          </cell>
          <cell r="AA725">
            <v>1950</v>
          </cell>
          <cell r="AB725">
            <v>1702.5</v>
          </cell>
          <cell r="AC725">
            <v>34.799999999999997</v>
          </cell>
          <cell r="AD725">
            <v>0</v>
          </cell>
          <cell r="AE725">
            <v>0</v>
          </cell>
          <cell r="AG725">
            <v>34.799999999999997</v>
          </cell>
          <cell r="AH725">
            <v>2.61</v>
          </cell>
          <cell r="AI725">
            <v>37.409999999999997</v>
          </cell>
          <cell r="AJ725">
            <v>299.27999999999997</v>
          </cell>
          <cell r="AK725">
            <v>59246.999999999993</v>
          </cell>
          <cell r="AL725">
            <v>0</v>
          </cell>
          <cell r="AM725" t="e">
            <v>#N/A</v>
          </cell>
          <cell r="AN725">
            <v>37.5</v>
          </cell>
          <cell r="AO725" t="e">
            <v>#N/A</v>
          </cell>
          <cell r="AP725" t="e">
            <v>#N/A</v>
          </cell>
          <cell r="AQ725" t="e">
            <v>#N/A</v>
          </cell>
        </row>
        <row r="726">
          <cell r="D726" t="str">
            <v>A25020</v>
          </cell>
          <cell r="E726" t="str">
            <v>Rebecca Beale</v>
          </cell>
          <cell r="F726" t="str">
            <v>London</v>
          </cell>
          <cell r="G726" t="str">
            <v>South East</v>
          </cell>
          <cell r="H726">
            <v>8</v>
          </cell>
          <cell r="I726" t="str">
            <v>S</v>
          </cell>
          <cell r="J726">
            <v>8568</v>
          </cell>
          <cell r="M726">
            <v>8568</v>
          </cell>
          <cell r="P726">
            <v>0</v>
          </cell>
          <cell r="R726">
            <v>84.456000000000003</v>
          </cell>
          <cell r="S726">
            <v>578.33999999999992</v>
          </cell>
          <cell r="V726">
            <v>149.94</v>
          </cell>
          <cell r="W726">
            <v>0</v>
          </cell>
          <cell r="X726">
            <v>0</v>
          </cell>
          <cell r="Y726">
            <v>812.73599999999988</v>
          </cell>
          <cell r="Z726">
            <v>9380.7360000000008</v>
          </cell>
          <cell r="AA726">
            <v>780</v>
          </cell>
          <cell r="AB726">
            <v>681</v>
          </cell>
          <cell r="AC726">
            <v>13.774942731277534</v>
          </cell>
          <cell r="AD726">
            <v>3.9486921589485728</v>
          </cell>
          <cell r="AE726">
            <v>20.125879536617649</v>
          </cell>
          <cell r="AG726">
            <v>37.849514426843754</v>
          </cell>
          <cell r="AH726">
            <v>2.8387135820132814</v>
          </cell>
          <cell r="AI726">
            <v>40.688228008857038</v>
          </cell>
          <cell r="AJ726">
            <v>325.50582407085631</v>
          </cell>
          <cell r="AK726">
            <v>9380.7360000000008</v>
          </cell>
          <cell r="AL726">
            <v>0</v>
          </cell>
          <cell r="AM726">
            <v>15</v>
          </cell>
          <cell r="AN726">
            <v>15</v>
          </cell>
          <cell r="AO726">
            <v>0</v>
          </cell>
          <cell r="AP726">
            <v>14.443353846154</v>
          </cell>
          <cell r="AQ726">
            <v>0.66841111487646643</v>
          </cell>
        </row>
        <row r="727">
          <cell r="D727" t="str">
            <v>A49966</v>
          </cell>
          <cell r="E727" t="str">
            <v>Reeve Jordan</v>
          </cell>
          <cell r="F727" t="str">
            <v>Bristol</v>
          </cell>
          <cell r="G727" t="str">
            <v>South West</v>
          </cell>
          <cell r="H727">
            <v>11</v>
          </cell>
          <cell r="I727" t="str">
            <v>S</v>
          </cell>
          <cell r="J727">
            <v>18220.400000000001</v>
          </cell>
          <cell r="M727">
            <v>18220.400000000001</v>
          </cell>
          <cell r="P727">
            <v>414.1</v>
          </cell>
          <cell r="R727">
            <v>1416.4872</v>
          </cell>
          <cell r="S727">
            <v>501.06100000000004</v>
          </cell>
          <cell r="V727">
            <v>318.85700000000003</v>
          </cell>
          <cell r="W727">
            <v>0</v>
          </cell>
          <cell r="X727">
            <v>0</v>
          </cell>
          <cell r="Y727">
            <v>2650.5052000000001</v>
          </cell>
          <cell r="Z727">
            <v>20870.905200000001</v>
          </cell>
          <cell r="AA727">
            <v>1950</v>
          </cell>
          <cell r="AB727">
            <v>1702.5</v>
          </cell>
          <cell r="AC727">
            <v>12.258975154185023</v>
          </cell>
          <cell r="AD727">
            <v>5.3894406903826191</v>
          </cell>
          <cell r="AE727">
            <v>20.125879536617649</v>
          </cell>
          <cell r="AG727">
            <v>37.774295381185297</v>
          </cell>
          <cell r="AH727">
            <v>2.8330721535888972</v>
          </cell>
          <cell r="AI727">
            <v>40.607367534774191</v>
          </cell>
          <cell r="AJ727">
            <v>324.85894027819353</v>
          </cell>
          <cell r="AK727">
            <v>20870.905199999997</v>
          </cell>
          <cell r="AL727">
            <v>0</v>
          </cell>
          <cell r="AM727">
            <v>37.5</v>
          </cell>
          <cell r="AN727">
            <v>37.5</v>
          </cell>
          <cell r="AO727">
            <v>0</v>
          </cell>
          <cell r="AP727">
            <v>12.585476512821</v>
          </cell>
          <cell r="AQ727">
            <v>0.3265013586359764</v>
          </cell>
        </row>
        <row r="728">
          <cell r="D728" t="str">
            <v>A94609</v>
          </cell>
          <cell r="E728" t="str">
            <v>Rehan Mian</v>
          </cell>
          <cell r="F728" t="str">
            <v>Birmingham</v>
          </cell>
          <cell r="G728" t="str">
            <v>Midlands</v>
          </cell>
          <cell r="H728">
            <v>3</v>
          </cell>
          <cell r="I728" t="str">
            <v>S</v>
          </cell>
          <cell r="J728">
            <v>75400</v>
          </cell>
          <cell r="M728">
            <v>75400</v>
          </cell>
          <cell r="P728">
            <v>414.1</v>
          </cell>
          <cell r="R728">
            <v>10126.716</v>
          </cell>
          <cell r="S728">
            <v>5843.5</v>
          </cell>
          <cell r="V728">
            <v>1319.5</v>
          </cell>
          <cell r="W728">
            <v>5938</v>
          </cell>
          <cell r="X728">
            <v>0</v>
          </cell>
          <cell r="Y728">
            <v>23641.815999999999</v>
          </cell>
          <cell r="Z728">
            <v>99041.815999999992</v>
          </cell>
          <cell r="AA728">
            <v>1950</v>
          </cell>
          <cell r="AB728">
            <v>1702.5</v>
          </cell>
          <cell r="AC728">
            <v>58.174341262848749</v>
          </cell>
          <cell r="AD728">
            <v>3.7037848954724204</v>
          </cell>
          <cell r="AE728">
            <v>20.125879536617649</v>
          </cell>
          <cell r="AG728">
            <v>82.004005694938812</v>
          </cell>
          <cell r="AH728">
            <v>6.1503004271204107</v>
          </cell>
          <cell r="AI728">
            <v>88.154306122059225</v>
          </cell>
          <cell r="AJ728">
            <v>705.2344489764738</v>
          </cell>
          <cell r="AK728">
            <v>99041.816000000006</v>
          </cell>
          <cell r="AL728">
            <v>0</v>
          </cell>
          <cell r="AM728">
            <v>37.5</v>
          </cell>
          <cell r="AN728">
            <v>37.5</v>
          </cell>
          <cell r="AO728">
            <v>0</v>
          </cell>
          <cell r="AP728">
            <v>58.123495384614998</v>
          </cell>
          <cell r="AQ728">
            <v>-5.0845878233751307E-2</v>
          </cell>
        </row>
        <row r="729">
          <cell r="D729" t="str">
            <v>A74494</v>
          </cell>
          <cell r="E729" t="str">
            <v>Renuka Gunasekara</v>
          </cell>
          <cell r="F729" t="str">
            <v>Birmingham</v>
          </cell>
          <cell r="G729" t="str">
            <v>Midlands</v>
          </cell>
          <cell r="H729">
            <v>4</v>
          </cell>
          <cell r="I729" t="str">
            <v>S</v>
          </cell>
          <cell r="J729">
            <v>47476.614000000001</v>
          </cell>
          <cell r="M729">
            <v>47476.614000000001</v>
          </cell>
          <cell r="P729">
            <v>414.1</v>
          </cell>
          <cell r="R729">
            <v>6140.8087320000004</v>
          </cell>
          <cell r="S729">
            <v>3679.4375850000001</v>
          </cell>
          <cell r="V729">
            <v>830.84074499999997</v>
          </cell>
          <cell r="W729">
            <v>4978</v>
          </cell>
          <cell r="X729">
            <v>0</v>
          </cell>
          <cell r="Y729">
            <v>16043.187062000001</v>
          </cell>
          <cell r="Z729">
            <v>63519.801061999999</v>
          </cell>
          <cell r="AA729">
            <v>1950</v>
          </cell>
          <cell r="AB729">
            <v>1702.5</v>
          </cell>
          <cell r="AC729">
            <v>37.309721622320119</v>
          </cell>
          <cell r="AD729">
            <v>3.7037848954724204</v>
          </cell>
          <cell r="AE729">
            <v>20.125879536617649</v>
          </cell>
          <cell r="AG729">
            <v>61.139386054410181</v>
          </cell>
          <cell r="AH729">
            <v>4.5854539540807631</v>
          </cell>
          <cell r="AI729">
            <v>65.724840008490943</v>
          </cell>
          <cell r="AJ729">
            <v>525.79872006792755</v>
          </cell>
          <cell r="AK729">
            <v>63519.801062000006</v>
          </cell>
          <cell r="AL729">
            <v>0</v>
          </cell>
          <cell r="AM729">
            <v>37.5</v>
          </cell>
          <cell r="AN729">
            <v>37.5</v>
          </cell>
          <cell r="AO729">
            <v>0</v>
          </cell>
          <cell r="AP729">
            <v>37.257935718973997</v>
          </cell>
          <cell r="AQ729">
            <v>-5.1785903346122097E-2</v>
          </cell>
        </row>
        <row r="730">
          <cell r="D730" t="str">
            <v>A74305</v>
          </cell>
          <cell r="E730" t="str">
            <v>Rhodri Morgan</v>
          </cell>
          <cell r="F730" t="str">
            <v>Bristol</v>
          </cell>
          <cell r="G730" t="str">
            <v>South West</v>
          </cell>
          <cell r="H730">
            <v>7</v>
          </cell>
          <cell r="I730" t="str">
            <v>S</v>
          </cell>
          <cell r="J730">
            <v>34479.25</v>
          </cell>
          <cell r="M730">
            <v>34479.25</v>
          </cell>
          <cell r="P730">
            <v>0</v>
          </cell>
          <cell r="R730">
            <v>3660.2085000000002</v>
          </cell>
          <cell r="S730">
            <v>1982.5568750000002</v>
          </cell>
          <cell r="V730">
            <v>603.38687500000003</v>
          </cell>
          <cell r="W730">
            <v>0</v>
          </cell>
          <cell r="X730">
            <v>0</v>
          </cell>
          <cell r="Y730">
            <v>6246.152250000001</v>
          </cell>
          <cell r="Z730">
            <v>40725.402249999999</v>
          </cell>
          <cell r="AA730">
            <v>1950</v>
          </cell>
          <cell r="AB730">
            <v>1702.5</v>
          </cell>
          <cell r="AC730">
            <v>23.920941116005874</v>
          </cell>
          <cell r="AD730">
            <v>5.3894406903826191</v>
          </cell>
          <cell r="AE730">
            <v>20.125879536617649</v>
          </cell>
          <cell r="AG730">
            <v>49.436261343006137</v>
          </cell>
          <cell r="AH730">
            <v>3.70771960072546</v>
          </cell>
          <cell r="AI730">
            <v>53.143980943731599</v>
          </cell>
          <cell r="AJ730">
            <v>425.15184754985279</v>
          </cell>
          <cell r="AK730">
            <v>40725.402249999999</v>
          </cell>
          <cell r="AL730">
            <v>0</v>
          </cell>
          <cell r="AM730">
            <v>37.5</v>
          </cell>
          <cell r="AN730">
            <v>37.5</v>
          </cell>
          <cell r="AO730">
            <v>0</v>
          </cell>
          <cell r="AP730">
            <v>24.309776153845998</v>
          </cell>
          <cell r="AQ730">
            <v>0.38883503784012419</v>
          </cell>
        </row>
        <row r="731">
          <cell r="D731" t="str">
            <v>A76109</v>
          </cell>
          <cell r="E731" t="str">
            <v>Ric Horobin</v>
          </cell>
          <cell r="F731" t="str">
            <v>Bristol</v>
          </cell>
          <cell r="G731" t="str">
            <v>South West</v>
          </cell>
          <cell r="H731">
            <v>4</v>
          </cell>
          <cell r="I731" t="str">
            <v>S</v>
          </cell>
          <cell r="J731">
            <v>57200</v>
          </cell>
          <cell r="M731">
            <v>57200</v>
          </cell>
          <cell r="P731">
            <v>414.1</v>
          </cell>
          <cell r="R731">
            <v>7532.3159999999998</v>
          </cell>
          <cell r="S731">
            <v>4433</v>
          </cell>
          <cell r="V731">
            <v>1001</v>
          </cell>
          <cell r="W731">
            <v>5338</v>
          </cell>
          <cell r="X731">
            <v>0</v>
          </cell>
          <cell r="Y731">
            <v>18718.416000000001</v>
          </cell>
          <cell r="Z731">
            <v>75918.415999999997</v>
          </cell>
          <cell r="AA731">
            <v>1950</v>
          </cell>
          <cell r="AB731">
            <v>1702.5</v>
          </cell>
          <cell r="AC731">
            <v>44.592314831130686</v>
          </cell>
          <cell r="AD731">
            <v>5.3894406903826191</v>
          </cell>
          <cell r="AE731">
            <v>20.125879536617649</v>
          </cell>
          <cell r="AG731">
            <v>70.107635058130953</v>
          </cell>
          <cell r="AH731">
            <v>5.2580726293598214</v>
          </cell>
          <cell r="AI731">
            <v>75.365707687490769</v>
          </cell>
          <cell r="AJ731">
            <v>602.92566149992615</v>
          </cell>
          <cell r="AK731">
            <v>75918.415999999997</v>
          </cell>
          <cell r="AL731">
            <v>0</v>
          </cell>
          <cell r="AM731">
            <v>37.5</v>
          </cell>
          <cell r="AN731">
            <v>37.5</v>
          </cell>
          <cell r="AO731">
            <v>0</v>
          </cell>
          <cell r="AP731">
            <v>44.538674871795003</v>
          </cell>
          <cell r="AQ731">
            <v>-5.3639959335683329E-2</v>
          </cell>
        </row>
        <row r="732">
          <cell r="D732" t="str">
            <v>A76381</v>
          </cell>
          <cell r="E732" t="str">
            <v>Rich Heffernan- Robinson</v>
          </cell>
          <cell r="F732" t="str">
            <v>York</v>
          </cell>
          <cell r="G732" t="str">
            <v>Midlands</v>
          </cell>
          <cell r="H732">
            <v>8</v>
          </cell>
          <cell r="I732" t="str">
            <v>S</v>
          </cell>
          <cell r="J732">
            <v>18000</v>
          </cell>
          <cell r="M732">
            <v>18000</v>
          </cell>
          <cell r="P732">
            <v>0</v>
          </cell>
          <cell r="R732">
            <v>1386.0719999999999</v>
          </cell>
          <cell r="S732">
            <v>675</v>
          </cell>
          <cell r="V732">
            <v>315</v>
          </cell>
          <cell r="W732">
            <v>0</v>
          </cell>
          <cell r="X732">
            <v>0</v>
          </cell>
          <cell r="Y732">
            <v>2376.0720000000001</v>
          </cell>
          <cell r="Z732">
            <v>20376.072</v>
          </cell>
          <cell r="AA732">
            <v>1950</v>
          </cell>
          <cell r="AB732">
            <v>1702.5</v>
          </cell>
          <cell r="AC732">
            <v>11.96832422907489</v>
          </cell>
          <cell r="AD732">
            <v>3.7037848954724204</v>
          </cell>
          <cell r="AE732">
            <v>20.125879536617649</v>
          </cell>
          <cell r="AG732">
            <v>35.797988661164958</v>
          </cell>
          <cell r="AH732">
            <v>2.6848491495873716</v>
          </cell>
          <cell r="AI732">
            <v>38.482837810752329</v>
          </cell>
          <cell r="AJ732">
            <v>307.86270248601863</v>
          </cell>
          <cell r="AK732">
            <v>20376.072</v>
          </cell>
          <cell r="AL732">
            <v>0</v>
          </cell>
          <cell r="AM732">
            <v>37.5</v>
          </cell>
          <cell r="AN732">
            <v>37.5</v>
          </cell>
          <cell r="AO732">
            <v>0</v>
          </cell>
          <cell r="AP732">
            <v>12.310806153846</v>
          </cell>
          <cell r="AQ732">
            <v>0.34248192477111061</v>
          </cell>
        </row>
        <row r="733">
          <cell r="D733" t="str">
            <v>A01902</v>
          </cell>
          <cell r="E733" t="str">
            <v>Richard Bowker</v>
          </cell>
          <cell r="F733" t="str">
            <v>Guildford</v>
          </cell>
          <cell r="G733" t="str">
            <v>South West</v>
          </cell>
          <cell r="H733">
            <v>6</v>
          </cell>
          <cell r="I733" t="str">
            <v>S</v>
          </cell>
          <cell r="J733">
            <v>33087.599999999999</v>
          </cell>
          <cell r="M733">
            <v>33087.599999999999</v>
          </cell>
          <cell r="P733">
            <v>414.1</v>
          </cell>
          <cell r="R733">
            <v>3468.1608000000001</v>
          </cell>
          <cell r="S733">
            <v>2895.165</v>
          </cell>
          <cell r="V733">
            <v>579.03300000000002</v>
          </cell>
          <cell r="W733">
            <v>0</v>
          </cell>
          <cell r="X733">
            <v>0</v>
          </cell>
          <cell r="Y733">
            <v>7356.4588000000003</v>
          </cell>
          <cell r="Z733">
            <v>40444.058799999999</v>
          </cell>
          <cell r="AA733">
            <v>1950</v>
          </cell>
          <cell r="AB733">
            <v>1702.5</v>
          </cell>
          <cell r="AC733">
            <v>23.755687988252568</v>
          </cell>
          <cell r="AD733">
            <v>5.3894406903826191</v>
          </cell>
          <cell r="AE733">
            <v>20.125879536617649</v>
          </cell>
          <cell r="AG733">
            <v>49.271008215252834</v>
          </cell>
          <cell r="AH733">
            <v>3.6953256161439625</v>
          </cell>
          <cell r="AI733">
            <v>52.966333831396796</v>
          </cell>
          <cell r="AJ733">
            <v>423.73067065117436</v>
          </cell>
          <cell r="AK733">
            <v>40444.058799999999</v>
          </cell>
          <cell r="AL733">
            <v>0</v>
          </cell>
          <cell r="AM733">
            <v>37.5</v>
          </cell>
          <cell r="AN733">
            <v>37.5</v>
          </cell>
          <cell r="AO733">
            <v>0</v>
          </cell>
          <cell r="AP733">
            <v>24.059110153845999</v>
          </cell>
          <cell r="AQ733">
            <v>0.30342216559343171</v>
          </cell>
        </row>
        <row r="734">
          <cell r="D734" t="str">
            <v>A76505</v>
          </cell>
          <cell r="E734" t="str">
            <v>Richard Davies</v>
          </cell>
          <cell r="F734" t="str">
            <v>Other Site</v>
          </cell>
          <cell r="G734" t="str">
            <v>Midlands</v>
          </cell>
          <cell r="H734">
            <v>4</v>
          </cell>
          <cell r="I734" t="str">
            <v>A</v>
          </cell>
          <cell r="J734">
            <v>77463.75</v>
          </cell>
          <cell r="M734">
            <v>77463.75</v>
          </cell>
          <cell r="P734">
            <v>0</v>
          </cell>
          <cell r="R734">
            <v>0</v>
          </cell>
          <cell r="S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77463.75</v>
          </cell>
          <cell r="AA734">
            <v>1950</v>
          </cell>
          <cell r="AB734">
            <v>1702.5</v>
          </cell>
          <cell r="AC734">
            <v>45.5</v>
          </cell>
          <cell r="AD734">
            <v>0</v>
          </cell>
          <cell r="AE734">
            <v>0</v>
          </cell>
          <cell r="AG734">
            <v>45.5</v>
          </cell>
          <cell r="AH734">
            <v>3.4125000000000001</v>
          </cell>
          <cell r="AI734">
            <v>48.912500000000001</v>
          </cell>
          <cell r="AJ734">
            <v>391.3</v>
          </cell>
          <cell r="AK734">
            <v>77463.75</v>
          </cell>
          <cell r="AL734">
            <v>0</v>
          </cell>
          <cell r="AM734">
            <v>56</v>
          </cell>
          <cell r="AN734">
            <v>37.5</v>
          </cell>
          <cell r="AO734">
            <v>18.5</v>
          </cell>
          <cell r="AP734">
            <v>45.5</v>
          </cell>
          <cell r="AQ734">
            <v>0</v>
          </cell>
        </row>
        <row r="735">
          <cell r="D735" t="str">
            <v>S10339</v>
          </cell>
          <cell r="E735" t="str">
            <v>Richard De Pian</v>
          </cell>
          <cell r="F735" t="str">
            <v>Birmingham</v>
          </cell>
          <cell r="G735" t="str">
            <v>Midlands</v>
          </cell>
          <cell r="H735">
            <v>7</v>
          </cell>
          <cell r="I735" t="str">
            <v>A</v>
          </cell>
          <cell r="J735">
            <v>66057</v>
          </cell>
          <cell r="M735">
            <v>66057</v>
          </cell>
          <cell r="P735">
            <v>0</v>
          </cell>
          <cell r="R735">
            <v>0</v>
          </cell>
          <cell r="S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66057</v>
          </cell>
          <cell r="AA735">
            <v>1950</v>
          </cell>
          <cell r="AB735">
            <v>1702.5</v>
          </cell>
          <cell r="AC735">
            <v>38.799999999999997</v>
          </cell>
          <cell r="AD735">
            <v>0</v>
          </cell>
          <cell r="AE735">
            <v>0</v>
          </cell>
          <cell r="AG735">
            <v>38.799999999999997</v>
          </cell>
          <cell r="AH735">
            <v>2.9099999999999997</v>
          </cell>
          <cell r="AI735">
            <v>41.709999999999994</v>
          </cell>
          <cell r="AJ735">
            <v>333.67999999999995</v>
          </cell>
          <cell r="AK735">
            <v>66057</v>
          </cell>
          <cell r="AL735">
            <v>0</v>
          </cell>
          <cell r="AM735">
            <v>37.5</v>
          </cell>
          <cell r="AN735">
            <v>37.5</v>
          </cell>
          <cell r="AO735">
            <v>0</v>
          </cell>
          <cell r="AP735">
            <v>38.799999999999997</v>
          </cell>
          <cell r="AQ735">
            <v>0</v>
          </cell>
        </row>
        <row r="736">
          <cell r="D736" t="str">
            <v>A76468</v>
          </cell>
          <cell r="E736" t="str">
            <v>Richard Domenech</v>
          </cell>
          <cell r="F736" t="str">
            <v>London</v>
          </cell>
          <cell r="G736" t="str">
            <v>South East</v>
          </cell>
          <cell r="H736">
            <v>8</v>
          </cell>
          <cell r="I736" t="str">
            <v>A</v>
          </cell>
          <cell r="J736">
            <v>58838.400000000001</v>
          </cell>
          <cell r="M736">
            <v>58838.400000000001</v>
          </cell>
          <cell r="P736">
            <v>0</v>
          </cell>
          <cell r="R736">
            <v>0</v>
          </cell>
          <cell r="S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58838.400000000001</v>
          </cell>
          <cell r="AA736">
            <v>1950</v>
          </cell>
          <cell r="AB736">
            <v>1702.5</v>
          </cell>
          <cell r="AC736">
            <v>34.56</v>
          </cell>
          <cell r="AD736">
            <v>0</v>
          </cell>
          <cell r="AE736">
            <v>0</v>
          </cell>
          <cell r="AG736">
            <v>34.56</v>
          </cell>
          <cell r="AH736">
            <v>2.5920000000000001</v>
          </cell>
          <cell r="AI736">
            <v>37.152000000000001</v>
          </cell>
          <cell r="AJ736">
            <v>297.21600000000001</v>
          </cell>
          <cell r="AK736">
            <v>58838.400000000001</v>
          </cell>
          <cell r="AL736">
            <v>0</v>
          </cell>
          <cell r="AM736">
            <v>37.5</v>
          </cell>
          <cell r="AN736">
            <v>37.5</v>
          </cell>
          <cell r="AO736">
            <v>0</v>
          </cell>
          <cell r="AP736">
            <v>34.56</v>
          </cell>
          <cell r="AQ736">
            <v>0</v>
          </cell>
        </row>
        <row r="737">
          <cell r="D737" t="str">
            <v>A76351</v>
          </cell>
          <cell r="E737" t="str">
            <v>Richard Fleet</v>
          </cell>
          <cell r="F737" t="str">
            <v>Plymouth</v>
          </cell>
          <cell r="G737" t="str">
            <v>South West</v>
          </cell>
          <cell r="H737">
            <v>8</v>
          </cell>
          <cell r="I737" t="str">
            <v>A</v>
          </cell>
          <cell r="J737">
            <v>54139.5</v>
          </cell>
          <cell r="M737">
            <v>54139.5</v>
          </cell>
          <cell r="P737">
            <v>0</v>
          </cell>
          <cell r="R737">
            <v>0</v>
          </cell>
          <cell r="S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54139.5</v>
          </cell>
          <cell r="AA737">
            <v>1950</v>
          </cell>
          <cell r="AB737">
            <v>1702.5</v>
          </cell>
          <cell r="AC737">
            <v>31.8</v>
          </cell>
          <cell r="AD737">
            <v>0</v>
          </cell>
          <cell r="AE737">
            <v>0</v>
          </cell>
          <cell r="AG737">
            <v>31.8</v>
          </cell>
          <cell r="AH737">
            <v>2.3849999999999998</v>
          </cell>
          <cell r="AI737">
            <v>34.185000000000002</v>
          </cell>
          <cell r="AJ737">
            <v>273.48</v>
          </cell>
          <cell r="AK737">
            <v>54139.5</v>
          </cell>
          <cell r="AL737">
            <v>0</v>
          </cell>
          <cell r="AM737">
            <v>37.5</v>
          </cell>
          <cell r="AN737">
            <v>37.5</v>
          </cell>
          <cell r="AO737">
            <v>0</v>
          </cell>
          <cell r="AP737">
            <v>31.8</v>
          </cell>
          <cell r="AQ737">
            <v>0</v>
          </cell>
        </row>
        <row r="738">
          <cell r="D738" t="str">
            <v>S10332</v>
          </cell>
          <cell r="E738" t="str">
            <v>Richard Hare</v>
          </cell>
          <cell r="F738" t="str">
            <v>Other Site</v>
          </cell>
          <cell r="G738" t="str">
            <v>Midlands</v>
          </cell>
          <cell r="H738">
            <v>3</v>
          </cell>
          <cell r="I738" t="str">
            <v>A</v>
          </cell>
          <cell r="J738">
            <v>143656.94999999998</v>
          </cell>
          <cell r="M738">
            <v>143656.94999999998</v>
          </cell>
          <cell r="P738">
            <v>0</v>
          </cell>
          <cell r="R738">
            <v>0</v>
          </cell>
          <cell r="S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143656.94999999998</v>
          </cell>
          <cell r="AA738">
            <v>1950</v>
          </cell>
          <cell r="AB738">
            <v>1702.5</v>
          </cell>
          <cell r="AC738">
            <v>84.38</v>
          </cell>
          <cell r="AD738">
            <v>0</v>
          </cell>
          <cell r="AE738">
            <v>0</v>
          </cell>
          <cell r="AG738">
            <v>84.38</v>
          </cell>
          <cell r="AH738">
            <v>6.3284999999999991</v>
          </cell>
          <cell r="AI738">
            <v>90.708500000000001</v>
          </cell>
          <cell r="AJ738">
            <v>725.66800000000001</v>
          </cell>
          <cell r="AK738">
            <v>143656.94999999998</v>
          </cell>
          <cell r="AL738">
            <v>0</v>
          </cell>
          <cell r="AM738">
            <v>40</v>
          </cell>
          <cell r="AN738">
            <v>37.5</v>
          </cell>
          <cell r="AO738">
            <v>2.5</v>
          </cell>
          <cell r="AP738">
            <v>84.38</v>
          </cell>
          <cell r="AQ738">
            <v>0</v>
          </cell>
        </row>
        <row r="739">
          <cell r="D739" t="str">
            <v>A76175</v>
          </cell>
          <cell r="E739" t="str">
            <v>Richard Jackson</v>
          </cell>
          <cell r="F739" t="str">
            <v>Warrington</v>
          </cell>
          <cell r="G739" t="str">
            <v>Midlands</v>
          </cell>
          <cell r="H739">
            <v>5</v>
          </cell>
          <cell r="I739" t="str">
            <v>S</v>
          </cell>
          <cell r="J739">
            <v>39975</v>
          </cell>
          <cell r="M739">
            <v>39975</v>
          </cell>
          <cell r="P739">
            <v>0</v>
          </cell>
          <cell r="R739">
            <v>4969.7939999999999</v>
          </cell>
          <cell r="S739">
            <v>3098.0625</v>
          </cell>
          <cell r="V739">
            <v>699.5625</v>
          </cell>
          <cell r="W739">
            <v>3994</v>
          </cell>
          <cell r="X739">
            <v>0</v>
          </cell>
          <cell r="Y739">
            <v>12761.419</v>
          </cell>
          <cell r="Z739">
            <v>52736.419000000002</v>
          </cell>
          <cell r="AA739">
            <v>1950</v>
          </cell>
          <cell r="AB739">
            <v>1702.5</v>
          </cell>
          <cell r="AC739">
            <v>30.975870190895744</v>
          </cell>
          <cell r="AD739">
            <v>3.7037848954724204</v>
          </cell>
          <cell r="AE739">
            <v>20.125879536617649</v>
          </cell>
          <cell r="AG739">
            <v>54.805534622985817</v>
          </cell>
          <cell r="AH739">
            <v>4.1104150967239361</v>
          </cell>
          <cell r="AI739">
            <v>58.915949719709751</v>
          </cell>
          <cell r="AJ739">
            <v>471.32759775767801</v>
          </cell>
          <cell r="AK739">
            <v>52736.419000000002</v>
          </cell>
          <cell r="AL739">
            <v>0</v>
          </cell>
          <cell r="AM739">
            <v>37.5</v>
          </cell>
          <cell r="AN739">
            <v>37.5</v>
          </cell>
          <cell r="AO739">
            <v>0</v>
          </cell>
          <cell r="AP739">
            <v>31.016304615385</v>
          </cell>
          <cell r="AQ739">
            <v>4.0434424489255605E-2</v>
          </cell>
        </row>
        <row r="740">
          <cell r="D740" t="str">
            <v>A76272</v>
          </cell>
          <cell r="E740" t="str">
            <v>Richard Kromolicki</v>
          </cell>
          <cell r="F740" t="str">
            <v>York</v>
          </cell>
          <cell r="G740" t="str">
            <v>Midlands</v>
          </cell>
          <cell r="H740">
            <v>5</v>
          </cell>
          <cell r="I740" t="str">
            <v>A</v>
          </cell>
          <cell r="J740">
            <v>62141.25</v>
          </cell>
          <cell r="M740">
            <v>62141.25</v>
          </cell>
          <cell r="P740">
            <v>0</v>
          </cell>
          <cell r="R740">
            <v>0</v>
          </cell>
          <cell r="S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62141.25</v>
          </cell>
          <cell r="AA740">
            <v>1950</v>
          </cell>
          <cell r="AB740">
            <v>1702.5</v>
          </cell>
          <cell r="AC740">
            <v>36.5</v>
          </cell>
          <cell r="AD740">
            <v>0</v>
          </cell>
          <cell r="AE740">
            <v>0</v>
          </cell>
          <cell r="AG740">
            <v>36.5</v>
          </cell>
          <cell r="AH740">
            <v>2.7374999999999998</v>
          </cell>
          <cell r="AI740">
            <v>39.237499999999997</v>
          </cell>
          <cell r="AJ740">
            <v>313.89999999999998</v>
          </cell>
          <cell r="AK740">
            <v>62141.25</v>
          </cell>
          <cell r="AL740">
            <v>0</v>
          </cell>
          <cell r="AM740">
            <v>0</v>
          </cell>
          <cell r="AN740">
            <v>37.5</v>
          </cell>
          <cell r="AO740">
            <v>-37.5</v>
          </cell>
          <cell r="AP740">
            <v>36.5</v>
          </cell>
          <cell r="AQ740">
            <v>0</v>
          </cell>
        </row>
        <row r="741">
          <cell r="D741" t="str">
            <v>A74850</v>
          </cell>
          <cell r="E741" t="str">
            <v>Richard Leader</v>
          </cell>
          <cell r="F741" t="str">
            <v>Guildford</v>
          </cell>
          <cell r="G741" t="str">
            <v>South West</v>
          </cell>
          <cell r="H741">
            <v>8</v>
          </cell>
          <cell r="I741" t="str">
            <v>S</v>
          </cell>
          <cell r="J741">
            <v>30160</v>
          </cell>
          <cell r="M741">
            <v>30160</v>
          </cell>
          <cell r="P741">
            <v>414.1</v>
          </cell>
          <cell r="R741">
            <v>3083.6762399999998</v>
          </cell>
          <cell r="S741">
            <v>1131</v>
          </cell>
          <cell r="V741">
            <v>527.79999999999995</v>
          </cell>
          <cell r="W741">
            <v>0</v>
          </cell>
          <cell r="X741">
            <v>141.47999999999999</v>
          </cell>
          <cell r="Y741">
            <v>5298.056239999999</v>
          </cell>
          <cell r="Z741">
            <v>35458.056239999998</v>
          </cell>
          <cell r="AA741">
            <v>1950</v>
          </cell>
          <cell r="AB741">
            <v>1702.5</v>
          </cell>
          <cell r="AC741">
            <v>20.827052123348018</v>
          </cell>
          <cell r="AD741">
            <v>5.3894406903826191</v>
          </cell>
          <cell r="AE741">
            <v>20.125879536617649</v>
          </cell>
          <cell r="AG741">
            <v>46.342372350348285</v>
          </cell>
          <cell r="AH741">
            <v>3.4756779262761213</v>
          </cell>
          <cell r="AI741">
            <v>49.818050276624405</v>
          </cell>
          <cell r="AJ741">
            <v>398.54440221299524</v>
          </cell>
          <cell r="AK741">
            <v>35458.056239999998</v>
          </cell>
          <cell r="AL741">
            <v>0</v>
          </cell>
          <cell r="AM741">
            <v>37.5</v>
          </cell>
          <cell r="AN741">
            <v>37.5</v>
          </cell>
          <cell r="AO741">
            <v>0</v>
          </cell>
          <cell r="AP741">
            <v>21.198798071795</v>
          </cell>
          <cell r="AQ741">
            <v>0.37174594844698206</v>
          </cell>
        </row>
        <row r="742">
          <cell r="D742" t="str">
            <v>A76047</v>
          </cell>
          <cell r="E742" t="str">
            <v>Richard Moy</v>
          </cell>
          <cell r="F742" t="str">
            <v>York</v>
          </cell>
          <cell r="G742" t="str">
            <v>Midlands</v>
          </cell>
          <cell r="H742">
            <v>5</v>
          </cell>
          <cell r="I742" t="str">
            <v>S</v>
          </cell>
          <cell r="J742">
            <v>41256.25</v>
          </cell>
          <cell r="M742">
            <v>41256.25</v>
          </cell>
          <cell r="P742">
            <v>414.1</v>
          </cell>
          <cell r="R742">
            <v>4595.4345000000003</v>
          </cell>
          <cell r="S742">
            <v>3197.359375</v>
          </cell>
          <cell r="V742">
            <v>721.984375</v>
          </cell>
          <cell r="W742">
            <v>0</v>
          </cell>
          <cell r="X742">
            <v>0</v>
          </cell>
          <cell r="Y742">
            <v>8928.8782500000016</v>
          </cell>
          <cell r="Z742">
            <v>50185.128250000002</v>
          </cell>
          <cell r="AA742">
            <v>1950</v>
          </cell>
          <cell r="AB742">
            <v>1702.5</v>
          </cell>
          <cell r="AC742">
            <v>29.477314684287812</v>
          </cell>
          <cell r="AD742">
            <v>3.7037848954724204</v>
          </cell>
          <cell r="AE742">
            <v>20.125879536617649</v>
          </cell>
          <cell r="AG742">
            <v>53.306979116377875</v>
          </cell>
          <cell r="AH742">
            <v>3.9980234337283402</v>
          </cell>
          <cell r="AI742">
            <v>57.305002550106217</v>
          </cell>
          <cell r="AJ742">
            <v>458.44002040084973</v>
          </cell>
          <cell r="AK742">
            <v>50185.128250000002</v>
          </cell>
          <cell r="AL742">
            <v>0</v>
          </cell>
          <cell r="AM742">
            <v>37.5</v>
          </cell>
          <cell r="AN742">
            <v>37.5</v>
          </cell>
          <cell r="AO742">
            <v>0</v>
          </cell>
          <cell r="AP742">
            <v>29.829504871794999</v>
          </cell>
          <cell r="AQ742">
            <v>0.35219018750718689</v>
          </cell>
        </row>
        <row r="743">
          <cell r="D743" t="str">
            <v>A76367</v>
          </cell>
          <cell r="E743" t="str">
            <v>Richard Pinkham</v>
          </cell>
          <cell r="F743" t="str">
            <v>London</v>
          </cell>
          <cell r="G743" t="str">
            <v>South East</v>
          </cell>
          <cell r="H743">
            <v>10</v>
          </cell>
          <cell r="I743" t="str">
            <v>A</v>
          </cell>
          <cell r="J743">
            <v>56182.5</v>
          </cell>
          <cell r="M743">
            <v>56182.5</v>
          </cell>
          <cell r="P743">
            <v>0</v>
          </cell>
          <cell r="R743">
            <v>0</v>
          </cell>
          <cell r="S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56182.5</v>
          </cell>
          <cell r="AA743">
            <v>1950</v>
          </cell>
          <cell r="AB743">
            <v>1702.5</v>
          </cell>
          <cell r="AC743">
            <v>33</v>
          </cell>
          <cell r="AD743">
            <v>0</v>
          </cell>
          <cell r="AE743">
            <v>0</v>
          </cell>
          <cell r="AG743">
            <v>33</v>
          </cell>
          <cell r="AH743">
            <v>2.4750000000000001</v>
          </cell>
          <cell r="AI743">
            <v>35.475000000000001</v>
          </cell>
          <cell r="AJ743">
            <v>283.8</v>
          </cell>
          <cell r="AK743">
            <v>56182.5</v>
          </cell>
          <cell r="AL743">
            <v>0</v>
          </cell>
          <cell r="AM743">
            <v>37.5</v>
          </cell>
          <cell r="AN743">
            <v>37.5</v>
          </cell>
          <cell r="AO743">
            <v>0</v>
          </cell>
          <cell r="AP743">
            <v>33</v>
          </cell>
          <cell r="AQ743">
            <v>0</v>
          </cell>
        </row>
        <row r="744">
          <cell r="D744" t="str">
            <v>A74921</v>
          </cell>
          <cell r="E744" t="str">
            <v>Richard Quirk</v>
          </cell>
          <cell r="F744" t="str">
            <v>Secondment</v>
          </cell>
          <cell r="G744" t="str">
            <v>Midlands</v>
          </cell>
          <cell r="H744">
            <v>10</v>
          </cell>
          <cell r="I744" t="str">
            <v>S</v>
          </cell>
          <cell r="J744">
            <v>34600</v>
          </cell>
          <cell r="M744">
            <v>34600</v>
          </cell>
          <cell r="P744">
            <v>0</v>
          </cell>
          <cell r="R744">
            <v>3607.8719999999998</v>
          </cell>
          <cell r="S744">
            <v>687.5</v>
          </cell>
          <cell r="V744">
            <v>437.5</v>
          </cell>
          <cell r="W744">
            <v>0</v>
          </cell>
          <cell r="X744">
            <v>0</v>
          </cell>
          <cell r="Y744">
            <v>4732.8719999999994</v>
          </cell>
          <cell r="Z744">
            <v>39332.872000000003</v>
          </cell>
          <cell r="AA744">
            <v>1950</v>
          </cell>
          <cell r="AB744">
            <v>1702.5</v>
          </cell>
          <cell r="AC744">
            <v>23.103008516886934</v>
          </cell>
          <cell r="AD744">
            <v>3.7037848954724204</v>
          </cell>
          <cell r="AE744">
            <v>20.125879536617649</v>
          </cell>
          <cell r="AG744">
            <v>46.932672948977</v>
          </cell>
          <cell r="AH744">
            <v>3.5199504711732748</v>
          </cell>
          <cell r="AI744">
            <v>50.452623420150275</v>
          </cell>
          <cell r="AJ744">
            <v>403.6209873612022</v>
          </cell>
          <cell r="AK744">
            <v>39332.872000000003</v>
          </cell>
          <cell r="AL744">
            <v>0</v>
          </cell>
          <cell r="AM744">
            <v>37.5</v>
          </cell>
          <cell r="AN744">
            <v>37.5</v>
          </cell>
          <cell r="AO744">
            <v>0</v>
          </cell>
          <cell r="AP744">
            <v>22.696344615385001</v>
          </cell>
          <cell r="AQ744">
            <v>-0.40666390150193266</v>
          </cell>
        </row>
        <row r="745">
          <cell r="D745" t="str">
            <v>W57584</v>
          </cell>
          <cell r="E745" t="str">
            <v>Richard Scobie</v>
          </cell>
          <cell r="F745" t="str">
            <v>Warrington</v>
          </cell>
          <cell r="G745" t="str">
            <v>Midlands</v>
          </cell>
          <cell r="H745">
            <v>4</v>
          </cell>
          <cell r="I745" t="str">
            <v>S</v>
          </cell>
          <cell r="J745">
            <v>41621.887999999999</v>
          </cell>
          <cell r="M745">
            <v>41621.887999999999</v>
          </cell>
          <cell r="P745">
            <v>414.1</v>
          </cell>
          <cell r="R745">
            <v>5271.5845440000003</v>
          </cell>
          <cell r="S745">
            <v>3225.69632</v>
          </cell>
          <cell r="V745">
            <v>728.38304000000005</v>
          </cell>
          <cell r="W745">
            <v>4534</v>
          </cell>
          <cell r="X745">
            <v>0</v>
          </cell>
          <cell r="Y745">
            <v>14173.763904000001</v>
          </cell>
          <cell r="Z745">
            <v>55795.651903999998</v>
          </cell>
          <cell r="AA745">
            <v>1755</v>
          </cell>
          <cell r="AB745">
            <v>1532.25</v>
          </cell>
          <cell r="AC745">
            <v>36.414196054168706</v>
          </cell>
          <cell r="AD745">
            <v>3.7037848954724204</v>
          </cell>
          <cell r="AE745">
            <v>20.125879536617649</v>
          </cell>
          <cell r="AG745">
            <v>60.243860486258768</v>
          </cell>
          <cell r="AH745">
            <v>4.5182895364694078</v>
          </cell>
          <cell r="AI745">
            <v>64.762150022728179</v>
          </cell>
          <cell r="AJ745">
            <v>518.09720018182543</v>
          </cell>
          <cell r="AK745">
            <v>55795.651903999998</v>
          </cell>
          <cell r="AL745">
            <v>0</v>
          </cell>
          <cell r="AM745">
            <v>33.75</v>
          </cell>
          <cell r="AN745">
            <v>33.75</v>
          </cell>
          <cell r="AO745">
            <v>0</v>
          </cell>
          <cell r="AP745">
            <v>36.379316913959997</v>
          </cell>
          <cell r="AQ745">
            <v>-3.4879140208708748E-2</v>
          </cell>
        </row>
        <row r="746">
          <cell r="D746" t="str">
            <v>A76425</v>
          </cell>
          <cell r="E746" t="str">
            <v>Richard Swift</v>
          </cell>
          <cell r="F746" t="str">
            <v>Plymouth</v>
          </cell>
          <cell r="G746" t="str">
            <v>South West</v>
          </cell>
          <cell r="H746">
            <v>8</v>
          </cell>
          <cell r="I746" t="str">
            <v>S</v>
          </cell>
          <cell r="J746">
            <v>23000</v>
          </cell>
          <cell r="M746">
            <v>23000</v>
          </cell>
          <cell r="P746">
            <v>0</v>
          </cell>
          <cell r="R746">
            <v>2076.0720000000001</v>
          </cell>
          <cell r="S746">
            <v>862.5</v>
          </cell>
          <cell r="V746">
            <v>402.5</v>
          </cell>
          <cell r="W746">
            <v>0</v>
          </cell>
          <cell r="X746">
            <v>0</v>
          </cell>
          <cell r="Y746">
            <v>3341.0720000000001</v>
          </cell>
          <cell r="Z746">
            <v>26341.072</v>
          </cell>
          <cell r="AA746">
            <v>1950</v>
          </cell>
          <cell r="AB746">
            <v>1702.5</v>
          </cell>
          <cell r="AC746">
            <v>15.471995301027901</v>
          </cell>
          <cell r="AD746">
            <v>5.3894406903826191</v>
          </cell>
          <cell r="AE746">
            <v>20.125879536617649</v>
          </cell>
          <cell r="AG746">
            <v>40.987315528028169</v>
          </cell>
          <cell r="AH746">
            <v>3.0740486646021128</v>
          </cell>
          <cell r="AI746">
            <v>44.061364192630279</v>
          </cell>
          <cell r="AJ746">
            <v>352.49091354104223</v>
          </cell>
          <cell r="AK746">
            <v>26341.072</v>
          </cell>
          <cell r="AL746">
            <v>0</v>
          </cell>
          <cell r="AM746">
            <v>37.5</v>
          </cell>
          <cell r="AN746">
            <v>37.5</v>
          </cell>
          <cell r="AO746">
            <v>0</v>
          </cell>
          <cell r="AP746">
            <v>15.844139487179</v>
          </cell>
          <cell r="AQ746">
            <v>0.37214418615109857</v>
          </cell>
        </row>
        <row r="747">
          <cell r="D747" t="str">
            <v>A01398</v>
          </cell>
          <cell r="E747" t="str">
            <v>Richard Thomas</v>
          </cell>
          <cell r="F747" t="str">
            <v>Guildford</v>
          </cell>
          <cell r="G747" t="str">
            <v>South West</v>
          </cell>
          <cell r="H747">
            <v>2</v>
          </cell>
          <cell r="I747" t="str">
            <v>S</v>
          </cell>
          <cell r="J747">
            <v>11514</v>
          </cell>
          <cell r="M747">
            <v>11514</v>
          </cell>
          <cell r="P747">
            <v>956.58</v>
          </cell>
          <cell r="R747">
            <v>0</v>
          </cell>
          <cell r="S747">
            <v>1122.615</v>
          </cell>
          <cell r="V747">
            <v>201.495</v>
          </cell>
          <cell r="W747">
            <v>1920</v>
          </cell>
          <cell r="X747">
            <v>0</v>
          </cell>
          <cell r="Y747">
            <v>4200.6900000000005</v>
          </cell>
          <cell r="Z747">
            <v>15714.69</v>
          </cell>
          <cell r="AA747">
            <v>390</v>
          </cell>
          <cell r="AB747">
            <v>340.5</v>
          </cell>
          <cell r="AC747">
            <v>46.151806167400885</v>
          </cell>
          <cell r="AD747">
            <v>5.3894406903826191</v>
          </cell>
          <cell r="AE747">
            <v>20.125879536617649</v>
          </cell>
          <cell r="AG747">
            <v>71.667126394401151</v>
          </cell>
          <cell r="AH747">
            <v>5.3750344795800862</v>
          </cell>
          <cell r="AI747">
            <v>77.042160873981231</v>
          </cell>
          <cell r="AJ747">
            <v>616.33728699184985</v>
          </cell>
          <cell r="AK747">
            <v>15714.689999999999</v>
          </cell>
          <cell r="AL747">
            <v>0</v>
          </cell>
          <cell r="AM747">
            <v>7.5</v>
          </cell>
          <cell r="AN747">
            <v>7.5</v>
          </cell>
          <cell r="AO747">
            <v>0</v>
          </cell>
          <cell r="AP747">
            <v>47.294307692308003</v>
          </cell>
          <cell r="AQ747">
            <v>1.142501524907118</v>
          </cell>
        </row>
        <row r="748">
          <cell r="D748" t="str">
            <v>A50253</v>
          </cell>
          <cell r="E748" t="str">
            <v>Richard Tomalin</v>
          </cell>
          <cell r="F748" t="str">
            <v>Other Site</v>
          </cell>
          <cell r="G748" t="str">
            <v>Midlands</v>
          </cell>
          <cell r="H748">
            <v>7</v>
          </cell>
          <cell r="I748" t="str">
            <v>A</v>
          </cell>
          <cell r="J748">
            <v>65461.125000000007</v>
          </cell>
          <cell r="M748">
            <v>65461.125000000007</v>
          </cell>
          <cell r="P748">
            <v>0</v>
          </cell>
          <cell r="R748">
            <v>0</v>
          </cell>
          <cell r="S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65461.125000000007</v>
          </cell>
          <cell r="AA748">
            <v>1950</v>
          </cell>
          <cell r="AB748">
            <v>1702.5</v>
          </cell>
          <cell r="AC748">
            <v>38.450000000000003</v>
          </cell>
          <cell r="AD748">
            <v>0</v>
          </cell>
          <cell r="AE748">
            <v>0</v>
          </cell>
          <cell r="AG748">
            <v>38.450000000000003</v>
          </cell>
          <cell r="AH748">
            <v>2.88375</v>
          </cell>
          <cell r="AI748">
            <v>41.333750000000002</v>
          </cell>
          <cell r="AJ748">
            <v>330.67</v>
          </cell>
          <cell r="AK748">
            <v>65461.125000000007</v>
          </cell>
          <cell r="AL748">
            <v>0</v>
          </cell>
          <cell r="AM748">
            <v>40</v>
          </cell>
          <cell r="AN748">
            <v>37.5</v>
          </cell>
          <cell r="AO748">
            <v>2.5</v>
          </cell>
          <cell r="AP748">
            <v>38.450000000000003</v>
          </cell>
          <cell r="AQ748">
            <v>0</v>
          </cell>
        </row>
        <row r="749">
          <cell r="D749" t="str">
            <v>A91170</v>
          </cell>
          <cell r="E749" t="str">
            <v>Richard Williams</v>
          </cell>
          <cell r="F749" t="str">
            <v>London</v>
          </cell>
          <cell r="G749" t="str">
            <v>South East</v>
          </cell>
          <cell r="H749">
            <v>6</v>
          </cell>
          <cell r="I749" t="str">
            <v>S</v>
          </cell>
          <cell r="J749">
            <v>32365.5435</v>
          </cell>
          <cell r="M749">
            <v>32365.5435</v>
          </cell>
          <cell r="P749">
            <v>414.1</v>
          </cell>
          <cell r="R749">
            <v>3368.5170029999999</v>
          </cell>
          <cell r="S749">
            <v>2508.3296212499999</v>
          </cell>
          <cell r="V749">
            <v>566.39701124999999</v>
          </cell>
          <cell r="W749">
            <v>0</v>
          </cell>
          <cell r="X749">
            <v>0</v>
          </cell>
          <cell r="Y749">
            <v>6857.3436355000003</v>
          </cell>
          <cell r="Z749">
            <v>39222.887135500001</v>
          </cell>
          <cell r="AA749">
            <v>1560</v>
          </cell>
          <cell r="AB749">
            <v>1362</v>
          </cell>
          <cell r="AC749">
            <v>28.798008175844348</v>
          </cell>
          <cell r="AD749">
            <v>3.9486921589485728</v>
          </cell>
          <cell r="AE749">
            <v>20.125879536617649</v>
          </cell>
          <cell r="AG749">
            <v>52.872579871410565</v>
          </cell>
          <cell r="AH749">
            <v>3.965443490355792</v>
          </cell>
          <cell r="AI749">
            <v>56.838023361766361</v>
          </cell>
          <cell r="AJ749">
            <v>454.70418689413088</v>
          </cell>
          <cell r="AK749">
            <v>39222.887135500001</v>
          </cell>
          <cell r="AL749">
            <v>0</v>
          </cell>
          <cell r="AM749">
            <v>30</v>
          </cell>
          <cell r="AN749">
            <v>30</v>
          </cell>
          <cell r="AO749">
            <v>0</v>
          </cell>
          <cell r="AP749">
            <v>29.205456848076999</v>
          </cell>
          <cell r="AQ749">
            <v>0.40744867223265047</v>
          </cell>
        </row>
        <row r="750">
          <cell r="D750" t="str">
            <v>A50209</v>
          </cell>
          <cell r="E750" t="str">
            <v>Rob Gilbert</v>
          </cell>
          <cell r="F750" t="str">
            <v>Birmingham</v>
          </cell>
          <cell r="G750" t="str">
            <v>Midlands</v>
          </cell>
          <cell r="H750">
            <v>9</v>
          </cell>
          <cell r="I750" t="str">
            <v>S</v>
          </cell>
          <cell r="J750">
            <v>30005</v>
          </cell>
          <cell r="M750">
            <v>30005</v>
          </cell>
          <cell r="P750">
            <v>414.1</v>
          </cell>
          <cell r="R750">
            <v>3042.7620000000002</v>
          </cell>
          <cell r="S750">
            <v>2325.3874999999998</v>
          </cell>
          <cell r="V750">
            <v>525.08749999999998</v>
          </cell>
          <cell r="W750">
            <v>0</v>
          </cell>
          <cell r="X750">
            <v>0</v>
          </cell>
          <cell r="Y750">
            <v>6307.3369999999995</v>
          </cell>
          <cell r="Z750">
            <v>36312.337</v>
          </cell>
          <cell r="AA750">
            <v>1950</v>
          </cell>
          <cell r="AB750">
            <v>1702.5</v>
          </cell>
          <cell r="AC750">
            <v>21.328832305433185</v>
          </cell>
          <cell r="AD750">
            <v>3.7037848954724204</v>
          </cell>
          <cell r="AE750">
            <v>20.125879536617649</v>
          </cell>
          <cell r="AG750">
            <v>45.158496737523251</v>
          </cell>
          <cell r="AH750">
            <v>3.3868872553142437</v>
          </cell>
          <cell r="AI750">
            <v>48.545383992837493</v>
          </cell>
          <cell r="AJ750">
            <v>388.36307194269995</v>
          </cell>
          <cell r="AK750">
            <v>36312.337</v>
          </cell>
          <cell r="AL750">
            <v>0</v>
          </cell>
          <cell r="AM750">
            <v>37.5</v>
          </cell>
          <cell r="AN750">
            <v>37.5</v>
          </cell>
          <cell r="AO750">
            <v>0</v>
          </cell>
          <cell r="AP750">
            <v>21.622185641026</v>
          </cell>
          <cell r="AQ750">
            <v>0.29335333559281551</v>
          </cell>
        </row>
        <row r="751">
          <cell r="D751" t="str">
            <v>A86894</v>
          </cell>
          <cell r="E751" t="str">
            <v>Rob Murray</v>
          </cell>
          <cell r="F751" t="str">
            <v>Guildford</v>
          </cell>
          <cell r="G751" t="str">
            <v>South West</v>
          </cell>
          <cell r="H751">
            <v>7</v>
          </cell>
          <cell r="I751" t="str">
            <v>S</v>
          </cell>
          <cell r="J751">
            <v>33100</v>
          </cell>
          <cell r="M751">
            <v>33100</v>
          </cell>
          <cell r="P751">
            <v>0</v>
          </cell>
          <cell r="R751">
            <v>3489.39624</v>
          </cell>
          <cell r="S751">
            <v>2565.25</v>
          </cell>
          <cell r="V751">
            <v>579.25</v>
          </cell>
          <cell r="W751">
            <v>0</v>
          </cell>
          <cell r="X751">
            <v>141.47999999999999</v>
          </cell>
          <cell r="Y751">
            <v>6775.3762399999996</v>
          </cell>
          <cell r="Z751">
            <v>39875.376239999998</v>
          </cell>
          <cell r="AA751">
            <v>1950</v>
          </cell>
          <cell r="AB751">
            <v>1702.5</v>
          </cell>
          <cell r="AC751">
            <v>23.421660052863434</v>
          </cell>
          <cell r="AD751">
            <v>5.3894406903826191</v>
          </cell>
          <cell r="AE751">
            <v>20.125879536617649</v>
          </cell>
          <cell r="AG751">
            <v>48.936980279863704</v>
          </cell>
          <cell r="AH751">
            <v>3.6702735209897774</v>
          </cell>
          <cell r="AI751">
            <v>52.607253800853485</v>
          </cell>
          <cell r="AJ751">
            <v>420.85803040682788</v>
          </cell>
          <cell r="AK751">
            <v>39875.376239999998</v>
          </cell>
          <cell r="AL751">
            <v>0</v>
          </cell>
          <cell r="AM751">
            <v>37.5</v>
          </cell>
          <cell r="AN751">
            <v>37.5</v>
          </cell>
          <cell r="AO751">
            <v>0</v>
          </cell>
          <cell r="AP751">
            <v>23.743013456410001</v>
          </cell>
          <cell r="AQ751">
            <v>0.32135340354656705</v>
          </cell>
        </row>
        <row r="752">
          <cell r="D752" t="str">
            <v>W48070</v>
          </cell>
          <cell r="E752" t="str">
            <v>Rob Pilcher</v>
          </cell>
          <cell r="F752" t="str">
            <v>Other Site</v>
          </cell>
          <cell r="G752" t="str">
            <v>Midlands</v>
          </cell>
          <cell r="H752">
            <v>6</v>
          </cell>
          <cell r="I752" t="str">
            <v>S</v>
          </cell>
          <cell r="J752">
            <v>39650</v>
          </cell>
          <cell r="M752">
            <v>39650</v>
          </cell>
          <cell r="P752">
            <v>0</v>
          </cell>
          <cell r="R752">
            <v>5063.22</v>
          </cell>
          <cell r="S752">
            <v>3469.375</v>
          </cell>
          <cell r="V752">
            <v>0</v>
          </cell>
          <cell r="W752">
            <v>4996</v>
          </cell>
          <cell r="X752">
            <v>0</v>
          </cell>
          <cell r="Y752">
            <v>13528.595000000001</v>
          </cell>
          <cell r="Z752">
            <v>53178.595000000001</v>
          </cell>
          <cell r="AA752">
            <v>1950</v>
          </cell>
          <cell r="AB752">
            <v>1702.5</v>
          </cell>
          <cell r="AC752">
            <v>31.235591776798827</v>
          </cell>
          <cell r="AD752">
            <v>3.7037848954724204</v>
          </cell>
          <cell r="AE752">
            <v>20.125879536617649</v>
          </cell>
          <cell r="AG752">
            <v>55.065256208888897</v>
          </cell>
          <cell r="AH752">
            <v>4.1298942156666669</v>
          </cell>
          <cell r="AI752">
            <v>59.195150424555564</v>
          </cell>
          <cell r="AJ752">
            <v>473.56120339644451</v>
          </cell>
          <cell r="AK752">
            <v>53178.595000000001</v>
          </cell>
          <cell r="AL752">
            <v>0</v>
          </cell>
          <cell r="AM752">
            <v>37.5</v>
          </cell>
          <cell r="AN752">
            <v>37.5</v>
          </cell>
          <cell r="AO752">
            <v>0</v>
          </cell>
          <cell r="AP752">
            <v>31.212228205128</v>
          </cell>
          <cell r="AQ752">
            <v>-2.336357167082781E-2</v>
          </cell>
        </row>
        <row r="753">
          <cell r="D753" t="str">
            <v>A42330</v>
          </cell>
          <cell r="E753" t="str">
            <v>Rob Searle</v>
          </cell>
          <cell r="F753" t="str">
            <v>Plymouth</v>
          </cell>
          <cell r="G753" t="str">
            <v>South West</v>
          </cell>
          <cell r="H753">
            <v>8</v>
          </cell>
          <cell r="I753" t="str">
            <v>S</v>
          </cell>
          <cell r="J753">
            <v>21535.762500000001</v>
          </cell>
          <cell r="M753">
            <v>21535.762500000001</v>
          </cell>
          <cell r="P753">
            <v>0</v>
          </cell>
          <cell r="R753">
            <v>1874.0072250000001</v>
          </cell>
          <cell r="S753">
            <v>807.59109375000003</v>
          </cell>
          <cell r="V753">
            <v>376.87584375</v>
          </cell>
          <cell r="W753">
            <v>0</v>
          </cell>
          <cell r="X753">
            <v>0</v>
          </cell>
          <cell r="Y753">
            <v>3058.4741625000001</v>
          </cell>
          <cell r="Z753">
            <v>24594.2366625</v>
          </cell>
          <cell r="AA753">
            <v>1950</v>
          </cell>
          <cell r="AB753">
            <v>1702.5</v>
          </cell>
          <cell r="AC753">
            <v>14.44595398678414</v>
          </cell>
          <cell r="AD753">
            <v>5.3894406903826191</v>
          </cell>
          <cell r="AE753">
            <v>20.125879536617649</v>
          </cell>
          <cell r="AG753">
            <v>39.961274213784407</v>
          </cell>
          <cell r="AH753">
            <v>2.9970955660338303</v>
          </cell>
          <cell r="AI753">
            <v>42.958369779818234</v>
          </cell>
          <cell r="AJ753">
            <v>343.66695823854587</v>
          </cell>
          <cell r="AK753">
            <v>24594.2366625</v>
          </cell>
          <cell r="AL753">
            <v>0</v>
          </cell>
          <cell r="AM753">
            <v>37.5</v>
          </cell>
          <cell r="AN753">
            <v>37.5</v>
          </cell>
          <cell r="AO753">
            <v>0</v>
          </cell>
          <cell r="AP753">
            <v>14.809411653846</v>
          </cell>
          <cell r="AQ753">
            <v>0.36345766706186033</v>
          </cell>
        </row>
        <row r="754">
          <cell r="D754" t="str">
            <v>A50112</v>
          </cell>
          <cell r="E754" t="str">
            <v>Rob Welby</v>
          </cell>
          <cell r="F754" t="str">
            <v>Warrington</v>
          </cell>
          <cell r="G754" t="str">
            <v>Midlands</v>
          </cell>
          <cell r="H754">
            <v>7</v>
          </cell>
          <cell r="I754" t="str">
            <v>S</v>
          </cell>
          <cell r="J754">
            <v>39500</v>
          </cell>
          <cell r="M754">
            <v>39500</v>
          </cell>
          <cell r="P754">
            <v>414.1</v>
          </cell>
          <cell r="R754">
            <v>4353.0720000000001</v>
          </cell>
          <cell r="S754">
            <v>3061.25</v>
          </cell>
          <cell r="V754">
            <v>691.25</v>
          </cell>
          <cell r="W754">
            <v>0</v>
          </cell>
          <cell r="X754">
            <v>0</v>
          </cell>
          <cell r="Y754">
            <v>8519.6720000000005</v>
          </cell>
          <cell r="Z754">
            <v>48019.671999999999</v>
          </cell>
          <cell r="AA754">
            <v>1950</v>
          </cell>
          <cell r="AB754">
            <v>1702.5</v>
          </cell>
          <cell r="AC754">
            <v>28.205387371512479</v>
          </cell>
          <cell r="AD754">
            <v>3.7037848954724204</v>
          </cell>
          <cell r="AE754">
            <v>20.125879536617649</v>
          </cell>
          <cell r="AG754">
            <v>52.035051803602549</v>
          </cell>
          <cell r="AH754">
            <v>3.9026288852701909</v>
          </cell>
          <cell r="AI754">
            <v>55.937680688872739</v>
          </cell>
          <cell r="AJ754">
            <v>447.50144551098191</v>
          </cell>
          <cell r="AK754">
            <v>48019.671999999999</v>
          </cell>
          <cell r="AL754">
            <v>0</v>
          </cell>
          <cell r="AM754">
            <v>37.5</v>
          </cell>
          <cell r="AN754">
            <v>37.5</v>
          </cell>
          <cell r="AO754">
            <v>0</v>
          </cell>
          <cell r="AP754">
            <v>28.526754871794999</v>
          </cell>
          <cell r="AQ754">
            <v>0.32136750028251981</v>
          </cell>
        </row>
        <row r="755">
          <cell r="D755" t="str">
            <v>A74756</v>
          </cell>
          <cell r="E755" t="str">
            <v>Robert Allan</v>
          </cell>
          <cell r="F755" t="str">
            <v>Birmingham</v>
          </cell>
          <cell r="G755" t="str">
            <v>Midlands</v>
          </cell>
          <cell r="H755">
            <v>2</v>
          </cell>
          <cell r="I755" t="str">
            <v>S</v>
          </cell>
          <cell r="J755">
            <v>87550</v>
          </cell>
          <cell r="M755">
            <v>87550</v>
          </cell>
          <cell r="P755">
            <v>956.58</v>
          </cell>
          <cell r="R755">
            <v>11646.371999999999</v>
          </cell>
          <cell r="S755">
            <v>6785.125</v>
          </cell>
          <cell r="V755">
            <v>1532.125</v>
          </cell>
          <cell r="W755">
            <v>4800</v>
          </cell>
          <cell r="X755">
            <v>0</v>
          </cell>
          <cell r="Y755">
            <v>25720.201999999997</v>
          </cell>
          <cell r="Z755">
            <v>113270.20199999999</v>
          </cell>
          <cell r="AA755">
            <v>1950</v>
          </cell>
          <cell r="AB755">
            <v>1702.5</v>
          </cell>
          <cell r="AC755">
            <v>66.531689867841408</v>
          </cell>
          <cell r="AD755">
            <v>3.7037848954724204</v>
          </cell>
          <cell r="AE755">
            <v>20.125879536617649</v>
          </cell>
          <cell r="AG755">
            <v>90.361354299931477</v>
          </cell>
          <cell r="AH755">
            <v>6.7771015724948604</v>
          </cell>
          <cell r="AI755">
            <v>97.138455872426334</v>
          </cell>
          <cell r="AJ755">
            <v>777.10764697941067</v>
          </cell>
          <cell r="AK755">
            <v>113270.202</v>
          </cell>
          <cell r="AL755">
            <v>0</v>
          </cell>
          <cell r="AM755">
            <v>37.5</v>
          </cell>
          <cell r="AN755">
            <v>37.5</v>
          </cell>
          <cell r="AO755">
            <v>0</v>
          </cell>
          <cell r="AP755">
            <v>66.701001025641006</v>
          </cell>
          <cell r="AQ755">
            <v>0.16931115779959782</v>
          </cell>
        </row>
        <row r="756">
          <cell r="D756" t="str">
            <v>A50078</v>
          </cell>
          <cell r="E756" t="str">
            <v>Robert Corney</v>
          </cell>
          <cell r="F756" t="str">
            <v>Warrington</v>
          </cell>
          <cell r="G756" t="str">
            <v>Midlands</v>
          </cell>
          <cell r="H756">
            <v>3</v>
          </cell>
          <cell r="I756" t="str">
            <v>S</v>
          </cell>
          <cell r="J756">
            <v>63000</v>
          </cell>
          <cell r="M756">
            <v>63000</v>
          </cell>
          <cell r="P756">
            <v>414.1</v>
          </cell>
          <cell r="R756">
            <v>8191.9560000000001</v>
          </cell>
          <cell r="S756">
            <v>4882.5</v>
          </cell>
          <cell r="V756">
            <v>1102.5</v>
          </cell>
          <cell r="W756">
            <v>4318</v>
          </cell>
          <cell r="X756">
            <v>0</v>
          </cell>
          <cell r="Y756">
            <v>18909.056</v>
          </cell>
          <cell r="Z756">
            <v>81909.055999999997</v>
          </cell>
          <cell r="AA756">
            <v>1950</v>
          </cell>
          <cell r="AB756">
            <v>1702.5</v>
          </cell>
          <cell r="AC756">
            <v>48.111046108663729</v>
          </cell>
          <cell r="AD756">
            <v>3.7037848954724204</v>
          </cell>
          <cell r="AE756">
            <v>20.125879536617649</v>
          </cell>
          <cell r="AG756">
            <v>71.940710540753798</v>
          </cell>
          <cell r="AH756">
            <v>5.3955532905565349</v>
          </cell>
          <cell r="AI756">
            <v>77.336263831310333</v>
          </cell>
          <cell r="AJ756">
            <v>618.69011065048267</v>
          </cell>
          <cell r="AK756">
            <v>81909.055999999997</v>
          </cell>
          <cell r="AL756">
            <v>0</v>
          </cell>
          <cell r="AM756">
            <v>37.5</v>
          </cell>
          <cell r="AN756">
            <v>37.5</v>
          </cell>
          <cell r="AO756">
            <v>0</v>
          </cell>
          <cell r="AP756">
            <v>48.161054358973999</v>
          </cell>
          <cell r="AQ756">
            <v>5.0008250310270341E-2</v>
          </cell>
        </row>
        <row r="757">
          <cell r="D757" t="str">
            <v>W13277</v>
          </cell>
          <cell r="E757" t="str">
            <v>Robert Dustan</v>
          </cell>
          <cell r="F757" t="str">
            <v>Exeter</v>
          </cell>
          <cell r="G757" t="str">
            <v>South West</v>
          </cell>
          <cell r="H757">
            <v>3</v>
          </cell>
          <cell r="I757" t="str">
            <v>S</v>
          </cell>
          <cell r="J757">
            <v>72100</v>
          </cell>
          <cell r="M757">
            <v>72100</v>
          </cell>
          <cell r="P757">
            <v>414.1</v>
          </cell>
          <cell r="R757">
            <v>9755.7720000000008</v>
          </cell>
          <cell r="S757">
            <v>5587.75</v>
          </cell>
          <cell r="V757">
            <v>1261.75</v>
          </cell>
          <cell r="W757">
            <v>6550</v>
          </cell>
          <cell r="X757">
            <v>0</v>
          </cell>
          <cell r="Y757">
            <v>23569.372000000003</v>
          </cell>
          <cell r="Z757">
            <v>95669.372000000003</v>
          </cell>
          <cell r="AA757">
            <v>1950</v>
          </cell>
          <cell r="AB757">
            <v>1702.5</v>
          </cell>
          <cell r="AC757">
            <v>56.193463729809103</v>
          </cell>
          <cell r="AD757">
            <v>5.3894406903826191</v>
          </cell>
          <cell r="AE757">
            <v>20.125879536617649</v>
          </cell>
          <cell r="AG757">
            <v>81.70878395680937</v>
          </cell>
          <cell r="AH757">
            <v>6.1281587967607027</v>
          </cell>
          <cell r="AI757">
            <v>87.836942753570071</v>
          </cell>
          <cell r="AJ757">
            <v>702.69554202856057</v>
          </cell>
          <cell r="AK757">
            <v>95669.372000000003</v>
          </cell>
          <cell r="AL757">
            <v>0</v>
          </cell>
          <cell r="AM757">
            <v>37.5</v>
          </cell>
          <cell r="AN757">
            <v>37.5</v>
          </cell>
          <cell r="AO757">
            <v>0</v>
          </cell>
          <cell r="AP757">
            <v>56.209165128205001</v>
          </cell>
          <cell r="AQ757">
            <v>1.570139839589757E-2</v>
          </cell>
        </row>
        <row r="758">
          <cell r="D758" t="str">
            <v>S10384</v>
          </cell>
          <cell r="E758" t="str">
            <v>Robert Frew</v>
          </cell>
          <cell r="F758" t="str">
            <v>London</v>
          </cell>
          <cell r="G758" t="str">
            <v>South East</v>
          </cell>
          <cell r="H758">
            <v>6</v>
          </cell>
          <cell r="I758" t="str">
            <v>A</v>
          </cell>
          <cell r="J758">
            <v>54480</v>
          </cell>
          <cell r="M758">
            <v>54480</v>
          </cell>
          <cell r="P758">
            <v>0</v>
          </cell>
          <cell r="R758">
            <v>0</v>
          </cell>
          <cell r="S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54480</v>
          </cell>
          <cell r="AA758">
            <v>1950</v>
          </cell>
          <cell r="AB758">
            <v>1702.5</v>
          </cell>
          <cell r="AC758">
            <v>32</v>
          </cell>
          <cell r="AD758">
            <v>0</v>
          </cell>
          <cell r="AE758">
            <v>0</v>
          </cell>
          <cell r="AG758">
            <v>32</v>
          </cell>
          <cell r="AH758">
            <v>2.4</v>
          </cell>
          <cell r="AI758">
            <v>34.4</v>
          </cell>
          <cell r="AJ758">
            <v>275.2</v>
          </cell>
          <cell r="AK758">
            <v>54480</v>
          </cell>
          <cell r="AL758">
            <v>0</v>
          </cell>
          <cell r="AM758">
            <v>0</v>
          </cell>
          <cell r="AN758">
            <v>37.5</v>
          </cell>
          <cell r="AO758">
            <v>-37.5</v>
          </cell>
          <cell r="AP758">
            <v>32</v>
          </cell>
          <cell r="AQ758">
            <v>0</v>
          </cell>
        </row>
        <row r="759">
          <cell r="D759" t="str">
            <v>A20061</v>
          </cell>
          <cell r="E759" t="str">
            <v>Robert Kitch</v>
          </cell>
          <cell r="F759" t="str">
            <v>Warrington</v>
          </cell>
          <cell r="G759" t="str">
            <v>Midlands</v>
          </cell>
          <cell r="H759">
            <v>5</v>
          </cell>
          <cell r="I759" t="str">
            <v>S</v>
          </cell>
          <cell r="J759">
            <v>42953</v>
          </cell>
          <cell r="M759">
            <v>42953</v>
          </cell>
          <cell r="P759">
            <v>414.1</v>
          </cell>
          <cell r="R759">
            <v>5476.8059999999996</v>
          </cell>
          <cell r="S759">
            <v>3328.8575000000001</v>
          </cell>
          <cell r="V759">
            <v>751.67750000000001</v>
          </cell>
          <cell r="W759">
            <v>4690</v>
          </cell>
          <cell r="X759">
            <v>0</v>
          </cell>
          <cell r="Y759">
            <v>14661.441000000001</v>
          </cell>
          <cell r="Z759">
            <v>57614.440999999999</v>
          </cell>
          <cell r="AA759">
            <v>1950</v>
          </cell>
          <cell r="AB759">
            <v>1702.5</v>
          </cell>
          <cell r="AC759">
            <v>33.841081350954475</v>
          </cell>
          <cell r="AD759">
            <v>3.7037848954724204</v>
          </cell>
          <cell r="AE759">
            <v>20.125879536617649</v>
          </cell>
          <cell r="AG759">
            <v>57.670745783044538</v>
          </cell>
          <cell r="AH759">
            <v>4.3253059337283402</v>
          </cell>
          <cell r="AI759">
            <v>61.996051716772875</v>
          </cell>
          <cell r="AJ759">
            <v>495.968413734183</v>
          </cell>
          <cell r="AK759">
            <v>57614.440999999999</v>
          </cell>
          <cell r="AL759">
            <v>0</v>
          </cell>
          <cell r="AM759">
            <v>37.5</v>
          </cell>
          <cell r="AN759">
            <v>37.5</v>
          </cell>
          <cell r="AO759">
            <v>0</v>
          </cell>
          <cell r="AP759">
            <v>33.800382564103003</v>
          </cell>
          <cell r="AQ759">
            <v>-4.069878685147188E-2</v>
          </cell>
        </row>
        <row r="760">
          <cell r="D760" t="str">
            <v>A42267</v>
          </cell>
          <cell r="E760" t="str">
            <v>Robert Lynch</v>
          </cell>
          <cell r="F760" t="str">
            <v>Guildford</v>
          </cell>
          <cell r="G760" t="str">
            <v>South West</v>
          </cell>
          <cell r="H760">
            <v>4</v>
          </cell>
          <cell r="I760" t="str">
            <v>S</v>
          </cell>
          <cell r="J760">
            <v>58250</v>
          </cell>
          <cell r="M760">
            <v>58250</v>
          </cell>
          <cell r="P760">
            <v>414.1</v>
          </cell>
          <cell r="R760">
            <v>7541.424</v>
          </cell>
          <cell r="S760">
            <v>5096.875</v>
          </cell>
          <cell r="V760">
            <v>1019.375</v>
          </cell>
          <cell r="W760">
            <v>4354</v>
          </cell>
          <cell r="X760">
            <v>0</v>
          </cell>
          <cell r="Y760">
            <v>18425.774000000001</v>
          </cell>
          <cell r="Z760">
            <v>76675.774000000005</v>
          </cell>
          <cell r="AA760">
            <v>1950</v>
          </cell>
          <cell r="AB760">
            <v>1702.5</v>
          </cell>
          <cell r="AC760">
            <v>45.037165345080766</v>
          </cell>
          <cell r="AD760">
            <v>5.3894406903826191</v>
          </cell>
          <cell r="AE760">
            <v>20.125879536617649</v>
          </cell>
          <cell r="AG760">
            <v>70.552485572081039</v>
          </cell>
          <cell r="AH760">
            <v>5.2914364179060778</v>
          </cell>
          <cell r="AI760">
            <v>75.843921989987123</v>
          </cell>
          <cell r="AJ760">
            <v>606.75137591989699</v>
          </cell>
          <cell r="AK760">
            <v>76675.774000000005</v>
          </cell>
          <cell r="AL760">
            <v>0</v>
          </cell>
          <cell r="AM760">
            <v>37.5</v>
          </cell>
          <cell r="AN760">
            <v>37.5</v>
          </cell>
          <cell r="AO760">
            <v>0</v>
          </cell>
          <cell r="AP760">
            <v>45.026678974359001</v>
          </cell>
          <cell r="AQ760">
            <v>-1.0486370721764615E-2</v>
          </cell>
        </row>
        <row r="761">
          <cell r="D761" t="str">
            <v>A74662</v>
          </cell>
          <cell r="E761" t="str">
            <v>Robert Northover</v>
          </cell>
          <cell r="F761" t="str">
            <v>Exeter</v>
          </cell>
          <cell r="G761" t="str">
            <v>South West</v>
          </cell>
          <cell r="H761">
            <v>8</v>
          </cell>
          <cell r="I761" t="str">
            <v>S</v>
          </cell>
          <cell r="J761">
            <v>28840</v>
          </cell>
          <cell r="M761">
            <v>28840</v>
          </cell>
          <cell r="P761">
            <v>0</v>
          </cell>
          <cell r="R761">
            <v>2881.9920000000002</v>
          </cell>
          <cell r="S761">
            <v>1369.9</v>
          </cell>
          <cell r="V761">
            <v>504.7</v>
          </cell>
          <cell r="W761">
            <v>0</v>
          </cell>
          <cell r="X761">
            <v>0</v>
          </cell>
          <cell r="Y761">
            <v>4756.5919999999996</v>
          </cell>
          <cell r="Z761">
            <v>33596.591999999997</v>
          </cell>
          <cell r="AA761">
            <v>1950</v>
          </cell>
          <cell r="AB761">
            <v>1702.5</v>
          </cell>
          <cell r="AC761">
            <v>19.733681057268722</v>
          </cell>
          <cell r="AD761">
            <v>5.3894406903826191</v>
          </cell>
          <cell r="AE761">
            <v>20.125879536617649</v>
          </cell>
          <cell r="AG761">
            <v>45.249001284268985</v>
          </cell>
          <cell r="AH761">
            <v>3.3936750963201736</v>
          </cell>
          <cell r="AI761">
            <v>48.642676380589158</v>
          </cell>
          <cell r="AJ761">
            <v>389.14141104471327</v>
          </cell>
          <cell r="AK761">
            <v>33596.591999999997</v>
          </cell>
          <cell r="AL761">
            <v>0</v>
          </cell>
          <cell r="AM761">
            <v>37.5</v>
          </cell>
          <cell r="AN761">
            <v>37.5</v>
          </cell>
          <cell r="AO761">
            <v>0</v>
          </cell>
          <cell r="AP761">
            <v>20.118970256410002</v>
          </cell>
          <cell r="AQ761">
            <v>0.38528919914127968</v>
          </cell>
        </row>
        <row r="762">
          <cell r="D762" t="str">
            <v>A76183</v>
          </cell>
          <cell r="E762" t="str">
            <v>Robert Smith</v>
          </cell>
          <cell r="F762" t="str">
            <v>Cardiff</v>
          </cell>
          <cell r="G762" t="str">
            <v>South West</v>
          </cell>
          <cell r="H762">
            <v>11</v>
          </cell>
          <cell r="I762" t="str">
            <v>S</v>
          </cell>
          <cell r="J762">
            <v>12300</v>
          </cell>
          <cell r="M762">
            <v>12300</v>
          </cell>
          <cell r="P762">
            <v>0</v>
          </cell>
          <cell r="R762">
            <v>599.47199999999998</v>
          </cell>
          <cell r="S762">
            <v>584.25</v>
          </cell>
          <cell r="V762">
            <v>215.25</v>
          </cell>
          <cell r="W762">
            <v>0</v>
          </cell>
          <cell r="X762">
            <v>0</v>
          </cell>
          <cell r="Y762">
            <v>1398.972</v>
          </cell>
          <cell r="Z762">
            <v>13698.972</v>
          </cell>
          <cell r="AA762">
            <v>1950</v>
          </cell>
          <cell r="AB762">
            <v>1702.5</v>
          </cell>
          <cell r="AC762">
            <v>8.0463859030837011</v>
          </cell>
          <cell r="AD762">
            <v>5.3894406903826191</v>
          </cell>
          <cell r="AE762">
            <v>20.125879536617649</v>
          </cell>
          <cell r="AG762">
            <v>33.561706130083969</v>
          </cell>
          <cell r="AH762">
            <v>2.5171279597562974</v>
          </cell>
          <cell r="AI762">
            <v>36.078834089840264</v>
          </cell>
          <cell r="AJ762">
            <v>288.63067271872211</v>
          </cell>
          <cell r="AK762">
            <v>13698.972</v>
          </cell>
          <cell r="AL762">
            <v>0</v>
          </cell>
          <cell r="AM762">
            <v>37.5</v>
          </cell>
          <cell r="AN762">
            <v>37.5</v>
          </cell>
          <cell r="AO762">
            <v>0</v>
          </cell>
          <cell r="AP762">
            <v>8.3458830769230001</v>
          </cell>
          <cell r="AQ762">
            <v>0.29949717383929908</v>
          </cell>
        </row>
        <row r="763">
          <cell r="D763" t="str">
            <v>W61174</v>
          </cell>
          <cell r="E763" t="str">
            <v>Robert Thompson</v>
          </cell>
          <cell r="F763" t="str">
            <v>Cardiff</v>
          </cell>
          <cell r="G763" t="str">
            <v>South West</v>
          </cell>
          <cell r="H763">
            <v>7</v>
          </cell>
          <cell r="I763" t="str">
            <v>S</v>
          </cell>
          <cell r="J763">
            <v>25052.947499999998</v>
          </cell>
          <cell r="M763">
            <v>25052.947499999998</v>
          </cell>
          <cell r="P763">
            <v>0</v>
          </cell>
          <cell r="R763">
            <v>2359.3787550000002</v>
          </cell>
          <cell r="S763">
            <v>688.95605625000007</v>
          </cell>
          <cell r="V763">
            <v>438.42658125000003</v>
          </cell>
          <cell r="W763">
            <v>0</v>
          </cell>
          <cell r="X763">
            <v>0</v>
          </cell>
          <cell r="Y763">
            <v>3486.7613925000005</v>
          </cell>
          <cell r="Z763">
            <v>28539.708892499999</v>
          </cell>
          <cell r="AA763">
            <v>1950</v>
          </cell>
          <cell r="AB763">
            <v>1702.5</v>
          </cell>
          <cell r="AC763">
            <v>16.763411977973568</v>
          </cell>
          <cell r="AD763">
            <v>5.3894406903826191</v>
          </cell>
          <cell r="AE763">
            <v>20.125879536617649</v>
          </cell>
          <cell r="AG763">
            <v>42.278732204973835</v>
          </cell>
          <cell r="AH763">
            <v>3.1709049153730375</v>
          </cell>
          <cell r="AI763">
            <v>45.449637120346871</v>
          </cell>
          <cell r="AJ763">
            <v>363.59709696277497</v>
          </cell>
          <cell r="AK763">
            <v>28539.708892500003</v>
          </cell>
          <cell r="AL763">
            <v>0</v>
          </cell>
          <cell r="AM763">
            <v>37.5</v>
          </cell>
          <cell r="AN763">
            <v>37.5</v>
          </cell>
          <cell r="AO763">
            <v>0</v>
          </cell>
          <cell r="AP763">
            <v>17.166412399999999</v>
          </cell>
          <cell r="AQ763">
            <v>0.40300042202643027</v>
          </cell>
        </row>
        <row r="764">
          <cell r="D764" t="str">
            <v>A40058</v>
          </cell>
          <cell r="E764" t="str">
            <v>Robin Ball</v>
          </cell>
          <cell r="F764" t="str">
            <v>Bristol</v>
          </cell>
          <cell r="G764" t="str">
            <v>South West</v>
          </cell>
          <cell r="H764">
            <v>5</v>
          </cell>
          <cell r="I764" t="str">
            <v>S</v>
          </cell>
          <cell r="J764">
            <v>50010</v>
          </cell>
          <cell r="M764">
            <v>50010</v>
          </cell>
          <cell r="P764">
            <v>414.1</v>
          </cell>
          <cell r="R764">
            <v>6450.6719999999996</v>
          </cell>
          <cell r="S764">
            <v>4375.875</v>
          </cell>
          <cell r="V764">
            <v>875.17499999999995</v>
          </cell>
          <cell r="W764">
            <v>4690</v>
          </cell>
          <cell r="X764">
            <v>0</v>
          </cell>
          <cell r="Y764">
            <v>16805.822</v>
          </cell>
          <cell r="Z764">
            <v>66815.822</v>
          </cell>
          <cell r="AA764">
            <v>1950</v>
          </cell>
          <cell r="AB764">
            <v>1702.5</v>
          </cell>
          <cell r="AC764">
            <v>39.245710425844344</v>
          </cell>
          <cell r="AD764">
            <v>5.3894406903826191</v>
          </cell>
          <cell r="AE764">
            <v>20.125879536617649</v>
          </cell>
          <cell r="AG764">
            <v>64.76103065284461</v>
          </cell>
          <cell r="AH764">
            <v>4.8570772989633459</v>
          </cell>
          <cell r="AI764">
            <v>69.618107951807957</v>
          </cell>
          <cell r="AJ764">
            <v>556.94486361446366</v>
          </cell>
          <cell r="AK764">
            <v>66815.822</v>
          </cell>
          <cell r="AL764">
            <v>0</v>
          </cell>
          <cell r="AM764">
            <v>37.5</v>
          </cell>
          <cell r="AN764">
            <v>37.5</v>
          </cell>
          <cell r="AO764">
            <v>0</v>
          </cell>
          <cell r="AP764">
            <v>39.188549743590002</v>
          </cell>
          <cell r="AQ764">
            <v>-5.7160682254341566E-2</v>
          </cell>
        </row>
        <row r="765">
          <cell r="D765" t="str">
            <v>A74251</v>
          </cell>
          <cell r="E765" t="str">
            <v>Robin Jones</v>
          </cell>
          <cell r="F765" t="str">
            <v>Stroud</v>
          </cell>
          <cell r="G765" t="str">
            <v>South West</v>
          </cell>
          <cell r="H765">
            <v>5</v>
          </cell>
          <cell r="I765" t="str">
            <v>S</v>
          </cell>
          <cell r="J765">
            <v>35700</v>
          </cell>
          <cell r="M765">
            <v>35700</v>
          </cell>
          <cell r="P765">
            <v>0</v>
          </cell>
          <cell r="R765">
            <v>3828.672</v>
          </cell>
          <cell r="S765">
            <v>2766.75</v>
          </cell>
          <cell r="V765">
            <v>0</v>
          </cell>
          <cell r="W765">
            <v>0</v>
          </cell>
          <cell r="X765">
            <v>0</v>
          </cell>
          <cell r="Y765">
            <v>6595.4220000000005</v>
          </cell>
          <cell r="Z765">
            <v>42295.421999999999</v>
          </cell>
          <cell r="AA765">
            <v>1950</v>
          </cell>
          <cell r="AB765">
            <v>1702.5</v>
          </cell>
          <cell r="AC765">
            <v>24.843125991189428</v>
          </cell>
          <cell r="AD765">
            <v>5.3894406903826191</v>
          </cell>
          <cell r="AE765">
            <v>20.125879536617649</v>
          </cell>
          <cell r="AG765">
            <v>50.358446218189698</v>
          </cell>
          <cell r="AH765">
            <v>3.776883466364227</v>
          </cell>
          <cell r="AI765">
            <v>54.135329684553923</v>
          </cell>
          <cell r="AJ765">
            <v>433.08263747643139</v>
          </cell>
          <cell r="AK765">
            <v>42295.421999999999</v>
          </cell>
          <cell r="AL765">
            <v>0</v>
          </cell>
          <cell r="AM765">
            <v>37.5</v>
          </cell>
          <cell r="AN765">
            <v>37.5</v>
          </cell>
          <cell r="AO765">
            <v>0</v>
          </cell>
          <cell r="AP765">
            <v>25.230729230769001</v>
          </cell>
          <cell r="AQ765">
            <v>0.38760323957957254</v>
          </cell>
        </row>
        <row r="766">
          <cell r="D766" t="str">
            <v>A76185</v>
          </cell>
          <cell r="E766" t="str">
            <v>Robin Pearcey</v>
          </cell>
          <cell r="F766" t="str">
            <v>Secondment</v>
          </cell>
          <cell r="G766" t="str">
            <v>Midlands</v>
          </cell>
          <cell r="H766">
            <v>11</v>
          </cell>
          <cell r="I766" t="str">
            <v>S</v>
          </cell>
          <cell r="J766">
            <v>15500</v>
          </cell>
          <cell r="M766">
            <v>15500</v>
          </cell>
          <cell r="P766">
            <v>0</v>
          </cell>
          <cell r="R766">
            <v>1041.0719999999999</v>
          </cell>
          <cell r="S766">
            <v>271.25</v>
          </cell>
          <cell r="V766">
            <v>271.25</v>
          </cell>
          <cell r="W766">
            <v>0</v>
          </cell>
          <cell r="X766">
            <v>0</v>
          </cell>
          <cell r="Y766">
            <v>1583.5719999999999</v>
          </cell>
          <cell r="Z766">
            <v>17083.572</v>
          </cell>
          <cell r="AA766">
            <v>1950</v>
          </cell>
          <cell r="AB766">
            <v>1702.5</v>
          </cell>
          <cell r="AC766">
            <v>10.034403524229075</v>
          </cell>
          <cell r="AD766">
            <v>3.7037848954724204</v>
          </cell>
          <cell r="AE766">
            <v>20.125879536617649</v>
          </cell>
          <cell r="AG766">
            <v>33.864067956319147</v>
          </cell>
          <cell r="AH766">
            <v>2.5398050967239358</v>
          </cell>
          <cell r="AI766">
            <v>36.403873053043085</v>
          </cell>
          <cell r="AJ766">
            <v>291.23098442434468</v>
          </cell>
          <cell r="AK766">
            <v>17083.572</v>
          </cell>
          <cell r="AL766">
            <v>0</v>
          </cell>
          <cell r="AM766">
            <v>40</v>
          </cell>
          <cell r="AN766">
            <v>37.5</v>
          </cell>
          <cell r="AO766">
            <v>2.5</v>
          </cell>
          <cell r="AP766">
            <v>9.7360923076919992</v>
          </cell>
          <cell r="AQ766">
            <v>-0.29831121653707626</v>
          </cell>
        </row>
        <row r="767">
          <cell r="D767" t="str">
            <v>A40148</v>
          </cell>
          <cell r="E767" t="str">
            <v>Roger Barsby</v>
          </cell>
          <cell r="F767" t="str">
            <v>Guildford</v>
          </cell>
          <cell r="G767" t="str">
            <v>South West</v>
          </cell>
          <cell r="H767">
            <v>3</v>
          </cell>
          <cell r="I767" t="str">
            <v>S</v>
          </cell>
          <cell r="J767">
            <v>70311.925199999998</v>
          </cell>
          <cell r="M767">
            <v>70311.925199999998</v>
          </cell>
          <cell r="P767">
            <v>414.1</v>
          </cell>
          <cell r="R767">
            <v>9459.3376776000005</v>
          </cell>
          <cell r="S767">
            <v>6152.293455</v>
          </cell>
          <cell r="V767">
            <v>1230.458691</v>
          </cell>
          <cell r="W767">
            <v>6190</v>
          </cell>
          <cell r="X767">
            <v>0</v>
          </cell>
          <cell r="Y767">
            <v>23446.189823600002</v>
          </cell>
          <cell r="Z767">
            <v>93758.115023599996</v>
          </cell>
          <cell r="AA767">
            <v>1950</v>
          </cell>
          <cell r="AB767">
            <v>1702.5</v>
          </cell>
          <cell r="AC767">
            <v>55.070845828839936</v>
          </cell>
          <cell r="AD767">
            <v>5.3894406903826191</v>
          </cell>
          <cell r="AE767">
            <v>20.125879536617649</v>
          </cell>
          <cell r="AG767">
            <v>80.586166055840209</v>
          </cell>
          <cell r="AH767">
            <v>6.0439624541880157</v>
          </cell>
          <cell r="AI767">
            <v>86.630128510028229</v>
          </cell>
          <cell r="AJ767">
            <v>693.04102808022583</v>
          </cell>
          <cell r="AK767">
            <v>93758.115023599996</v>
          </cell>
          <cell r="AL767">
            <v>0</v>
          </cell>
          <cell r="AM767">
            <v>37.5</v>
          </cell>
          <cell r="AN767">
            <v>37.5</v>
          </cell>
          <cell r="AO767">
            <v>0</v>
          </cell>
          <cell r="AP767">
            <v>55.059395479795</v>
          </cell>
          <cell r="AQ767">
            <v>-1.1450349044935137E-2</v>
          </cell>
        </row>
        <row r="768">
          <cell r="D768" t="str">
            <v>A00087</v>
          </cell>
          <cell r="E768" t="str">
            <v>Roger Fuggle</v>
          </cell>
          <cell r="F768" t="str">
            <v>Birmingham</v>
          </cell>
          <cell r="G768" t="str">
            <v>Midlands</v>
          </cell>
          <cell r="H768">
            <v>4</v>
          </cell>
          <cell r="I768" t="str">
            <v>S</v>
          </cell>
          <cell r="J768">
            <v>30505.084050000001</v>
          </cell>
          <cell r="M768">
            <v>30505.084050000001</v>
          </cell>
          <cell r="P768">
            <v>0</v>
          </cell>
          <cell r="R768">
            <v>6090.4229999999998</v>
          </cell>
          <cell r="S768">
            <v>2364.1440138749999</v>
          </cell>
          <cell r="V768">
            <v>533.83897087499997</v>
          </cell>
          <cell r="W768">
            <v>1794</v>
          </cell>
          <cell r="X768">
            <v>0</v>
          </cell>
          <cell r="Y768">
            <v>10782.405984749999</v>
          </cell>
          <cell r="Z768">
            <v>41287.490034750001</v>
          </cell>
          <cell r="AA768">
            <v>1170</v>
          </cell>
          <cell r="AB768">
            <v>1021.5</v>
          </cell>
          <cell r="AC768">
            <v>40.418492447136565</v>
          </cell>
          <cell r="AD768">
            <v>3.7037848954724204</v>
          </cell>
          <cell r="AE768">
            <v>20.125879536617649</v>
          </cell>
          <cell r="AG768">
            <v>64.248156879226627</v>
          </cell>
          <cell r="AH768">
            <v>4.8186117659419967</v>
          </cell>
          <cell r="AI768">
            <v>69.066768645168622</v>
          </cell>
          <cell r="AJ768">
            <v>552.53414916134898</v>
          </cell>
          <cell r="AK768">
            <v>41287.490034750001</v>
          </cell>
          <cell r="AL768">
            <v>0</v>
          </cell>
          <cell r="AM768">
            <v>22.5</v>
          </cell>
          <cell r="AN768">
            <v>22.5</v>
          </cell>
          <cell r="AO768">
            <v>0</v>
          </cell>
          <cell r="AP768">
            <v>35.419237251281999</v>
          </cell>
          <cell r="AQ768">
            <v>-4.9992551958545661</v>
          </cell>
        </row>
        <row r="769">
          <cell r="D769" t="str">
            <v>A76307</v>
          </cell>
          <cell r="E769" t="str">
            <v>Rokas Varanauskas</v>
          </cell>
          <cell r="F769" t="str">
            <v>Cardiff</v>
          </cell>
          <cell r="G769" t="str">
            <v>South West</v>
          </cell>
          <cell r="H769">
            <v>8</v>
          </cell>
          <cell r="I769" t="str">
            <v>S</v>
          </cell>
          <cell r="J769">
            <v>27000</v>
          </cell>
          <cell r="M769">
            <v>27000</v>
          </cell>
          <cell r="P769">
            <v>414.1</v>
          </cell>
          <cell r="R769">
            <v>2628.0720000000001</v>
          </cell>
          <cell r="S769">
            <v>742.5</v>
          </cell>
          <cell r="V769">
            <v>472.5</v>
          </cell>
          <cell r="W769">
            <v>0</v>
          </cell>
          <cell r="X769">
            <v>0</v>
          </cell>
          <cell r="Y769">
            <v>4257.1720000000005</v>
          </cell>
          <cell r="Z769">
            <v>31257.171999999999</v>
          </cell>
          <cell r="AA769">
            <v>1950</v>
          </cell>
          <cell r="AB769">
            <v>1702.5</v>
          </cell>
          <cell r="AC769">
            <v>18.359572393538912</v>
          </cell>
          <cell r="AD769">
            <v>5.3894406903826191</v>
          </cell>
          <cell r="AE769">
            <v>20.125879536617649</v>
          </cell>
          <cell r="AG769">
            <v>43.874892620539185</v>
          </cell>
          <cell r="AH769">
            <v>3.2906169465404389</v>
          </cell>
          <cell r="AI769">
            <v>47.165509567079624</v>
          </cell>
          <cell r="AJ769">
            <v>377.32407653663699</v>
          </cell>
          <cell r="AK769">
            <v>31257.171999999999</v>
          </cell>
          <cell r="AL769">
            <v>0</v>
          </cell>
          <cell r="AM769">
            <v>37.5</v>
          </cell>
          <cell r="AN769">
            <v>37.5</v>
          </cell>
          <cell r="AO769">
            <v>0</v>
          </cell>
          <cell r="AP769">
            <v>18.744703589743999</v>
          </cell>
          <cell r="AQ769">
            <v>0.38513119620508718</v>
          </cell>
        </row>
        <row r="770">
          <cell r="D770" t="str">
            <v>A76389</v>
          </cell>
          <cell r="E770" t="str">
            <v>Ron Checkman</v>
          </cell>
          <cell r="F770" t="str">
            <v>Other Site</v>
          </cell>
          <cell r="G770" t="str">
            <v>Midlands</v>
          </cell>
          <cell r="H770">
            <v>5</v>
          </cell>
          <cell r="I770" t="str">
            <v>A</v>
          </cell>
          <cell r="J770">
            <v>104022.75</v>
          </cell>
          <cell r="M770">
            <v>104022.75</v>
          </cell>
          <cell r="P770">
            <v>0</v>
          </cell>
          <cell r="R770">
            <v>0</v>
          </cell>
          <cell r="S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104022.75</v>
          </cell>
          <cell r="AA770">
            <v>1950</v>
          </cell>
          <cell r="AB770">
            <v>1702.5</v>
          </cell>
          <cell r="AC770">
            <v>61.1</v>
          </cell>
          <cell r="AD770">
            <v>0</v>
          </cell>
          <cell r="AE770">
            <v>0</v>
          </cell>
          <cell r="AG770">
            <v>61.1</v>
          </cell>
          <cell r="AH770">
            <v>4.5824999999999996</v>
          </cell>
          <cell r="AI770">
            <v>65.682500000000005</v>
          </cell>
          <cell r="AJ770">
            <v>525.46</v>
          </cell>
          <cell r="AK770">
            <v>104022.75</v>
          </cell>
          <cell r="AL770">
            <v>0</v>
          </cell>
          <cell r="AM770">
            <v>40</v>
          </cell>
          <cell r="AN770">
            <v>37.5</v>
          </cell>
          <cell r="AO770">
            <v>2.5</v>
          </cell>
          <cell r="AP770">
            <v>61.1</v>
          </cell>
          <cell r="AQ770">
            <v>0</v>
          </cell>
        </row>
        <row r="771">
          <cell r="D771" t="str">
            <v>A50168</v>
          </cell>
          <cell r="E771" t="str">
            <v>Ross Scammell</v>
          </cell>
          <cell r="F771" t="str">
            <v>Cardiff</v>
          </cell>
          <cell r="G771" t="str">
            <v>South West</v>
          </cell>
          <cell r="H771">
            <v>7</v>
          </cell>
          <cell r="I771" t="str">
            <v>S</v>
          </cell>
          <cell r="J771">
            <v>24735</v>
          </cell>
          <cell r="M771">
            <v>24735</v>
          </cell>
          <cell r="P771">
            <v>0</v>
          </cell>
          <cell r="R771">
            <v>2315.502</v>
          </cell>
          <cell r="S771">
            <v>1174.9124999999999</v>
          </cell>
          <cell r="V771">
            <v>432.86250000000001</v>
          </cell>
          <cell r="W771">
            <v>0</v>
          </cell>
          <cell r="X771">
            <v>0</v>
          </cell>
          <cell r="Y771">
            <v>3923.277</v>
          </cell>
          <cell r="Z771">
            <v>28658.277000000002</v>
          </cell>
          <cell r="AA771">
            <v>1950</v>
          </cell>
          <cell r="AB771">
            <v>1702.5</v>
          </cell>
          <cell r="AC771">
            <v>16.833055506607931</v>
          </cell>
          <cell r="AD771">
            <v>5.3894406903826191</v>
          </cell>
          <cell r="AE771">
            <v>20.125879536617649</v>
          </cell>
          <cell r="AG771">
            <v>42.348375733608194</v>
          </cell>
          <cell r="AH771">
            <v>3.1761281800206143</v>
          </cell>
          <cell r="AI771">
            <v>45.524503913628806</v>
          </cell>
          <cell r="AJ771">
            <v>364.19603130903045</v>
          </cell>
          <cell r="AK771">
            <v>28658.277000000002</v>
          </cell>
          <cell r="AL771">
            <v>0</v>
          </cell>
          <cell r="AM771">
            <v>37.5</v>
          </cell>
          <cell r="AN771">
            <v>37.5</v>
          </cell>
          <cell r="AO771">
            <v>0</v>
          </cell>
          <cell r="AP771">
            <v>17.197052307692001</v>
          </cell>
          <cell r="AQ771">
            <v>0.3639968010840704</v>
          </cell>
        </row>
        <row r="772">
          <cell r="D772" t="str">
            <v>W69981</v>
          </cell>
          <cell r="E772" t="str">
            <v>Roy Wilson</v>
          </cell>
          <cell r="F772" t="str">
            <v>Isle of Man</v>
          </cell>
          <cell r="G772" t="str">
            <v>Midlands</v>
          </cell>
          <cell r="H772">
            <v>5</v>
          </cell>
          <cell r="I772" t="str">
            <v>S</v>
          </cell>
          <cell r="J772">
            <v>46626.78125</v>
          </cell>
          <cell r="M772">
            <v>46626.78125</v>
          </cell>
          <cell r="P772">
            <v>414.1</v>
          </cell>
          <cell r="R772">
            <v>5336.5678125000004</v>
          </cell>
          <cell r="S772">
            <v>714.29367187499997</v>
          </cell>
          <cell r="V772">
            <v>714.29367187499997</v>
          </cell>
          <cell r="W772">
            <v>0</v>
          </cell>
          <cell r="X772">
            <v>0</v>
          </cell>
          <cell r="Y772">
            <v>7179.2551562500003</v>
          </cell>
          <cell r="Z772">
            <v>53806.036406250001</v>
          </cell>
          <cell r="AA772">
            <v>1950</v>
          </cell>
          <cell r="AB772">
            <v>1702.5</v>
          </cell>
          <cell r="AC772">
            <v>31.604132984581497</v>
          </cell>
          <cell r="AD772">
            <v>3.7037848954724204</v>
          </cell>
          <cell r="AE772">
            <v>20.125879536617649</v>
          </cell>
          <cell r="AG772">
            <v>55.433797416671567</v>
          </cell>
          <cell r="AH772">
            <v>4.157534806250367</v>
          </cell>
          <cell r="AI772">
            <v>59.591332222921935</v>
          </cell>
          <cell r="AJ772">
            <v>476.73065778337548</v>
          </cell>
          <cell r="AK772">
            <v>53806.036406250001</v>
          </cell>
          <cell r="AL772">
            <v>0</v>
          </cell>
          <cell r="AM772">
            <v>37.5</v>
          </cell>
          <cell r="AN772">
            <v>37.5</v>
          </cell>
          <cell r="AO772">
            <v>0</v>
          </cell>
          <cell r="AP772">
            <v>31.644687660256</v>
          </cell>
          <cell r="AQ772">
            <v>4.0554675674503216E-2</v>
          </cell>
        </row>
        <row r="773">
          <cell r="D773" t="str">
            <v>W25305</v>
          </cell>
          <cell r="E773" t="str">
            <v>Russell Green</v>
          </cell>
          <cell r="F773" t="str">
            <v>Cardiff</v>
          </cell>
          <cell r="G773" t="str">
            <v>South West</v>
          </cell>
          <cell r="H773">
            <v>6</v>
          </cell>
          <cell r="I773" t="str">
            <v>S</v>
          </cell>
          <cell r="J773">
            <v>37167.076200000003</v>
          </cell>
          <cell r="M773">
            <v>37167.076200000003</v>
          </cell>
          <cell r="P773">
            <v>414.1</v>
          </cell>
          <cell r="R773">
            <v>4031.1285155999999</v>
          </cell>
          <cell r="S773">
            <v>1765.4361194999999</v>
          </cell>
          <cell r="V773">
            <v>650.4238335</v>
          </cell>
          <cell r="W773">
            <v>0</v>
          </cell>
          <cell r="X773">
            <v>0</v>
          </cell>
          <cell r="Y773">
            <v>6861.0884685999999</v>
          </cell>
          <cell r="Z773">
            <v>44028.164668600002</v>
          </cell>
          <cell r="AA773">
            <v>1950</v>
          </cell>
          <cell r="AB773">
            <v>1702.5</v>
          </cell>
          <cell r="AC773">
            <v>25.860889673186492</v>
          </cell>
          <cell r="AD773">
            <v>5.3894406903826191</v>
          </cell>
          <cell r="AE773">
            <v>20.125879536617649</v>
          </cell>
          <cell r="AG773">
            <v>51.376209900186765</v>
          </cell>
          <cell r="AH773">
            <v>3.8532157425140072</v>
          </cell>
          <cell r="AI773">
            <v>55.229425642700775</v>
          </cell>
          <cell r="AJ773">
            <v>441.8354051416062</v>
          </cell>
          <cell r="AK773">
            <v>44028.164668600002</v>
          </cell>
          <cell r="AL773">
            <v>0</v>
          </cell>
          <cell r="AM773">
            <v>37.5</v>
          </cell>
          <cell r="AN773">
            <v>37.5</v>
          </cell>
          <cell r="AO773">
            <v>0</v>
          </cell>
          <cell r="AP773">
            <v>26.284140392615001</v>
          </cell>
          <cell r="AQ773">
            <v>0.42325071942850911</v>
          </cell>
        </row>
        <row r="774">
          <cell r="D774" t="str">
            <v>A05576</v>
          </cell>
          <cell r="E774" t="str">
            <v>Russell Mathews</v>
          </cell>
          <cell r="F774" t="str">
            <v>Guildford</v>
          </cell>
          <cell r="G774" t="str">
            <v>South West</v>
          </cell>
          <cell r="H774">
            <v>2</v>
          </cell>
          <cell r="I774" t="str">
            <v>S</v>
          </cell>
          <cell r="J774">
            <v>81000</v>
          </cell>
          <cell r="M774">
            <v>81000</v>
          </cell>
          <cell r="P774">
            <v>414.1</v>
          </cell>
          <cell r="R774">
            <v>11026.2</v>
          </cell>
          <cell r="S774">
            <v>7897.5</v>
          </cell>
          <cell r="V774">
            <v>1417.5</v>
          </cell>
          <cell r="W774">
            <v>6856</v>
          </cell>
          <cell r="X774">
            <v>0</v>
          </cell>
          <cell r="Y774">
            <v>27611.300000000003</v>
          </cell>
          <cell r="Z774">
            <v>108611.3</v>
          </cell>
          <cell r="AA774">
            <v>1950</v>
          </cell>
          <cell r="AB774">
            <v>1702.5</v>
          </cell>
          <cell r="AC774">
            <v>63.795183553597653</v>
          </cell>
          <cell r="AD774">
            <v>5.3894406903826191</v>
          </cell>
          <cell r="AE774">
            <v>20.125879536617649</v>
          </cell>
          <cell r="AG774">
            <v>89.310503780597912</v>
          </cell>
          <cell r="AH774">
            <v>6.6982877835448429</v>
          </cell>
          <cell r="AI774">
            <v>96.008791564142754</v>
          </cell>
          <cell r="AJ774">
            <v>768.07033251314203</v>
          </cell>
          <cell r="AK774">
            <v>108611.3</v>
          </cell>
          <cell r="AL774">
            <v>0</v>
          </cell>
          <cell r="AM774">
            <v>37.5</v>
          </cell>
          <cell r="AN774">
            <v>37.5</v>
          </cell>
          <cell r="AO774">
            <v>0</v>
          </cell>
          <cell r="AP774">
            <v>63.690410256409997</v>
          </cell>
          <cell r="AQ774">
            <v>-0.1047732971876556</v>
          </cell>
        </row>
        <row r="775">
          <cell r="D775" t="str">
            <v>S10381</v>
          </cell>
          <cell r="E775" t="str">
            <v>Russell Williams</v>
          </cell>
          <cell r="F775" t="str">
            <v>Other Site</v>
          </cell>
          <cell r="G775" t="str">
            <v>Midlands</v>
          </cell>
          <cell r="H775">
            <v>5</v>
          </cell>
          <cell r="I775" t="str">
            <v>A</v>
          </cell>
          <cell r="J775">
            <v>98745</v>
          </cell>
          <cell r="M775">
            <v>98745</v>
          </cell>
          <cell r="P775">
            <v>0</v>
          </cell>
          <cell r="R775">
            <v>0</v>
          </cell>
          <cell r="S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98745</v>
          </cell>
          <cell r="AA775">
            <v>1950</v>
          </cell>
          <cell r="AB775">
            <v>1702.5</v>
          </cell>
          <cell r="AC775">
            <v>58</v>
          </cell>
          <cell r="AD775">
            <v>0</v>
          </cell>
          <cell r="AE775">
            <v>0</v>
          </cell>
          <cell r="AG775">
            <v>58</v>
          </cell>
          <cell r="AH775">
            <v>4.3499999999999996</v>
          </cell>
          <cell r="AI775">
            <v>62.35</v>
          </cell>
          <cell r="AJ775">
            <v>498.8</v>
          </cell>
          <cell r="AK775">
            <v>98745</v>
          </cell>
          <cell r="AL775">
            <v>0</v>
          </cell>
          <cell r="AM775">
            <v>37.5</v>
          </cell>
          <cell r="AN775">
            <v>37.5</v>
          </cell>
          <cell r="AO775">
            <v>0</v>
          </cell>
          <cell r="AP775">
            <v>58</v>
          </cell>
          <cell r="AQ775">
            <v>0</v>
          </cell>
        </row>
        <row r="776">
          <cell r="D776" t="str">
            <v>A76535</v>
          </cell>
          <cell r="E776" t="str">
            <v>Ryan Peart</v>
          </cell>
          <cell r="F776" t="str">
            <v>York</v>
          </cell>
          <cell r="G776" t="str">
            <v>Midlands</v>
          </cell>
          <cell r="H776">
            <v>11</v>
          </cell>
          <cell r="I776" t="str">
            <v>S</v>
          </cell>
          <cell r="J776">
            <v>12500</v>
          </cell>
          <cell r="M776">
            <v>12500</v>
          </cell>
          <cell r="P776">
            <v>0</v>
          </cell>
          <cell r="R776">
            <v>627.072</v>
          </cell>
          <cell r="S776">
            <v>218.75</v>
          </cell>
          <cell r="V776">
            <v>218.75</v>
          </cell>
          <cell r="W776">
            <v>0</v>
          </cell>
          <cell r="X776">
            <v>0</v>
          </cell>
          <cell r="Y776">
            <v>1064.5720000000001</v>
          </cell>
          <cell r="Z776">
            <v>13564.572</v>
          </cell>
          <cell r="AA776">
            <v>1950</v>
          </cell>
          <cell r="AB776">
            <v>1702.5</v>
          </cell>
          <cell r="AC776">
            <v>7.9674431718061678</v>
          </cell>
          <cell r="AD776">
            <v>3.7037848954724204</v>
          </cell>
          <cell r="AE776">
            <v>20.125879536617649</v>
          </cell>
          <cell r="AG776">
            <v>31.797107603896237</v>
          </cell>
          <cell r="AH776">
            <v>2.3847830702922175</v>
          </cell>
          <cell r="AI776">
            <v>34.181890674188452</v>
          </cell>
          <cell r="AJ776">
            <v>273.45512539350761</v>
          </cell>
          <cell r="AK776">
            <v>13564.572</v>
          </cell>
          <cell r="AL776">
            <v>0</v>
          </cell>
          <cell r="AM776">
            <v>37.5</v>
          </cell>
          <cell r="AN776">
            <v>37.5</v>
          </cell>
          <cell r="AO776">
            <v>0</v>
          </cell>
          <cell r="AP776">
            <v>8.2959343589739998</v>
          </cell>
          <cell r="AQ776">
            <v>0.32849118716783199</v>
          </cell>
        </row>
        <row r="777">
          <cell r="D777" t="str">
            <v>A76228</v>
          </cell>
          <cell r="E777" t="str">
            <v>Ryan Suddaby</v>
          </cell>
          <cell r="F777" t="str">
            <v>York</v>
          </cell>
          <cell r="G777" t="str">
            <v>Midlands</v>
          </cell>
          <cell r="H777">
            <v>5</v>
          </cell>
          <cell r="I777" t="str">
            <v>S</v>
          </cell>
          <cell r="J777">
            <v>48750</v>
          </cell>
          <cell r="M777">
            <v>48750</v>
          </cell>
          <cell r="P777">
            <v>0</v>
          </cell>
          <cell r="R777">
            <v>5629.5720000000001</v>
          </cell>
          <cell r="S777">
            <v>3290.625</v>
          </cell>
          <cell r="V777">
            <v>853.125</v>
          </cell>
          <cell r="W777">
            <v>0</v>
          </cell>
          <cell r="X777">
            <v>0</v>
          </cell>
          <cell r="Y777">
            <v>9773.3220000000001</v>
          </cell>
          <cell r="Z777">
            <v>58523.322</v>
          </cell>
          <cell r="AA777">
            <v>1950</v>
          </cell>
          <cell r="AB777">
            <v>1702.5</v>
          </cell>
          <cell r="AC777">
            <v>34.374932158590312</v>
          </cell>
          <cell r="AD777">
            <v>3.7037848954724204</v>
          </cell>
          <cell r="AE777">
            <v>20.125879536617649</v>
          </cell>
          <cell r="AG777">
            <v>58.204596590680381</v>
          </cell>
          <cell r="AH777">
            <v>4.3653447443010283</v>
          </cell>
          <cell r="AI777">
            <v>62.569941334981408</v>
          </cell>
          <cell r="AJ777">
            <v>500.55953067985126</v>
          </cell>
          <cell r="AK777">
            <v>58523.322</v>
          </cell>
          <cell r="AL777">
            <v>0</v>
          </cell>
          <cell r="AM777">
            <v>37.5</v>
          </cell>
          <cell r="AN777">
            <v>37.5</v>
          </cell>
          <cell r="AO777">
            <v>0</v>
          </cell>
          <cell r="AP777">
            <v>34.790806153845999</v>
          </cell>
          <cell r="AQ777">
            <v>0.41587399525568713</v>
          </cell>
        </row>
        <row r="778">
          <cell r="D778" t="str">
            <v>A76433</v>
          </cell>
          <cell r="E778" t="str">
            <v>Ryan Williams</v>
          </cell>
          <cell r="F778" t="str">
            <v>Warrington</v>
          </cell>
          <cell r="G778" t="str">
            <v>Midlands</v>
          </cell>
          <cell r="H778">
            <v>10</v>
          </cell>
          <cell r="I778" t="str">
            <v>S</v>
          </cell>
          <cell r="J778">
            <v>25500</v>
          </cell>
          <cell r="M778">
            <v>25500</v>
          </cell>
          <cell r="P778">
            <v>0</v>
          </cell>
          <cell r="R778">
            <v>2421.0720000000001</v>
          </cell>
          <cell r="S778">
            <v>1211.25</v>
          </cell>
          <cell r="V778">
            <v>446.25</v>
          </cell>
          <cell r="W778">
            <v>0</v>
          </cell>
          <cell r="X778">
            <v>0</v>
          </cell>
          <cell r="Y778">
            <v>4078.5720000000001</v>
          </cell>
          <cell r="Z778">
            <v>29578.572</v>
          </cell>
          <cell r="AA778">
            <v>1950</v>
          </cell>
          <cell r="AB778">
            <v>1702.5</v>
          </cell>
          <cell r="AC778">
            <v>17.373610572687223</v>
          </cell>
          <cell r="AD778">
            <v>3.7037848954724204</v>
          </cell>
          <cell r="AE778">
            <v>20.125879536617649</v>
          </cell>
          <cell r="AG778">
            <v>41.203275004777296</v>
          </cell>
          <cell r="AH778">
            <v>3.0902456253582971</v>
          </cell>
          <cell r="AI778">
            <v>44.293520630135596</v>
          </cell>
          <cell r="AJ778">
            <v>354.34816504108477</v>
          </cell>
          <cell r="AK778">
            <v>29578.572</v>
          </cell>
          <cell r="AL778">
            <v>0</v>
          </cell>
          <cell r="AM778">
            <v>37.5</v>
          </cell>
          <cell r="AN778">
            <v>37.5</v>
          </cell>
          <cell r="AO778">
            <v>0</v>
          </cell>
          <cell r="AP778">
            <v>17.741575384615</v>
          </cell>
          <cell r="AQ778">
            <v>0.36796481192777719</v>
          </cell>
        </row>
        <row r="779">
          <cell r="D779" t="str">
            <v>A76214</v>
          </cell>
          <cell r="E779" t="str">
            <v>Saif Al-Chalabi</v>
          </cell>
          <cell r="F779" t="str">
            <v>Secondment</v>
          </cell>
          <cell r="G779" t="str">
            <v>Midlands</v>
          </cell>
          <cell r="H779">
            <v>10</v>
          </cell>
          <cell r="I779" t="str">
            <v>S</v>
          </cell>
          <cell r="J779">
            <v>24600</v>
          </cell>
          <cell r="M779">
            <v>24600</v>
          </cell>
          <cell r="P779">
            <v>414.1</v>
          </cell>
          <cell r="R779">
            <v>2296.8719999999998</v>
          </cell>
          <cell r="S779">
            <v>430.5</v>
          </cell>
          <cell r="V779">
            <v>430.5</v>
          </cell>
          <cell r="W779">
            <v>0</v>
          </cell>
          <cell r="X779">
            <v>0</v>
          </cell>
          <cell r="Y779">
            <v>3571.9719999999998</v>
          </cell>
          <cell r="Z779">
            <v>28171.972000000002</v>
          </cell>
          <cell r="AA779">
            <v>1950</v>
          </cell>
          <cell r="AB779">
            <v>1702.5</v>
          </cell>
          <cell r="AC779">
            <v>16.547413803230544</v>
          </cell>
          <cell r="AD779">
            <v>3.7037848954724204</v>
          </cell>
          <cell r="AE779">
            <v>20.125879536617649</v>
          </cell>
          <cell r="AG779">
            <v>40.37707823532061</v>
          </cell>
          <cell r="AH779">
            <v>3.0282808676490456</v>
          </cell>
          <cell r="AI779">
            <v>43.405359102969655</v>
          </cell>
          <cell r="AJ779">
            <v>347.24287282375724</v>
          </cell>
          <cell r="AK779">
            <v>28171.972000000002</v>
          </cell>
          <cell r="AL779">
            <v>0</v>
          </cell>
          <cell r="AM779">
            <v>37.5</v>
          </cell>
          <cell r="AN779">
            <v>37.5</v>
          </cell>
          <cell r="AO779">
            <v>0</v>
          </cell>
          <cell r="AP779">
            <v>16.934857435897001</v>
          </cell>
          <cell r="AQ779">
            <v>0.38744363266645721</v>
          </cell>
        </row>
        <row r="780">
          <cell r="D780" t="str">
            <v>A74917</v>
          </cell>
          <cell r="E780" t="str">
            <v>Saif Al-Shamaa</v>
          </cell>
          <cell r="F780" t="str">
            <v>London</v>
          </cell>
          <cell r="G780" t="str">
            <v>South East</v>
          </cell>
          <cell r="H780">
            <v>10</v>
          </cell>
          <cell r="I780" t="str">
            <v>S</v>
          </cell>
          <cell r="J780">
            <v>24600</v>
          </cell>
          <cell r="M780">
            <v>24600</v>
          </cell>
          <cell r="P780">
            <v>414.1</v>
          </cell>
          <cell r="R780">
            <v>2296.8719999999998</v>
          </cell>
          <cell r="S780">
            <v>676.5</v>
          </cell>
          <cell r="V780">
            <v>430.5</v>
          </cell>
          <cell r="W780">
            <v>0</v>
          </cell>
          <cell r="X780">
            <v>0</v>
          </cell>
          <cell r="Y780">
            <v>3817.9719999999998</v>
          </cell>
          <cell r="Z780">
            <v>28417.972000000002</v>
          </cell>
          <cell r="AA780">
            <v>1950</v>
          </cell>
          <cell r="AB780">
            <v>1702.5</v>
          </cell>
          <cell r="AC780">
            <v>16.691907195301027</v>
          </cell>
          <cell r="AD780">
            <v>3.9486921589485728</v>
          </cell>
          <cell r="AE780">
            <v>20.125879536617649</v>
          </cell>
          <cell r="AG780">
            <v>40.766478890867248</v>
          </cell>
          <cell r="AH780">
            <v>3.0574859168150437</v>
          </cell>
          <cell r="AI780">
            <v>43.823964807682295</v>
          </cell>
          <cell r="AJ780">
            <v>350.59171846145836</v>
          </cell>
          <cell r="AK780">
            <v>28417.972000000002</v>
          </cell>
          <cell r="AL780">
            <v>0</v>
          </cell>
          <cell r="AM780">
            <v>37.5</v>
          </cell>
          <cell r="AN780">
            <v>37.5</v>
          </cell>
          <cell r="AO780">
            <v>0</v>
          </cell>
          <cell r="AP780">
            <v>17.061011282050998</v>
          </cell>
          <cell r="AQ780">
            <v>0.36910408674997086</v>
          </cell>
        </row>
        <row r="781">
          <cell r="D781" t="str">
            <v>A76491</v>
          </cell>
          <cell r="E781" t="str">
            <v>Sam Barton</v>
          </cell>
          <cell r="F781" t="str">
            <v>Plymouth</v>
          </cell>
          <cell r="G781" t="str">
            <v>South West</v>
          </cell>
          <cell r="H781">
            <v>9</v>
          </cell>
          <cell r="I781" t="str">
            <v>S</v>
          </cell>
          <cell r="J781">
            <v>23500</v>
          </cell>
          <cell r="M781">
            <v>23500</v>
          </cell>
          <cell r="P781">
            <v>414.1</v>
          </cell>
          <cell r="R781">
            <v>2145.0720000000001</v>
          </cell>
          <cell r="S781">
            <v>2291.25</v>
          </cell>
          <cell r="V781">
            <v>411.25</v>
          </cell>
          <cell r="W781">
            <v>0</v>
          </cell>
          <cell r="X781">
            <v>0</v>
          </cell>
          <cell r="Y781">
            <v>5261.6720000000005</v>
          </cell>
          <cell r="Z781">
            <v>28761.671999999999</v>
          </cell>
          <cell r="AA781">
            <v>1950</v>
          </cell>
          <cell r="AB781">
            <v>1702.5</v>
          </cell>
          <cell r="AC781">
            <v>16.893786784140968</v>
          </cell>
          <cell r="AD781">
            <v>5.3894406903826191</v>
          </cell>
          <cell r="AE781">
            <v>20.125879536617649</v>
          </cell>
          <cell r="AG781">
            <v>42.409107011141231</v>
          </cell>
          <cell r="AH781">
            <v>3.180683025835592</v>
          </cell>
          <cell r="AI781">
            <v>45.589790036976822</v>
          </cell>
          <cell r="AJ781">
            <v>364.71832029581458</v>
          </cell>
          <cell r="AK781">
            <v>28761.671999999999</v>
          </cell>
          <cell r="AL781">
            <v>0</v>
          </cell>
          <cell r="AM781">
            <v>37.5</v>
          </cell>
          <cell r="AN781">
            <v>37.5</v>
          </cell>
          <cell r="AO781">
            <v>0</v>
          </cell>
          <cell r="AP781">
            <v>17.132908717949</v>
          </cell>
          <cell r="AQ781">
            <v>0.23912193380803259</v>
          </cell>
        </row>
        <row r="782">
          <cell r="D782" t="str">
            <v>A76284</v>
          </cell>
          <cell r="E782" t="str">
            <v>Sam Milne</v>
          </cell>
          <cell r="F782" t="str">
            <v>Plymouth</v>
          </cell>
          <cell r="G782" t="str">
            <v>South West</v>
          </cell>
          <cell r="H782">
            <v>11</v>
          </cell>
          <cell r="I782" t="str">
            <v>S</v>
          </cell>
          <cell r="J782">
            <v>12000</v>
          </cell>
          <cell r="M782">
            <v>12000</v>
          </cell>
          <cell r="P782">
            <v>414.1</v>
          </cell>
          <cell r="R782">
            <v>558.072</v>
          </cell>
          <cell r="S782">
            <v>1170</v>
          </cell>
          <cell r="V782">
            <v>210</v>
          </cell>
          <cell r="W782">
            <v>0</v>
          </cell>
          <cell r="X782">
            <v>0</v>
          </cell>
          <cell r="Y782">
            <v>2352.172</v>
          </cell>
          <cell r="Z782">
            <v>14352.172</v>
          </cell>
          <cell r="AA782">
            <v>1950</v>
          </cell>
          <cell r="AB782">
            <v>1702.5</v>
          </cell>
          <cell r="AC782">
            <v>8.4300569750367114</v>
          </cell>
          <cell r="AD782">
            <v>5.3894406903826191</v>
          </cell>
          <cell r="AE782">
            <v>20.125879536617649</v>
          </cell>
          <cell r="AG782">
            <v>33.94537720203698</v>
          </cell>
          <cell r="AH782">
            <v>2.5459032901527734</v>
          </cell>
          <cell r="AI782">
            <v>36.491280492189752</v>
          </cell>
          <cell r="AJ782">
            <v>291.93024393751801</v>
          </cell>
          <cell r="AK782">
            <v>14352.171999999999</v>
          </cell>
          <cell r="AL782">
            <v>0</v>
          </cell>
          <cell r="AM782">
            <v>37.5</v>
          </cell>
          <cell r="AN782">
            <v>37.5</v>
          </cell>
          <cell r="AO782">
            <v>0</v>
          </cell>
          <cell r="AP782">
            <v>8.6523958974359996</v>
          </cell>
          <cell r="AQ782">
            <v>0.22233892239928821</v>
          </cell>
        </row>
        <row r="783">
          <cell r="D783" t="str">
            <v>A76303</v>
          </cell>
          <cell r="E783" t="str">
            <v>Saman Abbas</v>
          </cell>
          <cell r="F783" t="str">
            <v>Other Site</v>
          </cell>
          <cell r="G783" t="str">
            <v>Midlands</v>
          </cell>
          <cell r="H783">
            <v>6</v>
          </cell>
          <cell r="I783" t="str">
            <v>A</v>
          </cell>
          <cell r="J783">
            <v>63673.5</v>
          </cell>
          <cell r="M783">
            <v>63673.5</v>
          </cell>
          <cell r="P783">
            <v>0</v>
          </cell>
          <cell r="R783">
            <v>0</v>
          </cell>
          <cell r="S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63673.5</v>
          </cell>
          <cell r="AA783">
            <v>1950</v>
          </cell>
          <cell r="AB783">
            <v>1702.5</v>
          </cell>
          <cell r="AC783">
            <v>37.4</v>
          </cell>
          <cell r="AD783">
            <v>0</v>
          </cell>
          <cell r="AE783">
            <v>0</v>
          </cell>
          <cell r="AG783">
            <v>37.4</v>
          </cell>
          <cell r="AH783">
            <v>2.8049999999999997</v>
          </cell>
          <cell r="AI783">
            <v>40.204999999999998</v>
          </cell>
          <cell r="AJ783">
            <v>321.64</v>
          </cell>
          <cell r="AK783">
            <v>63673.5</v>
          </cell>
          <cell r="AL783">
            <v>0</v>
          </cell>
          <cell r="AM783">
            <v>37.5</v>
          </cell>
          <cell r="AN783">
            <v>37.5</v>
          </cell>
          <cell r="AO783">
            <v>0</v>
          </cell>
          <cell r="AP783">
            <v>37.4</v>
          </cell>
          <cell r="AQ783">
            <v>0</v>
          </cell>
        </row>
        <row r="784">
          <cell r="D784" t="str">
            <v>A76083</v>
          </cell>
          <cell r="E784" t="str">
            <v>Samantha Crozier</v>
          </cell>
          <cell r="F784" t="str">
            <v>London</v>
          </cell>
          <cell r="G784" t="str">
            <v>South East</v>
          </cell>
          <cell r="H784">
            <v>8</v>
          </cell>
          <cell r="I784" t="str">
            <v>S</v>
          </cell>
          <cell r="J784">
            <v>33825</v>
          </cell>
          <cell r="M784">
            <v>33825</v>
          </cell>
          <cell r="P784">
            <v>0</v>
          </cell>
          <cell r="R784">
            <v>3569.922</v>
          </cell>
          <cell r="S784">
            <v>930.1875</v>
          </cell>
          <cell r="V784">
            <v>591.9375</v>
          </cell>
          <cell r="W784">
            <v>0</v>
          </cell>
          <cell r="X784">
            <v>0</v>
          </cell>
          <cell r="Y784">
            <v>5092.0470000000005</v>
          </cell>
          <cell r="Z784">
            <v>38917.046999999999</v>
          </cell>
          <cell r="AA784">
            <v>1950</v>
          </cell>
          <cell r="AB784">
            <v>1702.5</v>
          </cell>
          <cell r="AC784">
            <v>22.858764757709249</v>
          </cell>
          <cell r="AD784">
            <v>3.9486921589485728</v>
          </cell>
          <cell r="AE784">
            <v>20.125879536617649</v>
          </cell>
          <cell r="AG784">
            <v>46.933336453275473</v>
          </cell>
          <cell r="AH784">
            <v>3.5200002339956602</v>
          </cell>
          <cell r="AI784">
            <v>50.453336687271133</v>
          </cell>
          <cell r="AJ784">
            <v>403.62669349816906</v>
          </cell>
          <cell r="AK784">
            <v>38917.046999999999</v>
          </cell>
          <cell r="AL784">
            <v>0</v>
          </cell>
          <cell r="AM784">
            <v>37.5</v>
          </cell>
          <cell r="AN784">
            <v>37.5</v>
          </cell>
          <cell r="AO784">
            <v>0</v>
          </cell>
          <cell r="AP784">
            <v>23.320344615385</v>
          </cell>
          <cell r="AQ784">
            <v>0.46157985767575127</v>
          </cell>
        </row>
        <row r="785">
          <cell r="D785" t="str">
            <v>A84654</v>
          </cell>
          <cell r="E785" t="str">
            <v>Samantha Thirlwell</v>
          </cell>
          <cell r="F785" t="str">
            <v>Secondment</v>
          </cell>
          <cell r="G785" t="str">
            <v>Midlands</v>
          </cell>
          <cell r="H785">
            <v>5</v>
          </cell>
          <cell r="I785" t="str">
            <v>S</v>
          </cell>
          <cell r="J785">
            <v>44500</v>
          </cell>
          <cell r="M785">
            <v>44500</v>
          </cell>
          <cell r="P785">
            <v>414.1</v>
          </cell>
          <cell r="R785">
            <v>5043.0720000000001</v>
          </cell>
          <cell r="S785">
            <v>3448.75</v>
          </cell>
          <cell r="V785">
            <v>778.75</v>
          </cell>
          <cell r="W785">
            <v>0</v>
          </cell>
          <cell r="X785">
            <v>0</v>
          </cell>
          <cell r="Y785">
            <v>9684.6720000000005</v>
          </cell>
          <cell r="Z785">
            <v>54184.671999999999</v>
          </cell>
          <cell r="AA785">
            <v>1950</v>
          </cell>
          <cell r="AB785">
            <v>1702.5</v>
          </cell>
          <cell r="AC785">
            <v>31.826532745961821</v>
          </cell>
          <cell r="AD785">
            <v>3.7037848954724204</v>
          </cell>
          <cell r="AE785">
            <v>20.125879536617649</v>
          </cell>
          <cell r="AG785">
            <v>55.656197178051883</v>
          </cell>
          <cell r="AH785">
            <v>4.1742147883538907</v>
          </cell>
          <cell r="AI785">
            <v>59.830411966405777</v>
          </cell>
          <cell r="AJ785">
            <v>478.64329573124621</v>
          </cell>
          <cell r="AK785">
            <v>54184.671999999999</v>
          </cell>
          <cell r="AL785">
            <v>0</v>
          </cell>
          <cell r="AM785">
            <v>37.5</v>
          </cell>
          <cell r="AN785">
            <v>37.5</v>
          </cell>
          <cell r="AO785">
            <v>0</v>
          </cell>
          <cell r="AP785">
            <v>32.188293333333</v>
          </cell>
          <cell r="AQ785">
            <v>0.36176058737117955</v>
          </cell>
        </row>
        <row r="786">
          <cell r="D786" t="str">
            <v>A74270</v>
          </cell>
          <cell r="E786" t="str">
            <v>Samantha Walters</v>
          </cell>
          <cell r="F786" t="str">
            <v>Stroud</v>
          </cell>
          <cell r="G786" t="str">
            <v>South West</v>
          </cell>
          <cell r="H786">
            <v>4</v>
          </cell>
          <cell r="I786" t="str">
            <v>S</v>
          </cell>
          <cell r="J786">
            <v>41820</v>
          </cell>
          <cell r="M786">
            <v>41820</v>
          </cell>
          <cell r="P786">
            <v>414.1</v>
          </cell>
          <cell r="R786">
            <v>5361.6863999999996</v>
          </cell>
          <cell r="S786">
            <v>3241.0499999999997</v>
          </cell>
          <cell r="V786">
            <v>731.85</v>
          </cell>
          <cell r="W786">
            <v>4988.8</v>
          </cell>
          <cell r="X786">
            <v>0</v>
          </cell>
          <cell r="Y786">
            <v>14737.486400000002</v>
          </cell>
          <cell r="Z786">
            <v>56557.486400000002</v>
          </cell>
          <cell r="AA786">
            <v>1950</v>
          </cell>
          <cell r="AB786">
            <v>1702.5</v>
          </cell>
          <cell r="AC786">
            <v>33.220256328928045</v>
          </cell>
          <cell r="AD786">
            <v>5.3894406903826191</v>
          </cell>
          <cell r="AE786">
            <v>20.125879536617649</v>
          </cell>
          <cell r="AG786">
            <v>58.735576555928318</v>
          </cell>
          <cell r="AH786">
            <v>4.4051682416946241</v>
          </cell>
          <cell r="AI786">
            <v>63.140744797622943</v>
          </cell>
          <cell r="AJ786">
            <v>505.12595838098355</v>
          </cell>
          <cell r="AK786">
            <v>56557.486400000002</v>
          </cell>
          <cell r="AL786">
            <v>0</v>
          </cell>
          <cell r="AM786">
            <v>37.5</v>
          </cell>
          <cell r="AN786">
            <v>37.5</v>
          </cell>
          <cell r="AO786">
            <v>0</v>
          </cell>
          <cell r="AP786">
            <v>33.150864820513</v>
          </cell>
          <cell r="AQ786">
            <v>-6.9391508415044711E-2</v>
          </cell>
        </row>
        <row r="787">
          <cell r="D787" t="str">
            <v>A76475</v>
          </cell>
          <cell r="E787" t="str">
            <v>Samuel Marles</v>
          </cell>
          <cell r="F787" t="str">
            <v>Stroud</v>
          </cell>
          <cell r="G787" t="str">
            <v>South West</v>
          </cell>
          <cell r="H787">
            <v>10</v>
          </cell>
          <cell r="I787" t="str">
            <v>S</v>
          </cell>
          <cell r="J787">
            <v>19000</v>
          </cell>
          <cell r="M787">
            <v>19000</v>
          </cell>
          <cell r="P787">
            <v>414.1</v>
          </cell>
          <cell r="R787">
            <v>1524.0719999999999</v>
          </cell>
          <cell r="S787">
            <v>1852.5</v>
          </cell>
          <cell r="V787">
            <v>332.5</v>
          </cell>
          <cell r="W787">
            <v>0</v>
          </cell>
          <cell r="X787">
            <v>0</v>
          </cell>
          <cell r="Y787">
            <v>4123.1720000000005</v>
          </cell>
          <cell r="Z787">
            <v>23123.171999999999</v>
          </cell>
          <cell r="AA787">
            <v>1950</v>
          </cell>
          <cell r="AB787">
            <v>1702.5</v>
          </cell>
          <cell r="AC787">
            <v>13.581892511013216</v>
          </cell>
          <cell r="AD787">
            <v>5.3894406903826191</v>
          </cell>
          <cell r="AE787">
            <v>20.125879536617649</v>
          </cell>
          <cell r="AG787">
            <v>39.097212738013482</v>
          </cell>
          <cell r="AH787">
            <v>2.9322909553510113</v>
          </cell>
          <cell r="AI787">
            <v>42.029503693364497</v>
          </cell>
          <cell r="AJ787">
            <v>336.23602954691597</v>
          </cell>
          <cell r="AK787">
            <v>23123.171999999999</v>
          </cell>
          <cell r="AL787">
            <v>0</v>
          </cell>
          <cell r="AM787">
            <v>37.5</v>
          </cell>
          <cell r="AN787">
            <v>37.5</v>
          </cell>
          <cell r="AO787">
            <v>0</v>
          </cell>
          <cell r="AP787">
            <v>13.814447179487001</v>
          </cell>
          <cell r="AQ787">
            <v>0.23255466847378514</v>
          </cell>
        </row>
        <row r="788">
          <cell r="D788" t="str">
            <v>A76548</v>
          </cell>
          <cell r="E788" t="str">
            <v>Samuel Woolley</v>
          </cell>
          <cell r="F788" t="str">
            <v>York</v>
          </cell>
          <cell r="G788" t="str">
            <v>Midlands</v>
          </cell>
          <cell r="H788">
            <v>7</v>
          </cell>
          <cell r="I788" t="str">
            <v>S</v>
          </cell>
          <cell r="J788">
            <v>28000</v>
          </cell>
          <cell r="M788">
            <v>28000</v>
          </cell>
          <cell r="P788">
            <v>0</v>
          </cell>
          <cell r="R788">
            <v>2766.0720000000001</v>
          </cell>
          <cell r="S788">
            <v>1050</v>
          </cell>
          <cell r="V788">
            <v>490</v>
          </cell>
          <cell r="W788">
            <v>0</v>
          </cell>
          <cell r="X788">
            <v>0</v>
          </cell>
          <cell r="Y788">
            <v>4306.0720000000001</v>
          </cell>
          <cell r="Z788">
            <v>32306.072</v>
          </cell>
          <cell r="AA788">
            <v>1950</v>
          </cell>
          <cell r="AB788">
            <v>1702.5</v>
          </cell>
          <cell r="AC788">
            <v>18.975666372980911</v>
          </cell>
          <cell r="AD788">
            <v>3.7037848954724204</v>
          </cell>
          <cell r="AE788">
            <v>20.125879536617649</v>
          </cell>
          <cell r="AG788">
            <v>42.80533080507098</v>
          </cell>
          <cell r="AH788">
            <v>3.2103998103803235</v>
          </cell>
          <cell r="AI788">
            <v>46.015730615451304</v>
          </cell>
          <cell r="AJ788">
            <v>368.12584492361043</v>
          </cell>
          <cell r="AK788">
            <v>32306.072</v>
          </cell>
          <cell r="AL788">
            <v>0</v>
          </cell>
          <cell r="AM788">
            <v>37.5</v>
          </cell>
          <cell r="AN788">
            <v>37.5</v>
          </cell>
          <cell r="AO788">
            <v>0</v>
          </cell>
          <cell r="AP788">
            <v>19.377472820512999</v>
          </cell>
          <cell r="AQ788">
            <v>0.40180644753208838</v>
          </cell>
        </row>
        <row r="789">
          <cell r="D789" t="str">
            <v>A82465</v>
          </cell>
          <cell r="E789" t="str">
            <v>Sanawar Khan</v>
          </cell>
          <cell r="F789" t="str">
            <v>Guildford</v>
          </cell>
          <cell r="G789" t="str">
            <v>South West</v>
          </cell>
          <cell r="H789">
            <v>6</v>
          </cell>
          <cell r="I789" t="str">
            <v>S</v>
          </cell>
          <cell r="J789">
            <v>46600</v>
          </cell>
          <cell r="M789">
            <v>46600</v>
          </cell>
          <cell r="P789">
            <v>414.1</v>
          </cell>
          <cell r="R789">
            <v>5332.8720000000003</v>
          </cell>
          <cell r="S789">
            <v>3611.5</v>
          </cell>
          <cell r="V789">
            <v>815.5</v>
          </cell>
          <cell r="W789">
            <v>0</v>
          </cell>
          <cell r="X789">
            <v>0</v>
          </cell>
          <cell r="Y789">
            <v>10173.972000000002</v>
          </cell>
          <cell r="Z789">
            <v>56773.972000000002</v>
          </cell>
          <cell r="AA789">
            <v>1950</v>
          </cell>
          <cell r="AB789">
            <v>1702.5</v>
          </cell>
          <cell r="AC789">
            <v>33.347413803230545</v>
          </cell>
          <cell r="AD789">
            <v>5.3894406903826191</v>
          </cell>
          <cell r="AE789">
            <v>20.125879536617649</v>
          </cell>
          <cell r="AG789">
            <v>58.862734030230811</v>
          </cell>
          <cell r="AH789">
            <v>4.414705052267311</v>
          </cell>
          <cell r="AI789">
            <v>63.27743908249812</v>
          </cell>
          <cell r="AJ789">
            <v>506.21951265998496</v>
          </cell>
          <cell r="AK789">
            <v>56773.971999999994</v>
          </cell>
          <cell r="AL789">
            <v>0</v>
          </cell>
          <cell r="AM789">
            <v>37.5</v>
          </cell>
          <cell r="AN789">
            <v>37.5</v>
          </cell>
          <cell r="AO789">
            <v>0</v>
          </cell>
          <cell r="AP789">
            <v>33.715370256409997</v>
          </cell>
          <cell r="AQ789">
            <v>0.36795645317945258</v>
          </cell>
        </row>
        <row r="790">
          <cell r="D790" t="str">
            <v>S10338</v>
          </cell>
          <cell r="E790" t="str">
            <v>Sanchia Dunn</v>
          </cell>
          <cell r="F790" t="str">
            <v>London</v>
          </cell>
          <cell r="G790" t="str">
            <v>South East</v>
          </cell>
          <cell r="H790">
            <v>5</v>
          </cell>
          <cell r="I790" t="str">
            <v>A</v>
          </cell>
          <cell r="J790">
            <v>51075</v>
          </cell>
          <cell r="M790">
            <v>51075</v>
          </cell>
          <cell r="P790">
            <v>0</v>
          </cell>
          <cell r="R790">
            <v>0</v>
          </cell>
          <cell r="S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51075</v>
          </cell>
          <cell r="AA790">
            <v>1950</v>
          </cell>
          <cell r="AB790">
            <v>1702.5</v>
          </cell>
          <cell r="AC790">
            <v>30</v>
          </cell>
          <cell r="AD790">
            <v>0</v>
          </cell>
          <cell r="AE790">
            <v>0</v>
          </cell>
          <cell r="AG790">
            <v>30</v>
          </cell>
          <cell r="AH790">
            <v>2.25</v>
          </cell>
          <cell r="AI790">
            <v>32.25</v>
          </cell>
          <cell r="AJ790">
            <v>258</v>
          </cell>
          <cell r="AK790">
            <v>51075</v>
          </cell>
          <cell r="AL790">
            <v>0</v>
          </cell>
          <cell r="AM790">
            <v>37.5</v>
          </cell>
          <cell r="AN790">
            <v>37.5</v>
          </cell>
          <cell r="AO790">
            <v>0</v>
          </cell>
          <cell r="AP790">
            <v>30</v>
          </cell>
          <cell r="AQ790">
            <v>0</v>
          </cell>
        </row>
        <row r="791">
          <cell r="D791" t="str">
            <v>A97233</v>
          </cell>
          <cell r="E791" t="str">
            <v>Sanjoy Dey</v>
          </cell>
          <cell r="F791" t="str">
            <v>London</v>
          </cell>
          <cell r="G791" t="str">
            <v>South East</v>
          </cell>
          <cell r="H791">
            <v>8</v>
          </cell>
          <cell r="I791" t="str">
            <v>S</v>
          </cell>
          <cell r="J791">
            <v>30358.706249999999</v>
          </cell>
          <cell r="M791">
            <v>30358.706249999999</v>
          </cell>
          <cell r="P791">
            <v>414.1</v>
          </cell>
          <cell r="R791">
            <v>3091.5734625</v>
          </cell>
          <cell r="S791">
            <v>2352.7997343749998</v>
          </cell>
          <cell r="V791">
            <v>531.27735937499995</v>
          </cell>
          <cell r="W791">
            <v>0</v>
          </cell>
          <cell r="X791">
            <v>0</v>
          </cell>
          <cell r="Y791">
            <v>6389.75055625</v>
          </cell>
          <cell r="Z791">
            <v>36748.456806249997</v>
          </cell>
          <cell r="AA791">
            <v>1950</v>
          </cell>
          <cell r="AB791">
            <v>1702.5</v>
          </cell>
          <cell r="AC791">
            <v>21.584996655653448</v>
          </cell>
          <cell r="AD791">
            <v>3.9486921589485728</v>
          </cell>
          <cell r="AE791">
            <v>20.125879536617649</v>
          </cell>
          <cell r="AG791">
            <v>45.659568351219676</v>
          </cell>
          <cell r="AH791">
            <v>3.4244676263414755</v>
          </cell>
          <cell r="AI791">
            <v>49.08403597756115</v>
          </cell>
          <cell r="AJ791">
            <v>392.6722878204892</v>
          </cell>
          <cell r="AK791">
            <v>36748.456806250004</v>
          </cell>
          <cell r="AL791">
            <v>0</v>
          </cell>
          <cell r="AM791">
            <v>37.5</v>
          </cell>
          <cell r="AN791">
            <v>37.5</v>
          </cell>
          <cell r="AO791">
            <v>0</v>
          </cell>
          <cell r="AP791">
            <v>21.879393570512999</v>
          </cell>
          <cell r="AQ791">
            <v>0.29439691485955066</v>
          </cell>
        </row>
        <row r="792">
          <cell r="D792" t="str">
            <v>A00224</v>
          </cell>
          <cell r="E792" t="str">
            <v>Sarah Cork</v>
          </cell>
          <cell r="F792" t="str">
            <v>Guildford</v>
          </cell>
          <cell r="G792" t="str">
            <v>South West</v>
          </cell>
          <cell r="H792">
            <v>5</v>
          </cell>
          <cell r="I792" t="str">
            <v>S</v>
          </cell>
          <cell r="J792">
            <v>24480</v>
          </cell>
          <cell r="M792">
            <v>24480</v>
          </cell>
          <cell r="P792">
            <v>414.1</v>
          </cell>
          <cell r="R792">
            <v>2280.3119999999999</v>
          </cell>
          <cell r="S792">
            <v>1897.1999999999998</v>
          </cell>
          <cell r="V792">
            <v>428.4</v>
          </cell>
          <cell r="W792">
            <v>0</v>
          </cell>
          <cell r="X792">
            <v>0</v>
          </cell>
          <cell r="Y792">
            <v>5020.0119999999988</v>
          </cell>
          <cell r="Z792">
            <v>29500.011999999999</v>
          </cell>
          <cell r="AA792">
            <v>1170</v>
          </cell>
          <cell r="AB792">
            <v>1021.5</v>
          </cell>
          <cell r="AC792">
            <v>28.879111111111111</v>
          </cell>
          <cell r="AD792">
            <v>5.3894406903826191</v>
          </cell>
          <cell r="AE792">
            <v>20.125879536617649</v>
          </cell>
          <cell r="AG792">
            <v>54.394431338111374</v>
          </cell>
          <cell r="AH792">
            <v>4.0795823503583533</v>
          </cell>
          <cell r="AI792">
            <v>58.474013688469725</v>
          </cell>
          <cell r="AJ792">
            <v>467.7921095077578</v>
          </cell>
          <cell r="AK792">
            <v>29500.011999999999</v>
          </cell>
          <cell r="AL792">
            <v>0</v>
          </cell>
          <cell r="AM792">
            <v>22.5</v>
          </cell>
          <cell r="AN792">
            <v>22.5</v>
          </cell>
          <cell r="AO792">
            <v>0</v>
          </cell>
          <cell r="AP792">
            <v>29.383600000000001</v>
          </cell>
          <cell r="AQ792">
            <v>0.50448888888888987</v>
          </cell>
        </row>
        <row r="793">
          <cell r="D793" t="str">
            <v>A50244</v>
          </cell>
          <cell r="E793" t="str">
            <v>Sarah Dack</v>
          </cell>
          <cell r="F793" t="str">
            <v>Warrington</v>
          </cell>
          <cell r="G793" t="str">
            <v>Midlands</v>
          </cell>
          <cell r="H793">
            <v>4</v>
          </cell>
          <cell r="I793" t="str">
            <v>S</v>
          </cell>
          <cell r="J793">
            <v>37600</v>
          </cell>
          <cell r="M793">
            <v>37600</v>
          </cell>
          <cell r="P793">
            <v>0</v>
          </cell>
          <cell r="R793">
            <v>4090.8719999999998</v>
          </cell>
          <cell r="S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4090.8719999999998</v>
          </cell>
          <cell r="Z793">
            <v>41690.872000000003</v>
          </cell>
          <cell r="AA793">
            <v>1560</v>
          </cell>
          <cell r="AB793">
            <v>1362</v>
          </cell>
          <cell r="AC793">
            <v>30.610038179148315</v>
          </cell>
          <cell r="AD793">
            <v>3.7037848954724204</v>
          </cell>
          <cell r="AE793">
            <v>20.125879536617649</v>
          </cell>
          <cell r="AG793">
            <v>54.439702611238388</v>
          </cell>
          <cell r="AH793">
            <v>4.082977695842879</v>
          </cell>
          <cell r="AI793">
            <v>58.522680307081266</v>
          </cell>
          <cell r="AJ793">
            <v>468.18144245665013</v>
          </cell>
          <cell r="AK793">
            <v>41690.872000000003</v>
          </cell>
          <cell r="AL793">
            <v>0</v>
          </cell>
          <cell r="AM793">
            <v>30</v>
          </cell>
          <cell r="AN793">
            <v>30</v>
          </cell>
          <cell r="AO793">
            <v>0</v>
          </cell>
          <cell r="AP793">
            <v>26.724917948718002</v>
          </cell>
          <cell r="AQ793">
            <v>-3.8851202304303136</v>
          </cell>
        </row>
        <row r="794">
          <cell r="D794" t="str">
            <v>A93327</v>
          </cell>
          <cell r="E794" t="str">
            <v>Sarah Hart</v>
          </cell>
          <cell r="F794" t="str">
            <v>Bristol</v>
          </cell>
          <cell r="G794" t="str">
            <v>South West</v>
          </cell>
          <cell r="H794">
            <v>5</v>
          </cell>
          <cell r="I794" t="str">
            <v>S</v>
          </cell>
          <cell r="J794">
            <v>18113.16</v>
          </cell>
          <cell r="M794">
            <v>18113.16</v>
          </cell>
          <cell r="P794">
            <v>0</v>
          </cell>
          <cell r="R794">
            <v>1401.6880799999999</v>
          </cell>
          <cell r="S794">
            <v>860.37509999999997</v>
          </cell>
          <cell r="V794">
            <v>316.9803</v>
          </cell>
          <cell r="W794">
            <v>0</v>
          </cell>
          <cell r="X794">
            <v>0</v>
          </cell>
          <cell r="Y794">
            <v>2579.0434800000003</v>
          </cell>
          <cell r="Z794">
            <v>20692.20348</v>
          </cell>
          <cell r="AA794">
            <v>1170</v>
          </cell>
          <cell r="AB794">
            <v>1021.5</v>
          </cell>
          <cell r="AC794">
            <v>20.256684757709252</v>
          </cell>
          <cell r="AD794">
            <v>5.3894406903826191</v>
          </cell>
          <cell r="AE794">
            <v>20.125879536617649</v>
          </cell>
          <cell r="AG794">
            <v>45.772004984709525</v>
          </cell>
          <cell r="AH794">
            <v>3.4329003738532142</v>
          </cell>
          <cell r="AI794">
            <v>49.204905358562741</v>
          </cell>
          <cell r="AJ794">
            <v>393.63924286850192</v>
          </cell>
          <cell r="AK794">
            <v>20692.20348</v>
          </cell>
          <cell r="AL794">
            <v>0</v>
          </cell>
          <cell r="AM794">
            <v>19.5</v>
          </cell>
          <cell r="AN794">
            <v>22.5</v>
          </cell>
          <cell r="AO794">
            <v>-3</v>
          </cell>
          <cell r="AP794">
            <v>24.056349191321999</v>
          </cell>
          <cell r="AQ794">
            <v>3.7996644336127474</v>
          </cell>
        </row>
        <row r="795">
          <cell r="D795" t="str">
            <v>A76565</v>
          </cell>
          <cell r="E795" t="str">
            <v>Scott Esnouf</v>
          </cell>
          <cell r="F795" t="str">
            <v>Cardiff</v>
          </cell>
          <cell r="G795" t="str">
            <v>South West</v>
          </cell>
          <cell r="H795">
            <v>9</v>
          </cell>
          <cell r="I795" t="str">
            <v>S</v>
          </cell>
          <cell r="J795">
            <v>21000</v>
          </cell>
          <cell r="M795">
            <v>21000</v>
          </cell>
          <cell r="P795">
            <v>414.1</v>
          </cell>
          <cell r="R795">
            <v>1800.0719999999999</v>
          </cell>
          <cell r="S795">
            <v>1627.5</v>
          </cell>
          <cell r="V795">
            <v>367.5</v>
          </cell>
          <cell r="W795">
            <v>0</v>
          </cell>
          <cell r="X795">
            <v>0</v>
          </cell>
          <cell r="Y795">
            <v>4209.1720000000005</v>
          </cell>
          <cell r="Z795">
            <v>25209.171999999999</v>
          </cell>
          <cell r="AA795">
            <v>1950</v>
          </cell>
          <cell r="AB795">
            <v>1702.5</v>
          </cell>
          <cell r="AC795">
            <v>14.807149486049926</v>
          </cell>
          <cell r="AD795">
            <v>5.3894406903826191</v>
          </cell>
          <cell r="AE795">
            <v>20.125879536617649</v>
          </cell>
          <cell r="AG795">
            <v>40.322469713050197</v>
          </cell>
          <cell r="AH795">
            <v>3.0241852284787645</v>
          </cell>
          <cell r="AI795">
            <v>43.346654941528961</v>
          </cell>
          <cell r="AJ795">
            <v>346.77323953223168</v>
          </cell>
          <cell r="AK795">
            <v>25209.171999999999</v>
          </cell>
          <cell r="AL795">
            <v>0</v>
          </cell>
          <cell r="AM795">
            <v>37.5</v>
          </cell>
          <cell r="AN795">
            <v>37.5</v>
          </cell>
          <cell r="AO795">
            <v>0</v>
          </cell>
          <cell r="AP795">
            <v>15.073934358974</v>
          </cell>
          <cell r="AQ795">
            <v>0.26678487292407382</v>
          </cell>
        </row>
        <row r="796">
          <cell r="D796" t="str">
            <v>S10382</v>
          </cell>
          <cell r="E796" t="str">
            <v>Scott Ingram</v>
          </cell>
          <cell r="F796" t="str">
            <v>Birmingham</v>
          </cell>
          <cell r="G796" t="str">
            <v>Midlands</v>
          </cell>
          <cell r="H796">
            <v>6</v>
          </cell>
          <cell r="I796" t="str">
            <v>A</v>
          </cell>
          <cell r="J796">
            <v>47670</v>
          </cell>
          <cell r="M796">
            <v>47670</v>
          </cell>
          <cell r="P796">
            <v>0</v>
          </cell>
          <cell r="R796">
            <v>0</v>
          </cell>
          <cell r="S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47670</v>
          </cell>
          <cell r="AA796">
            <v>1950</v>
          </cell>
          <cell r="AB796">
            <v>1702.5</v>
          </cell>
          <cell r="AC796">
            <v>28</v>
          </cell>
          <cell r="AD796">
            <v>0</v>
          </cell>
          <cell r="AE796">
            <v>0</v>
          </cell>
          <cell r="AG796">
            <v>28</v>
          </cell>
          <cell r="AH796">
            <v>2.1</v>
          </cell>
          <cell r="AI796">
            <v>30.1</v>
          </cell>
          <cell r="AJ796">
            <v>240.8</v>
          </cell>
          <cell r="AK796">
            <v>47670</v>
          </cell>
          <cell r="AL796">
            <v>0</v>
          </cell>
          <cell r="AM796">
            <v>40</v>
          </cell>
          <cell r="AN796">
            <v>37.5</v>
          </cell>
          <cell r="AO796">
            <v>2.5</v>
          </cell>
          <cell r="AP796">
            <v>28</v>
          </cell>
          <cell r="AQ796">
            <v>0</v>
          </cell>
        </row>
        <row r="797">
          <cell r="D797" t="str">
            <v>A76371</v>
          </cell>
          <cell r="E797" t="str">
            <v>Scott McLaughlin</v>
          </cell>
          <cell r="F797" t="str">
            <v>Warrington</v>
          </cell>
          <cell r="G797" t="str">
            <v>Midlands</v>
          </cell>
          <cell r="H797">
            <v>9</v>
          </cell>
          <cell r="I797" t="str">
            <v>A</v>
          </cell>
          <cell r="J797">
            <v>39157.5</v>
          </cell>
          <cell r="M797">
            <v>39157.5</v>
          </cell>
          <cell r="P797">
            <v>0</v>
          </cell>
          <cell r="R797">
            <v>0</v>
          </cell>
          <cell r="S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39157.5</v>
          </cell>
          <cell r="AA797">
            <v>1950</v>
          </cell>
          <cell r="AB797">
            <v>1702.5</v>
          </cell>
          <cell r="AC797">
            <v>23</v>
          </cell>
          <cell r="AD797">
            <v>0</v>
          </cell>
          <cell r="AE797">
            <v>0</v>
          </cell>
          <cell r="AG797">
            <v>23</v>
          </cell>
          <cell r="AH797">
            <v>1.7249999999999999</v>
          </cell>
          <cell r="AI797">
            <v>24.725000000000001</v>
          </cell>
          <cell r="AJ797">
            <v>197.8</v>
          </cell>
          <cell r="AK797">
            <v>39157.5</v>
          </cell>
          <cell r="AL797">
            <v>0</v>
          </cell>
          <cell r="AM797">
            <v>37.5</v>
          </cell>
          <cell r="AN797">
            <v>37.5</v>
          </cell>
          <cell r="AO797">
            <v>0</v>
          </cell>
          <cell r="AP797">
            <v>23</v>
          </cell>
          <cell r="AQ797">
            <v>0</v>
          </cell>
        </row>
        <row r="798">
          <cell r="D798" t="str">
            <v>A25125</v>
          </cell>
          <cell r="E798" t="str">
            <v>Sean Dean</v>
          </cell>
          <cell r="F798" t="str">
            <v>London</v>
          </cell>
          <cell r="G798" t="str">
            <v>South East</v>
          </cell>
          <cell r="H798">
            <v>10</v>
          </cell>
          <cell r="I798" t="str">
            <v>S</v>
          </cell>
          <cell r="J798">
            <v>28997.25</v>
          </cell>
          <cell r="M798">
            <v>28997.25</v>
          </cell>
          <cell r="P798">
            <v>0</v>
          </cell>
          <cell r="R798">
            <v>2903.6925000000001</v>
          </cell>
          <cell r="S798">
            <v>1377.369375</v>
          </cell>
          <cell r="V798">
            <v>507.45187499999997</v>
          </cell>
          <cell r="W798">
            <v>0</v>
          </cell>
          <cell r="X798">
            <v>0</v>
          </cell>
          <cell r="Y798">
            <v>4788.5137500000001</v>
          </cell>
          <cell r="Z798">
            <v>33785.763749999998</v>
          </cell>
          <cell r="AA798">
            <v>1950</v>
          </cell>
          <cell r="AB798">
            <v>1702.5</v>
          </cell>
          <cell r="AC798">
            <v>19.844795154185022</v>
          </cell>
          <cell r="AD798">
            <v>3.9486921589485728</v>
          </cell>
          <cell r="AE798">
            <v>20.125879536617649</v>
          </cell>
          <cell r="AG798">
            <v>43.919366849751242</v>
          </cell>
          <cell r="AH798">
            <v>3.2939525137313432</v>
          </cell>
          <cell r="AI798">
            <v>47.213319363482583</v>
          </cell>
          <cell r="AJ798">
            <v>377.70655490786066</v>
          </cell>
          <cell r="AK798">
            <v>33785.763749999998</v>
          </cell>
          <cell r="AL798">
            <v>0</v>
          </cell>
          <cell r="AM798">
            <v>37.5</v>
          </cell>
          <cell r="AN798">
            <v>37.5</v>
          </cell>
          <cell r="AO798">
            <v>0</v>
          </cell>
          <cell r="AP798">
            <v>20.230899999999998</v>
          </cell>
          <cell r="AQ798">
            <v>0.38610484581497673</v>
          </cell>
        </row>
        <row r="799">
          <cell r="D799" t="str">
            <v>W25240</v>
          </cell>
          <cell r="E799" t="str">
            <v>Sean Griffiths</v>
          </cell>
          <cell r="F799" t="str">
            <v>Warrington</v>
          </cell>
          <cell r="G799" t="str">
            <v>Midlands</v>
          </cell>
          <cell r="H799">
            <v>4</v>
          </cell>
          <cell r="I799" t="str">
            <v>S</v>
          </cell>
          <cell r="J799">
            <v>67000</v>
          </cell>
          <cell r="M799">
            <v>67000</v>
          </cell>
          <cell r="P799">
            <v>414.1</v>
          </cell>
          <cell r="R799">
            <v>8593.26</v>
          </cell>
          <cell r="S799">
            <v>6532.5</v>
          </cell>
          <cell r="V799">
            <v>1172.5</v>
          </cell>
          <cell r="W799">
            <v>3226</v>
          </cell>
          <cell r="X799">
            <v>0</v>
          </cell>
          <cell r="Y799">
            <v>19938.36</v>
          </cell>
          <cell r="Z799">
            <v>86938.36</v>
          </cell>
          <cell r="AA799">
            <v>1950</v>
          </cell>
          <cell r="AB799">
            <v>1702.5</v>
          </cell>
          <cell r="AC799">
            <v>51.065116005873719</v>
          </cell>
          <cell r="AD799">
            <v>3.7037848954724204</v>
          </cell>
          <cell r="AE799">
            <v>20.125879536617649</v>
          </cell>
          <cell r="AG799">
            <v>74.894780437963789</v>
          </cell>
          <cell r="AH799">
            <v>5.6171085328472836</v>
          </cell>
          <cell r="AI799">
            <v>80.511888970811071</v>
          </cell>
          <cell r="AJ799">
            <v>644.09511176648857</v>
          </cell>
          <cell r="AK799">
            <v>86938.36</v>
          </cell>
          <cell r="AL799">
            <v>0</v>
          </cell>
          <cell r="AM799">
            <v>37.5</v>
          </cell>
          <cell r="AN799">
            <v>37.5</v>
          </cell>
          <cell r="AO799">
            <v>0</v>
          </cell>
          <cell r="AP799">
            <v>51.119671794871998</v>
          </cell>
          <cell r="AQ799">
            <v>5.4555788998278842E-2</v>
          </cell>
        </row>
        <row r="800">
          <cell r="D800" t="str">
            <v>A76441</v>
          </cell>
          <cell r="E800" t="str">
            <v>Sean McKearnon</v>
          </cell>
          <cell r="F800" t="str">
            <v>Warrington</v>
          </cell>
          <cell r="G800" t="str">
            <v>Midlands</v>
          </cell>
          <cell r="H800">
            <v>8</v>
          </cell>
          <cell r="I800" t="str">
            <v>S</v>
          </cell>
          <cell r="J800">
            <v>38000</v>
          </cell>
          <cell r="M800">
            <v>38000</v>
          </cell>
          <cell r="P800">
            <v>0</v>
          </cell>
          <cell r="R800">
            <v>4146.0720000000001</v>
          </cell>
          <cell r="S800">
            <v>665</v>
          </cell>
          <cell r="V800">
            <v>665</v>
          </cell>
          <cell r="W800">
            <v>0</v>
          </cell>
          <cell r="X800">
            <v>0</v>
          </cell>
          <cell r="Y800">
            <v>5476.0720000000001</v>
          </cell>
          <cell r="Z800">
            <v>43476.072</v>
          </cell>
          <cell r="AA800">
            <v>1950</v>
          </cell>
          <cell r="AB800">
            <v>1702.5</v>
          </cell>
          <cell r="AC800">
            <v>25.53660616740088</v>
          </cell>
          <cell r="AD800">
            <v>3.7037848954724204</v>
          </cell>
          <cell r="AE800">
            <v>20.125879536617649</v>
          </cell>
          <cell r="AG800">
            <v>49.366270599490946</v>
          </cell>
          <cell r="AH800">
            <v>3.7024702949618207</v>
          </cell>
          <cell r="AI800">
            <v>53.068740894452766</v>
          </cell>
          <cell r="AJ800">
            <v>424.54992715562213</v>
          </cell>
          <cell r="AK800">
            <v>43476.072</v>
          </cell>
          <cell r="AL800">
            <v>0</v>
          </cell>
          <cell r="AM800">
            <v>37.5</v>
          </cell>
          <cell r="AN800">
            <v>37.5</v>
          </cell>
          <cell r="AO800">
            <v>0</v>
          </cell>
          <cell r="AP800">
            <v>26.054395897435999</v>
          </cell>
          <cell r="AQ800">
            <v>0.51778973003511908</v>
          </cell>
        </row>
        <row r="801">
          <cell r="D801" t="str">
            <v>A76559</v>
          </cell>
          <cell r="E801" t="str">
            <v>Sean Wheeliker</v>
          </cell>
          <cell r="F801" t="str">
            <v>Guildford</v>
          </cell>
          <cell r="G801" t="str">
            <v>South West</v>
          </cell>
          <cell r="H801">
            <v>7</v>
          </cell>
          <cell r="I801" t="str">
            <v>S</v>
          </cell>
          <cell r="J801">
            <v>31000</v>
          </cell>
          <cell r="M801">
            <v>31000</v>
          </cell>
          <cell r="P801">
            <v>414.1</v>
          </cell>
          <cell r="R801">
            <v>3893.808</v>
          </cell>
          <cell r="S801">
            <v>2092.5</v>
          </cell>
          <cell r="V801">
            <v>542.5</v>
          </cell>
          <cell r="W801">
            <v>5172</v>
          </cell>
          <cell r="X801">
            <v>0</v>
          </cell>
          <cell r="Y801">
            <v>12114.907999999999</v>
          </cell>
          <cell r="Z801">
            <v>43114.907999999996</v>
          </cell>
          <cell r="AA801">
            <v>1950</v>
          </cell>
          <cell r="AB801">
            <v>1702.5</v>
          </cell>
          <cell r="AC801">
            <v>25.324468722466957</v>
          </cell>
          <cell r="AD801">
            <v>5.3894406903826191</v>
          </cell>
          <cell r="AE801">
            <v>20.125879536617649</v>
          </cell>
          <cell r="AG801">
            <v>50.83978894946722</v>
          </cell>
          <cell r="AH801">
            <v>3.8129841712100414</v>
          </cell>
          <cell r="AI801">
            <v>54.65277312067726</v>
          </cell>
          <cell r="AJ801">
            <v>437.22218496541808</v>
          </cell>
          <cell r="AK801">
            <v>43114.908000000003</v>
          </cell>
          <cell r="AL801">
            <v>0</v>
          </cell>
          <cell r="AM801">
            <v>37.5</v>
          </cell>
          <cell r="AN801">
            <v>37.5</v>
          </cell>
          <cell r="AO801">
            <v>0</v>
          </cell>
          <cell r="AP801">
            <v>21.391883076923001</v>
          </cell>
          <cell r="AQ801">
            <v>-3.9325856455439556</v>
          </cell>
        </row>
        <row r="802">
          <cell r="D802" t="str">
            <v>A76292</v>
          </cell>
          <cell r="E802" t="str">
            <v>Shahban Siddiqi</v>
          </cell>
          <cell r="F802" t="str">
            <v>Warrington</v>
          </cell>
          <cell r="G802" t="str">
            <v>Midlands</v>
          </cell>
          <cell r="H802">
            <v>7</v>
          </cell>
          <cell r="I802" t="str">
            <v>S</v>
          </cell>
          <cell r="J802">
            <v>40010</v>
          </cell>
          <cell r="M802">
            <v>40010</v>
          </cell>
          <cell r="P802">
            <v>414.1</v>
          </cell>
          <cell r="R802">
            <v>4423.4520000000002</v>
          </cell>
          <cell r="S802">
            <v>1100.2750000000001</v>
          </cell>
          <cell r="V802">
            <v>700.17499999999995</v>
          </cell>
          <cell r="W802">
            <v>0</v>
          </cell>
          <cell r="X802">
            <v>0</v>
          </cell>
          <cell r="Y802">
            <v>6638.0020000000013</v>
          </cell>
          <cell r="Z802">
            <v>46648.002</v>
          </cell>
          <cell r="AA802">
            <v>1950</v>
          </cell>
          <cell r="AB802">
            <v>1702.5</v>
          </cell>
          <cell r="AC802">
            <v>27.399707488986785</v>
          </cell>
          <cell r="AD802">
            <v>3.7037848954724204</v>
          </cell>
          <cell r="AE802">
            <v>20.125879536617649</v>
          </cell>
          <cell r="AG802">
            <v>51.229371921076854</v>
          </cell>
          <cell r="AH802">
            <v>3.842202894080764</v>
          </cell>
          <cell r="AI802">
            <v>55.071574815157618</v>
          </cell>
          <cell r="AJ802">
            <v>440.57259852126094</v>
          </cell>
          <cell r="AK802">
            <v>46648.002</v>
          </cell>
          <cell r="AL802">
            <v>0</v>
          </cell>
          <cell r="AM802">
            <v>42.5</v>
          </cell>
          <cell r="AN802">
            <v>37.5</v>
          </cell>
          <cell r="AO802">
            <v>5</v>
          </cell>
          <cell r="AP802">
            <v>24.59269321267</v>
          </cell>
          <cell r="AQ802">
            <v>-2.8070142763167851</v>
          </cell>
        </row>
        <row r="803">
          <cell r="D803" t="str">
            <v>A76412</v>
          </cell>
          <cell r="E803" t="str">
            <v>Shahzad Khan</v>
          </cell>
          <cell r="F803" t="str">
            <v>Guildford</v>
          </cell>
          <cell r="G803" t="str">
            <v>South West</v>
          </cell>
          <cell r="H803">
            <v>7</v>
          </cell>
          <cell r="I803" t="str">
            <v>S</v>
          </cell>
          <cell r="J803">
            <v>40000</v>
          </cell>
          <cell r="M803">
            <v>40000</v>
          </cell>
          <cell r="P803">
            <v>0</v>
          </cell>
          <cell r="R803">
            <v>4422.0720000000001</v>
          </cell>
          <cell r="S803">
            <v>1100</v>
          </cell>
          <cell r="V803">
            <v>700</v>
          </cell>
          <cell r="W803">
            <v>0</v>
          </cell>
          <cell r="X803">
            <v>0</v>
          </cell>
          <cell r="Y803">
            <v>6222.0720000000001</v>
          </cell>
          <cell r="Z803">
            <v>46222.072</v>
          </cell>
          <cell r="AA803">
            <v>1950</v>
          </cell>
          <cell r="AB803">
            <v>1702.5</v>
          </cell>
          <cell r="AC803">
            <v>27.149528340675477</v>
          </cell>
          <cell r="AD803">
            <v>5.3894406903826191</v>
          </cell>
          <cell r="AE803">
            <v>20.125879536617649</v>
          </cell>
          <cell r="AG803">
            <v>52.664848567675747</v>
          </cell>
          <cell r="AH803">
            <v>3.9498636425756808</v>
          </cell>
          <cell r="AI803">
            <v>56.614712210251426</v>
          </cell>
          <cell r="AJ803">
            <v>452.91769768201141</v>
          </cell>
          <cell r="AK803">
            <v>46222.072</v>
          </cell>
          <cell r="AL803">
            <v>0</v>
          </cell>
          <cell r="AM803">
            <v>37.5</v>
          </cell>
          <cell r="AN803">
            <v>37.5</v>
          </cell>
          <cell r="AO803">
            <v>0</v>
          </cell>
          <cell r="AP803">
            <v>27.652344615385001</v>
          </cell>
          <cell r="AQ803">
            <v>0.50281627470952373</v>
          </cell>
        </row>
        <row r="804">
          <cell r="D804" t="str">
            <v>W02070</v>
          </cell>
          <cell r="E804" t="str">
            <v>Shal Arayal</v>
          </cell>
          <cell r="F804" t="str">
            <v>Cardiff</v>
          </cell>
          <cell r="G804" t="str">
            <v>South West</v>
          </cell>
          <cell r="H804">
            <v>5</v>
          </cell>
          <cell r="I804" t="str">
            <v>S</v>
          </cell>
          <cell r="J804">
            <v>43500</v>
          </cell>
          <cell r="M804">
            <v>43500</v>
          </cell>
          <cell r="P804">
            <v>414.1</v>
          </cell>
          <cell r="R804">
            <v>5597.0039999999999</v>
          </cell>
          <cell r="S804">
            <v>3371.25</v>
          </cell>
          <cell r="V804">
            <v>761.25</v>
          </cell>
          <cell r="W804">
            <v>5014</v>
          </cell>
          <cell r="X804">
            <v>0</v>
          </cell>
          <cell r="Y804">
            <v>15157.603999999999</v>
          </cell>
          <cell r="Z804">
            <v>58657.603999999999</v>
          </cell>
          <cell r="AA804">
            <v>1950</v>
          </cell>
          <cell r="AB804">
            <v>1702.5</v>
          </cell>
          <cell r="AC804">
            <v>34.453805580029368</v>
          </cell>
          <cell r="AD804">
            <v>5.3894406903826191</v>
          </cell>
          <cell r="AE804">
            <v>20.125879536617649</v>
          </cell>
          <cell r="AG804">
            <v>59.969125807029641</v>
          </cell>
          <cell r="AH804">
            <v>4.4976844355272227</v>
          </cell>
          <cell r="AI804">
            <v>64.466810242556861</v>
          </cell>
          <cell r="AJ804">
            <v>515.73448194045488</v>
          </cell>
          <cell r="AK804">
            <v>58657.604000000007</v>
          </cell>
          <cell r="AL804">
            <v>0</v>
          </cell>
          <cell r="AM804">
            <v>37.5</v>
          </cell>
          <cell r="AN804">
            <v>37.5</v>
          </cell>
          <cell r="AO804">
            <v>0</v>
          </cell>
          <cell r="AP804">
            <v>34.387232820512999</v>
          </cell>
          <cell r="AQ804">
            <v>-6.6572759516368762E-2</v>
          </cell>
        </row>
        <row r="805">
          <cell r="D805" t="str">
            <v>A88137</v>
          </cell>
          <cell r="E805" t="str">
            <v>Shaoying Wan</v>
          </cell>
          <cell r="F805" t="str">
            <v>Birmingham</v>
          </cell>
          <cell r="G805" t="str">
            <v>Midlands</v>
          </cell>
          <cell r="H805">
            <v>8</v>
          </cell>
          <cell r="I805" t="str">
            <v>S</v>
          </cell>
          <cell r="J805">
            <v>28085.7</v>
          </cell>
          <cell r="M805">
            <v>28085.7</v>
          </cell>
          <cell r="P805">
            <v>414.1</v>
          </cell>
          <cell r="R805">
            <v>2777.8986</v>
          </cell>
          <cell r="S805">
            <v>2176.6417500000002</v>
          </cell>
          <cell r="V805">
            <v>491.49975000000001</v>
          </cell>
          <cell r="W805">
            <v>0</v>
          </cell>
          <cell r="X805">
            <v>0</v>
          </cell>
          <cell r="Y805">
            <v>5860.1400999999996</v>
          </cell>
          <cell r="Z805">
            <v>33945.840100000001</v>
          </cell>
          <cell r="AA805">
            <v>1950</v>
          </cell>
          <cell r="AB805">
            <v>1702.5</v>
          </cell>
          <cell r="AC805">
            <v>19.938819441997065</v>
          </cell>
          <cell r="AD805">
            <v>3.7037848954724204</v>
          </cell>
          <cell r="AE805">
            <v>20.125879536617649</v>
          </cell>
          <cell r="AG805">
            <v>43.768483874087138</v>
          </cell>
          <cell r="AH805">
            <v>3.2826362905565354</v>
          </cell>
          <cell r="AI805">
            <v>47.051120164643677</v>
          </cell>
          <cell r="AJ805">
            <v>376.40896131714942</v>
          </cell>
          <cell r="AK805">
            <v>33945.840100000001</v>
          </cell>
          <cell r="AL805">
            <v>0</v>
          </cell>
          <cell r="AM805">
            <v>37.5</v>
          </cell>
          <cell r="AN805">
            <v>37.5</v>
          </cell>
          <cell r="AO805">
            <v>0</v>
          </cell>
          <cell r="AP805">
            <v>20.226510051281998</v>
          </cell>
          <cell r="AQ805">
            <v>0.28769060928493317</v>
          </cell>
        </row>
        <row r="806">
          <cell r="D806" t="str">
            <v>A76442</v>
          </cell>
          <cell r="E806" t="str">
            <v>Sherif Hassan</v>
          </cell>
          <cell r="F806" t="str">
            <v>London</v>
          </cell>
          <cell r="G806" t="str">
            <v>South East</v>
          </cell>
          <cell r="H806">
            <v>6</v>
          </cell>
          <cell r="I806" t="str">
            <v>S</v>
          </cell>
          <cell r="J806">
            <v>55000</v>
          </cell>
          <cell r="M806">
            <v>55000</v>
          </cell>
          <cell r="P806">
            <v>414.1</v>
          </cell>
          <cell r="R806">
            <v>6492.0720000000001</v>
          </cell>
          <cell r="S806">
            <v>5362.5</v>
          </cell>
          <cell r="V806">
            <v>962.5</v>
          </cell>
          <cell r="W806">
            <v>0</v>
          </cell>
          <cell r="X806">
            <v>0</v>
          </cell>
          <cell r="Y806">
            <v>13231.172</v>
          </cell>
          <cell r="Z806">
            <v>68231.172000000006</v>
          </cell>
          <cell r="AA806">
            <v>1950</v>
          </cell>
          <cell r="AB806">
            <v>1702.5</v>
          </cell>
          <cell r="AC806">
            <v>40.077046696035246</v>
          </cell>
          <cell r="AD806">
            <v>3.9486921589485728</v>
          </cell>
          <cell r="AE806">
            <v>20.125879536617649</v>
          </cell>
          <cell r="AG806">
            <v>64.151618391601474</v>
          </cell>
          <cell r="AH806">
            <v>4.8113713793701107</v>
          </cell>
          <cell r="AI806">
            <v>68.962989770971589</v>
          </cell>
          <cell r="AJ806">
            <v>551.70391816777271</v>
          </cell>
          <cell r="AK806">
            <v>68231.172000000006</v>
          </cell>
          <cell r="AL806">
            <v>0</v>
          </cell>
          <cell r="AM806">
            <v>37.5</v>
          </cell>
          <cell r="AN806">
            <v>37.5</v>
          </cell>
          <cell r="AO806">
            <v>0</v>
          </cell>
          <cell r="AP806">
            <v>40.362139487179</v>
          </cell>
          <cell r="AQ806">
            <v>0.28509279114375374</v>
          </cell>
        </row>
        <row r="807">
          <cell r="D807" t="str">
            <v>A25254</v>
          </cell>
          <cell r="E807" t="str">
            <v>Shu Fu Ngan</v>
          </cell>
          <cell r="F807" t="str">
            <v>London</v>
          </cell>
          <cell r="G807" t="str">
            <v>South East</v>
          </cell>
          <cell r="H807">
            <v>5</v>
          </cell>
          <cell r="I807" t="str">
            <v>S</v>
          </cell>
          <cell r="J807">
            <v>68623.75</v>
          </cell>
          <cell r="M807">
            <v>68623.75</v>
          </cell>
          <cell r="P807">
            <v>414.1</v>
          </cell>
          <cell r="R807">
            <v>8372.1494999999995</v>
          </cell>
          <cell r="S807">
            <v>5318.3406250000007</v>
          </cell>
          <cell r="V807">
            <v>1200.9156250000001</v>
          </cell>
          <cell r="W807">
            <v>0</v>
          </cell>
          <cell r="X807">
            <v>0</v>
          </cell>
          <cell r="Y807">
            <v>15305.50575</v>
          </cell>
          <cell r="Z807">
            <v>83929.255749999997</v>
          </cell>
          <cell r="AA807">
            <v>1950</v>
          </cell>
          <cell r="AB807">
            <v>1702.5</v>
          </cell>
          <cell r="AC807">
            <v>49.297653891336267</v>
          </cell>
          <cell r="AD807">
            <v>3.9486921589485728</v>
          </cell>
          <cell r="AE807">
            <v>20.125879536617649</v>
          </cell>
          <cell r="AG807">
            <v>73.372225586902488</v>
          </cell>
          <cell r="AH807">
            <v>5.5029169190176868</v>
          </cell>
          <cell r="AI807">
            <v>78.875142505920181</v>
          </cell>
          <cell r="AJ807">
            <v>631.00114004736145</v>
          </cell>
          <cell r="AK807">
            <v>83929.255749999997</v>
          </cell>
          <cell r="AL807">
            <v>0</v>
          </cell>
          <cell r="AM807">
            <v>37.5</v>
          </cell>
          <cell r="AN807">
            <v>37.5</v>
          </cell>
          <cell r="AO807">
            <v>0</v>
          </cell>
          <cell r="AP807">
            <v>49.704948461538002</v>
          </cell>
          <cell r="AQ807">
            <v>0.40729457020173498</v>
          </cell>
        </row>
        <row r="808">
          <cell r="D808" t="str">
            <v>A76126</v>
          </cell>
          <cell r="E808" t="str">
            <v>Shuchi Jain</v>
          </cell>
          <cell r="F808" t="str">
            <v>London</v>
          </cell>
          <cell r="G808" t="str">
            <v>South East</v>
          </cell>
          <cell r="H808">
            <v>5</v>
          </cell>
          <cell r="I808" t="str">
            <v>S</v>
          </cell>
          <cell r="J808">
            <v>67250</v>
          </cell>
          <cell r="M808">
            <v>67250</v>
          </cell>
          <cell r="P808">
            <v>414.1</v>
          </cell>
          <cell r="R808">
            <v>8182.5720000000001</v>
          </cell>
          <cell r="S808">
            <v>1849.375</v>
          </cell>
          <cell r="V808">
            <v>1176.875</v>
          </cell>
          <cell r="W808">
            <v>0</v>
          </cell>
          <cell r="X808">
            <v>0</v>
          </cell>
          <cell r="Y808">
            <v>11622.922</v>
          </cell>
          <cell r="Z808">
            <v>78872.922000000006</v>
          </cell>
          <cell r="AA808">
            <v>1950</v>
          </cell>
          <cell r="AB808">
            <v>1702.5</v>
          </cell>
          <cell r="AC808">
            <v>46.327707488986789</v>
          </cell>
          <cell r="AD808">
            <v>3.9486921589485728</v>
          </cell>
          <cell r="AE808">
            <v>20.125879536617649</v>
          </cell>
          <cell r="AG808">
            <v>70.402279184553009</v>
          </cell>
          <cell r="AH808">
            <v>5.2801709388414757</v>
          </cell>
          <cell r="AI808">
            <v>75.682450123394489</v>
          </cell>
          <cell r="AJ808">
            <v>605.45960098715591</v>
          </cell>
          <cell r="AK808">
            <v>78872.922000000006</v>
          </cell>
          <cell r="AL808">
            <v>0</v>
          </cell>
          <cell r="AM808">
            <v>37.5</v>
          </cell>
          <cell r="AN808">
            <v>37.5</v>
          </cell>
          <cell r="AO808">
            <v>0</v>
          </cell>
          <cell r="AP808">
            <v>47.007267692307998</v>
          </cell>
          <cell r="AQ808">
            <v>0.67956020332120914</v>
          </cell>
        </row>
        <row r="809">
          <cell r="D809" t="str">
            <v>A74777</v>
          </cell>
          <cell r="E809" t="str">
            <v>Siji Jin</v>
          </cell>
          <cell r="F809" t="str">
            <v>Secondment</v>
          </cell>
          <cell r="G809" t="str">
            <v>Midlands</v>
          </cell>
          <cell r="H809">
            <v>8</v>
          </cell>
          <cell r="I809" t="str">
            <v>S</v>
          </cell>
          <cell r="J809">
            <v>39505</v>
          </cell>
          <cell r="M809">
            <v>39505</v>
          </cell>
          <cell r="P809">
            <v>414.1</v>
          </cell>
          <cell r="R809">
            <v>4353.7619999999997</v>
          </cell>
          <cell r="S809">
            <v>1710.2375000000002</v>
          </cell>
          <cell r="V809">
            <v>630.08749999999998</v>
          </cell>
          <cell r="W809">
            <v>0</v>
          </cell>
          <cell r="X809">
            <v>0</v>
          </cell>
          <cell r="Y809">
            <v>7108.1869999999999</v>
          </cell>
          <cell r="Z809">
            <v>46613.186999999998</v>
          </cell>
          <cell r="AA809">
            <v>1950</v>
          </cell>
          <cell r="AB809">
            <v>1702.5</v>
          </cell>
          <cell r="AC809">
            <v>27.379258149779734</v>
          </cell>
          <cell r="AD809">
            <v>3.7037848954724204</v>
          </cell>
          <cell r="AE809">
            <v>20.125879536617649</v>
          </cell>
          <cell r="AG809">
            <v>51.2089225818698</v>
          </cell>
          <cell r="AH809">
            <v>3.8406691936402346</v>
          </cell>
          <cell r="AI809">
            <v>55.049591775510038</v>
          </cell>
          <cell r="AJ809">
            <v>440.3967342040803</v>
          </cell>
          <cell r="AK809">
            <v>46613.186999999998</v>
          </cell>
          <cell r="AL809">
            <v>0</v>
          </cell>
          <cell r="AM809">
            <v>40</v>
          </cell>
          <cell r="AN809">
            <v>37.5</v>
          </cell>
          <cell r="AO809">
            <v>2.5</v>
          </cell>
          <cell r="AP809">
            <v>25.756784615385001</v>
          </cell>
          <cell r="AQ809">
            <v>-1.6224735343947323</v>
          </cell>
        </row>
        <row r="810">
          <cell r="D810" t="str">
            <v>A00113</v>
          </cell>
          <cell r="E810" t="str">
            <v>Simon Ainley</v>
          </cell>
          <cell r="F810" t="str">
            <v>Plymouth</v>
          </cell>
          <cell r="G810" t="str">
            <v>South West</v>
          </cell>
          <cell r="H810">
            <v>7</v>
          </cell>
          <cell r="I810" t="str">
            <v>S</v>
          </cell>
          <cell r="J810">
            <v>30450</v>
          </cell>
          <cell r="M810">
            <v>30450</v>
          </cell>
          <cell r="P810">
            <v>414.1</v>
          </cell>
          <cell r="R810">
            <v>3104.172</v>
          </cell>
          <cell r="S810">
            <v>2359.875</v>
          </cell>
          <cell r="V810">
            <v>532.875</v>
          </cell>
          <cell r="W810">
            <v>0</v>
          </cell>
          <cell r="X810">
            <v>0</v>
          </cell>
          <cell r="Y810">
            <v>6411.0219999999999</v>
          </cell>
          <cell r="Z810">
            <v>36861.021999999997</v>
          </cell>
          <cell r="AA810">
            <v>1950</v>
          </cell>
          <cell r="AB810">
            <v>1702.5</v>
          </cell>
          <cell r="AC810">
            <v>21.651114243759174</v>
          </cell>
          <cell r="AD810">
            <v>5.3894406903826191</v>
          </cell>
          <cell r="AE810">
            <v>20.125879536617649</v>
          </cell>
          <cell r="AG810">
            <v>47.166434470759441</v>
          </cell>
          <cell r="AH810">
            <v>3.5374825853069578</v>
          </cell>
          <cell r="AI810">
            <v>50.703917056066402</v>
          </cell>
          <cell r="AJ810">
            <v>405.63133644853121</v>
          </cell>
          <cell r="AK810">
            <v>36861.021999999997</v>
          </cell>
          <cell r="AL810">
            <v>0</v>
          </cell>
          <cell r="AM810">
            <v>37.5</v>
          </cell>
          <cell r="AN810">
            <v>37.5</v>
          </cell>
          <cell r="AO810">
            <v>0</v>
          </cell>
          <cell r="AP810">
            <v>21.945780512820999</v>
          </cell>
          <cell r="AQ810">
            <v>0.29466626906182469</v>
          </cell>
        </row>
        <row r="811">
          <cell r="D811" t="str">
            <v>A25263</v>
          </cell>
          <cell r="E811" t="str">
            <v>Simon Binks</v>
          </cell>
          <cell r="F811" t="str">
            <v>Birmingham</v>
          </cell>
          <cell r="G811" t="str">
            <v>Midlands</v>
          </cell>
          <cell r="H811">
            <v>4</v>
          </cell>
          <cell r="I811" t="str">
            <v>S</v>
          </cell>
          <cell r="J811">
            <v>58066.25</v>
          </cell>
          <cell r="M811">
            <v>58066.25</v>
          </cell>
          <cell r="P811">
            <v>414.1</v>
          </cell>
          <cell r="R811">
            <v>7233.9944999999998</v>
          </cell>
          <cell r="S811">
            <v>4500.1343749999996</v>
          </cell>
          <cell r="V811">
            <v>1016.159375</v>
          </cell>
          <cell r="W811">
            <v>2310</v>
          </cell>
          <cell r="X811">
            <v>0</v>
          </cell>
          <cell r="Y811">
            <v>15474.38825</v>
          </cell>
          <cell r="Z811">
            <v>73540.638250000004</v>
          </cell>
          <cell r="AA811">
            <v>1950</v>
          </cell>
          <cell r="AB811">
            <v>1702.5</v>
          </cell>
          <cell r="AC811">
            <v>43.195675917767993</v>
          </cell>
          <cell r="AD811">
            <v>3.7037848954724204</v>
          </cell>
          <cell r="AE811">
            <v>20.125879536617649</v>
          </cell>
          <cell r="AG811">
            <v>67.025340349858055</v>
          </cell>
          <cell r="AH811">
            <v>5.0269005262393538</v>
          </cell>
          <cell r="AI811">
            <v>72.052240876097414</v>
          </cell>
          <cell r="AJ811">
            <v>576.41792700877932</v>
          </cell>
          <cell r="AK811">
            <v>73540.638249999989</v>
          </cell>
          <cell r="AL811">
            <v>0</v>
          </cell>
          <cell r="AM811">
            <v>37.5</v>
          </cell>
          <cell r="AN811">
            <v>37.5</v>
          </cell>
          <cell r="AO811">
            <v>0</v>
          </cell>
          <cell r="AP811">
            <v>43.401484358974002</v>
          </cell>
          <cell r="AQ811">
            <v>0.20580844120600972</v>
          </cell>
        </row>
        <row r="812">
          <cell r="D812" t="str">
            <v>A76276</v>
          </cell>
          <cell r="E812" t="str">
            <v>Simon Blades</v>
          </cell>
          <cell r="F812" t="str">
            <v>York</v>
          </cell>
          <cell r="G812" t="str">
            <v>Midlands</v>
          </cell>
          <cell r="H812">
            <v>10</v>
          </cell>
          <cell r="I812" t="str">
            <v>S</v>
          </cell>
          <cell r="J812">
            <v>18360</v>
          </cell>
          <cell r="M812">
            <v>18360</v>
          </cell>
          <cell r="P812">
            <v>0</v>
          </cell>
          <cell r="R812">
            <v>1435.752</v>
          </cell>
          <cell r="S812">
            <v>688.5</v>
          </cell>
          <cell r="V812">
            <v>321.3</v>
          </cell>
          <cell r="W812">
            <v>0</v>
          </cell>
          <cell r="X812">
            <v>0</v>
          </cell>
          <cell r="Y812">
            <v>2445.5520000000001</v>
          </cell>
          <cell r="Z812">
            <v>20805.552</v>
          </cell>
          <cell r="AA812">
            <v>1950</v>
          </cell>
          <cell r="AB812">
            <v>1702.5</v>
          </cell>
          <cell r="AC812">
            <v>12.220588546255506</v>
          </cell>
          <cell r="AD812">
            <v>3.7037848954724204</v>
          </cell>
          <cell r="AE812">
            <v>20.125879536617649</v>
          </cell>
          <cell r="AG812">
            <v>36.050252978345576</v>
          </cell>
          <cell r="AH812">
            <v>2.7037689733759183</v>
          </cell>
          <cell r="AI812">
            <v>38.754021951721491</v>
          </cell>
          <cell r="AJ812">
            <v>310.03217561377193</v>
          </cell>
          <cell r="AK812">
            <v>20805.552</v>
          </cell>
          <cell r="AL812">
            <v>0</v>
          </cell>
          <cell r="AM812">
            <v>37.5</v>
          </cell>
          <cell r="AN812">
            <v>37.5</v>
          </cell>
          <cell r="AO812">
            <v>0</v>
          </cell>
          <cell r="AP812">
            <v>12.565206153846001</v>
          </cell>
          <cell r="AQ812">
            <v>0.34461760759049476</v>
          </cell>
        </row>
        <row r="813">
          <cell r="D813" t="str">
            <v>A74960</v>
          </cell>
          <cell r="E813" t="str">
            <v>Simon Calkin</v>
          </cell>
          <cell r="F813" t="str">
            <v>Bristol</v>
          </cell>
          <cell r="G813" t="str">
            <v>South West</v>
          </cell>
          <cell r="H813">
            <v>6</v>
          </cell>
          <cell r="I813" t="str">
            <v>S</v>
          </cell>
          <cell r="J813">
            <v>45022.5</v>
          </cell>
          <cell r="M813">
            <v>45022.5</v>
          </cell>
          <cell r="P813">
            <v>414.1</v>
          </cell>
          <cell r="R813">
            <v>5893.2209999999995</v>
          </cell>
          <cell r="S813">
            <v>1238.1187500000001</v>
          </cell>
          <cell r="V813">
            <v>787.89374999999995</v>
          </cell>
          <cell r="W813">
            <v>5638</v>
          </cell>
          <cell r="X813">
            <v>0</v>
          </cell>
          <cell r="Y813">
            <v>13971.333499999999</v>
          </cell>
          <cell r="Z813">
            <v>58993.833500000001</v>
          </cell>
          <cell r="AA813">
            <v>1950</v>
          </cell>
          <cell r="AB813">
            <v>1702.5</v>
          </cell>
          <cell r="AC813">
            <v>34.651297209985316</v>
          </cell>
          <cell r="AD813">
            <v>5.3894406903826191</v>
          </cell>
          <cell r="AE813">
            <v>20.125879536617649</v>
          </cell>
          <cell r="AG813">
            <v>60.16661743698559</v>
          </cell>
          <cell r="AH813">
            <v>4.5124963077739189</v>
          </cell>
          <cell r="AI813">
            <v>64.679113744759505</v>
          </cell>
          <cell r="AJ813">
            <v>517.43290995807604</v>
          </cell>
          <cell r="AK813">
            <v>58993.833500000001</v>
          </cell>
          <cell r="AL813">
            <v>0</v>
          </cell>
          <cell r="AM813">
            <v>37.5</v>
          </cell>
          <cell r="AN813">
            <v>37.5</v>
          </cell>
          <cell r="AO813">
            <v>0</v>
          </cell>
          <cell r="AP813">
            <v>34.678459487178998</v>
          </cell>
          <cell r="AQ813">
            <v>2.7162277193681916E-2</v>
          </cell>
        </row>
        <row r="814">
          <cell r="D814" t="str">
            <v>A74922</v>
          </cell>
          <cell r="E814" t="str">
            <v>Simon Harlow</v>
          </cell>
          <cell r="F814" t="str">
            <v>Guildford</v>
          </cell>
          <cell r="G814" t="str">
            <v>South West</v>
          </cell>
          <cell r="H814">
            <v>7</v>
          </cell>
          <cell r="I814" t="str">
            <v>S</v>
          </cell>
          <cell r="J814">
            <v>27030</v>
          </cell>
          <cell r="M814">
            <v>27030</v>
          </cell>
          <cell r="P814">
            <v>414.1</v>
          </cell>
          <cell r="R814">
            <v>3264.5279999999998</v>
          </cell>
          <cell r="S814">
            <v>2094.8249999999998</v>
          </cell>
          <cell r="V814">
            <v>473.02499999999998</v>
          </cell>
          <cell r="W814">
            <v>4582</v>
          </cell>
          <cell r="X814">
            <v>0</v>
          </cell>
          <cell r="Y814">
            <v>10828.477999999999</v>
          </cell>
          <cell r="Z814">
            <v>37858.478000000003</v>
          </cell>
          <cell r="AA814">
            <v>1950</v>
          </cell>
          <cell r="AB814">
            <v>1702.5</v>
          </cell>
          <cell r="AC814">
            <v>22.236991483113069</v>
          </cell>
          <cell r="AD814">
            <v>5.3894406903826191</v>
          </cell>
          <cell r="AE814">
            <v>20.125879536617649</v>
          </cell>
          <cell r="AG814">
            <v>47.752311710113332</v>
          </cell>
          <cell r="AH814">
            <v>3.5814233782584997</v>
          </cell>
          <cell r="AI814">
            <v>51.333735088371832</v>
          </cell>
          <cell r="AJ814">
            <v>410.66988070697465</v>
          </cell>
          <cell r="AK814">
            <v>37858.477999999996</v>
          </cell>
          <cell r="AL814">
            <v>0</v>
          </cell>
          <cell r="AM814">
            <v>37.5</v>
          </cell>
          <cell r="AN814">
            <v>37.5</v>
          </cell>
          <cell r="AO814">
            <v>0</v>
          </cell>
          <cell r="AP814">
            <v>22.132834871795001</v>
          </cell>
          <cell r="AQ814">
            <v>-0.10415661131806786</v>
          </cell>
        </row>
        <row r="815">
          <cell r="D815" t="str">
            <v>A74829</v>
          </cell>
          <cell r="E815" t="str">
            <v>Simon Hunt</v>
          </cell>
          <cell r="F815" t="str">
            <v>Bristol</v>
          </cell>
          <cell r="G815" t="str">
            <v>South West</v>
          </cell>
          <cell r="H815">
            <v>7</v>
          </cell>
          <cell r="I815" t="str">
            <v>S</v>
          </cell>
          <cell r="J815">
            <v>29422.92</v>
          </cell>
          <cell r="M815">
            <v>29422.92</v>
          </cell>
          <cell r="P815">
            <v>414.1</v>
          </cell>
          <cell r="R815">
            <v>2962.43496</v>
          </cell>
          <cell r="S815">
            <v>2280.2763</v>
          </cell>
          <cell r="V815">
            <v>514.90110000000004</v>
          </cell>
          <cell r="W815">
            <v>0</v>
          </cell>
          <cell r="X815">
            <v>0</v>
          </cell>
          <cell r="Y815">
            <v>6171.7123600000004</v>
          </cell>
          <cell r="Z815">
            <v>35594.632359999996</v>
          </cell>
          <cell r="AA815">
            <v>1950</v>
          </cell>
          <cell r="AB815">
            <v>1702.5</v>
          </cell>
          <cell r="AC815">
            <v>20.90727304552129</v>
          </cell>
          <cell r="AD815">
            <v>5.3894406903826191</v>
          </cell>
          <cell r="AE815">
            <v>20.125879536617649</v>
          </cell>
          <cell r="AG815">
            <v>46.422593272521553</v>
          </cell>
          <cell r="AH815">
            <v>3.4816944954391165</v>
          </cell>
          <cell r="AI815">
            <v>49.904287767960668</v>
          </cell>
          <cell r="AJ815">
            <v>399.23430214368534</v>
          </cell>
          <cell r="AK815">
            <v>35594.632360000003</v>
          </cell>
          <cell r="AL815">
            <v>0</v>
          </cell>
          <cell r="AM815">
            <v>37.5</v>
          </cell>
          <cell r="AN815">
            <v>37.5</v>
          </cell>
          <cell r="AO815">
            <v>0</v>
          </cell>
          <cell r="AP815">
            <v>21.198909005128002</v>
          </cell>
          <cell r="AQ815">
            <v>0.29163595960671174</v>
          </cell>
        </row>
        <row r="816">
          <cell r="D816" t="str">
            <v>A93971</v>
          </cell>
          <cell r="E816" t="str">
            <v>Simon Peck</v>
          </cell>
          <cell r="F816" t="str">
            <v>Cardiff</v>
          </cell>
          <cell r="G816" t="str">
            <v>South West</v>
          </cell>
          <cell r="H816">
            <v>8</v>
          </cell>
          <cell r="I816" t="str">
            <v>S</v>
          </cell>
          <cell r="J816">
            <v>28325</v>
          </cell>
          <cell r="M816">
            <v>28325</v>
          </cell>
          <cell r="P816">
            <v>414.1</v>
          </cell>
          <cell r="R816">
            <v>2810.922</v>
          </cell>
          <cell r="S816">
            <v>2195.1875</v>
          </cell>
          <cell r="V816">
            <v>495.6875</v>
          </cell>
          <cell r="W816">
            <v>0</v>
          </cell>
          <cell r="X816">
            <v>0</v>
          </cell>
          <cell r="Y816">
            <v>5915.8969999999999</v>
          </cell>
          <cell r="Z816">
            <v>34240.896999999997</v>
          </cell>
          <cell r="AA816">
            <v>1950</v>
          </cell>
          <cell r="AB816">
            <v>1702.5</v>
          </cell>
          <cell r="AC816">
            <v>20.112127459618208</v>
          </cell>
          <cell r="AD816">
            <v>5.3894406903826191</v>
          </cell>
          <cell r="AE816">
            <v>20.125879536617649</v>
          </cell>
          <cell r="AG816">
            <v>45.627447686618481</v>
          </cell>
          <cell r="AH816">
            <v>3.422058576496386</v>
          </cell>
          <cell r="AI816">
            <v>49.049506263114864</v>
          </cell>
          <cell r="AJ816">
            <v>392.39605010491891</v>
          </cell>
          <cell r="AK816">
            <v>34240.896999999997</v>
          </cell>
          <cell r="AL816">
            <v>0</v>
          </cell>
          <cell r="AM816">
            <v>37.5</v>
          </cell>
          <cell r="AN816">
            <v>37.5</v>
          </cell>
          <cell r="AO816">
            <v>0</v>
          </cell>
          <cell r="AP816">
            <v>20.400524102563999</v>
          </cell>
          <cell r="AQ816">
            <v>0.28839664294579137</v>
          </cell>
        </row>
        <row r="817">
          <cell r="D817" t="str">
            <v>A00264</v>
          </cell>
          <cell r="E817" t="str">
            <v>Simon Randall</v>
          </cell>
          <cell r="F817" t="str">
            <v>Secondment</v>
          </cell>
          <cell r="G817" t="str">
            <v>Midlands</v>
          </cell>
          <cell r="H817">
            <v>2</v>
          </cell>
          <cell r="I817" t="str">
            <v>S</v>
          </cell>
          <cell r="J817">
            <v>120000</v>
          </cell>
          <cell r="M817">
            <v>120000</v>
          </cell>
          <cell r="P817">
            <v>0</v>
          </cell>
          <cell r="R817">
            <v>16362.66</v>
          </cell>
          <cell r="S817">
            <v>9300</v>
          </cell>
          <cell r="V817">
            <v>2100</v>
          </cell>
          <cell r="W817">
            <v>6526</v>
          </cell>
          <cell r="X817">
            <v>0</v>
          </cell>
          <cell r="Y817">
            <v>34288.660000000003</v>
          </cell>
          <cell r="Z817">
            <v>154288.66</v>
          </cell>
          <cell r="AA817">
            <v>1950</v>
          </cell>
          <cell r="AB817">
            <v>1702.5</v>
          </cell>
          <cell r="AC817">
            <v>90.624763582966224</v>
          </cell>
          <cell r="AD817">
            <v>3.7037848954724204</v>
          </cell>
          <cell r="AE817">
            <v>20.125879536617649</v>
          </cell>
          <cell r="AG817">
            <v>114.45442801505629</v>
          </cell>
          <cell r="AH817">
            <v>8.584082101129221</v>
          </cell>
          <cell r="AI817">
            <v>123.03851011618552</v>
          </cell>
          <cell r="AJ817">
            <v>984.30808092948416</v>
          </cell>
          <cell r="AK817">
            <v>154288.66</v>
          </cell>
          <cell r="AL817">
            <v>0</v>
          </cell>
          <cell r="AM817">
            <v>37.5</v>
          </cell>
          <cell r="AN817">
            <v>37.5</v>
          </cell>
          <cell r="AO817">
            <v>0</v>
          </cell>
          <cell r="AP817">
            <v>90.814697435897003</v>
          </cell>
          <cell r="AQ817">
            <v>0.18993385293077836</v>
          </cell>
        </row>
        <row r="818">
          <cell r="D818" t="str">
            <v>A49735</v>
          </cell>
          <cell r="E818" t="str">
            <v>Simon Rosser</v>
          </cell>
          <cell r="F818" t="str">
            <v>Home</v>
          </cell>
          <cell r="G818" t="str">
            <v>Midlands</v>
          </cell>
          <cell r="H818">
            <v>7</v>
          </cell>
          <cell r="I818" t="str">
            <v>S</v>
          </cell>
          <cell r="J818">
            <v>34466.400000000001</v>
          </cell>
          <cell r="M818">
            <v>34466.400000000001</v>
          </cell>
          <cell r="P818">
            <v>414.1</v>
          </cell>
          <cell r="R818">
            <v>4343.7431999999999</v>
          </cell>
          <cell r="S818">
            <v>2671.1459999999997</v>
          </cell>
          <cell r="V818">
            <v>603.16200000000003</v>
          </cell>
          <cell r="W818">
            <v>4966</v>
          </cell>
          <cell r="X818">
            <v>0</v>
          </cell>
          <cell r="Y818">
            <v>12998.1512</v>
          </cell>
          <cell r="Z818">
            <v>47464.551200000002</v>
          </cell>
          <cell r="AA818">
            <v>1950</v>
          </cell>
          <cell r="AB818">
            <v>1702.5</v>
          </cell>
          <cell r="AC818">
            <v>27.879325227606461</v>
          </cell>
          <cell r="AD818">
            <v>3.7037848954724204</v>
          </cell>
          <cell r="AE818">
            <v>20.125879536617649</v>
          </cell>
          <cell r="AG818">
            <v>51.708989659696527</v>
          </cell>
          <cell r="AH818">
            <v>3.8781742244772395</v>
          </cell>
          <cell r="AI818">
            <v>55.587163884173769</v>
          </cell>
          <cell r="AJ818">
            <v>444.69731107339015</v>
          </cell>
          <cell r="AK818">
            <v>47464.551200000002</v>
          </cell>
          <cell r="AL818">
            <v>0</v>
          </cell>
          <cell r="AM818">
            <v>37.5</v>
          </cell>
          <cell r="AN818">
            <v>37.5</v>
          </cell>
          <cell r="AO818">
            <v>0</v>
          </cell>
          <cell r="AP818">
            <v>27.790171897436</v>
          </cell>
          <cell r="AQ818">
            <v>-8.9153330170461231E-2</v>
          </cell>
        </row>
        <row r="819">
          <cell r="D819" t="str">
            <v>A25264</v>
          </cell>
          <cell r="E819" t="str">
            <v>Simon Tomlinson</v>
          </cell>
          <cell r="F819" t="str">
            <v>Guildford</v>
          </cell>
          <cell r="G819" t="str">
            <v>South West</v>
          </cell>
          <cell r="H819">
            <v>3</v>
          </cell>
          <cell r="I819" t="str">
            <v>S</v>
          </cell>
          <cell r="J819">
            <v>74160</v>
          </cell>
          <cell r="M819">
            <v>74160</v>
          </cell>
          <cell r="P819">
            <v>414.1</v>
          </cell>
          <cell r="R819">
            <v>9745.2674399999996</v>
          </cell>
          <cell r="S819">
            <v>4264.2</v>
          </cell>
          <cell r="V819">
            <v>1297.8</v>
          </cell>
          <cell r="W819">
            <v>4413.88</v>
          </cell>
          <cell r="X819">
            <v>0</v>
          </cell>
          <cell r="Y819">
            <v>20135.247439999999</v>
          </cell>
          <cell r="Z819">
            <v>94295.247440000006</v>
          </cell>
          <cell r="AA819">
            <v>1950</v>
          </cell>
          <cell r="AB819">
            <v>1702.5</v>
          </cell>
          <cell r="AC819">
            <v>55.386342108663733</v>
          </cell>
          <cell r="AD819">
            <v>5.3894406903826191</v>
          </cell>
          <cell r="AE819">
            <v>20.125879536617649</v>
          </cell>
          <cell r="AG819">
            <v>80.901662335664</v>
          </cell>
          <cell r="AH819">
            <v>6.0676246751748</v>
          </cell>
          <cell r="AI819">
            <v>86.969287010838798</v>
          </cell>
          <cell r="AJ819">
            <v>695.75429608671038</v>
          </cell>
          <cell r="AK819">
            <v>94295.247439999992</v>
          </cell>
          <cell r="AL819">
            <v>0</v>
          </cell>
          <cell r="AM819">
            <v>37.5</v>
          </cell>
          <cell r="AN819">
            <v>37.5</v>
          </cell>
          <cell r="AO819">
            <v>0</v>
          </cell>
          <cell r="AP819">
            <v>55.699921764103003</v>
          </cell>
          <cell r="AQ819">
            <v>0.3135796554392698</v>
          </cell>
        </row>
        <row r="820">
          <cell r="D820" t="str">
            <v>A76519</v>
          </cell>
          <cell r="E820" t="str">
            <v>Simon Walker</v>
          </cell>
          <cell r="F820" t="str">
            <v>York</v>
          </cell>
          <cell r="G820" t="str">
            <v>Midlands</v>
          </cell>
          <cell r="H820">
            <v>4</v>
          </cell>
          <cell r="I820" t="str">
            <v>S</v>
          </cell>
          <cell r="J820">
            <v>56000</v>
          </cell>
          <cell r="M820">
            <v>56000</v>
          </cell>
          <cell r="P820">
            <v>414.1</v>
          </cell>
          <cell r="R820">
            <v>7176.5519999999997</v>
          </cell>
          <cell r="S820">
            <v>4340</v>
          </cell>
          <cell r="V820">
            <v>980</v>
          </cell>
          <cell r="W820">
            <v>3960</v>
          </cell>
          <cell r="X820">
            <v>0</v>
          </cell>
          <cell r="Y820">
            <v>16870.652000000002</v>
          </cell>
          <cell r="Z820">
            <v>72870.652000000002</v>
          </cell>
          <cell r="AA820">
            <v>1950</v>
          </cell>
          <cell r="AB820">
            <v>1702.5</v>
          </cell>
          <cell r="AC820">
            <v>42.802145080763587</v>
          </cell>
          <cell r="AD820">
            <v>3.7037848954724204</v>
          </cell>
          <cell r="AE820">
            <v>20.125879536617649</v>
          </cell>
          <cell r="AG820">
            <v>66.63180951285365</v>
          </cell>
          <cell r="AH820">
            <v>4.9973857134640234</v>
          </cell>
          <cell r="AI820">
            <v>71.629195226317677</v>
          </cell>
          <cell r="AJ820">
            <v>573.03356181054141</v>
          </cell>
          <cell r="AK820">
            <v>72870.652000000002</v>
          </cell>
          <cell r="AL820">
            <v>0</v>
          </cell>
          <cell r="AM820">
            <v>37.5</v>
          </cell>
          <cell r="AN820">
            <v>37.5</v>
          </cell>
          <cell r="AO820">
            <v>0</v>
          </cell>
          <cell r="AP820">
            <v>38.827780512821001</v>
          </cell>
          <cell r="AQ820">
            <v>-3.9743645679425867</v>
          </cell>
        </row>
        <row r="821">
          <cell r="D821" t="str">
            <v>A76115</v>
          </cell>
          <cell r="E821" t="str">
            <v>Spyros Georgakopoulos</v>
          </cell>
          <cell r="F821" t="str">
            <v>London</v>
          </cell>
          <cell r="G821" t="str">
            <v>South East</v>
          </cell>
          <cell r="H821">
            <v>7</v>
          </cell>
          <cell r="I821" t="str">
            <v>S</v>
          </cell>
          <cell r="J821">
            <v>44505</v>
          </cell>
          <cell r="M821">
            <v>44505</v>
          </cell>
          <cell r="P821">
            <v>414.1</v>
          </cell>
          <cell r="R821">
            <v>5043.7619999999997</v>
          </cell>
          <cell r="S821">
            <v>3449.1375000000003</v>
          </cell>
          <cell r="V821">
            <v>778.83749999999998</v>
          </cell>
          <cell r="W821">
            <v>0</v>
          </cell>
          <cell r="X821">
            <v>0</v>
          </cell>
          <cell r="Y821">
            <v>9685.8369999999995</v>
          </cell>
          <cell r="Z821">
            <v>54190.837</v>
          </cell>
          <cell r="AA821">
            <v>1950</v>
          </cell>
          <cell r="AB821">
            <v>1702.5</v>
          </cell>
          <cell r="AC821">
            <v>31.83015389133627</v>
          </cell>
          <cell r="AD821">
            <v>3.9486921589485728</v>
          </cell>
          <cell r="AE821">
            <v>20.125879536617649</v>
          </cell>
          <cell r="AG821">
            <v>55.904725586902487</v>
          </cell>
          <cell r="AH821">
            <v>4.192854419017686</v>
          </cell>
          <cell r="AI821">
            <v>60.097580005920172</v>
          </cell>
          <cell r="AJ821">
            <v>480.78064004736137</v>
          </cell>
          <cell r="AK821">
            <v>54190.837</v>
          </cell>
          <cell r="AL821">
            <v>0</v>
          </cell>
          <cell r="AM821">
            <v>37.5</v>
          </cell>
          <cell r="AN821">
            <v>37.5</v>
          </cell>
          <cell r="AO821">
            <v>0</v>
          </cell>
          <cell r="AP821">
            <v>32.166288205127998</v>
          </cell>
          <cell r="AQ821">
            <v>0.33613431379172809</v>
          </cell>
        </row>
        <row r="822">
          <cell r="D822" t="str">
            <v>A74491</v>
          </cell>
          <cell r="E822" t="str">
            <v>Stacie-Ann Fongo</v>
          </cell>
          <cell r="F822" t="str">
            <v>Guildford</v>
          </cell>
          <cell r="G822" t="str">
            <v>South West</v>
          </cell>
          <cell r="H822">
            <v>7</v>
          </cell>
          <cell r="I822" t="str">
            <v>S</v>
          </cell>
          <cell r="J822">
            <v>28103.55</v>
          </cell>
          <cell r="M822">
            <v>28103.55</v>
          </cell>
          <cell r="P822">
            <v>414.1</v>
          </cell>
          <cell r="R822">
            <v>2780.3618999999999</v>
          </cell>
          <cell r="S822">
            <v>2178.0251250000001</v>
          </cell>
          <cell r="V822">
            <v>491.81212499999998</v>
          </cell>
          <cell r="W822">
            <v>0</v>
          </cell>
          <cell r="X822">
            <v>0</v>
          </cell>
          <cell r="Y822">
            <v>5864.2991500000007</v>
          </cell>
          <cell r="Z822">
            <v>33967.849150000002</v>
          </cell>
          <cell r="AA822">
            <v>1950</v>
          </cell>
          <cell r="AB822">
            <v>1702.5</v>
          </cell>
          <cell r="AC822">
            <v>19.951746930983848</v>
          </cell>
          <cell r="AD822">
            <v>5.3894406903826191</v>
          </cell>
          <cell r="AE822">
            <v>20.125879536617649</v>
          </cell>
          <cell r="AG822">
            <v>45.467067157984118</v>
          </cell>
          <cell r="AH822">
            <v>3.4100300368488088</v>
          </cell>
          <cell r="AI822">
            <v>48.877097194832928</v>
          </cell>
          <cell r="AJ822">
            <v>391.01677755866342</v>
          </cell>
          <cell r="AK822">
            <v>33967.849149999995</v>
          </cell>
          <cell r="AL822">
            <v>0</v>
          </cell>
          <cell r="AM822">
            <v>40</v>
          </cell>
          <cell r="AN822">
            <v>37.5</v>
          </cell>
          <cell r="AO822">
            <v>2.5</v>
          </cell>
          <cell r="AP822">
            <v>18.974522067308001</v>
          </cell>
          <cell r="AQ822">
            <v>-0.97722486367584693</v>
          </cell>
        </row>
        <row r="823">
          <cell r="D823" t="str">
            <v>A74928</v>
          </cell>
          <cell r="E823" t="str">
            <v>Stefan Croot</v>
          </cell>
          <cell r="F823" t="str">
            <v>Bristol</v>
          </cell>
          <cell r="G823" t="str">
            <v>South West</v>
          </cell>
          <cell r="H823">
            <v>10</v>
          </cell>
          <cell r="I823" t="str">
            <v>S</v>
          </cell>
          <cell r="J823">
            <v>22850</v>
          </cell>
          <cell r="M823">
            <v>22850</v>
          </cell>
          <cell r="P823">
            <v>0</v>
          </cell>
          <cell r="R823">
            <v>2055.3719999999998</v>
          </cell>
          <cell r="S823">
            <v>1770.875</v>
          </cell>
          <cell r="V823">
            <v>399.875</v>
          </cell>
          <cell r="W823">
            <v>0</v>
          </cell>
          <cell r="X823">
            <v>0</v>
          </cell>
          <cell r="Y823">
            <v>4226.1219999999994</v>
          </cell>
          <cell r="Z823">
            <v>27076.121999999999</v>
          </cell>
          <cell r="AA823">
            <v>1950</v>
          </cell>
          <cell r="AB823">
            <v>1702.5</v>
          </cell>
          <cell r="AC823">
            <v>15.903742731277532</v>
          </cell>
          <cell r="AD823">
            <v>5.3894406903826191</v>
          </cell>
          <cell r="AE823">
            <v>20.125879536617649</v>
          </cell>
          <cell r="AG823">
            <v>41.419062958277806</v>
          </cell>
          <cell r="AH823">
            <v>3.1064297218708354</v>
          </cell>
          <cell r="AI823">
            <v>44.525492680148645</v>
          </cell>
          <cell r="AJ823">
            <v>356.20394144118916</v>
          </cell>
          <cell r="AK823">
            <v>27076.121999999999</v>
          </cell>
          <cell r="AL823">
            <v>0</v>
          </cell>
          <cell r="AM823">
            <v>37.5</v>
          </cell>
          <cell r="AN823">
            <v>37.5</v>
          </cell>
          <cell r="AO823">
            <v>0</v>
          </cell>
          <cell r="AP823">
            <v>16.206857435897</v>
          </cell>
          <cell r="AQ823">
            <v>0.30311470461946755</v>
          </cell>
        </row>
        <row r="824">
          <cell r="D824" t="str">
            <v>A76480</v>
          </cell>
          <cell r="E824" t="str">
            <v>Steph Clayton-Green</v>
          </cell>
          <cell r="F824" t="str">
            <v>Stroud</v>
          </cell>
          <cell r="G824" t="str">
            <v>South West</v>
          </cell>
          <cell r="H824">
            <v>11</v>
          </cell>
          <cell r="I824" t="str">
            <v>S</v>
          </cell>
          <cell r="J824">
            <v>18000</v>
          </cell>
          <cell r="M824">
            <v>18000</v>
          </cell>
          <cell r="P824">
            <v>414.1</v>
          </cell>
          <cell r="R824">
            <v>1386.0719999999999</v>
          </cell>
          <cell r="S824">
            <v>1755</v>
          </cell>
          <cell r="V824">
            <v>315</v>
          </cell>
          <cell r="W824">
            <v>0</v>
          </cell>
          <cell r="X824">
            <v>0</v>
          </cell>
          <cell r="Y824">
            <v>3870.172</v>
          </cell>
          <cell r="Z824">
            <v>21870.171999999999</v>
          </cell>
          <cell r="AA824">
            <v>1950</v>
          </cell>
          <cell r="AB824">
            <v>1702.5</v>
          </cell>
          <cell r="AC824">
            <v>12.845916005873715</v>
          </cell>
          <cell r="AD824">
            <v>5.3894406903826191</v>
          </cell>
          <cell r="AE824">
            <v>20.125879536617649</v>
          </cell>
          <cell r="AG824">
            <v>38.361236232873978</v>
          </cell>
          <cell r="AH824">
            <v>2.8770927174655481</v>
          </cell>
          <cell r="AI824">
            <v>41.238328950339529</v>
          </cell>
          <cell r="AJ824">
            <v>329.90663160271623</v>
          </cell>
          <cell r="AK824">
            <v>21870.171999999999</v>
          </cell>
          <cell r="AL824">
            <v>0</v>
          </cell>
          <cell r="AM824">
            <v>37.5</v>
          </cell>
          <cell r="AN824">
            <v>37.5</v>
          </cell>
          <cell r="AO824">
            <v>0</v>
          </cell>
          <cell r="AP824">
            <v>13.077011282051</v>
          </cell>
          <cell r="AQ824">
            <v>0.23109527617728531</v>
          </cell>
        </row>
        <row r="825">
          <cell r="D825" t="str">
            <v>A76517</v>
          </cell>
          <cell r="E825" t="str">
            <v>Steph Lee</v>
          </cell>
          <cell r="F825" t="str">
            <v>Other Site</v>
          </cell>
          <cell r="G825" t="str">
            <v>Midlands</v>
          </cell>
          <cell r="H825">
            <v>6</v>
          </cell>
          <cell r="I825" t="str">
            <v>A</v>
          </cell>
          <cell r="J825">
            <v>84103.5</v>
          </cell>
          <cell r="M825">
            <v>84103.5</v>
          </cell>
          <cell r="P825">
            <v>0</v>
          </cell>
          <cell r="R825">
            <v>0</v>
          </cell>
          <cell r="S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84103.5</v>
          </cell>
          <cell r="AA825">
            <v>1950</v>
          </cell>
          <cell r="AB825">
            <v>1702.5</v>
          </cell>
          <cell r="AC825">
            <v>49.4</v>
          </cell>
          <cell r="AD825">
            <v>0</v>
          </cell>
          <cell r="AE825">
            <v>0</v>
          </cell>
          <cell r="AG825">
            <v>49.4</v>
          </cell>
          <cell r="AH825">
            <v>3.7049999999999996</v>
          </cell>
          <cell r="AI825">
            <v>53.104999999999997</v>
          </cell>
          <cell r="AJ825">
            <v>424.84</v>
          </cell>
          <cell r="AK825">
            <v>84103.5</v>
          </cell>
          <cell r="AL825">
            <v>0</v>
          </cell>
          <cell r="AM825">
            <v>40</v>
          </cell>
          <cell r="AN825">
            <v>37.5</v>
          </cell>
          <cell r="AO825">
            <v>2.5</v>
          </cell>
          <cell r="AP825">
            <v>49.4</v>
          </cell>
          <cell r="AQ825">
            <v>0</v>
          </cell>
        </row>
        <row r="826">
          <cell r="D826" t="str">
            <v>A95613</v>
          </cell>
          <cell r="E826" t="str">
            <v>Stephanie Blyth</v>
          </cell>
          <cell r="F826" t="str">
            <v>London</v>
          </cell>
          <cell r="G826" t="str">
            <v>South East</v>
          </cell>
          <cell r="H826">
            <v>6</v>
          </cell>
          <cell r="I826" t="str">
            <v>S</v>
          </cell>
          <cell r="J826">
            <v>46126.025000000001</v>
          </cell>
          <cell r="M826">
            <v>46126.025000000001</v>
          </cell>
          <cell r="P826">
            <v>414.1</v>
          </cell>
          <cell r="R826">
            <v>5267.4634500000002</v>
          </cell>
          <cell r="S826">
            <v>3574.7669374999996</v>
          </cell>
          <cell r="V826">
            <v>807.20543750000002</v>
          </cell>
          <cell r="W826">
            <v>0</v>
          </cell>
          <cell r="X826">
            <v>0</v>
          </cell>
          <cell r="Y826">
            <v>10063.535825000001</v>
          </cell>
          <cell r="Z826">
            <v>56189.560825</v>
          </cell>
          <cell r="AA826">
            <v>1950</v>
          </cell>
          <cell r="AB826">
            <v>1702.5</v>
          </cell>
          <cell r="AC826">
            <v>33.00414732745962</v>
          </cell>
          <cell r="AD826">
            <v>3.9486921589485728</v>
          </cell>
          <cell r="AE826">
            <v>20.125879536617649</v>
          </cell>
          <cell r="AG826">
            <v>57.07871902302584</v>
          </cell>
          <cell r="AH826">
            <v>4.2809039267269382</v>
          </cell>
          <cell r="AI826">
            <v>61.359622949752776</v>
          </cell>
          <cell r="AJ826">
            <v>490.87698359802221</v>
          </cell>
          <cell r="AK826">
            <v>56189.560825</v>
          </cell>
          <cell r="AL826">
            <v>0</v>
          </cell>
          <cell r="AM826">
            <v>37.5</v>
          </cell>
          <cell r="AN826">
            <v>37.5</v>
          </cell>
          <cell r="AO826">
            <v>0</v>
          </cell>
          <cell r="AP826">
            <v>33.345064333332999</v>
          </cell>
          <cell r="AQ826">
            <v>0.34091700587337925</v>
          </cell>
        </row>
        <row r="827">
          <cell r="D827" t="str">
            <v>A74878</v>
          </cell>
          <cell r="E827" t="str">
            <v>Stephanie Van de</v>
          </cell>
          <cell r="F827" t="str">
            <v>London</v>
          </cell>
          <cell r="G827" t="str">
            <v>South East</v>
          </cell>
          <cell r="H827">
            <v>9</v>
          </cell>
          <cell r="I827" t="str">
            <v>S</v>
          </cell>
          <cell r="J827">
            <v>24500</v>
          </cell>
          <cell r="M827">
            <v>24500</v>
          </cell>
          <cell r="P827">
            <v>0</v>
          </cell>
          <cell r="R827">
            <v>2283.0720000000001</v>
          </cell>
          <cell r="S827">
            <v>2388.75</v>
          </cell>
          <cell r="V827">
            <v>428.75</v>
          </cell>
          <cell r="W827">
            <v>0</v>
          </cell>
          <cell r="X827">
            <v>0</v>
          </cell>
          <cell r="Y827">
            <v>5100.5720000000001</v>
          </cell>
          <cell r="Z827">
            <v>29600.572</v>
          </cell>
          <cell r="AA827">
            <v>1950</v>
          </cell>
          <cell r="AB827">
            <v>1702.5</v>
          </cell>
          <cell r="AC827">
            <v>17.386532745961819</v>
          </cell>
          <cell r="AD827">
            <v>3.9486921589485728</v>
          </cell>
          <cell r="AE827">
            <v>20.125879536617649</v>
          </cell>
          <cell r="AG827">
            <v>41.461104441528036</v>
          </cell>
          <cell r="AH827">
            <v>3.1095828331146027</v>
          </cell>
          <cell r="AI827">
            <v>44.570687274642637</v>
          </cell>
          <cell r="AJ827">
            <v>356.5654981971411</v>
          </cell>
          <cell r="AK827">
            <v>29600.572</v>
          </cell>
          <cell r="AL827">
            <v>0</v>
          </cell>
          <cell r="AM827">
            <v>37.5</v>
          </cell>
          <cell r="AN827">
            <v>37.5</v>
          </cell>
          <cell r="AO827">
            <v>0</v>
          </cell>
          <cell r="AP827">
            <v>17.657985641025999</v>
          </cell>
          <cell r="AQ827">
            <v>0.27145289506417924</v>
          </cell>
        </row>
        <row r="828">
          <cell r="D828" t="str">
            <v>A74878</v>
          </cell>
          <cell r="E828" t="str">
            <v>Stephanie Van de Pette</v>
          </cell>
          <cell r="F828" t="str">
            <v>London</v>
          </cell>
          <cell r="G828" t="str">
            <v>South East</v>
          </cell>
          <cell r="H828">
            <v>9</v>
          </cell>
          <cell r="I828" t="str">
            <v>S</v>
          </cell>
          <cell r="J828">
            <v>24500</v>
          </cell>
          <cell r="M828">
            <v>24500</v>
          </cell>
          <cell r="P828">
            <v>0</v>
          </cell>
          <cell r="R828">
            <v>2283.0720000000001</v>
          </cell>
          <cell r="S828">
            <v>2388.75</v>
          </cell>
          <cell r="V828">
            <v>428.75</v>
          </cell>
          <cell r="W828">
            <v>0</v>
          </cell>
          <cell r="X828">
            <v>0</v>
          </cell>
          <cell r="Y828">
            <v>5100.5720000000001</v>
          </cell>
          <cell r="Z828">
            <v>29600.572</v>
          </cell>
          <cell r="AA828">
            <v>1950</v>
          </cell>
          <cell r="AB828">
            <v>1702.5</v>
          </cell>
          <cell r="AC828">
            <v>17.386532745961819</v>
          </cell>
          <cell r="AD828">
            <v>3.9486921589485728</v>
          </cell>
          <cell r="AE828">
            <v>20.125879536617649</v>
          </cell>
          <cell r="AG828">
            <v>41.461104441528036</v>
          </cell>
          <cell r="AH828">
            <v>3.1095828331146027</v>
          </cell>
          <cell r="AI828">
            <v>44.570687274642637</v>
          </cell>
          <cell r="AJ828">
            <v>356.5654981971411</v>
          </cell>
          <cell r="AK828">
            <v>29600.572</v>
          </cell>
          <cell r="AL828">
            <v>0</v>
          </cell>
          <cell r="AM828">
            <v>37.5</v>
          </cell>
          <cell r="AN828">
            <v>37.5</v>
          </cell>
          <cell r="AO828">
            <v>0</v>
          </cell>
          <cell r="AP828">
            <v>17.657985641025999</v>
          </cell>
          <cell r="AQ828">
            <v>0.27145289506417924</v>
          </cell>
        </row>
        <row r="829">
          <cell r="D829" t="str">
            <v>S10383</v>
          </cell>
          <cell r="E829" t="str">
            <v>Stephen Hurst</v>
          </cell>
          <cell r="F829" t="str">
            <v>Warrington</v>
          </cell>
          <cell r="G829" t="str">
            <v>Midlands</v>
          </cell>
          <cell r="H829">
            <v>7</v>
          </cell>
          <cell r="I829" t="str">
            <v>A</v>
          </cell>
          <cell r="J829">
            <v>45967.5</v>
          </cell>
          <cell r="M829">
            <v>45967.5</v>
          </cell>
          <cell r="P829">
            <v>0</v>
          </cell>
          <cell r="R829">
            <v>0</v>
          </cell>
          <cell r="S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45967.5</v>
          </cell>
          <cell r="AA829">
            <v>1950</v>
          </cell>
          <cell r="AB829">
            <v>1702.5</v>
          </cell>
          <cell r="AC829">
            <v>27</v>
          </cell>
          <cell r="AD829">
            <v>0</v>
          </cell>
          <cell r="AE829">
            <v>0</v>
          </cell>
          <cell r="AG829">
            <v>27</v>
          </cell>
          <cell r="AH829">
            <v>2.0249999999999999</v>
          </cell>
          <cell r="AI829">
            <v>29.024999999999999</v>
          </cell>
          <cell r="AJ829">
            <v>232.2</v>
          </cell>
          <cell r="AK829">
            <v>45967.5</v>
          </cell>
          <cell r="AL829">
            <v>0</v>
          </cell>
          <cell r="AM829">
            <v>40</v>
          </cell>
          <cell r="AN829">
            <v>37.5</v>
          </cell>
          <cell r="AO829">
            <v>2.5</v>
          </cell>
          <cell r="AP829">
            <v>27</v>
          </cell>
          <cell r="AQ829">
            <v>0</v>
          </cell>
        </row>
        <row r="830">
          <cell r="D830" t="str">
            <v>A50099</v>
          </cell>
          <cell r="E830" t="str">
            <v>Stephen John Sumner</v>
          </cell>
          <cell r="F830" t="str">
            <v>Birmingham</v>
          </cell>
          <cell r="G830" t="str">
            <v>Midlands</v>
          </cell>
          <cell r="H830">
            <v>5</v>
          </cell>
          <cell r="I830" t="str">
            <v>S</v>
          </cell>
          <cell r="J830">
            <v>53285.362500000003</v>
          </cell>
          <cell r="M830">
            <v>53285.362500000003</v>
          </cell>
          <cell r="P830">
            <v>414.1</v>
          </cell>
          <cell r="R830">
            <v>5979.4520249999996</v>
          </cell>
          <cell r="S830">
            <v>3461.7619687500001</v>
          </cell>
          <cell r="V830">
            <v>897.49384375</v>
          </cell>
          <cell r="W830">
            <v>0</v>
          </cell>
          <cell r="X830">
            <v>0</v>
          </cell>
          <cell r="Y830">
            <v>10752.8078375</v>
          </cell>
          <cell r="Z830">
            <v>64038.170337500007</v>
          </cell>
          <cell r="AA830">
            <v>1950</v>
          </cell>
          <cell r="AB830">
            <v>1702.5</v>
          </cell>
          <cell r="AC830">
            <v>37.614196967694568</v>
          </cell>
          <cell r="AD830">
            <v>3.7037848954724204</v>
          </cell>
          <cell r="AE830">
            <v>20.125879536617649</v>
          </cell>
          <cell r="AG830">
            <v>61.443861399784637</v>
          </cell>
          <cell r="AH830">
            <v>4.608289604983848</v>
          </cell>
          <cell r="AI830">
            <v>66.05215100476849</v>
          </cell>
          <cell r="AJ830">
            <v>528.41720803814792</v>
          </cell>
          <cell r="AK830">
            <v>64038.170337500007</v>
          </cell>
          <cell r="AL830">
            <v>0</v>
          </cell>
          <cell r="AM830">
            <v>37.5</v>
          </cell>
          <cell r="AN830">
            <v>37.5</v>
          </cell>
          <cell r="AO830">
            <v>0</v>
          </cell>
          <cell r="AP830">
            <v>37.885108923076999</v>
          </cell>
          <cell r="AQ830">
            <v>0.27091195538243085</v>
          </cell>
        </row>
        <row r="831">
          <cell r="D831" t="str">
            <v>A74807</v>
          </cell>
          <cell r="E831" t="str">
            <v>Stephen Keith Pyatt</v>
          </cell>
          <cell r="F831" t="str">
            <v>Warrington</v>
          </cell>
          <cell r="G831" t="str">
            <v>Midlands</v>
          </cell>
          <cell r="H831">
            <v>5</v>
          </cell>
          <cell r="I831" t="str">
            <v>S</v>
          </cell>
          <cell r="J831">
            <v>46226.400000000001</v>
          </cell>
          <cell r="M831">
            <v>46226.400000000001</v>
          </cell>
          <cell r="P831">
            <v>414.1</v>
          </cell>
          <cell r="R831">
            <v>5970.7632000000003</v>
          </cell>
          <cell r="S831">
            <v>3582.5459999999998</v>
          </cell>
          <cell r="V831">
            <v>808.96199999999999</v>
          </cell>
          <cell r="W831">
            <v>4996</v>
          </cell>
          <cell r="X831">
            <v>0</v>
          </cell>
          <cell r="Y831">
            <v>15772.3712</v>
          </cell>
          <cell r="Z831">
            <v>61998.771200000003</v>
          </cell>
          <cell r="AA831">
            <v>1950</v>
          </cell>
          <cell r="AB831">
            <v>1702.5</v>
          </cell>
          <cell r="AC831">
            <v>36.416312011747429</v>
          </cell>
          <cell r="AD831">
            <v>3.7037848954724204</v>
          </cell>
          <cell r="AE831">
            <v>20.125879536617649</v>
          </cell>
          <cell r="AG831">
            <v>60.245976443837492</v>
          </cell>
          <cell r="AH831">
            <v>4.5184482332878115</v>
          </cell>
          <cell r="AI831">
            <v>64.764424677125305</v>
          </cell>
          <cell r="AJ831">
            <v>518.11539741700244</v>
          </cell>
          <cell r="AK831">
            <v>61998.771199999996</v>
          </cell>
          <cell r="AL831">
            <v>0</v>
          </cell>
          <cell r="AM831">
            <v>37.5</v>
          </cell>
          <cell r="AN831">
            <v>37.5</v>
          </cell>
          <cell r="AO831">
            <v>0</v>
          </cell>
          <cell r="AP831">
            <v>36.359310358974</v>
          </cell>
          <cell r="AQ831">
            <v>-5.7001652773429612E-2</v>
          </cell>
        </row>
        <row r="832">
          <cell r="D832" t="str">
            <v>A74839</v>
          </cell>
          <cell r="E832" t="str">
            <v>Stephen Palmer</v>
          </cell>
          <cell r="F832" t="str">
            <v>Other Site</v>
          </cell>
          <cell r="G832" t="str">
            <v>Midlands</v>
          </cell>
          <cell r="H832">
            <v>7</v>
          </cell>
          <cell r="I832" t="str">
            <v>A</v>
          </cell>
          <cell r="J832">
            <v>67419</v>
          </cell>
          <cell r="M832">
            <v>67419</v>
          </cell>
          <cell r="P832">
            <v>0</v>
          </cell>
          <cell r="R832">
            <v>0</v>
          </cell>
          <cell r="S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67419</v>
          </cell>
          <cell r="AA832">
            <v>1950</v>
          </cell>
          <cell r="AB832">
            <v>1702.5</v>
          </cell>
          <cell r="AC832">
            <v>39.6</v>
          </cell>
          <cell r="AD832">
            <v>0</v>
          </cell>
          <cell r="AE832">
            <v>0</v>
          </cell>
          <cell r="AG832">
            <v>39.6</v>
          </cell>
          <cell r="AH832">
            <v>2.97</v>
          </cell>
          <cell r="AI832">
            <v>42.57</v>
          </cell>
          <cell r="AJ832">
            <v>340.56</v>
          </cell>
          <cell r="AK832">
            <v>67419</v>
          </cell>
          <cell r="AL832">
            <v>0</v>
          </cell>
          <cell r="AM832">
            <v>37.5</v>
          </cell>
          <cell r="AN832">
            <v>37.5</v>
          </cell>
          <cell r="AO832">
            <v>0</v>
          </cell>
          <cell r="AP832">
            <v>39.6</v>
          </cell>
          <cell r="AQ832">
            <v>0</v>
          </cell>
        </row>
        <row r="833">
          <cell r="D833" t="str">
            <v>A74812</v>
          </cell>
          <cell r="E833" t="str">
            <v>Stephen Pearson</v>
          </cell>
          <cell r="F833" t="str">
            <v>Other Site</v>
          </cell>
          <cell r="G833" t="str">
            <v>Midlands</v>
          </cell>
          <cell r="H833">
            <v>5</v>
          </cell>
          <cell r="I833" t="str">
            <v>A</v>
          </cell>
          <cell r="J833">
            <v>103716.3</v>
          </cell>
          <cell r="M833">
            <v>103716.3</v>
          </cell>
          <cell r="P833">
            <v>0</v>
          </cell>
          <cell r="R833">
            <v>0</v>
          </cell>
          <cell r="S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103716.3</v>
          </cell>
          <cell r="AA833">
            <v>1950</v>
          </cell>
          <cell r="AB833">
            <v>1702.5</v>
          </cell>
          <cell r="AC833">
            <v>60.92</v>
          </cell>
          <cell r="AD833">
            <v>0</v>
          </cell>
          <cell r="AE833">
            <v>0</v>
          </cell>
          <cell r="AG833">
            <v>60.92</v>
          </cell>
          <cell r="AH833">
            <v>4.569</v>
          </cell>
          <cell r="AI833">
            <v>65.489000000000004</v>
          </cell>
          <cell r="AJ833">
            <v>523.91200000000003</v>
          </cell>
          <cell r="AK833">
            <v>103716.3</v>
          </cell>
          <cell r="AL833">
            <v>0</v>
          </cell>
          <cell r="AM833">
            <v>35</v>
          </cell>
          <cell r="AN833">
            <v>37.5</v>
          </cell>
          <cell r="AO833">
            <v>-2.5</v>
          </cell>
          <cell r="AP833">
            <v>60.92</v>
          </cell>
          <cell r="AQ833">
            <v>0</v>
          </cell>
        </row>
        <row r="834">
          <cell r="D834" t="str">
            <v>A76411</v>
          </cell>
          <cell r="E834" t="str">
            <v>Stephen Roberts</v>
          </cell>
          <cell r="F834" t="str">
            <v>Guildford</v>
          </cell>
          <cell r="G834" t="str">
            <v>South West</v>
          </cell>
          <cell r="H834">
            <v>9</v>
          </cell>
          <cell r="I834" t="str">
            <v>S</v>
          </cell>
          <cell r="J834">
            <v>29000</v>
          </cell>
          <cell r="M834">
            <v>29000</v>
          </cell>
          <cell r="P834">
            <v>0</v>
          </cell>
          <cell r="R834">
            <v>2904.0720000000001</v>
          </cell>
          <cell r="S834">
            <v>1957.5</v>
          </cell>
          <cell r="V834">
            <v>507.5</v>
          </cell>
          <cell r="W834">
            <v>0</v>
          </cell>
          <cell r="X834">
            <v>0</v>
          </cell>
          <cell r="Y834">
            <v>5369.0720000000001</v>
          </cell>
          <cell r="Z834">
            <v>34369.072</v>
          </cell>
          <cell r="AA834">
            <v>1950</v>
          </cell>
          <cell r="AB834">
            <v>1702.5</v>
          </cell>
          <cell r="AC834">
            <v>20.187413803230545</v>
          </cell>
          <cell r="AD834">
            <v>5.3894406903826191</v>
          </cell>
          <cell r="AE834">
            <v>20.125879536617649</v>
          </cell>
          <cell r="AG834">
            <v>45.702734030230815</v>
          </cell>
          <cell r="AH834">
            <v>3.4277050522673109</v>
          </cell>
          <cell r="AI834">
            <v>49.130439082498128</v>
          </cell>
          <cell r="AJ834">
            <v>393.04351265998503</v>
          </cell>
          <cell r="AK834">
            <v>34369.072</v>
          </cell>
          <cell r="AL834">
            <v>0</v>
          </cell>
          <cell r="AM834">
            <v>37.5</v>
          </cell>
          <cell r="AN834">
            <v>37.5</v>
          </cell>
          <cell r="AO834">
            <v>0</v>
          </cell>
          <cell r="AP834">
            <v>20.530293333332999</v>
          </cell>
          <cell r="AQ834">
            <v>0.34287953010245431</v>
          </cell>
        </row>
        <row r="835">
          <cell r="D835" t="str">
            <v>A74608</v>
          </cell>
          <cell r="E835" t="str">
            <v>Stephen Semple</v>
          </cell>
          <cell r="F835" t="str">
            <v>London</v>
          </cell>
          <cell r="G835" t="str">
            <v>South East</v>
          </cell>
          <cell r="H835">
            <v>4</v>
          </cell>
          <cell r="I835" t="str">
            <v>S</v>
          </cell>
          <cell r="J835">
            <v>73916.850000000006</v>
          </cell>
          <cell r="M835">
            <v>73916.850000000006</v>
          </cell>
          <cell r="P835">
            <v>414.1</v>
          </cell>
          <cell r="R835">
            <v>9421.3773000000001</v>
          </cell>
          <cell r="S835">
            <v>4989.3873750000002</v>
          </cell>
          <cell r="V835">
            <v>1293.544875</v>
          </cell>
          <cell r="W835">
            <v>2310</v>
          </cell>
          <cell r="X835">
            <v>0</v>
          </cell>
          <cell r="Y835">
            <v>18428.40955</v>
          </cell>
          <cell r="Z835">
            <v>92345.259550000002</v>
          </cell>
          <cell r="AA835">
            <v>1950</v>
          </cell>
          <cell r="AB835">
            <v>1702.5</v>
          </cell>
          <cell r="AC835">
            <v>54.240974772393542</v>
          </cell>
          <cell r="AD835">
            <v>3.9486921589485728</v>
          </cell>
          <cell r="AE835">
            <v>20.125879536617649</v>
          </cell>
          <cell r="AG835">
            <v>78.315546467959763</v>
          </cell>
          <cell r="AH835">
            <v>5.8736659850969817</v>
          </cell>
          <cell r="AI835">
            <v>84.18921245305674</v>
          </cell>
          <cell r="AJ835">
            <v>673.51369962445392</v>
          </cell>
          <cell r="AK835">
            <v>92345.259550000002</v>
          </cell>
          <cell r="AL835">
            <v>0</v>
          </cell>
          <cell r="AM835">
            <v>37.5</v>
          </cell>
          <cell r="AN835">
            <v>37.5</v>
          </cell>
          <cell r="AO835">
            <v>0</v>
          </cell>
          <cell r="AP835">
            <v>54.548654769231</v>
          </cell>
          <cell r="AQ835">
            <v>0.30767999683745728</v>
          </cell>
        </row>
        <row r="836">
          <cell r="D836" t="str">
            <v>A74696</v>
          </cell>
          <cell r="E836" t="str">
            <v>Stephen Smith</v>
          </cell>
          <cell r="F836" t="str">
            <v>Bristol</v>
          </cell>
          <cell r="G836" t="str">
            <v>South West</v>
          </cell>
          <cell r="H836">
            <v>6</v>
          </cell>
          <cell r="I836" t="str">
            <v>S</v>
          </cell>
          <cell r="J836">
            <v>32846.125</v>
          </cell>
          <cell r="M836">
            <v>32846.125</v>
          </cell>
          <cell r="P836">
            <v>0</v>
          </cell>
          <cell r="R836">
            <v>3434.83725</v>
          </cell>
          <cell r="S836">
            <v>2545.5746875</v>
          </cell>
          <cell r="V836">
            <v>574.80718750000005</v>
          </cell>
          <cell r="W836">
            <v>0</v>
          </cell>
          <cell r="X836">
            <v>0</v>
          </cell>
          <cell r="Y836">
            <v>6555.2191249999996</v>
          </cell>
          <cell r="Z836">
            <v>39401.344125000003</v>
          </cell>
          <cell r="AA836">
            <v>1950</v>
          </cell>
          <cell r="AB836">
            <v>1702.5</v>
          </cell>
          <cell r="AC836">
            <v>23.143227092511015</v>
          </cell>
          <cell r="AD836">
            <v>5.3894406903826191</v>
          </cell>
          <cell r="AE836">
            <v>20.125879536617649</v>
          </cell>
          <cell r="AG836">
            <v>48.658547319511285</v>
          </cell>
          <cell r="AH836">
            <v>3.6493910489633463</v>
          </cell>
          <cell r="AI836">
            <v>52.30793836847463</v>
          </cell>
          <cell r="AJ836">
            <v>418.46350694779704</v>
          </cell>
          <cell r="AK836">
            <v>39401.344124999996</v>
          </cell>
          <cell r="AL836">
            <v>0</v>
          </cell>
          <cell r="AM836">
            <v>37.5</v>
          </cell>
          <cell r="AN836">
            <v>37.5</v>
          </cell>
          <cell r="AO836">
            <v>0</v>
          </cell>
          <cell r="AP836">
            <v>23.475834487179</v>
          </cell>
          <cell r="AQ836">
            <v>0.33260739466798483</v>
          </cell>
        </row>
        <row r="837">
          <cell r="D837" t="str">
            <v>W12114</v>
          </cell>
          <cell r="E837" t="str">
            <v>Steve A Davies</v>
          </cell>
          <cell r="F837" t="str">
            <v>Cardiff</v>
          </cell>
          <cell r="G837" t="str">
            <v>South West</v>
          </cell>
          <cell r="H837">
            <v>4</v>
          </cell>
          <cell r="I837" t="str">
            <v>S</v>
          </cell>
          <cell r="J837">
            <v>54100</v>
          </cell>
          <cell r="M837">
            <v>54100</v>
          </cell>
          <cell r="P837">
            <v>414.1</v>
          </cell>
          <cell r="R837">
            <v>7000.1880000000001</v>
          </cell>
          <cell r="S837">
            <v>4733.75</v>
          </cell>
          <cell r="V837">
            <v>0</v>
          </cell>
          <cell r="W837">
            <v>4582</v>
          </cell>
          <cell r="X837">
            <v>0</v>
          </cell>
          <cell r="Y837">
            <v>16730.038</v>
          </cell>
          <cell r="Z837">
            <v>70830.038</v>
          </cell>
          <cell r="AA837">
            <v>1950</v>
          </cell>
          <cell r="AB837">
            <v>1702.5</v>
          </cell>
          <cell r="AC837">
            <v>41.603546549192366</v>
          </cell>
          <cell r="AD837">
            <v>5.3894406903826191</v>
          </cell>
          <cell r="AE837">
            <v>20.125879536617649</v>
          </cell>
          <cell r="AG837">
            <v>67.118866776192633</v>
          </cell>
          <cell r="AH837">
            <v>5.0339150082144473</v>
          </cell>
          <cell r="AI837">
            <v>72.152781784407082</v>
          </cell>
          <cell r="AJ837">
            <v>577.22225427525666</v>
          </cell>
          <cell r="AK837">
            <v>70830.038</v>
          </cell>
          <cell r="AL837">
            <v>0</v>
          </cell>
          <cell r="AM837">
            <v>37.5</v>
          </cell>
          <cell r="AN837">
            <v>37.5</v>
          </cell>
          <cell r="AO837">
            <v>0</v>
          </cell>
          <cell r="AP837">
            <v>41.635147692308003</v>
          </cell>
          <cell r="AQ837">
            <v>3.1601143115636887E-2</v>
          </cell>
        </row>
        <row r="838">
          <cell r="D838" t="str">
            <v>A41299</v>
          </cell>
          <cell r="E838" t="str">
            <v>Steve Baker</v>
          </cell>
          <cell r="F838" t="str">
            <v>Secondment</v>
          </cell>
          <cell r="G838" t="str">
            <v>Midlands</v>
          </cell>
          <cell r="H838">
            <v>4</v>
          </cell>
          <cell r="I838" t="str">
            <v>S</v>
          </cell>
          <cell r="J838">
            <v>57550</v>
          </cell>
          <cell r="M838">
            <v>57550</v>
          </cell>
          <cell r="P838">
            <v>414.1</v>
          </cell>
          <cell r="R838">
            <v>7580.8919999999998</v>
          </cell>
          <cell r="S838">
            <v>4812.5</v>
          </cell>
          <cell r="V838">
            <v>962.5</v>
          </cell>
          <cell r="W838">
            <v>5340</v>
          </cell>
          <cell r="X838">
            <v>0</v>
          </cell>
          <cell r="Y838">
            <v>19109.991999999998</v>
          </cell>
          <cell r="Z838">
            <v>76659.991999999998</v>
          </cell>
          <cell r="AA838">
            <v>1950</v>
          </cell>
          <cell r="AB838">
            <v>1702.5</v>
          </cell>
          <cell r="AC838">
            <v>45.027895447870776</v>
          </cell>
          <cell r="AD838">
            <v>3.7037848954724204</v>
          </cell>
          <cell r="AE838">
            <v>20.125879536617649</v>
          </cell>
          <cell r="AG838">
            <v>68.857559879960846</v>
          </cell>
          <cell r="AH838">
            <v>5.1643169909970634</v>
          </cell>
          <cell r="AI838">
            <v>74.021876870957911</v>
          </cell>
          <cell r="AJ838">
            <v>592.17501496766329</v>
          </cell>
          <cell r="AK838">
            <v>76659.991999999998</v>
          </cell>
          <cell r="AL838">
            <v>0</v>
          </cell>
          <cell r="AM838">
            <v>37.5</v>
          </cell>
          <cell r="AN838">
            <v>37.5</v>
          </cell>
          <cell r="AO838">
            <v>0</v>
          </cell>
          <cell r="AP838">
            <v>44.710252307692002</v>
          </cell>
          <cell r="AQ838">
            <v>-0.31764314017877382</v>
          </cell>
        </row>
        <row r="839">
          <cell r="D839" t="str">
            <v>A74958</v>
          </cell>
          <cell r="E839" t="str">
            <v>Steve Byrne</v>
          </cell>
          <cell r="F839" t="str">
            <v>York</v>
          </cell>
          <cell r="G839" t="str">
            <v>Midlands</v>
          </cell>
          <cell r="H839">
            <v>7</v>
          </cell>
          <cell r="I839" t="str">
            <v>S</v>
          </cell>
          <cell r="J839">
            <v>40250</v>
          </cell>
          <cell r="M839">
            <v>40250</v>
          </cell>
          <cell r="P839">
            <v>0</v>
          </cell>
          <cell r="R839">
            <v>4456.5720000000001</v>
          </cell>
          <cell r="S839">
            <v>1911.875</v>
          </cell>
          <cell r="V839">
            <v>704.375</v>
          </cell>
          <cell r="W839">
            <v>0</v>
          </cell>
          <cell r="X839">
            <v>0</v>
          </cell>
          <cell r="Y839">
            <v>7072.8220000000001</v>
          </cell>
          <cell r="Z839">
            <v>47322.822</v>
          </cell>
          <cell r="AA839">
            <v>1950</v>
          </cell>
          <cell r="AB839">
            <v>1702.5</v>
          </cell>
          <cell r="AC839">
            <v>27.796077533039647</v>
          </cell>
          <cell r="AD839">
            <v>3.7037848954724204</v>
          </cell>
          <cell r="AE839">
            <v>20.125879536617649</v>
          </cell>
          <cell r="AG839">
            <v>51.62574196512972</v>
          </cell>
          <cell r="AH839">
            <v>3.8719306473847288</v>
          </cell>
          <cell r="AI839">
            <v>55.497672612514449</v>
          </cell>
          <cell r="AJ839">
            <v>443.9813809001156</v>
          </cell>
          <cell r="AK839">
            <v>47322.822</v>
          </cell>
          <cell r="AL839">
            <v>0</v>
          </cell>
          <cell r="AM839">
            <v>37.5</v>
          </cell>
          <cell r="AN839">
            <v>37.5</v>
          </cell>
          <cell r="AO839">
            <v>0</v>
          </cell>
          <cell r="AP839">
            <v>28.240549743590002</v>
          </cell>
          <cell r="AQ839">
            <v>0.44447221055035513</v>
          </cell>
        </row>
        <row r="840">
          <cell r="D840" t="str">
            <v>U03144</v>
          </cell>
          <cell r="E840" t="str">
            <v>Steve Higgins</v>
          </cell>
          <cell r="F840" t="str">
            <v>Other Site</v>
          </cell>
          <cell r="G840" t="str">
            <v>Midlands</v>
          </cell>
          <cell r="H840">
            <v>6</v>
          </cell>
          <cell r="I840" t="str">
            <v>A</v>
          </cell>
          <cell r="J840">
            <v>70228.125</v>
          </cell>
          <cell r="M840">
            <v>70228.125</v>
          </cell>
          <cell r="P840">
            <v>0</v>
          </cell>
          <cell r="R840">
            <v>0</v>
          </cell>
          <cell r="S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70228.125</v>
          </cell>
          <cell r="AA840">
            <v>1950</v>
          </cell>
          <cell r="AB840">
            <v>1702.5</v>
          </cell>
          <cell r="AC840">
            <v>41.25</v>
          </cell>
          <cell r="AD840">
            <v>0</v>
          </cell>
          <cell r="AE840">
            <v>0</v>
          </cell>
          <cell r="AG840">
            <v>41.25</v>
          </cell>
          <cell r="AH840">
            <v>3.09375</v>
          </cell>
          <cell r="AI840">
            <v>44.34375</v>
          </cell>
          <cell r="AJ840">
            <v>354.75</v>
          </cell>
          <cell r="AK840">
            <v>70228.125</v>
          </cell>
          <cell r="AL840">
            <v>0</v>
          </cell>
          <cell r="AM840">
            <v>0</v>
          </cell>
          <cell r="AN840">
            <v>37.5</v>
          </cell>
          <cell r="AO840">
            <v>-37.5</v>
          </cell>
          <cell r="AP840">
            <v>41.25</v>
          </cell>
          <cell r="AQ840">
            <v>0</v>
          </cell>
        </row>
        <row r="841">
          <cell r="D841" t="str">
            <v>A01355</v>
          </cell>
          <cell r="E841" t="str">
            <v>Steve L Davies</v>
          </cell>
          <cell r="F841" t="str">
            <v>Guildford</v>
          </cell>
          <cell r="G841" t="str">
            <v>South West</v>
          </cell>
          <cell r="H841">
            <v>2</v>
          </cell>
          <cell r="I841" t="str">
            <v>S</v>
          </cell>
          <cell r="J841">
            <v>85100</v>
          </cell>
          <cell r="M841">
            <v>85100</v>
          </cell>
          <cell r="P841">
            <v>956.58</v>
          </cell>
          <cell r="R841">
            <v>11167.236000000001</v>
          </cell>
          <cell r="S841">
            <v>6595.25</v>
          </cell>
          <cell r="V841">
            <v>1489.25</v>
          </cell>
          <cell r="W841">
            <v>3778</v>
          </cell>
          <cell r="X841">
            <v>0</v>
          </cell>
          <cell r="Y841">
            <v>23986.315999999999</v>
          </cell>
          <cell r="Z841">
            <v>109086.31599999999</v>
          </cell>
          <cell r="AA841">
            <v>1950</v>
          </cell>
          <cell r="AB841">
            <v>1702.5</v>
          </cell>
          <cell r="AC841">
            <v>64.074194419970624</v>
          </cell>
          <cell r="AD841">
            <v>5.3894406903826191</v>
          </cell>
          <cell r="AE841">
            <v>20.125879536617649</v>
          </cell>
          <cell r="AG841">
            <v>89.589514646970883</v>
          </cell>
          <cell r="AH841">
            <v>6.7192135985228161</v>
          </cell>
          <cell r="AI841">
            <v>96.308728245493697</v>
          </cell>
          <cell r="AJ841">
            <v>770.46982596394957</v>
          </cell>
          <cell r="AK841">
            <v>109086.31600000001</v>
          </cell>
          <cell r="AL841">
            <v>0</v>
          </cell>
          <cell r="AM841">
            <v>37.5</v>
          </cell>
          <cell r="AN841">
            <v>37.5</v>
          </cell>
          <cell r="AO841">
            <v>0</v>
          </cell>
          <cell r="AP841">
            <v>64.322982564103</v>
          </cell>
          <cell r="AQ841">
            <v>0.24878814413237649</v>
          </cell>
        </row>
        <row r="842">
          <cell r="D842" t="str">
            <v>A74820</v>
          </cell>
          <cell r="E842" t="str">
            <v>Steve Newton</v>
          </cell>
          <cell r="F842" t="str">
            <v>York</v>
          </cell>
          <cell r="G842" t="str">
            <v>Midlands</v>
          </cell>
          <cell r="H842">
            <v>4</v>
          </cell>
          <cell r="I842" t="str">
            <v>S</v>
          </cell>
          <cell r="J842">
            <v>55545</v>
          </cell>
          <cell r="M842">
            <v>55545</v>
          </cell>
          <cell r="P842">
            <v>0</v>
          </cell>
          <cell r="R842">
            <v>6822.3059999999996</v>
          </cell>
          <cell r="S842">
            <v>4304.7375000000002</v>
          </cell>
          <cell r="V842">
            <v>972.03750000000002</v>
          </cell>
          <cell r="W842">
            <v>1848</v>
          </cell>
          <cell r="X842">
            <v>0</v>
          </cell>
          <cell r="Y842">
            <v>13947.081</v>
          </cell>
          <cell r="Z842">
            <v>69492.081000000006</v>
          </cell>
          <cell r="AA842">
            <v>1560</v>
          </cell>
          <cell r="AB842">
            <v>1362</v>
          </cell>
          <cell r="AC842">
            <v>51.022085903083706</v>
          </cell>
          <cell r="AD842">
            <v>3.7037848954724204</v>
          </cell>
          <cell r="AE842">
            <v>20.125879536617649</v>
          </cell>
          <cell r="AG842">
            <v>74.851750335173776</v>
          </cell>
          <cell r="AH842">
            <v>5.6138812751380334</v>
          </cell>
          <cell r="AI842">
            <v>80.465631610311803</v>
          </cell>
          <cell r="AJ842">
            <v>643.72505288249442</v>
          </cell>
          <cell r="AK842">
            <v>69492.081000000006</v>
          </cell>
          <cell r="AL842">
            <v>0</v>
          </cell>
          <cell r="AM842">
            <v>30</v>
          </cell>
          <cell r="AN842">
            <v>30</v>
          </cell>
          <cell r="AO842">
            <v>0</v>
          </cell>
          <cell r="AP842">
            <v>51.357632051282003</v>
          </cell>
          <cell r="AQ842">
            <v>0.33554614819829709</v>
          </cell>
        </row>
        <row r="843">
          <cell r="D843" t="str">
            <v>S10252</v>
          </cell>
          <cell r="E843" t="str">
            <v>Steve Parkhouse</v>
          </cell>
          <cell r="F843" t="str">
            <v>Other Site</v>
          </cell>
          <cell r="G843" t="str">
            <v>Midlands</v>
          </cell>
          <cell r="H843">
            <v>6</v>
          </cell>
          <cell r="I843" t="str">
            <v>A</v>
          </cell>
          <cell r="J843">
            <v>44265</v>
          </cell>
          <cell r="M843">
            <v>44265</v>
          </cell>
          <cell r="P843">
            <v>0</v>
          </cell>
          <cell r="R843">
            <v>0</v>
          </cell>
          <cell r="S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44265</v>
          </cell>
          <cell r="AA843">
            <v>1950</v>
          </cell>
          <cell r="AB843">
            <v>1702.5</v>
          </cell>
          <cell r="AC843">
            <v>26</v>
          </cell>
          <cell r="AD843">
            <v>0</v>
          </cell>
          <cell r="AE843">
            <v>0</v>
          </cell>
          <cell r="AG843">
            <v>26</v>
          </cell>
          <cell r="AH843">
            <v>1.95</v>
          </cell>
          <cell r="AI843">
            <v>27.95</v>
          </cell>
          <cell r="AJ843">
            <v>223.6</v>
          </cell>
          <cell r="AK843">
            <v>44265</v>
          </cell>
          <cell r="AL843">
            <v>0</v>
          </cell>
          <cell r="AM843">
            <v>0</v>
          </cell>
          <cell r="AN843">
            <v>37.5</v>
          </cell>
          <cell r="AO843">
            <v>-37.5</v>
          </cell>
          <cell r="AP843">
            <v>26</v>
          </cell>
          <cell r="AQ843">
            <v>0</v>
          </cell>
        </row>
        <row r="844">
          <cell r="D844" t="str">
            <v>A76294</v>
          </cell>
          <cell r="E844" t="str">
            <v>Steve Paterson</v>
          </cell>
          <cell r="F844" t="str">
            <v>Warrington</v>
          </cell>
          <cell r="G844" t="str">
            <v>Midlands</v>
          </cell>
          <cell r="H844">
            <v>7</v>
          </cell>
          <cell r="I844" t="str">
            <v>S</v>
          </cell>
          <cell r="J844">
            <v>28700</v>
          </cell>
          <cell r="M844">
            <v>28700</v>
          </cell>
          <cell r="P844">
            <v>414.1</v>
          </cell>
          <cell r="R844">
            <v>2862.672</v>
          </cell>
          <cell r="S844">
            <v>2224.25</v>
          </cell>
          <cell r="V844">
            <v>502.25</v>
          </cell>
          <cell r="W844">
            <v>0</v>
          </cell>
          <cell r="X844">
            <v>0</v>
          </cell>
          <cell r="Y844">
            <v>6003.2719999999999</v>
          </cell>
          <cell r="Z844">
            <v>34703.271999999997</v>
          </cell>
          <cell r="AA844">
            <v>1560</v>
          </cell>
          <cell r="AB844">
            <v>1362</v>
          </cell>
          <cell r="AC844">
            <v>25.479641703377386</v>
          </cell>
          <cell r="AD844">
            <v>3.7037848954724204</v>
          </cell>
          <cell r="AE844">
            <v>20.125879536617649</v>
          </cell>
          <cell r="AG844">
            <v>49.309306135467452</v>
          </cell>
          <cell r="AH844">
            <v>3.6981979601600585</v>
          </cell>
          <cell r="AI844">
            <v>53.00750409562751</v>
          </cell>
          <cell r="AJ844">
            <v>424.06003276502008</v>
          </cell>
          <cell r="AK844">
            <v>34703.271999999997</v>
          </cell>
          <cell r="AL844">
            <v>0</v>
          </cell>
          <cell r="AM844">
            <v>30</v>
          </cell>
          <cell r="AN844">
            <v>30</v>
          </cell>
          <cell r="AO844">
            <v>0</v>
          </cell>
          <cell r="AP844">
            <v>25.841520512820999</v>
          </cell>
          <cell r="AQ844">
            <v>0.36187880944361339</v>
          </cell>
        </row>
        <row r="845">
          <cell r="D845" t="str">
            <v>W06904</v>
          </cell>
          <cell r="E845" t="str">
            <v>Steve Scone</v>
          </cell>
          <cell r="F845" t="str">
            <v>Cardiff</v>
          </cell>
          <cell r="G845" t="str">
            <v>South West</v>
          </cell>
          <cell r="H845">
            <v>4</v>
          </cell>
          <cell r="I845" t="str">
            <v>S</v>
          </cell>
          <cell r="J845">
            <v>53055.3</v>
          </cell>
          <cell r="M845">
            <v>53055.3</v>
          </cell>
          <cell r="P845">
            <v>414.1</v>
          </cell>
          <cell r="R845">
            <v>6940.9722000000002</v>
          </cell>
          <cell r="S845">
            <v>4642.3387499999999</v>
          </cell>
          <cell r="V845">
            <v>928.46775000000002</v>
          </cell>
          <cell r="W845">
            <v>5197.6000000000004</v>
          </cell>
          <cell r="X845">
            <v>0</v>
          </cell>
          <cell r="Y845">
            <v>18123.4787</v>
          </cell>
          <cell r="Z845">
            <v>71178.778699999995</v>
          </cell>
          <cell r="AA845">
            <v>1950</v>
          </cell>
          <cell r="AB845">
            <v>1702.5</v>
          </cell>
          <cell r="AC845">
            <v>41.808386901615272</v>
          </cell>
          <cell r="AD845">
            <v>5.3894406903826191</v>
          </cell>
          <cell r="AE845">
            <v>20.125879536617649</v>
          </cell>
          <cell r="AG845">
            <v>67.323707128615538</v>
          </cell>
          <cell r="AH845">
            <v>5.0492780346461652</v>
          </cell>
          <cell r="AI845">
            <v>72.372985163261703</v>
          </cell>
          <cell r="AJ845">
            <v>578.98388130609362</v>
          </cell>
          <cell r="AK845">
            <v>71178.778699999995</v>
          </cell>
          <cell r="AL845">
            <v>0</v>
          </cell>
          <cell r="AM845">
            <v>37.5</v>
          </cell>
          <cell r="AN845">
            <v>37.5</v>
          </cell>
          <cell r="AO845">
            <v>0</v>
          </cell>
          <cell r="AP845">
            <v>41.714876512821</v>
          </cell>
          <cell r="AQ845">
            <v>-9.3510388794271648E-2</v>
          </cell>
        </row>
        <row r="846">
          <cell r="D846" t="str">
            <v>W12912</v>
          </cell>
          <cell r="E846" t="str">
            <v>Steve T Davies</v>
          </cell>
          <cell r="F846" t="str">
            <v>Cardiff</v>
          </cell>
          <cell r="G846" t="str">
            <v>South West</v>
          </cell>
          <cell r="H846">
            <v>3</v>
          </cell>
          <cell r="I846" t="str">
            <v>S</v>
          </cell>
          <cell r="J846">
            <v>61623</v>
          </cell>
          <cell r="M846">
            <v>61623</v>
          </cell>
          <cell r="P846">
            <v>414.1</v>
          </cell>
          <cell r="R846">
            <v>8202.3060000000005</v>
          </cell>
          <cell r="S846">
            <v>5392.0124999999998</v>
          </cell>
          <cell r="V846">
            <v>1078.4024999999999</v>
          </cell>
          <cell r="W846">
            <v>5770</v>
          </cell>
          <cell r="X846">
            <v>0</v>
          </cell>
          <cell r="Y846">
            <v>20856.821</v>
          </cell>
          <cell r="Z846">
            <v>82479.820999999996</v>
          </cell>
          <cell r="AA846">
            <v>1950</v>
          </cell>
          <cell r="AB846">
            <v>1702.5</v>
          </cell>
          <cell r="AC846">
            <v>48.44629720998531</v>
          </cell>
          <cell r="AD846">
            <v>5.3894406903826191</v>
          </cell>
          <cell r="AE846">
            <v>20.125879536617649</v>
          </cell>
          <cell r="AG846">
            <v>73.961617436985577</v>
          </cell>
          <cell r="AH846">
            <v>5.5471213077739181</v>
          </cell>
          <cell r="AI846">
            <v>79.508738744759498</v>
          </cell>
          <cell r="AJ846">
            <v>636.06990995807598</v>
          </cell>
          <cell r="AK846">
            <v>82479.820999999996</v>
          </cell>
          <cell r="AL846">
            <v>0</v>
          </cell>
          <cell r="AM846">
            <v>37.5</v>
          </cell>
          <cell r="AN846">
            <v>37.5</v>
          </cell>
          <cell r="AO846">
            <v>0</v>
          </cell>
          <cell r="AP846">
            <v>48.451321025641001</v>
          </cell>
          <cell r="AQ846">
            <v>5.0238156556901004E-3</v>
          </cell>
        </row>
        <row r="847">
          <cell r="D847" t="str">
            <v>A74750</v>
          </cell>
          <cell r="E847" t="str">
            <v>Steve Wilkins</v>
          </cell>
          <cell r="F847" t="str">
            <v>York</v>
          </cell>
          <cell r="G847" t="str">
            <v>Midlands</v>
          </cell>
          <cell r="H847">
            <v>3</v>
          </cell>
          <cell r="I847" t="str">
            <v>S</v>
          </cell>
          <cell r="J847">
            <v>73835</v>
          </cell>
          <cell r="M847">
            <v>73835</v>
          </cell>
          <cell r="P847">
            <v>414.1</v>
          </cell>
          <cell r="R847">
            <v>9503.9220000000005</v>
          </cell>
          <cell r="S847">
            <v>5722.2125000000005</v>
          </cell>
          <cell r="V847">
            <v>1292.1125</v>
          </cell>
          <cell r="W847">
            <v>2990</v>
          </cell>
          <cell r="X847">
            <v>0</v>
          </cell>
          <cell r="Y847">
            <v>19922.347000000002</v>
          </cell>
          <cell r="Z847">
            <v>93757.347000000009</v>
          </cell>
          <cell r="AA847">
            <v>1950</v>
          </cell>
          <cell r="AB847">
            <v>1702.5</v>
          </cell>
          <cell r="AC847">
            <v>55.070394713656391</v>
          </cell>
          <cell r="AD847">
            <v>3.7037848954724204</v>
          </cell>
          <cell r="AE847">
            <v>20.125879536617649</v>
          </cell>
          <cell r="AG847">
            <v>78.900059145746454</v>
          </cell>
          <cell r="AH847">
            <v>5.9175044359309839</v>
          </cell>
          <cell r="AI847">
            <v>84.817563581677433</v>
          </cell>
          <cell r="AJ847">
            <v>678.54050865341947</v>
          </cell>
          <cell r="AK847">
            <v>93757.346999999994</v>
          </cell>
          <cell r="AL847">
            <v>0</v>
          </cell>
          <cell r="AM847">
            <v>37.5</v>
          </cell>
          <cell r="AN847">
            <v>37.5</v>
          </cell>
          <cell r="AO847">
            <v>0</v>
          </cell>
          <cell r="AP847">
            <v>55.393242051282002</v>
          </cell>
          <cell r="AQ847">
            <v>0.32284733762561046</v>
          </cell>
        </row>
        <row r="848">
          <cell r="D848" t="str">
            <v>A76501</v>
          </cell>
          <cell r="E848" t="str">
            <v>Steven O'Hare</v>
          </cell>
          <cell r="F848" t="str">
            <v>Other Site</v>
          </cell>
          <cell r="G848" t="str">
            <v>Midlands</v>
          </cell>
          <cell r="H848">
            <v>4</v>
          </cell>
          <cell r="I848" t="str">
            <v>A</v>
          </cell>
          <cell r="J848">
            <v>109181.325</v>
          </cell>
          <cell r="M848">
            <v>109181.325</v>
          </cell>
          <cell r="P848">
            <v>0</v>
          </cell>
          <cell r="R848">
            <v>0</v>
          </cell>
          <cell r="S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109181.325</v>
          </cell>
          <cell r="AA848">
            <v>1950</v>
          </cell>
          <cell r="AB848">
            <v>1702.5</v>
          </cell>
          <cell r="AC848">
            <v>64.13</v>
          </cell>
          <cell r="AD848">
            <v>0</v>
          </cell>
          <cell r="AE848">
            <v>0</v>
          </cell>
          <cell r="AG848">
            <v>64.13</v>
          </cell>
          <cell r="AH848">
            <v>4.8097499999999993</v>
          </cell>
          <cell r="AI848">
            <v>68.939749999999989</v>
          </cell>
          <cell r="AJ848">
            <v>551.51799999999992</v>
          </cell>
          <cell r="AK848">
            <v>109181.325</v>
          </cell>
          <cell r="AL848">
            <v>0</v>
          </cell>
          <cell r="AM848">
            <v>40</v>
          </cell>
          <cell r="AN848">
            <v>37.5</v>
          </cell>
          <cell r="AO848">
            <v>2.5</v>
          </cell>
          <cell r="AP848">
            <v>64.13</v>
          </cell>
          <cell r="AQ848">
            <v>0</v>
          </cell>
        </row>
        <row r="849">
          <cell r="D849" t="str">
            <v>A00506</v>
          </cell>
          <cell r="E849" t="str">
            <v>Steven Roberts</v>
          </cell>
          <cell r="F849" t="str">
            <v>Warrington</v>
          </cell>
          <cell r="G849" t="str">
            <v>Midlands</v>
          </cell>
          <cell r="H849">
            <v>6</v>
          </cell>
          <cell r="I849" t="str">
            <v>S</v>
          </cell>
          <cell r="J849">
            <v>38253.729800000001</v>
          </cell>
          <cell r="M849">
            <v>38253.729800000001</v>
          </cell>
          <cell r="P849">
            <v>414.1</v>
          </cell>
          <cell r="R849">
            <v>4181.0867123999997</v>
          </cell>
          <cell r="S849">
            <v>1051.9775695000001</v>
          </cell>
          <cell r="V849">
            <v>669.44027149999999</v>
          </cell>
          <cell r="W849">
            <v>0</v>
          </cell>
          <cell r="X849">
            <v>0</v>
          </cell>
          <cell r="Y849">
            <v>6316.6045533999995</v>
          </cell>
          <cell r="Z849">
            <v>44570.334353400001</v>
          </cell>
          <cell r="AA849">
            <v>1950</v>
          </cell>
          <cell r="AB849">
            <v>1702.5</v>
          </cell>
          <cell r="AC849">
            <v>26.179344700969164</v>
          </cell>
          <cell r="AD849">
            <v>3.7037848954724204</v>
          </cell>
          <cell r="AE849">
            <v>20.125879536617649</v>
          </cell>
          <cell r="AG849">
            <v>50.009009133059237</v>
          </cell>
          <cell r="AH849">
            <v>3.7506756849794427</v>
          </cell>
          <cell r="AI849">
            <v>53.759684818038679</v>
          </cell>
          <cell r="AJ849">
            <v>430.07747854430943</v>
          </cell>
          <cell r="AK849">
            <v>44570.334353400001</v>
          </cell>
          <cell r="AL849">
            <v>0</v>
          </cell>
          <cell r="AM849">
            <v>37.5</v>
          </cell>
          <cell r="AN849">
            <v>37.5</v>
          </cell>
          <cell r="AO849">
            <v>0</v>
          </cell>
          <cell r="AP849">
            <v>26.665268905845998</v>
          </cell>
          <cell r="AQ849">
            <v>0.48592420487683441</v>
          </cell>
        </row>
        <row r="850">
          <cell r="D850" t="str">
            <v>A98523</v>
          </cell>
          <cell r="E850" t="str">
            <v>Stuart Cazaly</v>
          </cell>
          <cell r="F850" t="str">
            <v>Plymouth</v>
          </cell>
          <cell r="G850" t="str">
            <v>South West</v>
          </cell>
          <cell r="H850">
            <v>5</v>
          </cell>
          <cell r="I850" t="str">
            <v>S</v>
          </cell>
          <cell r="J850">
            <v>37440</v>
          </cell>
          <cell r="M850">
            <v>37440</v>
          </cell>
          <cell r="P850">
            <v>0</v>
          </cell>
          <cell r="R850">
            <v>4660.9182600000004</v>
          </cell>
          <cell r="S850">
            <v>2527.1999999999998</v>
          </cell>
          <cell r="V850">
            <v>655.20000000000005</v>
          </cell>
          <cell r="W850">
            <v>4290.7700000000004</v>
          </cell>
          <cell r="X850">
            <v>0</v>
          </cell>
          <cell r="Y850">
            <v>12134.08826</v>
          </cell>
          <cell r="Z850">
            <v>49574.088260000004</v>
          </cell>
          <cell r="AA850">
            <v>1950</v>
          </cell>
          <cell r="AB850">
            <v>1702.5</v>
          </cell>
          <cell r="AC850">
            <v>29.118407201174744</v>
          </cell>
          <cell r="AD850">
            <v>5.3894406903826191</v>
          </cell>
          <cell r="AE850">
            <v>20.125879536617649</v>
          </cell>
          <cell r="AG850">
            <v>54.633727428175007</v>
          </cell>
          <cell r="AH850">
            <v>4.0975295571131252</v>
          </cell>
          <cell r="AI850">
            <v>58.731256985288134</v>
          </cell>
          <cell r="AJ850">
            <v>469.85005588230507</v>
          </cell>
          <cell r="AK850">
            <v>49574.088259999997</v>
          </cell>
          <cell r="AL850">
            <v>0</v>
          </cell>
          <cell r="AM850">
            <v>37.5</v>
          </cell>
          <cell r="AN850">
            <v>37.5</v>
          </cell>
          <cell r="AO850">
            <v>0</v>
          </cell>
          <cell r="AP850">
            <v>29.154096543590001</v>
          </cell>
          <cell r="AQ850">
            <v>3.5689342415256675E-2</v>
          </cell>
        </row>
        <row r="851">
          <cell r="D851" t="str">
            <v>A00358</v>
          </cell>
          <cell r="E851" t="str">
            <v>Stuart Fraser</v>
          </cell>
          <cell r="F851" t="str">
            <v>Secondment</v>
          </cell>
          <cell r="G851" t="str">
            <v>Midlands</v>
          </cell>
          <cell r="H851">
            <v>6</v>
          </cell>
          <cell r="I851" t="str">
            <v>S</v>
          </cell>
          <cell r="J851">
            <v>31000</v>
          </cell>
          <cell r="M851">
            <v>31000</v>
          </cell>
          <cell r="P851">
            <v>414.1</v>
          </cell>
          <cell r="R851">
            <v>3180.0720000000001</v>
          </cell>
          <cell r="S851">
            <v>852.5</v>
          </cell>
          <cell r="V851">
            <v>542.5</v>
          </cell>
          <cell r="W851">
            <v>0</v>
          </cell>
          <cell r="X851">
            <v>0</v>
          </cell>
          <cell r="Y851">
            <v>4989.1720000000005</v>
          </cell>
          <cell r="Z851">
            <v>35989.171999999999</v>
          </cell>
          <cell r="AA851">
            <v>1950</v>
          </cell>
          <cell r="AB851">
            <v>1702.5</v>
          </cell>
          <cell r="AC851">
            <v>21.139014390602053</v>
          </cell>
          <cell r="AD851">
            <v>3.7037848954724204</v>
          </cell>
          <cell r="AE851">
            <v>20.125879536617649</v>
          </cell>
          <cell r="AG851">
            <v>44.968678822692127</v>
          </cell>
          <cell r="AH851">
            <v>3.3726509117019092</v>
          </cell>
          <cell r="AI851">
            <v>48.341329734394037</v>
          </cell>
          <cell r="AJ851">
            <v>386.7306378751523</v>
          </cell>
          <cell r="AK851">
            <v>35989.171999999999</v>
          </cell>
          <cell r="AL851">
            <v>0</v>
          </cell>
          <cell r="AM851">
            <v>37.5</v>
          </cell>
          <cell r="AN851">
            <v>37.5</v>
          </cell>
          <cell r="AO851">
            <v>0</v>
          </cell>
          <cell r="AP851">
            <v>21.550857435897001</v>
          </cell>
          <cell r="AQ851">
            <v>0.41184304529494753</v>
          </cell>
        </row>
        <row r="852">
          <cell r="D852" t="str">
            <v>A74876</v>
          </cell>
          <cell r="E852" t="str">
            <v>Stuart Gaunt</v>
          </cell>
          <cell r="F852" t="str">
            <v>Guildford</v>
          </cell>
          <cell r="G852" t="str">
            <v>South West</v>
          </cell>
          <cell r="H852">
            <v>9</v>
          </cell>
          <cell r="I852" t="str">
            <v>S</v>
          </cell>
          <cell r="J852">
            <v>25145</v>
          </cell>
          <cell r="M852">
            <v>25145</v>
          </cell>
          <cell r="P852">
            <v>414.1</v>
          </cell>
          <cell r="R852">
            <v>2372.0819999999999</v>
          </cell>
          <cell r="S852">
            <v>691.48749999999995</v>
          </cell>
          <cell r="V852">
            <v>440.03750000000002</v>
          </cell>
          <cell r="W852">
            <v>0</v>
          </cell>
          <cell r="X852">
            <v>0</v>
          </cell>
          <cell r="Y852">
            <v>3917.7069999999999</v>
          </cell>
          <cell r="Z852">
            <v>29062.706999999999</v>
          </cell>
          <cell r="AA852">
            <v>1950</v>
          </cell>
          <cell r="AB852">
            <v>1702.5</v>
          </cell>
          <cell r="AC852">
            <v>17.070606167400879</v>
          </cell>
          <cell r="AD852">
            <v>5.3894406903826191</v>
          </cell>
          <cell r="AE852">
            <v>20.125879536617649</v>
          </cell>
          <cell r="AG852">
            <v>42.585926394401142</v>
          </cell>
          <cell r="AH852">
            <v>3.1939444795800855</v>
          </cell>
          <cell r="AI852">
            <v>45.779870873981224</v>
          </cell>
          <cell r="AJ852">
            <v>366.23896699184979</v>
          </cell>
          <cell r="AK852">
            <v>29062.706999999999</v>
          </cell>
          <cell r="AL852">
            <v>0</v>
          </cell>
          <cell r="AM852">
            <v>37.5</v>
          </cell>
          <cell r="AN852">
            <v>37.5</v>
          </cell>
          <cell r="AO852">
            <v>0</v>
          </cell>
          <cell r="AP852">
            <v>17.443349743590002</v>
          </cell>
          <cell r="AQ852">
            <v>0.3727435761891229</v>
          </cell>
        </row>
        <row r="853">
          <cell r="D853" t="str">
            <v>A74638</v>
          </cell>
          <cell r="E853" t="str">
            <v>Stuart Harris</v>
          </cell>
          <cell r="F853" t="str">
            <v>Stroud</v>
          </cell>
          <cell r="G853" t="str">
            <v>South West</v>
          </cell>
          <cell r="H853">
            <v>6</v>
          </cell>
          <cell r="I853" t="str">
            <v>S</v>
          </cell>
          <cell r="J853">
            <v>30732.6</v>
          </cell>
          <cell r="M853">
            <v>30732.6</v>
          </cell>
          <cell r="P853">
            <v>0</v>
          </cell>
          <cell r="R853">
            <v>3143.1707999999999</v>
          </cell>
          <cell r="S853">
            <v>845.14650000000006</v>
          </cell>
          <cell r="V853">
            <v>537.82050000000004</v>
          </cell>
          <cell r="W853">
            <v>0</v>
          </cell>
          <cell r="X853">
            <v>0</v>
          </cell>
          <cell r="Y853">
            <v>4526.1377999999995</v>
          </cell>
          <cell r="Z853">
            <v>35258.737799999995</v>
          </cell>
          <cell r="AA853">
            <v>1950</v>
          </cell>
          <cell r="AB853">
            <v>1702.5</v>
          </cell>
          <cell r="AC853">
            <v>20.709978149779733</v>
          </cell>
          <cell r="AD853">
            <v>5.3894406903826191</v>
          </cell>
          <cell r="AE853">
            <v>20.125879536617649</v>
          </cell>
          <cell r="AG853">
            <v>46.225298376780003</v>
          </cell>
          <cell r="AH853">
            <v>3.4668973782585</v>
          </cell>
          <cell r="AI853">
            <v>49.692195755038505</v>
          </cell>
          <cell r="AJ853">
            <v>397.53756604030804</v>
          </cell>
          <cell r="AK853">
            <v>35258.737799999995</v>
          </cell>
          <cell r="AL853">
            <v>0</v>
          </cell>
          <cell r="AM853">
            <v>37.5</v>
          </cell>
          <cell r="AN853">
            <v>37.5</v>
          </cell>
          <cell r="AO853">
            <v>0</v>
          </cell>
          <cell r="AP853">
            <v>21.150907076923001</v>
          </cell>
          <cell r="AQ853">
            <v>0.44092892714326837</v>
          </cell>
        </row>
        <row r="854">
          <cell r="D854" t="str">
            <v>A93211</v>
          </cell>
          <cell r="E854" t="str">
            <v>Stuart Hercus</v>
          </cell>
          <cell r="F854" t="str">
            <v>London</v>
          </cell>
          <cell r="G854" t="str">
            <v>South East</v>
          </cell>
          <cell r="H854">
            <v>6</v>
          </cell>
          <cell r="I854" t="str">
            <v>S</v>
          </cell>
          <cell r="J854">
            <v>44273.31</v>
          </cell>
          <cell r="M854">
            <v>44273.31</v>
          </cell>
          <cell r="P854">
            <v>414.1</v>
          </cell>
          <cell r="R854">
            <v>5011.7887799999999</v>
          </cell>
          <cell r="S854">
            <v>3431.181525</v>
          </cell>
          <cell r="V854">
            <v>774.78292499999998</v>
          </cell>
          <cell r="W854">
            <v>0</v>
          </cell>
          <cell r="X854">
            <v>0</v>
          </cell>
          <cell r="Y854">
            <v>9631.8532300000006</v>
          </cell>
          <cell r="Z854">
            <v>53905.163229999998</v>
          </cell>
          <cell r="AA854">
            <v>1950</v>
          </cell>
          <cell r="AB854">
            <v>1702.5</v>
          </cell>
          <cell r="AC854">
            <v>31.662357256975035</v>
          </cell>
          <cell r="AD854">
            <v>3.9486921589485728</v>
          </cell>
          <cell r="AE854">
            <v>20.125879536617649</v>
          </cell>
          <cell r="AG854">
            <v>55.736928952541263</v>
          </cell>
          <cell r="AH854">
            <v>4.1802696714405947</v>
          </cell>
          <cell r="AI854">
            <v>59.917198623981861</v>
          </cell>
          <cell r="AJ854">
            <v>479.33758899185489</v>
          </cell>
          <cell r="AK854">
            <v>53905.163229999998</v>
          </cell>
          <cell r="AL854">
            <v>0</v>
          </cell>
          <cell r="AM854">
            <v>37.5</v>
          </cell>
          <cell r="AN854">
            <v>37.5</v>
          </cell>
          <cell r="AO854">
            <v>0</v>
          </cell>
          <cell r="AP854">
            <v>31.997807989744</v>
          </cell>
          <cell r="AQ854">
            <v>0.33545073276896531</v>
          </cell>
        </row>
        <row r="855">
          <cell r="D855" t="str">
            <v>A97411</v>
          </cell>
          <cell r="E855" t="str">
            <v>Stuart Pritchard</v>
          </cell>
          <cell r="F855" t="str">
            <v>Guildford</v>
          </cell>
          <cell r="G855" t="str">
            <v>South West</v>
          </cell>
          <cell r="H855">
            <v>3</v>
          </cell>
          <cell r="I855" t="str">
            <v>S</v>
          </cell>
          <cell r="J855">
            <v>75025</v>
          </cell>
          <cell r="M855">
            <v>75025</v>
          </cell>
          <cell r="P855">
            <v>414.1</v>
          </cell>
          <cell r="R855">
            <v>9790.41</v>
          </cell>
          <cell r="S855">
            <v>5814.4375</v>
          </cell>
          <cell r="V855">
            <v>1312.9375</v>
          </cell>
          <cell r="W855">
            <v>3876</v>
          </cell>
          <cell r="X855">
            <v>0</v>
          </cell>
          <cell r="Y855">
            <v>21207.885000000002</v>
          </cell>
          <cell r="Z855">
            <v>96232.885000000009</v>
          </cell>
          <cell r="AA855">
            <v>1950</v>
          </cell>
          <cell r="AB855">
            <v>1702.5</v>
          </cell>
          <cell r="AC855">
            <v>56.524455212922177</v>
          </cell>
          <cell r="AD855">
            <v>5.3894406903826191</v>
          </cell>
          <cell r="AE855">
            <v>20.125879536617649</v>
          </cell>
          <cell r="AG855">
            <v>82.039775439922451</v>
          </cell>
          <cell r="AH855">
            <v>6.1529831579941838</v>
          </cell>
          <cell r="AI855">
            <v>88.192758597916637</v>
          </cell>
          <cell r="AJ855">
            <v>705.54206878333309</v>
          </cell>
          <cell r="AK855">
            <v>96232.884999999995</v>
          </cell>
          <cell r="AL855">
            <v>0</v>
          </cell>
          <cell r="AM855">
            <v>37.5</v>
          </cell>
          <cell r="AN855">
            <v>37.5</v>
          </cell>
          <cell r="AO855">
            <v>0</v>
          </cell>
          <cell r="AP855">
            <v>56.647441025641001</v>
          </cell>
          <cell r="AQ855">
            <v>0.12298581271882369</v>
          </cell>
        </row>
        <row r="856">
          <cell r="D856" t="str">
            <v>A85995</v>
          </cell>
          <cell r="E856" t="str">
            <v>Stuart Riley</v>
          </cell>
          <cell r="F856" t="str">
            <v>Bristol</v>
          </cell>
          <cell r="G856" t="str">
            <v>South West</v>
          </cell>
          <cell r="H856">
            <v>8</v>
          </cell>
          <cell r="I856" t="str">
            <v>S</v>
          </cell>
          <cell r="J856">
            <v>28896.933249999998</v>
          </cell>
          <cell r="M856">
            <v>28896.933249999998</v>
          </cell>
          <cell r="P856">
            <v>414.1</v>
          </cell>
          <cell r="R856">
            <v>3563.2335885000002</v>
          </cell>
          <cell r="S856">
            <v>2239.5123268749999</v>
          </cell>
          <cell r="V856">
            <v>505.696331875</v>
          </cell>
          <cell r="W856">
            <v>4879.6000000000004</v>
          </cell>
          <cell r="X856">
            <v>0</v>
          </cell>
          <cell r="Y856">
            <v>11602.142247250002</v>
          </cell>
          <cell r="Z856">
            <v>40499.07549725</v>
          </cell>
          <cell r="AA856">
            <v>1950</v>
          </cell>
          <cell r="AB856">
            <v>1702.5</v>
          </cell>
          <cell r="AC856">
            <v>23.788003228928048</v>
          </cell>
          <cell r="AD856">
            <v>5.3894406903826191</v>
          </cell>
          <cell r="AE856">
            <v>20.125879536617649</v>
          </cell>
          <cell r="AG856">
            <v>49.303323455928322</v>
          </cell>
          <cell r="AH856">
            <v>3.6977492591946239</v>
          </cell>
          <cell r="AI856">
            <v>53.001072715122945</v>
          </cell>
          <cell r="AJ856">
            <v>424.00858172098356</v>
          </cell>
          <cell r="AK856">
            <v>40499.07549725</v>
          </cell>
          <cell r="AL856">
            <v>0</v>
          </cell>
          <cell r="AM856">
            <v>37.5</v>
          </cell>
          <cell r="AN856">
            <v>37.5</v>
          </cell>
          <cell r="AO856">
            <v>0</v>
          </cell>
          <cell r="AP856">
            <v>23.664106742821001</v>
          </cell>
          <cell r="AQ856">
            <v>-0.1238964861070464</v>
          </cell>
        </row>
        <row r="857">
          <cell r="D857" t="str">
            <v>A76300</v>
          </cell>
          <cell r="E857" t="str">
            <v>Subhash Chander</v>
          </cell>
          <cell r="F857" t="str">
            <v>London</v>
          </cell>
          <cell r="G857" t="str">
            <v>South East</v>
          </cell>
          <cell r="H857">
            <v>8</v>
          </cell>
          <cell r="I857" t="str">
            <v>A</v>
          </cell>
          <cell r="J857">
            <v>53322.3</v>
          </cell>
          <cell r="M857">
            <v>53322.3</v>
          </cell>
          <cell r="P857">
            <v>0</v>
          </cell>
          <cell r="R857">
            <v>0</v>
          </cell>
          <cell r="S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53322.3</v>
          </cell>
          <cell r="AA857">
            <v>1950</v>
          </cell>
          <cell r="AB857">
            <v>1702.5</v>
          </cell>
          <cell r="AC857">
            <v>31.32</v>
          </cell>
          <cell r="AD857">
            <v>0</v>
          </cell>
          <cell r="AE857">
            <v>0</v>
          </cell>
          <cell r="AG857">
            <v>31.32</v>
          </cell>
          <cell r="AH857">
            <v>2.3489999999999998</v>
          </cell>
          <cell r="AI857">
            <v>33.668999999999997</v>
          </cell>
          <cell r="AJ857">
            <v>269.35199999999998</v>
          </cell>
          <cell r="AK857">
            <v>53322.3</v>
          </cell>
          <cell r="AL857">
            <v>0</v>
          </cell>
          <cell r="AM857">
            <v>37.5</v>
          </cell>
          <cell r="AN857">
            <v>37.5</v>
          </cell>
          <cell r="AO857">
            <v>0</v>
          </cell>
          <cell r="AP857">
            <v>31.32</v>
          </cell>
          <cell r="AQ857">
            <v>0</v>
          </cell>
        </row>
        <row r="858">
          <cell r="D858" t="str">
            <v>A76267</v>
          </cell>
          <cell r="E858" t="str">
            <v>Sucha Panesar</v>
          </cell>
          <cell r="F858" t="str">
            <v>Guildford</v>
          </cell>
          <cell r="G858" t="str">
            <v>South West</v>
          </cell>
          <cell r="H858">
            <v>9</v>
          </cell>
          <cell r="I858" t="str">
            <v>S</v>
          </cell>
          <cell r="J858">
            <v>30600</v>
          </cell>
          <cell r="M858">
            <v>30600</v>
          </cell>
          <cell r="P858">
            <v>414.1</v>
          </cell>
          <cell r="R858">
            <v>3124.8719999999998</v>
          </cell>
          <cell r="S858">
            <v>1147.5</v>
          </cell>
          <cell r="V858">
            <v>535.5</v>
          </cell>
          <cell r="W858">
            <v>0</v>
          </cell>
          <cell r="X858">
            <v>0</v>
          </cell>
          <cell r="Y858">
            <v>5221.9719999999998</v>
          </cell>
          <cell r="Z858">
            <v>35821.972000000002</v>
          </cell>
          <cell r="AA858">
            <v>1950</v>
          </cell>
          <cell r="AB858">
            <v>1702.5</v>
          </cell>
          <cell r="AC858">
            <v>21.040805873715126</v>
          </cell>
          <cell r="AD858">
            <v>5.3894406903826191</v>
          </cell>
          <cell r="AE858">
            <v>20.125879536617649</v>
          </cell>
          <cell r="AG858">
            <v>46.556126100715389</v>
          </cell>
          <cell r="AH858">
            <v>3.4917094575536543</v>
          </cell>
          <cell r="AI858">
            <v>50.047835558269043</v>
          </cell>
          <cell r="AJ858">
            <v>400.38268446615234</v>
          </cell>
          <cell r="AK858">
            <v>35821.972000000002</v>
          </cell>
          <cell r="AL858">
            <v>0</v>
          </cell>
          <cell r="AM858">
            <v>42.5</v>
          </cell>
          <cell r="AN858">
            <v>37.5</v>
          </cell>
          <cell r="AO858">
            <v>5</v>
          </cell>
          <cell r="AP858">
            <v>18.906322171946002</v>
          </cell>
          <cell r="AQ858">
            <v>-2.1344837017691241</v>
          </cell>
        </row>
        <row r="859">
          <cell r="D859" t="str">
            <v>W09520</v>
          </cell>
          <cell r="E859" t="str">
            <v>Sue Brocken</v>
          </cell>
          <cell r="F859" t="str">
            <v>Warrington</v>
          </cell>
          <cell r="G859" t="str">
            <v>Midlands</v>
          </cell>
          <cell r="H859">
            <v>5</v>
          </cell>
          <cell r="I859" t="str">
            <v>S</v>
          </cell>
          <cell r="J859">
            <v>49749.584499999997</v>
          </cell>
          <cell r="M859">
            <v>49749.584499999997</v>
          </cell>
          <cell r="P859">
            <v>414.1</v>
          </cell>
          <cell r="R859">
            <v>5767.5146610000002</v>
          </cell>
          <cell r="S859">
            <v>2363.1052637499997</v>
          </cell>
          <cell r="V859">
            <v>870.61772874999997</v>
          </cell>
          <cell r="W859">
            <v>0</v>
          </cell>
          <cell r="X859">
            <v>0</v>
          </cell>
          <cell r="Y859">
            <v>9415.3376534999989</v>
          </cell>
          <cell r="Z859">
            <v>59164.922153499996</v>
          </cell>
          <cell r="AA859">
            <v>1950</v>
          </cell>
          <cell r="AB859">
            <v>1702.5</v>
          </cell>
          <cell r="AC859">
            <v>34.751789811160059</v>
          </cell>
          <cell r="AD859">
            <v>3.7037848954724204</v>
          </cell>
          <cell r="AE859">
            <v>20.125879536617649</v>
          </cell>
          <cell r="AG859">
            <v>58.581454243250121</v>
          </cell>
          <cell r="AH859">
            <v>4.3936090682437587</v>
          </cell>
          <cell r="AI859">
            <v>62.975063311493884</v>
          </cell>
          <cell r="AJ859">
            <v>503.80050649195107</v>
          </cell>
          <cell r="AK859">
            <v>59164.922153499996</v>
          </cell>
          <cell r="AL859">
            <v>0</v>
          </cell>
          <cell r="AM859">
            <v>37.5</v>
          </cell>
          <cell r="AN859">
            <v>37.5</v>
          </cell>
          <cell r="AO859">
            <v>0</v>
          </cell>
          <cell r="AP859">
            <v>35.240305274872</v>
          </cell>
          <cell r="AQ859">
            <v>0.48851546371194132</v>
          </cell>
        </row>
        <row r="860">
          <cell r="D860" t="str">
            <v>A25197</v>
          </cell>
          <cell r="E860" t="str">
            <v>Suz File</v>
          </cell>
          <cell r="F860" t="str">
            <v>Exeter</v>
          </cell>
          <cell r="G860" t="str">
            <v>South West</v>
          </cell>
          <cell r="H860">
            <v>8</v>
          </cell>
          <cell r="I860" t="str">
            <v>S</v>
          </cell>
          <cell r="J860">
            <v>15299</v>
          </cell>
          <cell r="M860">
            <v>15299</v>
          </cell>
          <cell r="P860">
            <v>0</v>
          </cell>
          <cell r="R860">
            <v>1013.3339999999999</v>
          </cell>
          <cell r="S860">
            <v>401.94</v>
          </cell>
          <cell r="V860">
            <v>255.78</v>
          </cell>
          <cell r="W860">
            <v>0</v>
          </cell>
          <cell r="X860">
            <v>0</v>
          </cell>
          <cell r="Y860">
            <v>1671.0539999999999</v>
          </cell>
          <cell r="Z860">
            <v>16970.054</v>
          </cell>
          <cell r="AA860">
            <v>1950</v>
          </cell>
          <cell r="AB860">
            <v>1702.5</v>
          </cell>
          <cell r="AC860">
            <v>9.9677262848751838</v>
          </cell>
          <cell r="AD860">
            <v>5.3894406903826191</v>
          </cell>
          <cell r="AE860">
            <v>20.125879536617649</v>
          </cell>
          <cell r="AG860">
            <v>35.48304651187545</v>
          </cell>
          <cell r="AH860">
            <v>2.6612284883906585</v>
          </cell>
          <cell r="AI860">
            <v>38.144275000266106</v>
          </cell>
          <cell r="AJ860">
            <v>305.15420000212885</v>
          </cell>
          <cell r="AK860">
            <v>16970.054</v>
          </cell>
          <cell r="AL860">
            <v>0</v>
          </cell>
          <cell r="AM860">
            <v>0</v>
          </cell>
          <cell r="AN860">
            <v>37.5</v>
          </cell>
          <cell r="AO860">
            <v>-37.5</v>
          </cell>
          <cell r="AP860">
            <v>17.071806837606999</v>
          </cell>
          <cell r="AQ860">
            <v>7.1040805527318156</v>
          </cell>
        </row>
        <row r="861">
          <cell r="D861" t="str">
            <v>A25283</v>
          </cell>
          <cell r="E861" t="str">
            <v>Suzy Webber</v>
          </cell>
          <cell r="F861" t="str">
            <v>Other Site</v>
          </cell>
          <cell r="G861" t="str">
            <v>Midlands</v>
          </cell>
          <cell r="H861">
            <v>8</v>
          </cell>
          <cell r="I861" t="str">
            <v>S</v>
          </cell>
          <cell r="J861">
            <v>22660</v>
          </cell>
          <cell r="M861">
            <v>22660</v>
          </cell>
          <cell r="P861">
            <v>0</v>
          </cell>
          <cell r="R861">
            <v>2029.152</v>
          </cell>
          <cell r="S861">
            <v>1756.1499999999999</v>
          </cell>
          <cell r="V861">
            <v>396.55</v>
          </cell>
          <cell r="W861">
            <v>0</v>
          </cell>
          <cell r="X861">
            <v>0</v>
          </cell>
          <cell r="Y861">
            <v>4181.8519999999999</v>
          </cell>
          <cell r="Z861">
            <v>26841.851999999999</v>
          </cell>
          <cell r="AA861">
            <v>1950</v>
          </cell>
          <cell r="AB861">
            <v>1702.5</v>
          </cell>
          <cell r="AC861">
            <v>15.766139207048457</v>
          </cell>
          <cell r="AD861">
            <v>3.7037848954724204</v>
          </cell>
          <cell r="AE861">
            <v>20.125879536617649</v>
          </cell>
          <cell r="AG861">
            <v>39.595803639138524</v>
          </cell>
          <cell r="AH861">
            <v>2.9696852729353891</v>
          </cell>
          <cell r="AI861">
            <v>42.56548891207391</v>
          </cell>
          <cell r="AJ861">
            <v>340.52391129659128</v>
          </cell>
          <cell r="AK861">
            <v>26841.851999999999</v>
          </cell>
          <cell r="AL861">
            <v>0</v>
          </cell>
          <cell r="AM861">
            <v>37.5</v>
          </cell>
          <cell r="AN861">
            <v>37.5</v>
          </cell>
          <cell r="AO861">
            <v>0</v>
          </cell>
          <cell r="AP861">
            <v>16.068693333333002</v>
          </cell>
          <cell r="AQ861">
            <v>0.30255412628454437</v>
          </cell>
        </row>
        <row r="862">
          <cell r="D862" t="str">
            <v>S10317</v>
          </cell>
          <cell r="E862" t="str">
            <v>Sylvia Churba</v>
          </cell>
          <cell r="F862" t="str">
            <v>London</v>
          </cell>
          <cell r="G862" t="str">
            <v>South East</v>
          </cell>
          <cell r="H862">
            <v>2</v>
          </cell>
          <cell r="I862" t="str">
            <v>A</v>
          </cell>
          <cell r="J862">
            <v>121558.5</v>
          </cell>
          <cell r="M862">
            <v>121558.5</v>
          </cell>
          <cell r="P862">
            <v>0</v>
          </cell>
          <cell r="R862">
            <v>0</v>
          </cell>
          <cell r="S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121558.5</v>
          </cell>
          <cell r="AA862">
            <v>1560</v>
          </cell>
          <cell r="AB862">
            <v>1362</v>
          </cell>
          <cell r="AC862">
            <v>89.25</v>
          </cell>
          <cell r="AD862">
            <v>0</v>
          </cell>
          <cell r="AE862">
            <v>0</v>
          </cell>
          <cell r="AG862">
            <v>89.25</v>
          </cell>
          <cell r="AH862">
            <v>6.6937499999999996</v>
          </cell>
          <cell r="AI862">
            <v>95.943749999999994</v>
          </cell>
          <cell r="AJ862">
            <v>767.55</v>
          </cell>
          <cell r="AK862">
            <v>121558.5</v>
          </cell>
          <cell r="AL862">
            <v>0</v>
          </cell>
          <cell r="AM862">
            <v>28</v>
          </cell>
          <cell r="AN862">
            <v>30</v>
          </cell>
          <cell r="AO862">
            <v>-2</v>
          </cell>
          <cell r="AP862">
            <v>89.25</v>
          </cell>
          <cell r="AQ862">
            <v>0</v>
          </cell>
        </row>
        <row r="863">
          <cell r="D863" t="str">
            <v>A76423</v>
          </cell>
          <cell r="E863" t="str">
            <v>Sylwia Krupa</v>
          </cell>
          <cell r="F863" t="str">
            <v>Guildford</v>
          </cell>
          <cell r="G863" t="str">
            <v>South West</v>
          </cell>
          <cell r="H863">
            <v>5</v>
          </cell>
          <cell r="I863" t="str">
            <v>S</v>
          </cell>
          <cell r="J863">
            <v>50000</v>
          </cell>
          <cell r="M863">
            <v>50000</v>
          </cell>
          <cell r="P863">
            <v>414.1</v>
          </cell>
          <cell r="R863">
            <v>5802.0720000000001</v>
          </cell>
          <cell r="S863">
            <v>1375</v>
          </cell>
          <cell r="V863">
            <v>875</v>
          </cell>
          <cell r="W863">
            <v>0</v>
          </cell>
          <cell r="X863">
            <v>0</v>
          </cell>
          <cell r="Y863">
            <v>8466.1720000000005</v>
          </cell>
          <cell r="Z863">
            <v>58466.171999999999</v>
          </cell>
          <cell r="AA863">
            <v>1950</v>
          </cell>
          <cell r="AB863">
            <v>1702.5</v>
          </cell>
          <cell r="AC863">
            <v>34.341363876651982</v>
          </cell>
          <cell r="AD863">
            <v>5.3894406903826191</v>
          </cell>
          <cell r="AE863">
            <v>20.125879536617649</v>
          </cell>
          <cell r="AG863">
            <v>59.856684103652256</v>
          </cell>
          <cell r="AH863">
            <v>4.4892513077739187</v>
          </cell>
          <cell r="AI863">
            <v>64.345935411426169</v>
          </cell>
          <cell r="AJ863">
            <v>514.76748329140935</v>
          </cell>
          <cell r="AK863">
            <v>58466.172000000006</v>
          </cell>
          <cell r="AL863">
            <v>0</v>
          </cell>
          <cell r="AM863">
            <v>37.5</v>
          </cell>
          <cell r="AN863">
            <v>37.5</v>
          </cell>
          <cell r="AO863">
            <v>0</v>
          </cell>
          <cell r="AP863">
            <v>34.905729230768998</v>
          </cell>
          <cell r="AQ863">
            <v>0.56436535411701527</v>
          </cell>
        </row>
        <row r="864">
          <cell r="D864" t="str">
            <v>A95796</v>
          </cell>
          <cell r="E864" t="str">
            <v>Tariq Chaudhry</v>
          </cell>
          <cell r="F864" t="str">
            <v>Guildford</v>
          </cell>
          <cell r="G864" t="str">
            <v>South West</v>
          </cell>
          <cell r="H864">
            <v>6</v>
          </cell>
          <cell r="I864" t="str">
            <v>S</v>
          </cell>
          <cell r="J864">
            <v>46230</v>
          </cell>
          <cell r="M864">
            <v>46230</v>
          </cell>
          <cell r="P864">
            <v>414.1</v>
          </cell>
          <cell r="R864">
            <v>5281.8119999999999</v>
          </cell>
          <cell r="S864">
            <v>3582.8250000000003</v>
          </cell>
          <cell r="V864">
            <v>809.02499999999998</v>
          </cell>
          <cell r="W864">
            <v>0</v>
          </cell>
          <cell r="X864">
            <v>0</v>
          </cell>
          <cell r="Y864">
            <v>10087.762000000001</v>
          </cell>
          <cell r="Z864">
            <v>56317.762000000002</v>
          </cell>
          <cell r="AA864">
            <v>1950</v>
          </cell>
          <cell r="AB864">
            <v>1702.5</v>
          </cell>
          <cell r="AC864">
            <v>33.079449045521294</v>
          </cell>
          <cell r="AD864">
            <v>5.3894406903826191</v>
          </cell>
          <cell r="AE864">
            <v>20.125879536617649</v>
          </cell>
          <cell r="AG864">
            <v>58.59476927252156</v>
          </cell>
          <cell r="AH864">
            <v>4.3946076954391167</v>
          </cell>
          <cell r="AI864">
            <v>62.989376967960681</v>
          </cell>
          <cell r="AJ864">
            <v>503.91501574368544</v>
          </cell>
          <cell r="AK864">
            <v>56317.762000000002</v>
          </cell>
          <cell r="AL864">
            <v>0</v>
          </cell>
          <cell r="AM864">
            <v>37.5</v>
          </cell>
          <cell r="AN864">
            <v>37.5</v>
          </cell>
          <cell r="AO864">
            <v>0</v>
          </cell>
          <cell r="AP864">
            <v>33.446313846153998</v>
          </cell>
          <cell r="AQ864">
            <v>0.36686480063270466</v>
          </cell>
        </row>
        <row r="865">
          <cell r="D865" t="str">
            <v>U03175</v>
          </cell>
          <cell r="E865" t="str">
            <v>Terry Crocker</v>
          </cell>
          <cell r="F865" t="str">
            <v>Plymouth</v>
          </cell>
          <cell r="G865" t="str">
            <v>South West</v>
          </cell>
          <cell r="H865">
            <v>4</v>
          </cell>
          <cell r="I865" t="str">
            <v>A</v>
          </cell>
          <cell r="J865">
            <v>15540.42</v>
          </cell>
          <cell r="M865">
            <v>15540.42</v>
          </cell>
          <cell r="P865">
            <v>0</v>
          </cell>
          <cell r="R865">
            <v>0</v>
          </cell>
          <cell r="S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15540.42</v>
          </cell>
          <cell r="AA865">
            <v>390</v>
          </cell>
          <cell r="AB865">
            <v>340.5</v>
          </cell>
          <cell r="AC865">
            <v>45.64</v>
          </cell>
          <cell r="AD865">
            <v>0</v>
          </cell>
          <cell r="AE865">
            <v>0</v>
          </cell>
          <cell r="AG865">
            <v>45.64</v>
          </cell>
          <cell r="AH865">
            <v>3.423</v>
          </cell>
          <cell r="AI865">
            <v>49.063000000000002</v>
          </cell>
          <cell r="AJ865">
            <v>392.50400000000002</v>
          </cell>
          <cell r="AK865">
            <v>15540.42</v>
          </cell>
          <cell r="AL865">
            <v>0</v>
          </cell>
          <cell r="AM865">
            <v>7.5</v>
          </cell>
          <cell r="AN865">
            <v>7.5</v>
          </cell>
          <cell r="AO865">
            <v>0</v>
          </cell>
          <cell r="AP865">
            <v>45.64</v>
          </cell>
          <cell r="AQ865">
            <v>0</v>
          </cell>
        </row>
        <row r="866">
          <cell r="D866" t="str">
            <v>A81205</v>
          </cell>
          <cell r="E866" t="str">
            <v>Terry MacAuley</v>
          </cell>
          <cell r="F866" t="str">
            <v>Secondment</v>
          </cell>
          <cell r="G866" t="str">
            <v>Midlands</v>
          </cell>
          <cell r="H866">
            <v>6</v>
          </cell>
          <cell r="I866" t="str">
            <v>S</v>
          </cell>
          <cell r="J866">
            <v>50167.41</v>
          </cell>
          <cell r="M866">
            <v>50167.41</v>
          </cell>
          <cell r="P866">
            <v>0</v>
          </cell>
          <cell r="R866">
            <v>5836.7665800000004</v>
          </cell>
          <cell r="S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5836.7665800000004</v>
          </cell>
          <cell r="Z866">
            <v>56004.176580000007</v>
          </cell>
          <cell r="AA866">
            <v>1950</v>
          </cell>
          <cell r="AB866">
            <v>1702.5</v>
          </cell>
          <cell r="AC866">
            <v>32.895257903083703</v>
          </cell>
          <cell r="AD866">
            <v>3.7037848954724204</v>
          </cell>
          <cell r="AE866">
            <v>20.125879536617649</v>
          </cell>
          <cell r="AG866">
            <v>56.724922335173773</v>
          </cell>
          <cell r="AH866">
            <v>4.2543691751380326</v>
          </cell>
          <cell r="AI866">
            <v>60.979291510311803</v>
          </cell>
          <cell r="AJ866">
            <v>487.83433208249443</v>
          </cell>
          <cell r="AK866">
            <v>56004.176579999999</v>
          </cell>
          <cell r="AL866">
            <v>0</v>
          </cell>
          <cell r="AM866">
            <v>37.5</v>
          </cell>
          <cell r="AN866">
            <v>37.5</v>
          </cell>
          <cell r="AO866">
            <v>0</v>
          </cell>
          <cell r="AP866">
            <v>29.558928205128002</v>
          </cell>
          <cell r="AQ866">
            <v>-3.3363296979557013</v>
          </cell>
        </row>
        <row r="867">
          <cell r="D867" t="str">
            <v>A76045</v>
          </cell>
          <cell r="E867" t="str">
            <v>Terry Parry</v>
          </cell>
          <cell r="F867" t="str">
            <v>Warrington</v>
          </cell>
          <cell r="G867" t="str">
            <v>Midlands</v>
          </cell>
          <cell r="H867">
            <v>6</v>
          </cell>
          <cell r="I867" t="str">
            <v>S</v>
          </cell>
          <cell r="J867">
            <v>37925</v>
          </cell>
          <cell r="M867">
            <v>37925</v>
          </cell>
          <cell r="P867">
            <v>0</v>
          </cell>
          <cell r="R867">
            <v>4135.7219999999998</v>
          </cell>
          <cell r="S867">
            <v>2939.1875</v>
          </cell>
          <cell r="V867">
            <v>663.6875</v>
          </cell>
          <cell r="W867">
            <v>0</v>
          </cell>
          <cell r="X867">
            <v>0</v>
          </cell>
          <cell r="Y867">
            <v>7738.5969999999998</v>
          </cell>
          <cell r="Z867">
            <v>45663.597000000002</v>
          </cell>
          <cell r="AA867">
            <v>1950</v>
          </cell>
          <cell r="AB867">
            <v>1702.5</v>
          </cell>
          <cell r="AC867">
            <v>26.821496035242291</v>
          </cell>
          <cell r="AD867">
            <v>3.7037848954724204</v>
          </cell>
          <cell r="AE867">
            <v>20.125879536617649</v>
          </cell>
          <cell r="AG867">
            <v>50.65116046733236</v>
          </cell>
          <cell r="AH867">
            <v>3.7988370350499268</v>
          </cell>
          <cell r="AI867">
            <v>54.449997502382288</v>
          </cell>
          <cell r="AJ867">
            <v>435.59998001905831</v>
          </cell>
          <cell r="AK867">
            <v>45663.597000000002</v>
          </cell>
          <cell r="AL867">
            <v>0</v>
          </cell>
          <cell r="AM867">
            <v>37.5</v>
          </cell>
          <cell r="AN867">
            <v>37.5</v>
          </cell>
          <cell r="AO867">
            <v>0</v>
          </cell>
          <cell r="AP867">
            <v>27.169088205127998</v>
          </cell>
          <cell r="AQ867">
            <v>0.34759216988570785</v>
          </cell>
        </row>
        <row r="868">
          <cell r="D868" t="str">
            <v>A74679</v>
          </cell>
          <cell r="E868" t="str">
            <v>Tess Pettinger</v>
          </cell>
          <cell r="F868" t="str">
            <v>London</v>
          </cell>
          <cell r="G868" t="str">
            <v>South East</v>
          </cell>
          <cell r="H868">
            <v>10</v>
          </cell>
          <cell r="I868" t="str">
            <v>S</v>
          </cell>
          <cell r="J868">
            <v>19000</v>
          </cell>
          <cell r="M868">
            <v>19000</v>
          </cell>
          <cell r="P868">
            <v>0</v>
          </cell>
          <cell r="R868">
            <v>1524.0719999999999</v>
          </cell>
          <cell r="S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1524.0719999999999</v>
          </cell>
          <cell r="Z868">
            <v>20524.072</v>
          </cell>
          <cell r="AA868">
            <v>1950</v>
          </cell>
          <cell r="AB868">
            <v>1702.5</v>
          </cell>
          <cell r="AC868">
            <v>12.055255212922173</v>
          </cell>
          <cell r="AD868">
            <v>3.9486921589485728</v>
          </cell>
          <cell r="AE868">
            <v>20.125879536617649</v>
          </cell>
          <cell r="AG868">
            <v>36.129826908488397</v>
          </cell>
          <cell r="AH868">
            <v>2.7097370181366296</v>
          </cell>
          <cell r="AI868">
            <v>38.839563926625026</v>
          </cell>
          <cell r="AJ868">
            <v>310.71651141300021</v>
          </cell>
          <cell r="AK868">
            <v>20524.072</v>
          </cell>
          <cell r="AL868">
            <v>0</v>
          </cell>
          <cell r="AM868">
            <v>37.5</v>
          </cell>
          <cell r="AN868">
            <v>37.5</v>
          </cell>
          <cell r="AO868">
            <v>0</v>
          </cell>
          <cell r="AP868">
            <v>10.525165128205</v>
          </cell>
          <cell r="AQ868">
            <v>-1.5300900847171732</v>
          </cell>
        </row>
        <row r="869">
          <cell r="D869" t="str">
            <v>A74538</v>
          </cell>
          <cell r="E869" t="str">
            <v>Theepan Thanabalasingam</v>
          </cell>
          <cell r="F869" t="str">
            <v>Guildford</v>
          </cell>
          <cell r="G869" t="str">
            <v>South West</v>
          </cell>
          <cell r="H869">
            <v>7</v>
          </cell>
          <cell r="I869" t="str">
            <v>S</v>
          </cell>
          <cell r="J869">
            <v>30700</v>
          </cell>
          <cell r="M869">
            <v>30700</v>
          </cell>
          <cell r="P869">
            <v>0</v>
          </cell>
          <cell r="R869">
            <v>3138.672</v>
          </cell>
          <cell r="S869">
            <v>537.25</v>
          </cell>
          <cell r="V869">
            <v>537.25</v>
          </cell>
          <cell r="W869">
            <v>0</v>
          </cell>
          <cell r="X869">
            <v>0</v>
          </cell>
          <cell r="Y869">
            <v>4213.1720000000005</v>
          </cell>
          <cell r="Z869">
            <v>34913.171999999999</v>
          </cell>
          <cell r="AA869">
            <v>1950</v>
          </cell>
          <cell r="AB869">
            <v>1702.5</v>
          </cell>
          <cell r="AC869">
            <v>20.507002643171806</v>
          </cell>
          <cell r="AD869">
            <v>5.3894406903826191</v>
          </cell>
          <cell r="AE869">
            <v>20.125879536617649</v>
          </cell>
          <cell r="AG869">
            <v>46.022322870172076</v>
          </cell>
          <cell r="AH869">
            <v>3.4516742152629054</v>
          </cell>
          <cell r="AI869">
            <v>49.473997085434981</v>
          </cell>
          <cell r="AJ869">
            <v>395.79197668347985</v>
          </cell>
          <cell r="AK869">
            <v>34913.171999999999</v>
          </cell>
          <cell r="AL869">
            <v>0</v>
          </cell>
          <cell r="AM869">
            <v>37.5</v>
          </cell>
          <cell r="AN869">
            <v>37.5</v>
          </cell>
          <cell r="AO869">
            <v>0</v>
          </cell>
          <cell r="AP869">
            <v>20.970601025640999</v>
          </cell>
          <cell r="AQ869">
            <v>0.46359838246919338</v>
          </cell>
        </row>
        <row r="870">
          <cell r="D870" t="str">
            <v>A74943</v>
          </cell>
          <cell r="E870" t="str">
            <v>Thomas Needham</v>
          </cell>
          <cell r="F870" t="str">
            <v>York</v>
          </cell>
          <cell r="G870" t="str">
            <v>Midlands</v>
          </cell>
          <cell r="H870">
            <v>5</v>
          </cell>
          <cell r="I870" t="str">
            <v>A</v>
          </cell>
          <cell r="J870">
            <v>68100</v>
          </cell>
          <cell r="M870">
            <v>68100</v>
          </cell>
          <cell r="P870">
            <v>0</v>
          </cell>
          <cell r="R870">
            <v>0</v>
          </cell>
          <cell r="S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68100</v>
          </cell>
          <cell r="AA870">
            <v>1950</v>
          </cell>
          <cell r="AB870">
            <v>1702.5</v>
          </cell>
          <cell r="AC870">
            <v>40</v>
          </cell>
          <cell r="AD870">
            <v>0</v>
          </cell>
          <cell r="AE870">
            <v>0</v>
          </cell>
          <cell r="AG870">
            <v>40</v>
          </cell>
          <cell r="AH870">
            <v>3</v>
          </cell>
          <cell r="AI870">
            <v>43</v>
          </cell>
          <cell r="AJ870">
            <v>344</v>
          </cell>
          <cell r="AK870">
            <v>68100</v>
          </cell>
          <cell r="AL870">
            <v>0</v>
          </cell>
          <cell r="AM870">
            <v>37.5</v>
          </cell>
          <cell r="AN870">
            <v>37.5</v>
          </cell>
          <cell r="AO870">
            <v>0</v>
          </cell>
          <cell r="AP870">
            <v>39.380000000000003</v>
          </cell>
          <cell r="AQ870">
            <v>-0.61999999999999744</v>
          </cell>
        </row>
        <row r="871">
          <cell r="D871" t="str">
            <v>A74886</v>
          </cell>
          <cell r="E871" t="str">
            <v>Thomas Wright</v>
          </cell>
          <cell r="F871" t="str">
            <v>London</v>
          </cell>
          <cell r="G871" t="str">
            <v>South East</v>
          </cell>
          <cell r="H871">
            <v>9</v>
          </cell>
          <cell r="I871" t="str">
            <v>S</v>
          </cell>
          <cell r="J871">
            <v>29131.200000000001</v>
          </cell>
          <cell r="M871">
            <v>29131.200000000001</v>
          </cell>
          <cell r="P871">
            <v>0</v>
          </cell>
          <cell r="R871">
            <v>2922.1776</v>
          </cell>
          <cell r="S871">
            <v>1966.356</v>
          </cell>
          <cell r="V871">
            <v>509.79599999999999</v>
          </cell>
          <cell r="W871">
            <v>0</v>
          </cell>
          <cell r="X871">
            <v>0</v>
          </cell>
          <cell r="Y871">
            <v>5398.3296</v>
          </cell>
          <cell r="Z871">
            <v>34529.529600000002</v>
          </cell>
          <cell r="AA871">
            <v>1950</v>
          </cell>
          <cell r="AB871">
            <v>1702.5</v>
          </cell>
          <cell r="AC871">
            <v>20.281662026431718</v>
          </cell>
          <cell r="AD871">
            <v>3.9486921589485728</v>
          </cell>
          <cell r="AE871">
            <v>20.125879536617649</v>
          </cell>
          <cell r="AG871">
            <v>44.356233721997938</v>
          </cell>
          <cell r="AH871">
            <v>3.3267175291498452</v>
          </cell>
          <cell r="AI871">
            <v>47.682951251147784</v>
          </cell>
          <cell r="AJ871">
            <v>381.46361000918228</v>
          </cell>
          <cell r="AK871">
            <v>34529.529600000002</v>
          </cell>
          <cell r="AL871">
            <v>0</v>
          </cell>
          <cell r="AM871">
            <v>37.5</v>
          </cell>
          <cell r="AN871">
            <v>37.5</v>
          </cell>
          <cell r="AO871">
            <v>0</v>
          </cell>
          <cell r="AP871">
            <v>20.625026461537999</v>
          </cell>
          <cell r="AQ871">
            <v>0.34336443510628101</v>
          </cell>
        </row>
        <row r="872">
          <cell r="D872" t="str">
            <v>A24778</v>
          </cell>
          <cell r="E872" t="str">
            <v>Tim Belcher-Whyte</v>
          </cell>
          <cell r="F872" t="str">
            <v>London</v>
          </cell>
          <cell r="G872" t="str">
            <v>South East</v>
          </cell>
          <cell r="H872">
            <v>7</v>
          </cell>
          <cell r="I872" t="str">
            <v>S</v>
          </cell>
          <cell r="J872">
            <v>38500</v>
          </cell>
          <cell r="M872">
            <v>38500</v>
          </cell>
          <cell r="P872">
            <v>414.1</v>
          </cell>
          <cell r="R872">
            <v>4215.0720000000001</v>
          </cell>
          <cell r="S872">
            <v>2213.75</v>
          </cell>
          <cell r="V872">
            <v>673.75</v>
          </cell>
          <cell r="W872">
            <v>0</v>
          </cell>
          <cell r="X872">
            <v>0</v>
          </cell>
          <cell r="Y872">
            <v>7516.6720000000005</v>
          </cell>
          <cell r="Z872">
            <v>46016.671999999999</v>
          </cell>
          <cell r="AA872">
            <v>1950</v>
          </cell>
          <cell r="AB872">
            <v>1702.5</v>
          </cell>
          <cell r="AC872">
            <v>27.028882232011746</v>
          </cell>
          <cell r="AD872">
            <v>3.9486921589485728</v>
          </cell>
          <cell r="AE872">
            <v>20.125879536617649</v>
          </cell>
          <cell r="AG872">
            <v>51.103453927577974</v>
          </cell>
          <cell r="AH872">
            <v>3.8327590445683479</v>
          </cell>
          <cell r="AI872">
            <v>54.936212972146322</v>
          </cell>
          <cell r="AJ872">
            <v>439.48970377717058</v>
          </cell>
          <cell r="AK872">
            <v>46016.671999999999</v>
          </cell>
          <cell r="AL872">
            <v>0</v>
          </cell>
          <cell r="AM872">
            <v>37.5</v>
          </cell>
          <cell r="AN872">
            <v>37.5</v>
          </cell>
          <cell r="AO872">
            <v>0</v>
          </cell>
          <cell r="AP872">
            <v>27.404703589743999</v>
          </cell>
          <cell r="AQ872">
            <v>0.37582135773225289</v>
          </cell>
        </row>
        <row r="873">
          <cell r="D873" t="str">
            <v>A76451</v>
          </cell>
          <cell r="E873" t="str">
            <v>Tim Buckingham-Jones</v>
          </cell>
          <cell r="F873" t="str">
            <v>London</v>
          </cell>
          <cell r="G873" t="str">
            <v>South East</v>
          </cell>
          <cell r="H873">
            <v>6</v>
          </cell>
          <cell r="I873" t="str">
            <v>S</v>
          </cell>
          <cell r="J873">
            <v>37000</v>
          </cell>
          <cell r="M873">
            <v>37000</v>
          </cell>
          <cell r="P873">
            <v>414.1</v>
          </cell>
          <cell r="R873">
            <v>4008.0720000000001</v>
          </cell>
          <cell r="S873">
            <v>647.5</v>
          </cell>
          <cell r="V873">
            <v>647.5</v>
          </cell>
          <cell r="W873">
            <v>0</v>
          </cell>
          <cell r="X873">
            <v>0</v>
          </cell>
          <cell r="Y873">
            <v>5717.1720000000005</v>
          </cell>
          <cell r="Z873">
            <v>42717.171999999999</v>
          </cell>
          <cell r="AA873">
            <v>1950</v>
          </cell>
          <cell r="AB873">
            <v>1702.5</v>
          </cell>
          <cell r="AC873">
            <v>25.09084992657856</v>
          </cell>
          <cell r="AD873">
            <v>3.9486921589485728</v>
          </cell>
          <cell r="AE873">
            <v>20.125879536617649</v>
          </cell>
          <cell r="AG873">
            <v>49.165421622144777</v>
          </cell>
          <cell r="AH873">
            <v>3.6874066216608581</v>
          </cell>
          <cell r="AI873">
            <v>52.852828243805632</v>
          </cell>
          <cell r="AJ873">
            <v>422.82262595044506</v>
          </cell>
          <cell r="AK873">
            <v>42717.171999999999</v>
          </cell>
          <cell r="AL873">
            <v>0</v>
          </cell>
          <cell r="AM873">
            <v>37.5</v>
          </cell>
          <cell r="AN873">
            <v>37.5</v>
          </cell>
          <cell r="AO873">
            <v>0</v>
          </cell>
          <cell r="AP873">
            <v>25.570344615385</v>
          </cell>
          <cell r="AQ873">
            <v>0.47949468880644019</v>
          </cell>
        </row>
        <row r="874">
          <cell r="D874" t="str">
            <v>W09539</v>
          </cell>
          <cell r="E874" t="str">
            <v>Tim Carter</v>
          </cell>
          <cell r="F874" t="str">
            <v>Cardiff</v>
          </cell>
          <cell r="G874" t="str">
            <v>South West</v>
          </cell>
          <cell r="H874">
            <v>3</v>
          </cell>
          <cell r="I874" t="str">
            <v>S</v>
          </cell>
          <cell r="J874">
            <v>55141.2</v>
          </cell>
          <cell r="M874">
            <v>55141.2</v>
          </cell>
          <cell r="P874">
            <v>414.1</v>
          </cell>
          <cell r="R874">
            <v>7049.7575999999999</v>
          </cell>
          <cell r="S874">
            <v>4273.4430000000002</v>
          </cell>
          <cell r="V874">
            <v>964.971</v>
          </cell>
          <cell r="W874">
            <v>3900</v>
          </cell>
          <cell r="X874">
            <v>0</v>
          </cell>
          <cell r="Y874">
            <v>16602.2716</v>
          </cell>
          <cell r="Z874">
            <v>71743.47159999999</v>
          </cell>
          <cell r="AA874">
            <v>1950</v>
          </cell>
          <cell r="AB874">
            <v>1702.5</v>
          </cell>
          <cell r="AC874">
            <v>42.140071424375911</v>
          </cell>
          <cell r="AD874">
            <v>5.3894406903826191</v>
          </cell>
          <cell r="AE874">
            <v>20.125879536617649</v>
          </cell>
          <cell r="AG874">
            <v>67.655391651376178</v>
          </cell>
          <cell r="AH874">
            <v>5.0741543738532133</v>
          </cell>
          <cell r="AI874">
            <v>72.729546025229396</v>
          </cell>
          <cell r="AJ874">
            <v>581.83636820183517</v>
          </cell>
          <cell r="AK874">
            <v>71743.47159999999</v>
          </cell>
          <cell r="AL874">
            <v>0</v>
          </cell>
          <cell r="AM874">
            <v>37.5</v>
          </cell>
          <cell r="AN874">
            <v>37.5</v>
          </cell>
          <cell r="AO874">
            <v>0</v>
          </cell>
          <cell r="AP874">
            <v>42.202355692307997</v>
          </cell>
          <cell r="AQ874">
            <v>6.2284267932085413E-2</v>
          </cell>
        </row>
        <row r="875">
          <cell r="D875" t="str">
            <v>A74569</v>
          </cell>
          <cell r="E875" t="str">
            <v>Tim Kent</v>
          </cell>
          <cell r="F875" t="str">
            <v>London</v>
          </cell>
          <cell r="G875" t="str">
            <v>South East</v>
          </cell>
          <cell r="H875">
            <v>7</v>
          </cell>
          <cell r="I875" t="str">
            <v>S</v>
          </cell>
          <cell r="J875">
            <v>42274.5</v>
          </cell>
          <cell r="M875">
            <v>42274.5</v>
          </cell>
          <cell r="P875">
            <v>414.1</v>
          </cell>
          <cell r="R875">
            <v>4735.9530000000004</v>
          </cell>
          <cell r="S875">
            <v>1162.5487499999999</v>
          </cell>
          <cell r="V875">
            <v>739.80375000000004</v>
          </cell>
          <cell r="W875">
            <v>0</v>
          </cell>
          <cell r="X875">
            <v>0</v>
          </cell>
          <cell r="Y875">
            <v>7052.4055000000008</v>
          </cell>
          <cell r="Z875">
            <v>49326.905500000001</v>
          </cell>
          <cell r="AA875">
            <v>1950</v>
          </cell>
          <cell r="AB875">
            <v>1702.5</v>
          </cell>
          <cell r="AC875">
            <v>28.973219089574155</v>
          </cell>
          <cell r="AD875">
            <v>3.9486921589485728</v>
          </cell>
          <cell r="AE875">
            <v>20.125879536617649</v>
          </cell>
          <cell r="AG875">
            <v>53.047790785140378</v>
          </cell>
          <cell r="AH875">
            <v>3.9785843088855284</v>
          </cell>
          <cell r="AI875">
            <v>57.026375094025909</v>
          </cell>
          <cell r="AJ875">
            <v>456.21100075220727</v>
          </cell>
          <cell r="AK875">
            <v>49326.905500000001</v>
          </cell>
          <cell r="AL875">
            <v>0</v>
          </cell>
          <cell r="AM875">
            <v>37.5</v>
          </cell>
          <cell r="AN875">
            <v>37.5</v>
          </cell>
          <cell r="AO875">
            <v>0</v>
          </cell>
          <cell r="AP875">
            <v>29.460352820512998</v>
          </cell>
          <cell r="AQ875">
            <v>0.48713373093884371</v>
          </cell>
        </row>
        <row r="876">
          <cell r="D876" t="str">
            <v>A80128</v>
          </cell>
          <cell r="E876" t="str">
            <v>Tim Woodley</v>
          </cell>
          <cell r="F876" t="str">
            <v>Secondment</v>
          </cell>
          <cell r="G876" t="str">
            <v>Midlands</v>
          </cell>
          <cell r="H876">
            <v>6</v>
          </cell>
          <cell r="I876" t="str">
            <v>S</v>
          </cell>
          <cell r="J876">
            <v>49257.25</v>
          </cell>
          <cell r="M876">
            <v>49257.25</v>
          </cell>
          <cell r="P876">
            <v>414.1</v>
          </cell>
          <cell r="R876">
            <v>5699.5725000000002</v>
          </cell>
          <cell r="S876">
            <v>3762.5</v>
          </cell>
          <cell r="V876">
            <v>752.5</v>
          </cell>
          <cell r="W876">
            <v>0</v>
          </cell>
          <cell r="X876">
            <v>0</v>
          </cell>
          <cell r="Y876">
            <v>10628.672500000001</v>
          </cell>
          <cell r="Z876">
            <v>59885.922500000001</v>
          </cell>
          <cell r="AA876">
            <v>1950</v>
          </cell>
          <cell r="AB876">
            <v>1702.5</v>
          </cell>
          <cell r="AC876">
            <v>35.175284875183557</v>
          </cell>
          <cell r="AD876">
            <v>3.7037848954724204</v>
          </cell>
          <cell r="AE876">
            <v>20.125879536617649</v>
          </cell>
          <cell r="AG876">
            <v>59.00494930727362</v>
          </cell>
          <cell r="AH876">
            <v>4.4253711980455215</v>
          </cell>
          <cell r="AI876">
            <v>63.430320505319145</v>
          </cell>
          <cell r="AJ876">
            <v>507.44256404255316</v>
          </cell>
          <cell r="AK876">
            <v>59885.922500000001</v>
          </cell>
          <cell r="AL876">
            <v>0</v>
          </cell>
          <cell r="AM876">
            <v>37.5</v>
          </cell>
          <cell r="AN876">
            <v>37.5</v>
          </cell>
          <cell r="AO876">
            <v>0</v>
          </cell>
          <cell r="AP876">
            <v>34.969703846153998</v>
          </cell>
          <cell r="AQ876">
            <v>-0.20558102902955966</v>
          </cell>
        </row>
        <row r="877">
          <cell r="D877" t="str">
            <v>A76223</v>
          </cell>
          <cell r="E877" t="str">
            <v>Toby Harnett</v>
          </cell>
          <cell r="F877" t="str">
            <v>Plymouth</v>
          </cell>
          <cell r="G877" t="str">
            <v>South West</v>
          </cell>
          <cell r="H877">
            <v>4</v>
          </cell>
          <cell r="I877" t="str">
            <v>S</v>
          </cell>
          <cell r="J877">
            <v>51900</v>
          </cell>
          <cell r="M877">
            <v>51900</v>
          </cell>
          <cell r="P877">
            <v>414.1</v>
          </cell>
          <cell r="R877">
            <v>7033.6005599999999</v>
          </cell>
          <cell r="S877">
            <v>4022.25</v>
          </cell>
          <cell r="V877">
            <v>908.25</v>
          </cell>
          <cell r="W877">
            <v>7024.12</v>
          </cell>
          <cell r="X877">
            <v>0</v>
          </cell>
          <cell r="Y877">
            <v>19402.32056</v>
          </cell>
          <cell r="Z877">
            <v>71302.320559999993</v>
          </cell>
          <cell r="AA877">
            <v>1950</v>
          </cell>
          <cell r="AB877">
            <v>1702.5</v>
          </cell>
          <cell r="AC877">
            <v>41.880951870778262</v>
          </cell>
          <cell r="AD877">
            <v>5.3894406903826191</v>
          </cell>
          <cell r="AE877">
            <v>20.125879536617649</v>
          </cell>
          <cell r="AG877">
            <v>67.396272097778535</v>
          </cell>
          <cell r="AH877">
            <v>5.0547204073333898</v>
          </cell>
          <cell r="AI877">
            <v>72.450992505111927</v>
          </cell>
          <cell r="AJ877">
            <v>579.60794004089541</v>
          </cell>
          <cell r="AK877">
            <v>71302.320559999993</v>
          </cell>
          <cell r="AL877">
            <v>0</v>
          </cell>
          <cell r="AM877">
            <v>37.5</v>
          </cell>
          <cell r="AN877">
            <v>37.5</v>
          </cell>
          <cell r="AO877">
            <v>0</v>
          </cell>
          <cell r="AP877">
            <v>41.668625928205003</v>
          </cell>
          <cell r="AQ877">
            <v>-0.21232594257325843</v>
          </cell>
        </row>
        <row r="878">
          <cell r="D878" t="str">
            <v>A74854</v>
          </cell>
          <cell r="E878" t="str">
            <v>Toby Skeels</v>
          </cell>
          <cell r="F878" t="str">
            <v>London</v>
          </cell>
          <cell r="G878" t="str">
            <v>South East</v>
          </cell>
          <cell r="H878">
            <v>8</v>
          </cell>
          <cell r="I878" t="str">
            <v>S</v>
          </cell>
          <cell r="J878">
            <v>34311.875</v>
          </cell>
          <cell r="M878">
            <v>34311.875</v>
          </cell>
          <cell r="P878">
            <v>0</v>
          </cell>
          <cell r="R878">
            <v>3637.1107499999998</v>
          </cell>
          <cell r="S878">
            <v>2659.1703125000004</v>
          </cell>
          <cell r="V878">
            <v>600.45781250000005</v>
          </cell>
          <cell r="W878">
            <v>0</v>
          </cell>
          <cell r="X878">
            <v>0</v>
          </cell>
          <cell r="Y878">
            <v>6896.738875</v>
          </cell>
          <cell r="Z878">
            <v>41208.613875000003</v>
          </cell>
          <cell r="AA878">
            <v>1950</v>
          </cell>
          <cell r="AB878">
            <v>1702.5</v>
          </cell>
          <cell r="AC878">
            <v>24.204765859030839</v>
          </cell>
          <cell r="AD878">
            <v>3.9486921589485728</v>
          </cell>
          <cell r="AE878">
            <v>20.125879536617649</v>
          </cell>
          <cell r="AG878">
            <v>48.279337554597063</v>
          </cell>
          <cell r="AH878">
            <v>3.6209503165947794</v>
          </cell>
          <cell r="AI878">
            <v>51.900287871191843</v>
          </cell>
          <cell r="AJ878">
            <v>415.20230296953474</v>
          </cell>
          <cell r="AK878">
            <v>41208.613874999995</v>
          </cell>
          <cell r="AL878">
            <v>0</v>
          </cell>
          <cell r="AM878">
            <v>37.5</v>
          </cell>
          <cell r="AN878">
            <v>37.5</v>
          </cell>
          <cell r="AO878">
            <v>0</v>
          </cell>
          <cell r="AP878">
            <v>24.541697820513001</v>
          </cell>
          <cell r="AQ878">
            <v>0.33693196148216131</v>
          </cell>
        </row>
        <row r="879">
          <cell r="D879" t="str">
            <v>A74877</v>
          </cell>
          <cell r="E879" t="str">
            <v>Tom Allsebrook</v>
          </cell>
          <cell r="F879" t="str">
            <v>York</v>
          </cell>
          <cell r="G879" t="str">
            <v>Midlands</v>
          </cell>
          <cell r="H879">
            <v>11</v>
          </cell>
          <cell r="I879" t="str">
            <v>S</v>
          </cell>
          <cell r="J879">
            <v>20500</v>
          </cell>
          <cell r="M879">
            <v>20500</v>
          </cell>
          <cell r="P879">
            <v>0</v>
          </cell>
          <cell r="R879">
            <v>1731.0719999999999</v>
          </cell>
          <cell r="S879">
            <v>1588.75</v>
          </cell>
          <cell r="V879">
            <v>358.75</v>
          </cell>
          <cell r="W879">
            <v>0</v>
          </cell>
          <cell r="X879">
            <v>0</v>
          </cell>
          <cell r="Y879">
            <v>3678.5720000000001</v>
          </cell>
          <cell r="Z879">
            <v>24178.572</v>
          </cell>
          <cell r="AA879">
            <v>1950</v>
          </cell>
          <cell r="AB879">
            <v>1702.5</v>
          </cell>
          <cell r="AC879">
            <v>14.201804405286344</v>
          </cell>
          <cell r="AD879">
            <v>3.7037848954724204</v>
          </cell>
          <cell r="AE879">
            <v>20.125879536617649</v>
          </cell>
          <cell r="AG879">
            <v>38.031468837376408</v>
          </cell>
          <cell r="AH879">
            <v>2.8523601628032305</v>
          </cell>
          <cell r="AI879">
            <v>40.883829000179638</v>
          </cell>
          <cell r="AJ879">
            <v>327.0706320014371</v>
          </cell>
          <cell r="AK879">
            <v>24178.572</v>
          </cell>
          <cell r="AL879">
            <v>0</v>
          </cell>
          <cell r="AM879">
            <v>37.5</v>
          </cell>
          <cell r="AN879">
            <v>37.5</v>
          </cell>
          <cell r="AO879">
            <v>0</v>
          </cell>
          <cell r="AP879">
            <v>14.497985641026</v>
          </cell>
          <cell r="AQ879">
            <v>0.29618123573965605</v>
          </cell>
        </row>
        <row r="880">
          <cell r="D880" t="str">
            <v>A00383</v>
          </cell>
          <cell r="E880" t="str">
            <v>Tom Clayton</v>
          </cell>
          <cell r="F880" t="str">
            <v>Guildford</v>
          </cell>
          <cell r="G880" t="str">
            <v>South West</v>
          </cell>
          <cell r="H880">
            <v>7</v>
          </cell>
          <cell r="I880" t="str">
            <v>S</v>
          </cell>
          <cell r="J880">
            <v>31500</v>
          </cell>
          <cell r="M880">
            <v>31500</v>
          </cell>
          <cell r="P880">
            <v>414.1</v>
          </cell>
          <cell r="R880">
            <v>3249.0720000000001</v>
          </cell>
          <cell r="S880">
            <v>866.25</v>
          </cell>
          <cell r="V880">
            <v>551.25</v>
          </cell>
          <cell r="W880">
            <v>0</v>
          </cell>
          <cell r="X880">
            <v>0</v>
          </cell>
          <cell r="Y880">
            <v>5080.6720000000005</v>
          </cell>
          <cell r="Z880">
            <v>36580.671999999999</v>
          </cell>
          <cell r="AA880">
            <v>1950</v>
          </cell>
          <cell r="AB880">
            <v>1702.5</v>
          </cell>
          <cell r="AC880">
            <v>21.486444640234946</v>
          </cell>
          <cell r="AD880">
            <v>5.3894406903826191</v>
          </cell>
          <cell r="AE880">
            <v>20.125879536617649</v>
          </cell>
          <cell r="AG880">
            <v>47.00176486723521</v>
          </cell>
          <cell r="AH880">
            <v>3.5251323650426407</v>
          </cell>
          <cell r="AI880">
            <v>50.526897232277847</v>
          </cell>
          <cell r="AJ880">
            <v>404.21517785822277</v>
          </cell>
          <cell r="AK880">
            <v>36580.671999999999</v>
          </cell>
          <cell r="AL880">
            <v>0</v>
          </cell>
          <cell r="AM880">
            <v>37.5</v>
          </cell>
          <cell r="AN880">
            <v>37.5</v>
          </cell>
          <cell r="AO880">
            <v>0</v>
          </cell>
          <cell r="AP880">
            <v>21.901626666666999</v>
          </cell>
          <cell r="AQ880">
            <v>0.41518202643205271</v>
          </cell>
        </row>
        <row r="881">
          <cell r="D881" t="str">
            <v>A74646</v>
          </cell>
          <cell r="E881" t="str">
            <v>Tom Eccleshall</v>
          </cell>
          <cell r="F881" t="str">
            <v>Secondment</v>
          </cell>
          <cell r="G881" t="str">
            <v>Midlands</v>
          </cell>
          <cell r="H881">
            <v>9</v>
          </cell>
          <cell r="I881" t="str">
            <v>S</v>
          </cell>
          <cell r="J881">
            <v>32638</v>
          </cell>
          <cell r="M881">
            <v>32638</v>
          </cell>
          <cell r="P881">
            <v>0</v>
          </cell>
          <cell r="R881">
            <v>3406.116</v>
          </cell>
          <cell r="S881">
            <v>820.32500000000005</v>
          </cell>
          <cell r="V881">
            <v>522.02499999999998</v>
          </cell>
          <cell r="W881">
            <v>0</v>
          </cell>
          <cell r="X881">
            <v>0</v>
          </cell>
          <cell r="Y881">
            <v>4748.4659999999994</v>
          </cell>
          <cell r="Z881">
            <v>37386.466</v>
          </cell>
          <cell r="AA881">
            <v>1950</v>
          </cell>
          <cell r="AB881">
            <v>1702.5</v>
          </cell>
          <cell r="AC881">
            <v>21.959745080763582</v>
          </cell>
          <cell r="AD881">
            <v>3.7037848954724204</v>
          </cell>
          <cell r="AE881">
            <v>20.125879536617649</v>
          </cell>
          <cell r="AG881">
            <v>45.789409512853652</v>
          </cell>
          <cell r="AH881">
            <v>3.4342057134640238</v>
          </cell>
          <cell r="AI881">
            <v>49.223615226317676</v>
          </cell>
          <cell r="AJ881">
            <v>393.78892181054141</v>
          </cell>
          <cell r="AK881">
            <v>37386.466</v>
          </cell>
          <cell r="AL881">
            <v>0</v>
          </cell>
          <cell r="AM881">
            <v>40</v>
          </cell>
          <cell r="AN881">
            <v>37.5</v>
          </cell>
          <cell r="AO881">
            <v>2.5</v>
          </cell>
          <cell r="AP881">
            <v>20.771642307692002</v>
          </cell>
          <cell r="AQ881">
            <v>-1.1881027730715807</v>
          </cell>
        </row>
        <row r="882">
          <cell r="D882" t="str">
            <v>A76563</v>
          </cell>
          <cell r="E882" t="str">
            <v>Tom Harvey</v>
          </cell>
          <cell r="F882" t="str">
            <v>London</v>
          </cell>
          <cell r="G882" t="str">
            <v>South East</v>
          </cell>
          <cell r="H882">
            <v>10</v>
          </cell>
          <cell r="I882" t="str">
            <v>S</v>
          </cell>
          <cell r="J882">
            <v>24000</v>
          </cell>
          <cell r="M882">
            <v>24000</v>
          </cell>
          <cell r="P882">
            <v>0</v>
          </cell>
          <cell r="R882">
            <v>2214.0720000000001</v>
          </cell>
          <cell r="S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2214.0720000000001</v>
          </cell>
          <cell r="Z882">
            <v>26214.072</v>
          </cell>
          <cell r="AA882">
            <v>1950</v>
          </cell>
          <cell r="AB882">
            <v>1702.5</v>
          </cell>
          <cell r="AC882">
            <v>15.397399118942731</v>
          </cell>
          <cell r="AD882">
            <v>3.9486921589485728</v>
          </cell>
          <cell r="AE882">
            <v>20.125879536617649</v>
          </cell>
          <cell r="AG882">
            <v>39.47197081450895</v>
          </cell>
          <cell r="AH882">
            <v>2.9603978110881712</v>
          </cell>
          <cell r="AI882">
            <v>42.432368625597121</v>
          </cell>
          <cell r="AJ882">
            <v>339.45894900477697</v>
          </cell>
          <cell r="AK882">
            <v>26214.072</v>
          </cell>
          <cell r="AL882">
            <v>0</v>
          </cell>
          <cell r="AM882">
            <v>37.5</v>
          </cell>
          <cell r="AN882">
            <v>37.5</v>
          </cell>
          <cell r="AO882">
            <v>0</v>
          </cell>
          <cell r="AP882">
            <v>13.443113846154001</v>
          </cell>
          <cell r="AQ882">
            <v>-1.9542852727887308</v>
          </cell>
        </row>
        <row r="883">
          <cell r="D883" t="str">
            <v>A76436</v>
          </cell>
          <cell r="E883" t="str">
            <v>Tom Jarvis</v>
          </cell>
          <cell r="F883" t="str">
            <v>Exeter</v>
          </cell>
          <cell r="G883" t="str">
            <v>South West</v>
          </cell>
          <cell r="H883">
            <v>11</v>
          </cell>
          <cell r="I883" t="str">
            <v>A</v>
          </cell>
          <cell r="J883">
            <v>18489.149999999998</v>
          </cell>
          <cell r="M883">
            <v>18489.149999999998</v>
          </cell>
          <cell r="P883">
            <v>0</v>
          </cell>
          <cell r="R883">
            <v>0</v>
          </cell>
          <cell r="S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18489.149999999998</v>
          </cell>
          <cell r="AA883">
            <v>1950</v>
          </cell>
          <cell r="AB883">
            <v>1702.5</v>
          </cell>
          <cell r="AC883">
            <v>10.86</v>
          </cell>
          <cell r="AD883">
            <v>0</v>
          </cell>
          <cell r="AE883">
            <v>0</v>
          </cell>
          <cell r="AG883">
            <v>10.86</v>
          </cell>
          <cell r="AH883">
            <v>0.81449999999999989</v>
          </cell>
          <cell r="AI883">
            <v>11.6745</v>
          </cell>
          <cell r="AJ883">
            <v>93.396000000000001</v>
          </cell>
          <cell r="AK883">
            <v>18489.149999999998</v>
          </cell>
          <cell r="AL883">
            <v>0</v>
          </cell>
          <cell r="AM883">
            <v>37.5</v>
          </cell>
          <cell r="AN883">
            <v>37.5</v>
          </cell>
          <cell r="AO883">
            <v>0</v>
          </cell>
          <cell r="AP883">
            <v>10.86</v>
          </cell>
          <cell r="AQ883">
            <v>0</v>
          </cell>
        </row>
        <row r="884">
          <cell r="D884" t="str">
            <v>A76077</v>
          </cell>
          <cell r="E884" t="str">
            <v>Tom Pearson</v>
          </cell>
          <cell r="F884" t="str">
            <v>Plymouth</v>
          </cell>
          <cell r="G884" t="str">
            <v>South West</v>
          </cell>
          <cell r="H884">
            <v>11</v>
          </cell>
          <cell r="I884" t="str">
            <v>S</v>
          </cell>
          <cell r="J884">
            <v>12305</v>
          </cell>
          <cell r="M884">
            <v>12305</v>
          </cell>
          <cell r="P884">
            <v>414.1</v>
          </cell>
          <cell r="R884">
            <v>600.16200000000003</v>
          </cell>
          <cell r="S884">
            <v>215.33750000000001</v>
          </cell>
          <cell r="V884">
            <v>215.33750000000001</v>
          </cell>
          <cell r="W884">
            <v>0</v>
          </cell>
          <cell r="X884">
            <v>0</v>
          </cell>
          <cell r="Y884">
            <v>1444.9370000000001</v>
          </cell>
          <cell r="Z884">
            <v>13749.937</v>
          </cell>
          <cell r="AA884">
            <v>1950</v>
          </cell>
          <cell r="AB884">
            <v>1702.5</v>
          </cell>
          <cell r="AC884">
            <v>8.0763212922173278</v>
          </cell>
          <cell r="AD884">
            <v>5.3894406903826191</v>
          </cell>
          <cell r="AE884">
            <v>20.125879536617649</v>
          </cell>
          <cell r="AG884">
            <v>33.591641519217596</v>
          </cell>
          <cell r="AH884">
            <v>2.5193731139413198</v>
          </cell>
          <cell r="AI884">
            <v>36.111014633158916</v>
          </cell>
          <cell r="AJ884">
            <v>288.88811706527133</v>
          </cell>
          <cell r="AK884">
            <v>13749.936999999998</v>
          </cell>
          <cell r="AL884">
            <v>0</v>
          </cell>
          <cell r="AM884">
            <v>37.5</v>
          </cell>
          <cell r="AN884">
            <v>37.5</v>
          </cell>
          <cell r="AO884">
            <v>0</v>
          </cell>
          <cell r="AP884">
            <v>8.3724933333330007</v>
          </cell>
          <cell r="AQ884">
            <v>0.29617204111567297</v>
          </cell>
        </row>
        <row r="885">
          <cell r="D885" t="str">
            <v>A97853</v>
          </cell>
          <cell r="E885" t="str">
            <v>Tom Rankin</v>
          </cell>
          <cell r="F885" t="str">
            <v>Guildford</v>
          </cell>
          <cell r="G885" t="str">
            <v>South West</v>
          </cell>
          <cell r="H885">
            <v>8</v>
          </cell>
          <cell r="I885" t="str">
            <v>S</v>
          </cell>
          <cell r="J885">
            <v>30010</v>
          </cell>
          <cell r="M885">
            <v>30010</v>
          </cell>
          <cell r="P885">
            <v>0</v>
          </cell>
          <cell r="R885">
            <v>3043.4520000000002</v>
          </cell>
          <cell r="S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3043.4520000000002</v>
          </cell>
          <cell r="Z885">
            <v>33053.451999999997</v>
          </cell>
          <cell r="AA885">
            <v>1950</v>
          </cell>
          <cell r="AB885">
            <v>1702.5</v>
          </cell>
          <cell r="AC885">
            <v>19.414656093979442</v>
          </cell>
          <cell r="AD885">
            <v>5.3894406903826191</v>
          </cell>
          <cell r="AE885">
            <v>20.125879536617649</v>
          </cell>
          <cell r="AG885">
            <v>44.929976320979705</v>
          </cell>
          <cell r="AH885">
            <v>3.369748224073478</v>
          </cell>
          <cell r="AI885">
            <v>48.299724545053181</v>
          </cell>
          <cell r="AJ885">
            <v>386.39779636042545</v>
          </cell>
          <cell r="AK885">
            <v>33053.451999999997</v>
          </cell>
          <cell r="AL885">
            <v>0</v>
          </cell>
          <cell r="AM885">
            <v>37.5</v>
          </cell>
          <cell r="AN885">
            <v>37.5</v>
          </cell>
          <cell r="AO885">
            <v>0</v>
          </cell>
          <cell r="AP885">
            <v>16.950488205128</v>
          </cell>
          <cell r="AQ885">
            <v>-2.464167888851442</v>
          </cell>
        </row>
        <row r="886">
          <cell r="D886" t="str">
            <v>A76473</v>
          </cell>
          <cell r="E886" t="str">
            <v>Tom Rankin</v>
          </cell>
          <cell r="F886" t="str">
            <v>Guildford</v>
          </cell>
          <cell r="G886" t="str">
            <v>South West</v>
          </cell>
          <cell r="H886">
            <v>7</v>
          </cell>
          <cell r="I886" t="str">
            <v>S</v>
          </cell>
          <cell r="J886">
            <v>32510</v>
          </cell>
          <cell r="M886">
            <v>32510</v>
          </cell>
          <cell r="P886">
            <v>414.1</v>
          </cell>
          <cell r="R886">
            <v>3388.4520000000002</v>
          </cell>
          <cell r="S886">
            <v>3169.7250000000004</v>
          </cell>
          <cell r="V886">
            <v>568.92499999999995</v>
          </cell>
          <cell r="W886">
            <v>0</v>
          </cell>
          <cell r="X886">
            <v>0</v>
          </cell>
          <cell r="Y886">
            <v>7541.2020000000002</v>
          </cell>
          <cell r="Z886">
            <v>40051.201999999997</v>
          </cell>
          <cell r="AA886">
            <v>1950</v>
          </cell>
          <cell r="AB886">
            <v>1702.5</v>
          </cell>
          <cell r="AC886">
            <v>23.524935095447869</v>
          </cell>
          <cell r="AD886">
            <v>5.3894406903826191</v>
          </cell>
          <cell r="AE886">
            <v>20.125879536617649</v>
          </cell>
          <cell r="AG886">
            <v>49.040255322448132</v>
          </cell>
          <cell r="AH886">
            <v>3.6780191491836098</v>
          </cell>
          <cell r="AI886">
            <v>52.718274471631744</v>
          </cell>
          <cell r="AJ886">
            <v>421.74619577305396</v>
          </cell>
          <cell r="AK886">
            <v>40051.202000000005</v>
          </cell>
          <cell r="AL886">
            <v>0</v>
          </cell>
          <cell r="AM886">
            <v>37.5</v>
          </cell>
          <cell r="AN886">
            <v>37.5</v>
          </cell>
          <cell r="AO886">
            <v>0</v>
          </cell>
          <cell r="AP886">
            <v>23.777206153845999</v>
          </cell>
          <cell r="AQ886">
            <v>0.25227105839812936</v>
          </cell>
        </row>
        <row r="887">
          <cell r="D887" t="str">
            <v>A76386</v>
          </cell>
          <cell r="E887" t="str">
            <v>Tom Sherratt</v>
          </cell>
          <cell r="F887" t="str">
            <v>Birmingham</v>
          </cell>
          <cell r="G887" t="str">
            <v>Midlands</v>
          </cell>
          <cell r="H887">
            <v>9</v>
          </cell>
          <cell r="I887" t="str">
            <v>S</v>
          </cell>
          <cell r="J887">
            <v>25100</v>
          </cell>
          <cell r="M887">
            <v>25100</v>
          </cell>
          <cell r="P887">
            <v>414.1</v>
          </cell>
          <cell r="R887">
            <v>2365.8719999999998</v>
          </cell>
          <cell r="S887">
            <v>1945.25</v>
          </cell>
          <cell r="V887">
            <v>439.25</v>
          </cell>
          <cell r="W887">
            <v>0</v>
          </cell>
          <cell r="X887">
            <v>0</v>
          </cell>
          <cell r="Y887">
            <v>5164.4719999999998</v>
          </cell>
          <cell r="Z887">
            <v>30264.472000000002</v>
          </cell>
          <cell r="AA887">
            <v>1950</v>
          </cell>
          <cell r="AB887">
            <v>1702.5</v>
          </cell>
          <cell r="AC887">
            <v>17.776488693098386</v>
          </cell>
          <cell r="AD887">
            <v>3.7037848954724204</v>
          </cell>
          <cell r="AE887">
            <v>20.125879536617649</v>
          </cell>
          <cell r="AG887">
            <v>41.606153125188456</v>
          </cell>
          <cell r="AH887">
            <v>3.1204614843891343</v>
          </cell>
          <cell r="AI887">
            <v>44.726614609577588</v>
          </cell>
          <cell r="AJ887">
            <v>357.8129168766207</v>
          </cell>
          <cell r="AK887">
            <v>30264.472000000002</v>
          </cell>
          <cell r="AL887">
            <v>0</v>
          </cell>
          <cell r="AM887">
            <v>37.5</v>
          </cell>
          <cell r="AN887">
            <v>37.5</v>
          </cell>
          <cell r="AO887">
            <v>0</v>
          </cell>
          <cell r="AP887">
            <v>18.055370256410001</v>
          </cell>
          <cell r="AQ887">
            <v>0.2788815633116144</v>
          </cell>
        </row>
        <row r="888">
          <cell r="D888" t="str">
            <v>A74689</v>
          </cell>
          <cell r="E888" t="str">
            <v>Tom Storr</v>
          </cell>
          <cell r="F888" t="str">
            <v>Warrington</v>
          </cell>
          <cell r="G888" t="str">
            <v>Midlands</v>
          </cell>
          <cell r="H888">
            <v>4</v>
          </cell>
          <cell r="I888" t="str">
            <v>S</v>
          </cell>
          <cell r="J888">
            <v>53564.087500000001</v>
          </cell>
          <cell r="M888">
            <v>53564.087500000001</v>
          </cell>
          <cell r="P888">
            <v>414.1</v>
          </cell>
          <cell r="R888">
            <v>6899.7360749999998</v>
          </cell>
          <cell r="S888">
            <v>5222.4985312500003</v>
          </cell>
          <cell r="V888">
            <v>937.37153124999998</v>
          </cell>
          <cell r="W888">
            <v>4390</v>
          </cell>
          <cell r="X888">
            <v>0</v>
          </cell>
          <cell r="Y888">
            <v>17863.706137500001</v>
          </cell>
          <cell r="Z888">
            <v>71427.793637499999</v>
          </cell>
          <cell r="AA888">
            <v>1950</v>
          </cell>
          <cell r="AB888">
            <v>1702.5</v>
          </cell>
          <cell r="AC888">
            <v>41.954651182085165</v>
          </cell>
          <cell r="AD888">
            <v>3.7037848954724204</v>
          </cell>
          <cell r="AE888">
            <v>20.125879536617649</v>
          </cell>
          <cell r="AG888">
            <v>65.784315614175227</v>
          </cell>
          <cell r="AH888">
            <v>4.9338236710631422</v>
          </cell>
          <cell r="AI888">
            <v>70.718139285238365</v>
          </cell>
          <cell r="AJ888">
            <v>565.74511428190692</v>
          </cell>
          <cell r="AK888">
            <v>71427.793637499999</v>
          </cell>
          <cell r="AL888">
            <v>0</v>
          </cell>
          <cell r="AM888">
            <v>37.5</v>
          </cell>
          <cell r="AN888">
            <v>37.5</v>
          </cell>
          <cell r="AO888">
            <v>0</v>
          </cell>
          <cell r="AP888">
            <v>41.890846064103002</v>
          </cell>
          <cell r="AQ888">
            <v>-6.380511798216304E-2</v>
          </cell>
        </row>
        <row r="889">
          <cell r="D889" t="str">
            <v>A25246</v>
          </cell>
          <cell r="E889" t="str">
            <v>Tom Watson</v>
          </cell>
          <cell r="F889" t="str">
            <v>Cardiff</v>
          </cell>
          <cell r="G889" t="str">
            <v>South West</v>
          </cell>
          <cell r="H889">
            <v>8</v>
          </cell>
          <cell r="I889" t="str">
            <v>S</v>
          </cell>
          <cell r="J889">
            <v>25500</v>
          </cell>
          <cell r="M889">
            <v>25500</v>
          </cell>
          <cell r="P889">
            <v>0</v>
          </cell>
          <cell r="R889">
            <v>2421.0720000000001</v>
          </cell>
          <cell r="S889">
            <v>701.25</v>
          </cell>
          <cell r="V889">
            <v>446.25</v>
          </cell>
          <cell r="W889">
            <v>0</v>
          </cell>
          <cell r="X889">
            <v>0</v>
          </cell>
          <cell r="Y889">
            <v>3568.5720000000001</v>
          </cell>
          <cell r="Z889">
            <v>29068.572</v>
          </cell>
          <cell r="AA889">
            <v>1950</v>
          </cell>
          <cell r="AB889">
            <v>1702.5</v>
          </cell>
          <cell r="AC889">
            <v>17.074051101321587</v>
          </cell>
          <cell r="AD889">
            <v>5.3894406903826191</v>
          </cell>
          <cell r="AE889">
            <v>20.125879536617649</v>
          </cell>
          <cell r="AG889">
            <v>42.58937132832186</v>
          </cell>
          <cell r="AH889">
            <v>3.1942028496241393</v>
          </cell>
          <cell r="AI889">
            <v>45.783574177946001</v>
          </cell>
          <cell r="AJ889">
            <v>366.26859342356801</v>
          </cell>
          <cell r="AK889">
            <v>29068.572</v>
          </cell>
          <cell r="AL889">
            <v>0</v>
          </cell>
          <cell r="AM889">
            <v>37.5</v>
          </cell>
          <cell r="AN889">
            <v>37.5</v>
          </cell>
          <cell r="AO889">
            <v>0</v>
          </cell>
          <cell r="AP889">
            <v>17.480036923077002</v>
          </cell>
          <cell r="AQ889">
            <v>0.40598582175541509</v>
          </cell>
        </row>
        <row r="890">
          <cell r="D890" t="str">
            <v>W01253</v>
          </cell>
          <cell r="E890" t="str">
            <v>Tony Crimp</v>
          </cell>
          <cell r="F890" t="str">
            <v>Cardiff</v>
          </cell>
          <cell r="G890" t="str">
            <v>South West</v>
          </cell>
          <cell r="H890">
            <v>5</v>
          </cell>
          <cell r="I890" t="str">
            <v>S</v>
          </cell>
          <cell r="J890">
            <v>45694.368000000002</v>
          </cell>
          <cell r="M890">
            <v>45694.368000000002</v>
          </cell>
          <cell r="P890">
            <v>414.1</v>
          </cell>
          <cell r="R890">
            <v>5890.3875840000001</v>
          </cell>
          <cell r="S890">
            <v>3998.2572</v>
          </cell>
          <cell r="V890">
            <v>799.65143999999998</v>
          </cell>
          <cell r="W890">
            <v>4945.6000000000004</v>
          </cell>
          <cell r="X890">
            <v>0</v>
          </cell>
          <cell r="Y890">
            <v>16047.996224</v>
          </cell>
          <cell r="Z890">
            <v>61742.364224000004</v>
          </cell>
          <cell r="AA890">
            <v>1950</v>
          </cell>
          <cell r="AB890">
            <v>1702.5</v>
          </cell>
          <cell r="AC890">
            <v>36.265705858443468</v>
          </cell>
          <cell r="AD890">
            <v>5.3894406903826191</v>
          </cell>
          <cell r="AE890">
            <v>20.125879536617649</v>
          </cell>
          <cell r="AG890">
            <v>61.781026085443742</v>
          </cell>
          <cell r="AH890">
            <v>4.6335769564082803</v>
          </cell>
          <cell r="AI890">
            <v>66.414603041852018</v>
          </cell>
          <cell r="AJ890">
            <v>531.31682433481615</v>
          </cell>
          <cell r="AK890">
            <v>61742.364224000004</v>
          </cell>
          <cell r="AL890">
            <v>0</v>
          </cell>
          <cell r="AM890">
            <v>37.5</v>
          </cell>
          <cell r="AN890">
            <v>37.5</v>
          </cell>
          <cell r="AO890">
            <v>0</v>
          </cell>
          <cell r="AP890">
            <v>36.177344771282002</v>
          </cell>
          <cell r="AQ890">
            <v>-8.8361087161466401E-2</v>
          </cell>
        </row>
        <row r="891">
          <cell r="D891" t="str">
            <v>A24901</v>
          </cell>
          <cell r="E891" t="str">
            <v>Tony Jones</v>
          </cell>
          <cell r="F891" t="str">
            <v>Warrington</v>
          </cell>
          <cell r="G891" t="str">
            <v>Midlands</v>
          </cell>
          <cell r="H891">
            <v>4</v>
          </cell>
          <cell r="I891" t="str">
            <v>S</v>
          </cell>
          <cell r="J891">
            <v>51427.584000000003</v>
          </cell>
          <cell r="M891">
            <v>51427.584000000003</v>
          </cell>
          <cell r="P891">
            <v>0</v>
          </cell>
          <cell r="R891">
            <v>6762.2185920000002</v>
          </cell>
          <cell r="S891">
            <v>3471.3619199999998</v>
          </cell>
          <cell r="V891">
            <v>899.98271999999997</v>
          </cell>
          <cell r="W891">
            <v>5530</v>
          </cell>
          <cell r="X891">
            <v>0</v>
          </cell>
          <cell r="Y891">
            <v>16663.563232</v>
          </cell>
          <cell r="Z891">
            <v>68091.147232000003</v>
          </cell>
          <cell r="AA891">
            <v>1950</v>
          </cell>
          <cell r="AB891">
            <v>1702.5</v>
          </cell>
          <cell r="AC891">
            <v>39.994800136270193</v>
          </cell>
          <cell r="AD891">
            <v>3.7037848954724204</v>
          </cell>
          <cell r="AE891">
            <v>20.125879536617649</v>
          </cell>
          <cell r="AG891">
            <v>63.824464568360256</v>
          </cell>
          <cell r="AH891">
            <v>4.7868348426270186</v>
          </cell>
          <cell r="AI891">
            <v>68.611299410987272</v>
          </cell>
          <cell r="AJ891">
            <v>548.89039528789817</v>
          </cell>
          <cell r="AK891">
            <v>68091.147232000003</v>
          </cell>
          <cell r="AL891">
            <v>0</v>
          </cell>
          <cell r="AM891">
            <v>37.5</v>
          </cell>
          <cell r="AN891">
            <v>37.5</v>
          </cell>
          <cell r="AO891">
            <v>0</v>
          </cell>
          <cell r="AP891">
            <v>39.977051421538</v>
          </cell>
          <cell r="AQ891">
            <v>-1.7748714732192639E-2</v>
          </cell>
        </row>
        <row r="892">
          <cell r="D892" t="str">
            <v>A24971</v>
          </cell>
          <cell r="E892" t="str">
            <v>Tony Kivistik</v>
          </cell>
          <cell r="F892" t="str">
            <v>Edinburgh</v>
          </cell>
          <cell r="G892" t="str">
            <v>Midlands</v>
          </cell>
          <cell r="H892">
            <v>5</v>
          </cell>
          <cell r="I892" t="str">
            <v>S</v>
          </cell>
          <cell r="J892">
            <v>42370</v>
          </cell>
          <cell r="M892">
            <v>42370</v>
          </cell>
          <cell r="P892">
            <v>0</v>
          </cell>
          <cell r="R892">
            <v>4749.1319999999996</v>
          </cell>
          <cell r="S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4749.1319999999996</v>
          </cell>
          <cell r="Z892">
            <v>47119.131999999998</v>
          </cell>
          <cell r="AA892">
            <v>1950</v>
          </cell>
          <cell r="AB892">
            <v>1702.5</v>
          </cell>
          <cell r="AC892">
            <v>27.67643582966226</v>
          </cell>
          <cell r="AD892">
            <v>3.7037848954724204</v>
          </cell>
          <cell r="AE892">
            <v>20.125879536617649</v>
          </cell>
          <cell r="AG892">
            <v>51.50610026175233</v>
          </cell>
          <cell r="AH892">
            <v>3.8629575196314248</v>
          </cell>
          <cell r="AI892">
            <v>55.369057781383752</v>
          </cell>
          <cell r="AJ892">
            <v>442.95246225107002</v>
          </cell>
          <cell r="AK892">
            <v>47119.131999999998</v>
          </cell>
          <cell r="AL892">
            <v>0</v>
          </cell>
          <cell r="AM892">
            <v>37.5</v>
          </cell>
          <cell r="AN892">
            <v>37.5</v>
          </cell>
          <cell r="AO892">
            <v>0</v>
          </cell>
          <cell r="AP892">
            <v>24.163657435897001</v>
          </cell>
          <cell r="AQ892">
            <v>-3.5127783937652595</v>
          </cell>
        </row>
        <row r="893">
          <cell r="D893" t="str">
            <v>S10371</v>
          </cell>
          <cell r="E893" t="str">
            <v>Tony Lemon</v>
          </cell>
          <cell r="F893" t="str">
            <v>London</v>
          </cell>
          <cell r="G893" t="str">
            <v>South East</v>
          </cell>
          <cell r="H893">
            <v>11</v>
          </cell>
          <cell r="I893" t="str">
            <v>A</v>
          </cell>
          <cell r="J893">
            <v>154280.55000000002</v>
          </cell>
          <cell r="M893">
            <v>154280.55000000002</v>
          </cell>
          <cell r="P893">
            <v>0</v>
          </cell>
          <cell r="R893">
            <v>0</v>
          </cell>
          <cell r="S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154280.55000000002</v>
          </cell>
          <cell r="AA893">
            <v>1950</v>
          </cell>
          <cell r="AB893">
            <v>1702.5</v>
          </cell>
          <cell r="AC893">
            <v>90.62</v>
          </cell>
          <cell r="AD893">
            <v>0</v>
          </cell>
          <cell r="AE893">
            <v>0</v>
          </cell>
          <cell r="AG893">
            <v>90.62</v>
          </cell>
          <cell r="AH893">
            <v>6.7965</v>
          </cell>
          <cell r="AI893">
            <v>97.416499999999999</v>
          </cell>
          <cell r="AJ893">
            <v>779.33199999999999</v>
          </cell>
          <cell r="AK893">
            <v>154280.55000000002</v>
          </cell>
          <cell r="AL893">
            <v>0</v>
          </cell>
          <cell r="AM893">
            <v>40</v>
          </cell>
          <cell r="AN893">
            <v>37.5</v>
          </cell>
          <cell r="AO893">
            <v>2.5</v>
          </cell>
          <cell r="AP893">
            <v>90.62</v>
          </cell>
          <cell r="AQ893">
            <v>0</v>
          </cell>
        </row>
        <row r="894">
          <cell r="D894" t="str">
            <v>A76417</v>
          </cell>
          <cell r="E894" t="str">
            <v>Trevor Leadston</v>
          </cell>
          <cell r="F894" t="str">
            <v>Other Site</v>
          </cell>
          <cell r="G894" t="str">
            <v>Midlands</v>
          </cell>
          <cell r="H894">
            <v>8</v>
          </cell>
          <cell r="I894" t="str">
            <v>A</v>
          </cell>
          <cell r="J894">
            <v>114918.75</v>
          </cell>
          <cell r="M894">
            <v>114918.75</v>
          </cell>
          <cell r="P894">
            <v>0</v>
          </cell>
          <cell r="R894">
            <v>0</v>
          </cell>
          <cell r="S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114918.75</v>
          </cell>
          <cell r="AA894">
            <v>1950</v>
          </cell>
          <cell r="AB894">
            <v>1702.5</v>
          </cell>
          <cell r="AC894">
            <v>67.5</v>
          </cell>
          <cell r="AD894">
            <v>0</v>
          </cell>
          <cell r="AE894">
            <v>0</v>
          </cell>
          <cell r="AG894">
            <v>67.5</v>
          </cell>
          <cell r="AH894">
            <v>5.0625</v>
          </cell>
          <cell r="AI894">
            <v>72.5625</v>
          </cell>
          <cell r="AJ894">
            <v>580.5</v>
          </cell>
          <cell r="AK894">
            <v>114918.75</v>
          </cell>
          <cell r="AL894">
            <v>0</v>
          </cell>
          <cell r="AM894">
            <v>40</v>
          </cell>
          <cell r="AN894">
            <v>37.5</v>
          </cell>
          <cell r="AO894">
            <v>2.5</v>
          </cell>
          <cell r="AP894">
            <v>67.5</v>
          </cell>
          <cell r="AQ894">
            <v>0</v>
          </cell>
        </row>
        <row r="895">
          <cell r="D895" t="str">
            <v>S10343</v>
          </cell>
          <cell r="E895" t="str">
            <v>Trevor Rhodes</v>
          </cell>
          <cell r="F895" t="str">
            <v>York</v>
          </cell>
          <cell r="G895" t="str">
            <v>Midlands</v>
          </cell>
          <cell r="H895">
            <v>7</v>
          </cell>
          <cell r="I895" t="str">
            <v>A</v>
          </cell>
          <cell r="J895">
            <v>54054.375</v>
          </cell>
          <cell r="M895">
            <v>54054.375</v>
          </cell>
          <cell r="P895">
            <v>0</v>
          </cell>
          <cell r="R895">
            <v>0</v>
          </cell>
          <cell r="S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54054.375</v>
          </cell>
          <cell r="AA895">
            <v>1950</v>
          </cell>
          <cell r="AB895">
            <v>1702.5</v>
          </cell>
          <cell r="AC895">
            <v>31.75</v>
          </cell>
          <cell r="AD895">
            <v>0</v>
          </cell>
          <cell r="AE895">
            <v>0</v>
          </cell>
          <cell r="AG895">
            <v>31.75</v>
          </cell>
          <cell r="AH895">
            <v>2.3812500000000001</v>
          </cell>
          <cell r="AI895">
            <v>34.131250000000001</v>
          </cell>
          <cell r="AJ895">
            <v>273.05</v>
          </cell>
          <cell r="AK895">
            <v>54054.375</v>
          </cell>
          <cell r="AL895">
            <v>0</v>
          </cell>
          <cell r="AM895">
            <v>37.5</v>
          </cell>
          <cell r="AN895">
            <v>37.5</v>
          </cell>
          <cell r="AO895">
            <v>0</v>
          </cell>
          <cell r="AP895">
            <v>31.75</v>
          </cell>
          <cell r="AQ895">
            <v>0</v>
          </cell>
        </row>
        <row r="896">
          <cell r="D896" t="str">
            <v>A84077</v>
          </cell>
          <cell r="E896" t="str">
            <v>Trevor Wilson</v>
          </cell>
          <cell r="F896" t="str">
            <v>Birmingham</v>
          </cell>
          <cell r="G896" t="str">
            <v>Midlands</v>
          </cell>
          <cell r="H896">
            <v>3</v>
          </cell>
          <cell r="I896" t="str">
            <v>S</v>
          </cell>
          <cell r="J896">
            <v>70647.889049999998</v>
          </cell>
          <cell r="M896">
            <v>70647.889049999998</v>
          </cell>
          <cell r="P896">
            <v>0</v>
          </cell>
          <cell r="R896">
            <v>9318.8376489000002</v>
          </cell>
          <cell r="S896">
            <v>5475.2114013749997</v>
          </cell>
          <cell r="V896">
            <v>0</v>
          </cell>
          <cell r="W896">
            <v>4835.92</v>
          </cell>
          <cell r="X896">
            <v>0</v>
          </cell>
          <cell r="Y896">
            <v>19629.969050275002</v>
          </cell>
          <cell r="Z896">
            <v>90277.858100275</v>
          </cell>
          <cell r="AA896">
            <v>1950</v>
          </cell>
          <cell r="AB896">
            <v>1702.5</v>
          </cell>
          <cell r="AC896">
            <v>53.026642055961823</v>
          </cell>
          <cell r="AD896">
            <v>3.7037848954724204</v>
          </cell>
          <cell r="AE896">
            <v>20.125879536617649</v>
          </cell>
          <cell r="AG896">
            <v>76.856306488051885</v>
          </cell>
          <cell r="AH896">
            <v>5.7642229866038912</v>
          </cell>
          <cell r="AI896">
            <v>82.620529474655783</v>
          </cell>
          <cell r="AJ896">
            <v>660.96423579724626</v>
          </cell>
          <cell r="AK896">
            <v>90277.858100275</v>
          </cell>
          <cell r="AL896">
            <v>0</v>
          </cell>
          <cell r="AM896">
            <v>37.5</v>
          </cell>
          <cell r="AN896">
            <v>37.5</v>
          </cell>
          <cell r="AO896">
            <v>0</v>
          </cell>
          <cell r="AP896">
            <v>56.204896768474001</v>
          </cell>
          <cell r="AQ896">
            <v>3.1782547125121781</v>
          </cell>
        </row>
        <row r="897">
          <cell r="D897" t="str">
            <v>A76496</v>
          </cell>
          <cell r="E897" t="str">
            <v>Ullas Ran</v>
          </cell>
          <cell r="F897" t="str">
            <v>London</v>
          </cell>
          <cell r="G897" t="str">
            <v>South East</v>
          </cell>
          <cell r="H897">
            <v>4</v>
          </cell>
          <cell r="I897" t="str">
            <v>A</v>
          </cell>
          <cell r="J897">
            <v>114918.75</v>
          </cell>
          <cell r="M897">
            <v>114918.75</v>
          </cell>
          <cell r="P897">
            <v>0</v>
          </cell>
          <cell r="R897">
            <v>0</v>
          </cell>
          <cell r="S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114918.75</v>
          </cell>
          <cell r="AA897">
            <v>1950</v>
          </cell>
          <cell r="AB897">
            <v>1702.5</v>
          </cell>
          <cell r="AC897">
            <v>67.5</v>
          </cell>
          <cell r="AD897">
            <v>0</v>
          </cell>
          <cell r="AE897">
            <v>0</v>
          </cell>
          <cell r="AG897">
            <v>67.5</v>
          </cell>
          <cell r="AH897">
            <v>5.0625</v>
          </cell>
          <cell r="AI897">
            <v>72.5625</v>
          </cell>
          <cell r="AJ897">
            <v>580.5</v>
          </cell>
          <cell r="AK897">
            <v>114918.75</v>
          </cell>
          <cell r="AL897">
            <v>0</v>
          </cell>
          <cell r="AM897">
            <v>40</v>
          </cell>
          <cell r="AN897">
            <v>37.5</v>
          </cell>
          <cell r="AO897">
            <v>2.5</v>
          </cell>
          <cell r="AP897">
            <v>67.5</v>
          </cell>
          <cell r="AQ897">
            <v>0</v>
          </cell>
        </row>
        <row r="898">
          <cell r="D898" t="str">
            <v>A76147</v>
          </cell>
          <cell r="E898" t="str">
            <v>Usamah Khalid</v>
          </cell>
          <cell r="F898" t="str">
            <v>Birmingham</v>
          </cell>
          <cell r="G898" t="str">
            <v>Midlands</v>
          </cell>
          <cell r="H898">
            <v>10</v>
          </cell>
          <cell r="I898" t="str">
            <v>A</v>
          </cell>
          <cell r="J898">
            <v>17.024999999999999</v>
          </cell>
          <cell r="M898">
            <v>17.024999999999999</v>
          </cell>
          <cell r="P898">
            <v>0</v>
          </cell>
          <cell r="R898">
            <v>0</v>
          </cell>
          <cell r="S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17.024999999999999</v>
          </cell>
          <cell r="AA898">
            <v>1950</v>
          </cell>
          <cell r="AB898">
            <v>1702.5</v>
          </cell>
          <cell r="AC898">
            <v>9.9999999999999985E-3</v>
          </cell>
          <cell r="AD898">
            <v>0</v>
          </cell>
          <cell r="AE898">
            <v>0</v>
          </cell>
          <cell r="AG898">
            <v>9.9999999999999985E-3</v>
          </cell>
          <cell r="AH898">
            <v>7.4999999999999991E-4</v>
          </cell>
          <cell r="AI898">
            <v>1.0749999999999999E-2</v>
          </cell>
          <cell r="AJ898">
            <v>8.5999999999999993E-2</v>
          </cell>
          <cell r="AK898">
            <v>17.024999999999999</v>
          </cell>
          <cell r="AL898">
            <v>0</v>
          </cell>
          <cell r="AM898">
            <v>37.5</v>
          </cell>
          <cell r="AN898">
            <v>37.5</v>
          </cell>
          <cell r="AO898">
            <v>0</v>
          </cell>
          <cell r="AP898">
            <v>5.1282049999999998E-6</v>
          </cell>
          <cell r="AQ898">
            <v>-9.9948717949999988E-3</v>
          </cell>
        </row>
        <row r="899">
          <cell r="D899" t="str">
            <v>A42237</v>
          </cell>
          <cell r="E899" t="str">
            <v>Vas Saunders</v>
          </cell>
          <cell r="F899" t="str">
            <v>London</v>
          </cell>
          <cell r="G899" t="str">
            <v>South East</v>
          </cell>
          <cell r="H899">
            <v>6</v>
          </cell>
          <cell r="I899" t="str">
            <v>S</v>
          </cell>
          <cell r="J899">
            <v>37269</v>
          </cell>
          <cell r="M899">
            <v>37269</v>
          </cell>
          <cell r="P899">
            <v>414.1</v>
          </cell>
          <cell r="R899">
            <v>4045.194</v>
          </cell>
          <cell r="S899">
            <v>652.20749999999998</v>
          </cell>
          <cell r="V899">
            <v>652.20749999999998</v>
          </cell>
          <cell r="W899">
            <v>0</v>
          </cell>
          <cell r="X899">
            <v>0</v>
          </cell>
          <cell r="Y899">
            <v>5763.7090000000007</v>
          </cell>
          <cell r="Z899">
            <v>43032.709000000003</v>
          </cell>
          <cell r="AA899">
            <v>1950</v>
          </cell>
          <cell r="AB899">
            <v>1702.5</v>
          </cell>
          <cell r="AC899">
            <v>25.276187371512481</v>
          </cell>
          <cell r="AD899">
            <v>3.9486921589485728</v>
          </cell>
          <cell r="AE899">
            <v>20.125879536617649</v>
          </cell>
          <cell r="AG899">
            <v>49.350759067078698</v>
          </cell>
          <cell r="AH899">
            <v>3.7013069300309023</v>
          </cell>
          <cell r="AI899">
            <v>53.052065997109601</v>
          </cell>
          <cell r="AJ899">
            <v>424.41652797687681</v>
          </cell>
          <cell r="AK899">
            <v>43032.709000000003</v>
          </cell>
          <cell r="AL899">
            <v>0</v>
          </cell>
          <cell r="AM899">
            <v>37.5</v>
          </cell>
          <cell r="AN899">
            <v>37.5</v>
          </cell>
          <cell r="AO899">
            <v>0</v>
          </cell>
          <cell r="AP899">
            <v>25.757678974358999</v>
          </cell>
          <cell r="AQ899">
            <v>0.48149160284651771</v>
          </cell>
        </row>
        <row r="900">
          <cell r="D900" t="str">
            <v>A76514</v>
          </cell>
          <cell r="E900" t="str">
            <v>Verity Webster</v>
          </cell>
          <cell r="F900" t="str">
            <v>Warrington</v>
          </cell>
          <cell r="G900" t="str">
            <v>Midlands</v>
          </cell>
          <cell r="H900">
            <v>5</v>
          </cell>
          <cell r="I900" t="str">
            <v>S</v>
          </cell>
          <cell r="J900">
            <v>33000</v>
          </cell>
          <cell r="M900">
            <v>33000</v>
          </cell>
          <cell r="P900">
            <v>414.1</v>
          </cell>
          <cell r="R900">
            <v>3456.0720000000001</v>
          </cell>
          <cell r="S900">
            <v>577.5</v>
          </cell>
          <cell r="V900">
            <v>577.5</v>
          </cell>
          <cell r="W900">
            <v>0</v>
          </cell>
          <cell r="X900">
            <v>0</v>
          </cell>
          <cell r="Y900">
            <v>5025.1720000000005</v>
          </cell>
          <cell r="Z900">
            <v>38025.171999999999</v>
          </cell>
          <cell r="AA900">
            <v>1950</v>
          </cell>
          <cell r="AB900">
            <v>1702.5</v>
          </cell>
          <cell r="AC900">
            <v>22.334902790014684</v>
          </cell>
          <cell r="AD900">
            <v>3.7037848954724204</v>
          </cell>
          <cell r="AE900">
            <v>20.125879536617649</v>
          </cell>
          <cell r="AG900">
            <v>46.16456722210475</v>
          </cell>
          <cell r="AH900">
            <v>3.4623425416578564</v>
          </cell>
          <cell r="AI900">
            <v>49.626909763762605</v>
          </cell>
          <cell r="AJ900">
            <v>397.01527811010084</v>
          </cell>
          <cell r="AK900">
            <v>38025.171999999999</v>
          </cell>
          <cell r="AL900">
            <v>0</v>
          </cell>
          <cell r="AM900">
            <v>37.5</v>
          </cell>
          <cell r="AN900">
            <v>37.5</v>
          </cell>
          <cell r="AO900">
            <v>0</v>
          </cell>
          <cell r="AP900">
            <v>22.810344615384999</v>
          </cell>
          <cell r="AQ900">
            <v>0.47544182537031432</v>
          </cell>
        </row>
        <row r="901">
          <cell r="D901" t="str">
            <v>A74708</v>
          </cell>
          <cell r="E901" t="str">
            <v>Vicki Berg-Holdo</v>
          </cell>
          <cell r="F901" t="str">
            <v>Guildford</v>
          </cell>
          <cell r="G901" t="str">
            <v>South West</v>
          </cell>
          <cell r="H901">
            <v>8</v>
          </cell>
          <cell r="I901" t="str">
            <v>S</v>
          </cell>
          <cell r="J901">
            <v>30450</v>
          </cell>
          <cell r="M901">
            <v>30450</v>
          </cell>
          <cell r="P901">
            <v>414.1</v>
          </cell>
          <cell r="R901">
            <v>3104.172</v>
          </cell>
          <cell r="S901">
            <v>2359.875</v>
          </cell>
          <cell r="V901">
            <v>532.875</v>
          </cell>
          <cell r="W901">
            <v>0</v>
          </cell>
          <cell r="X901">
            <v>0</v>
          </cell>
          <cell r="Y901">
            <v>6411.0219999999999</v>
          </cell>
          <cell r="Z901">
            <v>36861.021999999997</v>
          </cell>
          <cell r="AA901">
            <v>1950</v>
          </cell>
          <cell r="AB901">
            <v>1702.5</v>
          </cell>
          <cell r="AC901">
            <v>21.651114243759174</v>
          </cell>
          <cell r="AD901">
            <v>5.3894406903826191</v>
          </cell>
          <cell r="AE901">
            <v>20.125879536617649</v>
          </cell>
          <cell r="AG901">
            <v>47.166434470759441</v>
          </cell>
          <cell r="AH901">
            <v>3.5374825853069578</v>
          </cell>
          <cell r="AI901">
            <v>50.703917056066402</v>
          </cell>
          <cell r="AJ901">
            <v>405.63133644853121</v>
          </cell>
          <cell r="AK901">
            <v>36861.021999999997</v>
          </cell>
          <cell r="AL901">
            <v>0</v>
          </cell>
          <cell r="AM901">
            <v>37.5</v>
          </cell>
          <cell r="AN901">
            <v>37.5</v>
          </cell>
          <cell r="AO901">
            <v>0</v>
          </cell>
          <cell r="AP901">
            <v>21.945780512820999</v>
          </cell>
          <cell r="AQ901">
            <v>0.29466626906182469</v>
          </cell>
        </row>
        <row r="902">
          <cell r="D902" t="str">
            <v>S10220</v>
          </cell>
          <cell r="E902" t="str">
            <v>Victoria Crewe</v>
          </cell>
          <cell r="F902" t="str">
            <v>Birmingham</v>
          </cell>
          <cell r="G902" t="str">
            <v>Midlands</v>
          </cell>
          <cell r="H902">
            <v>5</v>
          </cell>
          <cell r="I902" t="str">
            <v>A</v>
          </cell>
          <cell r="J902">
            <v>33709.5</v>
          </cell>
          <cell r="M902">
            <v>33709.5</v>
          </cell>
          <cell r="P902">
            <v>0</v>
          </cell>
          <cell r="R902">
            <v>0</v>
          </cell>
          <cell r="S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33709.5</v>
          </cell>
          <cell r="AA902">
            <v>1170</v>
          </cell>
          <cell r="AB902">
            <v>1021.5</v>
          </cell>
          <cell r="AC902">
            <v>33</v>
          </cell>
          <cell r="AD902">
            <v>0</v>
          </cell>
          <cell r="AE902">
            <v>0</v>
          </cell>
          <cell r="AG902">
            <v>33</v>
          </cell>
          <cell r="AH902">
            <v>2.4750000000000001</v>
          </cell>
          <cell r="AI902">
            <v>35.475000000000001</v>
          </cell>
          <cell r="AJ902">
            <v>283.8</v>
          </cell>
          <cell r="AK902">
            <v>33709.5</v>
          </cell>
          <cell r="AL902">
            <v>0</v>
          </cell>
          <cell r="AM902">
            <v>22.5</v>
          </cell>
          <cell r="AN902">
            <v>22.5</v>
          </cell>
          <cell r="AO902">
            <v>0</v>
          </cell>
          <cell r="AP902">
            <v>33</v>
          </cell>
          <cell r="AQ902">
            <v>0</v>
          </cell>
        </row>
        <row r="903">
          <cell r="D903" t="str">
            <v>A76407</v>
          </cell>
          <cell r="E903" t="str">
            <v>Vita Dudley Bow</v>
          </cell>
          <cell r="F903" t="str">
            <v>Guildford</v>
          </cell>
          <cell r="G903" t="str">
            <v>South West</v>
          </cell>
          <cell r="H903">
            <v>10</v>
          </cell>
          <cell r="I903" t="str">
            <v>S</v>
          </cell>
          <cell r="J903">
            <v>24000</v>
          </cell>
          <cell r="M903">
            <v>24000</v>
          </cell>
          <cell r="P903">
            <v>414.1</v>
          </cell>
          <cell r="R903">
            <v>2214.0720000000001</v>
          </cell>
          <cell r="S903">
            <v>660</v>
          </cell>
          <cell r="V903">
            <v>420</v>
          </cell>
          <cell r="W903">
            <v>0</v>
          </cell>
          <cell r="X903">
            <v>0</v>
          </cell>
          <cell r="Y903">
            <v>3708.172</v>
          </cell>
          <cell r="Z903">
            <v>27708.171999999999</v>
          </cell>
          <cell r="AA903">
            <v>1950</v>
          </cell>
          <cell r="AB903">
            <v>1702.5</v>
          </cell>
          <cell r="AC903">
            <v>16.274990895741556</v>
          </cell>
          <cell r="AD903">
            <v>5.3894406903826191</v>
          </cell>
          <cell r="AE903">
            <v>20.125879536617649</v>
          </cell>
          <cell r="AG903">
            <v>41.790311122741826</v>
          </cell>
          <cell r="AH903">
            <v>3.1342733342056368</v>
          </cell>
          <cell r="AI903">
            <v>44.924584456947464</v>
          </cell>
          <cell r="AJ903">
            <v>359.39667565557971</v>
          </cell>
          <cell r="AK903">
            <v>27708.171999999999</v>
          </cell>
          <cell r="AL903">
            <v>0</v>
          </cell>
          <cell r="AM903">
            <v>37.5</v>
          </cell>
          <cell r="AN903">
            <v>37.5</v>
          </cell>
          <cell r="AO903">
            <v>0</v>
          </cell>
          <cell r="AP903">
            <v>16.640088205127999</v>
          </cell>
          <cell r="AQ903">
            <v>0.36509730938644225</v>
          </cell>
        </row>
        <row r="904">
          <cell r="D904" t="str">
            <v>A76171</v>
          </cell>
          <cell r="E904" t="str">
            <v>Vun Kiong Voo</v>
          </cell>
          <cell r="F904" t="str">
            <v>Birmingham</v>
          </cell>
          <cell r="G904" t="str">
            <v>Midlands</v>
          </cell>
          <cell r="H904">
            <v>7</v>
          </cell>
          <cell r="I904" t="str">
            <v>S</v>
          </cell>
          <cell r="J904">
            <v>36000</v>
          </cell>
          <cell r="M904">
            <v>36000</v>
          </cell>
          <cell r="P904">
            <v>414.1</v>
          </cell>
          <cell r="R904">
            <v>3870.0720000000001</v>
          </cell>
          <cell r="S904">
            <v>990</v>
          </cell>
          <cell r="V904">
            <v>630</v>
          </cell>
          <cell r="W904">
            <v>0</v>
          </cell>
          <cell r="X904">
            <v>0</v>
          </cell>
          <cell r="Y904">
            <v>5904.1720000000005</v>
          </cell>
          <cell r="Z904">
            <v>41904.171999999999</v>
          </cell>
          <cell r="AA904">
            <v>1950</v>
          </cell>
          <cell r="AB904">
            <v>1702.5</v>
          </cell>
          <cell r="AC904">
            <v>24.613316886930981</v>
          </cell>
          <cell r="AD904">
            <v>3.7037848954724204</v>
          </cell>
          <cell r="AE904">
            <v>20.125879536617649</v>
          </cell>
          <cell r="AG904">
            <v>48.442981319021051</v>
          </cell>
          <cell r="AH904">
            <v>3.6332235989265786</v>
          </cell>
          <cell r="AI904">
            <v>52.076204917947628</v>
          </cell>
          <cell r="AJ904">
            <v>416.60963934358102</v>
          </cell>
          <cell r="AK904">
            <v>41904.171999999999</v>
          </cell>
          <cell r="AL904">
            <v>0</v>
          </cell>
          <cell r="AM904">
            <v>37.5</v>
          </cell>
          <cell r="AN904">
            <v>37.5</v>
          </cell>
          <cell r="AO904">
            <v>0</v>
          </cell>
          <cell r="AP904">
            <v>25.05854974359</v>
          </cell>
          <cell r="AQ904">
            <v>0.44523285665901824</v>
          </cell>
        </row>
        <row r="905">
          <cell r="D905" t="str">
            <v>S10340</v>
          </cell>
          <cell r="E905" t="str">
            <v>Warren Bain</v>
          </cell>
          <cell r="F905" t="str">
            <v>York</v>
          </cell>
          <cell r="G905" t="str">
            <v>Midlands</v>
          </cell>
          <cell r="H905">
            <v>3</v>
          </cell>
          <cell r="I905" t="str">
            <v>A</v>
          </cell>
          <cell r="J905">
            <v>106406.25</v>
          </cell>
          <cell r="M905">
            <v>106406.25</v>
          </cell>
          <cell r="P905">
            <v>0</v>
          </cell>
          <cell r="R905">
            <v>0</v>
          </cell>
          <cell r="S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106406.25</v>
          </cell>
          <cell r="AA905">
            <v>1950</v>
          </cell>
          <cell r="AB905">
            <v>1702.5</v>
          </cell>
          <cell r="AC905">
            <v>62.5</v>
          </cell>
          <cell r="AD905">
            <v>0</v>
          </cell>
          <cell r="AE905">
            <v>0</v>
          </cell>
          <cell r="AG905">
            <v>62.5</v>
          </cell>
          <cell r="AH905">
            <v>4.6875</v>
          </cell>
          <cell r="AI905">
            <v>67.1875</v>
          </cell>
          <cell r="AJ905">
            <v>537.5</v>
          </cell>
          <cell r="AK905">
            <v>106406.25</v>
          </cell>
          <cell r="AL905">
            <v>0</v>
          </cell>
          <cell r="AM905">
            <v>37.5</v>
          </cell>
          <cell r="AN905">
            <v>37.5</v>
          </cell>
          <cell r="AO905">
            <v>0</v>
          </cell>
          <cell r="AP905">
            <v>62.5</v>
          </cell>
          <cell r="AQ905">
            <v>0</v>
          </cell>
        </row>
        <row r="906">
          <cell r="D906" t="str">
            <v>A96725</v>
          </cell>
          <cell r="E906" t="str">
            <v>Wendy Li</v>
          </cell>
          <cell r="F906" t="str">
            <v>Birmingham</v>
          </cell>
          <cell r="G906" t="str">
            <v>Midlands</v>
          </cell>
          <cell r="H906">
            <v>7</v>
          </cell>
          <cell r="I906" t="str">
            <v>S</v>
          </cell>
          <cell r="J906">
            <v>31000</v>
          </cell>
          <cell r="M906">
            <v>31000</v>
          </cell>
          <cell r="P906">
            <v>414.1</v>
          </cell>
          <cell r="R906">
            <v>3180.0720000000001</v>
          </cell>
          <cell r="S906">
            <v>2402.5</v>
          </cell>
          <cell r="V906">
            <v>542.5</v>
          </cell>
          <cell r="W906">
            <v>0</v>
          </cell>
          <cell r="X906">
            <v>0</v>
          </cell>
          <cell r="Y906">
            <v>6539.1720000000005</v>
          </cell>
          <cell r="Z906">
            <v>37539.171999999999</v>
          </cell>
          <cell r="AA906">
            <v>1950</v>
          </cell>
          <cell r="AB906">
            <v>1702.5</v>
          </cell>
          <cell r="AC906">
            <v>22.049440234948605</v>
          </cell>
          <cell r="AD906">
            <v>3.7037848954724204</v>
          </cell>
          <cell r="AE906">
            <v>20.125879536617649</v>
          </cell>
          <cell r="AG906">
            <v>45.879104667038675</v>
          </cell>
          <cell r="AH906">
            <v>3.4409328500279006</v>
          </cell>
          <cell r="AI906">
            <v>49.320037517066574</v>
          </cell>
          <cell r="AJ906">
            <v>394.56030013653259</v>
          </cell>
          <cell r="AK906">
            <v>37539.171999999999</v>
          </cell>
          <cell r="AL906">
            <v>0</v>
          </cell>
          <cell r="AM906">
            <v>37.5</v>
          </cell>
          <cell r="AN906">
            <v>37.5</v>
          </cell>
          <cell r="AO906">
            <v>0</v>
          </cell>
          <cell r="AP906">
            <v>22.345729230768999</v>
          </cell>
          <cell r="AQ906">
            <v>0.29628899582039381</v>
          </cell>
        </row>
        <row r="907">
          <cell r="D907" t="str">
            <v>A76080</v>
          </cell>
          <cell r="E907" t="str">
            <v>Will Egan</v>
          </cell>
          <cell r="F907" t="str">
            <v>London</v>
          </cell>
          <cell r="G907" t="str">
            <v>South East</v>
          </cell>
          <cell r="H907">
            <v>9</v>
          </cell>
          <cell r="I907" t="str">
            <v>S</v>
          </cell>
          <cell r="J907">
            <v>28000</v>
          </cell>
          <cell r="M907">
            <v>28000</v>
          </cell>
          <cell r="P907">
            <v>414.1</v>
          </cell>
          <cell r="R907">
            <v>2766.0720000000001</v>
          </cell>
          <cell r="S907">
            <v>2170</v>
          </cell>
          <cell r="V907">
            <v>490</v>
          </cell>
          <cell r="W907">
            <v>0</v>
          </cell>
          <cell r="X907">
            <v>0</v>
          </cell>
          <cell r="Y907">
            <v>5840.1720000000005</v>
          </cell>
          <cell r="Z907">
            <v>33840.171999999999</v>
          </cell>
          <cell r="AA907">
            <v>1950</v>
          </cell>
          <cell r="AB907">
            <v>1702.5</v>
          </cell>
          <cell r="AC907">
            <v>19.876753010279</v>
          </cell>
          <cell r="AD907">
            <v>3.9486921589485728</v>
          </cell>
          <cell r="AE907">
            <v>20.125879536617649</v>
          </cell>
          <cell r="AG907">
            <v>43.951324705845224</v>
          </cell>
          <cell r="AH907">
            <v>3.2963493529383916</v>
          </cell>
          <cell r="AI907">
            <v>47.247674058783616</v>
          </cell>
          <cell r="AJ907">
            <v>377.98139247026893</v>
          </cell>
          <cell r="AK907">
            <v>33840.171999999999</v>
          </cell>
          <cell r="AL907">
            <v>0</v>
          </cell>
          <cell r="AM907">
            <v>37.5</v>
          </cell>
          <cell r="AN907">
            <v>37.5</v>
          </cell>
          <cell r="AO907">
            <v>0</v>
          </cell>
          <cell r="AP907">
            <v>20.164190769230999</v>
          </cell>
          <cell r="AQ907">
            <v>0.28743775895199875</v>
          </cell>
        </row>
        <row r="908">
          <cell r="D908" t="str">
            <v>A76143</v>
          </cell>
          <cell r="E908" t="str">
            <v>Will Morris</v>
          </cell>
          <cell r="F908" t="str">
            <v>Birmingham</v>
          </cell>
          <cell r="G908" t="str">
            <v>Midlands</v>
          </cell>
          <cell r="H908">
            <v>4</v>
          </cell>
          <cell r="I908" t="str">
            <v>S</v>
          </cell>
          <cell r="J908">
            <v>55050</v>
          </cell>
          <cell r="M908">
            <v>55050</v>
          </cell>
          <cell r="P908">
            <v>414.1</v>
          </cell>
          <cell r="R908">
            <v>6817.7520000000004</v>
          </cell>
          <cell r="S908">
            <v>1513.875</v>
          </cell>
          <cell r="V908">
            <v>963.375</v>
          </cell>
          <cell r="W908">
            <v>2310</v>
          </cell>
          <cell r="X908">
            <v>0</v>
          </cell>
          <cell r="Y908">
            <v>12019.102000000001</v>
          </cell>
          <cell r="Z908">
            <v>67069.101999999999</v>
          </cell>
          <cell r="AA908">
            <v>1950</v>
          </cell>
          <cell r="AB908">
            <v>1702.5</v>
          </cell>
          <cell r="AC908">
            <v>39.394479882525694</v>
          </cell>
          <cell r="AD908">
            <v>3.7037848954724204</v>
          </cell>
          <cell r="AE908">
            <v>20.125879536617649</v>
          </cell>
          <cell r="AG908">
            <v>63.224144314615756</v>
          </cell>
          <cell r="AH908">
            <v>4.7418108235961816</v>
          </cell>
          <cell r="AI908">
            <v>67.965955138211939</v>
          </cell>
          <cell r="AJ908">
            <v>543.72764110569551</v>
          </cell>
          <cell r="AK908">
            <v>67069.101999999999</v>
          </cell>
          <cell r="AL908">
            <v>0</v>
          </cell>
          <cell r="AM908">
            <v>37.5</v>
          </cell>
          <cell r="AN908">
            <v>37.5</v>
          </cell>
          <cell r="AO908">
            <v>0</v>
          </cell>
          <cell r="AP908">
            <v>39.796590769231003</v>
          </cell>
          <cell r="AQ908">
            <v>0.4021108867053087</v>
          </cell>
        </row>
        <row r="909">
          <cell r="D909" t="str">
            <v>A76149</v>
          </cell>
          <cell r="E909" t="str">
            <v>Will Pearn</v>
          </cell>
          <cell r="F909" t="str">
            <v>York</v>
          </cell>
          <cell r="G909" t="str">
            <v>Midlands</v>
          </cell>
          <cell r="H909">
            <v>11</v>
          </cell>
          <cell r="I909" t="str">
            <v>S</v>
          </cell>
          <cell r="J909">
            <v>15000</v>
          </cell>
          <cell r="M909">
            <v>15000</v>
          </cell>
          <cell r="P909">
            <v>414.1</v>
          </cell>
          <cell r="R909">
            <v>972.072</v>
          </cell>
          <cell r="S909">
            <v>262.5</v>
          </cell>
          <cell r="V909">
            <v>262.5</v>
          </cell>
          <cell r="W909">
            <v>0</v>
          </cell>
          <cell r="X909">
            <v>0</v>
          </cell>
          <cell r="Y909">
            <v>1911.172</v>
          </cell>
          <cell r="Z909">
            <v>16911.171999999999</v>
          </cell>
          <cell r="AA909">
            <v>1950</v>
          </cell>
          <cell r="AB909">
            <v>1702.5</v>
          </cell>
          <cell r="AC909">
            <v>9.9331406754772384</v>
          </cell>
          <cell r="AD909">
            <v>3.7037848954724204</v>
          </cell>
          <cell r="AE909">
            <v>20.125879536617649</v>
          </cell>
          <cell r="AG909">
            <v>33.76280510756731</v>
          </cell>
          <cell r="AH909">
            <v>2.532210383067548</v>
          </cell>
          <cell r="AI909">
            <v>36.29501549063486</v>
          </cell>
          <cell r="AJ909">
            <v>290.36012392507888</v>
          </cell>
          <cell r="AK909">
            <v>16911.171999999999</v>
          </cell>
          <cell r="AL909">
            <v>0</v>
          </cell>
          <cell r="AM909">
            <v>37.5</v>
          </cell>
          <cell r="AN909">
            <v>37.5</v>
          </cell>
          <cell r="AO909">
            <v>0</v>
          </cell>
          <cell r="AP909">
            <v>10.249318974358999</v>
          </cell>
          <cell r="AQ909">
            <v>0.31617829888176097</v>
          </cell>
        </row>
        <row r="910">
          <cell r="D910" t="str">
            <v>A74267</v>
          </cell>
          <cell r="E910" t="str">
            <v>Will Trewhella</v>
          </cell>
          <cell r="F910" t="str">
            <v>Stroud</v>
          </cell>
          <cell r="G910" t="str">
            <v>South West</v>
          </cell>
          <cell r="H910">
            <v>6</v>
          </cell>
          <cell r="I910" t="str">
            <v>S</v>
          </cell>
          <cell r="J910">
            <v>30992.7</v>
          </cell>
          <cell r="M910">
            <v>30992.7</v>
          </cell>
          <cell r="P910">
            <v>0</v>
          </cell>
          <cell r="R910">
            <v>3179.0646000000002</v>
          </cell>
          <cell r="S910">
            <v>2401.9342499999998</v>
          </cell>
          <cell r="V910">
            <v>0</v>
          </cell>
          <cell r="W910">
            <v>0</v>
          </cell>
          <cell r="X910">
            <v>0</v>
          </cell>
          <cell r="Y910">
            <v>5580.9988499999999</v>
          </cell>
          <cell r="Z910">
            <v>36573.698850000001</v>
          </cell>
          <cell r="AA910">
            <v>1950</v>
          </cell>
          <cell r="AB910">
            <v>1702.5</v>
          </cell>
          <cell r="AC910">
            <v>21.482348810572688</v>
          </cell>
          <cell r="AD910">
            <v>5.3894406903826191</v>
          </cell>
          <cell r="AE910">
            <v>20.125879536617649</v>
          </cell>
          <cell r="AG910">
            <v>46.997669037572962</v>
          </cell>
          <cell r="AH910">
            <v>3.5248251778179722</v>
          </cell>
          <cell r="AI910">
            <v>50.522494215390935</v>
          </cell>
          <cell r="AJ910">
            <v>404.17995372312748</v>
          </cell>
          <cell r="AK910">
            <v>36573.698850000001</v>
          </cell>
          <cell r="AL910">
            <v>0</v>
          </cell>
          <cell r="AM910">
            <v>37.5</v>
          </cell>
          <cell r="AN910">
            <v>37.5</v>
          </cell>
          <cell r="AO910">
            <v>0</v>
          </cell>
          <cell r="AP910">
            <v>21.849922230769</v>
          </cell>
          <cell r="AQ910">
            <v>0.36757342019631167</v>
          </cell>
        </row>
        <row r="911">
          <cell r="D911" t="str">
            <v>A76541</v>
          </cell>
          <cell r="E911" t="str">
            <v>Will Workman</v>
          </cell>
          <cell r="F911" t="str">
            <v>Birmingham</v>
          </cell>
          <cell r="G911" t="str">
            <v>Midlands</v>
          </cell>
          <cell r="H911">
            <v>8</v>
          </cell>
          <cell r="I911" t="str">
            <v>S</v>
          </cell>
          <cell r="J911">
            <v>31000</v>
          </cell>
          <cell r="M911">
            <v>31000</v>
          </cell>
          <cell r="P911">
            <v>414.1</v>
          </cell>
          <cell r="R911">
            <v>3180.0720000000001</v>
          </cell>
          <cell r="S911">
            <v>542.5</v>
          </cell>
          <cell r="V911">
            <v>542.5</v>
          </cell>
          <cell r="W911">
            <v>0</v>
          </cell>
          <cell r="X911">
            <v>0</v>
          </cell>
          <cell r="Y911">
            <v>4679.1720000000005</v>
          </cell>
          <cell r="Z911">
            <v>35679.171999999999</v>
          </cell>
          <cell r="AA911">
            <v>1950</v>
          </cell>
          <cell r="AB911">
            <v>1702.5</v>
          </cell>
          <cell r="AC911">
            <v>20.956929221732747</v>
          </cell>
          <cell r="AD911">
            <v>3.7037848954724204</v>
          </cell>
          <cell r="AE911">
            <v>20.125879536617649</v>
          </cell>
          <cell r="AG911">
            <v>44.78659365382282</v>
          </cell>
          <cell r="AH911">
            <v>3.3589945240367114</v>
          </cell>
          <cell r="AI911">
            <v>48.14558817785953</v>
          </cell>
          <cell r="AJ911">
            <v>385.16470542287624</v>
          </cell>
          <cell r="AK911">
            <v>35679.171999999999</v>
          </cell>
          <cell r="AL911">
            <v>0</v>
          </cell>
          <cell r="AM911">
            <v>37.5</v>
          </cell>
          <cell r="AN911">
            <v>37.5</v>
          </cell>
          <cell r="AO911">
            <v>0</v>
          </cell>
          <cell r="AP911">
            <v>21.391883076923001</v>
          </cell>
          <cell r="AQ911">
            <v>0.43495385519025476</v>
          </cell>
        </row>
        <row r="912">
          <cell r="D912" t="str">
            <v>A97012</v>
          </cell>
          <cell r="E912" t="str">
            <v>William Day</v>
          </cell>
          <cell r="F912" t="str">
            <v>Home</v>
          </cell>
          <cell r="G912" t="str">
            <v>Midlands</v>
          </cell>
          <cell r="H912">
            <v>4</v>
          </cell>
          <cell r="I912" t="str">
            <v>S</v>
          </cell>
          <cell r="J912">
            <v>40856.199999999997</v>
          </cell>
          <cell r="M912">
            <v>40856.199999999997</v>
          </cell>
          <cell r="P912">
            <v>0</v>
          </cell>
          <cell r="R912">
            <v>5850.2340000000004</v>
          </cell>
          <cell r="S912">
            <v>3166.3554999999997</v>
          </cell>
          <cell r="V912">
            <v>714.98350000000005</v>
          </cell>
          <cell r="W912">
            <v>1848</v>
          </cell>
          <cell r="X912">
            <v>0</v>
          </cell>
          <cell r="Y912">
            <v>11579.573</v>
          </cell>
          <cell r="Z912">
            <v>52435.773000000001</v>
          </cell>
          <cell r="AA912">
            <v>1560</v>
          </cell>
          <cell r="AB912">
            <v>1362</v>
          </cell>
          <cell r="AC912">
            <v>38.499099118942731</v>
          </cell>
          <cell r="AD912">
            <v>3.7037848954724204</v>
          </cell>
          <cell r="AE912">
            <v>20.125879536617649</v>
          </cell>
          <cell r="AG912">
            <v>62.328763551032793</v>
          </cell>
          <cell r="AH912">
            <v>4.6746572663274595</v>
          </cell>
          <cell r="AI912">
            <v>67.003420817360251</v>
          </cell>
          <cell r="AJ912">
            <v>536.02736653888201</v>
          </cell>
          <cell r="AK912">
            <v>52435.773000000001</v>
          </cell>
          <cell r="AL912">
            <v>0</v>
          </cell>
          <cell r="AM912">
            <v>30</v>
          </cell>
          <cell r="AN912">
            <v>30</v>
          </cell>
          <cell r="AO912">
            <v>0</v>
          </cell>
          <cell r="AP912">
            <v>34.932010256410003</v>
          </cell>
          <cell r="AQ912">
            <v>-3.5670888625327279</v>
          </cell>
        </row>
        <row r="913">
          <cell r="D913" t="str">
            <v>A74906</v>
          </cell>
          <cell r="E913" t="str">
            <v>William Keppel</v>
          </cell>
          <cell r="F913" t="str">
            <v>Secondment</v>
          </cell>
          <cell r="G913" t="str">
            <v>Midlands</v>
          </cell>
          <cell r="H913">
            <v>10</v>
          </cell>
          <cell r="I913" t="str">
            <v>S</v>
          </cell>
          <cell r="J913">
            <v>31650</v>
          </cell>
          <cell r="M913">
            <v>31650</v>
          </cell>
          <cell r="P913">
            <v>414.1</v>
          </cell>
          <cell r="R913">
            <v>3269.7719999999999</v>
          </cell>
          <cell r="S913">
            <v>1071.125</v>
          </cell>
          <cell r="V913">
            <v>394.625</v>
          </cell>
          <cell r="W913">
            <v>0</v>
          </cell>
          <cell r="X913">
            <v>0</v>
          </cell>
          <cell r="Y913">
            <v>5149.6219999999994</v>
          </cell>
          <cell r="Z913">
            <v>36799.622000000003</v>
          </cell>
          <cell r="AA913">
            <v>1950</v>
          </cell>
          <cell r="AB913">
            <v>1702.5</v>
          </cell>
          <cell r="AC913">
            <v>21.615049632892806</v>
          </cell>
          <cell r="AD913">
            <v>3.7037848954724204</v>
          </cell>
          <cell r="AE913">
            <v>20.125879536617649</v>
          </cell>
          <cell r="AG913">
            <v>45.444714064982875</v>
          </cell>
          <cell r="AH913">
            <v>3.4083535548737154</v>
          </cell>
          <cell r="AI913">
            <v>48.853067619856589</v>
          </cell>
          <cell r="AJ913">
            <v>390.82454095885271</v>
          </cell>
          <cell r="AK913">
            <v>36799.622000000003</v>
          </cell>
          <cell r="AL913">
            <v>0</v>
          </cell>
          <cell r="AM913">
            <v>37.5</v>
          </cell>
          <cell r="AN913">
            <v>37.5</v>
          </cell>
          <cell r="AO913">
            <v>0</v>
          </cell>
          <cell r="AP913">
            <v>21.164806153846001</v>
          </cell>
          <cell r="AQ913">
            <v>-0.4502434790468044</v>
          </cell>
        </row>
        <row r="914">
          <cell r="D914" t="str">
            <v>A76142</v>
          </cell>
          <cell r="E914" t="str">
            <v>William Whyte</v>
          </cell>
          <cell r="F914" t="str">
            <v>Warrington</v>
          </cell>
          <cell r="G914" t="str">
            <v>Midlands</v>
          </cell>
          <cell r="H914">
            <v>11</v>
          </cell>
          <cell r="I914" t="str">
            <v>S</v>
          </cell>
          <cell r="J914">
            <v>15000</v>
          </cell>
          <cell r="M914">
            <v>15000</v>
          </cell>
          <cell r="P914">
            <v>414.1</v>
          </cell>
          <cell r="R914">
            <v>972.072</v>
          </cell>
          <cell r="S914">
            <v>262.5</v>
          </cell>
          <cell r="V914">
            <v>262.5</v>
          </cell>
          <cell r="W914">
            <v>0</v>
          </cell>
          <cell r="X914">
            <v>0</v>
          </cell>
          <cell r="Y914">
            <v>1911.172</v>
          </cell>
          <cell r="Z914">
            <v>16911.171999999999</v>
          </cell>
          <cell r="AA914">
            <v>1950</v>
          </cell>
          <cell r="AB914">
            <v>1702.5</v>
          </cell>
          <cell r="AC914">
            <v>9.9331406754772384</v>
          </cell>
          <cell r="AD914">
            <v>3.7037848954724204</v>
          </cell>
          <cell r="AE914">
            <v>20.125879536617649</v>
          </cell>
          <cell r="AG914">
            <v>33.76280510756731</v>
          </cell>
          <cell r="AH914">
            <v>2.532210383067548</v>
          </cell>
          <cell r="AI914">
            <v>36.29501549063486</v>
          </cell>
          <cell r="AJ914">
            <v>290.36012392507888</v>
          </cell>
          <cell r="AK914">
            <v>16911.171999999999</v>
          </cell>
          <cell r="AL914">
            <v>0</v>
          </cell>
          <cell r="AM914">
            <v>37.5</v>
          </cell>
          <cell r="AN914">
            <v>37.5</v>
          </cell>
          <cell r="AO914">
            <v>0</v>
          </cell>
          <cell r="AP914">
            <v>10.249318974358999</v>
          </cell>
          <cell r="AQ914">
            <v>0.31617829888176097</v>
          </cell>
        </row>
        <row r="915">
          <cell r="D915" t="str">
            <v>A00442</v>
          </cell>
          <cell r="E915" t="str">
            <v>Wing Yiu Fung</v>
          </cell>
          <cell r="F915" t="str">
            <v>London</v>
          </cell>
          <cell r="G915" t="str">
            <v>South East</v>
          </cell>
          <cell r="H915">
            <v>3</v>
          </cell>
          <cell r="I915" t="str">
            <v>S</v>
          </cell>
          <cell r="J915">
            <v>92710.204500000007</v>
          </cell>
          <cell r="M915">
            <v>92710.204500000007</v>
          </cell>
          <cell r="P915">
            <v>414.1</v>
          </cell>
          <cell r="R915">
            <v>12108.700220999999</v>
          </cell>
          <cell r="S915">
            <v>2549.5306237499999</v>
          </cell>
          <cell r="V915">
            <v>1622.42857875</v>
          </cell>
          <cell r="W915">
            <v>2990</v>
          </cell>
          <cell r="X915">
            <v>0</v>
          </cell>
          <cell r="Y915">
            <v>19684.7594235</v>
          </cell>
          <cell r="Z915">
            <v>112394.96392350001</v>
          </cell>
          <cell r="AA915">
            <v>1950</v>
          </cell>
          <cell r="AB915">
            <v>1702.5</v>
          </cell>
          <cell r="AC915">
            <v>66.017599955066089</v>
          </cell>
          <cell r="AD915">
            <v>3.9486921589485728</v>
          </cell>
          <cell r="AE915">
            <v>20.125879536617649</v>
          </cell>
          <cell r="AG915">
            <v>90.092171650632309</v>
          </cell>
          <cell r="AH915">
            <v>6.7569128737974227</v>
          </cell>
          <cell r="AI915">
            <v>96.849084524429728</v>
          </cell>
          <cell r="AJ915">
            <v>774.79267619543782</v>
          </cell>
          <cell r="AK915">
            <v>112394.96392350001</v>
          </cell>
          <cell r="AL915">
            <v>0</v>
          </cell>
          <cell r="AM915">
            <v>37.5</v>
          </cell>
          <cell r="AN915">
            <v>37.5</v>
          </cell>
          <cell r="AO915">
            <v>0</v>
          </cell>
          <cell r="AP915">
            <v>66.741718849231006</v>
          </cell>
          <cell r="AQ915">
            <v>0.72411889416491704</v>
          </cell>
        </row>
        <row r="916">
          <cell r="D916" t="str">
            <v>A91235</v>
          </cell>
          <cell r="E916" t="str">
            <v>Wynne Davies</v>
          </cell>
          <cell r="F916" t="str">
            <v>Warrington</v>
          </cell>
          <cell r="G916" t="str">
            <v>Midlands</v>
          </cell>
          <cell r="H916">
            <v>5</v>
          </cell>
          <cell r="I916" t="str">
            <v>S</v>
          </cell>
          <cell r="J916">
            <v>42300</v>
          </cell>
          <cell r="M916">
            <v>42300</v>
          </cell>
          <cell r="P916">
            <v>414.1</v>
          </cell>
          <cell r="R916">
            <v>4739.4719999999998</v>
          </cell>
          <cell r="S916">
            <v>3278.25</v>
          </cell>
          <cell r="V916">
            <v>740.25</v>
          </cell>
          <cell r="W916">
            <v>0</v>
          </cell>
          <cell r="X916">
            <v>0</v>
          </cell>
          <cell r="Y916">
            <v>9172.0720000000001</v>
          </cell>
          <cell r="Z916">
            <v>51472.072</v>
          </cell>
          <cell r="AA916">
            <v>1950</v>
          </cell>
          <cell r="AB916">
            <v>1702.5</v>
          </cell>
          <cell r="AC916">
            <v>30.233228781204112</v>
          </cell>
          <cell r="AD916">
            <v>3.7037848954724204</v>
          </cell>
          <cell r="AE916">
            <v>20.125879536617649</v>
          </cell>
          <cell r="AG916">
            <v>54.062893213294174</v>
          </cell>
          <cell r="AH916">
            <v>4.0547169909970631</v>
          </cell>
          <cell r="AI916">
            <v>58.117610204291239</v>
          </cell>
          <cell r="AJ916">
            <v>464.94088163432991</v>
          </cell>
          <cell r="AK916">
            <v>51472.072</v>
          </cell>
          <cell r="AL916">
            <v>0</v>
          </cell>
          <cell r="AM916">
            <v>37.5</v>
          </cell>
          <cell r="AN916">
            <v>37.5</v>
          </cell>
          <cell r="AO916">
            <v>0</v>
          </cell>
          <cell r="AP916">
            <v>30.588498461537998</v>
          </cell>
          <cell r="AQ916">
            <v>0.35526968033388684</v>
          </cell>
        </row>
        <row r="917">
          <cell r="D917" t="str">
            <v>A49910</v>
          </cell>
          <cell r="E917" t="str">
            <v>Xi Schumann</v>
          </cell>
          <cell r="F917" t="str">
            <v>Plymouth</v>
          </cell>
          <cell r="G917" t="str">
            <v>South West</v>
          </cell>
          <cell r="H917">
            <v>8</v>
          </cell>
          <cell r="I917" t="str">
            <v>S</v>
          </cell>
          <cell r="J917">
            <v>26350</v>
          </cell>
          <cell r="M917">
            <v>26350</v>
          </cell>
          <cell r="P917">
            <v>414.1</v>
          </cell>
          <cell r="R917">
            <v>2538.3719999999998</v>
          </cell>
          <cell r="S917">
            <v>2042.125</v>
          </cell>
          <cell r="V917">
            <v>461.125</v>
          </cell>
          <cell r="W917">
            <v>0</v>
          </cell>
          <cell r="X917">
            <v>0</v>
          </cell>
          <cell r="Y917">
            <v>5455.7219999999998</v>
          </cell>
          <cell r="Z917">
            <v>31805.722000000002</v>
          </cell>
          <cell r="AA917">
            <v>1950</v>
          </cell>
          <cell r="AB917">
            <v>1702.5</v>
          </cell>
          <cell r="AC917">
            <v>18.681775036710722</v>
          </cell>
          <cell r="AD917">
            <v>5.3894406903826191</v>
          </cell>
          <cell r="AE917">
            <v>20.125879536617649</v>
          </cell>
          <cell r="AG917">
            <v>44.197095263710992</v>
          </cell>
          <cell r="AH917">
            <v>3.3147821447783241</v>
          </cell>
          <cell r="AI917">
            <v>47.511877408489319</v>
          </cell>
          <cell r="AJ917">
            <v>380.09501926791455</v>
          </cell>
          <cell r="AK917">
            <v>31805.722000000002</v>
          </cell>
          <cell r="AL917">
            <v>0</v>
          </cell>
          <cell r="AM917">
            <v>37.5</v>
          </cell>
          <cell r="AN917">
            <v>37.5</v>
          </cell>
          <cell r="AO917">
            <v>0</v>
          </cell>
          <cell r="AP917">
            <v>18.964344615384999</v>
          </cell>
          <cell r="AQ917">
            <v>0.28256957867427701</v>
          </cell>
        </row>
        <row r="918">
          <cell r="D918" t="str">
            <v>A74760</v>
          </cell>
          <cell r="E918" t="str">
            <v>Yiping Chen</v>
          </cell>
          <cell r="F918" t="str">
            <v>Home</v>
          </cell>
          <cell r="G918" t="str">
            <v>Midlands</v>
          </cell>
          <cell r="H918">
            <v>5</v>
          </cell>
          <cell r="I918" t="str">
            <v>S</v>
          </cell>
          <cell r="J918">
            <v>45675</v>
          </cell>
          <cell r="M918">
            <v>45675</v>
          </cell>
          <cell r="P918">
            <v>414.1</v>
          </cell>
          <cell r="R918">
            <v>5205.2219999999998</v>
          </cell>
          <cell r="S918">
            <v>3539.8125</v>
          </cell>
          <cell r="V918">
            <v>799.3125</v>
          </cell>
          <cell r="W918">
            <v>0</v>
          </cell>
          <cell r="X918">
            <v>0</v>
          </cell>
          <cell r="Y918">
            <v>9958.4470000000001</v>
          </cell>
          <cell r="Z918">
            <v>55633.447</v>
          </cell>
          <cell r="AA918">
            <v>1950</v>
          </cell>
          <cell r="AB918">
            <v>1702.5</v>
          </cell>
          <cell r="AC918">
            <v>32.677501908957417</v>
          </cell>
          <cell r="AD918">
            <v>3.7037848954724204</v>
          </cell>
          <cell r="AE918">
            <v>20.125879536617649</v>
          </cell>
          <cell r="AG918">
            <v>56.50716634104748</v>
          </cell>
          <cell r="AH918">
            <v>4.2380374755785608</v>
          </cell>
          <cell r="AI918">
            <v>60.745203816626038</v>
          </cell>
          <cell r="AJ918">
            <v>485.9616305330083</v>
          </cell>
          <cell r="AK918">
            <v>55633.447</v>
          </cell>
          <cell r="AL918">
            <v>0</v>
          </cell>
          <cell r="AM918">
            <v>37.5</v>
          </cell>
          <cell r="AN918">
            <v>37.5</v>
          </cell>
          <cell r="AO918">
            <v>0</v>
          </cell>
          <cell r="AP918">
            <v>33.042729230768998</v>
          </cell>
          <cell r="AQ918">
            <v>0.36522732181158091</v>
          </cell>
        </row>
        <row r="919">
          <cell r="D919" t="str">
            <v>A76069</v>
          </cell>
          <cell r="E919" t="str">
            <v>Yogesh Trivedi</v>
          </cell>
          <cell r="F919" t="str">
            <v>London</v>
          </cell>
          <cell r="G919" t="str">
            <v>South East</v>
          </cell>
          <cell r="H919">
            <v>7</v>
          </cell>
          <cell r="I919" t="str">
            <v>A</v>
          </cell>
          <cell r="J919">
            <v>65256.824999999997</v>
          </cell>
          <cell r="M919">
            <v>65256.824999999997</v>
          </cell>
          <cell r="P919">
            <v>0</v>
          </cell>
          <cell r="R919">
            <v>0</v>
          </cell>
          <cell r="S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65256.824999999997</v>
          </cell>
          <cell r="AA919">
            <v>1950</v>
          </cell>
          <cell r="AB919">
            <v>1702.5</v>
          </cell>
          <cell r="AC919">
            <v>38.33</v>
          </cell>
          <cell r="AD919">
            <v>0</v>
          </cell>
          <cell r="AE919">
            <v>0</v>
          </cell>
          <cell r="AG919">
            <v>38.33</v>
          </cell>
          <cell r="AH919">
            <v>2.8747499999999997</v>
          </cell>
          <cell r="AI919">
            <v>41.204749999999997</v>
          </cell>
          <cell r="AJ919">
            <v>329.63799999999998</v>
          </cell>
          <cell r="AK919">
            <v>65256.824999999997</v>
          </cell>
          <cell r="AL919">
            <v>0</v>
          </cell>
          <cell r="AM919">
            <v>37.5</v>
          </cell>
          <cell r="AN919">
            <v>37.5</v>
          </cell>
          <cell r="AO919">
            <v>0</v>
          </cell>
          <cell r="AP919">
            <v>38.33</v>
          </cell>
          <cell r="AQ919">
            <v>0</v>
          </cell>
        </row>
        <row r="920">
          <cell r="D920" t="str">
            <v>A76099</v>
          </cell>
          <cell r="E920" t="str">
            <v>Youxin Zheng</v>
          </cell>
          <cell r="F920" t="str">
            <v>Birmingham</v>
          </cell>
          <cell r="G920" t="str">
            <v>Midlands</v>
          </cell>
          <cell r="H920">
            <v>5</v>
          </cell>
          <cell r="I920" t="str">
            <v>S</v>
          </cell>
          <cell r="J920">
            <v>48500</v>
          </cell>
          <cell r="M920">
            <v>48500</v>
          </cell>
          <cell r="P920">
            <v>0</v>
          </cell>
          <cell r="R920">
            <v>5595.0720000000001</v>
          </cell>
          <cell r="S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5595.0720000000001</v>
          </cell>
          <cell r="Z920">
            <v>54095.072</v>
          </cell>
          <cell r="AA920">
            <v>1950</v>
          </cell>
          <cell r="AB920">
            <v>1702.5</v>
          </cell>
          <cell r="AC920">
            <v>31.773904258443466</v>
          </cell>
          <cell r="AD920">
            <v>3.7037848954724204</v>
          </cell>
          <cell r="AE920">
            <v>20.125879536617649</v>
          </cell>
          <cell r="AG920">
            <v>55.603568690533535</v>
          </cell>
          <cell r="AH920">
            <v>4.1702676517900148</v>
          </cell>
          <cell r="AI920">
            <v>59.773836342323548</v>
          </cell>
          <cell r="AJ920">
            <v>478.19069073858839</v>
          </cell>
          <cell r="AK920">
            <v>54095.072</v>
          </cell>
          <cell r="AL920">
            <v>0</v>
          </cell>
          <cell r="AM920">
            <v>37.5</v>
          </cell>
          <cell r="AN920">
            <v>37.5</v>
          </cell>
          <cell r="AO920">
            <v>0</v>
          </cell>
          <cell r="AP920">
            <v>27.741062564103</v>
          </cell>
          <cell r="AQ920">
            <v>-4.0328416943404655</v>
          </cell>
        </row>
        <row r="921">
          <cell r="D921" t="str">
            <v>A24978</v>
          </cell>
          <cell r="E921" t="str">
            <v>Zac Payne</v>
          </cell>
          <cell r="F921" t="str">
            <v>Birmingham</v>
          </cell>
          <cell r="G921" t="str">
            <v>Midlands</v>
          </cell>
          <cell r="H921">
            <v>5</v>
          </cell>
          <cell r="I921" t="str">
            <v>S</v>
          </cell>
          <cell r="J921">
            <v>55050</v>
          </cell>
          <cell r="M921">
            <v>55050</v>
          </cell>
          <cell r="P921">
            <v>414.1</v>
          </cell>
          <cell r="R921">
            <v>6920.8379999999997</v>
          </cell>
          <cell r="S921">
            <v>4266.375</v>
          </cell>
          <cell r="V921">
            <v>963.375</v>
          </cell>
          <cell r="W921">
            <v>3057</v>
          </cell>
          <cell r="X921">
            <v>0</v>
          </cell>
          <cell r="Y921">
            <v>15621.688</v>
          </cell>
          <cell r="Z921">
            <v>70671.687999999995</v>
          </cell>
          <cell r="AA921">
            <v>1950</v>
          </cell>
          <cell r="AB921">
            <v>1702.5</v>
          </cell>
          <cell r="AC921">
            <v>41.51053627019089</v>
          </cell>
          <cell r="AD921">
            <v>3.7037848954724204</v>
          </cell>
          <cell r="AE921">
            <v>20.125879536617649</v>
          </cell>
          <cell r="AG921">
            <v>65.340200702280953</v>
          </cell>
          <cell r="AH921">
            <v>4.9005150526710715</v>
          </cell>
          <cell r="AI921">
            <v>70.240715754952021</v>
          </cell>
          <cell r="AJ921">
            <v>561.92572603961617</v>
          </cell>
          <cell r="AK921">
            <v>70671.687999999995</v>
          </cell>
          <cell r="AL921">
            <v>0</v>
          </cell>
          <cell r="AM921">
            <v>40</v>
          </cell>
          <cell r="AN921">
            <v>37.5</v>
          </cell>
          <cell r="AO921">
            <v>2.5</v>
          </cell>
          <cell r="AP921">
            <v>39.041316346153998</v>
          </cell>
          <cell r="AQ921">
            <v>-2.4692199240368922</v>
          </cell>
        </row>
        <row r="922">
          <cell r="D922" t="str">
            <v>A74561</v>
          </cell>
          <cell r="E922" t="str">
            <v>Zahid Khan</v>
          </cell>
          <cell r="F922" t="str">
            <v>Warrington</v>
          </cell>
          <cell r="G922" t="str">
            <v>Midlands</v>
          </cell>
          <cell r="H922">
            <v>9</v>
          </cell>
          <cell r="I922" t="str">
            <v>S</v>
          </cell>
          <cell r="J922">
            <v>28510.785</v>
          </cell>
          <cell r="M922">
            <v>28510.785</v>
          </cell>
          <cell r="P922">
            <v>414.1</v>
          </cell>
          <cell r="R922">
            <v>2836.5603299999998</v>
          </cell>
          <cell r="S922">
            <v>2209.5858374999998</v>
          </cell>
          <cell r="V922">
            <v>498.9387375</v>
          </cell>
          <cell r="W922">
            <v>0</v>
          </cell>
          <cell r="X922">
            <v>0</v>
          </cell>
          <cell r="Y922">
            <v>5959.1849049999992</v>
          </cell>
          <cell r="Z922">
            <v>34469.969904999998</v>
          </cell>
          <cell r="AA922">
            <v>1950</v>
          </cell>
          <cell r="AB922">
            <v>1702.5</v>
          </cell>
          <cell r="AC922">
            <v>20.24667835829662</v>
          </cell>
          <cell r="AD922">
            <v>3.7037848954724204</v>
          </cell>
          <cell r="AE922">
            <v>20.125879536617649</v>
          </cell>
          <cell r="AG922">
            <v>44.07634279038669</v>
          </cell>
          <cell r="AH922">
            <v>3.3057257092790016</v>
          </cell>
          <cell r="AI922">
            <v>47.382068499665692</v>
          </cell>
          <cell r="AJ922">
            <v>379.05654799732554</v>
          </cell>
          <cell r="AK922">
            <v>34469.969904999998</v>
          </cell>
          <cell r="AL922">
            <v>0</v>
          </cell>
          <cell r="AM922">
            <v>37.5</v>
          </cell>
          <cell r="AN922">
            <v>37.5</v>
          </cell>
          <cell r="AO922">
            <v>0</v>
          </cell>
          <cell r="AP922">
            <v>20.535623143590001</v>
          </cell>
          <cell r="AQ922">
            <v>0.2889447852933813</v>
          </cell>
        </row>
        <row r="923">
          <cell r="D923" t="str">
            <v>A74948</v>
          </cell>
          <cell r="E923" t="str">
            <v>Zaki Aini</v>
          </cell>
          <cell r="F923" t="str">
            <v>Cardiff</v>
          </cell>
          <cell r="G923" t="str">
            <v>South West</v>
          </cell>
          <cell r="H923">
            <v>7</v>
          </cell>
          <cell r="I923" t="str">
            <v>S</v>
          </cell>
          <cell r="J923">
            <v>31620</v>
          </cell>
          <cell r="M923">
            <v>31620</v>
          </cell>
          <cell r="P923">
            <v>414.1</v>
          </cell>
          <cell r="R923">
            <v>3265.6320000000001</v>
          </cell>
          <cell r="S923">
            <v>1501.95</v>
          </cell>
          <cell r="V923">
            <v>553.35</v>
          </cell>
          <cell r="W923">
            <v>0</v>
          </cell>
          <cell r="X923">
            <v>0</v>
          </cell>
          <cell r="Y923">
            <v>5735.0320000000002</v>
          </cell>
          <cell r="Z923">
            <v>37355.031999999999</v>
          </cell>
          <cell r="AA923">
            <v>1950</v>
          </cell>
          <cell r="AB923">
            <v>1702.5</v>
          </cell>
          <cell r="AC923">
            <v>21.941281644640235</v>
          </cell>
          <cell r="AD923">
            <v>5.3894406903826191</v>
          </cell>
          <cell r="AE923">
            <v>20.125879536617649</v>
          </cell>
          <cell r="AG923">
            <v>47.456601871640501</v>
          </cell>
          <cell r="AH923">
            <v>3.5592451403730374</v>
          </cell>
          <cell r="AI923">
            <v>51.015847012013538</v>
          </cell>
          <cell r="AJ923">
            <v>408.1267760961083</v>
          </cell>
          <cell r="AK923">
            <v>37355.032000000007</v>
          </cell>
          <cell r="AL923">
            <v>0</v>
          </cell>
          <cell r="AM923">
            <v>37.5</v>
          </cell>
          <cell r="AN923">
            <v>37.5</v>
          </cell>
          <cell r="AO923">
            <v>0</v>
          </cell>
          <cell r="AP923">
            <v>22.310118974359</v>
          </cell>
          <cell r="AQ923">
            <v>0.36883732971876526</v>
          </cell>
        </row>
        <row r="924">
          <cell r="D924" t="str">
            <v>A50241</v>
          </cell>
          <cell r="E924" t="str">
            <v>Zoe Cartwright</v>
          </cell>
          <cell r="F924" t="str">
            <v>Bristol</v>
          </cell>
          <cell r="G924" t="str">
            <v>South West</v>
          </cell>
          <cell r="H924">
            <v>5</v>
          </cell>
          <cell r="I924" t="str">
            <v>A</v>
          </cell>
          <cell r="J924">
            <v>33539.25</v>
          </cell>
          <cell r="M924">
            <v>33539.25</v>
          </cell>
          <cell r="P924">
            <v>0</v>
          </cell>
          <cell r="R924">
            <v>0</v>
          </cell>
          <cell r="S924">
            <v>0.19700000000000001</v>
          </cell>
          <cell r="V924">
            <v>0</v>
          </cell>
          <cell r="W924">
            <v>0</v>
          </cell>
          <cell r="X924">
            <v>0</v>
          </cell>
          <cell r="Y924">
            <v>0.19700000000000001</v>
          </cell>
          <cell r="Z924">
            <v>33539.447</v>
          </cell>
          <cell r="AA924">
            <v>1950</v>
          </cell>
          <cell r="AB924">
            <v>1702.5</v>
          </cell>
          <cell r="AC924">
            <v>19.700115712187959</v>
          </cell>
          <cell r="AD924">
            <v>0</v>
          </cell>
          <cell r="AE924">
            <v>0</v>
          </cell>
          <cell r="AG924">
            <v>19.700115712187959</v>
          </cell>
          <cell r="AH924">
            <v>1.4775086784140969</v>
          </cell>
          <cell r="AI924">
            <v>21.177624390602055</v>
          </cell>
          <cell r="AJ924">
            <v>169.42099512481644</v>
          </cell>
          <cell r="AK924">
            <v>33874.642499999994</v>
          </cell>
          <cell r="AL924">
            <v>-335.19549999999435</v>
          </cell>
          <cell r="AM924">
            <v>0</v>
          </cell>
          <cell r="AN924">
            <v>37.5</v>
          </cell>
          <cell r="AO924">
            <v>-37.5</v>
          </cell>
          <cell r="AP924">
            <v>19.7</v>
          </cell>
          <cell r="AQ924">
            <v>-1.1571218795936034E-4</v>
          </cell>
        </row>
        <row r="925">
          <cell r="D925" t="str">
            <v>A76085</v>
          </cell>
          <cell r="E925" t="str">
            <v>Zoe Haigh</v>
          </cell>
          <cell r="F925" t="str">
            <v>York</v>
          </cell>
          <cell r="G925" t="str">
            <v>Midlands</v>
          </cell>
          <cell r="H925">
            <v>10</v>
          </cell>
          <cell r="I925" t="str">
            <v>S</v>
          </cell>
          <cell r="J925">
            <v>25000</v>
          </cell>
          <cell r="M925">
            <v>25000</v>
          </cell>
          <cell r="P925">
            <v>0</v>
          </cell>
          <cell r="R925">
            <v>2352.0720000000001</v>
          </cell>
          <cell r="S925">
            <v>687.5</v>
          </cell>
          <cell r="V925">
            <v>437.5</v>
          </cell>
          <cell r="W925">
            <v>0</v>
          </cell>
          <cell r="X925">
            <v>0</v>
          </cell>
          <cell r="Y925">
            <v>3477.0720000000001</v>
          </cell>
          <cell r="Z925">
            <v>28477.072</v>
          </cell>
          <cell r="AA925">
            <v>1950</v>
          </cell>
          <cell r="AB925">
            <v>1702.5</v>
          </cell>
          <cell r="AC925">
            <v>16.726620851688693</v>
          </cell>
          <cell r="AD925">
            <v>3.7037848954724204</v>
          </cell>
          <cell r="AE925">
            <v>20.125879536617649</v>
          </cell>
          <cell r="AG925">
            <v>40.556285283778763</v>
          </cell>
          <cell r="AH925">
            <v>3.0417213962834073</v>
          </cell>
          <cell r="AI925">
            <v>43.59800668006217</v>
          </cell>
          <cell r="AJ925">
            <v>348.78405344049736</v>
          </cell>
          <cell r="AK925">
            <v>28477.072</v>
          </cell>
          <cell r="AL925">
            <v>0</v>
          </cell>
          <cell r="AM925">
            <v>37.5</v>
          </cell>
          <cell r="AN925">
            <v>37.5</v>
          </cell>
          <cell r="AO925">
            <v>0</v>
          </cell>
          <cell r="AP925">
            <v>17.129267692308002</v>
          </cell>
          <cell r="AQ925">
            <v>0.40264684061930822</v>
          </cell>
        </row>
        <row r="926">
          <cell r="D926" t="str">
            <v>I00308</v>
          </cell>
          <cell r="E926" t="str">
            <v>Arun Babu A</v>
          </cell>
          <cell r="F926" t="str">
            <v>India</v>
          </cell>
          <cell r="G926" t="str">
            <v>India</v>
          </cell>
          <cell r="H926" t="str">
            <v>GDC</v>
          </cell>
          <cell r="I926" t="str">
            <v>S</v>
          </cell>
          <cell r="J926">
            <v>5596</v>
          </cell>
          <cell r="M926">
            <v>5596</v>
          </cell>
          <cell r="S926">
            <v>571.20000000000005</v>
          </cell>
          <cell r="Y926">
            <v>571.20000000000005</v>
          </cell>
          <cell r="Z926">
            <v>6167.2</v>
          </cell>
          <cell r="AA926">
            <v>2340</v>
          </cell>
          <cell r="AB926">
            <v>2016</v>
          </cell>
          <cell r="AC926">
            <v>3.0591269841269839</v>
          </cell>
          <cell r="AD926">
            <v>3.0932769074763953</v>
          </cell>
          <cell r="AE926">
            <v>20.125879536617649</v>
          </cell>
          <cell r="AG926">
            <v>26.27828342822103</v>
          </cell>
          <cell r="AH926">
            <v>1.9708712571165772</v>
          </cell>
          <cell r="AI926">
            <v>28.249154685337608</v>
          </cell>
          <cell r="AJ926">
            <v>225.99323748270086</v>
          </cell>
          <cell r="AK926">
            <v>5596</v>
          </cell>
          <cell r="AL926">
            <v>571.19999999999982</v>
          </cell>
          <cell r="AP926">
            <v>3.066571525931308</v>
          </cell>
          <cell r="AQ926">
            <v>7.4445418043240785E-3</v>
          </cell>
        </row>
        <row r="927">
          <cell r="D927" t="str">
            <v>I00362</v>
          </cell>
          <cell r="E927" t="str">
            <v>Tamil Pandiyan A</v>
          </cell>
          <cell r="F927" t="str">
            <v>India</v>
          </cell>
          <cell r="G927" t="str">
            <v>India</v>
          </cell>
          <cell r="H927" t="str">
            <v>GDC</v>
          </cell>
          <cell r="I927" t="str">
            <v>S</v>
          </cell>
          <cell r="J927">
            <v>3046</v>
          </cell>
          <cell r="M927">
            <v>3046</v>
          </cell>
          <cell r="S927">
            <v>285.60000000000002</v>
          </cell>
          <cell r="Y927">
            <v>285.60000000000002</v>
          </cell>
          <cell r="Z927">
            <v>3331.6</v>
          </cell>
          <cell r="AA927">
            <v>2340</v>
          </cell>
          <cell r="AB927">
            <v>2016</v>
          </cell>
          <cell r="AC927">
            <v>1.652579365079365</v>
          </cell>
          <cell r="AD927">
            <v>3.0932769074763953</v>
          </cell>
          <cell r="AE927">
            <v>20.125879536617649</v>
          </cell>
          <cell r="AG927">
            <v>24.871735809173408</v>
          </cell>
          <cell r="AH927">
            <v>1.8653801856880055</v>
          </cell>
          <cell r="AI927">
            <v>26.737115994861412</v>
          </cell>
          <cell r="AJ927">
            <v>213.8969279588913</v>
          </cell>
          <cell r="AK927">
            <v>3046</v>
          </cell>
          <cell r="AL927">
            <v>285.59999999999991</v>
          </cell>
          <cell r="AP927">
            <v>1.6535508220052448</v>
          </cell>
          <cell r="AQ927">
            <v>9.7145692587985444E-4</v>
          </cell>
        </row>
        <row r="928">
          <cell r="D928" t="str">
            <v>I00383</v>
          </cell>
          <cell r="E928" t="str">
            <v>Harshavardhan A</v>
          </cell>
          <cell r="F928" t="str">
            <v>India</v>
          </cell>
          <cell r="G928" t="str">
            <v>India</v>
          </cell>
          <cell r="H928" t="str">
            <v>GDC</v>
          </cell>
          <cell r="I928" t="str">
            <v>S</v>
          </cell>
          <cell r="J928">
            <v>9646</v>
          </cell>
          <cell r="M928">
            <v>9646</v>
          </cell>
          <cell r="S928">
            <v>1024.8</v>
          </cell>
          <cell r="Y928">
            <v>1024.8</v>
          </cell>
          <cell r="Z928">
            <v>10670.8</v>
          </cell>
          <cell r="AA928">
            <v>2340</v>
          </cell>
          <cell r="AB928">
            <v>2016</v>
          </cell>
          <cell r="AC928">
            <v>5.2930555555555552</v>
          </cell>
          <cell r="AD928">
            <v>3.0932769074763953</v>
          </cell>
          <cell r="AE928">
            <v>20.125879536617649</v>
          </cell>
          <cell r="AG928">
            <v>28.512211999649601</v>
          </cell>
          <cell r="AH928">
            <v>2.1384158999737202</v>
          </cell>
          <cell r="AI928">
            <v>30.65062789962332</v>
          </cell>
          <cell r="AJ928">
            <v>245.20502319698656</v>
          </cell>
          <cell r="AK928">
            <v>9646</v>
          </cell>
          <cell r="AL928">
            <v>1024.7999999999993</v>
          </cell>
          <cell r="AP928" t="e">
            <v>#N/A</v>
          </cell>
          <cell r="AQ928" t="e">
            <v>#N/A</v>
          </cell>
        </row>
        <row r="929">
          <cell r="D929" t="str">
            <v>I00105</v>
          </cell>
          <cell r="E929" t="str">
            <v>Johnson Aathiyappan</v>
          </cell>
          <cell r="F929" t="str">
            <v>India</v>
          </cell>
          <cell r="G929" t="str">
            <v>India</v>
          </cell>
          <cell r="H929" t="str">
            <v>GDC</v>
          </cell>
          <cell r="I929" t="str">
            <v>S</v>
          </cell>
          <cell r="J929">
            <v>5363.6</v>
          </cell>
          <cell r="M929">
            <v>5363.6</v>
          </cell>
          <cell r="S929">
            <v>386.4</v>
          </cell>
          <cell r="Y929">
            <v>386.4</v>
          </cell>
          <cell r="Z929">
            <v>5750</v>
          </cell>
          <cell r="AA929">
            <v>2340</v>
          </cell>
          <cell r="AB929">
            <v>2016</v>
          </cell>
          <cell r="AC929">
            <v>2.8521825396825395</v>
          </cell>
          <cell r="AD929">
            <v>3.0932769074763953</v>
          </cell>
          <cell r="AE929">
            <v>20.125879536617649</v>
          </cell>
          <cell r="AG929">
            <v>26.071338983776585</v>
          </cell>
          <cell r="AH929">
            <v>1.9553504237832438</v>
          </cell>
          <cell r="AI929">
            <v>28.026689407559829</v>
          </cell>
          <cell r="AJ929">
            <v>224.21351526047863</v>
          </cell>
          <cell r="AK929">
            <v>5363.6</v>
          </cell>
          <cell r="AL929">
            <v>386.39999999999964</v>
          </cell>
          <cell r="AP929">
            <v>2.8653085934458011</v>
          </cell>
          <cell r="AQ929">
            <v>1.3126053763261591E-2</v>
          </cell>
        </row>
        <row r="930">
          <cell r="D930" t="str">
            <v>I00360</v>
          </cell>
          <cell r="E930" t="str">
            <v>Saleem Abdul</v>
          </cell>
          <cell r="F930" t="str">
            <v>India</v>
          </cell>
          <cell r="G930" t="str">
            <v>India</v>
          </cell>
          <cell r="H930" t="str">
            <v>GDC</v>
          </cell>
          <cell r="I930" t="str">
            <v>S</v>
          </cell>
          <cell r="J930">
            <v>14896</v>
          </cell>
          <cell r="M930">
            <v>14896</v>
          </cell>
          <cell r="S930">
            <v>1612.8</v>
          </cell>
          <cell r="Y930">
            <v>1612.8</v>
          </cell>
          <cell r="Z930">
            <v>16508.8</v>
          </cell>
          <cell r="AA930">
            <v>2340</v>
          </cell>
          <cell r="AB930">
            <v>2016</v>
          </cell>
          <cell r="AC930">
            <v>8.1888888888888882</v>
          </cell>
          <cell r="AD930">
            <v>3.0932769074763953</v>
          </cell>
          <cell r="AE930">
            <v>20.125879536617649</v>
          </cell>
          <cell r="AG930">
            <v>31.408045332982933</v>
          </cell>
          <cell r="AH930">
            <v>2.3556033999737198</v>
          </cell>
          <cell r="AI930">
            <v>33.763648732956653</v>
          </cell>
          <cell r="AJ930">
            <v>270.10918986365323</v>
          </cell>
          <cell r="AK930">
            <v>14896</v>
          </cell>
          <cell r="AL930">
            <v>1612.7999999999993</v>
          </cell>
          <cell r="AP930">
            <v>8.2199411520146253</v>
          </cell>
          <cell r="AQ930">
            <v>3.1052263125737056E-2</v>
          </cell>
        </row>
        <row r="931">
          <cell r="D931" t="str">
            <v>I00398</v>
          </cell>
          <cell r="E931" t="str">
            <v>Jinu Alex</v>
          </cell>
          <cell r="F931" t="str">
            <v>India</v>
          </cell>
          <cell r="G931" t="str">
            <v>India</v>
          </cell>
          <cell r="H931" t="str">
            <v>GDC</v>
          </cell>
          <cell r="I931" t="str">
            <v>S</v>
          </cell>
          <cell r="J931">
            <v>4996</v>
          </cell>
          <cell r="M931">
            <v>4996</v>
          </cell>
          <cell r="S931">
            <v>504</v>
          </cell>
          <cell r="Y931">
            <v>504</v>
          </cell>
          <cell r="Z931">
            <v>5500</v>
          </cell>
          <cell r="AA931">
            <v>2340</v>
          </cell>
          <cell r="AB931">
            <v>2016</v>
          </cell>
          <cell r="AC931">
            <v>2.7281746031746033</v>
          </cell>
          <cell r="AD931">
            <v>3.0932769074763953</v>
          </cell>
          <cell r="AE931">
            <v>20.125879536617649</v>
          </cell>
          <cell r="AG931">
            <v>25.947331047268648</v>
          </cell>
          <cell r="AH931">
            <v>1.9460498285451484</v>
          </cell>
          <cell r="AI931">
            <v>27.893380875813797</v>
          </cell>
          <cell r="AJ931">
            <v>223.14704700651038</v>
          </cell>
          <cell r="AK931">
            <v>4996</v>
          </cell>
          <cell r="AL931">
            <v>504</v>
          </cell>
          <cell r="AP931" t="e">
            <v>#N/A</v>
          </cell>
          <cell r="AQ931" t="e">
            <v>#N/A</v>
          </cell>
        </row>
        <row r="932">
          <cell r="D932" t="str">
            <v>I00234</v>
          </cell>
          <cell r="E932" t="str">
            <v>Syed Rafi Ali</v>
          </cell>
          <cell r="F932" t="str">
            <v>India</v>
          </cell>
          <cell r="G932" t="str">
            <v>India</v>
          </cell>
          <cell r="H932" t="str">
            <v>GDC</v>
          </cell>
          <cell r="I932" t="str">
            <v>S</v>
          </cell>
          <cell r="J932">
            <v>15391.2</v>
          </cell>
          <cell r="M932">
            <v>15391.2</v>
          </cell>
          <cell r="S932">
            <v>1108.8</v>
          </cell>
          <cell r="Y932">
            <v>1108.8</v>
          </cell>
          <cell r="Z932">
            <v>16500</v>
          </cell>
          <cell r="AA932">
            <v>2340</v>
          </cell>
          <cell r="AB932">
            <v>2016</v>
          </cell>
          <cell r="AC932">
            <v>8.1845238095238102</v>
          </cell>
          <cell r="AD932">
            <v>3.0932769074763953</v>
          </cell>
          <cell r="AE932">
            <v>20.125879536617649</v>
          </cell>
          <cell r="AG932">
            <v>31.403680253617857</v>
          </cell>
          <cell r="AH932">
            <v>2.3552760190213391</v>
          </cell>
          <cell r="AI932">
            <v>33.758956272639196</v>
          </cell>
          <cell r="AJ932">
            <v>270.07165018111357</v>
          </cell>
          <cell r="AK932">
            <v>15391.2</v>
          </cell>
          <cell r="AL932">
            <v>1108.7999999999993</v>
          </cell>
          <cell r="AP932">
            <v>8.5816479743346648</v>
          </cell>
          <cell r="AQ932">
            <v>0.39712416481085455</v>
          </cell>
        </row>
        <row r="933">
          <cell r="D933" t="str">
            <v>I00366</v>
          </cell>
          <cell r="E933" t="str">
            <v>Nithin Amin</v>
          </cell>
          <cell r="F933" t="str">
            <v>India</v>
          </cell>
          <cell r="G933" t="str">
            <v>India</v>
          </cell>
          <cell r="H933" t="str">
            <v>GDC</v>
          </cell>
          <cell r="I933" t="str">
            <v>S</v>
          </cell>
          <cell r="J933">
            <v>3646</v>
          </cell>
          <cell r="M933">
            <v>3646</v>
          </cell>
          <cell r="S933">
            <v>352.8</v>
          </cell>
          <cell r="Y933">
            <v>352.8</v>
          </cell>
          <cell r="Z933">
            <v>3998.8</v>
          </cell>
          <cell r="AA933">
            <v>2340</v>
          </cell>
          <cell r="AB933">
            <v>2016</v>
          </cell>
          <cell r="AC933">
            <v>1.9835317460317461</v>
          </cell>
          <cell r="AD933">
            <v>3.0932769074763953</v>
          </cell>
          <cell r="AE933">
            <v>20.125879536617649</v>
          </cell>
          <cell r="AG933">
            <v>25.202688190125791</v>
          </cell>
          <cell r="AH933">
            <v>1.8902016142594342</v>
          </cell>
          <cell r="AI933">
            <v>27.092889804385226</v>
          </cell>
          <cell r="AJ933">
            <v>216.74311843508181</v>
          </cell>
          <cell r="AK933">
            <v>3646</v>
          </cell>
          <cell r="AL933">
            <v>352.80000000000018</v>
          </cell>
          <cell r="AP933">
            <v>1.9860262817525489</v>
          </cell>
          <cell r="AQ933">
            <v>2.4945357208028263E-3</v>
          </cell>
        </row>
        <row r="934">
          <cell r="D934" t="str">
            <v>I00005</v>
          </cell>
          <cell r="E934" t="str">
            <v>Rahul Anand</v>
          </cell>
          <cell r="F934" t="str">
            <v>India</v>
          </cell>
          <cell r="G934" t="str">
            <v>India</v>
          </cell>
          <cell r="H934" t="str">
            <v>GDC</v>
          </cell>
          <cell r="I934" t="str">
            <v>S</v>
          </cell>
          <cell r="J934">
            <v>8959.5400000000009</v>
          </cell>
          <cell r="M934">
            <v>8959.5400000000009</v>
          </cell>
          <cell r="S934">
            <v>645.45600000000002</v>
          </cell>
          <cell r="Y934">
            <v>645.45600000000002</v>
          </cell>
          <cell r="Z934">
            <v>9604.996000000001</v>
          </cell>
          <cell r="AA934">
            <v>2340</v>
          </cell>
          <cell r="AB934">
            <v>2016</v>
          </cell>
          <cell r="AC934">
            <v>4.7643829365079373</v>
          </cell>
          <cell r="AD934">
            <v>3.0932769074763953</v>
          </cell>
          <cell r="AE934">
            <v>20.125879536617649</v>
          </cell>
          <cell r="AG934">
            <v>27.983539380601982</v>
          </cell>
          <cell r="AH934">
            <v>2.0987654535451488</v>
          </cell>
          <cell r="AI934">
            <v>30.082304834147131</v>
          </cell>
          <cell r="AJ934">
            <v>240.65843867317705</v>
          </cell>
          <cell r="AK934">
            <v>8959.5400000000009</v>
          </cell>
          <cell r="AL934">
            <v>645.45600000000013</v>
          </cell>
          <cell r="AP934">
            <v>4.7863091441413061</v>
          </cell>
          <cell r="AQ934">
            <v>2.1926207633368833E-2</v>
          </cell>
        </row>
        <row r="935">
          <cell r="D935" t="str">
            <v>I00138</v>
          </cell>
          <cell r="E935" t="str">
            <v>Paresh Anand</v>
          </cell>
          <cell r="F935" t="str">
            <v>India</v>
          </cell>
          <cell r="G935" t="str">
            <v>India</v>
          </cell>
          <cell r="H935" t="str">
            <v>GDC</v>
          </cell>
          <cell r="I935" t="str">
            <v>S</v>
          </cell>
          <cell r="J935">
            <v>3488.67</v>
          </cell>
          <cell r="M935">
            <v>3488.67</v>
          </cell>
          <cell r="S935">
            <v>251.328</v>
          </cell>
          <cell r="Y935">
            <v>251.328</v>
          </cell>
          <cell r="Z935">
            <v>3739.998</v>
          </cell>
          <cell r="AA935">
            <v>2340</v>
          </cell>
          <cell r="AB935">
            <v>2016</v>
          </cell>
          <cell r="AC935">
            <v>1.8551577380952382</v>
          </cell>
          <cell r="AD935">
            <v>3.0932769074763953</v>
          </cell>
          <cell r="AE935">
            <v>20.125879536617649</v>
          </cell>
          <cell r="AG935">
            <v>25.074314182189283</v>
          </cell>
          <cell r="AH935">
            <v>1.8805735636641963</v>
          </cell>
          <cell r="AI935">
            <v>26.95488774585348</v>
          </cell>
          <cell r="AJ935">
            <v>215.63910196682784</v>
          </cell>
          <cell r="AK935">
            <v>3488.67</v>
          </cell>
          <cell r="AL935">
            <v>251.32799999999997</v>
          </cell>
          <cell r="AP935">
            <v>1.8636953754556658</v>
          </cell>
          <cell r="AQ935">
            <v>8.5376373604275635E-3</v>
          </cell>
        </row>
        <row r="936">
          <cell r="D936" t="str">
            <v>I00397</v>
          </cell>
          <cell r="E936" t="str">
            <v>Hema Appegowda</v>
          </cell>
          <cell r="F936" t="str">
            <v>India</v>
          </cell>
          <cell r="G936" t="str">
            <v>India</v>
          </cell>
          <cell r="H936" t="str">
            <v>GDC</v>
          </cell>
          <cell r="I936" t="str">
            <v>S</v>
          </cell>
          <cell r="J936">
            <v>3946</v>
          </cell>
          <cell r="M936">
            <v>3946</v>
          </cell>
          <cell r="S936">
            <v>386.4</v>
          </cell>
          <cell r="Y936">
            <v>386.4</v>
          </cell>
          <cell r="Z936">
            <v>4332.3999999999996</v>
          </cell>
          <cell r="AA936">
            <v>2340</v>
          </cell>
          <cell r="AB936">
            <v>2016</v>
          </cell>
          <cell r="AC936">
            <v>2.1490079365079362</v>
          </cell>
          <cell r="AD936">
            <v>3.0932769074763953</v>
          </cell>
          <cell r="AE936">
            <v>20.125879536617649</v>
          </cell>
          <cell r="AG936">
            <v>25.368164380601982</v>
          </cell>
          <cell r="AH936">
            <v>1.9026123285451486</v>
          </cell>
          <cell r="AI936">
            <v>27.270776709147132</v>
          </cell>
          <cell r="AJ936">
            <v>218.16621367317705</v>
          </cell>
          <cell r="AK936">
            <v>3946</v>
          </cell>
          <cell r="AL936">
            <v>386.39999999999964</v>
          </cell>
          <cell r="AP936" t="e">
            <v>#N/A</v>
          </cell>
          <cell r="AQ936" t="e">
            <v>#N/A</v>
          </cell>
        </row>
        <row r="937">
          <cell r="D937" t="str">
            <v>I00179</v>
          </cell>
          <cell r="E937" t="str">
            <v>Mangesh Asthana  </v>
          </cell>
          <cell r="F937" t="str">
            <v>India</v>
          </cell>
          <cell r="G937" t="str">
            <v>India</v>
          </cell>
          <cell r="H937" t="str">
            <v>GDC</v>
          </cell>
          <cell r="I937" t="str">
            <v>S</v>
          </cell>
          <cell r="J937">
            <v>3358.08</v>
          </cell>
          <cell r="M937">
            <v>3358.08</v>
          </cell>
          <cell r="S937">
            <v>241.92</v>
          </cell>
          <cell r="Y937">
            <v>241.92</v>
          </cell>
          <cell r="Z937">
            <v>3600</v>
          </cell>
          <cell r="AA937">
            <v>2340</v>
          </cell>
          <cell r="AB937">
            <v>2016</v>
          </cell>
          <cell r="AC937">
            <v>1.7857142857142858</v>
          </cell>
          <cell r="AD937">
            <v>3.0932769074763953</v>
          </cell>
          <cell r="AE937">
            <v>20.125879536617649</v>
          </cell>
          <cell r="AG937">
            <v>25.004870729808331</v>
          </cell>
          <cell r="AH937">
            <v>1.8753653047356247</v>
          </cell>
          <cell r="AI937">
            <v>26.880236034543955</v>
          </cell>
          <cell r="AJ937">
            <v>215.04188827635164</v>
          </cell>
          <cell r="AK937">
            <v>3358.08</v>
          </cell>
          <cell r="AL937">
            <v>241.92000000000007</v>
          </cell>
          <cell r="AP937">
            <v>1.7939323367660678</v>
          </cell>
          <cell r="AQ937">
            <v>8.2180510517819716E-3</v>
          </cell>
        </row>
        <row r="938">
          <cell r="D938" t="str">
            <v>I00203</v>
          </cell>
          <cell r="E938" t="str">
            <v>Nagashetty Auntty</v>
          </cell>
          <cell r="F938" t="str">
            <v>India</v>
          </cell>
          <cell r="G938" t="str">
            <v>India</v>
          </cell>
          <cell r="H938" t="str">
            <v>GDC</v>
          </cell>
          <cell r="I938" t="str">
            <v>S</v>
          </cell>
          <cell r="J938">
            <v>11660</v>
          </cell>
          <cell r="M938">
            <v>11660</v>
          </cell>
          <cell r="S938">
            <v>840</v>
          </cell>
          <cell r="Y938">
            <v>840</v>
          </cell>
          <cell r="Z938">
            <v>12500</v>
          </cell>
          <cell r="AA938">
            <v>2340</v>
          </cell>
          <cell r="AB938">
            <v>2016</v>
          </cell>
          <cell r="AC938">
            <v>6.2003968253968251</v>
          </cell>
          <cell r="AD938">
            <v>3.0932769074763953</v>
          </cell>
          <cell r="AE938">
            <v>20.125879536617649</v>
          </cell>
          <cell r="AG938">
            <v>29.419553269490869</v>
          </cell>
          <cell r="AH938">
            <v>2.2064664952118149</v>
          </cell>
          <cell r="AI938">
            <v>31.626019764702683</v>
          </cell>
          <cell r="AJ938">
            <v>253.00815811762146</v>
          </cell>
          <cell r="AK938">
            <v>11660</v>
          </cell>
          <cell r="AL938">
            <v>840</v>
          </cell>
          <cell r="AP938">
            <v>6.2289317248821696</v>
          </cell>
          <cell r="AQ938">
            <v>2.8534899485344489E-2</v>
          </cell>
        </row>
        <row r="939">
          <cell r="D939" t="str">
            <v>I00089</v>
          </cell>
          <cell r="E939" t="str">
            <v>Vinayakaprasad B</v>
          </cell>
          <cell r="F939" t="str">
            <v>India</v>
          </cell>
          <cell r="G939" t="str">
            <v>India</v>
          </cell>
          <cell r="H939" t="str">
            <v>GDC</v>
          </cell>
          <cell r="I939" t="str">
            <v>S</v>
          </cell>
          <cell r="J939">
            <v>4504.91</v>
          </cell>
          <cell r="M939">
            <v>4504.91</v>
          </cell>
          <cell r="S939">
            <v>324.53904</v>
          </cell>
          <cell r="Y939">
            <v>324.53904</v>
          </cell>
          <cell r="Z939">
            <v>4829.4490399999995</v>
          </cell>
          <cell r="AA939">
            <v>2340</v>
          </cell>
          <cell r="AB939">
            <v>2016</v>
          </cell>
          <cell r="AC939">
            <v>2.3955600396825396</v>
          </cell>
          <cell r="AD939">
            <v>3.0932769074763953</v>
          </cell>
          <cell r="AE939">
            <v>20.125879536617649</v>
          </cell>
          <cell r="AG939">
            <v>25.614716483776583</v>
          </cell>
          <cell r="AH939">
            <v>1.9211037362832437</v>
          </cell>
          <cell r="AI939">
            <v>27.535820220059826</v>
          </cell>
          <cell r="AJ939">
            <v>220.28656176047861</v>
          </cell>
          <cell r="AK939">
            <v>4504.91</v>
          </cell>
          <cell r="AL939">
            <v>324.53903999999966</v>
          </cell>
          <cell r="AP939">
            <v>2.406584667116618</v>
          </cell>
          <cell r="AQ939">
            <v>1.1024627434078393E-2</v>
          </cell>
        </row>
        <row r="940">
          <cell r="D940" t="str">
            <v>I00260</v>
          </cell>
          <cell r="E940" t="str">
            <v>Suresh Babu</v>
          </cell>
          <cell r="F940" t="str">
            <v>India</v>
          </cell>
          <cell r="G940" t="str">
            <v>India</v>
          </cell>
          <cell r="H940" t="str">
            <v>GDC</v>
          </cell>
          <cell r="I940" t="str">
            <v>S</v>
          </cell>
          <cell r="J940">
            <v>3637.92</v>
          </cell>
          <cell r="M940">
            <v>3637.92</v>
          </cell>
          <cell r="S940">
            <v>262.08</v>
          </cell>
          <cell r="Y940">
            <v>262.08</v>
          </cell>
          <cell r="Z940">
            <v>3900</v>
          </cell>
          <cell r="AA940">
            <v>2340</v>
          </cell>
          <cell r="AB940">
            <v>2016</v>
          </cell>
          <cell r="AC940">
            <v>1.9345238095238095</v>
          </cell>
          <cell r="AD940">
            <v>3.0932769074763953</v>
          </cell>
          <cell r="AE940">
            <v>20.125879536617649</v>
          </cell>
          <cell r="AG940">
            <v>25.153680253617853</v>
          </cell>
          <cell r="AH940">
            <v>1.8865260190213389</v>
          </cell>
          <cell r="AI940">
            <v>27.040206272639193</v>
          </cell>
          <cell r="AJ940">
            <v>216.32165018111354</v>
          </cell>
          <cell r="AK940">
            <v>3637.92</v>
          </cell>
          <cell r="AL940">
            <v>262.07999999999993</v>
          </cell>
          <cell r="AP940">
            <v>1.9434266981632358</v>
          </cell>
          <cell r="AQ940">
            <v>8.9028886394262319E-3</v>
          </cell>
        </row>
        <row r="941">
          <cell r="D941" t="str">
            <v>I00246</v>
          </cell>
          <cell r="E941" t="str">
            <v>Rajeshwaran Balan</v>
          </cell>
          <cell r="F941" t="str">
            <v>India</v>
          </cell>
          <cell r="G941" t="str">
            <v>India</v>
          </cell>
          <cell r="H941" t="str">
            <v>GDC</v>
          </cell>
          <cell r="I941" t="str">
            <v>S</v>
          </cell>
          <cell r="J941">
            <v>4943.84</v>
          </cell>
          <cell r="M941">
            <v>4943.84</v>
          </cell>
          <cell r="S941">
            <v>356.16</v>
          </cell>
          <cell r="Y941">
            <v>356.16</v>
          </cell>
          <cell r="Z941">
            <v>5300</v>
          </cell>
          <cell r="AA941">
            <v>2340</v>
          </cell>
          <cell r="AB941">
            <v>2016</v>
          </cell>
          <cell r="AC941">
            <v>2.628968253968254</v>
          </cell>
          <cell r="AD941">
            <v>3.0932769074763953</v>
          </cell>
          <cell r="AE941">
            <v>20.125879536617649</v>
          </cell>
          <cell r="AG941">
            <v>25.8481246980623</v>
          </cell>
          <cell r="AH941">
            <v>1.9386093523546724</v>
          </cell>
          <cell r="AI941">
            <v>27.786734050416971</v>
          </cell>
          <cell r="AJ941">
            <v>222.29387240333577</v>
          </cell>
          <cell r="AK941">
            <v>4943.84</v>
          </cell>
          <cell r="AL941">
            <v>356.15999999999985</v>
          </cell>
          <cell r="AP941">
            <v>2.6410670513500438</v>
          </cell>
          <cell r="AQ941">
            <v>1.2098797381789872E-2</v>
          </cell>
        </row>
        <row r="942">
          <cell r="D942" t="str">
            <v>I00408</v>
          </cell>
          <cell r="E942" t="str">
            <v>Charu Bali</v>
          </cell>
          <cell r="F942" t="str">
            <v>India</v>
          </cell>
          <cell r="G942" t="str">
            <v>India</v>
          </cell>
          <cell r="H942" t="str">
            <v>GDC</v>
          </cell>
          <cell r="I942" t="str">
            <v>S</v>
          </cell>
          <cell r="J942">
            <v>4000</v>
          </cell>
          <cell r="M942">
            <v>4000</v>
          </cell>
          <cell r="S942">
            <v>0</v>
          </cell>
          <cell r="Y942">
            <v>0</v>
          </cell>
          <cell r="Z942">
            <v>4000</v>
          </cell>
          <cell r="AA942">
            <v>2340</v>
          </cell>
          <cell r="AB942">
            <v>2016</v>
          </cell>
          <cell r="AC942">
            <v>1.9841269841269842</v>
          </cell>
          <cell r="AD942">
            <v>3.0932769074763953</v>
          </cell>
          <cell r="AE942">
            <v>20.125879536617649</v>
          </cell>
          <cell r="AG942">
            <v>25.203283428221027</v>
          </cell>
          <cell r="AH942">
            <v>1.890246257116577</v>
          </cell>
          <cell r="AI942">
            <v>27.093529685337604</v>
          </cell>
          <cell r="AJ942">
            <v>216.74823748270083</v>
          </cell>
          <cell r="AK942">
            <v>4000</v>
          </cell>
          <cell r="AL942">
            <v>0</v>
          </cell>
          <cell r="AP942" t="e">
            <v>#N/A</v>
          </cell>
          <cell r="AQ942" t="e">
            <v>#N/A</v>
          </cell>
        </row>
        <row r="943">
          <cell r="D943" t="str">
            <v>I00379</v>
          </cell>
          <cell r="E943" t="str">
            <v>Buela Betty</v>
          </cell>
          <cell r="F943" t="str">
            <v>India</v>
          </cell>
          <cell r="G943" t="str">
            <v>India</v>
          </cell>
          <cell r="H943" t="str">
            <v>GDC</v>
          </cell>
          <cell r="I943" t="str">
            <v>S</v>
          </cell>
          <cell r="J943">
            <v>0</v>
          </cell>
          <cell r="M943">
            <v>0</v>
          </cell>
          <cell r="S943">
            <v>0</v>
          </cell>
          <cell r="Y943">
            <v>0</v>
          </cell>
          <cell r="Z943">
            <v>0</v>
          </cell>
          <cell r="AA943">
            <v>2340</v>
          </cell>
          <cell r="AB943">
            <v>2016</v>
          </cell>
          <cell r="AC943">
            <v>0</v>
          </cell>
          <cell r="AD943">
            <v>3.0932769074763953</v>
          </cell>
          <cell r="AE943">
            <v>20.125879536617649</v>
          </cell>
          <cell r="AG943">
            <v>23.219156444094043</v>
          </cell>
          <cell r="AH943">
            <v>1.7414367333070533</v>
          </cell>
          <cell r="AI943">
            <v>24.960593177401098</v>
          </cell>
          <cell r="AJ943">
            <v>199.68474541920878</v>
          </cell>
          <cell r="AK943">
            <v>0</v>
          </cell>
          <cell r="AL943">
            <v>0</v>
          </cell>
          <cell r="AP943">
            <v>0</v>
          </cell>
          <cell r="AQ943">
            <v>0</v>
          </cell>
        </row>
        <row r="944">
          <cell r="D944" t="str">
            <v>I00272</v>
          </cell>
          <cell r="E944" t="str">
            <v>Naveen Kumar BH</v>
          </cell>
          <cell r="F944" t="str">
            <v>India</v>
          </cell>
          <cell r="G944" t="str">
            <v>India</v>
          </cell>
          <cell r="H944" t="str">
            <v>GDC</v>
          </cell>
          <cell r="I944" t="str">
            <v>S</v>
          </cell>
          <cell r="J944">
            <v>3777.84</v>
          </cell>
          <cell r="M944">
            <v>3777.84</v>
          </cell>
          <cell r="S944">
            <v>272.16000000000003</v>
          </cell>
          <cell r="Y944">
            <v>272.16000000000003</v>
          </cell>
          <cell r="Z944">
            <v>4050</v>
          </cell>
          <cell r="AA944">
            <v>2340</v>
          </cell>
          <cell r="AB944">
            <v>2016</v>
          </cell>
          <cell r="AC944">
            <v>2.0089285714285716</v>
          </cell>
          <cell r="AD944">
            <v>3.0932769074763953</v>
          </cell>
          <cell r="AE944">
            <v>20.125879536617649</v>
          </cell>
          <cell r="AG944">
            <v>25.228085015522616</v>
          </cell>
          <cell r="AH944">
            <v>1.8921063761641961</v>
          </cell>
          <cell r="AI944">
            <v>27.120191391686813</v>
          </cell>
          <cell r="AJ944">
            <v>216.9615311334945</v>
          </cell>
          <cell r="AK944">
            <v>3777.84</v>
          </cell>
          <cell r="AL944">
            <v>272.15999999999985</v>
          </cell>
          <cell r="AP944">
            <v>2.0181738788618251</v>
          </cell>
          <cell r="AQ944">
            <v>9.245307433253469E-3</v>
          </cell>
        </row>
        <row r="945">
          <cell r="D945" t="str">
            <v>I00088</v>
          </cell>
          <cell r="E945" t="str">
            <v>Ashwini Bharadwaj</v>
          </cell>
          <cell r="F945" t="str">
            <v>India</v>
          </cell>
          <cell r="G945" t="str">
            <v>India</v>
          </cell>
          <cell r="H945" t="str">
            <v>GDC</v>
          </cell>
          <cell r="I945" t="str">
            <v>S</v>
          </cell>
          <cell r="J945">
            <v>7928.8</v>
          </cell>
          <cell r="M945">
            <v>7928.8</v>
          </cell>
          <cell r="S945">
            <v>571.20000000000005</v>
          </cell>
          <cell r="Y945">
            <v>571.20000000000005</v>
          </cell>
          <cell r="Z945">
            <v>8500</v>
          </cell>
          <cell r="AA945">
            <v>2340</v>
          </cell>
          <cell r="AB945">
            <v>2016</v>
          </cell>
          <cell r="AC945">
            <v>4.2162698412698409</v>
          </cell>
          <cell r="AD945">
            <v>3.0932769074763953</v>
          </cell>
          <cell r="AE945">
            <v>20.125879536617649</v>
          </cell>
          <cell r="AG945">
            <v>27.435426285363885</v>
          </cell>
          <cell r="AH945">
            <v>2.0576569714022912</v>
          </cell>
          <cell r="AI945">
            <v>29.493083256766177</v>
          </cell>
          <cell r="AJ945">
            <v>235.94466605412941</v>
          </cell>
          <cell r="AK945">
            <v>7928.8</v>
          </cell>
          <cell r="AL945">
            <v>571.19999999999982</v>
          </cell>
          <cell r="AP945">
            <v>4.2356735729198709</v>
          </cell>
          <cell r="AQ945">
            <v>1.9403731650029954E-2</v>
          </cell>
        </row>
        <row r="946">
          <cell r="D946" t="str">
            <v>I00387</v>
          </cell>
          <cell r="E946" t="str">
            <v>Tejas Bhavimane</v>
          </cell>
          <cell r="F946" t="str">
            <v>India</v>
          </cell>
          <cell r="G946" t="str">
            <v>India</v>
          </cell>
          <cell r="H946" t="str">
            <v>GDC</v>
          </cell>
          <cell r="I946" t="str">
            <v>S</v>
          </cell>
          <cell r="J946">
            <v>2896</v>
          </cell>
          <cell r="M946">
            <v>2896</v>
          </cell>
          <cell r="S946">
            <v>268.8</v>
          </cell>
          <cell r="Y946">
            <v>268.8</v>
          </cell>
          <cell r="Z946">
            <v>3164.8</v>
          </cell>
          <cell r="AA946">
            <v>2340</v>
          </cell>
          <cell r="AB946">
            <v>2016</v>
          </cell>
          <cell r="AC946">
            <v>1.56984126984127</v>
          </cell>
          <cell r="AD946">
            <v>3.0932769074763953</v>
          </cell>
          <cell r="AE946">
            <v>20.125879536617649</v>
          </cell>
          <cell r="AG946">
            <v>24.788997713935316</v>
          </cell>
          <cell r="AH946">
            <v>1.8591748285451486</v>
          </cell>
          <cell r="AI946">
            <v>26.648172542480467</v>
          </cell>
          <cell r="AJ946">
            <v>213.18538033984373</v>
          </cell>
          <cell r="AK946">
            <v>2896</v>
          </cell>
          <cell r="AL946">
            <v>268.80000000000018</v>
          </cell>
          <cell r="AP946" t="e">
            <v>#N/A</v>
          </cell>
          <cell r="AQ946" t="e">
            <v>#N/A</v>
          </cell>
        </row>
        <row r="947">
          <cell r="D947" t="str">
            <v>I00276</v>
          </cell>
          <cell r="E947" t="str">
            <v>Rameshwari Bhoyar</v>
          </cell>
          <cell r="F947" t="str">
            <v>India</v>
          </cell>
          <cell r="G947" t="str">
            <v>India</v>
          </cell>
          <cell r="H947" t="str">
            <v>GDC</v>
          </cell>
          <cell r="I947" t="str">
            <v>S</v>
          </cell>
          <cell r="J947">
            <v>6936.3</v>
          </cell>
          <cell r="M947">
            <v>6936.3</v>
          </cell>
          <cell r="S947">
            <v>499.69920000000008</v>
          </cell>
          <cell r="Y947">
            <v>499.69920000000008</v>
          </cell>
          <cell r="Z947">
            <v>7435.9992000000002</v>
          </cell>
          <cell r="AA947">
            <v>2340</v>
          </cell>
          <cell r="AB947">
            <v>2016</v>
          </cell>
          <cell r="AC947">
            <v>3.6884916666666667</v>
          </cell>
          <cell r="AD947">
            <v>3.0932769074763953</v>
          </cell>
          <cell r="AE947">
            <v>20.125879536617649</v>
          </cell>
          <cell r="AG947">
            <v>26.907648110760711</v>
          </cell>
          <cell r="AH947">
            <v>2.0180736083070534</v>
          </cell>
          <cell r="AI947">
            <v>28.925721719067763</v>
          </cell>
          <cell r="AJ947">
            <v>231.4057737525421</v>
          </cell>
          <cell r="AK947">
            <v>6936.3</v>
          </cell>
          <cell r="AL947">
            <v>499.69920000000002</v>
          </cell>
          <cell r="AP947">
            <v>3.7054665058462697</v>
          </cell>
          <cell r="AQ947">
            <v>1.6974839179602963E-2</v>
          </cell>
        </row>
        <row r="948">
          <cell r="D948" t="str">
            <v>I00247</v>
          </cell>
          <cell r="E948" t="str">
            <v>Ajeet Bisht</v>
          </cell>
          <cell r="F948" t="str">
            <v>India</v>
          </cell>
          <cell r="G948" t="str">
            <v>India</v>
          </cell>
          <cell r="H948" t="str">
            <v>GDC</v>
          </cell>
          <cell r="I948" t="str">
            <v>S</v>
          </cell>
          <cell r="J948">
            <v>9024.84</v>
          </cell>
          <cell r="M948">
            <v>9024.84</v>
          </cell>
          <cell r="S948">
            <v>650.16</v>
          </cell>
          <cell r="Y948">
            <v>650.16</v>
          </cell>
          <cell r="Z948">
            <v>9675</v>
          </cell>
          <cell r="AA948">
            <v>2340</v>
          </cell>
          <cell r="AB948">
            <v>2016</v>
          </cell>
          <cell r="AC948">
            <v>4.7991071428571432</v>
          </cell>
          <cell r="AD948">
            <v>3.0932769074763953</v>
          </cell>
          <cell r="AE948">
            <v>20.125879536617649</v>
          </cell>
          <cell r="AG948">
            <v>28.018263586951186</v>
          </cell>
          <cell r="AH948">
            <v>2.1013697690213387</v>
          </cell>
          <cell r="AI948">
            <v>30.119633355972525</v>
          </cell>
          <cell r="AJ948">
            <v>240.9570668477802</v>
          </cell>
          <cell r="AK948">
            <v>9024.84</v>
          </cell>
          <cell r="AL948">
            <v>650.15999999999985</v>
          </cell>
          <cell r="AP948">
            <v>4.8211931550587952</v>
          </cell>
          <cell r="AQ948">
            <v>2.2086012201651961E-2</v>
          </cell>
        </row>
        <row r="949">
          <cell r="D949" t="str">
            <v>I00396</v>
          </cell>
          <cell r="E949" t="str">
            <v>Praveen BK</v>
          </cell>
          <cell r="F949" t="str">
            <v>India</v>
          </cell>
          <cell r="G949" t="str">
            <v>India</v>
          </cell>
          <cell r="H949" t="str">
            <v>GDC</v>
          </cell>
          <cell r="I949" t="str">
            <v>S</v>
          </cell>
          <cell r="J949">
            <v>2.0369999999999999</v>
          </cell>
          <cell r="M949">
            <v>2.0369999999999999</v>
          </cell>
          <cell r="S949">
            <v>0</v>
          </cell>
          <cell r="Y949">
            <v>0</v>
          </cell>
          <cell r="Z949">
            <v>2.0369999999999999</v>
          </cell>
          <cell r="AA949">
            <v>2340</v>
          </cell>
          <cell r="AB949">
            <v>2016</v>
          </cell>
          <cell r="AC949">
            <v>1.0104166666666666E-3</v>
          </cell>
          <cell r="AD949">
            <v>3.0932769074763953</v>
          </cell>
          <cell r="AE949">
            <v>20.125879536617649</v>
          </cell>
          <cell r="AG949">
            <v>23.22016686076071</v>
          </cell>
          <cell r="AH949">
            <v>1.7415125145570531</v>
          </cell>
          <cell r="AI949">
            <v>24.961679375317765</v>
          </cell>
          <cell r="AJ949">
            <v>199.69343500254212</v>
          </cell>
          <cell r="AK949">
            <v>2.0369999999999999</v>
          </cell>
          <cell r="AL949">
            <v>0</v>
          </cell>
          <cell r="AP949" t="e">
            <v>#N/A</v>
          </cell>
          <cell r="AQ949" t="e">
            <v>#N/A</v>
          </cell>
        </row>
        <row r="950">
          <cell r="D950" t="str">
            <v>I00426</v>
          </cell>
          <cell r="E950" t="str">
            <v>Ranjith Kumar BK</v>
          </cell>
          <cell r="F950" t="str">
            <v>India</v>
          </cell>
          <cell r="G950" t="str">
            <v>India</v>
          </cell>
          <cell r="H950" t="str">
            <v>GDC</v>
          </cell>
          <cell r="I950" t="str">
            <v>S</v>
          </cell>
          <cell r="J950">
            <v>4696</v>
          </cell>
          <cell r="M950">
            <v>4696</v>
          </cell>
          <cell r="S950">
            <v>470.4</v>
          </cell>
          <cell r="Y950">
            <v>470.4</v>
          </cell>
          <cell r="Z950">
            <v>5166.3999999999996</v>
          </cell>
          <cell r="AA950">
            <v>2340</v>
          </cell>
          <cell r="AB950">
            <v>2016</v>
          </cell>
          <cell r="AC950">
            <v>2.5626984126984125</v>
          </cell>
          <cell r="AD950">
            <v>3.0932769074763953</v>
          </cell>
          <cell r="AE950">
            <v>20.125879536617649</v>
          </cell>
          <cell r="AG950">
            <v>25.781854856792457</v>
          </cell>
          <cell r="AH950">
            <v>1.9336391142594342</v>
          </cell>
          <cell r="AI950">
            <v>27.715493971051892</v>
          </cell>
          <cell r="AJ950">
            <v>221.72395176841513</v>
          </cell>
          <cell r="AK950">
            <v>4696</v>
          </cell>
          <cell r="AL950">
            <v>470.39999999999964</v>
          </cell>
          <cell r="AP950" t="e">
            <v>#N/A</v>
          </cell>
          <cell r="AQ950" t="e">
            <v>#N/A</v>
          </cell>
        </row>
        <row r="951">
          <cell r="D951" t="str">
            <v>I00407</v>
          </cell>
          <cell r="E951" t="str">
            <v>Venkata Harish Bodagala</v>
          </cell>
          <cell r="F951" t="str">
            <v>India</v>
          </cell>
          <cell r="G951" t="str">
            <v>India</v>
          </cell>
          <cell r="H951" t="str">
            <v>GDC</v>
          </cell>
          <cell r="I951" t="str">
            <v>S</v>
          </cell>
          <cell r="J951">
            <v>0</v>
          </cell>
          <cell r="M951">
            <v>0</v>
          </cell>
          <cell r="S951">
            <v>0</v>
          </cell>
          <cell r="Y951">
            <v>0</v>
          </cell>
          <cell r="Z951">
            <v>0</v>
          </cell>
          <cell r="AA951">
            <v>2340</v>
          </cell>
          <cell r="AB951">
            <v>2016</v>
          </cell>
          <cell r="AC951">
            <v>0</v>
          </cell>
          <cell r="AD951">
            <v>3.0932769074763953</v>
          </cell>
          <cell r="AE951">
            <v>20.125879536617649</v>
          </cell>
          <cell r="AG951">
            <v>23.219156444094043</v>
          </cell>
          <cell r="AH951">
            <v>1.7414367333070533</v>
          </cell>
          <cell r="AI951">
            <v>24.960593177401098</v>
          </cell>
          <cell r="AJ951">
            <v>199.68474541920878</v>
          </cell>
          <cell r="AK951">
            <v>0</v>
          </cell>
          <cell r="AL951">
            <v>0</v>
          </cell>
          <cell r="AP951" t="e">
            <v>#N/A</v>
          </cell>
          <cell r="AQ951" t="e">
            <v>#N/A</v>
          </cell>
        </row>
        <row r="952">
          <cell r="D952" t="str">
            <v>I00287</v>
          </cell>
          <cell r="E952" t="str">
            <v>Maheswaran Boompandi</v>
          </cell>
          <cell r="F952" t="str">
            <v>India</v>
          </cell>
          <cell r="G952" t="str">
            <v>India</v>
          </cell>
          <cell r="H952" t="str">
            <v>GDC</v>
          </cell>
          <cell r="I952" t="str">
            <v>S</v>
          </cell>
          <cell r="J952">
            <v>6646</v>
          </cell>
          <cell r="M952">
            <v>6646</v>
          </cell>
          <cell r="S952">
            <v>688.8</v>
          </cell>
          <cell r="Y952">
            <v>688.8</v>
          </cell>
          <cell r="Z952">
            <v>7334.8</v>
          </cell>
          <cell r="AA952">
            <v>2340</v>
          </cell>
          <cell r="AB952">
            <v>2016</v>
          </cell>
          <cell r="AC952">
            <v>3.638293650793651</v>
          </cell>
          <cell r="AD952">
            <v>3.0932769074763953</v>
          </cell>
          <cell r="AE952">
            <v>20.125879536617649</v>
          </cell>
          <cell r="AG952">
            <v>26.857450094887696</v>
          </cell>
          <cell r="AH952">
            <v>2.0143087571165772</v>
          </cell>
          <cell r="AI952">
            <v>28.871758852004273</v>
          </cell>
          <cell r="AJ952">
            <v>230.97407081603419</v>
          </cell>
          <cell r="AK952">
            <v>6646</v>
          </cell>
          <cell r="AL952">
            <v>688.80000000000018</v>
          </cell>
          <cell r="AP952">
            <v>3.6484035804891009</v>
          </cell>
          <cell r="AQ952">
            <v>1.0109929695449882E-2</v>
          </cell>
        </row>
        <row r="953">
          <cell r="D953" t="str">
            <v>I00228</v>
          </cell>
          <cell r="E953" t="str">
            <v>Prem C</v>
          </cell>
          <cell r="F953" t="str">
            <v>India</v>
          </cell>
          <cell r="G953" t="str">
            <v>India</v>
          </cell>
          <cell r="H953" t="str">
            <v>GDC</v>
          </cell>
          <cell r="I953" t="str">
            <v>S</v>
          </cell>
          <cell r="J953">
            <v>5736.72</v>
          </cell>
          <cell r="M953">
            <v>5736.72</v>
          </cell>
          <cell r="S953">
            <v>413.28</v>
          </cell>
          <cell r="Y953">
            <v>413.28</v>
          </cell>
          <cell r="Z953">
            <v>6150</v>
          </cell>
          <cell r="AA953">
            <v>2340</v>
          </cell>
          <cell r="AB953">
            <v>2016</v>
          </cell>
          <cell r="AC953">
            <v>3.0505952380952381</v>
          </cell>
          <cell r="AD953">
            <v>3.0932769074763953</v>
          </cell>
          <cell r="AE953">
            <v>20.125879536617649</v>
          </cell>
          <cell r="AG953">
            <v>26.26975168218928</v>
          </cell>
          <cell r="AH953">
            <v>1.9702313761641959</v>
          </cell>
          <cell r="AI953">
            <v>28.239983058353477</v>
          </cell>
          <cell r="AJ953">
            <v>225.91986446682782</v>
          </cell>
          <cell r="AK953">
            <v>5736.72</v>
          </cell>
          <cell r="AL953">
            <v>413.27999999999975</v>
          </cell>
          <cell r="AP953">
            <v>3.0646344086420219</v>
          </cell>
          <cell r="AQ953">
            <v>1.4039170546783719E-2</v>
          </cell>
        </row>
        <row r="954">
          <cell r="D954" t="str">
            <v>I00392</v>
          </cell>
          <cell r="E954" t="str">
            <v>Uday Shankar C</v>
          </cell>
          <cell r="F954" t="str">
            <v>India</v>
          </cell>
          <cell r="G954" t="str">
            <v>India</v>
          </cell>
          <cell r="H954" t="str">
            <v>GDC</v>
          </cell>
          <cell r="I954" t="str">
            <v>S</v>
          </cell>
          <cell r="J954">
            <v>2596</v>
          </cell>
          <cell r="M954">
            <v>2596</v>
          </cell>
          <cell r="S954">
            <v>235.2</v>
          </cell>
          <cell r="Y954">
            <v>235.2</v>
          </cell>
          <cell r="Z954">
            <v>2831.2</v>
          </cell>
          <cell r="AA954">
            <v>2340</v>
          </cell>
          <cell r="AB954">
            <v>2016</v>
          </cell>
          <cell r="AC954">
            <v>1.4043650793650793</v>
          </cell>
          <cell r="AD954">
            <v>3.0932769074763953</v>
          </cell>
          <cell r="AE954">
            <v>20.125879536617649</v>
          </cell>
          <cell r="AG954">
            <v>24.623521523459125</v>
          </cell>
          <cell r="AH954">
            <v>1.8467641142594342</v>
          </cell>
          <cell r="AI954">
            <v>26.470285637718561</v>
          </cell>
          <cell r="AJ954">
            <v>211.76228510174849</v>
          </cell>
          <cell r="AK954">
            <v>2596</v>
          </cell>
          <cell r="AL954">
            <v>235.19999999999982</v>
          </cell>
          <cell r="AP954" t="e">
            <v>#N/A</v>
          </cell>
          <cell r="AQ954" t="e">
            <v>#N/A</v>
          </cell>
        </row>
        <row r="955">
          <cell r="D955" t="str">
            <v>I00066</v>
          </cell>
          <cell r="E955" t="str">
            <v>Ravi C B</v>
          </cell>
          <cell r="F955" t="str">
            <v>India</v>
          </cell>
          <cell r="G955" t="str">
            <v>India</v>
          </cell>
          <cell r="H955" t="str">
            <v>GDC</v>
          </cell>
          <cell r="I955" t="str">
            <v>S</v>
          </cell>
          <cell r="J955">
            <v>8395.2000000000007</v>
          </cell>
          <cell r="M955">
            <v>8395.2000000000007</v>
          </cell>
          <cell r="S955">
            <v>604.79999999999995</v>
          </cell>
          <cell r="Y955">
            <v>604.79999999999995</v>
          </cell>
          <cell r="Z955">
            <v>9000</v>
          </cell>
          <cell r="AA955">
            <v>2340</v>
          </cell>
          <cell r="AB955">
            <v>2016</v>
          </cell>
          <cell r="AC955">
            <v>4.4642857142857144</v>
          </cell>
          <cell r="AD955">
            <v>3.0932769074763953</v>
          </cell>
          <cell r="AE955">
            <v>20.125879536617649</v>
          </cell>
          <cell r="AG955">
            <v>27.683442158379759</v>
          </cell>
          <cell r="AH955">
            <v>2.0762581618784819</v>
          </cell>
          <cell r="AI955">
            <v>29.75970032025824</v>
          </cell>
          <cell r="AJ955">
            <v>238.07760256206592</v>
          </cell>
          <cell r="AK955">
            <v>8395.2000000000007</v>
          </cell>
          <cell r="AL955">
            <v>604.79999999999927</v>
          </cell>
          <cell r="AP955">
            <v>4.4848308419151648</v>
          </cell>
          <cell r="AQ955">
            <v>2.0545127629450377E-2</v>
          </cell>
        </row>
        <row r="956">
          <cell r="D956" t="str">
            <v>I00148</v>
          </cell>
          <cell r="E956" t="str">
            <v>Chandra sekhar Ch</v>
          </cell>
          <cell r="F956" t="str">
            <v>India</v>
          </cell>
          <cell r="G956" t="str">
            <v>India</v>
          </cell>
          <cell r="H956" t="str">
            <v>GDC</v>
          </cell>
          <cell r="I956" t="str">
            <v>S</v>
          </cell>
          <cell r="J956">
            <v>4022.7</v>
          </cell>
          <cell r="M956">
            <v>4022.7</v>
          </cell>
          <cell r="S956">
            <v>289.8</v>
          </cell>
          <cell r="Y956">
            <v>289.8</v>
          </cell>
          <cell r="Z956">
            <v>4312.5</v>
          </cell>
          <cell r="AA956">
            <v>2340</v>
          </cell>
          <cell r="AB956">
            <v>2016</v>
          </cell>
          <cell r="AC956">
            <v>2.1391369047619047</v>
          </cell>
          <cell r="AD956">
            <v>3.0932769074763953</v>
          </cell>
          <cell r="AE956">
            <v>20.125879536617649</v>
          </cell>
          <cell r="AG956">
            <v>25.358293348855948</v>
          </cell>
          <cell r="AH956">
            <v>1.9018720011641961</v>
          </cell>
          <cell r="AI956">
            <v>27.260165350020145</v>
          </cell>
          <cell r="AJ956">
            <v>218.08132280016116</v>
          </cell>
          <cell r="AK956">
            <v>4022.7</v>
          </cell>
          <cell r="AL956">
            <v>289.80000000000018</v>
          </cell>
          <cell r="AP956">
            <v>2.1489814450843454</v>
          </cell>
          <cell r="AQ956">
            <v>9.8445403224407535E-3</v>
          </cell>
        </row>
        <row r="957">
          <cell r="D957" t="str">
            <v>I00170</v>
          </cell>
          <cell r="E957" t="str">
            <v>Krishna Chaitanya P</v>
          </cell>
          <cell r="F957" t="str">
            <v>India</v>
          </cell>
          <cell r="G957" t="str">
            <v>India</v>
          </cell>
          <cell r="H957" t="str">
            <v>GDC</v>
          </cell>
          <cell r="I957" t="str">
            <v>S</v>
          </cell>
          <cell r="J957">
            <v>3734.93</v>
          </cell>
          <cell r="M957">
            <v>3734.93</v>
          </cell>
          <cell r="S957">
            <v>192.19200000000001</v>
          </cell>
          <cell r="Y957">
            <v>192.19200000000001</v>
          </cell>
          <cell r="Z957">
            <v>3927.1219999999998</v>
          </cell>
          <cell r="AA957">
            <v>2340</v>
          </cell>
          <cell r="AB957">
            <v>2016</v>
          </cell>
          <cell r="AC957">
            <v>1.9479771825396826</v>
          </cell>
          <cell r="AD957">
            <v>3.0932769074763953</v>
          </cell>
          <cell r="AE957">
            <v>20.125879536617649</v>
          </cell>
          <cell r="AG957">
            <v>25.167133626633728</v>
          </cell>
          <cell r="AH957">
            <v>1.8875350219975295</v>
          </cell>
          <cell r="AI957">
            <v>27.054668648631257</v>
          </cell>
          <cell r="AJ957">
            <v>216.43734918905005</v>
          </cell>
          <cell r="AK957">
            <v>3734.93</v>
          </cell>
          <cell r="AL957">
            <v>192.19200000000001</v>
          </cell>
          <cell r="AP957">
            <v>1.9952508121368153</v>
          </cell>
          <cell r="AQ957">
            <v>4.7273629597132771E-2</v>
          </cell>
        </row>
        <row r="958">
          <cell r="D958" t="str">
            <v>I00293</v>
          </cell>
          <cell r="E958" t="str">
            <v>Yogesh Chalke</v>
          </cell>
          <cell r="F958" t="str">
            <v>India</v>
          </cell>
          <cell r="G958" t="str">
            <v>India</v>
          </cell>
          <cell r="H958" t="str">
            <v>GDC</v>
          </cell>
          <cell r="I958" t="str">
            <v>S</v>
          </cell>
          <cell r="J958">
            <v>6496</v>
          </cell>
          <cell r="M958">
            <v>6496</v>
          </cell>
          <cell r="S958">
            <v>672</v>
          </cell>
          <cell r="Y958">
            <v>672</v>
          </cell>
          <cell r="Z958">
            <v>7168</v>
          </cell>
          <cell r="AA958">
            <v>2340</v>
          </cell>
          <cell r="AB958">
            <v>2016</v>
          </cell>
          <cell r="AC958">
            <v>3.5555555555555554</v>
          </cell>
          <cell r="AD958">
            <v>3.0932769074763953</v>
          </cell>
          <cell r="AE958">
            <v>20.125879536617649</v>
          </cell>
          <cell r="AG958">
            <v>26.7747119996496</v>
          </cell>
          <cell r="AH958">
            <v>2.0081033999737201</v>
          </cell>
          <cell r="AI958">
            <v>28.78281539962332</v>
          </cell>
          <cell r="AJ958">
            <v>230.26252319698656</v>
          </cell>
          <cell r="AK958">
            <v>6496</v>
          </cell>
          <cell r="AL958">
            <v>672</v>
          </cell>
          <cell r="AP958">
            <v>3.5652847155522749</v>
          </cell>
          <cell r="AQ958">
            <v>9.7291599967195275E-3</v>
          </cell>
        </row>
        <row r="959">
          <cell r="D959" t="str">
            <v>I00310</v>
          </cell>
          <cell r="E959" t="str">
            <v>Roshith Chammancolil</v>
          </cell>
          <cell r="F959" t="str">
            <v>India</v>
          </cell>
          <cell r="G959" t="str">
            <v>India</v>
          </cell>
          <cell r="H959" t="str">
            <v>GDC</v>
          </cell>
          <cell r="I959" t="str">
            <v>S</v>
          </cell>
          <cell r="J959">
            <v>2536</v>
          </cell>
          <cell r="M959">
            <v>2536</v>
          </cell>
          <cell r="S959">
            <v>228.48</v>
          </cell>
          <cell r="Y959">
            <v>228.48</v>
          </cell>
          <cell r="Z959">
            <v>2764.48</v>
          </cell>
          <cell r="AA959">
            <v>2340</v>
          </cell>
          <cell r="AB959">
            <v>2016</v>
          </cell>
          <cell r="AC959">
            <v>1.3712698412698412</v>
          </cell>
          <cell r="AD959">
            <v>3.0932769074763953</v>
          </cell>
          <cell r="AE959">
            <v>20.125879536617649</v>
          </cell>
          <cell r="AG959">
            <v>24.590426285363886</v>
          </cell>
          <cell r="AH959">
            <v>1.8442819714022913</v>
          </cell>
          <cell r="AI959">
            <v>26.434708256766179</v>
          </cell>
          <cell r="AJ959">
            <v>211.47766605412943</v>
          </cell>
          <cell r="AK959">
            <v>2536</v>
          </cell>
          <cell r="AL959">
            <v>228.48000000000002</v>
          </cell>
          <cell r="AP959">
            <v>1.3709466812200302</v>
          </cell>
          <cell r="AQ959">
            <v>-3.2316004981103319E-4</v>
          </cell>
        </row>
        <row r="960">
          <cell r="D960" t="str">
            <v>I00345</v>
          </cell>
          <cell r="E960" t="str">
            <v>Sourav Kumar Chatterjee</v>
          </cell>
          <cell r="F960" t="str">
            <v>India</v>
          </cell>
          <cell r="G960" t="str">
            <v>India</v>
          </cell>
          <cell r="H960" t="str">
            <v>GDC</v>
          </cell>
          <cell r="I960" t="str">
            <v>S</v>
          </cell>
          <cell r="J960">
            <v>4996</v>
          </cell>
          <cell r="M960">
            <v>4996</v>
          </cell>
          <cell r="S960">
            <v>504</v>
          </cell>
          <cell r="Y960">
            <v>504</v>
          </cell>
          <cell r="Z960">
            <v>5500</v>
          </cell>
          <cell r="AA960">
            <v>2340</v>
          </cell>
          <cell r="AB960">
            <v>2016</v>
          </cell>
          <cell r="AC960">
            <v>2.7281746031746033</v>
          </cell>
          <cell r="AD960">
            <v>3.0932769074763953</v>
          </cell>
          <cell r="AE960">
            <v>20.125879536617649</v>
          </cell>
          <cell r="AG960">
            <v>25.947331047268648</v>
          </cell>
          <cell r="AH960">
            <v>1.9460498285451484</v>
          </cell>
          <cell r="AI960">
            <v>27.893380875813797</v>
          </cell>
          <cell r="AJ960">
            <v>223.14704700651038</v>
          </cell>
          <cell r="AK960">
            <v>4996</v>
          </cell>
          <cell r="AL960">
            <v>504</v>
          </cell>
          <cell r="AP960">
            <v>2.7340960661840041</v>
          </cell>
          <cell r="AQ960">
            <v>5.9214630094008847E-3</v>
          </cell>
        </row>
        <row r="961">
          <cell r="D961" t="str">
            <v>I00157</v>
          </cell>
          <cell r="E961" t="str">
            <v>Karthik Babu Cherukuru</v>
          </cell>
          <cell r="F961" t="str">
            <v>India</v>
          </cell>
          <cell r="G961" t="str">
            <v>India</v>
          </cell>
          <cell r="H961" t="str">
            <v>GDC</v>
          </cell>
          <cell r="I961" t="str">
            <v>S</v>
          </cell>
          <cell r="J961">
            <v>11847.31</v>
          </cell>
          <cell r="M961">
            <v>11847.31</v>
          </cell>
          <cell r="S961">
            <v>853.49375999999984</v>
          </cell>
          <cell r="Y961">
            <v>853.49375999999984</v>
          </cell>
          <cell r="Z961">
            <v>12700.803759999999</v>
          </cell>
          <cell r="AA961">
            <v>2340</v>
          </cell>
          <cell r="AB961">
            <v>2016</v>
          </cell>
          <cell r="AC961">
            <v>6.3000018650793645</v>
          </cell>
          <cell r="AD961">
            <v>3.0932769074763953</v>
          </cell>
          <cell r="AE961">
            <v>20.125879536617649</v>
          </cell>
          <cell r="AG961">
            <v>29.51915830917341</v>
          </cell>
          <cell r="AH961">
            <v>2.2139368731880058</v>
          </cell>
          <cell r="AI961">
            <v>31.733095182361417</v>
          </cell>
          <cell r="AJ961">
            <v>253.86476145889134</v>
          </cell>
          <cell r="AK961">
            <v>11847.31</v>
          </cell>
          <cell r="AL961">
            <v>853.49375999999938</v>
          </cell>
          <cell r="AP961">
            <v>6.6049634485900066</v>
          </cell>
          <cell r="AQ961">
            <v>0.30496158351064206</v>
          </cell>
        </row>
        <row r="962">
          <cell r="D962" t="str">
            <v>I00285</v>
          </cell>
          <cell r="E962" t="str">
            <v>Swathi Chigullapalli</v>
          </cell>
          <cell r="F962" t="str">
            <v>India</v>
          </cell>
          <cell r="G962" t="str">
            <v>India</v>
          </cell>
          <cell r="H962" t="str">
            <v>GDC</v>
          </cell>
          <cell r="I962" t="str">
            <v>S</v>
          </cell>
          <cell r="J962">
            <v>15671.04</v>
          </cell>
          <cell r="M962">
            <v>15671.04</v>
          </cell>
          <cell r="S962">
            <v>1128.96</v>
          </cell>
          <cell r="Y962">
            <v>1128.96</v>
          </cell>
          <cell r="Z962">
            <v>16800</v>
          </cell>
          <cell r="AA962">
            <v>2340</v>
          </cell>
          <cell r="AB962">
            <v>2016</v>
          </cell>
          <cell r="AC962">
            <v>8.3333333333333339</v>
          </cell>
          <cell r="AD962">
            <v>3.0932769074763953</v>
          </cell>
          <cell r="AE962">
            <v>20.125879536617649</v>
          </cell>
          <cell r="AG962">
            <v>31.552489777427379</v>
          </cell>
          <cell r="AH962">
            <v>2.3664367333070535</v>
          </cell>
          <cell r="AI962">
            <v>33.91892651073443</v>
          </cell>
          <cell r="AJ962">
            <v>271.35141208587544</v>
          </cell>
          <cell r="AK962">
            <v>15671.04</v>
          </cell>
          <cell r="AL962">
            <v>1128.9599999999991</v>
          </cell>
          <cell r="AP962">
            <v>8.3716842382416345</v>
          </cell>
          <cell r="AQ962">
            <v>3.835090490830062E-2</v>
          </cell>
        </row>
        <row r="963">
          <cell r="D963" t="str">
            <v>I00403</v>
          </cell>
          <cell r="E963" t="str">
            <v>Joseph Raj Chinnappan</v>
          </cell>
          <cell r="F963" t="str">
            <v>India</v>
          </cell>
          <cell r="G963" t="str">
            <v>India</v>
          </cell>
          <cell r="H963" t="str">
            <v>GDC</v>
          </cell>
          <cell r="I963" t="str">
            <v>S</v>
          </cell>
          <cell r="J963">
            <v>3496</v>
          </cell>
          <cell r="M963">
            <v>3496</v>
          </cell>
          <cell r="S963">
            <v>336</v>
          </cell>
          <cell r="Y963">
            <v>336</v>
          </cell>
          <cell r="Z963">
            <v>3832</v>
          </cell>
          <cell r="AA963">
            <v>2340</v>
          </cell>
          <cell r="AB963">
            <v>2016</v>
          </cell>
          <cell r="AC963">
            <v>1.9007936507936507</v>
          </cell>
          <cell r="AD963">
            <v>3.0932769074763953</v>
          </cell>
          <cell r="AE963">
            <v>20.125879536617649</v>
          </cell>
          <cell r="AG963">
            <v>25.119950094887695</v>
          </cell>
          <cell r="AH963">
            <v>1.8839962571165771</v>
          </cell>
          <cell r="AI963">
            <v>27.003946352004274</v>
          </cell>
          <cell r="AJ963">
            <v>216.03157081603419</v>
          </cell>
          <cell r="AK963">
            <v>3496</v>
          </cell>
          <cell r="AL963">
            <v>336</v>
          </cell>
          <cell r="AP963" t="e">
            <v>#N/A</v>
          </cell>
          <cell r="AQ963" t="e">
            <v>#N/A</v>
          </cell>
        </row>
        <row r="964">
          <cell r="D964" t="str">
            <v>I00290</v>
          </cell>
          <cell r="E964" t="str">
            <v>Sathish Kumar D</v>
          </cell>
          <cell r="F964" t="str">
            <v>India</v>
          </cell>
          <cell r="G964" t="str">
            <v>India</v>
          </cell>
          <cell r="H964" t="str">
            <v>GDC</v>
          </cell>
          <cell r="I964" t="str">
            <v>S</v>
          </cell>
          <cell r="J964">
            <v>4936.0749999999998</v>
          </cell>
          <cell r="M964">
            <v>4936.0749999999998</v>
          </cell>
          <cell r="S964">
            <v>355.60055999999997</v>
          </cell>
          <cell r="Y964">
            <v>355.60055999999997</v>
          </cell>
          <cell r="Z964">
            <v>5291.6755599999997</v>
          </cell>
          <cell r="AA964">
            <v>2340</v>
          </cell>
          <cell r="AB964">
            <v>2016</v>
          </cell>
          <cell r="AC964">
            <v>2.6248390674603175</v>
          </cell>
          <cell r="AD964">
            <v>3.0932769074763953</v>
          </cell>
          <cell r="AE964">
            <v>20.125879536617649</v>
          </cell>
          <cell r="AG964">
            <v>25.843995511554361</v>
          </cell>
          <cell r="AH964">
            <v>1.938299663366577</v>
          </cell>
          <cell r="AI964">
            <v>27.782295174920939</v>
          </cell>
          <cell r="AJ964">
            <v>222.25836139936752</v>
          </cell>
          <cell r="AK964">
            <v>4936.0749999999998</v>
          </cell>
          <cell r="AL964">
            <v>355.60055999999986</v>
          </cell>
          <cell r="AP964">
            <v>2.6369188618774104</v>
          </cell>
          <cell r="AQ964">
            <v>1.2079794417092948E-2</v>
          </cell>
        </row>
        <row r="965">
          <cell r="D965" t="str">
            <v>I00361</v>
          </cell>
          <cell r="E965" t="str">
            <v>Ganesh D</v>
          </cell>
          <cell r="F965" t="str">
            <v>India</v>
          </cell>
          <cell r="G965" t="str">
            <v>India</v>
          </cell>
          <cell r="H965" t="str">
            <v>GDC</v>
          </cell>
          <cell r="I965" t="str">
            <v>S</v>
          </cell>
          <cell r="J965">
            <v>3016</v>
          </cell>
          <cell r="M965">
            <v>3016</v>
          </cell>
          <cell r="S965">
            <v>282.24</v>
          </cell>
          <cell r="Y965">
            <v>282.24</v>
          </cell>
          <cell r="Z965">
            <v>3298.24</v>
          </cell>
          <cell r="AA965">
            <v>2340</v>
          </cell>
          <cell r="AB965">
            <v>2016</v>
          </cell>
          <cell r="AC965">
            <v>1.6360317460317459</v>
          </cell>
          <cell r="AD965">
            <v>3.0932769074763953</v>
          </cell>
          <cell r="AE965">
            <v>20.125879536617649</v>
          </cell>
          <cell r="AG965">
            <v>24.855188190125791</v>
          </cell>
          <cell r="AH965">
            <v>1.8641391142594341</v>
          </cell>
          <cell r="AI965">
            <v>26.719327304385224</v>
          </cell>
          <cell r="AJ965">
            <v>213.7546184350818</v>
          </cell>
          <cell r="AK965">
            <v>3016</v>
          </cell>
          <cell r="AL965">
            <v>282.23999999999978</v>
          </cell>
          <cell r="AP965">
            <v>1.6369270490178716</v>
          </cell>
          <cell r="AQ965">
            <v>8.9530298612561232E-4</v>
          </cell>
        </row>
        <row r="966">
          <cell r="D966" t="str">
            <v>I00195</v>
          </cell>
          <cell r="E966" t="str">
            <v>Madhu Daresh</v>
          </cell>
          <cell r="F966" t="str">
            <v>India</v>
          </cell>
          <cell r="G966" t="str">
            <v>India</v>
          </cell>
          <cell r="H966" t="str">
            <v>GDC</v>
          </cell>
          <cell r="I966" t="str">
            <v>S</v>
          </cell>
          <cell r="J966">
            <v>6543.59</v>
          </cell>
          <cell r="M966">
            <v>6543.59</v>
          </cell>
          <cell r="S966">
            <v>471.40800000000002</v>
          </cell>
          <cell r="Y966">
            <v>471.40800000000002</v>
          </cell>
          <cell r="Z966">
            <v>7014.9980000000005</v>
          </cell>
          <cell r="AA966">
            <v>2340</v>
          </cell>
          <cell r="AB966">
            <v>2016</v>
          </cell>
          <cell r="AC966">
            <v>3.4796617063492068</v>
          </cell>
          <cell r="AD966">
            <v>3.0932769074763953</v>
          </cell>
          <cell r="AE966">
            <v>20.125879536617649</v>
          </cell>
          <cell r="AG966">
            <v>26.698818150443252</v>
          </cell>
          <cell r="AH966">
            <v>2.0024113612832437</v>
          </cell>
          <cell r="AI966">
            <v>28.701229511726496</v>
          </cell>
          <cell r="AJ966">
            <v>229.60983609381196</v>
          </cell>
          <cell r="AK966">
            <v>6543.59</v>
          </cell>
          <cell r="AL966">
            <v>471.40800000000036</v>
          </cell>
          <cell r="AP966">
            <v>3.4956754873747968</v>
          </cell>
          <cell r="AQ966">
            <v>1.6013781025590035E-2</v>
          </cell>
        </row>
        <row r="967">
          <cell r="D967" t="str">
            <v>I00181</v>
          </cell>
          <cell r="E967" t="str">
            <v>Ajoy Das</v>
          </cell>
          <cell r="F967" t="str">
            <v>India</v>
          </cell>
          <cell r="G967" t="str">
            <v>India</v>
          </cell>
          <cell r="H967" t="str">
            <v>GDC</v>
          </cell>
          <cell r="I967" t="str">
            <v>S</v>
          </cell>
          <cell r="J967">
            <v>16648.240000000002</v>
          </cell>
          <cell r="M967">
            <v>16648.240000000002</v>
          </cell>
          <cell r="S967">
            <v>1199.3587199999999</v>
          </cell>
          <cell r="Y967">
            <v>1199.3587199999999</v>
          </cell>
          <cell r="Z967">
            <v>17847.598720000002</v>
          </cell>
          <cell r="AA967">
            <v>2340</v>
          </cell>
          <cell r="AB967">
            <v>2016</v>
          </cell>
          <cell r="AC967">
            <v>8.852975555555556</v>
          </cell>
          <cell r="AD967">
            <v>3.0932769074763953</v>
          </cell>
          <cell r="AE967">
            <v>20.125879536617649</v>
          </cell>
          <cell r="AG967">
            <v>32.072131999649599</v>
          </cell>
          <cell r="AH967">
            <v>2.4054098999737197</v>
          </cell>
          <cell r="AI967">
            <v>34.477541899623318</v>
          </cell>
          <cell r="AJ967">
            <v>275.82033519698655</v>
          </cell>
          <cell r="AK967">
            <v>16648.240000000002</v>
          </cell>
          <cell r="AL967">
            <v>1199.3587200000002</v>
          </cell>
          <cell r="AP967">
            <v>8.893717910397946</v>
          </cell>
          <cell r="AQ967">
            <v>4.0742354842389972E-2</v>
          </cell>
        </row>
        <row r="968">
          <cell r="D968" t="str">
            <v>I00327</v>
          </cell>
          <cell r="E968" t="str">
            <v>Mamatha Dayala</v>
          </cell>
          <cell r="F968" t="str">
            <v>India</v>
          </cell>
          <cell r="G968" t="str">
            <v>India</v>
          </cell>
          <cell r="H968" t="str">
            <v>GDC</v>
          </cell>
          <cell r="I968" t="str">
            <v>S</v>
          </cell>
          <cell r="J968">
            <v>2596</v>
          </cell>
          <cell r="M968">
            <v>2596</v>
          </cell>
          <cell r="S968">
            <v>235.2</v>
          </cell>
          <cell r="Y968">
            <v>235.2</v>
          </cell>
          <cell r="Z968">
            <v>2831.2</v>
          </cell>
          <cell r="AA968">
            <v>2340</v>
          </cell>
          <cell r="AB968">
            <v>2016</v>
          </cell>
          <cell r="AC968">
            <v>1.4043650793650793</v>
          </cell>
          <cell r="AD968">
            <v>3.0932769074763953</v>
          </cell>
          <cell r="AE968">
            <v>20.125879536617649</v>
          </cell>
          <cell r="AG968">
            <v>24.623521523459125</v>
          </cell>
          <cell r="AH968">
            <v>1.8467641142594342</v>
          </cell>
          <cell r="AI968">
            <v>26.470285637718561</v>
          </cell>
          <cell r="AJ968">
            <v>211.76228510174849</v>
          </cell>
          <cell r="AK968">
            <v>2596</v>
          </cell>
          <cell r="AL968">
            <v>235.19999999999982</v>
          </cell>
          <cell r="AP968">
            <v>1.4041942271947565</v>
          </cell>
          <cell r="AQ968">
            <v>-1.7085217032275501E-4</v>
          </cell>
        </row>
        <row r="969">
          <cell r="D969" t="str">
            <v>I00331</v>
          </cell>
          <cell r="E969" t="str">
            <v>Ajay Desai</v>
          </cell>
          <cell r="F969" t="str">
            <v>India</v>
          </cell>
          <cell r="G969" t="str">
            <v>India</v>
          </cell>
          <cell r="H969" t="str">
            <v>GDC</v>
          </cell>
          <cell r="I969" t="str">
            <v>S</v>
          </cell>
          <cell r="J969">
            <v>5416</v>
          </cell>
          <cell r="M969">
            <v>5416</v>
          </cell>
          <cell r="S969">
            <v>551.04</v>
          </cell>
          <cell r="Y969">
            <v>551.04</v>
          </cell>
          <cell r="Z969">
            <v>5967.04</v>
          </cell>
          <cell r="AA969">
            <v>2340</v>
          </cell>
          <cell r="AB969">
            <v>2016</v>
          </cell>
          <cell r="AC969">
            <v>2.9598412698412697</v>
          </cell>
          <cell r="AD969">
            <v>3.0932769074763953</v>
          </cell>
          <cell r="AE969">
            <v>20.125879536617649</v>
          </cell>
          <cell r="AG969">
            <v>26.178997713935313</v>
          </cell>
          <cell r="AH969">
            <v>1.9634248285451483</v>
          </cell>
          <cell r="AI969">
            <v>28.14242254248046</v>
          </cell>
          <cell r="AJ969">
            <v>225.13938033984368</v>
          </cell>
          <cell r="AK969">
            <v>5416</v>
          </cell>
          <cell r="AL969">
            <v>551.04</v>
          </cell>
          <cell r="AP969">
            <v>2.966828888007119</v>
          </cell>
          <cell r="AQ969">
            <v>6.987618165849252E-3</v>
          </cell>
        </row>
        <row r="970">
          <cell r="D970" t="str">
            <v>I00167</v>
          </cell>
          <cell r="E970" t="str">
            <v>Shridhar Deshpande</v>
          </cell>
          <cell r="F970" t="str">
            <v>India</v>
          </cell>
          <cell r="G970" t="str">
            <v>India</v>
          </cell>
          <cell r="H970" t="str">
            <v>GDC</v>
          </cell>
          <cell r="I970" t="str">
            <v>S</v>
          </cell>
          <cell r="J970">
            <v>24252.799999999999</v>
          </cell>
          <cell r="M970">
            <v>24252.799999999999</v>
          </cell>
          <cell r="S970">
            <v>1747.2</v>
          </cell>
          <cell r="Y970">
            <v>1747.2</v>
          </cell>
          <cell r="Z970">
            <v>26000</v>
          </cell>
          <cell r="AA970">
            <v>2340</v>
          </cell>
          <cell r="AB970">
            <v>2016</v>
          </cell>
          <cell r="AC970">
            <v>12.896825396825397</v>
          </cell>
          <cell r="AD970">
            <v>3.0932769074763953</v>
          </cell>
          <cell r="AE970">
            <v>20.125879536617649</v>
          </cell>
          <cell r="AG970">
            <v>36.115981840919446</v>
          </cell>
          <cell r="AH970">
            <v>2.7086986380689582</v>
          </cell>
          <cell r="AI970">
            <v>38.824680478988405</v>
          </cell>
          <cell r="AJ970">
            <v>310.59744383190724</v>
          </cell>
          <cell r="AK970">
            <v>24252.799999999999</v>
          </cell>
          <cell r="AL970">
            <v>1747.2000000000007</v>
          </cell>
          <cell r="AP970">
            <v>12.956177987754906</v>
          </cell>
          <cell r="AQ970">
            <v>5.9352590929508509E-2</v>
          </cell>
        </row>
        <row r="971">
          <cell r="D971" t="str">
            <v>I00325</v>
          </cell>
          <cell r="E971" t="str">
            <v>Rakesh Kumar Dewangan</v>
          </cell>
          <cell r="F971" t="str">
            <v>India</v>
          </cell>
          <cell r="G971" t="str">
            <v>India</v>
          </cell>
          <cell r="H971" t="str">
            <v>GDC</v>
          </cell>
          <cell r="I971" t="str">
            <v>S</v>
          </cell>
          <cell r="J971">
            <v>6346</v>
          </cell>
          <cell r="M971">
            <v>6346</v>
          </cell>
          <cell r="S971">
            <v>655.20000000000005</v>
          </cell>
          <cell r="Y971">
            <v>655.20000000000005</v>
          </cell>
          <cell r="Z971">
            <v>7001.2</v>
          </cell>
          <cell r="AA971">
            <v>2340</v>
          </cell>
          <cell r="AB971">
            <v>2016</v>
          </cell>
          <cell r="AC971">
            <v>3.4728174603174602</v>
          </cell>
          <cell r="AD971">
            <v>3.0932769074763953</v>
          </cell>
          <cell r="AE971">
            <v>20.125879536617649</v>
          </cell>
          <cell r="AG971">
            <v>26.691973904411505</v>
          </cell>
          <cell r="AH971">
            <v>2.0018980428308626</v>
          </cell>
          <cell r="AI971">
            <v>28.693871947242368</v>
          </cell>
          <cell r="AJ971">
            <v>229.55097557793894</v>
          </cell>
          <cell r="AK971">
            <v>6346</v>
          </cell>
          <cell r="AL971">
            <v>655.19999999999982</v>
          </cell>
          <cell r="AP971">
            <v>3.4821658506154489</v>
          </cell>
          <cell r="AQ971">
            <v>9.348390297988729E-3</v>
          </cell>
        </row>
        <row r="972">
          <cell r="D972" t="str">
            <v>I00240</v>
          </cell>
          <cell r="E972" t="str">
            <v>Shyamal Dey</v>
          </cell>
          <cell r="F972" t="str">
            <v>India</v>
          </cell>
          <cell r="G972" t="str">
            <v>India</v>
          </cell>
          <cell r="H972" t="str">
            <v>GDC</v>
          </cell>
          <cell r="I972" t="str">
            <v>S</v>
          </cell>
          <cell r="J972">
            <v>41976</v>
          </cell>
          <cell r="M972">
            <v>41976</v>
          </cell>
          <cell r="S972">
            <v>3024</v>
          </cell>
          <cell r="Y972">
            <v>3024</v>
          </cell>
          <cell r="Z972">
            <v>45000</v>
          </cell>
          <cell r="AA972">
            <v>2340</v>
          </cell>
          <cell r="AB972">
            <v>2016</v>
          </cell>
          <cell r="AC972">
            <v>22.321428571428573</v>
          </cell>
          <cell r="AD972">
            <v>3.0932769074763953</v>
          </cell>
          <cell r="AE972">
            <v>20.125879536617649</v>
          </cell>
          <cell r="AG972">
            <v>45.540585015522616</v>
          </cell>
          <cell r="AH972">
            <v>3.4155438761641963</v>
          </cell>
          <cell r="AI972">
            <v>48.956128891686809</v>
          </cell>
          <cell r="AJ972">
            <v>391.64903113349447</v>
          </cell>
          <cell r="AK972">
            <v>41976</v>
          </cell>
          <cell r="AL972">
            <v>3024</v>
          </cell>
          <cell r="AP972">
            <v>22.4241542095758</v>
          </cell>
          <cell r="AQ972">
            <v>0.10272563814722702</v>
          </cell>
        </row>
        <row r="973">
          <cell r="D973" t="str">
            <v>I00288</v>
          </cell>
          <cell r="E973" t="str">
            <v>Sivakumar Dhanabalan</v>
          </cell>
          <cell r="F973" t="str">
            <v>India</v>
          </cell>
          <cell r="G973" t="str">
            <v>India</v>
          </cell>
          <cell r="H973" t="str">
            <v>GDC</v>
          </cell>
          <cell r="I973" t="str">
            <v>S</v>
          </cell>
          <cell r="J973">
            <v>6663.69</v>
          </cell>
          <cell r="M973">
            <v>6663.69</v>
          </cell>
          <cell r="S973">
            <v>480.06</v>
          </cell>
          <cell r="Y973">
            <v>480.06</v>
          </cell>
          <cell r="Z973">
            <v>7143.75</v>
          </cell>
          <cell r="AA973">
            <v>2340</v>
          </cell>
          <cell r="AB973">
            <v>2016</v>
          </cell>
          <cell r="AC973">
            <v>3.5435267857142856</v>
          </cell>
          <cell r="AD973">
            <v>3.0932769074763953</v>
          </cell>
          <cell r="AE973">
            <v>20.125879536617649</v>
          </cell>
          <cell r="AG973">
            <v>26.762683229808331</v>
          </cell>
          <cell r="AH973">
            <v>2.0072012422356247</v>
          </cell>
          <cell r="AI973">
            <v>28.769884472043955</v>
          </cell>
          <cell r="AJ973">
            <v>230.15907577635164</v>
          </cell>
          <cell r="AK973">
            <v>6663.69</v>
          </cell>
          <cell r="AL973">
            <v>480.0600000000004</v>
          </cell>
          <cell r="AP973">
            <v>3.5598344807701592</v>
          </cell>
          <cell r="AQ973">
            <v>1.6307695055873594E-2</v>
          </cell>
        </row>
        <row r="974">
          <cell r="D974" t="str">
            <v>I00039</v>
          </cell>
          <cell r="E974" t="str">
            <v>Basawaraj Dhane</v>
          </cell>
          <cell r="F974" t="str">
            <v>India</v>
          </cell>
          <cell r="G974" t="str">
            <v>India</v>
          </cell>
          <cell r="H974" t="str">
            <v>GDC</v>
          </cell>
          <cell r="I974" t="str">
            <v>S</v>
          </cell>
          <cell r="J974">
            <v>4396.8</v>
          </cell>
          <cell r="M974">
            <v>4396.8</v>
          </cell>
          <cell r="S974">
            <v>403.2</v>
          </cell>
          <cell r="Y974">
            <v>403.2</v>
          </cell>
          <cell r="Z974">
            <v>4800</v>
          </cell>
          <cell r="AA974">
            <v>2340</v>
          </cell>
          <cell r="AB974">
            <v>2016</v>
          </cell>
          <cell r="AC974">
            <v>2.3809523809523809</v>
          </cell>
          <cell r="AD974">
            <v>3.0932769074763953</v>
          </cell>
          <cell r="AE974">
            <v>20.125879536617649</v>
          </cell>
          <cell r="AG974">
            <v>25.600108825046426</v>
          </cell>
          <cell r="AH974">
            <v>1.9200081618784819</v>
          </cell>
          <cell r="AI974">
            <v>27.520116986924908</v>
          </cell>
          <cell r="AJ974">
            <v>220.16093589539926</v>
          </cell>
          <cell r="AK974">
            <v>4396.8</v>
          </cell>
          <cell r="AL974">
            <v>403.19999999999982</v>
          </cell>
          <cell r="AP974">
            <v>2.0602151441470715</v>
          </cell>
          <cell r="AQ974">
            <v>-0.32073723680530941</v>
          </cell>
        </row>
        <row r="975">
          <cell r="D975" t="str">
            <v>I00385</v>
          </cell>
          <cell r="E975" t="str">
            <v>Manasa Dhanwada</v>
          </cell>
          <cell r="F975" t="str">
            <v>India</v>
          </cell>
          <cell r="G975" t="str">
            <v>India</v>
          </cell>
          <cell r="H975" t="str">
            <v>GDC</v>
          </cell>
          <cell r="I975" t="str">
            <v>S</v>
          </cell>
          <cell r="J975">
            <v>4576</v>
          </cell>
          <cell r="M975">
            <v>4576</v>
          </cell>
          <cell r="S975">
            <v>456.96</v>
          </cell>
          <cell r="Y975">
            <v>456.96</v>
          </cell>
          <cell r="Z975">
            <v>5032.96</v>
          </cell>
          <cell r="AA975">
            <v>2340</v>
          </cell>
          <cell r="AB975">
            <v>2016</v>
          </cell>
          <cell r="AC975">
            <v>2.4965079365079363</v>
          </cell>
          <cell r="AD975">
            <v>3.0932769074763953</v>
          </cell>
          <cell r="AE975">
            <v>20.125879536617649</v>
          </cell>
          <cell r="AG975">
            <v>25.715664380601979</v>
          </cell>
          <cell r="AH975">
            <v>1.9286748285451483</v>
          </cell>
          <cell r="AI975">
            <v>27.644339209147127</v>
          </cell>
          <cell r="AJ975">
            <v>221.15471367317701</v>
          </cell>
          <cell r="AK975">
            <v>4576</v>
          </cell>
          <cell r="AL975">
            <v>456.96000000000004</v>
          </cell>
          <cell r="AP975" t="e">
            <v>#N/A</v>
          </cell>
          <cell r="AQ975" t="e">
            <v>#N/A</v>
          </cell>
        </row>
        <row r="976">
          <cell r="D976" t="str">
            <v>I00279</v>
          </cell>
          <cell r="E976" t="str">
            <v>Suresh DS</v>
          </cell>
          <cell r="F976" t="str">
            <v>India</v>
          </cell>
          <cell r="G976" t="str">
            <v>India</v>
          </cell>
          <cell r="H976" t="str">
            <v>GDC</v>
          </cell>
          <cell r="I976" t="str">
            <v>S</v>
          </cell>
          <cell r="J976">
            <v>5386.92</v>
          </cell>
          <cell r="M976">
            <v>5386.92</v>
          </cell>
          <cell r="S976">
            <v>388.08</v>
          </cell>
          <cell r="Y976">
            <v>388.08</v>
          </cell>
          <cell r="Z976">
            <v>5775</v>
          </cell>
          <cell r="AA976">
            <v>2340</v>
          </cell>
          <cell r="AB976">
            <v>2016</v>
          </cell>
          <cell r="AC976">
            <v>2.8645833333333335</v>
          </cell>
          <cell r="AD976">
            <v>3.0932769074763953</v>
          </cell>
          <cell r="AE976">
            <v>20.125879536617649</v>
          </cell>
          <cell r="AG976">
            <v>26.083739777427379</v>
          </cell>
          <cell r="AH976">
            <v>1.9562804833070533</v>
          </cell>
          <cell r="AI976">
            <v>28.040020260734433</v>
          </cell>
          <cell r="AJ976">
            <v>224.32016208587547</v>
          </cell>
          <cell r="AK976">
            <v>5386.92</v>
          </cell>
          <cell r="AL976">
            <v>388.07999999999993</v>
          </cell>
          <cell r="AP976">
            <v>2.877766456895559</v>
          </cell>
          <cell r="AQ976">
            <v>1.3183123562225507E-2</v>
          </cell>
        </row>
        <row r="977">
          <cell r="D977" t="str">
            <v>I00350</v>
          </cell>
          <cell r="E977" t="str">
            <v>Dayanithi Durai</v>
          </cell>
          <cell r="F977" t="str">
            <v>India</v>
          </cell>
          <cell r="G977" t="str">
            <v>India</v>
          </cell>
          <cell r="H977" t="str">
            <v>GDC</v>
          </cell>
          <cell r="I977" t="str">
            <v>S</v>
          </cell>
          <cell r="J977">
            <v>4096</v>
          </cell>
          <cell r="M977">
            <v>4096</v>
          </cell>
          <cell r="S977">
            <v>403.2</v>
          </cell>
          <cell r="Y977">
            <v>403.2</v>
          </cell>
          <cell r="Z977">
            <v>4499.2</v>
          </cell>
          <cell r="AA977">
            <v>2340</v>
          </cell>
          <cell r="AB977">
            <v>2016</v>
          </cell>
          <cell r="AC977">
            <v>2.2317460317460318</v>
          </cell>
          <cell r="AD977">
            <v>3.0932769074763953</v>
          </cell>
          <cell r="AE977">
            <v>20.125879536617649</v>
          </cell>
          <cell r="AG977">
            <v>25.450902475840074</v>
          </cell>
          <cell r="AH977">
            <v>1.9088176856880055</v>
          </cell>
          <cell r="AI977">
            <v>27.359720161528081</v>
          </cell>
          <cell r="AJ977">
            <v>218.87776129222465</v>
          </cell>
          <cell r="AK977">
            <v>4096</v>
          </cell>
          <cell r="AL977">
            <v>403.19999999999982</v>
          </cell>
          <cell r="AP977">
            <v>2.2353828765630372</v>
          </cell>
          <cell r="AQ977">
            <v>3.6368448170054357E-3</v>
          </cell>
        </row>
        <row r="978">
          <cell r="D978" t="str">
            <v>I00356</v>
          </cell>
          <cell r="E978" t="str">
            <v>Annie Evangaline</v>
          </cell>
          <cell r="F978" t="str">
            <v>India</v>
          </cell>
          <cell r="G978" t="str">
            <v>India</v>
          </cell>
          <cell r="H978" t="str">
            <v>GDC</v>
          </cell>
          <cell r="I978" t="str">
            <v>S</v>
          </cell>
          <cell r="J978">
            <v>2296</v>
          </cell>
          <cell r="M978">
            <v>2296</v>
          </cell>
          <cell r="S978">
            <v>201.6</v>
          </cell>
          <cell r="Y978">
            <v>201.6</v>
          </cell>
          <cell r="Z978">
            <v>2497.6</v>
          </cell>
          <cell r="AA978">
            <v>2340</v>
          </cell>
          <cell r="AB978">
            <v>2016</v>
          </cell>
          <cell r="AC978">
            <v>1.2388888888888889</v>
          </cell>
          <cell r="AD978">
            <v>3.0932769074763953</v>
          </cell>
          <cell r="AE978">
            <v>20.125879536617649</v>
          </cell>
          <cell r="AG978">
            <v>24.458045332982934</v>
          </cell>
          <cell r="AH978">
            <v>1.83435339997372</v>
          </cell>
          <cell r="AI978">
            <v>26.292398732956656</v>
          </cell>
          <cell r="AJ978">
            <v>210.33918986365325</v>
          </cell>
          <cell r="AK978">
            <v>2296</v>
          </cell>
          <cell r="AL978">
            <v>201.59999999999991</v>
          </cell>
          <cell r="AP978">
            <v>1.2379564973211044</v>
          </cell>
          <cell r="AQ978">
            <v>-9.3239156778457399E-4</v>
          </cell>
        </row>
        <row r="979">
          <cell r="D979" t="str">
            <v>I00020</v>
          </cell>
          <cell r="E979" t="str">
            <v>Kiran Fernandes</v>
          </cell>
          <cell r="F979" t="str">
            <v>India</v>
          </cell>
          <cell r="G979" t="str">
            <v>India</v>
          </cell>
          <cell r="H979" t="str">
            <v>GDC</v>
          </cell>
          <cell r="I979" t="str">
            <v>S</v>
          </cell>
          <cell r="J979">
            <v>21056</v>
          </cell>
          <cell r="M979">
            <v>21056</v>
          </cell>
          <cell r="S979">
            <v>1612.8</v>
          </cell>
          <cell r="Y979">
            <v>1612.8</v>
          </cell>
          <cell r="Z979">
            <v>22668.799999999999</v>
          </cell>
          <cell r="AA979">
            <v>2340</v>
          </cell>
          <cell r="AB979">
            <v>2016</v>
          </cell>
          <cell r="AC979">
            <v>11.244444444444444</v>
          </cell>
          <cell r="AD979">
            <v>3.0932769074763953</v>
          </cell>
          <cell r="AE979">
            <v>20.125879536617649</v>
          </cell>
          <cell r="AG979">
            <v>34.463600888538487</v>
          </cell>
          <cell r="AH979">
            <v>2.5847700666403863</v>
          </cell>
          <cell r="AI979">
            <v>37.048370955178875</v>
          </cell>
          <cell r="AJ979">
            <v>296.386967641431</v>
          </cell>
          <cell r="AK979">
            <v>21056</v>
          </cell>
          <cell r="AL979">
            <v>1612.7999999999993</v>
          </cell>
          <cell r="AP979">
            <v>11.296192598800708</v>
          </cell>
          <cell r="AQ979">
            <v>5.1748154356264564E-2</v>
          </cell>
        </row>
        <row r="980">
          <cell r="D980" t="str">
            <v>I00394</v>
          </cell>
          <cell r="E980" t="str">
            <v>Ranjitha A Francis</v>
          </cell>
          <cell r="F980" t="str">
            <v>India</v>
          </cell>
          <cell r="G980" t="str">
            <v>India</v>
          </cell>
          <cell r="H980" t="str">
            <v>GDC</v>
          </cell>
          <cell r="I980" t="str">
            <v>S</v>
          </cell>
          <cell r="J980">
            <v>0</v>
          </cell>
          <cell r="M980">
            <v>0</v>
          </cell>
          <cell r="S980">
            <v>0</v>
          </cell>
          <cell r="Y980">
            <v>0</v>
          </cell>
          <cell r="Z980">
            <v>0</v>
          </cell>
          <cell r="AA980">
            <v>2340</v>
          </cell>
          <cell r="AB980">
            <v>2016</v>
          </cell>
          <cell r="AC980">
            <v>0</v>
          </cell>
          <cell r="AD980">
            <v>3.0932769074763953</v>
          </cell>
          <cell r="AE980">
            <v>20.125879536617649</v>
          </cell>
          <cell r="AG980">
            <v>23.219156444094043</v>
          </cell>
          <cell r="AH980">
            <v>1.7414367333070533</v>
          </cell>
          <cell r="AI980">
            <v>24.960593177401098</v>
          </cell>
          <cell r="AJ980">
            <v>199.68474541920878</v>
          </cell>
          <cell r="AK980">
            <v>0</v>
          </cell>
          <cell r="AL980">
            <v>0</v>
          </cell>
          <cell r="AP980" t="e">
            <v>#N/A</v>
          </cell>
          <cell r="AQ980" t="e">
            <v>#N/A</v>
          </cell>
        </row>
        <row r="981">
          <cell r="D981" t="str">
            <v>I00409</v>
          </cell>
          <cell r="E981" t="str">
            <v>Ramesh G</v>
          </cell>
          <cell r="F981" t="str">
            <v>India</v>
          </cell>
          <cell r="G981" t="str">
            <v>India</v>
          </cell>
          <cell r="H981" t="str">
            <v>GDC</v>
          </cell>
          <cell r="I981" t="str">
            <v>S</v>
          </cell>
          <cell r="J981">
            <v>4456</v>
          </cell>
          <cell r="M981">
            <v>4456</v>
          </cell>
          <cell r="S981">
            <v>443.52</v>
          </cell>
          <cell r="Y981">
            <v>443.52</v>
          </cell>
          <cell r="Z981">
            <v>4899.5200000000004</v>
          </cell>
          <cell r="AA981">
            <v>2340</v>
          </cell>
          <cell r="AB981">
            <v>2016</v>
          </cell>
          <cell r="AC981">
            <v>2.4303174603174607</v>
          </cell>
          <cell r="AD981">
            <v>3.0932769074763953</v>
          </cell>
          <cell r="AE981">
            <v>20.125879536617649</v>
          </cell>
          <cell r="AG981">
            <v>25.649473904411504</v>
          </cell>
          <cell r="AH981">
            <v>1.9237105428308627</v>
          </cell>
          <cell r="AI981">
            <v>27.573184447242369</v>
          </cell>
          <cell r="AJ981">
            <v>220.58547557793895</v>
          </cell>
          <cell r="AK981">
            <v>4456</v>
          </cell>
          <cell r="AL981">
            <v>443.52000000000044</v>
          </cell>
          <cell r="AP981" t="e">
            <v>#N/A</v>
          </cell>
          <cell r="AQ981" t="e">
            <v>#N/A</v>
          </cell>
        </row>
        <row r="982">
          <cell r="D982" t="str">
            <v>I00043</v>
          </cell>
          <cell r="E982" t="str">
            <v>Lingaraju G C</v>
          </cell>
          <cell r="F982" t="str">
            <v>India</v>
          </cell>
          <cell r="G982" t="str">
            <v>India</v>
          </cell>
          <cell r="H982" t="str">
            <v>GDC</v>
          </cell>
          <cell r="I982" t="str">
            <v>S</v>
          </cell>
          <cell r="J982">
            <v>17023.599999999999</v>
          </cell>
          <cell r="M982">
            <v>17023.599999999999</v>
          </cell>
          <cell r="S982">
            <v>1226.4000000000001</v>
          </cell>
          <cell r="Y982">
            <v>1226.4000000000001</v>
          </cell>
          <cell r="Z982">
            <v>18250</v>
          </cell>
          <cell r="AA982">
            <v>2340</v>
          </cell>
          <cell r="AB982">
            <v>2016</v>
          </cell>
          <cell r="AC982">
            <v>9.0525793650793656</v>
          </cell>
          <cell r="AD982">
            <v>3.0932769074763953</v>
          </cell>
          <cell r="AE982">
            <v>20.125879536617649</v>
          </cell>
          <cell r="AG982">
            <v>32.271735809173407</v>
          </cell>
          <cell r="AH982">
            <v>2.4203801856880056</v>
          </cell>
          <cell r="AI982">
            <v>34.69211599486141</v>
          </cell>
          <cell r="AJ982">
            <v>277.53692795889128</v>
          </cell>
          <cell r="AK982">
            <v>17023.599999999999</v>
          </cell>
          <cell r="AL982">
            <v>1226.4000000000015</v>
          </cell>
          <cell r="AP982">
            <v>9.0942403183279605</v>
          </cell>
          <cell r="AQ982">
            <v>4.1660953248594979E-2</v>
          </cell>
        </row>
        <row r="983">
          <cell r="D983" t="str">
            <v>I00275</v>
          </cell>
          <cell r="E983" t="str">
            <v>Rohan Gandhi</v>
          </cell>
          <cell r="F983" t="str">
            <v>India</v>
          </cell>
          <cell r="G983" t="str">
            <v>India</v>
          </cell>
          <cell r="H983" t="str">
            <v>GDC</v>
          </cell>
          <cell r="I983" t="str">
            <v>S</v>
          </cell>
          <cell r="J983">
            <v>6296.13</v>
          </cell>
          <cell r="M983">
            <v>6296.13</v>
          </cell>
          <cell r="S983">
            <v>453.6</v>
          </cell>
          <cell r="Y983">
            <v>453.6</v>
          </cell>
          <cell r="Z983">
            <v>6749.7300000000005</v>
          </cell>
          <cell r="AA983">
            <v>2340</v>
          </cell>
          <cell r="AB983">
            <v>2016</v>
          </cell>
          <cell r="AC983">
            <v>3.3480803571428575</v>
          </cell>
          <cell r="AD983">
            <v>3.0932769074763953</v>
          </cell>
          <cell r="AE983">
            <v>20.125879536617649</v>
          </cell>
          <cell r="AG983">
            <v>26.567236801236902</v>
          </cell>
          <cell r="AH983">
            <v>1.9925427600927677</v>
          </cell>
          <cell r="AI983">
            <v>28.55977956132967</v>
          </cell>
          <cell r="AJ983">
            <v>228.47823649063736</v>
          </cell>
          <cell r="AK983">
            <v>6296.13</v>
          </cell>
          <cell r="AL983">
            <v>453.60000000000036</v>
          </cell>
          <cell r="AP983">
            <v>3.356854693746957</v>
          </cell>
          <cell r="AQ983">
            <v>8.7743366040995419E-3</v>
          </cell>
        </row>
        <row r="984">
          <cell r="D984" t="str">
            <v>I00261</v>
          </cell>
          <cell r="E984" t="str">
            <v>Arun Kumar GN</v>
          </cell>
          <cell r="F984" t="str">
            <v>India</v>
          </cell>
          <cell r="G984" t="str">
            <v>India</v>
          </cell>
          <cell r="H984" t="str">
            <v>GDC</v>
          </cell>
          <cell r="I984" t="str">
            <v>S</v>
          </cell>
          <cell r="J984">
            <v>3955.07</v>
          </cell>
          <cell r="M984">
            <v>3955.07</v>
          </cell>
          <cell r="S984">
            <v>284.928</v>
          </cell>
          <cell r="Y984">
            <v>284.928</v>
          </cell>
          <cell r="Z984">
            <v>4239.9980000000005</v>
          </cell>
          <cell r="AA984">
            <v>2340</v>
          </cell>
          <cell r="AB984">
            <v>2016</v>
          </cell>
          <cell r="AC984">
            <v>2.1031736111111115</v>
          </cell>
          <cell r="AD984">
            <v>3.0932769074763953</v>
          </cell>
          <cell r="AE984">
            <v>20.125879536617649</v>
          </cell>
          <cell r="AG984">
            <v>25.322330055205157</v>
          </cell>
          <cell r="AH984">
            <v>1.8991747541403867</v>
          </cell>
          <cell r="AI984">
            <v>27.221504809345543</v>
          </cell>
          <cell r="AJ984">
            <v>217.77203847476434</v>
          </cell>
          <cell r="AK984">
            <v>3955.07</v>
          </cell>
          <cell r="AL984">
            <v>284.92800000000034</v>
          </cell>
          <cell r="AP984">
            <v>2.1128526444509594</v>
          </cell>
          <cell r="AQ984">
            <v>9.6790333398479866E-3</v>
          </cell>
        </row>
        <row r="985">
          <cell r="D985" t="str">
            <v>I00002</v>
          </cell>
          <cell r="E985" t="str">
            <v>Arvind Gond</v>
          </cell>
          <cell r="F985" t="str">
            <v>India</v>
          </cell>
          <cell r="G985" t="str">
            <v>India</v>
          </cell>
          <cell r="H985" t="str">
            <v>GDC</v>
          </cell>
          <cell r="I985" t="str">
            <v>S</v>
          </cell>
          <cell r="J985">
            <v>17256.8</v>
          </cell>
          <cell r="M985">
            <v>17256.8</v>
          </cell>
          <cell r="S985">
            <v>1243.2</v>
          </cell>
          <cell r="Y985">
            <v>1243.2</v>
          </cell>
          <cell r="Z985">
            <v>18500</v>
          </cell>
          <cell r="AA985">
            <v>2340</v>
          </cell>
          <cell r="AB985">
            <v>2016</v>
          </cell>
          <cell r="AC985">
            <v>9.1765873015873023</v>
          </cell>
          <cell r="AD985">
            <v>3.0932769074763953</v>
          </cell>
          <cell r="AE985">
            <v>20.125879536617649</v>
          </cell>
          <cell r="AG985">
            <v>32.395743745681344</v>
          </cell>
          <cell r="AH985">
            <v>2.4296807809261005</v>
          </cell>
          <cell r="AI985">
            <v>34.825424526607442</v>
          </cell>
          <cell r="AJ985">
            <v>278.60339621285954</v>
          </cell>
          <cell r="AK985">
            <v>17256.8</v>
          </cell>
          <cell r="AL985">
            <v>1243.2000000000007</v>
          </cell>
          <cell r="AP985">
            <v>9.2188189528256022</v>
          </cell>
          <cell r="AQ985">
            <v>4.2231651238299861E-2</v>
          </cell>
        </row>
        <row r="986">
          <cell r="D986" t="str">
            <v>I00135</v>
          </cell>
          <cell r="E986" t="str">
            <v>Suniti Gosavi</v>
          </cell>
          <cell r="F986" t="str">
            <v>India</v>
          </cell>
          <cell r="G986" t="str">
            <v>India</v>
          </cell>
          <cell r="H986" t="str">
            <v>GDC</v>
          </cell>
          <cell r="I986" t="str">
            <v>S</v>
          </cell>
          <cell r="J986">
            <v>7462.4</v>
          </cell>
          <cell r="M986">
            <v>7462.4</v>
          </cell>
          <cell r="S986">
            <v>537.6</v>
          </cell>
          <cell r="Y986">
            <v>537.6</v>
          </cell>
          <cell r="Z986">
            <v>8000</v>
          </cell>
          <cell r="AA986">
            <v>2340</v>
          </cell>
          <cell r="AB986">
            <v>2016</v>
          </cell>
          <cell r="AC986">
            <v>3.9682539682539684</v>
          </cell>
          <cell r="AD986">
            <v>3.0932769074763953</v>
          </cell>
          <cell r="AE986">
            <v>20.125879536617649</v>
          </cell>
          <cell r="AG986">
            <v>27.187410412348015</v>
          </cell>
          <cell r="AH986">
            <v>2.039055780926101</v>
          </cell>
          <cell r="AI986">
            <v>29.226466193274117</v>
          </cell>
          <cell r="AJ986">
            <v>233.81172954619294</v>
          </cell>
          <cell r="AK986">
            <v>7462.4</v>
          </cell>
          <cell r="AL986">
            <v>537.60000000000036</v>
          </cell>
          <cell r="AP986">
            <v>3.9865163039245877</v>
          </cell>
          <cell r="AQ986">
            <v>1.8262335670619301E-2</v>
          </cell>
        </row>
        <row r="987">
          <cell r="D987" t="str">
            <v>I00339</v>
          </cell>
          <cell r="E987" t="str">
            <v>Mahendra Gowda</v>
          </cell>
          <cell r="F987" t="str">
            <v>India</v>
          </cell>
          <cell r="G987" t="str">
            <v>India</v>
          </cell>
          <cell r="H987" t="str">
            <v>GDC</v>
          </cell>
          <cell r="I987" t="str">
            <v>S</v>
          </cell>
          <cell r="J987">
            <v>3736</v>
          </cell>
          <cell r="M987">
            <v>3736</v>
          </cell>
          <cell r="S987">
            <v>362.88</v>
          </cell>
          <cell r="Y987">
            <v>362.88</v>
          </cell>
          <cell r="Z987">
            <v>4098.88</v>
          </cell>
          <cell r="AA987">
            <v>2340</v>
          </cell>
          <cell r="AB987">
            <v>2016</v>
          </cell>
          <cell r="AC987">
            <v>2.0331746031746034</v>
          </cell>
          <cell r="AD987">
            <v>3.0932769074763953</v>
          </cell>
          <cell r="AE987">
            <v>20.125879536617649</v>
          </cell>
          <cell r="AG987">
            <v>25.252331047268648</v>
          </cell>
          <cell r="AH987">
            <v>1.8939248285451484</v>
          </cell>
          <cell r="AI987">
            <v>27.146255875813797</v>
          </cell>
          <cell r="AJ987">
            <v>217.17004700651037</v>
          </cell>
          <cell r="AK987">
            <v>3736</v>
          </cell>
          <cell r="AL987">
            <v>362.88000000000011</v>
          </cell>
          <cell r="AP987">
            <v>2.035897600714649</v>
          </cell>
          <cell r="AQ987">
            <v>2.7229975400455686E-3</v>
          </cell>
        </row>
        <row r="988">
          <cell r="D988" t="str">
            <v>I00402</v>
          </cell>
          <cell r="E988" t="str">
            <v>Nagendra GP</v>
          </cell>
          <cell r="F988" t="str">
            <v>India</v>
          </cell>
          <cell r="G988" t="str">
            <v>India</v>
          </cell>
          <cell r="H988" t="str">
            <v>GDC</v>
          </cell>
          <cell r="I988" t="str">
            <v>S</v>
          </cell>
          <cell r="J988">
            <v>1.4815</v>
          </cell>
          <cell r="M988">
            <v>1.4815</v>
          </cell>
          <cell r="S988">
            <v>0</v>
          </cell>
          <cell r="Y988">
            <v>0</v>
          </cell>
          <cell r="Z988">
            <v>1.4815</v>
          </cell>
          <cell r="AA988">
            <v>2340</v>
          </cell>
          <cell r="AB988">
            <v>2016</v>
          </cell>
          <cell r="AC988">
            <v>7.3487103174603181E-4</v>
          </cell>
          <cell r="AD988">
            <v>3.0932769074763953</v>
          </cell>
          <cell r="AE988">
            <v>20.125879536617649</v>
          </cell>
          <cell r="AG988">
            <v>23.219891315125789</v>
          </cell>
          <cell r="AH988">
            <v>1.7414918486344342</v>
          </cell>
          <cell r="AI988">
            <v>24.961383163760225</v>
          </cell>
          <cell r="AJ988">
            <v>199.6910653100818</v>
          </cell>
          <cell r="AK988">
            <v>1.4815</v>
          </cell>
          <cell r="AL988">
            <v>0</v>
          </cell>
          <cell r="AP988" t="e">
            <v>#N/A</v>
          </cell>
          <cell r="AQ988" t="e">
            <v>#N/A</v>
          </cell>
        </row>
        <row r="989">
          <cell r="D989" t="str">
            <v>I00257</v>
          </cell>
          <cell r="E989" t="str">
            <v>Shiva Kumar GR</v>
          </cell>
          <cell r="F989" t="str">
            <v>India</v>
          </cell>
          <cell r="G989" t="str">
            <v>India</v>
          </cell>
          <cell r="H989" t="str">
            <v>GDC</v>
          </cell>
          <cell r="I989" t="str">
            <v>S</v>
          </cell>
          <cell r="J989">
            <v>10074.24</v>
          </cell>
          <cell r="M989">
            <v>10074.24</v>
          </cell>
          <cell r="S989">
            <v>725.76</v>
          </cell>
          <cell r="Y989">
            <v>725.76</v>
          </cell>
          <cell r="Z989">
            <v>10800</v>
          </cell>
          <cell r="AA989">
            <v>2340</v>
          </cell>
          <cell r="AB989">
            <v>2016</v>
          </cell>
          <cell r="AC989">
            <v>5.3571428571428568</v>
          </cell>
          <cell r="AD989">
            <v>3.0932769074763953</v>
          </cell>
          <cell r="AE989">
            <v>20.125879536617649</v>
          </cell>
          <cell r="AG989">
            <v>28.576299301236901</v>
          </cell>
          <cell r="AH989">
            <v>2.1432224475927675</v>
          </cell>
          <cell r="AI989">
            <v>30.719521748829667</v>
          </cell>
          <cell r="AJ989">
            <v>245.75617399063734</v>
          </cell>
          <cell r="AK989">
            <v>10074.24</v>
          </cell>
          <cell r="AL989">
            <v>725.76000000000022</v>
          </cell>
          <cell r="AP989">
            <v>5.6159940270242572</v>
          </cell>
          <cell r="AQ989">
            <v>0.25885116988140044</v>
          </cell>
        </row>
        <row r="990">
          <cell r="D990" t="str">
            <v>I00404</v>
          </cell>
          <cell r="E990" t="str">
            <v>Prabhu Gunasekaran</v>
          </cell>
          <cell r="F990" t="str">
            <v>India</v>
          </cell>
          <cell r="G990" t="str">
            <v>India</v>
          </cell>
          <cell r="H990" t="str">
            <v>GDC</v>
          </cell>
          <cell r="I990" t="str">
            <v>S</v>
          </cell>
          <cell r="J990">
            <v>2596</v>
          </cell>
          <cell r="M990">
            <v>2596</v>
          </cell>
          <cell r="S990">
            <v>235.2</v>
          </cell>
          <cell r="Y990">
            <v>235.2</v>
          </cell>
          <cell r="Z990">
            <v>2831.2</v>
          </cell>
          <cell r="AA990">
            <v>2340</v>
          </cell>
          <cell r="AB990">
            <v>2016</v>
          </cell>
          <cell r="AC990">
            <v>1.4043650793650793</v>
          </cell>
          <cell r="AD990">
            <v>3.0932769074763953</v>
          </cell>
          <cell r="AE990">
            <v>20.125879536617649</v>
          </cell>
          <cell r="AG990">
            <v>24.623521523459125</v>
          </cell>
          <cell r="AH990">
            <v>1.8467641142594342</v>
          </cell>
          <cell r="AI990">
            <v>26.470285637718561</v>
          </cell>
          <cell r="AJ990">
            <v>211.76228510174849</v>
          </cell>
          <cell r="AK990">
            <v>2596</v>
          </cell>
          <cell r="AL990">
            <v>235.19999999999982</v>
          </cell>
          <cell r="AP990" t="e">
            <v>#N/A</v>
          </cell>
          <cell r="AQ990" t="e">
            <v>#N/A</v>
          </cell>
        </row>
        <row r="991">
          <cell r="D991" t="str">
            <v>I00336</v>
          </cell>
          <cell r="E991" t="str">
            <v>Shekar H</v>
          </cell>
          <cell r="F991" t="str">
            <v>India</v>
          </cell>
          <cell r="G991" t="str">
            <v>India</v>
          </cell>
          <cell r="H991" t="str">
            <v>GDC</v>
          </cell>
          <cell r="I991" t="str">
            <v>S</v>
          </cell>
          <cell r="J991">
            <v>3346</v>
          </cell>
          <cell r="M991">
            <v>3346</v>
          </cell>
          <cell r="S991">
            <v>319.2</v>
          </cell>
          <cell r="Y991">
            <v>319.2</v>
          </cell>
          <cell r="Z991">
            <v>3665.2</v>
          </cell>
          <cell r="AA991">
            <v>2340</v>
          </cell>
          <cell r="AB991">
            <v>2016</v>
          </cell>
          <cell r="AC991">
            <v>1.8180555555555555</v>
          </cell>
          <cell r="AD991">
            <v>3.0932769074763953</v>
          </cell>
          <cell r="AE991">
            <v>20.125879536617649</v>
          </cell>
          <cell r="AG991">
            <v>25.0372119996496</v>
          </cell>
          <cell r="AH991">
            <v>1.8777908999737198</v>
          </cell>
          <cell r="AI991">
            <v>26.915002899623321</v>
          </cell>
          <cell r="AJ991">
            <v>215.32002319698657</v>
          </cell>
          <cell r="AK991">
            <v>3346</v>
          </cell>
          <cell r="AL991">
            <v>319.19999999999982</v>
          </cell>
          <cell r="AP991">
            <v>1.819788551878897</v>
          </cell>
          <cell r="AQ991">
            <v>1.7329963233414514E-3</v>
          </cell>
        </row>
        <row r="992">
          <cell r="D992" t="str">
            <v>I00177</v>
          </cell>
          <cell r="E992" t="str">
            <v>Ashish H Ranjangaonkar</v>
          </cell>
          <cell r="F992" t="str">
            <v>India</v>
          </cell>
          <cell r="G992" t="str">
            <v>India</v>
          </cell>
          <cell r="H992" t="str">
            <v>GDC</v>
          </cell>
          <cell r="I992" t="str">
            <v>S</v>
          </cell>
          <cell r="J992">
            <v>4664</v>
          </cell>
          <cell r="M992">
            <v>4664</v>
          </cell>
          <cell r="S992">
            <v>336</v>
          </cell>
          <cell r="Y992">
            <v>336</v>
          </cell>
          <cell r="Z992">
            <v>5000</v>
          </cell>
          <cell r="AA992">
            <v>2340</v>
          </cell>
          <cell r="AB992">
            <v>2016</v>
          </cell>
          <cell r="AC992">
            <v>2.4801587301587302</v>
          </cell>
          <cell r="AD992">
            <v>3.0932769074763953</v>
          </cell>
          <cell r="AE992">
            <v>20.125879536617649</v>
          </cell>
          <cell r="AG992">
            <v>25.699315174252774</v>
          </cell>
          <cell r="AH992">
            <v>1.9274486380689579</v>
          </cell>
          <cell r="AI992">
            <v>27.626763812321734</v>
          </cell>
          <cell r="AJ992">
            <v>221.01411049857387</v>
          </cell>
          <cell r="AK992">
            <v>4664</v>
          </cell>
          <cell r="AL992">
            <v>336</v>
          </cell>
          <cell r="AP992">
            <v>2.4915726899528656</v>
          </cell>
          <cell r="AQ992">
            <v>1.1413959794135398E-2</v>
          </cell>
        </row>
        <row r="993">
          <cell r="D993" t="str">
            <v>I00040</v>
          </cell>
          <cell r="E993" t="str">
            <v>Harsha Harsha</v>
          </cell>
          <cell r="F993" t="str">
            <v>India</v>
          </cell>
          <cell r="G993" t="str">
            <v>India</v>
          </cell>
          <cell r="H993" t="str">
            <v>GDC</v>
          </cell>
          <cell r="I993" t="str">
            <v>S</v>
          </cell>
          <cell r="J993">
            <v>9924.99</v>
          </cell>
          <cell r="M993">
            <v>9924.99</v>
          </cell>
          <cell r="S993">
            <v>715.00800000000004</v>
          </cell>
          <cell r="Y993">
            <v>715.00800000000004</v>
          </cell>
          <cell r="Z993">
            <v>10639.998</v>
          </cell>
          <cell r="AA993">
            <v>2340</v>
          </cell>
          <cell r="AB993">
            <v>2016</v>
          </cell>
          <cell r="AC993">
            <v>5.2777767857142859</v>
          </cell>
          <cell r="AD993">
            <v>3.0932769074763953</v>
          </cell>
          <cell r="AE993">
            <v>20.125879536617649</v>
          </cell>
          <cell r="AG993">
            <v>28.496933229808331</v>
          </cell>
          <cell r="AH993">
            <v>2.1372699922356246</v>
          </cell>
          <cell r="AI993">
            <v>30.634203222043954</v>
          </cell>
          <cell r="AJ993">
            <v>245.07362577635163</v>
          </cell>
          <cell r="AK993">
            <v>9924.99</v>
          </cell>
          <cell r="AL993">
            <v>715.00799999999981</v>
          </cell>
          <cell r="AP993">
            <v>5.3020656875906225</v>
          </cell>
          <cell r="AQ993">
            <v>2.4288901876336588E-2</v>
          </cell>
        </row>
        <row r="994">
          <cell r="D994" t="str">
            <v>I00033</v>
          </cell>
          <cell r="E994" t="str">
            <v>Jitendra Hatwar</v>
          </cell>
          <cell r="F994" t="str">
            <v>India</v>
          </cell>
          <cell r="G994" t="str">
            <v>India</v>
          </cell>
          <cell r="H994" t="str">
            <v>GDC</v>
          </cell>
          <cell r="I994" t="str">
            <v>S</v>
          </cell>
          <cell r="J994">
            <v>19588.8</v>
          </cell>
          <cell r="M994">
            <v>19588.8</v>
          </cell>
          <cell r="S994">
            <v>1411.2</v>
          </cell>
          <cell r="Y994">
            <v>1411.2</v>
          </cell>
          <cell r="Z994">
            <v>21000</v>
          </cell>
          <cell r="AA994">
            <v>2340</v>
          </cell>
          <cell r="AB994">
            <v>2016</v>
          </cell>
          <cell r="AC994">
            <v>10.416666666666666</v>
          </cell>
          <cell r="AD994">
            <v>3.0932769074763953</v>
          </cell>
          <cell r="AE994">
            <v>20.125879536617649</v>
          </cell>
          <cell r="AG994">
            <v>33.635823110760711</v>
          </cell>
          <cell r="AH994">
            <v>2.5226867333070531</v>
          </cell>
          <cell r="AI994">
            <v>36.158509844067765</v>
          </cell>
          <cell r="AJ994">
            <v>289.26807875254212</v>
          </cell>
          <cell r="AK994">
            <v>19588.8</v>
          </cell>
          <cell r="AL994">
            <v>1411.2000000000007</v>
          </cell>
          <cell r="AP994">
            <v>10.464605297802038</v>
          </cell>
          <cell r="AQ994">
            <v>4.7938631135371779E-2</v>
          </cell>
        </row>
        <row r="995">
          <cell r="D995" t="str">
            <v>I00300</v>
          </cell>
          <cell r="E995" t="str">
            <v>Vinay HC</v>
          </cell>
          <cell r="F995" t="str">
            <v>India</v>
          </cell>
          <cell r="G995" t="str">
            <v>India</v>
          </cell>
          <cell r="H995" t="str">
            <v>GDC</v>
          </cell>
          <cell r="I995" t="str">
            <v>S</v>
          </cell>
          <cell r="J995">
            <v>3046</v>
          </cell>
          <cell r="M995">
            <v>3046</v>
          </cell>
          <cell r="S995">
            <v>285.60000000000002</v>
          </cell>
          <cell r="Y995">
            <v>285.60000000000002</v>
          </cell>
          <cell r="Z995">
            <v>3331.6</v>
          </cell>
          <cell r="AA995">
            <v>2340</v>
          </cell>
          <cell r="AB995">
            <v>2016</v>
          </cell>
          <cell r="AC995">
            <v>1.652579365079365</v>
          </cell>
          <cell r="AD995">
            <v>3.0932769074763953</v>
          </cell>
          <cell r="AE995">
            <v>20.125879536617649</v>
          </cell>
          <cell r="AG995">
            <v>24.871735809173408</v>
          </cell>
          <cell r="AH995">
            <v>1.8653801856880055</v>
          </cell>
          <cell r="AI995">
            <v>26.737115994861412</v>
          </cell>
          <cell r="AJ995">
            <v>213.8969279588913</v>
          </cell>
          <cell r="AK995">
            <v>3046</v>
          </cell>
          <cell r="AL995">
            <v>285.59999999999991</v>
          </cell>
          <cell r="AP995">
            <v>1.6535508220052448</v>
          </cell>
          <cell r="AQ995">
            <v>9.7145692587985444E-4</v>
          </cell>
        </row>
        <row r="996">
          <cell r="D996" t="str">
            <v>I00221</v>
          </cell>
          <cell r="E996" t="str">
            <v>Manjunath Hegde</v>
          </cell>
          <cell r="F996" t="str">
            <v>India</v>
          </cell>
          <cell r="G996" t="str">
            <v>India</v>
          </cell>
          <cell r="H996" t="str">
            <v>GDC</v>
          </cell>
          <cell r="I996" t="str">
            <v>S</v>
          </cell>
          <cell r="J996">
            <v>6109.84</v>
          </cell>
          <cell r="M996">
            <v>6109.84</v>
          </cell>
          <cell r="S996">
            <v>440.16</v>
          </cell>
          <cell r="Y996">
            <v>440.16</v>
          </cell>
          <cell r="Z996">
            <v>6550</v>
          </cell>
          <cell r="AA996">
            <v>2340</v>
          </cell>
          <cell r="AB996">
            <v>2016</v>
          </cell>
          <cell r="AC996">
            <v>3.2490079365079363</v>
          </cell>
          <cell r="AD996">
            <v>3.0932769074763953</v>
          </cell>
          <cell r="AE996">
            <v>20.125879536617649</v>
          </cell>
          <cell r="AG996">
            <v>26.46816438060198</v>
          </cell>
          <cell r="AH996">
            <v>1.9851123285451484</v>
          </cell>
          <cell r="AI996">
            <v>28.453276709147129</v>
          </cell>
          <cell r="AJ996">
            <v>227.62621367317703</v>
          </cell>
          <cell r="AK996">
            <v>6109.84</v>
          </cell>
          <cell r="AL996">
            <v>440.15999999999985</v>
          </cell>
          <cell r="AP996">
            <v>3.2639602238382528</v>
          </cell>
          <cell r="AQ996">
            <v>1.4952287330316505E-2</v>
          </cell>
        </row>
        <row r="997">
          <cell r="D997" t="str">
            <v>I00346</v>
          </cell>
          <cell r="E997" t="str">
            <v>Chethana HO</v>
          </cell>
          <cell r="F997" t="str">
            <v>India</v>
          </cell>
          <cell r="G997" t="str">
            <v>India</v>
          </cell>
          <cell r="H997" t="str">
            <v>GDC</v>
          </cell>
          <cell r="I997" t="str">
            <v>S</v>
          </cell>
          <cell r="J997">
            <v>2896</v>
          </cell>
          <cell r="M997">
            <v>2896</v>
          </cell>
          <cell r="S997">
            <v>268.8</v>
          </cell>
          <cell r="Y997">
            <v>268.8</v>
          </cell>
          <cell r="Z997">
            <v>3164.8</v>
          </cell>
          <cell r="AA997">
            <v>2340</v>
          </cell>
          <cell r="AB997">
            <v>2016</v>
          </cell>
          <cell r="AC997">
            <v>1.56984126984127</v>
          </cell>
          <cell r="AD997">
            <v>3.0932769074763953</v>
          </cell>
          <cell r="AE997">
            <v>20.125879536617649</v>
          </cell>
          <cell r="AG997">
            <v>24.788997713935316</v>
          </cell>
          <cell r="AH997">
            <v>1.8591748285451486</v>
          </cell>
          <cell r="AI997">
            <v>26.648172542480467</v>
          </cell>
          <cell r="AJ997">
            <v>213.18538033984373</v>
          </cell>
          <cell r="AK997">
            <v>2896</v>
          </cell>
          <cell r="AL997">
            <v>268.80000000000018</v>
          </cell>
          <cell r="AP997">
            <v>1.5704319570684087</v>
          </cell>
          <cell r="AQ997">
            <v>5.9068722713861987E-4</v>
          </cell>
        </row>
        <row r="998">
          <cell r="D998" t="str">
            <v>I00183</v>
          </cell>
          <cell r="E998" t="str">
            <v>Nazeer J</v>
          </cell>
          <cell r="F998" t="str">
            <v>India</v>
          </cell>
          <cell r="G998" t="str">
            <v>India</v>
          </cell>
          <cell r="H998" t="str">
            <v>GDC</v>
          </cell>
          <cell r="I998" t="str">
            <v>S</v>
          </cell>
          <cell r="J998">
            <v>5166.3100000000004</v>
          </cell>
          <cell r="M998">
            <v>5166.3100000000004</v>
          </cell>
          <cell r="S998">
            <v>372.18720000000002</v>
          </cell>
          <cell r="Y998">
            <v>372.18720000000002</v>
          </cell>
          <cell r="Z998">
            <v>5538.4972000000007</v>
          </cell>
          <cell r="AA998">
            <v>2340</v>
          </cell>
          <cell r="AB998">
            <v>2016</v>
          </cell>
          <cell r="AC998">
            <v>2.7472704365079368</v>
          </cell>
          <cell r="AD998">
            <v>3.0932769074763953</v>
          </cell>
          <cell r="AE998">
            <v>20.125879536617649</v>
          </cell>
          <cell r="AG998">
            <v>25.966426880601979</v>
          </cell>
          <cell r="AH998">
            <v>1.9474820160451483</v>
          </cell>
          <cell r="AI998">
            <v>27.913908896647129</v>
          </cell>
          <cell r="AJ998">
            <v>223.31127117317703</v>
          </cell>
          <cell r="AK998">
            <v>5166.3100000000004</v>
          </cell>
          <cell r="AL998">
            <v>372.1872000000003</v>
          </cell>
          <cell r="AP998">
            <v>2.7599136733800864</v>
          </cell>
          <cell r="AQ998">
            <v>1.2643236872149632E-2</v>
          </cell>
        </row>
        <row r="999">
          <cell r="D999" t="str">
            <v>I00079</v>
          </cell>
          <cell r="E999" t="str">
            <v>Rakesh Jain</v>
          </cell>
          <cell r="F999" t="str">
            <v>India</v>
          </cell>
          <cell r="G999" t="str">
            <v>India</v>
          </cell>
          <cell r="H999" t="str">
            <v>GDC</v>
          </cell>
          <cell r="I999" t="str">
            <v>S</v>
          </cell>
          <cell r="J999">
            <v>24252.799999999999</v>
          </cell>
          <cell r="M999">
            <v>24252.799999999999</v>
          </cell>
          <cell r="S999">
            <v>1747.2</v>
          </cell>
          <cell r="Y999">
            <v>1747.2</v>
          </cell>
          <cell r="Z999">
            <v>26000</v>
          </cell>
          <cell r="AA999">
            <v>2340</v>
          </cell>
          <cell r="AB999">
            <v>2016</v>
          </cell>
          <cell r="AC999">
            <v>12.896825396825397</v>
          </cell>
          <cell r="AD999">
            <v>3.0932769074763953</v>
          </cell>
          <cell r="AE999">
            <v>20.125879536617649</v>
          </cell>
          <cell r="AG999">
            <v>36.115981840919446</v>
          </cell>
          <cell r="AH999">
            <v>2.7086986380689582</v>
          </cell>
          <cell r="AI999">
            <v>38.824680478988405</v>
          </cell>
          <cell r="AJ999">
            <v>310.59744383190724</v>
          </cell>
          <cell r="AK999">
            <v>24252.799999999999</v>
          </cell>
          <cell r="AL999">
            <v>1747.2000000000007</v>
          </cell>
          <cell r="AP999">
            <v>12.956177987754906</v>
          </cell>
          <cell r="AQ999">
            <v>5.9352590929508509E-2</v>
          </cell>
        </row>
        <row r="1000">
          <cell r="D1000" t="str">
            <v>I00164</v>
          </cell>
          <cell r="E1000" t="str">
            <v>Maheshbabu Jallu</v>
          </cell>
          <cell r="F1000" t="str">
            <v>India</v>
          </cell>
          <cell r="G1000" t="str">
            <v>India</v>
          </cell>
          <cell r="H1000" t="str">
            <v>GDC</v>
          </cell>
          <cell r="I1000" t="str">
            <v>S</v>
          </cell>
          <cell r="J1000">
            <v>4719.97</v>
          </cell>
          <cell r="M1000">
            <v>4719.97</v>
          </cell>
          <cell r="S1000">
            <v>340.03199999999998</v>
          </cell>
          <cell r="Y1000">
            <v>340.03199999999998</v>
          </cell>
          <cell r="Z1000">
            <v>5060.0020000000004</v>
          </cell>
          <cell r="AA1000">
            <v>2340</v>
          </cell>
          <cell r="AB1000">
            <v>2016</v>
          </cell>
          <cell r="AC1000">
            <v>2.5099216269841271</v>
          </cell>
          <cell r="AD1000">
            <v>3.0932769074763953</v>
          </cell>
          <cell r="AE1000">
            <v>20.125879536617649</v>
          </cell>
          <cell r="AG1000">
            <v>25.72907807107817</v>
          </cell>
          <cell r="AH1000">
            <v>1.9296808553308626</v>
          </cell>
          <cell r="AI1000">
            <v>27.658758926409032</v>
          </cell>
          <cell r="AJ1000">
            <v>221.27007141127226</v>
          </cell>
          <cell r="AK1000">
            <v>4719.97</v>
          </cell>
          <cell r="AL1000">
            <v>340.03200000000015</v>
          </cell>
          <cell r="AP1000">
            <v>2.5214725588613729</v>
          </cell>
          <cell r="AQ1000">
            <v>1.1550931877245763E-2</v>
          </cell>
        </row>
        <row r="1001">
          <cell r="D1001" t="str">
            <v>I00225</v>
          </cell>
          <cell r="E1001" t="str">
            <v>Ratna Simha Chari Javvaji</v>
          </cell>
          <cell r="F1001" t="str">
            <v>India</v>
          </cell>
          <cell r="G1001" t="str">
            <v>India</v>
          </cell>
          <cell r="H1001" t="str">
            <v>GDC</v>
          </cell>
          <cell r="I1001" t="str">
            <v>S</v>
          </cell>
          <cell r="J1001">
            <v>9924.99</v>
          </cell>
          <cell r="M1001">
            <v>9924.99</v>
          </cell>
          <cell r="S1001">
            <v>715.00800000000004</v>
          </cell>
          <cell r="Y1001">
            <v>715.00800000000004</v>
          </cell>
          <cell r="Z1001">
            <v>10639.998</v>
          </cell>
          <cell r="AA1001">
            <v>2340</v>
          </cell>
          <cell r="AB1001">
            <v>2016</v>
          </cell>
          <cell r="AC1001">
            <v>5.2777767857142859</v>
          </cell>
          <cell r="AD1001">
            <v>3.0932769074763953</v>
          </cell>
          <cell r="AE1001">
            <v>20.125879536617649</v>
          </cell>
          <cell r="AG1001">
            <v>28.496933229808331</v>
          </cell>
          <cell r="AH1001">
            <v>2.1372699922356246</v>
          </cell>
          <cell r="AI1001">
            <v>30.634203222043954</v>
          </cell>
          <cell r="AJ1001">
            <v>245.07362577635163</v>
          </cell>
          <cell r="AK1001">
            <v>9924.99</v>
          </cell>
          <cell r="AL1001">
            <v>715.00799999999981</v>
          </cell>
          <cell r="AP1001">
            <v>5.3020656875906225</v>
          </cell>
          <cell r="AQ1001">
            <v>2.4288901876336588E-2</v>
          </cell>
        </row>
        <row r="1002">
          <cell r="D1002" t="str">
            <v>I00210</v>
          </cell>
          <cell r="E1002" t="str">
            <v>Magesh Jayaraj</v>
          </cell>
          <cell r="F1002" t="str">
            <v>India</v>
          </cell>
          <cell r="G1002" t="str">
            <v>India</v>
          </cell>
          <cell r="H1002" t="str">
            <v>GDC</v>
          </cell>
          <cell r="I1002" t="str">
            <v>S</v>
          </cell>
          <cell r="J1002">
            <v>6268.42</v>
          </cell>
          <cell r="M1002">
            <v>6268.42</v>
          </cell>
          <cell r="S1002">
            <v>451.584</v>
          </cell>
          <cell r="Y1002">
            <v>451.584</v>
          </cell>
          <cell r="Z1002">
            <v>6720.0039999999999</v>
          </cell>
          <cell r="AA1002">
            <v>2340</v>
          </cell>
          <cell r="AB1002">
            <v>2016</v>
          </cell>
          <cell r="AC1002">
            <v>3.3333353174603175</v>
          </cell>
          <cell r="AD1002">
            <v>3.0932769074763953</v>
          </cell>
          <cell r="AE1002">
            <v>20.125879536617649</v>
          </cell>
          <cell r="AG1002">
            <v>26.552491761554364</v>
          </cell>
          <cell r="AH1002">
            <v>1.9914368821165773</v>
          </cell>
          <cell r="AI1002">
            <v>28.543928643670942</v>
          </cell>
          <cell r="AJ1002">
            <v>228.35142914936753</v>
          </cell>
          <cell r="AK1002">
            <v>6268.42</v>
          </cell>
          <cell r="AL1002">
            <v>451.58399999999983</v>
          </cell>
          <cell r="AP1002">
            <v>3.3486756885548039</v>
          </cell>
          <cell r="AQ1002">
            <v>1.5340371094486382E-2</v>
          </cell>
        </row>
        <row r="1003">
          <cell r="D1003" t="str">
            <v>I00126</v>
          </cell>
          <cell r="E1003" t="str">
            <v>Manjula Jayaramaiah</v>
          </cell>
          <cell r="F1003" t="str">
            <v>India</v>
          </cell>
          <cell r="G1003" t="str">
            <v>India</v>
          </cell>
          <cell r="H1003" t="str">
            <v>GDC</v>
          </cell>
          <cell r="I1003" t="str">
            <v>S</v>
          </cell>
          <cell r="J1003">
            <v>5223.68</v>
          </cell>
          <cell r="M1003">
            <v>5223.68</v>
          </cell>
          <cell r="S1003">
            <v>376.32</v>
          </cell>
          <cell r="Y1003">
            <v>376.32</v>
          </cell>
          <cell r="Z1003">
            <v>5600</v>
          </cell>
          <cell r="AA1003">
            <v>2340</v>
          </cell>
          <cell r="AB1003">
            <v>2016</v>
          </cell>
          <cell r="AC1003">
            <v>2.7777777777777777</v>
          </cell>
          <cell r="AD1003">
            <v>3.0932769074763953</v>
          </cell>
          <cell r="AE1003">
            <v>20.125879536617649</v>
          </cell>
          <cell r="AG1003">
            <v>25.996934221871822</v>
          </cell>
          <cell r="AH1003">
            <v>1.9497700666403865</v>
          </cell>
          <cell r="AI1003">
            <v>27.946704288512208</v>
          </cell>
          <cell r="AJ1003">
            <v>223.57363430809767</v>
          </cell>
          <cell r="AK1003">
            <v>5223.68</v>
          </cell>
          <cell r="AL1003">
            <v>376.31999999999971</v>
          </cell>
          <cell r="AP1003">
            <v>3.1393815893406112</v>
          </cell>
          <cell r="AQ1003">
            <v>0.3616038115628335</v>
          </cell>
        </row>
        <row r="1004">
          <cell r="D1004" t="str">
            <v>I00333</v>
          </cell>
          <cell r="E1004" t="str">
            <v>Spruthi Jois</v>
          </cell>
          <cell r="F1004" t="str">
            <v>India</v>
          </cell>
          <cell r="G1004" t="str">
            <v>India</v>
          </cell>
          <cell r="H1004" t="str">
            <v>GDC</v>
          </cell>
          <cell r="I1004" t="str">
            <v>S</v>
          </cell>
          <cell r="J1004">
            <v>2296</v>
          </cell>
          <cell r="M1004">
            <v>2296</v>
          </cell>
          <cell r="S1004">
            <v>201.6</v>
          </cell>
          <cell r="Y1004">
            <v>201.6</v>
          </cell>
          <cell r="Z1004">
            <v>2497.6</v>
          </cell>
          <cell r="AA1004">
            <v>2340</v>
          </cell>
          <cell r="AB1004">
            <v>2016</v>
          </cell>
          <cell r="AC1004">
            <v>1.2388888888888889</v>
          </cell>
          <cell r="AD1004">
            <v>3.0932769074763953</v>
          </cell>
          <cell r="AE1004">
            <v>20.125879536617649</v>
          </cell>
          <cell r="AG1004">
            <v>24.458045332982934</v>
          </cell>
          <cell r="AH1004">
            <v>1.83435339997372</v>
          </cell>
          <cell r="AI1004">
            <v>26.292398732956656</v>
          </cell>
          <cell r="AJ1004">
            <v>210.33918986365325</v>
          </cell>
          <cell r="AK1004">
            <v>2296</v>
          </cell>
          <cell r="AL1004">
            <v>201.59999999999991</v>
          </cell>
          <cell r="AP1004">
            <v>1.2379564973211044</v>
          </cell>
          <cell r="AQ1004">
            <v>-9.3239156778457399E-4</v>
          </cell>
        </row>
        <row r="1005">
          <cell r="D1005" t="str">
            <v>I00227</v>
          </cell>
          <cell r="E1005" t="str">
            <v>Jaimon Joseph</v>
          </cell>
          <cell r="F1005" t="str">
            <v>India</v>
          </cell>
          <cell r="G1005" t="str">
            <v>India</v>
          </cell>
          <cell r="H1005" t="str">
            <v>GDC</v>
          </cell>
          <cell r="I1005" t="str">
            <v>S</v>
          </cell>
          <cell r="J1005">
            <v>6529.6</v>
          </cell>
          <cell r="M1005">
            <v>6529.6</v>
          </cell>
          <cell r="S1005">
            <v>470.4</v>
          </cell>
          <cell r="Y1005">
            <v>470.4</v>
          </cell>
          <cell r="Z1005">
            <v>7000</v>
          </cell>
          <cell r="AA1005">
            <v>2340</v>
          </cell>
          <cell r="AB1005">
            <v>2016</v>
          </cell>
          <cell r="AC1005">
            <v>3.4722222222222223</v>
          </cell>
          <cell r="AD1005">
            <v>3.0932769074763953</v>
          </cell>
          <cell r="AE1005">
            <v>20.125879536617649</v>
          </cell>
          <cell r="AG1005">
            <v>26.691378666316268</v>
          </cell>
          <cell r="AH1005">
            <v>2.00185339997372</v>
          </cell>
          <cell r="AI1005">
            <v>28.693232066289987</v>
          </cell>
          <cell r="AJ1005">
            <v>229.5458565303199</v>
          </cell>
          <cell r="AK1005">
            <v>6529.6</v>
          </cell>
          <cell r="AL1005">
            <v>470.39999999999964</v>
          </cell>
          <cell r="AP1005">
            <v>3.4882017659340101</v>
          </cell>
          <cell r="AQ1005">
            <v>1.597954371178778E-2</v>
          </cell>
        </row>
        <row r="1006">
          <cell r="D1006" t="str">
            <v>I00238</v>
          </cell>
          <cell r="E1006" t="str">
            <v>Susheel Joseph</v>
          </cell>
          <cell r="F1006" t="str">
            <v>India</v>
          </cell>
          <cell r="G1006" t="str">
            <v>India</v>
          </cell>
          <cell r="H1006" t="str">
            <v>GDC</v>
          </cell>
          <cell r="I1006" t="str">
            <v>S</v>
          </cell>
          <cell r="J1006">
            <v>12732.72</v>
          </cell>
          <cell r="M1006">
            <v>12732.72</v>
          </cell>
          <cell r="S1006">
            <v>917.28</v>
          </cell>
          <cell r="Y1006">
            <v>917.28</v>
          </cell>
          <cell r="Z1006">
            <v>13650</v>
          </cell>
          <cell r="AA1006">
            <v>2340</v>
          </cell>
          <cell r="AB1006">
            <v>2016</v>
          </cell>
          <cell r="AC1006">
            <v>6.770833333333333</v>
          </cell>
          <cell r="AD1006">
            <v>3.0932769074763953</v>
          </cell>
          <cell r="AE1006">
            <v>20.125879536617649</v>
          </cell>
          <cell r="AG1006">
            <v>29.989989777427375</v>
          </cell>
          <cell r="AH1006">
            <v>2.2492492333070531</v>
          </cell>
          <cell r="AI1006">
            <v>32.23923901073443</v>
          </cell>
          <cell r="AJ1006">
            <v>257.91391208587544</v>
          </cell>
          <cell r="AK1006">
            <v>12732.72</v>
          </cell>
          <cell r="AL1006">
            <v>917.28000000000065</v>
          </cell>
          <cell r="AP1006">
            <v>6.8019934435713258</v>
          </cell>
          <cell r="AQ1006">
            <v>3.1160110237992811E-2</v>
          </cell>
        </row>
        <row r="1007">
          <cell r="D1007" t="str">
            <v>I00215</v>
          </cell>
          <cell r="E1007" t="str">
            <v>Pradnya Joshi</v>
          </cell>
          <cell r="F1007" t="str">
            <v>India</v>
          </cell>
          <cell r="G1007" t="str">
            <v>India</v>
          </cell>
          <cell r="H1007" t="str">
            <v>GDC</v>
          </cell>
          <cell r="I1007" t="str">
            <v>S</v>
          </cell>
          <cell r="J1007">
            <v>5746.05</v>
          </cell>
          <cell r="M1007">
            <v>5746.05</v>
          </cell>
          <cell r="S1007">
            <v>413.952</v>
          </cell>
          <cell r="Y1007">
            <v>413.952</v>
          </cell>
          <cell r="Z1007">
            <v>6160.0020000000004</v>
          </cell>
          <cell r="AA1007">
            <v>2340</v>
          </cell>
          <cell r="AB1007">
            <v>2016</v>
          </cell>
          <cell r="AC1007">
            <v>3.0555565476190476</v>
          </cell>
          <cell r="AD1007">
            <v>3.0932769074763953</v>
          </cell>
          <cell r="AE1007">
            <v>20.125879536617649</v>
          </cell>
          <cell r="AG1007">
            <v>26.274712991713091</v>
          </cell>
          <cell r="AH1007">
            <v>1.9706034743784817</v>
          </cell>
          <cell r="AI1007">
            <v>28.245316466091573</v>
          </cell>
          <cell r="AJ1007">
            <v>225.96253172873259</v>
          </cell>
          <cell r="AK1007">
            <v>5746.05</v>
          </cell>
          <cell r="AL1007">
            <v>413.95200000000023</v>
          </cell>
          <cell r="AP1007">
            <v>3.069618550651013</v>
          </cell>
          <cell r="AQ1007">
            <v>1.4062003031965364E-2</v>
          </cell>
        </row>
        <row r="1008">
          <cell r="D1008" t="str">
            <v>I00054</v>
          </cell>
          <cell r="E1008" t="str">
            <v>Muthu K</v>
          </cell>
          <cell r="F1008" t="str">
            <v>India</v>
          </cell>
          <cell r="G1008" t="str">
            <v>India</v>
          </cell>
          <cell r="H1008" t="str">
            <v>GDC</v>
          </cell>
          <cell r="I1008" t="str">
            <v>S</v>
          </cell>
          <cell r="J1008">
            <v>7182.56</v>
          </cell>
          <cell r="M1008">
            <v>7182.56</v>
          </cell>
          <cell r="S1008">
            <v>517.44000000000005</v>
          </cell>
          <cell r="Y1008">
            <v>517.44000000000005</v>
          </cell>
          <cell r="Z1008">
            <v>7700</v>
          </cell>
          <cell r="AA1008">
            <v>2340</v>
          </cell>
          <cell r="AB1008">
            <v>2016</v>
          </cell>
          <cell r="AC1008">
            <v>3.8194444444444446</v>
          </cell>
          <cell r="AD1008">
            <v>3.0932769074763953</v>
          </cell>
          <cell r="AE1008">
            <v>20.125879536617649</v>
          </cell>
          <cell r="AG1008">
            <v>27.03860088853849</v>
          </cell>
          <cell r="AH1008">
            <v>2.0278950666403865</v>
          </cell>
          <cell r="AI1008">
            <v>29.066495955178876</v>
          </cell>
          <cell r="AJ1008">
            <v>232.53196764143101</v>
          </cell>
          <cell r="AK1008">
            <v>7182.56</v>
          </cell>
          <cell r="AL1008">
            <v>517.4399999999996</v>
          </cell>
          <cell r="AP1008">
            <v>3.8370219425274192</v>
          </cell>
          <cell r="AQ1008">
            <v>1.7577498082974596E-2</v>
          </cell>
        </row>
        <row r="1009">
          <cell r="D1009" t="str">
            <v>I00147</v>
          </cell>
          <cell r="E1009" t="str">
            <v>Viswanathan K</v>
          </cell>
          <cell r="F1009" t="str">
            <v>India</v>
          </cell>
          <cell r="G1009" t="str">
            <v>India</v>
          </cell>
          <cell r="H1009" t="str">
            <v>GDC</v>
          </cell>
          <cell r="I1009" t="str">
            <v>S</v>
          </cell>
          <cell r="J1009">
            <v>20055.2</v>
          </cell>
          <cell r="M1009">
            <v>20055.2</v>
          </cell>
          <cell r="S1009">
            <v>1444.8</v>
          </cell>
          <cell r="Y1009">
            <v>1444.8</v>
          </cell>
          <cell r="Z1009">
            <v>21500</v>
          </cell>
          <cell r="AA1009">
            <v>2340</v>
          </cell>
          <cell r="AB1009">
            <v>2016</v>
          </cell>
          <cell r="AC1009">
            <v>10.66468253968254</v>
          </cell>
          <cell r="AD1009">
            <v>3.0932769074763953</v>
          </cell>
          <cell r="AE1009">
            <v>20.125879536617649</v>
          </cell>
          <cell r="AG1009">
            <v>33.883838983776585</v>
          </cell>
          <cell r="AH1009">
            <v>2.5412879237832438</v>
          </cell>
          <cell r="AI1009">
            <v>36.425126907559829</v>
          </cell>
          <cell r="AJ1009">
            <v>291.40101526047863</v>
          </cell>
          <cell r="AK1009">
            <v>20055.2</v>
          </cell>
          <cell r="AL1009">
            <v>1444.7999999999993</v>
          </cell>
          <cell r="AP1009">
            <v>10.713762566797323</v>
          </cell>
          <cell r="AQ1009">
            <v>4.908002711478332E-2</v>
          </cell>
        </row>
        <row r="1010">
          <cell r="D1010" t="str">
            <v>I00212</v>
          </cell>
          <cell r="E1010" t="str">
            <v>Karunakar Reddy K</v>
          </cell>
          <cell r="F1010" t="str">
            <v>India</v>
          </cell>
          <cell r="G1010" t="str">
            <v>India</v>
          </cell>
          <cell r="H1010" t="str">
            <v>GDC</v>
          </cell>
          <cell r="I1010" t="str">
            <v>S</v>
          </cell>
          <cell r="J1010">
            <v>23599.84</v>
          </cell>
          <cell r="M1010">
            <v>23599.84</v>
          </cell>
          <cell r="S1010">
            <v>1700.16</v>
          </cell>
          <cell r="Y1010">
            <v>1700.16</v>
          </cell>
          <cell r="Z1010">
            <v>25300</v>
          </cell>
          <cell r="AA1010">
            <v>2340</v>
          </cell>
          <cell r="AB1010">
            <v>2016</v>
          </cell>
          <cell r="AC1010">
            <v>12.549603174603174</v>
          </cell>
          <cell r="AD1010">
            <v>3.0932769074763953</v>
          </cell>
          <cell r="AE1010">
            <v>20.125879536617649</v>
          </cell>
          <cell r="AG1010">
            <v>35.768759618697217</v>
          </cell>
          <cell r="AH1010">
            <v>2.6826569714022912</v>
          </cell>
          <cell r="AI1010">
            <v>38.451416590099505</v>
          </cell>
          <cell r="AJ1010">
            <v>307.61133272079604</v>
          </cell>
          <cell r="AK1010">
            <v>23599.84</v>
          </cell>
          <cell r="AL1010">
            <v>1700.1599999999999</v>
          </cell>
          <cell r="AP1010">
            <v>12.607357811161506</v>
          </cell>
          <cell r="AQ1010">
            <v>5.7754636558332351E-2</v>
          </cell>
        </row>
        <row r="1011">
          <cell r="D1011" t="str">
            <v>I00273</v>
          </cell>
          <cell r="E1011" t="str">
            <v>Anil Mohan K</v>
          </cell>
          <cell r="F1011" t="str">
            <v>India</v>
          </cell>
          <cell r="G1011" t="str">
            <v>India</v>
          </cell>
          <cell r="H1011" t="str">
            <v>GDC</v>
          </cell>
          <cell r="I1011" t="str">
            <v>S</v>
          </cell>
          <cell r="J1011">
            <v>13339.04</v>
          </cell>
          <cell r="M1011">
            <v>13339.04</v>
          </cell>
          <cell r="S1011">
            <v>960.96</v>
          </cell>
          <cell r="Y1011">
            <v>960.96</v>
          </cell>
          <cell r="Z1011">
            <v>14300</v>
          </cell>
          <cell r="AA1011">
            <v>2340</v>
          </cell>
          <cell r="AB1011">
            <v>2016</v>
          </cell>
          <cell r="AC1011">
            <v>7.0932539682539684</v>
          </cell>
          <cell r="AD1011">
            <v>3.0932769074763953</v>
          </cell>
          <cell r="AE1011">
            <v>20.125879536617649</v>
          </cell>
          <cell r="AG1011">
            <v>30.312410412348015</v>
          </cell>
          <cell r="AH1011">
            <v>2.273430780926101</v>
          </cell>
          <cell r="AI1011">
            <v>32.585841193274113</v>
          </cell>
          <cell r="AJ1011">
            <v>260.68672954619291</v>
          </cell>
          <cell r="AK1011">
            <v>13339.04</v>
          </cell>
          <cell r="AL1011">
            <v>960.95999999999913</v>
          </cell>
          <cell r="AP1011">
            <v>7.125897893265198</v>
          </cell>
          <cell r="AQ1011">
            <v>3.2643925011229591E-2</v>
          </cell>
        </row>
        <row r="1012">
          <cell r="D1012" t="str">
            <v>I00332</v>
          </cell>
          <cell r="E1012" t="str">
            <v>Venkatesan K</v>
          </cell>
          <cell r="F1012" t="str">
            <v>India</v>
          </cell>
          <cell r="G1012" t="str">
            <v>India</v>
          </cell>
          <cell r="H1012" t="str">
            <v>GDC</v>
          </cell>
          <cell r="I1012" t="str">
            <v>S</v>
          </cell>
          <cell r="J1012">
            <v>7996</v>
          </cell>
          <cell r="M1012">
            <v>7996</v>
          </cell>
          <cell r="S1012">
            <v>840</v>
          </cell>
          <cell r="Y1012">
            <v>840</v>
          </cell>
          <cell r="Z1012">
            <v>8836</v>
          </cell>
          <cell r="AA1012">
            <v>2340</v>
          </cell>
          <cell r="AB1012">
            <v>2016</v>
          </cell>
          <cell r="AC1012">
            <v>4.3829365079365079</v>
          </cell>
          <cell r="AD1012">
            <v>3.0932769074763953</v>
          </cell>
          <cell r="AE1012">
            <v>20.125879536617649</v>
          </cell>
          <cell r="AG1012">
            <v>27.602092952030553</v>
          </cell>
          <cell r="AH1012">
            <v>2.0701569714022914</v>
          </cell>
          <cell r="AI1012">
            <v>29.672249923432844</v>
          </cell>
          <cell r="AJ1012">
            <v>237.37799938746275</v>
          </cell>
          <cell r="AK1012">
            <v>7996</v>
          </cell>
          <cell r="AL1012">
            <v>840</v>
          </cell>
          <cell r="AP1012">
            <v>4.3964733649205563</v>
          </cell>
          <cell r="AQ1012">
            <v>1.3536856984048384E-2</v>
          </cell>
        </row>
        <row r="1013">
          <cell r="D1013" t="str">
            <v>I00341</v>
          </cell>
          <cell r="E1013" t="str">
            <v>Gopal K</v>
          </cell>
          <cell r="F1013" t="str">
            <v>India</v>
          </cell>
          <cell r="G1013" t="str">
            <v>India</v>
          </cell>
          <cell r="H1013" t="str">
            <v>GDC</v>
          </cell>
          <cell r="I1013" t="str">
            <v>S</v>
          </cell>
          <cell r="J1013">
            <v>4096</v>
          </cell>
          <cell r="M1013">
            <v>4096</v>
          </cell>
          <cell r="S1013">
            <v>403.2</v>
          </cell>
          <cell r="Y1013">
            <v>403.2</v>
          </cell>
          <cell r="Z1013">
            <v>4499.2</v>
          </cell>
          <cell r="AA1013">
            <v>2340</v>
          </cell>
          <cell r="AB1013">
            <v>2016</v>
          </cell>
          <cell r="AC1013">
            <v>2.2317460317460318</v>
          </cell>
          <cell r="AD1013">
            <v>3.0932769074763953</v>
          </cell>
          <cell r="AE1013">
            <v>20.125879536617649</v>
          </cell>
          <cell r="AG1013">
            <v>25.450902475840074</v>
          </cell>
          <cell r="AH1013">
            <v>1.9088176856880055</v>
          </cell>
          <cell r="AI1013">
            <v>27.359720161528081</v>
          </cell>
          <cell r="AJ1013">
            <v>218.87776129222465</v>
          </cell>
          <cell r="AK1013">
            <v>4096</v>
          </cell>
          <cell r="AL1013">
            <v>403.19999999999982</v>
          </cell>
          <cell r="AP1013">
            <v>2.2353828765630372</v>
          </cell>
          <cell r="AQ1013">
            <v>3.6368448170054357E-3</v>
          </cell>
        </row>
        <row r="1014">
          <cell r="D1014" t="str">
            <v>I00344</v>
          </cell>
          <cell r="E1014" t="str">
            <v>Ganesha K</v>
          </cell>
          <cell r="F1014" t="str">
            <v>India</v>
          </cell>
          <cell r="G1014" t="str">
            <v>India</v>
          </cell>
          <cell r="H1014" t="str">
            <v>GDC</v>
          </cell>
          <cell r="I1014" t="str">
            <v>S</v>
          </cell>
          <cell r="J1014">
            <v>3856</v>
          </cell>
          <cell r="M1014">
            <v>3856</v>
          </cell>
          <cell r="S1014">
            <v>376.32</v>
          </cell>
          <cell r="Y1014">
            <v>376.32</v>
          </cell>
          <cell r="Z1014">
            <v>4232.32</v>
          </cell>
          <cell r="AA1014">
            <v>2340</v>
          </cell>
          <cell r="AB1014">
            <v>2016</v>
          </cell>
          <cell r="AC1014">
            <v>2.0993650793650791</v>
          </cell>
          <cell r="AD1014">
            <v>3.0932769074763953</v>
          </cell>
          <cell r="AE1014">
            <v>20.125879536617649</v>
          </cell>
          <cell r="AG1014">
            <v>25.318521523459125</v>
          </cell>
          <cell r="AH1014">
            <v>1.8988891142594344</v>
          </cell>
          <cell r="AI1014">
            <v>27.217410637718558</v>
          </cell>
          <cell r="AJ1014">
            <v>217.73928510174846</v>
          </cell>
          <cell r="AK1014">
            <v>3856</v>
          </cell>
          <cell r="AL1014">
            <v>376.31999999999971</v>
          </cell>
          <cell r="AP1014">
            <v>2.1023926926641114</v>
          </cell>
          <cell r="AQ1014">
            <v>3.027613299032339E-3</v>
          </cell>
        </row>
        <row r="1015">
          <cell r="D1015" t="str">
            <v>I00352</v>
          </cell>
          <cell r="E1015" t="str">
            <v>Shanmugam K</v>
          </cell>
          <cell r="F1015" t="str">
            <v>India</v>
          </cell>
          <cell r="G1015" t="str">
            <v>India</v>
          </cell>
          <cell r="H1015" t="str">
            <v>GDC</v>
          </cell>
          <cell r="I1015" t="str">
            <v>S</v>
          </cell>
          <cell r="J1015">
            <v>5896</v>
          </cell>
          <cell r="M1015">
            <v>5896</v>
          </cell>
          <cell r="S1015">
            <v>604.79999999999995</v>
          </cell>
          <cell r="Y1015">
            <v>604.79999999999995</v>
          </cell>
          <cell r="Z1015">
            <v>6500.8</v>
          </cell>
          <cell r="AA1015">
            <v>2340</v>
          </cell>
          <cell r="AB1015">
            <v>2016</v>
          </cell>
          <cell r="AC1015">
            <v>3.2246031746031747</v>
          </cell>
          <cell r="AD1015">
            <v>3.0932769074763953</v>
          </cell>
          <cell r="AE1015">
            <v>20.125879536617649</v>
          </cell>
          <cell r="AG1015">
            <v>26.443759618697221</v>
          </cell>
          <cell r="AH1015">
            <v>1.9832819714022916</v>
          </cell>
          <cell r="AI1015">
            <v>28.427041590099513</v>
          </cell>
          <cell r="AJ1015">
            <v>227.41633272079611</v>
          </cell>
          <cell r="AK1015">
            <v>5896</v>
          </cell>
          <cell r="AL1015">
            <v>604.80000000000018</v>
          </cell>
          <cell r="AP1015">
            <v>3.2328092558049706</v>
          </cell>
          <cell r="AQ1015">
            <v>8.2060812017958895E-3</v>
          </cell>
        </row>
        <row r="1016">
          <cell r="D1016" t="str">
            <v>I00388</v>
          </cell>
          <cell r="E1016" t="str">
            <v>Prashanth K</v>
          </cell>
          <cell r="F1016" t="str">
            <v>India</v>
          </cell>
          <cell r="G1016" t="str">
            <v>India</v>
          </cell>
          <cell r="H1016" t="str">
            <v>GDC</v>
          </cell>
          <cell r="I1016" t="str">
            <v>S</v>
          </cell>
          <cell r="J1016">
            <v>3796</v>
          </cell>
          <cell r="M1016">
            <v>3796</v>
          </cell>
          <cell r="S1016">
            <v>369.6</v>
          </cell>
          <cell r="Y1016">
            <v>369.6</v>
          </cell>
          <cell r="Z1016">
            <v>4165.6000000000004</v>
          </cell>
          <cell r="AA1016">
            <v>2340</v>
          </cell>
          <cell r="AB1016">
            <v>2016</v>
          </cell>
          <cell r="AC1016">
            <v>2.0662698412698415</v>
          </cell>
          <cell r="AD1016">
            <v>3.0932769074763953</v>
          </cell>
          <cell r="AE1016">
            <v>20.125879536617649</v>
          </cell>
          <cell r="AG1016">
            <v>25.285426285363886</v>
          </cell>
          <cell r="AH1016">
            <v>1.8964069714022913</v>
          </cell>
          <cell r="AI1016">
            <v>27.181833256766179</v>
          </cell>
          <cell r="AJ1016">
            <v>217.45466605412943</v>
          </cell>
          <cell r="AK1016">
            <v>3796</v>
          </cell>
          <cell r="AL1016">
            <v>369.60000000000036</v>
          </cell>
          <cell r="AP1016" t="e">
            <v>#N/A</v>
          </cell>
          <cell r="AQ1016" t="e">
            <v>#N/A</v>
          </cell>
        </row>
        <row r="1017">
          <cell r="D1017" t="str">
            <v>I00416</v>
          </cell>
          <cell r="E1017" t="str">
            <v>Vasanth Kumar K</v>
          </cell>
          <cell r="F1017" t="str">
            <v>India</v>
          </cell>
          <cell r="G1017" t="str">
            <v>India</v>
          </cell>
          <cell r="H1017" t="str">
            <v>GDC</v>
          </cell>
          <cell r="I1017" t="str">
            <v>S</v>
          </cell>
          <cell r="J1017">
            <v>0.8488</v>
          </cell>
          <cell r="M1017">
            <v>0.8488</v>
          </cell>
          <cell r="S1017">
            <v>0</v>
          </cell>
          <cell r="Y1017">
            <v>0</v>
          </cell>
          <cell r="Z1017">
            <v>0.8488</v>
          </cell>
          <cell r="AA1017">
            <v>2340</v>
          </cell>
          <cell r="AB1017">
            <v>2016</v>
          </cell>
          <cell r="AC1017">
            <v>4.2103174603174602E-4</v>
          </cell>
          <cell r="AD1017">
            <v>3.0932769074763953</v>
          </cell>
          <cell r="AE1017">
            <v>20.125879536617649</v>
          </cell>
          <cell r="AG1017">
            <v>23.219577475840076</v>
          </cell>
          <cell r="AH1017">
            <v>1.7414683106880056</v>
          </cell>
          <cell r="AI1017">
            <v>24.961045786528082</v>
          </cell>
          <cell r="AJ1017">
            <v>199.68836629222466</v>
          </cell>
          <cell r="AK1017">
            <v>0.8488</v>
          </cell>
          <cell r="AL1017">
            <v>0</v>
          </cell>
          <cell r="AP1017" t="e">
            <v>#N/A</v>
          </cell>
          <cell r="AQ1017" t="e">
            <v>#N/A</v>
          </cell>
        </row>
        <row r="1018">
          <cell r="D1018" t="str">
            <v>I00064</v>
          </cell>
          <cell r="E1018" t="str">
            <v>Shashidhar K G</v>
          </cell>
          <cell r="F1018" t="str">
            <v>India</v>
          </cell>
          <cell r="G1018" t="str">
            <v>India</v>
          </cell>
          <cell r="H1018" t="str">
            <v>GDC</v>
          </cell>
          <cell r="I1018" t="str">
            <v>S</v>
          </cell>
          <cell r="J1018">
            <v>6529.6</v>
          </cell>
          <cell r="M1018">
            <v>6529.6</v>
          </cell>
          <cell r="S1018">
            <v>470.4</v>
          </cell>
          <cell r="Y1018">
            <v>470.4</v>
          </cell>
          <cell r="Z1018">
            <v>7000</v>
          </cell>
          <cell r="AA1018">
            <v>2340</v>
          </cell>
          <cell r="AB1018">
            <v>2016</v>
          </cell>
          <cell r="AC1018">
            <v>3.4722222222222223</v>
          </cell>
          <cell r="AD1018">
            <v>3.0932769074763953</v>
          </cell>
          <cell r="AE1018">
            <v>20.125879536617649</v>
          </cell>
          <cell r="AG1018">
            <v>26.691378666316268</v>
          </cell>
          <cell r="AH1018">
            <v>2.00185339997372</v>
          </cell>
          <cell r="AI1018">
            <v>28.693232066289987</v>
          </cell>
          <cell r="AJ1018">
            <v>229.5458565303199</v>
          </cell>
          <cell r="AK1018">
            <v>6529.6</v>
          </cell>
          <cell r="AL1018">
            <v>470.39999999999964</v>
          </cell>
          <cell r="AP1018">
            <v>3.4882017659340101</v>
          </cell>
          <cell r="AQ1018">
            <v>1.597954371178778E-2</v>
          </cell>
        </row>
        <row r="1019">
          <cell r="D1019" t="str">
            <v>I00065</v>
          </cell>
          <cell r="E1019" t="str">
            <v>Keerthi K M</v>
          </cell>
          <cell r="F1019" t="str">
            <v>India</v>
          </cell>
          <cell r="G1019" t="str">
            <v>India</v>
          </cell>
          <cell r="H1019" t="str">
            <v>GDC</v>
          </cell>
          <cell r="I1019" t="str">
            <v>S</v>
          </cell>
          <cell r="J1019">
            <v>5596.8</v>
          </cell>
          <cell r="M1019">
            <v>5596.8</v>
          </cell>
          <cell r="S1019">
            <v>403.2</v>
          </cell>
          <cell r="Y1019">
            <v>403.2</v>
          </cell>
          <cell r="Z1019">
            <v>6000</v>
          </cell>
          <cell r="AA1019">
            <v>2340</v>
          </cell>
          <cell r="AB1019">
            <v>2016</v>
          </cell>
          <cell r="AC1019">
            <v>2.9761904761904763</v>
          </cell>
          <cell r="AD1019">
            <v>3.0932769074763953</v>
          </cell>
          <cell r="AE1019">
            <v>20.125879536617649</v>
          </cell>
          <cell r="AG1019">
            <v>26.195346920284521</v>
          </cell>
          <cell r="AH1019">
            <v>1.9646510190213391</v>
          </cell>
          <cell r="AI1019">
            <v>28.15999793930586</v>
          </cell>
          <cell r="AJ1019">
            <v>225.27998351444688</v>
          </cell>
          <cell r="AK1019">
            <v>5596.8</v>
          </cell>
          <cell r="AL1019">
            <v>403.19999999999982</v>
          </cell>
          <cell r="AP1019">
            <v>2.9898872279434427</v>
          </cell>
          <cell r="AQ1019">
            <v>1.3696751752966474E-2</v>
          </cell>
        </row>
        <row r="1020">
          <cell r="D1020" t="str">
            <v>I00077</v>
          </cell>
          <cell r="E1020" t="str">
            <v>Prasad K V</v>
          </cell>
          <cell r="F1020" t="str">
            <v>India</v>
          </cell>
          <cell r="G1020" t="str">
            <v>India</v>
          </cell>
          <cell r="H1020" t="str">
            <v>GDC</v>
          </cell>
          <cell r="I1020" t="str">
            <v>S</v>
          </cell>
          <cell r="J1020">
            <v>7980.1</v>
          </cell>
          <cell r="M1020">
            <v>7980.1</v>
          </cell>
          <cell r="S1020">
            <v>574.89599999999996</v>
          </cell>
          <cell r="Y1020">
            <v>574.89599999999996</v>
          </cell>
          <cell r="Z1020">
            <v>8554.996000000001</v>
          </cell>
          <cell r="AA1020">
            <v>2340</v>
          </cell>
          <cell r="AB1020">
            <v>2016</v>
          </cell>
          <cell r="AC1020">
            <v>4.2435496031746034</v>
          </cell>
          <cell r="AD1020">
            <v>3.0932769074763953</v>
          </cell>
          <cell r="AE1020">
            <v>20.125879536617649</v>
          </cell>
          <cell r="AG1020">
            <v>27.462706047268647</v>
          </cell>
          <cell r="AH1020">
            <v>2.0597029535451483</v>
          </cell>
          <cell r="AI1020">
            <v>29.522409000813795</v>
          </cell>
          <cell r="AJ1020">
            <v>236.17927200651036</v>
          </cell>
          <cell r="AK1020">
            <v>7980.1</v>
          </cell>
          <cell r="AL1020">
            <v>574.89600000000064</v>
          </cell>
          <cell r="AP1020">
            <v>4.2630788792512035</v>
          </cell>
          <cell r="AQ1020">
            <v>1.9529276076600155E-2</v>
          </cell>
        </row>
        <row r="1021">
          <cell r="D1021" t="str">
            <v>I00226</v>
          </cell>
          <cell r="E1021" t="str">
            <v>Gopi Kalleti</v>
          </cell>
          <cell r="F1021" t="str">
            <v>India</v>
          </cell>
          <cell r="G1021" t="str">
            <v>India</v>
          </cell>
          <cell r="H1021" t="str">
            <v>GDC</v>
          </cell>
          <cell r="I1021" t="str">
            <v>S</v>
          </cell>
          <cell r="J1021">
            <v>6790.78</v>
          </cell>
          <cell r="M1021">
            <v>6790.78</v>
          </cell>
          <cell r="S1021">
            <v>489.21600000000001</v>
          </cell>
          <cell r="Y1021">
            <v>489.21600000000001</v>
          </cell>
          <cell r="Z1021">
            <v>7279.9960000000001</v>
          </cell>
          <cell r="AA1021">
            <v>2340</v>
          </cell>
          <cell r="AB1021">
            <v>2016</v>
          </cell>
          <cell r="AC1021">
            <v>3.6111091269841271</v>
          </cell>
          <cell r="AD1021">
            <v>3.0932769074763953</v>
          </cell>
          <cell r="AE1021">
            <v>20.125879536617649</v>
          </cell>
          <cell r="AG1021">
            <v>26.830265571078172</v>
          </cell>
          <cell r="AH1021">
            <v>2.0122699178308627</v>
          </cell>
          <cell r="AI1021">
            <v>28.842535488909036</v>
          </cell>
          <cell r="AJ1021">
            <v>230.74028391127229</v>
          </cell>
          <cell r="AK1021">
            <v>6790.78</v>
          </cell>
          <cell r="AL1021">
            <v>489.21600000000035</v>
          </cell>
          <cell r="AP1021">
            <v>3.6277278433132265</v>
          </cell>
          <cell r="AQ1021">
            <v>1.6618716329099392E-2</v>
          </cell>
        </row>
        <row r="1022">
          <cell r="D1022" t="str">
            <v>I00233</v>
          </cell>
          <cell r="E1022" t="str">
            <v>Rakesh Kalli</v>
          </cell>
          <cell r="F1022" t="str">
            <v>India</v>
          </cell>
          <cell r="G1022" t="str">
            <v>India</v>
          </cell>
          <cell r="H1022" t="str">
            <v>GDC</v>
          </cell>
          <cell r="I1022" t="str">
            <v>S</v>
          </cell>
          <cell r="J1022">
            <v>6156.48</v>
          </cell>
          <cell r="M1022">
            <v>6156.48</v>
          </cell>
          <cell r="S1022">
            <v>443.52</v>
          </cell>
          <cell r="Y1022">
            <v>443.52</v>
          </cell>
          <cell r="Z1022">
            <v>6600</v>
          </cell>
          <cell r="AA1022">
            <v>2340</v>
          </cell>
          <cell r="AB1022">
            <v>2016</v>
          </cell>
          <cell r="AC1022">
            <v>3.2738095238095237</v>
          </cell>
          <cell r="AD1022">
            <v>3.0932769074763953</v>
          </cell>
          <cell r="AE1022">
            <v>20.125879536617649</v>
          </cell>
          <cell r="AG1022">
            <v>26.492965967903569</v>
          </cell>
          <cell r="AH1022">
            <v>1.9869724475927675</v>
          </cell>
          <cell r="AI1022">
            <v>28.479938415496335</v>
          </cell>
          <cell r="AJ1022">
            <v>227.83950732397068</v>
          </cell>
          <cell r="AK1022">
            <v>6156.48</v>
          </cell>
          <cell r="AL1022">
            <v>443.52000000000044</v>
          </cell>
          <cell r="AP1022">
            <v>3.4307753290060603</v>
          </cell>
          <cell r="AQ1022">
            <v>0.15696580519653658</v>
          </cell>
        </row>
        <row r="1023">
          <cell r="D1023" t="str">
            <v>I00406</v>
          </cell>
          <cell r="E1023" t="str">
            <v>Roshan Kalli</v>
          </cell>
          <cell r="F1023" t="str">
            <v>India</v>
          </cell>
          <cell r="G1023" t="str">
            <v>India</v>
          </cell>
          <cell r="H1023" t="str">
            <v>GDC</v>
          </cell>
          <cell r="I1023" t="str">
            <v>S</v>
          </cell>
          <cell r="J1023">
            <v>0.92599999999999993</v>
          </cell>
          <cell r="M1023">
            <v>0.92599999999999993</v>
          </cell>
          <cell r="S1023">
            <v>0</v>
          </cell>
          <cell r="Y1023">
            <v>0</v>
          </cell>
          <cell r="Z1023">
            <v>0.92599999999999993</v>
          </cell>
          <cell r="AA1023">
            <v>2340</v>
          </cell>
          <cell r="AB1023">
            <v>2016</v>
          </cell>
          <cell r="AC1023">
            <v>4.5932539682539677E-4</v>
          </cell>
          <cell r="AD1023">
            <v>3.0932769074763953</v>
          </cell>
          <cell r="AE1023">
            <v>20.125879536617649</v>
          </cell>
          <cell r="AG1023">
            <v>23.219615769490868</v>
          </cell>
          <cell r="AH1023">
            <v>1.741471182711815</v>
          </cell>
          <cell r="AI1023">
            <v>24.961086952202685</v>
          </cell>
          <cell r="AJ1023">
            <v>199.68869561762148</v>
          </cell>
          <cell r="AK1023">
            <v>0.92599999999999993</v>
          </cell>
          <cell r="AL1023">
            <v>0</v>
          </cell>
          <cell r="AP1023" t="e">
            <v>#N/A</v>
          </cell>
          <cell r="AQ1023" t="e">
            <v>#N/A</v>
          </cell>
        </row>
        <row r="1024">
          <cell r="D1024" t="str">
            <v>I00239</v>
          </cell>
          <cell r="E1024" t="str">
            <v>Mallika Kamarsu</v>
          </cell>
          <cell r="F1024" t="str">
            <v>India</v>
          </cell>
          <cell r="G1024" t="str">
            <v>India</v>
          </cell>
          <cell r="H1024" t="str">
            <v>GDC</v>
          </cell>
          <cell r="I1024" t="str">
            <v>S</v>
          </cell>
          <cell r="J1024">
            <v>5631.78</v>
          </cell>
          <cell r="M1024">
            <v>5631.78</v>
          </cell>
          <cell r="S1024">
            <v>405.72</v>
          </cell>
          <cell r="Y1024">
            <v>405.72</v>
          </cell>
          <cell r="Z1024">
            <v>6037.5</v>
          </cell>
          <cell r="AA1024">
            <v>2340</v>
          </cell>
          <cell r="AB1024">
            <v>2016</v>
          </cell>
          <cell r="AC1024">
            <v>2.9947916666666665</v>
          </cell>
          <cell r="AD1024">
            <v>3.0932769074763953</v>
          </cell>
          <cell r="AE1024">
            <v>20.125879536617649</v>
          </cell>
          <cell r="AG1024">
            <v>26.213948110760711</v>
          </cell>
          <cell r="AH1024">
            <v>1.9660461083070533</v>
          </cell>
          <cell r="AI1024">
            <v>28.179994219067765</v>
          </cell>
          <cell r="AJ1024">
            <v>225.43995375254212</v>
          </cell>
          <cell r="AK1024">
            <v>5631.78</v>
          </cell>
          <cell r="AL1024">
            <v>405.72000000000025</v>
          </cell>
          <cell r="AP1024">
            <v>3.0085740231180904</v>
          </cell>
          <cell r="AQ1024">
            <v>1.3782356451423894E-2</v>
          </cell>
        </row>
        <row r="1025">
          <cell r="D1025" t="str">
            <v>I00019</v>
          </cell>
          <cell r="E1025" t="str">
            <v>Ravi Kancherla</v>
          </cell>
          <cell r="F1025" t="str">
            <v>India</v>
          </cell>
          <cell r="G1025" t="str">
            <v>India</v>
          </cell>
          <cell r="H1025" t="str">
            <v>GDC</v>
          </cell>
          <cell r="I1025" t="str">
            <v>S</v>
          </cell>
          <cell r="J1025">
            <v>9794.4</v>
          </cell>
          <cell r="M1025">
            <v>9794.4</v>
          </cell>
          <cell r="S1025">
            <v>705.6</v>
          </cell>
          <cell r="Y1025">
            <v>705.6</v>
          </cell>
          <cell r="Z1025">
            <v>10500</v>
          </cell>
          <cell r="AA1025">
            <v>2340</v>
          </cell>
          <cell r="AB1025">
            <v>2016</v>
          </cell>
          <cell r="AC1025">
            <v>5.208333333333333</v>
          </cell>
          <cell r="AD1025">
            <v>3.0932769074763953</v>
          </cell>
          <cell r="AE1025">
            <v>20.125879536617649</v>
          </cell>
          <cell r="AG1025">
            <v>28.427489777427375</v>
          </cell>
          <cell r="AH1025">
            <v>2.1320617333070531</v>
          </cell>
          <cell r="AI1025">
            <v>30.55955151073443</v>
          </cell>
          <cell r="AJ1025">
            <v>244.47641208587544</v>
          </cell>
          <cell r="AK1025">
            <v>9794.4</v>
          </cell>
          <cell r="AL1025">
            <v>705.60000000000036</v>
          </cell>
          <cell r="AP1025">
            <v>5.2323026489010251</v>
          </cell>
          <cell r="AQ1025">
            <v>2.3969315567692107E-2</v>
          </cell>
        </row>
        <row r="1026">
          <cell r="D1026" t="str">
            <v>I00001</v>
          </cell>
          <cell r="E1026" t="str">
            <v>Nitin Kansal</v>
          </cell>
          <cell r="F1026" t="str">
            <v>India</v>
          </cell>
          <cell r="G1026" t="str">
            <v>India</v>
          </cell>
          <cell r="H1026" t="str">
            <v>GDC</v>
          </cell>
          <cell r="I1026" t="str">
            <v>S</v>
          </cell>
          <cell r="J1026">
            <v>93928.6</v>
          </cell>
          <cell r="M1026">
            <v>93928.6</v>
          </cell>
          <cell r="S1026">
            <v>9285.0912000000008</v>
          </cell>
          <cell r="Y1026">
            <v>9285.0912000000008</v>
          </cell>
          <cell r="Z1026">
            <v>103213.6912</v>
          </cell>
          <cell r="AA1026">
            <v>2340</v>
          </cell>
          <cell r="AB1026">
            <v>2016</v>
          </cell>
          <cell r="AC1026">
            <v>51.197267460317462</v>
          </cell>
          <cell r="AD1026">
            <v>3.0932769074763953</v>
          </cell>
          <cell r="AE1026">
            <v>20.125879536617649</v>
          </cell>
          <cell r="AG1026">
            <v>74.416423904411502</v>
          </cell>
          <cell r="AH1026">
            <v>5.5812317928308621</v>
          </cell>
          <cell r="AI1026">
            <v>79.997655697242365</v>
          </cell>
          <cell r="AJ1026">
            <v>639.98124557793892</v>
          </cell>
          <cell r="AK1026">
            <v>93928.6</v>
          </cell>
          <cell r="AL1026">
            <v>9285.0911999999953</v>
          </cell>
          <cell r="AP1026">
            <v>51.432882844629695</v>
          </cell>
          <cell r="AQ1026">
            <v>0.23561538431223283</v>
          </cell>
        </row>
        <row r="1027">
          <cell r="D1027" t="str">
            <v>I00031</v>
          </cell>
          <cell r="E1027" t="str">
            <v>Srilekha Karnati</v>
          </cell>
          <cell r="F1027" t="str">
            <v>India</v>
          </cell>
          <cell r="G1027" t="str">
            <v>India</v>
          </cell>
          <cell r="H1027" t="str">
            <v>GDC</v>
          </cell>
          <cell r="I1027" t="str">
            <v>S</v>
          </cell>
          <cell r="J1027">
            <v>7178.46</v>
          </cell>
          <cell r="M1027">
            <v>7178.46</v>
          </cell>
          <cell r="S1027">
            <v>517.14431999999999</v>
          </cell>
          <cell r="Y1027">
            <v>517.14431999999999</v>
          </cell>
          <cell r="Z1027">
            <v>7695.6043200000004</v>
          </cell>
          <cell r="AA1027">
            <v>2340</v>
          </cell>
          <cell r="AB1027">
            <v>2016</v>
          </cell>
          <cell r="AC1027">
            <v>3.8172640476190476</v>
          </cell>
          <cell r="AD1027">
            <v>3.0932769074763953</v>
          </cell>
          <cell r="AE1027">
            <v>20.125879536617649</v>
          </cell>
          <cell r="AG1027">
            <v>27.036420491713091</v>
          </cell>
          <cell r="AH1027">
            <v>2.0277315368784818</v>
          </cell>
          <cell r="AI1027">
            <v>29.064152028591572</v>
          </cell>
          <cell r="AJ1027">
            <v>232.51321622873257</v>
          </cell>
          <cell r="AK1027">
            <v>7178.46</v>
          </cell>
          <cell r="AL1027">
            <v>517.14432000000033</v>
          </cell>
          <cell r="AP1027">
            <v>3.8348315112790563</v>
          </cell>
          <cell r="AQ1027">
            <v>1.756746366000872E-2</v>
          </cell>
        </row>
        <row r="1028">
          <cell r="D1028" t="str">
            <v>I00296</v>
          </cell>
          <cell r="E1028" t="str">
            <v>Nageshwara Rao Kasireddi</v>
          </cell>
          <cell r="F1028" t="str">
            <v>India</v>
          </cell>
          <cell r="G1028" t="str">
            <v>India</v>
          </cell>
          <cell r="H1028" t="str">
            <v>GDC</v>
          </cell>
          <cell r="I1028" t="str">
            <v>S</v>
          </cell>
          <cell r="J1028">
            <v>10396</v>
          </cell>
          <cell r="M1028">
            <v>10396</v>
          </cell>
          <cell r="S1028">
            <v>1108.8</v>
          </cell>
          <cell r="Y1028">
            <v>1108.8</v>
          </cell>
          <cell r="Z1028">
            <v>11504.8</v>
          </cell>
          <cell r="AA1028">
            <v>2340</v>
          </cell>
          <cell r="AB1028">
            <v>2016</v>
          </cell>
          <cell r="AC1028">
            <v>5.7067460317460315</v>
          </cell>
          <cell r="AD1028">
            <v>3.0932769074763953</v>
          </cell>
          <cell r="AE1028">
            <v>20.125879536617649</v>
          </cell>
          <cell r="AG1028">
            <v>28.925902475840076</v>
          </cell>
          <cell r="AH1028">
            <v>2.1694426856880056</v>
          </cell>
          <cell r="AI1028">
            <v>31.09534516152808</v>
          </cell>
          <cell r="AJ1028">
            <v>248.76276129222464</v>
          </cell>
          <cell r="AK1028">
            <v>10396</v>
          </cell>
          <cell r="AL1028">
            <v>1108.7999999999993</v>
          </cell>
          <cell r="AP1028">
            <v>5.7263752039097922</v>
          </cell>
          <cell r="AQ1028">
            <v>1.96291721637607E-2</v>
          </cell>
        </row>
        <row r="1029">
          <cell r="D1029" t="str">
            <v>I00415</v>
          </cell>
          <cell r="E1029" t="str">
            <v>Abdul Vahid Kassim Kunju</v>
          </cell>
          <cell r="F1029" t="str">
            <v>India</v>
          </cell>
          <cell r="G1029" t="str">
            <v>India</v>
          </cell>
          <cell r="H1029" t="str">
            <v>GDC</v>
          </cell>
          <cell r="I1029" t="str">
            <v>S</v>
          </cell>
          <cell r="J1029">
            <v>4096</v>
          </cell>
          <cell r="M1029">
            <v>4096</v>
          </cell>
          <cell r="S1029">
            <v>403.2</v>
          </cell>
          <cell r="Y1029">
            <v>403.2</v>
          </cell>
          <cell r="Z1029">
            <v>4499.2</v>
          </cell>
          <cell r="AA1029">
            <v>2340</v>
          </cell>
          <cell r="AB1029">
            <v>2016</v>
          </cell>
          <cell r="AC1029">
            <v>2.2317460317460318</v>
          </cell>
          <cell r="AD1029">
            <v>3.0932769074763953</v>
          </cell>
          <cell r="AE1029">
            <v>20.125879536617649</v>
          </cell>
          <cell r="AG1029">
            <v>25.450902475840074</v>
          </cell>
          <cell r="AH1029">
            <v>1.9088176856880055</v>
          </cell>
          <cell r="AI1029">
            <v>27.359720161528081</v>
          </cell>
          <cell r="AJ1029">
            <v>218.87776129222465</v>
          </cell>
          <cell r="AK1029">
            <v>4096</v>
          </cell>
          <cell r="AL1029">
            <v>403.19999999999982</v>
          </cell>
          <cell r="AP1029" t="e">
            <v>#N/A</v>
          </cell>
          <cell r="AQ1029" t="e">
            <v>#N/A</v>
          </cell>
        </row>
        <row r="1030">
          <cell r="D1030" t="str">
            <v>I00074</v>
          </cell>
          <cell r="E1030" t="str">
            <v>Krishnamurthy Kavadi</v>
          </cell>
          <cell r="F1030" t="str">
            <v>India</v>
          </cell>
          <cell r="G1030" t="str">
            <v>India</v>
          </cell>
          <cell r="H1030" t="str">
            <v>GDC</v>
          </cell>
          <cell r="I1030" t="str">
            <v>S</v>
          </cell>
          <cell r="J1030">
            <v>22620.400000000001</v>
          </cell>
          <cell r="M1030">
            <v>22620.400000000001</v>
          </cell>
          <cell r="S1030">
            <v>1629.6</v>
          </cell>
          <cell r="Y1030">
            <v>1629.6</v>
          </cell>
          <cell r="Z1030">
            <v>24250</v>
          </cell>
          <cell r="AA1030">
            <v>2340</v>
          </cell>
          <cell r="AB1030">
            <v>2016</v>
          </cell>
          <cell r="AC1030">
            <v>12.028769841269842</v>
          </cell>
          <cell r="AD1030">
            <v>3.0932769074763953</v>
          </cell>
          <cell r="AE1030">
            <v>20.125879536617649</v>
          </cell>
          <cell r="AG1030">
            <v>35.247926285363889</v>
          </cell>
          <cell r="AH1030">
            <v>2.6435944714022916</v>
          </cell>
          <cell r="AI1030">
            <v>37.891520756766184</v>
          </cell>
          <cell r="AJ1030">
            <v>303.13216605412947</v>
          </cell>
          <cell r="AK1030">
            <v>22620.400000000001</v>
          </cell>
          <cell r="AL1030">
            <v>1629.5999999999985</v>
          </cell>
          <cell r="AP1030">
            <v>12.084127546271402</v>
          </cell>
          <cell r="AQ1030">
            <v>5.535770500156012E-2</v>
          </cell>
        </row>
        <row r="1031">
          <cell r="D1031" t="str">
            <v>I00265</v>
          </cell>
          <cell r="E1031" t="str">
            <v>Shanthachari KB</v>
          </cell>
          <cell r="F1031" t="str">
            <v>India</v>
          </cell>
          <cell r="G1031" t="str">
            <v>India</v>
          </cell>
          <cell r="H1031" t="str">
            <v>GDC</v>
          </cell>
          <cell r="I1031" t="str">
            <v>S</v>
          </cell>
          <cell r="J1031">
            <v>4152.83</v>
          </cell>
          <cell r="M1031">
            <v>4152.83</v>
          </cell>
          <cell r="S1031">
            <v>299.17439999999999</v>
          </cell>
          <cell r="Y1031">
            <v>299.17439999999999</v>
          </cell>
          <cell r="Z1031">
            <v>4452.0043999999998</v>
          </cell>
          <cell r="AA1031">
            <v>2340</v>
          </cell>
          <cell r="AB1031">
            <v>2016</v>
          </cell>
          <cell r="AC1031">
            <v>2.2083355158730158</v>
          </cell>
          <cell r="AD1031">
            <v>3.0932769074763953</v>
          </cell>
          <cell r="AE1031">
            <v>20.125879536617649</v>
          </cell>
          <cell r="AG1031">
            <v>25.42749195996706</v>
          </cell>
          <cell r="AH1031">
            <v>1.9070618969975295</v>
          </cell>
          <cell r="AI1031">
            <v>27.33455385696459</v>
          </cell>
          <cell r="AJ1031">
            <v>218.67643085571672</v>
          </cell>
          <cell r="AK1031">
            <v>4152.83</v>
          </cell>
          <cell r="AL1031">
            <v>299.17439999999988</v>
          </cell>
          <cell r="AP1031">
            <v>2.3131942446035709</v>
          </cell>
          <cell r="AQ1031">
            <v>0.10485872873055513</v>
          </cell>
        </row>
        <row r="1032">
          <cell r="D1032" t="str">
            <v>I00178</v>
          </cell>
          <cell r="E1032" t="str">
            <v>Rajesh KC</v>
          </cell>
          <cell r="F1032" t="str">
            <v>India</v>
          </cell>
          <cell r="G1032" t="str">
            <v>India</v>
          </cell>
          <cell r="H1032" t="str">
            <v>GDC</v>
          </cell>
          <cell r="I1032" t="str">
            <v>S</v>
          </cell>
          <cell r="J1032">
            <v>4797.8599999999997</v>
          </cell>
          <cell r="M1032">
            <v>4797.8599999999997</v>
          </cell>
          <cell r="S1032">
            <v>345.64319999999998</v>
          </cell>
          <cell r="Y1032">
            <v>345.64319999999998</v>
          </cell>
          <cell r="Z1032">
            <v>5143.5031999999992</v>
          </cell>
          <cell r="AA1032">
            <v>2340</v>
          </cell>
          <cell r="AB1032">
            <v>2016</v>
          </cell>
          <cell r="AC1032">
            <v>2.5513408730158726</v>
          </cell>
          <cell r="AD1032">
            <v>3.0932769074763953</v>
          </cell>
          <cell r="AE1032">
            <v>20.125879536617649</v>
          </cell>
          <cell r="AG1032">
            <v>25.770497317109918</v>
          </cell>
          <cell r="AH1032">
            <v>1.9327872987832437</v>
          </cell>
          <cell r="AI1032">
            <v>27.70328461589316</v>
          </cell>
          <cell r="AJ1032">
            <v>221.62627692714528</v>
          </cell>
          <cell r="AK1032">
            <v>4797.8599999999997</v>
          </cell>
          <cell r="AL1032">
            <v>345.64319999999952</v>
          </cell>
          <cell r="AP1032">
            <v>2.5630824207610399</v>
          </cell>
          <cell r="AQ1032">
            <v>1.1741547745167225E-2</v>
          </cell>
        </row>
        <row r="1033">
          <cell r="D1033" t="str">
            <v>I00096</v>
          </cell>
          <cell r="E1033" t="str">
            <v>Shreyas Khachane</v>
          </cell>
          <cell r="F1033" t="str">
            <v>India</v>
          </cell>
          <cell r="G1033" t="str">
            <v>India</v>
          </cell>
          <cell r="H1033" t="str">
            <v>GDC</v>
          </cell>
          <cell r="I1033" t="str">
            <v>S</v>
          </cell>
          <cell r="J1033">
            <v>24252.799999999999</v>
          </cell>
          <cell r="M1033">
            <v>24252.799999999999</v>
          </cell>
          <cell r="S1033">
            <v>1747.2</v>
          </cell>
          <cell r="Y1033">
            <v>1747.2</v>
          </cell>
          <cell r="Z1033">
            <v>26000</v>
          </cell>
          <cell r="AA1033">
            <v>2340</v>
          </cell>
          <cell r="AB1033">
            <v>2016</v>
          </cell>
          <cell r="AC1033">
            <v>12.896825396825397</v>
          </cell>
          <cell r="AD1033">
            <v>3.0932769074763953</v>
          </cell>
          <cell r="AE1033">
            <v>20.125879536617649</v>
          </cell>
          <cell r="AG1033">
            <v>36.115981840919446</v>
          </cell>
          <cell r="AH1033">
            <v>2.7086986380689582</v>
          </cell>
          <cell r="AI1033">
            <v>38.824680478988405</v>
          </cell>
          <cell r="AJ1033">
            <v>310.59744383190724</v>
          </cell>
          <cell r="AK1033">
            <v>24252.799999999999</v>
          </cell>
          <cell r="AL1033">
            <v>1747.2000000000007</v>
          </cell>
          <cell r="AP1033">
            <v>12.956177987754906</v>
          </cell>
          <cell r="AQ1033">
            <v>5.9352590929508509E-2</v>
          </cell>
        </row>
        <row r="1034">
          <cell r="D1034" t="str">
            <v>I00222</v>
          </cell>
          <cell r="E1034" t="str">
            <v>John Kingdom</v>
          </cell>
          <cell r="F1034" t="str">
            <v>India</v>
          </cell>
          <cell r="G1034" t="str">
            <v>India</v>
          </cell>
          <cell r="H1034" t="str">
            <v>GDC</v>
          </cell>
          <cell r="I1034" t="str">
            <v>S</v>
          </cell>
          <cell r="J1034">
            <v>79482.399999999994</v>
          </cell>
          <cell r="M1034">
            <v>79482.399999999994</v>
          </cell>
          <cell r="S1034">
            <v>6125.9519999999993</v>
          </cell>
          <cell r="Y1034">
            <v>6125.9519999999993</v>
          </cell>
          <cell r="Z1034">
            <v>85608.351999999999</v>
          </cell>
          <cell r="AA1034">
            <v>2340</v>
          </cell>
          <cell r="AB1034">
            <v>2016</v>
          </cell>
          <cell r="AC1034">
            <v>42.464460317460315</v>
          </cell>
          <cell r="AD1034">
            <v>3.0932769074763953</v>
          </cell>
          <cell r="AE1034">
            <v>20.125879536617649</v>
          </cell>
          <cell r="AG1034">
            <v>65.683616761554362</v>
          </cell>
          <cell r="AH1034">
            <v>4.9262712571165768</v>
          </cell>
          <cell r="AI1034">
            <v>70.609888018670944</v>
          </cell>
          <cell r="AJ1034">
            <v>564.87910414936755</v>
          </cell>
          <cell r="AK1034">
            <v>79482.399999999994</v>
          </cell>
          <cell r="AL1034">
            <v>6125.9520000000048</v>
          </cell>
          <cell r="AP1034">
            <v>27.356787406261933</v>
          </cell>
          <cell r="AQ1034">
            <v>-15.107672911198382</v>
          </cell>
        </row>
        <row r="1035">
          <cell r="D1035" t="str">
            <v>I00334</v>
          </cell>
          <cell r="E1035" t="str">
            <v>Geetha KJ</v>
          </cell>
          <cell r="F1035" t="str">
            <v>India</v>
          </cell>
          <cell r="G1035" t="str">
            <v>India</v>
          </cell>
          <cell r="H1035" t="str">
            <v>GDC</v>
          </cell>
          <cell r="I1035" t="str">
            <v>S</v>
          </cell>
          <cell r="J1035">
            <v>2596</v>
          </cell>
          <cell r="M1035">
            <v>2596</v>
          </cell>
          <cell r="S1035">
            <v>235.2</v>
          </cell>
          <cell r="Y1035">
            <v>235.2</v>
          </cell>
          <cell r="Z1035">
            <v>2831.2</v>
          </cell>
          <cell r="AA1035">
            <v>2340</v>
          </cell>
          <cell r="AB1035">
            <v>2016</v>
          </cell>
          <cell r="AC1035">
            <v>1.4043650793650793</v>
          </cell>
          <cell r="AD1035">
            <v>3.0932769074763953</v>
          </cell>
          <cell r="AE1035">
            <v>20.125879536617649</v>
          </cell>
          <cell r="AG1035">
            <v>24.623521523459125</v>
          </cell>
          <cell r="AH1035">
            <v>1.8467641142594342</v>
          </cell>
          <cell r="AI1035">
            <v>26.470285637718561</v>
          </cell>
          <cell r="AJ1035">
            <v>211.76228510174849</v>
          </cell>
          <cell r="AK1035">
            <v>2596</v>
          </cell>
          <cell r="AL1035">
            <v>235.19999999999982</v>
          </cell>
          <cell r="AP1035">
            <v>1.4041942271947565</v>
          </cell>
          <cell r="AQ1035">
            <v>-1.7085217032275501E-4</v>
          </cell>
        </row>
        <row r="1036">
          <cell r="D1036" t="str">
            <v>I00295</v>
          </cell>
          <cell r="E1036" t="str">
            <v>Mohan KN</v>
          </cell>
          <cell r="F1036" t="str">
            <v>India</v>
          </cell>
          <cell r="G1036" t="str">
            <v>India</v>
          </cell>
          <cell r="H1036" t="str">
            <v>GDC</v>
          </cell>
          <cell r="I1036" t="str">
            <v>S</v>
          </cell>
          <cell r="J1036">
            <v>4996</v>
          </cell>
          <cell r="M1036">
            <v>4996</v>
          </cell>
          <cell r="S1036">
            <v>504</v>
          </cell>
          <cell r="Y1036">
            <v>504</v>
          </cell>
          <cell r="Z1036">
            <v>5500</v>
          </cell>
          <cell r="AA1036">
            <v>2340</v>
          </cell>
          <cell r="AB1036">
            <v>2016</v>
          </cell>
          <cell r="AC1036">
            <v>2.7281746031746033</v>
          </cell>
          <cell r="AD1036">
            <v>3.0932769074763953</v>
          </cell>
          <cell r="AE1036">
            <v>20.125879536617649</v>
          </cell>
          <cell r="AG1036">
            <v>25.947331047268648</v>
          </cell>
          <cell r="AH1036">
            <v>1.9460498285451484</v>
          </cell>
          <cell r="AI1036">
            <v>27.893380875813797</v>
          </cell>
          <cell r="AJ1036">
            <v>223.14704700651038</v>
          </cell>
          <cell r="AK1036">
            <v>4996</v>
          </cell>
          <cell r="AL1036">
            <v>504</v>
          </cell>
          <cell r="AP1036">
            <v>2.7340960661840041</v>
          </cell>
          <cell r="AQ1036">
            <v>5.9214630094008847E-3</v>
          </cell>
        </row>
        <row r="1037">
          <cell r="D1037" t="str">
            <v>I00386</v>
          </cell>
          <cell r="E1037" t="str">
            <v>Prashanth KN</v>
          </cell>
          <cell r="F1037" t="str">
            <v>India</v>
          </cell>
          <cell r="G1037" t="str">
            <v>India</v>
          </cell>
          <cell r="H1037" t="str">
            <v>GDC</v>
          </cell>
          <cell r="I1037" t="str">
            <v>S</v>
          </cell>
          <cell r="J1037">
            <v>2596</v>
          </cell>
          <cell r="M1037">
            <v>2596</v>
          </cell>
          <cell r="S1037">
            <v>235.2</v>
          </cell>
          <cell r="Y1037">
            <v>235.2</v>
          </cell>
          <cell r="Z1037">
            <v>2831.2</v>
          </cell>
          <cell r="AA1037">
            <v>2340</v>
          </cell>
          <cell r="AB1037">
            <v>2016</v>
          </cell>
          <cell r="AC1037">
            <v>1.4043650793650793</v>
          </cell>
          <cell r="AD1037">
            <v>3.0932769074763953</v>
          </cell>
          <cell r="AE1037">
            <v>20.125879536617649</v>
          </cell>
          <cell r="AG1037">
            <v>24.623521523459125</v>
          </cell>
          <cell r="AH1037">
            <v>1.8467641142594342</v>
          </cell>
          <cell r="AI1037">
            <v>26.470285637718561</v>
          </cell>
          <cell r="AJ1037">
            <v>211.76228510174849</v>
          </cell>
          <cell r="AK1037">
            <v>2596</v>
          </cell>
          <cell r="AL1037">
            <v>235.19999999999982</v>
          </cell>
          <cell r="AP1037" t="e">
            <v>#N/A</v>
          </cell>
          <cell r="AQ1037" t="e">
            <v>#N/A</v>
          </cell>
        </row>
        <row r="1038">
          <cell r="D1038" t="str">
            <v>I00358</v>
          </cell>
          <cell r="E1038" t="str">
            <v>Rameshwar Korivi</v>
          </cell>
          <cell r="F1038" t="str">
            <v>India</v>
          </cell>
          <cell r="G1038" t="str">
            <v>India</v>
          </cell>
          <cell r="H1038" t="str">
            <v>GDC</v>
          </cell>
          <cell r="I1038" t="str">
            <v>S</v>
          </cell>
          <cell r="J1038">
            <v>13396</v>
          </cell>
          <cell r="M1038">
            <v>13396</v>
          </cell>
          <cell r="S1038">
            <v>1444.8</v>
          </cell>
          <cell r="Y1038">
            <v>1444.8</v>
          </cell>
          <cell r="Z1038">
            <v>14840.8</v>
          </cell>
          <cell r="AA1038">
            <v>2340</v>
          </cell>
          <cell r="AB1038">
            <v>2016</v>
          </cell>
          <cell r="AC1038">
            <v>7.3615079365079366</v>
          </cell>
          <cell r="AD1038">
            <v>3.0932769074763953</v>
          </cell>
          <cell r="AE1038">
            <v>20.125879536617649</v>
          </cell>
          <cell r="AG1038">
            <v>30.580664380601981</v>
          </cell>
          <cell r="AH1038">
            <v>2.2935498285451486</v>
          </cell>
          <cell r="AI1038">
            <v>32.874214209147127</v>
          </cell>
          <cell r="AJ1038">
            <v>262.99371367317701</v>
          </cell>
          <cell r="AK1038">
            <v>13396</v>
          </cell>
          <cell r="AL1038">
            <v>1444.7999999999993</v>
          </cell>
          <cell r="AP1038">
            <v>7.3887525026463452</v>
          </cell>
          <cell r="AQ1038">
            <v>2.7244566138408643E-2</v>
          </cell>
        </row>
        <row r="1039">
          <cell r="D1039" t="str">
            <v>I00317</v>
          </cell>
          <cell r="E1039" t="str">
            <v>Veeresh Korke</v>
          </cell>
          <cell r="F1039" t="str">
            <v>India</v>
          </cell>
          <cell r="G1039" t="str">
            <v>India</v>
          </cell>
          <cell r="H1039" t="str">
            <v>GDC</v>
          </cell>
          <cell r="I1039" t="str">
            <v>S</v>
          </cell>
          <cell r="J1039">
            <v>3796</v>
          </cell>
          <cell r="M1039">
            <v>3796</v>
          </cell>
          <cell r="S1039">
            <v>369.6</v>
          </cell>
          <cell r="Y1039">
            <v>369.6</v>
          </cell>
          <cell r="Z1039">
            <v>4165.6000000000004</v>
          </cell>
          <cell r="AA1039">
            <v>2340</v>
          </cell>
          <cell r="AB1039">
            <v>2016</v>
          </cell>
          <cell r="AC1039">
            <v>2.0662698412698415</v>
          </cell>
          <cell r="AD1039">
            <v>3.0932769074763953</v>
          </cell>
          <cell r="AE1039">
            <v>20.125879536617649</v>
          </cell>
          <cell r="AG1039">
            <v>25.285426285363886</v>
          </cell>
          <cell r="AH1039">
            <v>1.8964069714022913</v>
          </cell>
          <cell r="AI1039">
            <v>27.181833256766179</v>
          </cell>
          <cell r="AJ1039">
            <v>217.45466605412943</v>
          </cell>
          <cell r="AK1039">
            <v>3796</v>
          </cell>
          <cell r="AL1039">
            <v>369.60000000000036</v>
          </cell>
          <cell r="AP1039">
            <v>2.0691451466893755</v>
          </cell>
          <cell r="AQ1039">
            <v>2.8753054195340688E-3</v>
          </cell>
        </row>
        <row r="1040">
          <cell r="D1040" t="str">
            <v>I00338</v>
          </cell>
          <cell r="E1040" t="str">
            <v>Rajashekhar Korlagunti</v>
          </cell>
          <cell r="F1040" t="str">
            <v>India</v>
          </cell>
          <cell r="G1040" t="str">
            <v>India</v>
          </cell>
          <cell r="H1040" t="str">
            <v>GDC</v>
          </cell>
          <cell r="I1040" t="str">
            <v>S</v>
          </cell>
          <cell r="J1040">
            <v>2596</v>
          </cell>
          <cell r="M1040">
            <v>2596</v>
          </cell>
          <cell r="S1040">
            <v>235.2</v>
          </cell>
          <cell r="Y1040">
            <v>235.2</v>
          </cell>
          <cell r="Z1040">
            <v>2831.2</v>
          </cell>
          <cell r="AA1040">
            <v>2340</v>
          </cell>
          <cell r="AB1040">
            <v>2016</v>
          </cell>
          <cell r="AC1040">
            <v>1.4043650793650793</v>
          </cell>
          <cell r="AD1040">
            <v>3.0932769074763953</v>
          </cell>
          <cell r="AE1040">
            <v>20.125879536617649</v>
          </cell>
          <cell r="AG1040">
            <v>24.623521523459125</v>
          </cell>
          <cell r="AH1040">
            <v>1.8467641142594342</v>
          </cell>
          <cell r="AI1040">
            <v>26.470285637718561</v>
          </cell>
          <cell r="AJ1040">
            <v>211.76228510174849</v>
          </cell>
          <cell r="AK1040">
            <v>2596</v>
          </cell>
          <cell r="AL1040">
            <v>235.19999999999982</v>
          </cell>
          <cell r="AP1040">
            <v>1.4041942271947565</v>
          </cell>
          <cell r="AQ1040">
            <v>-1.7085217032275501E-4</v>
          </cell>
        </row>
        <row r="1041">
          <cell r="D1041" t="str">
            <v>I00242</v>
          </cell>
          <cell r="E1041" t="str">
            <v>Imran Khan Kothapalli</v>
          </cell>
          <cell r="F1041" t="str">
            <v>India</v>
          </cell>
          <cell r="G1041" t="str">
            <v>India</v>
          </cell>
          <cell r="H1041" t="str">
            <v>GDC</v>
          </cell>
          <cell r="I1041" t="str">
            <v>S</v>
          </cell>
          <cell r="J1041">
            <v>4440.13</v>
          </cell>
          <cell r="M1041">
            <v>4440.13</v>
          </cell>
          <cell r="S1041">
            <v>319.87200000000001</v>
          </cell>
          <cell r="Y1041">
            <v>319.87200000000001</v>
          </cell>
          <cell r="Z1041">
            <v>4760.0020000000004</v>
          </cell>
          <cell r="AA1041">
            <v>2340</v>
          </cell>
          <cell r="AB1041">
            <v>2016</v>
          </cell>
          <cell r="AC1041">
            <v>2.3611121031746034</v>
          </cell>
          <cell r="AD1041">
            <v>3.0932769074763953</v>
          </cell>
          <cell r="AE1041">
            <v>20.125879536617649</v>
          </cell>
          <cell r="AG1041">
            <v>25.580268547268648</v>
          </cell>
          <cell r="AH1041">
            <v>1.9185201410451485</v>
          </cell>
          <cell r="AI1041">
            <v>27.498788688313798</v>
          </cell>
          <cell r="AJ1041">
            <v>219.99030950651039</v>
          </cell>
          <cell r="AK1041">
            <v>4440.13</v>
          </cell>
          <cell r="AL1041">
            <v>319.8720000000003</v>
          </cell>
          <cell r="AP1041">
            <v>2.3719781974642049</v>
          </cell>
          <cell r="AQ1041">
            <v>1.0866094289601502E-2</v>
          </cell>
        </row>
        <row r="1042">
          <cell r="D1042" t="str">
            <v>I00302</v>
          </cell>
          <cell r="E1042" t="str">
            <v>Manivasan Krishnan</v>
          </cell>
          <cell r="F1042" t="str">
            <v>India</v>
          </cell>
          <cell r="G1042" t="str">
            <v>India</v>
          </cell>
          <cell r="H1042" t="str">
            <v>GDC</v>
          </cell>
          <cell r="I1042" t="str">
            <v>S</v>
          </cell>
          <cell r="J1042">
            <v>2536</v>
          </cell>
          <cell r="M1042">
            <v>2536</v>
          </cell>
          <cell r="S1042">
            <v>228.48</v>
          </cell>
          <cell r="Y1042">
            <v>228.48</v>
          </cell>
          <cell r="Z1042">
            <v>2764.48</v>
          </cell>
          <cell r="AA1042">
            <v>2340</v>
          </cell>
          <cell r="AB1042">
            <v>2016</v>
          </cell>
          <cell r="AC1042">
            <v>1.3712698412698412</v>
          </cell>
          <cell r="AD1042">
            <v>3.0932769074763953</v>
          </cell>
          <cell r="AE1042">
            <v>20.125879536617649</v>
          </cell>
          <cell r="AG1042">
            <v>24.590426285363886</v>
          </cell>
          <cell r="AH1042">
            <v>1.8442819714022913</v>
          </cell>
          <cell r="AI1042">
            <v>26.434708256766179</v>
          </cell>
          <cell r="AJ1042">
            <v>211.47766605412943</v>
          </cell>
          <cell r="AK1042">
            <v>2536</v>
          </cell>
          <cell r="AL1042">
            <v>228.48000000000002</v>
          </cell>
          <cell r="AP1042">
            <v>1.3709466812200302</v>
          </cell>
          <cell r="AQ1042">
            <v>-3.2316004981103319E-4</v>
          </cell>
        </row>
        <row r="1043">
          <cell r="D1043" t="str">
            <v>I00322</v>
          </cell>
          <cell r="E1043" t="str">
            <v>Loganathan Krishnan</v>
          </cell>
          <cell r="F1043" t="str">
            <v>India</v>
          </cell>
          <cell r="G1043" t="str">
            <v>India</v>
          </cell>
          <cell r="H1043" t="str">
            <v>GDC</v>
          </cell>
          <cell r="I1043" t="str">
            <v>S</v>
          </cell>
          <cell r="J1043">
            <v>10096</v>
          </cell>
          <cell r="M1043">
            <v>10096</v>
          </cell>
          <cell r="S1043">
            <v>1075.2</v>
          </cell>
          <cell r="Y1043">
            <v>1075.2</v>
          </cell>
          <cell r="Z1043">
            <v>11171.2</v>
          </cell>
          <cell r="AA1043">
            <v>2340</v>
          </cell>
          <cell r="AB1043">
            <v>2016</v>
          </cell>
          <cell r="AC1043">
            <v>5.541269841269842</v>
          </cell>
          <cell r="AD1043">
            <v>3.0932769074763953</v>
          </cell>
          <cell r="AE1043">
            <v>20.125879536617649</v>
          </cell>
          <cell r="AG1043">
            <v>28.760426285363884</v>
          </cell>
          <cell r="AH1043">
            <v>2.1570319714022914</v>
          </cell>
          <cell r="AI1043">
            <v>30.917458256766174</v>
          </cell>
          <cell r="AJ1043">
            <v>247.3396660541294</v>
          </cell>
          <cell r="AK1043">
            <v>10096</v>
          </cell>
          <cell r="AL1043">
            <v>1075.2000000000007</v>
          </cell>
          <cell r="AP1043">
            <v>5.5601374740361411</v>
          </cell>
          <cell r="AQ1043">
            <v>1.8867632766299103E-2</v>
          </cell>
        </row>
        <row r="1044">
          <cell r="D1044" t="str">
            <v>I00259</v>
          </cell>
          <cell r="E1044" t="str">
            <v>Jagadeesha KS</v>
          </cell>
          <cell r="F1044" t="str">
            <v>India</v>
          </cell>
          <cell r="G1044" t="str">
            <v>India</v>
          </cell>
          <cell r="H1044" t="str">
            <v>GDC</v>
          </cell>
          <cell r="I1044" t="str">
            <v>S</v>
          </cell>
          <cell r="J1044">
            <v>3078.24</v>
          </cell>
          <cell r="M1044">
            <v>3078.24</v>
          </cell>
          <cell r="S1044">
            <v>221.76</v>
          </cell>
          <cell r="Y1044">
            <v>221.76</v>
          </cell>
          <cell r="Z1044">
            <v>3300</v>
          </cell>
          <cell r="AA1044">
            <v>2340</v>
          </cell>
          <cell r="AB1044">
            <v>2016</v>
          </cell>
          <cell r="AC1044">
            <v>1.6369047619047619</v>
          </cell>
          <cell r="AD1044">
            <v>3.0932769074763953</v>
          </cell>
          <cell r="AE1044">
            <v>20.125879536617649</v>
          </cell>
          <cell r="AG1044">
            <v>24.856061205998806</v>
          </cell>
          <cell r="AH1044">
            <v>1.8642045904499103</v>
          </cell>
          <cell r="AI1044">
            <v>26.720265796448714</v>
          </cell>
          <cell r="AJ1044">
            <v>213.76212637158972</v>
          </cell>
          <cell r="AK1044">
            <v>3078.24</v>
          </cell>
          <cell r="AL1044">
            <v>221.76000000000022</v>
          </cell>
          <cell r="AP1044">
            <v>1.6444379753688896</v>
          </cell>
          <cell r="AQ1044">
            <v>7.5332134641277193E-3</v>
          </cell>
        </row>
        <row r="1045">
          <cell r="D1045" t="str">
            <v>I00411</v>
          </cell>
          <cell r="E1045" t="str">
            <v>Ananthram KT</v>
          </cell>
          <cell r="F1045" t="str">
            <v>India</v>
          </cell>
          <cell r="G1045" t="str">
            <v>India</v>
          </cell>
          <cell r="H1045" t="str">
            <v>GDC</v>
          </cell>
          <cell r="I1045" t="str">
            <v>S</v>
          </cell>
          <cell r="J1045">
            <v>1.1850000000000001</v>
          </cell>
          <cell r="M1045">
            <v>1.1850000000000001</v>
          </cell>
          <cell r="S1045">
            <v>0</v>
          </cell>
          <cell r="Y1045">
            <v>0</v>
          </cell>
          <cell r="Z1045">
            <v>1.1850000000000001</v>
          </cell>
          <cell r="AA1045">
            <v>2340</v>
          </cell>
          <cell r="AB1045">
            <v>2016</v>
          </cell>
          <cell r="AC1045">
            <v>5.8779761904761908E-4</v>
          </cell>
          <cell r="AD1045">
            <v>3.0932769074763953</v>
          </cell>
          <cell r="AE1045">
            <v>20.125879536617649</v>
          </cell>
          <cell r="AG1045">
            <v>23.219744241713091</v>
          </cell>
          <cell r="AH1045">
            <v>1.7414808181284818</v>
          </cell>
          <cell r="AI1045">
            <v>24.961225059841574</v>
          </cell>
          <cell r="AJ1045">
            <v>199.68980047873259</v>
          </cell>
          <cell r="AK1045">
            <v>1.1850000000000001</v>
          </cell>
          <cell r="AL1045">
            <v>0</v>
          </cell>
          <cell r="AP1045" t="e">
            <v>#N/A</v>
          </cell>
          <cell r="AQ1045" t="e">
            <v>#N/A</v>
          </cell>
        </row>
        <row r="1046">
          <cell r="D1046" t="str">
            <v>I00017</v>
          </cell>
          <cell r="E1046" t="str">
            <v>Mayur Kulkarni</v>
          </cell>
          <cell r="F1046" t="str">
            <v>India</v>
          </cell>
          <cell r="G1046" t="str">
            <v>India</v>
          </cell>
          <cell r="H1046" t="str">
            <v>GDC</v>
          </cell>
          <cell r="I1046" t="str">
            <v>S</v>
          </cell>
          <cell r="J1046">
            <v>6994.58</v>
          </cell>
          <cell r="M1046">
            <v>6994.58</v>
          </cell>
          <cell r="S1046">
            <v>641.42399999999998</v>
          </cell>
          <cell r="Y1046">
            <v>641.42399999999998</v>
          </cell>
          <cell r="Z1046">
            <v>7636.0039999999999</v>
          </cell>
          <cell r="AA1046">
            <v>2340</v>
          </cell>
          <cell r="AB1046">
            <v>2016</v>
          </cell>
          <cell r="AC1046">
            <v>3.7877003968253966</v>
          </cell>
          <cell r="AD1046">
            <v>3.0932769074763953</v>
          </cell>
          <cell r="AE1046">
            <v>20.125879536617649</v>
          </cell>
          <cell r="AG1046">
            <v>27.00685684091944</v>
          </cell>
          <cell r="AH1046">
            <v>2.025514263068958</v>
          </cell>
          <cell r="AI1046">
            <v>29.032371103988396</v>
          </cell>
          <cell r="AJ1046">
            <v>232.25896883190717</v>
          </cell>
          <cell r="AK1046">
            <v>6994.58</v>
          </cell>
          <cell r="AL1046">
            <v>641.42399999999998</v>
          </cell>
          <cell r="AP1046">
            <v>3.8051318053541658</v>
          </cell>
          <cell r="AQ1046">
            <v>1.7431408528769232E-2</v>
          </cell>
        </row>
        <row r="1047">
          <cell r="D1047" t="str">
            <v>I00324</v>
          </cell>
          <cell r="E1047" t="str">
            <v>Pritam Kulkarni</v>
          </cell>
          <cell r="F1047" t="str">
            <v>India</v>
          </cell>
          <cell r="G1047" t="str">
            <v>India</v>
          </cell>
          <cell r="H1047" t="str">
            <v>GDC</v>
          </cell>
          <cell r="I1047" t="str">
            <v>S</v>
          </cell>
          <cell r="J1047">
            <v>2596</v>
          </cell>
          <cell r="M1047">
            <v>2596</v>
          </cell>
          <cell r="S1047">
            <v>235.2</v>
          </cell>
          <cell r="Y1047">
            <v>235.2</v>
          </cell>
          <cell r="Z1047">
            <v>2831.2</v>
          </cell>
          <cell r="AA1047">
            <v>2340</v>
          </cell>
          <cell r="AB1047">
            <v>2016</v>
          </cell>
          <cell r="AC1047">
            <v>1.4043650793650793</v>
          </cell>
          <cell r="AD1047">
            <v>3.0932769074763953</v>
          </cell>
          <cell r="AE1047">
            <v>20.125879536617649</v>
          </cell>
          <cell r="AG1047">
            <v>24.623521523459125</v>
          </cell>
          <cell r="AH1047">
            <v>1.8467641142594342</v>
          </cell>
          <cell r="AI1047">
            <v>26.470285637718561</v>
          </cell>
          <cell r="AJ1047">
            <v>211.76228510174849</v>
          </cell>
          <cell r="AK1047">
            <v>2596</v>
          </cell>
          <cell r="AL1047">
            <v>235.19999999999982</v>
          </cell>
          <cell r="AP1047">
            <v>1.4041942271947565</v>
          </cell>
          <cell r="AQ1047">
            <v>-1.7085217032275501E-4</v>
          </cell>
        </row>
        <row r="1048">
          <cell r="D1048" t="str">
            <v>I00015</v>
          </cell>
          <cell r="E1048" t="str">
            <v>Sujay Kumar</v>
          </cell>
          <cell r="F1048" t="str">
            <v>India</v>
          </cell>
          <cell r="G1048" t="str">
            <v>India</v>
          </cell>
          <cell r="H1048" t="str">
            <v>GDC</v>
          </cell>
          <cell r="I1048" t="str">
            <v>S</v>
          </cell>
          <cell r="J1048">
            <v>5997.9</v>
          </cell>
          <cell r="M1048">
            <v>5997.9</v>
          </cell>
          <cell r="S1048">
            <v>432.096</v>
          </cell>
          <cell r="Y1048">
            <v>432.096</v>
          </cell>
          <cell r="Z1048">
            <v>6429.9959999999992</v>
          </cell>
          <cell r="AA1048">
            <v>2340</v>
          </cell>
          <cell r="AB1048">
            <v>2016</v>
          </cell>
          <cell r="AC1048">
            <v>3.1894821428571425</v>
          </cell>
          <cell r="AD1048">
            <v>3.0932769074763953</v>
          </cell>
          <cell r="AE1048">
            <v>20.125879536617649</v>
          </cell>
          <cell r="AG1048">
            <v>26.408638586951188</v>
          </cell>
          <cell r="AH1048">
            <v>1.980647894021339</v>
          </cell>
          <cell r="AI1048">
            <v>28.389286480972526</v>
          </cell>
          <cell r="AJ1048">
            <v>227.11429184778021</v>
          </cell>
          <cell r="AK1048">
            <v>5997.9</v>
          </cell>
          <cell r="AL1048">
            <v>432.09599999999955</v>
          </cell>
          <cell r="AP1048">
            <v>3.2041604860212383</v>
          </cell>
          <cell r="AQ1048">
            <v>1.4678343164095775E-2</v>
          </cell>
        </row>
        <row r="1049">
          <cell r="D1049" t="str">
            <v>I00086</v>
          </cell>
          <cell r="E1049" t="str">
            <v>Ram Kumar</v>
          </cell>
          <cell r="F1049" t="str">
            <v>India</v>
          </cell>
          <cell r="G1049" t="str">
            <v>India</v>
          </cell>
          <cell r="H1049" t="str">
            <v>GDC</v>
          </cell>
          <cell r="I1049" t="str">
            <v>S</v>
          </cell>
          <cell r="J1049">
            <v>11492.1</v>
          </cell>
          <cell r="M1049">
            <v>11492.1</v>
          </cell>
          <cell r="S1049">
            <v>827.904</v>
          </cell>
          <cell r="Y1049">
            <v>827.904</v>
          </cell>
          <cell r="Z1049">
            <v>12320.004000000001</v>
          </cell>
          <cell r="AA1049">
            <v>2340</v>
          </cell>
          <cell r="AB1049">
            <v>2016</v>
          </cell>
          <cell r="AC1049">
            <v>6.1111130952380952</v>
          </cell>
          <cell r="AD1049">
            <v>3.0932769074763953</v>
          </cell>
          <cell r="AE1049">
            <v>20.125879536617649</v>
          </cell>
          <cell r="AG1049">
            <v>29.330269539332139</v>
          </cell>
          <cell r="AH1049">
            <v>2.1997702154499104</v>
          </cell>
          <cell r="AI1049">
            <v>31.530039754782049</v>
          </cell>
          <cell r="AJ1049">
            <v>252.24031803825639</v>
          </cell>
          <cell r="AK1049">
            <v>11492.1</v>
          </cell>
          <cell r="AL1049">
            <v>827.90400000000045</v>
          </cell>
          <cell r="AP1049">
            <v>6.1392371013020153</v>
          </cell>
          <cell r="AQ1049">
            <v>2.8124006063920071E-2</v>
          </cell>
        </row>
        <row r="1050">
          <cell r="D1050" t="str">
            <v>I00151</v>
          </cell>
          <cell r="E1050" t="str">
            <v>Mohan Kumar</v>
          </cell>
          <cell r="F1050" t="str">
            <v>India</v>
          </cell>
          <cell r="G1050" t="str">
            <v>India</v>
          </cell>
          <cell r="H1050" t="str">
            <v>GDC</v>
          </cell>
          <cell r="I1050" t="str">
            <v>S</v>
          </cell>
          <cell r="J1050">
            <v>8535.1200000000008</v>
          </cell>
          <cell r="M1050">
            <v>8535.1200000000008</v>
          </cell>
          <cell r="S1050">
            <v>614.88</v>
          </cell>
          <cell r="Y1050">
            <v>614.88</v>
          </cell>
          <cell r="Z1050">
            <v>9150</v>
          </cell>
          <cell r="AA1050">
            <v>2340</v>
          </cell>
          <cell r="AB1050">
            <v>2016</v>
          </cell>
          <cell r="AC1050">
            <v>4.5386904761904763</v>
          </cell>
          <cell r="AD1050">
            <v>3.0932769074763953</v>
          </cell>
          <cell r="AE1050">
            <v>20.125879536617649</v>
          </cell>
          <cell r="AG1050">
            <v>27.757846920284521</v>
          </cell>
          <cell r="AH1050">
            <v>2.0818385190213391</v>
          </cell>
          <cell r="AI1050">
            <v>29.83968543930586</v>
          </cell>
          <cell r="AJ1050">
            <v>238.71748351444688</v>
          </cell>
          <cell r="AK1050">
            <v>8535.1200000000008</v>
          </cell>
          <cell r="AL1050">
            <v>614.8799999999992</v>
          </cell>
          <cell r="AP1050">
            <v>4.559578022613743</v>
          </cell>
          <cell r="AQ1050">
            <v>2.0887546423266734E-2</v>
          </cell>
        </row>
        <row r="1051">
          <cell r="D1051" t="str">
            <v>I00201</v>
          </cell>
          <cell r="E1051" t="str">
            <v>Praveen Kumar</v>
          </cell>
          <cell r="F1051" t="str">
            <v>India</v>
          </cell>
          <cell r="G1051" t="str">
            <v>India</v>
          </cell>
          <cell r="H1051" t="str">
            <v>GDC</v>
          </cell>
          <cell r="I1051" t="str">
            <v>S</v>
          </cell>
          <cell r="J1051">
            <v>5046.07</v>
          </cell>
          <cell r="M1051">
            <v>5046.07</v>
          </cell>
          <cell r="S1051">
            <v>363.52512000000002</v>
          </cell>
          <cell r="Y1051">
            <v>363.52512000000002</v>
          </cell>
          <cell r="Z1051">
            <v>5409.59512</v>
          </cell>
          <cell r="AA1051">
            <v>2340</v>
          </cell>
          <cell r="AB1051">
            <v>2016</v>
          </cell>
          <cell r="AC1051">
            <v>2.6833309126984126</v>
          </cell>
          <cell r="AD1051">
            <v>3.0932769074763953</v>
          </cell>
          <cell r="AE1051">
            <v>20.125879536617649</v>
          </cell>
          <cell r="AG1051">
            <v>25.902487356792456</v>
          </cell>
          <cell r="AH1051">
            <v>1.9426865517594341</v>
          </cell>
          <cell r="AI1051">
            <v>27.845173908551889</v>
          </cell>
          <cell r="AJ1051">
            <v>222.76139126841511</v>
          </cell>
          <cell r="AK1051">
            <v>5046.07</v>
          </cell>
          <cell r="AL1051">
            <v>363.52512000000024</v>
          </cell>
          <cell r="AP1051">
            <v>2.695679892938863</v>
          </cell>
          <cell r="AQ1051">
            <v>1.2348980240450391E-2</v>
          </cell>
        </row>
        <row r="1052">
          <cell r="D1052" t="str">
            <v>I00274</v>
          </cell>
          <cell r="E1052" t="str">
            <v>Pramod Kumar</v>
          </cell>
          <cell r="F1052" t="str">
            <v>India</v>
          </cell>
          <cell r="G1052" t="str">
            <v>India</v>
          </cell>
          <cell r="H1052" t="str">
            <v>GDC</v>
          </cell>
          <cell r="I1052" t="str">
            <v>S</v>
          </cell>
          <cell r="J1052">
            <v>14738.24</v>
          </cell>
          <cell r="M1052">
            <v>14738.24</v>
          </cell>
          <cell r="S1052">
            <v>1061.76</v>
          </cell>
          <cell r="Y1052">
            <v>1061.76</v>
          </cell>
          <cell r="Z1052">
            <v>15800</v>
          </cell>
          <cell r="AA1052">
            <v>2340</v>
          </cell>
          <cell r="AB1052">
            <v>2016</v>
          </cell>
          <cell r="AC1052">
            <v>7.837301587301587</v>
          </cell>
          <cell r="AD1052">
            <v>3.0932769074763953</v>
          </cell>
          <cell r="AE1052">
            <v>20.125879536617649</v>
          </cell>
          <cell r="AG1052">
            <v>31.056458031395632</v>
          </cell>
          <cell r="AH1052">
            <v>2.3292343523546721</v>
          </cell>
          <cell r="AI1052">
            <v>33.385692383750303</v>
          </cell>
          <cell r="AJ1052">
            <v>267.08553907000243</v>
          </cell>
          <cell r="AK1052">
            <v>14738.24</v>
          </cell>
          <cell r="AL1052">
            <v>1061.7600000000002</v>
          </cell>
          <cell r="AP1052">
            <v>7.8733697002510583</v>
          </cell>
          <cell r="AQ1052">
            <v>3.606811294947132E-2</v>
          </cell>
        </row>
        <row r="1053">
          <cell r="D1053" t="str">
            <v>I00319</v>
          </cell>
          <cell r="E1053" t="str">
            <v>Sanjeev Kumar</v>
          </cell>
          <cell r="F1053" t="str">
            <v>India</v>
          </cell>
          <cell r="G1053" t="str">
            <v>India</v>
          </cell>
          <cell r="H1053" t="str">
            <v>GDC</v>
          </cell>
          <cell r="I1053" t="str">
            <v>S</v>
          </cell>
          <cell r="J1053">
            <v>3346</v>
          </cell>
          <cell r="M1053">
            <v>3346</v>
          </cell>
          <cell r="S1053">
            <v>319.2</v>
          </cell>
          <cell r="Y1053">
            <v>319.2</v>
          </cell>
          <cell r="Z1053">
            <v>3665.2</v>
          </cell>
          <cell r="AA1053">
            <v>2340</v>
          </cell>
          <cell r="AB1053">
            <v>2016</v>
          </cell>
          <cell r="AC1053">
            <v>1.8180555555555555</v>
          </cell>
          <cell r="AD1053">
            <v>3.0932769074763953</v>
          </cell>
          <cell r="AE1053">
            <v>20.125879536617649</v>
          </cell>
          <cell r="AG1053">
            <v>25.0372119996496</v>
          </cell>
          <cell r="AH1053">
            <v>1.8777908999737198</v>
          </cell>
          <cell r="AI1053">
            <v>26.915002899623321</v>
          </cell>
          <cell r="AJ1053">
            <v>215.32002319698657</v>
          </cell>
          <cell r="AK1053">
            <v>3346</v>
          </cell>
          <cell r="AL1053">
            <v>319.19999999999982</v>
          </cell>
          <cell r="AP1053">
            <v>1.819788551878897</v>
          </cell>
          <cell r="AQ1053">
            <v>1.7329963233414514E-3</v>
          </cell>
        </row>
        <row r="1054">
          <cell r="D1054" t="str">
            <v>I00365</v>
          </cell>
          <cell r="E1054" t="str">
            <v>Ashwin Kumar</v>
          </cell>
          <cell r="F1054" t="str">
            <v>India</v>
          </cell>
          <cell r="G1054" t="str">
            <v>India</v>
          </cell>
          <cell r="H1054" t="str">
            <v>GDC</v>
          </cell>
          <cell r="I1054" t="str">
            <v>S</v>
          </cell>
          <cell r="J1054">
            <v>3796</v>
          </cell>
          <cell r="M1054">
            <v>3796</v>
          </cell>
          <cell r="S1054">
            <v>369.6</v>
          </cell>
          <cell r="Y1054">
            <v>369.6</v>
          </cell>
          <cell r="Z1054">
            <v>4165.6000000000004</v>
          </cell>
          <cell r="AA1054">
            <v>2340</v>
          </cell>
          <cell r="AB1054">
            <v>2016</v>
          </cell>
          <cell r="AC1054">
            <v>2.0662698412698415</v>
          </cell>
          <cell r="AD1054">
            <v>3.0932769074763953</v>
          </cell>
          <cell r="AE1054">
            <v>20.125879536617649</v>
          </cell>
          <cell r="AG1054">
            <v>25.285426285363886</v>
          </cell>
          <cell r="AH1054">
            <v>1.8964069714022913</v>
          </cell>
          <cell r="AI1054">
            <v>27.181833256766179</v>
          </cell>
          <cell r="AJ1054">
            <v>217.45466605412943</v>
          </cell>
          <cell r="AK1054">
            <v>3796</v>
          </cell>
          <cell r="AL1054">
            <v>369.60000000000036</v>
          </cell>
          <cell r="AP1054">
            <v>2.0757790394535305</v>
          </cell>
          <cell r="AQ1054">
            <v>9.5091981836890049E-3</v>
          </cell>
        </row>
        <row r="1055">
          <cell r="D1055" t="str">
            <v>I00368</v>
          </cell>
          <cell r="E1055" t="str">
            <v>Nanda Kumar</v>
          </cell>
          <cell r="F1055" t="str">
            <v>India</v>
          </cell>
          <cell r="G1055" t="str">
            <v>India</v>
          </cell>
          <cell r="H1055" t="str">
            <v>GDC</v>
          </cell>
          <cell r="I1055" t="str">
            <v>S</v>
          </cell>
          <cell r="J1055">
            <v>4846</v>
          </cell>
          <cell r="M1055">
            <v>4846</v>
          </cell>
          <cell r="S1055">
            <v>487.2</v>
          </cell>
          <cell r="Y1055">
            <v>487.2</v>
          </cell>
          <cell r="Z1055">
            <v>5333.2</v>
          </cell>
          <cell r="AA1055">
            <v>2340</v>
          </cell>
          <cell r="AB1055">
            <v>2016</v>
          </cell>
          <cell r="AC1055">
            <v>2.6454365079365076</v>
          </cell>
          <cell r="AD1055">
            <v>3.0932769074763953</v>
          </cell>
          <cell r="AE1055">
            <v>20.125879536617649</v>
          </cell>
          <cell r="AG1055">
            <v>25.864592952030552</v>
          </cell>
          <cell r="AH1055">
            <v>1.9398444714022913</v>
          </cell>
          <cell r="AI1055">
            <v>27.804437423432844</v>
          </cell>
          <cell r="AJ1055">
            <v>222.43549938746276</v>
          </cell>
          <cell r="AK1055">
            <v>4846</v>
          </cell>
          <cell r="AL1055">
            <v>487.19999999999982</v>
          </cell>
          <cell r="AP1055">
            <v>2.650977201247168</v>
          </cell>
          <cell r="AQ1055">
            <v>5.5406933106603162E-3</v>
          </cell>
        </row>
        <row r="1056">
          <cell r="D1056" t="str">
            <v>I00380</v>
          </cell>
          <cell r="E1056" t="str">
            <v>Girish Kumar</v>
          </cell>
          <cell r="F1056" t="str">
            <v>India</v>
          </cell>
          <cell r="G1056" t="str">
            <v>India</v>
          </cell>
          <cell r="H1056" t="str">
            <v>GDC</v>
          </cell>
          <cell r="I1056" t="str">
            <v>S</v>
          </cell>
          <cell r="J1056">
            <v>2386</v>
          </cell>
          <cell r="M1056">
            <v>2386</v>
          </cell>
          <cell r="S1056">
            <v>211.68</v>
          </cell>
          <cell r="Y1056">
            <v>211.68</v>
          </cell>
          <cell r="Z1056">
            <v>2597.6799999999998</v>
          </cell>
          <cell r="AA1056">
            <v>2340</v>
          </cell>
          <cell r="AB1056">
            <v>2016</v>
          </cell>
          <cell r="AC1056">
            <v>1.288531746031746</v>
          </cell>
          <cell r="AD1056">
            <v>3.0932769074763953</v>
          </cell>
          <cell r="AE1056">
            <v>20.125879536617649</v>
          </cell>
          <cell r="AG1056">
            <v>24.507688190125791</v>
          </cell>
          <cell r="AH1056">
            <v>1.8380766142594342</v>
          </cell>
          <cell r="AI1056">
            <v>26.345764804385226</v>
          </cell>
          <cell r="AJ1056">
            <v>210.76611843508181</v>
          </cell>
          <cell r="AK1056">
            <v>2386</v>
          </cell>
          <cell r="AL1056">
            <v>211.67999999999984</v>
          </cell>
          <cell r="AP1056" t="e">
            <v>#N/A</v>
          </cell>
          <cell r="AQ1056" t="e">
            <v>#N/A</v>
          </cell>
        </row>
        <row r="1057">
          <cell r="D1057" t="str">
            <v>I00171</v>
          </cell>
          <cell r="E1057" t="str">
            <v>Sravan Kumar B</v>
          </cell>
          <cell r="F1057" t="str">
            <v>India</v>
          </cell>
          <cell r="G1057" t="str">
            <v>India</v>
          </cell>
          <cell r="H1057" t="str">
            <v>GDC</v>
          </cell>
          <cell r="I1057" t="str">
            <v>S</v>
          </cell>
          <cell r="J1057">
            <v>3734.93</v>
          </cell>
          <cell r="M1057">
            <v>3734.93</v>
          </cell>
          <cell r="S1057">
            <v>269.06880000000001</v>
          </cell>
          <cell r="Y1057">
            <v>269.06880000000001</v>
          </cell>
          <cell r="Z1057">
            <v>4003.9987999999998</v>
          </cell>
          <cell r="AA1057">
            <v>2340</v>
          </cell>
          <cell r="AB1057">
            <v>2016</v>
          </cell>
          <cell r="AC1057">
            <v>1.9861105158730159</v>
          </cell>
          <cell r="AD1057">
            <v>3.0932769074763953</v>
          </cell>
          <cell r="AE1057">
            <v>20.125879536617649</v>
          </cell>
          <cell r="AG1057">
            <v>25.205266959967062</v>
          </cell>
          <cell r="AH1057">
            <v>1.8903950219975296</v>
          </cell>
          <cell r="AI1057">
            <v>27.095661981964593</v>
          </cell>
          <cell r="AJ1057">
            <v>216.76529585571674</v>
          </cell>
          <cell r="AK1057">
            <v>3734.93</v>
          </cell>
          <cell r="AL1057">
            <v>269.06880000000001</v>
          </cell>
          <cell r="AP1057">
            <v>1.9952508121368153</v>
          </cell>
          <cell r="AQ1057">
            <v>9.140296263799419E-3</v>
          </cell>
        </row>
        <row r="1058">
          <cell r="D1058" t="str">
            <v>I00173</v>
          </cell>
          <cell r="E1058" t="str">
            <v>Prakash Kumar S</v>
          </cell>
          <cell r="F1058" t="str">
            <v>India</v>
          </cell>
          <cell r="G1058" t="str">
            <v>India</v>
          </cell>
          <cell r="H1058" t="str">
            <v>GDC</v>
          </cell>
          <cell r="I1058" t="str">
            <v>S</v>
          </cell>
          <cell r="J1058">
            <v>7555.68</v>
          </cell>
          <cell r="M1058">
            <v>7555.68</v>
          </cell>
          <cell r="S1058">
            <v>544.32000000000005</v>
          </cell>
          <cell r="Y1058">
            <v>544.32000000000005</v>
          </cell>
          <cell r="Z1058">
            <v>8100</v>
          </cell>
          <cell r="AA1058">
            <v>2340</v>
          </cell>
          <cell r="AB1058">
            <v>2016</v>
          </cell>
          <cell r="AC1058">
            <v>4.0178571428571432</v>
          </cell>
          <cell r="AD1058">
            <v>3.0932769074763953</v>
          </cell>
          <cell r="AE1058">
            <v>20.125879536617649</v>
          </cell>
          <cell r="AG1058">
            <v>27.237013586951186</v>
          </cell>
          <cell r="AH1058">
            <v>2.0427760190213387</v>
          </cell>
          <cell r="AI1058">
            <v>29.279789605972525</v>
          </cell>
          <cell r="AJ1058">
            <v>234.2383168477802</v>
          </cell>
          <cell r="AK1058">
            <v>7555.68</v>
          </cell>
          <cell r="AL1058">
            <v>544.31999999999971</v>
          </cell>
          <cell r="AP1058">
            <v>4.2112105782982718</v>
          </cell>
          <cell r="AQ1058">
            <v>0.1933534354411286</v>
          </cell>
        </row>
        <row r="1059">
          <cell r="D1059" t="str">
            <v>I00182</v>
          </cell>
          <cell r="E1059" t="str">
            <v>Rathish Kumar. B</v>
          </cell>
          <cell r="F1059" t="str">
            <v>India</v>
          </cell>
          <cell r="G1059" t="str">
            <v>India</v>
          </cell>
          <cell r="H1059" t="str">
            <v>GDC</v>
          </cell>
          <cell r="I1059" t="str">
            <v>S</v>
          </cell>
          <cell r="J1059">
            <v>5140.1899999999996</v>
          </cell>
          <cell r="M1059">
            <v>5140.1899999999996</v>
          </cell>
          <cell r="S1059">
            <v>370.30559999999997</v>
          </cell>
          <cell r="Y1059">
            <v>370.30559999999997</v>
          </cell>
          <cell r="Z1059">
            <v>5510.4955999999993</v>
          </cell>
          <cell r="AA1059">
            <v>2340</v>
          </cell>
          <cell r="AB1059">
            <v>2016</v>
          </cell>
          <cell r="AC1059">
            <v>2.7333807539682535</v>
          </cell>
          <cell r="AD1059">
            <v>3.0932769074763953</v>
          </cell>
          <cell r="AE1059">
            <v>20.125879536617649</v>
          </cell>
          <cell r="AG1059">
            <v>25.952537198062299</v>
          </cell>
          <cell r="AH1059">
            <v>1.9464402898546722</v>
          </cell>
          <cell r="AI1059">
            <v>27.898977487916969</v>
          </cell>
          <cell r="AJ1059">
            <v>223.19181990333576</v>
          </cell>
          <cell r="AK1059">
            <v>5140.1899999999996</v>
          </cell>
          <cell r="AL1059">
            <v>370.30559999999969</v>
          </cell>
          <cell r="AP1059">
            <v>2.745960069013091</v>
          </cell>
          <cell r="AQ1059">
            <v>1.2579315044837447E-2</v>
          </cell>
        </row>
        <row r="1060">
          <cell r="D1060" t="str">
            <v>I00018</v>
          </cell>
          <cell r="E1060" t="str">
            <v>Vidya Kumari</v>
          </cell>
          <cell r="F1060" t="str">
            <v>India</v>
          </cell>
          <cell r="G1060" t="str">
            <v>India</v>
          </cell>
          <cell r="H1060" t="str">
            <v>GDC</v>
          </cell>
          <cell r="I1060" t="str">
            <v>S</v>
          </cell>
          <cell r="J1060">
            <v>6371.96</v>
          </cell>
          <cell r="M1060">
            <v>6371.96</v>
          </cell>
          <cell r="S1060">
            <v>459.04320000000007</v>
          </cell>
          <cell r="Y1060">
            <v>459.04320000000007</v>
          </cell>
          <cell r="Z1060">
            <v>6831.0032000000001</v>
          </cell>
          <cell r="AA1060">
            <v>2340</v>
          </cell>
          <cell r="AB1060">
            <v>2016</v>
          </cell>
          <cell r="AC1060">
            <v>3.3883944444444447</v>
          </cell>
          <cell r="AD1060">
            <v>3.0932769074763953</v>
          </cell>
          <cell r="AE1060">
            <v>20.125879536617649</v>
          </cell>
          <cell r="AG1060">
            <v>26.607550888538491</v>
          </cell>
          <cell r="AH1060">
            <v>1.9955663166403868</v>
          </cell>
          <cell r="AI1060">
            <v>28.603117205178876</v>
          </cell>
          <cell r="AJ1060">
            <v>228.82493764143101</v>
          </cell>
          <cell r="AK1060">
            <v>6371.96</v>
          </cell>
          <cell r="AL1060">
            <v>459.04320000000007</v>
          </cell>
          <cell r="AP1060">
            <v>3.4039882036201274</v>
          </cell>
          <cell r="AQ1060">
            <v>1.5593759175682731E-2</v>
          </cell>
        </row>
        <row r="1061">
          <cell r="D1061" t="str">
            <v>I00168</v>
          </cell>
          <cell r="E1061" t="str">
            <v>Sandeep Kunapareddy</v>
          </cell>
          <cell r="F1061" t="str">
            <v>India</v>
          </cell>
          <cell r="G1061" t="str">
            <v>India</v>
          </cell>
          <cell r="H1061" t="str">
            <v>GDC</v>
          </cell>
          <cell r="I1061" t="str">
            <v>S</v>
          </cell>
          <cell r="J1061">
            <v>3734.93</v>
          </cell>
          <cell r="M1061">
            <v>3734.93</v>
          </cell>
          <cell r="S1061">
            <v>269.06880000000001</v>
          </cell>
          <cell r="Y1061">
            <v>269.06880000000001</v>
          </cell>
          <cell r="Z1061">
            <v>4003.9987999999998</v>
          </cell>
          <cell r="AA1061">
            <v>2340</v>
          </cell>
          <cell r="AB1061">
            <v>2016</v>
          </cell>
          <cell r="AC1061">
            <v>1.9861105158730159</v>
          </cell>
          <cell r="AD1061">
            <v>3.0932769074763953</v>
          </cell>
          <cell r="AE1061">
            <v>20.125879536617649</v>
          </cell>
          <cell r="AG1061">
            <v>25.205266959967062</v>
          </cell>
          <cell r="AH1061">
            <v>1.8903950219975296</v>
          </cell>
          <cell r="AI1061">
            <v>27.095661981964593</v>
          </cell>
          <cell r="AJ1061">
            <v>216.76529585571674</v>
          </cell>
          <cell r="AK1061">
            <v>3734.93</v>
          </cell>
          <cell r="AL1061">
            <v>269.06880000000001</v>
          </cell>
          <cell r="AP1061">
            <v>1.9952508121368153</v>
          </cell>
          <cell r="AQ1061">
            <v>9.140296263799419E-3</v>
          </cell>
        </row>
        <row r="1062">
          <cell r="D1062" t="str">
            <v>I00405</v>
          </cell>
          <cell r="E1062" t="str">
            <v>Vijayakumar KV</v>
          </cell>
          <cell r="F1062" t="str">
            <v>India</v>
          </cell>
          <cell r="G1062" t="str">
            <v>India</v>
          </cell>
          <cell r="H1062" t="str">
            <v>GDC</v>
          </cell>
          <cell r="I1062" t="str">
            <v>S</v>
          </cell>
          <cell r="J1062">
            <v>4816</v>
          </cell>
          <cell r="M1062">
            <v>4816</v>
          </cell>
          <cell r="S1062">
            <v>483.84</v>
          </cell>
          <cell r="Y1062">
            <v>483.84</v>
          </cell>
          <cell r="Z1062">
            <v>5299.84</v>
          </cell>
          <cell r="AA1062">
            <v>2340</v>
          </cell>
          <cell r="AB1062">
            <v>2016</v>
          </cell>
          <cell r="AC1062">
            <v>2.6288888888888891</v>
          </cell>
          <cell r="AD1062">
            <v>3.0932769074763953</v>
          </cell>
          <cell r="AE1062">
            <v>20.125879536617649</v>
          </cell>
          <cell r="AG1062">
            <v>25.848045332982934</v>
          </cell>
          <cell r="AH1062">
            <v>1.93860339997372</v>
          </cell>
          <cell r="AI1062">
            <v>27.786648732956653</v>
          </cell>
          <cell r="AJ1062">
            <v>222.29318986365323</v>
          </cell>
          <cell r="AK1062">
            <v>4816</v>
          </cell>
          <cell r="AL1062">
            <v>483.84000000000015</v>
          </cell>
          <cell r="AP1062" t="e">
            <v>#N/A</v>
          </cell>
          <cell r="AQ1062" t="e">
            <v>#N/A</v>
          </cell>
        </row>
        <row r="1063">
          <cell r="D1063" t="str">
            <v>I00048</v>
          </cell>
          <cell r="E1063" t="str">
            <v>Basavarajappa Lakkammanavar</v>
          </cell>
          <cell r="F1063" t="str">
            <v>India</v>
          </cell>
          <cell r="G1063" t="str">
            <v>India</v>
          </cell>
          <cell r="H1063" t="str">
            <v>GDC</v>
          </cell>
          <cell r="I1063" t="str">
            <v>S</v>
          </cell>
          <cell r="J1063">
            <v>6704.5</v>
          </cell>
          <cell r="M1063">
            <v>6704.5</v>
          </cell>
          <cell r="S1063">
            <v>483</v>
          </cell>
          <cell r="Y1063">
            <v>483</v>
          </cell>
          <cell r="Z1063">
            <v>7187.5</v>
          </cell>
          <cell r="AA1063">
            <v>2340</v>
          </cell>
          <cell r="AB1063">
            <v>2016</v>
          </cell>
          <cell r="AC1063">
            <v>3.5652281746031744</v>
          </cell>
          <cell r="AD1063">
            <v>3.0932769074763953</v>
          </cell>
          <cell r="AE1063">
            <v>20.125879536617649</v>
          </cell>
          <cell r="AG1063">
            <v>26.784384618697217</v>
          </cell>
          <cell r="AH1063">
            <v>2.0088288464022912</v>
          </cell>
          <cell r="AI1063">
            <v>28.793213465099509</v>
          </cell>
          <cell r="AJ1063">
            <v>230.34570772079607</v>
          </cell>
          <cell r="AK1063">
            <v>6704.5</v>
          </cell>
          <cell r="AL1063">
            <v>483</v>
          </cell>
          <cell r="AP1063">
            <v>3.0849575726160636</v>
          </cell>
          <cell r="AQ1063">
            <v>-0.4802706019871108</v>
          </cell>
        </row>
        <row r="1064">
          <cell r="D1064" t="str">
            <v>IC0005</v>
          </cell>
          <cell r="E1064" t="str">
            <v>Jois Lakshimipathy</v>
          </cell>
          <cell r="F1064" t="str">
            <v>India</v>
          </cell>
          <cell r="G1064" t="str">
            <v>India</v>
          </cell>
          <cell r="H1064" t="str">
            <v>GDC</v>
          </cell>
          <cell r="I1064" t="str">
            <v>S</v>
          </cell>
          <cell r="J1064">
            <v>20009.2</v>
          </cell>
          <cell r="M1064">
            <v>20009.2</v>
          </cell>
          <cell r="S1064">
            <v>463.68</v>
          </cell>
          <cell r="Y1064">
            <v>463.68</v>
          </cell>
          <cell r="Z1064">
            <v>20472.88</v>
          </cell>
          <cell r="AA1064">
            <v>2340</v>
          </cell>
          <cell r="AB1064">
            <v>2016</v>
          </cell>
          <cell r="AC1064">
            <v>10.155198412698413</v>
          </cell>
          <cell r="AD1064">
            <v>3.0932769074763953</v>
          </cell>
          <cell r="AE1064">
            <v>20.125879536617649</v>
          </cell>
          <cell r="AG1064">
            <v>33.374354856792458</v>
          </cell>
          <cell r="AH1064">
            <v>2.5030766142594341</v>
          </cell>
          <cell r="AI1064">
            <v>35.877431471051892</v>
          </cell>
          <cell r="AJ1064">
            <v>287.01945176841514</v>
          </cell>
          <cell r="AK1064">
            <v>20009.2</v>
          </cell>
          <cell r="AL1064">
            <v>463.68000000000029</v>
          </cell>
          <cell r="AP1064">
            <v>10.201933738536443</v>
          </cell>
          <cell r="AQ1064">
            <v>4.6735325838030306E-2</v>
          </cell>
        </row>
        <row r="1065">
          <cell r="D1065" t="str">
            <v>I00099</v>
          </cell>
          <cell r="E1065" t="str">
            <v>Velumurugan M</v>
          </cell>
          <cell r="F1065" t="str">
            <v>India</v>
          </cell>
          <cell r="G1065" t="str">
            <v>India</v>
          </cell>
          <cell r="H1065" t="str">
            <v>GDC</v>
          </cell>
          <cell r="I1065" t="str">
            <v>S</v>
          </cell>
          <cell r="J1065">
            <v>6529.6</v>
          </cell>
          <cell r="M1065">
            <v>6529.6</v>
          </cell>
          <cell r="S1065">
            <v>470.4</v>
          </cell>
          <cell r="Y1065">
            <v>470.4</v>
          </cell>
          <cell r="Z1065">
            <v>7000</v>
          </cell>
          <cell r="AA1065">
            <v>2340</v>
          </cell>
          <cell r="AB1065">
            <v>2016</v>
          </cell>
          <cell r="AC1065">
            <v>3.4722222222222223</v>
          </cell>
          <cell r="AD1065">
            <v>3.0932769074763953</v>
          </cell>
          <cell r="AE1065">
            <v>20.125879536617649</v>
          </cell>
          <cell r="AG1065">
            <v>26.691378666316268</v>
          </cell>
          <cell r="AH1065">
            <v>2.00185339997372</v>
          </cell>
          <cell r="AI1065">
            <v>28.693232066289987</v>
          </cell>
          <cell r="AJ1065">
            <v>229.5458565303199</v>
          </cell>
          <cell r="AK1065">
            <v>6529.6</v>
          </cell>
          <cell r="AL1065">
            <v>470.39999999999964</v>
          </cell>
          <cell r="AP1065">
            <v>3.4882017659340101</v>
          </cell>
          <cell r="AQ1065">
            <v>1.597954371178778E-2</v>
          </cell>
        </row>
        <row r="1066">
          <cell r="D1066" t="str">
            <v>I00163</v>
          </cell>
          <cell r="E1066" t="str">
            <v>Ramamoorthy M</v>
          </cell>
          <cell r="F1066" t="str">
            <v>India</v>
          </cell>
          <cell r="G1066" t="str">
            <v>India</v>
          </cell>
          <cell r="H1066" t="str">
            <v>GDC</v>
          </cell>
          <cell r="I1066" t="str">
            <v>S</v>
          </cell>
          <cell r="J1066">
            <v>19419.84</v>
          </cell>
          <cell r="M1066">
            <v>19419.84</v>
          </cell>
          <cell r="S1066">
            <v>380.16</v>
          </cell>
          <cell r="Y1066">
            <v>380.16</v>
          </cell>
          <cell r="Z1066">
            <v>19800</v>
          </cell>
          <cell r="AA1066">
            <v>2340</v>
          </cell>
          <cell r="AB1066">
            <v>2016</v>
          </cell>
          <cell r="AC1066">
            <v>9.8214285714285712</v>
          </cell>
          <cell r="AD1066">
            <v>3.0932769074763953</v>
          </cell>
          <cell r="AE1066">
            <v>20.125879536617649</v>
          </cell>
          <cell r="AG1066">
            <v>33.040585015522616</v>
          </cell>
          <cell r="AH1066">
            <v>2.4780438761641963</v>
          </cell>
          <cell r="AI1066">
            <v>35.518628891686809</v>
          </cell>
          <cell r="AJ1066">
            <v>284.14903113349447</v>
          </cell>
          <cell r="AK1066">
            <v>19419.84</v>
          </cell>
          <cell r="AL1066">
            <v>380.15999999999985</v>
          </cell>
          <cell r="AP1066">
            <v>9.8666278522133464</v>
          </cell>
          <cell r="AQ1066">
            <v>4.5199280784775198E-2</v>
          </cell>
        </row>
        <row r="1067">
          <cell r="D1067" t="str">
            <v>I00375</v>
          </cell>
          <cell r="E1067" t="str">
            <v>Shashikumar M</v>
          </cell>
          <cell r="F1067" t="str">
            <v>India</v>
          </cell>
          <cell r="G1067" t="str">
            <v>India</v>
          </cell>
          <cell r="H1067" t="str">
            <v>GDC</v>
          </cell>
          <cell r="I1067" t="str">
            <v>S</v>
          </cell>
          <cell r="J1067">
            <v>4996</v>
          </cell>
          <cell r="M1067">
            <v>4996</v>
          </cell>
          <cell r="S1067">
            <v>504</v>
          </cell>
          <cell r="Y1067">
            <v>504</v>
          </cell>
          <cell r="Z1067">
            <v>5500</v>
          </cell>
          <cell r="AA1067">
            <v>2340</v>
          </cell>
          <cell r="AB1067">
            <v>2016</v>
          </cell>
          <cell r="AC1067">
            <v>2.7281746031746033</v>
          </cell>
          <cell r="AD1067">
            <v>3.0932769074763953</v>
          </cell>
          <cell r="AE1067">
            <v>20.125879536617649</v>
          </cell>
          <cell r="AG1067">
            <v>25.947331047268648</v>
          </cell>
          <cell r="AH1067">
            <v>1.9460498285451484</v>
          </cell>
          <cell r="AI1067">
            <v>27.893380875813797</v>
          </cell>
          <cell r="AJ1067">
            <v>223.14704700651038</v>
          </cell>
          <cell r="AK1067">
            <v>4996</v>
          </cell>
          <cell r="AL1067">
            <v>504</v>
          </cell>
          <cell r="AP1067">
            <v>2.7340960661840041</v>
          </cell>
          <cell r="AQ1067">
            <v>5.9214630094008847E-3</v>
          </cell>
        </row>
        <row r="1068">
          <cell r="D1068" t="str">
            <v>I00116</v>
          </cell>
          <cell r="E1068" t="str">
            <v>Chinthapatla Madhava Naidu</v>
          </cell>
          <cell r="F1068" t="str">
            <v>India</v>
          </cell>
          <cell r="G1068" t="str">
            <v>India</v>
          </cell>
          <cell r="H1068" t="str">
            <v>GDC</v>
          </cell>
          <cell r="I1068" t="str">
            <v>S</v>
          </cell>
          <cell r="J1068">
            <v>6268.42</v>
          </cell>
          <cell r="M1068">
            <v>6268.42</v>
          </cell>
          <cell r="S1068">
            <v>451.584</v>
          </cell>
          <cell r="Y1068">
            <v>451.584</v>
          </cell>
          <cell r="Z1068">
            <v>6720.0039999999999</v>
          </cell>
          <cell r="AA1068">
            <v>2340</v>
          </cell>
          <cell r="AB1068">
            <v>2016</v>
          </cell>
          <cell r="AC1068">
            <v>3.3333353174603175</v>
          </cell>
          <cell r="AD1068">
            <v>3.0932769074763953</v>
          </cell>
          <cell r="AE1068">
            <v>20.125879536617649</v>
          </cell>
          <cell r="AG1068">
            <v>26.552491761554364</v>
          </cell>
          <cell r="AH1068">
            <v>1.9914368821165773</v>
          </cell>
          <cell r="AI1068">
            <v>28.543928643670942</v>
          </cell>
          <cell r="AJ1068">
            <v>228.35142914936753</v>
          </cell>
          <cell r="AK1068">
            <v>6268.42</v>
          </cell>
          <cell r="AL1068">
            <v>451.58399999999983</v>
          </cell>
          <cell r="AP1068">
            <v>3.3486756885548039</v>
          </cell>
          <cell r="AQ1068">
            <v>1.5340371094486382E-2</v>
          </cell>
        </row>
        <row r="1069">
          <cell r="D1069" t="str">
            <v>I00311</v>
          </cell>
          <cell r="E1069" t="str">
            <v>Sajin Madhavan</v>
          </cell>
          <cell r="F1069" t="str">
            <v>India</v>
          </cell>
          <cell r="G1069" t="str">
            <v>India</v>
          </cell>
          <cell r="H1069" t="str">
            <v>GDC</v>
          </cell>
          <cell r="I1069" t="str">
            <v>S</v>
          </cell>
          <cell r="J1069">
            <v>2536</v>
          </cell>
          <cell r="M1069">
            <v>2536</v>
          </cell>
          <cell r="S1069">
            <v>228.48</v>
          </cell>
          <cell r="Y1069">
            <v>228.48</v>
          </cell>
          <cell r="Z1069">
            <v>2764.48</v>
          </cell>
          <cell r="AA1069">
            <v>2340</v>
          </cell>
          <cell r="AB1069">
            <v>2016</v>
          </cell>
          <cell r="AC1069">
            <v>1.3712698412698412</v>
          </cell>
          <cell r="AD1069">
            <v>3.0932769074763953</v>
          </cell>
          <cell r="AE1069">
            <v>20.125879536617649</v>
          </cell>
          <cell r="AG1069">
            <v>24.590426285363886</v>
          </cell>
          <cell r="AH1069">
            <v>1.8442819714022913</v>
          </cell>
          <cell r="AI1069">
            <v>26.434708256766179</v>
          </cell>
          <cell r="AJ1069">
            <v>211.47766605412943</v>
          </cell>
          <cell r="AK1069">
            <v>2536</v>
          </cell>
          <cell r="AL1069">
            <v>228.48000000000002</v>
          </cell>
          <cell r="AP1069">
            <v>1.3709466812200302</v>
          </cell>
          <cell r="AQ1069">
            <v>-3.2316004981103319E-4</v>
          </cell>
        </row>
        <row r="1070">
          <cell r="D1070" t="str">
            <v>I00230</v>
          </cell>
          <cell r="E1070" t="str">
            <v>Naresh Makam</v>
          </cell>
          <cell r="F1070" t="str">
            <v>India</v>
          </cell>
          <cell r="G1070" t="str">
            <v>India</v>
          </cell>
          <cell r="H1070" t="str">
            <v>GDC</v>
          </cell>
          <cell r="I1070" t="str">
            <v>S</v>
          </cell>
          <cell r="J1070">
            <v>10447.36</v>
          </cell>
          <cell r="M1070">
            <v>10447.36</v>
          </cell>
          <cell r="S1070">
            <v>752.64</v>
          </cell>
          <cell r="Y1070">
            <v>752.64</v>
          </cell>
          <cell r="Z1070">
            <v>11200</v>
          </cell>
          <cell r="AA1070">
            <v>2340</v>
          </cell>
          <cell r="AB1070">
            <v>2016</v>
          </cell>
          <cell r="AC1070">
            <v>5.5555555555555554</v>
          </cell>
          <cell r="AD1070">
            <v>3.0932769074763953</v>
          </cell>
          <cell r="AE1070">
            <v>20.125879536617649</v>
          </cell>
          <cell r="AG1070">
            <v>28.7747119996496</v>
          </cell>
          <cell r="AH1070">
            <v>2.15810339997372</v>
          </cell>
          <cell r="AI1070">
            <v>30.932815399623319</v>
          </cell>
          <cell r="AJ1070">
            <v>247.46252319698655</v>
          </cell>
          <cell r="AK1070">
            <v>10447.36</v>
          </cell>
          <cell r="AL1070">
            <v>752.63999999999942</v>
          </cell>
          <cell r="AP1070">
            <v>5.824110093502175</v>
          </cell>
          <cell r="AQ1070">
            <v>0.26855453794661965</v>
          </cell>
        </row>
        <row r="1071">
          <cell r="D1071" t="str">
            <v>I00008</v>
          </cell>
          <cell r="E1071" t="str">
            <v>Ravikiran Mallya</v>
          </cell>
          <cell r="F1071" t="str">
            <v>India</v>
          </cell>
          <cell r="G1071" t="str">
            <v>India</v>
          </cell>
          <cell r="H1071" t="str">
            <v>GDC</v>
          </cell>
          <cell r="I1071" t="str">
            <v>S</v>
          </cell>
          <cell r="J1071">
            <v>9386.2999999999993</v>
          </cell>
          <cell r="M1071">
            <v>9386.2999999999993</v>
          </cell>
          <cell r="S1071">
            <v>676.2</v>
          </cell>
          <cell r="Y1071">
            <v>676.2</v>
          </cell>
          <cell r="Z1071">
            <v>10062.5</v>
          </cell>
          <cell r="AA1071">
            <v>2340</v>
          </cell>
          <cell r="AB1071">
            <v>2016</v>
          </cell>
          <cell r="AC1071">
            <v>4.9913194444444446</v>
          </cell>
          <cell r="AD1071">
            <v>3.0932769074763953</v>
          </cell>
          <cell r="AE1071">
            <v>20.125879536617649</v>
          </cell>
          <cell r="AG1071">
            <v>28.21047588853849</v>
          </cell>
          <cell r="AH1071">
            <v>2.1157856916403865</v>
          </cell>
          <cell r="AI1071">
            <v>30.326261580178876</v>
          </cell>
          <cell r="AJ1071">
            <v>242.61009264143101</v>
          </cell>
          <cell r="AK1071">
            <v>9386.2999999999993</v>
          </cell>
          <cell r="AL1071">
            <v>676.20000000000073</v>
          </cell>
          <cell r="AP1071">
            <v>5.014290038530147</v>
          </cell>
          <cell r="AQ1071">
            <v>2.2970594085702345E-2</v>
          </cell>
        </row>
        <row r="1072">
          <cell r="D1072" t="str">
            <v>I00349</v>
          </cell>
          <cell r="E1072" t="str">
            <v>Bharath Mallya</v>
          </cell>
          <cell r="F1072" t="str">
            <v>India</v>
          </cell>
          <cell r="G1072" t="str">
            <v>India</v>
          </cell>
          <cell r="H1072" t="str">
            <v>GDC</v>
          </cell>
          <cell r="I1072" t="str">
            <v>S</v>
          </cell>
          <cell r="J1072">
            <v>2596</v>
          </cell>
          <cell r="M1072">
            <v>2596</v>
          </cell>
          <cell r="S1072">
            <v>235.2</v>
          </cell>
          <cell r="Y1072">
            <v>235.2</v>
          </cell>
          <cell r="Z1072">
            <v>2831.2</v>
          </cell>
          <cell r="AA1072">
            <v>2340</v>
          </cell>
          <cell r="AB1072">
            <v>2016</v>
          </cell>
          <cell r="AC1072">
            <v>1.4043650793650793</v>
          </cell>
          <cell r="AD1072">
            <v>3.0932769074763953</v>
          </cell>
          <cell r="AE1072">
            <v>20.125879536617649</v>
          </cell>
          <cell r="AG1072">
            <v>24.623521523459125</v>
          </cell>
          <cell r="AH1072">
            <v>1.8467641142594342</v>
          </cell>
          <cell r="AI1072">
            <v>26.470285637718561</v>
          </cell>
          <cell r="AJ1072">
            <v>211.76228510174849</v>
          </cell>
          <cell r="AK1072">
            <v>2596</v>
          </cell>
          <cell r="AL1072">
            <v>235.19999999999982</v>
          </cell>
          <cell r="AP1072">
            <v>1.4041942271947565</v>
          </cell>
          <cell r="AQ1072">
            <v>-1.7085217032275501E-4</v>
          </cell>
        </row>
        <row r="1073">
          <cell r="D1073" t="str">
            <v>I00218</v>
          </cell>
          <cell r="E1073" t="str">
            <v>Rajesh Mandava</v>
          </cell>
          <cell r="F1073" t="str">
            <v>India</v>
          </cell>
          <cell r="G1073" t="str">
            <v>India</v>
          </cell>
          <cell r="H1073" t="str">
            <v>GDC</v>
          </cell>
          <cell r="I1073" t="str">
            <v>S</v>
          </cell>
          <cell r="J1073">
            <v>6790.78</v>
          </cell>
          <cell r="M1073">
            <v>6790.78</v>
          </cell>
          <cell r="S1073">
            <v>489.21600000000001</v>
          </cell>
          <cell r="Y1073">
            <v>489.21600000000001</v>
          </cell>
          <cell r="Z1073">
            <v>7279.9960000000001</v>
          </cell>
          <cell r="AA1073">
            <v>2340</v>
          </cell>
          <cell r="AB1073">
            <v>2016</v>
          </cell>
          <cell r="AC1073">
            <v>3.6111091269841271</v>
          </cell>
          <cell r="AD1073">
            <v>3.0932769074763953</v>
          </cell>
          <cell r="AE1073">
            <v>20.125879536617649</v>
          </cell>
          <cell r="AG1073">
            <v>26.830265571078172</v>
          </cell>
          <cell r="AH1073">
            <v>2.0122699178308627</v>
          </cell>
          <cell r="AI1073">
            <v>28.842535488909036</v>
          </cell>
          <cell r="AJ1073">
            <v>230.74028391127229</v>
          </cell>
          <cell r="AK1073">
            <v>6790.78</v>
          </cell>
          <cell r="AL1073">
            <v>489.21600000000035</v>
          </cell>
          <cell r="AP1073">
            <v>3.6277278433132265</v>
          </cell>
          <cell r="AQ1073">
            <v>1.6618716329099392E-2</v>
          </cell>
        </row>
        <row r="1074">
          <cell r="D1074" t="str">
            <v>I00129</v>
          </cell>
          <cell r="E1074" t="str">
            <v>Velumani Mani</v>
          </cell>
          <cell r="F1074" t="str">
            <v>India</v>
          </cell>
          <cell r="G1074" t="str">
            <v>India</v>
          </cell>
          <cell r="H1074" t="str">
            <v>GDC</v>
          </cell>
          <cell r="I1074" t="str">
            <v>S</v>
          </cell>
          <cell r="J1074">
            <v>10459.02</v>
          </cell>
          <cell r="M1074">
            <v>10459.02</v>
          </cell>
          <cell r="S1074">
            <v>753.48</v>
          </cell>
          <cell r="Y1074">
            <v>753.48</v>
          </cell>
          <cell r="Z1074">
            <v>11212.5</v>
          </cell>
          <cell r="AA1074">
            <v>2340</v>
          </cell>
          <cell r="AB1074">
            <v>2016</v>
          </cell>
          <cell r="AC1074">
            <v>5.5617559523809526</v>
          </cell>
          <cell r="AD1074">
            <v>3.0932769074763953</v>
          </cell>
          <cell r="AE1074">
            <v>20.125879536617649</v>
          </cell>
          <cell r="AG1074">
            <v>28.780912396474996</v>
          </cell>
          <cell r="AH1074">
            <v>2.1585684297356247</v>
          </cell>
          <cell r="AI1074">
            <v>30.93948082621062</v>
          </cell>
          <cell r="AJ1074">
            <v>247.51584660968496</v>
          </cell>
          <cell r="AK1074">
            <v>10459.02</v>
          </cell>
          <cell r="AL1074">
            <v>753.47999999999956</v>
          </cell>
          <cell r="AP1074">
            <v>5.5873517572193032</v>
          </cell>
          <cell r="AQ1074">
            <v>2.5595804838350666E-2</v>
          </cell>
        </row>
        <row r="1075">
          <cell r="D1075" t="str">
            <v>I00108</v>
          </cell>
          <cell r="E1075" t="str">
            <v>Amarnath Mathaiyan</v>
          </cell>
          <cell r="F1075" t="str">
            <v>India</v>
          </cell>
          <cell r="G1075" t="str">
            <v>India</v>
          </cell>
          <cell r="H1075" t="str">
            <v>GDC</v>
          </cell>
          <cell r="I1075" t="str">
            <v>S</v>
          </cell>
          <cell r="J1075">
            <v>3311.44</v>
          </cell>
          <cell r="M1075">
            <v>3311.44</v>
          </cell>
          <cell r="S1075">
            <v>238.56</v>
          </cell>
          <cell r="Y1075">
            <v>238.56</v>
          </cell>
          <cell r="Z1075">
            <v>3550</v>
          </cell>
          <cell r="AA1075">
            <v>2340</v>
          </cell>
          <cell r="AB1075">
            <v>2016</v>
          </cell>
          <cell r="AC1075">
            <v>1.7609126984126984</v>
          </cell>
          <cell r="AD1075">
            <v>3.0932769074763953</v>
          </cell>
          <cell r="AE1075">
            <v>20.125879536617649</v>
          </cell>
          <cell r="AG1075">
            <v>24.980069142506743</v>
          </cell>
          <cell r="AH1075">
            <v>1.8735051856880056</v>
          </cell>
          <cell r="AI1075">
            <v>26.85357432819475</v>
          </cell>
          <cell r="AJ1075">
            <v>214.828594625558</v>
          </cell>
          <cell r="AK1075">
            <v>3311.44</v>
          </cell>
          <cell r="AL1075">
            <v>238.55999999999995</v>
          </cell>
          <cell r="AP1075">
            <v>1.7690166098665314</v>
          </cell>
          <cell r="AQ1075">
            <v>8.1039114538330459E-3</v>
          </cell>
        </row>
        <row r="1076">
          <cell r="D1076" t="str">
            <v>I00194</v>
          </cell>
          <cell r="E1076" t="str">
            <v>Shinu Mathew</v>
          </cell>
          <cell r="F1076" t="str">
            <v>India</v>
          </cell>
          <cell r="G1076" t="str">
            <v>India</v>
          </cell>
          <cell r="H1076" t="str">
            <v>GDC</v>
          </cell>
          <cell r="I1076" t="str">
            <v>S</v>
          </cell>
          <cell r="J1076">
            <v>6082.32</v>
          </cell>
          <cell r="M1076">
            <v>6082.32</v>
          </cell>
          <cell r="S1076">
            <v>438.17760000000004</v>
          </cell>
          <cell r="Y1076">
            <v>438.17760000000004</v>
          </cell>
          <cell r="Z1076">
            <v>6520.4975999999997</v>
          </cell>
          <cell r="AA1076">
            <v>2340</v>
          </cell>
          <cell r="AB1076">
            <v>2016</v>
          </cell>
          <cell r="AC1076">
            <v>3.2343738095238095</v>
          </cell>
          <cell r="AD1076">
            <v>3.0932769074763953</v>
          </cell>
          <cell r="AE1076">
            <v>20.125879536617649</v>
          </cell>
          <cell r="AG1076">
            <v>26.453530253617856</v>
          </cell>
          <cell r="AH1076">
            <v>1.9840147690213392</v>
          </cell>
          <cell r="AI1076">
            <v>28.437545022639195</v>
          </cell>
          <cell r="AJ1076">
            <v>227.50036018111356</v>
          </cell>
          <cell r="AK1076">
            <v>6082.32</v>
          </cell>
          <cell r="AL1076">
            <v>438.17759999999998</v>
          </cell>
          <cell r="AP1076">
            <v>3.2492587490126392</v>
          </cell>
          <cell r="AQ1076">
            <v>1.488493948882974E-2</v>
          </cell>
        </row>
        <row r="1077">
          <cell r="D1077" t="str">
            <v>I00216</v>
          </cell>
          <cell r="E1077" t="str">
            <v>Binu Sam Mathews</v>
          </cell>
          <cell r="F1077" t="str">
            <v>India</v>
          </cell>
          <cell r="G1077" t="str">
            <v>India</v>
          </cell>
          <cell r="H1077" t="str">
            <v>GDC</v>
          </cell>
          <cell r="I1077" t="str">
            <v>S</v>
          </cell>
          <cell r="J1077">
            <v>8880.26</v>
          </cell>
          <cell r="M1077">
            <v>8880.26</v>
          </cell>
          <cell r="S1077">
            <v>639.74400000000003</v>
          </cell>
          <cell r="Y1077">
            <v>639.74400000000003</v>
          </cell>
          <cell r="Z1077">
            <v>9520.0040000000008</v>
          </cell>
          <cell r="AA1077">
            <v>2340</v>
          </cell>
          <cell r="AB1077">
            <v>2016</v>
          </cell>
          <cell r="AC1077">
            <v>4.7222242063492068</v>
          </cell>
          <cell r="AD1077">
            <v>3.0932769074763953</v>
          </cell>
          <cell r="AE1077">
            <v>20.125879536617649</v>
          </cell>
          <cell r="AG1077">
            <v>27.94138065044325</v>
          </cell>
          <cell r="AH1077">
            <v>2.0956035487832438</v>
          </cell>
          <cell r="AI1077">
            <v>30.036984199226495</v>
          </cell>
          <cell r="AJ1077">
            <v>240.29587359381196</v>
          </cell>
          <cell r="AK1077">
            <v>8880.26</v>
          </cell>
          <cell r="AL1077">
            <v>639.7440000000006</v>
          </cell>
          <cell r="AP1077">
            <v>4.7439563949284098</v>
          </cell>
          <cell r="AQ1077">
            <v>2.1732188579203005E-2</v>
          </cell>
        </row>
        <row r="1078">
          <cell r="D1078" t="str">
            <v>I00118</v>
          </cell>
          <cell r="E1078" t="str">
            <v>Ilango Mathialagan</v>
          </cell>
          <cell r="F1078" t="str">
            <v>India</v>
          </cell>
          <cell r="G1078" t="str">
            <v>India</v>
          </cell>
          <cell r="H1078" t="str">
            <v>GDC</v>
          </cell>
          <cell r="I1078" t="str">
            <v>S</v>
          </cell>
          <cell r="J1078">
            <v>6496</v>
          </cell>
          <cell r="M1078">
            <v>6496</v>
          </cell>
          <cell r="S1078">
            <v>672</v>
          </cell>
          <cell r="Y1078">
            <v>672</v>
          </cell>
          <cell r="Z1078">
            <v>7168</v>
          </cell>
          <cell r="AA1078">
            <v>2340</v>
          </cell>
          <cell r="AB1078">
            <v>2016</v>
          </cell>
          <cell r="AC1078">
            <v>3.5555555555555554</v>
          </cell>
          <cell r="AD1078">
            <v>3.0932769074763953</v>
          </cell>
          <cell r="AE1078">
            <v>20.125879536617649</v>
          </cell>
          <cell r="AG1078">
            <v>26.7747119996496</v>
          </cell>
          <cell r="AH1078">
            <v>2.0081033999737201</v>
          </cell>
          <cell r="AI1078">
            <v>28.78281539962332</v>
          </cell>
          <cell r="AJ1078">
            <v>230.26252319698656</v>
          </cell>
          <cell r="AK1078">
            <v>6496</v>
          </cell>
          <cell r="AL1078">
            <v>672</v>
          </cell>
          <cell r="AP1078">
            <v>3.5719186083164303</v>
          </cell>
          <cell r="AQ1078">
            <v>1.6363052760874908E-2</v>
          </cell>
        </row>
        <row r="1079">
          <cell r="D1079" t="str">
            <v>I00130</v>
          </cell>
          <cell r="E1079" t="str">
            <v>Devadasu Mattapudi</v>
          </cell>
          <cell r="F1079" t="str">
            <v>India</v>
          </cell>
          <cell r="G1079" t="str">
            <v>India</v>
          </cell>
          <cell r="H1079" t="str">
            <v>GDC</v>
          </cell>
          <cell r="I1079" t="str">
            <v>S</v>
          </cell>
          <cell r="J1079">
            <v>12536.83</v>
          </cell>
          <cell r="M1079">
            <v>12536.83</v>
          </cell>
          <cell r="S1079">
            <v>903.16800000000001</v>
          </cell>
          <cell r="Y1079">
            <v>903.16800000000001</v>
          </cell>
          <cell r="Z1079">
            <v>13439.998</v>
          </cell>
          <cell r="AA1079">
            <v>2340</v>
          </cell>
          <cell r="AB1079">
            <v>2016</v>
          </cell>
          <cell r="AC1079">
            <v>6.6666656746031743</v>
          </cell>
          <cell r="AD1079">
            <v>3.0932769074763953</v>
          </cell>
          <cell r="AE1079">
            <v>20.125879536617649</v>
          </cell>
          <cell r="AG1079">
            <v>29.88582211869722</v>
          </cell>
          <cell r="AH1079">
            <v>2.2414366589022916</v>
          </cell>
          <cell r="AI1079">
            <v>32.127258777599515</v>
          </cell>
          <cell r="AJ1079">
            <v>257.01807022079612</v>
          </cell>
          <cell r="AK1079">
            <v>12536.83</v>
          </cell>
          <cell r="AL1079">
            <v>903.16799999999967</v>
          </cell>
          <cell r="AP1079">
            <v>6.6973463939642297</v>
          </cell>
          <cell r="AQ1079">
            <v>3.0680719361055431E-2</v>
          </cell>
        </row>
        <row r="1080">
          <cell r="D1080" t="str">
            <v>I00364</v>
          </cell>
          <cell r="E1080" t="str">
            <v>Abhishek Mishra</v>
          </cell>
          <cell r="F1080" t="str">
            <v>India</v>
          </cell>
          <cell r="G1080" t="str">
            <v>India</v>
          </cell>
          <cell r="H1080" t="str">
            <v>GDC</v>
          </cell>
          <cell r="I1080" t="str">
            <v>S</v>
          </cell>
          <cell r="J1080">
            <v>6496</v>
          </cell>
          <cell r="M1080">
            <v>6496</v>
          </cell>
          <cell r="S1080">
            <v>672</v>
          </cell>
          <cell r="Y1080">
            <v>672</v>
          </cell>
          <cell r="Z1080">
            <v>7168</v>
          </cell>
          <cell r="AA1080">
            <v>2340</v>
          </cell>
          <cell r="AB1080">
            <v>2016</v>
          </cell>
          <cell r="AC1080">
            <v>3.5555555555555554</v>
          </cell>
          <cell r="AD1080">
            <v>3.0932769074763953</v>
          </cell>
          <cell r="AE1080">
            <v>20.125879536617649</v>
          </cell>
          <cell r="AG1080">
            <v>26.7747119996496</v>
          </cell>
          <cell r="AH1080">
            <v>2.0081033999737201</v>
          </cell>
          <cell r="AI1080">
            <v>28.78281539962332</v>
          </cell>
          <cell r="AJ1080">
            <v>230.26252319698656</v>
          </cell>
          <cell r="AK1080">
            <v>6496</v>
          </cell>
          <cell r="AL1080">
            <v>672</v>
          </cell>
          <cell r="AP1080">
            <v>3.5652847155522749</v>
          </cell>
          <cell r="AQ1080">
            <v>9.7291599967195275E-3</v>
          </cell>
        </row>
        <row r="1081">
          <cell r="D1081" t="str">
            <v>I00229</v>
          </cell>
          <cell r="E1081" t="str">
            <v>Sudheer Mogarala</v>
          </cell>
          <cell r="F1081" t="str">
            <v>India</v>
          </cell>
          <cell r="G1081" t="str">
            <v>India</v>
          </cell>
          <cell r="H1081" t="str">
            <v>GDC</v>
          </cell>
          <cell r="I1081" t="str">
            <v>S</v>
          </cell>
          <cell r="J1081">
            <v>6926.04</v>
          </cell>
          <cell r="M1081">
            <v>6926.04</v>
          </cell>
          <cell r="S1081">
            <v>498.96</v>
          </cell>
          <cell r="Y1081">
            <v>498.96</v>
          </cell>
          <cell r="Z1081">
            <v>7425</v>
          </cell>
          <cell r="AA1081">
            <v>2340</v>
          </cell>
          <cell r="AB1081">
            <v>2016</v>
          </cell>
          <cell r="AC1081">
            <v>3.6830357142857144</v>
          </cell>
          <cell r="AD1081">
            <v>3.0932769074763953</v>
          </cell>
          <cell r="AE1081">
            <v>20.125879536617649</v>
          </cell>
          <cell r="AG1081">
            <v>26.902192158379759</v>
          </cell>
          <cell r="AH1081">
            <v>2.0176644118784819</v>
          </cell>
          <cell r="AI1081">
            <v>28.91985657025824</v>
          </cell>
          <cell r="AJ1081">
            <v>231.35885256206592</v>
          </cell>
          <cell r="AK1081">
            <v>6926.04</v>
          </cell>
          <cell r="AL1081">
            <v>498.96000000000004</v>
          </cell>
          <cell r="AP1081">
            <v>3.8600147161167722</v>
          </cell>
          <cell r="AQ1081">
            <v>0.17697900183105775</v>
          </cell>
        </row>
        <row r="1082">
          <cell r="D1082" t="str">
            <v>I00299</v>
          </cell>
          <cell r="E1082" t="str">
            <v>Nathar Mohamed</v>
          </cell>
          <cell r="F1082" t="str">
            <v>India</v>
          </cell>
          <cell r="G1082" t="str">
            <v>India</v>
          </cell>
          <cell r="H1082" t="str">
            <v>GDC</v>
          </cell>
          <cell r="I1082" t="str">
            <v>S</v>
          </cell>
          <cell r="J1082">
            <v>3196</v>
          </cell>
          <cell r="M1082">
            <v>3196</v>
          </cell>
          <cell r="S1082">
            <v>302.39999999999998</v>
          </cell>
          <cell r="Y1082">
            <v>302.39999999999998</v>
          </cell>
          <cell r="Z1082">
            <v>3498.4</v>
          </cell>
          <cell r="AA1082">
            <v>2340</v>
          </cell>
          <cell r="AB1082">
            <v>2016</v>
          </cell>
          <cell r="AC1082">
            <v>1.7353174603174604</v>
          </cell>
          <cell r="AD1082">
            <v>3.0932769074763953</v>
          </cell>
          <cell r="AE1082">
            <v>20.125879536617649</v>
          </cell>
          <cell r="AG1082">
            <v>24.954473904411504</v>
          </cell>
          <cell r="AH1082">
            <v>1.8715855428308628</v>
          </cell>
          <cell r="AI1082">
            <v>26.826059447242368</v>
          </cell>
          <cell r="AJ1082">
            <v>214.60847557793895</v>
          </cell>
          <cell r="AK1082">
            <v>3196</v>
          </cell>
          <cell r="AL1082">
            <v>302.40000000000009</v>
          </cell>
          <cell r="AP1082">
            <v>1.7366696869420708</v>
          </cell>
          <cell r="AQ1082">
            <v>1.3522266246104309E-3</v>
          </cell>
        </row>
        <row r="1083">
          <cell r="D1083" t="str">
            <v>I00342</v>
          </cell>
          <cell r="E1083" t="str">
            <v>Dipti Mohapatra</v>
          </cell>
          <cell r="F1083" t="str">
            <v>India</v>
          </cell>
          <cell r="G1083" t="str">
            <v>India</v>
          </cell>
          <cell r="H1083" t="str">
            <v>GDC</v>
          </cell>
          <cell r="I1083" t="str">
            <v>S</v>
          </cell>
          <cell r="J1083">
            <v>5596</v>
          </cell>
          <cell r="M1083">
            <v>5596</v>
          </cell>
          <cell r="S1083">
            <v>571.20000000000005</v>
          </cell>
          <cell r="Y1083">
            <v>571.20000000000005</v>
          </cell>
          <cell r="Z1083">
            <v>6167.2</v>
          </cell>
          <cell r="AA1083">
            <v>2340</v>
          </cell>
          <cell r="AB1083">
            <v>2016</v>
          </cell>
          <cell r="AC1083">
            <v>3.0591269841269839</v>
          </cell>
          <cell r="AD1083">
            <v>3.0932769074763953</v>
          </cell>
          <cell r="AE1083">
            <v>20.125879536617649</v>
          </cell>
          <cell r="AG1083">
            <v>26.27828342822103</v>
          </cell>
          <cell r="AH1083">
            <v>1.9708712571165772</v>
          </cell>
          <cell r="AI1083">
            <v>28.249154685337608</v>
          </cell>
          <cell r="AJ1083">
            <v>225.99323748270086</v>
          </cell>
          <cell r="AK1083">
            <v>5596</v>
          </cell>
          <cell r="AL1083">
            <v>571.19999999999982</v>
          </cell>
          <cell r="AP1083">
            <v>3.066571525931308</v>
          </cell>
          <cell r="AQ1083">
            <v>7.4445418043240785E-3</v>
          </cell>
        </row>
        <row r="1084">
          <cell r="D1084" t="str">
            <v>I00237</v>
          </cell>
          <cell r="E1084" t="str">
            <v>Devender Mudiraj</v>
          </cell>
          <cell r="F1084" t="str">
            <v>India</v>
          </cell>
          <cell r="G1084" t="str">
            <v>India</v>
          </cell>
          <cell r="H1084" t="str">
            <v>GDC</v>
          </cell>
          <cell r="I1084" t="str">
            <v>S</v>
          </cell>
          <cell r="J1084">
            <v>5037.12</v>
          </cell>
          <cell r="M1084">
            <v>5037.12</v>
          </cell>
          <cell r="S1084">
            <v>362.88</v>
          </cell>
          <cell r="Y1084">
            <v>362.88</v>
          </cell>
          <cell r="Z1084">
            <v>5400</v>
          </cell>
          <cell r="AA1084">
            <v>2340</v>
          </cell>
          <cell r="AB1084">
            <v>2016</v>
          </cell>
          <cell r="AC1084">
            <v>2.6785714285714284</v>
          </cell>
          <cell r="AD1084">
            <v>3.0932769074763953</v>
          </cell>
          <cell r="AE1084">
            <v>20.125879536617649</v>
          </cell>
          <cell r="AG1084">
            <v>25.897727872665474</v>
          </cell>
          <cell r="AH1084">
            <v>1.9423295904499105</v>
          </cell>
          <cell r="AI1084">
            <v>27.840057463115386</v>
          </cell>
          <cell r="AJ1084">
            <v>222.72045970492309</v>
          </cell>
          <cell r="AK1084">
            <v>5037.12</v>
          </cell>
          <cell r="AL1084">
            <v>362.88000000000011</v>
          </cell>
          <cell r="AP1084">
            <v>2.6908985051490966</v>
          </cell>
          <cell r="AQ1084">
            <v>1.2327076577668183E-2</v>
          </cell>
        </row>
        <row r="1085">
          <cell r="D1085" t="str">
            <v>I00353</v>
          </cell>
          <cell r="E1085" t="str">
            <v>Balaji Mudugal</v>
          </cell>
          <cell r="F1085" t="str">
            <v>India</v>
          </cell>
          <cell r="G1085" t="str">
            <v>India</v>
          </cell>
          <cell r="H1085" t="str">
            <v>GDC</v>
          </cell>
          <cell r="I1085" t="str">
            <v>S</v>
          </cell>
          <cell r="J1085">
            <v>6496</v>
          </cell>
          <cell r="M1085">
            <v>6496</v>
          </cell>
          <cell r="S1085">
            <v>672</v>
          </cell>
          <cell r="Y1085">
            <v>672</v>
          </cell>
          <cell r="Z1085">
            <v>7168</v>
          </cell>
          <cell r="AA1085">
            <v>2340</v>
          </cell>
          <cell r="AB1085">
            <v>2016</v>
          </cell>
          <cell r="AC1085">
            <v>3.5555555555555554</v>
          </cell>
          <cell r="AD1085">
            <v>3.0932769074763953</v>
          </cell>
          <cell r="AE1085">
            <v>20.125879536617649</v>
          </cell>
          <cell r="AG1085">
            <v>26.7747119996496</v>
          </cell>
          <cell r="AH1085">
            <v>2.0081033999737201</v>
          </cell>
          <cell r="AI1085">
            <v>28.78281539962332</v>
          </cell>
          <cell r="AJ1085">
            <v>230.26252319698656</v>
          </cell>
          <cell r="AK1085">
            <v>6496</v>
          </cell>
          <cell r="AL1085">
            <v>672</v>
          </cell>
          <cell r="AP1085">
            <v>3.5652847155522749</v>
          </cell>
          <cell r="AQ1085">
            <v>9.7291599967195275E-3</v>
          </cell>
        </row>
        <row r="1086">
          <cell r="D1086" t="str">
            <v>I00297</v>
          </cell>
          <cell r="E1086" t="str">
            <v>Senthil Murugan</v>
          </cell>
          <cell r="F1086" t="str">
            <v>India</v>
          </cell>
          <cell r="G1086" t="str">
            <v>India</v>
          </cell>
          <cell r="H1086" t="str">
            <v>GDC</v>
          </cell>
          <cell r="I1086" t="str">
            <v>S</v>
          </cell>
          <cell r="J1086">
            <v>5596</v>
          </cell>
          <cell r="M1086">
            <v>5596</v>
          </cell>
          <cell r="S1086">
            <v>571.20000000000005</v>
          </cell>
          <cell r="Y1086">
            <v>571.20000000000005</v>
          </cell>
          <cell r="Z1086">
            <v>6167.2</v>
          </cell>
          <cell r="AA1086">
            <v>2340</v>
          </cell>
          <cell r="AB1086">
            <v>2016</v>
          </cell>
          <cell r="AC1086">
            <v>3.0591269841269839</v>
          </cell>
          <cell r="AD1086">
            <v>3.0932769074763953</v>
          </cell>
          <cell r="AE1086">
            <v>20.125879536617649</v>
          </cell>
          <cell r="AG1086">
            <v>26.27828342822103</v>
          </cell>
          <cell r="AH1086">
            <v>1.9708712571165772</v>
          </cell>
          <cell r="AI1086">
            <v>28.249154685337608</v>
          </cell>
          <cell r="AJ1086">
            <v>225.99323748270086</v>
          </cell>
          <cell r="AK1086">
            <v>5596</v>
          </cell>
          <cell r="AL1086">
            <v>571.19999999999982</v>
          </cell>
          <cell r="AP1086">
            <v>3.066571525931308</v>
          </cell>
          <cell r="AQ1086">
            <v>7.4445418043240785E-3</v>
          </cell>
        </row>
        <row r="1087">
          <cell r="D1087" t="str">
            <v>I00359</v>
          </cell>
          <cell r="E1087" t="str">
            <v>Mohammad Mustafa</v>
          </cell>
          <cell r="F1087" t="str">
            <v>India</v>
          </cell>
          <cell r="G1087" t="str">
            <v>India</v>
          </cell>
          <cell r="H1087" t="str">
            <v>GDC</v>
          </cell>
          <cell r="I1087" t="str">
            <v>S</v>
          </cell>
          <cell r="J1087">
            <v>6046</v>
          </cell>
          <cell r="M1087">
            <v>6046</v>
          </cell>
          <cell r="S1087">
            <v>621.6</v>
          </cell>
          <cell r="Y1087">
            <v>621.6</v>
          </cell>
          <cell r="Z1087">
            <v>6667.6</v>
          </cell>
          <cell r="AA1087">
            <v>2340</v>
          </cell>
          <cell r="AB1087">
            <v>2016</v>
          </cell>
          <cell r="AC1087">
            <v>3.3073412698412699</v>
          </cell>
          <cell r="AD1087">
            <v>3.0932769074763953</v>
          </cell>
          <cell r="AE1087">
            <v>20.125879536617649</v>
          </cell>
          <cell r="AG1087">
            <v>26.526497713935314</v>
          </cell>
          <cell r="AH1087">
            <v>1.9894873285451484</v>
          </cell>
          <cell r="AI1087">
            <v>28.515985042480462</v>
          </cell>
          <cell r="AJ1087">
            <v>228.1278803398437</v>
          </cell>
          <cell r="AK1087">
            <v>6046</v>
          </cell>
          <cell r="AL1087">
            <v>621.60000000000036</v>
          </cell>
          <cell r="AP1087">
            <v>3.3159281207417965</v>
          </cell>
          <cell r="AQ1087">
            <v>8.586850900526688E-3</v>
          </cell>
        </row>
        <row r="1088">
          <cell r="D1088" t="str">
            <v>I00304</v>
          </cell>
          <cell r="E1088" t="str">
            <v>Padmanaban Muthukumaran</v>
          </cell>
          <cell r="F1088" t="str">
            <v>India</v>
          </cell>
          <cell r="G1088" t="str">
            <v>India</v>
          </cell>
          <cell r="H1088" t="str">
            <v>GDC</v>
          </cell>
          <cell r="I1088" t="str">
            <v>S</v>
          </cell>
          <cell r="J1088">
            <v>5446</v>
          </cell>
          <cell r="M1088">
            <v>5446</v>
          </cell>
          <cell r="S1088">
            <v>554.4</v>
          </cell>
          <cell r="Y1088">
            <v>554.4</v>
          </cell>
          <cell r="Z1088">
            <v>6000.4</v>
          </cell>
          <cell r="AA1088">
            <v>2340</v>
          </cell>
          <cell r="AB1088">
            <v>2016</v>
          </cell>
          <cell r="AC1088">
            <v>2.9763888888888888</v>
          </cell>
          <cell r="AD1088">
            <v>3.0932769074763953</v>
          </cell>
          <cell r="AE1088">
            <v>20.125879536617649</v>
          </cell>
          <cell r="AG1088">
            <v>26.195545332982931</v>
          </cell>
          <cell r="AH1088">
            <v>1.9646658999737197</v>
          </cell>
          <cell r="AI1088">
            <v>28.160211232956652</v>
          </cell>
          <cell r="AJ1088">
            <v>225.28168986365321</v>
          </cell>
          <cell r="AK1088">
            <v>5446</v>
          </cell>
          <cell r="AL1088">
            <v>554.39999999999964</v>
          </cell>
          <cell r="AP1088">
            <v>2.983452660994482</v>
          </cell>
          <cell r="AQ1088">
            <v>7.0637721055932801E-3</v>
          </cell>
        </row>
        <row r="1089">
          <cell r="D1089" t="str">
            <v>I00258</v>
          </cell>
          <cell r="E1089" t="str">
            <v>Rajasekhar Muttam</v>
          </cell>
          <cell r="F1089" t="str">
            <v>India</v>
          </cell>
          <cell r="G1089" t="str">
            <v>India</v>
          </cell>
          <cell r="H1089" t="str">
            <v>GDC</v>
          </cell>
          <cell r="I1089" t="str">
            <v>S</v>
          </cell>
          <cell r="J1089">
            <v>15104.32</v>
          </cell>
          <cell r="M1089">
            <v>15104.32</v>
          </cell>
          <cell r="S1089">
            <v>295.68</v>
          </cell>
          <cell r="Y1089">
            <v>295.68</v>
          </cell>
          <cell r="Z1089">
            <v>15400</v>
          </cell>
          <cell r="AA1089">
            <v>2340</v>
          </cell>
          <cell r="AB1089">
            <v>2016</v>
          </cell>
          <cell r="AC1089">
            <v>7.6388888888888893</v>
          </cell>
          <cell r="AD1089">
            <v>3.0932769074763953</v>
          </cell>
          <cell r="AE1089">
            <v>20.125879536617649</v>
          </cell>
          <cell r="AG1089">
            <v>30.858045332982933</v>
          </cell>
          <cell r="AH1089">
            <v>2.31435339997372</v>
          </cell>
          <cell r="AI1089">
            <v>33.172398732956651</v>
          </cell>
          <cell r="AJ1089">
            <v>265.37918986365321</v>
          </cell>
          <cell r="AK1089">
            <v>15104.32</v>
          </cell>
          <cell r="AL1089">
            <v>295.68000000000029</v>
          </cell>
          <cell r="AP1089">
            <v>8.0093287915203728</v>
          </cell>
          <cell r="AQ1089">
            <v>0.37043990263148352</v>
          </cell>
        </row>
        <row r="1090">
          <cell r="D1090" t="str">
            <v>I00340</v>
          </cell>
          <cell r="E1090" t="str">
            <v>Madhu N</v>
          </cell>
          <cell r="F1090" t="str">
            <v>India</v>
          </cell>
          <cell r="G1090" t="str">
            <v>India</v>
          </cell>
          <cell r="H1090" t="str">
            <v>GDC</v>
          </cell>
          <cell r="I1090" t="str">
            <v>S</v>
          </cell>
          <cell r="J1090">
            <v>3256</v>
          </cell>
          <cell r="M1090">
            <v>3256</v>
          </cell>
          <cell r="S1090">
            <v>309.12</v>
          </cell>
          <cell r="Y1090">
            <v>309.12</v>
          </cell>
          <cell r="Z1090">
            <v>3565.12</v>
          </cell>
          <cell r="AA1090">
            <v>2340</v>
          </cell>
          <cell r="AB1090">
            <v>2016</v>
          </cell>
          <cell r="AC1090">
            <v>1.7684126984126984</v>
          </cell>
          <cell r="AD1090">
            <v>3.0932769074763953</v>
          </cell>
          <cell r="AE1090">
            <v>20.125879536617649</v>
          </cell>
          <cell r="AG1090">
            <v>24.987569142506743</v>
          </cell>
          <cell r="AH1090">
            <v>1.8740676856880056</v>
          </cell>
          <cell r="AI1090">
            <v>26.861636828194747</v>
          </cell>
          <cell r="AJ1090">
            <v>214.89309462555798</v>
          </cell>
          <cell r="AK1090">
            <v>3256</v>
          </cell>
          <cell r="AL1090">
            <v>309.11999999999989</v>
          </cell>
          <cell r="AP1090">
            <v>1.7699172329167971</v>
          </cell>
          <cell r="AQ1090">
            <v>1.504534504098709E-3</v>
          </cell>
        </row>
        <row r="1091">
          <cell r="D1091" t="str">
            <v>I00369</v>
          </cell>
          <cell r="E1091" t="str">
            <v>Akila N</v>
          </cell>
          <cell r="F1091" t="str">
            <v>India</v>
          </cell>
          <cell r="G1091" t="str">
            <v>India</v>
          </cell>
          <cell r="H1091" t="str">
            <v>GDC</v>
          </cell>
          <cell r="I1091" t="str">
            <v>S</v>
          </cell>
          <cell r="J1091">
            <v>3106</v>
          </cell>
          <cell r="M1091">
            <v>3106</v>
          </cell>
          <cell r="S1091">
            <v>292.32</v>
          </cell>
          <cell r="Y1091">
            <v>292.32</v>
          </cell>
          <cell r="Z1091">
            <v>3398.32</v>
          </cell>
          <cell r="AA1091">
            <v>2340</v>
          </cell>
          <cell r="AB1091">
            <v>2016</v>
          </cell>
          <cell r="AC1091">
            <v>1.6856746031746033</v>
          </cell>
          <cell r="AD1091">
            <v>3.0932769074763953</v>
          </cell>
          <cell r="AE1091">
            <v>20.125879536617649</v>
          </cell>
          <cell r="AG1091">
            <v>24.904831047268647</v>
          </cell>
          <cell r="AH1091">
            <v>1.8678623285451486</v>
          </cell>
          <cell r="AI1091">
            <v>26.772693375813795</v>
          </cell>
          <cell r="AJ1091">
            <v>214.18154700651036</v>
          </cell>
          <cell r="AK1091">
            <v>3106</v>
          </cell>
          <cell r="AL1091">
            <v>292.32000000000016</v>
          </cell>
          <cell r="AP1091">
            <v>1.6867983679799714</v>
          </cell>
          <cell r="AQ1091">
            <v>1.1237648053681326E-3</v>
          </cell>
        </row>
        <row r="1092">
          <cell r="D1092" t="str">
            <v>I00207</v>
          </cell>
          <cell r="E1092" t="str">
            <v>Sadiq N Jagirdar</v>
          </cell>
          <cell r="F1092" t="str">
            <v>India</v>
          </cell>
          <cell r="G1092" t="str">
            <v>India</v>
          </cell>
          <cell r="H1092" t="str">
            <v>GDC</v>
          </cell>
          <cell r="I1092" t="str">
            <v>S</v>
          </cell>
          <cell r="J1092">
            <v>5899.96</v>
          </cell>
          <cell r="M1092">
            <v>5899.96</v>
          </cell>
          <cell r="S1092">
            <v>425.04</v>
          </cell>
          <cell r="Y1092">
            <v>425.04</v>
          </cell>
          <cell r="Z1092">
            <v>6325</v>
          </cell>
          <cell r="AA1092">
            <v>2340</v>
          </cell>
          <cell r="AB1092">
            <v>2016</v>
          </cell>
          <cell r="AC1092">
            <v>3.1374007936507935</v>
          </cell>
          <cell r="AD1092">
            <v>3.0932769074763953</v>
          </cell>
          <cell r="AE1092">
            <v>20.125879536617649</v>
          </cell>
          <cell r="AG1092">
            <v>26.356557237744838</v>
          </cell>
          <cell r="AH1092">
            <v>1.9767417928308628</v>
          </cell>
          <cell r="AI1092">
            <v>28.333299030575702</v>
          </cell>
          <cell r="AJ1092">
            <v>226.66639224460562</v>
          </cell>
          <cell r="AK1092">
            <v>5899.96</v>
          </cell>
          <cell r="AL1092">
            <v>425.03999999999996</v>
          </cell>
          <cell r="AP1092">
            <v>3.1518394527903792</v>
          </cell>
          <cell r="AQ1092">
            <v>1.4438659139585752E-2</v>
          </cell>
        </row>
        <row r="1093">
          <cell r="D1093" t="str">
            <v>I00023</v>
          </cell>
          <cell r="E1093" t="str">
            <v>Ramamurthy Nagaraj</v>
          </cell>
          <cell r="F1093" t="str">
            <v>India</v>
          </cell>
          <cell r="G1093" t="str">
            <v>India</v>
          </cell>
          <cell r="H1093" t="str">
            <v>GDC</v>
          </cell>
          <cell r="I1093" t="str">
            <v>S</v>
          </cell>
          <cell r="J1093">
            <v>6972.68</v>
          </cell>
          <cell r="M1093">
            <v>6972.68</v>
          </cell>
          <cell r="S1093">
            <v>502.32</v>
          </cell>
          <cell r="Y1093">
            <v>502.32</v>
          </cell>
          <cell r="Z1093">
            <v>7475</v>
          </cell>
          <cell r="AA1093">
            <v>2340</v>
          </cell>
          <cell r="AB1093">
            <v>2016</v>
          </cell>
          <cell r="AC1093">
            <v>3.7078373015873014</v>
          </cell>
          <cell r="AD1093">
            <v>3.0932769074763953</v>
          </cell>
          <cell r="AE1093">
            <v>20.125879536617649</v>
          </cell>
          <cell r="AG1093">
            <v>26.926993745681344</v>
          </cell>
          <cell r="AH1093">
            <v>2.0195245309261005</v>
          </cell>
          <cell r="AI1093">
            <v>28.946518276607446</v>
          </cell>
          <cell r="AJ1093">
            <v>231.57214621285956</v>
          </cell>
          <cell r="AK1093">
            <v>6972.68</v>
          </cell>
          <cell r="AL1093">
            <v>502.31999999999971</v>
          </cell>
          <cell r="AP1093">
            <v>3.724901171479535</v>
          </cell>
          <cell r="AQ1093">
            <v>1.706386989223363E-2</v>
          </cell>
        </row>
        <row r="1094">
          <cell r="D1094" t="str">
            <v>I00312</v>
          </cell>
          <cell r="E1094" t="str">
            <v>Hitesh Nagaraj</v>
          </cell>
          <cell r="F1094" t="str">
            <v>India</v>
          </cell>
          <cell r="G1094" t="str">
            <v>India</v>
          </cell>
          <cell r="H1094" t="str">
            <v>GDC</v>
          </cell>
          <cell r="I1094" t="str">
            <v>S</v>
          </cell>
          <cell r="J1094">
            <v>4816</v>
          </cell>
          <cell r="M1094">
            <v>4816</v>
          </cell>
          <cell r="S1094">
            <v>483.84</v>
          </cell>
          <cell r="Y1094">
            <v>483.84</v>
          </cell>
          <cell r="Z1094">
            <v>5299.84</v>
          </cell>
          <cell r="AA1094">
            <v>2340</v>
          </cell>
          <cell r="AB1094">
            <v>2016</v>
          </cell>
          <cell r="AC1094">
            <v>2.6288888888888891</v>
          </cell>
          <cell r="AD1094">
            <v>3.0932769074763953</v>
          </cell>
          <cell r="AE1094">
            <v>20.125879536617649</v>
          </cell>
          <cell r="AG1094">
            <v>25.848045332982934</v>
          </cell>
          <cell r="AH1094">
            <v>1.93860339997372</v>
          </cell>
          <cell r="AI1094">
            <v>27.786648732956653</v>
          </cell>
          <cell r="AJ1094">
            <v>222.29318986365323</v>
          </cell>
          <cell r="AK1094">
            <v>4816</v>
          </cell>
          <cell r="AL1094">
            <v>483.84000000000015</v>
          </cell>
          <cell r="AP1094">
            <v>2.6343534282598045</v>
          </cell>
          <cell r="AQ1094">
            <v>5.4645393709154E-3</v>
          </cell>
        </row>
        <row r="1095">
          <cell r="D1095" t="str">
            <v>I00313</v>
          </cell>
          <cell r="E1095" t="str">
            <v>Rajeev Nagesh</v>
          </cell>
          <cell r="F1095" t="str">
            <v>India</v>
          </cell>
          <cell r="G1095" t="str">
            <v>India</v>
          </cell>
          <cell r="H1095" t="str">
            <v>GDC</v>
          </cell>
          <cell r="I1095" t="str">
            <v>S</v>
          </cell>
          <cell r="J1095">
            <v>2896</v>
          </cell>
          <cell r="M1095">
            <v>2896</v>
          </cell>
          <cell r="S1095">
            <v>268.8</v>
          </cell>
          <cell r="Y1095">
            <v>268.8</v>
          </cell>
          <cell r="Z1095">
            <v>3164.8</v>
          </cell>
          <cell r="AA1095">
            <v>2340</v>
          </cell>
          <cell r="AB1095">
            <v>2016</v>
          </cell>
          <cell r="AC1095">
            <v>1.56984126984127</v>
          </cell>
          <cell r="AD1095">
            <v>3.0932769074763953</v>
          </cell>
          <cell r="AE1095">
            <v>20.125879536617649</v>
          </cell>
          <cell r="AG1095">
            <v>24.788997713935316</v>
          </cell>
          <cell r="AH1095">
            <v>1.8591748285451486</v>
          </cell>
          <cell r="AI1095">
            <v>26.648172542480467</v>
          </cell>
          <cell r="AJ1095">
            <v>213.18538033984373</v>
          </cell>
          <cell r="AK1095">
            <v>2896</v>
          </cell>
          <cell r="AL1095">
            <v>268.80000000000018</v>
          </cell>
          <cell r="AP1095">
            <v>1.5704319570684087</v>
          </cell>
          <cell r="AQ1095">
            <v>5.9068722713861987E-4</v>
          </cell>
        </row>
        <row r="1096">
          <cell r="D1096" t="str">
            <v>I00271</v>
          </cell>
          <cell r="E1096" t="str">
            <v>Anuradha Narayanan</v>
          </cell>
          <cell r="F1096" t="str">
            <v>India</v>
          </cell>
          <cell r="G1096" t="str">
            <v>India</v>
          </cell>
          <cell r="H1096" t="str">
            <v>GDC</v>
          </cell>
          <cell r="I1096" t="str">
            <v>S</v>
          </cell>
          <cell r="J1096">
            <v>13059.2</v>
          </cell>
          <cell r="M1096">
            <v>13059.2</v>
          </cell>
          <cell r="S1096">
            <v>940.8</v>
          </cell>
          <cell r="Y1096">
            <v>940.8</v>
          </cell>
          <cell r="Z1096">
            <v>14000</v>
          </cell>
          <cell r="AA1096">
            <v>2340</v>
          </cell>
          <cell r="AB1096">
            <v>2016</v>
          </cell>
          <cell r="AC1096">
            <v>6.9444444444444446</v>
          </cell>
          <cell r="AD1096">
            <v>3.0932769074763953</v>
          </cell>
          <cell r="AE1096">
            <v>20.125879536617649</v>
          </cell>
          <cell r="AG1096">
            <v>30.16360088853849</v>
          </cell>
          <cell r="AH1096">
            <v>2.2622700666403865</v>
          </cell>
          <cell r="AI1096">
            <v>32.42587095517888</v>
          </cell>
          <cell r="AJ1096">
            <v>259.40696764143104</v>
          </cell>
          <cell r="AK1096">
            <v>13059.2</v>
          </cell>
          <cell r="AL1096">
            <v>940.79999999999927</v>
          </cell>
          <cell r="AP1096">
            <v>6.97640353186803</v>
          </cell>
          <cell r="AQ1096">
            <v>3.1959087423585331E-2</v>
          </cell>
        </row>
        <row r="1097">
          <cell r="D1097" t="str">
            <v>I00354</v>
          </cell>
          <cell r="E1097" t="str">
            <v>Vishwanath Narayanaswamy</v>
          </cell>
          <cell r="F1097" t="str">
            <v>India</v>
          </cell>
          <cell r="G1097" t="str">
            <v>India</v>
          </cell>
          <cell r="H1097" t="str">
            <v>GDC</v>
          </cell>
          <cell r="I1097" t="str">
            <v>S</v>
          </cell>
          <cell r="J1097">
            <v>7096</v>
          </cell>
          <cell r="M1097">
            <v>7096</v>
          </cell>
          <cell r="S1097">
            <v>739.2</v>
          </cell>
          <cell r="Y1097">
            <v>739.2</v>
          </cell>
          <cell r="Z1097">
            <v>7835.2</v>
          </cell>
          <cell r="AA1097">
            <v>2340</v>
          </cell>
          <cell r="AB1097">
            <v>2016</v>
          </cell>
          <cell r="AC1097">
            <v>3.8865079365079365</v>
          </cell>
          <cell r="AD1097">
            <v>3.0932769074763953</v>
          </cell>
          <cell r="AE1097">
            <v>20.125879536617649</v>
          </cell>
          <cell r="AG1097">
            <v>27.105664380601979</v>
          </cell>
          <cell r="AH1097">
            <v>2.0329248285451484</v>
          </cell>
          <cell r="AI1097">
            <v>29.138589209147128</v>
          </cell>
          <cell r="AJ1097">
            <v>233.10871367317702</v>
          </cell>
          <cell r="AK1097">
            <v>7096</v>
          </cell>
          <cell r="AL1097">
            <v>739.19999999999982</v>
          </cell>
          <cell r="AP1097">
            <v>3.8977601752995894</v>
          </cell>
          <cell r="AQ1097">
            <v>1.1252238791652935E-2</v>
          </cell>
        </row>
        <row r="1098">
          <cell r="D1098" t="str">
            <v>I00337</v>
          </cell>
          <cell r="E1098" t="str">
            <v>Mallikarjun Narsingoji</v>
          </cell>
          <cell r="F1098" t="str">
            <v>India</v>
          </cell>
          <cell r="G1098" t="str">
            <v>India</v>
          </cell>
          <cell r="H1098" t="str">
            <v>GDC</v>
          </cell>
          <cell r="I1098" t="str">
            <v>S</v>
          </cell>
          <cell r="J1098">
            <v>5896</v>
          </cell>
          <cell r="M1098">
            <v>5896</v>
          </cell>
          <cell r="S1098">
            <v>604.79999999999995</v>
          </cell>
          <cell r="Y1098">
            <v>604.79999999999995</v>
          </cell>
          <cell r="Z1098">
            <v>6500.8</v>
          </cell>
          <cell r="AA1098">
            <v>2340</v>
          </cell>
          <cell r="AB1098">
            <v>2016</v>
          </cell>
          <cell r="AC1098">
            <v>3.2246031746031747</v>
          </cell>
          <cell r="AD1098">
            <v>3.0932769074763953</v>
          </cell>
          <cell r="AE1098">
            <v>20.125879536617649</v>
          </cell>
          <cell r="AG1098">
            <v>26.443759618697221</v>
          </cell>
          <cell r="AH1098">
            <v>1.9832819714022916</v>
          </cell>
          <cell r="AI1098">
            <v>28.427041590099513</v>
          </cell>
          <cell r="AJ1098">
            <v>227.41633272079611</v>
          </cell>
          <cell r="AK1098">
            <v>5896</v>
          </cell>
          <cell r="AL1098">
            <v>604.80000000000018</v>
          </cell>
          <cell r="AP1098">
            <v>3.2328092558049706</v>
          </cell>
          <cell r="AQ1098">
            <v>8.2060812017958895E-3</v>
          </cell>
        </row>
        <row r="1099">
          <cell r="D1099" t="str">
            <v>I00060</v>
          </cell>
          <cell r="E1099" t="str">
            <v>Vijayakumar Nistala</v>
          </cell>
          <cell r="F1099" t="str">
            <v>India</v>
          </cell>
          <cell r="G1099" t="str">
            <v>India</v>
          </cell>
          <cell r="H1099" t="str">
            <v>GDC</v>
          </cell>
          <cell r="I1099" t="str">
            <v>S</v>
          </cell>
          <cell r="J1099">
            <v>10447.36</v>
          </cell>
          <cell r="M1099">
            <v>10447.36</v>
          </cell>
          <cell r="S1099">
            <v>752.64</v>
          </cell>
          <cell r="Y1099">
            <v>752.64</v>
          </cell>
          <cell r="Z1099">
            <v>11200</v>
          </cell>
          <cell r="AA1099">
            <v>2340</v>
          </cell>
          <cell r="AB1099">
            <v>2016</v>
          </cell>
          <cell r="AC1099">
            <v>5.5555555555555554</v>
          </cell>
          <cell r="AD1099">
            <v>3.0932769074763953</v>
          </cell>
          <cell r="AE1099">
            <v>20.125879536617649</v>
          </cell>
          <cell r="AG1099">
            <v>28.7747119996496</v>
          </cell>
          <cell r="AH1099">
            <v>2.15810339997372</v>
          </cell>
          <cell r="AI1099">
            <v>30.932815399623319</v>
          </cell>
          <cell r="AJ1099">
            <v>247.46252319698655</v>
          </cell>
          <cell r="AK1099">
            <v>10447.36</v>
          </cell>
          <cell r="AL1099">
            <v>752.63999999999942</v>
          </cell>
          <cell r="AP1099">
            <v>4.9831453799057313</v>
          </cell>
          <cell r="AQ1099">
            <v>-0.5724101756498241</v>
          </cell>
        </row>
        <row r="1100">
          <cell r="D1100" t="str">
            <v>I00253</v>
          </cell>
          <cell r="E1100" t="str">
            <v>Sindhu Bharathi NJ</v>
          </cell>
          <cell r="F1100" t="str">
            <v>India</v>
          </cell>
          <cell r="G1100" t="str">
            <v>India</v>
          </cell>
          <cell r="H1100" t="str">
            <v>GDC</v>
          </cell>
          <cell r="I1100" t="str">
            <v>S</v>
          </cell>
          <cell r="J1100">
            <v>3593.15</v>
          </cell>
          <cell r="M1100">
            <v>3593.15</v>
          </cell>
          <cell r="S1100">
            <v>258.8544</v>
          </cell>
          <cell r="Y1100">
            <v>258.8544</v>
          </cell>
          <cell r="Z1100">
            <v>3852.0044000000003</v>
          </cell>
          <cell r="AA1100">
            <v>2340</v>
          </cell>
          <cell r="AB1100">
            <v>2016</v>
          </cell>
          <cell r="AC1100">
            <v>1.9107164682539683</v>
          </cell>
          <cell r="AD1100">
            <v>3.0932769074763953</v>
          </cell>
          <cell r="AE1100">
            <v>20.125879536617649</v>
          </cell>
          <cell r="AG1100">
            <v>25.129872912348013</v>
          </cell>
          <cell r="AH1100">
            <v>1.8847404684261009</v>
          </cell>
          <cell r="AI1100">
            <v>27.014613380774115</v>
          </cell>
          <cell r="AJ1100">
            <v>216.11690704619292</v>
          </cell>
          <cell r="AK1100">
            <v>3593.15</v>
          </cell>
          <cell r="AL1100">
            <v>258.85440000000017</v>
          </cell>
          <cell r="AP1100">
            <v>1.9195097929236571</v>
          </cell>
          <cell r="AQ1100">
            <v>8.7933246696887402E-3</v>
          </cell>
        </row>
        <row r="1101">
          <cell r="D1101" t="str">
            <v>I00117</v>
          </cell>
          <cell r="E1101" t="str">
            <v>Bhujanga Rao Nunna</v>
          </cell>
          <cell r="F1101" t="str">
            <v>India</v>
          </cell>
          <cell r="G1101" t="str">
            <v>India</v>
          </cell>
          <cell r="H1101" t="str">
            <v>GDC</v>
          </cell>
          <cell r="I1101" t="str">
            <v>S</v>
          </cell>
          <cell r="J1101">
            <v>32648</v>
          </cell>
          <cell r="M1101">
            <v>32648</v>
          </cell>
          <cell r="S1101">
            <v>2352</v>
          </cell>
          <cell r="Y1101">
            <v>2352</v>
          </cell>
          <cell r="Z1101">
            <v>35000</v>
          </cell>
          <cell r="AA1101">
            <v>2340</v>
          </cell>
          <cell r="AB1101">
            <v>2016</v>
          </cell>
          <cell r="AC1101">
            <v>17.361111111111111</v>
          </cell>
          <cell r="AD1101">
            <v>3.0932769074763953</v>
          </cell>
          <cell r="AE1101">
            <v>20.125879536617649</v>
          </cell>
          <cell r="AG1101">
            <v>40.580267555205154</v>
          </cell>
          <cell r="AH1101">
            <v>3.0435200666403865</v>
          </cell>
          <cell r="AI1101">
            <v>43.623787621845537</v>
          </cell>
          <cell r="AJ1101">
            <v>348.9903009747643</v>
          </cell>
          <cell r="AK1101">
            <v>32648</v>
          </cell>
          <cell r="AL1101">
            <v>2352</v>
          </cell>
          <cell r="AP1101">
            <v>17.441008829670068</v>
          </cell>
          <cell r="AQ1101">
            <v>7.9897718558957109E-2</v>
          </cell>
        </row>
        <row r="1102">
          <cell r="D1102" t="str">
            <v>I00292</v>
          </cell>
          <cell r="E1102" t="str">
            <v>Vigneshwaran P</v>
          </cell>
          <cell r="F1102" t="str">
            <v>India</v>
          </cell>
          <cell r="G1102" t="str">
            <v>India</v>
          </cell>
          <cell r="H1102" t="str">
            <v>GDC</v>
          </cell>
          <cell r="I1102" t="str">
            <v>S</v>
          </cell>
          <cell r="J1102">
            <v>3946</v>
          </cell>
          <cell r="M1102">
            <v>3946</v>
          </cell>
          <cell r="S1102">
            <v>386.4</v>
          </cell>
          <cell r="Y1102">
            <v>386.4</v>
          </cell>
          <cell r="Z1102">
            <v>4332.3999999999996</v>
          </cell>
          <cell r="AA1102">
            <v>2340</v>
          </cell>
          <cell r="AB1102">
            <v>2016</v>
          </cell>
          <cell r="AC1102">
            <v>2.1490079365079362</v>
          </cell>
          <cell r="AD1102">
            <v>3.0932769074763953</v>
          </cell>
          <cell r="AE1102">
            <v>20.125879536617649</v>
          </cell>
          <cell r="AG1102">
            <v>25.368164380601982</v>
          </cell>
          <cell r="AH1102">
            <v>1.9026123285451486</v>
          </cell>
          <cell r="AI1102">
            <v>27.270776709147132</v>
          </cell>
          <cell r="AJ1102">
            <v>218.16621367317705</v>
          </cell>
          <cell r="AK1102">
            <v>3946</v>
          </cell>
          <cell r="AL1102">
            <v>386.39999999999964</v>
          </cell>
          <cell r="AP1102">
            <v>2.1522640116262113</v>
          </cell>
          <cell r="AQ1102">
            <v>3.2560751182750813E-3</v>
          </cell>
        </row>
        <row r="1103">
          <cell r="D1103" t="str">
            <v>I00323</v>
          </cell>
          <cell r="E1103" t="str">
            <v>Deepthi P</v>
          </cell>
          <cell r="F1103" t="str">
            <v>India</v>
          </cell>
          <cell r="G1103" t="str">
            <v>India</v>
          </cell>
          <cell r="H1103" t="str">
            <v>GDC</v>
          </cell>
          <cell r="I1103" t="str">
            <v>S</v>
          </cell>
          <cell r="J1103">
            <v>0</v>
          </cell>
          <cell r="M1103">
            <v>0</v>
          </cell>
          <cell r="S1103">
            <v>0</v>
          </cell>
          <cell r="Y1103">
            <v>0</v>
          </cell>
          <cell r="Z1103">
            <v>0</v>
          </cell>
          <cell r="AA1103">
            <v>2340</v>
          </cell>
          <cell r="AB1103">
            <v>2016</v>
          </cell>
          <cell r="AC1103">
            <v>0</v>
          </cell>
          <cell r="AD1103">
            <v>3.0932769074763953</v>
          </cell>
          <cell r="AE1103">
            <v>20.125879536617649</v>
          </cell>
          <cell r="AG1103">
            <v>23.219156444094043</v>
          </cell>
          <cell r="AH1103">
            <v>1.7414367333070533</v>
          </cell>
          <cell r="AI1103">
            <v>24.960593177401098</v>
          </cell>
          <cell r="AJ1103">
            <v>199.68474541920878</v>
          </cell>
          <cell r="AK1103">
            <v>0</v>
          </cell>
          <cell r="AL1103">
            <v>0</v>
          </cell>
          <cell r="AP1103">
            <v>0</v>
          </cell>
          <cell r="AQ1103">
            <v>0</v>
          </cell>
        </row>
        <row r="1104">
          <cell r="D1104" t="str">
            <v>I00348</v>
          </cell>
          <cell r="E1104" t="str">
            <v>Kala P</v>
          </cell>
          <cell r="F1104" t="str">
            <v>India</v>
          </cell>
          <cell r="G1104" t="str">
            <v>India</v>
          </cell>
          <cell r="H1104" t="str">
            <v>GDC</v>
          </cell>
          <cell r="I1104" t="str">
            <v>S</v>
          </cell>
          <cell r="J1104">
            <v>7096</v>
          </cell>
          <cell r="M1104">
            <v>7096</v>
          </cell>
          <cell r="S1104">
            <v>739.2</v>
          </cell>
          <cell r="Y1104">
            <v>739.2</v>
          </cell>
          <cell r="Z1104">
            <v>7835.2</v>
          </cell>
          <cell r="AA1104">
            <v>2340</v>
          </cell>
          <cell r="AB1104">
            <v>2016</v>
          </cell>
          <cell r="AC1104">
            <v>3.8865079365079365</v>
          </cell>
          <cell r="AD1104">
            <v>3.0932769074763953</v>
          </cell>
          <cell r="AE1104">
            <v>20.125879536617649</v>
          </cell>
          <cell r="AG1104">
            <v>27.105664380601979</v>
          </cell>
          <cell r="AH1104">
            <v>2.0329248285451484</v>
          </cell>
          <cell r="AI1104">
            <v>29.138589209147128</v>
          </cell>
          <cell r="AJ1104">
            <v>233.10871367317702</v>
          </cell>
          <cell r="AK1104">
            <v>7096</v>
          </cell>
          <cell r="AL1104">
            <v>739.19999999999982</v>
          </cell>
          <cell r="AP1104">
            <v>3.8977601752995894</v>
          </cell>
          <cell r="AQ1104">
            <v>1.1252238791652935E-2</v>
          </cell>
        </row>
        <row r="1105">
          <cell r="D1105" t="str">
            <v>I00413</v>
          </cell>
          <cell r="E1105" t="str">
            <v>Ganapathy P</v>
          </cell>
          <cell r="F1105" t="str">
            <v>India</v>
          </cell>
          <cell r="G1105" t="str">
            <v>India</v>
          </cell>
          <cell r="H1105" t="str">
            <v>GDC</v>
          </cell>
          <cell r="I1105" t="str">
            <v>S</v>
          </cell>
          <cell r="J1105">
            <v>1.6040999999999999</v>
          </cell>
          <cell r="M1105">
            <v>1.6040999999999999</v>
          </cell>
          <cell r="S1105">
            <v>0</v>
          </cell>
          <cell r="Y1105">
            <v>0</v>
          </cell>
          <cell r="Z1105">
            <v>1.6040999999999999</v>
          </cell>
          <cell r="AA1105">
            <v>2340</v>
          </cell>
          <cell r="AB1105">
            <v>2016</v>
          </cell>
          <cell r="AC1105">
            <v>7.956845238095237E-4</v>
          </cell>
          <cell r="AD1105">
            <v>3.0932769074763953</v>
          </cell>
          <cell r="AE1105">
            <v>20.125879536617649</v>
          </cell>
          <cell r="AG1105">
            <v>23.219952128617855</v>
          </cell>
          <cell r="AH1105">
            <v>1.741496409646339</v>
          </cell>
          <cell r="AI1105">
            <v>24.961448538264193</v>
          </cell>
          <cell r="AJ1105">
            <v>199.69158830611354</v>
          </cell>
          <cell r="AK1105">
            <v>1.6040999999999999</v>
          </cell>
          <cell r="AL1105">
            <v>0</v>
          </cell>
          <cell r="AP1105" t="e">
            <v>#N/A</v>
          </cell>
          <cell r="AQ1105" t="e">
            <v>#N/A</v>
          </cell>
        </row>
        <row r="1106">
          <cell r="D1106" t="str">
            <v>I00175</v>
          </cell>
          <cell r="E1106" t="str">
            <v>Kavitha P Antony</v>
          </cell>
          <cell r="F1106" t="str">
            <v>India</v>
          </cell>
          <cell r="G1106" t="str">
            <v>India</v>
          </cell>
          <cell r="H1106" t="str">
            <v>GDC</v>
          </cell>
          <cell r="I1106" t="str">
            <v>S</v>
          </cell>
          <cell r="J1106">
            <v>7051.97</v>
          </cell>
          <cell r="M1106">
            <v>7051.97</v>
          </cell>
          <cell r="S1106">
            <v>508.03199999999998</v>
          </cell>
          <cell r="Y1106">
            <v>508.03199999999998</v>
          </cell>
          <cell r="Z1106">
            <v>7560.0020000000004</v>
          </cell>
          <cell r="AA1106">
            <v>2340</v>
          </cell>
          <cell r="AB1106">
            <v>2016</v>
          </cell>
          <cell r="AC1106">
            <v>3.7500009920634922</v>
          </cell>
          <cell r="AD1106">
            <v>3.0932769074763953</v>
          </cell>
          <cell r="AE1106">
            <v>20.125879536617649</v>
          </cell>
          <cell r="AG1106">
            <v>26.969157436157538</v>
          </cell>
          <cell r="AH1106">
            <v>2.0226868077118154</v>
          </cell>
          <cell r="AI1106">
            <v>28.991844243869352</v>
          </cell>
          <cell r="AJ1106">
            <v>231.93475395095481</v>
          </cell>
          <cell r="AK1106">
            <v>7051.97</v>
          </cell>
          <cell r="AL1106">
            <v>508.03200000000015</v>
          </cell>
          <cell r="AP1106">
            <v>3.7672589038378113</v>
          </cell>
          <cell r="AQ1106">
            <v>1.7257911774319012E-2</v>
          </cell>
        </row>
        <row r="1107">
          <cell r="D1107" t="str">
            <v>I00301</v>
          </cell>
          <cell r="E1107" t="str">
            <v>Vikram Pabba</v>
          </cell>
          <cell r="F1107" t="str">
            <v>India</v>
          </cell>
          <cell r="G1107" t="str">
            <v>India</v>
          </cell>
          <cell r="H1107" t="str">
            <v>GDC</v>
          </cell>
          <cell r="I1107" t="str">
            <v>S</v>
          </cell>
          <cell r="J1107">
            <v>2536</v>
          </cell>
          <cell r="M1107">
            <v>2536</v>
          </cell>
          <cell r="S1107">
            <v>228.48</v>
          </cell>
          <cell r="Y1107">
            <v>228.48</v>
          </cell>
          <cell r="Z1107">
            <v>2764.48</v>
          </cell>
          <cell r="AA1107">
            <v>2340</v>
          </cell>
          <cell r="AB1107">
            <v>2016</v>
          </cell>
          <cell r="AC1107">
            <v>1.3712698412698412</v>
          </cell>
          <cell r="AD1107">
            <v>3.0932769074763953</v>
          </cell>
          <cell r="AE1107">
            <v>20.125879536617649</v>
          </cell>
          <cell r="AG1107">
            <v>24.590426285363886</v>
          </cell>
          <cell r="AH1107">
            <v>1.8442819714022913</v>
          </cell>
          <cell r="AI1107">
            <v>26.434708256766179</v>
          </cell>
          <cell r="AJ1107">
            <v>211.47766605412943</v>
          </cell>
          <cell r="AK1107">
            <v>2536</v>
          </cell>
          <cell r="AL1107">
            <v>228.48000000000002</v>
          </cell>
          <cell r="AP1107">
            <v>1.3709466812200302</v>
          </cell>
          <cell r="AQ1107">
            <v>-3.2316004981103319E-4</v>
          </cell>
        </row>
        <row r="1108">
          <cell r="D1108" t="str">
            <v>I00289</v>
          </cell>
          <cell r="E1108" t="str">
            <v>Mahesh Kumar Panatula</v>
          </cell>
          <cell r="F1108" t="str">
            <v>India</v>
          </cell>
          <cell r="G1108" t="str">
            <v>India</v>
          </cell>
          <cell r="H1108" t="str">
            <v>GDC</v>
          </cell>
          <cell r="I1108" t="str">
            <v>S</v>
          </cell>
          <cell r="J1108">
            <v>12592.8</v>
          </cell>
          <cell r="M1108">
            <v>12592.8</v>
          </cell>
          <cell r="S1108">
            <v>907.2</v>
          </cell>
          <cell r="Y1108">
            <v>907.2</v>
          </cell>
          <cell r="Z1108">
            <v>13500</v>
          </cell>
          <cell r="AA1108">
            <v>2340</v>
          </cell>
          <cell r="AB1108">
            <v>2016</v>
          </cell>
          <cell r="AC1108">
            <v>6.6964285714285712</v>
          </cell>
          <cell r="AD1108">
            <v>3.0932769074763953</v>
          </cell>
          <cell r="AE1108">
            <v>20.125879536617649</v>
          </cell>
          <cell r="AG1108">
            <v>29.915585015522616</v>
          </cell>
          <cell r="AH1108">
            <v>2.2436688761641963</v>
          </cell>
          <cell r="AI1108">
            <v>32.159253891686809</v>
          </cell>
          <cell r="AJ1108">
            <v>257.27403113349447</v>
          </cell>
          <cell r="AK1108">
            <v>12592.8</v>
          </cell>
          <cell r="AL1108">
            <v>907.20000000000073</v>
          </cell>
          <cell r="AP1108">
            <v>6.7272462628727361</v>
          </cell>
          <cell r="AQ1108">
            <v>3.0817691444164907E-2</v>
          </cell>
        </row>
        <row r="1109">
          <cell r="D1109" t="str">
            <v>I00278</v>
          </cell>
          <cell r="E1109" t="str">
            <v>Arthi Panchabikesan</v>
          </cell>
          <cell r="F1109" t="str">
            <v>India</v>
          </cell>
          <cell r="G1109" t="str">
            <v>India</v>
          </cell>
          <cell r="H1109" t="str">
            <v>GDC</v>
          </cell>
          <cell r="I1109" t="str">
            <v>S</v>
          </cell>
          <cell r="J1109">
            <v>9794.4</v>
          </cell>
          <cell r="M1109">
            <v>9794.4</v>
          </cell>
          <cell r="S1109">
            <v>705.6</v>
          </cell>
          <cell r="Y1109">
            <v>705.6</v>
          </cell>
          <cell r="Z1109">
            <v>10500</v>
          </cell>
          <cell r="AA1109">
            <v>2340</v>
          </cell>
          <cell r="AB1109">
            <v>2016</v>
          </cell>
          <cell r="AC1109">
            <v>5.208333333333333</v>
          </cell>
          <cell r="AD1109">
            <v>3.0932769074763953</v>
          </cell>
          <cell r="AE1109">
            <v>20.125879536617649</v>
          </cell>
          <cell r="AG1109">
            <v>28.427489777427375</v>
          </cell>
          <cell r="AH1109">
            <v>2.1320617333070531</v>
          </cell>
          <cell r="AI1109">
            <v>30.55955151073443</v>
          </cell>
          <cell r="AJ1109">
            <v>244.47641208587544</v>
          </cell>
          <cell r="AK1109">
            <v>9794.4</v>
          </cell>
          <cell r="AL1109">
            <v>705.60000000000036</v>
          </cell>
          <cell r="AP1109">
            <v>5.2323026489010251</v>
          </cell>
          <cell r="AQ1109">
            <v>2.3969315567692107E-2</v>
          </cell>
        </row>
        <row r="1110">
          <cell r="D1110" t="str">
            <v>I00277</v>
          </cell>
          <cell r="E1110" t="str">
            <v>Rajesh Panchatcharam</v>
          </cell>
          <cell r="F1110" t="str">
            <v>India</v>
          </cell>
          <cell r="G1110" t="str">
            <v>India</v>
          </cell>
          <cell r="H1110" t="str">
            <v>GDC</v>
          </cell>
          <cell r="I1110" t="str">
            <v>S</v>
          </cell>
          <cell r="J1110">
            <v>4365.5</v>
          </cell>
          <cell r="M1110">
            <v>4365.5</v>
          </cell>
          <cell r="S1110">
            <v>314.49599999999998</v>
          </cell>
          <cell r="Y1110">
            <v>314.49599999999998</v>
          </cell>
          <cell r="Z1110">
            <v>4679.9960000000001</v>
          </cell>
          <cell r="AA1110">
            <v>2340</v>
          </cell>
          <cell r="AB1110">
            <v>2016</v>
          </cell>
          <cell r="AC1110">
            <v>2.3214265873015871</v>
          </cell>
          <cell r="AD1110">
            <v>3.0932769074763953</v>
          </cell>
          <cell r="AE1110">
            <v>20.125879536617649</v>
          </cell>
          <cell r="AG1110">
            <v>25.540583031395631</v>
          </cell>
          <cell r="AH1110">
            <v>1.9155437273546723</v>
          </cell>
          <cell r="AI1110">
            <v>27.456126758750305</v>
          </cell>
          <cell r="AJ1110">
            <v>219.64901407000244</v>
          </cell>
          <cell r="AK1110">
            <v>4365.5</v>
          </cell>
          <cell r="AL1110">
            <v>314.49600000000009</v>
          </cell>
          <cell r="AP1110">
            <v>2.3321100445377358</v>
          </cell>
          <cell r="AQ1110">
            <v>1.0683457236148719E-2</v>
          </cell>
        </row>
        <row r="1111">
          <cell r="D1111" t="str">
            <v>I00140</v>
          </cell>
          <cell r="E1111" t="str">
            <v>Dharmadatta Panda</v>
          </cell>
          <cell r="F1111" t="str">
            <v>India</v>
          </cell>
          <cell r="G1111" t="str">
            <v>India</v>
          </cell>
          <cell r="H1111" t="str">
            <v>GDC</v>
          </cell>
          <cell r="I1111" t="str">
            <v>S</v>
          </cell>
          <cell r="J1111">
            <v>7182.56</v>
          </cell>
          <cell r="M1111">
            <v>7182.56</v>
          </cell>
          <cell r="S1111">
            <v>517.44000000000005</v>
          </cell>
          <cell r="Y1111">
            <v>517.44000000000005</v>
          </cell>
          <cell r="Z1111">
            <v>7700</v>
          </cell>
          <cell r="AA1111">
            <v>2340</v>
          </cell>
          <cell r="AB1111">
            <v>2016</v>
          </cell>
          <cell r="AC1111">
            <v>3.8194444444444446</v>
          </cell>
          <cell r="AD1111">
            <v>3.0932769074763953</v>
          </cell>
          <cell r="AE1111">
            <v>20.125879536617649</v>
          </cell>
          <cell r="AG1111">
            <v>27.03860088853849</v>
          </cell>
          <cell r="AH1111">
            <v>2.0278950666403865</v>
          </cell>
          <cell r="AI1111">
            <v>29.066495955178876</v>
          </cell>
          <cell r="AJ1111">
            <v>232.53196764143101</v>
          </cell>
          <cell r="AK1111">
            <v>7182.56</v>
          </cell>
          <cell r="AL1111">
            <v>517.4399999999996</v>
          </cell>
          <cell r="AP1111">
            <v>3.8370219425274192</v>
          </cell>
          <cell r="AQ1111">
            <v>1.7577498082974596E-2</v>
          </cell>
        </row>
        <row r="1112">
          <cell r="D1112" t="str">
            <v>I00335</v>
          </cell>
          <cell r="E1112" t="str">
            <v>Ashutosh Pandey</v>
          </cell>
          <cell r="F1112" t="str">
            <v>India</v>
          </cell>
          <cell r="G1112" t="str">
            <v>India</v>
          </cell>
          <cell r="H1112" t="str">
            <v>GDC</v>
          </cell>
          <cell r="I1112" t="str">
            <v>S</v>
          </cell>
          <cell r="J1112">
            <v>2596</v>
          </cell>
          <cell r="M1112">
            <v>2596</v>
          </cell>
          <cell r="S1112">
            <v>235.2</v>
          </cell>
          <cell r="Y1112">
            <v>235.2</v>
          </cell>
          <cell r="Z1112">
            <v>2831.2</v>
          </cell>
          <cell r="AA1112">
            <v>2340</v>
          </cell>
          <cell r="AB1112">
            <v>2016</v>
          </cell>
          <cell r="AC1112">
            <v>1.4043650793650793</v>
          </cell>
          <cell r="AD1112">
            <v>3.0932769074763953</v>
          </cell>
          <cell r="AE1112">
            <v>20.125879536617649</v>
          </cell>
          <cell r="AG1112">
            <v>24.623521523459125</v>
          </cell>
          <cell r="AH1112">
            <v>1.8467641142594342</v>
          </cell>
          <cell r="AI1112">
            <v>26.470285637718561</v>
          </cell>
          <cell r="AJ1112">
            <v>211.76228510174849</v>
          </cell>
          <cell r="AK1112">
            <v>2596</v>
          </cell>
          <cell r="AL1112">
            <v>235.19999999999982</v>
          </cell>
          <cell r="AP1112">
            <v>1.4041942271947565</v>
          </cell>
          <cell r="AQ1112">
            <v>-1.7085217032275501E-4</v>
          </cell>
        </row>
        <row r="1113">
          <cell r="D1113" t="str">
            <v>I00172</v>
          </cell>
          <cell r="E1113" t="str">
            <v>Vinay Kumar Paruchuri</v>
          </cell>
          <cell r="F1113" t="str">
            <v>India</v>
          </cell>
          <cell r="G1113" t="str">
            <v>India</v>
          </cell>
          <cell r="H1113" t="str">
            <v>GDC</v>
          </cell>
          <cell r="I1113" t="str">
            <v>S</v>
          </cell>
          <cell r="J1113">
            <v>3734.93</v>
          </cell>
          <cell r="M1113">
            <v>3734.93</v>
          </cell>
          <cell r="S1113">
            <v>269.06880000000001</v>
          </cell>
          <cell r="Y1113">
            <v>269.06880000000001</v>
          </cell>
          <cell r="Z1113">
            <v>4003.9987999999998</v>
          </cell>
          <cell r="AA1113">
            <v>2340</v>
          </cell>
          <cell r="AB1113">
            <v>2016</v>
          </cell>
          <cell r="AC1113">
            <v>1.9861105158730159</v>
          </cell>
          <cell r="AD1113">
            <v>3.0932769074763953</v>
          </cell>
          <cell r="AE1113">
            <v>20.125879536617649</v>
          </cell>
          <cell r="AG1113">
            <v>25.205266959967062</v>
          </cell>
          <cell r="AH1113">
            <v>1.8903950219975296</v>
          </cell>
          <cell r="AI1113">
            <v>27.095661981964593</v>
          </cell>
          <cell r="AJ1113">
            <v>216.76529585571674</v>
          </cell>
          <cell r="AK1113">
            <v>3734.93</v>
          </cell>
          <cell r="AL1113">
            <v>269.06880000000001</v>
          </cell>
          <cell r="AP1113">
            <v>1.9952508121368153</v>
          </cell>
          <cell r="AQ1113">
            <v>9.140296263799419E-3</v>
          </cell>
        </row>
        <row r="1114">
          <cell r="D1114" t="str">
            <v>I00401</v>
          </cell>
          <cell r="E1114" t="str">
            <v>Mahantesh Patad</v>
          </cell>
          <cell r="F1114" t="str">
            <v>India</v>
          </cell>
          <cell r="G1114" t="str">
            <v>India</v>
          </cell>
          <cell r="H1114" t="str">
            <v>GDC</v>
          </cell>
          <cell r="I1114" t="str">
            <v>S</v>
          </cell>
          <cell r="J1114">
            <v>3016</v>
          </cell>
          <cell r="M1114">
            <v>3016</v>
          </cell>
          <cell r="S1114">
            <v>282.24</v>
          </cell>
          <cell r="Y1114">
            <v>282.24</v>
          </cell>
          <cell r="Z1114">
            <v>3298.24</v>
          </cell>
          <cell r="AA1114">
            <v>2340</v>
          </cell>
          <cell r="AB1114">
            <v>2016</v>
          </cell>
          <cell r="AC1114">
            <v>1.6360317460317459</v>
          </cell>
          <cell r="AD1114">
            <v>3.0932769074763953</v>
          </cell>
          <cell r="AE1114">
            <v>20.125879536617649</v>
          </cell>
          <cell r="AG1114">
            <v>24.855188190125791</v>
          </cell>
          <cell r="AH1114">
            <v>1.8641391142594341</v>
          </cell>
          <cell r="AI1114">
            <v>26.719327304385224</v>
          </cell>
          <cell r="AJ1114">
            <v>213.7546184350818</v>
          </cell>
          <cell r="AK1114">
            <v>3016</v>
          </cell>
          <cell r="AL1114">
            <v>282.23999999999978</v>
          </cell>
          <cell r="AP1114" t="e">
            <v>#N/A</v>
          </cell>
          <cell r="AQ1114" t="e">
            <v>#N/A</v>
          </cell>
        </row>
        <row r="1115">
          <cell r="D1115" t="str">
            <v>I00162</v>
          </cell>
          <cell r="E1115" t="str">
            <v>Kiran Patil</v>
          </cell>
          <cell r="F1115" t="str">
            <v>India</v>
          </cell>
          <cell r="G1115" t="str">
            <v>India</v>
          </cell>
          <cell r="H1115" t="str">
            <v>GDC</v>
          </cell>
          <cell r="I1115" t="str">
            <v>S</v>
          </cell>
          <cell r="J1115">
            <v>13077.86</v>
          </cell>
          <cell r="M1115">
            <v>13077.86</v>
          </cell>
          <cell r="S1115">
            <v>942.14399999999989</v>
          </cell>
          <cell r="Y1115">
            <v>942.14399999999989</v>
          </cell>
          <cell r="Z1115">
            <v>14020.004000000001</v>
          </cell>
          <cell r="AA1115">
            <v>2340</v>
          </cell>
          <cell r="AB1115">
            <v>2016</v>
          </cell>
          <cell r="AC1115">
            <v>6.9543670634920636</v>
          </cell>
          <cell r="AD1115">
            <v>3.0932769074763953</v>
          </cell>
          <cell r="AE1115">
            <v>20.125879536617649</v>
          </cell>
          <cell r="AG1115">
            <v>30.173523507586108</v>
          </cell>
          <cell r="AH1115">
            <v>2.2630142630689578</v>
          </cell>
          <cell r="AI1115">
            <v>32.436537770655065</v>
          </cell>
          <cell r="AJ1115">
            <v>259.49230216524052</v>
          </cell>
          <cell r="AK1115">
            <v>13077.86</v>
          </cell>
          <cell r="AL1115">
            <v>942.14400000000023</v>
          </cell>
          <cell r="AP1115">
            <v>6.9863718158859918</v>
          </cell>
          <cell r="AQ1115">
            <v>3.2004752393928193E-2</v>
          </cell>
        </row>
        <row r="1116">
          <cell r="D1116" t="str">
            <v>I00133</v>
          </cell>
          <cell r="E1116" t="str">
            <v>Sanjay Pawar</v>
          </cell>
          <cell r="F1116" t="str">
            <v>India</v>
          </cell>
          <cell r="G1116" t="str">
            <v>India</v>
          </cell>
          <cell r="H1116" t="str">
            <v>GDC</v>
          </cell>
          <cell r="I1116" t="str">
            <v>S</v>
          </cell>
          <cell r="J1116">
            <v>14572.2</v>
          </cell>
          <cell r="M1116">
            <v>14572.2</v>
          </cell>
          <cell r="S1116">
            <v>1049.7984000000001</v>
          </cell>
          <cell r="Y1116">
            <v>1049.7984000000001</v>
          </cell>
          <cell r="Z1116">
            <v>15621.9984</v>
          </cell>
          <cell r="AA1116">
            <v>2340</v>
          </cell>
          <cell r="AB1116">
            <v>2016</v>
          </cell>
          <cell r="AC1116">
            <v>7.7490071428571428</v>
          </cell>
          <cell r="AD1116">
            <v>3.0932769074763953</v>
          </cell>
          <cell r="AE1116">
            <v>20.125879536617649</v>
          </cell>
          <cell r="AG1116">
            <v>30.968163586951185</v>
          </cell>
          <cell r="AH1116">
            <v>2.3226122690213389</v>
          </cell>
          <cell r="AI1116">
            <v>33.290775855972527</v>
          </cell>
          <cell r="AJ1116">
            <v>266.32620684778021</v>
          </cell>
          <cell r="AK1116">
            <v>14572.2</v>
          </cell>
          <cell r="AL1116">
            <v>1049.7983999999997</v>
          </cell>
          <cell r="AP1116">
            <v>7.7846689151854749</v>
          </cell>
          <cell r="AQ1116">
            <v>3.566177232833212E-2</v>
          </cell>
        </row>
        <row r="1117">
          <cell r="D1117" t="str">
            <v>I00169</v>
          </cell>
          <cell r="E1117" t="str">
            <v>Maneendra Pentyala</v>
          </cell>
          <cell r="F1117" t="str">
            <v>India</v>
          </cell>
          <cell r="G1117" t="str">
            <v>India</v>
          </cell>
          <cell r="H1117" t="str">
            <v>GDC</v>
          </cell>
          <cell r="I1117" t="str">
            <v>S</v>
          </cell>
          <cell r="J1117">
            <v>3734.93</v>
          </cell>
          <cell r="M1117">
            <v>3734.93</v>
          </cell>
          <cell r="S1117">
            <v>269.06880000000001</v>
          </cell>
          <cell r="Y1117">
            <v>269.06880000000001</v>
          </cell>
          <cell r="Z1117">
            <v>4003.9987999999998</v>
          </cell>
          <cell r="AA1117">
            <v>2340</v>
          </cell>
          <cell r="AB1117">
            <v>2016</v>
          </cell>
          <cell r="AC1117">
            <v>1.9861105158730159</v>
          </cell>
          <cell r="AD1117">
            <v>3.0932769074763953</v>
          </cell>
          <cell r="AE1117">
            <v>20.125879536617649</v>
          </cell>
          <cell r="AG1117">
            <v>25.205266959967062</v>
          </cell>
          <cell r="AH1117">
            <v>1.8903950219975296</v>
          </cell>
          <cell r="AI1117">
            <v>27.095661981964593</v>
          </cell>
          <cell r="AJ1117">
            <v>216.76529585571674</v>
          </cell>
          <cell r="AK1117">
            <v>3734.93</v>
          </cell>
          <cell r="AL1117">
            <v>269.06880000000001</v>
          </cell>
          <cell r="AP1117">
            <v>1.9952508121368153</v>
          </cell>
          <cell r="AQ1117">
            <v>9.140296263799419E-3</v>
          </cell>
        </row>
        <row r="1118">
          <cell r="D1118" t="str">
            <v>I00264</v>
          </cell>
          <cell r="E1118" t="str">
            <v>Amit Peshkar</v>
          </cell>
          <cell r="F1118" t="str">
            <v>India</v>
          </cell>
          <cell r="G1118" t="str">
            <v>India</v>
          </cell>
          <cell r="H1118" t="str">
            <v>GDC</v>
          </cell>
          <cell r="I1118" t="str">
            <v>S</v>
          </cell>
          <cell r="J1118">
            <v>15391.2</v>
          </cell>
          <cell r="M1118">
            <v>15391.2</v>
          </cell>
          <cell r="S1118">
            <v>1108.8</v>
          </cell>
          <cell r="Y1118">
            <v>1108.8</v>
          </cell>
          <cell r="Z1118">
            <v>16500</v>
          </cell>
          <cell r="AA1118">
            <v>2340</v>
          </cell>
          <cell r="AB1118">
            <v>2016</v>
          </cell>
          <cell r="AC1118">
            <v>8.1845238095238102</v>
          </cell>
          <cell r="AD1118">
            <v>3.0932769074763953</v>
          </cell>
          <cell r="AE1118">
            <v>20.125879536617649</v>
          </cell>
          <cell r="AG1118">
            <v>31.403680253617857</v>
          </cell>
          <cell r="AH1118">
            <v>2.3552760190213391</v>
          </cell>
          <cell r="AI1118">
            <v>33.758956272639196</v>
          </cell>
          <cell r="AJ1118">
            <v>270.07165018111357</v>
          </cell>
          <cell r="AK1118">
            <v>15391.2</v>
          </cell>
          <cell r="AL1118">
            <v>1108.7999999999993</v>
          </cell>
          <cell r="AP1118">
            <v>8.5816479743346648</v>
          </cell>
          <cell r="AQ1118">
            <v>0.39712416481085455</v>
          </cell>
        </row>
        <row r="1119">
          <cell r="D1119" t="str">
            <v>I00154</v>
          </cell>
          <cell r="E1119" t="str">
            <v>Nagaraju Pilla Reddy</v>
          </cell>
          <cell r="F1119" t="str">
            <v>India</v>
          </cell>
          <cell r="G1119" t="str">
            <v>India</v>
          </cell>
          <cell r="H1119" t="str">
            <v>GDC</v>
          </cell>
          <cell r="I1119" t="str">
            <v>S</v>
          </cell>
          <cell r="J1119">
            <v>4827.24</v>
          </cell>
          <cell r="M1119">
            <v>4827.24</v>
          </cell>
          <cell r="S1119">
            <v>347.76</v>
          </cell>
          <cell r="Y1119">
            <v>347.76</v>
          </cell>
          <cell r="Z1119">
            <v>5175</v>
          </cell>
          <cell r="AA1119">
            <v>2340</v>
          </cell>
          <cell r="AB1119">
            <v>2016</v>
          </cell>
          <cell r="AC1119">
            <v>2.5669642857142856</v>
          </cell>
          <cell r="AD1119">
            <v>3.0932769074763953</v>
          </cell>
          <cell r="AE1119">
            <v>20.125879536617649</v>
          </cell>
          <cell r="AG1119">
            <v>25.786120729808331</v>
          </cell>
          <cell r="AH1119">
            <v>1.9339590547356247</v>
          </cell>
          <cell r="AI1119">
            <v>27.720079784543955</v>
          </cell>
          <cell r="AJ1119">
            <v>221.76063827635164</v>
          </cell>
          <cell r="AK1119">
            <v>4827.24</v>
          </cell>
          <cell r="AL1119">
            <v>347.76000000000022</v>
          </cell>
          <cell r="AP1119">
            <v>2.6893618421784558</v>
          </cell>
          <cell r="AQ1119">
            <v>0.12239755646417017</v>
          </cell>
        </row>
        <row r="1120">
          <cell r="D1120" t="str">
            <v>I00184</v>
          </cell>
          <cell r="E1120" t="str">
            <v>Prapula Ponnappa</v>
          </cell>
          <cell r="F1120" t="str">
            <v>India</v>
          </cell>
          <cell r="G1120" t="str">
            <v>India</v>
          </cell>
          <cell r="H1120" t="str">
            <v>GDC</v>
          </cell>
          <cell r="I1120" t="str">
            <v>S</v>
          </cell>
          <cell r="J1120">
            <v>3656.58</v>
          </cell>
          <cell r="M1120">
            <v>3656.58</v>
          </cell>
          <cell r="S1120">
            <v>263.42400000000004</v>
          </cell>
          <cell r="Y1120">
            <v>263.42400000000004</v>
          </cell>
          <cell r="Z1120">
            <v>3920.0039999999999</v>
          </cell>
          <cell r="AA1120">
            <v>2340</v>
          </cell>
          <cell r="AB1120">
            <v>2016</v>
          </cell>
          <cell r="AC1120">
            <v>1.9444464285714285</v>
          </cell>
          <cell r="AD1120">
            <v>3.0932769074763953</v>
          </cell>
          <cell r="AE1120">
            <v>20.125879536617649</v>
          </cell>
          <cell r="AG1120">
            <v>25.163602872665471</v>
          </cell>
          <cell r="AH1120">
            <v>1.8872702154499104</v>
          </cell>
          <cell r="AI1120">
            <v>27.050873088115381</v>
          </cell>
          <cell r="AJ1120">
            <v>216.40698470492305</v>
          </cell>
          <cell r="AK1120">
            <v>3656.58</v>
          </cell>
          <cell r="AL1120">
            <v>263.42399999999998</v>
          </cell>
          <cell r="AP1120">
            <v>1.9533949821811978</v>
          </cell>
          <cell r="AQ1120">
            <v>8.9485536097693164E-3</v>
          </cell>
        </row>
        <row r="1121">
          <cell r="D1121" t="str">
            <v>I00326</v>
          </cell>
          <cell r="E1121" t="str">
            <v>Chetan Potdar</v>
          </cell>
          <cell r="F1121" t="str">
            <v>India</v>
          </cell>
          <cell r="G1121" t="str">
            <v>India</v>
          </cell>
          <cell r="H1121" t="str">
            <v>GDC</v>
          </cell>
          <cell r="I1121" t="str">
            <v>S</v>
          </cell>
          <cell r="J1121">
            <v>2596</v>
          </cell>
          <cell r="M1121">
            <v>2596</v>
          </cell>
          <cell r="S1121">
            <v>235.2</v>
          </cell>
          <cell r="Y1121">
            <v>235.2</v>
          </cell>
          <cell r="Z1121">
            <v>2831.2</v>
          </cell>
          <cell r="AA1121">
            <v>2340</v>
          </cell>
          <cell r="AB1121">
            <v>2016</v>
          </cell>
          <cell r="AC1121">
            <v>1.4043650793650793</v>
          </cell>
          <cell r="AD1121">
            <v>3.0932769074763953</v>
          </cell>
          <cell r="AE1121">
            <v>20.125879536617649</v>
          </cell>
          <cell r="AG1121">
            <v>24.623521523459125</v>
          </cell>
          <cell r="AH1121">
            <v>1.8467641142594342</v>
          </cell>
          <cell r="AI1121">
            <v>26.470285637718561</v>
          </cell>
          <cell r="AJ1121">
            <v>211.76228510174849</v>
          </cell>
          <cell r="AK1121">
            <v>2596</v>
          </cell>
          <cell r="AL1121">
            <v>235.19999999999982</v>
          </cell>
          <cell r="AP1121">
            <v>1.4041942271947565</v>
          </cell>
          <cell r="AQ1121">
            <v>-1.7085217032275501E-4</v>
          </cell>
        </row>
        <row r="1122">
          <cell r="D1122" t="str">
            <v>I00114</v>
          </cell>
          <cell r="E1122" t="str">
            <v>Telu Prabhakar</v>
          </cell>
          <cell r="F1122" t="str">
            <v>India</v>
          </cell>
          <cell r="G1122" t="str">
            <v>India</v>
          </cell>
          <cell r="H1122" t="str">
            <v>GDC</v>
          </cell>
          <cell r="I1122" t="str">
            <v>S</v>
          </cell>
          <cell r="J1122">
            <v>10512.66</v>
          </cell>
          <cell r="M1122">
            <v>10512.66</v>
          </cell>
          <cell r="S1122">
            <v>757.34399999999994</v>
          </cell>
          <cell r="Y1122">
            <v>757.34399999999994</v>
          </cell>
          <cell r="Z1122">
            <v>11270.003999999999</v>
          </cell>
          <cell r="AA1122">
            <v>2340</v>
          </cell>
          <cell r="AB1122">
            <v>2016</v>
          </cell>
          <cell r="AC1122">
            <v>5.5902797619047613</v>
          </cell>
          <cell r="AD1122">
            <v>3.0932769074763953</v>
          </cell>
          <cell r="AE1122">
            <v>20.125879536617649</v>
          </cell>
          <cell r="AG1122">
            <v>28.809436205998807</v>
          </cell>
          <cell r="AH1122">
            <v>2.1607077154499104</v>
          </cell>
          <cell r="AI1122">
            <v>30.970143921448717</v>
          </cell>
          <cell r="AJ1122">
            <v>247.76115137158973</v>
          </cell>
          <cell r="AK1122">
            <v>10512.66</v>
          </cell>
          <cell r="AL1122">
            <v>757.34399999999914</v>
          </cell>
          <cell r="AP1122">
            <v>5.6160068364119127</v>
          </cell>
          <cell r="AQ1122">
            <v>2.5727074507151393E-2</v>
          </cell>
        </row>
        <row r="1123">
          <cell r="D1123" t="str">
            <v>I00185</v>
          </cell>
          <cell r="E1123" t="str">
            <v>A Deva Pragasam</v>
          </cell>
          <cell r="F1123" t="str">
            <v>India</v>
          </cell>
          <cell r="G1123" t="str">
            <v>India</v>
          </cell>
          <cell r="H1123" t="str">
            <v>GDC</v>
          </cell>
          <cell r="I1123" t="str">
            <v>S</v>
          </cell>
          <cell r="J1123">
            <v>5596.8</v>
          </cell>
          <cell r="M1123">
            <v>5596.8</v>
          </cell>
          <cell r="S1123">
            <v>403.2</v>
          </cell>
          <cell r="Y1123">
            <v>403.2</v>
          </cell>
          <cell r="Z1123">
            <v>6000</v>
          </cell>
          <cell r="AA1123">
            <v>2340</v>
          </cell>
          <cell r="AB1123">
            <v>2016</v>
          </cell>
          <cell r="AC1123">
            <v>2.9761904761904763</v>
          </cell>
          <cell r="AD1123">
            <v>3.0932769074763953</v>
          </cell>
          <cell r="AE1123">
            <v>20.125879536617649</v>
          </cell>
          <cell r="AG1123">
            <v>26.195346920284521</v>
          </cell>
          <cell r="AH1123">
            <v>1.9646510190213391</v>
          </cell>
          <cell r="AI1123">
            <v>28.15999793930586</v>
          </cell>
          <cell r="AJ1123">
            <v>225.27998351444688</v>
          </cell>
          <cell r="AK1123">
            <v>5596.8</v>
          </cell>
          <cell r="AL1123">
            <v>403.19999999999982</v>
          </cell>
          <cell r="AP1123">
            <v>2.9898872279434427</v>
          </cell>
          <cell r="AQ1123">
            <v>1.3696751752966474E-2</v>
          </cell>
        </row>
        <row r="1124">
          <cell r="D1124" t="str">
            <v>I00389</v>
          </cell>
          <cell r="E1124" t="str">
            <v>Nitin Prasad</v>
          </cell>
          <cell r="F1124" t="str">
            <v>India</v>
          </cell>
          <cell r="G1124" t="str">
            <v>India</v>
          </cell>
          <cell r="H1124" t="str">
            <v>GDC</v>
          </cell>
          <cell r="I1124" t="str">
            <v>S</v>
          </cell>
          <cell r="J1124">
            <v>2896</v>
          </cell>
          <cell r="M1124">
            <v>2896</v>
          </cell>
          <cell r="S1124">
            <v>268.8</v>
          </cell>
          <cell r="Y1124">
            <v>268.8</v>
          </cell>
          <cell r="Z1124">
            <v>3164.8</v>
          </cell>
          <cell r="AA1124">
            <v>2340</v>
          </cell>
          <cell r="AB1124">
            <v>2016</v>
          </cell>
          <cell r="AC1124">
            <v>1.56984126984127</v>
          </cell>
          <cell r="AD1124">
            <v>3.0932769074763953</v>
          </cell>
          <cell r="AE1124">
            <v>20.125879536617649</v>
          </cell>
          <cell r="AG1124">
            <v>24.788997713935316</v>
          </cell>
          <cell r="AH1124">
            <v>1.8591748285451486</v>
          </cell>
          <cell r="AI1124">
            <v>26.648172542480467</v>
          </cell>
          <cell r="AJ1124">
            <v>213.18538033984373</v>
          </cell>
          <cell r="AK1124">
            <v>2896</v>
          </cell>
          <cell r="AL1124">
            <v>268.80000000000018</v>
          </cell>
          <cell r="AP1124" t="e">
            <v>#N/A</v>
          </cell>
          <cell r="AQ1124" t="e">
            <v>#N/A</v>
          </cell>
        </row>
        <row r="1125">
          <cell r="D1125" t="str">
            <v>I00382</v>
          </cell>
          <cell r="E1125" t="str">
            <v>Phaneendra PVR</v>
          </cell>
          <cell r="F1125" t="str">
            <v>India</v>
          </cell>
          <cell r="G1125" t="str">
            <v>India</v>
          </cell>
          <cell r="H1125" t="str">
            <v>GDC</v>
          </cell>
          <cell r="I1125" t="str">
            <v>S</v>
          </cell>
          <cell r="J1125">
            <v>3856</v>
          </cell>
          <cell r="M1125">
            <v>3856</v>
          </cell>
          <cell r="S1125">
            <v>376.32</v>
          </cell>
          <cell r="Y1125">
            <v>376.32</v>
          </cell>
          <cell r="Z1125">
            <v>4232.32</v>
          </cell>
          <cell r="AA1125">
            <v>2340</v>
          </cell>
          <cell r="AB1125">
            <v>2016</v>
          </cell>
          <cell r="AC1125">
            <v>2.0993650793650791</v>
          </cell>
          <cell r="AD1125">
            <v>3.0932769074763953</v>
          </cell>
          <cell r="AE1125">
            <v>20.125879536617649</v>
          </cell>
          <cell r="AG1125">
            <v>25.318521523459125</v>
          </cell>
          <cell r="AH1125">
            <v>1.8988891142594344</v>
          </cell>
          <cell r="AI1125">
            <v>27.217410637718558</v>
          </cell>
          <cell r="AJ1125">
            <v>217.73928510174846</v>
          </cell>
          <cell r="AK1125">
            <v>3856</v>
          </cell>
          <cell r="AL1125">
            <v>376.31999999999971</v>
          </cell>
          <cell r="AP1125" t="e">
            <v>#N/A</v>
          </cell>
          <cell r="AQ1125" t="e">
            <v>#N/A</v>
          </cell>
        </row>
        <row r="1126">
          <cell r="D1126" t="str">
            <v>I00071</v>
          </cell>
          <cell r="E1126" t="str">
            <v>Anita R</v>
          </cell>
          <cell r="F1126" t="str">
            <v>India</v>
          </cell>
          <cell r="G1126" t="str">
            <v>India</v>
          </cell>
          <cell r="H1126" t="str">
            <v>GDC</v>
          </cell>
          <cell r="I1126" t="str">
            <v>S</v>
          </cell>
          <cell r="J1126">
            <v>6044.54</v>
          </cell>
          <cell r="M1126">
            <v>6044.54</v>
          </cell>
          <cell r="S1126">
            <v>435.45599999999996</v>
          </cell>
          <cell r="Y1126">
            <v>435.45599999999996</v>
          </cell>
          <cell r="Z1126">
            <v>6479.9960000000001</v>
          </cell>
          <cell r="AA1126">
            <v>2340</v>
          </cell>
          <cell r="AB1126">
            <v>2016</v>
          </cell>
          <cell r="AC1126">
            <v>3.2142837301587304</v>
          </cell>
          <cell r="AD1126">
            <v>3.0932769074763953</v>
          </cell>
          <cell r="AE1126">
            <v>20.125879536617649</v>
          </cell>
          <cell r="AG1126">
            <v>26.433440174252773</v>
          </cell>
          <cell r="AH1126">
            <v>1.9825080130689579</v>
          </cell>
          <cell r="AI1126">
            <v>28.415948187321732</v>
          </cell>
          <cell r="AJ1126">
            <v>227.32758549857385</v>
          </cell>
          <cell r="AK1126">
            <v>6044.54</v>
          </cell>
          <cell r="AL1126">
            <v>435.45600000000013</v>
          </cell>
          <cell r="AP1126">
            <v>3.2290762129207646</v>
          </cell>
          <cell r="AQ1126">
            <v>1.4792482762034265E-2</v>
          </cell>
        </row>
        <row r="1127">
          <cell r="D1127" t="str">
            <v>I00244</v>
          </cell>
          <cell r="E1127" t="str">
            <v>Lakshmikanth R</v>
          </cell>
          <cell r="F1127" t="str">
            <v>India</v>
          </cell>
          <cell r="G1127" t="str">
            <v>India</v>
          </cell>
          <cell r="H1127" t="str">
            <v>GDC</v>
          </cell>
          <cell r="I1127" t="str">
            <v>S</v>
          </cell>
          <cell r="J1127">
            <v>4211.59</v>
          </cell>
          <cell r="M1127">
            <v>4211.59</v>
          </cell>
          <cell r="S1127">
            <v>303.40800000000002</v>
          </cell>
          <cell r="Y1127">
            <v>303.40800000000002</v>
          </cell>
          <cell r="Z1127">
            <v>4514.9980000000005</v>
          </cell>
          <cell r="AA1127">
            <v>2340</v>
          </cell>
          <cell r="AB1127">
            <v>2016</v>
          </cell>
          <cell r="AC1127">
            <v>2.2395823412698417</v>
          </cell>
          <cell r="AD1127">
            <v>3.0932769074763953</v>
          </cell>
          <cell r="AE1127">
            <v>20.125879536617649</v>
          </cell>
          <cell r="AG1127">
            <v>25.458738785363884</v>
          </cell>
          <cell r="AH1127">
            <v>1.9094054089022912</v>
          </cell>
          <cell r="AI1127">
            <v>27.368144194266176</v>
          </cell>
          <cell r="AJ1127">
            <v>218.9451535541294</v>
          </cell>
          <cell r="AK1127">
            <v>4211.59</v>
          </cell>
          <cell r="AL1127">
            <v>303.40800000000036</v>
          </cell>
          <cell r="AP1127">
            <v>2.2498891423983594</v>
          </cell>
          <cell r="AQ1127">
            <v>1.0306801128517673E-2</v>
          </cell>
        </row>
        <row r="1128">
          <cell r="D1128" t="str">
            <v>I00412</v>
          </cell>
          <cell r="E1128" t="str">
            <v>Gajendra R</v>
          </cell>
          <cell r="F1128" t="str">
            <v>India</v>
          </cell>
          <cell r="G1128" t="str">
            <v>India</v>
          </cell>
          <cell r="H1128" t="str">
            <v>GDC</v>
          </cell>
          <cell r="I1128" t="str">
            <v>S</v>
          </cell>
          <cell r="J1128">
            <v>2.0369999999999999</v>
          </cell>
          <cell r="M1128">
            <v>2.0369999999999999</v>
          </cell>
          <cell r="S1128">
            <v>0</v>
          </cell>
          <cell r="Y1128">
            <v>0</v>
          </cell>
          <cell r="Z1128">
            <v>2.0369999999999999</v>
          </cell>
          <cell r="AA1128">
            <v>2340</v>
          </cell>
          <cell r="AB1128">
            <v>2016</v>
          </cell>
          <cell r="AC1128">
            <v>1.0104166666666666E-3</v>
          </cell>
          <cell r="AD1128">
            <v>3.0932769074763953</v>
          </cell>
          <cell r="AE1128">
            <v>20.125879536617649</v>
          </cell>
          <cell r="AG1128">
            <v>23.22016686076071</v>
          </cell>
          <cell r="AH1128">
            <v>1.7415125145570531</v>
          </cell>
          <cell r="AI1128">
            <v>24.961679375317765</v>
          </cell>
          <cell r="AJ1128">
            <v>199.69343500254212</v>
          </cell>
          <cell r="AK1128">
            <v>2.0369999999999999</v>
          </cell>
          <cell r="AL1128">
            <v>0</v>
          </cell>
          <cell r="AP1128" t="e">
            <v>#N/A</v>
          </cell>
          <cell r="AQ1128" t="e">
            <v>#N/A</v>
          </cell>
        </row>
        <row r="1129">
          <cell r="D1129" t="str">
            <v>I00400</v>
          </cell>
          <cell r="E1129" t="str">
            <v>Namala Raghuveer</v>
          </cell>
          <cell r="F1129" t="str">
            <v>India</v>
          </cell>
          <cell r="G1129" t="str">
            <v>India</v>
          </cell>
          <cell r="H1129" t="str">
            <v>GDC</v>
          </cell>
          <cell r="I1129" t="str">
            <v>S</v>
          </cell>
          <cell r="J1129">
            <v>3046</v>
          </cell>
          <cell r="M1129">
            <v>3046</v>
          </cell>
          <cell r="S1129">
            <v>285.60000000000002</v>
          </cell>
          <cell r="Y1129">
            <v>285.60000000000002</v>
          </cell>
          <cell r="Z1129">
            <v>3331.6</v>
          </cell>
          <cell r="AA1129">
            <v>2340</v>
          </cell>
          <cell r="AB1129">
            <v>2016</v>
          </cell>
          <cell r="AC1129">
            <v>1.652579365079365</v>
          </cell>
          <cell r="AD1129">
            <v>3.0932769074763953</v>
          </cell>
          <cell r="AE1129">
            <v>20.125879536617649</v>
          </cell>
          <cell r="AG1129">
            <v>24.871735809173408</v>
          </cell>
          <cell r="AH1129">
            <v>1.8653801856880055</v>
          </cell>
          <cell r="AI1129">
            <v>26.737115994861412</v>
          </cell>
          <cell r="AJ1129">
            <v>213.8969279588913</v>
          </cell>
          <cell r="AK1129">
            <v>3046</v>
          </cell>
          <cell r="AL1129">
            <v>285.59999999999991</v>
          </cell>
          <cell r="AP1129" t="e">
            <v>#N/A</v>
          </cell>
          <cell r="AQ1129" t="e">
            <v>#N/A</v>
          </cell>
        </row>
        <row r="1130">
          <cell r="D1130" t="str">
            <v>I00174</v>
          </cell>
          <cell r="E1130" t="str">
            <v>Megha Rai</v>
          </cell>
          <cell r="F1130" t="str">
            <v>India</v>
          </cell>
          <cell r="G1130" t="str">
            <v>India</v>
          </cell>
          <cell r="H1130" t="str">
            <v>GDC</v>
          </cell>
          <cell r="I1130" t="str">
            <v>S</v>
          </cell>
          <cell r="J1130">
            <v>3731.2</v>
          </cell>
          <cell r="M1130">
            <v>3731.2</v>
          </cell>
          <cell r="S1130">
            <v>268.8</v>
          </cell>
          <cell r="Y1130">
            <v>268.8</v>
          </cell>
          <cell r="Z1130">
            <v>4000</v>
          </cell>
          <cell r="AA1130">
            <v>2340</v>
          </cell>
          <cell r="AB1130">
            <v>2016</v>
          </cell>
          <cell r="AC1130">
            <v>1.9841269841269842</v>
          </cell>
          <cell r="AD1130">
            <v>3.0932769074763953</v>
          </cell>
          <cell r="AE1130">
            <v>20.125879536617649</v>
          </cell>
          <cell r="AG1130">
            <v>25.203283428221027</v>
          </cell>
          <cell r="AH1130">
            <v>1.890246257116577</v>
          </cell>
          <cell r="AI1130">
            <v>27.093529685337604</v>
          </cell>
          <cell r="AJ1130">
            <v>216.74823748270083</v>
          </cell>
          <cell r="AK1130">
            <v>3731.2</v>
          </cell>
          <cell r="AL1130">
            <v>268.80000000000018</v>
          </cell>
          <cell r="AP1130">
            <v>1.9932581519622987</v>
          </cell>
          <cell r="AQ1130">
            <v>9.1311678353145354E-3</v>
          </cell>
        </row>
        <row r="1131">
          <cell r="D1131" t="str">
            <v>I00263</v>
          </cell>
          <cell r="E1131" t="str">
            <v>Anitha Rajashekar</v>
          </cell>
          <cell r="F1131" t="str">
            <v>India</v>
          </cell>
          <cell r="G1131" t="str">
            <v>India</v>
          </cell>
          <cell r="H1131" t="str">
            <v>GDC</v>
          </cell>
          <cell r="I1131" t="str">
            <v>S</v>
          </cell>
          <cell r="J1131">
            <v>4757.08</v>
          </cell>
          <cell r="M1131">
            <v>4757.08</v>
          </cell>
          <cell r="S1131">
            <v>342.72</v>
          </cell>
          <cell r="Y1131">
            <v>342.72</v>
          </cell>
          <cell r="Z1131">
            <v>5099.8</v>
          </cell>
          <cell r="AA1131">
            <v>2340</v>
          </cell>
          <cell r="AB1131">
            <v>2016</v>
          </cell>
          <cell r="AC1131">
            <v>2.5296626984126984</v>
          </cell>
          <cell r="AD1131">
            <v>3.0932769074763953</v>
          </cell>
          <cell r="AE1131">
            <v>20.125879536617649</v>
          </cell>
          <cell r="AG1131">
            <v>25.748819142506743</v>
          </cell>
          <cell r="AH1131">
            <v>1.9311614356880056</v>
          </cell>
          <cell r="AI1131">
            <v>27.679980578194748</v>
          </cell>
          <cell r="AJ1131">
            <v>221.43984462555798</v>
          </cell>
          <cell r="AK1131">
            <v>4757.08</v>
          </cell>
          <cell r="AL1131">
            <v>342.72000000000025</v>
          </cell>
          <cell r="AP1131">
            <v>2.2978286843205136</v>
          </cell>
          <cell r="AQ1131">
            <v>-0.23183401409218485</v>
          </cell>
        </row>
        <row r="1132">
          <cell r="D1132" t="str">
            <v>IC0004</v>
          </cell>
          <cell r="E1132" t="str">
            <v>Othayamadathazhath Rajendran</v>
          </cell>
          <cell r="F1132" t="str">
            <v>India</v>
          </cell>
          <cell r="G1132" t="str">
            <v>India</v>
          </cell>
          <cell r="H1132" t="str">
            <v>GDC</v>
          </cell>
          <cell r="I1132" t="str">
            <v>S</v>
          </cell>
          <cell r="J1132">
            <v>7449.34</v>
          </cell>
          <cell r="M1132">
            <v>7449.34</v>
          </cell>
          <cell r="S1132">
            <v>536.65920000000006</v>
          </cell>
          <cell r="Y1132">
            <v>536.65920000000006</v>
          </cell>
          <cell r="Z1132">
            <v>7985.9992000000002</v>
          </cell>
          <cell r="AA1132">
            <v>2340</v>
          </cell>
          <cell r="AB1132">
            <v>2016</v>
          </cell>
          <cell r="AC1132">
            <v>3.9613091269841272</v>
          </cell>
          <cell r="AD1132">
            <v>3.0932769074763953</v>
          </cell>
          <cell r="AE1132">
            <v>20.125879536617649</v>
          </cell>
          <cell r="AG1132">
            <v>27.180465571078173</v>
          </cell>
          <cell r="AH1132">
            <v>2.0385349178308627</v>
          </cell>
          <cell r="AI1132">
            <v>29.219000488909035</v>
          </cell>
          <cell r="AJ1132">
            <v>233.75200391127228</v>
          </cell>
          <cell r="AK1132">
            <v>7449.34</v>
          </cell>
          <cell r="AL1132">
            <v>536.65920000000006</v>
          </cell>
          <cell r="AP1132">
            <v>3.6177645424406428</v>
          </cell>
          <cell r="AQ1132">
            <v>-0.34354458454348435</v>
          </cell>
        </row>
        <row r="1133">
          <cell r="D1133" t="str">
            <v>I00128</v>
          </cell>
          <cell r="E1133" t="str">
            <v>Vikram Rajkumar</v>
          </cell>
          <cell r="F1133" t="str">
            <v>India</v>
          </cell>
          <cell r="G1133" t="str">
            <v>India</v>
          </cell>
          <cell r="H1133" t="str">
            <v>GDC</v>
          </cell>
          <cell r="I1133" t="str">
            <v>S</v>
          </cell>
          <cell r="J1133">
            <v>5736.72</v>
          </cell>
          <cell r="M1133">
            <v>5736.72</v>
          </cell>
          <cell r="S1133">
            <v>413.28</v>
          </cell>
          <cell r="Y1133">
            <v>413.28</v>
          </cell>
          <cell r="Z1133">
            <v>6150</v>
          </cell>
          <cell r="AA1133">
            <v>2340</v>
          </cell>
          <cell r="AB1133">
            <v>2016</v>
          </cell>
          <cell r="AC1133">
            <v>3.0505952380952381</v>
          </cell>
          <cell r="AD1133">
            <v>3.0932769074763953</v>
          </cell>
          <cell r="AE1133">
            <v>20.125879536617649</v>
          </cell>
          <cell r="AG1133">
            <v>26.26975168218928</v>
          </cell>
          <cell r="AH1133">
            <v>1.9702313761641959</v>
          </cell>
          <cell r="AI1133">
            <v>28.239983058353477</v>
          </cell>
          <cell r="AJ1133">
            <v>225.91986446682782</v>
          </cell>
          <cell r="AK1133">
            <v>5736.72</v>
          </cell>
          <cell r="AL1133">
            <v>413.27999999999975</v>
          </cell>
          <cell r="AP1133">
            <v>3.0646344086420219</v>
          </cell>
          <cell r="AQ1133">
            <v>1.4039170546783719E-2</v>
          </cell>
        </row>
        <row r="1134">
          <cell r="D1134" t="str">
            <v>I00047</v>
          </cell>
          <cell r="E1134" t="str">
            <v>Gayathri Raju</v>
          </cell>
          <cell r="F1134" t="str">
            <v>India</v>
          </cell>
          <cell r="G1134" t="str">
            <v>India</v>
          </cell>
          <cell r="H1134" t="str">
            <v>GDC</v>
          </cell>
          <cell r="I1134" t="str">
            <v>S</v>
          </cell>
          <cell r="J1134">
            <v>6738.55</v>
          </cell>
          <cell r="M1134">
            <v>6738.55</v>
          </cell>
          <cell r="S1134">
            <v>485.45279999999997</v>
          </cell>
          <cell r="Y1134">
            <v>485.45279999999997</v>
          </cell>
          <cell r="Z1134">
            <v>7224.0028000000002</v>
          </cell>
          <cell r="AA1134">
            <v>2340</v>
          </cell>
          <cell r="AB1134">
            <v>2016</v>
          </cell>
          <cell r="AC1134">
            <v>3.5833347222222223</v>
          </cell>
          <cell r="AD1134">
            <v>3.0932769074763953</v>
          </cell>
          <cell r="AE1134">
            <v>20.125879536617649</v>
          </cell>
          <cell r="AG1134">
            <v>26.802491166316265</v>
          </cell>
          <cell r="AH1134">
            <v>2.0101868374737197</v>
          </cell>
          <cell r="AI1134">
            <v>28.812678003789983</v>
          </cell>
          <cell r="AJ1134">
            <v>230.50142403031987</v>
          </cell>
          <cell r="AK1134">
            <v>6738.55</v>
          </cell>
          <cell r="AL1134">
            <v>485.45280000000002</v>
          </cell>
          <cell r="AP1134">
            <v>3.599825617724604</v>
          </cell>
          <cell r="AQ1134">
            <v>1.6490895502381697E-2</v>
          </cell>
        </row>
        <row r="1135">
          <cell r="D1135" t="str">
            <v>I00316</v>
          </cell>
          <cell r="E1135" t="str">
            <v>Govinda Raju</v>
          </cell>
          <cell r="F1135" t="str">
            <v>India</v>
          </cell>
          <cell r="G1135" t="str">
            <v>India</v>
          </cell>
          <cell r="H1135" t="str">
            <v>GDC</v>
          </cell>
          <cell r="I1135" t="str">
            <v>S</v>
          </cell>
          <cell r="J1135">
            <v>3256</v>
          </cell>
          <cell r="M1135">
            <v>3256</v>
          </cell>
          <cell r="S1135">
            <v>309.12</v>
          </cell>
          <cell r="Y1135">
            <v>309.12</v>
          </cell>
          <cell r="Z1135">
            <v>3565.12</v>
          </cell>
          <cell r="AA1135">
            <v>2340</v>
          </cell>
          <cell r="AB1135">
            <v>2016</v>
          </cell>
          <cell r="AC1135">
            <v>1.7684126984126984</v>
          </cell>
          <cell r="AD1135">
            <v>3.0932769074763953</v>
          </cell>
          <cell r="AE1135">
            <v>20.125879536617649</v>
          </cell>
          <cell r="AG1135">
            <v>24.987569142506743</v>
          </cell>
          <cell r="AH1135">
            <v>1.8740676856880056</v>
          </cell>
          <cell r="AI1135">
            <v>26.861636828194747</v>
          </cell>
          <cell r="AJ1135">
            <v>214.89309462555798</v>
          </cell>
          <cell r="AK1135">
            <v>3256</v>
          </cell>
          <cell r="AL1135">
            <v>309.11999999999989</v>
          </cell>
          <cell r="AP1135">
            <v>1.7699172329167971</v>
          </cell>
          <cell r="AQ1135">
            <v>1.504534504098709E-3</v>
          </cell>
        </row>
        <row r="1136">
          <cell r="D1136" t="str">
            <v>I00347</v>
          </cell>
          <cell r="E1136" t="str">
            <v>Karthick Ram</v>
          </cell>
          <cell r="F1136" t="str">
            <v>India</v>
          </cell>
          <cell r="G1136" t="str">
            <v>India</v>
          </cell>
          <cell r="H1136" t="str">
            <v>GDC</v>
          </cell>
          <cell r="I1136" t="str">
            <v>S</v>
          </cell>
          <cell r="J1136">
            <v>3106</v>
          </cell>
          <cell r="M1136">
            <v>3106</v>
          </cell>
          <cell r="S1136">
            <v>292.32</v>
          </cell>
          <cell r="Y1136">
            <v>292.32</v>
          </cell>
          <cell r="Z1136">
            <v>3398.32</v>
          </cell>
          <cell r="AA1136">
            <v>2340</v>
          </cell>
          <cell r="AB1136">
            <v>2016</v>
          </cell>
          <cell r="AC1136">
            <v>1.6856746031746033</v>
          </cell>
          <cell r="AD1136">
            <v>3.0932769074763953</v>
          </cell>
          <cell r="AE1136">
            <v>20.125879536617649</v>
          </cell>
          <cell r="AG1136">
            <v>24.904831047268647</v>
          </cell>
          <cell r="AH1136">
            <v>1.8678623285451486</v>
          </cell>
          <cell r="AI1136">
            <v>26.772693375813795</v>
          </cell>
          <cell r="AJ1136">
            <v>214.18154700651036</v>
          </cell>
          <cell r="AK1136">
            <v>3106</v>
          </cell>
          <cell r="AL1136">
            <v>292.32000000000016</v>
          </cell>
          <cell r="AP1136">
            <v>1.6867983679799714</v>
          </cell>
          <cell r="AQ1136">
            <v>1.1237648053681326E-3</v>
          </cell>
        </row>
        <row r="1137">
          <cell r="D1137" t="str">
            <v>I00410</v>
          </cell>
          <cell r="E1137" t="str">
            <v>Asha Rani</v>
          </cell>
          <cell r="F1137" t="str">
            <v>India</v>
          </cell>
          <cell r="G1137" t="str">
            <v>India</v>
          </cell>
          <cell r="H1137" t="str">
            <v>GDC</v>
          </cell>
          <cell r="I1137" t="str">
            <v>S</v>
          </cell>
          <cell r="J1137">
            <v>0</v>
          </cell>
          <cell r="M1137">
            <v>0</v>
          </cell>
          <cell r="S1137">
            <v>0</v>
          </cell>
          <cell r="Y1137">
            <v>0</v>
          </cell>
          <cell r="Z1137">
            <v>0</v>
          </cell>
          <cell r="AA1137">
            <v>2340</v>
          </cell>
          <cell r="AB1137">
            <v>2016</v>
          </cell>
          <cell r="AC1137">
            <v>0</v>
          </cell>
          <cell r="AD1137">
            <v>3.0932769074763953</v>
          </cell>
          <cell r="AE1137">
            <v>20.125879536617649</v>
          </cell>
          <cell r="AG1137">
            <v>23.219156444094043</v>
          </cell>
          <cell r="AH1137">
            <v>1.7414367333070533</v>
          </cell>
          <cell r="AI1137">
            <v>24.960593177401098</v>
          </cell>
          <cell r="AJ1137">
            <v>199.68474541920878</v>
          </cell>
          <cell r="AK1137">
            <v>0</v>
          </cell>
          <cell r="AL1137">
            <v>0</v>
          </cell>
          <cell r="AP1137" t="e">
            <v>#N/A</v>
          </cell>
          <cell r="AQ1137" t="e">
            <v>#N/A</v>
          </cell>
        </row>
        <row r="1138">
          <cell r="D1138" t="str">
            <v>I00075</v>
          </cell>
          <cell r="E1138" t="str">
            <v>Hemant Ranjangaonkar</v>
          </cell>
          <cell r="F1138" t="str">
            <v>India</v>
          </cell>
          <cell r="G1138" t="str">
            <v>India</v>
          </cell>
          <cell r="H1138" t="str">
            <v>GDC</v>
          </cell>
          <cell r="I1138" t="str">
            <v>S</v>
          </cell>
          <cell r="J1138">
            <v>24252.799999999999</v>
          </cell>
          <cell r="M1138">
            <v>24252.799999999999</v>
          </cell>
          <cell r="S1138">
            <v>1747.2</v>
          </cell>
          <cell r="Y1138">
            <v>1747.2</v>
          </cell>
          <cell r="Z1138">
            <v>26000</v>
          </cell>
          <cell r="AA1138">
            <v>2340</v>
          </cell>
          <cell r="AB1138">
            <v>2016</v>
          </cell>
          <cell r="AC1138">
            <v>12.896825396825397</v>
          </cell>
          <cell r="AD1138">
            <v>3.0932769074763953</v>
          </cell>
          <cell r="AE1138">
            <v>20.125879536617649</v>
          </cell>
          <cell r="AG1138">
            <v>36.115981840919446</v>
          </cell>
          <cell r="AH1138">
            <v>2.7086986380689582</v>
          </cell>
          <cell r="AI1138">
            <v>38.824680478988405</v>
          </cell>
          <cell r="AJ1138">
            <v>310.59744383190724</v>
          </cell>
          <cell r="AK1138">
            <v>24252.799999999999</v>
          </cell>
          <cell r="AL1138">
            <v>1747.2000000000007</v>
          </cell>
          <cell r="AP1138">
            <v>12.956177987754906</v>
          </cell>
          <cell r="AQ1138">
            <v>5.9352590929508509E-2</v>
          </cell>
        </row>
        <row r="1139">
          <cell r="D1139" t="str">
            <v>I00205</v>
          </cell>
          <cell r="E1139" t="str">
            <v>K Mallikarjuna Rao</v>
          </cell>
          <cell r="F1139" t="str">
            <v>India</v>
          </cell>
          <cell r="G1139" t="str">
            <v>India</v>
          </cell>
          <cell r="H1139" t="str">
            <v>GDC</v>
          </cell>
          <cell r="I1139" t="str">
            <v>S</v>
          </cell>
          <cell r="J1139">
            <v>17443.36</v>
          </cell>
          <cell r="M1139">
            <v>17443.36</v>
          </cell>
          <cell r="S1139">
            <v>1256.6400000000001</v>
          </cell>
          <cell r="Y1139">
            <v>1256.6400000000001</v>
          </cell>
          <cell r="Z1139">
            <v>18700</v>
          </cell>
          <cell r="AA1139">
            <v>2340</v>
          </cell>
          <cell r="AB1139">
            <v>2016</v>
          </cell>
          <cell r="AC1139">
            <v>9.2757936507936503</v>
          </cell>
          <cell r="AD1139">
            <v>3.0932769074763953</v>
          </cell>
          <cell r="AE1139">
            <v>20.125879536617649</v>
          </cell>
          <cell r="AG1139">
            <v>32.494950094887699</v>
          </cell>
          <cell r="AH1139">
            <v>2.4371212571165772</v>
          </cell>
          <cell r="AI1139">
            <v>34.932071352004279</v>
          </cell>
          <cell r="AJ1139">
            <v>279.45657081603423</v>
          </cell>
          <cell r="AK1139">
            <v>17443.36</v>
          </cell>
          <cell r="AL1139">
            <v>1256.6399999999994</v>
          </cell>
          <cell r="AP1139">
            <v>9.3184818604237165</v>
          </cell>
          <cell r="AQ1139">
            <v>4.2688209630066254E-2</v>
          </cell>
        </row>
        <row r="1140">
          <cell r="D1140" t="str">
            <v>I00330</v>
          </cell>
          <cell r="E1140" t="str">
            <v>Srinagesh Rao</v>
          </cell>
          <cell r="F1140" t="str">
            <v>India</v>
          </cell>
          <cell r="G1140" t="str">
            <v>India</v>
          </cell>
          <cell r="H1140" t="str">
            <v>GDC</v>
          </cell>
          <cell r="I1140" t="str">
            <v>S</v>
          </cell>
          <cell r="J1140">
            <v>15496</v>
          </cell>
          <cell r="M1140">
            <v>15496</v>
          </cell>
          <cell r="S1140">
            <v>1680</v>
          </cell>
          <cell r="Y1140">
            <v>1680</v>
          </cell>
          <cell r="Z1140">
            <v>17176</v>
          </cell>
          <cell r="AA1140">
            <v>2340</v>
          </cell>
          <cell r="AB1140">
            <v>2016</v>
          </cell>
          <cell r="AC1140">
            <v>8.5198412698412707</v>
          </cell>
          <cell r="AD1140">
            <v>3.0932769074763953</v>
          </cell>
          <cell r="AE1140">
            <v>20.125879536617649</v>
          </cell>
          <cell r="AG1140">
            <v>31.738997713935316</v>
          </cell>
          <cell r="AH1140">
            <v>2.3804248285451486</v>
          </cell>
          <cell r="AI1140">
            <v>34.119422542480464</v>
          </cell>
          <cell r="AJ1140">
            <v>272.95538033984371</v>
          </cell>
          <cell r="AK1140">
            <v>15496</v>
          </cell>
          <cell r="AL1140">
            <v>1680</v>
          </cell>
          <cell r="AP1140">
            <v>8.5524166117619291</v>
          </cell>
          <cell r="AQ1140">
            <v>3.2575341920658474E-2</v>
          </cell>
        </row>
        <row r="1141">
          <cell r="D1141" t="str">
            <v>I00391</v>
          </cell>
          <cell r="E1141" t="str">
            <v>Manjunath Rao</v>
          </cell>
          <cell r="F1141" t="str">
            <v>India</v>
          </cell>
          <cell r="G1141" t="str">
            <v>India</v>
          </cell>
          <cell r="H1141" t="str">
            <v>GDC</v>
          </cell>
          <cell r="I1141" t="str">
            <v>S</v>
          </cell>
          <cell r="J1141">
            <v>3016</v>
          </cell>
          <cell r="M1141">
            <v>3016</v>
          </cell>
          <cell r="S1141">
            <v>282.24</v>
          </cell>
          <cell r="Y1141">
            <v>282.24</v>
          </cell>
          <cell r="Z1141">
            <v>3298.24</v>
          </cell>
          <cell r="AA1141">
            <v>2340</v>
          </cell>
          <cell r="AB1141">
            <v>2016</v>
          </cell>
          <cell r="AC1141">
            <v>1.6360317460317459</v>
          </cell>
          <cell r="AD1141">
            <v>3.0932769074763953</v>
          </cell>
          <cell r="AE1141">
            <v>20.125879536617649</v>
          </cell>
          <cell r="AG1141">
            <v>24.855188190125791</v>
          </cell>
          <cell r="AH1141">
            <v>1.8641391142594341</v>
          </cell>
          <cell r="AI1141">
            <v>26.719327304385224</v>
          </cell>
          <cell r="AJ1141">
            <v>213.7546184350818</v>
          </cell>
          <cell r="AK1141">
            <v>3016</v>
          </cell>
          <cell r="AL1141">
            <v>282.23999999999978</v>
          </cell>
          <cell r="AP1141" t="e">
            <v>#N/A</v>
          </cell>
          <cell r="AQ1141" t="e">
            <v>#N/A</v>
          </cell>
        </row>
        <row r="1142">
          <cell r="D1142" t="str">
            <v>I00006</v>
          </cell>
          <cell r="E1142" t="str">
            <v>Sumit Rastogi</v>
          </cell>
          <cell r="F1142" t="str">
            <v>India</v>
          </cell>
          <cell r="G1142" t="str">
            <v>India</v>
          </cell>
          <cell r="H1142" t="str">
            <v>GDC</v>
          </cell>
          <cell r="I1142" t="str">
            <v>S</v>
          </cell>
          <cell r="J1142">
            <v>9496</v>
          </cell>
          <cell r="M1142">
            <v>9496</v>
          </cell>
          <cell r="S1142">
            <v>1008</v>
          </cell>
          <cell r="Y1142">
            <v>1008</v>
          </cell>
          <cell r="Z1142">
            <v>10504</v>
          </cell>
          <cell r="AA1142">
            <v>2340</v>
          </cell>
          <cell r="AB1142">
            <v>2016</v>
          </cell>
          <cell r="AC1142">
            <v>5.2103174603174605</v>
          </cell>
          <cell r="AD1142">
            <v>3.0932769074763953</v>
          </cell>
          <cell r="AE1142">
            <v>20.125879536617649</v>
          </cell>
          <cell r="AG1142">
            <v>28.429473904411505</v>
          </cell>
          <cell r="AH1142">
            <v>2.1322105428308626</v>
          </cell>
          <cell r="AI1142">
            <v>30.561684447242367</v>
          </cell>
          <cell r="AJ1142">
            <v>244.49347557793894</v>
          </cell>
          <cell r="AK1142">
            <v>9496</v>
          </cell>
          <cell r="AL1142">
            <v>1008</v>
          </cell>
          <cell r="AP1142">
            <v>5.2342959070529815</v>
          </cell>
          <cell r="AQ1142">
            <v>2.3978446735521075E-2</v>
          </cell>
        </row>
        <row r="1143">
          <cell r="D1143" t="str">
            <v>I00127</v>
          </cell>
          <cell r="E1143" t="str">
            <v>Praveena Ravichandra</v>
          </cell>
          <cell r="F1143" t="str">
            <v>India</v>
          </cell>
          <cell r="G1143" t="str">
            <v>India</v>
          </cell>
          <cell r="H1143" t="str">
            <v>GDC</v>
          </cell>
          <cell r="I1143" t="str">
            <v>S</v>
          </cell>
          <cell r="J1143">
            <v>3964.4</v>
          </cell>
          <cell r="M1143">
            <v>3964.4</v>
          </cell>
          <cell r="S1143">
            <v>285.60000000000002</v>
          </cell>
          <cell r="Y1143">
            <v>285.60000000000002</v>
          </cell>
          <cell r="Z1143">
            <v>4250</v>
          </cell>
          <cell r="AA1143">
            <v>2340</v>
          </cell>
          <cell r="AB1143">
            <v>2016</v>
          </cell>
          <cell r="AC1143">
            <v>2.1081349206349205</v>
          </cell>
          <cell r="AD1143">
            <v>3.0932769074763953</v>
          </cell>
          <cell r="AE1143">
            <v>20.125879536617649</v>
          </cell>
          <cell r="AG1143">
            <v>25.327291364728964</v>
          </cell>
          <cell r="AH1143">
            <v>1.8995468523546721</v>
          </cell>
          <cell r="AI1143">
            <v>27.226838217083635</v>
          </cell>
          <cell r="AJ1143">
            <v>217.81470573666908</v>
          </cell>
          <cell r="AK1143">
            <v>3964.4</v>
          </cell>
          <cell r="AL1143">
            <v>285.59999999999991</v>
          </cell>
          <cell r="AP1143">
            <v>2.1178367864599403</v>
          </cell>
          <cell r="AQ1143">
            <v>9.7018658250198619E-3</v>
          </cell>
        </row>
        <row r="1144">
          <cell r="D1144" t="str">
            <v>I00124</v>
          </cell>
          <cell r="E1144" t="str">
            <v>Varun Ravishankar</v>
          </cell>
          <cell r="F1144" t="str">
            <v>India</v>
          </cell>
          <cell r="G1144" t="str">
            <v>India</v>
          </cell>
          <cell r="H1144" t="str">
            <v>GDC</v>
          </cell>
          <cell r="I1144" t="str">
            <v>S</v>
          </cell>
          <cell r="J1144">
            <v>4763.2</v>
          </cell>
          <cell r="M1144">
            <v>4763.2</v>
          </cell>
          <cell r="S1144">
            <v>436.8</v>
          </cell>
          <cell r="Y1144">
            <v>436.8</v>
          </cell>
          <cell r="Z1144">
            <v>5200</v>
          </cell>
          <cell r="AA1144">
            <v>2340</v>
          </cell>
          <cell r="AB1144">
            <v>2016</v>
          </cell>
          <cell r="AC1144">
            <v>2.5793650793650795</v>
          </cell>
          <cell r="AD1144">
            <v>3.0932769074763953</v>
          </cell>
          <cell r="AE1144">
            <v>20.125879536617649</v>
          </cell>
          <cell r="AG1144">
            <v>25.798521523459122</v>
          </cell>
          <cell r="AH1144">
            <v>1.934889114259434</v>
          </cell>
          <cell r="AI1144">
            <v>27.733410637718556</v>
          </cell>
          <cell r="AJ1144">
            <v>221.86728510174845</v>
          </cell>
          <cell r="AK1144">
            <v>4763.2</v>
          </cell>
          <cell r="AL1144">
            <v>436.80000000000018</v>
          </cell>
          <cell r="AP1144">
            <v>2.5912355975509813</v>
          </cell>
          <cell r="AQ1144">
            <v>1.1870518185901791E-2</v>
          </cell>
        </row>
        <row r="1145">
          <cell r="D1145" t="str">
            <v>I00318</v>
          </cell>
          <cell r="E1145" t="str">
            <v>Avisek Ray</v>
          </cell>
          <cell r="F1145" t="str">
            <v>India</v>
          </cell>
          <cell r="G1145" t="str">
            <v>India</v>
          </cell>
          <cell r="H1145" t="str">
            <v>GDC</v>
          </cell>
          <cell r="I1145" t="str">
            <v>S</v>
          </cell>
          <cell r="J1145">
            <v>9946</v>
          </cell>
          <cell r="M1145">
            <v>9946</v>
          </cell>
          <cell r="S1145">
            <v>1058.4000000000001</v>
          </cell>
          <cell r="Y1145">
            <v>1058.4000000000001</v>
          </cell>
          <cell r="Z1145">
            <v>11004.4</v>
          </cell>
          <cell r="AA1145">
            <v>2340</v>
          </cell>
          <cell r="AB1145">
            <v>2016</v>
          </cell>
          <cell r="AC1145">
            <v>5.4585317460317455</v>
          </cell>
          <cell r="AD1145">
            <v>3.0932769074763953</v>
          </cell>
          <cell r="AE1145">
            <v>20.125879536617649</v>
          </cell>
          <cell r="AG1145">
            <v>28.677688190125792</v>
          </cell>
          <cell r="AH1145">
            <v>2.1508266142594343</v>
          </cell>
          <cell r="AI1145">
            <v>30.828514804385225</v>
          </cell>
          <cell r="AJ1145">
            <v>246.6281184350818</v>
          </cell>
          <cell r="AK1145">
            <v>9946</v>
          </cell>
          <cell r="AL1145">
            <v>1058.3999999999996</v>
          </cell>
          <cell r="AP1145">
            <v>5.4770186090993143</v>
          </cell>
          <cell r="AQ1145">
            <v>1.8486863067568748E-2</v>
          </cell>
        </row>
        <row r="1146">
          <cell r="D1146" t="str">
            <v>I00291</v>
          </cell>
          <cell r="E1146" t="str">
            <v>Reddi Prasad Reddy</v>
          </cell>
          <cell r="F1146" t="str">
            <v>India</v>
          </cell>
          <cell r="G1146" t="str">
            <v>India</v>
          </cell>
          <cell r="H1146" t="str">
            <v>GDC</v>
          </cell>
          <cell r="I1146" t="str">
            <v>S</v>
          </cell>
          <cell r="J1146">
            <v>4096</v>
          </cell>
          <cell r="M1146">
            <v>4096</v>
          </cell>
          <cell r="S1146">
            <v>403.2</v>
          </cell>
          <cell r="Y1146">
            <v>403.2</v>
          </cell>
          <cell r="Z1146">
            <v>4499.2</v>
          </cell>
          <cell r="AA1146">
            <v>2340</v>
          </cell>
          <cell r="AB1146">
            <v>2016</v>
          </cell>
          <cell r="AC1146">
            <v>2.2317460317460318</v>
          </cell>
          <cell r="AD1146">
            <v>3.0932769074763953</v>
          </cell>
          <cell r="AE1146">
            <v>20.125879536617649</v>
          </cell>
          <cell r="AG1146">
            <v>25.450902475840074</v>
          </cell>
          <cell r="AH1146">
            <v>1.9088176856880055</v>
          </cell>
          <cell r="AI1146">
            <v>27.359720161528081</v>
          </cell>
          <cell r="AJ1146">
            <v>218.87776129222465</v>
          </cell>
          <cell r="AK1146">
            <v>4096</v>
          </cell>
          <cell r="AL1146">
            <v>403.19999999999982</v>
          </cell>
          <cell r="AP1146">
            <v>2.2353828765630372</v>
          </cell>
          <cell r="AQ1146">
            <v>3.6368448170054357E-3</v>
          </cell>
        </row>
        <row r="1147">
          <cell r="D1147" t="str">
            <v>I00321</v>
          </cell>
          <cell r="E1147" t="str">
            <v>Sumuk RN</v>
          </cell>
          <cell r="F1147" t="str">
            <v>India</v>
          </cell>
          <cell r="G1147" t="str">
            <v>India</v>
          </cell>
          <cell r="H1147" t="str">
            <v>GDC</v>
          </cell>
          <cell r="I1147" t="str">
            <v>S</v>
          </cell>
          <cell r="J1147">
            <v>13996</v>
          </cell>
          <cell r="M1147">
            <v>13996</v>
          </cell>
          <cell r="S1147">
            <v>1512</v>
          </cell>
          <cell r="Y1147">
            <v>1512</v>
          </cell>
          <cell r="Z1147">
            <v>15508</v>
          </cell>
          <cell r="AA1147">
            <v>2340</v>
          </cell>
          <cell r="AB1147">
            <v>2016</v>
          </cell>
          <cell r="AC1147">
            <v>7.6924603174603172</v>
          </cell>
          <cell r="AD1147">
            <v>3.0932769074763953</v>
          </cell>
          <cell r="AE1147">
            <v>20.125879536617649</v>
          </cell>
          <cell r="AG1147">
            <v>30.911616761554363</v>
          </cell>
          <cell r="AH1147">
            <v>2.3183712571165773</v>
          </cell>
          <cell r="AI1147">
            <v>33.229988018670937</v>
          </cell>
          <cell r="AJ1147">
            <v>265.8399041493675</v>
          </cell>
          <cell r="AK1147">
            <v>13996</v>
          </cell>
          <cell r="AL1147">
            <v>1512</v>
          </cell>
          <cell r="AP1147">
            <v>7.7212279623936588</v>
          </cell>
          <cell r="AQ1147">
            <v>2.8767644933341607E-2</v>
          </cell>
        </row>
        <row r="1148">
          <cell r="D1148" t="str">
            <v>I00286</v>
          </cell>
          <cell r="E1148" t="str">
            <v>Suchith Rushikesh</v>
          </cell>
          <cell r="F1148" t="str">
            <v>India</v>
          </cell>
          <cell r="G1148" t="str">
            <v>India</v>
          </cell>
          <cell r="H1148" t="str">
            <v>GDC</v>
          </cell>
          <cell r="I1148" t="str">
            <v>S</v>
          </cell>
          <cell r="J1148">
            <v>4897.2</v>
          </cell>
          <cell r="M1148">
            <v>4897.2</v>
          </cell>
          <cell r="S1148">
            <v>352.8</v>
          </cell>
          <cell r="Y1148">
            <v>352.8</v>
          </cell>
          <cell r="Z1148">
            <v>5250</v>
          </cell>
          <cell r="AA1148">
            <v>2340</v>
          </cell>
          <cell r="AB1148">
            <v>2016</v>
          </cell>
          <cell r="AC1148">
            <v>2.6041666666666665</v>
          </cell>
          <cell r="AD1148">
            <v>3.0932769074763953</v>
          </cell>
          <cell r="AE1148">
            <v>20.125879536617649</v>
          </cell>
          <cell r="AG1148">
            <v>25.823323110760711</v>
          </cell>
          <cell r="AH1148">
            <v>1.9367492333070533</v>
          </cell>
          <cell r="AI1148">
            <v>27.760072344067765</v>
          </cell>
          <cell r="AJ1148">
            <v>222.08057875254212</v>
          </cell>
          <cell r="AK1148">
            <v>4897.2</v>
          </cell>
          <cell r="AL1148">
            <v>352.80000000000018</v>
          </cell>
          <cell r="AP1148">
            <v>2.6161513244505077</v>
          </cell>
          <cell r="AQ1148">
            <v>1.1984657783841168E-2</v>
          </cell>
        </row>
        <row r="1149">
          <cell r="D1149" t="str">
            <v>I00063</v>
          </cell>
          <cell r="E1149" t="str">
            <v>Srinivas S</v>
          </cell>
          <cell r="F1149" t="str">
            <v>India</v>
          </cell>
          <cell r="G1149" t="str">
            <v>India</v>
          </cell>
          <cell r="H1149" t="str">
            <v>GDC</v>
          </cell>
          <cell r="I1149" t="str">
            <v>S</v>
          </cell>
          <cell r="J1149">
            <v>8516.4599999999991</v>
          </cell>
          <cell r="M1149">
            <v>8516.4599999999991</v>
          </cell>
          <cell r="S1149">
            <v>613.53599999999994</v>
          </cell>
          <cell r="Y1149">
            <v>613.53599999999994</v>
          </cell>
          <cell r="Z1149">
            <v>9129.9959999999992</v>
          </cell>
          <cell r="AA1149">
            <v>2340</v>
          </cell>
          <cell r="AB1149">
            <v>2016</v>
          </cell>
          <cell r="AC1149">
            <v>4.5287678571428565</v>
          </cell>
          <cell r="AD1149">
            <v>3.0932769074763953</v>
          </cell>
          <cell r="AE1149">
            <v>20.125879536617649</v>
          </cell>
          <cell r="AG1149">
            <v>27.7479243012369</v>
          </cell>
          <cell r="AH1149">
            <v>2.0810943225927674</v>
          </cell>
          <cell r="AI1149">
            <v>29.829018623829668</v>
          </cell>
          <cell r="AJ1149">
            <v>238.63214899063735</v>
          </cell>
          <cell r="AK1149">
            <v>8516.4599999999991</v>
          </cell>
          <cell r="AL1149">
            <v>613.53600000000006</v>
          </cell>
          <cell r="AP1149">
            <v>4.5496097385957812</v>
          </cell>
          <cell r="AQ1149">
            <v>2.084188145292476E-2</v>
          </cell>
        </row>
        <row r="1150">
          <cell r="D1150" t="str">
            <v>I00243</v>
          </cell>
          <cell r="E1150" t="str">
            <v>Santhosh Kumar S</v>
          </cell>
          <cell r="F1150" t="str">
            <v>India</v>
          </cell>
          <cell r="G1150" t="str">
            <v>India</v>
          </cell>
          <cell r="H1150" t="str">
            <v>GDC</v>
          </cell>
          <cell r="I1150" t="str">
            <v>S</v>
          </cell>
          <cell r="J1150">
            <v>4067.01</v>
          </cell>
          <cell r="M1150">
            <v>4067.01</v>
          </cell>
          <cell r="S1150">
            <v>292.99200000000002</v>
          </cell>
          <cell r="Y1150">
            <v>292.99200000000002</v>
          </cell>
          <cell r="Z1150">
            <v>4360.0020000000004</v>
          </cell>
          <cell r="AA1150">
            <v>2340</v>
          </cell>
          <cell r="AB1150">
            <v>2016</v>
          </cell>
          <cell r="AC1150">
            <v>2.1626994047619048</v>
          </cell>
          <cell r="AD1150">
            <v>3.0932769074763953</v>
          </cell>
          <cell r="AE1150">
            <v>20.125879536617649</v>
          </cell>
          <cell r="AG1150">
            <v>25.381855848855949</v>
          </cell>
          <cell r="AH1150">
            <v>1.9036391886641961</v>
          </cell>
          <cell r="AI1150">
            <v>27.285495037520146</v>
          </cell>
          <cell r="AJ1150">
            <v>218.28396030016117</v>
          </cell>
          <cell r="AK1150">
            <v>4067.01</v>
          </cell>
          <cell r="AL1150">
            <v>292.99200000000019</v>
          </cell>
          <cell r="AP1150">
            <v>2.1726523822679744</v>
          </cell>
          <cell r="AQ1150">
            <v>9.9529775060696046E-3</v>
          </cell>
        </row>
        <row r="1151">
          <cell r="D1151" t="str">
            <v>I00305</v>
          </cell>
          <cell r="E1151" t="str">
            <v>Suresh S</v>
          </cell>
          <cell r="F1151" t="str">
            <v>India</v>
          </cell>
          <cell r="G1151" t="str">
            <v>India</v>
          </cell>
          <cell r="H1151" t="str">
            <v>GDC</v>
          </cell>
          <cell r="I1151" t="str">
            <v>S</v>
          </cell>
          <cell r="J1151">
            <v>2536</v>
          </cell>
          <cell r="M1151">
            <v>2536</v>
          </cell>
          <cell r="S1151">
            <v>228.48</v>
          </cell>
          <cell r="Y1151">
            <v>228.48</v>
          </cell>
          <cell r="Z1151">
            <v>2764.48</v>
          </cell>
          <cell r="AA1151">
            <v>2340</v>
          </cell>
          <cell r="AB1151">
            <v>2016</v>
          </cell>
          <cell r="AC1151">
            <v>1.3712698412698412</v>
          </cell>
          <cell r="AD1151">
            <v>3.0932769074763953</v>
          </cell>
          <cell r="AE1151">
            <v>20.125879536617649</v>
          </cell>
          <cell r="AG1151">
            <v>24.590426285363886</v>
          </cell>
          <cell r="AH1151">
            <v>1.8442819714022913</v>
          </cell>
          <cell r="AI1151">
            <v>26.434708256766179</v>
          </cell>
          <cell r="AJ1151">
            <v>211.47766605412943</v>
          </cell>
          <cell r="AK1151">
            <v>2536</v>
          </cell>
          <cell r="AL1151">
            <v>228.48000000000002</v>
          </cell>
          <cell r="AP1151">
            <v>1.3709466812200302</v>
          </cell>
          <cell r="AQ1151">
            <v>-3.2316004981103319E-4</v>
          </cell>
        </row>
        <row r="1152">
          <cell r="D1152" t="str">
            <v>I00370</v>
          </cell>
          <cell r="E1152" t="str">
            <v>Supreeth S</v>
          </cell>
          <cell r="F1152" t="str">
            <v>India</v>
          </cell>
          <cell r="G1152" t="str">
            <v>India</v>
          </cell>
          <cell r="H1152" t="str">
            <v>GDC</v>
          </cell>
          <cell r="I1152" t="str">
            <v>S</v>
          </cell>
          <cell r="J1152">
            <v>2896</v>
          </cell>
          <cell r="M1152">
            <v>2896</v>
          </cell>
          <cell r="S1152">
            <v>268.8</v>
          </cell>
          <cell r="Y1152">
            <v>268.8</v>
          </cell>
          <cell r="Z1152">
            <v>3164.8</v>
          </cell>
          <cell r="AA1152">
            <v>2340</v>
          </cell>
          <cell r="AB1152">
            <v>2016</v>
          </cell>
          <cell r="AC1152">
            <v>1.56984126984127</v>
          </cell>
          <cell r="AD1152">
            <v>3.0932769074763953</v>
          </cell>
          <cell r="AE1152">
            <v>20.125879536617649</v>
          </cell>
          <cell r="AG1152">
            <v>24.788997713935316</v>
          </cell>
          <cell r="AH1152">
            <v>1.8591748285451486</v>
          </cell>
          <cell r="AI1152">
            <v>26.648172542480467</v>
          </cell>
          <cell r="AJ1152">
            <v>213.18538033984373</v>
          </cell>
          <cell r="AK1152">
            <v>2896</v>
          </cell>
          <cell r="AL1152">
            <v>268.80000000000018</v>
          </cell>
          <cell r="AP1152">
            <v>1.5704319570684087</v>
          </cell>
          <cell r="AQ1152">
            <v>5.9068722713861987E-4</v>
          </cell>
        </row>
        <row r="1153">
          <cell r="D1153" t="str">
            <v>I00384</v>
          </cell>
          <cell r="E1153" t="str">
            <v>Kannan S</v>
          </cell>
          <cell r="F1153" t="str">
            <v>India</v>
          </cell>
          <cell r="G1153" t="str">
            <v>India</v>
          </cell>
          <cell r="H1153" t="str">
            <v>GDC</v>
          </cell>
          <cell r="I1153" t="str">
            <v>S</v>
          </cell>
          <cell r="J1153">
            <v>4096</v>
          </cell>
          <cell r="M1153">
            <v>4096</v>
          </cell>
          <cell r="S1153">
            <v>403.2</v>
          </cell>
          <cell r="Y1153">
            <v>403.2</v>
          </cell>
          <cell r="Z1153">
            <v>4499.2</v>
          </cell>
          <cell r="AA1153">
            <v>2340</v>
          </cell>
          <cell r="AB1153">
            <v>2016</v>
          </cell>
          <cell r="AC1153">
            <v>2.2317460317460318</v>
          </cell>
          <cell r="AD1153">
            <v>3.0932769074763953</v>
          </cell>
          <cell r="AE1153">
            <v>20.125879536617649</v>
          </cell>
          <cell r="AG1153">
            <v>25.450902475840074</v>
          </cell>
          <cell r="AH1153">
            <v>1.9088176856880055</v>
          </cell>
          <cell r="AI1153">
            <v>27.359720161528081</v>
          </cell>
          <cell r="AJ1153">
            <v>218.87776129222465</v>
          </cell>
          <cell r="AK1153">
            <v>4096</v>
          </cell>
          <cell r="AL1153">
            <v>403.19999999999982</v>
          </cell>
          <cell r="AP1153" t="e">
            <v>#N/A</v>
          </cell>
          <cell r="AQ1153" t="e">
            <v>#N/A</v>
          </cell>
        </row>
        <row r="1154">
          <cell r="D1154" t="str">
            <v>I00395</v>
          </cell>
          <cell r="E1154" t="str">
            <v>Irappa S</v>
          </cell>
          <cell r="F1154" t="str">
            <v>India</v>
          </cell>
          <cell r="G1154" t="str">
            <v>India</v>
          </cell>
          <cell r="H1154" t="str">
            <v>GDC</v>
          </cell>
          <cell r="I1154" t="str">
            <v>S</v>
          </cell>
          <cell r="J1154">
            <v>2.0369999999999999</v>
          </cell>
          <cell r="M1154">
            <v>2.0369999999999999</v>
          </cell>
          <cell r="S1154">
            <v>0</v>
          </cell>
          <cell r="Y1154">
            <v>0</v>
          </cell>
          <cell r="Z1154">
            <v>2.0369999999999999</v>
          </cell>
          <cell r="AA1154">
            <v>2340</v>
          </cell>
          <cell r="AB1154">
            <v>2016</v>
          </cell>
          <cell r="AC1154">
            <v>1.0104166666666666E-3</v>
          </cell>
          <cell r="AD1154">
            <v>3.0932769074763953</v>
          </cell>
          <cell r="AE1154">
            <v>20.125879536617649</v>
          </cell>
          <cell r="AG1154">
            <v>23.22016686076071</v>
          </cell>
          <cell r="AH1154">
            <v>1.7415125145570531</v>
          </cell>
          <cell r="AI1154">
            <v>24.961679375317765</v>
          </cell>
          <cell r="AJ1154">
            <v>199.69343500254212</v>
          </cell>
          <cell r="AK1154">
            <v>2.0369999999999999</v>
          </cell>
          <cell r="AL1154">
            <v>0</v>
          </cell>
          <cell r="AP1154" t="e">
            <v>#N/A</v>
          </cell>
          <cell r="AQ1154" t="e">
            <v>#N/A</v>
          </cell>
        </row>
        <row r="1155">
          <cell r="D1155" t="str">
            <v>I00399</v>
          </cell>
          <cell r="E1155" t="str">
            <v>Saravanan S</v>
          </cell>
          <cell r="F1155" t="str">
            <v>India</v>
          </cell>
          <cell r="G1155" t="str">
            <v>India</v>
          </cell>
          <cell r="H1155" t="str">
            <v>GDC</v>
          </cell>
          <cell r="I1155" t="str">
            <v>S</v>
          </cell>
          <cell r="J1155">
            <v>3076</v>
          </cell>
          <cell r="M1155">
            <v>3076</v>
          </cell>
          <cell r="S1155">
            <v>288.95999999999998</v>
          </cell>
          <cell r="Y1155">
            <v>288.95999999999998</v>
          </cell>
          <cell r="Z1155">
            <v>3364.96</v>
          </cell>
          <cell r="AA1155">
            <v>2340</v>
          </cell>
          <cell r="AB1155">
            <v>2016</v>
          </cell>
          <cell r="AC1155">
            <v>1.6691269841269842</v>
          </cell>
          <cell r="AD1155">
            <v>3.0932769074763953</v>
          </cell>
          <cell r="AE1155">
            <v>20.125879536617649</v>
          </cell>
          <cell r="AG1155">
            <v>24.88828342822103</v>
          </cell>
          <cell r="AH1155">
            <v>1.8666212571165772</v>
          </cell>
          <cell r="AI1155">
            <v>26.754904685337607</v>
          </cell>
          <cell r="AJ1155">
            <v>214.03923748270086</v>
          </cell>
          <cell r="AK1155">
            <v>3076</v>
          </cell>
          <cell r="AL1155">
            <v>288.96000000000004</v>
          </cell>
          <cell r="AP1155" t="e">
            <v>#N/A</v>
          </cell>
          <cell r="AQ1155" t="e">
            <v>#N/A</v>
          </cell>
        </row>
        <row r="1156">
          <cell r="D1156" t="str">
            <v>I00161</v>
          </cell>
          <cell r="E1156" t="str">
            <v>Hemalatha Sachidanand</v>
          </cell>
          <cell r="F1156" t="str">
            <v>India</v>
          </cell>
          <cell r="G1156" t="str">
            <v>India</v>
          </cell>
          <cell r="H1156" t="str">
            <v>GDC</v>
          </cell>
          <cell r="I1156" t="str">
            <v>S</v>
          </cell>
          <cell r="J1156">
            <v>6548.26</v>
          </cell>
          <cell r="M1156">
            <v>6548.26</v>
          </cell>
          <cell r="S1156">
            <v>471.74400000000003</v>
          </cell>
          <cell r="Y1156">
            <v>471.74400000000003</v>
          </cell>
          <cell r="Z1156">
            <v>7020.0039999999999</v>
          </cell>
          <cell r="AA1156">
            <v>2340</v>
          </cell>
          <cell r="AB1156">
            <v>2016</v>
          </cell>
          <cell r="AC1156">
            <v>3.4821448412698413</v>
          </cell>
          <cell r="AD1156">
            <v>3.0932769074763953</v>
          </cell>
          <cell r="AE1156">
            <v>20.125879536617649</v>
          </cell>
          <cell r="AG1156">
            <v>26.701301285363886</v>
          </cell>
          <cell r="AH1156">
            <v>2.0025975964022913</v>
          </cell>
          <cell r="AI1156">
            <v>28.703898881766179</v>
          </cell>
          <cell r="AJ1156">
            <v>229.63119105412943</v>
          </cell>
          <cell r="AK1156">
            <v>6548.26</v>
          </cell>
          <cell r="AL1156">
            <v>471.74399999999969</v>
          </cell>
          <cell r="AP1156">
            <v>3.4981700499519821</v>
          </cell>
          <cell r="AQ1156">
            <v>1.6025208682140857E-2</v>
          </cell>
        </row>
        <row r="1157">
          <cell r="D1157" t="str">
            <v>I00245</v>
          </cell>
          <cell r="E1157" t="str">
            <v>Mahamood Sadique</v>
          </cell>
          <cell r="F1157" t="str">
            <v>India</v>
          </cell>
          <cell r="G1157" t="str">
            <v>India</v>
          </cell>
          <cell r="H1157" t="str">
            <v>GDC</v>
          </cell>
          <cell r="I1157" t="str">
            <v>S</v>
          </cell>
          <cell r="J1157">
            <v>2238.7199999999998</v>
          </cell>
          <cell r="M1157">
            <v>2238.7199999999998</v>
          </cell>
          <cell r="S1157">
            <v>161.28</v>
          </cell>
          <cell r="Y1157">
            <v>161.28</v>
          </cell>
          <cell r="Z1157">
            <v>2400</v>
          </cell>
          <cell r="AA1157">
            <v>2340</v>
          </cell>
          <cell r="AB1157">
            <v>2016</v>
          </cell>
          <cell r="AC1157">
            <v>1.1904761904761905</v>
          </cell>
          <cell r="AD1157">
            <v>3.0932769074763953</v>
          </cell>
          <cell r="AE1157">
            <v>20.125879536617649</v>
          </cell>
          <cell r="AG1157">
            <v>24.409632634570237</v>
          </cell>
          <cell r="AH1157">
            <v>1.8307224475927677</v>
          </cell>
          <cell r="AI1157">
            <v>26.240355082163003</v>
          </cell>
          <cell r="AJ1157">
            <v>209.92284065730402</v>
          </cell>
          <cell r="AK1157">
            <v>2238.7199999999998</v>
          </cell>
          <cell r="AL1157">
            <v>161.2800000000002</v>
          </cell>
          <cell r="AP1157">
            <v>1.1959548911773752</v>
          </cell>
          <cell r="AQ1157">
            <v>5.4787007011847244E-3</v>
          </cell>
        </row>
        <row r="1158">
          <cell r="D1158" t="str">
            <v>I00241</v>
          </cell>
          <cell r="E1158" t="str">
            <v>Adarsh Sanjeev</v>
          </cell>
          <cell r="F1158" t="str">
            <v>India</v>
          </cell>
          <cell r="G1158" t="str">
            <v>India</v>
          </cell>
          <cell r="H1158" t="str">
            <v>GDC</v>
          </cell>
          <cell r="I1158" t="str">
            <v>S</v>
          </cell>
          <cell r="J1158">
            <v>7385.91</v>
          </cell>
          <cell r="M1158">
            <v>7385.91</v>
          </cell>
          <cell r="S1158">
            <v>532.08960000000002</v>
          </cell>
          <cell r="Y1158">
            <v>532.08960000000002</v>
          </cell>
          <cell r="Z1158">
            <v>7917.9996000000001</v>
          </cell>
          <cell r="AA1158">
            <v>2340</v>
          </cell>
          <cell r="AB1158">
            <v>2016</v>
          </cell>
          <cell r="AC1158">
            <v>3.9275791666666668</v>
          </cell>
          <cell r="AD1158">
            <v>3.0932769074763953</v>
          </cell>
          <cell r="AE1158">
            <v>20.125879536617649</v>
          </cell>
          <cell r="AG1158">
            <v>27.146735610760711</v>
          </cell>
          <cell r="AH1158">
            <v>2.0360051708070532</v>
          </cell>
          <cell r="AI1158">
            <v>29.182740781567766</v>
          </cell>
          <cell r="AJ1158">
            <v>233.46192625254213</v>
          </cell>
          <cell r="AK1158">
            <v>7385.91</v>
          </cell>
          <cell r="AL1158">
            <v>532.08960000000025</v>
          </cell>
          <cell r="AP1158">
            <v>3.9456543124835486</v>
          </cell>
          <cell r="AQ1158">
            <v>1.8075145816881744E-2</v>
          </cell>
        </row>
        <row r="1159">
          <cell r="D1159" t="str">
            <v>I00378</v>
          </cell>
          <cell r="E1159" t="str">
            <v>Boopathy Sankar</v>
          </cell>
          <cell r="F1159" t="str">
            <v>India</v>
          </cell>
          <cell r="G1159" t="str">
            <v>India</v>
          </cell>
          <cell r="H1159" t="str">
            <v>GDC</v>
          </cell>
          <cell r="I1159" t="str">
            <v>S</v>
          </cell>
          <cell r="J1159">
            <v>4996</v>
          </cell>
          <cell r="M1159">
            <v>4996</v>
          </cell>
          <cell r="S1159">
            <v>504</v>
          </cell>
          <cell r="Y1159">
            <v>504</v>
          </cell>
          <cell r="Z1159">
            <v>5500</v>
          </cell>
          <cell r="AA1159">
            <v>2340</v>
          </cell>
          <cell r="AB1159">
            <v>2016</v>
          </cell>
          <cell r="AC1159">
            <v>2.7281746031746033</v>
          </cell>
          <cell r="AD1159">
            <v>3.0932769074763953</v>
          </cell>
          <cell r="AE1159">
            <v>20.125879536617649</v>
          </cell>
          <cell r="AG1159">
            <v>25.947331047268648</v>
          </cell>
          <cell r="AH1159">
            <v>1.9460498285451484</v>
          </cell>
          <cell r="AI1159">
            <v>27.893380875813797</v>
          </cell>
          <cell r="AJ1159">
            <v>223.14704700651038</v>
          </cell>
          <cell r="AK1159">
            <v>4996</v>
          </cell>
          <cell r="AL1159">
            <v>504</v>
          </cell>
          <cell r="AP1159">
            <v>2.7340960661840041</v>
          </cell>
          <cell r="AQ1159">
            <v>5.9214630094008847E-3</v>
          </cell>
        </row>
        <row r="1160">
          <cell r="D1160" t="str">
            <v>I00252</v>
          </cell>
          <cell r="E1160" t="str">
            <v>Thambe Satya</v>
          </cell>
          <cell r="F1160" t="str">
            <v>India</v>
          </cell>
          <cell r="G1160" t="str">
            <v>India</v>
          </cell>
          <cell r="H1160" t="str">
            <v>GDC</v>
          </cell>
          <cell r="I1160" t="str">
            <v>S</v>
          </cell>
          <cell r="J1160">
            <v>4962.5</v>
          </cell>
          <cell r="M1160">
            <v>4962.5</v>
          </cell>
          <cell r="S1160">
            <v>357.50400000000002</v>
          </cell>
          <cell r="Y1160">
            <v>357.50400000000002</v>
          </cell>
          <cell r="Z1160">
            <v>5320.0039999999999</v>
          </cell>
          <cell r="AA1160">
            <v>2340</v>
          </cell>
          <cell r="AB1160">
            <v>2016</v>
          </cell>
          <cell r="AC1160">
            <v>2.6388908730158729</v>
          </cell>
          <cell r="AD1160">
            <v>3.0932769074763953</v>
          </cell>
          <cell r="AE1160">
            <v>20.125879536617649</v>
          </cell>
          <cell r="AG1160">
            <v>25.858047317109918</v>
          </cell>
          <cell r="AH1160">
            <v>1.9393535487832438</v>
          </cell>
          <cell r="AI1160">
            <v>27.797400865893163</v>
          </cell>
          <cell r="AJ1160">
            <v>222.3792069271453</v>
          </cell>
          <cell r="AK1160">
            <v>4962.5</v>
          </cell>
          <cell r="AL1160">
            <v>357.50399999999991</v>
          </cell>
          <cell r="AP1160">
            <v>2.6510353353680061</v>
          </cell>
          <cell r="AQ1160">
            <v>1.2144462352133178E-2</v>
          </cell>
        </row>
        <row r="1161">
          <cell r="D1161" t="str">
            <v>I00103</v>
          </cell>
          <cell r="E1161" t="str">
            <v>Jakeer Sayyad</v>
          </cell>
          <cell r="F1161" t="str">
            <v>India</v>
          </cell>
          <cell r="G1161" t="str">
            <v>India</v>
          </cell>
          <cell r="H1161" t="str">
            <v>GDC</v>
          </cell>
          <cell r="I1161" t="str">
            <v>S</v>
          </cell>
          <cell r="J1161">
            <v>7462.4</v>
          </cell>
          <cell r="M1161">
            <v>7462.4</v>
          </cell>
          <cell r="S1161">
            <v>537.6</v>
          </cell>
          <cell r="Y1161">
            <v>537.6</v>
          </cell>
          <cell r="Z1161">
            <v>8000</v>
          </cell>
          <cell r="AA1161">
            <v>2340</v>
          </cell>
          <cell r="AB1161">
            <v>2016</v>
          </cell>
          <cell r="AC1161">
            <v>3.9682539682539684</v>
          </cell>
          <cell r="AD1161">
            <v>3.0932769074763953</v>
          </cell>
          <cell r="AE1161">
            <v>20.125879536617649</v>
          </cell>
          <cell r="AG1161">
            <v>27.187410412348015</v>
          </cell>
          <cell r="AH1161">
            <v>2.039055780926101</v>
          </cell>
          <cell r="AI1161">
            <v>29.226466193274117</v>
          </cell>
          <cell r="AJ1161">
            <v>233.81172954619294</v>
          </cell>
          <cell r="AK1161">
            <v>7462.4</v>
          </cell>
          <cell r="AL1161">
            <v>537.60000000000036</v>
          </cell>
          <cell r="AP1161">
            <v>3.9865163039245877</v>
          </cell>
          <cell r="AQ1161">
            <v>1.8262335670619301E-2</v>
          </cell>
        </row>
        <row r="1162">
          <cell r="D1162" t="str">
            <v>I00280</v>
          </cell>
          <cell r="E1162" t="str">
            <v>Prakash Selvam</v>
          </cell>
          <cell r="F1162" t="str">
            <v>India</v>
          </cell>
          <cell r="G1162" t="str">
            <v>India</v>
          </cell>
          <cell r="H1162" t="str">
            <v>GDC</v>
          </cell>
          <cell r="I1162" t="str">
            <v>S</v>
          </cell>
          <cell r="J1162">
            <v>5820.67</v>
          </cell>
          <cell r="M1162">
            <v>5820.67</v>
          </cell>
          <cell r="S1162">
            <v>419.32800000000003</v>
          </cell>
          <cell r="Y1162">
            <v>419.32800000000003</v>
          </cell>
          <cell r="Z1162">
            <v>6239.9980000000005</v>
          </cell>
          <cell r="AA1162">
            <v>2340</v>
          </cell>
          <cell r="AB1162">
            <v>2016</v>
          </cell>
          <cell r="AC1162">
            <v>3.0952371031746035</v>
          </cell>
          <cell r="AD1162">
            <v>3.0932769074763953</v>
          </cell>
          <cell r="AE1162">
            <v>20.125879536617649</v>
          </cell>
          <cell r="AG1162">
            <v>26.314393547268647</v>
          </cell>
          <cell r="AH1162">
            <v>1.9735795160451484</v>
          </cell>
          <cell r="AI1162">
            <v>28.287973063313796</v>
          </cell>
          <cell r="AJ1162">
            <v>226.30378450651037</v>
          </cell>
          <cell r="AK1162">
            <v>5820.67</v>
          </cell>
          <cell r="AL1162">
            <v>419.32800000000043</v>
          </cell>
          <cell r="AP1162">
            <v>3.1094817204321039</v>
          </cell>
          <cell r="AQ1162">
            <v>1.4244617257500369E-2</v>
          </cell>
        </row>
        <row r="1163">
          <cell r="D1163" t="str">
            <v>I00307</v>
          </cell>
          <cell r="E1163" t="str">
            <v>Prem Kumar Selvaraj</v>
          </cell>
          <cell r="F1163" t="str">
            <v>India</v>
          </cell>
          <cell r="G1163" t="str">
            <v>India</v>
          </cell>
          <cell r="H1163" t="str">
            <v>GDC</v>
          </cell>
          <cell r="I1163" t="str">
            <v>S</v>
          </cell>
          <cell r="J1163">
            <v>10696</v>
          </cell>
          <cell r="M1163">
            <v>10696</v>
          </cell>
          <cell r="S1163">
            <v>1142.4000000000001</v>
          </cell>
          <cell r="Y1163">
            <v>1142.4000000000001</v>
          </cell>
          <cell r="Z1163">
            <v>11838.4</v>
          </cell>
          <cell r="AA1163">
            <v>2340</v>
          </cell>
          <cell r="AB1163">
            <v>2016</v>
          </cell>
          <cell r="AC1163">
            <v>5.8722222222222218</v>
          </cell>
          <cell r="AD1163">
            <v>3.0932769074763953</v>
          </cell>
          <cell r="AE1163">
            <v>20.125879536617649</v>
          </cell>
          <cell r="AG1163">
            <v>29.091378666316267</v>
          </cell>
          <cell r="AH1163">
            <v>2.1818533999737197</v>
          </cell>
          <cell r="AI1163">
            <v>31.273232066289985</v>
          </cell>
          <cell r="AJ1163">
            <v>250.18585653031988</v>
          </cell>
          <cell r="AK1163">
            <v>10696</v>
          </cell>
          <cell r="AL1163">
            <v>1142.3999999999996</v>
          </cell>
          <cell r="AP1163">
            <v>5.8926129337834459</v>
          </cell>
          <cell r="AQ1163">
            <v>2.0390711561224073E-2</v>
          </cell>
        </row>
        <row r="1164">
          <cell r="D1164" t="str">
            <v>I00069</v>
          </cell>
          <cell r="E1164" t="str">
            <v>Sathish Senniangiri</v>
          </cell>
          <cell r="F1164" t="str">
            <v>India</v>
          </cell>
          <cell r="G1164" t="str">
            <v>India</v>
          </cell>
          <cell r="H1164" t="str">
            <v>GDC</v>
          </cell>
          <cell r="I1164" t="str">
            <v>S</v>
          </cell>
          <cell r="J1164">
            <v>9794.4</v>
          </cell>
          <cell r="M1164">
            <v>9794.4</v>
          </cell>
          <cell r="S1164">
            <v>705.6</v>
          </cell>
          <cell r="Y1164">
            <v>705.6</v>
          </cell>
          <cell r="Z1164">
            <v>10500</v>
          </cell>
          <cell r="AA1164">
            <v>2340</v>
          </cell>
          <cell r="AB1164">
            <v>2016</v>
          </cell>
          <cell r="AC1164">
            <v>5.208333333333333</v>
          </cell>
          <cell r="AD1164">
            <v>3.0932769074763953</v>
          </cell>
          <cell r="AE1164">
            <v>20.125879536617649</v>
          </cell>
          <cell r="AG1164">
            <v>28.427489777427375</v>
          </cell>
          <cell r="AH1164">
            <v>2.1320617333070531</v>
          </cell>
          <cell r="AI1164">
            <v>30.55955151073443</v>
          </cell>
          <cell r="AJ1164">
            <v>244.47641208587544</v>
          </cell>
          <cell r="AK1164">
            <v>9794.4</v>
          </cell>
          <cell r="AL1164">
            <v>705.60000000000036</v>
          </cell>
          <cell r="AP1164">
            <v>5.2323026489010251</v>
          </cell>
          <cell r="AQ1164">
            <v>2.3969315567692107E-2</v>
          </cell>
        </row>
        <row r="1165">
          <cell r="D1165" t="str">
            <v>I00232</v>
          </cell>
          <cell r="E1165" t="str">
            <v>Sudarshan Setty</v>
          </cell>
          <cell r="F1165" t="str">
            <v>India</v>
          </cell>
          <cell r="G1165" t="str">
            <v>India</v>
          </cell>
          <cell r="H1165" t="str">
            <v>GDC</v>
          </cell>
          <cell r="I1165" t="str">
            <v>S</v>
          </cell>
          <cell r="J1165">
            <v>5386.92</v>
          </cell>
          <cell r="M1165">
            <v>5386.92</v>
          </cell>
          <cell r="S1165">
            <v>388.08</v>
          </cell>
          <cell r="Y1165">
            <v>388.08</v>
          </cell>
          <cell r="Z1165">
            <v>5775</v>
          </cell>
          <cell r="AA1165">
            <v>2340</v>
          </cell>
          <cell r="AB1165">
            <v>2016</v>
          </cell>
          <cell r="AC1165">
            <v>2.8645833333333335</v>
          </cell>
          <cell r="AD1165">
            <v>3.0932769074763953</v>
          </cell>
          <cell r="AE1165">
            <v>20.125879536617649</v>
          </cell>
          <cell r="AG1165">
            <v>26.083739777427379</v>
          </cell>
          <cell r="AH1165">
            <v>1.9562804833070533</v>
          </cell>
          <cell r="AI1165">
            <v>28.040020260734433</v>
          </cell>
          <cell r="AJ1165">
            <v>224.32016208587547</v>
          </cell>
          <cell r="AK1165">
            <v>5386.92</v>
          </cell>
          <cell r="AL1165">
            <v>388.07999999999993</v>
          </cell>
          <cell r="AP1165">
            <v>3.0015359418953387</v>
          </cell>
          <cell r="AQ1165">
            <v>0.1369526085620052</v>
          </cell>
        </row>
        <row r="1166">
          <cell r="D1166" t="str">
            <v>I00165</v>
          </cell>
          <cell r="E1166" t="str">
            <v>Dharmesh Shah</v>
          </cell>
          <cell r="F1166" t="str">
            <v>India</v>
          </cell>
          <cell r="G1166" t="str">
            <v>India</v>
          </cell>
          <cell r="H1166" t="str">
            <v>GDC</v>
          </cell>
          <cell r="I1166" t="str">
            <v>S</v>
          </cell>
          <cell r="J1166">
            <v>16090.8</v>
          </cell>
          <cell r="M1166">
            <v>16090.8</v>
          </cell>
          <cell r="S1166">
            <v>1159.2</v>
          </cell>
          <cell r="Y1166">
            <v>1159.2</v>
          </cell>
          <cell r="Z1166">
            <v>17250</v>
          </cell>
          <cell r="AA1166">
            <v>2340</v>
          </cell>
          <cell r="AB1166">
            <v>2016</v>
          </cell>
          <cell r="AC1166">
            <v>8.5565476190476186</v>
          </cell>
          <cell r="AD1166">
            <v>3.0932769074763953</v>
          </cell>
          <cell r="AE1166">
            <v>20.125879536617649</v>
          </cell>
          <cell r="AG1166">
            <v>31.775704063141664</v>
          </cell>
          <cell r="AH1166">
            <v>2.3831778047356247</v>
          </cell>
          <cell r="AI1166">
            <v>34.158881867877291</v>
          </cell>
          <cell r="AJ1166">
            <v>273.27105494301833</v>
          </cell>
          <cell r="AK1166">
            <v>16090.8</v>
          </cell>
          <cell r="AL1166">
            <v>1159.2000000000007</v>
          </cell>
          <cell r="AP1166">
            <v>8.5959257803373941</v>
          </cell>
          <cell r="AQ1166">
            <v>3.9378161289775448E-2</v>
          </cell>
        </row>
        <row r="1167">
          <cell r="D1167" t="str">
            <v>I00231</v>
          </cell>
          <cell r="E1167" t="str">
            <v>Emam Khasim Shaik</v>
          </cell>
          <cell r="F1167" t="str">
            <v>India</v>
          </cell>
          <cell r="G1167" t="str">
            <v>India</v>
          </cell>
          <cell r="H1167" t="str">
            <v>GDC</v>
          </cell>
          <cell r="I1167" t="str">
            <v>S</v>
          </cell>
          <cell r="J1167">
            <v>16790.400000000001</v>
          </cell>
          <cell r="M1167">
            <v>16790.400000000001</v>
          </cell>
          <cell r="S1167">
            <v>1209.5999999999999</v>
          </cell>
          <cell r="Y1167">
            <v>1209.5999999999999</v>
          </cell>
          <cell r="Z1167">
            <v>18000</v>
          </cell>
          <cell r="AA1167">
            <v>2340</v>
          </cell>
          <cell r="AB1167">
            <v>2016</v>
          </cell>
          <cell r="AC1167">
            <v>8.9285714285714288</v>
          </cell>
          <cell r="AD1167">
            <v>3.0932769074763953</v>
          </cell>
          <cell r="AE1167">
            <v>20.125879536617649</v>
          </cell>
          <cell r="AG1167">
            <v>32.14772787266547</v>
          </cell>
          <cell r="AH1167">
            <v>2.4110795904499103</v>
          </cell>
          <cell r="AI1167">
            <v>34.558807463115379</v>
          </cell>
          <cell r="AJ1167">
            <v>276.47045970492303</v>
          </cell>
          <cell r="AK1167">
            <v>16790.400000000001</v>
          </cell>
          <cell r="AL1167">
            <v>1209.5999999999985</v>
          </cell>
          <cell r="AP1167">
            <v>9.3620832236268754</v>
          </cell>
          <cell r="AQ1167">
            <v>0.43351179505544657</v>
          </cell>
        </row>
        <row r="1168">
          <cell r="D1168" t="str">
            <v>I00249</v>
          </cell>
          <cell r="E1168" t="str">
            <v>Abdul Kalam Shaik</v>
          </cell>
          <cell r="F1168" t="str">
            <v>India</v>
          </cell>
          <cell r="G1168" t="str">
            <v>India</v>
          </cell>
          <cell r="H1168" t="str">
            <v>GDC</v>
          </cell>
          <cell r="I1168" t="str">
            <v>S</v>
          </cell>
          <cell r="J1168">
            <v>3558.63</v>
          </cell>
          <cell r="M1168">
            <v>3558.63</v>
          </cell>
          <cell r="S1168">
            <v>256.36799999999999</v>
          </cell>
          <cell r="Y1168">
            <v>256.36799999999999</v>
          </cell>
          <cell r="Z1168">
            <v>3814.998</v>
          </cell>
          <cell r="AA1168">
            <v>2340</v>
          </cell>
          <cell r="AB1168">
            <v>2016</v>
          </cell>
          <cell r="AC1168">
            <v>1.8923601190476191</v>
          </cell>
          <cell r="AD1168">
            <v>3.0932769074763953</v>
          </cell>
          <cell r="AE1168">
            <v>20.125879536617649</v>
          </cell>
          <cell r="AG1168">
            <v>25.111516563141663</v>
          </cell>
          <cell r="AH1168">
            <v>1.8833637422356246</v>
          </cell>
          <cell r="AI1168">
            <v>26.994880305377286</v>
          </cell>
          <cell r="AJ1168">
            <v>215.95904244301829</v>
          </cell>
          <cell r="AK1168">
            <v>3558.63</v>
          </cell>
          <cell r="AL1168">
            <v>256.36799999999994</v>
          </cell>
          <cell r="AP1168">
            <v>1.9010689658049602</v>
          </cell>
          <cell r="AQ1168">
            <v>8.7088467573410711E-3</v>
          </cell>
        </row>
        <row r="1169">
          <cell r="D1169" t="str">
            <v>I00121</v>
          </cell>
          <cell r="E1169" t="str">
            <v>Kumar Shanmugam</v>
          </cell>
          <cell r="F1169" t="str">
            <v>India</v>
          </cell>
          <cell r="G1169" t="str">
            <v>India</v>
          </cell>
          <cell r="H1169" t="str">
            <v>GDC</v>
          </cell>
          <cell r="I1169" t="str">
            <v>S</v>
          </cell>
          <cell r="J1169">
            <v>4253.57</v>
          </cell>
          <cell r="M1169">
            <v>4253.57</v>
          </cell>
          <cell r="S1169">
            <v>306.43200000000002</v>
          </cell>
          <cell r="Y1169">
            <v>306.43200000000002</v>
          </cell>
          <cell r="Z1169">
            <v>4560.0019999999995</v>
          </cell>
          <cell r="AA1169">
            <v>2340</v>
          </cell>
          <cell r="AB1169">
            <v>2016</v>
          </cell>
          <cell r="AC1169">
            <v>2.2619057539682537</v>
          </cell>
          <cell r="AD1169">
            <v>3.0932769074763953</v>
          </cell>
          <cell r="AE1169">
            <v>20.125879536617649</v>
          </cell>
          <cell r="AG1169">
            <v>25.481062198062297</v>
          </cell>
          <cell r="AH1169">
            <v>1.9110796648546722</v>
          </cell>
          <cell r="AI1169">
            <v>27.392141862916969</v>
          </cell>
          <cell r="AJ1169">
            <v>219.13713490333575</v>
          </cell>
          <cell r="AK1169">
            <v>4253.57</v>
          </cell>
          <cell r="AL1169">
            <v>306.43199999999979</v>
          </cell>
          <cell r="AP1169">
            <v>2.2723152898660897</v>
          </cell>
          <cell r="AQ1169">
            <v>1.0409535897835998E-2</v>
          </cell>
        </row>
        <row r="1170">
          <cell r="D1170" t="str">
            <v>I00158</v>
          </cell>
          <cell r="E1170" t="str">
            <v>Radhakrishnan Shanmugam</v>
          </cell>
          <cell r="F1170" t="str">
            <v>India</v>
          </cell>
          <cell r="G1170" t="str">
            <v>India</v>
          </cell>
          <cell r="H1170" t="str">
            <v>GDC</v>
          </cell>
          <cell r="I1170" t="str">
            <v>S</v>
          </cell>
          <cell r="J1170">
            <v>5817.87</v>
          </cell>
          <cell r="M1170">
            <v>5817.87</v>
          </cell>
          <cell r="S1170">
            <v>419.12639999999999</v>
          </cell>
          <cell r="Y1170">
            <v>419.12639999999999</v>
          </cell>
          <cell r="Z1170">
            <v>6236.9964</v>
          </cell>
          <cell r="AA1170">
            <v>2340</v>
          </cell>
          <cell r="AB1170">
            <v>2016</v>
          </cell>
          <cell r="AC1170">
            <v>3.0937482142857142</v>
          </cell>
          <cell r="AD1170">
            <v>3.0932769074763953</v>
          </cell>
          <cell r="AE1170">
            <v>20.125879536617649</v>
          </cell>
          <cell r="AG1170">
            <v>26.312904658379757</v>
          </cell>
          <cell r="AH1170">
            <v>1.9734678493784816</v>
          </cell>
          <cell r="AI1170">
            <v>28.286372507758237</v>
          </cell>
          <cell r="AJ1170">
            <v>226.2909800620659</v>
          </cell>
          <cell r="AK1170">
            <v>5817.87</v>
          </cell>
          <cell r="AL1170">
            <v>419.1264000000001</v>
          </cell>
          <cell r="AP1170">
            <v>3.1079859795148663</v>
          </cell>
          <cell r="AQ1170">
            <v>1.42377652291521E-2</v>
          </cell>
        </row>
        <row r="1171">
          <cell r="D1171" t="str">
            <v>I00376</v>
          </cell>
          <cell r="E1171" t="str">
            <v>Soma Shekhara</v>
          </cell>
          <cell r="F1171" t="str">
            <v>India</v>
          </cell>
          <cell r="G1171" t="str">
            <v>India</v>
          </cell>
          <cell r="H1171" t="str">
            <v>GDC</v>
          </cell>
          <cell r="I1171" t="str">
            <v>S</v>
          </cell>
          <cell r="J1171">
            <v>4246</v>
          </cell>
          <cell r="M1171">
            <v>4246</v>
          </cell>
          <cell r="S1171">
            <v>420</v>
          </cell>
          <cell r="Y1171">
            <v>420</v>
          </cell>
          <cell r="Z1171">
            <v>4666</v>
          </cell>
          <cell r="AA1171">
            <v>2340</v>
          </cell>
          <cell r="AB1171">
            <v>2016</v>
          </cell>
          <cell r="AC1171">
            <v>2.314484126984127</v>
          </cell>
          <cell r="AD1171">
            <v>3.0932769074763953</v>
          </cell>
          <cell r="AE1171">
            <v>20.125879536617649</v>
          </cell>
          <cell r="AG1171">
            <v>25.533640571078173</v>
          </cell>
          <cell r="AH1171">
            <v>1.915023042830863</v>
          </cell>
          <cell r="AI1171">
            <v>27.448663613909037</v>
          </cell>
          <cell r="AJ1171">
            <v>219.5893089112723</v>
          </cell>
          <cell r="AK1171">
            <v>4246</v>
          </cell>
          <cell r="AL1171">
            <v>420</v>
          </cell>
          <cell r="AP1171">
            <v>2.3185017414998637</v>
          </cell>
          <cell r="AQ1171">
            <v>4.0176145157366783E-3</v>
          </cell>
        </row>
        <row r="1172">
          <cell r="D1172" t="str">
            <v>I00251</v>
          </cell>
          <cell r="E1172" t="str">
            <v>Krunal Sheth</v>
          </cell>
          <cell r="F1172" t="str">
            <v>India</v>
          </cell>
          <cell r="G1172" t="str">
            <v>India</v>
          </cell>
          <cell r="H1172" t="str">
            <v>GDC</v>
          </cell>
          <cell r="I1172" t="str">
            <v>S</v>
          </cell>
          <cell r="J1172">
            <v>4873.88</v>
          </cell>
          <cell r="M1172">
            <v>4873.88</v>
          </cell>
          <cell r="S1172">
            <v>351.12</v>
          </cell>
          <cell r="Y1172">
            <v>351.12</v>
          </cell>
          <cell r="Z1172">
            <v>5225</v>
          </cell>
          <cell r="AA1172">
            <v>2340</v>
          </cell>
          <cell r="AB1172">
            <v>2016</v>
          </cell>
          <cell r="AC1172">
            <v>2.591765873015873</v>
          </cell>
          <cell r="AD1172">
            <v>3.0932769074763953</v>
          </cell>
          <cell r="AE1172">
            <v>20.125879536617649</v>
          </cell>
          <cell r="AG1172">
            <v>25.810922317109917</v>
          </cell>
          <cell r="AH1172">
            <v>1.9358191737832438</v>
          </cell>
          <cell r="AI1172">
            <v>27.746741490893161</v>
          </cell>
          <cell r="AJ1172">
            <v>221.97393192714529</v>
          </cell>
          <cell r="AK1172">
            <v>4873.88</v>
          </cell>
          <cell r="AL1172">
            <v>351.11999999999989</v>
          </cell>
          <cell r="AP1172">
            <v>2.6036934610007489</v>
          </cell>
          <cell r="AQ1172">
            <v>1.192758798487592E-2</v>
          </cell>
        </row>
        <row r="1173">
          <cell r="D1173" t="str">
            <v>I00134</v>
          </cell>
          <cell r="E1173" t="str">
            <v>Shradha Shetty</v>
          </cell>
          <cell r="F1173" t="str">
            <v>India</v>
          </cell>
          <cell r="G1173" t="str">
            <v>India</v>
          </cell>
          <cell r="H1173" t="str">
            <v>GDC</v>
          </cell>
          <cell r="I1173" t="str">
            <v>S</v>
          </cell>
          <cell r="J1173">
            <v>7499.71</v>
          </cell>
          <cell r="M1173">
            <v>7499.71</v>
          </cell>
          <cell r="S1173">
            <v>540.28800000000001</v>
          </cell>
          <cell r="Y1173">
            <v>540.28800000000001</v>
          </cell>
          <cell r="Z1173">
            <v>8039.9979999999996</v>
          </cell>
          <cell r="AA1173">
            <v>2340</v>
          </cell>
          <cell r="AB1173">
            <v>2016</v>
          </cell>
          <cell r="AC1173">
            <v>3.9880942460317459</v>
          </cell>
          <cell r="AD1173">
            <v>3.0932769074763953</v>
          </cell>
          <cell r="AE1173">
            <v>20.125879536617649</v>
          </cell>
          <cell r="AG1173">
            <v>27.20725069012579</v>
          </cell>
          <cell r="AH1173">
            <v>2.040543801759434</v>
          </cell>
          <cell r="AI1173">
            <v>29.247794491885223</v>
          </cell>
          <cell r="AJ1173">
            <v>233.98235593508178</v>
          </cell>
          <cell r="AK1173">
            <v>7499.71</v>
          </cell>
          <cell r="AL1173">
            <v>540.28799999999956</v>
          </cell>
          <cell r="AP1173">
            <v>4.0064478888151323</v>
          </cell>
          <cell r="AQ1173">
            <v>1.8353642783386359E-2</v>
          </cell>
        </row>
        <row r="1174">
          <cell r="D1174" t="str">
            <v>I00144</v>
          </cell>
          <cell r="E1174" t="str">
            <v>Naveen Shivanna</v>
          </cell>
          <cell r="F1174" t="str">
            <v>India</v>
          </cell>
          <cell r="G1174" t="str">
            <v>India</v>
          </cell>
          <cell r="H1174" t="str">
            <v>GDC</v>
          </cell>
          <cell r="I1174" t="str">
            <v>S</v>
          </cell>
          <cell r="J1174">
            <v>2425.2800000000002</v>
          </cell>
          <cell r="M1174">
            <v>2425.2800000000002</v>
          </cell>
          <cell r="S1174">
            <v>174.72</v>
          </cell>
          <cell r="Y1174">
            <v>174.72</v>
          </cell>
          <cell r="Z1174">
            <v>2600</v>
          </cell>
          <cell r="AA1174">
            <v>2340</v>
          </cell>
          <cell r="AB1174">
            <v>2016</v>
          </cell>
          <cell r="AC1174">
            <v>1.2896825396825398</v>
          </cell>
          <cell r="AD1174">
            <v>3.0932769074763953</v>
          </cell>
          <cell r="AE1174">
            <v>20.125879536617649</v>
          </cell>
          <cell r="AG1174">
            <v>24.508838983776585</v>
          </cell>
          <cell r="AH1174">
            <v>1.8381629237832438</v>
          </cell>
          <cell r="AI1174">
            <v>26.347001907559829</v>
          </cell>
          <cell r="AJ1174">
            <v>210.77601526047863</v>
          </cell>
          <cell r="AK1174">
            <v>2425.2800000000002</v>
          </cell>
          <cell r="AL1174">
            <v>174.7199999999998</v>
          </cell>
          <cell r="AP1174">
            <v>1.2956177987754907</v>
          </cell>
          <cell r="AQ1174">
            <v>5.9352590929508953E-3</v>
          </cell>
        </row>
        <row r="1175">
          <cell r="D1175" t="str">
            <v>I00146</v>
          </cell>
          <cell r="E1175" t="str">
            <v>Sudhir Shrivastav</v>
          </cell>
          <cell r="F1175" t="str">
            <v>India</v>
          </cell>
          <cell r="G1175" t="str">
            <v>India</v>
          </cell>
          <cell r="H1175" t="str">
            <v>GDC</v>
          </cell>
          <cell r="I1175" t="str">
            <v>S</v>
          </cell>
          <cell r="J1175">
            <v>14924.8</v>
          </cell>
          <cell r="M1175">
            <v>14924.8</v>
          </cell>
          <cell r="S1175">
            <v>1075.2</v>
          </cell>
          <cell r="Y1175">
            <v>1075.2</v>
          </cell>
          <cell r="Z1175">
            <v>16000</v>
          </cell>
          <cell r="AA1175">
            <v>2340</v>
          </cell>
          <cell r="AB1175">
            <v>2016</v>
          </cell>
          <cell r="AC1175">
            <v>7.9365079365079367</v>
          </cell>
          <cell r="AD1175">
            <v>3.0932769074763953</v>
          </cell>
          <cell r="AE1175">
            <v>20.125879536617649</v>
          </cell>
          <cell r="AG1175">
            <v>31.155664380601984</v>
          </cell>
          <cell r="AH1175">
            <v>2.3366748285451489</v>
          </cell>
          <cell r="AI1175">
            <v>33.492339209147133</v>
          </cell>
          <cell r="AJ1175">
            <v>267.93871367317706</v>
          </cell>
          <cell r="AK1175">
            <v>14924.8</v>
          </cell>
          <cell r="AL1175">
            <v>1075.2000000000007</v>
          </cell>
          <cell r="AP1175">
            <v>7.9730326078491744</v>
          </cell>
          <cell r="AQ1175">
            <v>3.6524671341237713E-2</v>
          </cell>
        </row>
        <row r="1176">
          <cell r="D1176" t="str">
            <v>IC0006</v>
          </cell>
          <cell r="E1176" t="str">
            <v>Surjit Singh</v>
          </cell>
          <cell r="F1176" t="str">
            <v>India</v>
          </cell>
          <cell r="G1176" t="str">
            <v>India</v>
          </cell>
          <cell r="H1176" t="str">
            <v>GDC</v>
          </cell>
          <cell r="I1176" t="str">
            <v>S</v>
          </cell>
          <cell r="J1176">
            <v>4146.3</v>
          </cell>
          <cell r="M1176">
            <v>4146.3</v>
          </cell>
          <cell r="S1176">
            <v>298.70400000000001</v>
          </cell>
          <cell r="Y1176">
            <v>298.70400000000001</v>
          </cell>
          <cell r="Z1176">
            <v>4445.0039999999999</v>
          </cell>
          <cell r="AA1176">
            <v>2340</v>
          </cell>
          <cell r="AB1176">
            <v>2016</v>
          </cell>
          <cell r="AC1176">
            <v>2.2048630952380952</v>
          </cell>
          <cell r="AD1176">
            <v>3.0932769074763953</v>
          </cell>
          <cell r="AE1176">
            <v>20.125879536617649</v>
          </cell>
          <cell r="AG1176">
            <v>25.424019539332139</v>
          </cell>
          <cell r="AH1176">
            <v>1.9068014654499104</v>
          </cell>
          <cell r="AI1176">
            <v>27.330821004782049</v>
          </cell>
          <cell r="AJ1176">
            <v>218.64656803825639</v>
          </cell>
          <cell r="AK1176">
            <v>4146.3</v>
          </cell>
          <cell r="AL1176">
            <v>298.70399999999972</v>
          </cell>
          <cell r="AP1176">
            <v>4.4317902424914433</v>
          </cell>
          <cell r="AQ1176">
            <v>2.2269271472533481</v>
          </cell>
        </row>
        <row r="1177">
          <cell r="D1177" t="str">
            <v>I00306</v>
          </cell>
          <cell r="E1177" t="str">
            <v>Prasanna Kumar SMVL</v>
          </cell>
          <cell r="F1177" t="str">
            <v>India</v>
          </cell>
          <cell r="G1177" t="str">
            <v>India</v>
          </cell>
          <cell r="H1177" t="str">
            <v>GDC</v>
          </cell>
          <cell r="I1177" t="str">
            <v>S</v>
          </cell>
          <cell r="J1177">
            <v>2536</v>
          </cell>
          <cell r="M1177">
            <v>2536</v>
          </cell>
          <cell r="S1177">
            <v>228.48</v>
          </cell>
          <cell r="Y1177">
            <v>228.48</v>
          </cell>
          <cell r="Z1177">
            <v>2764.48</v>
          </cell>
          <cell r="AA1177">
            <v>2340</v>
          </cell>
          <cell r="AB1177">
            <v>2016</v>
          </cell>
          <cell r="AC1177">
            <v>1.3712698412698412</v>
          </cell>
          <cell r="AD1177">
            <v>3.0932769074763953</v>
          </cell>
          <cell r="AE1177">
            <v>20.125879536617649</v>
          </cell>
          <cell r="AG1177">
            <v>24.590426285363886</v>
          </cell>
          <cell r="AH1177">
            <v>1.8442819714022913</v>
          </cell>
          <cell r="AI1177">
            <v>26.434708256766179</v>
          </cell>
          <cell r="AJ1177">
            <v>211.47766605412943</v>
          </cell>
          <cell r="AK1177">
            <v>2536</v>
          </cell>
          <cell r="AL1177">
            <v>228.48000000000002</v>
          </cell>
          <cell r="AP1177">
            <v>1.3709466812200302</v>
          </cell>
          <cell r="AQ1177">
            <v>-3.2316004981103319E-4</v>
          </cell>
        </row>
        <row r="1178">
          <cell r="D1178" t="str">
            <v>I00155</v>
          </cell>
          <cell r="E1178" t="str">
            <v>Yashwanth Kumar.S Somashekar</v>
          </cell>
          <cell r="F1178" t="str">
            <v>India</v>
          </cell>
          <cell r="G1178" t="str">
            <v>India</v>
          </cell>
          <cell r="H1178" t="str">
            <v>GDC</v>
          </cell>
          <cell r="I1178" t="str">
            <v>S</v>
          </cell>
          <cell r="J1178">
            <v>4235.1499999999996</v>
          </cell>
          <cell r="M1178">
            <v>4235.1499999999996</v>
          </cell>
          <cell r="S1178">
            <v>305.10480000000001</v>
          </cell>
          <cell r="Y1178">
            <v>305.10480000000001</v>
          </cell>
          <cell r="Z1178">
            <v>4540.2547999999997</v>
          </cell>
          <cell r="AA1178">
            <v>2340</v>
          </cell>
          <cell r="AB1178">
            <v>2016</v>
          </cell>
          <cell r="AC1178">
            <v>2.2521105158730159</v>
          </cell>
          <cell r="AD1178">
            <v>3.0932769074763953</v>
          </cell>
          <cell r="AE1178">
            <v>20.125879536617649</v>
          </cell>
          <cell r="AG1178">
            <v>25.47126695996706</v>
          </cell>
          <cell r="AH1178">
            <v>1.9103450219975295</v>
          </cell>
          <cell r="AI1178">
            <v>27.381611981964589</v>
          </cell>
          <cell r="AJ1178">
            <v>219.05289585571671</v>
          </cell>
          <cell r="AK1178">
            <v>4235.1499999999996</v>
          </cell>
          <cell r="AL1178">
            <v>305.10480000000007</v>
          </cell>
          <cell r="AP1178">
            <v>2.2624749730214813</v>
          </cell>
          <cell r="AQ1178">
            <v>1.0364457148465345E-2</v>
          </cell>
        </row>
        <row r="1179">
          <cell r="D1179" t="str">
            <v>I00152</v>
          </cell>
          <cell r="E1179" t="str">
            <v>Manasa Srinivasan</v>
          </cell>
          <cell r="F1179" t="str">
            <v>India</v>
          </cell>
          <cell r="G1179" t="str">
            <v>India</v>
          </cell>
          <cell r="H1179" t="str">
            <v>GDC</v>
          </cell>
          <cell r="I1179" t="str">
            <v>S</v>
          </cell>
          <cell r="J1179">
            <v>3917.76</v>
          </cell>
          <cell r="M1179">
            <v>3917.76</v>
          </cell>
          <cell r="S1179">
            <v>282.24</v>
          </cell>
          <cell r="Y1179">
            <v>282.24</v>
          </cell>
          <cell r="Z1179">
            <v>4200</v>
          </cell>
          <cell r="AA1179">
            <v>2340</v>
          </cell>
          <cell r="AB1179">
            <v>2016</v>
          </cell>
          <cell r="AC1179">
            <v>2.0833333333333335</v>
          </cell>
          <cell r="AD1179">
            <v>3.0932769074763953</v>
          </cell>
          <cell r="AE1179">
            <v>20.125879536617649</v>
          </cell>
          <cell r="AG1179">
            <v>25.302489777427379</v>
          </cell>
          <cell r="AH1179">
            <v>1.8976867333070533</v>
          </cell>
          <cell r="AI1179">
            <v>27.200176510734433</v>
          </cell>
          <cell r="AJ1179">
            <v>217.60141208587547</v>
          </cell>
          <cell r="AK1179">
            <v>3917.76</v>
          </cell>
          <cell r="AL1179">
            <v>282.23999999999978</v>
          </cell>
          <cell r="AP1179">
            <v>2.1820789301385206</v>
          </cell>
          <cell r="AQ1179">
            <v>9.874559680518713E-2</v>
          </cell>
        </row>
        <row r="1180">
          <cell r="D1180" t="str">
            <v>I00390</v>
          </cell>
          <cell r="E1180" t="str">
            <v>Abhinav Srivastava</v>
          </cell>
          <cell r="F1180" t="str">
            <v>India</v>
          </cell>
          <cell r="G1180" t="str">
            <v>India</v>
          </cell>
          <cell r="H1180" t="str">
            <v>GDC</v>
          </cell>
          <cell r="I1180" t="str">
            <v>S</v>
          </cell>
          <cell r="J1180">
            <v>0</v>
          </cell>
          <cell r="M1180">
            <v>0</v>
          </cell>
          <cell r="S1180">
            <v>0</v>
          </cell>
          <cell r="Y1180">
            <v>0</v>
          </cell>
          <cell r="Z1180">
            <v>0</v>
          </cell>
          <cell r="AA1180">
            <v>2340</v>
          </cell>
          <cell r="AB1180">
            <v>2016</v>
          </cell>
          <cell r="AC1180">
            <v>0</v>
          </cell>
          <cell r="AD1180">
            <v>3.0932769074763953</v>
          </cell>
          <cell r="AE1180">
            <v>20.125879536617649</v>
          </cell>
          <cell r="AG1180">
            <v>23.219156444094043</v>
          </cell>
          <cell r="AH1180">
            <v>1.7414367333070533</v>
          </cell>
          <cell r="AI1180">
            <v>24.960593177401098</v>
          </cell>
          <cell r="AJ1180">
            <v>199.68474541920878</v>
          </cell>
          <cell r="AK1180">
            <v>0</v>
          </cell>
          <cell r="AL1180">
            <v>0</v>
          </cell>
          <cell r="AP1180" t="e">
            <v>#N/A</v>
          </cell>
          <cell r="AQ1180" t="e">
            <v>#N/A</v>
          </cell>
        </row>
        <row r="1181">
          <cell r="D1181" t="str">
            <v>I00320</v>
          </cell>
          <cell r="E1181" t="str">
            <v>Jagadish Subbaramaiah</v>
          </cell>
          <cell r="F1181" t="str">
            <v>India</v>
          </cell>
          <cell r="G1181" t="str">
            <v>India</v>
          </cell>
          <cell r="H1181" t="str">
            <v>GDC</v>
          </cell>
          <cell r="I1181" t="str">
            <v>S</v>
          </cell>
          <cell r="J1181">
            <v>18496</v>
          </cell>
          <cell r="M1181">
            <v>18496</v>
          </cell>
          <cell r="S1181">
            <v>2016</v>
          </cell>
          <cell r="Y1181">
            <v>2016</v>
          </cell>
          <cell r="Z1181">
            <v>20512</v>
          </cell>
          <cell r="AA1181">
            <v>2340</v>
          </cell>
          <cell r="AB1181">
            <v>2016</v>
          </cell>
          <cell r="AC1181">
            <v>10.174603174603174</v>
          </cell>
          <cell r="AD1181">
            <v>3.0932769074763953</v>
          </cell>
          <cell r="AE1181">
            <v>20.125879536617649</v>
          </cell>
          <cell r="AG1181">
            <v>33.393759618697217</v>
          </cell>
          <cell r="AH1181">
            <v>2.5045319714022911</v>
          </cell>
          <cell r="AI1181">
            <v>35.898291590099511</v>
          </cell>
          <cell r="AJ1181">
            <v>287.18633272079609</v>
          </cell>
          <cell r="AK1181">
            <v>18496</v>
          </cell>
          <cell r="AL1181">
            <v>2016</v>
          </cell>
          <cell r="AP1181">
            <v>10.214793910498482</v>
          </cell>
          <cell r="AQ1181">
            <v>4.0190735895308194E-2</v>
          </cell>
        </row>
        <row r="1182">
          <cell r="D1182" t="str">
            <v>I00374</v>
          </cell>
          <cell r="E1182" t="str">
            <v>Pothireddy Sudheer</v>
          </cell>
          <cell r="F1182" t="str">
            <v>India</v>
          </cell>
          <cell r="G1182" t="str">
            <v>India</v>
          </cell>
          <cell r="H1182" t="str">
            <v>GDC</v>
          </cell>
          <cell r="I1182" t="str">
            <v>S</v>
          </cell>
          <cell r="J1182">
            <v>2296</v>
          </cell>
          <cell r="M1182">
            <v>2296</v>
          </cell>
          <cell r="S1182">
            <v>201.6</v>
          </cell>
          <cell r="Y1182">
            <v>201.6</v>
          </cell>
          <cell r="Z1182">
            <v>2497.6</v>
          </cell>
          <cell r="AA1182">
            <v>2340</v>
          </cell>
          <cell r="AB1182">
            <v>2016</v>
          </cell>
          <cell r="AC1182">
            <v>1.2388888888888889</v>
          </cell>
          <cell r="AD1182">
            <v>3.0932769074763953</v>
          </cell>
          <cell r="AE1182">
            <v>20.125879536617649</v>
          </cell>
          <cell r="AG1182">
            <v>24.458045332982934</v>
          </cell>
          <cell r="AH1182">
            <v>1.83435339997372</v>
          </cell>
          <cell r="AI1182">
            <v>26.292398732956656</v>
          </cell>
          <cell r="AJ1182">
            <v>210.33918986365325</v>
          </cell>
          <cell r="AK1182">
            <v>2296</v>
          </cell>
          <cell r="AL1182">
            <v>201.59999999999991</v>
          </cell>
          <cell r="AP1182">
            <v>1.2379564973211044</v>
          </cell>
          <cell r="AQ1182">
            <v>-9.3239156778457399E-4</v>
          </cell>
        </row>
        <row r="1183">
          <cell r="D1183" t="str">
            <v>I00371</v>
          </cell>
          <cell r="E1183" t="str">
            <v>Saptha Sukumar</v>
          </cell>
          <cell r="F1183" t="str">
            <v>India</v>
          </cell>
          <cell r="G1183" t="str">
            <v>India</v>
          </cell>
          <cell r="H1183" t="str">
            <v>GDC</v>
          </cell>
          <cell r="I1183" t="str">
            <v>S</v>
          </cell>
          <cell r="J1183">
            <v>0</v>
          </cell>
          <cell r="M1183">
            <v>0</v>
          </cell>
          <cell r="S1183">
            <v>0</v>
          </cell>
          <cell r="Y1183">
            <v>0</v>
          </cell>
          <cell r="Z1183">
            <v>0</v>
          </cell>
          <cell r="AA1183">
            <v>2340</v>
          </cell>
          <cell r="AB1183">
            <v>2016</v>
          </cell>
          <cell r="AC1183">
            <v>0</v>
          </cell>
          <cell r="AD1183">
            <v>3.0932769074763953</v>
          </cell>
          <cell r="AE1183">
            <v>20.125879536617649</v>
          </cell>
          <cell r="AG1183">
            <v>23.219156444094043</v>
          </cell>
          <cell r="AH1183">
            <v>1.7414367333070533</v>
          </cell>
          <cell r="AI1183">
            <v>24.960593177401098</v>
          </cell>
          <cell r="AJ1183">
            <v>199.68474541920878</v>
          </cell>
          <cell r="AK1183">
            <v>0</v>
          </cell>
          <cell r="AL1183">
            <v>0</v>
          </cell>
          <cell r="AP1183">
            <v>0</v>
          </cell>
          <cell r="AQ1183">
            <v>0</v>
          </cell>
        </row>
        <row r="1184">
          <cell r="D1184" t="str">
            <v>I00248</v>
          </cell>
          <cell r="E1184" t="str">
            <v>Manjunath Surya</v>
          </cell>
          <cell r="F1184" t="str">
            <v>India</v>
          </cell>
          <cell r="G1184" t="str">
            <v>India</v>
          </cell>
          <cell r="H1184" t="str">
            <v>GDC</v>
          </cell>
          <cell r="I1184" t="str">
            <v>S</v>
          </cell>
          <cell r="J1184">
            <v>3964.4</v>
          </cell>
          <cell r="M1184">
            <v>3964.4</v>
          </cell>
          <cell r="S1184">
            <v>285.60000000000002</v>
          </cell>
          <cell r="Y1184">
            <v>285.60000000000002</v>
          </cell>
          <cell r="Z1184">
            <v>4250</v>
          </cell>
          <cell r="AA1184">
            <v>2340</v>
          </cell>
          <cell r="AB1184">
            <v>2016</v>
          </cell>
          <cell r="AC1184">
            <v>2.1081349206349205</v>
          </cell>
          <cell r="AD1184">
            <v>3.0932769074763953</v>
          </cell>
          <cell r="AE1184">
            <v>20.125879536617649</v>
          </cell>
          <cell r="AG1184">
            <v>25.327291364728964</v>
          </cell>
          <cell r="AH1184">
            <v>1.8995468523546721</v>
          </cell>
          <cell r="AI1184">
            <v>27.226838217083635</v>
          </cell>
          <cell r="AJ1184">
            <v>217.81470573666908</v>
          </cell>
          <cell r="AK1184">
            <v>3964.4</v>
          </cell>
          <cell r="AL1184">
            <v>285.59999999999991</v>
          </cell>
          <cell r="AP1184">
            <v>2.1178367864599403</v>
          </cell>
          <cell r="AQ1184">
            <v>9.7018658250198619E-3</v>
          </cell>
        </row>
        <row r="1185">
          <cell r="D1185" t="str">
            <v>I00180</v>
          </cell>
          <cell r="E1185" t="str">
            <v>Ravishankar Suryanarayana</v>
          </cell>
          <cell r="F1185" t="str">
            <v>India</v>
          </cell>
          <cell r="G1185" t="str">
            <v>India</v>
          </cell>
          <cell r="H1185" t="str">
            <v>GDC</v>
          </cell>
          <cell r="I1185" t="str">
            <v>S</v>
          </cell>
          <cell r="J1185">
            <v>14458.4</v>
          </cell>
          <cell r="M1185">
            <v>14458.4</v>
          </cell>
          <cell r="S1185">
            <v>1041.5999999999999</v>
          </cell>
          <cell r="Y1185">
            <v>1041.5999999999999</v>
          </cell>
          <cell r="Z1185">
            <v>15500</v>
          </cell>
          <cell r="AA1185">
            <v>2340</v>
          </cell>
          <cell r="AB1185">
            <v>2016</v>
          </cell>
          <cell r="AC1185">
            <v>7.6884920634920633</v>
          </cell>
          <cell r="AD1185">
            <v>3.0932769074763953</v>
          </cell>
          <cell r="AE1185">
            <v>20.125879536617649</v>
          </cell>
          <cell r="AG1185">
            <v>30.90764850758611</v>
          </cell>
          <cell r="AH1185">
            <v>2.3180736380689582</v>
          </cell>
          <cell r="AI1185">
            <v>33.22572214565507</v>
          </cell>
          <cell r="AJ1185">
            <v>265.80577716524056</v>
          </cell>
          <cell r="AK1185">
            <v>14458.4</v>
          </cell>
          <cell r="AL1185">
            <v>1041.6000000000004</v>
          </cell>
          <cell r="AP1185">
            <v>7.7238753388538912</v>
          </cell>
          <cell r="AQ1185">
            <v>3.5383275361827948E-2</v>
          </cell>
        </row>
        <row r="1186">
          <cell r="D1186" t="str">
            <v>I00187</v>
          </cell>
          <cell r="E1186" t="str">
            <v>B R Charan Tej</v>
          </cell>
          <cell r="F1186" t="str">
            <v>India</v>
          </cell>
          <cell r="G1186" t="str">
            <v>India</v>
          </cell>
          <cell r="H1186" t="str">
            <v>GDC</v>
          </cell>
          <cell r="I1186" t="str">
            <v>S</v>
          </cell>
          <cell r="J1186">
            <v>4178.9399999999996</v>
          </cell>
          <cell r="M1186">
            <v>4178.9399999999996</v>
          </cell>
          <cell r="S1186">
            <v>301.05599999999998</v>
          </cell>
          <cell r="Y1186">
            <v>301.05599999999998</v>
          </cell>
          <cell r="Z1186">
            <v>4479.9959999999992</v>
          </cell>
          <cell r="AA1186">
            <v>2340</v>
          </cell>
          <cell r="AB1186">
            <v>2016</v>
          </cell>
          <cell r="AC1186">
            <v>2.2222202380952378</v>
          </cell>
          <cell r="AD1186">
            <v>3.0932769074763953</v>
          </cell>
          <cell r="AE1186">
            <v>20.125879536617649</v>
          </cell>
          <cell r="AG1186">
            <v>25.441376682189283</v>
          </cell>
          <cell r="AH1186">
            <v>1.9081032511641962</v>
          </cell>
          <cell r="AI1186">
            <v>27.349479933353479</v>
          </cell>
          <cell r="AJ1186">
            <v>218.79583946682783</v>
          </cell>
          <cell r="AK1186">
            <v>4178.9399999999996</v>
          </cell>
          <cell r="AL1186">
            <v>301.05599999999959</v>
          </cell>
          <cell r="AP1186">
            <v>2.2324471369396202</v>
          </cell>
          <cell r="AQ1186">
            <v>1.0226898844382326E-2</v>
          </cell>
        </row>
        <row r="1187">
          <cell r="D1187" t="str">
            <v>I00073</v>
          </cell>
          <cell r="E1187" t="str">
            <v>Yogananda Thandra</v>
          </cell>
          <cell r="F1187" t="str">
            <v>India</v>
          </cell>
          <cell r="G1187" t="str">
            <v>India</v>
          </cell>
          <cell r="H1187" t="str">
            <v>GDC</v>
          </cell>
          <cell r="I1187" t="str">
            <v>S</v>
          </cell>
          <cell r="J1187">
            <v>9922.66</v>
          </cell>
          <cell r="M1187">
            <v>9922.66</v>
          </cell>
          <cell r="S1187">
            <v>714.84</v>
          </cell>
          <cell r="Y1187">
            <v>714.84</v>
          </cell>
          <cell r="Z1187">
            <v>10637.5</v>
          </cell>
          <cell r="AA1187">
            <v>2340</v>
          </cell>
          <cell r="AB1187">
            <v>2016</v>
          </cell>
          <cell r="AC1187">
            <v>5.2765376984126986</v>
          </cell>
          <cell r="AD1187">
            <v>3.0932769074763953</v>
          </cell>
          <cell r="AE1187">
            <v>20.125879536617649</v>
          </cell>
          <cell r="AG1187">
            <v>28.495694142506743</v>
          </cell>
          <cell r="AH1187">
            <v>2.1371770606880056</v>
          </cell>
          <cell r="AI1187">
            <v>30.63287120319475</v>
          </cell>
          <cell r="AJ1187">
            <v>245.062969625558</v>
          </cell>
          <cell r="AK1187">
            <v>9922.66</v>
          </cell>
          <cell r="AL1187">
            <v>714.84000000000015</v>
          </cell>
          <cell r="AP1187">
            <v>5.3008208978747247</v>
          </cell>
          <cell r="AQ1187">
            <v>2.4283199462026062E-2</v>
          </cell>
        </row>
        <row r="1188">
          <cell r="D1188" t="str">
            <v>I00381</v>
          </cell>
          <cell r="E1188" t="str">
            <v>Manasa TS</v>
          </cell>
          <cell r="F1188" t="str">
            <v>India</v>
          </cell>
          <cell r="G1188" t="str">
            <v>India</v>
          </cell>
          <cell r="H1188" t="str">
            <v>GDC</v>
          </cell>
          <cell r="I1188" t="str">
            <v>S</v>
          </cell>
          <cell r="J1188">
            <v>2596</v>
          </cell>
          <cell r="M1188">
            <v>2596</v>
          </cell>
          <cell r="S1188">
            <v>235.2</v>
          </cell>
          <cell r="Y1188">
            <v>235.2</v>
          </cell>
          <cell r="Z1188">
            <v>2831.2</v>
          </cell>
          <cell r="AA1188">
            <v>2340</v>
          </cell>
          <cell r="AB1188">
            <v>2016</v>
          </cell>
          <cell r="AC1188">
            <v>1.4043650793650793</v>
          </cell>
          <cell r="AD1188">
            <v>3.0932769074763953</v>
          </cell>
          <cell r="AE1188">
            <v>20.125879536617649</v>
          </cell>
          <cell r="AG1188">
            <v>24.623521523459125</v>
          </cell>
          <cell r="AH1188">
            <v>1.8467641142594342</v>
          </cell>
          <cell r="AI1188">
            <v>26.470285637718561</v>
          </cell>
          <cell r="AJ1188">
            <v>211.76228510174849</v>
          </cell>
          <cell r="AK1188">
            <v>2596</v>
          </cell>
          <cell r="AL1188">
            <v>235.19999999999982</v>
          </cell>
          <cell r="AP1188" t="e">
            <v>#N/A</v>
          </cell>
          <cell r="AQ1188" t="e">
            <v>#N/A</v>
          </cell>
        </row>
        <row r="1189">
          <cell r="D1189" t="str">
            <v>I00367</v>
          </cell>
          <cell r="E1189" t="str">
            <v>Eswaran U</v>
          </cell>
          <cell r="F1189" t="str">
            <v>India</v>
          </cell>
          <cell r="G1189" t="str">
            <v>India</v>
          </cell>
          <cell r="H1189" t="str">
            <v>GDC</v>
          </cell>
          <cell r="I1189" t="str">
            <v>S</v>
          </cell>
          <cell r="J1189">
            <v>3520</v>
          </cell>
          <cell r="M1189">
            <v>3520</v>
          </cell>
          <cell r="S1189">
            <v>338.68800000000005</v>
          </cell>
          <cell r="Y1189">
            <v>338.68800000000005</v>
          </cell>
          <cell r="Z1189">
            <v>3858.6880000000001</v>
          </cell>
          <cell r="AA1189">
            <v>2340</v>
          </cell>
          <cell r="AB1189">
            <v>2016</v>
          </cell>
          <cell r="AC1189">
            <v>1.914031746031746</v>
          </cell>
          <cell r="AD1189">
            <v>3.0932769074763953</v>
          </cell>
          <cell r="AE1189">
            <v>20.125879536617649</v>
          </cell>
          <cell r="AG1189">
            <v>25.133188190125789</v>
          </cell>
          <cell r="AH1189">
            <v>1.8849891142594342</v>
          </cell>
          <cell r="AI1189">
            <v>27.018177304385222</v>
          </cell>
          <cell r="AJ1189">
            <v>216.14541843508178</v>
          </cell>
          <cell r="AK1189">
            <v>3520</v>
          </cell>
          <cell r="AL1189">
            <v>338.6880000000001</v>
          </cell>
          <cell r="AP1189">
            <v>1.9162064352056116</v>
          </cell>
          <cell r="AQ1189">
            <v>2.1746891738656515E-3</v>
          </cell>
        </row>
        <row r="1190">
          <cell r="D1190" t="str">
            <v>I00282</v>
          </cell>
          <cell r="E1190" t="str">
            <v>Neelima Uppalapati</v>
          </cell>
          <cell r="F1190" t="str">
            <v>India</v>
          </cell>
          <cell r="G1190" t="str">
            <v>India</v>
          </cell>
          <cell r="H1190" t="str">
            <v>GDC</v>
          </cell>
          <cell r="I1190" t="str">
            <v>S</v>
          </cell>
          <cell r="J1190">
            <v>4505.42</v>
          </cell>
          <cell r="M1190">
            <v>4505.42</v>
          </cell>
          <cell r="S1190">
            <v>324.57599999999996</v>
          </cell>
          <cell r="Y1190">
            <v>324.57599999999996</v>
          </cell>
          <cell r="Z1190">
            <v>4829.9960000000001</v>
          </cell>
          <cell r="AA1190">
            <v>2340</v>
          </cell>
          <cell r="AB1190">
            <v>2016</v>
          </cell>
          <cell r="AC1190">
            <v>2.3958313492063494</v>
          </cell>
          <cell r="AD1190">
            <v>3.0932769074763953</v>
          </cell>
          <cell r="AE1190">
            <v>20.125879536617649</v>
          </cell>
          <cell r="AG1190">
            <v>25.614987793300394</v>
          </cell>
          <cell r="AH1190">
            <v>1.9211240844975295</v>
          </cell>
          <cell r="AI1190">
            <v>27.536111877797921</v>
          </cell>
          <cell r="AJ1190">
            <v>220.28889502238337</v>
          </cell>
          <cell r="AK1190">
            <v>4505.42</v>
          </cell>
          <cell r="AL1190">
            <v>324.57600000000002</v>
          </cell>
          <cell r="AP1190">
            <v>2.406857225236315</v>
          </cell>
          <cell r="AQ1190">
            <v>1.102587602996552E-2</v>
          </cell>
        </row>
        <row r="1191">
          <cell r="D1191" t="str">
            <v>I00045</v>
          </cell>
          <cell r="E1191" t="str">
            <v>Kirtivasan V</v>
          </cell>
          <cell r="F1191" t="str">
            <v>India</v>
          </cell>
          <cell r="G1191" t="str">
            <v>India</v>
          </cell>
          <cell r="H1191" t="str">
            <v>GDC</v>
          </cell>
          <cell r="I1191" t="str">
            <v>S</v>
          </cell>
          <cell r="J1191">
            <v>27984</v>
          </cell>
          <cell r="M1191">
            <v>27984</v>
          </cell>
          <cell r="S1191">
            <v>576</v>
          </cell>
          <cell r="Y1191">
            <v>576</v>
          </cell>
          <cell r="Z1191">
            <v>28560</v>
          </cell>
          <cell r="AA1191">
            <v>2340</v>
          </cell>
          <cell r="AB1191">
            <v>2016</v>
          </cell>
          <cell r="AC1191">
            <v>14.166666666666666</v>
          </cell>
          <cell r="AD1191">
            <v>3.0932769074763953</v>
          </cell>
          <cell r="AE1191">
            <v>20.125879536617649</v>
          </cell>
          <cell r="AG1191">
            <v>37.385823110760711</v>
          </cell>
          <cell r="AH1191">
            <v>2.8039367333070531</v>
          </cell>
          <cell r="AI1191">
            <v>40.189759844067765</v>
          </cell>
          <cell r="AJ1191">
            <v>321.51807875254212</v>
          </cell>
          <cell r="AK1191">
            <v>27984</v>
          </cell>
          <cell r="AL1191">
            <v>576</v>
          </cell>
          <cell r="AP1191">
            <v>14.231863205010777</v>
          </cell>
          <cell r="AQ1191">
            <v>6.5196538344110877E-2</v>
          </cell>
        </row>
        <row r="1192">
          <cell r="D1192" t="str">
            <v>I00328</v>
          </cell>
          <cell r="E1192" t="str">
            <v>Vasantha Kumar V</v>
          </cell>
          <cell r="F1192" t="str">
            <v>India</v>
          </cell>
          <cell r="G1192" t="str">
            <v>India</v>
          </cell>
          <cell r="H1192" t="str">
            <v>GDC</v>
          </cell>
          <cell r="I1192" t="str">
            <v>S</v>
          </cell>
          <cell r="J1192">
            <v>7096</v>
          </cell>
          <cell r="M1192">
            <v>7096</v>
          </cell>
          <cell r="S1192">
            <v>739.2</v>
          </cell>
          <cell r="Y1192">
            <v>739.2</v>
          </cell>
          <cell r="Z1192">
            <v>7835.2</v>
          </cell>
          <cell r="AA1192">
            <v>2340</v>
          </cell>
          <cell r="AB1192">
            <v>2016</v>
          </cell>
          <cell r="AC1192">
            <v>3.8865079365079365</v>
          </cell>
          <cell r="AD1192">
            <v>3.0932769074763953</v>
          </cell>
          <cell r="AE1192">
            <v>20.125879536617649</v>
          </cell>
          <cell r="AG1192">
            <v>27.105664380601979</v>
          </cell>
          <cell r="AH1192">
            <v>2.0329248285451484</v>
          </cell>
          <cell r="AI1192">
            <v>29.138589209147128</v>
          </cell>
          <cell r="AJ1192">
            <v>233.10871367317702</v>
          </cell>
          <cell r="AK1192">
            <v>7096</v>
          </cell>
          <cell r="AL1192">
            <v>739.19999999999982</v>
          </cell>
          <cell r="AP1192">
            <v>3.8977601752995894</v>
          </cell>
          <cell r="AQ1192">
            <v>1.1252238791652935E-2</v>
          </cell>
        </row>
        <row r="1193">
          <cell r="D1193" t="str">
            <v>I00189</v>
          </cell>
          <cell r="E1193" t="str">
            <v>Anima Valiavalappil</v>
          </cell>
          <cell r="F1193" t="str">
            <v>India</v>
          </cell>
          <cell r="G1193" t="str">
            <v>India</v>
          </cell>
          <cell r="H1193" t="str">
            <v>GDC</v>
          </cell>
          <cell r="I1193" t="str">
            <v>S</v>
          </cell>
          <cell r="J1193">
            <v>7928.8</v>
          </cell>
          <cell r="M1193">
            <v>7928.8</v>
          </cell>
          <cell r="S1193">
            <v>571.20000000000005</v>
          </cell>
          <cell r="Y1193">
            <v>571.20000000000005</v>
          </cell>
          <cell r="Z1193">
            <v>8500</v>
          </cell>
          <cell r="AA1193">
            <v>2340</v>
          </cell>
          <cell r="AB1193">
            <v>2016</v>
          </cell>
          <cell r="AC1193">
            <v>4.2162698412698409</v>
          </cell>
          <cell r="AD1193">
            <v>3.0932769074763953</v>
          </cell>
          <cell r="AE1193">
            <v>20.125879536617649</v>
          </cell>
          <cell r="AG1193">
            <v>27.435426285363885</v>
          </cell>
          <cell r="AH1193">
            <v>2.0576569714022912</v>
          </cell>
          <cell r="AI1193">
            <v>29.493083256766177</v>
          </cell>
          <cell r="AJ1193">
            <v>235.94466605412941</v>
          </cell>
          <cell r="AK1193">
            <v>7928.8</v>
          </cell>
          <cell r="AL1193">
            <v>571.19999999999982</v>
          </cell>
          <cell r="AP1193">
            <v>4.2356735729198709</v>
          </cell>
          <cell r="AQ1193">
            <v>1.9403731650029954E-2</v>
          </cell>
        </row>
        <row r="1194">
          <cell r="D1194" t="str">
            <v>I00355</v>
          </cell>
          <cell r="E1194" t="str">
            <v>Madhu Vanteru</v>
          </cell>
          <cell r="F1194" t="str">
            <v>India</v>
          </cell>
          <cell r="G1194" t="str">
            <v>India</v>
          </cell>
          <cell r="H1194" t="str">
            <v>GDC</v>
          </cell>
          <cell r="I1194" t="str">
            <v>S</v>
          </cell>
          <cell r="J1194">
            <v>4696</v>
          </cell>
          <cell r="M1194">
            <v>4696</v>
          </cell>
          <cell r="S1194">
            <v>470.4</v>
          </cell>
          <cell r="Y1194">
            <v>470.4</v>
          </cell>
          <cell r="Z1194">
            <v>5166.3999999999996</v>
          </cell>
          <cell r="AA1194">
            <v>2340</v>
          </cell>
          <cell r="AB1194">
            <v>2016</v>
          </cell>
          <cell r="AC1194">
            <v>2.5626984126984125</v>
          </cell>
          <cell r="AD1194">
            <v>3.0932769074763953</v>
          </cell>
          <cell r="AE1194">
            <v>20.125879536617649</v>
          </cell>
          <cell r="AG1194">
            <v>25.781854856792457</v>
          </cell>
          <cell r="AH1194">
            <v>1.9336391142594342</v>
          </cell>
          <cell r="AI1194">
            <v>27.715493971051892</v>
          </cell>
          <cell r="AJ1194">
            <v>221.72395176841513</v>
          </cell>
          <cell r="AK1194">
            <v>4696</v>
          </cell>
          <cell r="AL1194">
            <v>470.39999999999964</v>
          </cell>
          <cell r="AP1194">
            <v>2.567858336310342</v>
          </cell>
          <cell r="AQ1194">
            <v>5.1599236119295178E-3</v>
          </cell>
        </row>
        <row r="1195">
          <cell r="D1195" t="str">
            <v>I00050</v>
          </cell>
          <cell r="E1195" t="str">
            <v>Mohan Varadarajan</v>
          </cell>
          <cell r="F1195" t="str">
            <v>India</v>
          </cell>
          <cell r="G1195" t="str">
            <v>India</v>
          </cell>
          <cell r="H1195" t="str">
            <v>GDC</v>
          </cell>
          <cell r="I1195" t="str">
            <v>S</v>
          </cell>
          <cell r="J1195">
            <v>11635.75</v>
          </cell>
          <cell r="M1195">
            <v>11635.75</v>
          </cell>
          <cell r="S1195">
            <v>838.25279999999998</v>
          </cell>
          <cell r="Y1195">
            <v>838.25279999999998</v>
          </cell>
          <cell r="Z1195">
            <v>12474.0028</v>
          </cell>
          <cell r="AA1195">
            <v>2340</v>
          </cell>
          <cell r="AB1195">
            <v>2016</v>
          </cell>
          <cell r="AC1195">
            <v>6.1875013888888892</v>
          </cell>
          <cell r="AD1195">
            <v>3.0932769074763953</v>
          </cell>
          <cell r="AE1195">
            <v>20.125879536617649</v>
          </cell>
          <cell r="AG1195">
            <v>29.406657832982933</v>
          </cell>
          <cell r="AH1195">
            <v>2.2054993374737197</v>
          </cell>
          <cell r="AI1195">
            <v>31.612157170456655</v>
          </cell>
          <cell r="AJ1195">
            <v>252.89725736365324</v>
          </cell>
          <cell r="AK1195">
            <v>11635.75</v>
          </cell>
          <cell r="AL1195">
            <v>838.25280000000021</v>
          </cell>
          <cell r="AP1195">
            <v>5.7554531834650451</v>
          </cell>
          <cell r="AQ1195">
            <v>-0.43204820542384414</v>
          </cell>
        </row>
        <row r="1196">
          <cell r="D1196" t="str">
            <v>I00281</v>
          </cell>
          <cell r="E1196" t="str">
            <v>Ragavendra Varadarajan</v>
          </cell>
          <cell r="F1196" t="str">
            <v>India</v>
          </cell>
          <cell r="G1196" t="str">
            <v>India</v>
          </cell>
          <cell r="H1196" t="str">
            <v>GDC</v>
          </cell>
          <cell r="I1196" t="str">
            <v>S</v>
          </cell>
          <cell r="J1196">
            <v>5223.68</v>
          </cell>
          <cell r="M1196">
            <v>5223.68</v>
          </cell>
          <cell r="S1196">
            <v>376.32</v>
          </cell>
          <cell r="Y1196">
            <v>376.32</v>
          </cell>
          <cell r="Z1196">
            <v>5600</v>
          </cell>
          <cell r="AA1196">
            <v>2340</v>
          </cell>
          <cell r="AB1196">
            <v>2016</v>
          </cell>
          <cell r="AC1196">
            <v>2.7777777777777777</v>
          </cell>
          <cell r="AD1196">
            <v>3.0932769074763953</v>
          </cell>
          <cell r="AE1196">
            <v>20.125879536617649</v>
          </cell>
          <cell r="AG1196">
            <v>25.996934221871822</v>
          </cell>
          <cell r="AH1196">
            <v>1.9497700666403865</v>
          </cell>
          <cell r="AI1196">
            <v>27.946704288512208</v>
          </cell>
          <cell r="AJ1196">
            <v>223.57363430809767</v>
          </cell>
          <cell r="AK1196">
            <v>5223.68</v>
          </cell>
          <cell r="AL1196">
            <v>376.31999999999971</v>
          </cell>
          <cell r="AP1196">
            <v>2.7905614127472118</v>
          </cell>
          <cell r="AQ1196">
            <v>1.2783634969434132E-2</v>
          </cell>
        </row>
        <row r="1197">
          <cell r="D1197" t="str">
            <v>I00372</v>
          </cell>
          <cell r="E1197" t="str">
            <v>Anitha Vasanthi</v>
          </cell>
          <cell r="F1197" t="str">
            <v>India</v>
          </cell>
          <cell r="G1197" t="str">
            <v>India</v>
          </cell>
          <cell r="H1197" t="str">
            <v>GDC</v>
          </cell>
          <cell r="I1197" t="str">
            <v>S</v>
          </cell>
          <cell r="J1197">
            <v>0</v>
          </cell>
          <cell r="M1197">
            <v>0</v>
          </cell>
          <cell r="S1197">
            <v>0</v>
          </cell>
          <cell r="Y1197">
            <v>0</v>
          </cell>
          <cell r="Z1197">
            <v>0</v>
          </cell>
          <cell r="AA1197">
            <v>2340</v>
          </cell>
          <cell r="AB1197">
            <v>2016</v>
          </cell>
          <cell r="AC1197">
            <v>0</v>
          </cell>
          <cell r="AD1197">
            <v>3.0932769074763953</v>
          </cell>
          <cell r="AE1197">
            <v>20.125879536617649</v>
          </cell>
          <cell r="AG1197">
            <v>23.219156444094043</v>
          </cell>
          <cell r="AH1197">
            <v>1.7414367333070533</v>
          </cell>
          <cell r="AI1197">
            <v>24.960593177401098</v>
          </cell>
          <cell r="AJ1197">
            <v>199.68474541920878</v>
          </cell>
          <cell r="AK1197">
            <v>0</v>
          </cell>
          <cell r="AL1197">
            <v>0</v>
          </cell>
          <cell r="AP1197">
            <v>0</v>
          </cell>
          <cell r="AQ1197">
            <v>0</v>
          </cell>
        </row>
        <row r="1198">
          <cell r="D1198" t="str">
            <v>I00102</v>
          </cell>
          <cell r="E1198" t="str">
            <v>Anil Kumar Velayudhan</v>
          </cell>
          <cell r="F1198" t="str">
            <v>India</v>
          </cell>
          <cell r="G1198" t="str">
            <v>India</v>
          </cell>
          <cell r="H1198" t="str">
            <v>GDC</v>
          </cell>
          <cell r="I1198" t="str">
            <v>S</v>
          </cell>
          <cell r="J1198">
            <v>6787.52</v>
          </cell>
          <cell r="M1198">
            <v>6787.52</v>
          </cell>
          <cell r="S1198">
            <v>349.27199999999999</v>
          </cell>
          <cell r="Y1198">
            <v>349.27199999999999</v>
          </cell>
          <cell r="Z1198">
            <v>7136.7920000000004</v>
          </cell>
          <cell r="AA1198">
            <v>2340</v>
          </cell>
          <cell r="AB1198">
            <v>2016</v>
          </cell>
          <cell r="AC1198">
            <v>3.5400753968253968</v>
          </cell>
          <cell r="AD1198">
            <v>3.0932769074763953</v>
          </cell>
          <cell r="AE1198">
            <v>20.125879536617649</v>
          </cell>
          <cell r="AG1198">
            <v>26.759231840919441</v>
          </cell>
          <cell r="AH1198">
            <v>2.0069423880689579</v>
          </cell>
          <cell r="AI1198">
            <v>28.766174228988397</v>
          </cell>
          <cell r="AJ1198">
            <v>230.12939383190718</v>
          </cell>
          <cell r="AK1198">
            <v>6787.52</v>
          </cell>
          <cell r="AL1198">
            <v>349.27199999999993</v>
          </cell>
          <cell r="AP1198">
            <v>3.5563672082148199</v>
          </cell>
          <cell r="AQ1198">
            <v>1.6291811389423039E-2</v>
          </cell>
        </row>
        <row r="1199">
          <cell r="D1199" t="str">
            <v>I00032</v>
          </cell>
          <cell r="E1199" t="str">
            <v>Gajendra Venkataramana</v>
          </cell>
          <cell r="F1199" t="str">
            <v>India</v>
          </cell>
          <cell r="G1199" t="str">
            <v>India</v>
          </cell>
          <cell r="H1199" t="str">
            <v>GDC</v>
          </cell>
          <cell r="I1199" t="str">
            <v>S</v>
          </cell>
          <cell r="J1199">
            <v>5899.04</v>
          </cell>
          <cell r="M1199">
            <v>5899.04</v>
          </cell>
          <cell r="S1199">
            <v>540.96</v>
          </cell>
          <cell r="Y1199">
            <v>540.96</v>
          </cell>
          <cell r="Z1199">
            <v>6440</v>
          </cell>
          <cell r="AA1199">
            <v>2340</v>
          </cell>
          <cell r="AB1199">
            <v>2016</v>
          </cell>
          <cell r="AC1199">
            <v>3.1944444444444446</v>
          </cell>
          <cell r="AD1199">
            <v>3.0932769074763953</v>
          </cell>
          <cell r="AE1199">
            <v>20.125879536617649</v>
          </cell>
          <cell r="AG1199">
            <v>26.41360088853849</v>
          </cell>
          <cell r="AH1199">
            <v>1.9810200666403865</v>
          </cell>
          <cell r="AI1199">
            <v>28.394620955178876</v>
          </cell>
          <cell r="AJ1199">
            <v>227.15696764143101</v>
          </cell>
          <cell r="AK1199">
            <v>5899.04</v>
          </cell>
          <cell r="AL1199">
            <v>540.96</v>
          </cell>
          <cell r="AP1199">
            <v>3.2091456246592927</v>
          </cell>
          <cell r="AQ1199">
            <v>1.4701180214848009E-2</v>
          </cell>
        </row>
        <row r="1200">
          <cell r="D1200" t="str">
            <v>I00363</v>
          </cell>
          <cell r="E1200" t="str">
            <v>Sindhu Venugopal</v>
          </cell>
          <cell r="F1200" t="str">
            <v>India</v>
          </cell>
          <cell r="G1200" t="str">
            <v>India</v>
          </cell>
          <cell r="H1200" t="str">
            <v>GDC</v>
          </cell>
          <cell r="I1200" t="str">
            <v>S</v>
          </cell>
          <cell r="J1200">
            <v>2896</v>
          </cell>
          <cell r="M1200">
            <v>2896</v>
          </cell>
          <cell r="S1200">
            <v>268.8</v>
          </cell>
          <cell r="Y1200">
            <v>268.8</v>
          </cell>
          <cell r="Z1200">
            <v>3164.8</v>
          </cell>
          <cell r="AA1200">
            <v>2340</v>
          </cell>
          <cell r="AB1200">
            <v>2016</v>
          </cell>
          <cell r="AC1200">
            <v>1.56984126984127</v>
          </cell>
          <cell r="AD1200">
            <v>3.0932769074763953</v>
          </cell>
          <cell r="AE1200">
            <v>20.125879536617649</v>
          </cell>
          <cell r="AG1200">
            <v>24.788997713935316</v>
          </cell>
          <cell r="AH1200">
            <v>1.8591748285451486</v>
          </cell>
          <cell r="AI1200">
            <v>26.648172542480467</v>
          </cell>
          <cell r="AJ1200">
            <v>213.18538033984373</v>
          </cell>
          <cell r="AK1200">
            <v>2896</v>
          </cell>
          <cell r="AL1200">
            <v>268.80000000000018</v>
          </cell>
          <cell r="AP1200">
            <v>1.5704319570684087</v>
          </cell>
          <cell r="AQ1200">
            <v>5.9068722713861987E-4</v>
          </cell>
        </row>
        <row r="1201">
          <cell r="D1201" t="str">
            <v>I00141</v>
          </cell>
          <cell r="E1201" t="str">
            <v>Roshna Vincent</v>
          </cell>
          <cell r="F1201" t="str">
            <v>India</v>
          </cell>
          <cell r="G1201" t="str">
            <v>India</v>
          </cell>
          <cell r="H1201" t="str">
            <v>GDC</v>
          </cell>
          <cell r="I1201" t="str">
            <v>S</v>
          </cell>
          <cell r="J1201">
            <v>8045.4</v>
          </cell>
          <cell r="M1201">
            <v>8045.4</v>
          </cell>
          <cell r="S1201">
            <v>579.6</v>
          </cell>
          <cell r="Y1201">
            <v>579.6</v>
          </cell>
          <cell r="Z1201">
            <v>8625</v>
          </cell>
          <cell r="AA1201">
            <v>2340</v>
          </cell>
          <cell r="AB1201">
            <v>2016</v>
          </cell>
          <cell r="AC1201">
            <v>4.2782738095238093</v>
          </cell>
          <cell r="AD1201">
            <v>3.0932769074763953</v>
          </cell>
          <cell r="AE1201">
            <v>20.125879536617649</v>
          </cell>
          <cell r="AG1201">
            <v>27.497430253617853</v>
          </cell>
          <cell r="AH1201">
            <v>2.0623072690213391</v>
          </cell>
          <cell r="AI1201">
            <v>29.559737522639193</v>
          </cell>
          <cell r="AJ1201">
            <v>236.47790018111354</v>
          </cell>
          <cell r="AK1201">
            <v>8045.4</v>
          </cell>
          <cell r="AL1201">
            <v>579.60000000000036</v>
          </cell>
          <cell r="AP1201">
            <v>4.2979628901686917</v>
          </cell>
          <cell r="AQ1201">
            <v>1.9689080644882395E-2</v>
          </cell>
        </row>
        <row r="1202">
          <cell r="D1202" t="str">
            <v>I00284</v>
          </cell>
          <cell r="E1202" t="str">
            <v>Prakash VS</v>
          </cell>
          <cell r="F1202" t="str">
            <v>India</v>
          </cell>
          <cell r="G1202" t="str">
            <v>India</v>
          </cell>
          <cell r="H1202" t="str">
            <v>GDC</v>
          </cell>
          <cell r="I1202" t="str">
            <v>S</v>
          </cell>
          <cell r="J1202">
            <v>3731.2</v>
          </cell>
          <cell r="M1202">
            <v>3731.2</v>
          </cell>
          <cell r="S1202">
            <v>268.8</v>
          </cell>
          <cell r="Y1202">
            <v>268.8</v>
          </cell>
          <cell r="Z1202">
            <v>4000</v>
          </cell>
          <cell r="AA1202">
            <v>2340</v>
          </cell>
          <cell r="AB1202">
            <v>2016</v>
          </cell>
          <cell r="AC1202">
            <v>1.9841269841269842</v>
          </cell>
          <cell r="AD1202">
            <v>3.0932769074763953</v>
          </cell>
          <cell r="AE1202">
            <v>20.125879536617649</v>
          </cell>
          <cell r="AG1202">
            <v>25.203283428221027</v>
          </cell>
          <cell r="AH1202">
            <v>1.890246257116577</v>
          </cell>
          <cell r="AI1202">
            <v>27.093529685337604</v>
          </cell>
          <cell r="AJ1202">
            <v>216.74823748270083</v>
          </cell>
          <cell r="AK1202">
            <v>3731.2</v>
          </cell>
          <cell r="AL1202">
            <v>268.80000000000018</v>
          </cell>
          <cell r="AP1202">
            <v>1.9932581519622987</v>
          </cell>
          <cell r="AQ1202">
            <v>9.1311678353145354E-3</v>
          </cell>
        </row>
        <row r="1203">
          <cell r="D1203" t="str">
            <v>I00393</v>
          </cell>
          <cell r="E1203" t="str">
            <v>Alex Walton</v>
          </cell>
          <cell r="F1203" t="str">
            <v>India</v>
          </cell>
          <cell r="G1203" t="str">
            <v>India</v>
          </cell>
          <cell r="H1203" t="str">
            <v>GDC</v>
          </cell>
          <cell r="I1203" t="str">
            <v>S</v>
          </cell>
          <cell r="J1203">
            <v>29122.97</v>
          </cell>
          <cell r="M1203">
            <v>29122.97</v>
          </cell>
          <cell r="S1203">
            <v>2184</v>
          </cell>
          <cell r="Y1203">
            <v>2184</v>
          </cell>
          <cell r="Z1203">
            <v>31306.97</v>
          </cell>
          <cell r="AA1203">
            <v>2340</v>
          </cell>
          <cell r="AB1203">
            <v>2016</v>
          </cell>
          <cell r="AC1203">
            <v>15.529250992063492</v>
          </cell>
          <cell r="AD1203">
            <v>3.0932769074763953</v>
          </cell>
          <cell r="AE1203">
            <v>20.125879536617649</v>
          </cell>
          <cell r="AG1203">
            <v>38.748407436157535</v>
          </cell>
          <cell r="AH1203">
            <v>2.9061305577118151</v>
          </cell>
          <cell r="AI1203">
            <v>41.654537993869347</v>
          </cell>
          <cell r="AJ1203">
            <v>333.23630395095478</v>
          </cell>
          <cell r="AK1203">
            <v>29122.97</v>
          </cell>
          <cell r="AL1203">
            <v>2184</v>
          </cell>
          <cell r="AP1203" t="e">
            <v>#N/A</v>
          </cell>
          <cell r="AQ1203" t="e">
            <v>#N/A</v>
          </cell>
        </row>
        <row r="1204">
          <cell r="D1204" t="str">
            <v>I00303</v>
          </cell>
          <cell r="E1204" t="str">
            <v>Ram Prasad Yaddanapudi</v>
          </cell>
          <cell r="F1204" t="str">
            <v>India</v>
          </cell>
          <cell r="G1204" t="str">
            <v>India</v>
          </cell>
          <cell r="H1204" t="str">
            <v>GDC</v>
          </cell>
          <cell r="I1204" t="str">
            <v>S</v>
          </cell>
          <cell r="J1204">
            <v>6196</v>
          </cell>
          <cell r="M1204">
            <v>6196</v>
          </cell>
          <cell r="S1204">
            <v>638.4</v>
          </cell>
          <cell r="Y1204">
            <v>638.4</v>
          </cell>
          <cell r="Z1204">
            <v>6834.4</v>
          </cell>
          <cell r="AA1204">
            <v>2340</v>
          </cell>
          <cell r="AB1204">
            <v>2016</v>
          </cell>
          <cell r="AC1204">
            <v>3.390079365079365</v>
          </cell>
          <cell r="AD1204">
            <v>3.0932769074763953</v>
          </cell>
          <cell r="AE1204">
            <v>20.125879536617649</v>
          </cell>
          <cell r="AG1204">
            <v>26.609235809173409</v>
          </cell>
          <cell r="AH1204">
            <v>1.9956926856880055</v>
          </cell>
          <cell r="AI1204">
            <v>28.604928494861415</v>
          </cell>
          <cell r="AJ1204">
            <v>228.83942795889132</v>
          </cell>
          <cell r="AK1204">
            <v>6196</v>
          </cell>
          <cell r="AL1204">
            <v>638.39999999999964</v>
          </cell>
          <cell r="AP1204">
            <v>3.399046985678623</v>
          </cell>
          <cell r="AQ1204">
            <v>8.9676205992579305E-3</v>
          </cell>
        </row>
        <row r="1205">
          <cell r="E1205" t="str">
            <v>Pardha Sarathi</v>
          </cell>
          <cell r="F1205" t="str">
            <v>India</v>
          </cell>
          <cell r="G1205" t="str">
            <v>India</v>
          </cell>
          <cell r="H1205" t="str">
            <v>GDC</v>
          </cell>
          <cell r="I1205" t="str">
            <v>S</v>
          </cell>
          <cell r="J1205">
            <v>3964.4</v>
          </cell>
          <cell r="K1205">
            <v>0</v>
          </cell>
          <cell r="L1205">
            <v>0</v>
          </cell>
          <cell r="M1205">
            <v>3964.4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285.60000000000002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285.60000000000002</v>
          </cell>
          <cell r="Z1205">
            <v>4250</v>
          </cell>
          <cell r="AA1205">
            <v>2340</v>
          </cell>
          <cell r="AB1205">
            <v>2016</v>
          </cell>
          <cell r="AC1205">
            <v>2.1081349206349205</v>
          </cell>
          <cell r="AD1205">
            <v>3.0932769074763953</v>
          </cell>
          <cell r="AE1205">
            <v>20.125879536617649</v>
          </cell>
          <cell r="AF1205">
            <v>0</v>
          </cell>
          <cell r="AG1205">
            <v>25.327291364728964</v>
          </cell>
          <cell r="AH1205">
            <v>1.8995468523546721</v>
          </cell>
          <cell r="AI1205">
            <v>27.226838217083635</v>
          </cell>
          <cell r="AJ1205">
            <v>217.81470573666908</v>
          </cell>
          <cell r="AK1205">
            <v>3964.4</v>
          </cell>
        </row>
        <row r="1206">
          <cell r="E1206" t="str">
            <v>Chinnadurai</v>
          </cell>
          <cell r="F1206" t="str">
            <v>India</v>
          </cell>
          <cell r="G1206" t="str">
            <v>India</v>
          </cell>
          <cell r="H1206" t="str">
            <v>GDC</v>
          </cell>
          <cell r="I1206" t="str">
            <v>S</v>
          </cell>
          <cell r="J1206">
            <v>3964.4</v>
          </cell>
          <cell r="K1206">
            <v>0</v>
          </cell>
          <cell r="L1206">
            <v>0</v>
          </cell>
          <cell r="M1206">
            <v>3964.4</v>
          </cell>
          <cell r="N1206">
            <v>0</v>
          </cell>
          <cell r="O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285.60000000000002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285.60000000000002</v>
          </cell>
          <cell r="Z1206">
            <v>4250</v>
          </cell>
          <cell r="AA1206">
            <v>2340</v>
          </cell>
          <cell r="AB1206">
            <v>2016</v>
          </cell>
          <cell r="AC1206">
            <v>2.1081349206349205</v>
          </cell>
          <cell r="AD1206">
            <v>3.0932769074763953</v>
          </cell>
          <cell r="AE1206">
            <v>20.125879536617649</v>
          </cell>
          <cell r="AF1206">
            <v>0</v>
          </cell>
          <cell r="AG1206">
            <v>25.327291364728964</v>
          </cell>
          <cell r="AH1206">
            <v>1.8995468523546721</v>
          </cell>
          <cell r="AI1206">
            <v>27.226838217083635</v>
          </cell>
          <cell r="AJ1206">
            <v>217.81470573666908</v>
          </cell>
          <cell r="AK1206">
            <v>3964.4</v>
          </cell>
        </row>
        <row r="1207">
          <cell r="E1207" t="str">
            <v>Hitesh Kumar</v>
          </cell>
          <cell r="F1207" t="str">
            <v>India</v>
          </cell>
          <cell r="G1207" t="str">
            <v>India</v>
          </cell>
          <cell r="H1207" t="str">
            <v>GDC</v>
          </cell>
          <cell r="I1207" t="str">
            <v>S</v>
          </cell>
          <cell r="J1207">
            <v>3796</v>
          </cell>
          <cell r="K1207">
            <v>0</v>
          </cell>
          <cell r="L1207">
            <v>0</v>
          </cell>
          <cell r="M1207">
            <v>3796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369.6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369.6</v>
          </cell>
          <cell r="Z1207">
            <v>4165.6000000000004</v>
          </cell>
          <cell r="AA1207">
            <v>2340</v>
          </cell>
          <cell r="AB1207">
            <v>2016</v>
          </cell>
          <cell r="AC1207">
            <v>2.0662698412698415</v>
          </cell>
          <cell r="AD1207">
            <v>3.0932769074763953</v>
          </cell>
          <cell r="AE1207">
            <v>20.125879536617649</v>
          </cell>
          <cell r="AF1207">
            <v>0</v>
          </cell>
          <cell r="AG1207">
            <v>25.285426285363886</v>
          </cell>
          <cell r="AH1207">
            <v>1.8964069714022913</v>
          </cell>
          <cell r="AI1207">
            <v>27.181833256766179</v>
          </cell>
          <cell r="AJ1207">
            <v>217.45466605412943</v>
          </cell>
          <cell r="AK1207">
            <v>3796</v>
          </cell>
        </row>
        <row r="1208">
          <cell r="E1208" t="str">
            <v>Prakash P</v>
          </cell>
          <cell r="F1208" t="str">
            <v>India</v>
          </cell>
          <cell r="G1208" t="str">
            <v>India</v>
          </cell>
          <cell r="H1208" t="str">
            <v>GDC</v>
          </cell>
          <cell r="I1208" t="str">
            <v>S</v>
          </cell>
          <cell r="J1208">
            <v>4365.5</v>
          </cell>
          <cell r="K1208">
            <v>0</v>
          </cell>
          <cell r="L1208">
            <v>0</v>
          </cell>
          <cell r="M1208">
            <v>4365.5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314.49599999999998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314.49599999999998</v>
          </cell>
          <cell r="Z1208">
            <v>4679.9960000000001</v>
          </cell>
          <cell r="AA1208">
            <v>2340</v>
          </cell>
          <cell r="AB1208">
            <v>2016</v>
          </cell>
          <cell r="AC1208">
            <v>2.3214265873015871</v>
          </cell>
          <cell r="AD1208">
            <v>3.0932769074763953</v>
          </cell>
          <cell r="AE1208">
            <v>20.125879536617649</v>
          </cell>
          <cell r="AF1208">
            <v>0</v>
          </cell>
          <cell r="AG1208">
            <v>25.540583031395631</v>
          </cell>
          <cell r="AH1208">
            <v>1.9155437273546723</v>
          </cell>
          <cell r="AI1208">
            <v>27.456126758750305</v>
          </cell>
          <cell r="AJ1208">
            <v>219.64901407000244</v>
          </cell>
          <cell r="AK1208">
            <v>4365.5</v>
          </cell>
        </row>
        <row r="1209">
          <cell r="E1209" t="str">
            <v>Chandrakantesh</v>
          </cell>
          <cell r="F1209" t="str">
            <v>India</v>
          </cell>
          <cell r="G1209" t="str">
            <v>India</v>
          </cell>
          <cell r="H1209" t="str">
            <v>GDC</v>
          </cell>
          <cell r="I1209" t="str">
            <v>S</v>
          </cell>
          <cell r="J1209">
            <v>4996</v>
          </cell>
          <cell r="K1209">
            <v>0</v>
          </cell>
          <cell r="L1209">
            <v>0</v>
          </cell>
          <cell r="M1209">
            <v>4996</v>
          </cell>
          <cell r="N1209">
            <v>0</v>
          </cell>
          <cell r="O1209">
            <v>0</v>
          </cell>
          <cell r="P1209">
            <v>0</v>
          </cell>
          <cell r="Q1209">
            <v>0</v>
          </cell>
          <cell r="R1209">
            <v>0</v>
          </cell>
          <cell r="S1209">
            <v>504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504</v>
          </cell>
          <cell r="Z1209">
            <v>5500</v>
          </cell>
          <cell r="AA1209">
            <v>2340</v>
          </cell>
          <cell r="AB1209">
            <v>2016</v>
          </cell>
          <cell r="AC1209">
            <v>2.7281746031746033</v>
          </cell>
          <cell r="AD1209">
            <v>3.0932769074763953</v>
          </cell>
          <cell r="AE1209">
            <v>20.125879536617649</v>
          </cell>
          <cell r="AF1209">
            <v>0</v>
          </cell>
          <cell r="AG1209">
            <v>25.947331047268648</v>
          </cell>
          <cell r="AH1209">
            <v>1.9460498285451484</v>
          </cell>
          <cell r="AI1209">
            <v>27.893380875813797</v>
          </cell>
          <cell r="AJ1209">
            <v>223.14704700651038</v>
          </cell>
          <cell r="AK1209">
            <v>4996</v>
          </cell>
        </row>
        <row r="1210">
          <cell r="D1210" t="str">
            <v>A83712</v>
          </cell>
          <cell r="E1210" t="str">
            <v>Annette Cocksedge</v>
          </cell>
          <cell r="F1210" t="str">
            <v>Birmingham</v>
          </cell>
          <cell r="G1210" t="str">
            <v>Midlands</v>
          </cell>
          <cell r="H1210">
            <v>8</v>
          </cell>
          <cell r="I1210" t="str">
            <v>S</v>
          </cell>
          <cell r="J1210">
            <v>22134.2</v>
          </cell>
          <cell r="M1210">
            <v>22134.2</v>
          </cell>
          <cell r="P1210">
            <v>414.1</v>
          </cell>
          <cell r="R1210">
            <v>1956.5916</v>
          </cell>
          <cell r="S1210">
            <v>1715.4005</v>
          </cell>
          <cell r="V1210">
            <v>387.3485</v>
          </cell>
          <cell r="W1210">
            <v>0</v>
          </cell>
          <cell r="X1210">
            <v>0</v>
          </cell>
          <cell r="Y1210">
            <v>4473.4405999999999</v>
          </cell>
          <cell r="Z1210">
            <v>26607.640599999999</v>
          </cell>
          <cell r="AA1210">
            <v>1950</v>
          </cell>
          <cell r="AB1210">
            <v>1702.5</v>
          </cell>
          <cell r="AC1210">
            <v>15.628570102790015</v>
          </cell>
          <cell r="AD1210">
            <v>3.7037848954724204</v>
          </cell>
          <cell r="AE1210">
            <v>20.125879536617649</v>
          </cell>
          <cell r="AG1210">
            <v>39.458234534880084</v>
          </cell>
          <cell r="AH1210">
            <v>2.9593675901160061</v>
          </cell>
          <cell r="AI1210">
            <v>42.417602124996094</v>
          </cell>
          <cell r="AJ1210">
            <v>339.34081699996875</v>
          </cell>
          <cell r="AK1210">
            <v>26607.640599999999</v>
          </cell>
          <cell r="AL1210">
            <v>0</v>
          </cell>
          <cell r="AM1210">
            <v>37.5</v>
          </cell>
          <cell r="AN1210">
            <v>37.5</v>
          </cell>
          <cell r="AO1210">
            <v>0</v>
          </cell>
          <cell r="AP1210">
            <v>15.898701333332999</v>
          </cell>
          <cell r="AQ1210">
            <v>0.27013123054298482</v>
          </cell>
        </row>
        <row r="1211">
          <cell r="D1211" t="str">
            <v>A74782</v>
          </cell>
          <cell r="E1211" t="str">
            <v>Chantelle Ludski</v>
          </cell>
          <cell r="F1211" t="str">
            <v>London</v>
          </cell>
          <cell r="G1211" t="str">
            <v>South East</v>
          </cell>
          <cell r="H1211">
            <v>2</v>
          </cell>
          <cell r="I1211" t="str">
            <v>S</v>
          </cell>
          <cell r="J1211">
            <v>104000</v>
          </cell>
          <cell r="M1211">
            <v>104000</v>
          </cell>
          <cell r="P1211">
            <v>0</v>
          </cell>
          <cell r="R1211">
            <v>13916.472</v>
          </cell>
          <cell r="S1211">
            <v>2860</v>
          </cell>
          <cell r="V1211">
            <v>1820</v>
          </cell>
          <cell r="W1211">
            <v>4800</v>
          </cell>
          <cell r="X1211">
            <v>0</v>
          </cell>
          <cell r="Y1211">
            <v>23396.472000000002</v>
          </cell>
          <cell r="Z1211">
            <v>127396.47200000001</v>
          </cell>
          <cell r="AA1211">
            <v>1950</v>
          </cell>
          <cell r="AB1211">
            <v>1702.5</v>
          </cell>
          <cell r="AC1211">
            <v>74.829058443465499</v>
          </cell>
          <cell r="AD1211">
            <v>3.9486921589485728</v>
          </cell>
          <cell r="AE1211">
            <v>20.125879536617649</v>
          </cell>
          <cell r="AG1211">
            <v>98.903630139031719</v>
          </cell>
          <cell r="AH1211">
            <v>7.4177722604273786</v>
          </cell>
          <cell r="AI1211">
            <v>106.3214023994591</v>
          </cell>
          <cell r="AJ1211">
            <v>850.57121919567282</v>
          </cell>
          <cell r="AK1211">
            <v>127396.47200000001</v>
          </cell>
          <cell r="AL1211">
            <v>0</v>
          </cell>
          <cell r="AM1211">
            <v>37.5</v>
          </cell>
          <cell r="AN1211">
            <v>37.5</v>
          </cell>
          <cell r="AO1211">
            <v>0</v>
          </cell>
          <cell r="AP1211">
            <v>75.505883076922998</v>
          </cell>
          <cell r="AQ1211">
            <v>0.67682463345749966</v>
          </cell>
        </row>
        <row r="1212">
          <cell r="D1212" t="str">
            <v>A49839</v>
          </cell>
          <cell r="E1212" t="str">
            <v>Marie Davidson</v>
          </cell>
          <cell r="F1212" t="str">
            <v>Birmingham</v>
          </cell>
          <cell r="G1212" t="str">
            <v>Midlands</v>
          </cell>
          <cell r="H1212">
            <v>10</v>
          </cell>
          <cell r="I1212" t="str">
            <v>S</v>
          </cell>
          <cell r="J1212">
            <v>17937.5</v>
          </cell>
          <cell r="M1212">
            <v>17937.5</v>
          </cell>
          <cell r="P1212">
            <v>414.1</v>
          </cell>
          <cell r="R1212">
            <v>1377.4469999999999</v>
          </cell>
          <cell r="S1212">
            <v>313.90625</v>
          </cell>
          <cell r="V1212">
            <v>313.90625</v>
          </cell>
          <cell r="W1212">
            <v>0</v>
          </cell>
          <cell r="X1212">
            <v>0</v>
          </cell>
          <cell r="Y1212">
            <v>2419.3595</v>
          </cell>
          <cell r="Z1212">
            <v>20356.859499999999</v>
          </cell>
          <cell r="AA1212">
            <v>1950</v>
          </cell>
          <cell r="AB1212">
            <v>1702.5</v>
          </cell>
          <cell r="AC1212">
            <v>11.957039353891336</v>
          </cell>
          <cell r="AD1212">
            <v>3.7037848954724204</v>
          </cell>
          <cell r="AE1212">
            <v>20.125879536617649</v>
          </cell>
          <cell r="AG1212">
            <v>35.786703785981402</v>
          </cell>
          <cell r="AH1212">
            <v>2.6840027839486051</v>
          </cell>
          <cell r="AI1212">
            <v>38.470706569930009</v>
          </cell>
          <cell r="AJ1212">
            <v>307.76565255944007</v>
          </cell>
          <cell r="AK1212">
            <v>20356.859499999999</v>
          </cell>
          <cell r="AL1212">
            <v>0</v>
          </cell>
          <cell r="AM1212">
            <v>37.5</v>
          </cell>
          <cell r="AN1212">
            <v>37.5</v>
          </cell>
          <cell r="AO1212">
            <v>0</v>
          </cell>
          <cell r="AP1212">
            <v>12.295024102564</v>
          </cell>
          <cell r="AQ1212">
            <v>0.33798474867266393</v>
          </cell>
        </row>
      </sheetData>
      <sheetData sheetId="2"/>
      <sheetData sheetId="3">
        <row r="13">
          <cell r="AP13" t="str">
            <v>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B5" t="str">
            <v>A00534</v>
          </cell>
          <cell r="C5" t="str">
            <v>S</v>
          </cell>
          <cell r="D5" t="str">
            <v>South East</v>
          </cell>
          <cell r="E5">
            <v>241.25</v>
          </cell>
          <cell r="F5">
            <v>1</v>
          </cell>
          <cell r="G5">
            <v>15.66</v>
          </cell>
          <cell r="H5">
            <v>10.633934358974001</v>
          </cell>
          <cell r="I5">
            <v>1.4726440347813969</v>
          </cell>
          <cell r="J5">
            <v>10.373669309838473</v>
          </cell>
          <cell r="K5">
            <v>3.9486921589485728</v>
          </cell>
          <cell r="L5">
            <v>20.125879536617649</v>
          </cell>
          <cell r="M5">
            <v>2.5836180754053522</v>
          </cell>
          <cell r="N5">
            <v>37.031859080810051</v>
          </cell>
          <cell r="O5">
            <v>10.633934358974001</v>
          </cell>
          <cell r="P5">
            <v>3.4824231399885202</v>
          </cell>
        </row>
        <row r="6">
          <cell r="B6" t="str">
            <v>A76207</v>
          </cell>
          <cell r="C6" t="str">
            <v>A</v>
          </cell>
          <cell r="D6" t="str">
            <v>Midlands</v>
          </cell>
          <cell r="E6">
            <v>326.25</v>
          </cell>
          <cell r="F6" t="str">
            <v>A</v>
          </cell>
          <cell r="G6">
            <v>39.15</v>
          </cell>
          <cell r="H6">
            <v>24</v>
          </cell>
          <cell r="I6">
            <v>1.6312499999999999</v>
          </cell>
          <cell r="J6">
            <v>24.96</v>
          </cell>
          <cell r="K6">
            <v>0</v>
          </cell>
          <cell r="L6">
            <v>0</v>
          </cell>
          <cell r="M6">
            <v>1.8719999999999999</v>
          </cell>
          <cell r="N6">
            <v>26.832000000000001</v>
          </cell>
          <cell r="O6">
            <v>24</v>
          </cell>
          <cell r="P6">
            <v>1.1180000000000001</v>
          </cell>
          <cell r="X6">
            <v>35</v>
          </cell>
        </row>
        <row r="7">
          <cell r="B7" t="str">
            <v>A49866</v>
          </cell>
          <cell r="C7" t="str">
            <v>S</v>
          </cell>
          <cell r="D7" t="str">
            <v>South East</v>
          </cell>
          <cell r="E7">
            <v>231</v>
          </cell>
          <cell r="F7">
            <v>13</v>
          </cell>
          <cell r="G7">
            <v>65.05</v>
          </cell>
          <cell r="H7">
            <v>36.568973846154002</v>
          </cell>
          <cell r="I7">
            <v>1.7788303350721824</v>
          </cell>
          <cell r="J7">
            <v>36.183243171806168</v>
          </cell>
          <cell r="K7">
            <v>3.9486921589485728</v>
          </cell>
          <cell r="L7">
            <v>20.125879536617649</v>
          </cell>
          <cell r="M7">
            <v>4.519336115052929</v>
          </cell>
          <cell r="N7">
            <v>64.777150982425312</v>
          </cell>
          <cell r="O7">
            <v>36.568973846154002</v>
          </cell>
          <cell r="P7">
            <v>1.7713691189406453</v>
          </cell>
        </row>
        <row r="8">
          <cell r="B8" t="str">
            <v>A92746</v>
          </cell>
          <cell r="C8" t="str">
            <v>S</v>
          </cell>
          <cell r="D8" t="str">
            <v>Midlands</v>
          </cell>
          <cell r="E8">
            <v>31.75</v>
          </cell>
          <cell r="F8">
            <v>11</v>
          </cell>
          <cell r="G8">
            <v>48.96</v>
          </cell>
          <cell r="H8">
            <v>30.741206153846001</v>
          </cell>
          <cell r="I8">
            <v>1.5926505861538769</v>
          </cell>
          <cell r="J8">
            <v>30.385316886930983</v>
          </cell>
          <cell r="K8">
            <v>3.7037848954724204</v>
          </cell>
          <cell r="L8">
            <v>20.125879536617649</v>
          </cell>
          <cell r="M8">
            <v>4.0661235989265787</v>
          </cell>
          <cell r="N8">
            <v>58.28110491794763</v>
          </cell>
          <cell r="O8">
            <v>30.741206153846001</v>
          </cell>
          <cell r="P8">
            <v>1.895862661545443</v>
          </cell>
        </row>
        <row r="9">
          <cell r="B9" t="str">
            <v>W69310</v>
          </cell>
          <cell r="C9" t="str">
            <v>S</v>
          </cell>
          <cell r="D9" t="str">
            <v>South West</v>
          </cell>
          <cell r="E9">
            <v>872.5</v>
          </cell>
          <cell r="F9">
            <v>12</v>
          </cell>
          <cell r="G9">
            <v>64.010000000000005</v>
          </cell>
          <cell r="H9">
            <v>34.929885641025997</v>
          </cell>
          <cell r="I9">
            <v>1.8325281868320435</v>
          </cell>
          <cell r="J9">
            <v>34.762258883994129</v>
          </cell>
          <cell r="K9">
            <v>5.3894406903826191</v>
          </cell>
          <cell r="L9">
            <v>20.125879536617649</v>
          </cell>
          <cell r="M9">
            <v>4.5208184333245791</v>
          </cell>
          <cell r="N9">
            <v>64.798397544318973</v>
          </cell>
          <cell r="O9">
            <v>34.929885641025997</v>
          </cell>
          <cell r="P9">
            <v>1.8550990464226338</v>
          </cell>
        </row>
        <row r="10">
          <cell r="B10" t="str">
            <v>A50224</v>
          </cell>
          <cell r="C10" t="str">
            <v>S</v>
          </cell>
          <cell r="D10" t="str">
            <v>Midlands</v>
          </cell>
          <cell r="E10">
            <v>1035.5</v>
          </cell>
          <cell r="F10">
            <v>3</v>
          </cell>
          <cell r="G10">
            <v>24.09</v>
          </cell>
          <cell r="H10">
            <v>14.673883076923</v>
          </cell>
          <cell r="I10">
            <v>1.6416922414957313</v>
          </cell>
          <cell r="J10">
            <v>14.294609104258443</v>
          </cell>
          <cell r="K10">
            <v>3.7037848954724204</v>
          </cell>
          <cell r="L10">
            <v>20.125879536617649</v>
          </cell>
          <cell r="M10">
            <v>2.8593205152261381</v>
          </cell>
          <cell r="N10">
            <v>40.983594051574649</v>
          </cell>
          <cell r="O10">
            <v>14.673883076923</v>
          </cell>
          <cell r="P10">
            <v>2.7929617427596809</v>
          </cell>
        </row>
        <row r="11">
          <cell r="B11" t="str">
            <v>A76246</v>
          </cell>
          <cell r="C11" t="str">
            <v>S</v>
          </cell>
          <cell r="D11" t="str">
            <v>South West</v>
          </cell>
          <cell r="E11">
            <v>391.5</v>
          </cell>
          <cell r="F11">
            <v>5</v>
          </cell>
          <cell r="G11">
            <v>32.770000000000003</v>
          </cell>
          <cell r="H11">
            <v>18.528036923077</v>
          </cell>
          <cell r="I11">
            <v>1.768670914034308</v>
          </cell>
          <cell r="J11">
            <v>18.247237591776798</v>
          </cell>
          <cell r="K11">
            <v>5.3894406903826191</v>
          </cell>
          <cell r="L11">
            <v>20.125879536617649</v>
          </cell>
          <cell r="M11">
            <v>3.2821918364082801</v>
          </cell>
          <cell r="N11">
            <v>47.044749655185349</v>
          </cell>
          <cell r="O11">
            <v>18.528036923077</v>
          </cell>
          <cell r="P11">
            <v>2.5391113937489123</v>
          </cell>
        </row>
        <row r="12">
          <cell r="B12" t="str">
            <v>A76361</v>
          </cell>
          <cell r="C12" t="str">
            <v>S</v>
          </cell>
          <cell r="D12" t="str">
            <v>South West</v>
          </cell>
          <cell r="E12">
            <v>236.75</v>
          </cell>
          <cell r="F12">
            <v>6</v>
          </cell>
          <cell r="G12">
            <v>33.130000000000003</v>
          </cell>
          <cell r="H12">
            <v>19.446242051281999</v>
          </cell>
          <cell r="I12">
            <v>1.7036710698464179</v>
          </cell>
          <cell r="J12">
            <v>19.054432892804698</v>
          </cell>
          <cell r="K12">
            <v>5.3894406903826191</v>
          </cell>
          <cell r="L12">
            <v>20.125879536617649</v>
          </cell>
          <cell r="M12">
            <v>3.3427314839853728</v>
          </cell>
          <cell r="N12">
            <v>47.912484603790347</v>
          </cell>
          <cell r="O12">
            <v>19.446242051281999</v>
          </cell>
          <cell r="P12">
            <v>2.4638428585553731</v>
          </cell>
        </row>
        <row r="13">
          <cell r="B13" t="str">
            <v>A76232</v>
          </cell>
          <cell r="C13" t="str">
            <v>S</v>
          </cell>
          <cell r="D13" t="str">
            <v>South East</v>
          </cell>
          <cell r="E13">
            <v>45</v>
          </cell>
          <cell r="F13">
            <v>1</v>
          </cell>
          <cell r="G13">
            <v>15.66</v>
          </cell>
          <cell r="H13">
            <v>8.4700369230770001</v>
          </cell>
          <cell r="I13">
            <v>1.8488703345948374</v>
          </cell>
          <cell r="J13">
            <v>8.13968986784141</v>
          </cell>
          <cell r="K13">
            <v>3.9486921589485728</v>
          </cell>
          <cell r="L13">
            <v>20.125879536617649</v>
          </cell>
          <cell r="M13">
            <v>2.4160696172555722</v>
          </cell>
          <cell r="N13">
            <v>34.630331180663205</v>
          </cell>
          <cell r="O13">
            <v>8.4700369230770001</v>
          </cell>
          <cell r="P13">
            <v>4.0885690930474334</v>
          </cell>
        </row>
        <row r="14">
          <cell r="B14" t="str">
            <v>A25089</v>
          </cell>
          <cell r="C14" t="str">
            <v>S</v>
          </cell>
          <cell r="D14" t="str">
            <v>South West</v>
          </cell>
          <cell r="E14">
            <v>202.5</v>
          </cell>
          <cell r="F14">
            <v>8</v>
          </cell>
          <cell r="G14">
            <v>39.15</v>
          </cell>
          <cell r="H14">
            <v>23.320344615385</v>
          </cell>
          <cell r="I14">
            <v>1.6787916579145141</v>
          </cell>
          <cell r="J14">
            <v>22.858764757709249</v>
          </cell>
          <cell r="K14">
            <v>5.3894406903826191</v>
          </cell>
          <cell r="L14">
            <v>20.125879536617649</v>
          </cell>
          <cell r="M14">
            <v>3.6280563738532132</v>
          </cell>
          <cell r="N14">
            <v>52.002141358562724</v>
          </cell>
          <cell r="O14">
            <v>23.320344615385</v>
          </cell>
          <cell r="P14">
            <v>2.2299044982489513</v>
          </cell>
        </row>
        <row r="15">
          <cell r="B15" t="str">
            <v>S10242</v>
          </cell>
          <cell r="C15" t="str">
            <v>A</v>
          </cell>
          <cell r="D15" t="str">
            <v>South West</v>
          </cell>
          <cell r="E15">
            <v>289.5</v>
          </cell>
          <cell r="F15" t="str">
            <v>A</v>
          </cell>
          <cell r="G15">
            <v>48.96</v>
          </cell>
          <cell r="H15">
            <v>30.5</v>
          </cell>
          <cell r="I15">
            <v>1.6052459016393443</v>
          </cell>
          <cell r="J15">
            <v>30.5</v>
          </cell>
          <cell r="K15">
            <v>0</v>
          </cell>
          <cell r="L15">
            <v>0</v>
          </cell>
          <cell r="M15">
            <v>2.2875000000000001</v>
          </cell>
          <cell r="N15">
            <v>32.787500000000001</v>
          </cell>
          <cell r="O15">
            <v>30.5</v>
          </cell>
          <cell r="P15">
            <v>1.075</v>
          </cell>
        </row>
        <row r="16">
          <cell r="B16" t="str">
            <v>W49182</v>
          </cell>
          <cell r="C16" t="str">
            <v>S</v>
          </cell>
          <cell r="D16" t="str">
            <v>South West</v>
          </cell>
          <cell r="E16">
            <v>7.5</v>
          </cell>
          <cell r="F16">
            <v>12</v>
          </cell>
          <cell r="G16">
            <v>64.010000000000005</v>
          </cell>
          <cell r="H16">
            <v>33.897540923077003</v>
          </cell>
          <cell r="I16">
            <v>1.888337568358029</v>
          </cell>
          <cell r="J16">
            <v>33.576185296133133</v>
          </cell>
          <cell r="K16">
            <v>5.3894406903826191</v>
          </cell>
          <cell r="L16">
            <v>20.125879536617649</v>
          </cell>
          <cell r="M16">
            <v>4.4318629142350057</v>
          </cell>
          <cell r="N16">
            <v>63.523368437368411</v>
          </cell>
          <cell r="O16">
            <v>33.897540923077003</v>
          </cell>
          <cell r="P16">
            <v>1.8739816136374228</v>
          </cell>
        </row>
        <row r="17">
          <cell r="B17" t="str">
            <v>A85367</v>
          </cell>
          <cell r="C17" t="str">
            <v>S</v>
          </cell>
          <cell r="D17" t="str">
            <v>South West</v>
          </cell>
          <cell r="E17">
            <v>1</v>
          </cell>
          <cell r="F17">
            <v>11</v>
          </cell>
          <cell r="G17">
            <v>48.96</v>
          </cell>
          <cell r="H17">
            <v>30.567515384615</v>
          </cell>
          <cell r="I17">
            <v>1.6017003470501945</v>
          </cell>
          <cell r="J17">
            <v>30.154540381791481</v>
          </cell>
          <cell r="K17">
            <v>5.3894406903826191</v>
          </cell>
          <cell r="L17">
            <v>20.125879536617649</v>
          </cell>
          <cell r="M17">
            <v>4.1752395456593812</v>
          </cell>
          <cell r="N17">
            <v>59.845100154451131</v>
          </cell>
          <cell r="O17">
            <v>30.567515384615</v>
          </cell>
          <cell r="P17">
            <v>1.9578006063447306</v>
          </cell>
        </row>
        <row r="18">
          <cell r="B18" t="str">
            <v>A00013</v>
          </cell>
          <cell r="C18" t="str">
            <v>S</v>
          </cell>
          <cell r="D18" t="str">
            <v>South East</v>
          </cell>
          <cell r="E18">
            <v>6</v>
          </cell>
          <cell r="F18" t="str">
            <v>L</v>
          </cell>
          <cell r="G18">
            <v>48.96</v>
          </cell>
          <cell r="H18">
            <v>23.485526153845999</v>
          </cell>
          <cell r="I18">
            <v>2.0846882322022107</v>
          </cell>
          <cell r="J18">
            <v>26.899721585903084</v>
          </cell>
          <cell r="K18">
            <v>3.9486921589485728</v>
          </cell>
          <cell r="L18">
            <v>20.125879536617649</v>
          </cell>
          <cell r="M18">
            <v>3.8230719961101975</v>
          </cell>
          <cell r="N18">
            <v>54.797365277579502</v>
          </cell>
          <cell r="O18">
            <v>23.485526153845999</v>
          </cell>
          <cell r="P18">
            <v>2.3332398396620917</v>
          </cell>
        </row>
        <row r="19">
          <cell r="B19" t="str">
            <v>A96199</v>
          </cell>
          <cell r="C19" t="str">
            <v>S</v>
          </cell>
          <cell r="D19" t="str">
            <v>South West</v>
          </cell>
          <cell r="E19">
            <v>1286</v>
          </cell>
          <cell r="F19">
            <v>17</v>
          </cell>
          <cell r="G19">
            <v>97.58</v>
          </cell>
          <cell r="H19">
            <v>52.492004769240999</v>
          </cell>
          <cell r="I19">
            <v>1.858949766330499</v>
          </cell>
          <cell r="J19">
            <v>52.308613685973569</v>
          </cell>
          <cell r="K19">
            <v>5.3894406903826191</v>
          </cell>
          <cell r="L19">
            <v>20.125879536617649</v>
          </cell>
          <cell r="M19">
            <v>5.836795043473038</v>
          </cell>
          <cell r="N19">
            <v>83.660728956446874</v>
          </cell>
          <cell r="O19">
            <v>52.492004769240999</v>
          </cell>
          <cell r="P19">
            <v>1.5937804114021945</v>
          </cell>
        </row>
        <row r="20">
          <cell r="B20" t="str">
            <v>A40949</v>
          </cell>
          <cell r="C20" t="str">
            <v>S</v>
          </cell>
          <cell r="D20" t="str">
            <v>Midlands</v>
          </cell>
          <cell r="E20">
            <v>15</v>
          </cell>
          <cell r="F20" t="str">
            <v>L</v>
          </cell>
          <cell r="G20">
            <v>78.06</v>
          </cell>
          <cell r="H20">
            <v>35.156153846153998</v>
          </cell>
          <cell r="I20">
            <v>2.2203794061658875</v>
          </cell>
          <cell r="J20">
            <v>40.266960352422906</v>
          </cell>
          <cell r="K20">
            <v>3.7037848954724204</v>
          </cell>
          <cell r="L20">
            <v>20.125879536617649</v>
          </cell>
          <cell r="M20">
            <v>4.8072468588384725</v>
          </cell>
          <cell r="N20">
            <v>68.903871643351437</v>
          </cell>
          <cell r="O20">
            <v>35.156153846153998</v>
          </cell>
          <cell r="P20">
            <v>1.9599377094798258</v>
          </cell>
        </row>
        <row r="21">
          <cell r="B21" t="str">
            <v>A74677</v>
          </cell>
          <cell r="C21" t="str">
            <v>S</v>
          </cell>
          <cell r="D21" t="str">
            <v>South West</v>
          </cell>
          <cell r="E21">
            <v>150.25</v>
          </cell>
          <cell r="F21">
            <v>3</v>
          </cell>
          <cell r="G21">
            <v>24.09</v>
          </cell>
          <cell r="H21">
            <v>15.068765128204999</v>
          </cell>
          <cell r="I21">
            <v>1.5986711449174744</v>
          </cell>
          <cell r="J21">
            <v>15.439349192364169</v>
          </cell>
          <cell r="K21">
            <v>5.3894406903826191</v>
          </cell>
          <cell r="L21">
            <v>20.125879536617649</v>
          </cell>
          <cell r="M21">
            <v>3.0716002064523327</v>
          </cell>
          <cell r="N21">
            <v>44.026269625816767</v>
          </cell>
          <cell r="O21">
            <v>15.068765128204999</v>
          </cell>
          <cell r="P21">
            <v>2.9216906130821885</v>
          </cell>
        </row>
        <row r="22">
          <cell r="B22" t="str">
            <v>A76322</v>
          </cell>
          <cell r="C22" t="str">
            <v>S</v>
          </cell>
          <cell r="D22" t="str">
            <v>Midlands</v>
          </cell>
          <cell r="E22">
            <v>150.5</v>
          </cell>
          <cell r="F22">
            <v>6</v>
          </cell>
          <cell r="G22">
            <v>33.130000000000003</v>
          </cell>
          <cell r="H22">
            <v>21.310857435896999</v>
          </cell>
          <cell r="I22">
            <v>1.5546066177606861</v>
          </cell>
          <cell r="J22">
            <v>20.97278825256975</v>
          </cell>
          <cell r="K22">
            <v>3.7037848954724204</v>
          </cell>
          <cell r="L22">
            <v>20.125879536617649</v>
          </cell>
          <cell r="M22">
            <v>3.3601839513494864</v>
          </cell>
          <cell r="N22">
            <v>48.162636636009303</v>
          </cell>
          <cell r="O22">
            <v>21.310857435896999</v>
          </cell>
          <cell r="P22">
            <v>2.2600046375835596</v>
          </cell>
        </row>
        <row r="23">
          <cell r="B23" t="str">
            <v>A93009</v>
          </cell>
          <cell r="C23" t="str">
            <v>S</v>
          </cell>
          <cell r="D23" t="str">
            <v>South West</v>
          </cell>
          <cell r="E23">
            <v>960.75</v>
          </cell>
          <cell r="F23">
            <v>7</v>
          </cell>
          <cell r="G23">
            <v>38.86</v>
          </cell>
          <cell r="H23">
            <v>22.418447179487</v>
          </cell>
          <cell r="I23">
            <v>1.7333939183601044</v>
          </cell>
          <cell r="J23">
            <v>22.121863142437594</v>
          </cell>
          <cell r="K23">
            <v>5.3894406903826191</v>
          </cell>
          <cell r="L23">
            <v>20.125879536617649</v>
          </cell>
          <cell r="M23">
            <v>3.5727887527078397</v>
          </cell>
          <cell r="N23">
            <v>51.2099721221457</v>
          </cell>
          <cell r="O23">
            <v>22.418447179487</v>
          </cell>
          <cell r="P23">
            <v>2.2842782870797183</v>
          </cell>
        </row>
        <row r="24">
          <cell r="B24" t="str">
            <v>A76291</v>
          </cell>
          <cell r="C24" t="str">
            <v>S</v>
          </cell>
          <cell r="D24" t="str">
            <v>South East</v>
          </cell>
          <cell r="E24">
            <v>1.5</v>
          </cell>
          <cell r="F24">
            <v>8</v>
          </cell>
          <cell r="G24">
            <v>39.15</v>
          </cell>
          <cell r="H24">
            <v>18.695421538462</v>
          </cell>
          <cell r="I24">
            <v>2.0940956008644624</v>
          </cell>
          <cell r="J24">
            <v>21.413258149779736</v>
          </cell>
          <cell r="K24">
            <v>3.9486921589485728</v>
          </cell>
          <cell r="L24">
            <v>20.125879536617649</v>
          </cell>
          <cell r="M24">
            <v>3.4115872384009465</v>
          </cell>
          <cell r="N24">
            <v>48.899417083746904</v>
          </cell>
          <cell r="O24">
            <v>18.695421538462</v>
          </cell>
          <cell r="P24">
            <v>2.6155824827563459</v>
          </cell>
        </row>
        <row r="25">
          <cell r="B25" t="str">
            <v>A05048</v>
          </cell>
          <cell r="C25" t="str">
            <v>S</v>
          </cell>
          <cell r="D25" t="str">
            <v>Midlands</v>
          </cell>
          <cell r="E25">
            <v>352.25</v>
          </cell>
          <cell r="F25">
            <v>17</v>
          </cell>
          <cell r="G25">
            <v>97.58</v>
          </cell>
          <cell r="H25">
            <v>56.008918021538001</v>
          </cell>
          <cell r="I25">
            <v>1.7422225503887794</v>
          </cell>
          <cell r="J25">
            <v>55.989814670778273</v>
          </cell>
          <cell r="K25">
            <v>3.7037848954724204</v>
          </cell>
          <cell r="L25">
            <v>20.125879536617649</v>
          </cell>
          <cell r="M25">
            <v>5.9864609327151257</v>
          </cell>
          <cell r="N25">
            <v>85.805940035583461</v>
          </cell>
          <cell r="O25">
            <v>56.008918021538001</v>
          </cell>
          <cell r="P25">
            <v>1.5320049568282526</v>
          </cell>
        </row>
        <row r="26">
          <cell r="B26" t="str">
            <v>S10376</v>
          </cell>
          <cell r="C26" t="str">
            <v>A</v>
          </cell>
          <cell r="D26" t="str">
            <v>Midlands</v>
          </cell>
          <cell r="E26">
            <v>34</v>
          </cell>
          <cell r="F26" t="str">
            <v>A</v>
          </cell>
          <cell r="G26">
            <v>38.86</v>
          </cell>
          <cell r="H26">
            <v>23.5</v>
          </cell>
          <cell r="I26">
            <v>1.6536170212765957</v>
          </cell>
          <cell r="J26">
            <v>23.5</v>
          </cell>
          <cell r="K26">
            <v>0</v>
          </cell>
          <cell r="L26">
            <v>0</v>
          </cell>
          <cell r="M26">
            <v>1.7625</v>
          </cell>
          <cell r="N26">
            <v>25.262499999999999</v>
          </cell>
          <cell r="O26">
            <v>23.5</v>
          </cell>
          <cell r="P26">
            <v>1.075</v>
          </cell>
        </row>
        <row r="27">
          <cell r="B27" t="str">
            <v>A49838</v>
          </cell>
          <cell r="C27" t="str">
            <v>S</v>
          </cell>
          <cell r="D27" t="str">
            <v>Midlands</v>
          </cell>
          <cell r="E27">
            <v>25</v>
          </cell>
          <cell r="F27">
            <v>12</v>
          </cell>
          <cell r="G27">
            <v>64.010000000000005</v>
          </cell>
          <cell r="H27">
            <v>25.756913227077</v>
          </cell>
          <cell r="I27">
            <v>2.4851580403163132</v>
          </cell>
          <cell r="J27">
            <v>29.501310304140969</v>
          </cell>
          <cell r="K27">
            <v>3.7037848954724204</v>
          </cell>
          <cell r="L27">
            <v>20.125879536617649</v>
          </cell>
          <cell r="M27">
            <v>3.9998231052173279</v>
          </cell>
          <cell r="N27">
            <v>57.330797841448373</v>
          </cell>
          <cell r="O27">
            <v>25.756913227077</v>
          </cell>
          <cell r="P27">
            <v>2.2258411687771371</v>
          </cell>
        </row>
        <row r="28">
          <cell r="B28" t="str">
            <v>A00197</v>
          </cell>
          <cell r="C28" t="str">
            <v>S</v>
          </cell>
          <cell r="D28" t="str">
            <v>South West</v>
          </cell>
          <cell r="E28">
            <v>77.5</v>
          </cell>
          <cell r="F28">
            <v>7</v>
          </cell>
          <cell r="G28">
            <v>38.86</v>
          </cell>
          <cell r="H28">
            <v>22.499891282050999</v>
          </cell>
          <cell r="I28">
            <v>1.727119456394888</v>
          </cell>
          <cell r="J28">
            <v>22.202976798825258</v>
          </cell>
          <cell r="K28">
            <v>5.3894406903826191</v>
          </cell>
          <cell r="L28">
            <v>20.125879536617649</v>
          </cell>
          <cell r="M28">
            <v>3.5788722769369139</v>
          </cell>
          <cell r="N28">
            <v>51.297169302762434</v>
          </cell>
          <cell r="O28">
            <v>22.499891282050999</v>
          </cell>
          <cell r="P28">
            <v>2.2798852074313842</v>
          </cell>
        </row>
        <row r="29">
          <cell r="B29" t="str">
            <v>A76452</v>
          </cell>
          <cell r="C29" t="str">
            <v>S</v>
          </cell>
          <cell r="D29" t="str">
            <v>South West</v>
          </cell>
          <cell r="E29">
            <v>30</v>
          </cell>
          <cell r="F29" t="str">
            <v>L</v>
          </cell>
          <cell r="G29">
            <v>30.11</v>
          </cell>
          <cell r="H29">
            <v>14.180549743589999</v>
          </cell>
          <cell r="I29">
            <v>2.1233309388171322</v>
          </cell>
          <cell r="J29">
            <v>16.065827900146843</v>
          </cell>
          <cell r="K29">
            <v>5.3894406903826191</v>
          </cell>
          <cell r="L29">
            <v>20.125879536617649</v>
          </cell>
          <cell r="M29">
            <v>3.1185861095360337</v>
          </cell>
          <cell r="N29">
            <v>44.699734236683149</v>
          </cell>
          <cell r="O29">
            <v>14.180549743589999</v>
          </cell>
          <cell r="P29">
            <v>3.1521862723896628</v>
          </cell>
        </row>
        <row r="30">
          <cell r="B30" t="str">
            <v>A40878</v>
          </cell>
          <cell r="C30" t="str">
            <v>S</v>
          </cell>
          <cell r="D30" t="str">
            <v>South East</v>
          </cell>
          <cell r="E30">
            <v>5</v>
          </cell>
          <cell r="F30">
            <v>19</v>
          </cell>
          <cell r="G30">
            <v>110.59</v>
          </cell>
          <cell r="H30">
            <v>64.305936410255995</v>
          </cell>
          <cell r="I30">
            <v>1.7197479140100396</v>
          </cell>
          <cell r="J30">
            <v>64.174200293685757</v>
          </cell>
          <cell r="K30">
            <v>3.9486921589485728</v>
          </cell>
          <cell r="L30">
            <v>20.125879536617649</v>
          </cell>
          <cell r="M30">
            <v>6.6186578991938978</v>
          </cell>
          <cell r="N30">
            <v>94.867429888445869</v>
          </cell>
          <cell r="O30">
            <v>64.305936410255995</v>
          </cell>
          <cell r="P30">
            <v>1.475251511512329</v>
          </cell>
        </row>
        <row r="31">
          <cell r="B31" t="str">
            <v>A24973</v>
          </cell>
          <cell r="C31" t="str">
            <v>S</v>
          </cell>
          <cell r="D31" t="str">
            <v>Midlands</v>
          </cell>
          <cell r="E31">
            <v>102</v>
          </cell>
          <cell r="F31">
            <v>13</v>
          </cell>
          <cell r="G31">
            <v>65.05</v>
          </cell>
          <cell r="H31">
            <v>37.910294461538001</v>
          </cell>
          <cell r="I31">
            <v>1.715892765380566</v>
          </cell>
          <cell r="J31">
            <v>37.402322437591778</v>
          </cell>
          <cell r="K31">
            <v>3.7037848954724204</v>
          </cell>
          <cell r="L31">
            <v>20.125879536617649</v>
          </cell>
          <cell r="M31">
            <v>4.592399015226138</v>
          </cell>
          <cell r="N31">
            <v>65.824385884907983</v>
          </cell>
          <cell r="O31">
            <v>37.910294461538001</v>
          </cell>
          <cell r="P31">
            <v>1.7363195622679826</v>
          </cell>
        </row>
        <row r="32">
          <cell r="B32" t="str">
            <v>A01998</v>
          </cell>
          <cell r="C32" t="str">
            <v>S</v>
          </cell>
          <cell r="D32" t="str">
            <v>South West</v>
          </cell>
          <cell r="E32">
            <v>96.75</v>
          </cell>
          <cell r="F32">
            <v>11</v>
          </cell>
          <cell r="G32">
            <v>48.96</v>
          </cell>
          <cell r="H32">
            <v>31.578728276923002</v>
          </cell>
          <cell r="I32">
            <v>1.5504107565908165</v>
          </cell>
          <cell r="J32">
            <v>31.297848046010767</v>
          </cell>
          <cell r="K32">
            <v>5.3894406903826191</v>
          </cell>
          <cell r="L32">
            <v>20.125879536617649</v>
          </cell>
          <cell r="M32">
            <v>4.2609876204758272</v>
          </cell>
          <cell r="N32">
            <v>61.074155893486861</v>
          </cell>
          <cell r="O32">
            <v>31.578728276923002</v>
          </cell>
          <cell r="P32">
            <v>1.9340283547174517</v>
          </cell>
        </row>
        <row r="33">
          <cell r="B33" t="str">
            <v>A89656</v>
          </cell>
          <cell r="C33" t="str">
            <v>S</v>
          </cell>
          <cell r="D33" t="str">
            <v>South East</v>
          </cell>
          <cell r="E33">
            <v>586.5</v>
          </cell>
          <cell r="F33">
            <v>12</v>
          </cell>
          <cell r="G33">
            <v>64.010000000000005</v>
          </cell>
          <cell r="H33">
            <v>33.536336172307998</v>
          </cell>
          <cell r="I33">
            <v>1.9086760005958869</v>
          </cell>
          <cell r="J33">
            <v>33.111315662848753</v>
          </cell>
          <cell r="K33">
            <v>3.9486921589485728</v>
          </cell>
          <cell r="L33">
            <v>20.125879536617649</v>
          </cell>
          <cell r="M33">
            <v>4.2889415518811225</v>
          </cell>
          <cell r="N33">
            <v>61.474828910296097</v>
          </cell>
          <cell r="O33">
            <v>33.536336172307998</v>
          </cell>
          <cell r="P33">
            <v>1.8330812463961936</v>
          </cell>
        </row>
        <row r="34">
          <cell r="B34" t="str">
            <v>A50210</v>
          </cell>
          <cell r="C34" t="str">
            <v>S</v>
          </cell>
          <cell r="D34" t="str">
            <v>South West</v>
          </cell>
          <cell r="E34">
            <v>217.5</v>
          </cell>
          <cell r="F34" t="str">
            <v>L</v>
          </cell>
          <cell r="G34">
            <v>32.770000000000003</v>
          </cell>
          <cell r="H34">
            <v>14.318498461538001</v>
          </cell>
          <cell r="I34">
            <v>2.2886477997693664</v>
          </cell>
          <cell r="J34">
            <v>16.4000422907489</v>
          </cell>
          <cell r="K34">
            <v>5.3894406903826191</v>
          </cell>
          <cell r="L34">
            <v>20.125879536617649</v>
          </cell>
          <cell r="M34">
            <v>3.1436521888311879</v>
          </cell>
          <cell r="N34">
            <v>45.059014706580363</v>
          </cell>
          <cell r="O34">
            <v>14.318498461538001</v>
          </cell>
          <cell r="P34">
            <v>3.14690921171775</v>
          </cell>
        </row>
        <row r="35">
          <cell r="B35" t="str">
            <v>A81175</v>
          </cell>
          <cell r="C35" t="str">
            <v>S</v>
          </cell>
          <cell r="D35" t="str">
            <v>South West</v>
          </cell>
          <cell r="E35">
            <v>54</v>
          </cell>
          <cell r="F35">
            <v>12</v>
          </cell>
          <cell r="G35">
            <v>64.010000000000005</v>
          </cell>
          <cell r="H35">
            <v>35.656959999999998</v>
          </cell>
          <cell r="I35">
            <v>1.7951614495458954</v>
          </cell>
          <cell r="J35">
            <v>35.31861791483113</v>
          </cell>
          <cell r="K35">
            <v>5.3894406903826191</v>
          </cell>
          <cell r="L35">
            <v>20.125879536617649</v>
          </cell>
          <cell r="M35">
            <v>4.5625453606373547</v>
          </cell>
          <cell r="N35">
            <v>65.396483502468755</v>
          </cell>
          <cell r="O35">
            <v>35.656959999999998</v>
          </cell>
          <cell r="P35">
            <v>1.8340454010232157</v>
          </cell>
        </row>
        <row r="36">
          <cell r="B36" t="str">
            <v>A76213</v>
          </cell>
          <cell r="C36" t="str">
            <v>S</v>
          </cell>
          <cell r="D36" t="str">
            <v>Midlands</v>
          </cell>
          <cell r="E36">
            <v>781</v>
          </cell>
          <cell r="F36">
            <v>5</v>
          </cell>
          <cell r="G36">
            <v>32.770000000000003</v>
          </cell>
          <cell r="H36">
            <v>17.911498461537999</v>
          </cell>
          <cell r="I36">
            <v>1.8295510043656145</v>
          </cell>
          <cell r="J36">
            <v>17.55465315712188</v>
          </cell>
          <cell r="K36">
            <v>3.7037848954724204</v>
          </cell>
          <cell r="L36">
            <v>20.125879536617649</v>
          </cell>
          <cell r="M36">
            <v>3.1038238191908958</v>
          </cell>
          <cell r="N36">
            <v>44.488141408402839</v>
          </cell>
          <cell r="O36">
            <v>17.911498461537999</v>
          </cell>
          <cell r="P36">
            <v>2.4837755201740275</v>
          </cell>
        </row>
        <row r="37">
          <cell r="B37" t="str">
            <v>A97713</v>
          </cell>
          <cell r="C37" t="str">
            <v>S</v>
          </cell>
          <cell r="D37" t="str">
            <v>Midlands</v>
          </cell>
          <cell r="E37">
            <v>250</v>
          </cell>
          <cell r="F37">
            <v>9</v>
          </cell>
          <cell r="G37">
            <v>44.81</v>
          </cell>
          <cell r="H37">
            <v>24.467490303179002</v>
          </cell>
          <cell r="I37">
            <v>1.8314097377685665</v>
          </cell>
          <cell r="J37">
            <v>23.966616391894277</v>
          </cell>
          <cell r="K37">
            <v>3.7037848954724204</v>
          </cell>
          <cell r="L37">
            <v>20.125879536617649</v>
          </cell>
          <cell r="M37">
            <v>3.5847210617988261</v>
          </cell>
          <cell r="N37">
            <v>51.381001885783171</v>
          </cell>
          <cell r="O37">
            <v>24.467490303179002</v>
          </cell>
          <cell r="P37">
            <v>2.0999702564143803</v>
          </cell>
        </row>
        <row r="38">
          <cell r="B38" t="str">
            <v>A42319</v>
          </cell>
          <cell r="C38" t="str">
            <v>S</v>
          </cell>
          <cell r="D38" t="str">
            <v>South East</v>
          </cell>
          <cell r="E38">
            <v>131.25</v>
          </cell>
          <cell r="F38">
            <v>13</v>
          </cell>
          <cell r="G38">
            <v>65.05</v>
          </cell>
          <cell r="H38">
            <v>42.839636143589999</v>
          </cell>
          <cell r="I38">
            <v>1.5184536064210548</v>
          </cell>
          <cell r="J38">
            <v>42.895156170337742</v>
          </cell>
          <cell r="K38">
            <v>3.9486921589485728</v>
          </cell>
          <cell r="L38">
            <v>20.125879536617649</v>
          </cell>
          <cell r="M38">
            <v>5.0227295899427968</v>
          </cell>
          <cell r="N38">
            <v>71.992457455846761</v>
          </cell>
          <cell r="O38">
            <v>42.839636143589999</v>
          </cell>
          <cell r="P38">
            <v>1.680510478999921</v>
          </cell>
        </row>
        <row r="39">
          <cell r="B39" t="str">
            <v>A74717</v>
          </cell>
          <cell r="C39" t="str">
            <v>S</v>
          </cell>
          <cell r="D39" t="str">
            <v>Midlands</v>
          </cell>
          <cell r="E39">
            <v>102.75</v>
          </cell>
          <cell r="F39">
            <v>4</v>
          </cell>
          <cell r="G39">
            <v>30.12</v>
          </cell>
          <cell r="H39">
            <v>16.974756923076999</v>
          </cell>
          <cell r="I39">
            <v>1.7743994883986931</v>
          </cell>
          <cell r="J39">
            <v>15.563169456681351</v>
          </cell>
          <cell r="K39">
            <v>3.7037848954724204</v>
          </cell>
          <cell r="L39">
            <v>20.125879536617649</v>
          </cell>
          <cell r="M39">
            <v>2.9544625416578563</v>
          </cell>
          <cell r="N39">
            <v>42.347296430429274</v>
          </cell>
          <cell r="O39">
            <v>16.974756923076999</v>
          </cell>
          <cell r="P39">
            <v>2.4947218167736223</v>
          </cell>
        </row>
        <row r="40">
          <cell r="B40" t="str">
            <v>A74870</v>
          </cell>
          <cell r="C40" t="str">
            <v>S</v>
          </cell>
          <cell r="D40" t="str">
            <v>South West</v>
          </cell>
          <cell r="E40">
            <v>64</v>
          </cell>
          <cell r="F40">
            <v>3</v>
          </cell>
          <cell r="G40">
            <v>24.09</v>
          </cell>
          <cell r="H40">
            <v>15.903472820513</v>
          </cell>
          <cell r="I40">
            <v>1.5147634904577354</v>
          </cell>
          <cell r="J40">
            <v>15.545387371512483</v>
          </cell>
          <cell r="K40">
            <v>5.3894406903826191</v>
          </cell>
          <cell r="L40">
            <v>20.125879536617649</v>
          </cell>
          <cell r="M40">
            <v>3.0795530698884561</v>
          </cell>
          <cell r="N40">
            <v>44.140260668401204</v>
          </cell>
          <cell r="O40">
            <v>15.903472820513</v>
          </cell>
          <cell r="P40">
            <v>2.7755108061345664</v>
          </cell>
        </row>
        <row r="41">
          <cell r="B41" t="str">
            <v>A97829</v>
          </cell>
          <cell r="C41" t="str">
            <v>S</v>
          </cell>
          <cell r="D41" t="str">
            <v>South West</v>
          </cell>
          <cell r="E41">
            <v>272.5</v>
          </cell>
          <cell r="F41">
            <v>11</v>
          </cell>
          <cell r="G41">
            <v>48.96</v>
          </cell>
          <cell r="H41">
            <v>16.804129230769</v>
          </cell>
          <cell r="I41">
            <v>2.9135695951654772</v>
          </cell>
          <cell r="J41">
            <v>16.461792657856094</v>
          </cell>
          <cell r="K41">
            <v>5.3894406903826191</v>
          </cell>
          <cell r="L41">
            <v>20.125879536617649</v>
          </cell>
          <cell r="M41">
            <v>3.1482834663642274</v>
          </cell>
          <cell r="N41">
            <v>45.125396351220594</v>
          </cell>
          <cell r="O41">
            <v>16.804129230769</v>
          </cell>
          <cell r="P41">
            <v>2.6853754652513788</v>
          </cell>
        </row>
        <row r="42">
          <cell r="B42" t="str">
            <v>A99155</v>
          </cell>
          <cell r="C42" t="str">
            <v>S</v>
          </cell>
          <cell r="D42" t="str">
            <v>Midlands</v>
          </cell>
          <cell r="E42">
            <v>62.25</v>
          </cell>
          <cell r="F42">
            <v>11</v>
          </cell>
          <cell r="G42">
            <v>48.96</v>
          </cell>
          <cell r="H42">
            <v>29.497729230769</v>
          </cell>
          <cell r="I42">
            <v>1.659788779569173</v>
          </cell>
          <cell r="J42">
            <v>29.146885168869311</v>
          </cell>
          <cell r="K42">
            <v>3.7037848954724204</v>
          </cell>
          <cell r="L42">
            <v>20.125879536617649</v>
          </cell>
          <cell r="M42">
            <v>3.9732412200719529</v>
          </cell>
          <cell r="N42">
            <v>56.949790821031328</v>
          </cell>
          <cell r="O42">
            <v>29.497729230769</v>
          </cell>
          <cell r="P42">
            <v>1.9306499959877303</v>
          </cell>
        </row>
        <row r="43">
          <cell r="B43" t="str">
            <v>W44415</v>
          </cell>
          <cell r="C43" t="str">
            <v>S</v>
          </cell>
          <cell r="D43" t="str">
            <v>South East</v>
          </cell>
          <cell r="E43">
            <v>452</v>
          </cell>
          <cell r="F43">
            <v>8</v>
          </cell>
          <cell r="G43">
            <v>39.15</v>
          </cell>
          <cell r="H43">
            <v>24.235880000000002</v>
          </cell>
          <cell r="I43">
            <v>1.615373570095247</v>
          </cell>
          <cell r="J43">
            <v>23.853009397944202</v>
          </cell>
          <cell r="K43">
            <v>3.9486921589485728</v>
          </cell>
          <cell r="L43">
            <v>20.125879536617649</v>
          </cell>
          <cell r="M43">
            <v>3.5945685820132818</v>
          </cell>
          <cell r="N43">
            <v>51.522149675523707</v>
          </cell>
          <cell r="O43">
            <v>24.235880000000002</v>
          </cell>
          <cell r="P43">
            <v>2.125862550710917</v>
          </cell>
        </row>
        <row r="44">
          <cell r="B44" t="str">
            <v>A76315</v>
          </cell>
          <cell r="C44" t="str">
            <v>A</v>
          </cell>
          <cell r="D44" t="str">
            <v>South West</v>
          </cell>
          <cell r="E44">
            <v>9</v>
          </cell>
          <cell r="F44" t="str">
            <v>A</v>
          </cell>
          <cell r="G44">
            <v>64.010000000000005</v>
          </cell>
          <cell r="H44">
            <v>38.659999999999997</v>
          </cell>
          <cell r="I44">
            <v>1.6557165028453185</v>
          </cell>
          <cell r="J44">
            <v>38.659999999999997</v>
          </cell>
          <cell r="K44">
            <v>0</v>
          </cell>
          <cell r="L44">
            <v>0</v>
          </cell>
          <cell r="M44">
            <v>2.8994999999999997</v>
          </cell>
          <cell r="N44">
            <v>41.5595</v>
          </cell>
          <cell r="O44">
            <v>38.659999999999997</v>
          </cell>
          <cell r="P44">
            <v>1.0750000000000002</v>
          </cell>
        </row>
        <row r="45">
          <cell r="B45" t="str">
            <v>A00160</v>
          </cell>
          <cell r="C45" t="str">
            <v>S</v>
          </cell>
          <cell r="D45" t="str">
            <v>South East</v>
          </cell>
          <cell r="E45">
            <v>1</v>
          </cell>
          <cell r="F45">
            <v>14</v>
          </cell>
          <cell r="G45">
            <v>77.02</v>
          </cell>
          <cell r="H45">
            <v>43.54266728751</v>
          </cell>
          <cell r="I45">
            <v>1.7688397334835022</v>
          </cell>
          <cell r="J45">
            <v>43.621968612974378</v>
          </cell>
          <cell r="K45">
            <v>3.9486921589485728</v>
          </cell>
          <cell r="L45">
            <v>20.125879536617649</v>
          </cell>
          <cell r="M45">
            <v>5.0772405231405449</v>
          </cell>
          <cell r="N45">
            <v>72.773780831681151</v>
          </cell>
          <cell r="O45">
            <v>43.54266728751</v>
          </cell>
          <cell r="P45">
            <v>1.6713211515307413</v>
          </cell>
        </row>
        <row r="46">
          <cell r="B46" t="str">
            <v>A50190</v>
          </cell>
          <cell r="C46" t="str">
            <v>S</v>
          </cell>
          <cell r="D46" t="str">
            <v>South West</v>
          </cell>
          <cell r="E46">
            <v>1645.1</v>
          </cell>
          <cell r="F46">
            <v>15</v>
          </cell>
          <cell r="G46">
            <v>78.06</v>
          </cell>
          <cell r="H46">
            <v>49.578761025641001</v>
          </cell>
          <cell r="I46">
            <v>1.5744645163607287</v>
          </cell>
          <cell r="J46">
            <v>49.588008223201179</v>
          </cell>
          <cell r="K46">
            <v>5.3894406903826191</v>
          </cell>
          <cell r="L46">
            <v>20.125879536617649</v>
          </cell>
          <cell r="M46">
            <v>5.6327496337651084</v>
          </cell>
          <cell r="N46">
            <v>80.736078083966561</v>
          </cell>
          <cell r="O46">
            <v>49.578761025641001</v>
          </cell>
          <cell r="P46">
            <v>1.6284408164659805</v>
          </cell>
        </row>
        <row r="47">
          <cell r="B47" t="str">
            <v>A76187</v>
          </cell>
          <cell r="C47" t="str">
            <v>S</v>
          </cell>
          <cell r="D47" t="str">
            <v>Midlands</v>
          </cell>
          <cell r="E47">
            <v>390</v>
          </cell>
          <cell r="F47">
            <v>9</v>
          </cell>
          <cell r="G47">
            <v>44.81</v>
          </cell>
          <cell r="H47">
            <v>26.134334358974002</v>
          </cell>
          <cell r="I47">
            <v>1.714602690258042</v>
          </cell>
          <cell r="J47">
            <v>25.822673715124814</v>
          </cell>
          <cell r="K47">
            <v>3.7037848954724204</v>
          </cell>
          <cell r="L47">
            <v>20.125879536617649</v>
          </cell>
          <cell r="M47">
            <v>3.723925361041116</v>
          </cell>
          <cell r="N47">
            <v>53.376263508256002</v>
          </cell>
          <cell r="O47">
            <v>26.134334358974002</v>
          </cell>
          <cell r="P47">
            <v>2.0423808303320214</v>
          </cell>
        </row>
        <row r="48">
          <cell r="B48" t="str">
            <v>A76261</v>
          </cell>
          <cell r="C48" t="str">
            <v>S</v>
          </cell>
          <cell r="D48" t="str">
            <v>Midlands</v>
          </cell>
          <cell r="E48">
            <v>816.5</v>
          </cell>
          <cell r="F48">
            <v>9</v>
          </cell>
          <cell r="G48">
            <v>44.81</v>
          </cell>
          <cell r="H48">
            <v>25.981626666667001</v>
          </cell>
          <cell r="I48">
            <v>1.7246803125490511</v>
          </cell>
          <cell r="J48">
            <v>25.670585609397943</v>
          </cell>
          <cell r="K48">
            <v>3.7037848954724204</v>
          </cell>
          <cell r="L48">
            <v>20.125879536617649</v>
          </cell>
          <cell r="M48">
            <v>3.7125187531116008</v>
          </cell>
          <cell r="N48">
            <v>53.212768794599619</v>
          </cell>
          <cell r="O48">
            <v>25.981626666667001</v>
          </cell>
          <cell r="P48">
            <v>2.048092272177426</v>
          </cell>
        </row>
        <row r="49">
          <cell r="B49" t="str">
            <v>A00273</v>
          </cell>
          <cell r="C49" t="str">
            <v>S</v>
          </cell>
          <cell r="D49" t="str">
            <v>South West</v>
          </cell>
          <cell r="E49">
            <v>642</v>
          </cell>
          <cell r="F49" t="str">
            <v>L</v>
          </cell>
          <cell r="G49">
            <v>38.86</v>
          </cell>
          <cell r="H49">
            <v>17.473384615385001</v>
          </cell>
          <cell r="I49">
            <v>2.2239537934616553</v>
          </cell>
          <cell r="J49">
            <v>20.013568281938326</v>
          </cell>
          <cell r="K49">
            <v>5.3894406903826191</v>
          </cell>
          <cell r="L49">
            <v>20.125879536617649</v>
          </cell>
          <cell r="M49">
            <v>3.4146666381703943</v>
          </cell>
          <cell r="N49">
            <v>48.943555147108988</v>
          </cell>
          <cell r="O49">
            <v>17.473384615385001</v>
          </cell>
          <cell r="P49">
            <v>2.8010346148973948</v>
          </cell>
        </row>
        <row r="50">
          <cell r="B50" t="str">
            <v>A50232</v>
          </cell>
          <cell r="C50" t="str">
            <v>S</v>
          </cell>
          <cell r="D50" t="str">
            <v>South East</v>
          </cell>
          <cell r="E50">
            <v>812</v>
          </cell>
          <cell r="F50">
            <v>6</v>
          </cell>
          <cell r="G50">
            <v>33.130000000000003</v>
          </cell>
          <cell r="H50">
            <v>19.502365128205</v>
          </cell>
          <cell r="I50">
            <v>1.6987683176993873</v>
          </cell>
          <cell r="J50">
            <v>19.11002173274596</v>
          </cell>
          <cell r="K50">
            <v>3.9486921589485728</v>
          </cell>
          <cell r="L50">
            <v>20.125879536617649</v>
          </cell>
          <cell r="M50">
            <v>3.2388445071234138</v>
          </cell>
          <cell r="N50">
            <v>46.423437935435601</v>
          </cell>
          <cell r="O50">
            <v>19.502365128205</v>
          </cell>
          <cell r="P50">
            <v>2.3804004093993916</v>
          </cell>
        </row>
        <row r="51">
          <cell r="B51" t="str">
            <v>A85545</v>
          </cell>
          <cell r="C51" t="str">
            <v>S</v>
          </cell>
          <cell r="D51" t="str">
            <v>South West</v>
          </cell>
          <cell r="E51">
            <v>1579.75</v>
          </cell>
          <cell r="F51">
            <v>11</v>
          </cell>
          <cell r="G51">
            <v>48.96</v>
          </cell>
          <cell r="H51">
            <v>30.873759389743999</v>
          </cell>
          <cell r="I51">
            <v>1.5858127085185518</v>
          </cell>
          <cell r="J51">
            <v>30.542869301027903</v>
          </cell>
          <cell r="K51">
            <v>5.3894406903826191</v>
          </cell>
          <cell r="L51">
            <v>20.125879536617649</v>
          </cell>
          <cell r="M51">
            <v>4.2043642146021121</v>
          </cell>
          <cell r="N51">
            <v>60.262553742630274</v>
          </cell>
          <cell r="O51">
            <v>30.873759389743999</v>
          </cell>
          <cell r="P51">
            <v>1.9519020337590953</v>
          </cell>
        </row>
        <row r="52">
          <cell r="B52" t="str">
            <v>A24844</v>
          </cell>
          <cell r="C52" t="str">
            <v>S</v>
          </cell>
          <cell r="D52" t="str">
            <v>South West</v>
          </cell>
          <cell r="E52">
            <v>365.5</v>
          </cell>
          <cell r="F52">
            <v>5</v>
          </cell>
          <cell r="G52">
            <v>32.770000000000003</v>
          </cell>
          <cell r="H52">
            <v>18.528036923077</v>
          </cell>
          <cell r="I52">
            <v>1.768670914034308</v>
          </cell>
          <cell r="J52">
            <v>18.247237591776798</v>
          </cell>
          <cell r="K52">
            <v>5.3894406903826191</v>
          </cell>
          <cell r="L52">
            <v>20.125879536617649</v>
          </cell>
          <cell r="M52">
            <v>3.2821918364082801</v>
          </cell>
          <cell r="N52">
            <v>47.044749655185349</v>
          </cell>
          <cell r="O52">
            <v>18.528036923077</v>
          </cell>
          <cell r="P52">
            <v>2.5391113937489123</v>
          </cell>
        </row>
        <row r="53">
          <cell r="B53" t="str">
            <v>A00348</v>
          </cell>
          <cell r="C53" t="str">
            <v>S</v>
          </cell>
          <cell r="D53" t="str">
            <v>South West</v>
          </cell>
          <cell r="E53">
            <v>307.5</v>
          </cell>
          <cell r="F53">
            <v>5</v>
          </cell>
          <cell r="G53">
            <v>32.770000000000003</v>
          </cell>
          <cell r="H53">
            <v>17.643018803419</v>
          </cell>
          <cell r="I53">
            <v>1.8573918876994893</v>
          </cell>
          <cell r="J53">
            <v>17.130574645129713</v>
          </cell>
          <cell r="K53">
            <v>5.3894406903826191</v>
          </cell>
          <cell r="L53">
            <v>20.125879536617649</v>
          </cell>
          <cell r="M53">
            <v>3.1984421154097489</v>
          </cell>
          <cell r="N53">
            <v>45.844336987539734</v>
          </cell>
          <cell r="O53">
            <v>17.643018803419</v>
          </cell>
          <cell r="P53">
            <v>2.5984406352645082</v>
          </cell>
        </row>
        <row r="54">
          <cell r="B54" t="str">
            <v>A95656</v>
          </cell>
          <cell r="C54" t="str">
            <v>S</v>
          </cell>
          <cell r="D54" t="str">
            <v>South West</v>
          </cell>
          <cell r="E54">
            <v>3031</v>
          </cell>
          <cell r="F54">
            <v>12</v>
          </cell>
          <cell r="G54">
            <v>64.010000000000005</v>
          </cell>
          <cell r="H54">
            <v>34.765962071795002</v>
          </cell>
          <cell r="I54">
            <v>1.8411686657142781</v>
          </cell>
          <cell r="J54">
            <v>34.362009832599121</v>
          </cell>
          <cell r="K54">
            <v>5.3894406903826191</v>
          </cell>
          <cell r="L54">
            <v>20.125879536617649</v>
          </cell>
          <cell r="M54">
            <v>4.4907997544699541</v>
          </cell>
          <cell r="N54">
            <v>64.368129814069334</v>
          </cell>
          <cell r="O54">
            <v>34.765962071795002</v>
          </cell>
          <cell r="P54">
            <v>1.8514698279064752</v>
          </cell>
        </row>
        <row r="55">
          <cell r="B55" t="str">
            <v>A76029</v>
          </cell>
          <cell r="C55" t="str">
            <v>A</v>
          </cell>
          <cell r="D55" t="str">
            <v>South West</v>
          </cell>
          <cell r="E55">
            <v>3.5</v>
          </cell>
          <cell r="F55" t="str">
            <v>A</v>
          </cell>
          <cell r="G55">
            <v>104.08</v>
          </cell>
          <cell r="H55">
            <v>62.62</v>
          </cell>
          <cell r="I55">
            <v>1.6620887895241137</v>
          </cell>
          <cell r="J55">
            <v>62.620000000000005</v>
          </cell>
          <cell r="K55">
            <v>0</v>
          </cell>
          <cell r="L55">
            <v>0</v>
          </cell>
          <cell r="M55">
            <v>4.6965000000000003</v>
          </cell>
          <cell r="N55">
            <v>67.316500000000005</v>
          </cell>
          <cell r="O55">
            <v>62.62</v>
          </cell>
          <cell r="P55">
            <v>1.0750000000000002</v>
          </cell>
        </row>
        <row r="56">
          <cell r="B56" t="str">
            <v>A03678</v>
          </cell>
          <cell r="C56" t="str">
            <v>S</v>
          </cell>
          <cell r="D56" t="str">
            <v>South East</v>
          </cell>
          <cell r="E56">
            <v>1.5</v>
          </cell>
          <cell r="F56">
            <v>15</v>
          </cell>
          <cell r="G56">
            <v>78.06</v>
          </cell>
          <cell r="H56">
            <v>47.086531045127998</v>
          </cell>
          <cell r="I56">
            <v>1.657798913349273</v>
          </cell>
          <cell r="J56">
            <v>46.844882593538919</v>
          </cell>
          <cell r="K56">
            <v>3.9486921589485728</v>
          </cell>
          <cell r="L56">
            <v>20.125879536617649</v>
          </cell>
          <cell r="M56">
            <v>5.3189590716828858</v>
          </cell>
          <cell r="N56">
            <v>76.23841336078803</v>
          </cell>
          <cell r="O56">
            <v>47.086531045127998</v>
          </cell>
          <cell r="P56">
            <v>1.6191129749549973</v>
          </cell>
        </row>
        <row r="57">
          <cell r="B57" t="str">
            <v>A84891</v>
          </cell>
          <cell r="C57" t="str">
            <v>S</v>
          </cell>
          <cell r="D57" t="str">
            <v>South West</v>
          </cell>
          <cell r="E57">
            <v>1219.25</v>
          </cell>
          <cell r="F57">
            <v>15</v>
          </cell>
          <cell r="G57">
            <v>78.06</v>
          </cell>
          <cell r="H57">
            <v>49.303083640205003</v>
          </cell>
          <cell r="I57">
            <v>1.583268108941257</v>
          </cell>
          <cell r="J57">
            <v>49.448110614038185</v>
          </cell>
          <cell r="K57">
            <v>5.3894406903826191</v>
          </cell>
          <cell r="L57">
            <v>20.125879536617649</v>
          </cell>
          <cell r="M57">
            <v>5.6222573130778839</v>
          </cell>
          <cell r="N57">
            <v>80.58568815411634</v>
          </cell>
          <cell r="O57">
            <v>49.303083640205003</v>
          </cell>
          <cell r="P57">
            <v>1.6344959017614353</v>
          </cell>
        </row>
        <row r="58">
          <cell r="B58" t="str">
            <v>A25167</v>
          </cell>
          <cell r="C58" t="str">
            <v>S</v>
          </cell>
          <cell r="D58" t="str">
            <v>South West</v>
          </cell>
          <cell r="E58">
            <v>46.5</v>
          </cell>
          <cell r="F58">
            <v>16</v>
          </cell>
          <cell r="G58">
            <v>91.07</v>
          </cell>
          <cell r="H58">
            <v>53.201362959087</v>
          </cell>
          <cell r="I58">
            <v>1.7117982497936151</v>
          </cell>
          <cell r="J58">
            <v>53.136830542772387</v>
          </cell>
          <cell r="K58">
            <v>5.3894406903826191</v>
          </cell>
          <cell r="L58">
            <v>20.125879536617649</v>
          </cell>
          <cell r="M58">
            <v>5.8989113077329494</v>
          </cell>
          <cell r="N58">
            <v>84.551062077505605</v>
          </cell>
          <cell r="O58">
            <v>53.201362959087</v>
          </cell>
          <cell r="P58">
            <v>1.5892649619245132</v>
          </cell>
        </row>
        <row r="59">
          <cell r="B59" t="str">
            <v>A85553</v>
          </cell>
          <cell r="C59" t="str">
            <v>S</v>
          </cell>
          <cell r="D59" t="str">
            <v>South West</v>
          </cell>
          <cell r="E59">
            <v>1745.25</v>
          </cell>
          <cell r="F59">
            <v>8</v>
          </cell>
          <cell r="G59">
            <v>39.15</v>
          </cell>
          <cell r="H59">
            <v>23.800088205127999</v>
          </cell>
          <cell r="I59">
            <v>1.6449518868406836</v>
          </cell>
          <cell r="J59">
            <v>23.497898384728341</v>
          </cell>
          <cell r="K59">
            <v>5.3894406903826191</v>
          </cell>
          <cell r="L59">
            <v>20.125879536617649</v>
          </cell>
          <cell r="M59">
            <v>3.6759913958796453</v>
          </cell>
          <cell r="N59">
            <v>52.689210007608253</v>
          </cell>
          <cell r="O59">
            <v>23.800088205127999</v>
          </cell>
          <cell r="P59">
            <v>2.2138241486120109</v>
          </cell>
        </row>
        <row r="60">
          <cell r="B60" t="str">
            <v>A25158</v>
          </cell>
          <cell r="C60" t="str">
            <v>S</v>
          </cell>
          <cell r="D60" t="str">
            <v>South West</v>
          </cell>
          <cell r="E60">
            <v>4</v>
          </cell>
          <cell r="F60" t="str">
            <v>L</v>
          </cell>
          <cell r="G60">
            <v>77.02</v>
          </cell>
          <cell r="H60">
            <v>34.014652307692003</v>
          </cell>
          <cell r="I60">
            <v>2.2643183091594574</v>
          </cell>
          <cell r="J60">
            <v>38.959513656387664</v>
          </cell>
          <cell r="K60">
            <v>5.3894406903826191</v>
          </cell>
          <cell r="L60">
            <v>20.125879536617649</v>
          </cell>
          <cell r="M60">
            <v>4.8356125412540942</v>
          </cell>
          <cell r="N60">
            <v>69.310446424642024</v>
          </cell>
          <cell r="O60">
            <v>34.014652307692003</v>
          </cell>
          <cell r="P60">
            <v>2.0376644099627708</v>
          </cell>
        </row>
        <row r="61">
          <cell r="B61" t="str">
            <v>A00092</v>
          </cell>
          <cell r="C61" t="str">
            <v>S</v>
          </cell>
          <cell r="D61" t="str">
            <v>South West</v>
          </cell>
          <cell r="E61">
            <v>202.5</v>
          </cell>
          <cell r="F61" t="str">
            <v>L</v>
          </cell>
          <cell r="G61">
            <v>38.86</v>
          </cell>
          <cell r="H61">
            <v>17.236447179487001</v>
          </cell>
          <cell r="I61">
            <v>2.2545249374968099</v>
          </cell>
          <cell r="J61">
            <v>19.742186196769456</v>
          </cell>
          <cell r="K61">
            <v>5.3894406903826191</v>
          </cell>
          <cell r="L61">
            <v>20.125879536617649</v>
          </cell>
          <cell r="M61">
            <v>3.3943129817827296</v>
          </cell>
          <cell r="N61">
            <v>48.651819405552459</v>
          </cell>
          <cell r="O61">
            <v>17.236447179487001</v>
          </cell>
          <cell r="P61">
            <v>2.8226129723213909</v>
          </cell>
        </row>
        <row r="62">
          <cell r="B62" t="str">
            <v>A76245</v>
          </cell>
          <cell r="C62" t="str">
            <v>S</v>
          </cell>
          <cell r="D62" t="str">
            <v>South West</v>
          </cell>
          <cell r="E62">
            <v>108.75</v>
          </cell>
          <cell r="F62" t="str">
            <v>L</v>
          </cell>
          <cell r="G62">
            <v>32.770000000000003</v>
          </cell>
          <cell r="H62">
            <v>15.193883076923001</v>
          </cell>
          <cell r="I62">
            <v>2.15678900739813</v>
          </cell>
          <cell r="J62">
            <v>17.402685462555066</v>
          </cell>
          <cell r="K62">
            <v>5.3894406903826191</v>
          </cell>
          <cell r="L62">
            <v>20.125879536617649</v>
          </cell>
          <cell r="M62">
            <v>3.2188504267166498</v>
          </cell>
          <cell r="N62">
            <v>46.136856116271979</v>
          </cell>
          <cell r="O62">
            <v>15.193883076923001</v>
          </cell>
          <cell r="P62">
            <v>3.0365414741374601</v>
          </cell>
        </row>
        <row r="63">
          <cell r="B63" t="str">
            <v>A76212</v>
          </cell>
          <cell r="C63" t="str">
            <v>A</v>
          </cell>
          <cell r="D63" t="str">
            <v>South East</v>
          </cell>
          <cell r="E63">
            <v>254.5</v>
          </cell>
          <cell r="F63" t="str">
            <v>L</v>
          </cell>
          <cell r="G63">
            <v>42.7515</v>
          </cell>
          <cell r="H63">
            <v>25.91</v>
          </cell>
          <cell r="I63">
            <v>1.65</v>
          </cell>
          <cell r="J63">
            <v>25.91</v>
          </cell>
          <cell r="K63">
            <v>0</v>
          </cell>
          <cell r="L63">
            <v>0</v>
          </cell>
          <cell r="M63">
            <v>1.9432499999999999</v>
          </cell>
          <cell r="N63">
            <v>27.853249999999999</v>
          </cell>
          <cell r="O63">
            <v>25.91</v>
          </cell>
          <cell r="P63">
            <v>1.075</v>
          </cell>
        </row>
        <row r="64">
          <cell r="B64" t="str">
            <v>A76241</v>
          </cell>
          <cell r="C64" t="str">
            <v>S</v>
          </cell>
          <cell r="D64" t="str">
            <v>South West</v>
          </cell>
          <cell r="E64">
            <v>60.5</v>
          </cell>
          <cell r="F64">
            <v>4</v>
          </cell>
          <cell r="G64">
            <v>30.12</v>
          </cell>
          <cell r="H64">
            <v>16.048898461537998</v>
          </cell>
          <cell r="I64">
            <v>1.8767643195066699</v>
          </cell>
          <cell r="J64">
            <v>15.656535682819383</v>
          </cell>
          <cell r="K64">
            <v>5.3894406903826191</v>
          </cell>
          <cell r="L64">
            <v>20.125879536617649</v>
          </cell>
          <cell r="M64">
            <v>3.087889193236474</v>
          </cell>
          <cell r="N64">
            <v>44.259745103056126</v>
          </cell>
          <cell r="O64">
            <v>16.048898461537998</v>
          </cell>
          <cell r="P64">
            <v>2.7578057901685189</v>
          </cell>
        </row>
        <row r="65">
          <cell r="B65" t="str">
            <v>A76323</v>
          </cell>
          <cell r="C65" t="str">
            <v>S</v>
          </cell>
          <cell r="D65" t="str">
            <v>Midlands</v>
          </cell>
          <cell r="E65">
            <v>290</v>
          </cell>
          <cell r="F65">
            <v>2</v>
          </cell>
          <cell r="G65">
            <v>23.49</v>
          </cell>
          <cell r="H65">
            <v>13.229831794872</v>
          </cell>
          <cell r="I65">
            <v>1.7755327780588208</v>
          </cell>
          <cell r="J65">
            <v>12.912288986784141</v>
          </cell>
          <cell r="K65">
            <v>3.7037848954724204</v>
          </cell>
          <cell r="L65">
            <v>20.125879536617649</v>
          </cell>
          <cell r="M65">
            <v>2.7556465064155655</v>
          </cell>
          <cell r="N65">
            <v>39.497599925289776</v>
          </cell>
          <cell r="O65">
            <v>13.229831794872</v>
          </cell>
          <cell r="P65">
            <v>2.9854952457218236</v>
          </cell>
        </row>
        <row r="66">
          <cell r="B66" t="str">
            <v>W29734</v>
          </cell>
          <cell r="C66" t="str">
            <v>S</v>
          </cell>
          <cell r="D66" t="str">
            <v>Midlands</v>
          </cell>
          <cell r="E66">
            <v>2.5</v>
          </cell>
          <cell r="F66">
            <v>11</v>
          </cell>
          <cell r="G66">
            <v>48.96</v>
          </cell>
          <cell r="H66">
            <v>33.738191589743998</v>
          </cell>
          <cell r="I66">
            <v>1.4511744018574857</v>
          </cell>
          <cell r="J66">
            <v>33.779955124816446</v>
          </cell>
          <cell r="K66">
            <v>3.7037848954724204</v>
          </cell>
          <cell r="L66">
            <v>20.125879536617649</v>
          </cell>
          <cell r="M66">
            <v>4.3207214667679876</v>
          </cell>
          <cell r="N66">
            <v>61.930341023674494</v>
          </cell>
          <cell r="O66">
            <v>33.738191589743998</v>
          </cell>
          <cell r="P66">
            <v>1.8356153102912773</v>
          </cell>
        </row>
        <row r="67">
          <cell r="B67" t="str">
            <v>W29912</v>
          </cell>
          <cell r="C67" t="str">
            <v>S</v>
          </cell>
          <cell r="D67" t="str">
            <v>Midlands</v>
          </cell>
          <cell r="E67">
            <v>362.5</v>
          </cell>
          <cell r="F67">
            <v>12</v>
          </cell>
          <cell r="G67">
            <v>64.010000000000005</v>
          </cell>
          <cell r="H67">
            <v>36.081513846154003</v>
          </cell>
          <cell r="I67">
            <v>1.774038646851924</v>
          </cell>
          <cell r="J67">
            <v>35.905404992657857</v>
          </cell>
          <cell r="K67">
            <v>3.7037848954724204</v>
          </cell>
          <cell r="L67">
            <v>20.125879536617649</v>
          </cell>
          <cell r="M67">
            <v>4.480130206856094</v>
          </cell>
          <cell r="N67">
            <v>64.215199631604008</v>
          </cell>
          <cell r="O67">
            <v>36.081513846154003</v>
          </cell>
          <cell r="P67">
            <v>1.7797257594403519</v>
          </cell>
        </row>
        <row r="68">
          <cell r="B68" t="str">
            <v>A24979</v>
          </cell>
          <cell r="C68" t="str">
            <v>S</v>
          </cell>
          <cell r="D68" t="str">
            <v>South West</v>
          </cell>
          <cell r="E68">
            <v>30</v>
          </cell>
          <cell r="F68">
            <v>12</v>
          </cell>
          <cell r="G68">
            <v>64.010000000000005</v>
          </cell>
          <cell r="H68">
            <v>37.247781251281999</v>
          </cell>
          <cell r="I68">
            <v>1.7184916215055601</v>
          </cell>
          <cell r="J68">
            <v>37.233993914831132</v>
          </cell>
          <cell r="K68">
            <v>5.3894406903826191</v>
          </cell>
          <cell r="L68">
            <v>20.125879536617649</v>
          </cell>
          <cell r="M68">
            <v>4.7061985606373549</v>
          </cell>
          <cell r="N68">
            <v>67.455512702468766</v>
          </cell>
          <cell r="O68">
            <v>37.247781251281999</v>
          </cell>
          <cell r="P68">
            <v>1.8109941165998196</v>
          </cell>
        </row>
        <row r="69">
          <cell r="B69" t="str">
            <v>A87521</v>
          </cell>
          <cell r="C69" t="str">
            <v>S</v>
          </cell>
          <cell r="D69" t="str">
            <v>Midlands</v>
          </cell>
          <cell r="E69">
            <v>1666.75</v>
          </cell>
          <cell r="F69">
            <v>14</v>
          </cell>
          <cell r="G69">
            <v>77.02</v>
          </cell>
          <cell r="H69">
            <v>43.846227282050997</v>
          </cell>
          <cell r="I69">
            <v>1.7565935491906985</v>
          </cell>
          <cell r="J69">
            <v>43.858968105726866</v>
          </cell>
          <cell r="K69">
            <v>3.7037848954724204</v>
          </cell>
          <cell r="L69">
            <v>20.125879536617649</v>
          </cell>
          <cell r="M69">
            <v>5.0766474403362691</v>
          </cell>
          <cell r="N69">
            <v>72.765279978153202</v>
          </cell>
          <cell r="O69">
            <v>43.846227282050997</v>
          </cell>
          <cell r="P69">
            <v>1.6595562375315376</v>
          </cell>
        </row>
        <row r="70">
          <cell r="B70" t="str">
            <v>A76454</v>
          </cell>
          <cell r="C70" t="str">
            <v>S</v>
          </cell>
          <cell r="D70" t="str">
            <v>Midlands</v>
          </cell>
          <cell r="E70">
            <v>80</v>
          </cell>
          <cell r="F70">
            <v>12</v>
          </cell>
          <cell r="G70">
            <v>64.010000000000005</v>
          </cell>
          <cell r="H70">
            <v>35.270813461537998</v>
          </cell>
          <cell r="I70">
            <v>1.8148149622293634</v>
          </cell>
          <cell r="J70">
            <v>37.80810102790015</v>
          </cell>
          <cell r="K70">
            <v>3.7037848954724204</v>
          </cell>
          <cell r="L70">
            <v>20.125879536617649</v>
          </cell>
          <cell r="M70">
            <v>4.6228324094992663</v>
          </cell>
          <cell r="N70">
            <v>66.260597869489487</v>
          </cell>
          <cell r="O70">
            <v>35.270813461537998</v>
          </cell>
          <cell r="P70">
            <v>1.8786240340542508</v>
          </cell>
        </row>
        <row r="71">
          <cell r="B71" t="str">
            <v>A49907</v>
          </cell>
          <cell r="C71" t="str">
            <v>S</v>
          </cell>
          <cell r="D71" t="str">
            <v>Midlands</v>
          </cell>
          <cell r="E71">
            <v>3</v>
          </cell>
          <cell r="F71">
            <v>11</v>
          </cell>
          <cell r="G71">
            <v>48.96</v>
          </cell>
          <cell r="H71">
            <v>32.339226322564002</v>
          </cell>
          <cell r="I71">
            <v>1.5139508753751234</v>
          </cell>
          <cell r="J71">
            <v>31.945120168281939</v>
          </cell>
          <cell r="K71">
            <v>3.7037848954724204</v>
          </cell>
          <cell r="L71">
            <v>20.125879536617649</v>
          </cell>
          <cell r="M71">
            <v>4.1831088450278999</v>
          </cell>
          <cell r="N71">
            <v>59.957893445399904</v>
          </cell>
          <cell r="O71">
            <v>32.339226322564002</v>
          </cell>
          <cell r="P71">
            <v>1.8540299278454158</v>
          </cell>
        </row>
        <row r="72">
          <cell r="B72" t="str">
            <v>A88474</v>
          </cell>
          <cell r="C72" t="str">
            <v>S</v>
          </cell>
          <cell r="D72" t="str">
            <v>South West</v>
          </cell>
          <cell r="E72">
            <v>243.5</v>
          </cell>
          <cell r="F72">
            <v>9</v>
          </cell>
          <cell r="G72">
            <v>44.81</v>
          </cell>
          <cell r="H72">
            <v>28.904244774359</v>
          </cell>
          <cell r="I72">
            <v>1.5502913274437471</v>
          </cell>
          <cell r="J72">
            <v>28.997671209985317</v>
          </cell>
          <cell r="K72">
            <v>5.3894406903826191</v>
          </cell>
          <cell r="L72">
            <v>20.125879536617649</v>
          </cell>
          <cell r="M72">
            <v>4.0884743577739187</v>
          </cell>
          <cell r="N72">
            <v>58.601465794759505</v>
          </cell>
          <cell r="O72">
            <v>28.904244774359</v>
          </cell>
          <cell r="P72">
            <v>2.0274345948919223</v>
          </cell>
        </row>
        <row r="73">
          <cell r="B73" t="str">
            <v>A00318</v>
          </cell>
          <cell r="C73" t="str">
            <v>S</v>
          </cell>
          <cell r="D73" t="str">
            <v>South West</v>
          </cell>
          <cell r="E73">
            <v>444</v>
          </cell>
          <cell r="F73">
            <v>18</v>
          </cell>
          <cell r="G73">
            <v>104.08</v>
          </cell>
          <cell r="H73">
            <v>62.016633846154001</v>
          </cell>
          <cell r="I73">
            <v>1.6782594208223796</v>
          </cell>
          <cell r="J73">
            <v>62.231239941262849</v>
          </cell>
          <cell r="K73">
            <v>5.3894406903826191</v>
          </cell>
          <cell r="L73">
            <v>20.125879536617649</v>
          </cell>
          <cell r="M73">
            <v>6.5809920126197339</v>
          </cell>
          <cell r="N73">
            <v>94.327552180882847</v>
          </cell>
          <cell r="O73">
            <v>62.016633846154001</v>
          </cell>
          <cell r="P73">
            <v>1.5210040650526637</v>
          </cell>
        </row>
        <row r="74">
          <cell r="B74" t="str">
            <v>A99295</v>
          </cell>
          <cell r="C74" t="str">
            <v>S</v>
          </cell>
          <cell r="D74" t="str">
            <v>South West</v>
          </cell>
          <cell r="E74">
            <v>1865.5</v>
          </cell>
          <cell r="F74">
            <v>9</v>
          </cell>
          <cell r="G74">
            <v>44.81</v>
          </cell>
          <cell r="H74">
            <v>26.345216410256</v>
          </cell>
          <cell r="I74">
            <v>1.7008780380545971</v>
          </cell>
          <cell r="J74">
            <v>26.032700146842878</v>
          </cell>
          <cell r="K74">
            <v>5.3894406903826191</v>
          </cell>
          <cell r="L74">
            <v>20.125879536617649</v>
          </cell>
          <cell r="M74">
            <v>3.8661015280382358</v>
          </cell>
          <cell r="N74">
            <v>55.41412190188138</v>
          </cell>
          <cell r="O74">
            <v>26.345216410256</v>
          </cell>
          <cell r="P74">
            <v>2.1033845780180824</v>
          </cell>
        </row>
        <row r="75">
          <cell r="B75" t="str">
            <v>A42386</v>
          </cell>
          <cell r="C75" t="str">
            <v>S</v>
          </cell>
          <cell r="D75" t="str">
            <v>Midlands</v>
          </cell>
          <cell r="E75">
            <v>1545</v>
          </cell>
          <cell r="F75">
            <v>13</v>
          </cell>
          <cell r="G75">
            <v>65.05</v>
          </cell>
          <cell r="H75">
            <v>39.593113846153997</v>
          </cell>
          <cell r="I75">
            <v>1.6429624669775458</v>
          </cell>
          <cell r="J75">
            <v>39.242920411160057</v>
          </cell>
          <cell r="K75">
            <v>3.7037848954724204</v>
          </cell>
          <cell r="L75">
            <v>20.125879536617649</v>
          </cell>
          <cell r="M75">
            <v>4.7304438632437593</v>
          </cell>
          <cell r="N75">
            <v>67.80302870649389</v>
          </cell>
          <cell r="O75">
            <v>39.593113846153997</v>
          </cell>
          <cell r="P75">
            <v>1.7124954851986252</v>
          </cell>
        </row>
        <row r="76">
          <cell r="B76" t="str">
            <v>A00562</v>
          </cell>
          <cell r="C76" t="str">
            <v>S</v>
          </cell>
          <cell r="D76" t="str">
            <v>South East</v>
          </cell>
          <cell r="E76">
            <v>485.75</v>
          </cell>
          <cell r="F76">
            <v>9</v>
          </cell>
          <cell r="G76">
            <v>44.81</v>
          </cell>
          <cell r="H76">
            <v>29.464188717949</v>
          </cell>
          <cell r="I76">
            <v>1.5208292489893889</v>
          </cell>
          <cell r="J76">
            <v>26.342708957415564</v>
          </cell>
          <cell r="K76">
            <v>3.9486921589485728</v>
          </cell>
          <cell r="L76">
            <v>20.125879536617649</v>
          </cell>
          <cell r="M76">
            <v>3.7812960489736338</v>
          </cell>
          <cell r="N76">
            <v>54.198576701955425</v>
          </cell>
          <cell r="O76">
            <v>29.464188717949</v>
          </cell>
          <cell r="P76">
            <v>1.8394729011811795</v>
          </cell>
        </row>
        <row r="77">
          <cell r="B77" t="str">
            <v>A42109</v>
          </cell>
          <cell r="C77" t="str">
            <v>S</v>
          </cell>
          <cell r="D77" t="str">
            <v>Midlands</v>
          </cell>
          <cell r="E77">
            <v>963.5</v>
          </cell>
          <cell r="F77">
            <v>11</v>
          </cell>
          <cell r="G77">
            <v>48.96</v>
          </cell>
          <cell r="H77">
            <v>36.422628890256</v>
          </cell>
          <cell r="I77">
            <v>1.3442192804786277</v>
          </cell>
          <cell r="J77">
            <v>36.761566514537442</v>
          </cell>
          <cell r="K77">
            <v>3.7037848954724204</v>
          </cell>
          <cell r="L77">
            <v>20.125879536617649</v>
          </cell>
          <cell r="M77">
            <v>4.544342320997063</v>
          </cell>
          <cell r="N77">
            <v>65.135573267624565</v>
          </cell>
          <cell r="O77">
            <v>36.422628890256</v>
          </cell>
          <cell r="P77">
            <v>1.7883270717191428</v>
          </cell>
        </row>
        <row r="78">
          <cell r="B78" t="str">
            <v>A95001</v>
          </cell>
          <cell r="C78" t="str">
            <v>S</v>
          </cell>
          <cell r="D78" t="str">
            <v>South West</v>
          </cell>
          <cell r="E78">
            <v>1879</v>
          </cell>
          <cell r="F78">
            <v>18</v>
          </cell>
          <cell r="G78">
            <v>104.08</v>
          </cell>
          <cell r="H78">
            <v>61.979821605128002</v>
          </cell>
          <cell r="I78">
            <v>1.6792562047546902</v>
          </cell>
          <cell r="J78">
            <v>61.94582246622614</v>
          </cell>
          <cell r="K78">
            <v>5.3894406903826191</v>
          </cell>
          <cell r="L78">
            <v>20.125879536617649</v>
          </cell>
          <cell r="M78">
            <v>6.5595857019919803</v>
          </cell>
          <cell r="N78">
            <v>94.020728395218384</v>
          </cell>
          <cell r="O78">
            <v>61.979821605128002</v>
          </cell>
          <cell r="P78">
            <v>1.516957066998712</v>
          </cell>
        </row>
        <row r="79">
          <cell r="B79" t="str">
            <v>W46450</v>
          </cell>
          <cell r="C79" t="str">
            <v>S</v>
          </cell>
          <cell r="D79" t="str">
            <v>Midlands</v>
          </cell>
          <cell r="E79">
            <v>862.25</v>
          </cell>
          <cell r="F79" t="str">
            <v>L</v>
          </cell>
          <cell r="G79">
            <v>77.02</v>
          </cell>
          <cell r="H79">
            <v>32.234703589744001</v>
          </cell>
          <cell r="I79">
            <v>2.38935034055983</v>
          </cell>
          <cell r="J79">
            <v>36.920805873715125</v>
          </cell>
          <cell r="K79">
            <v>3.7037848954724204</v>
          </cell>
          <cell r="L79">
            <v>20.125879536617649</v>
          </cell>
          <cell r="M79">
            <v>4.5562852729353898</v>
          </cell>
          <cell r="N79">
            <v>65.306755578740578</v>
          </cell>
          <cell r="O79">
            <v>32.234703589744001</v>
          </cell>
          <cell r="P79">
            <v>2.0259766123464211</v>
          </cell>
        </row>
        <row r="80">
          <cell r="B80" t="str">
            <v>A74263</v>
          </cell>
          <cell r="C80" t="str">
            <v>S</v>
          </cell>
          <cell r="D80" t="str">
            <v>South West</v>
          </cell>
          <cell r="E80">
            <v>226.75</v>
          </cell>
          <cell r="F80">
            <v>13</v>
          </cell>
          <cell r="G80">
            <v>65.05</v>
          </cell>
          <cell r="H80">
            <v>43.266324102563999</v>
          </cell>
          <cell r="I80">
            <v>1.5034787759135073</v>
          </cell>
          <cell r="J80">
            <v>35.958491629955951</v>
          </cell>
          <cell r="K80">
            <v>5.3894406903826191</v>
          </cell>
          <cell r="L80">
            <v>20.125879536617649</v>
          </cell>
          <cell r="M80">
            <v>4.6105358892717163</v>
          </cell>
          <cell r="N80">
            <v>66.084347746227934</v>
          </cell>
          <cell r="O80">
            <v>43.266324102563999</v>
          </cell>
          <cell r="P80">
            <v>1.5273853075563615</v>
          </cell>
        </row>
        <row r="81">
          <cell r="B81" t="str">
            <v>A88684</v>
          </cell>
          <cell r="C81" t="str">
            <v>S</v>
          </cell>
          <cell r="D81" t="str">
            <v>South West</v>
          </cell>
          <cell r="E81">
            <v>1775</v>
          </cell>
          <cell r="F81">
            <v>17</v>
          </cell>
          <cell r="G81">
            <v>97.58</v>
          </cell>
          <cell r="H81">
            <v>53.197973333333003</v>
          </cell>
          <cell r="I81">
            <v>1.8342804036645119</v>
          </cell>
          <cell r="J81">
            <v>53.108691923641707</v>
          </cell>
          <cell r="K81">
            <v>5.3894406903826191</v>
          </cell>
          <cell r="L81">
            <v>20.125879536617649</v>
          </cell>
          <cell r="M81">
            <v>5.8968009112981479</v>
          </cell>
          <cell r="N81">
            <v>84.520813061940117</v>
          </cell>
          <cell r="O81">
            <v>53.197973333333003</v>
          </cell>
          <cell r="P81">
            <v>1.5887976132538253</v>
          </cell>
        </row>
        <row r="82">
          <cell r="B82" t="str">
            <v>A98914</v>
          </cell>
          <cell r="C82" t="str">
            <v>S</v>
          </cell>
          <cell r="D82" t="str">
            <v>South West</v>
          </cell>
          <cell r="E82">
            <v>653.25</v>
          </cell>
          <cell r="F82">
            <v>7</v>
          </cell>
          <cell r="G82">
            <v>38.86</v>
          </cell>
          <cell r="H82">
            <v>21.826559589744001</v>
          </cell>
          <cell r="I82">
            <v>1.7803996933286625</v>
          </cell>
          <cell r="J82">
            <v>21.509003494860501</v>
          </cell>
          <cell r="K82">
            <v>5.3894406903826191</v>
          </cell>
          <cell r="L82">
            <v>20.125879536617649</v>
          </cell>
          <cell r="M82">
            <v>3.5268242791395576</v>
          </cell>
          <cell r="N82">
            <v>50.551148001000328</v>
          </cell>
          <cell r="O82">
            <v>21.826559589744001</v>
          </cell>
          <cell r="P82">
            <v>2.3160383015541126</v>
          </cell>
        </row>
        <row r="83">
          <cell r="B83" t="str">
            <v>A00367</v>
          </cell>
          <cell r="C83" t="str">
            <v>S</v>
          </cell>
          <cell r="D83" t="str">
            <v>South West</v>
          </cell>
          <cell r="E83">
            <v>496.25</v>
          </cell>
          <cell r="F83">
            <v>12</v>
          </cell>
          <cell r="G83">
            <v>64.010000000000005</v>
          </cell>
          <cell r="H83">
            <v>36.055602051282001</v>
          </cell>
          <cell r="I83">
            <v>1.7753135812004572</v>
          </cell>
          <cell r="J83">
            <v>36.057224082232011</v>
          </cell>
          <cell r="K83">
            <v>5.3894406903826191</v>
          </cell>
          <cell r="L83">
            <v>20.125879536617649</v>
          </cell>
          <cell r="M83">
            <v>4.6179408231924208</v>
          </cell>
          <cell r="N83">
            <v>66.190485132424712</v>
          </cell>
          <cell r="O83">
            <v>36.055602051282001</v>
          </cell>
          <cell r="P83">
            <v>1.8357892079650138</v>
          </cell>
        </row>
        <row r="84">
          <cell r="B84" t="str">
            <v>A74256</v>
          </cell>
          <cell r="C84" t="str">
            <v>S</v>
          </cell>
          <cell r="D84" t="str">
            <v>South West</v>
          </cell>
          <cell r="E84">
            <v>21.5</v>
          </cell>
          <cell r="F84">
            <v>7</v>
          </cell>
          <cell r="G84">
            <v>38.86</v>
          </cell>
          <cell r="H84">
            <v>21.783344615385001</v>
          </cell>
          <cell r="I84">
            <v>1.7839317463009885</v>
          </cell>
          <cell r="J84">
            <v>21.416165638766518</v>
          </cell>
          <cell r="K84">
            <v>5.3894406903826191</v>
          </cell>
          <cell r="L84">
            <v>20.125879536617649</v>
          </cell>
          <cell r="M84">
            <v>3.5198614399325092</v>
          </cell>
          <cell r="N84">
            <v>50.451347305699301</v>
          </cell>
          <cell r="O84">
            <v>21.783344615385001</v>
          </cell>
          <cell r="P84">
            <v>2.3160514694362795</v>
          </cell>
        </row>
        <row r="85">
          <cell r="B85" t="str">
            <v>A74883</v>
          </cell>
          <cell r="C85" t="str">
            <v>S</v>
          </cell>
          <cell r="D85" t="str">
            <v>South West</v>
          </cell>
          <cell r="E85">
            <v>176</v>
          </cell>
          <cell r="F85">
            <v>5</v>
          </cell>
          <cell r="G85">
            <v>32.770000000000003</v>
          </cell>
          <cell r="H85">
            <v>18.153539487179</v>
          </cell>
          <cell r="I85">
            <v>1.8051576125495488</v>
          </cell>
          <cell r="J85">
            <v>17.874259618208516</v>
          </cell>
          <cell r="K85">
            <v>5.3894406903826191</v>
          </cell>
          <cell r="L85">
            <v>20.125879536617649</v>
          </cell>
          <cell r="M85">
            <v>3.2542184883906589</v>
          </cell>
          <cell r="N85">
            <v>46.643798333599442</v>
          </cell>
          <cell r="O85">
            <v>18.153539487179</v>
          </cell>
          <cell r="P85">
            <v>2.5694051766897461</v>
          </cell>
        </row>
        <row r="86">
          <cell r="B86" t="str">
            <v>A76162</v>
          </cell>
          <cell r="C86" t="str">
            <v>S</v>
          </cell>
          <cell r="D86" t="str">
            <v>Midlands</v>
          </cell>
          <cell r="E86">
            <v>5.5</v>
          </cell>
          <cell r="F86">
            <v>6</v>
          </cell>
          <cell r="G86">
            <v>33.130000000000003</v>
          </cell>
          <cell r="H86">
            <v>19.401375384615001</v>
          </cell>
          <cell r="I86">
            <v>1.707610895785852</v>
          </cell>
          <cell r="J86">
            <v>18.977100293685755</v>
          </cell>
          <cell r="K86">
            <v>3.7037848954724204</v>
          </cell>
          <cell r="L86">
            <v>20.125879536617649</v>
          </cell>
          <cell r="M86">
            <v>3.2105073544331866</v>
          </cell>
          <cell r="N86">
            <v>46.017272080209011</v>
          </cell>
          <cell r="O86">
            <v>19.401375384615001</v>
          </cell>
          <cell r="P86">
            <v>2.3718561786449439</v>
          </cell>
        </row>
        <row r="87">
          <cell r="B87" t="str">
            <v>W29726</v>
          </cell>
          <cell r="C87" t="str">
            <v>S</v>
          </cell>
          <cell r="D87" t="str">
            <v>South West</v>
          </cell>
          <cell r="E87">
            <v>38</v>
          </cell>
          <cell r="F87">
            <v>13</v>
          </cell>
          <cell r="G87">
            <v>65.05</v>
          </cell>
          <cell r="H87">
            <v>41.586310994872001</v>
          </cell>
          <cell r="I87">
            <v>1.5642166483105775</v>
          </cell>
          <cell r="J87">
            <v>41.750840787077827</v>
          </cell>
          <cell r="K87">
            <v>5.3894406903826191</v>
          </cell>
          <cell r="L87">
            <v>20.125879536617649</v>
          </cell>
          <cell r="M87">
            <v>5.0449620760558567</v>
          </cell>
          <cell r="N87">
            <v>72.311123090133947</v>
          </cell>
          <cell r="O87">
            <v>41.586310994872001</v>
          </cell>
          <cell r="P87">
            <v>1.7388203319849798</v>
          </cell>
        </row>
        <row r="88">
          <cell r="B88" t="str">
            <v>A74885</v>
          </cell>
          <cell r="C88" t="str">
            <v>S</v>
          </cell>
          <cell r="D88" t="str">
            <v>South West</v>
          </cell>
          <cell r="E88">
            <v>595</v>
          </cell>
          <cell r="F88">
            <v>6</v>
          </cell>
          <cell r="G88">
            <v>33.130000000000003</v>
          </cell>
          <cell r="H88">
            <v>20.535052307691998</v>
          </cell>
          <cell r="I88">
            <v>1.6133389632316739</v>
          </cell>
          <cell r="J88">
            <v>20.246109838472833</v>
          </cell>
          <cell r="K88">
            <v>5.3894406903826191</v>
          </cell>
          <cell r="L88">
            <v>20.125879536617649</v>
          </cell>
          <cell r="M88">
            <v>3.4321072549104827</v>
          </cell>
          <cell r="N88">
            <v>49.193537320383591</v>
          </cell>
          <cell r="O88">
            <v>20.535052307691998</v>
          </cell>
          <cell r="P88">
            <v>2.3955886054381623</v>
          </cell>
        </row>
        <row r="89">
          <cell r="B89" t="str">
            <v>A89680</v>
          </cell>
          <cell r="C89" t="str">
            <v>S</v>
          </cell>
          <cell r="D89" t="str">
            <v>South East</v>
          </cell>
          <cell r="E89">
            <v>1.5</v>
          </cell>
          <cell r="F89">
            <v>17</v>
          </cell>
          <cell r="G89">
            <v>97.58</v>
          </cell>
          <cell r="H89">
            <v>56.561118582359001</v>
          </cell>
          <cell r="I89">
            <v>1.7252134053521793</v>
          </cell>
          <cell r="J89">
            <v>56.512176128399418</v>
          </cell>
          <cell r="K89">
            <v>3.9486921589485728</v>
          </cell>
          <cell r="L89">
            <v>20.125879536617649</v>
          </cell>
          <cell r="M89">
            <v>6.044006086797423</v>
          </cell>
          <cell r="N89">
            <v>86.630753910763062</v>
          </cell>
          <cell r="O89">
            <v>56.561118582359001</v>
          </cell>
          <cell r="P89">
            <v>1.5316308461018053</v>
          </cell>
        </row>
        <row r="90">
          <cell r="B90" t="str">
            <v>A96946</v>
          </cell>
          <cell r="C90" t="str">
            <v>S</v>
          </cell>
          <cell r="D90" t="str">
            <v>South West</v>
          </cell>
          <cell r="E90">
            <v>34.25</v>
          </cell>
          <cell r="F90" t="str">
            <v xml:space="preserve">Leaver </v>
          </cell>
          <cell r="G90">
            <v>33.130000000000003</v>
          </cell>
          <cell r="H90">
            <v>16.104283076923</v>
          </cell>
          <cell r="I90">
            <v>2.0572166945745254</v>
          </cell>
          <cell r="J90">
            <v>18.445434361233481</v>
          </cell>
          <cell r="K90">
            <v>5.3894406903826191</v>
          </cell>
          <cell r="L90">
            <v>20.125879536617649</v>
          </cell>
          <cell r="M90">
            <v>3.2970565941175316</v>
          </cell>
          <cell r="N90">
            <v>47.25781118235129</v>
          </cell>
          <cell r="O90">
            <v>16.104283076923</v>
          </cell>
          <cell r="P90">
            <v>2.9344871148018039</v>
          </cell>
        </row>
        <row r="91">
          <cell r="B91" t="str">
            <v>A03262</v>
          </cell>
          <cell r="C91" t="str">
            <v>S</v>
          </cell>
          <cell r="D91" t="str">
            <v>South West</v>
          </cell>
          <cell r="E91">
            <v>1</v>
          </cell>
          <cell r="F91">
            <v>15</v>
          </cell>
          <cell r="G91">
            <v>78.06</v>
          </cell>
          <cell r="H91">
            <v>48.017623384615</v>
          </cell>
          <cell r="I91">
            <v>1.6256531351989127</v>
          </cell>
          <cell r="J91">
            <v>47.773168046989717</v>
          </cell>
          <cell r="K91">
            <v>5.3894406903826191</v>
          </cell>
          <cell r="L91">
            <v>20.125879536617649</v>
          </cell>
          <cell r="M91">
            <v>5.496636620549249</v>
          </cell>
          <cell r="N91">
            <v>78.785124894539237</v>
          </cell>
          <cell r="O91">
            <v>48.017623384615</v>
          </cell>
          <cell r="P91">
            <v>1.6407543593626135</v>
          </cell>
        </row>
        <row r="92">
          <cell r="B92" t="str">
            <v>A25271</v>
          </cell>
          <cell r="C92" t="str">
            <v>A</v>
          </cell>
          <cell r="D92" t="str">
            <v>South East</v>
          </cell>
          <cell r="E92">
            <v>220.75</v>
          </cell>
          <cell r="F92" t="str">
            <v>A</v>
          </cell>
          <cell r="G92">
            <v>65.05</v>
          </cell>
          <cell r="H92">
            <v>41.8</v>
          </cell>
          <cell r="I92">
            <v>1.5562200956937799</v>
          </cell>
          <cell r="J92">
            <v>41.8</v>
          </cell>
          <cell r="K92">
            <v>0</v>
          </cell>
          <cell r="L92">
            <v>0</v>
          </cell>
          <cell r="M92">
            <v>3.1349999999999998</v>
          </cell>
          <cell r="N92">
            <v>44.934999999999995</v>
          </cell>
          <cell r="O92">
            <v>41.8</v>
          </cell>
          <cell r="P92">
            <v>1.075</v>
          </cell>
        </row>
        <row r="93">
          <cell r="B93" t="str">
            <v>A76206</v>
          </cell>
          <cell r="C93" t="str">
            <v>S</v>
          </cell>
          <cell r="D93" t="str">
            <v>South West</v>
          </cell>
          <cell r="E93">
            <v>63</v>
          </cell>
          <cell r="F93" t="str">
            <v xml:space="preserve">Leaver </v>
          </cell>
          <cell r="G93">
            <v>23.49</v>
          </cell>
          <cell r="H93">
            <v>9.9415753846149997</v>
          </cell>
          <cell r="I93">
            <v>2.3628045949690981</v>
          </cell>
          <cell r="J93">
            <v>11.386826431718061</v>
          </cell>
          <cell r="K93">
            <v>5.3894406903826191</v>
          </cell>
          <cell r="L93">
            <v>20.125879536617649</v>
          </cell>
          <cell r="M93">
            <v>2.7676609994038746</v>
          </cell>
          <cell r="N93">
            <v>39.669807658122203</v>
          </cell>
          <cell r="O93">
            <v>9.9415753846149997</v>
          </cell>
          <cell r="P93">
            <v>3.9902939044764349</v>
          </cell>
        </row>
        <row r="94">
          <cell r="B94" t="str">
            <v>W69876</v>
          </cell>
          <cell r="C94" t="str">
            <v>S</v>
          </cell>
          <cell r="D94" t="str">
            <v>Midlands</v>
          </cell>
          <cell r="E94">
            <v>1359</v>
          </cell>
          <cell r="F94">
            <v>12</v>
          </cell>
          <cell r="G94">
            <v>64.010000000000005</v>
          </cell>
          <cell r="H94">
            <v>35.316637948717997</v>
          </cell>
          <cell r="I94">
            <v>1.8124601807495548</v>
          </cell>
          <cell r="J94">
            <v>29.759967107195301</v>
          </cell>
          <cell r="K94">
            <v>3.7037848954724204</v>
          </cell>
          <cell r="L94">
            <v>20.125879536617649</v>
          </cell>
          <cell r="M94">
            <v>4.0192223654464021</v>
          </cell>
          <cell r="N94">
            <v>57.608853904731767</v>
          </cell>
          <cell r="O94">
            <v>35.316637948717997</v>
          </cell>
          <cell r="P94">
            <v>1.6312100259482085</v>
          </cell>
        </row>
        <row r="95">
          <cell r="B95" t="str">
            <v>A25006</v>
          </cell>
          <cell r="C95" t="str">
            <v>S</v>
          </cell>
          <cell r="D95" t="str">
            <v>South East</v>
          </cell>
          <cell r="E95">
            <v>32.5</v>
          </cell>
          <cell r="F95">
            <v>15</v>
          </cell>
          <cell r="G95">
            <v>78.06</v>
          </cell>
          <cell r="H95">
            <v>46.215826066666999</v>
          </cell>
          <cell r="I95">
            <v>1.6890318023829611</v>
          </cell>
          <cell r="J95">
            <v>45.930214599118941</v>
          </cell>
          <cell r="K95">
            <v>3.9486921589485728</v>
          </cell>
          <cell r="L95">
            <v>20.125879536617649</v>
          </cell>
          <cell r="M95">
            <v>5.2503589721013872</v>
          </cell>
          <cell r="N95">
            <v>75.255145266786542</v>
          </cell>
          <cell r="O95">
            <v>46.215826066666999</v>
          </cell>
          <cell r="P95">
            <v>1.6283414507885221</v>
          </cell>
        </row>
        <row r="96">
          <cell r="B96" t="str">
            <v>A98515</v>
          </cell>
          <cell r="C96" t="str">
            <v>S</v>
          </cell>
          <cell r="D96" t="str">
            <v>Midlands</v>
          </cell>
          <cell r="E96">
            <v>1467</v>
          </cell>
          <cell r="F96">
            <v>16</v>
          </cell>
          <cell r="G96">
            <v>91.07</v>
          </cell>
          <cell r="H96">
            <v>50.542237948717997</v>
          </cell>
          <cell r="I96">
            <v>1.80185927050565</v>
          </cell>
          <cell r="J96">
            <v>50.473135976505134</v>
          </cell>
          <cell r="K96">
            <v>3.7037848954724204</v>
          </cell>
          <cell r="L96">
            <v>20.125879536617649</v>
          </cell>
          <cell r="M96">
            <v>5.5727100306446404</v>
          </cell>
          <cell r="N96">
            <v>79.875510439239847</v>
          </cell>
          <cell r="O96">
            <v>50.542237948717997</v>
          </cell>
          <cell r="P96">
            <v>1.5803714611981461</v>
          </cell>
        </row>
        <row r="97">
          <cell r="B97" t="str">
            <v>A49869</v>
          </cell>
          <cell r="C97" t="str">
            <v>S</v>
          </cell>
          <cell r="D97" t="str">
            <v>South East</v>
          </cell>
          <cell r="E97">
            <v>889.75</v>
          </cell>
          <cell r="F97">
            <v>9</v>
          </cell>
          <cell r="G97">
            <v>44.81</v>
          </cell>
          <cell r="H97">
            <v>24.214806153845998</v>
          </cell>
          <cell r="I97">
            <v>1.8505206985884917</v>
          </cell>
          <cell r="J97">
            <v>23.744711894273131</v>
          </cell>
          <cell r="K97">
            <v>3.9486921589485728</v>
          </cell>
          <cell r="L97">
            <v>20.125879536617649</v>
          </cell>
          <cell r="M97">
            <v>3.586446269237952</v>
          </cell>
          <cell r="N97">
            <v>51.405729859077312</v>
          </cell>
          <cell r="O97">
            <v>24.214806153845998</v>
          </cell>
          <cell r="P97">
            <v>2.1229048678926805</v>
          </cell>
        </row>
        <row r="98">
          <cell r="B98" t="str">
            <v>A00132</v>
          </cell>
          <cell r="C98" t="str">
            <v>S</v>
          </cell>
          <cell r="D98" t="str">
            <v>Midlands</v>
          </cell>
          <cell r="E98">
            <v>360.5</v>
          </cell>
          <cell r="F98">
            <v>8</v>
          </cell>
          <cell r="G98">
            <v>39.15</v>
          </cell>
          <cell r="H98">
            <v>24.769563897436001</v>
          </cell>
          <cell r="I98">
            <v>1.5805688046067123</v>
          </cell>
          <cell r="J98">
            <v>24.463440587371512</v>
          </cell>
          <cell r="K98">
            <v>3.7037848954724204</v>
          </cell>
          <cell r="L98">
            <v>20.125879536617649</v>
          </cell>
          <cell r="M98">
            <v>3.6219828764596183</v>
          </cell>
          <cell r="N98">
            <v>51.915087895921197</v>
          </cell>
          <cell r="O98">
            <v>24.769563897436001</v>
          </cell>
          <cell r="P98">
            <v>2.0959225649223132</v>
          </cell>
        </row>
        <row r="99">
          <cell r="B99" t="str">
            <v>A76201</v>
          </cell>
          <cell r="C99" t="str">
            <v>S</v>
          </cell>
          <cell r="D99" t="str">
            <v>South West</v>
          </cell>
          <cell r="E99">
            <v>74.25</v>
          </cell>
          <cell r="F99">
            <v>2</v>
          </cell>
          <cell r="G99">
            <v>23.49</v>
          </cell>
          <cell r="H99">
            <v>11.329831794872</v>
          </cell>
          <cell r="I99">
            <v>2.0732876202656265</v>
          </cell>
          <cell r="J99">
            <v>12.800688399412628</v>
          </cell>
          <cell r="K99">
            <v>5.3894406903826191</v>
          </cell>
          <cell r="L99">
            <v>20.125879536617649</v>
          </cell>
          <cell r="M99">
            <v>2.8737006469809669</v>
          </cell>
          <cell r="N99">
            <v>41.189709273393859</v>
          </cell>
          <cell r="O99">
            <v>11.329831794872</v>
          </cell>
          <cell r="P99">
            <v>3.6355093366908369</v>
          </cell>
        </row>
        <row r="100">
          <cell r="B100" t="str">
            <v>A74379</v>
          </cell>
          <cell r="C100" t="str">
            <v>S</v>
          </cell>
          <cell r="D100" t="str">
            <v>South West</v>
          </cell>
          <cell r="E100">
            <v>887.75</v>
          </cell>
          <cell r="F100">
            <v>8</v>
          </cell>
          <cell r="G100">
            <v>39.15</v>
          </cell>
          <cell r="H100">
            <v>25.099921538461999</v>
          </cell>
          <cell r="I100">
            <v>1.5597658319372947</v>
          </cell>
          <cell r="J100">
            <v>24.792457856093982</v>
          </cell>
          <cell r="K100">
            <v>5.3894406903826191</v>
          </cell>
          <cell r="L100">
            <v>20.125879536617649</v>
          </cell>
          <cell r="M100">
            <v>3.7730833562320685</v>
          </cell>
          <cell r="N100">
            <v>54.08086143932632</v>
          </cell>
          <cell r="O100">
            <v>25.099921538461999</v>
          </cell>
          <cell r="P100">
            <v>2.1546227288581448</v>
          </cell>
        </row>
        <row r="101">
          <cell r="B101" t="str">
            <v>A86339</v>
          </cell>
          <cell r="C101" t="str">
            <v>S</v>
          </cell>
          <cell r="D101" t="str">
            <v>Midlands</v>
          </cell>
          <cell r="E101">
            <v>1688</v>
          </cell>
          <cell r="F101">
            <v>15</v>
          </cell>
          <cell r="G101">
            <v>78.06</v>
          </cell>
          <cell r="H101">
            <v>44.255392307691999</v>
          </cell>
          <cell r="I101">
            <v>1.7638528533941489</v>
          </cell>
          <cell r="J101">
            <v>47.201595301027901</v>
          </cell>
          <cell r="K101">
            <v>3.7037848954724204</v>
          </cell>
          <cell r="L101">
            <v>20.125879536617649</v>
          </cell>
          <cell r="M101">
            <v>5.3273444799838474</v>
          </cell>
          <cell r="N101">
            <v>76.358604213101813</v>
          </cell>
          <cell r="O101">
            <v>44.255392307691999</v>
          </cell>
          <cell r="P101">
            <v>1.7254079159937754</v>
          </cell>
        </row>
        <row r="102">
          <cell r="B102" t="str">
            <v>A00249</v>
          </cell>
          <cell r="C102" t="str">
            <v>S</v>
          </cell>
          <cell r="D102" t="str">
            <v>South East</v>
          </cell>
          <cell r="E102">
            <v>211.5</v>
          </cell>
          <cell r="F102">
            <v>8</v>
          </cell>
          <cell r="G102">
            <v>39.15</v>
          </cell>
          <cell r="H102">
            <v>23.374120256409999</v>
          </cell>
          <cell r="I102">
            <v>1.6749293479511258</v>
          </cell>
          <cell r="J102">
            <v>23.041925550660793</v>
          </cell>
          <cell r="K102">
            <v>3.9486921589485728</v>
          </cell>
          <cell r="L102">
            <v>20.125879536617649</v>
          </cell>
          <cell r="M102">
            <v>3.5337372934670257</v>
          </cell>
          <cell r="N102">
            <v>50.65023453969404</v>
          </cell>
          <cell r="O102">
            <v>23.374120256409999</v>
          </cell>
          <cell r="P102">
            <v>2.1669365085859855</v>
          </cell>
        </row>
        <row r="103">
          <cell r="B103" t="str">
            <v>A50183</v>
          </cell>
          <cell r="C103" t="str">
            <v>S</v>
          </cell>
          <cell r="D103" t="str">
            <v>Midlands</v>
          </cell>
          <cell r="E103">
            <v>8</v>
          </cell>
          <cell r="F103">
            <v>19</v>
          </cell>
          <cell r="G103">
            <v>110.59</v>
          </cell>
          <cell r="H103">
            <v>65.062268717948996</v>
          </cell>
          <cell r="I103">
            <v>1.6997562823918417</v>
          </cell>
          <cell r="J103">
            <v>65.040483994126291</v>
          </cell>
          <cell r="K103">
            <v>3.7037848954724204</v>
          </cell>
          <cell r="L103">
            <v>20.125879536617649</v>
          </cell>
          <cell r="M103">
            <v>6.6652611319662265</v>
          </cell>
          <cell r="N103">
            <v>95.535409558182593</v>
          </cell>
          <cell r="O103">
            <v>65.062268717948996</v>
          </cell>
          <cell r="P103">
            <v>1.4683688632552534</v>
          </cell>
        </row>
        <row r="104">
          <cell r="B104" t="str">
            <v>A40211</v>
          </cell>
          <cell r="C104" t="str">
            <v>S</v>
          </cell>
          <cell r="D104" t="str">
            <v>South West</v>
          </cell>
          <cell r="E104">
            <v>996.75</v>
          </cell>
          <cell r="F104" t="str">
            <v>no longer with Hyder UK</v>
          </cell>
          <cell r="G104">
            <v>78.06</v>
          </cell>
          <cell r="H104">
            <v>32.051282051282001</v>
          </cell>
          <cell r="I104">
            <v>2.4354720000000039</v>
          </cell>
          <cell r="J104">
            <v>36.710719530102793</v>
          </cell>
          <cell r="K104">
            <v>5.3894406903826191</v>
          </cell>
          <cell r="L104">
            <v>20.125879536617649</v>
          </cell>
          <cell r="M104">
            <v>4.66695298178273</v>
          </cell>
          <cell r="N104">
            <v>66.892992738885795</v>
          </cell>
          <cell r="O104">
            <v>32.051282051282001</v>
          </cell>
          <cell r="P104">
            <v>2.0870613734532402</v>
          </cell>
        </row>
        <row r="105">
          <cell r="B105" t="str">
            <v>A76296</v>
          </cell>
          <cell r="C105" t="str">
            <v>A</v>
          </cell>
          <cell r="D105" t="str">
            <v>South East</v>
          </cell>
          <cell r="E105">
            <v>614.70000000000005</v>
          </cell>
          <cell r="F105" t="str">
            <v>A</v>
          </cell>
          <cell r="G105">
            <v>64.010000000000005</v>
          </cell>
          <cell r="H105">
            <v>36.72</v>
          </cell>
          <cell r="I105">
            <v>1.7431917211328978</v>
          </cell>
          <cell r="J105">
            <v>36.72</v>
          </cell>
          <cell r="K105">
            <v>0</v>
          </cell>
          <cell r="L105">
            <v>0</v>
          </cell>
          <cell r="M105">
            <v>2.754</v>
          </cell>
          <cell r="N105">
            <v>39.473999999999997</v>
          </cell>
          <cell r="O105">
            <v>36.72</v>
          </cell>
          <cell r="P105">
            <v>1.075</v>
          </cell>
        </row>
        <row r="106">
          <cell r="B106" t="str">
            <v>A74945</v>
          </cell>
          <cell r="C106" t="str">
            <v>S</v>
          </cell>
          <cell r="D106" t="str">
            <v>Midlands</v>
          </cell>
          <cell r="E106">
            <v>249.25</v>
          </cell>
          <cell r="F106">
            <v>4</v>
          </cell>
          <cell r="G106">
            <v>30.12</v>
          </cell>
          <cell r="H106">
            <v>16.427729230769</v>
          </cell>
          <cell r="I106">
            <v>1.833485296530545</v>
          </cell>
          <cell r="J106">
            <v>16.031760352422907</v>
          </cell>
          <cell r="K106">
            <v>3.7037848954724204</v>
          </cell>
          <cell r="L106">
            <v>20.125879536617649</v>
          </cell>
          <cell r="M106">
            <v>2.989606858838473</v>
          </cell>
          <cell r="N106">
            <v>42.851031643351448</v>
          </cell>
          <cell r="O106">
            <v>16.427729230769</v>
          </cell>
          <cell r="P106">
            <v>2.6084573857652722</v>
          </cell>
        </row>
        <row r="107">
          <cell r="B107" t="str">
            <v>A49912</v>
          </cell>
          <cell r="C107" t="str">
            <v>S</v>
          </cell>
          <cell r="D107" t="str">
            <v>South West</v>
          </cell>
          <cell r="E107">
            <v>60</v>
          </cell>
          <cell r="F107" t="str">
            <v xml:space="preserve">Leaver </v>
          </cell>
          <cell r="G107">
            <v>15.66</v>
          </cell>
          <cell r="H107">
            <v>11.938507692308001</v>
          </cell>
          <cell r="I107">
            <v>1.3117217330345035</v>
          </cell>
          <cell r="J107">
            <v>13.674061674008811</v>
          </cell>
          <cell r="K107">
            <v>5.3894406903826191</v>
          </cell>
          <cell r="L107">
            <v>20.125879536617649</v>
          </cell>
          <cell r="M107">
            <v>2.9392036425756811</v>
          </cell>
          <cell r="N107">
            <v>42.128585543584769</v>
          </cell>
          <cell r="O107">
            <v>11.938507692308001</v>
          </cell>
          <cell r="P107">
            <v>3.5287982911573015</v>
          </cell>
        </row>
        <row r="108">
          <cell r="B108" t="str">
            <v>S10379</v>
          </cell>
          <cell r="C108" t="str">
            <v>A</v>
          </cell>
          <cell r="D108" t="str">
            <v>Midlands</v>
          </cell>
          <cell r="E108">
            <v>47.5</v>
          </cell>
          <cell r="F108" t="str">
            <v>A</v>
          </cell>
          <cell r="G108">
            <v>33.130000000000003</v>
          </cell>
          <cell r="H108">
            <v>21.5</v>
          </cell>
          <cell r="I108">
            <v>1.5409302325581395</v>
          </cell>
          <cell r="J108">
            <v>21.5</v>
          </cell>
          <cell r="K108">
            <v>0</v>
          </cell>
          <cell r="L108">
            <v>0</v>
          </cell>
          <cell r="M108">
            <v>1.6125</v>
          </cell>
          <cell r="N108">
            <v>23.112500000000001</v>
          </cell>
          <cell r="O108">
            <v>21.5</v>
          </cell>
          <cell r="P108">
            <v>1.075</v>
          </cell>
        </row>
        <row r="109">
          <cell r="B109" t="str">
            <v>A76240</v>
          </cell>
          <cell r="C109" t="str">
            <v>S</v>
          </cell>
          <cell r="D109" t="str">
            <v>South West</v>
          </cell>
          <cell r="E109">
            <v>3.5</v>
          </cell>
          <cell r="F109" t="str">
            <v xml:space="preserve">Leaver </v>
          </cell>
          <cell r="G109">
            <v>15.66</v>
          </cell>
          <cell r="H109">
            <v>6.7318317948719999</v>
          </cell>
          <cell r="I109">
            <v>2.3262613323061738</v>
          </cell>
          <cell r="J109">
            <v>7.7104681350954483</v>
          </cell>
          <cell r="K109">
            <v>5.3894406903826191</v>
          </cell>
          <cell r="L109">
            <v>20.125879536617649</v>
          </cell>
          <cell r="M109">
            <v>2.4919341271571782</v>
          </cell>
          <cell r="N109">
            <v>35.717722489252893</v>
          </cell>
          <cell r="O109">
            <v>6.7318317948719999</v>
          </cell>
          <cell r="P109">
            <v>5.3057954473047015</v>
          </cell>
        </row>
        <row r="110">
          <cell r="B110" t="str">
            <v>W01085</v>
          </cell>
          <cell r="C110" t="str">
            <v>S</v>
          </cell>
          <cell r="D110" t="str">
            <v>Midlands</v>
          </cell>
          <cell r="E110">
            <v>174.5</v>
          </cell>
          <cell r="F110">
            <v>7</v>
          </cell>
          <cell r="G110">
            <v>38.86</v>
          </cell>
          <cell r="H110">
            <v>22.304647384614999</v>
          </cell>
          <cell r="I110">
            <v>1.742237809453304</v>
          </cell>
          <cell r="J110">
            <v>22.006507723935389</v>
          </cell>
          <cell r="K110">
            <v>3.7037848954724204</v>
          </cell>
          <cell r="L110">
            <v>20.125879536617649</v>
          </cell>
          <cell r="M110">
            <v>3.437712911701909</v>
          </cell>
          <cell r="N110">
            <v>49.273885067727363</v>
          </cell>
          <cell r="O110">
            <v>22.304647384614999</v>
          </cell>
          <cell r="P110">
            <v>2.2091308693682756</v>
          </cell>
        </row>
        <row r="111">
          <cell r="B111" t="str">
            <v>A76344</v>
          </cell>
          <cell r="C111" t="str">
            <v>S</v>
          </cell>
          <cell r="D111" t="str">
            <v>Midlands</v>
          </cell>
          <cell r="E111">
            <v>22</v>
          </cell>
          <cell r="F111">
            <v>12</v>
          </cell>
          <cell r="G111">
            <v>64.010000000000005</v>
          </cell>
          <cell r="H111">
            <v>36.648264615385003</v>
          </cell>
          <cell r="I111">
            <v>1.7466038480067212</v>
          </cell>
          <cell r="J111">
            <v>36.445883113069016</v>
          </cell>
          <cell r="K111">
            <v>3.7037848954724204</v>
          </cell>
          <cell r="L111">
            <v>20.125879536617649</v>
          </cell>
          <cell r="M111">
            <v>4.5206660658869309</v>
          </cell>
          <cell r="N111">
            <v>64.796213611046014</v>
          </cell>
          <cell r="O111">
            <v>36.648264615385003</v>
          </cell>
          <cell r="P111">
            <v>1.7680568040824627</v>
          </cell>
        </row>
        <row r="112">
          <cell r="B112" t="str">
            <v>A76037</v>
          </cell>
          <cell r="C112" t="str">
            <v>S</v>
          </cell>
          <cell r="D112" t="str">
            <v>Midlands</v>
          </cell>
          <cell r="E112">
            <v>8</v>
          </cell>
          <cell r="F112">
            <v>10</v>
          </cell>
          <cell r="G112">
            <v>45.18</v>
          </cell>
          <cell r="H112">
            <v>28.126806153846001</v>
          </cell>
          <cell r="I112">
            <v>1.6062968455386528</v>
          </cell>
          <cell r="J112">
            <v>27.807061380323052</v>
          </cell>
          <cell r="K112">
            <v>3.7037848954724204</v>
          </cell>
          <cell r="L112">
            <v>20.125879536617649</v>
          </cell>
          <cell r="M112">
            <v>3.8727544359309838</v>
          </cell>
          <cell r="N112">
            <v>55.509480248344104</v>
          </cell>
          <cell r="O112">
            <v>28.126806153846001</v>
          </cell>
          <cell r="P112">
            <v>1.9735436702170273</v>
          </cell>
        </row>
        <row r="113">
          <cell r="B113" t="str">
            <v>A74612</v>
          </cell>
          <cell r="C113" t="str">
            <v>S</v>
          </cell>
          <cell r="D113" t="str">
            <v>South West</v>
          </cell>
          <cell r="E113">
            <v>384</v>
          </cell>
          <cell r="F113">
            <v>7</v>
          </cell>
          <cell r="G113">
            <v>38.86</v>
          </cell>
          <cell r="H113">
            <v>23.120888205128001</v>
          </cell>
          <cell r="I113">
            <v>1.6807312788001461</v>
          </cell>
          <cell r="J113">
            <v>22.869916005873716</v>
          </cell>
          <cell r="K113">
            <v>5.3894406903826191</v>
          </cell>
          <cell r="L113">
            <v>20.125879536617649</v>
          </cell>
          <cell r="M113">
            <v>3.6288927174655483</v>
          </cell>
          <cell r="N113">
            <v>52.014128950339526</v>
          </cell>
          <cell r="O113">
            <v>23.120888205128001</v>
          </cell>
          <cell r="P113">
            <v>2.2496596362938717</v>
          </cell>
        </row>
        <row r="114">
          <cell r="B114" t="str">
            <v>A74343</v>
          </cell>
          <cell r="C114" t="str">
            <v>S</v>
          </cell>
          <cell r="D114" t="str">
            <v>South West</v>
          </cell>
          <cell r="E114">
            <v>5</v>
          </cell>
          <cell r="F114">
            <v>8</v>
          </cell>
          <cell r="G114">
            <v>39.15</v>
          </cell>
          <cell r="H114">
            <v>23.464224859301002</v>
          </cell>
          <cell r="I114">
            <v>1.6684974779587189</v>
          </cell>
          <cell r="J114">
            <v>19.578927589427316</v>
          </cell>
          <cell r="K114">
            <v>5.3894406903826191</v>
          </cell>
          <cell r="L114">
            <v>20.125879536617649</v>
          </cell>
          <cell r="M114">
            <v>3.3820685862320685</v>
          </cell>
          <cell r="N114">
            <v>48.476316402659648</v>
          </cell>
          <cell r="O114">
            <v>23.464224859301002</v>
          </cell>
          <cell r="P114">
            <v>2.0659670921728353</v>
          </cell>
        </row>
        <row r="115">
          <cell r="B115" t="str">
            <v>A00182</v>
          </cell>
          <cell r="C115" t="str">
            <v>S</v>
          </cell>
          <cell r="D115" t="str">
            <v>South West</v>
          </cell>
          <cell r="E115">
            <v>0.75</v>
          </cell>
          <cell r="F115">
            <v>6</v>
          </cell>
          <cell r="G115">
            <v>33.130000000000003</v>
          </cell>
          <cell r="H115">
            <v>19.547226666667001</v>
          </cell>
          <cell r="I115">
            <v>1.6948695876379787</v>
          </cell>
          <cell r="J115">
            <v>19.220083406754771</v>
          </cell>
          <cell r="K115">
            <v>5.3894406903826191</v>
          </cell>
          <cell r="L115">
            <v>20.125879536617649</v>
          </cell>
          <cell r="M115">
            <v>3.3551552725316278</v>
          </cell>
          <cell r="N115">
            <v>48.090558906286667</v>
          </cell>
          <cell r="O115">
            <v>19.547226666667001</v>
          </cell>
          <cell r="P115">
            <v>2.4602241395345006</v>
          </cell>
        </row>
        <row r="116">
          <cell r="B116" t="str">
            <v>A01857</v>
          </cell>
          <cell r="C116" t="str">
            <v>S</v>
          </cell>
          <cell r="D116" t="str">
            <v>South West</v>
          </cell>
          <cell r="E116">
            <v>981.5</v>
          </cell>
          <cell r="F116">
            <v>13</v>
          </cell>
          <cell r="G116">
            <v>65.05</v>
          </cell>
          <cell r="H116">
            <v>40.210729230768997</v>
          </cell>
          <cell r="I116">
            <v>1.6177274385321057</v>
          </cell>
          <cell r="J116">
            <v>40.058713362701909</v>
          </cell>
          <cell r="K116">
            <v>5.3894406903826191</v>
          </cell>
          <cell r="L116">
            <v>20.125879536617649</v>
          </cell>
          <cell r="M116">
            <v>4.9180525192276638</v>
          </cell>
          <cell r="N116">
            <v>70.49208610892984</v>
          </cell>
          <cell r="O116">
            <v>40.210729230768997</v>
          </cell>
          <cell r="P116">
            <v>1.7530665933556295</v>
          </cell>
        </row>
        <row r="117">
          <cell r="B117" t="str">
            <v>A04756</v>
          </cell>
          <cell r="C117" t="str">
            <v>S</v>
          </cell>
          <cell r="D117" t="str">
            <v>Midlands</v>
          </cell>
          <cell r="E117">
            <v>757.5</v>
          </cell>
          <cell r="F117">
            <v>18</v>
          </cell>
          <cell r="G117">
            <v>104.08</v>
          </cell>
          <cell r="H117">
            <v>62.170535384615</v>
          </cell>
          <cell r="I117">
            <v>1.6741049334079903</v>
          </cell>
          <cell r="J117">
            <v>62.326017033773859</v>
          </cell>
          <cell r="K117">
            <v>3.7037848954724204</v>
          </cell>
          <cell r="L117">
            <v>20.125879536617649</v>
          </cell>
          <cell r="M117">
            <v>6.4616761099397939</v>
          </cell>
          <cell r="N117">
            <v>92.617357575803709</v>
          </cell>
          <cell r="O117">
            <v>62.170535384615</v>
          </cell>
          <cell r="P117">
            <v>1.4897307382481255</v>
          </cell>
        </row>
        <row r="118">
          <cell r="B118" t="str">
            <v>A41779</v>
          </cell>
          <cell r="C118" t="str">
            <v>S</v>
          </cell>
          <cell r="D118" t="str">
            <v>South West</v>
          </cell>
          <cell r="E118">
            <v>1393.5</v>
          </cell>
          <cell r="F118">
            <v>11</v>
          </cell>
          <cell r="G118">
            <v>48.96</v>
          </cell>
          <cell r="H118">
            <v>32.504426666667001</v>
          </cell>
          <cell r="I118">
            <v>1.5062563786183634</v>
          </cell>
          <cell r="J118">
            <v>32.623278707782674</v>
          </cell>
          <cell r="K118">
            <v>5.3894406903826191</v>
          </cell>
          <cell r="L118">
            <v>20.125879536617649</v>
          </cell>
          <cell r="M118">
            <v>4.3603949201087211</v>
          </cell>
          <cell r="N118">
            <v>62.498993854891665</v>
          </cell>
          <cell r="O118">
            <v>32.504426666667001</v>
          </cell>
          <cell r="P118">
            <v>1.922784071714879</v>
          </cell>
        </row>
        <row r="119">
          <cell r="B119" t="str">
            <v>A74237</v>
          </cell>
          <cell r="C119" t="str">
            <v>S</v>
          </cell>
          <cell r="D119" t="str">
            <v>South West</v>
          </cell>
          <cell r="E119">
            <v>82.5</v>
          </cell>
          <cell r="F119">
            <v>13</v>
          </cell>
          <cell r="G119">
            <v>65.05</v>
          </cell>
          <cell r="H119">
            <v>39.387072820512998</v>
          </cell>
          <cell r="I119">
            <v>1.651557105968068</v>
          </cell>
          <cell r="J119">
            <v>39.256852863436123</v>
          </cell>
          <cell r="K119">
            <v>5.3894406903826191</v>
          </cell>
          <cell r="L119">
            <v>20.125879536617649</v>
          </cell>
          <cell r="M119">
            <v>4.8579129817827296</v>
          </cell>
          <cell r="N119">
            <v>69.630086072219129</v>
          </cell>
          <cell r="O119">
            <v>39.387072820512998</v>
          </cell>
          <cell r="P119">
            <v>1.7678410982589041</v>
          </cell>
        </row>
        <row r="120">
          <cell r="B120" t="str">
            <v>A74830</v>
          </cell>
          <cell r="C120" t="str">
            <v>S</v>
          </cell>
          <cell r="D120" t="str">
            <v>South West</v>
          </cell>
          <cell r="E120">
            <v>20.5</v>
          </cell>
          <cell r="F120">
            <v>3</v>
          </cell>
          <cell r="G120">
            <v>24.09</v>
          </cell>
          <cell r="H120">
            <v>16.219242051281999</v>
          </cell>
          <cell r="I120">
            <v>1.4852728582403689</v>
          </cell>
          <cell r="J120">
            <v>15.94781027900147</v>
          </cell>
          <cell r="K120">
            <v>5.3894406903826191</v>
          </cell>
          <cell r="L120">
            <v>20.125879536617649</v>
          </cell>
          <cell r="M120">
            <v>3.10973478795013</v>
          </cell>
          <cell r="N120">
            <v>44.572865293951864</v>
          </cell>
          <cell r="O120">
            <v>16.219242051281999</v>
          </cell>
          <cell r="P120">
            <v>2.7481472409759582</v>
          </cell>
        </row>
        <row r="121">
          <cell r="B121" t="str">
            <v>A25249</v>
          </cell>
          <cell r="C121" t="str">
            <v>S</v>
          </cell>
          <cell r="D121" t="str">
            <v>South West</v>
          </cell>
          <cell r="E121">
            <v>63.5</v>
          </cell>
          <cell r="F121">
            <v>13</v>
          </cell>
          <cell r="G121">
            <v>65.05</v>
          </cell>
          <cell r="H121">
            <v>39.588704</v>
          </cell>
          <cell r="I121">
            <v>1.6431454790740307</v>
          </cell>
          <cell r="J121">
            <v>39.489523817914836</v>
          </cell>
          <cell r="K121">
            <v>5.3894406903826191</v>
          </cell>
          <cell r="L121">
            <v>20.125879536617649</v>
          </cell>
          <cell r="M121">
            <v>4.8753633033686326</v>
          </cell>
          <cell r="N121">
            <v>69.880207348283733</v>
          </cell>
          <cell r="O121">
            <v>39.588704</v>
          </cell>
          <cell r="P121">
            <v>1.7651552156969759</v>
          </cell>
        </row>
        <row r="122">
          <cell r="B122" t="str">
            <v>A93734</v>
          </cell>
          <cell r="C122" t="str">
            <v>S</v>
          </cell>
          <cell r="D122" t="str">
            <v>Midlands</v>
          </cell>
          <cell r="E122">
            <v>12</v>
          </cell>
          <cell r="F122">
            <v>12</v>
          </cell>
          <cell r="G122">
            <v>64.010000000000005</v>
          </cell>
          <cell r="H122">
            <v>32.872063113846004</v>
          </cell>
          <cell r="I122">
            <v>1.9472462004685804</v>
          </cell>
          <cell r="J122">
            <v>32.507528241997065</v>
          </cell>
          <cell r="K122">
            <v>3.7037848954724204</v>
          </cell>
          <cell r="L122">
            <v>20.125879536617649</v>
          </cell>
          <cell r="M122">
            <v>4.2252894505565353</v>
          </cell>
          <cell r="N122">
            <v>60.562482124643672</v>
          </cell>
          <cell r="O122">
            <v>32.872063113846004</v>
          </cell>
          <cell r="P122">
            <v>1.8423693674138213</v>
          </cell>
        </row>
        <row r="123">
          <cell r="B123" t="str">
            <v>A76273</v>
          </cell>
          <cell r="C123" t="str">
            <v>S</v>
          </cell>
          <cell r="D123" t="str">
            <v>South West</v>
          </cell>
          <cell r="E123">
            <v>30</v>
          </cell>
          <cell r="F123">
            <v>8</v>
          </cell>
          <cell r="G123">
            <v>39.15</v>
          </cell>
          <cell r="H123">
            <v>23.655472820513001</v>
          </cell>
          <cell r="I123">
            <v>1.6550081368929905</v>
          </cell>
          <cell r="J123">
            <v>23.223595888399412</v>
          </cell>
          <cell r="K123">
            <v>5.3894406903826191</v>
          </cell>
          <cell r="L123">
            <v>20.125879536617649</v>
          </cell>
          <cell r="M123">
            <v>3.6554187086549756</v>
          </cell>
          <cell r="N123">
            <v>52.394334824054653</v>
          </cell>
          <cell r="O123">
            <v>23.655472820513001</v>
          </cell>
          <cell r="P123">
            <v>2.2148927320793419</v>
          </cell>
        </row>
        <row r="124">
          <cell r="B124" t="str">
            <v>A76043</v>
          </cell>
          <cell r="C124" t="str">
            <v>S</v>
          </cell>
          <cell r="D124" t="str">
            <v>South West</v>
          </cell>
          <cell r="E124">
            <v>9</v>
          </cell>
          <cell r="F124">
            <v>4</v>
          </cell>
          <cell r="G124">
            <v>30.12</v>
          </cell>
          <cell r="H124">
            <v>19.279381538462001</v>
          </cell>
          <cell r="I124">
            <v>1.5622907788774849</v>
          </cell>
          <cell r="J124">
            <v>19.288461967694566</v>
          </cell>
          <cell r="K124">
            <v>5.3894406903826191</v>
          </cell>
          <cell r="L124">
            <v>20.125879536617649</v>
          </cell>
          <cell r="M124">
            <v>3.3602836646021124</v>
          </cell>
          <cell r="N124">
            <v>48.164065859296947</v>
          </cell>
          <cell r="O124">
            <v>19.279381538462001</v>
          </cell>
          <cell r="P124">
            <v>2.498216333506889</v>
          </cell>
        </row>
        <row r="125">
          <cell r="B125" t="str">
            <v>A24877</v>
          </cell>
          <cell r="C125" t="str">
            <v>S</v>
          </cell>
          <cell r="D125" t="str">
            <v>South West</v>
          </cell>
          <cell r="E125">
            <v>56</v>
          </cell>
          <cell r="F125">
            <v>7</v>
          </cell>
          <cell r="G125">
            <v>38.86</v>
          </cell>
          <cell r="H125">
            <v>21.373575384614998</v>
          </cell>
          <cell r="I125">
            <v>1.8181328720496608</v>
          </cell>
          <cell r="J125">
            <v>20.930526872246698</v>
          </cell>
          <cell r="K125">
            <v>5.3894406903826191</v>
          </cell>
          <cell r="L125">
            <v>20.125879536617649</v>
          </cell>
          <cell r="M125">
            <v>3.4834385324435222</v>
          </cell>
          <cell r="N125">
            <v>49.929285631690483</v>
          </cell>
          <cell r="O125">
            <v>21.373575384614998</v>
          </cell>
          <cell r="P125">
            <v>2.3360287052221635</v>
          </cell>
        </row>
        <row r="126">
          <cell r="B126" t="str">
            <v>A96180</v>
          </cell>
          <cell r="C126" t="str">
            <v>S</v>
          </cell>
          <cell r="D126" t="str">
            <v>South East</v>
          </cell>
          <cell r="E126">
            <v>479.75</v>
          </cell>
          <cell r="F126">
            <v>10</v>
          </cell>
          <cell r="G126">
            <v>45.18</v>
          </cell>
          <cell r="H126">
            <v>28.208523085128</v>
          </cell>
          <cell r="I126">
            <v>1.601643583524571</v>
          </cell>
          <cell r="J126">
            <v>27.900784784728341</v>
          </cell>
          <cell r="K126">
            <v>3.9486921589485728</v>
          </cell>
          <cell r="L126">
            <v>20.125879536617649</v>
          </cell>
          <cell r="M126">
            <v>3.8981517360220921</v>
          </cell>
          <cell r="N126">
            <v>55.873508216316658</v>
          </cell>
          <cell r="O126">
            <v>28.208523085128</v>
          </cell>
          <cell r="P126">
            <v>1.9807314281467681</v>
          </cell>
        </row>
        <row r="127">
          <cell r="B127" t="str">
            <v>A76231</v>
          </cell>
          <cell r="C127" t="str">
            <v>S</v>
          </cell>
          <cell r="D127" t="str">
            <v>South West</v>
          </cell>
          <cell r="E127">
            <v>4.5</v>
          </cell>
          <cell r="F127">
            <v>2</v>
          </cell>
          <cell r="G127">
            <v>23.49</v>
          </cell>
          <cell r="H127">
            <v>13.017472820512999</v>
          </cell>
          <cell r="I127">
            <v>1.8044977180965831</v>
          </cell>
          <cell r="J127">
            <v>12.669058443465492</v>
          </cell>
          <cell r="K127">
            <v>5.3894406903826191</v>
          </cell>
          <cell r="L127">
            <v>20.125879536617649</v>
          </cell>
          <cell r="M127">
            <v>2.8638284002849321</v>
          </cell>
          <cell r="N127">
            <v>41.048207070750692</v>
          </cell>
          <cell r="O127">
            <v>13.017472820512999</v>
          </cell>
          <cell r="P127">
            <v>3.1533161341475373</v>
          </cell>
        </row>
        <row r="128">
          <cell r="B128" t="str">
            <v>A00135</v>
          </cell>
          <cell r="C128" t="str">
            <v>S</v>
          </cell>
          <cell r="D128" t="str">
            <v>Midlands</v>
          </cell>
          <cell r="E128">
            <v>1498</v>
          </cell>
          <cell r="F128">
            <v>13</v>
          </cell>
          <cell r="G128">
            <v>65.05</v>
          </cell>
          <cell r="H128">
            <v>37.413351917949001</v>
          </cell>
          <cell r="I128">
            <v>1.7386840971282329</v>
          </cell>
          <cell r="J128">
            <v>37.212444193832596</v>
          </cell>
          <cell r="K128">
            <v>3.7037848954724204</v>
          </cell>
          <cell r="L128">
            <v>20.125879536617649</v>
          </cell>
          <cell r="M128">
            <v>4.5781581469442001</v>
          </cell>
          <cell r="N128">
            <v>65.62026677286687</v>
          </cell>
          <cell r="O128">
            <v>37.413351917949001</v>
          </cell>
          <cell r="P128">
            <v>1.7539264302428257</v>
          </cell>
        </row>
        <row r="129">
          <cell r="B129" t="str">
            <v>A24886</v>
          </cell>
          <cell r="C129" t="str">
            <v>S</v>
          </cell>
          <cell r="D129" t="str">
            <v>South West</v>
          </cell>
          <cell r="E129">
            <v>2.5</v>
          </cell>
          <cell r="F129" t="str">
            <v xml:space="preserve">Leaver </v>
          </cell>
          <cell r="G129">
            <v>64.010000000000005</v>
          </cell>
          <cell r="H129">
            <v>28.318816410256002</v>
          </cell>
          <cell r="I129">
            <v>2.2603345801139487</v>
          </cell>
          <cell r="J129">
            <v>32.435648751835537</v>
          </cell>
          <cell r="K129">
            <v>5.3894406903826191</v>
          </cell>
          <cell r="L129">
            <v>20.125879536617649</v>
          </cell>
          <cell r="M129">
            <v>4.3463226734126854</v>
          </cell>
          <cell r="N129">
            <v>62.297291652248489</v>
          </cell>
          <cell r="O129">
            <v>28.318816410256002</v>
          </cell>
          <cell r="P129">
            <v>2.199855062787397</v>
          </cell>
        </row>
        <row r="130">
          <cell r="B130" t="str">
            <v>A25115</v>
          </cell>
          <cell r="C130" t="str">
            <v>S</v>
          </cell>
          <cell r="D130" t="str">
            <v>Midlands</v>
          </cell>
          <cell r="E130">
            <v>313</v>
          </cell>
          <cell r="F130" t="str">
            <v>no longer with Hyder UK</v>
          </cell>
          <cell r="G130">
            <v>44.81</v>
          </cell>
          <cell r="H130">
            <v>20.479455384615001</v>
          </cell>
          <cell r="I130">
            <v>2.188046466980909</v>
          </cell>
          <cell r="J130">
            <v>23.456644933920707</v>
          </cell>
          <cell r="K130">
            <v>3.7037848954724204</v>
          </cell>
          <cell r="L130">
            <v>20.125879536617649</v>
          </cell>
          <cell r="M130">
            <v>3.5464732024508083</v>
          </cell>
          <cell r="N130">
            <v>50.832782568461582</v>
          </cell>
          <cell r="O130">
            <v>20.479455384615001</v>
          </cell>
          <cell r="P130">
            <v>2.482135467657467</v>
          </cell>
        </row>
        <row r="131">
          <cell r="B131" t="str">
            <v>A74808</v>
          </cell>
          <cell r="C131" t="str">
            <v>S</v>
          </cell>
          <cell r="D131" t="str">
            <v>Midlands</v>
          </cell>
          <cell r="E131">
            <v>598</v>
          </cell>
          <cell r="F131">
            <v>8</v>
          </cell>
          <cell r="G131">
            <v>39.15</v>
          </cell>
          <cell r="H131">
            <v>24.769563897436001</v>
          </cell>
          <cell r="I131">
            <v>1.5805688046067123</v>
          </cell>
          <cell r="J131">
            <v>24.463440587371512</v>
          </cell>
          <cell r="K131">
            <v>3.7037848954724204</v>
          </cell>
          <cell r="L131">
            <v>20.125879536617649</v>
          </cell>
          <cell r="M131">
            <v>3.6219828764596183</v>
          </cell>
          <cell r="N131">
            <v>51.915087895921197</v>
          </cell>
          <cell r="O131">
            <v>24.769563897436001</v>
          </cell>
          <cell r="P131">
            <v>2.0959225649223132</v>
          </cell>
        </row>
        <row r="132">
          <cell r="B132" t="str">
            <v>A07368</v>
          </cell>
          <cell r="C132" t="str">
            <v>S</v>
          </cell>
          <cell r="D132" t="str">
            <v>South East</v>
          </cell>
          <cell r="E132">
            <v>14.75</v>
          </cell>
          <cell r="F132">
            <v>14</v>
          </cell>
          <cell r="G132">
            <v>77.02</v>
          </cell>
          <cell r="H132">
            <v>41.017891741538001</v>
          </cell>
          <cell r="I132">
            <v>1.8777171797448424</v>
          </cell>
          <cell r="J132">
            <v>40.779470881644642</v>
          </cell>
          <cell r="K132">
            <v>3.9486921589485728</v>
          </cell>
          <cell r="L132">
            <v>20.125879536617649</v>
          </cell>
          <cell r="M132">
            <v>4.8640531932908146</v>
          </cell>
          <cell r="N132">
            <v>69.718095770501677</v>
          </cell>
          <cell r="O132">
            <v>41.017891741538001</v>
          </cell>
          <cell r="P132">
            <v>1.699699638631099</v>
          </cell>
        </row>
        <row r="133">
          <cell r="B133" t="str">
            <v>A74748</v>
          </cell>
          <cell r="C133" t="str">
            <v>S</v>
          </cell>
          <cell r="D133" t="str">
            <v>South East</v>
          </cell>
          <cell r="E133">
            <v>0.5</v>
          </cell>
          <cell r="F133" t="str">
            <v xml:space="preserve">Leaver </v>
          </cell>
          <cell r="G133">
            <v>23.49</v>
          </cell>
          <cell r="H133">
            <v>11.108754871795</v>
          </cell>
          <cell r="I133">
            <v>2.1145484143898825</v>
          </cell>
          <cell r="J133">
            <v>12.723683994126285</v>
          </cell>
          <cell r="K133">
            <v>3.9486921589485728</v>
          </cell>
          <cell r="L133">
            <v>20.125879536617649</v>
          </cell>
          <cell r="M133">
            <v>2.7598691767269381</v>
          </cell>
          <cell r="N133">
            <v>39.558124866419448</v>
          </cell>
          <cell r="O133">
            <v>11.108754871795</v>
          </cell>
          <cell r="P133">
            <v>3.5609863862292137</v>
          </cell>
        </row>
        <row r="134">
          <cell r="B134" t="str">
            <v>A76363</v>
          </cell>
          <cell r="C134" t="str">
            <v>S</v>
          </cell>
          <cell r="D134" t="str">
            <v>South West</v>
          </cell>
          <cell r="E134">
            <v>105.5</v>
          </cell>
          <cell r="F134">
            <v>2</v>
          </cell>
          <cell r="G134">
            <v>23.49</v>
          </cell>
          <cell r="H134">
            <v>13.833934358974</v>
          </cell>
          <cell r="I134">
            <v>1.6979985151340666</v>
          </cell>
          <cell r="J134">
            <v>13.495548898678413</v>
          </cell>
          <cell r="K134">
            <v>5.3894406903826191</v>
          </cell>
          <cell r="L134">
            <v>20.125879536617649</v>
          </cell>
          <cell r="M134">
            <v>2.9258151844259008</v>
          </cell>
          <cell r="N134">
            <v>41.936684310104582</v>
          </cell>
          <cell r="O134">
            <v>13.833934358974</v>
          </cell>
          <cell r="P134">
            <v>3.0314358317668666</v>
          </cell>
        </row>
        <row r="135">
          <cell r="B135" t="str">
            <v>A76290</v>
          </cell>
          <cell r="C135" t="str">
            <v>S</v>
          </cell>
          <cell r="D135" t="str">
            <v>South West</v>
          </cell>
          <cell r="E135">
            <v>9.5</v>
          </cell>
          <cell r="F135">
            <v>1</v>
          </cell>
          <cell r="G135">
            <v>15.66</v>
          </cell>
          <cell r="H135">
            <v>10.835985641025999</v>
          </cell>
          <cell r="I135">
            <v>1.4451846392920507</v>
          </cell>
          <cell r="J135">
            <v>10.550761820851688</v>
          </cell>
          <cell r="K135">
            <v>5.3894406903826191</v>
          </cell>
          <cell r="L135">
            <v>20.125879536617649</v>
          </cell>
          <cell r="M135">
            <v>2.7049561535888968</v>
          </cell>
          <cell r="N135">
            <v>38.771038201440852</v>
          </cell>
          <cell r="O135">
            <v>10.835985641025999</v>
          </cell>
          <cell r="P135">
            <v>3.5779890714002311</v>
          </cell>
        </row>
        <row r="136">
          <cell r="B136" t="str">
            <v>A76250</v>
          </cell>
          <cell r="C136" t="str">
            <v>S</v>
          </cell>
          <cell r="D136" t="str">
            <v>South West</v>
          </cell>
          <cell r="E136">
            <v>693.75</v>
          </cell>
          <cell r="F136" t="str">
            <v>no longer with Hyder UK</v>
          </cell>
          <cell r="G136">
            <v>48.96</v>
          </cell>
          <cell r="H136">
            <v>22.809729230769001</v>
          </cell>
          <cell r="I136">
            <v>2.1464524854576443</v>
          </cell>
          <cell r="J136">
            <v>26.125681057268725</v>
          </cell>
          <cell r="K136">
            <v>5.3894406903826191</v>
          </cell>
          <cell r="L136">
            <v>20.125879536617649</v>
          </cell>
          <cell r="M136">
            <v>3.8730750963201745</v>
          </cell>
          <cell r="N136">
            <v>55.514076380589167</v>
          </cell>
          <cell r="O136">
            <v>22.809729230769001</v>
          </cell>
          <cell r="P136">
            <v>2.4337893632557419</v>
          </cell>
        </row>
        <row r="137">
          <cell r="B137" t="str">
            <v>A74680</v>
          </cell>
          <cell r="C137" t="str">
            <v>S</v>
          </cell>
          <cell r="D137" t="str">
            <v>South West</v>
          </cell>
          <cell r="E137">
            <v>2</v>
          </cell>
          <cell r="F137" t="str">
            <v xml:space="preserve">Leaver </v>
          </cell>
          <cell r="G137">
            <v>23.49</v>
          </cell>
          <cell r="H137">
            <v>10.046621538462</v>
          </cell>
          <cell r="I137">
            <v>2.3380994207925538</v>
          </cell>
          <cell r="J137">
            <v>11.507143612334803</v>
          </cell>
          <cell r="K137">
            <v>5.3894406903826191</v>
          </cell>
          <cell r="L137">
            <v>20.125879536617649</v>
          </cell>
          <cell r="M137">
            <v>2.7766847879501304</v>
          </cell>
          <cell r="N137">
            <v>39.799148627285206</v>
          </cell>
          <cell r="O137">
            <v>10.046621538462</v>
          </cell>
          <cell r="P137">
            <v>3.9614459920601237</v>
          </cell>
        </row>
        <row r="138">
          <cell r="B138" t="str">
            <v>A00337</v>
          </cell>
          <cell r="C138" t="str">
            <v>S</v>
          </cell>
          <cell r="D138" t="str">
            <v>South West</v>
          </cell>
          <cell r="E138">
            <v>1</v>
          </cell>
          <cell r="F138">
            <v>18</v>
          </cell>
          <cell r="G138">
            <v>104.08</v>
          </cell>
          <cell r="H138">
            <v>59.539235897436001</v>
          </cell>
          <cell r="I138">
            <v>1.7480909593682257</v>
          </cell>
          <cell r="J138">
            <v>59.635615271659333</v>
          </cell>
          <cell r="K138">
            <v>5.3894406903826191</v>
          </cell>
          <cell r="L138">
            <v>20.125879536617649</v>
          </cell>
          <cell r="M138">
            <v>6.3863201623994694</v>
          </cell>
          <cell r="N138">
            <v>91.537255661059064</v>
          </cell>
          <cell r="O138">
            <v>59.539235897436001</v>
          </cell>
          <cell r="P138">
            <v>1.5374274506771262</v>
          </cell>
        </row>
        <row r="139">
          <cell r="B139" t="str">
            <v>A76455</v>
          </cell>
          <cell r="C139" t="str">
            <v>A</v>
          </cell>
          <cell r="D139" t="str">
            <v>South East</v>
          </cell>
          <cell r="E139">
            <v>24</v>
          </cell>
          <cell r="F139" t="str">
            <v>A</v>
          </cell>
          <cell r="G139">
            <v>48.95</v>
          </cell>
          <cell r="H139">
            <v>32.630000000000003</v>
          </cell>
          <cell r="I139">
            <v>1.5001532332209622</v>
          </cell>
          <cell r="J139">
            <v>32.630000000000003</v>
          </cell>
          <cell r="K139">
            <v>0</v>
          </cell>
          <cell r="L139">
            <v>0</v>
          </cell>
          <cell r="M139">
            <v>2.4472499999999999</v>
          </cell>
          <cell r="N139">
            <v>35.077249999999999</v>
          </cell>
          <cell r="O139">
            <v>32.630000000000003</v>
          </cell>
          <cell r="P139">
            <v>1.075</v>
          </cell>
        </row>
        <row r="140">
          <cell r="B140" t="str">
            <v>A50154</v>
          </cell>
          <cell r="C140" t="str">
            <v>S</v>
          </cell>
          <cell r="D140" t="str">
            <v>South West</v>
          </cell>
          <cell r="E140">
            <v>37.5</v>
          </cell>
          <cell r="F140">
            <v>6</v>
          </cell>
          <cell r="G140">
            <v>33.130000000000003</v>
          </cell>
          <cell r="H140">
            <v>20.329965128205</v>
          </cell>
          <cell r="I140">
            <v>1.6296142069637263</v>
          </cell>
          <cell r="J140">
            <v>20.010121585903086</v>
          </cell>
          <cell r="K140">
            <v>5.3894406903826191</v>
          </cell>
          <cell r="L140">
            <v>20.125879536617649</v>
          </cell>
          <cell r="M140">
            <v>3.4144081359677512</v>
          </cell>
          <cell r="N140">
            <v>48.939849948871107</v>
          </cell>
          <cell r="O140">
            <v>20.329965128205</v>
          </cell>
          <cell r="P140">
            <v>2.4072766303457094</v>
          </cell>
        </row>
        <row r="141">
          <cell r="B141" t="str">
            <v>W13366</v>
          </cell>
          <cell r="C141" t="str">
            <v>S</v>
          </cell>
          <cell r="D141" t="str">
            <v>South West</v>
          </cell>
          <cell r="E141">
            <v>71.75</v>
          </cell>
          <cell r="F141">
            <v>8</v>
          </cell>
          <cell r="G141">
            <v>39.15</v>
          </cell>
          <cell r="H141">
            <v>24.826746153845999</v>
          </cell>
          <cell r="I141">
            <v>1.57692835611223</v>
          </cell>
          <cell r="J141">
            <v>24.41048751835536</v>
          </cell>
          <cell r="K141">
            <v>5.3894406903826191</v>
          </cell>
          <cell r="L141">
            <v>20.125879536617649</v>
          </cell>
          <cell r="M141">
            <v>3.7444355809016718</v>
          </cell>
          <cell r="N141">
            <v>53.6702433262573</v>
          </cell>
          <cell r="O141">
            <v>24.826746153845999</v>
          </cell>
          <cell r="P141">
            <v>2.161791279198424</v>
          </cell>
        </row>
        <row r="142">
          <cell r="B142" t="str">
            <v>A50165</v>
          </cell>
          <cell r="C142" t="str">
            <v>S</v>
          </cell>
          <cell r="D142" t="str">
            <v>South West</v>
          </cell>
          <cell r="E142">
            <v>8</v>
          </cell>
          <cell r="F142">
            <v>11</v>
          </cell>
          <cell r="G142">
            <v>48.96</v>
          </cell>
          <cell r="H142">
            <v>30.257027487178998</v>
          </cell>
          <cell r="I142">
            <v>1.6181364815412265</v>
          </cell>
          <cell r="J142">
            <v>29.871369515418497</v>
          </cell>
          <cell r="K142">
            <v>5.3894406903826191</v>
          </cell>
          <cell r="L142">
            <v>20.125879536617649</v>
          </cell>
          <cell r="M142">
            <v>4.154001730681407</v>
          </cell>
          <cell r="N142">
            <v>59.540691473100175</v>
          </cell>
          <cell r="O142">
            <v>30.257027487178998</v>
          </cell>
          <cell r="P142">
            <v>1.9678301676636851</v>
          </cell>
        </row>
        <row r="143">
          <cell r="B143" t="str">
            <v>A74490</v>
          </cell>
          <cell r="C143" t="str">
            <v>S</v>
          </cell>
          <cell r="D143" t="str">
            <v>South East</v>
          </cell>
          <cell r="E143">
            <v>36</v>
          </cell>
          <cell r="F143">
            <v>10</v>
          </cell>
          <cell r="G143">
            <v>45.18</v>
          </cell>
          <cell r="H143">
            <v>25.836933333333</v>
          </cell>
          <cell r="I143">
            <v>1.748659541638091</v>
          </cell>
          <cell r="J143">
            <v>25.27289045521292</v>
          </cell>
          <cell r="K143">
            <v>3.9486921589485728</v>
          </cell>
          <cell r="L143">
            <v>20.125879536617649</v>
          </cell>
          <cell r="M143">
            <v>3.701059661308435</v>
          </cell>
          <cell r="N143">
            <v>53.048521812087571</v>
          </cell>
          <cell r="O143">
            <v>25.836933333333</v>
          </cell>
          <cell r="P143">
            <v>2.0532050428619595</v>
          </cell>
        </row>
        <row r="144">
          <cell r="B144" t="str">
            <v>A74378</v>
          </cell>
          <cell r="C144" t="str">
            <v>S</v>
          </cell>
          <cell r="D144" t="str">
            <v>South East</v>
          </cell>
          <cell r="E144">
            <v>2</v>
          </cell>
          <cell r="F144">
            <v>10</v>
          </cell>
          <cell r="G144">
            <v>45.18</v>
          </cell>
          <cell r="H144">
            <v>27.446442482051001</v>
          </cell>
          <cell r="I144">
            <v>1.6461149757221218</v>
          </cell>
          <cell r="J144">
            <v>27.129458173274593</v>
          </cell>
          <cell r="K144">
            <v>3.9486921589485728</v>
          </cell>
          <cell r="L144">
            <v>20.125879536617649</v>
          </cell>
          <cell r="M144">
            <v>3.8403022401630613</v>
          </cell>
          <cell r="N144">
            <v>55.044332109003882</v>
          </cell>
          <cell r="O144">
            <v>27.446442482051001</v>
          </cell>
          <cell r="P144">
            <v>2.0055179152999854</v>
          </cell>
        </row>
        <row r="145">
          <cell r="B145" t="str">
            <v>A00359</v>
          </cell>
          <cell r="C145" t="str">
            <v>S</v>
          </cell>
          <cell r="D145" t="str">
            <v>South West</v>
          </cell>
          <cell r="E145">
            <v>202.5</v>
          </cell>
          <cell r="F145" t="str">
            <v xml:space="preserve">Leaver </v>
          </cell>
          <cell r="G145">
            <v>64.010000000000005</v>
          </cell>
          <cell r="H145">
            <v>24.584746153846002</v>
          </cell>
          <cell r="I145">
            <v>2.6036469768465098</v>
          </cell>
          <cell r="J145">
            <v>30.035989427312774</v>
          </cell>
          <cell r="K145">
            <v>5.3894406903826191</v>
          </cell>
          <cell r="L145">
            <v>20.125879536617649</v>
          </cell>
          <cell r="M145">
            <v>4.1663482240734782</v>
          </cell>
          <cell r="N145">
            <v>59.717657878386525</v>
          </cell>
          <cell r="O145">
            <v>24.584746153846002</v>
          </cell>
          <cell r="P145">
            <v>2.4290532635434343</v>
          </cell>
        </row>
        <row r="146">
          <cell r="B146" t="str">
            <v>A76176</v>
          </cell>
          <cell r="C146" t="str">
            <v>S</v>
          </cell>
          <cell r="D146" t="str">
            <v>South East</v>
          </cell>
          <cell r="E146">
            <v>92</v>
          </cell>
          <cell r="F146">
            <v>6</v>
          </cell>
          <cell r="G146">
            <v>33.130000000000003</v>
          </cell>
          <cell r="H146">
            <v>19.577780512821001</v>
          </cell>
          <cell r="I146">
            <v>1.6922245082022445</v>
          </cell>
          <cell r="J146">
            <v>19.184719236417035</v>
          </cell>
          <cell r="K146">
            <v>3.9486921589485728</v>
          </cell>
          <cell r="L146">
            <v>20.125879536617649</v>
          </cell>
          <cell r="M146">
            <v>3.2444468198987444</v>
          </cell>
          <cell r="N146">
            <v>46.503737751881999</v>
          </cell>
          <cell r="O146">
            <v>19.577780512821001</v>
          </cell>
          <cell r="P146">
            <v>2.3753324704722205</v>
          </cell>
        </row>
        <row r="147">
          <cell r="B147" t="str">
            <v>A76129</v>
          </cell>
          <cell r="C147" t="str">
            <v>S</v>
          </cell>
          <cell r="D147" t="str">
            <v>Midlands</v>
          </cell>
          <cell r="E147">
            <v>33</v>
          </cell>
          <cell r="F147" t="str">
            <v xml:space="preserve">Leaver </v>
          </cell>
          <cell r="G147">
            <v>15.66</v>
          </cell>
          <cell r="H147">
            <v>6.4811800000000002</v>
          </cell>
          <cell r="I147">
            <v>2.4162266747721866</v>
          </cell>
          <cell r="J147">
            <v>7.4233779735682814</v>
          </cell>
          <cell r="K147">
            <v>3.7037848954724204</v>
          </cell>
          <cell r="L147">
            <v>20.125879536617649</v>
          </cell>
          <cell r="M147">
            <v>2.3439781804243762</v>
          </cell>
          <cell r="N147">
            <v>33.597020586082728</v>
          </cell>
          <cell r="O147">
            <v>6.4811800000000002</v>
          </cell>
          <cell r="P147">
            <v>5.1837814388865491</v>
          </cell>
        </row>
        <row r="148">
          <cell r="B148" t="str">
            <v>A74925</v>
          </cell>
          <cell r="C148" t="str">
            <v>S</v>
          </cell>
          <cell r="D148" t="str">
            <v>Midlands</v>
          </cell>
          <cell r="E148">
            <v>299</v>
          </cell>
          <cell r="F148">
            <v>13</v>
          </cell>
          <cell r="G148">
            <v>65.05</v>
          </cell>
          <cell r="H148">
            <v>39.811268102564</v>
          </cell>
          <cell r="I148">
            <v>1.6339595069520161</v>
          </cell>
          <cell r="J148">
            <v>39.88019342143906</v>
          </cell>
          <cell r="K148">
            <v>3.7037848954724204</v>
          </cell>
          <cell r="L148">
            <v>20.125879536617649</v>
          </cell>
          <cell r="M148">
            <v>4.7782393390146849</v>
          </cell>
          <cell r="N148">
            <v>68.488097192543819</v>
          </cell>
          <cell r="O148">
            <v>39.811268102564</v>
          </cell>
          <cell r="P148">
            <v>1.7203194084674966</v>
          </cell>
        </row>
        <row r="149">
          <cell r="B149" t="str">
            <v>W09644</v>
          </cell>
          <cell r="C149" t="str">
            <v>S</v>
          </cell>
          <cell r="D149" t="str">
            <v>Midlands</v>
          </cell>
          <cell r="E149">
            <v>13</v>
          </cell>
          <cell r="F149" t="str">
            <v xml:space="preserve">Leaver </v>
          </cell>
          <cell r="G149">
            <v>24.09</v>
          </cell>
          <cell r="H149">
            <v>19.247969230769002</v>
          </cell>
          <cell r="I149">
            <v>1.2515606041956224</v>
          </cell>
          <cell r="J149">
            <v>22.046132158590307</v>
          </cell>
          <cell r="K149">
            <v>3.7037848954724204</v>
          </cell>
          <cell r="L149">
            <v>20.125879536617649</v>
          </cell>
          <cell r="M149">
            <v>3.4406847443010284</v>
          </cell>
          <cell r="N149">
            <v>49.316481334981411</v>
          </cell>
          <cell r="O149">
            <v>19.247969230769002</v>
          </cell>
          <cell r="P149">
            <v>2.5621654286596707</v>
          </cell>
        </row>
        <row r="150">
          <cell r="B150" t="str">
            <v>A76068</v>
          </cell>
          <cell r="C150" t="str">
            <v>A</v>
          </cell>
          <cell r="D150" t="str">
            <v>Midlands</v>
          </cell>
          <cell r="E150">
            <v>1427</v>
          </cell>
          <cell r="F150" t="str">
            <v>A</v>
          </cell>
          <cell r="G150">
            <v>97.58</v>
          </cell>
          <cell r="H150">
            <v>60</v>
          </cell>
          <cell r="I150">
            <v>1.6263333333333334</v>
          </cell>
          <cell r="J150">
            <v>60</v>
          </cell>
          <cell r="K150">
            <v>0</v>
          </cell>
          <cell r="L150">
            <v>0</v>
          </cell>
          <cell r="M150">
            <v>4.5</v>
          </cell>
          <cell r="N150">
            <v>64.5</v>
          </cell>
          <cell r="O150">
            <v>60</v>
          </cell>
          <cell r="P150">
            <v>1.075</v>
          </cell>
        </row>
        <row r="151">
          <cell r="B151" t="str">
            <v>A74953</v>
          </cell>
          <cell r="C151" t="str">
            <v>S</v>
          </cell>
          <cell r="D151" t="str">
            <v>Midlands</v>
          </cell>
          <cell r="E151">
            <v>568</v>
          </cell>
          <cell r="F151">
            <v>5</v>
          </cell>
          <cell r="G151">
            <v>32.770000000000003</v>
          </cell>
          <cell r="H151">
            <v>18.019011282051</v>
          </cell>
          <cell r="I151">
            <v>1.8186347456612493</v>
          </cell>
          <cell r="J151">
            <v>17.74027723935389</v>
          </cell>
          <cell r="K151">
            <v>3.7037848954724204</v>
          </cell>
          <cell r="L151">
            <v>20.125879536617649</v>
          </cell>
          <cell r="M151">
            <v>3.1177456253582965</v>
          </cell>
          <cell r="N151">
            <v>44.687687296802252</v>
          </cell>
          <cell r="O151">
            <v>18.019011282051</v>
          </cell>
          <cell r="P151">
            <v>2.480029930461074</v>
          </cell>
        </row>
        <row r="152">
          <cell r="B152" t="str">
            <v>W06300</v>
          </cell>
          <cell r="C152" t="str">
            <v>S</v>
          </cell>
          <cell r="D152" t="str">
            <v>Midlands</v>
          </cell>
          <cell r="E152">
            <v>1138.5</v>
          </cell>
          <cell r="F152">
            <v>15</v>
          </cell>
          <cell r="G152">
            <v>78.06</v>
          </cell>
          <cell r="H152">
            <v>48.349682051282002</v>
          </cell>
          <cell r="I152">
            <v>1.614488383133643</v>
          </cell>
          <cell r="J152">
            <v>48.359694566813509</v>
          </cell>
          <cell r="K152">
            <v>3.7037848954724204</v>
          </cell>
          <cell r="L152">
            <v>20.125879536617649</v>
          </cell>
          <cell r="M152">
            <v>5.4142019249177675</v>
          </cell>
          <cell r="N152">
            <v>77.603560923821334</v>
          </cell>
          <cell r="O152">
            <v>48.349682051282002</v>
          </cell>
          <cell r="P152">
            <v>1.6050480092405004</v>
          </cell>
        </row>
        <row r="153">
          <cell r="B153" t="str">
            <v>A25090</v>
          </cell>
          <cell r="C153" t="str">
            <v>S</v>
          </cell>
          <cell r="D153" t="str">
            <v>South West</v>
          </cell>
          <cell r="E153">
            <v>151.5</v>
          </cell>
          <cell r="F153">
            <v>13</v>
          </cell>
          <cell r="G153">
            <v>65.05</v>
          </cell>
          <cell r="H153">
            <v>40.093216410255998</v>
          </cell>
          <cell r="I153">
            <v>1.6224689816444848</v>
          </cell>
          <cell r="J153">
            <v>40.065651688693094</v>
          </cell>
          <cell r="K153">
            <v>5.3894406903826191</v>
          </cell>
          <cell r="L153">
            <v>20.125879536617649</v>
          </cell>
          <cell r="M153">
            <v>4.9185728936770028</v>
          </cell>
          <cell r="N153">
            <v>70.499544809370377</v>
          </cell>
          <cell r="O153">
            <v>40.093216410255998</v>
          </cell>
          <cell r="P153">
            <v>1.7583908481669315</v>
          </cell>
        </row>
        <row r="154">
          <cell r="B154" t="str">
            <v>A04256</v>
          </cell>
          <cell r="C154" t="str">
            <v>S</v>
          </cell>
          <cell r="D154" t="str">
            <v>South West</v>
          </cell>
          <cell r="E154">
            <v>117.25</v>
          </cell>
          <cell r="F154">
            <v>14</v>
          </cell>
          <cell r="G154">
            <v>77.02</v>
          </cell>
          <cell r="H154">
            <v>44.169128205127997</v>
          </cell>
          <cell r="I154">
            <v>1.743751872174331</v>
          </cell>
          <cell r="J154">
            <v>44.2559765051395</v>
          </cell>
          <cell r="K154">
            <v>5.3894406903826191</v>
          </cell>
          <cell r="L154">
            <v>20.125879536617649</v>
          </cell>
          <cell r="M154">
            <v>5.2328472549104825</v>
          </cell>
          <cell r="N154">
            <v>75.004143987050256</v>
          </cell>
          <cell r="O154">
            <v>44.169128205127997</v>
          </cell>
          <cell r="P154">
            <v>1.6981123928622694</v>
          </cell>
        </row>
        <row r="155">
          <cell r="B155" t="str">
            <v>A25211</v>
          </cell>
          <cell r="C155" t="str">
            <v>S</v>
          </cell>
          <cell r="D155" t="str">
            <v>Midlands</v>
          </cell>
          <cell r="E155">
            <v>73.5</v>
          </cell>
          <cell r="F155">
            <v>19</v>
          </cell>
          <cell r="G155">
            <v>110.59</v>
          </cell>
          <cell r="H155">
            <v>65.164055794871999</v>
          </cell>
          <cell r="I155">
            <v>1.697101241643445</v>
          </cell>
          <cell r="J155">
            <v>65.062313538913358</v>
          </cell>
          <cell r="K155">
            <v>3.7037848954724204</v>
          </cell>
          <cell r="L155">
            <v>20.125879536617649</v>
          </cell>
          <cell r="M155">
            <v>6.6668983478252573</v>
          </cell>
          <cell r="N155">
            <v>95.55887631882868</v>
          </cell>
          <cell r="O155">
            <v>65.164055794871999</v>
          </cell>
          <cell r="P155">
            <v>1.466435370745425</v>
          </cell>
        </row>
        <row r="156">
          <cell r="B156" t="str">
            <v>A24966</v>
          </cell>
          <cell r="C156" t="str">
            <v>S</v>
          </cell>
          <cell r="D156" t="str">
            <v>Midlands</v>
          </cell>
          <cell r="E156">
            <v>11</v>
          </cell>
          <cell r="F156">
            <v>12</v>
          </cell>
          <cell r="G156">
            <v>64.010000000000005</v>
          </cell>
          <cell r="H156">
            <v>32.6841328</v>
          </cell>
          <cell r="I156">
            <v>1.9584426605927878</v>
          </cell>
          <cell r="J156">
            <v>32.214244499265781</v>
          </cell>
          <cell r="K156">
            <v>3.7037848954724204</v>
          </cell>
          <cell r="L156">
            <v>20.125879536617649</v>
          </cell>
          <cell r="M156">
            <v>4.2032931698516878</v>
          </cell>
          <cell r="N156">
            <v>60.247202101207534</v>
          </cell>
          <cell r="O156">
            <v>32.6841328</v>
          </cell>
          <cell r="P156">
            <v>1.8433165251735708</v>
          </cell>
        </row>
        <row r="157">
          <cell r="B157" t="str">
            <v>A86495</v>
          </cell>
          <cell r="C157" t="str">
            <v>S</v>
          </cell>
          <cell r="D157" t="str">
            <v>South West</v>
          </cell>
          <cell r="E157">
            <v>609</v>
          </cell>
          <cell r="F157">
            <v>12</v>
          </cell>
          <cell r="G157">
            <v>64.010000000000005</v>
          </cell>
          <cell r="H157">
            <v>33.812062564103002</v>
          </cell>
          <cell r="I157">
            <v>1.8931113675377207</v>
          </cell>
          <cell r="J157">
            <v>33.411980616740088</v>
          </cell>
          <cell r="K157">
            <v>5.3894406903826191</v>
          </cell>
          <cell r="L157">
            <v>20.125879536617649</v>
          </cell>
          <cell r="M157">
            <v>4.4195475632805268</v>
          </cell>
          <cell r="N157">
            <v>63.346848407020879</v>
          </cell>
          <cell r="O157">
            <v>33.812062564103002</v>
          </cell>
          <cell r="P157">
            <v>1.873498497375722</v>
          </cell>
        </row>
        <row r="158">
          <cell r="B158" t="str">
            <v>A74930</v>
          </cell>
          <cell r="C158" t="str">
            <v>S</v>
          </cell>
          <cell r="D158" t="str">
            <v>South West</v>
          </cell>
          <cell r="E158">
            <v>217.5</v>
          </cell>
          <cell r="F158">
            <v>10</v>
          </cell>
          <cell r="G158">
            <v>45.18</v>
          </cell>
          <cell r="H158">
            <v>26.966734358974001</v>
          </cell>
          <cell r="I158">
            <v>1.6753975249125774</v>
          </cell>
          <cell r="J158">
            <v>26.622867547723935</v>
          </cell>
          <cell r="K158">
            <v>5.3894406903826191</v>
          </cell>
          <cell r="L158">
            <v>20.125879536617649</v>
          </cell>
          <cell r="M158">
            <v>3.9103640831043149</v>
          </cell>
          <cell r="N158">
            <v>56.048551857828514</v>
          </cell>
          <cell r="O158">
            <v>26.966734358974001</v>
          </cell>
          <cell r="P158">
            <v>2.0784330468689713</v>
          </cell>
        </row>
        <row r="159">
          <cell r="B159" t="str">
            <v>S10367</v>
          </cell>
          <cell r="C159" t="str">
            <v>A</v>
          </cell>
          <cell r="D159" t="str">
            <v>Midlands</v>
          </cell>
          <cell r="E159">
            <v>2</v>
          </cell>
          <cell r="F159" t="str">
            <v>A</v>
          </cell>
          <cell r="G159">
            <v>45.18</v>
          </cell>
          <cell r="H159">
            <v>29</v>
          </cell>
          <cell r="I159">
            <v>1.5579310344827586</v>
          </cell>
          <cell r="J159">
            <v>29</v>
          </cell>
          <cell r="K159">
            <v>0</v>
          </cell>
          <cell r="L159">
            <v>0</v>
          </cell>
          <cell r="M159">
            <v>2.1749999999999998</v>
          </cell>
          <cell r="N159">
            <v>31.175000000000001</v>
          </cell>
          <cell r="O159">
            <v>29</v>
          </cell>
          <cell r="P159">
            <v>1.075</v>
          </cell>
        </row>
        <row r="160">
          <cell r="B160" t="str">
            <v>A97497</v>
          </cell>
          <cell r="C160" t="str">
            <v>S</v>
          </cell>
          <cell r="D160" t="str">
            <v>South West</v>
          </cell>
          <cell r="E160">
            <v>31</v>
          </cell>
          <cell r="F160">
            <v>11</v>
          </cell>
          <cell r="G160">
            <v>48.96</v>
          </cell>
          <cell r="H160">
            <v>29.113375320614999</v>
          </cell>
          <cell r="I160">
            <v>1.6817012613900433</v>
          </cell>
          <cell r="J160">
            <v>28.733010843582964</v>
          </cell>
          <cell r="K160">
            <v>5.3894406903826191</v>
          </cell>
          <cell r="L160">
            <v>20.125879536617649</v>
          </cell>
          <cell r="M160">
            <v>4.068624830293742</v>
          </cell>
          <cell r="N160">
            <v>58.316955900876977</v>
          </cell>
          <cell r="O160">
            <v>29.113375320614999</v>
          </cell>
          <cell r="P160">
            <v>2.0030984129683893</v>
          </cell>
        </row>
        <row r="161">
          <cell r="B161" t="str">
            <v>A00152</v>
          </cell>
          <cell r="C161" t="str">
            <v>S</v>
          </cell>
          <cell r="D161" t="str">
            <v>South West</v>
          </cell>
          <cell r="E161">
            <v>105</v>
          </cell>
          <cell r="F161">
            <v>17</v>
          </cell>
          <cell r="G161">
            <v>97.58</v>
          </cell>
          <cell r="H161">
            <v>56.008192820513003</v>
          </cell>
          <cell r="I161">
            <v>1.7422451089023769</v>
          </cell>
          <cell r="J161">
            <v>55.89807694566813</v>
          </cell>
          <cell r="K161">
            <v>5.3894406903826191</v>
          </cell>
          <cell r="L161">
            <v>20.125879536617649</v>
          </cell>
          <cell r="M161">
            <v>6.1060047879501296</v>
          </cell>
          <cell r="N161">
            <v>87.519401960618524</v>
          </cell>
          <cell r="O161">
            <v>56.008192820513003</v>
          </cell>
          <cell r="P161">
            <v>1.5626178520183307</v>
          </cell>
        </row>
        <row r="162">
          <cell r="B162" t="str">
            <v>A74770</v>
          </cell>
          <cell r="C162" t="str">
            <v>S</v>
          </cell>
          <cell r="D162" t="str">
            <v>Midlands</v>
          </cell>
          <cell r="E162">
            <v>77.5</v>
          </cell>
          <cell r="F162">
            <v>5</v>
          </cell>
          <cell r="G162">
            <v>32.770000000000003</v>
          </cell>
          <cell r="H162">
            <v>18.493474871795001</v>
          </cell>
          <cell r="I162">
            <v>1.7719763444769698</v>
          </cell>
          <cell r="J162">
            <v>18.152449926578562</v>
          </cell>
          <cell r="K162">
            <v>3.7037848954724204</v>
          </cell>
          <cell r="L162">
            <v>20.125879536617649</v>
          </cell>
          <cell r="M162">
            <v>3.1486585769001474</v>
          </cell>
          <cell r="N162">
            <v>45.130772935568778</v>
          </cell>
          <cell r="O162">
            <v>18.493474871795001</v>
          </cell>
          <cell r="P162">
            <v>2.4403619789377271</v>
          </cell>
        </row>
        <row r="163">
          <cell r="B163" t="str">
            <v>A00384</v>
          </cell>
          <cell r="C163" t="str">
            <v>S</v>
          </cell>
          <cell r="D163" t="str">
            <v>Midlands</v>
          </cell>
          <cell r="E163">
            <v>397</v>
          </cell>
          <cell r="F163">
            <v>9</v>
          </cell>
          <cell r="G163">
            <v>44.81</v>
          </cell>
          <cell r="H163">
            <v>25.376939487179001</v>
          </cell>
          <cell r="I163">
            <v>1.7657763664778812</v>
          </cell>
          <cell r="J163">
            <v>24.870385903083701</v>
          </cell>
          <cell r="K163">
            <v>3.7037848954724204</v>
          </cell>
          <cell r="L163">
            <v>20.125879536617649</v>
          </cell>
          <cell r="M163">
            <v>3.6525037751380327</v>
          </cell>
          <cell r="N163">
            <v>52.3525541103118</v>
          </cell>
          <cell r="O163">
            <v>25.376939487179001</v>
          </cell>
          <cell r="P163">
            <v>2.0629971607396347</v>
          </cell>
        </row>
        <row r="164">
          <cell r="B164" t="str">
            <v>A74224</v>
          </cell>
          <cell r="C164" t="str">
            <v>S</v>
          </cell>
          <cell r="D164" t="str">
            <v>South West</v>
          </cell>
          <cell r="E164">
            <v>18.25</v>
          </cell>
          <cell r="F164">
            <v>8</v>
          </cell>
          <cell r="G164">
            <v>39.15</v>
          </cell>
          <cell r="H164">
            <v>23.473148717949002</v>
          </cell>
          <cell r="I164">
            <v>1.667863160176015</v>
          </cell>
          <cell r="J164">
            <v>23.044511013215857</v>
          </cell>
          <cell r="K164">
            <v>5.3894406903826191</v>
          </cell>
          <cell r="L164">
            <v>20.125879536617649</v>
          </cell>
          <cell r="M164">
            <v>3.6419873430162095</v>
          </cell>
          <cell r="N164">
            <v>52.201818583232338</v>
          </cell>
          <cell r="O164">
            <v>23.473148717949002</v>
          </cell>
          <cell r="P164">
            <v>2.2238950219454643</v>
          </cell>
        </row>
        <row r="165">
          <cell r="B165" t="str">
            <v>A74296</v>
          </cell>
          <cell r="C165" t="str">
            <v>S</v>
          </cell>
          <cell r="D165" t="str">
            <v>South East</v>
          </cell>
          <cell r="E165">
            <v>234.25</v>
          </cell>
          <cell r="F165">
            <v>16</v>
          </cell>
          <cell r="G165">
            <v>91.07</v>
          </cell>
          <cell r="H165">
            <v>50.850363818974003</v>
          </cell>
          <cell r="I165">
            <v>1.7909409719113685</v>
          </cell>
          <cell r="J165">
            <v>50.545948469603523</v>
          </cell>
          <cell r="K165">
            <v>3.9486921589485728</v>
          </cell>
          <cell r="L165">
            <v>20.125879536617649</v>
          </cell>
          <cell r="M165">
            <v>5.5965390123877308</v>
          </cell>
          <cell r="N165">
            <v>80.217059177557488</v>
          </cell>
          <cell r="O165">
            <v>50.850363818974003</v>
          </cell>
          <cell r="P165">
            <v>1.5775120009588952</v>
          </cell>
        </row>
        <row r="166">
          <cell r="B166" t="str">
            <v>A02059</v>
          </cell>
          <cell r="C166" t="str">
            <v>S</v>
          </cell>
          <cell r="D166" t="str">
            <v>Midlands</v>
          </cell>
          <cell r="E166">
            <v>428</v>
          </cell>
          <cell r="F166">
            <v>14</v>
          </cell>
          <cell r="G166">
            <v>77.02</v>
          </cell>
          <cell r="H166">
            <v>42.615261538462001</v>
          </cell>
          <cell r="I166">
            <v>1.8073337395920079</v>
          </cell>
          <cell r="J166">
            <v>45.616149192364176</v>
          </cell>
          <cell r="K166">
            <v>3.7037848954724204</v>
          </cell>
          <cell r="L166">
            <v>20.125879536617649</v>
          </cell>
          <cell r="M166">
            <v>5.2084360218340686</v>
          </cell>
          <cell r="N166">
            <v>74.654249646288321</v>
          </cell>
          <cell r="O166">
            <v>42.615261538462001</v>
          </cell>
          <cell r="P166">
            <v>1.7518195817925424</v>
          </cell>
        </row>
        <row r="167">
          <cell r="B167" t="str">
            <v>A99503</v>
          </cell>
          <cell r="C167" t="str">
            <v>S</v>
          </cell>
          <cell r="D167" t="str">
            <v>South West</v>
          </cell>
          <cell r="E167">
            <v>1567.5</v>
          </cell>
          <cell r="F167">
            <v>9</v>
          </cell>
          <cell r="G167">
            <v>44.81</v>
          </cell>
          <cell r="H167">
            <v>25.327815205128001</v>
          </cell>
          <cell r="I167">
            <v>1.7692011583741947</v>
          </cell>
          <cell r="J167">
            <v>24.987693700440531</v>
          </cell>
          <cell r="K167">
            <v>5.3894406903826191</v>
          </cell>
          <cell r="L167">
            <v>20.125879536617649</v>
          </cell>
          <cell r="M167">
            <v>3.7877260445580601</v>
          </cell>
          <cell r="N167">
            <v>54.290739971998867</v>
          </cell>
          <cell r="O167">
            <v>25.327815205128001</v>
          </cell>
          <cell r="P167">
            <v>2.1435224290884309</v>
          </cell>
        </row>
        <row r="168">
          <cell r="B168" t="str">
            <v>A76116</v>
          </cell>
          <cell r="C168" t="str">
            <v>S</v>
          </cell>
          <cell r="D168" t="str">
            <v>South East</v>
          </cell>
          <cell r="E168">
            <v>19</v>
          </cell>
          <cell r="F168" t="str">
            <v xml:space="preserve">Leaver </v>
          </cell>
          <cell r="G168">
            <v>15.66</v>
          </cell>
          <cell r="H168">
            <v>8.7743958974359995</v>
          </cell>
          <cell r="I168">
            <v>1.7847382524164508</v>
          </cell>
          <cell r="J168">
            <v>10.049968869309838</v>
          </cell>
          <cell r="K168">
            <v>3.9486921589485728</v>
          </cell>
          <cell r="L168">
            <v>20.125879536617649</v>
          </cell>
          <cell r="M168">
            <v>2.5593405423657041</v>
          </cell>
          <cell r="N168">
            <v>36.68388110724176</v>
          </cell>
          <cell r="O168">
            <v>8.7743958974359995</v>
          </cell>
          <cell r="P168">
            <v>4.1807870919023955</v>
          </cell>
        </row>
        <row r="169">
          <cell r="B169" t="str">
            <v>A76225</v>
          </cell>
          <cell r="C169" t="str">
            <v>S</v>
          </cell>
          <cell r="D169" t="str">
            <v>South West</v>
          </cell>
          <cell r="E169">
            <v>172</v>
          </cell>
          <cell r="F169">
            <v>12</v>
          </cell>
          <cell r="G169">
            <v>64.010000000000005</v>
          </cell>
          <cell r="H169">
            <v>31.898549743589999</v>
          </cell>
          <cell r="I169">
            <v>2.006674300698037</v>
          </cell>
          <cell r="J169">
            <v>31.388206754772394</v>
          </cell>
          <cell r="K169">
            <v>5.3894406903826191</v>
          </cell>
          <cell r="L169">
            <v>20.125879536617649</v>
          </cell>
          <cell r="M169">
            <v>4.2677645236329491</v>
          </cell>
          <cell r="N169">
            <v>61.171291505405605</v>
          </cell>
          <cell r="O169">
            <v>31.898549743589999</v>
          </cell>
          <cell r="P169">
            <v>1.9176825277988681</v>
          </cell>
        </row>
        <row r="170">
          <cell r="B170" t="str">
            <v>A41805</v>
          </cell>
          <cell r="C170" t="str">
            <v>S</v>
          </cell>
          <cell r="D170" t="str">
            <v>South West</v>
          </cell>
          <cell r="E170">
            <v>180.75</v>
          </cell>
          <cell r="F170">
            <v>11</v>
          </cell>
          <cell r="G170">
            <v>48.96</v>
          </cell>
          <cell r="H170">
            <v>31.244806153846</v>
          </cell>
          <cell r="I170">
            <v>1.5669804369701104</v>
          </cell>
          <cell r="J170">
            <v>30.919748604992659</v>
          </cell>
          <cell r="K170">
            <v>5.3894406903826191</v>
          </cell>
          <cell r="L170">
            <v>20.125879536617649</v>
          </cell>
          <cell r="M170">
            <v>4.2326301623994693</v>
          </cell>
          <cell r="N170">
            <v>60.667698994392389</v>
          </cell>
          <cell r="O170">
            <v>31.244806153846</v>
          </cell>
          <cell r="P170">
            <v>1.9416890825205089</v>
          </cell>
        </row>
        <row r="171">
          <cell r="B171" t="str">
            <v>A74860</v>
          </cell>
          <cell r="C171" t="str">
            <v>S</v>
          </cell>
          <cell r="D171" t="str">
            <v>Midlands</v>
          </cell>
          <cell r="E171">
            <v>113</v>
          </cell>
          <cell r="F171">
            <v>2</v>
          </cell>
          <cell r="G171">
            <v>23.49</v>
          </cell>
          <cell r="H171">
            <v>12.649944615384999</v>
          </cell>
          <cell r="I171">
            <v>1.8569251260935329</v>
          </cell>
          <cell r="J171">
            <v>12.289936563876651</v>
          </cell>
          <cell r="K171">
            <v>3.7037848954724204</v>
          </cell>
          <cell r="L171">
            <v>20.125879536617649</v>
          </cell>
          <cell r="M171">
            <v>2.7089700746975041</v>
          </cell>
          <cell r="N171">
            <v>38.828571070664225</v>
          </cell>
          <cell r="O171">
            <v>12.649944615384999</v>
          </cell>
          <cell r="P171">
            <v>3.0694656973786665</v>
          </cell>
        </row>
        <row r="172">
          <cell r="B172" t="str">
            <v>A25082</v>
          </cell>
          <cell r="C172" t="str">
            <v>S</v>
          </cell>
          <cell r="D172" t="str">
            <v>South West</v>
          </cell>
          <cell r="E172">
            <v>1242</v>
          </cell>
          <cell r="F172">
            <v>7</v>
          </cell>
          <cell r="G172">
            <v>38.86</v>
          </cell>
          <cell r="H172">
            <v>20.856334358973999</v>
          </cell>
          <cell r="I172">
            <v>1.863222910179297</v>
          </cell>
          <cell r="J172">
            <v>20.451102496328929</v>
          </cell>
          <cell r="K172">
            <v>5.3894406903826191</v>
          </cell>
          <cell r="L172">
            <v>20.125879536617649</v>
          </cell>
          <cell r="M172">
            <v>3.4474817042496899</v>
          </cell>
          <cell r="N172">
            <v>49.413904427578892</v>
          </cell>
          <cell r="O172">
            <v>20.856334358973999</v>
          </cell>
          <cell r="P172">
            <v>2.3692516420709007</v>
          </cell>
        </row>
        <row r="173">
          <cell r="B173" t="str">
            <v>A98647</v>
          </cell>
          <cell r="C173" t="str">
            <v>S</v>
          </cell>
          <cell r="D173" t="str">
            <v>South West</v>
          </cell>
          <cell r="E173">
            <v>804.75</v>
          </cell>
          <cell r="F173">
            <v>11</v>
          </cell>
          <cell r="G173">
            <v>48.96</v>
          </cell>
          <cell r="H173">
            <v>31.887440999999999</v>
          </cell>
          <cell r="I173">
            <v>1.5354007240656282</v>
          </cell>
          <cell r="J173">
            <v>31.526901071953013</v>
          </cell>
          <cell r="K173">
            <v>5.3894406903826191</v>
          </cell>
          <cell r="L173">
            <v>20.125879536617649</v>
          </cell>
          <cell r="M173">
            <v>4.278166597421496</v>
          </cell>
          <cell r="N173">
            <v>61.320387896374775</v>
          </cell>
          <cell r="O173">
            <v>31.887440999999999</v>
          </cell>
          <cell r="P173">
            <v>1.9230263067009603</v>
          </cell>
        </row>
        <row r="174">
          <cell r="B174" t="str">
            <v>A76237</v>
          </cell>
          <cell r="C174" t="str">
            <v>S</v>
          </cell>
          <cell r="D174" t="str">
            <v>South West</v>
          </cell>
          <cell r="E174">
            <v>470.75</v>
          </cell>
          <cell r="F174">
            <v>3</v>
          </cell>
          <cell r="G174">
            <v>24.09</v>
          </cell>
          <cell r="H174">
            <v>15.908713846154001</v>
          </cell>
          <cell r="I174">
            <v>1.5142644611603131</v>
          </cell>
          <cell r="J174">
            <v>15.606808810572687</v>
          </cell>
          <cell r="K174">
            <v>5.3894406903826191</v>
          </cell>
          <cell r="L174">
            <v>20.125879536617649</v>
          </cell>
          <cell r="M174">
            <v>3.0841596778179721</v>
          </cell>
          <cell r="N174">
            <v>44.206288715390933</v>
          </cell>
          <cell r="O174">
            <v>15.908713846154001</v>
          </cell>
          <cell r="P174">
            <v>2.7787468643216555</v>
          </cell>
        </row>
        <row r="175">
          <cell r="B175" t="str">
            <v>A76293</v>
          </cell>
          <cell r="C175" t="str">
            <v>S</v>
          </cell>
          <cell r="D175" t="str">
            <v>South West</v>
          </cell>
          <cell r="E175">
            <v>40.5</v>
          </cell>
          <cell r="F175">
            <v>1</v>
          </cell>
          <cell r="G175">
            <v>15.66</v>
          </cell>
          <cell r="H175">
            <v>11.166190769230999</v>
          </cell>
          <cell r="I175">
            <v>1.4024478287754065</v>
          </cell>
          <cell r="J175">
            <v>10.820306607929515</v>
          </cell>
          <cell r="K175">
            <v>5.3894406903826191</v>
          </cell>
          <cell r="L175">
            <v>20.125879536617649</v>
          </cell>
          <cell r="M175">
            <v>2.7251720126197339</v>
          </cell>
          <cell r="N175">
            <v>39.06079884754952</v>
          </cell>
          <cell r="O175">
            <v>11.166190769230999</v>
          </cell>
          <cell r="P175">
            <v>3.4981310685810167</v>
          </cell>
        </row>
        <row r="176">
          <cell r="B176" t="str">
            <v>A76251</v>
          </cell>
          <cell r="C176" t="str">
            <v>S</v>
          </cell>
          <cell r="D176" t="str">
            <v>Midlands</v>
          </cell>
          <cell r="E176">
            <v>20.5</v>
          </cell>
          <cell r="F176" t="str">
            <v xml:space="preserve">Leaver </v>
          </cell>
          <cell r="G176">
            <v>39.15</v>
          </cell>
          <cell r="H176">
            <v>18.461985641026001</v>
          </cell>
          <cell r="I176">
            <v>2.1205736349941331</v>
          </cell>
          <cell r="J176">
            <v>21.145886637298094</v>
          </cell>
          <cell r="K176">
            <v>3.7037848954724204</v>
          </cell>
          <cell r="L176">
            <v>20.125879536617649</v>
          </cell>
          <cell r="M176">
            <v>3.3731663302041119</v>
          </cell>
          <cell r="N176">
            <v>48.348717399592275</v>
          </cell>
          <cell r="O176">
            <v>18.461985641026001</v>
          </cell>
          <cell r="P176">
            <v>2.618825425373116</v>
          </cell>
        </row>
        <row r="177">
          <cell r="B177" t="str">
            <v>W16497</v>
          </cell>
          <cell r="C177" t="str">
            <v>S</v>
          </cell>
          <cell r="D177" t="str">
            <v>South West</v>
          </cell>
          <cell r="E177">
            <v>8</v>
          </cell>
          <cell r="F177">
            <v>13</v>
          </cell>
          <cell r="G177">
            <v>65.05</v>
          </cell>
          <cell r="H177">
            <v>40.358636923077</v>
          </cell>
          <cell r="I177">
            <v>1.61179873651294</v>
          </cell>
          <cell r="J177">
            <v>40.137241997063143</v>
          </cell>
          <cell r="K177">
            <v>5.3894406903826191</v>
          </cell>
          <cell r="L177">
            <v>20.125879536617649</v>
          </cell>
          <cell r="M177">
            <v>4.923942166804756</v>
          </cell>
          <cell r="N177">
            <v>70.576504390868166</v>
          </cell>
          <cell r="O177">
            <v>40.358636923077</v>
          </cell>
          <cell r="P177">
            <v>1.7487335988424486</v>
          </cell>
        </row>
        <row r="178">
          <cell r="B178" t="str">
            <v>A24908</v>
          </cell>
          <cell r="C178" t="str">
            <v>S</v>
          </cell>
          <cell r="D178" t="str">
            <v>South East</v>
          </cell>
          <cell r="E178">
            <v>187</v>
          </cell>
          <cell r="F178" t="str">
            <v xml:space="preserve">Leaver </v>
          </cell>
          <cell r="G178">
            <v>24.09</v>
          </cell>
          <cell r="H178">
            <v>12.404324102564001</v>
          </cell>
          <cell r="I178">
            <v>1.9420647026644962</v>
          </cell>
          <cell r="J178">
            <v>14.207595888399412</v>
          </cell>
          <cell r="K178">
            <v>3.9486921589485728</v>
          </cell>
          <cell r="L178">
            <v>20.125879536617649</v>
          </cell>
          <cell r="M178">
            <v>2.871162568797422</v>
          </cell>
          <cell r="N178">
            <v>41.153330152763054</v>
          </cell>
          <cell r="O178">
            <v>12.404324102564001</v>
          </cell>
          <cell r="P178">
            <v>3.3176600202067092</v>
          </cell>
        </row>
        <row r="179">
          <cell r="B179" t="str">
            <v>A74239</v>
          </cell>
          <cell r="C179" t="str">
            <v>S</v>
          </cell>
          <cell r="D179" t="str">
            <v>South West</v>
          </cell>
          <cell r="E179">
            <v>1</v>
          </cell>
          <cell r="F179">
            <v>6</v>
          </cell>
          <cell r="G179">
            <v>33.130000000000003</v>
          </cell>
          <cell r="H179">
            <v>20.835313846154001</v>
          </cell>
          <cell r="I179">
            <v>1.590088838816099</v>
          </cell>
          <cell r="J179">
            <v>20.47375154185022</v>
          </cell>
          <cell r="K179">
            <v>5.3894406903826191</v>
          </cell>
          <cell r="L179">
            <v>20.125879536617649</v>
          </cell>
          <cell r="M179">
            <v>3.449180382663787</v>
          </cell>
          <cell r="N179">
            <v>49.438252151514277</v>
          </cell>
          <cell r="O179">
            <v>20.835313846154001</v>
          </cell>
          <cell r="P179">
            <v>2.3728105329519722</v>
          </cell>
        </row>
        <row r="180">
          <cell r="B180" t="str">
            <v>A24920</v>
          </cell>
          <cell r="C180" t="str">
            <v>S</v>
          </cell>
          <cell r="D180" t="str">
            <v>South West</v>
          </cell>
          <cell r="E180">
            <v>636</v>
          </cell>
          <cell r="F180">
            <v>11</v>
          </cell>
          <cell r="G180">
            <v>48.96</v>
          </cell>
          <cell r="H180">
            <v>31.809743605769</v>
          </cell>
          <cell r="I180">
            <v>1.5391510414790215</v>
          </cell>
          <cell r="J180">
            <v>34.230494390602054</v>
          </cell>
          <cell r="K180">
            <v>5.3894406903826191</v>
          </cell>
          <cell r="L180">
            <v>20.125879536617649</v>
          </cell>
          <cell r="M180">
            <v>4.4809360963201739</v>
          </cell>
          <cell r="N180">
            <v>64.226750713922499</v>
          </cell>
          <cell r="O180">
            <v>31.809743605769</v>
          </cell>
          <cell r="P180">
            <v>2.0190904871762112</v>
          </cell>
        </row>
        <row r="181">
          <cell r="B181" t="str">
            <v>W30295</v>
          </cell>
          <cell r="C181" t="str">
            <v>S</v>
          </cell>
          <cell r="D181" t="str">
            <v>Midlands</v>
          </cell>
          <cell r="E181">
            <v>14.5</v>
          </cell>
          <cell r="F181">
            <v>13</v>
          </cell>
          <cell r="G181">
            <v>65.05</v>
          </cell>
          <cell r="H181">
            <v>42.230723282051002</v>
          </cell>
          <cell r="I181">
            <v>1.5403477597469351</v>
          </cell>
          <cell r="J181">
            <v>42.400887165932453</v>
          </cell>
          <cell r="K181">
            <v>3.7037848954724204</v>
          </cell>
          <cell r="L181">
            <v>20.125879536617649</v>
          </cell>
          <cell r="M181">
            <v>4.9672913698516883</v>
          </cell>
          <cell r="N181">
            <v>71.197842967874209</v>
          </cell>
          <cell r="O181">
            <v>42.230723282051002</v>
          </cell>
          <cell r="P181">
            <v>1.6859252561780034</v>
          </cell>
        </row>
        <row r="182">
          <cell r="B182" t="str">
            <v>A76373</v>
          </cell>
          <cell r="C182" t="str">
            <v>S</v>
          </cell>
          <cell r="D182" t="str">
            <v>South East</v>
          </cell>
          <cell r="E182">
            <v>13.5</v>
          </cell>
          <cell r="F182">
            <v>11</v>
          </cell>
          <cell r="G182">
            <v>48.96</v>
          </cell>
          <cell r="H182">
            <v>28.677985641026002</v>
          </cell>
          <cell r="I182">
            <v>1.7072328793539482</v>
          </cell>
          <cell r="J182">
            <v>28.324271365638765</v>
          </cell>
          <cell r="K182">
            <v>3.9486921589485728</v>
          </cell>
          <cell r="L182">
            <v>20.125879536617649</v>
          </cell>
          <cell r="M182">
            <v>3.9299132295903738</v>
          </cell>
          <cell r="N182">
            <v>56.328756290795361</v>
          </cell>
          <cell r="O182">
            <v>28.677985641026002</v>
          </cell>
          <cell r="P182">
            <v>1.9641810619436557</v>
          </cell>
        </row>
        <row r="183">
          <cell r="B183" t="str">
            <v>A49883</v>
          </cell>
          <cell r="C183" t="str">
            <v>S</v>
          </cell>
          <cell r="D183" t="str">
            <v>Midlands</v>
          </cell>
          <cell r="E183">
            <v>22</v>
          </cell>
          <cell r="F183">
            <v>8</v>
          </cell>
          <cell r="G183">
            <v>39.15</v>
          </cell>
          <cell r="H183">
            <v>26.647680502564</v>
          </cell>
          <cell r="I183">
            <v>1.4691710220795031</v>
          </cell>
          <cell r="J183">
            <v>26.683393233480174</v>
          </cell>
          <cell r="K183">
            <v>3.7037848954724204</v>
          </cell>
          <cell r="L183">
            <v>20.125879536617649</v>
          </cell>
          <cell r="M183">
            <v>3.788479324917768</v>
          </cell>
          <cell r="N183">
            <v>54.30153699048801</v>
          </cell>
          <cell r="O183">
            <v>26.647680502564</v>
          </cell>
          <cell r="P183">
            <v>2.0377584827791368</v>
          </cell>
        </row>
        <row r="184">
          <cell r="B184" t="str">
            <v>A24806</v>
          </cell>
          <cell r="C184" t="str">
            <v>S</v>
          </cell>
          <cell r="D184" t="str">
            <v>Midlands</v>
          </cell>
          <cell r="E184">
            <v>731.25</v>
          </cell>
          <cell r="F184">
            <v>9</v>
          </cell>
          <cell r="G184">
            <v>44.81</v>
          </cell>
          <cell r="H184">
            <v>26.437750000000001</v>
          </cell>
          <cell r="I184">
            <v>1.6949248706868021</v>
          </cell>
          <cell r="J184">
            <v>26.124858296622616</v>
          </cell>
          <cell r="K184">
            <v>3.7037848954724204</v>
          </cell>
          <cell r="L184">
            <v>20.125879536617649</v>
          </cell>
          <cell r="M184">
            <v>3.7465892046534517</v>
          </cell>
          <cell r="N184">
            <v>53.701111933366143</v>
          </cell>
          <cell r="O184">
            <v>26.437750000000001</v>
          </cell>
          <cell r="P184">
            <v>2.0312285248694062</v>
          </cell>
        </row>
        <row r="185">
          <cell r="B185" t="str">
            <v>A76209</v>
          </cell>
          <cell r="C185" t="str">
            <v>S</v>
          </cell>
          <cell r="D185" t="str">
            <v>South West</v>
          </cell>
          <cell r="E185">
            <v>806</v>
          </cell>
          <cell r="F185">
            <v>3</v>
          </cell>
          <cell r="G185">
            <v>24.09</v>
          </cell>
          <cell r="H185">
            <v>16.441031794872</v>
          </cell>
          <cell r="I185">
            <v>1.4652365070855062</v>
          </cell>
          <cell r="J185">
            <v>16.168700146842877</v>
          </cell>
          <cell r="K185">
            <v>5.3894406903826191</v>
          </cell>
          <cell r="L185">
            <v>20.125879536617649</v>
          </cell>
          <cell r="M185">
            <v>3.1263015280382356</v>
          </cell>
          <cell r="N185">
            <v>44.810321901881373</v>
          </cell>
          <cell r="O185">
            <v>16.441031794872</v>
          </cell>
          <cell r="P185">
            <v>2.7255176232830975</v>
          </cell>
        </row>
        <row r="186">
          <cell r="B186" t="str">
            <v>A74261</v>
          </cell>
          <cell r="C186" t="str">
            <v>S</v>
          </cell>
          <cell r="D186" t="str">
            <v>South West</v>
          </cell>
          <cell r="E186">
            <v>62.75</v>
          </cell>
          <cell r="F186">
            <v>13</v>
          </cell>
          <cell r="G186">
            <v>65.05</v>
          </cell>
          <cell r="H186">
            <v>40.841431794872001</v>
          </cell>
          <cell r="I186">
            <v>1.5927453358324131</v>
          </cell>
          <cell r="J186">
            <v>40.705311013215862</v>
          </cell>
          <cell r="K186">
            <v>5.3894406903826191</v>
          </cell>
          <cell r="L186">
            <v>20.125879536617649</v>
          </cell>
          <cell r="M186">
            <v>4.9665473430162104</v>
          </cell>
          <cell r="N186">
            <v>71.187178583232352</v>
          </cell>
          <cell r="O186">
            <v>40.841431794872001</v>
          </cell>
          <cell r="P186">
            <v>1.74301378415853</v>
          </cell>
        </row>
        <row r="187">
          <cell r="B187" t="str">
            <v>A74250</v>
          </cell>
          <cell r="C187" t="str">
            <v>S</v>
          </cell>
          <cell r="D187" t="str">
            <v>South West</v>
          </cell>
          <cell r="E187">
            <v>161.25</v>
          </cell>
          <cell r="F187">
            <v>9</v>
          </cell>
          <cell r="G187">
            <v>44.81</v>
          </cell>
          <cell r="H187">
            <v>26.715525969230999</v>
          </cell>
          <cell r="I187">
            <v>1.6773018076308475</v>
          </cell>
          <cell r="J187">
            <v>26.375970243759181</v>
          </cell>
          <cell r="K187">
            <v>5.3894406903826191</v>
          </cell>
          <cell r="L187">
            <v>20.125879536617649</v>
          </cell>
          <cell r="M187">
            <v>3.8918467853069583</v>
          </cell>
          <cell r="N187">
            <v>55.783137256066404</v>
          </cell>
          <cell r="O187">
            <v>26.715525969230999</v>
          </cell>
          <cell r="P187">
            <v>2.088041886965406</v>
          </cell>
        </row>
        <row r="188">
          <cell r="B188" t="str">
            <v>A41758</v>
          </cell>
          <cell r="C188" t="str">
            <v>S</v>
          </cell>
          <cell r="D188" t="str">
            <v>Midlands</v>
          </cell>
          <cell r="E188">
            <v>753</v>
          </cell>
          <cell r="F188">
            <v>12</v>
          </cell>
          <cell r="G188">
            <v>64.010000000000005</v>
          </cell>
          <cell r="H188">
            <v>35.250671007691999</v>
          </cell>
          <cell r="I188">
            <v>1.8158519588473216</v>
          </cell>
          <cell r="J188">
            <v>35.11358935903084</v>
          </cell>
          <cell r="K188">
            <v>3.7037848954724204</v>
          </cell>
          <cell r="L188">
            <v>20.125879536617649</v>
          </cell>
          <cell r="M188">
            <v>4.420744034334068</v>
          </cell>
          <cell r="N188">
            <v>63.36399782545498</v>
          </cell>
          <cell r="O188">
            <v>35.250671007691999</v>
          </cell>
          <cell r="P188">
            <v>1.7975260048703303</v>
          </cell>
        </row>
        <row r="189">
          <cell r="B189" t="str">
            <v>A03137</v>
          </cell>
          <cell r="C189" t="str">
            <v>S</v>
          </cell>
          <cell r="D189" t="str">
            <v>South West</v>
          </cell>
          <cell r="E189">
            <v>84.5</v>
          </cell>
          <cell r="F189">
            <v>11</v>
          </cell>
          <cell r="G189">
            <v>48.96</v>
          </cell>
          <cell r="H189">
            <v>32.708303589743998</v>
          </cell>
          <cell r="I189">
            <v>1.4968676032269639</v>
          </cell>
          <cell r="J189">
            <v>32.758996769456679</v>
          </cell>
          <cell r="K189">
            <v>5.3894406903826191</v>
          </cell>
          <cell r="L189">
            <v>20.125879536617649</v>
          </cell>
          <cell r="M189">
            <v>4.3705737747342708</v>
          </cell>
          <cell r="N189">
            <v>62.644890771191214</v>
          </cell>
          <cell r="O189">
            <v>32.708303589743998</v>
          </cell>
          <cell r="P189">
            <v>1.9152595486741819</v>
          </cell>
        </row>
        <row r="190">
          <cell r="B190" t="str">
            <v>A01295</v>
          </cell>
          <cell r="C190" t="str">
            <v>S</v>
          </cell>
          <cell r="D190" t="str">
            <v>South East</v>
          </cell>
          <cell r="E190">
            <v>18.5</v>
          </cell>
          <cell r="F190">
            <v>10</v>
          </cell>
          <cell r="G190">
            <v>45.18</v>
          </cell>
          <cell r="H190">
            <v>27.146786358974001</v>
          </cell>
          <cell r="I190">
            <v>1.6642853928477874</v>
          </cell>
          <cell r="J190">
            <v>24.48956792951542</v>
          </cell>
          <cell r="K190">
            <v>3.9486921589485728</v>
          </cell>
          <cell r="L190">
            <v>20.125879536617649</v>
          </cell>
          <cell r="M190">
            <v>3.6423104718811228</v>
          </cell>
          <cell r="N190">
            <v>52.206450096962762</v>
          </cell>
          <cell r="O190">
            <v>27.146786358974001</v>
          </cell>
          <cell r="P190">
            <v>1.9231171383092536</v>
          </cell>
        </row>
        <row r="191">
          <cell r="B191" t="str">
            <v>A07032</v>
          </cell>
          <cell r="C191" t="str">
            <v>S</v>
          </cell>
          <cell r="D191" t="str">
            <v>South West</v>
          </cell>
          <cell r="E191">
            <v>75.25</v>
          </cell>
          <cell r="F191">
            <v>10</v>
          </cell>
          <cell r="G191">
            <v>45.18</v>
          </cell>
          <cell r="H191">
            <v>30.875855589743999</v>
          </cell>
          <cell r="I191">
            <v>1.4632792885262553</v>
          </cell>
          <cell r="J191">
            <v>30.947029897209987</v>
          </cell>
          <cell r="K191">
            <v>5.3894406903826191</v>
          </cell>
          <cell r="L191">
            <v>20.125879536617649</v>
          </cell>
          <cell r="M191">
            <v>4.2346762593157692</v>
          </cell>
          <cell r="N191">
            <v>60.69702638352603</v>
          </cell>
          <cell r="O191">
            <v>30.875855589743999</v>
          </cell>
          <cell r="P191">
            <v>1.9658411151426585</v>
          </cell>
        </row>
        <row r="192">
          <cell r="B192" t="str">
            <v>A24898</v>
          </cell>
          <cell r="C192" t="str">
            <v>S</v>
          </cell>
          <cell r="D192" t="str">
            <v>South West</v>
          </cell>
          <cell r="E192">
            <v>577.5</v>
          </cell>
          <cell r="F192" t="str">
            <v xml:space="preserve">Leaver </v>
          </cell>
          <cell r="G192">
            <v>39.15</v>
          </cell>
          <cell r="H192">
            <v>18.858826666666999</v>
          </cell>
          <cell r="I192">
            <v>2.0759509958908353</v>
          </cell>
          <cell r="J192">
            <v>21.600418208516885</v>
          </cell>
          <cell r="K192">
            <v>5.3894406903826191</v>
          </cell>
          <cell r="L192">
            <v>20.125879536617649</v>
          </cell>
          <cell r="M192">
            <v>3.5336803826637868</v>
          </cell>
          <cell r="N192">
            <v>50.649418818180948</v>
          </cell>
          <cell r="O192">
            <v>18.858826666666999</v>
          </cell>
          <cell r="P192">
            <v>2.6857142129475031</v>
          </cell>
        </row>
        <row r="193">
          <cell r="B193" t="str">
            <v>A93041</v>
          </cell>
          <cell r="C193" t="str">
            <v>S</v>
          </cell>
          <cell r="D193" t="str">
            <v>South West</v>
          </cell>
          <cell r="E193">
            <v>963.75</v>
          </cell>
          <cell r="F193">
            <v>14</v>
          </cell>
          <cell r="G193">
            <v>77.02</v>
          </cell>
          <cell r="H193">
            <v>43.220915162392998</v>
          </cell>
          <cell r="I193">
            <v>1.7820076162342799</v>
          </cell>
          <cell r="J193">
            <v>42.861731463534021</v>
          </cell>
          <cell r="K193">
            <v>5.3894406903826191</v>
          </cell>
          <cell r="L193">
            <v>20.125879536617649</v>
          </cell>
          <cell r="M193">
            <v>5.1282788767900715</v>
          </cell>
          <cell r="N193">
            <v>73.505330567324364</v>
          </cell>
          <cell r="O193">
            <v>43.220915162392998</v>
          </cell>
          <cell r="P193">
            <v>1.7006888977511094</v>
          </cell>
        </row>
        <row r="194">
          <cell r="B194" t="str">
            <v>A24774</v>
          </cell>
          <cell r="C194" t="str">
            <v>S</v>
          </cell>
          <cell r="D194" t="str">
            <v>South East</v>
          </cell>
          <cell r="E194">
            <v>8.5</v>
          </cell>
          <cell r="F194">
            <v>8</v>
          </cell>
          <cell r="G194">
            <v>39.15</v>
          </cell>
          <cell r="H194">
            <v>21.906657607692001</v>
          </cell>
          <cell r="I194">
            <v>1.7871279453536266</v>
          </cell>
          <cell r="J194">
            <v>23.269950109397943</v>
          </cell>
          <cell r="K194">
            <v>3.9486921589485728</v>
          </cell>
          <cell r="L194">
            <v>20.125879536617649</v>
          </cell>
          <cell r="M194">
            <v>3.5508391353723119</v>
          </cell>
          <cell r="N194">
            <v>50.895360940336474</v>
          </cell>
          <cell r="O194">
            <v>21.906657607692001</v>
          </cell>
          <cell r="P194">
            <v>2.3232828052448213</v>
          </cell>
        </row>
        <row r="195">
          <cell r="B195" t="str">
            <v>A84174</v>
          </cell>
          <cell r="C195" t="str">
            <v>S</v>
          </cell>
          <cell r="D195" t="str">
            <v>South East</v>
          </cell>
          <cell r="E195">
            <v>130.75</v>
          </cell>
          <cell r="F195">
            <v>11</v>
          </cell>
          <cell r="G195">
            <v>48.96</v>
          </cell>
          <cell r="H195">
            <v>31.071883076923001</v>
          </cell>
          <cell r="I195">
            <v>1.5757010889488849</v>
          </cell>
          <cell r="J195">
            <v>30.74018913362702</v>
          </cell>
          <cell r="K195">
            <v>3.9486921589485728</v>
          </cell>
          <cell r="L195">
            <v>20.125879536617649</v>
          </cell>
          <cell r="M195">
            <v>4.1111070621894932</v>
          </cell>
          <cell r="N195">
            <v>58.925867891382737</v>
          </cell>
          <cell r="O195">
            <v>31.071883076923001</v>
          </cell>
          <cell r="P195">
            <v>1.8964369731149899</v>
          </cell>
        </row>
        <row r="196">
          <cell r="B196" t="str">
            <v>A25160</v>
          </cell>
          <cell r="C196" t="str">
            <v>S</v>
          </cell>
          <cell r="D196" t="str">
            <v>South West</v>
          </cell>
          <cell r="E196">
            <v>877.5</v>
          </cell>
          <cell r="F196">
            <v>6</v>
          </cell>
          <cell r="G196">
            <v>33.130000000000003</v>
          </cell>
          <cell r="H196">
            <v>19.951831794872</v>
          </cell>
          <cell r="I196">
            <v>1.6604991632154318</v>
          </cell>
          <cell r="J196">
            <v>19.633522466960354</v>
          </cell>
          <cell r="K196">
            <v>5.3894406903826191</v>
          </cell>
          <cell r="L196">
            <v>20.125879536617649</v>
          </cell>
          <cell r="M196">
            <v>3.386163202047046</v>
          </cell>
          <cell r="N196">
            <v>48.535005896007661</v>
          </cell>
          <cell r="O196">
            <v>19.951831794872</v>
          </cell>
          <cell r="P196">
            <v>2.4326090153026492</v>
          </cell>
        </row>
        <row r="197">
          <cell r="B197" t="str">
            <v>A41721</v>
          </cell>
          <cell r="C197" t="str">
            <v>S</v>
          </cell>
          <cell r="D197" t="str">
            <v>South West</v>
          </cell>
          <cell r="E197">
            <v>702</v>
          </cell>
          <cell r="F197">
            <v>12</v>
          </cell>
          <cell r="G197">
            <v>64.010000000000005</v>
          </cell>
          <cell r="H197">
            <v>37.363333846153999</v>
          </cell>
          <cell r="I197">
            <v>1.7131768878967122</v>
          </cell>
          <cell r="J197">
            <v>37.219891189427315</v>
          </cell>
          <cell r="K197">
            <v>5.3894406903826191</v>
          </cell>
          <cell r="L197">
            <v>20.125879536617649</v>
          </cell>
          <cell r="M197">
            <v>4.7051408562320693</v>
          </cell>
          <cell r="N197">
            <v>67.440352272659652</v>
          </cell>
          <cell r="O197">
            <v>37.363333846153999</v>
          </cell>
          <cell r="P197">
            <v>1.8049875460886271</v>
          </cell>
        </row>
        <row r="198">
          <cell r="B198" t="str">
            <v>W68098</v>
          </cell>
          <cell r="C198" t="str">
            <v>S</v>
          </cell>
          <cell r="D198" t="str">
            <v>South West</v>
          </cell>
          <cell r="E198">
            <v>7</v>
          </cell>
          <cell r="F198">
            <v>9</v>
          </cell>
          <cell r="G198">
            <v>44.81</v>
          </cell>
          <cell r="H198">
            <v>25.769383076922999</v>
          </cell>
          <cell r="I198">
            <v>1.738885244797663</v>
          </cell>
          <cell r="J198">
            <v>25.378588546255507</v>
          </cell>
          <cell r="K198">
            <v>5.3894406903826191</v>
          </cell>
          <cell r="L198">
            <v>20.125879536617649</v>
          </cell>
          <cell r="M198">
            <v>3.817043157994183</v>
          </cell>
          <cell r="N198">
            <v>54.710951931249959</v>
          </cell>
          <cell r="O198">
            <v>25.769383076922999</v>
          </cell>
          <cell r="P198">
            <v>2.1230990190155046</v>
          </cell>
        </row>
        <row r="199">
          <cell r="B199" t="str">
            <v>A76189</v>
          </cell>
          <cell r="C199" t="str">
            <v>S</v>
          </cell>
          <cell r="D199" t="str">
            <v>South East</v>
          </cell>
          <cell r="E199">
            <v>41.5</v>
          </cell>
          <cell r="F199">
            <v>3</v>
          </cell>
          <cell r="G199">
            <v>24.09</v>
          </cell>
          <cell r="H199">
            <v>14.360498461538</v>
          </cell>
          <cell r="I199">
            <v>1.6775183719785709</v>
          </cell>
          <cell r="J199">
            <v>14.033463729809105</v>
          </cell>
          <cell r="K199">
            <v>3.9486921589485728</v>
          </cell>
          <cell r="L199">
            <v>20.125879536617649</v>
          </cell>
          <cell r="M199">
            <v>2.8581026569031494</v>
          </cell>
          <cell r="N199">
            <v>40.966138082278476</v>
          </cell>
          <cell r="O199">
            <v>14.360498461538</v>
          </cell>
          <cell r="P199">
            <v>2.8526961088432183</v>
          </cell>
        </row>
        <row r="200">
          <cell r="B200" t="str">
            <v>A40096</v>
          </cell>
          <cell r="C200" t="str">
            <v>S</v>
          </cell>
          <cell r="D200" t="str">
            <v>South East</v>
          </cell>
          <cell r="E200">
            <v>490.25</v>
          </cell>
          <cell r="F200">
            <v>20</v>
          </cell>
          <cell r="G200">
            <v>117.09</v>
          </cell>
          <cell r="H200">
            <v>70.095483851281998</v>
          </cell>
          <cell r="I200">
            <v>1.6704357194883463</v>
          </cell>
          <cell r="J200">
            <v>70.28707881644641</v>
          </cell>
          <cell r="K200">
            <v>3.9486921589485728</v>
          </cell>
          <cell r="L200">
            <v>20.125879536617649</v>
          </cell>
          <cell r="M200">
            <v>7.0771237884009475</v>
          </cell>
          <cell r="N200">
            <v>101.43877430041358</v>
          </cell>
          <cell r="O200">
            <v>70.095483851281998</v>
          </cell>
          <cell r="P200">
            <v>1.447151353083332</v>
          </cell>
        </row>
        <row r="201">
          <cell r="B201" t="str">
            <v>A74751</v>
          </cell>
          <cell r="C201" t="str">
            <v>S</v>
          </cell>
          <cell r="D201" t="str">
            <v>Midlands</v>
          </cell>
          <cell r="E201">
            <v>276.5</v>
          </cell>
          <cell r="F201">
            <v>16</v>
          </cell>
          <cell r="G201">
            <v>91.07</v>
          </cell>
          <cell r="H201">
            <v>50.786560000000001</v>
          </cell>
          <cell r="I201">
            <v>1.793190954457242</v>
          </cell>
          <cell r="J201">
            <v>50.482403524229078</v>
          </cell>
          <cell r="K201">
            <v>3.7037848954724204</v>
          </cell>
          <cell r="L201">
            <v>20.125879536617649</v>
          </cell>
          <cell r="M201">
            <v>5.5734050967239357</v>
          </cell>
          <cell r="N201">
            <v>79.885473053043071</v>
          </cell>
          <cell r="O201">
            <v>50.786560000000001</v>
          </cell>
          <cell r="P201">
            <v>1.572964836622978</v>
          </cell>
        </row>
        <row r="202">
          <cell r="B202" t="str">
            <v>A00389</v>
          </cell>
          <cell r="C202" t="str">
            <v>S</v>
          </cell>
          <cell r="D202" t="str">
            <v>South West</v>
          </cell>
          <cell r="E202">
            <v>99</v>
          </cell>
          <cell r="F202" t="str">
            <v xml:space="preserve">Leaver </v>
          </cell>
          <cell r="G202">
            <v>23.49</v>
          </cell>
          <cell r="H202">
            <v>16.277497435897001</v>
          </cell>
          <cell r="I202">
            <v>1.443096525894525</v>
          </cell>
          <cell r="J202">
            <v>18.643829662261378</v>
          </cell>
          <cell r="K202">
            <v>5.3894406903826191</v>
          </cell>
          <cell r="L202">
            <v>20.125879536617649</v>
          </cell>
          <cell r="M202">
            <v>3.3119362416946232</v>
          </cell>
          <cell r="N202">
            <v>47.471086130956266</v>
          </cell>
          <cell r="O202">
            <v>16.277497435897001</v>
          </cell>
          <cell r="P202">
            <v>2.9163626852287252</v>
          </cell>
        </row>
        <row r="203">
          <cell r="B203" t="str">
            <v>A82449</v>
          </cell>
          <cell r="C203" t="str">
            <v>S</v>
          </cell>
          <cell r="D203" t="str">
            <v>South West</v>
          </cell>
          <cell r="E203">
            <v>357.5</v>
          </cell>
          <cell r="F203">
            <v>14</v>
          </cell>
          <cell r="G203">
            <v>77.02</v>
          </cell>
          <cell r="H203">
            <v>41.864584615384999</v>
          </cell>
          <cell r="I203">
            <v>1.8397411728216595</v>
          </cell>
          <cell r="J203">
            <v>41.621844346549196</v>
          </cell>
          <cell r="K203">
            <v>5.3894406903826191</v>
          </cell>
          <cell r="L203">
            <v>20.125879536617649</v>
          </cell>
          <cell r="M203">
            <v>5.0352873430162104</v>
          </cell>
          <cell r="N203">
            <v>72.172451916565677</v>
          </cell>
          <cell r="O203">
            <v>41.864584615384999</v>
          </cell>
          <cell r="P203">
            <v>1.7239500303089765</v>
          </cell>
        </row>
        <row r="204">
          <cell r="B204" t="str">
            <v>A00362</v>
          </cell>
          <cell r="C204" t="str">
            <v>S</v>
          </cell>
          <cell r="D204" t="str">
            <v>South West</v>
          </cell>
          <cell r="E204">
            <v>833.5</v>
          </cell>
          <cell r="F204">
            <v>13</v>
          </cell>
          <cell r="G204">
            <v>65.05</v>
          </cell>
          <cell r="H204">
            <v>36.195052307692002</v>
          </cell>
          <cell r="I204">
            <v>1.7972069620735394</v>
          </cell>
          <cell r="J204">
            <v>35.817034948604991</v>
          </cell>
          <cell r="K204">
            <v>5.3894406903826191</v>
          </cell>
          <cell r="L204">
            <v>20.125879536617649</v>
          </cell>
          <cell r="M204">
            <v>4.5999266381703938</v>
          </cell>
          <cell r="N204">
            <v>65.932281813775646</v>
          </cell>
          <cell r="O204">
            <v>36.195052307692002</v>
          </cell>
          <cell r="P204">
            <v>1.8215827194636773</v>
          </cell>
        </row>
        <row r="205">
          <cell r="B205" t="str">
            <v>A49779</v>
          </cell>
          <cell r="C205" t="str">
            <v>S</v>
          </cell>
          <cell r="D205" t="str">
            <v>Midlands</v>
          </cell>
          <cell r="E205">
            <v>273</v>
          </cell>
          <cell r="F205">
            <v>8</v>
          </cell>
          <cell r="G205">
            <v>39.15</v>
          </cell>
          <cell r="H205">
            <v>27.066298184615</v>
          </cell>
          <cell r="I205">
            <v>1.4464482631856026</v>
          </cell>
          <cell r="J205">
            <v>27.090033162995592</v>
          </cell>
          <cell r="K205">
            <v>3.7037848954724204</v>
          </cell>
          <cell r="L205">
            <v>20.125879536617649</v>
          </cell>
          <cell r="M205">
            <v>3.8189773196314247</v>
          </cell>
          <cell r="N205">
            <v>54.738674914717087</v>
          </cell>
          <cell r="O205">
            <v>27.066298184615</v>
          </cell>
          <cell r="P205">
            <v>2.0223923693352197</v>
          </cell>
        </row>
        <row r="206">
          <cell r="B206" t="str">
            <v>A49944</v>
          </cell>
          <cell r="C206" t="str">
            <v>S</v>
          </cell>
          <cell r="D206" t="str">
            <v>South East</v>
          </cell>
          <cell r="E206">
            <v>118.5</v>
          </cell>
          <cell r="F206" t="str">
            <v xml:space="preserve">Leaver </v>
          </cell>
          <cell r="G206">
            <v>15.66</v>
          </cell>
          <cell r="H206">
            <v>14.35632</v>
          </cell>
          <cell r="I206">
            <v>1.0908087866528469</v>
          </cell>
          <cell r="J206">
            <v>16.443362114537443</v>
          </cell>
          <cell r="K206">
            <v>3.9486921589485728</v>
          </cell>
          <cell r="L206">
            <v>20.125879536617649</v>
          </cell>
          <cell r="M206">
            <v>3.0388450357577752</v>
          </cell>
          <cell r="N206">
            <v>43.556778845861444</v>
          </cell>
          <cell r="O206">
            <v>14.35632</v>
          </cell>
          <cell r="P206">
            <v>3.0339793795249372</v>
          </cell>
        </row>
        <row r="207">
          <cell r="B207" t="str">
            <v>A49888</v>
          </cell>
          <cell r="C207" t="str">
            <v>S</v>
          </cell>
          <cell r="D207" t="str">
            <v>Midlands</v>
          </cell>
          <cell r="E207">
            <v>48.75</v>
          </cell>
          <cell r="F207">
            <v>2</v>
          </cell>
          <cell r="G207">
            <v>23.49</v>
          </cell>
          <cell r="H207">
            <v>12.066790769231</v>
          </cell>
          <cell r="I207">
            <v>1.9466650619232526</v>
          </cell>
          <cell r="J207">
            <v>11.712333773861968</v>
          </cell>
          <cell r="K207">
            <v>3.7037848954724204</v>
          </cell>
          <cell r="L207">
            <v>20.125879536617649</v>
          </cell>
          <cell r="M207">
            <v>2.6656498654464031</v>
          </cell>
          <cell r="N207">
            <v>38.207648071398445</v>
          </cell>
          <cell r="O207">
            <v>12.066790769231</v>
          </cell>
          <cell r="P207">
            <v>3.1663471093593318</v>
          </cell>
        </row>
        <row r="208">
          <cell r="B208" t="str">
            <v>A76188</v>
          </cell>
          <cell r="C208" t="str">
            <v>S</v>
          </cell>
          <cell r="D208" t="str">
            <v>South West</v>
          </cell>
          <cell r="E208">
            <v>134.5</v>
          </cell>
          <cell r="F208">
            <v>2</v>
          </cell>
          <cell r="G208">
            <v>23.49</v>
          </cell>
          <cell r="H208">
            <v>13.424703589744</v>
          </cell>
          <cell r="I208">
            <v>1.7497593032851413</v>
          </cell>
          <cell r="J208">
            <v>13.135490161527166</v>
          </cell>
          <cell r="K208">
            <v>5.3894406903826191</v>
          </cell>
          <cell r="L208">
            <v>20.125879536617649</v>
          </cell>
          <cell r="M208">
            <v>2.8988107791395574</v>
          </cell>
          <cell r="N208">
            <v>41.549621167666992</v>
          </cell>
          <cell r="O208">
            <v>13.424703589744</v>
          </cell>
          <cell r="P208">
            <v>3.0950121833162436</v>
          </cell>
        </row>
        <row r="209">
          <cell r="B209" t="str">
            <v>A76268</v>
          </cell>
          <cell r="C209" t="str">
            <v>S</v>
          </cell>
          <cell r="D209" t="str">
            <v>Midlands</v>
          </cell>
          <cell r="E209">
            <v>1060.25</v>
          </cell>
          <cell r="F209">
            <v>12</v>
          </cell>
          <cell r="G209">
            <v>64.010000000000005</v>
          </cell>
          <cell r="H209">
            <v>28.114828959276</v>
          </cell>
          <cell r="I209">
            <v>2.276734462539955</v>
          </cell>
          <cell r="J209">
            <v>31.353463729809103</v>
          </cell>
          <cell r="K209">
            <v>3.7037848954724204</v>
          </cell>
          <cell r="L209">
            <v>20.125879536617649</v>
          </cell>
          <cell r="M209">
            <v>4.1387346121424384</v>
          </cell>
          <cell r="N209">
            <v>59.321862774041612</v>
          </cell>
          <cell r="O209">
            <v>28.114828959276</v>
          </cell>
          <cell r="P209">
            <v>2.109984836115085</v>
          </cell>
        </row>
        <row r="210">
          <cell r="B210" t="str">
            <v>A49966</v>
          </cell>
          <cell r="C210" t="str">
            <v>S</v>
          </cell>
          <cell r="D210" t="str">
            <v>South West</v>
          </cell>
          <cell r="E210">
            <v>21.25</v>
          </cell>
          <cell r="F210">
            <v>2</v>
          </cell>
          <cell r="G210">
            <v>23.49</v>
          </cell>
          <cell r="H210">
            <v>12.585476512821</v>
          </cell>
          <cell r="I210">
            <v>1.8664370773780721</v>
          </cell>
          <cell r="J210">
            <v>12.258975154185023</v>
          </cell>
          <cell r="K210">
            <v>5.3894406903826191</v>
          </cell>
          <cell r="L210">
            <v>20.125879536617649</v>
          </cell>
          <cell r="M210">
            <v>2.8330721535888972</v>
          </cell>
          <cell r="N210">
            <v>40.607367534774191</v>
          </cell>
          <cell r="O210">
            <v>12.585476512821</v>
          </cell>
          <cell r="P210">
            <v>3.2265260273146512</v>
          </cell>
        </row>
        <row r="211">
          <cell r="B211" t="str">
            <v>A94609</v>
          </cell>
          <cell r="C211" t="str">
            <v>S</v>
          </cell>
          <cell r="D211" t="str">
            <v>Midlands</v>
          </cell>
          <cell r="E211">
            <v>120.5</v>
          </cell>
          <cell r="F211">
            <v>18</v>
          </cell>
          <cell r="G211">
            <v>104.08</v>
          </cell>
          <cell r="H211">
            <v>58.123495384614998</v>
          </cell>
          <cell r="I211">
            <v>1.7906700089401275</v>
          </cell>
          <cell r="J211">
            <v>58.174341262848749</v>
          </cell>
          <cell r="K211">
            <v>3.7037848954724204</v>
          </cell>
          <cell r="L211">
            <v>20.125879536617649</v>
          </cell>
          <cell r="M211">
            <v>6.1503004271204107</v>
          </cell>
          <cell r="N211">
            <v>88.154306122059225</v>
          </cell>
          <cell r="O211">
            <v>58.123495384614998</v>
          </cell>
          <cell r="P211">
            <v>1.5166724839709698</v>
          </cell>
        </row>
        <row r="212">
          <cell r="B212" t="str">
            <v>A76109</v>
          </cell>
          <cell r="C212" t="str">
            <v>S</v>
          </cell>
          <cell r="D212" t="str">
            <v>South West</v>
          </cell>
          <cell r="E212">
            <v>58</v>
          </cell>
          <cell r="F212">
            <v>14</v>
          </cell>
          <cell r="G212">
            <v>77.02</v>
          </cell>
          <cell r="H212">
            <v>44.538674871795003</v>
          </cell>
          <cell r="I212">
            <v>1.7292835995166627</v>
          </cell>
          <cell r="J212">
            <v>44.592314831130686</v>
          </cell>
          <cell r="K212">
            <v>5.3894406903826191</v>
          </cell>
          <cell r="L212">
            <v>20.125879536617649</v>
          </cell>
          <cell r="M212">
            <v>5.2580726293598214</v>
          </cell>
          <cell r="N212">
            <v>75.365707687490769</v>
          </cell>
          <cell r="O212">
            <v>44.538674871795003</v>
          </cell>
          <cell r="P212">
            <v>1.6921407721363888</v>
          </cell>
        </row>
        <row r="213">
          <cell r="B213" t="str">
            <v>A01902</v>
          </cell>
          <cell r="C213" t="str">
            <v>S</v>
          </cell>
          <cell r="D213" t="str">
            <v>South West</v>
          </cell>
          <cell r="E213">
            <v>864.5</v>
          </cell>
          <cell r="F213">
            <v>8</v>
          </cell>
          <cell r="G213">
            <v>39.15</v>
          </cell>
          <cell r="H213">
            <v>24.059110153845999</v>
          </cell>
          <cell r="I213">
            <v>1.6272422275659943</v>
          </cell>
          <cell r="J213">
            <v>23.755687988252568</v>
          </cell>
          <cell r="K213">
            <v>5.3894406903826191</v>
          </cell>
          <cell r="L213">
            <v>20.125879536617649</v>
          </cell>
          <cell r="M213">
            <v>3.6953256161439625</v>
          </cell>
          <cell r="N213">
            <v>52.966333831396796</v>
          </cell>
          <cell r="O213">
            <v>24.059110153845999</v>
          </cell>
          <cell r="P213">
            <v>2.2015084303909633</v>
          </cell>
        </row>
        <row r="214">
          <cell r="B214" t="str">
            <v>A50209</v>
          </cell>
          <cell r="C214" t="str">
            <v>S</v>
          </cell>
          <cell r="D214" t="str">
            <v>Midlands</v>
          </cell>
          <cell r="E214">
            <v>452.5</v>
          </cell>
          <cell r="F214">
            <v>7</v>
          </cell>
          <cell r="G214">
            <v>38.86</v>
          </cell>
          <cell r="H214">
            <v>21.622185641026</v>
          </cell>
          <cell r="I214">
            <v>1.7972281176916232</v>
          </cell>
          <cell r="J214">
            <v>21.328832305433185</v>
          </cell>
          <cell r="K214">
            <v>3.7037848954724204</v>
          </cell>
          <cell r="L214">
            <v>20.125879536617649</v>
          </cell>
          <cell r="M214">
            <v>3.3868872553142437</v>
          </cell>
          <cell r="N214">
            <v>48.545383992837493</v>
          </cell>
          <cell r="O214">
            <v>21.622185641026</v>
          </cell>
          <cell r="P214">
            <v>2.2451654425132368</v>
          </cell>
        </row>
        <row r="215">
          <cell r="B215" t="str">
            <v>A86894</v>
          </cell>
          <cell r="C215" t="str">
            <v>S</v>
          </cell>
          <cell r="D215" t="str">
            <v>South West</v>
          </cell>
          <cell r="E215">
            <v>62.75</v>
          </cell>
          <cell r="F215">
            <v>8</v>
          </cell>
          <cell r="G215">
            <v>39.15</v>
          </cell>
          <cell r="H215">
            <v>23.743013456410001</v>
          </cell>
          <cell r="I215">
            <v>1.648906111765291</v>
          </cell>
          <cell r="J215">
            <v>23.421660052863434</v>
          </cell>
          <cell r="K215">
            <v>5.3894406903826191</v>
          </cell>
          <cell r="L215">
            <v>20.125879536617649</v>
          </cell>
          <cell r="M215">
            <v>3.6702735209897774</v>
          </cell>
          <cell r="N215">
            <v>52.607253800853485</v>
          </cell>
          <cell r="O215">
            <v>23.743013456410001</v>
          </cell>
          <cell r="P215">
            <v>2.2156940565878709</v>
          </cell>
        </row>
        <row r="216">
          <cell r="B216" t="str">
            <v>A20061</v>
          </cell>
          <cell r="C216" t="str">
            <v>S</v>
          </cell>
          <cell r="D216" t="str">
            <v>Midlands</v>
          </cell>
          <cell r="E216">
            <v>611.5</v>
          </cell>
          <cell r="F216">
            <v>11</v>
          </cell>
          <cell r="G216">
            <v>48.96</v>
          </cell>
          <cell r="H216">
            <v>33.800382564103003</v>
          </cell>
          <cell r="I216">
            <v>1.4485043152143773</v>
          </cell>
          <cell r="J216">
            <v>33.841081350954475</v>
          </cell>
          <cell r="K216">
            <v>3.7037848954724204</v>
          </cell>
          <cell r="L216">
            <v>20.125879536617649</v>
          </cell>
          <cell r="M216">
            <v>4.3253059337283402</v>
          </cell>
          <cell r="N216">
            <v>61.996051716772875</v>
          </cell>
          <cell r="O216">
            <v>33.800382564103003</v>
          </cell>
          <cell r="P216">
            <v>1.8341819533905068</v>
          </cell>
        </row>
        <row r="217">
          <cell r="B217" t="str">
            <v>A42267</v>
          </cell>
          <cell r="C217" t="str">
            <v>S</v>
          </cell>
          <cell r="D217" t="str">
            <v>South West</v>
          </cell>
          <cell r="E217">
            <v>106.5</v>
          </cell>
          <cell r="F217">
            <v>14</v>
          </cell>
          <cell r="G217">
            <v>77.02</v>
          </cell>
          <cell r="H217">
            <v>45.026678974359001</v>
          </cell>
          <cell r="I217">
            <v>1.7105414335323283</v>
          </cell>
          <cell r="J217">
            <v>45.037165345080766</v>
          </cell>
          <cell r="K217">
            <v>5.3894406903826191</v>
          </cell>
          <cell r="L217">
            <v>20.125879536617649</v>
          </cell>
          <cell r="M217">
            <v>5.2914364179060778</v>
          </cell>
          <cell r="N217">
            <v>75.843921989987123</v>
          </cell>
          <cell r="O217">
            <v>45.026678974359001</v>
          </cell>
          <cell r="P217">
            <v>1.6844218520574743</v>
          </cell>
        </row>
        <row r="218">
          <cell r="B218" t="str">
            <v>A40058</v>
          </cell>
          <cell r="C218" t="str">
            <v>S</v>
          </cell>
          <cell r="D218" t="str">
            <v>South West</v>
          </cell>
          <cell r="E218">
            <v>402.5</v>
          </cell>
          <cell r="F218">
            <v>13</v>
          </cell>
          <cell r="G218">
            <v>65.05</v>
          </cell>
          <cell r="H218">
            <v>39.188549743590002</v>
          </cell>
          <cell r="I218">
            <v>1.6599236365117109</v>
          </cell>
          <cell r="J218">
            <v>39.245710425844344</v>
          </cell>
          <cell r="K218">
            <v>5.3894406903826191</v>
          </cell>
          <cell r="L218">
            <v>20.125879536617649</v>
          </cell>
          <cell r="M218">
            <v>4.8570772989633459</v>
          </cell>
          <cell r="N218">
            <v>69.618107951807957</v>
          </cell>
          <cell r="O218">
            <v>39.188549743590002</v>
          </cell>
          <cell r="P218">
            <v>1.7764910517821666</v>
          </cell>
        </row>
        <row r="219">
          <cell r="B219" t="str">
            <v>A74251</v>
          </cell>
          <cell r="C219" t="str">
            <v>S</v>
          </cell>
          <cell r="D219" t="str">
            <v>South West</v>
          </cell>
          <cell r="E219">
            <v>78.25</v>
          </cell>
          <cell r="F219">
            <v>9</v>
          </cell>
          <cell r="G219">
            <v>44.81</v>
          </cell>
          <cell r="H219">
            <v>25.230729230769001</v>
          </cell>
          <cell r="I219">
            <v>1.7760089131848786</v>
          </cell>
          <cell r="J219">
            <v>24.843125991189428</v>
          </cell>
          <cell r="K219">
            <v>5.3894406903826191</v>
          </cell>
          <cell r="L219">
            <v>20.125879536617649</v>
          </cell>
          <cell r="M219">
            <v>3.776883466364227</v>
          </cell>
          <cell r="N219">
            <v>54.135329684553923</v>
          </cell>
          <cell r="O219">
            <v>25.230729230769001</v>
          </cell>
          <cell r="P219">
            <v>2.1456109805393822</v>
          </cell>
        </row>
        <row r="220">
          <cell r="B220" t="str">
            <v>A40148</v>
          </cell>
          <cell r="C220" t="str">
            <v>S</v>
          </cell>
          <cell r="D220" t="str">
            <v>South West</v>
          </cell>
          <cell r="E220">
            <v>404</v>
          </cell>
          <cell r="F220">
            <v>17</v>
          </cell>
          <cell r="G220">
            <v>97.58</v>
          </cell>
          <cell r="H220">
            <v>55.059395479795</v>
          </cell>
          <cell r="I220">
            <v>1.7722679144889752</v>
          </cell>
          <cell r="J220">
            <v>55.070845828839936</v>
          </cell>
          <cell r="K220">
            <v>5.3894406903826191</v>
          </cell>
          <cell r="L220">
            <v>20.125879536617649</v>
          </cell>
          <cell r="M220">
            <v>6.0439624541880157</v>
          </cell>
          <cell r="N220">
            <v>86.630128510028229</v>
          </cell>
          <cell r="O220">
            <v>55.059395479795</v>
          </cell>
          <cell r="P220">
            <v>1.5733941093090762</v>
          </cell>
        </row>
        <row r="221">
          <cell r="B221" t="str">
            <v>A50168</v>
          </cell>
          <cell r="C221" t="str">
            <v>S</v>
          </cell>
          <cell r="D221" t="str">
            <v>South West</v>
          </cell>
          <cell r="E221">
            <v>3.5</v>
          </cell>
          <cell r="F221">
            <v>4</v>
          </cell>
          <cell r="G221">
            <v>30.12</v>
          </cell>
          <cell r="H221">
            <v>17.197052307692001</v>
          </cell>
          <cell r="I221">
            <v>1.7514629519692597</v>
          </cell>
          <cell r="J221">
            <v>16.833055506607931</v>
          </cell>
          <cell r="K221">
            <v>5.3894406903826191</v>
          </cell>
          <cell r="L221">
            <v>20.125879536617649</v>
          </cell>
          <cell r="M221">
            <v>3.1761281800206143</v>
          </cell>
          <cell r="N221">
            <v>45.524503913628806</v>
          </cell>
          <cell r="O221">
            <v>17.197052307692001</v>
          </cell>
          <cell r="P221">
            <v>2.6472271584163485</v>
          </cell>
        </row>
        <row r="222">
          <cell r="B222" t="str">
            <v>A05576</v>
          </cell>
          <cell r="C222" t="str">
            <v>S</v>
          </cell>
          <cell r="D222" t="str">
            <v>South West</v>
          </cell>
          <cell r="E222">
            <v>1228</v>
          </cell>
          <cell r="F222">
            <v>19</v>
          </cell>
          <cell r="G222">
            <v>110.59</v>
          </cell>
          <cell r="H222">
            <v>63.690410256409997</v>
          </cell>
          <cell r="I222">
            <v>1.7363681526744428</v>
          </cell>
          <cell r="J222">
            <v>63.795183553597653</v>
          </cell>
          <cell r="K222">
            <v>5.3894406903826191</v>
          </cell>
          <cell r="L222">
            <v>20.125879536617649</v>
          </cell>
          <cell r="M222">
            <v>6.6982877835448429</v>
          </cell>
          <cell r="N222">
            <v>96.008791564142754</v>
          </cell>
          <cell r="O222">
            <v>63.690410256409997</v>
          </cell>
          <cell r="P222">
            <v>1.5074293159303387</v>
          </cell>
        </row>
        <row r="223">
          <cell r="B223" t="str">
            <v>S10381</v>
          </cell>
          <cell r="C223" t="str">
            <v>A</v>
          </cell>
          <cell r="D223" t="str">
            <v>Midlands</v>
          </cell>
          <cell r="E223">
            <v>660</v>
          </cell>
          <cell r="F223" t="str">
            <v>A</v>
          </cell>
          <cell r="G223">
            <v>97.58</v>
          </cell>
          <cell r="H223">
            <v>58</v>
          </cell>
          <cell r="I223">
            <v>1.6824137931034482</v>
          </cell>
          <cell r="J223">
            <v>58</v>
          </cell>
          <cell r="K223">
            <v>0</v>
          </cell>
          <cell r="L223">
            <v>0</v>
          </cell>
          <cell r="M223">
            <v>4.3499999999999996</v>
          </cell>
          <cell r="N223">
            <v>62.35</v>
          </cell>
          <cell r="O223">
            <v>58</v>
          </cell>
          <cell r="P223">
            <v>1.075</v>
          </cell>
        </row>
        <row r="224">
          <cell r="B224" t="str">
            <v>A84654</v>
          </cell>
          <cell r="C224" t="str">
            <v>S</v>
          </cell>
          <cell r="D224" t="str">
            <v>Midlands</v>
          </cell>
          <cell r="E224">
            <v>28</v>
          </cell>
          <cell r="F224">
            <v>11</v>
          </cell>
          <cell r="G224">
            <v>48.96</v>
          </cell>
          <cell r="H224">
            <v>32.188293333333</v>
          </cell>
          <cell r="I224">
            <v>1.5210498889451478</v>
          </cell>
          <cell r="J224">
            <v>31.826532745961821</v>
          </cell>
          <cell r="K224">
            <v>3.7037848954724204</v>
          </cell>
          <cell r="L224">
            <v>20.125879536617649</v>
          </cell>
          <cell r="M224">
            <v>4.1742147883538907</v>
          </cell>
          <cell r="N224">
            <v>59.830411966405777</v>
          </cell>
          <cell r="O224">
            <v>32.188293333333</v>
          </cell>
          <cell r="P224">
            <v>1.858763102063806</v>
          </cell>
        </row>
        <row r="225">
          <cell r="B225" t="str">
            <v>A74270</v>
          </cell>
          <cell r="C225" t="str">
            <v>S</v>
          </cell>
          <cell r="D225" t="str">
            <v>South West</v>
          </cell>
          <cell r="E225">
            <v>12.5</v>
          </cell>
          <cell r="F225">
            <v>11</v>
          </cell>
          <cell r="G225">
            <v>48.96</v>
          </cell>
          <cell r="H225">
            <v>33.150864820513</v>
          </cell>
          <cell r="I225">
            <v>1.4768845478113943</v>
          </cell>
          <cell r="J225">
            <v>33.220256328928045</v>
          </cell>
          <cell r="K225">
            <v>5.3894406903826191</v>
          </cell>
          <cell r="L225">
            <v>20.125879536617649</v>
          </cell>
          <cell r="M225">
            <v>4.4051682416946241</v>
          </cell>
          <cell r="N225">
            <v>63.140744797622943</v>
          </cell>
          <cell r="O225">
            <v>33.150864820513</v>
          </cell>
          <cell r="P225">
            <v>1.9046484952800655</v>
          </cell>
        </row>
        <row r="226">
          <cell r="B226" t="str">
            <v>A82465</v>
          </cell>
          <cell r="C226" t="str">
            <v>S</v>
          </cell>
          <cell r="D226" t="str">
            <v>South West</v>
          </cell>
          <cell r="E226">
            <v>1530.5</v>
          </cell>
          <cell r="F226">
            <v>12</v>
          </cell>
          <cell r="G226">
            <v>64.010000000000005</v>
          </cell>
          <cell r="H226">
            <v>33.715370256409997</v>
          </cell>
          <cell r="I226">
            <v>1.898540621479023</v>
          </cell>
          <cell r="J226">
            <v>33.347413803230545</v>
          </cell>
          <cell r="K226">
            <v>5.3894406903826191</v>
          </cell>
          <cell r="L226">
            <v>20.125879536617649</v>
          </cell>
          <cell r="M226">
            <v>4.414705052267311</v>
          </cell>
          <cell r="N226">
            <v>63.27743908249812</v>
          </cell>
          <cell r="O226">
            <v>33.715370256409997</v>
          </cell>
          <cell r="P226">
            <v>1.8768128186421964</v>
          </cell>
        </row>
        <row r="227">
          <cell r="B227" t="str">
            <v>A97233</v>
          </cell>
          <cell r="C227" t="str">
            <v>S</v>
          </cell>
          <cell r="D227" t="str">
            <v>South East</v>
          </cell>
          <cell r="E227">
            <v>65</v>
          </cell>
          <cell r="F227">
            <v>7</v>
          </cell>
          <cell r="G227">
            <v>38.86</v>
          </cell>
          <cell r="H227">
            <v>21.879393570512999</v>
          </cell>
          <cell r="I227">
            <v>1.7761004149754807</v>
          </cell>
          <cell r="J227">
            <v>21.584996655653448</v>
          </cell>
          <cell r="K227">
            <v>3.9486921589485728</v>
          </cell>
          <cell r="L227">
            <v>20.125879536617649</v>
          </cell>
          <cell r="M227">
            <v>3.4244676263414755</v>
          </cell>
          <cell r="N227">
            <v>49.08403597756115</v>
          </cell>
          <cell r="O227">
            <v>21.879393570512999</v>
          </cell>
          <cell r="P227">
            <v>2.2433910619767827</v>
          </cell>
        </row>
        <row r="228">
          <cell r="B228" t="str">
            <v>A50244</v>
          </cell>
          <cell r="C228" t="str">
            <v>S</v>
          </cell>
          <cell r="D228" t="str">
            <v>Midlands</v>
          </cell>
          <cell r="E228">
            <v>51.75</v>
          </cell>
          <cell r="F228">
            <v>10</v>
          </cell>
          <cell r="G228">
            <v>45.18</v>
          </cell>
          <cell r="H228">
            <v>26.724917948718002</v>
          </cell>
          <cell r="I228">
            <v>1.690557108040337</v>
          </cell>
          <cell r="J228">
            <v>30.610038179148315</v>
          </cell>
          <cell r="K228">
            <v>3.7037848954724204</v>
          </cell>
          <cell r="L228">
            <v>20.125879536617649</v>
          </cell>
          <cell r="M228">
            <v>4.082977695842879</v>
          </cell>
          <cell r="N228">
            <v>58.522680307081266</v>
          </cell>
          <cell r="O228">
            <v>26.724917948718002</v>
          </cell>
          <cell r="P228">
            <v>2.1898170246726094</v>
          </cell>
        </row>
        <row r="229">
          <cell r="B229" t="str">
            <v>A93327</v>
          </cell>
          <cell r="C229" t="str">
            <v>S</v>
          </cell>
          <cell r="D229" t="str">
            <v>South West</v>
          </cell>
          <cell r="E229">
            <v>156</v>
          </cell>
          <cell r="F229">
            <v>8</v>
          </cell>
          <cell r="G229">
            <v>39.15</v>
          </cell>
          <cell r="H229">
            <v>24.056349191321999</v>
          </cell>
          <cell r="I229">
            <v>1.6274289871932366</v>
          </cell>
          <cell r="J229">
            <v>20.256684757709252</v>
          </cell>
          <cell r="K229">
            <v>5.3894406903826191</v>
          </cell>
          <cell r="L229">
            <v>20.125879536617649</v>
          </cell>
          <cell r="M229">
            <v>3.4329003738532142</v>
          </cell>
          <cell r="N229">
            <v>49.204905358562741</v>
          </cell>
          <cell r="O229">
            <v>24.056349191321999</v>
          </cell>
          <cell r="P229">
            <v>2.0454020253544019</v>
          </cell>
        </row>
        <row r="230">
          <cell r="B230" t="str">
            <v>S10382</v>
          </cell>
          <cell r="C230" t="str">
            <v>A</v>
          </cell>
          <cell r="D230" t="str">
            <v>Midlands</v>
          </cell>
          <cell r="E230">
            <v>12.25</v>
          </cell>
          <cell r="F230" t="str">
            <v>A</v>
          </cell>
          <cell r="G230">
            <v>45.18</v>
          </cell>
          <cell r="H230">
            <v>28</v>
          </cell>
          <cell r="I230">
            <v>1.6135714285714287</v>
          </cell>
          <cell r="J230">
            <v>28</v>
          </cell>
          <cell r="K230">
            <v>0</v>
          </cell>
          <cell r="L230">
            <v>0</v>
          </cell>
          <cell r="M230">
            <v>2.1</v>
          </cell>
          <cell r="N230">
            <v>30.1</v>
          </cell>
          <cell r="O230">
            <v>28</v>
          </cell>
          <cell r="P230">
            <v>1.075</v>
          </cell>
        </row>
        <row r="231">
          <cell r="B231" t="str">
            <v>A76371</v>
          </cell>
          <cell r="C231" t="str">
            <v>A</v>
          </cell>
          <cell r="D231" t="str">
            <v>Midlands</v>
          </cell>
          <cell r="E231">
            <v>51.5</v>
          </cell>
          <cell r="F231" t="str">
            <v>A</v>
          </cell>
          <cell r="G231">
            <v>37.949999999999996</v>
          </cell>
          <cell r="H231">
            <v>23</v>
          </cell>
          <cell r="I231">
            <v>1.65</v>
          </cell>
          <cell r="J231">
            <v>23</v>
          </cell>
          <cell r="K231">
            <v>0</v>
          </cell>
          <cell r="L231">
            <v>0</v>
          </cell>
          <cell r="M231">
            <v>1.7249999999999999</v>
          </cell>
          <cell r="N231">
            <v>24.725000000000001</v>
          </cell>
          <cell r="O231">
            <v>23</v>
          </cell>
          <cell r="P231">
            <v>1.075</v>
          </cell>
        </row>
        <row r="232">
          <cell r="B232" t="str">
            <v>A25125</v>
          </cell>
          <cell r="C232" t="str">
            <v>S</v>
          </cell>
          <cell r="D232" t="str">
            <v>South East</v>
          </cell>
          <cell r="E232">
            <v>6</v>
          </cell>
          <cell r="F232">
            <v>6</v>
          </cell>
          <cell r="G232">
            <v>33.130000000000003</v>
          </cell>
          <cell r="H232">
            <v>20.230899999999998</v>
          </cell>
          <cell r="I232">
            <v>1.637593977529423</v>
          </cell>
          <cell r="J232">
            <v>19.844795154185022</v>
          </cell>
          <cell r="K232">
            <v>3.9486921589485728</v>
          </cell>
          <cell r="L232">
            <v>20.125879536617649</v>
          </cell>
          <cell r="M232">
            <v>3.2939525137313432</v>
          </cell>
          <cell r="N232">
            <v>47.213319363482583</v>
          </cell>
          <cell r="O232">
            <v>20.230899999999998</v>
          </cell>
          <cell r="P232">
            <v>2.3337231345853415</v>
          </cell>
        </row>
        <row r="233">
          <cell r="B233" t="str">
            <v>W25240</v>
          </cell>
          <cell r="C233" t="str">
            <v>S</v>
          </cell>
          <cell r="D233" t="str">
            <v>Midlands</v>
          </cell>
          <cell r="E233">
            <v>217.75</v>
          </cell>
          <cell r="F233">
            <v>16</v>
          </cell>
          <cell r="G233">
            <v>91.07</v>
          </cell>
          <cell r="H233">
            <v>51.119671794871998</v>
          </cell>
          <cell r="I233">
            <v>1.7815059604732353</v>
          </cell>
          <cell r="J233">
            <v>51.065116005873719</v>
          </cell>
          <cell r="K233">
            <v>3.7037848954724204</v>
          </cell>
          <cell r="L233">
            <v>20.125879536617649</v>
          </cell>
          <cell r="M233">
            <v>5.6171085328472836</v>
          </cell>
          <cell r="N233">
            <v>80.511888970811071</v>
          </cell>
          <cell r="O233">
            <v>51.119671794871998</v>
          </cell>
          <cell r="P233">
            <v>1.574968816190395</v>
          </cell>
        </row>
        <row r="234">
          <cell r="B234" t="str">
            <v>A76292</v>
          </cell>
          <cell r="C234" t="str">
            <v>S</v>
          </cell>
          <cell r="D234" t="str">
            <v>Midlands</v>
          </cell>
          <cell r="E234">
            <v>858.5</v>
          </cell>
          <cell r="F234">
            <v>11</v>
          </cell>
          <cell r="G234">
            <v>48.96</v>
          </cell>
          <cell r="H234">
            <v>24.59269321267</v>
          </cell>
          <cell r="I234">
            <v>1.9908352280333461</v>
          </cell>
          <cell r="J234">
            <v>27.399707488986785</v>
          </cell>
          <cell r="K234">
            <v>3.7037848954724204</v>
          </cell>
          <cell r="L234">
            <v>20.125879536617649</v>
          </cell>
          <cell r="M234">
            <v>3.842202894080764</v>
          </cell>
          <cell r="N234">
            <v>55.071574815157618</v>
          </cell>
          <cell r="O234">
            <v>24.59269321267</v>
          </cell>
          <cell r="P234">
            <v>2.2393470425917035</v>
          </cell>
        </row>
        <row r="235">
          <cell r="B235" t="str">
            <v>W02070</v>
          </cell>
          <cell r="C235" t="str">
            <v>S</v>
          </cell>
          <cell r="D235" t="str">
            <v>South West</v>
          </cell>
          <cell r="E235">
            <v>23.5</v>
          </cell>
          <cell r="F235">
            <v>11</v>
          </cell>
          <cell r="G235">
            <v>48.96</v>
          </cell>
          <cell r="H235">
            <v>34.387232820512999</v>
          </cell>
          <cell r="I235">
            <v>1.4237842357234956</v>
          </cell>
          <cell r="J235">
            <v>34.453805580029368</v>
          </cell>
          <cell r="K235">
            <v>5.3894406903826191</v>
          </cell>
          <cell r="L235">
            <v>20.125879536617649</v>
          </cell>
          <cell r="M235">
            <v>4.4976844355272227</v>
          </cell>
          <cell r="N235">
            <v>64.466810242556861</v>
          </cell>
          <cell r="O235">
            <v>34.387232820512999</v>
          </cell>
          <cell r="P235">
            <v>1.874730967130932</v>
          </cell>
        </row>
        <row r="236">
          <cell r="B236" t="str">
            <v>A88137</v>
          </cell>
          <cell r="C236" t="str">
            <v>S</v>
          </cell>
          <cell r="D236" t="str">
            <v>Midlands</v>
          </cell>
          <cell r="E236">
            <v>216.25</v>
          </cell>
          <cell r="F236">
            <v>6</v>
          </cell>
          <cell r="G236">
            <v>33.130000000000003</v>
          </cell>
          <cell r="H236">
            <v>20.226510051281998</v>
          </cell>
          <cell r="I236">
            <v>1.6379493998718853</v>
          </cell>
          <cell r="J236">
            <v>19.938819441997065</v>
          </cell>
          <cell r="K236">
            <v>3.7037848954724204</v>
          </cell>
          <cell r="L236">
            <v>20.125879536617649</v>
          </cell>
          <cell r="M236">
            <v>3.2826362905565354</v>
          </cell>
          <cell r="N236">
            <v>47.051120164643677</v>
          </cell>
          <cell r="O236">
            <v>20.226510051281998</v>
          </cell>
          <cell r="P236">
            <v>2.3262105051910069</v>
          </cell>
        </row>
        <row r="237">
          <cell r="B237" t="str">
            <v>A95613</v>
          </cell>
          <cell r="C237" t="str">
            <v>S</v>
          </cell>
          <cell r="D237" t="str">
            <v>South East</v>
          </cell>
          <cell r="E237">
            <v>1223.5</v>
          </cell>
          <cell r="F237">
            <v>12</v>
          </cell>
          <cell r="G237">
            <v>64.010000000000005</v>
          </cell>
          <cell r="H237">
            <v>33.345064333332999</v>
          </cell>
          <cell r="I237">
            <v>1.9196244265755746</v>
          </cell>
          <cell r="J237">
            <v>33.00414732745962</v>
          </cell>
          <cell r="K237">
            <v>3.9486921589485728</v>
          </cell>
          <cell r="L237">
            <v>20.125879536617649</v>
          </cell>
          <cell r="M237">
            <v>4.2809039267269382</v>
          </cell>
          <cell r="N237">
            <v>61.359622949752776</v>
          </cell>
          <cell r="O237">
            <v>33.345064333332999</v>
          </cell>
          <cell r="P237">
            <v>1.8401410876396287</v>
          </cell>
        </row>
        <row r="238">
          <cell r="B238" t="str">
            <v>A74878</v>
          </cell>
          <cell r="C238" t="str">
            <v>S</v>
          </cell>
          <cell r="D238" t="str">
            <v>South East</v>
          </cell>
          <cell r="E238">
            <v>33</v>
          </cell>
          <cell r="F238">
            <v>4</v>
          </cell>
          <cell r="G238">
            <v>30.12</v>
          </cell>
          <cell r="H238">
            <v>17.657985641025999</v>
          </cell>
          <cell r="I238">
            <v>1.7057438267488538</v>
          </cell>
          <cell r="J238">
            <v>17.386532745961819</v>
          </cell>
          <cell r="K238">
            <v>3.9486921589485728</v>
          </cell>
          <cell r="L238">
            <v>20.125879536617649</v>
          </cell>
          <cell r="M238">
            <v>3.1095828331146027</v>
          </cell>
          <cell r="N238">
            <v>44.570687274642637</v>
          </cell>
          <cell r="O238">
            <v>17.657985641025999</v>
          </cell>
          <cell r="P238">
            <v>2.5241093848829808</v>
          </cell>
        </row>
        <row r="239">
          <cell r="B239" t="str">
            <v>S10383</v>
          </cell>
          <cell r="C239" t="str">
            <v>A</v>
          </cell>
          <cell r="D239" t="str">
            <v>Midlands</v>
          </cell>
          <cell r="E239">
            <v>50.5</v>
          </cell>
          <cell r="F239" t="str">
            <v>A</v>
          </cell>
          <cell r="G239">
            <v>44.81</v>
          </cell>
          <cell r="H239">
            <v>27</v>
          </cell>
          <cell r="I239">
            <v>1.6596296296296298</v>
          </cell>
          <cell r="J239">
            <v>27</v>
          </cell>
          <cell r="K239">
            <v>0</v>
          </cell>
          <cell r="L239">
            <v>0</v>
          </cell>
          <cell r="M239">
            <v>2.0249999999999999</v>
          </cell>
          <cell r="N239">
            <v>29.024999999999999</v>
          </cell>
          <cell r="O239">
            <v>27</v>
          </cell>
          <cell r="P239">
            <v>1.075</v>
          </cell>
        </row>
        <row r="240">
          <cell r="B240" t="str">
            <v>A50099</v>
          </cell>
          <cell r="C240" t="str">
            <v>S</v>
          </cell>
          <cell r="D240" t="str">
            <v>Midlands</v>
          </cell>
          <cell r="E240">
            <v>1009.25</v>
          </cell>
          <cell r="F240">
            <v>13</v>
          </cell>
          <cell r="G240">
            <v>65.05</v>
          </cell>
          <cell r="H240">
            <v>37.885108923076999</v>
          </cell>
          <cell r="I240">
            <v>1.7170334690624585</v>
          </cell>
          <cell r="J240">
            <v>37.614196967694568</v>
          </cell>
          <cell r="K240">
            <v>3.7037848954724204</v>
          </cell>
          <cell r="L240">
            <v>20.125879536617649</v>
          </cell>
          <cell r="M240">
            <v>4.608289604983848</v>
          </cell>
          <cell r="N240">
            <v>66.05215100476849</v>
          </cell>
          <cell r="O240">
            <v>37.885108923076999</v>
          </cell>
          <cell r="P240">
            <v>1.7434858413336662</v>
          </cell>
        </row>
        <row r="241">
          <cell r="B241" t="str">
            <v>A74807</v>
          </cell>
          <cell r="C241" t="str">
            <v>S</v>
          </cell>
          <cell r="D241" t="str">
            <v>Midlands</v>
          </cell>
          <cell r="E241">
            <v>222</v>
          </cell>
          <cell r="F241">
            <v>12</v>
          </cell>
          <cell r="G241">
            <v>64.010000000000005</v>
          </cell>
          <cell r="H241">
            <v>36.359310358974</v>
          </cell>
          <cell r="I241">
            <v>1.7604844362566801</v>
          </cell>
          <cell r="J241">
            <v>36.416312011747429</v>
          </cell>
          <cell r="K241">
            <v>3.7037848954724204</v>
          </cell>
          <cell r="L241">
            <v>20.125879536617649</v>
          </cell>
          <cell r="M241">
            <v>4.5184482332878115</v>
          </cell>
          <cell r="N241">
            <v>64.764424677125305</v>
          </cell>
          <cell r="O241">
            <v>36.359310358974</v>
          </cell>
          <cell r="P241">
            <v>1.7812335833025643</v>
          </cell>
        </row>
        <row r="242">
          <cell r="B242" t="str">
            <v>A74696</v>
          </cell>
          <cell r="C242" t="str">
            <v>S</v>
          </cell>
          <cell r="D242" t="str">
            <v>South West</v>
          </cell>
          <cell r="E242">
            <v>16.5</v>
          </cell>
          <cell r="F242">
            <v>8</v>
          </cell>
          <cell r="G242">
            <v>39.15</v>
          </cell>
          <cell r="H242">
            <v>23.475834487179</v>
          </cell>
          <cell r="I242">
            <v>1.667672347127052</v>
          </cell>
          <cell r="J242">
            <v>23.143227092511015</v>
          </cell>
          <cell r="K242">
            <v>5.3894406903826191</v>
          </cell>
          <cell r="L242">
            <v>20.125879536617649</v>
          </cell>
          <cell r="M242">
            <v>3.6493910489633463</v>
          </cell>
          <cell r="N242">
            <v>52.30793836847463</v>
          </cell>
          <cell r="O242">
            <v>23.475834487179</v>
          </cell>
          <cell r="P242">
            <v>2.2281609796253199</v>
          </cell>
        </row>
        <row r="243">
          <cell r="B243" t="str">
            <v>A01355</v>
          </cell>
          <cell r="C243" t="str">
            <v>S</v>
          </cell>
          <cell r="D243" t="str">
            <v>South West</v>
          </cell>
          <cell r="E243">
            <v>1621.75</v>
          </cell>
          <cell r="F243">
            <v>20</v>
          </cell>
          <cell r="G243">
            <v>117.09</v>
          </cell>
          <cell r="H243">
            <v>64.322982564103</v>
          </cell>
          <cell r="I243">
            <v>1.8203446938007026</v>
          </cell>
          <cell r="J243">
            <v>64.074194419970624</v>
          </cell>
          <cell r="K243">
            <v>5.3894406903826191</v>
          </cell>
          <cell r="L243">
            <v>20.125879536617649</v>
          </cell>
          <cell r="M243">
            <v>6.7192135985228161</v>
          </cell>
          <cell r="N243">
            <v>96.308728245493697</v>
          </cell>
          <cell r="O243">
            <v>64.322982564103</v>
          </cell>
          <cell r="P243">
            <v>1.4972677635013945</v>
          </cell>
        </row>
        <row r="244">
          <cell r="B244" t="str">
            <v>A74638</v>
          </cell>
          <cell r="C244" t="str">
            <v>S</v>
          </cell>
          <cell r="D244" t="str">
            <v>South West</v>
          </cell>
          <cell r="E244">
            <v>64</v>
          </cell>
          <cell r="F244">
            <v>7</v>
          </cell>
          <cell r="G244">
            <v>38.86</v>
          </cell>
          <cell r="H244">
            <v>21.150907076923001</v>
          </cell>
          <cell r="I244">
            <v>1.8372734492507301</v>
          </cell>
          <cell r="J244">
            <v>20.709978149779733</v>
          </cell>
          <cell r="K244">
            <v>5.3894406903826191</v>
          </cell>
          <cell r="L244">
            <v>20.125879536617649</v>
          </cell>
          <cell r="M244">
            <v>3.4668973782585</v>
          </cell>
          <cell r="N244">
            <v>49.692195755038505</v>
          </cell>
          <cell r="O244">
            <v>21.150907076923001</v>
          </cell>
          <cell r="P244">
            <v>2.3494120405481751</v>
          </cell>
        </row>
        <row r="245">
          <cell r="B245" t="str">
            <v>A76267</v>
          </cell>
          <cell r="C245" t="str">
            <v>S</v>
          </cell>
          <cell r="D245" t="str">
            <v>South West</v>
          </cell>
          <cell r="E245">
            <v>1020</v>
          </cell>
          <cell r="F245">
            <v>7</v>
          </cell>
          <cell r="G245">
            <v>38.86</v>
          </cell>
          <cell r="H245">
            <v>18.906322171946002</v>
          </cell>
          <cell r="I245">
            <v>2.055397112488758</v>
          </cell>
          <cell r="J245">
            <v>21.040805873715126</v>
          </cell>
          <cell r="K245">
            <v>5.3894406903826191</v>
          </cell>
          <cell r="L245">
            <v>20.125879536617649</v>
          </cell>
          <cell r="M245">
            <v>3.4917094575536543</v>
          </cell>
          <cell r="N245">
            <v>50.047835558269043</v>
          </cell>
          <cell r="O245">
            <v>18.906322171946002</v>
          </cell>
          <cell r="P245">
            <v>2.647148139289202</v>
          </cell>
        </row>
        <row r="246">
          <cell r="B246" t="str">
            <v>A95796</v>
          </cell>
          <cell r="C246" t="str">
            <v>S</v>
          </cell>
          <cell r="D246" t="str">
            <v>South West</v>
          </cell>
          <cell r="E246">
            <v>1729.5</v>
          </cell>
          <cell r="F246">
            <v>12</v>
          </cell>
          <cell r="G246">
            <v>64.010000000000005</v>
          </cell>
          <cell r="H246">
            <v>33.446313846153998</v>
          </cell>
          <cell r="I246">
            <v>1.9138132917855322</v>
          </cell>
          <cell r="J246">
            <v>33.079449045521294</v>
          </cell>
          <cell r="K246">
            <v>5.3894406903826191</v>
          </cell>
          <cell r="L246">
            <v>20.125879536617649</v>
          </cell>
          <cell r="M246">
            <v>4.3946076954391167</v>
          </cell>
          <cell r="N246">
            <v>62.989376967960681</v>
          </cell>
          <cell r="O246">
            <v>33.446313846153998</v>
          </cell>
          <cell r="P246">
            <v>1.8832980297230526</v>
          </cell>
        </row>
        <row r="247">
          <cell r="B247" t="str">
            <v>A74679</v>
          </cell>
          <cell r="C247" t="str">
            <v>S</v>
          </cell>
          <cell r="D247" t="str">
            <v>South East</v>
          </cell>
          <cell r="E247">
            <v>62.5</v>
          </cell>
          <cell r="F247" t="str">
            <v xml:space="preserve">Leaver </v>
          </cell>
          <cell r="G247">
            <v>23.49</v>
          </cell>
          <cell r="H247">
            <v>10.525165128205</v>
          </cell>
          <cell r="I247">
            <v>2.231793963693002</v>
          </cell>
          <cell r="J247">
            <v>12.055255212922173</v>
          </cell>
          <cell r="K247">
            <v>3.9486921589485728</v>
          </cell>
          <cell r="L247">
            <v>20.125879536617649</v>
          </cell>
          <cell r="M247">
            <v>2.7097370181366296</v>
          </cell>
          <cell r="N247">
            <v>38.839563926625026</v>
          </cell>
          <cell r="O247">
            <v>10.525165128205</v>
          </cell>
          <cell r="P247">
            <v>3.6901619550408769</v>
          </cell>
        </row>
        <row r="248">
          <cell r="B248" t="str">
            <v>A74538</v>
          </cell>
          <cell r="C248" t="str">
            <v>S</v>
          </cell>
          <cell r="D248" t="str">
            <v>South West</v>
          </cell>
          <cell r="E248">
            <v>468.75</v>
          </cell>
          <cell r="F248">
            <v>7</v>
          </cell>
          <cell r="G248">
            <v>38.86</v>
          </cell>
          <cell r="H248">
            <v>20.970601025640999</v>
          </cell>
          <cell r="I248">
            <v>1.8530703985300863</v>
          </cell>
          <cell r="J248">
            <v>20.507002643171806</v>
          </cell>
          <cell r="K248">
            <v>5.3894406903826191</v>
          </cell>
          <cell r="L248">
            <v>20.125879536617649</v>
          </cell>
          <cell r="M248">
            <v>3.4516742152629054</v>
          </cell>
          <cell r="N248">
            <v>49.473997085434981</v>
          </cell>
          <cell r="O248">
            <v>20.970601025640999</v>
          </cell>
          <cell r="P248">
            <v>2.3592073982496995</v>
          </cell>
        </row>
        <row r="249">
          <cell r="B249" t="str">
            <v>A74886</v>
          </cell>
          <cell r="C249" t="str">
            <v>S</v>
          </cell>
          <cell r="D249" t="str">
            <v>South East</v>
          </cell>
          <cell r="E249">
            <v>907.5</v>
          </cell>
          <cell r="F249">
            <v>6</v>
          </cell>
          <cell r="G249">
            <v>33.130000000000003</v>
          </cell>
          <cell r="H249">
            <v>20.625026461537999</v>
          </cell>
          <cell r="I249">
            <v>1.6063009694451327</v>
          </cell>
          <cell r="J249">
            <v>20.281662026431718</v>
          </cell>
          <cell r="K249">
            <v>3.9486921589485728</v>
          </cell>
          <cell r="L249">
            <v>20.125879536617649</v>
          </cell>
          <cell r="M249">
            <v>3.3267175291498452</v>
          </cell>
          <cell r="N249">
            <v>47.682951251147784</v>
          </cell>
          <cell r="O249">
            <v>20.625026461537999</v>
          </cell>
          <cell r="P249">
            <v>2.3118977005953423</v>
          </cell>
        </row>
        <row r="250">
          <cell r="B250" t="str">
            <v>W09539</v>
          </cell>
          <cell r="C250" t="str">
            <v>S</v>
          </cell>
          <cell r="D250" t="str">
            <v>South West</v>
          </cell>
          <cell r="E250">
            <v>35.5</v>
          </cell>
          <cell r="F250">
            <v>14</v>
          </cell>
          <cell r="G250">
            <v>77.02</v>
          </cell>
          <cell r="H250">
            <v>42.202355692307997</v>
          </cell>
          <cell r="I250">
            <v>1.8250166071662683</v>
          </cell>
          <cell r="J250">
            <v>42.140071424375911</v>
          </cell>
          <cell r="K250">
            <v>5.3894406903826191</v>
          </cell>
          <cell r="L250">
            <v>20.125879536617649</v>
          </cell>
          <cell r="M250">
            <v>5.0741543738532133</v>
          </cell>
          <cell r="N250">
            <v>72.729546025229396</v>
          </cell>
          <cell r="O250">
            <v>42.202355692307997</v>
          </cell>
          <cell r="P250">
            <v>1.7233527567866413</v>
          </cell>
        </row>
        <row r="251">
          <cell r="B251" t="str">
            <v>A00383</v>
          </cell>
          <cell r="C251" t="str">
            <v>S</v>
          </cell>
          <cell r="D251" t="str">
            <v>South West</v>
          </cell>
          <cell r="E251">
            <v>588.75</v>
          </cell>
          <cell r="F251">
            <v>7</v>
          </cell>
          <cell r="G251">
            <v>38.86</v>
          </cell>
          <cell r="H251">
            <v>21.901626666666999</v>
          </cell>
          <cell r="I251">
            <v>1.7742974342240367</v>
          </cell>
          <cell r="J251">
            <v>21.486444640234946</v>
          </cell>
          <cell r="K251">
            <v>5.3894406903826191</v>
          </cell>
          <cell r="L251">
            <v>20.125879536617649</v>
          </cell>
          <cell r="M251">
            <v>3.5251323650426407</v>
          </cell>
          <cell r="N251">
            <v>50.526897232277847</v>
          </cell>
          <cell r="O251">
            <v>21.901626666666999</v>
          </cell>
          <cell r="P251">
            <v>2.3069929006312964</v>
          </cell>
        </row>
        <row r="252">
          <cell r="B252" t="str">
            <v>A97853</v>
          </cell>
          <cell r="C252" t="str">
            <v>S</v>
          </cell>
          <cell r="D252" t="str">
            <v>South West</v>
          </cell>
          <cell r="E252">
            <v>97.5</v>
          </cell>
          <cell r="F252">
            <v>8</v>
          </cell>
          <cell r="G252">
            <v>39.15</v>
          </cell>
          <cell r="H252">
            <v>16.950488205128</v>
          </cell>
          <cell r="I252">
            <v>2.3096679886869582</v>
          </cell>
          <cell r="J252">
            <v>19.414656093979442</v>
          </cell>
          <cell r="K252">
            <v>5.3894406903826191</v>
          </cell>
          <cell r="L252">
            <v>20.125879536617649</v>
          </cell>
          <cell r="M252">
            <v>3.369748224073478</v>
          </cell>
          <cell r="N252">
            <v>48.299724545053181</v>
          </cell>
          <cell r="O252">
            <v>16.950488205128</v>
          </cell>
          <cell r="P252">
            <v>2.8494591990831952</v>
          </cell>
        </row>
        <row r="253">
          <cell r="B253" t="str">
            <v>A76386</v>
          </cell>
          <cell r="C253" t="str">
            <v>S</v>
          </cell>
          <cell r="D253" t="str">
            <v>Midlands</v>
          </cell>
          <cell r="E253">
            <v>42</v>
          </cell>
          <cell r="F253">
            <v>5</v>
          </cell>
          <cell r="G253">
            <v>32.770000000000003</v>
          </cell>
          <cell r="H253">
            <v>18.055370256410001</v>
          </cell>
          <cell r="I253">
            <v>1.8149724727116039</v>
          </cell>
          <cell r="J253">
            <v>17.776488693098386</v>
          </cell>
          <cell r="K253">
            <v>3.7037848954724204</v>
          </cell>
          <cell r="L253">
            <v>20.125879536617649</v>
          </cell>
          <cell r="M253">
            <v>3.1204614843891343</v>
          </cell>
          <cell r="N253">
            <v>44.726614609577588</v>
          </cell>
          <cell r="O253">
            <v>18.055370256410001</v>
          </cell>
          <cell r="P253">
            <v>2.4771917703376252</v>
          </cell>
        </row>
        <row r="254">
          <cell r="B254" t="str">
            <v>A74689</v>
          </cell>
          <cell r="C254" t="str">
            <v>S</v>
          </cell>
          <cell r="D254" t="str">
            <v>Midlands</v>
          </cell>
          <cell r="E254">
            <v>77.25</v>
          </cell>
          <cell r="F254">
            <v>13</v>
          </cell>
          <cell r="G254">
            <v>65.05</v>
          </cell>
          <cell r="H254">
            <v>41.890846064103002</v>
          </cell>
          <cell r="I254">
            <v>1.5528452182717427</v>
          </cell>
          <cell r="J254">
            <v>41.954651182085165</v>
          </cell>
          <cell r="K254">
            <v>3.7037848954724204</v>
          </cell>
          <cell r="L254">
            <v>20.125879536617649</v>
          </cell>
          <cell r="M254">
            <v>4.9338236710631422</v>
          </cell>
          <cell r="N254">
            <v>70.718139285238365</v>
          </cell>
          <cell r="O254">
            <v>41.890846064103002</v>
          </cell>
          <cell r="P254">
            <v>1.6881525662437735</v>
          </cell>
        </row>
        <row r="255">
          <cell r="B255" t="str">
            <v>A24971</v>
          </cell>
          <cell r="C255" t="str">
            <v>S</v>
          </cell>
          <cell r="D255" t="str">
            <v>Midlands</v>
          </cell>
          <cell r="E255">
            <v>38</v>
          </cell>
          <cell r="F255" t="str">
            <v>no longer with Hyder UK</v>
          </cell>
          <cell r="G255">
            <v>48.96</v>
          </cell>
          <cell r="H255">
            <v>24.163657435897001</v>
          </cell>
          <cell r="I255">
            <v>2.026183334616642</v>
          </cell>
          <cell r="J255">
            <v>27.67643582966226</v>
          </cell>
          <cell r="K255">
            <v>3.7037848954724204</v>
          </cell>
          <cell r="L255">
            <v>20.125879536617649</v>
          </cell>
          <cell r="M255">
            <v>3.8629575196314248</v>
          </cell>
          <cell r="N255">
            <v>55.369057781383752</v>
          </cell>
          <cell r="O255">
            <v>24.163657435897001</v>
          </cell>
          <cell r="P255">
            <v>2.2914187526565697</v>
          </cell>
        </row>
        <row r="256">
          <cell r="B256" t="str">
            <v>A76417</v>
          </cell>
          <cell r="C256" t="str">
            <v>A</v>
          </cell>
          <cell r="D256" t="str">
            <v>Midlands</v>
          </cell>
          <cell r="E256">
            <v>4</v>
          </cell>
          <cell r="F256" t="str">
            <v>A</v>
          </cell>
          <cell r="G256">
            <v>110.59</v>
          </cell>
          <cell r="H256">
            <v>67.5</v>
          </cell>
          <cell r="I256">
            <v>1.6383703703703705</v>
          </cell>
          <cell r="J256">
            <v>67.5</v>
          </cell>
          <cell r="K256">
            <v>0</v>
          </cell>
          <cell r="L256">
            <v>0</v>
          </cell>
          <cell r="M256">
            <v>5.0625</v>
          </cell>
          <cell r="N256">
            <v>72.5625</v>
          </cell>
          <cell r="O256">
            <v>67.5</v>
          </cell>
          <cell r="P256">
            <v>1.075</v>
          </cell>
        </row>
        <row r="257">
          <cell r="B257" t="str">
            <v>A76147</v>
          </cell>
          <cell r="C257" t="str">
            <v>A</v>
          </cell>
          <cell r="D257" t="str">
            <v>Midlands</v>
          </cell>
          <cell r="E257">
            <v>203</v>
          </cell>
          <cell r="F257" t="str">
            <v>A</v>
          </cell>
          <cell r="G257">
            <v>0</v>
          </cell>
          <cell r="H257">
            <v>5.1282049999999998E-6</v>
          </cell>
          <cell r="I257">
            <v>0</v>
          </cell>
          <cell r="J257">
            <v>9.9999999999999985E-3</v>
          </cell>
          <cell r="K257">
            <v>0</v>
          </cell>
          <cell r="L257">
            <v>0</v>
          </cell>
          <cell r="M257">
            <v>7.4999999999999991E-4</v>
          </cell>
          <cell r="N257">
            <v>0</v>
          </cell>
          <cell r="O257">
            <v>5.1282049999999998E-6</v>
          </cell>
          <cell r="P257">
            <v>0</v>
          </cell>
        </row>
        <row r="258">
          <cell r="B258" t="str">
            <v>A76171</v>
          </cell>
          <cell r="C258" t="str">
            <v>S</v>
          </cell>
          <cell r="D258" t="str">
            <v>Midlands</v>
          </cell>
          <cell r="E258">
            <v>347.75</v>
          </cell>
          <cell r="F258">
            <v>9</v>
          </cell>
          <cell r="G258">
            <v>44.81</v>
          </cell>
          <cell r="H258">
            <v>25.05854974359</v>
          </cell>
          <cell r="I258">
            <v>1.7882120257762499</v>
          </cell>
          <cell r="J258">
            <v>24.613316886930981</v>
          </cell>
          <cell r="K258">
            <v>3.7037848954724204</v>
          </cell>
          <cell r="L258">
            <v>20.125879536617649</v>
          </cell>
          <cell r="M258">
            <v>3.6332235989265786</v>
          </cell>
          <cell r="N258">
            <v>52.076204917947628</v>
          </cell>
          <cell r="O258">
            <v>25.05854974359</v>
          </cell>
          <cell r="P258">
            <v>2.0781811178545464</v>
          </cell>
        </row>
        <row r="259">
          <cell r="B259" t="str">
            <v>A74267</v>
          </cell>
          <cell r="C259" t="str">
            <v>S</v>
          </cell>
          <cell r="D259" t="str">
            <v>South West</v>
          </cell>
          <cell r="E259">
            <v>54</v>
          </cell>
          <cell r="F259">
            <v>7</v>
          </cell>
          <cell r="G259">
            <v>38.86</v>
          </cell>
          <cell r="H259">
            <v>21.849922230769</v>
          </cell>
          <cell r="I259">
            <v>1.7784960325981141</v>
          </cell>
          <cell r="J259">
            <v>21.482348810572688</v>
          </cell>
          <cell r="K259">
            <v>5.3894406903826191</v>
          </cell>
          <cell r="L259">
            <v>20.125879536617649</v>
          </cell>
          <cell r="M259">
            <v>3.5248251778179722</v>
          </cell>
          <cell r="N259">
            <v>50.522494215390935</v>
          </cell>
          <cell r="O259">
            <v>21.849922230769</v>
          </cell>
          <cell r="P259">
            <v>2.3122505280245482</v>
          </cell>
        </row>
        <row r="260">
          <cell r="B260" t="str">
            <v>A97012</v>
          </cell>
          <cell r="C260" t="str">
            <v>S</v>
          </cell>
          <cell r="D260" t="str">
            <v>Midlands</v>
          </cell>
          <cell r="E260">
            <v>17.5</v>
          </cell>
          <cell r="F260">
            <v>13</v>
          </cell>
          <cell r="G260">
            <v>65.05</v>
          </cell>
          <cell r="H260">
            <v>34.932010256410003</v>
          </cell>
          <cell r="I260">
            <v>1.862188849783226</v>
          </cell>
          <cell r="J260">
            <v>38.499099118942731</v>
          </cell>
          <cell r="K260">
            <v>3.7037848954724204</v>
          </cell>
          <cell r="L260">
            <v>20.125879536617649</v>
          </cell>
          <cell r="M260">
            <v>4.6746572663274595</v>
          </cell>
          <cell r="N260">
            <v>67.003420817360251</v>
          </cell>
          <cell r="O260">
            <v>34.932010256410003</v>
          </cell>
          <cell r="P260">
            <v>1.9181095025891093</v>
          </cell>
        </row>
        <row r="261">
          <cell r="B261" t="str">
            <v>A91235</v>
          </cell>
          <cell r="C261" t="str">
            <v>S</v>
          </cell>
          <cell r="D261" t="str">
            <v>Midlands</v>
          </cell>
          <cell r="E261">
            <v>23</v>
          </cell>
          <cell r="F261">
            <v>11</v>
          </cell>
          <cell r="G261">
            <v>48.96</v>
          </cell>
          <cell r="H261">
            <v>30.588498461537998</v>
          </cell>
          <cell r="I261">
            <v>1.6006016137589212</v>
          </cell>
          <cell r="J261">
            <v>30.233228781204112</v>
          </cell>
          <cell r="K261">
            <v>3.7037848954724204</v>
          </cell>
          <cell r="L261">
            <v>20.125879536617649</v>
          </cell>
          <cell r="M261">
            <v>4.0547169909970631</v>
          </cell>
          <cell r="N261">
            <v>58.117610204291239</v>
          </cell>
          <cell r="O261">
            <v>30.588498461537998</v>
          </cell>
          <cell r="P261">
            <v>1.8999824485457619</v>
          </cell>
        </row>
        <row r="262">
          <cell r="B262" t="str">
            <v>A76099</v>
          </cell>
          <cell r="C262" t="str">
            <v>S</v>
          </cell>
          <cell r="D262" t="str">
            <v>Midlands</v>
          </cell>
          <cell r="E262">
            <v>36</v>
          </cell>
          <cell r="F262" t="str">
            <v xml:space="preserve">Leaver </v>
          </cell>
          <cell r="G262">
            <v>64.010000000000005</v>
          </cell>
          <cell r="H262">
            <v>27.741062564103</v>
          </cell>
          <cell r="I262">
            <v>2.3074098135962928</v>
          </cell>
          <cell r="J262">
            <v>31.773904258443466</v>
          </cell>
          <cell r="K262">
            <v>3.7037848954724204</v>
          </cell>
          <cell r="L262">
            <v>20.125879536617649</v>
          </cell>
          <cell r="M262">
            <v>4.1702676517900148</v>
          </cell>
          <cell r="N262">
            <v>59.773836342323548</v>
          </cell>
          <cell r="O262">
            <v>27.741062564103</v>
          </cell>
          <cell r="P262">
            <v>2.1547060861205449</v>
          </cell>
        </row>
        <row r="263">
          <cell r="B263" t="str">
            <v>A24978</v>
          </cell>
          <cell r="C263" t="str">
            <v>S</v>
          </cell>
          <cell r="D263" t="str">
            <v>Midlands</v>
          </cell>
          <cell r="E263">
            <v>933.25</v>
          </cell>
          <cell r="F263">
            <v>14</v>
          </cell>
          <cell r="G263">
            <v>77.02</v>
          </cell>
          <cell r="H263">
            <v>39.041316346153998</v>
          </cell>
          <cell r="I263">
            <v>1.9727818426282986</v>
          </cell>
          <cell r="J263">
            <v>41.51053627019089</v>
          </cell>
          <cell r="K263">
            <v>3.7037848954724204</v>
          </cell>
          <cell r="L263">
            <v>20.125879536617649</v>
          </cell>
          <cell r="M263">
            <v>4.9005150526710715</v>
          </cell>
          <cell r="N263">
            <v>70.240715754952021</v>
          </cell>
          <cell r="O263">
            <v>39.041316346153998</v>
          </cell>
          <cell r="P263">
            <v>1.7991379986313272</v>
          </cell>
        </row>
        <row r="264">
          <cell r="B264" t="str">
            <v>A50241</v>
          </cell>
          <cell r="C264" t="str">
            <v>A</v>
          </cell>
          <cell r="D264" t="str">
            <v>South West</v>
          </cell>
          <cell r="E264">
            <v>577</v>
          </cell>
          <cell r="F264" t="str">
            <v>A</v>
          </cell>
          <cell r="G264">
            <v>30.17</v>
          </cell>
          <cell r="H264">
            <v>19.7</v>
          </cell>
          <cell r="I264">
            <v>1.5314720812182743</v>
          </cell>
          <cell r="J264">
            <v>19.700115712187959</v>
          </cell>
          <cell r="K264">
            <v>0</v>
          </cell>
          <cell r="L264">
            <v>0</v>
          </cell>
          <cell r="M264">
            <v>1.4775086784140969</v>
          </cell>
          <cell r="N264">
            <v>21.177624390602055</v>
          </cell>
          <cell r="O264">
            <v>19.7</v>
          </cell>
          <cell r="P264">
            <v>1.0750063142437591</v>
          </cell>
        </row>
        <row r="265">
          <cell r="B265" t="str">
            <v>A92711</v>
          </cell>
          <cell r="C265" t="str">
            <v>S</v>
          </cell>
          <cell r="D265" t="str">
            <v>South East</v>
          </cell>
          <cell r="E265">
            <v>0</v>
          </cell>
          <cell r="F265">
            <v>4</v>
          </cell>
          <cell r="G265">
            <v>30.116</v>
          </cell>
          <cell r="H265">
            <v>28.382256410256002</v>
          </cell>
          <cell r="I265">
            <v>1.0610854741315601</v>
          </cell>
          <cell r="J265">
            <v>26.968458149779735</v>
          </cell>
          <cell r="K265">
            <v>3.9486921589485728</v>
          </cell>
          <cell r="L265">
            <v>20.125879536617649</v>
          </cell>
          <cell r="M265">
            <v>3.8282272384009466</v>
          </cell>
          <cell r="N265">
            <v>54.871257083746904</v>
          </cell>
          <cell r="O265">
            <v>28.382256410256002</v>
          </cell>
          <cell r="P265">
            <v>1.9332943896567376</v>
          </cell>
        </row>
        <row r="266">
          <cell r="B266" t="str">
            <v>A74878</v>
          </cell>
          <cell r="C266" t="str">
            <v>S</v>
          </cell>
          <cell r="D266" t="str">
            <v>South East</v>
          </cell>
          <cell r="E266">
            <v>0</v>
          </cell>
          <cell r="F266">
            <v>3</v>
          </cell>
          <cell r="G266">
            <v>24.094000000000001</v>
          </cell>
          <cell r="H266">
            <v>17.657985641025999</v>
          </cell>
          <cell r="I266">
            <v>1.3644817981967758</v>
          </cell>
          <cell r="J266">
            <v>17.386532745961819</v>
          </cell>
          <cell r="K266">
            <v>3.9486921589485728</v>
          </cell>
          <cell r="L266">
            <v>20.125879536617649</v>
          </cell>
          <cell r="M266">
            <v>3.1095828331146027</v>
          </cell>
          <cell r="N266">
            <v>44.570687274642637</v>
          </cell>
          <cell r="O266">
            <v>17.657985641025999</v>
          </cell>
          <cell r="P266">
            <v>2.5241093848829808</v>
          </cell>
        </row>
        <row r="267">
          <cell r="B267" t="str">
            <v>A24920</v>
          </cell>
          <cell r="C267" t="str">
            <v>S</v>
          </cell>
          <cell r="D267" t="str">
            <v>South West</v>
          </cell>
          <cell r="E267">
            <v>0</v>
          </cell>
          <cell r="F267">
            <v>11</v>
          </cell>
          <cell r="G267">
            <v>48.957999999999998</v>
          </cell>
          <cell r="H267">
            <v>31.809743605769</v>
          </cell>
          <cell r="I267">
            <v>1.5390881676619674</v>
          </cell>
          <cell r="J267">
            <v>34.230494390602054</v>
          </cell>
          <cell r="K267">
            <v>5.3894406903826191</v>
          </cell>
          <cell r="L267">
            <v>20.125879536617649</v>
          </cell>
          <cell r="M267">
            <v>4.4809360963201739</v>
          </cell>
          <cell r="N267">
            <v>64.226750713922499</v>
          </cell>
          <cell r="O267">
            <v>31.809743605769</v>
          </cell>
          <cell r="P267">
            <v>2.0190904871762112</v>
          </cell>
        </row>
        <row r="268">
          <cell r="B268" t="str">
            <v>A76475</v>
          </cell>
          <cell r="C268" t="str">
            <v>S</v>
          </cell>
          <cell r="D268" t="str">
            <v>South West</v>
          </cell>
          <cell r="E268">
            <v>0</v>
          </cell>
          <cell r="F268">
            <v>2</v>
          </cell>
          <cell r="G268">
            <v>23.491</v>
          </cell>
          <cell r="H268">
            <v>13.814447179487001</v>
          </cell>
          <cell r="I268">
            <v>1.7004661637768366</v>
          </cell>
          <cell r="J268">
            <v>13.581892511013216</v>
          </cell>
          <cell r="K268">
            <v>5.3894406903826191</v>
          </cell>
          <cell r="L268">
            <v>20.125879536617649</v>
          </cell>
          <cell r="M268">
            <v>2.9322909553510113</v>
          </cell>
          <cell r="N268">
            <v>42.029503693364497</v>
          </cell>
          <cell r="O268">
            <v>13.814447179487001</v>
          </cell>
          <cell r="P268">
            <v>3.0424310974798821</v>
          </cell>
        </row>
        <row r="269">
          <cell r="B269" t="str">
            <v>A76158</v>
          </cell>
          <cell r="C269" t="str">
            <v>S</v>
          </cell>
          <cell r="D269" t="str">
            <v>Midlands</v>
          </cell>
          <cell r="E269">
            <v>0</v>
          </cell>
          <cell r="F269">
            <v>15</v>
          </cell>
          <cell r="G269">
            <v>78.063000000000002</v>
          </cell>
          <cell r="H269">
            <v>45.955991794871998</v>
          </cell>
          <cell r="I269">
            <v>1.6986468347465991</v>
          </cell>
          <cell r="J269">
            <v>45.753705726872255</v>
          </cell>
          <cell r="K269">
            <v>3.7037848954724204</v>
          </cell>
          <cell r="L269">
            <v>20.125879536617649</v>
          </cell>
          <cell r="M269">
            <v>5.2187527619221745</v>
          </cell>
          <cell r="N269">
            <v>74.8021229208845</v>
          </cell>
          <cell r="O269">
            <v>45.955991794871998</v>
          </cell>
          <cell r="P269">
            <v>1.6276903184848965</v>
          </cell>
        </row>
        <row r="270">
          <cell r="B270" t="str">
            <v>A76404</v>
          </cell>
          <cell r="C270" t="str">
            <v>S</v>
          </cell>
          <cell r="D270" t="str">
            <v>Midlands</v>
          </cell>
          <cell r="E270">
            <v>0</v>
          </cell>
          <cell r="F270">
            <v>6</v>
          </cell>
          <cell r="G270">
            <v>33.128999999999998</v>
          </cell>
          <cell r="H270">
            <v>20.742652307692001</v>
          </cell>
          <cell r="I270">
            <v>1.5971438709269965</v>
          </cell>
          <cell r="J270">
            <v>20.43064434654919</v>
          </cell>
          <cell r="K270">
            <v>3.7037848954724204</v>
          </cell>
          <cell r="L270">
            <v>20.125879536617649</v>
          </cell>
          <cell r="M270">
            <v>3.3195231583979443</v>
          </cell>
          <cell r="N270">
            <v>47.579831937037198</v>
          </cell>
          <cell r="O270">
            <v>20.742652307692001</v>
          </cell>
          <cell r="P270">
            <v>2.2938162020578807</v>
          </cell>
        </row>
        <row r="271">
          <cell r="B271" t="str">
            <v>A24753</v>
          </cell>
          <cell r="C271" t="str">
            <v>S</v>
          </cell>
          <cell r="D271" t="str">
            <v>South West</v>
          </cell>
          <cell r="E271">
            <v>0</v>
          </cell>
          <cell r="F271">
            <v>2</v>
          </cell>
          <cell r="G271">
            <v>23.491</v>
          </cell>
          <cell r="H271">
            <v>20.247226803419</v>
          </cell>
          <cell r="I271">
            <v>1.1602082708943255</v>
          </cell>
          <cell r="J271">
            <v>19.755914987763095</v>
          </cell>
          <cell r="K271">
            <v>5.3894406903826191</v>
          </cell>
          <cell r="L271">
            <v>20.125879536617649</v>
          </cell>
          <cell r="M271">
            <v>3.3953426411072525</v>
          </cell>
          <cell r="N271">
            <v>48.666577855870621</v>
          </cell>
          <cell r="O271">
            <v>20.247226803419</v>
          </cell>
          <cell r="P271">
            <v>2.4036169658381392</v>
          </cell>
        </row>
        <row r="272">
          <cell r="B272" t="str">
            <v>A00342</v>
          </cell>
          <cell r="C272" t="str">
            <v>S</v>
          </cell>
          <cell r="D272" t="str">
            <v>Midlands</v>
          </cell>
          <cell r="E272">
            <v>0</v>
          </cell>
          <cell r="F272">
            <v>6</v>
          </cell>
          <cell r="G272">
            <v>33.128999999999998</v>
          </cell>
          <cell r="H272">
            <v>20.147780512821001</v>
          </cell>
          <cell r="I272">
            <v>1.6443002234870696</v>
          </cell>
          <cell r="J272">
            <v>19.749293392070484</v>
          </cell>
          <cell r="K272">
            <v>3.7037848954724204</v>
          </cell>
          <cell r="L272">
            <v>20.125879536617649</v>
          </cell>
          <cell r="M272">
            <v>3.2684218368120415</v>
          </cell>
          <cell r="N272">
            <v>46.847379660972592</v>
          </cell>
          <cell r="O272">
            <v>20.147780512821001</v>
          </cell>
          <cell r="P272">
            <v>2.3251881084946975</v>
          </cell>
        </row>
        <row r="273">
          <cell r="B273" t="str">
            <v>A25240</v>
          </cell>
          <cell r="C273" t="str">
            <v>S</v>
          </cell>
          <cell r="D273" t="str">
            <v>South West</v>
          </cell>
          <cell r="E273">
            <v>0</v>
          </cell>
          <cell r="F273">
            <v>9</v>
          </cell>
          <cell r="G273">
            <v>44.813000000000002</v>
          </cell>
          <cell r="H273">
            <v>27.047648074226</v>
          </cell>
          <cell r="I273">
            <v>1.6568168839309469</v>
          </cell>
          <cell r="J273">
            <v>25.403345080763582</v>
          </cell>
          <cell r="K273">
            <v>5.3894406903826191</v>
          </cell>
          <cell r="L273">
            <v>20.125879536617649</v>
          </cell>
          <cell r="M273">
            <v>3.8188998980822881</v>
          </cell>
          <cell r="N273">
            <v>54.737565205846131</v>
          </cell>
          <cell r="O273">
            <v>27.047648074226</v>
          </cell>
          <cell r="P273">
            <v>2.0237458375542143</v>
          </cell>
        </row>
        <row r="274">
          <cell r="B274" t="str">
            <v>A94501</v>
          </cell>
          <cell r="C274" t="str">
            <v>S</v>
          </cell>
          <cell r="D274" t="str">
            <v>Midlands</v>
          </cell>
          <cell r="E274">
            <v>0</v>
          </cell>
          <cell r="F274">
            <v>13</v>
          </cell>
          <cell r="G274">
            <v>65.052999999999997</v>
          </cell>
          <cell r="H274">
            <v>36.195052307692002</v>
          </cell>
          <cell r="I274">
            <v>1.7972898463300533</v>
          </cell>
          <cell r="J274">
            <v>35.817034948604991</v>
          </cell>
          <cell r="K274">
            <v>3.7037848954724204</v>
          </cell>
          <cell r="L274">
            <v>20.125879536617649</v>
          </cell>
          <cell r="M274">
            <v>4.4735024535521291</v>
          </cell>
          <cell r="N274">
            <v>64.120201834247183</v>
          </cell>
          <cell r="O274">
            <v>36.195052307692002</v>
          </cell>
          <cell r="P274">
            <v>1.7715184188481103</v>
          </cell>
        </row>
        <row r="275">
          <cell r="B275" t="str">
            <v>A76457</v>
          </cell>
          <cell r="C275" t="str">
            <v>A</v>
          </cell>
          <cell r="D275" t="str">
            <v>Midlands</v>
          </cell>
          <cell r="E275">
            <v>0</v>
          </cell>
          <cell r="F275">
            <v>18</v>
          </cell>
          <cell r="G275">
            <v>104.08199999999999</v>
          </cell>
          <cell r="H275">
            <v>43.5</v>
          </cell>
          <cell r="I275">
            <v>2.3926896551724135</v>
          </cell>
          <cell r="J275">
            <v>43.5</v>
          </cell>
          <cell r="K275">
            <v>0</v>
          </cell>
          <cell r="L275">
            <v>0</v>
          </cell>
          <cell r="M275">
            <v>3.2624999999999997</v>
          </cell>
          <cell r="N275">
            <v>46.762500000000003</v>
          </cell>
          <cell r="O275">
            <v>43.5</v>
          </cell>
          <cell r="P275">
            <v>1.075</v>
          </cell>
        </row>
        <row r="276">
          <cell r="B276" t="str">
            <v>A76342</v>
          </cell>
          <cell r="C276" t="str">
            <v>S</v>
          </cell>
          <cell r="D276" t="str">
            <v>South West</v>
          </cell>
          <cell r="E276">
            <v>0</v>
          </cell>
          <cell r="F276">
            <v>14</v>
          </cell>
          <cell r="G276">
            <v>77.021000000000001</v>
          </cell>
          <cell r="H276">
            <v>43.353308717948998</v>
          </cell>
          <cell r="I276">
            <v>1.7765887374615081</v>
          </cell>
          <cell r="J276">
            <v>43.147695741556539</v>
          </cell>
          <cell r="K276">
            <v>5.3894406903826191</v>
          </cell>
          <cell r="L276">
            <v>20.125879536617649</v>
          </cell>
          <cell r="M276">
            <v>5.1497261976417601</v>
          </cell>
          <cell r="N276">
            <v>73.812742166198561</v>
          </cell>
          <cell r="O276">
            <v>43.353308717948998</v>
          </cell>
          <cell r="P276">
            <v>1.7025861312319823</v>
          </cell>
        </row>
        <row r="277">
          <cell r="B277" t="str">
            <v>A49848</v>
          </cell>
          <cell r="C277" t="str">
            <v>S</v>
          </cell>
          <cell r="D277" t="str">
            <v>Midlands</v>
          </cell>
          <cell r="E277">
            <v>0</v>
          </cell>
          <cell r="F277">
            <v>11</v>
          </cell>
          <cell r="G277">
            <v>48.957999999999998</v>
          </cell>
          <cell r="H277">
            <v>30.162180512820999</v>
          </cell>
          <cell r="I277">
            <v>1.6231585106782809</v>
          </cell>
          <cell r="J277">
            <v>29.776447577092512</v>
          </cell>
          <cell r="K277">
            <v>3.7037848954724204</v>
          </cell>
          <cell r="L277">
            <v>20.125879536617649</v>
          </cell>
          <cell r="M277">
            <v>4.0204584006886934</v>
          </cell>
          <cell r="N277">
            <v>57.626570409871277</v>
          </cell>
          <cell r="O277">
            <v>30.162180512820999</v>
          </cell>
          <cell r="P277">
            <v>1.9105571755787358</v>
          </cell>
        </row>
        <row r="278">
          <cell r="B278" t="str">
            <v>W48070</v>
          </cell>
          <cell r="C278" t="str">
            <v>S</v>
          </cell>
          <cell r="D278" t="str">
            <v>Midlands</v>
          </cell>
          <cell r="E278">
            <v>0</v>
          </cell>
          <cell r="F278">
            <v>10</v>
          </cell>
          <cell r="G278">
            <v>45.176000000000002</v>
          </cell>
          <cell r="H278">
            <v>31.212228205128</v>
          </cell>
          <cell r="I278">
            <v>1.4473814462428489</v>
          </cell>
          <cell r="J278">
            <v>31.235591776798827</v>
          </cell>
          <cell r="K278">
            <v>3.7037848954724204</v>
          </cell>
          <cell r="L278">
            <v>20.125879536617649</v>
          </cell>
          <cell r="M278">
            <v>4.1298942156666669</v>
          </cell>
          <cell r="N278">
            <v>59.195150424555564</v>
          </cell>
          <cell r="O278">
            <v>31.212228205128</v>
          </cell>
          <cell r="P278">
            <v>1.8965371531799233</v>
          </cell>
        </row>
        <row r="279">
          <cell r="B279" t="str">
            <v>A74762</v>
          </cell>
          <cell r="C279" t="str">
            <v>S</v>
          </cell>
          <cell r="D279" t="str">
            <v>Midlands</v>
          </cell>
          <cell r="E279">
            <v>0</v>
          </cell>
          <cell r="F279">
            <v>10</v>
          </cell>
          <cell r="G279">
            <v>45.176000000000002</v>
          </cell>
          <cell r="H279">
            <v>15.260036923076999</v>
          </cell>
          <cell r="I279">
            <v>2.9604122341068893</v>
          </cell>
          <cell r="J279">
            <v>14.85731101321586</v>
          </cell>
          <cell r="K279">
            <v>3.7037848954724204</v>
          </cell>
          <cell r="L279">
            <v>20.125879536617649</v>
          </cell>
          <cell r="M279">
            <v>2.9015231583979451</v>
          </cell>
          <cell r="N279">
            <v>41.588498603703876</v>
          </cell>
          <cell r="O279">
            <v>15.260036923076999</v>
          </cell>
          <cell r="P279">
            <v>2.7253209683137558</v>
          </cell>
        </row>
        <row r="280">
          <cell r="E280">
            <v>96564.799999999988</v>
          </cell>
          <cell r="G280">
            <v>5795388.4297500039</v>
          </cell>
          <cell r="H280">
            <v>3307954.8120288318</v>
          </cell>
          <cell r="I280">
            <v>1.7519551381645331</v>
          </cell>
          <cell r="J280">
            <v>3317992.9117528158</v>
          </cell>
          <cell r="K280">
            <v>4.2800469493677475</v>
          </cell>
          <cell r="N280">
            <v>6016190.0087690083</v>
          </cell>
          <cell r="O280">
            <v>3307954.8120288318</v>
          </cell>
          <cell r="P280">
            <v>1.8187038066215797</v>
          </cell>
        </row>
        <row r="282">
          <cell r="B282">
            <v>100</v>
          </cell>
          <cell r="G282" t="str">
            <v>Weighted Average Hybis Rate</v>
          </cell>
          <cell r="H282">
            <v>34.256321268503967</v>
          </cell>
        </row>
        <row r="283">
          <cell r="B283">
            <v>75</v>
          </cell>
        </row>
        <row r="286">
          <cell r="B286" t="str">
            <v>I00102</v>
          </cell>
          <cell r="C286" t="str">
            <v>GEC</v>
          </cell>
          <cell r="D286" t="str">
            <v>India</v>
          </cell>
          <cell r="E286">
            <v>24.5</v>
          </cell>
          <cell r="F286">
            <v>1</v>
          </cell>
          <cell r="G286">
            <v>15.66</v>
          </cell>
          <cell r="H286">
            <v>4.9000000000000004</v>
          </cell>
          <cell r="I286">
            <v>3.1959183673469385</v>
          </cell>
          <cell r="J286">
            <v>3.5400753968253968</v>
          </cell>
          <cell r="K286">
            <v>3.0932769074763953</v>
          </cell>
          <cell r="L286">
            <v>20.125879536617649</v>
          </cell>
          <cell r="M286">
            <v>2.0069423880689579</v>
          </cell>
          <cell r="N286">
            <v>28.766174228988397</v>
          </cell>
          <cell r="O286">
            <v>4.9000000000000004</v>
          </cell>
          <cell r="P286">
            <v>5.8706478018343669</v>
          </cell>
        </row>
        <row r="287">
          <cell r="B287" t="str">
            <v>I00271</v>
          </cell>
          <cell r="C287" t="str">
            <v>GEC</v>
          </cell>
          <cell r="D287" t="str">
            <v>India</v>
          </cell>
          <cell r="E287">
            <v>351</v>
          </cell>
          <cell r="F287">
            <v>1</v>
          </cell>
          <cell r="G287">
            <v>15.66</v>
          </cell>
          <cell r="H287">
            <v>6.67</v>
          </cell>
          <cell r="I287">
            <v>2.347826086956522</v>
          </cell>
          <cell r="J287">
            <v>6.9444444444444446</v>
          </cell>
          <cell r="K287">
            <v>3.0932769074763953</v>
          </cell>
          <cell r="L287">
            <v>20.125879536617649</v>
          </cell>
          <cell r="M287">
            <v>2.2622700666403865</v>
          </cell>
          <cell r="N287">
            <v>32.42587095517888</v>
          </cell>
          <cell r="O287">
            <v>6.67</v>
          </cell>
          <cell r="P287">
            <v>4.8614499183176729</v>
          </cell>
        </row>
        <row r="288">
          <cell r="B288" t="str">
            <v>I00349</v>
          </cell>
          <cell r="C288" t="str">
            <v>GEC</v>
          </cell>
          <cell r="D288" t="str">
            <v>India</v>
          </cell>
          <cell r="E288">
            <v>110.5</v>
          </cell>
          <cell r="F288">
            <v>1</v>
          </cell>
          <cell r="G288">
            <v>15.66</v>
          </cell>
          <cell r="H288">
            <v>3.25</v>
          </cell>
          <cell r="I288">
            <v>4.8184615384615386</v>
          </cell>
          <cell r="J288">
            <v>1.4043650793650793</v>
          </cell>
          <cell r="K288">
            <v>3.0932769074763953</v>
          </cell>
          <cell r="L288">
            <v>20.125879536617649</v>
          </cell>
          <cell r="M288">
            <v>1.8467641142594342</v>
          </cell>
          <cell r="N288">
            <v>26.470285637718561</v>
          </cell>
          <cell r="O288">
            <v>3.25</v>
          </cell>
          <cell r="P288">
            <v>8.144703273144172</v>
          </cell>
        </row>
        <row r="289">
          <cell r="B289" t="str">
            <v>I00346</v>
          </cell>
          <cell r="C289" t="str">
            <v>GEC</v>
          </cell>
          <cell r="D289" t="str">
            <v>India</v>
          </cell>
          <cell r="E289">
            <v>274.5</v>
          </cell>
          <cell r="F289">
            <v>1</v>
          </cell>
          <cell r="G289">
            <v>15.66</v>
          </cell>
          <cell r="H289">
            <v>3.25</v>
          </cell>
          <cell r="I289">
            <v>4.8184615384615386</v>
          </cell>
          <cell r="J289">
            <v>1.56984126984127</v>
          </cell>
          <cell r="K289">
            <v>3.0932769074763953</v>
          </cell>
          <cell r="L289">
            <v>20.125879536617649</v>
          </cell>
          <cell r="M289">
            <v>1.8591748285451486</v>
          </cell>
          <cell r="N289">
            <v>26.648172542480467</v>
          </cell>
          <cell r="O289">
            <v>3.25</v>
          </cell>
          <cell r="P289">
            <v>8.1994377053786049</v>
          </cell>
        </row>
        <row r="290">
          <cell r="B290" t="str">
            <v>I00350</v>
          </cell>
          <cell r="C290" t="str">
            <v>GEC</v>
          </cell>
          <cell r="D290" t="str">
            <v>India</v>
          </cell>
          <cell r="E290">
            <v>171</v>
          </cell>
          <cell r="F290">
            <v>1</v>
          </cell>
          <cell r="G290">
            <v>15.66</v>
          </cell>
          <cell r="H290">
            <v>3.09</v>
          </cell>
          <cell r="I290">
            <v>5.0679611650485441</v>
          </cell>
          <cell r="J290">
            <v>2.2317460317460318</v>
          </cell>
          <cell r="K290">
            <v>3.0932769074763953</v>
          </cell>
          <cell r="L290">
            <v>20.125879536617649</v>
          </cell>
          <cell r="M290">
            <v>1.9088176856880055</v>
          </cell>
          <cell r="N290">
            <v>27.359720161528081</v>
          </cell>
          <cell r="O290">
            <v>3.09</v>
          </cell>
          <cell r="P290">
            <v>8.854278369426563</v>
          </cell>
        </row>
        <row r="291">
          <cell r="B291" t="str">
            <v>I00323</v>
          </cell>
          <cell r="C291" t="str">
            <v>GEC</v>
          </cell>
          <cell r="D291" t="str">
            <v>India</v>
          </cell>
          <cell r="E291">
            <v>34</v>
          </cell>
          <cell r="F291">
            <v>1</v>
          </cell>
          <cell r="G291">
            <v>15.66</v>
          </cell>
          <cell r="H291">
            <v>3.09</v>
          </cell>
          <cell r="I291">
            <v>5.0679611650485441</v>
          </cell>
          <cell r="J291">
            <v>0</v>
          </cell>
          <cell r="K291">
            <v>3.0932769074763953</v>
          </cell>
          <cell r="L291">
            <v>20.125879536617649</v>
          </cell>
          <cell r="M291">
            <v>1.7414367333070533</v>
          </cell>
          <cell r="N291">
            <v>24.960593177401098</v>
          </cell>
          <cell r="O291">
            <v>3.09</v>
          </cell>
          <cell r="P291">
            <v>8.0778618697090927</v>
          </cell>
        </row>
        <row r="292">
          <cell r="B292" t="str">
            <v>I00237</v>
          </cell>
          <cell r="C292" t="str">
            <v>GEC</v>
          </cell>
          <cell r="D292" t="str">
            <v>India</v>
          </cell>
          <cell r="E292">
            <v>5</v>
          </cell>
          <cell r="F292">
            <v>1</v>
          </cell>
          <cell r="G292">
            <v>15.66</v>
          </cell>
          <cell r="H292">
            <v>3.09</v>
          </cell>
          <cell r="I292">
            <v>5.0679611650485441</v>
          </cell>
          <cell r="J292">
            <v>2.6785714285714284</v>
          </cell>
          <cell r="K292">
            <v>3.0932769074763953</v>
          </cell>
          <cell r="L292">
            <v>20.125879536617649</v>
          </cell>
          <cell r="M292">
            <v>1.9423295904499105</v>
          </cell>
          <cell r="N292">
            <v>27.840057463115386</v>
          </cell>
          <cell r="O292">
            <v>3.09</v>
          </cell>
          <cell r="P292">
            <v>9.0097273343415498</v>
          </cell>
        </row>
        <row r="293">
          <cell r="B293" t="str">
            <v>I00140</v>
          </cell>
          <cell r="C293" t="str">
            <v>GEC</v>
          </cell>
          <cell r="D293" t="str">
            <v>India</v>
          </cell>
          <cell r="E293">
            <v>432</v>
          </cell>
          <cell r="F293">
            <v>1</v>
          </cell>
          <cell r="G293">
            <v>15.66</v>
          </cell>
          <cell r="H293">
            <v>3.25</v>
          </cell>
          <cell r="I293">
            <v>4.8184615384615386</v>
          </cell>
          <cell r="J293">
            <v>3.8194444444444446</v>
          </cell>
          <cell r="K293">
            <v>3.0932769074763953</v>
          </cell>
          <cell r="L293">
            <v>20.125879536617649</v>
          </cell>
          <cell r="M293">
            <v>2.0278950666403865</v>
          </cell>
          <cell r="N293">
            <v>29.066495955178876</v>
          </cell>
          <cell r="O293">
            <v>3.25</v>
          </cell>
          <cell r="P293">
            <v>8.9435372169781164</v>
          </cell>
        </row>
        <row r="294">
          <cell r="B294" t="str">
            <v>I00047</v>
          </cell>
          <cell r="C294" t="str">
            <v>GEC</v>
          </cell>
          <cell r="D294" t="str">
            <v>India</v>
          </cell>
          <cell r="E294">
            <v>13.75</v>
          </cell>
          <cell r="F294">
            <v>1</v>
          </cell>
          <cell r="G294">
            <v>15.66</v>
          </cell>
          <cell r="H294">
            <v>3.09</v>
          </cell>
          <cell r="I294">
            <v>5.0679611650485441</v>
          </cell>
          <cell r="J294">
            <v>3.5833347222222223</v>
          </cell>
          <cell r="K294">
            <v>3.0932769074763953</v>
          </cell>
          <cell r="L294">
            <v>20.125879536617649</v>
          </cell>
          <cell r="M294">
            <v>2.0101868374737197</v>
          </cell>
          <cell r="N294">
            <v>28.812678003789983</v>
          </cell>
          <cell r="O294">
            <v>3.09</v>
          </cell>
          <cell r="P294">
            <v>9.3244912633624555</v>
          </cell>
        </row>
        <row r="295">
          <cell r="B295" t="str">
            <v>I00226</v>
          </cell>
          <cell r="C295" t="str">
            <v>GEC</v>
          </cell>
          <cell r="D295" t="str">
            <v>India</v>
          </cell>
          <cell r="E295">
            <v>45</v>
          </cell>
          <cell r="F295">
            <v>1</v>
          </cell>
          <cell r="G295">
            <v>15.66</v>
          </cell>
          <cell r="H295">
            <v>3.09</v>
          </cell>
          <cell r="I295">
            <v>5.0679611650485441</v>
          </cell>
          <cell r="J295">
            <v>3.6111091269841271</v>
          </cell>
          <cell r="K295">
            <v>3.0932769074763953</v>
          </cell>
          <cell r="L295">
            <v>20.125879536617649</v>
          </cell>
          <cell r="M295">
            <v>2.0122699178308627</v>
          </cell>
          <cell r="N295">
            <v>28.842535488909036</v>
          </cell>
          <cell r="O295">
            <v>3.09</v>
          </cell>
          <cell r="P295">
            <v>9.3341538799058377</v>
          </cell>
        </row>
        <row r="296">
          <cell r="B296" t="str">
            <v>I00312</v>
          </cell>
          <cell r="C296" t="str">
            <v>GEC</v>
          </cell>
          <cell r="D296" t="str">
            <v>India</v>
          </cell>
          <cell r="E296">
            <v>616.5</v>
          </cell>
          <cell r="F296">
            <v>1</v>
          </cell>
          <cell r="G296">
            <v>15.66</v>
          </cell>
          <cell r="H296">
            <v>3.25</v>
          </cell>
          <cell r="I296">
            <v>4.8184615384615386</v>
          </cell>
          <cell r="J296">
            <v>2.6288888888888891</v>
          </cell>
          <cell r="K296">
            <v>3.0932769074763953</v>
          </cell>
          <cell r="L296">
            <v>20.125879536617649</v>
          </cell>
          <cell r="M296">
            <v>1.93860339997372</v>
          </cell>
          <cell r="N296">
            <v>27.786648732956653</v>
          </cell>
          <cell r="O296">
            <v>3.25</v>
          </cell>
          <cell r="P296">
            <v>8.5497380716789699</v>
          </cell>
        </row>
        <row r="297">
          <cell r="B297" t="str">
            <v>I00227</v>
          </cell>
          <cell r="C297" t="str">
            <v>GEC</v>
          </cell>
          <cell r="D297" t="str">
            <v>India</v>
          </cell>
          <cell r="E297">
            <v>310.5</v>
          </cell>
          <cell r="F297">
            <v>1</v>
          </cell>
          <cell r="G297">
            <v>15.66</v>
          </cell>
          <cell r="H297">
            <v>3.09</v>
          </cell>
          <cell r="I297">
            <v>5.0679611650485441</v>
          </cell>
          <cell r="J297">
            <v>3.4722222222222223</v>
          </cell>
          <cell r="K297">
            <v>3.0932769074763953</v>
          </cell>
          <cell r="L297">
            <v>20.125879536617649</v>
          </cell>
          <cell r="M297">
            <v>2.00185339997372</v>
          </cell>
          <cell r="N297">
            <v>28.693232066289987</v>
          </cell>
          <cell r="O297">
            <v>3.09</v>
          </cell>
          <cell r="P297">
            <v>9.2858356201585721</v>
          </cell>
        </row>
        <row r="298">
          <cell r="B298" t="str">
            <v>I00033</v>
          </cell>
          <cell r="C298" t="str">
            <v>GEC</v>
          </cell>
          <cell r="D298" t="str">
            <v>India</v>
          </cell>
          <cell r="E298">
            <v>144</v>
          </cell>
          <cell r="F298">
            <v>1</v>
          </cell>
          <cell r="G298">
            <v>15.66</v>
          </cell>
          <cell r="H298">
            <v>6.67</v>
          </cell>
          <cell r="I298">
            <v>2.347826086956522</v>
          </cell>
          <cell r="J298">
            <v>10.416666666666666</v>
          </cell>
          <cell r="K298">
            <v>3.0932769074763953</v>
          </cell>
          <cell r="L298">
            <v>20.125879536617649</v>
          </cell>
          <cell r="M298">
            <v>2.5226867333070531</v>
          </cell>
          <cell r="N298">
            <v>36.158509844067765</v>
          </cell>
          <cell r="O298">
            <v>6.67</v>
          </cell>
          <cell r="P298">
            <v>5.4210659436383457</v>
          </cell>
        </row>
        <row r="299">
          <cell r="B299" t="str">
            <v>I00348</v>
          </cell>
          <cell r="C299" t="str">
            <v>GEC</v>
          </cell>
          <cell r="D299" t="str">
            <v>India</v>
          </cell>
          <cell r="E299">
            <v>6</v>
          </cell>
          <cell r="F299">
            <v>1</v>
          </cell>
          <cell r="G299">
            <v>15.66</v>
          </cell>
          <cell r="H299">
            <v>6.67</v>
          </cell>
          <cell r="I299">
            <v>2.347826086956522</v>
          </cell>
          <cell r="J299">
            <v>3.8865079365079365</v>
          </cell>
          <cell r="K299">
            <v>3.0932769074763953</v>
          </cell>
          <cell r="L299">
            <v>20.125879536617649</v>
          </cell>
          <cell r="M299">
            <v>2.0329248285451484</v>
          </cell>
          <cell r="N299">
            <v>29.138589209147128</v>
          </cell>
          <cell r="O299">
            <v>6.67</v>
          </cell>
          <cell r="P299">
            <v>4.3686040793324032</v>
          </cell>
        </row>
        <row r="300">
          <cell r="B300" t="str">
            <v>I00157</v>
          </cell>
          <cell r="C300" t="str">
            <v>GEC</v>
          </cell>
          <cell r="D300" t="str">
            <v>India</v>
          </cell>
          <cell r="E300">
            <v>24</v>
          </cell>
          <cell r="F300">
            <v>1</v>
          </cell>
          <cell r="G300">
            <v>15.66</v>
          </cell>
          <cell r="H300">
            <v>6.67</v>
          </cell>
          <cell r="I300">
            <v>2.347826086956522</v>
          </cell>
          <cell r="J300">
            <v>6.3000018650793645</v>
          </cell>
          <cell r="K300">
            <v>3.0932769074763953</v>
          </cell>
          <cell r="L300">
            <v>20.125879536617649</v>
          </cell>
          <cell r="M300">
            <v>2.2139368731880058</v>
          </cell>
          <cell r="N300">
            <v>31.733095182361417</v>
          </cell>
          <cell r="O300">
            <v>6.67</v>
          </cell>
          <cell r="P300">
            <v>4.7575854846119068</v>
          </cell>
        </row>
        <row r="301">
          <cell r="B301" t="str">
            <v>I00121</v>
          </cell>
          <cell r="C301" t="str">
            <v>GEC</v>
          </cell>
          <cell r="D301" t="str">
            <v>India</v>
          </cell>
          <cell r="E301">
            <v>63</v>
          </cell>
          <cell r="F301">
            <v>1</v>
          </cell>
          <cell r="G301">
            <v>15.66</v>
          </cell>
          <cell r="H301">
            <v>3.09</v>
          </cell>
          <cell r="I301">
            <v>5.0679611650485441</v>
          </cell>
          <cell r="J301">
            <v>2.2619057539682537</v>
          </cell>
          <cell r="K301">
            <v>3.0932769074763953</v>
          </cell>
          <cell r="L301">
            <v>20.125879536617649</v>
          </cell>
          <cell r="M301">
            <v>1.9110796648546722</v>
          </cell>
          <cell r="N301">
            <v>27.392141862916969</v>
          </cell>
          <cell r="O301">
            <v>3.09</v>
          </cell>
          <cell r="P301">
            <v>8.8647708294229677</v>
          </cell>
        </row>
        <row r="302">
          <cell r="B302" t="str">
            <v>I00355</v>
          </cell>
          <cell r="C302" t="str">
            <v>GEC</v>
          </cell>
          <cell r="D302" t="str">
            <v>India</v>
          </cell>
          <cell r="E302">
            <v>27</v>
          </cell>
          <cell r="F302">
            <v>1</v>
          </cell>
          <cell r="G302">
            <v>15.66</v>
          </cell>
          <cell r="H302">
            <v>3.25</v>
          </cell>
          <cell r="I302">
            <v>4.8184615384615386</v>
          </cell>
          <cell r="J302">
            <v>2.5626984126984125</v>
          </cell>
          <cell r="K302">
            <v>3.0932769074763953</v>
          </cell>
          <cell r="L302">
            <v>20.125879536617649</v>
          </cell>
          <cell r="M302">
            <v>1.9336391142594342</v>
          </cell>
          <cell r="N302">
            <v>27.715493971051892</v>
          </cell>
          <cell r="O302">
            <v>3.25</v>
          </cell>
          <cell r="P302">
            <v>8.5278442987851975</v>
          </cell>
        </row>
        <row r="303">
          <cell r="B303" t="str">
            <v>I00210</v>
          </cell>
          <cell r="C303" t="str">
            <v>GEC</v>
          </cell>
          <cell r="D303" t="str">
            <v>India</v>
          </cell>
          <cell r="E303">
            <v>39</v>
          </cell>
          <cell r="F303">
            <v>1</v>
          </cell>
          <cell r="G303">
            <v>15.66</v>
          </cell>
          <cell r="H303">
            <v>3.09</v>
          </cell>
          <cell r="I303">
            <v>5.0679611650485441</v>
          </cell>
          <cell r="J303">
            <v>3.3333353174603175</v>
          </cell>
          <cell r="K303">
            <v>3.0932769074763953</v>
          </cell>
          <cell r="L303">
            <v>20.125879536617649</v>
          </cell>
          <cell r="M303">
            <v>1.9914368821165773</v>
          </cell>
          <cell r="N303">
            <v>28.543928643670942</v>
          </cell>
          <cell r="O303">
            <v>3.09</v>
          </cell>
          <cell r="P303">
            <v>9.2375173604113083</v>
          </cell>
        </row>
        <row r="304">
          <cell r="B304" t="str">
            <v>I00245</v>
          </cell>
          <cell r="C304" t="str">
            <v>GEC</v>
          </cell>
          <cell r="D304" t="str">
            <v>India</v>
          </cell>
          <cell r="E304">
            <v>8</v>
          </cell>
          <cell r="F304">
            <v>1</v>
          </cell>
          <cell r="G304">
            <v>15.66</v>
          </cell>
          <cell r="H304">
            <v>3.25</v>
          </cell>
          <cell r="I304">
            <v>4.8184615384615386</v>
          </cell>
          <cell r="J304">
            <v>1.1904761904761905</v>
          </cell>
          <cell r="K304">
            <v>3.0932769074763953</v>
          </cell>
          <cell r="L304">
            <v>20.125879536617649</v>
          </cell>
          <cell r="M304">
            <v>1.8307224475927677</v>
          </cell>
          <cell r="N304">
            <v>26.240355082163003</v>
          </cell>
          <cell r="O304">
            <v>3.25</v>
          </cell>
          <cell r="P304">
            <v>8.0739554098963087</v>
          </cell>
        </row>
        <row r="305">
          <cell r="B305" t="str">
            <v>I00339</v>
          </cell>
          <cell r="C305" t="str">
            <v>GEC</v>
          </cell>
          <cell r="D305" t="str">
            <v>India</v>
          </cell>
          <cell r="E305">
            <v>477</v>
          </cell>
          <cell r="F305">
            <v>1</v>
          </cell>
          <cell r="G305">
            <v>15.66</v>
          </cell>
          <cell r="H305">
            <v>3.09</v>
          </cell>
          <cell r="I305">
            <v>5.0679611650485441</v>
          </cell>
          <cell r="J305">
            <v>2.0331746031746034</v>
          </cell>
          <cell r="K305">
            <v>3.0932769074763953</v>
          </cell>
          <cell r="L305">
            <v>20.125879536617649</v>
          </cell>
          <cell r="M305">
            <v>1.8939248285451484</v>
          </cell>
          <cell r="N305">
            <v>27.146255875813797</v>
          </cell>
          <cell r="O305">
            <v>3.09</v>
          </cell>
          <cell r="P305">
            <v>8.7851960763151453</v>
          </cell>
        </row>
        <row r="306">
          <cell r="B306" t="str">
            <v>I00126</v>
          </cell>
          <cell r="C306" t="str">
            <v>GEC</v>
          </cell>
          <cell r="D306" t="str">
            <v>India</v>
          </cell>
          <cell r="E306">
            <v>5</v>
          </cell>
          <cell r="F306">
            <v>1</v>
          </cell>
          <cell r="G306">
            <v>15.66</v>
          </cell>
          <cell r="H306">
            <v>3.09</v>
          </cell>
          <cell r="I306">
            <v>5.0679611650485441</v>
          </cell>
          <cell r="J306">
            <v>2.7777777777777777</v>
          </cell>
          <cell r="K306">
            <v>3.0932769074763953</v>
          </cell>
          <cell r="L306">
            <v>20.125879536617649</v>
          </cell>
          <cell r="M306">
            <v>1.9497700666403865</v>
          </cell>
          <cell r="N306">
            <v>27.946704288512208</v>
          </cell>
          <cell r="O306">
            <v>3.09</v>
          </cell>
          <cell r="P306">
            <v>9.0442408700686769</v>
          </cell>
        </row>
        <row r="307">
          <cell r="B307" t="str">
            <v>I00248</v>
          </cell>
          <cell r="C307" t="str">
            <v>GEC</v>
          </cell>
          <cell r="D307" t="str">
            <v>India</v>
          </cell>
          <cell r="E307">
            <v>54</v>
          </cell>
          <cell r="F307">
            <v>1</v>
          </cell>
          <cell r="G307">
            <v>15.66</v>
          </cell>
          <cell r="H307">
            <v>3.09</v>
          </cell>
          <cell r="I307">
            <v>5.0679611650485441</v>
          </cell>
          <cell r="J307">
            <v>2.1081349206349205</v>
          </cell>
          <cell r="K307">
            <v>3.0932769074763953</v>
          </cell>
          <cell r="L307">
            <v>20.125879536617649</v>
          </cell>
          <cell r="M307">
            <v>1.8995468523546721</v>
          </cell>
          <cell r="N307">
            <v>27.226838217083635</v>
          </cell>
          <cell r="O307">
            <v>3.09</v>
          </cell>
          <cell r="P307">
            <v>8.8112745039105622</v>
          </cell>
        </row>
        <row r="308">
          <cell r="B308" t="str">
            <v>I00017</v>
          </cell>
          <cell r="C308" t="str">
            <v>GEC</v>
          </cell>
          <cell r="D308" t="str">
            <v>India</v>
          </cell>
          <cell r="E308">
            <v>15.5</v>
          </cell>
          <cell r="F308">
            <v>1</v>
          </cell>
          <cell r="G308">
            <v>15.66</v>
          </cell>
          <cell r="H308">
            <v>4.9000000000000004</v>
          </cell>
          <cell r="I308">
            <v>3.1959183673469385</v>
          </cell>
          <cell r="J308">
            <v>3.7877003968253966</v>
          </cell>
          <cell r="K308">
            <v>3.0932769074763953</v>
          </cell>
          <cell r="L308">
            <v>20.125879536617649</v>
          </cell>
          <cell r="M308">
            <v>2.025514263068958</v>
          </cell>
          <cell r="N308">
            <v>29.032371103988396</v>
          </cell>
          <cell r="O308">
            <v>4.9000000000000004</v>
          </cell>
          <cell r="P308">
            <v>5.9249736946915093</v>
          </cell>
        </row>
        <row r="309">
          <cell r="B309" t="str">
            <v>I00304</v>
          </cell>
          <cell r="C309" t="str">
            <v>GEC</v>
          </cell>
          <cell r="D309" t="str">
            <v>India</v>
          </cell>
          <cell r="E309">
            <v>583</v>
          </cell>
          <cell r="F309">
            <v>1</v>
          </cell>
          <cell r="G309">
            <v>15.66</v>
          </cell>
          <cell r="H309">
            <v>3.09</v>
          </cell>
          <cell r="I309">
            <v>5.0679611650485441</v>
          </cell>
          <cell r="J309">
            <v>2.9763888888888888</v>
          </cell>
          <cell r="K309">
            <v>3.0932769074763953</v>
          </cell>
          <cell r="L309">
            <v>20.125879536617649</v>
          </cell>
          <cell r="M309">
            <v>1.9646658999737197</v>
          </cell>
          <cell r="N309">
            <v>28.160211232956652</v>
          </cell>
          <cell r="O309">
            <v>3.09</v>
          </cell>
          <cell r="P309">
            <v>9.1133369685943855</v>
          </cell>
        </row>
        <row r="310">
          <cell r="B310" t="str">
            <v>I00054</v>
          </cell>
          <cell r="C310" t="str">
            <v>GEC</v>
          </cell>
          <cell r="D310" t="str">
            <v>India</v>
          </cell>
          <cell r="E310">
            <v>6.5</v>
          </cell>
          <cell r="F310">
            <v>1</v>
          </cell>
          <cell r="G310">
            <v>15.66</v>
          </cell>
          <cell r="H310">
            <v>3.09</v>
          </cell>
          <cell r="I310">
            <v>5.0679611650485441</v>
          </cell>
          <cell r="J310">
            <v>3.8194444444444446</v>
          </cell>
          <cell r="K310">
            <v>3.0932769074763953</v>
          </cell>
          <cell r="L310">
            <v>20.125879536617649</v>
          </cell>
          <cell r="M310">
            <v>2.0278950666403865</v>
          </cell>
          <cell r="N310">
            <v>29.066495955178876</v>
          </cell>
          <cell r="O310">
            <v>3.09</v>
          </cell>
          <cell r="P310">
            <v>9.4066329952035197</v>
          </cell>
        </row>
        <row r="311">
          <cell r="B311" t="str">
            <v>I00215</v>
          </cell>
          <cell r="C311" t="str">
            <v>GEC</v>
          </cell>
          <cell r="D311" t="str">
            <v>India</v>
          </cell>
          <cell r="E311">
            <v>241</v>
          </cell>
          <cell r="F311">
            <v>1</v>
          </cell>
          <cell r="G311">
            <v>15.66</v>
          </cell>
          <cell r="H311">
            <v>3.09</v>
          </cell>
          <cell r="I311">
            <v>5.0679611650485441</v>
          </cell>
          <cell r="J311">
            <v>3.0555565476190476</v>
          </cell>
          <cell r="K311">
            <v>3.0932769074763953</v>
          </cell>
          <cell r="L311">
            <v>20.125879536617649</v>
          </cell>
          <cell r="M311">
            <v>1.9706034743784817</v>
          </cell>
          <cell r="N311">
            <v>28.245316466091573</v>
          </cell>
          <cell r="O311">
            <v>3.09</v>
          </cell>
          <cell r="P311">
            <v>9.1408791152399917</v>
          </cell>
        </row>
        <row r="312">
          <cell r="B312" t="str">
            <v>I00280</v>
          </cell>
          <cell r="C312" t="str">
            <v>GEC</v>
          </cell>
          <cell r="D312" t="str">
            <v>India</v>
          </cell>
          <cell r="E312">
            <v>742.5</v>
          </cell>
          <cell r="F312">
            <v>1</v>
          </cell>
          <cell r="G312">
            <v>15.66</v>
          </cell>
          <cell r="H312">
            <v>3.09</v>
          </cell>
          <cell r="I312">
            <v>5.0679611650485441</v>
          </cell>
          <cell r="J312">
            <v>3.0952371031746035</v>
          </cell>
          <cell r="K312">
            <v>3.0932769074763953</v>
          </cell>
          <cell r="L312">
            <v>20.125879536617649</v>
          </cell>
          <cell r="M312">
            <v>1.9735795160451484</v>
          </cell>
          <cell r="N312">
            <v>28.287973063313796</v>
          </cell>
          <cell r="O312">
            <v>3.09</v>
          </cell>
          <cell r="P312">
            <v>9.1546838392601284</v>
          </cell>
        </row>
        <row r="313">
          <cell r="B313" t="str">
            <v>I00307</v>
          </cell>
          <cell r="C313" t="str">
            <v>GEC</v>
          </cell>
          <cell r="D313" t="str">
            <v>India</v>
          </cell>
          <cell r="E313">
            <v>13.5</v>
          </cell>
          <cell r="F313">
            <v>1</v>
          </cell>
          <cell r="G313">
            <v>15.66</v>
          </cell>
          <cell r="H313">
            <v>6.67</v>
          </cell>
          <cell r="I313">
            <v>2.347826086956522</v>
          </cell>
          <cell r="J313">
            <v>5.8722222222222218</v>
          </cell>
          <cell r="K313">
            <v>3.0932769074763953</v>
          </cell>
          <cell r="L313">
            <v>20.125879536617649</v>
          </cell>
          <cell r="M313">
            <v>2.1818533999737197</v>
          </cell>
          <cell r="N313">
            <v>31.273232066289985</v>
          </cell>
          <cell r="O313">
            <v>6.67</v>
          </cell>
          <cell r="P313">
            <v>4.6886404896986482</v>
          </cell>
        </row>
        <row r="314">
          <cell r="B314" t="str">
            <v>I00218</v>
          </cell>
          <cell r="C314" t="str">
            <v>GEC</v>
          </cell>
          <cell r="D314" t="str">
            <v>India</v>
          </cell>
          <cell r="E314">
            <v>116</v>
          </cell>
          <cell r="F314">
            <v>1</v>
          </cell>
          <cell r="G314">
            <v>15.66</v>
          </cell>
          <cell r="H314">
            <v>3.09</v>
          </cell>
          <cell r="I314">
            <v>5.0679611650485441</v>
          </cell>
          <cell r="J314">
            <v>3.6111091269841271</v>
          </cell>
          <cell r="K314">
            <v>3.0932769074763953</v>
          </cell>
          <cell r="L314">
            <v>20.125879536617649</v>
          </cell>
          <cell r="M314">
            <v>2.0122699178308627</v>
          </cell>
          <cell r="N314">
            <v>28.842535488909036</v>
          </cell>
          <cell r="O314">
            <v>3.09</v>
          </cell>
          <cell r="P314">
            <v>9.3341538799058377</v>
          </cell>
        </row>
        <row r="315">
          <cell r="B315" t="str">
            <v>I00277</v>
          </cell>
          <cell r="C315" t="str">
            <v>GEC</v>
          </cell>
          <cell r="D315" t="str">
            <v>India</v>
          </cell>
          <cell r="E315">
            <v>650.5</v>
          </cell>
          <cell r="F315">
            <v>1</v>
          </cell>
          <cell r="G315">
            <v>15.66</v>
          </cell>
          <cell r="H315">
            <v>3.09</v>
          </cell>
          <cell r="I315">
            <v>5.0679611650485441</v>
          </cell>
          <cell r="J315">
            <v>2.3214265873015871</v>
          </cell>
          <cell r="K315">
            <v>3.0932769074763953</v>
          </cell>
          <cell r="L315">
            <v>20.125879536617649</v>
          </cell>
          <cell r="M315">
            <v>1.9155437273546723</v>
          </cell>
          <cell r="N315">
            <v>27.456126758750305</v>
          </cell>
          <cell r="O315">
            <v>3.09</v>
          </cell>
          <cell r="P315">
            <v>8.8854779154531727</v>
          </cell>
        </row>
        <row r="316">
          <cell r="B316" t="str">
            <v>I00019</v>
          </cell>
          <cell r="C316" t="str">
            <v>GEC</v>
          </cell>
          <cell r="D316" t="str">
            <v>India</v>
          </cell>
          <cell r="E316">
            <v>195</v>
          </cell>
          <cell r="F316">
            <v>1</v>
          </cell>
          <cell r="G316">
            <v>15.66</v>
          </cell>
          <cell r="H316">
            <v>4.9000000000000004</v>
          </cell>
          <cell r="I316">
            <v>3.1959183673469385</v>
          </cell>
          <cell r="J316">
            <v>5.208333333333333</v>
          </cell>
          <cell r="K316">
            <v>3.0932769074763953</v>
          </cell>
          <cell r="L316">
            <v>20.125879536617649</v>
          </cell>
          <cell r="M316">
            <v>2.1320617333070531</v>
          </cell>
          <cell r="N316">
            <v>30.55955151073443</v>
          </cell>
          <cell r="O316">
            <v>4.9000000000000004</v>
          </cell>
          <cell r="P316">
            <v>6.2366431654560053</v>
          </cell>
        </row>
        <row r="317">
          <cell r="B317" t="str">
            <v>I00275</v>
          </cell>
          <cell r="C317" t="str">
            <v>GEC</v>
          </cell>
          <cell r="D317" t="str">
            <v>India</v>
          </cell>
          <cell r="E317">
            <v>135</v>
          </cell>
          <cell r="F317">
            <v>1</v>
          </cell>
          <cell r="G317">
            <v>15.66</v>
          </cell>
          <cell r="H317">
            <v>4.9000000000000004</v>
          </cell>
          <cell r="I317">
            <v>3.1959183673469385</v>
          </cell>
          <cell r="J317">
            <v>3.3480803571428575</v>
          </cell>
          <cell r="K317">
            <v>3.0932769074763953</v>
          </cell>
          <cell r="L317">
            <v>20.125879536617649</v>
          </cell>
          <cell r="M317">
            <v>1.9925427600927677</v>
          </cell>
          <cell r="N317">
            <v>28.55977956132967</v>
          </cell>
          <cell r="O317">
            <v>4.9000000000000004</v>
          </cell>
          <cell r="P317">
            <v>5.8285264410876874</v>
          </cell>
        </row>
        <row r="318">
          <cell r="B318" t="str">
            <v>I00265</v>
          </cell>
          <cell r="C318" t="str">
            <v>GEC</v>
          </cell>
          <cell r="D318" t="str">
            <v>India</v>
          </cell>
          <cell r="E318">
            <v>204</v>
          </cell>
          <cell r="F318">
            <v>1</v>
          </cell>
          <cell r="G318">
            <v>15.66</v>
          </cell>
          <cell r="H318">
            <v>3.09</v>
          </cell>
          <cell r="I318">
            <v>5.0679611650485441</v>
          </cell>
          <cell r="J318">
            <v>2.2083355158730158</v>
          </cell>
          <cell r="K318">
            <v>3.0932769074763953</v>
          </cell>
          <cell r="L318">
            <v>20.125879536617649</v>
          </cell>
          <cell r="M318">
            <v>1.9070618969975295</v>
          </cell>
          <cell r="N318">
            <v>27.33455385696459</v>
          </cell>
          <cell r="O318">
            <v>3.09</v>
          </cell>
          <cell r="P318">
            <v>8.8461339342927481</v>
          </cell>
        </row>
        <row r="319">
          <cell r="B319" t="str">
            <v>I00336</v>
          </cell>
          <cell r="C319" t="str">
            <v>GEC</v>
          </cell>
          <cell r="D319" t="str">
            <v>India</v>
          </cell>
          <cell r="E319">
            <v>450</v>
          </cell>
          <cell r="F319">
            <v>1</v>
          </cell>
          <cell r="G319">
            <v>15.66</v>
          </cell>
          <cell r="H319">
            <v>3.09</v>
          </cell>
          <cell r="I319">
            <v>5.0679611650485441</v>
          </cell>
          <cell r="J319">
            <v>1.8180555555555555</v>
          </cell>
          <cell r="K319">
            <v>3.0932769074763953</v>
          </cell>
          <cell r="L319">
            <v>20.125879536617649</v>
          </cell>
          <cell r="M319">
            <v>1.8777908999737198</v>
          </cell>
          <cell r="N319">
            <v>26.915002899623321</v>
          </cell>
          <cell r="O319">
            <v>3.09</v>
          </cell>
          <cell r="P319">
            <v>8.7103569254444402</v>
          </cell>
        </row>
        <row r="320">
          <cell r="B320" t="str">
            <v>I00345</v>
          </cell>
          <cell r="C320" t="str">
            <v>GEC</v>
          </cell>
          <cell r="D320" t="str">
            <v>India</v>
          </cell>
          <cell r="E320">
            <v>30</v>
          </cell>
          <cell r="F320">
            <v>1</v>
          </cell>
          <cell r="G320">
            <v>15.66</v>
          </cell>
          <cell r="H320">
            <v>3.25</v>
          </cell>
          <cell r="I320">
            <v>4.8184615384615386</v>
          </cell>
          <cell r="J320">
            <v>2.7281746031746033</v>
          </cell>
          <cell r="K320">
            <v>3.0932769074763953</v>
          </cell>
          <cell r="L320">
            <v>20.125879536617649</v>
          </cell>
          <cell r="M320">
            <v>1.9460498285451484</v>
          </cell>
          <cell r="N320">
            <v>27.893380875813797</v>
          </cell>
          <cell r="O320">
            <v>3.25</v>
          </cell>
          <cell r="P320">
            <v>8.5825787310196304</v>
          </cell>
        </row>
        <row r="321">
          <cell r="B321" t="str">
            <v>I00031</v>
          </cell>
          <cell r="C321" t="str">
            <v>GEC</v>
          </cell>
          <cell r="D321" t="str">
            <v>India</v>
          </cell>
          <cell r="E321">
            <v>123</v>
          </cell>
          <cell r="F321">
            <v>1</v>
          </cell>
          <cell r="G321">
            <v>15.66</v>
          </cell>
          <cell r="H321">
            <v>3.09</v>
          </cell>
          <cell r="I321">
            <v>5.0679611650485441</v>
          </cell>
          <cell r="J321">
            <v>3.8172640476190476</v>
          </cell>
          <cell r="K321">
            <v>3.0932769074763953</v>
          </cell>
          <cell r="L321">
            <v>20.125879536617649</v>
          </cell>
          <cell r="M321">
            <v>2.0277315368784818</v>
          </cell>
          <cell r="N321">
            <v>29.064152028591572</v>
          </cell>
          <cell r="O321">
            <v>3.09</v>
          </cell>
          <cell r="P321">
            <v>9.4058744429098944</v>
          </cell>
        </row>
        <row r="322">
          <cell r="B322" t="str">
            <v>I00232</v>
          </cell>
          <cell r="C322" t="str">
            <v>GEC</v>
          </cell>
          <cell r="D322" t="str">
            <v>India</v>
          </cell>
          <cell r="E322">
            <v>62</v>
          </cell>
          <cell r="F322">
            <v>1</v>
          </cell>
          <cell r="G322">
            <v>15.66</v>
          </cell>
          <cell r="H322">
            <v>3.09</v>
          </cell>
          <cell r="I322">
            <v>5.0679611650485441</v>
          </cell>
          <cell r="J322">
            <v>2.8645833333333335</v>
          </cell>
          <cell r="K322">
            <v>3.0932769074763953</v>
          </cell>
          <cell r="L322">
            <v>20.125879536617649</v>
          </cell>
          <cell r="M322">
            <v>1.9562804833070533</v>
          </cell>
          <cell r="N322">
            <v>28.040020260734433</v>
          </cell>
          <cell r="O322">
            <v>3.09</v>
          </cell>
          <cell r="P322">
            <v>9.0744402138299147</v>
          </cell>
        </row>
        <row r="323">
          <cell r="B323" t="str">
            <v>I00279</v>
          </cell>
          <cell r="C323" t="str">
            <v>GEC</v>
          </cell>
          <cell r="D323" t="str">
            <v>India</v>
          </cell>
          <cell r="E323">
            <v>2</v>
          </cell>
          <cell r="F323">
            <v>1</v>
          </cell>
          <cell r="G323">
            <v>15.66</v>
          </cell>
          <cell r="H323">
            <v>3.09</v>
          </cell>
          <cell r="I323">
            <v>5.0679611650485441</v>
          </cell>
          <cell r="J323">
            <v>2.8645833333333335</v>
          </cell>
          <cell r="K323">
            <v>3.0932769074763953</v>
          </cell>
          <cell r="L323">
            <v>20.125879536617649</v>
          </cell>
          <cell r="M323">
            <v>1.9562804833070533</v>
          </cell>
          <cell r="N323">
            <v>28.040020260734433</v>
          </cell>
          <cell r="O323">
            <v>3.09</v>
          </cell>
          <cell r="P323">
            <v>9.0744402138299147</v>
          </cell>
        </row>
        <row r="324">
          <cell r="B324" t="str">
            <v>I00124</v>
          </cell>
          <cell r="C324" t="str">
            <v>GEC</v>
          </cell>
          <cell r="D324" t="str">
            <v>India</v>
          </cell>
          <cell r="E324">
            <v>18</v>
          </cell>
          <cell r="F324">
            <v>1</v>
          </cell>
          <cell r="G324">
            <v>15.66</v>
          </cell>
          <cell r="H324">
            <v>3.25</v>
          </cell>
          <cell r="I324">
            <v>4.8184615384615386</v>
          </cell>
          <cell r="J324">
            <v>2.5793650793650795</v>
          </cell>
          <cell r="K324">
            <v>3.0932769074763953</v>
          </cell>
          <cell r="L324">
            <v>20.125879536617649</v>
          </cell>
          <cell r="M324">
            <v>1.934889114259434</v>
          </cell>
          <cell r="N324">
            <v>27.733410637718556</v>
          </cell>
          <cell r="O324">
            <v>3.25</v>
          </cell>
          <cell r="P324">
            <v>8.5333571192980173</v>
          </cell>
        </row>
        <row r="325">
          <cell r="B325" t="str">
            <v>I00317</v>
          </cell>
          <cell r="C325" t="str">
            <v>GEC</v>
          </cell>
          <cell r="D325" t="str">
            <v>India</v>
          </cell>
          <cell r="E325">
            <v>473</v>
          </cell>
          <cell r="F325">
            <v>1</v>
          </cell>
          <cell r="G325">
            <v>15.66</v>
          </cell>
          <cell r="H325">
            <v>3.25</v>
          </cell>
          <cell r="I325">
            <v>4.8184615384615386</v>
          </cell>
          <cell r="J325">
            <v>2.0662698412698415</v>
          </cell>
          <cell r="K325">
            <v>3.0932769074763953</v>
          </cell>
          <cell r="L325">
            <v>20.125879536617649</v>
          </cell>
          <cell r="M325">
            <v>1.8964069714022913</v>
          </cell>
          <cell r="N325">
            <v>27.181833256766179</v>
          </cell>
          <cell r="O325">
            <v>3.25</v>
          </cell>
          <cell r="P325">
            <v>8.3636410020819021</v>
          </cell>
        </row>
        <row r="326">
          <cell r="B326" t="str">
            <v>I00129</v>
          </cell>
          <cell r="C326" t="str">
            <v>GEC</v>
          </cell>
          <cell r="D326" t="str">
            <v>India</v>
          </cell>
          <cell r="E326">
            <v>126</v>
          </cell>
          <cell r="F326">
            <v>1</v>
          </cell>
          <cell r="G326">
            <v>15.66</v>
          </cell>
          <cell r="H326">
            <v>6.67</v>
          </cell>
          <cell r="I326">
            <v>2.347826086956522</v>
          </cell>
          <cell r="J326">
            <v>5.5617559523809526</v>
          </cell>
          <cell r="K326">
            <v>3.0932769074763953</v>
          </cell>
          <cell r="L326">
            <v>20.125879536617649</v>
          </cell>
          <cell r="M326">
            <v>2.1585684297356247</v>
          </cell>
          <cell r="N326">
            <v>30.93948082621062</v>
          </cell>
          <cell r="O326">
            <v>6.67</v>
          </cell>
          <cell r="P326">
            <v>4.6386028225203324</v>
          </cell>
        </row>
        <row r="327">
          <cell r="B327" t="str">
            <v>I00332</v>
          </cell>
          <cell r="C327" t="str">
            <v>GEC</v>
          </cell>
          <cell r="D327" t="str">
            <v>India</v>
          </cell>
          <cell r="E327">
            <v>66</v>
          </cell>
          <cell r="F327">
            <v>1</v>
          </cell>
          <cell r="G327">
            <v>15.66</v>
          </cell>
          <cell r="H327">
            <v>6.67</v>
          </cell>
          <cell r="I327">
            <v>2.347826086956522</v>
          </cell>
          <cell r="J327">
            <v>4.3829365079365079</v>
          </cell>
          <cell r="K327">
            <v>3.0932769074763953</v>
          </cell>
          <cell r="L327">
            <v>20.125879536617649</v>
          </cell>
          <cell r="M327">
            <v>2.0701569714022914</v>
          </cell>
          <cell r="N327">
            <v>29.672249923432844</v>
          </cell>
          <cell r="O327">
            <v>6.67</v>
          </cell>
          <cell r="P327">
            <v>4.4486131819239647</v>
          </cell>
        </row>
        <row r="328">
          <cell r="B328" t="str">
            <v>I00292</v>
          </cell>
          <cell r="C328" t="str">
            <v>GEC</v>
          </cell>
          <cell r="D328" t="str">
            <v>India</v>
          </cell>
          <cell r="E328">
            <v>498.5</v>
          </cell>
          <cell r="F328">
            <v>1</v>
          </cell>
          <cell r="G328">
            <v>15.66</v>
          </cell>
          <cell r="H328">
            <v>3.09</v>
          </cell>
          <cell r="I328">
            <v>5.0679611650485441</v>
          </cell>
          <cell r="J328">
            <v>2.1490079365079362</v>
          </cell>
          <cell r="K328">
            <v>3.0932769074763953</v>
          </cell>
          <cell r="L328">
            <v>20.125879536617649</v>
          </cell>
          <cell r="M328">
            <v>1.9026123285451486</v>
          </cell>
          <cell r="N328">
            <v>27.270776709147132</v>
          </cell>
          <cell r="O328">
            <v>3.09</v>
          </cell>
          <cell r="P328">
            <v>8.8254940806301398</v>
          </cell>
        </row>
        <row r="329">
          <cell r="B329" t="str">
            <v>I00354</v>
          </cell>
          <cell r="C329" t="str">
            <v>GEC</v>
          </cell>
          <cell r="D329" t="str">
            <v>India</v>
          </cell>
          <cell r="E329">
            <v>7</v>
          </cell>
          <cell r="F329">
            <v>1</v>
          </cell>
          <cell r="G329">
            <v>15.66</v>
          </cell>
          <cell r="H329">
            <v>6.67</v>
          </cell>
          <cell r="I329">
            <v>2.347826086956522</v>
          </cell>
          <cell r="J329">
            <v>3.8865079365079365</v>
          </cell>
          <cell r="K329">
            <v>3.0932769074763953</v>
          </cell>
          <cell r="L329">
            <v>20.125879536617649</v>
          </cell>
          <cell r="M329">
            <v>2.0329248285451484</v>
          </cell>
          <cell r="N329">
            <v>29.138589209147128</v>
          </cell>
          <cell r="O329">
            <v>6.67</v>
          </cell>
          <cell r="P329">
            <v>4.3686040793324032</v>
          </cell>
        </row>
        <row r="330">
          <cell r="B330" t="str">
            <v>I00073</v>
          </cell>
          <cell r="C330" t="str">
            <v>GEC</v>
          </cell>
          <cell r="D330" t="str">
            <v>India</v>
          </cell>
          <cell r="E330">
            <v>3</v>
          </cell>
          <cell r="F330">
            <v>1</v>
          </cell>
          <cell r="G330">
            <v>15.66</v>
          </cell>
          <cell r="H330">
            <v>4.9000000000000004</v>
          </cell>
          <cell r="I330">
            <v>3.1959183673469385</v>
          </cell>
          <cell r="J330">
            <v>5.2765376984126986</v>
          </cell>
          <cell r="K330">
            <v>3.0932769074763953</v>
          </cell>
          <cell r="L330">
            <v>20.125879536617649</v>
          </cell>
          <cell r="M330">
            <v>2.1371770606880056</v>
          </cell>
          <cell r="N330">
            <v>30.63287120319475</v>
          </cell>
          <cell r="O330">
            <v>4.9000000000000004</v>
          </cell>
          <cell r="P330">
            <v>6.251606367998928</v>
          </cell>
        </row>
        <row r="331">
          <cell r="B331" t="str">
            <v>I00008</v>
          </cell>
          <cell r="C331" t="str">
            <v>GEC</v>
          </cell>
          <cell r="D331" t="str">
            <v>India</v>
          </cell>
          <cell r="E331">
            <v>3</v>
          </cell>
          <cell r="F331">
            <v>1</v>
          </cell>
          <cell r="G331">
            <v>15.66</v>
          </cell>
          <cell r="H331">
            <v>4.3</v>
          </cell>
          <cell r="I331">
            <v>3.6418604651162791</v>
          </cell>
          <cell r="J331">
            <v>4.9913194444444446</v>
          </cell>
          <cell r="K331">
            <v>3.0932769074763953</v>
          </cell>
          <cell r="L331">
            <v>20.125879536617649</v>
          </cell>
          <cell r="M331">
            <v>2.1157856916403865</v>
          </cell>
          <cell r="N331">
            <v>30.326261580178876</v>
          </cell>
          <cell r="O331">
            <v>4.3</v>
          </cell>
          <cell r="P331">
            <v>7.0526189721346224</v>
          </cell>
        </row>
        <row r="332">
          <cell r="B332" t="str">
            <v>I00099</v>
          </cell>
          <cell r="C332" t="str">
            <v>GEC</v>
          </cell>
          <cell r="D332" t="str">
            <v>India</v>
          </cell>
          <cell r="E332">
            <v>2</v>
          </cell>
          <cell r="F332">
            <v>1</v>
          </cell>
          <cell r="G332">
            <v>15.66</v>
          </cell>
          <cell r="H332">
            <v>3.9</v>
          </cell>
          <cell r="I332">
            <v>4.0153846153846153</v>
          </cell>
          <cell r="J332">
            <v>3.4722222222222223</v>
          </cell>
          <cell r="K332">
            <v>3.0932769074763953</v>
          </cell>
          <cell r="L332">
            <v>20.125879536617649</v>
          </cell>
          <cell r="M332">
            <v>2.00185339997372</v>
          </cell>
          <cell r="N332">
            <v>28.693232066289987</v>
          </cell>
          <cell r="O332">
            <v>3.9</v>
          </cell>
          <cell r="P332">
            <v>7.3572389913564074</v>
          </cell>
        </row>
        <row r="333">
          <cell r="B333" t="str">
            <v>I00246</v>
          </cell>
          <cell r="C333" t="str">
            <v>GEC</v>
          </cell>
          <cell r="D333" t="str">
            <v>India</v>
          </cell>
          <cell r="E333">
            <v>20.5</v>
          </cell>
          <cell r="F333">
            <v>1</v>
          </cell>
          <cell r="G333">
            <v>15.66</v>
          </cell>
          <cell r="H333">
            <v>3.09</v>
          </cell>
          <cell r="I333">
            <v>5.0679611650485441</v>
          </cell>
          <cell r="J333">
            <v>2.628968253968254</v>
          </cell>
          <cell r="K333">
            <v>3.0932769074763953</v>
          </cell>
          <cell r="L333">
            <v>20.125879536617649</v>
          </cell>
          <cell r="M333">
            <v>1.9386093523546724</v>
          </cell>
          <cell r="N333">
            <v>27.786734050416971</v>
          </cell>
          <cell r="O333">
            <v>3.09</v>
          </cell>
          <cell r="P333">
            <v>8.9924705664779854</v>
          </cell>
        </row>
        <row r="334">
          <cell r="B334" t="str">
            <v>I00252</v>
          </cell>
          <cell r="C334" t="str">
            <v>GEC</v>
          </cell>
          <cell r="D334" t="str">
            <v>India</v>
          </cell>
          <cell r="E334">
            <v>23.5</v>
          </cell>
          <cell r="F334">
            <v>1</v>
          </cell>
          <cell r="G334">
            <v>15.66</v>
          </cell>
          <cell r="H334">
            <v>3.09</v>
          </cell>
          <cell r="I334">
            <v>5.0679611650485441</v>
          </cell>
          <cell r="J334">
            <v>2.6388908730158729</v>
          </cell>
          <cell r="K334">
            <v>3.0932769074763953</v>
          </cell>
          <cell r="L334">
            <v>20.125879536617649</v>
          </cell>
          <cell r="M334">
            <v>1.9393535487832438</v>
          </cell>
          <cell r="N334">
            <v>27.797400865893163</v>
          </cell>
          <cell r="O334">
            <v>3.09</v>
          </cell>
          <cell r="P334">
            <v>8.9959226103214132</v>
          </cell>
        </row>
        <row r="335">
          <cell r="B335" t="str">
            <v>MN0081</v>
          </cell>
          <cell r="C335" t="str">
            <v>GEC</v>
          </cell>
          <cell r="D335" t="str">
            <v>Manila</v>
          </cell>
          <cell r="E335">
            <v>6</v>
          </cell>
          <cell r="F335">
            <v>1</v>
          </cell>
          <cell r="G335">
            <v>15.66</v>
          </cell>
          <cell r="H335">
            <v>18.96</v>
          </cell>
          <cell r="I335">
            <v>0.82594936708860756</v>
          </cell>
          <cell r="J335">
            <v>18.96</v>
          </cell>
          <cell r="K335">
            <v>3.0932769074763953</v>
          </cell>
          <cell r="L335">
            <v>20.125879536617649</v>
          </cell>
          <cell r="M335">
            <v>3.1634367333070537</v>
          </cell>
          <cell r="N335">
            <v>45.342593177401099</v>
          </cell>
          <cell r="O335">
            <v>18.96</v>
          </cell>
          <cell r="P335">
            <v>2.3914869819304374</v>
          </cell>
        </row>
        <row r="336">
          <cell r="B336" t="str">
            <v>MN0120</v>
          </cell>
          <cell r="C336" t="str">
            <v>GEC</v>
          </cell>
          <cell r="D336" t="str">
            <v>Manila</v>
          </cell>
          <cell r="E336">
            <v>103.5</v>
          </cell>
          <cell r="F336">
            <v>1</v>
          </cell>
          <cell r="G336">
            <v>15.66</v>
          </cell>
          <cell r="H336">
            <v>3.1466666666666665</v>
          </cell>
          <cell r="I336">
            <v>4.9766949152542379</v>
          </cell>
          <cell r="J336">
            <v>3.1466666666666665</v>
          </cell>
          <cell r="K336">
            <v>3.0932769074763953</v>
          </cell>
          <cell r="L336">
            <v>20.125879536617649</v>
          </cell>
          <cell r="M336">
            <v>1.9774367333070533</v>
          </cell>
          <cell r="N336">
            <v>28.343259844067767</v>
          </cell>
          <cell r="O336">
            <v>3.1466666666666665</v>
          </cell>
          <cell r="P336">
            <v>9.0073918995978079</v>
          </cell>
        </row>
        <row r="337">
          <cell r="B337" t="str">
            <v>MN0294</v>
          </cell>
          <cell r="C337" t="str">
            <v>GEC</v>
          </cell>
          <cell r="D337" t="str">
            <v>Manila</v>
          </cell>
          <cell r="E337">
            <v>131.5</v>
          </cell>
          <cell r="F337">
            <v>1</v>
          </cell>
          <cell r="G337">
            <v>15.66</v>
          </cell>
          <cell r="H337">
            <v>4.9866666666666664</v>
          </cell>
          <cell r="I337">
            <v>3.1403743315508024</v>
          </cell>
          <cell r="J337">
            <v>4.9866666666666664</v>
          </cell>
          <cell r="K337">
            <v>3.0932769074763953</v>
          </cell>
          <cell r="L337">
            <v>20.125879536617649</v>
          </cell>
          <cell r="M337">
            <v>2.1154367333070532</v>
          </cell>
          <cell r="N337">
            <v>30.321259844067765</v>
          </cell>
          <cell r="O337">
            <v>4.9866666666666664</v>
          </cell>
          <cell r="P337">
            <v>6.0804665462702738</v>
          </cell>
        </row>
        <row r="338">
          <cell r="B338" t="str">
            <v>MN0440</v>
          </cell>
          <cell r="C338" t="str">
            <v>GEC</v>
          </cell>
          <cell r="D338" t="str">
            <v>Manila</v>
          </cell>
          <cell r="E338">
            <v>3</v>
          </cell>
          <cell r="F338">
            <v>1</v>
          </cell>
          <cell r="G338">
            <v>15.66</v>
          </cell>
          <cell r="H338">
            <v>3.1466666666666665</v>
          </cell>
          <cell r="I338">
            <v>4.9766949152542379</v>
          </cell>
          <cell r="J338">
            <v>3.1466666666666665</v>
          </cell>
          <cell r="K338">
            <v>3.0932769074763953</v>
          </cell>
          <cell r="L338">
            <v>20.125879536617649</v>
          </cell>
          <cell r="M338">
            <v>1.9774367333070533</v>
          </cell>
          <cell r="N338">
            <v>28.343259844067767</v>
          </cell>
          <cell r="O338">
            <v>3.1466666666666665</v>
          </cell>
          <cell r="P338">
            <v>9.0073918995978079</v>
          </cell>
        </row>
        <row r="339">
          <cell r="B339" t="str">
            <v>MN0450</v>
          </cell>
          <cell r="C339" t="str">
            <v>GEC</v>
          </cell>
          <cell r="D339" t="str">
            <v>Manila</v>
          </cell>
          <cell r="E339">
            <v>120.5</v>
          </cell>
          <cell r="F339">
            <v>1</v>
          </cell>
          <cell r="G339">
            <v>15.66</v>
          </cell>
          <cell r="H339">
            <v>3.1466666666666665</v>
          </cell>
          <cell r="I339">
            <v>4.9766949152542379</v>
          </cell>
          <cell r="J339">
            <v>3.1466666666666665</v>
          </cell>
          <cell r="K339">
            <v>3.0932769074763953</v>
          </cell>
          <cell r="L339">
            <v>20.125879536617649</v>
          </cell>
          <cell r="M339">
            <v>1.9774367333070533</v>
          </cell>
          <cell r="N339">
            <v>28.343259844067767</v>
          </cell>
          <cell r="O339">
            <v>3.1466666666666665</v>
          </cell>
          <cell r="P339">
            <v>9.0073918995978079</v>
          </cell>
        </row>
        <row r="340">
          <cell r="B340" t="str">
            <v>MN0548</v>
          </cell>
          <cell r="C340" t="str">
            <v>GEC</v>
          </cell>
          <cell r="D340" t="str">
            <v>Manila</v>
          </cell>
          <cell r="E340">
            <v>18</v>
          </cell>
          <cell r="F340">
            <v>1</v>
          </cell>
          <cell r="G340">
            <v>15.66</v>
          </cell>
          <cell r="H340">
            <v>3.1466666666666665</v>
          </cell>
          <cell r="I340">
            <v>4.9766949152542379</v>
          </cell>
          <cell r="J340">
            <v>3.1466666666666665</v>
          </cell>
          <cell r="K340">
            <v>3.0932769074763953</v>
          </cell>
          <cell r="L340">
            <v>20.125879536617649</v>
          </cell>
          <cell r="M340">
            <v>1.9774367333070533</v>
          </cell>
          <cell r="N340">
            <v>28.343259844067767</v>
          </cell>
          <cell r="O340">
            <v>3.1466666666666665</v>
          </cell>
          <cell r="P340">
            <v>9.0073918995978079</v>
          </cell>
        </row>
        <row r="341">
          <cell r="B341" t="str">
            <v>MN0557</v>
          </cell>
          <cell r="C341" t="str">
            <v>GEC</v>
          </cell>
          <cell r="D341" t="str">
            <v>Manila</v>
          </cell>
          <cell r="E341">
            <v>66</v>
          </cell>
          <cell r="F341">
            <v>1</v>
          </cell>
          <cell r="G341">
            <v>15.66</v>
          </cell>
          <cell r="H341">
            <v>3.1466666666666665</v>
          </cell>
          <cell r="I341">
            <v>4.9766949152542379</v>
          </cell>
          <cell r="J341">
            <v>3.1466666666666665</v>
          </cell>
          <cell r="K341">
            <v>3.0932769074763953</v>
          </cell>
          <cell r="L341">
            <v>20.125879536617649</v>
          </cell>
          <cell r="M341">
            <v>1.9774367333070533</v>
          </cell>
          <cell r="N341">
            <v>28.343259844067767</v>
          </cell>
          <cell r="O341">
            <v>3.1466666666666665</v>
          </cell>
          <cell r="P341">
            <v>9.0073918995978079</v>
          </cell>
        </row>
        <row r="342">
          <cell r="B342" t="str">
            <v>MN0575</v>
          </cell>
          <cell r="C342" t="str">
            <v>GEC</v>
          </cell>
          <cell r="D342" t="str">
            <v>Manila</v>
          </cell>
          <cell r="E342">
            <v>78.5</v>
          </cell>
          <cell r="F342">
            <v>1</v>
          </cell>
          <cell r="G342">
            <v>15.66</v>
          </cell>
          <cell r="H342">
            <v>3.1466666666666665</v>
          </cell>
          <cell r="I342">
            <v>4.9766949152542379</v>
          </cell>
          <cell r="J342">
            <v>3.1466666666666665</v>
          </cell>
          <cell r="K342">
            <v>3.0932769074763953</v>
          </cell>
          <cell r="L342">
            <v>20.125879536617649</v>
          </cell>
          <cell r="M342">
            <v>1.9774367333070533</v>
          </cell>
          <cell r="N342">
            <v>28.343259844067767</v>
          </cell>
          <cell r="O342">
            <v>3.1466666666666665</v>
          </cell>
          <cell r="P342">
            <v>9.0073918995978079</v>
          </cell>
        </row>
        <row r="343">
          <cell r="B343" t="str">
            <v>MN0693</v>
          </cell>
          <cell r="C343" t="str">
            <v>GEC</v>
          </cell>
          <cell r="D343" t="str">
            <v>Manila</v>
          </cell>
          <cell r="E343">
            <v>2</v>
          </cell>
          <cell r="F343">
            <v>1</v>
          </cell>
          <cell r="G343">
            <v>15.66</v>
          </cell>
          <cell r="H343">
            <v>3.3066666666666666</v>
          </cell>
          <cell r="I343">
            <v>4.7358870967741939</v>
          </cell>
          <cell r="J343">
            <v>3.3066666666666666</v>
          </cell>
          <cell r="K343">
            <v>3.0932769074763953</v>
          </cell>
          <cell r="L343">
            <v>20.125879536617649</v>
          </cell>
          <cell r="M343">
            <v>1.9894367333070533</v>
          </cell>
          <cell r="N343">
            <v>28.515259844067764</v>
          </cell>
          <cell r="O343">
            <v>3.3066666666666666</v>
          </cell>
          <cell r="P343">
            <v>8.6235664851011382</v>
          </cell>
        </row>
        <row r="344">
          <cell r="B344" t="str">
            <v>MN0714</v>
          </cell>
          <cell r="C344" t="str">
            <v>GEC</v>
          </cell>
          <cell r="D344" t="str">
            <v>Manila</v>
          </cell>
          <cell r="E344">
            <v>98.5</v>
          </cell>
          <cell r="F344">
            <v>1</v>
          </cell>
          <cell r="G344">
            <v>15.66</v>
          </cell>
          <cell r="H344">
            <v>3.1466666666666665</v>
          </cell>
          <cell r="I344">
            <v>4.9766949152542379</v>
          </cell>
          <cell r="J344">
            <v>3.1466666666666665</v>
          </cell>
          <cell r="K344">
            <v>3.0932769074763953</v>
          </cell>
          <cell r="L344">
            <v>20.125879536617649</v>
          </cell>
          <cell r="M344">
            <v>1.9774367333070533</v>
          </cell>
          <cell r="N344">
            <v>28.343259844067767</v>
          </cell>
          <cell r="O344">
            <v>3.1466666666666665</v>
          </cell>
          <cell r="P344">
            <v>9.0073918995978079</v>
          </cell>
        </row>
        <row r="345">
          <cell r="B345" t="str">
            <v>MN0718</v>
          </cell>
          <cell r="C345" t="str">
            <v>GEC</v>
          </cell>
          <cell r="D345" t="str">
            <v>Manila</v>
          </cell>
          <cell r="E345">
            <v>8</v>
          </cell>
          <cell r="F345">
            <v>1</v>
          </cell>
          <cell r="G345">
            <v>15.66</v>
          </cell>
          <cell r="H345">
            <v>3.1466666666666665</v>
          </cell>
          <cell r="I345">
            <v>4.9766949152542379</v>
          </cell>
          <cell r="J345">
            <v>3.1466666666666665</v>
          </cell>
          <cell r="K345">
            <v>3.0932769074763953</v>
          </cell>
          <cell r="L345">
            <v>20.125879536617649</v>
          </cell>
          <cell r="M345">
            <v>1.9774367333070533</v>
          </cell>
          <cell r="N345">
            <v>28.343259844067767</v>
          </cell>
          <cell r="O345">
            <v>3.1466666666666665</v>
          </cell>
          <cell r="P345">
            <v>9.0073918995978079</v>
          </cell>
        </row>
        <row r="346">
          <cell r="B346" t="str">
            <v>MN0748</v>
          </cell>
          <cell r="C346" t="str">
            <v>GEC</v>
          </cell>
          <cell r="D346" t="str">
            <v>Manila</v>
          </cell>
          <cell r="E346">
            <v>21</v>
          </cell>
          <cell r="F346">
            <v>1</v>
          </cell>
          <cell r="G346">
            <v>15.66</v>
          </cell>
          <cell r="H346">
            <v>3.1466666666666665</v>
          </cell>
          <cell r="I346">
            <v>4.9766949152542379</v>
          </cell>
          <cell r="J346">
            <v>3.1466666666666665</v>
          </cell>
          <cell r="K346">
            <v>3.0932769074763953</v>
          </cell>
          <cell r="L346">
            <v>20.125879536617649</v>
          </cell>
          <cell r="M346">
            <v>1.9774367333070533</v>
          </cell>
          <cell r="N346">
            <v>28.343259844067767</v>
          </cell>
          <cell r="O346">
            <v>3.1466666666666665</v>
          </cell>
          <cell r="P346">
            <v>9.0073918995978079</v>
          </cell>
        </row>
        <row r="347">
          <cell r="B347" t="str">
            <v>MN0793</v>
          </cell>
          <cell r="C347" t="str">
            <v>GEC</v>
          </cell>
          <cell r="D347" t="str">
            <v>Manila</v>
          </cell>
          <cell r="E347">
            <v>20.5</v>
          </cell>
          <cell r="F347">
            <v>1</v>
          </cell>
          <cell r="G347">
            <v>15.66</v>
          </cell>
          <cell r="H347">
            <v>3.1466666666666665</v>
          </cell>
          <cell r="I347">
            <v>4.9766949152542379</v>
          </cell>
          <cell r="J347">
            <v>3.1466666666666665</v>
          </cell>
          <cell r="K347">
            <v>3.0932769074763953</v>
          </cell>
          <cell r="L347">
            <v>20.125879536617649</v>
          </cell>
          <cell r="M347">
            <v>1.9774367333070533</v>
          </cell>
          <cell r="N347">
            <v>28.343259844067767</v>
          </cell>
          <cell r="O347">
            <v>3.1466666666666665</v>
          </cell>
          <cell r="P347">
            <v>9.0073918995978079</v>
          </cell>
        </row>
        <row r="348">
          <cell r="B348" t="str">
            <v>MN0871</v>
          </cell>
          <cell r="C348" t="str">
            <v>GEC</v>
          </cell>
          <cell r="D348" t="str">
            <v>Manila</v>
          </cell>
          <cell r="E348">
            <v>14</v>
          </cell>
          <cell r="F348">
            <v>1</v>
          </cell>
          <cell r="G348">
            <v>15.66</v>
          </cell>
          <cell r="H348">
            <v>3.1466666666666665</v>
          </cell>
          <cell r="I348">
            <v>4.9766949152542379</v>
          </cell>
          <cell r="J348">
            <v>3.1466666666666665</v>
          </cell>
          <cell r="K348">
            <v>3.0932769074763953</v>
          </cell>
          <cell r="L348">
            <v>20.125879536617649</v>
          </cell>
          <cell r="M348">
            <v>1.9774367333070533</v>
          </cell>
          <cell r="N348">
            <v>28.343259844067767</v>
          </cell>
          <cell r="O348">
            <v>3.1466666666666665</v>
          </cell>
          <cell r="P348">
            <v>9.0073918995978079</v>
          </cell>
        </row>
        <row r="349">
          <cell r="B349" t="str">
            <v>MN0919</v>
          </cell>
          <cell r="C349" t="str">
            <v>GEC</v>
          </cell>
          <cell r="D349" t="str">
            <v>Manila</v>
          </cell>
          <cell r="E349">
            <v>21</v>
          </cell>
          <cell r="F349">
            <v>1</v>
          </cell>
          <cell r="G349">
            <v>15.66</v>
          </cell>
          <cell r="H349">
            <v>3.1466666666666665</v>
          </cell>
          <cell r="I349">
            <v>4.9766949152542379</v>
          </cell>
          <cell r="J349">
            <v>3.1466666666666665</v>
          </cell>
          <cell r="K349">
            <v>3.0932769074763953</v>
          </cell>
          <cell r="L349">
            <v>20.125879536617649</v>
          </cell>
          <cell r="M349">
            <v>1.9774367333070533</v>
          </cell>
          <cell r="N349">
            <v>28.343259844067767</v>
          </cell>
          <cell r="O349">
            <v>3.1466666666666665</v>
          </cell>
          <cell r="P349">
            <v>9.0073918995978079</v>
          </cell>
        </row>
        <row r="350">
          <cell r="B350" t="str">
            <v>MN0939</v>
          </cell>
          <cell r="C350" t="str">
            <v>GEC</v>
          </cell>
          <cell r="D350" t="str">
            <v>Manila</v>
          </cell>
          <cell r="E350">
            <v>9</v>
          </cell>
          <cell r="F350">
            <v>1</v>
          </cell>
          <cell r="G350">
            <v>15.66</v>
          </cell>
          <cell r="H350">
            <v>3.1466666666666665</v>
          </cell>
          <cell r="I350">
            <v>4.9766949152542379</v>
          </cell>
          <cell r="J350">
            <v>3.1466666666666665</v>
          </cell>
          <cell r="K350">
            <v>3.0932769074763953</v>
          </cell>
          <cell r="L350">
            <v>20.125879536617649</v>
          </cell>
          <cell r="M350">
            <v>1.9774367333070533</v>
          </cell>
          <cell r="N350">
            <v>28.343259844067767</v>
          </cell>
          <cell r="O350">
            <v>3.1466666666666665</v>
          </cell>
          <cell r="P350">
            <v>9.0073918995978079</v>
          </cell>
        </row>
      </sheetData>
      <sheetData sheetId="14"/>
      <sheetData sheetId="15"/>
      <sheetData sheetId="16"/>
      <sheetData sheetId="17"/>
      <sheetData sheetId="18"/>
      <sheetData sheetId="19">
        <row r="5">
          <cell r="A5" t="str">
            <v>A75099</v>
          </cell>
          <cell r="B5" t="str">
            <v>Abass</v>
          </cell>
          <cell r="C5" t="str">
            <v>Folake</v>
          </cell>
          <cell r="D5" t="str">
            <v>UGB</v>
          </cell>
          <cell r="E5" t="str">
            <v>S9</v>
          </cell>
          <cell r="F5" t="str">
            <v>AEX</v>
          </cell>
          <cell r="G5" t="str">
            <v>US11</v>
          </cell>
          <cell r="H5" t="str">
            <v>P-STD</v>
          </cell>
          <cell r="I5" t="str">
            <v>Tech</v>
          </cell>
          <cell r="J5">
            <v>37.5</v>
          </cell>
          <cell r="K5">
            <v>5</v>
          </cell>
          <cell r="L5">
            <v>10</v>
          </cell>
          <cell r="M5" t="str">
            <v>Graduate Engineer</v>
          </cell>
          <cell r="N5">
            <v>14.260139487179</v>
          </cell>
        </row>
        <row r="6">
          <cell r="A6" t="str">
            <v>A76303</v>
          </cell>
          <cell r="B6" t="str">
            <v>Abbas</v>
          </cell>
          <cell r="C6" t="str">
            <v>Saman</v>
          </cell>
          <cell r="D6" t="str">
            <v>UGB</v>
          </cell>
          <cell r="E6" t="str">
            <v>S1</v>
          </cell>
          <cell r="F6" t="str">
            <v>TRL</v>
          </cell>
          <cell r="G6" t="str">
            <v>UT42</v>
          </cell>
          <cell r="H6" t="str">
            <v>UK-AGENCY</v>
          </cell>
          <cell r="I6" t="str">
            <v>Tech</v>
          </cell>
          <cell r="J6">
            <v>37.5</v>
          </cell>
          <cell r="K6">
            <v>8</v>
          </cell>
          <cell r="L6">
            <v>6</v>
          </cell>
          <cell r="M6" t="str">
            <v>Principal Technician</v>
          </cell>
          <cell r="N6">
            <v>37.4</v>
          </cell>
        </row>
        <row r="7">
          <cell r="A7" t="str">
            <v>A49871</v>
          </cell>
          <cell r="B7" t="str">
            <v>Abernethy</v>
          </cell>
          <cell r="C7" t="str">
            <v>Jim</v>
          </cell>
          <cell r="D7" t="str">
            <v>UGB</v>
          </cell>
          <cell r="E7" t="str">
            <v>S1</v>
          </cell>
          <cell r="F7" t="str">
            <v>TIS</v>
          </cell>
          <cell r="G7" t="str">
            <v>UT51</v>
          </cell>
          <cell r="H7" t="str">
            <v>UK-HYDST</v>
          </cell>
          <cell r="I7" t="str">
            <v>Tech</v>
          </cell>
          <cell r="J7">
            <v>37.5</v>
          </cell>
          <cell r="K7">
            <v>49</v>
          </cell>
          <cell r="L7">
            <v>5</v>
          </cell>
          <cell r="M7" t="str">
            <v>Senior Resident Engineer</v>
          </cell>
          <cell r="N7">
            <v>26.982395897436</v>
          </cell>
        </row>
        <row r="8">
          <cell r="A8" t="str">
            <v>A50033</v>
          </cell>
          <cell r="B8" t="str">
            <v>Abid</v>
          </cell>
          <cell r="C8" t="str">
            <v>Rahil</v>
          </cell>
          <cell r="D8" t="str">
            <v>UGB</v>
          </cell>
          <cell r="E8" t="str">
            <v>S1</v>
          </cell>
          <cell r="F8" t="str">
            <v>TIS</v>
          </cell>
          <cell r="G8" t="str">
            <v>UT51</v>
          </cell>
          <cell r="H8" t="str">
            <v>UK-HYDST</v>
          </cell>
          <cell r="I8" t="str">
            <v>Tech</v>
          </cell>
          <cell r="J8">
            <v>37.5</v>
          </cell>
          <cell r="K8">
            <v>17</v>
          </cell>
          <cell r="L8">
            <v>7</v>
          </cell>
          <cell r="M8" t="str">
            <v>Chartered or Consulting Engineer</v>
          </cell>
          <cell r="N8">
            <v>20.212754871794999</v>
          </cell>
        </row>
        <row r="9">
          <cell r="A9" t="str">
            <v>A76268</v>
          </cell>
          <cell r="B9" t="str">
            <v>Abid</v>
          </cell>
          <cell r="C9" t="str">
            <v>Rahil</v>
          </cell>
          <cell r="D9" t="str">
            <v>UGB</v>
          </cell>
          <cell r="E9" t="str">
            <v>S1</v>
          </cell>
          <cell r="F9" t="str">
            <v>THW</v>
          </cell>
          <cell r="G9" t="str">
            <v>UT21</v>
          </cell>
          <cell r="H9" t="str">
            <v>P-STD</v>
          </cell>
          <cell r="I9" t="str">
            <v>Tech</v>
          </cell>
          <cell r="J9">
            <v>42.5</v>
          </cell>
          <cell r="K9">
            <v>9</v>
          </cell>
          <cell r="L9">
            <v>6</v>
          </cell>
          <cell r="M9" t="str">
            <v>Senior Engineer</v>
          </cell>
          <cell r="N9">
            <v>28.114828959276</v>
          </cell>
        </row>
        <row r="10">
          <cell r="A10" t="str">
            <v>A50148</v>
          </cell>
          <cell r="B10" t="str">
            <v>Ablett</v>
          </cell>
          <cell r="C10" t="str">
            <v>Ben</v>
          </cell>
          <cell r="D10" t="str">
            <v>UGB</v>
          </cell>
          <cell r="E10" t="str">
            <v>S2</v>
          </cell>
          <cell r="F10" t="str">
            <v>SBS</v>
          </cell>
          <cell r="G10" t="str">
            <v>UP51</v>
          </cell>
          <cell r="H10" t="str">
            <v>T-FIX</v>
          </cell>
          <cell r="I10" t="str">
            <v>Tech</v>
          </cell>
          <cell r="J10">
            <v>40</v>
          </cell>
          <cell r="K10">
            <v>4</v>
          </cell>
          <cell r="L10">
            <v>6</v>
          </cell>
          <cell r="M10" t="str">
            <v>Senior Engineer</v>
          </cell>
          <cell r="N10">
            <v>22.9434</v>
          </cell>
        </row>
        <row r="11">
          <cell r="A11" t="str">
            <v>A74698</v>
          </cell>
          <cell r="B11" t="str">
            <v>Ablett</v>
          </cell>
          <cell r="C11" t="str">
            <v>Ben</v>
          </cell>
          <cell r="D11" t="str">
            <v>UGB</v>
          </cell>
          <cell r="E11" t="str">
            <v>S1</v>
          </cell>
          <cell r="F11" t="str">
            <v>TRL</v>
          </cell>
          <cell r="G11" t="str">
            <v>UT41</v>
          </cell>
          <cell r="H11" t="str">
            <v>P-STD</v>
          </cell>
          <cell r="I11" t="str">
            <v>Tech</v>
          </cell>
          <cell r="J11">
            <v>40</v>
          </cell>
          <cell r="K11">
            <v>5</v>
          </cell>
          <cell r="L11">
            <v>6</v>
          </cell>
          <cell r="M11" t="str">
            <v>Senior Engineer</v>
          </cell>
          <cell r="N11">
            <v>22.9434</v>
          </cell>
        </row>
        <row r="12">
          <cell r="A12" t="str">
            <v>U02532</v>
          </cell>
          <cell r="B12" t="str">
            <v>Abreu</v>
          </cell>
          <cell r="C12" t="str">
            <v>Tony</v>
          </cell>
          <cell r="D12" t="str">
            <v>UGB</v>
          </cell>
          <cell r="E12" t="str">
            <v>S1</v>
          </cell>
          <cell r="F12" t="str">
            <v>THW</v>
          </cell>
          <cell r="G12" t="str">
            <v>UT23</v>
          </cell>
          <cell r="H12" t="str">
            <v>UK-AGENCY</v>
          </cell>
          <cell r="I12" t="str">
            <v>Tech</v>
          </cell>
          <cell r="J12">
            <v>0</v>
          </cell>
          <cell r="K12">
            <v>94</v>
          </cell>
          <cell r="L12">
            <v>6</v>
          </cell>
          <cell r="M12" t="str">
            <v>Principal Technician</v>
          </cell>
          <cell r="N12">
            <v>31.68</v>
          </cell>
        </row>
        <row r="13">
          <cell r="A13" t="str">
            <v>A76401</v>
          </cell>
          <cell r="B13" t="str">
            <v>Adams</v>
          </cell>
          <cell r="C13" t="str">
            <v>Ben</v>
          </cell>
          <cell r="D13" t="str">
            <v>UGB</v>
          </cell>
          <cell r="E13" t="str">
            <v>S2</v>
          </cell>
          <cell r="F13" t="str">
            <v>BBI</v>
          </cell>
          <cell r="G13" t="str">
            <v>UP33</v>
          </cell>
          <cell r="H13" t="str">
            <v>P-STD</v>
          </cell>
          <cell r="I13" t="str">
            <v>Tech</v>
          </cell>
          <cell r="J13">
            <v>37.5</v>
          </cell>
          <cell r="K13">
            <v>4</v>
          </cell>
          <cell r="L13">
            <v>3</v>
          </cell>
          <cell r="M13" t="str">
            <v>Business Director</v>
          </cell>
          <cell r="N13">
            <v>66.057329230769</v>
          </cell>
        </row>
        <row r="14">
          <cell r="A14" t="str">
            <v>U03017</v>
          </cell>
          <cell r="B14" t="str">
            <v>Adcock</v>
          </cell>
          <cell r="C14" t="str">
            <v>Peter</v>
          </cell>
          <cell r="D14" t="str">
            <v>UGB</v>
          </cell>
          <cell r="E14" t="str">
            <v>S1</v>
          </cell>
          <cell r="F14" t="str">
            <v>TRL</v>
          </cell>
          <cell r="G14" t="str">
            <v>UT41</v>
          </cell>
          <cell r="H14" t="str">
            <v>UK-AGENCY</v>
          </cell>
          <cell r="I14" t="str">
            <v>Tech</v>
          </cell>
          <cell r="J14">
            <v>0</v>
          </cell>
          <cell r="K14">
            <v>1</v>
          </cell>
          <cell r="L14">
            <v>0</v>
          </cell>
          <cell r="M14" t="str">
            <v>N/A</v>
          </cell>
          <cell r="N14">
            <v>25.2</v>
          </cell>
        </row>
        <row r="15">
          <cell r="A15" t="str">
            <v>A49914</v>
          </cell>
          <cell r="B15" t="str">
            <v>Addison</v>
          </cell>
          <cell r="C15" t="str">
            <v>Richard</v>
          </cell>
          <cell r="D15" t="str">
            <v>UGB</v>
          </cell>
          <cell r="E15" t="str">
            <v>S2</v>
          </cell>
          <cell r="F15" t="str">
            <v>PEX</v>
          </cell>
          <cell r="G15" t="str">
            <v>UP11</v>
          </cell>
          <cell r="H15" t="str">
            <v>UK-HYDST</v>
          </cell>
          <cell r="I15" t="str">
            <v>Admin</v>
          </cell>
          <cell r="J15">
            <v>37.5</v>
          </cell>
          <cell r="K15">
            <v>53</v>
          </cell>
          <cell r="L15">
            <v>4</v>
          </cell>
          <cell r="M15" t="str">
            <v>Business Development Manager</v>
          </cell>
          <cell r="N15">
            <v>29.491831794871999</v>
          </cell>
        </row>
        <row r="16">
          <cell r="A16" t="str">
            <v>U03188</v>
          </cell>
          <cell r="B16" t="str">
            <v>Adelye</v>
          </cell>
          <cell r="C16" t="str">
            <v>Adeniyi</v>
          </cell>
          <cell r="D16" t="str">
            <v>UGB</v>
          </cell>
          <cell r="E16" t="str">
            <v>S3</v>
          </cell>
          <cell r="F16" t="str">
            <v>MMA</v>
          </cell>
          <cell r="G16" t="str">
            <v>UU81</v>
          </cell>
          <cell r="H16" t="str">
            <v>UK-AGENCY</v>
          </cell>
          <cell r="I16" t="str">
            <v>Admin</v>
          </cell>
          <cell r="J16">
            <v>37.5</v>
          </cell>
          <cell r="K16">
            <v>1</v>
          </cell>
          <cell r="L16">
            <v>10</v>
          </cell>
          <cell r="M16" t="str">
            <v>Clerical Officer</v>
          </cell>
          <cell r="N16">
            <v>0.01</v>
          </cell>
        </row>
        <row r="17">
          <cell r="A17" t="str">
            <v>U03024</v>
          </cell>
          <cell r="B17" t="str">
            <v>Adetola</v>
          </cell>
          <cell r="C17" t="str">
            <v>Ola</v>
          </cell>
          <cell r="D17" t="str">
            <v>UGB</v>
          </cell>
          <cell r="E17" t="str">
            <v>S9</v>
          </cell>
          <cell r="F17" t="str">
            <v>AHR</v>
          </cell>
          <cell r="G17" t="str">
            <v>US12</v>
          </cell>
          <cell r="H17" t="str">
            <v>UK-SEC-NP</v>
          </cell>
          <cell r="I17" t="str">
            <v>Admin</v>
          </cell>
          <cell r="J17">
            <v>0</v>
          </cell>
          <cell r="K17">
            <v>3</v>
          </cell>
          <cell r="L17">
            <v>0</v>
          </cell>
          <cell r="M17" t="str">
            <v>N/A</v>
          </cell>
          <cell r="N17">
            <v>0.01</v>
          </cell>
        </row>
        <row r="18">
          <cell r="A18" t="str">
            <v>W01430</v>
          </cell>
          <cell r="B18" t="str">
            <v>Adshead</v>
          </cell>
          <cell r="C18" t="str">
            <v>Harry</v>
          </cell>
          <cell r="D18" t="str">
            <v>UGB</v>
          </cell>
          <cell r="E18" t="str">
            <v>S3</v>
          </cell>
          <cell r="F18" t="str">
            <v>MAM</v>
          </cell>
          <cell r="G18" t="str">
            <v>UU23</v>
          </cell>
          <cell r="H18" t="str">
            <v>UK-HYDST</v>
          </cell>
          <cell r="I18" t="str">
            <v>Tech</v>
          </cell>
          <cell r="J18">
            <v>37.5</v>
          </cell>
          <cell r="K18">
            <v>169</v>
          </cell>
          <cell r="L18">
            <v>5</v>
          </cell>
          <cell r="M18" t="str">
            <v>Principal Engineer/ Technical Discipline Leader</v>
          </cell>
          <cell r="N18">
            <v>24.531914235896998</v>
          </cell>
        </row>
        <row r="19">
          <cell r="A19" t="str">
            <v>S10222</v>
          </cell>
          <cell r="B19" t="str">
            <v>Ager</v>
          </cell>
          <cell r="C19" t="str">
            <v>Ernie</v>
          </cell>
          <cell r="D19" t="str">
            <v>UGB</v>
          </cell>
          <cell r="E19" t="str">
            <v>S3</v>
          </cell>
          <cell r="F19" t="str">
            <v>WWN</v>
          </cell>
          <cell r="G19" t="str">
            <v>UU61</v>
          </cell>
          <cell r="H19" t="str">
            <v>UK-SC-SELF</v>
          </cell>
          <cell r="I19" t="str">
            <v>Tech</v>
          </cell>
          <cell r="J19">
            <v>0</v>
          </cell>
          <cell r="K19">
            <v>65</v>
          </cell>
          <cell r="L19">
            <v>6</v>
          </cell>
          <cell r="M19" t="str">
            <v>Resident Engineer (1) / Resident Engineer</v>
          </cell>
          <cell r="N19">
            <v>28</v>
          </cell>
        </row>
        <row r="20">
          <cell r="A20" t="str">
            <v>S10347</v>
          </cell>
          <cell r="B20" t="str">
            <v>Ager</v>
          </cell>
          <cell r="C20" t="str">
            <v>Ernie</v>
          </cell>
          <cell r="D20" t="str">
            <v>UGB</v>
          </cell>
          <cell r="E20" t="str">
            <v>S3</v>
          </cell>
          <cell r="F20" t="str">
            <v>WWN</v>
          </cell>
          <cell r="G20" t="str">
            <v>UU61</v>
          </cell>
          <cell r="H20" t="str">
            <v>UK-SC-SELF</v>
          </cell>
          <cell r="I20" t="str">
            <v>Tech</v>
          </cell>
          <cell r="J20">
            <v>37.5</v>
          </cell>
          <cell r="K20">
            <v>16</v>
          </cell>
          <cell r="L20">
            <v>6</v>
          </cell>
          <cell r="M20" t="str">
            <v>Senior Engineer</v>
          </cell>
          <cell r="N20">
            <v>28</v>
          </cell>
        </row>
        <row r="21">
          <cell r="A21" t="str">
            <v>A00066</v>
          </cell>
          <cell r="B21" t="str">
            <v>Aguilar</v>
          </cell>
          <cell r="C21" t="str">
            <v>Angelo</v>
          </cell>
          <cell r="D21" t="str">
            <v>UGB</v>
          </cell>
          <cell r="E21" t="str">
            <v>S3</v>
          </cell>
          <cell r="F21" t="str">
            <v>WWN</v>
          </cell>
          <cell r="G21" t="str">
            <v>UU71</v>
          </cell>
          <cell r="H21" t="str">
            <v>UK-HYDST</v>
          </cell>
          <cell r="I21" t="str">
            <v>Tech</v>
          </cell>
          <cell r="J21">
            <v>37.5</v>
          </cell>
          <cell r="K21">
            <v>60</v>
          </cell>
          <cell r="L21">
            <v>8</v>
          </cell>
          <cell r="M21" t="str">
            <v>Resident Engineer (1) / Resident Engineer</v>
          </cell>
          <cell r="N21">
            <v>14.114242051282</v>
          </cell>
        </row>
        <row r="22">
          <cell r="A22" t="str">
            <v>U03138</v>
          </cell>
          <cell r="B22" t="str">
            <v>Agyena</v>
          </cell>
          <cell r="C22" t="str">
            <v>Samuel</v>
          </cell>
          <cell r="D22" t="str">
            <v>UGB</v>
          </cell>
          <cell r="E22" t="str">
            <v>S2</v>
          </cell>
          <cell r="F22" t="str">
            <v>GGE</v>
          </cell>
          <cell r="G22" t="str">
            <v>UP31</v>
          </cell>
          <cell r="H22" t="str">
            <v>UK-AGENCY</v>
          </cell>
          <cell r="I22" t="str">
            <v>Tech</v>
          </cell>
          <cell r="J22">
            <v>37.5</v>
          </cell>
          <cell r="K22">
            <v>3</v>
          </cell>
          <cell r="L22">
            <v>7</v>
          </cell>
          <cell r="M22" t="str">
            <v>Senior Technician</v>
          </cell>
          <cell r="N22">
            <v>37.5</v>
          </cell>
        </row>
        <row r="23">
          <cell r="A23" t="str">
            <v>A74566</v>
          </cell>
          <cell r="B23" t="str">
            <v>Ahmad</v>
          </cell>
          <cell r="C23" t="str">
            <v>Mohammed</v>
          </cell>
          <cell r="D23" t="str">
            <v>UGB</v>
          </cell>
          <cell r="E23" t="str">
            <v>S1</v>
          </cell>
          <cell r="F23" t="str">
            <v>SBR</v>
          </cell>
          <cell r="G23" t="str">
            <v>UT31</v>
          </cell>
          <cell r="H23" t="str">
            <v>UK-HYDST</v>
          </cell>
          <cell r="I23" t="str">
            <v>Tech</v>
          </cell>
          <cell r="J23">
            <v>37.5</v>
          </cell>
          <cell r="K23">
            <v>19</v>
          </cell>
          <cell r="L23">
            <v>9</v>
          </cell>
          <cell r="M23" t="str">
            <v>Graduate Engineer</v>
          </cell>
          <cell r="N23">
            <v>16.069267692307999</v>
          </cell>
        </row>
        <row r="24">
          <cell r="A24" t="str">
            <v>A76399</v>
          </cell>
          <cell r="B24" t="str">
            <v>Ahmed</v>
          </cell>
          <cell r="C24" t="str">
            <v>Rizwan</v>
          </cell>
          <cell r="D24" t="str">
            <v>UGB</v>
          </cell>
          <cell r="E24" t="str">
            <v>S1</v>
          </cell>
          <cell r="F24" t="str">
            <v>THW</v>
          </cell>
          <cell r="G24" t="str">
            <v>UT21</v>
          </cell>
          <cell r="H24" t="str">
            <v>P-STD</v>
          </cell>
          <cell r="I24" t="str">
            <v>Tech</v>
          </cell>
          <cell r="J24">
            <v>37.5</v>
          </cell>
          <cell r="K24">
            <v>0</v>
          </cell>
          <cell r="L24">
            <v>9</v>
          </cell>
          <cell r="M24" t="str">
            <v>Assistant Engineer  (Graduate)</v>
          </cell>
          <cell r="N24">
            <v>14.026703589744001</v>
          </cell>
        </row>
        <row r="25">
          <cell r="A25" t="str">
            <v>U03177</v>
          </cell>
          <cell r="B25" t="str">
            <v>Ahmed</v>
          </cell>
          <cell r="C25" t="str">
            <v>Maqsood</v>
          </cell>
          <cell r="D25" t="str">
            <v>UGB</v>
          </cell>
          <cell r="E25" t="str">
            <v>S9</v>
          </cell>
          <cell r="F25" t="str">
            <v>AIT</v>
          </cell>
          <cell r="G25" t="str">
            <v>G11</v>
          </cell>
          <cell r="H25" t="str">
            <v>UK-AGENCY</v>
          </cell>
          <cell r="I25" t="str">
            <v>Admin</v>
          </cell>
          <cell r="J25">
            <v>37.5</v>
          </cell>
          <cell r="K25">
            <v>17</v>
          </cell>
          <cell r="L25">
            <v>7</v>
          </cell>
          <cell r="M25" t="str">
            <v>Dax implementation</v>
          </cell>
          <cell r="N25">
            <v>60</v>
          </cell>
        </row>
        <row r="26">
          <cell r="A26" t="str">
            <v>A00146</v>
          </cell>
          <cell r="B26" t="str">
            <v>Ahuja</v>
          </cell>
          <cell r="C26" t="str">
            <v>Naveli</v>
          </cell>
          <cell r="D26" t="str">
            <v>UGB</v>
          </cell>
          <cell r="E26" t="str">
            <v>S9</v>
          </cell>
          <cell r="F26" t="str">
            <v>AFN</v>
          </cell>
          <cell r="G26" t="str">
            <v>G11</v>
          </cell>
          <cell r="H26" t="str">
            <v>UK-HYDST</v>
          </cell>
          <cell r="I26" t="str">
            <v>Admin</v>
          </cell>
          <cell r="J26">
            <v>37.5</v>
          </cell>
          <cell r="K26">
            <v>55</v>
          </cell>
          <cell r="L26">
            <v>7</v>
          </cell>
          <cell r="M26" t="str">
            <v>Group Financial Reporting Supervisor</v>
          </cell>
          <cell r="N26">
            <v>27.157472820513</v>
          </cell>
        </row>
        <row r="27">
          <cell r="A27" t="str">
            <v>A76525</v>
          </cell>
          <cell r="B27" t="str">
            <v>Aimiuwu</v>
          </cell>
          <cell r="C27" t="str">
            <v>Bright</v>
          </cell>
          <cell r="D27" t="str">
            <v>UGB</v>
          </cell>
          <cell r="E27" t="str">
            <v>S3</v>
          </cell>
          <cell r="F27" t="str">
            <v>WWN</v>
          </cell>
          <cell r="G27" t="str">
            <v>UU31</v>
          </cell>
          <cell r="H27" t="str">
            <v>P-STD</v>
          </cell>
          <cell r="I27" t="str">
            <v>Tech</v>
          </cell>
          <cell r="J27">
            <v>37.5</v>
          </cell>
          <cell r="K27">
            <v>0</v>
          </cell>
          <cell r="L27">
            <v>7</v>
          </cell>
          <cell r="M27" t="str">
            <v>Chartered or Consulting Engineer</v>
          </cell>
          <cell r="N27">
            <v>23.188754871794998</v>
          </cell>
        </row>
        <row r="28">
          <cell r="A28" t="str">
            <v>A74948</v>
          </cell>
          <cell r="B28" t="str">
            <v>Aini</v>
          </cell>
          <cell r="C28" t="str">
            <v>Zaki</v>
          </cell>
          <cell r="D28" t="str">
            <v>UGB</v>
          </cell>
          <cell r="E28" t="str">
            <v>S3</v>
          </cell>
          <cell r="F28" t="str">
            <v>WWN</v>
          </cell>
          <cell r="G28" t="str">
            <v>UU31</v>
          </cell>
          <cell r="H28" t="str">
            <v>P-STD</v>
          </cell>
          <cell r="I28" t="str">
            <v>Tech</v>
          </cell>
          <cell r="J28">
            <v>37.5</v>
          </cell>
          <cell r="K28">
            <v>18</v>
          </cell>
          <cell r="L28">
            <v>7</v>
          </cell>
          <cell r="M28" t="str">
            <v>Chartered or Consulting Engineer</v>
          </cell>
          <cell r="N28">
            <v>22.310118974359</v>
          </cell>
        </row>
        <row r="29">
          <cell r="A29" t="str">
            <v>A00113</v>
          </cell>
          <cell r="B29" t="str">
            <v>Ainley</v>
          </cell>
          <cell r="C29" t="str">
            <v>Simon</v>
          </cell>
          <cell r="D29" t="str">
            <v>UGB</v>
          </cell>
          <cell r="E29" t="str">
            <v>S3</v>
          </cell>
          <cell r="F29" t="str">
            <v>WEN</v>
          </cell>
          <cell r="G29" t="str">
            <v>UU41</v>
          </cell>
          <cell r="H29" t="str">
            <v>UK-HYDST</v>
          </cell>
          <cell r="I29" t="str">
            <v>Tech</v>
          </cell>
          <cell r="J29">
            <v>37.5</v>
          </cell>
          <cell r="K29">
            <v>96</v>
          </cell>
          <cell r="L29">
            <v>7</v>
          </cell>
          <cell r="M29" t="str">
            <v>Resident Engineer (2)</v>
          </cell>
          <cell r="N29">
            <v>21.945780512820999</v>
          </cell>
        </row>
        <row r="30">
          <cell r="A30" t="str">
            <v>A74311</v>
          </cell>
          <cell r="B30" t="str">
            <v>Ainsworth</v>
          </cell>
          <cell r="C30" t="str">
            <v>Phil</v>
          </cell>
          <cell r="D30" t="str">
            <v>UGB</v>
          </cell>
          <cell r="E30" t="str">
            <v>S2</v>
          </cell>
          <cell r="F30" t="str">
            <v>GGE</v>
          </cell>
          <cell r="G30" t="str">
            <v>UP31</v>
          </cell>
          <cell r="H30" t="str">
            <v>UK-HYDST</v>
          </cell>
          <cell r="I30" t="str">
            <v>Tech</v>
          </cell>
          <cell r="J30">
            <v>45</v>
          </cell>
          <cell r="K30">
            <v>50</v>
          </cell>
          <cell r="L30">
            <v>6</v>
          </cell>
          <cell r="M30" t="str">
            <v>Senior Engineer</v>
          </cell>
          <cell r="N30">
            <v>15.209911111110999</v>
          </cell>
        </row>
        <row r="31">
          <cell r="A31" t="str">
            <v>A50247</v>
          </cell>
          <cell r="B31" t="str">
            <v>Ajadi</v>
          </cell>
          <cell r="C31" t="str">
            <v>Mariam</v>
          </cell>
          <cell r="D31" t="str">
            <v>UGB</v>
          </cell>
          <cell r="E31" t="str">
            <v>S3</v>
          </cell>
          <cell r="F31" t="str">
            <v>MMA</v>
          </cell>
          <cell r="G31" t="str">
            <v>UU81</v>
          </cell>
          <cell r="H31" t="str">
            <v>P-STD</v>
          </cell>
          <cell r="I31" t="str">
            <v>Tech</v>
          </cell>
          <cell r="J31">
            <v>37.5</v>
          </cell>
          <cell r="K31">
            <v>6</v>
          </cell>
          <cell r="L31">
            <v>7</v>
          </cell>
          <cell r="M31" t="str">
            <v>Senior Environmental consultant 2</v>
          </cell>
          <cell r="N31">
            <v>18.111831794872</v>
          </cell>
        </row>
        <row r="32">
          <cell r="A32" t="str">
            <v>A00403</v>
          </cell>
          <cell r="B32" t="str">
            <v>Ajibola</v>
          </cell>
          <cell r="C32" t="str">
            <v>Yomi</v>
          </cell>
          <cell r="D32" t="str">
            <v>UGB</v>
          </cell>
          <cell r="E32" t="str">
            <v>S1</v>
          </cell>
          <cell r="F32" t="str">
            <v>TRL</v>
          </cell>
          <cell r="G32" t="str">
            <v>UT42</v>
          </cell>
          <cell r="H32" t="str">
            <v>UK-HYDST</v>
          </cell>
          <cell r="I32" t="str">
            <v>Tech</v>
          </cell>
          <cell r="J32">
            <v>37.5</v>
          </cell>
          <cell r="K32">
            <v>2</v>
          </cell>
          <cell r="L32">
            <v>0</v>
          </cell>
          <cell r="M32" t="str">
            <v>N/A</v>
          </cell>
          <cell r="N32">
            <v>25.698498461538001</v>
          </cell>
        </row>
        <row r="33">
          <cell r="A33" t="str">
            <v>A76467</v>
          </cell>
          <cell r="B33" t="str">
            <v>Akpotabore</v>
          </cell>
          <cell r="C33" t="str">
            <v>Daniel</v>
          </cell>
          <cell r="D33" t="str">
            <v>UGB</v>
          </cell>
          <cell r="E33" t="str">
            <v>S1</v>
          </cell>
          <cell r="F33" t="str">
            <v>THW</v>
          </cell>
          <cell r="G33" t="str">
            <v>UT21</v>
          </cell>
          <cell r="H33" t="str">
            <v>T-FIX</v>
          </cell>
          <cell r="I33" t="str">
            <v>Tech</v>
          </cell>
          <cell r="J33">
            <v>37.5</v>
          </cell>
          <cell r="K33">
            <v>3</v>
          </cell>
          <cell r="L33">
            <v>11</v>
          </cell>
          <cell r="M33" t="str">
            <v>Junior Technician</v>
          </cell>
          <cell r="N33">
            <v>0</v>
          </cell>
        </row>
        <row r="34">
          <cell r="A34" t="str">
            <v>A74702</v>
          </cell>
          <cell r="B34" t="str">
            <v>Al Naeem</v>
          </cell>
          <cell r="C34" t="str">
            <v>Ahmed</v>
          </cell>
          <cell r="D34" t="str">
            <v>UGB</v>
          </cell>
          <cell r="E34" t="str">
            <v>S1</v>
          </cell>
          <cell r="F34" t="str">
            <v>SBR</v>
          </cell>
          <cell r="G34" t="str">
            <v>UT31</v>
          </cell>
          <cell r="H34" t="str">
            <v>UK-AGENCY</v>
          </cell>
          <cell r="I34" t="str">
            <v>Tech</v>
          </cell>
          <cell r="J34">
            <v>37.5</v>
          </cell>
          <cell r="K34">
            <v>2</v>
          </cell>
          <cell r="L34">
            <v>11</v>
          </cell>
          <cell r="M34" t="str">
            <v>Junior Technician</v>
          </cell>
          <cell r="N34">
            <v>0.01</v>
          </cell>
        </row>
        <row r="35">
          <cell r="A35" t="str">
            <v>A25120</v>
          </cell>
          <cell r="B35" t="str">
            <v>Alam</v>
          </cell>
          <cell r="C35" t="str">
            <v>Atiq</v>
          </cell>
          <cell r="D35" t="str">
            <v>UGB</v>
          </cell>
          <cell r="E35" t="str">
            <v>S1</v>
          </cell>
          <cell r="F35" t="str">
            <v>TRL</v>
          </cell>
          <cell r="G35" t="str">
            <v>UT43</v>
          </cell>
          <cell r="H35" t="str">
            <v>UK-HYDST</v>
          </cell>
          <cell r="I35" t="str">
            <v>Tech</v>
          </cell>
          <cell r="J35">
            <v>37.5</v>
          </cell>
          <cell r="K35">
            <v>12</v>
          </cell>
          <cell r="L35">
            <v>7</v>
          </cell>
          <cell r="M35" t="str">
            <v>Chartered or Consulting Engineer</v>
          </cell>
          <cell r="N35">
            <v>22.780549743590001</v>
          </cell>
        </row>
        <row r="36">
          <cell r="A36" t="str">
            <v>A49854</v>
          </cell>
          <cell r="B36" t="str">
            <v>Alani</v>
          </cell>
          <cell r="C36" t="str">
            <v>Bassam</v>
          </cell>
          <cell r="D36" t="str">
            <v>UGB</v>
          </cell>
          <cell r="E36" t="str">
            <v>S1</v>
          </cell>
          <cell r="F36" t="str">
            <v>THW</v>
          </cell>
          <cell r="G36" t="str">
            <v>UT21</v>
          </cell>
          <cell r="H36" t="str">
            <v>UK-HYDST</v>
          </cell>
          <cell r="I36" t="str">
            <v>Tech</v>
          </cell>
          <cell r="J36">
            <v>37.5</v>
          </cell>
          <cell r="K36">
            <v>31</v>
          </cell>
          <cell r="L36">
            <v>0</v>
          </cell>
          <cell r="M36" t="str">
            <v>N/A</v>
          </cell>
          <cell r="N36">
            <v>15.782601025641</v>
          </cell>
        </row>
        <row r="37">
          <cell r="A37" t="str">
            <v>A25103</v>
          </cell>
          <cell r="B37" t="str">
            <v>Al-Banna</v>
          </cell>
          <cell r="C37" t="str">
            <v>Eman</v>
          </cell>
          <cell r="D37" t="str">
            <v>UGB</v>
          </cell>
          <cell r="E37" t="str">
            <v>S2</v>
          </cell>
          <cell r="F37" t="str">
            <v>GLR</v>
          </cell>
          <cell r="G37" t="str">
            <v>UP21</v>
          </cell>
          <cell r="H37" t="str">
            <v>UK-HYDST</v>
          </cell>
          <cell r="I37" t="str">
            <v>Tech</v>
          </cell>
          <cell r="J37">
            <v>15</v>
          </cell>
          <cell r="K37">
            <v>9</v>
          </cell>
          <cell r="L37">
            <v>0</v>
          </cell>
          <cell r="M37" t="str">
            <v>N/A</v>
          </cell>
          <cell r="N37">
            <v>15.690861538462</v>
          </cell>
        </row>
        <row r="38">
          <cell r="A38" t="str">
            <v>A24748</v>
          </cell>
          <cell r="B38" t="str">
            <v>Albrecht</v>
          </cell>
          <cell r="C38" t="str">
            <v>John</v>
          </cell>
          <cell r="D38" t="str">
            <v>UGB</v>
          </cell>
          <cell r="E38" t="str">
            <v>S2</v>
          </cell>
          <cell r="F38" t="str">
            <v>BBI</v>
          </cell>
          <cell r="G38" t="str">
            <v>UP21</v>
          </cell>
          <cell r="H38" t="str">
            <v>UK-BTPD</v>
          </cell>
          <cell r="I38" t="str">
            <v>Tech</v>
          </cell>
          <cell r="J38">
            <v>37.5</v>
          </cell>
          <cell r="K38">
            <v>48</v>
          </cell>
          <cell r="L38">
            <v>4</v>
          </cell>
          <cell r="M38" t="str">
            <v>Associate (EA)/ Associate Tech. Dir / Associate Tech. Dir (2</v>
          </cell>
          <cell r="N38">
            <v>45.686447179486997</v>
          </cell>
        </row>
        <row r="39">
          <cell r="A39" t="str">
            <v>U02988</v>
          </cell>
          <cell r="B39" t="str">
            <v>Albrecht</v>
          </cell>
          <cell r="C39" t="str">
            <v>Kate</v>
          </cell>
          <cell r="D39" t="str">
            <v>UGB</v>
          </cell>
          <cell r="E39" t="str">
            <v>S9</v>
          </cell>
          <cell r="F39" t="str">
            <v>AFF</v>
          </cell>
          <cell r="G39" t="str">
            <v>UF13</v>
          </cell>
          <cell r="H39" t="str">
            <v>UK-SEC-NP</v>
          </cell>
          <cell r="I39" t="str">
            <v>Admin</v>
          </cell>
          <cell r="J39">
            <v>0</v>
          </cell>
          <cell r="K39">
            <v>2</v>
          </cell>
          <cell r="L39">
            <v>0</v>
          </cell>
          <cell r="M39" t="str">
            <v>N/A</v>
          </cell>
          <cell r="N39">
            <v>0.01</v>
          </cell>
        </row>
        <row r="40">
          <cell r="A40" t="str">
            <v>A76483</v>
          </cell>
          <cell r="B40" t="str">
            <v>Alcalde</v>
          </cell>
          <cell r="C40" t="str">
            <v>Paula</v>
          </cell>
          <cell r="D40" t="str">
            <v>UGB</v>
          </cell>
          <cell r="E40" t="str">
            <v>S1</v>
          </cell>
          <cell r="F40" t="str">
            <v>TRL</v>
          </cell>
          <cell r="G40" t="str">
            <v>UT42</v>
          </cell>
          <cell r="H40" t="str">
            <v>UK-AGENCY</v>
          </cell>
          <cell r="I40" t="str">
            <v>Tech</v>
          </cell>
          <cell r="J40">
            <v>37.5</v>
          </cell>
          <cell r="K40">
            <v>2</v>
          </cell>
          <cell r="L40">
            <v>8</v>
          </cell>
          <cell r="M40" t="str">
            <v>Technical Officer/ Technician</v>
          </cell>
          <cell r="N40">
            <v>37.799999999999997</v>
          </cell>
        </row>
        <row r="41">
          <cell r="A41" t="str">
            <v>A76214</v>
          </cell>
          <cell r="B41" t="str">
            <v>Al-Chalabi</v>
          </cell>
          <cell r="C41" t="str">
            <v>Saif</v>
          </cell>
          <cell r="D41" t="str">
            <v>UGB</v>
          </cell>
          <cell r="E41" t="str">
            <v>S1</v>
          </cell>
          <cell r="F41" t="str">
            <v>TRL</v>
          </cell>
          <cell r="G41" t="str">
            <v>UT42</v>
          </cell>
          <cell r="H41" t="str">
            <v>P-FIX</v>
          </cell>
          <cell r="I41" t="str">
            <v>Tech</v>
          </cell>
          <cell r="J41">
            <v>37.5</v>
          </cell>
          <cell r="K41">
            <v>10</v>
          </cell>
          <cell r="L41">
            <v>10</v>
          </cell>
          <cell r="M41" t="str">
            <v>Graduate Engineer</v>
          </cell>
          <cell r="N41">
            <v>16.934857435897001</v>
          </cell>
        </row>
        <row r="42">
          <cell r="A42" t="str">
            <v>A74562</v>
          </cell>
          <cell r="B42" t="str">
            <v>Alcorn</v>
          </cell>
          <cell r="C42" t="str">
            <v>Lynn</v>
          </cell>
          <cell r="D42" t="str">
            <v>UGB</v>
          </cell>
          <cell r="E42" t="str">
            <v>S1</v>
          </cell>
          <cell r="F42" t="str">
            <v>TRL</v>
          </cell>
          <cell r="G42" t="str">
            <v>UT42</v>
          </cell>
          <cell r="H42" t="str">
            <v>UK-HYDST</v>
          </cell>
          <cell r="I42" t="str">
            <v>Tech</v>
          </cell>
          <cell r="J42">
            <v>37.5</v>
          </cell>
          <cell r="K42">
            <v>18</v>
          </cell>
          <cell r="L42">
            <v>7</v>
          </cell>
          <cell r="M42" t="str">
            <v>Business Development Coordinator</v>
          </cell>
          <cell r="N42">
            <v>18.695421538462</v>
          </cell>
        </row>
        <row r="43">
          <cell r="A43" t="str">
            <v>A25215</v>
          </cell>
          <cell r="B43" t="str">
            <v>Alderman</v>
          </cell>
          <cell r="C43" t="str">
            <v>Stuart</v>
          </cell>
          <cell r="D43" t="str">
            <v>UGB</v>
          </cell>
          <cell r="E43" t="str">
            <v>S3</v>
          </cell>
          <cell r="F43" t="str">
            <v>WWN</v>
          </cell>
          <cell r="G43" t="str">
            <v>UU71</v>
          </cell>
          <cell r="H43" t="str">
            <v>P-STD</v>
          </cell>
          <cell r="I43" t="str">
            <v>Tech</v>
          </cell>
          <cell r="J43">
            <v>22.5</v>
          </cell>
          <cell r="K43">
            <v>6</v>
          </cell>
          <cell r="L43">
            <v>5</v>
          </cell>
          <cell r="M43" t="str">
            <v>Principal Engineer/ Technical Discipline Leader</v>
          </cell>
          <cell r="N43">
            <v>24.447753846154001</v>
          </cell>
        </row>
        <row r="44">
          <cell r="A44" t="str">
            <v>A74923</v>
          </cell>
          <cell r="B44" t="str">
            <v>Aletawi</v>
          </cell>
          <cell r="C44" t="str">
            <v>Nadia</v>
          </cell>
          <cell r="D44" t="str">
            <v>UGB</v>
          </cell>
          <cell r="E44" t="str">
            <v>S3</v>
          </cell>
          <cell r="F44" t="str">
            <v>WWN</v>
          </cell>
          <cell r="G44" t="str">
            <v>UU31</v>
          </cell>
          <cell r="H44" t="str">
            <v>UK-AGENCY</v>
          </cell>
          <cell r="I44" t="str">
            <v>Tech</v>
          </cell>
          <cell r="J44">
            <v>37.5</v>
          </cell>
          <cell r="K44">
            <v>2</v>
          </cell>
          <cell r="L44">
            <v>7</v>
          </cell>
          <cell r="M44" t="str">
            <v>Senior Field Engineer (IT)</v>
          </cell>
          <cell r="N44">
            <v>24.2</v>
          </cell>
        </row>
        <row r="45">
          <cell r="A45" t="str">
            <v>A74583</v>
          </cell>
          <cell r="B45" t="str">
            <v>Alexander</v>
          </cell>
          <cell r="C45" t="str">
            <v>Andrew</v>
          </cell>
          <cell r="D45" t="str">
            <v>UGB</v>
          </cell>
          <cell r="E45" t="str">
            <v>S1</v>
          </cell>
          <cell r="F45" t="str">
            <v>THW</v>
          </cell>
          <cell r="G45" t="str">
            <v>UT24</v>
          </cell>
          <cell r="H45" t="str">
            <v>UK-HYDST</v>
          </cell>
          <cell r="I45" t="str">
            <v>Tech</v>
          </cell>
          <cell r="J45">
            <v>37.5</v>
          </cell>
          <cell r="K45">
            <v>12</v>
          </cell>
          <cell r="L45">
            <v>6</v>
          </cell>
          <cell r="M45" t="str">
            <v>Senior Architect</v>
          </cell>
          <cell r="N45">
            <v>27.024997948717999</v>
          </cell>
        </row>
        <row r="46">
          <cell r="A46" t="str">
            <v>A98124</v>
          </cell>
          <cell r="B46" t="str">
            <v>Alexander</v>
          </cell>
          <cell r="C46" t="str">
            <v>Steven</v>
          </cell>
          <cell r="D46" t="str">
            <v>UGB</v>
          </cell>
          <cell r="E46" t="str">
            <v>S1</v>
          </cell>
          <cell r="F46" t="str">
            <v>THW</v>
          </cell>
          <cell r="G46" t="str">
            <v>UT22</v>
          </cell>
          <cell r="H46" t="str">
            <v>UK-HYDST</v>
          </cell>
          <cell r="I46" t="str">
            <v>Tech</v>
          </cell>
          <cell r="J46">
            <v>37.5</v>
          </cell>
          <cell r="K46">
            <v>89</v>
          </cell>
          <cell r="L46">
            <v>7</v>
          </cell>
          <cell r="M46" t="str">
            <v>Chartered or Consulting Engineer</v>
          </cell>
          <cell r="N46">
            <v>18.298580512821001</v>
          </cell>
        </row>
        <row r="47">
          <cell r="A47" t="str">
            <v>U03151</v>
          </cell>
          <cell r="B47" t="str">
            <v>Alexander</v>
          </cell>
          <cell r="C47" t="str">
            <v>Andrew</v>
          </cell>
          <cell r="D47" t="str">
            <v>UGB</v>
          </cell>
          <cell r="E47" t="str">
            <v>S1</v>
          </cell>
          <cell r="F47" t="str">
            <v>THW</v>
          </cell>
          <cell r="G47" t="str">
            <v>UT21</v>
          </cell>
          <cell r="H47" t="str">
            <v>UK-AGENCY</v>
          </cell>
          <cell r="I47" t="str">
            <v>Tech</v>
          </cell>
          <cell r="J47">
            <v>37.5</v>
          </cell>
          <cell r="K47">
            <v>10</v>
          </cell>
          <cell r="L47">
            <v>6</v>
          </cell>
          <cell r="M47" t="str">
            <v>Senior Architect</v>
          </cell>
          <cell r="N47">
            <v>34</v>
          </cell>
        </row>
        <row r="48">
          <cell r="A48" t="str">
            <v>A74918</v>
          </cell>
          <cell r="B48" t="str">
            <v>Alford</v>
          </cell>
          <cell r="C48" t="str">
            <v>Kelly</v>
          </cell>
          <cell r="D48" t="str">
            <v>UGB</v>
          </cell>
          <cell r="E48" t="str">
            <v>S1</v>
          </cell>
          <cell r="F48" t="str">
            <v>TRL</v>
          </cell>
          <cell r="G48" t="str">
            <v>UT42</v>
          </cell>
          <cell r="H48" t="str">
            <v>UK-AGENCY</v>
          </cell>
          <cell r="I48" t="str">
            <v>Tech</v>
          </cell>
          <cell r="J48">
            <v>40</v>
          </cell>
          <cell r="K48">
            <v>14</v>
          </cell>
          <cell r="L48">
            <v>8</v>
          </cell>
          <cell r="M48" t="str">
            <v>Commercial Assistant (1)</v>
          </cell>
          <cell r="N48">
            <v>23.1</v>
          </cell>
        </row>
        <row r="49">
          <cell r="A49" t="str">
            <v>W01465</v>
          </cell>
          <cell r="B49" t="str">
            <v>Alghita</v>
          </cell>
          <cell r="C49" t="str">
            <v>Mac</v>
          </cell>
          <cell r="D49" t="str">
            <v>UGB</v>
          </cell>
          <cell r="E49" t="str">
            <v>S1</v>
          </cell>
          <cell r="F49" t="str">
            <v>TEX</v>
          </cell>
          <cell r="G49" t="str">
            <v>UT40</v>
          </cell>
          <cell r="H49" t="str">
            <v>UK-HYDST</v>
          </cell>
          <cell r="I49" t="str">
            <v>Admin</v>
          </cell>
          <cell r="J49">
            <v>37.5</v>
          </cell>
          <cell r="K49">
            <v>199</v>
          </cell>
          <cell r="L49">
            <v>2</v>
          </cell>
          <cell r="M49" t="str">
            <v>Sector Managing Director</v>
          </cell>
          <cell r="N49">
            <v>105.560531282051</v>
          </cell>
        </row>
        <row r="50">
          <cell r="A50" t="str">
            <v>A00246</v>
          </cell>
          <cell r="B50" t="str">
            <v>Ali</v>
          </cell>
          <cell r="C50" t="str">
            <v>Rubel</v>
          </cell>
          <cell r="D50" t="str">
            <v>UGB</v>
          </cell>
          <cell r="E50" t="str">
            <v>S3</v>
          </cell>
          <cell r="F50" t="str">
            <v>WEN</v>
          </cell>
          <cell r="G50" t="str">
            <v>UU41</v>
          </cell>
          <cell r="H50" t="str">
            <v>UK-HYDST</v>
          </cell>
          <cell r="I50" t="str">
            <v>Tech</v>
          </cell>
          <cell r="J50">
            <v>37.5</v>
          </cell>
          <cell r="K50">
            <v>33</v>
          </cell>
          <cell r="L50">
            <v>9</v>
          </cell>
          <cell r="M50" t="str">
            <v>Assistant Engineer  (Graduate)</v>
          </cell>
          <cell r="N50">
            <v>12.451011282051001</v>
          </cell>
        </row>
        <row r="51">
          <cell r="A51" t="str">
            <v>A74289</v>
          </cell>
          <cell r="B51" t="str">
            <v>Alison</v>
          </cell>
          <cell r="C51" t="str">
            <v>Wendy</v>
          </cell>
          <cell r="D51" t="str">
            <v>UGB</v>
          </cell>
          <cell r="E51" t="str">
            <v>S1</v>
          </cell>
          <cell r="F51" t="str">
            <v>TRL</v>
          </cell>
          <cell r="G51" t="str">
            <v>UT42</v>
          </cell>
          <cell r="H51" t="str">
            <v>UK-HYDST</v>
          </cell>
          <cell r="I51" t="str">
            <v>Tech</v>
          </cell>
          <cell r="J51">
            <v>37.5</v>
          </cell>
          <cell r="K51">
            <v>69</v>
          </cell>
          <cell r="L51">
            <v>7</v>
          </cell>
          <cell r="M51" t="str">
            <v>Chartered or Consulting Engineer</v>
          </cell>
          <cell r="N51">
            <v>19.973483076922999</v>
          </cell>
        </row>
        <row r="52">
          <cell r="A52" t="str">
            <v>A74756</v>
          </cell>
          <cell r="B52" t="str">
            <v>Allan</v>
          </cell>
          <cell r="C52" t="str">
            <v>Robert</v>
          </cell>
          <cell r="D52" t="str">
            <v>UGB</v>
          </cell>
          <cell r="E52" t="str">
            <v>S3</v>
          </cell>
          <cell r="F52" t="str">
            <v>UEX</v>
          </cell>
          <cell r="G52" t="str">
            <v>UU11</v>
          </cell>
          <cell r="H52" t="str">
            <v>P-STD</v>
          </cell>
          <cell r="I52" t="str">
            <v>Admin</v>
          </cell>
          <cell r="J52">
            <v>37.5</v>
          </cell>
          <cell r="K52">
            <v>23</v>
          </cell>
          <cell r="L52">
            <v>2</v>
          </cell>
          <cell r="M52" t="str">
            <v>Sector Operations Director</v>
          </cell>
          <cell r="N52">
            <v>66.701001025641006</v>
          </cell>
        </row>
        <row r="53">
          <cell r="A53" t="str">
            <v>A00189</v>
          </cell>
          <cell r="B53" t="str">
            <v>Allen</v>
          </cell>
          <cell r="C53" t="str">
            <v>Katy</v>
          </cell>
          <cell r="D53" t="str">
            <v>UGB</v>
          </cell>
          <cell r="E53" t="str">
            <v>S1</v>
          </cell>
          <cell r="F53" t="str">
            <v>THW</v>
          </cell>
          <cell r="G53" t="str">
            <v>UT21</v>
          </cell>
          <cell r="H53" t="str">
            <v>UK-HYDST</v>
          </cell>
          <cell r="I53" t="str">
            <v>Tech</v>
          </cell>
          <cell r="J53">
            <v>22.5</v>
          </cell>
          <cell r="K53">
            <v>77</v>
          </cell>
          <cell r="L53">
            <v>8</v>
          </cell>
          <cell r="M53" t="str">
            <v>Senior Quality Engineer</v>
          </cell>
          <cell r="N53">
            <v>18.597266666667</v>
          </cell>
        </row>
        <row r="54">
          <cell r="A54" t="str">
            <v>A74634</v>
          </cell>
          <cell r="B54" t="str">
            <v>Allen</v>
          </cell>
          <cell r="C54" t="str">
            <v>Samantha</v>
          </cell>
          <cell r="D54" t="str">
            <v>UGB</v>
          </cell>
          <cell r="E54" t="str">
            <v>S1</v>
          </cell>
          <cell r="F54" t="str">
            <v>TRL</v>
          </cell>
          <cell r="G54" t="str">
            <v>UT42</v>
          </cell>
          <cell r="H54" t="str">
            <v>UK-HYDST</v>
          </cell>
          <cell r="I54" t="str">
            <v>Tech</v>
          </cell>
          <cell r="J54">
            <v>40</v>
          </cell>
          <cell r="K54">
            <v>18</v>
          </cell>
          <cell r="L54">
            <v>8</v>
          </cell>
          <cell r="M54" t="str">
            <v>Administration  Officer</v>
          </cell>
          <cell r="N54">
            <v>14.244265384615</v>
          </cell>
        </row>
        <row r="55">
          <cell r="A55" t="str">
            <v>W01449</v>
          </cell>
          <cell r="B55" t="str">
            <v>Allen</v>
          </cell>
          <cell r="C55" t="str">
            <v>Mike</v>
          </cell>
          <cell r="D55" t="str">
            <v>UGB</v>
          </cell>
          <cell r="E55" t="str">
            <v>S3</v>
          </cell>
          <cell r="F55" t="str">
            <v>WEN</v>
          </cell>
          <cell r="G55" t="str">
            <v>UU41</v>
          </cell>
          <cell r="H55" t="str">
            <v>UK-HYDST</v>
          </cell>
          <cell r="I55" t="str">
            <v>Tech</v>
          </cell>
          <cell r="J55">
            <v>37.5</v>
          </cell>
          <cell r="K55">
            <v>159</v>
          </cell>
          <cell r="L55">
            <v>7</v>
          </cell>
          <cell r="M55" t="str">
            <v>Resident Engineer (2)</v>
          </cell>
          <cell r="N55">
            <v>19.345496676922998</v>
          </cell>
        </row>
        <row r="56">
          <cell r="A56" t="str">
            <v>U02586</v>
          </cell>
          <cell r="B56" t="str">
            <v>Alles</v>
          </cell>
          <cell r="C56" t="str">
            <v>Joseph</v>
          </cell>
          <cell r="D56" t="str">
            <v>UGB</v>
          </cell>
          <cell r="E56" t="str">
            <v>S1</v>
          </cell>
          <cell r="F56" t="str">
            <v>SBR</v>
          </cell>
          <cell r="G56" t="str">
            <v>UT31</v>
          </cell>
          <cell r="H56" t="str">
            <v>UK-AGENCY</v>
          </cell>
          <cell r="I56" t="str">
            <v>Tech</v>
          </cell>
          <cell r="J56">
            <v>0</v>
          </cell>
          <cell r="K56">
            <v>47</v>
          </cell>
          <cell r="L56">
            <v>6</v>
          </cell>
          <cell r="M56" t="str">
            <v>Senior Consultant</v>
          </cell>
          <cell r="N56">
            <v>27</v>
          </cell>
        </row>
        <row r="57">
          <cell r="A57" t="str">
            <v>A74757</v>
          </cell>
          <cell r="B57" t="str">
            <v>Allman</v>
          </cell>
          <cell r="C57" t="str">
            <v>Mike</v>
          </cell>
          <cell r="D57" t="str">
            <v>UGB</v>
          </cell>
          <cell r="E57" t="str">
            <v>S1</v>
          </cell>
          <cell r="F57" t="str">
            <v>TRS</v>
          </cell>
          <cell r="G57" t="str">
            <v>UT43</v>
          </cell>
          <cell r="H57" t="str">
            <v>P-STD</v>
          </cell>
          <cell r="I57" t="str">
            <v>Tech</v>
          </cell>
          <cell r="J57">
            <v>37.5</v>
          </cell>
          <cell r="K57">
            <v>12</v>
          </cell>
          <cell r="L57">
            <v>10</v>
          </cell>
          <cell r="M57" t="str">
            <v>Graduate Engineer</v>
          </cell>
          <cell r="N57">
            <v>9.9415753846149997</v>
          </cell>
        </row>
        <row r="58">
          <cell r="A58" t="str">
            <v>W01023</v>
          </cell>
          <cell r="B58" t="str">
            <v>Allman</v>
          </cell>
          <cell r="C58" t="str">
            <v>Karen</v>
          </cell>
          <cell r="D58" t="str">
            <v>UGB</v>
          </cell>
          <cell r="E58" t="str">
            <v>S3</v>
          </cell>
          <cell r="F58" t="str">
            <v>WWN</v>
          </cell>
          <cell r="G58" t="str">
            <v>UU31</v>
          </cell>
          <cell r="H58" t="str">
            <v>UK-HYDST</v>
          </cell>
          <cell r="I58" t="str">
            <v>Tech</v>
          </cell>
          <cell r="J58">
            <v>30</v>
          </cell>
          <cell r="K58">
            <v>310</v>
          </cell>
          <cell r="L58">
            <v>5</v>
          </cell>
          <cell r="M58" t="str">
            <v>Principal Engineer/ Technical Discipline Leader</v>
          </cell>
          <cell r="N58">
            <v>30.628704358974002</v>
          </cell>
        </row>
        <row r="59">
          <cell r="A59" t="str">
            <v>A74877</v>
          </cell>
          <cell r="B59" t="str">
            <v>Allsebrook</v>
          </cell>
          <cell r="C59" t="str">
            <v>Tom</v>
          </cell>
          <cell r="D59" t="str">
            <v>UGB</v>
          </cell>
          <cell r="E59" t="str">
            <v>S1</v>
          </cell>
          <cell r="F59" t="str">
            <v>TRL</v>
          </cell>
          <cell r="G59" t="str">
            <v>UT43</v>
          </cell>
          <cell r="H59" t="str">
            <v>P-FIX</v>
          </cell>
          <cell r="I59" t="str">
            <v>Tech</v>
          </cell>
          <cell r="J59">
            <v>37.5</v>
          </cell>
          <cell r="K59">
            <v>21</v>
          </cell>
          <cell r="L59">
            <v>11</v>
          </cell>
          <cell r="M59" t="str">
            <v>Junior Technician</v>
          </cell>
          <cell r="N59">
            <v>14.497985641026</v>
          </cell>
        </row>
        <row r="60">
          <cell r="A60" t="str">
            <v>U03044</v>
          </cell>
          <cell r="B60" t="str">
            <v>Allsop</v>
          </cell>
          <cell r="C60" t="str">
            <v>Elliot</v>
          </cell>
          <cell r="D60" t="str">
            <v>UGB</v>
          </cell>
          <cell r="E60" t="str">
            <v>S3</v>
          </cell>
          <cell r="F60" t="str">
            <v>WWN</v>
          </cell>
          <cell r="G60" t="str">
            <v>UU71</v>
          </cell>
          <cell r="H60" t="str">
            <v>UK-SEC-NP</v>
          </cell>
          <cell r="I60" t="str">
            <v>Admin</v>
          </cell>
          <cell r="J60">
            <v>0</v>
          </cell>
          <cell r="K60">
            <v>0</v>
          </cell>
          <cell r="L60">
            <v>0</v>
          </cell>
          <cell r="M60" t="str">
            <v>N/A</v>
          </cell>
          <cell r="N60">
            <v>0.01</v>
          </cell>
        </row>
        <row r="61">
          <cell r="A61" t="str">
            <v>A24947</v>
          </cell>
          <cell r="B61" t="str">
            <v>Al-Najjim</v>
          </cell>
          <cell r="C61" t="str">
            <v>Azam</v>
          </cell>
          <cell r="D61" t="str">
            <v>UGB</v>
          </cell>
          <cell r="E61" t="str">
            <v>S3</v>
          </cell>
          <cell r="F61" t="str">
            <v>SWT</v>
          </cell>
          <cell r="G61" t="str">
            <v>UU21</v>
          </cell>
          <cell r="H61" t="str">
            <v>UK-HYDST</v>
          </cell>
          <cell r="I61" t="str">
            <v>Tech</v>
          </cell>
          <cell r="J61">
            <v>37.5</v>
          </cell>
          <cell r="K61">
            <v>28</v>
          </cell>
          <cell r="L61">
            <v>0</v>
          </cell>
          <cell r="M61" t="str">
            <v>N/A</v>
          </cell>
          <cell r="N61">
            <v>15.34358974359</v>
          </cell>
        </row>
        <row r="62">
          <cell r="A62" t="str">
            <v>A74917</v>
          </cell>
          <cell r="B62" t="str">
            <v>Al-Shamaa</v>
          </cell>
          <cell r="C62" t="str">
            <v>Saif</v>
          </cell>
          <cell r="D62" t="str">
            <v>UGB</v>
          </cell>
          <cell r="E62" t="str">
            <v>S1</v>
          </cell>
          <cell r="F62" t="str">
            <v>TRL</v>
          </cell>
          <cell r="G62" t="str">
            <v>UT42</v>
          </cell>
          <cell r="H62" t="str">
            <v>P-STD</v>
          </cell>
          <cell r="I62" t="str">
            <v>Tech</v>
          </cell>
          <cell r="J62">
            <v>37.5</v>
          </cell>
          <cell r="K62">
            <v>19</v>
          </cell>
          <cell r="L62">
            <v>10</v>
          </cell>
          <cell r="M62" t="str">
            <v>Graduate Engineer</v>
          </cell>
          <cell r="N62">
            <v>17.061011282050998</v>
          </cell>
        </row>
        <row r="63">
          <cell r="A63" t="str">
            <v>A00512</v>
          </cell>
          <cell r="B63" t="str">
            <v>Alshawi</v>
          </cell>
          <cell r="C63" t="str">
            <v>Ahmed</v>
          </cell>
          <cell r="D63" t="str">
            <v>UGB</v>
          </cell>
          <cell r="E63" t="str">
            <v>S1</v>
          </cell>
          <cell r="F63" t="str">
            <v>TRL</v>
          </cell>
          <cell r="G63" t="str">
            <v>UT41</v>
          </cell>
          <cell r="H63" t="str">
            <v>T-FIX</v>
          </cell>
          <cell r="I63" t="str">
            <v>Tech</v>
          </cell>
          <cell r="J63">
            <v>37.5</v>
          </cell>
          <cell r="K63">
            <v>2</v>
          </cell>
          <cell r="L63">
            <v>11</v>
          </cell>
          <cell r="M63" t="str">
            <v>Junior Technician</v>
          </cell>
          <cell r="N63">
            <v>5.03592</v>
          </cell>
        </row>
        <row r="64">
          <cell r="A64" t="str">
            <v>A74784</v>
          </cell>
          <cell r="B64" t="str">
            <v>Alshawi</v>
          </cell>
          <cell r="C64" t="str">
            <v>Ahmed</v>
          </cell>
          <cell r="D64" t="str">
            <v>UGB</v>
          </cell>
          <cell r="E64" t="str">
            <v>S1</v>
          </cell>
          <cell r="F64" t="str">
            <v>TRL</v>
          </cell>
          <cell r="G64" t="str">
            <v>UT41</v>
          </cell>
          <cell r="H64" t="str">
            <v>T-FIX</v>
          </cell>
          <cell r="I64" t="str">
            <v>Tech</v>
          </cell>
          <cell r="J64">
            <v>37.5</v>
          </cell>
          <cell r="K64">
            <v>1</v>
          </cell>
          <cell r="L64">
            <v>11</v>
          </cell>
          <cell r="M64" t="str">
            <v>Junior Technician</v>
          </cell>
          <cell r="N64">
            <v>6.8777292307689999</v>
          </cell>
        </row>
        <row r="65">
          <cell r="A65" t="str">
            <v>A00280</v>
          </cell>
          <cell r="B65" t="str">
            <v>Al-Shibiby</v>
          </cell>
          <cell r="C65" t="str">
            <v>Maysoon</v>
          </cell>
          <cell r="D65" t="str">
            <v>UGB</v>
          </cell>
          <cell r="E65" t="str">
            <v>S3</v>
          </cell>
          <cell r="F65" t="str">
            <v>WWN</v>
          </cell>
          <cell r="G65" t="str">
            <v>UU21</v>
          </cell>
          <cell r="H65" t="str">
            <v>UK-HYDST</v>
          </cell>
          <cell r="I65" t="str">
            <v>Tech</v>
          </cell>
          <cell r="J65">
            <v>37.5</v>
          </cell>
          <cell r="K65">
            <v>20</v>
          </cell>
          <cell r="L65">
            <v>0</v>
          </cell>
          <cell r="M65" t="str">
            <v>N/A</v>
          </cell>
          <cell r="N65">
            <v>17.523370256410001</v>
          </cell>
        </row>
        <row r="66">
          <cell r="A66" t="str">
            <v>A25022</v>
          </cell>
          <cell r="B66" t="str">
            <v>Alsoodani</v>
          </cell>
          <cell r="C66" t="str">
            <v>Riyadh</v>
          </cell>
          <cell r="D66" t="str">
            <v>UGB</v>
          </cell>
          <cell r="E66" t="str">
            <v>S1</v>
          </cell>
          <cell r="F66" t="str">
            <v>SBR</v>
          </cell>
          <cell r="G66" t="str">
            <v>UT31</v>
          </cell>
          <cell r="H66" t="str">
            <v>UK-HYDST</v>
          </cell>
          <cell r="I66" t="str">
            <v>Tech</v>
          </cell>
          <cell r="J66">
            <v>37.5</v>
          </cell>
          <cell r="K66">
            <v>32</v>
          </cell>
          <cell r="L66">
            <v>6</v>
          </cell>
          <cell r="M66" t="str">
            <v>Senior Engineer</v>
          </cell>
          <cell r="N66">
            <v>22.488754871794999</v>
          </cell>
        </row>
        <row r="67">
          <cell r="A67" t="str">
            <v>A24865</v>
          </cell>
          <cell r="B67" t="str">
            <v>Altenbuchner</v>
          </cell>
          <cell r="C67" t="str">
            <v>Thomas</v>
          </cell>
          <cell r="D67" t="str">
            <v>UGB</v>
          </cell>
          <cell r="E67" t="str">
            <v>S1</v>
          </cell>
          <cell r="F67" t="str">
            <v>TPL</v>
          </cell>
          <cell r="G67" t="str">
            <v>UT22</v>
          </cell>
          <cell r="H67" t="str">
            <v>UK-HYDST</v>
          </cell>
          <cell r="I67" t="str">
            <v>Tech</v>
          </cell>
          <cell r="J67">
            <v>37.5</v>
          </cell>
          <cell r="K67">
            <v>46</v>
          </cell>
          <cell r="L67">
            <v>8</v>
          </cell>
          <cell r="M67" t="str">
            <v>Planner</v>
          </cell>
          <cell r="N67">
            <v>16.069267692307999</v>
          </cell>
        </row>
        <row r="68">
          <cell r="A68" t="str">
            <v>A98701</v>
          </cell>
          <cell r="B68" t="str">
            <v>Alvis</v>
          </cell>
          <cell r="C68" t="str">
            <v>Scobie</v>
          </cell>
          <cell r="D68" t="str">
            <v>UGB</v>
          </cell>
          <cell r="E68" t="str">
            <v>S2</v>
          </cell>
          <cell r="F68" t="str">
            <v>SBS</v>
          </cell>
          <cell r="G68" t="str">
            <v>UP51</v>
          </cell>
          <cell r="H68" t="str">
            <v>UK-HYDST</v>
          </cell>
          <cell r="I68" t="str">
            <v>Tech</v>
          </cell>
          <cell r="J68">
            <v>37.5</v>
          </cell>
          <cell r="K68">
            <v>63</v>
          </cell>
          <cell r="L68">
            <v>3</v>
          </cell>
          <cell r="M68" t="str">
            <v>Business Director</v>
          </cell>
          <cell r="N68">
            <v>53.749906666667002</v>
          </cell>
        </row>
        <row r="69">
          <cell r="A69" t="str">
            <v>A86339</v>
          </cell>
          <cell r="B69" t="str">
            <v>Ames</v>
          </cell>
          <cell r="C69" t="str">
            <v>Herbie</v>
          </cell>
          <cell r="D69" t="str">
            <v>UGB</v>
          </cell>
          <cell r="E69" t="str">
            <v>S1</v>
          </cell>
          <cell r="F69" t="str">
            <v>THW</v>
          </cell>
          <cell r="G69" t="str">
            <v>UT21</v>
          </cell>
          <cell r="H69" t="str">
            <v>UK-HYDST</v>
          </cell>
          <cell r="I69" t="str">
            <v>Site</v>
          </cell>
          <cell r="J69">
            <v>40</v>
          </cell>
          <cell r="K69">
            <v>141</v>
          </cell>
          <cell r="L69">
            <v>5</v>
          </cell>
          <cell r="M69" t="str">
            <v>Senior Resident Engineer</v>
          </cell>
          <cell r="N69">
            <v>44.255392307691999</v>
          </cell>
        </row>
        <row r="70">
          <cell r="A70" t="str">
            <v>A95249</v>
          </cell>
          <cell r="B70" t="str">
            <v>Ames</v>
          </cell>
          <cell r="C70" t="str">
            <v>Ania</v>
          </cell>
          <cell r="D70" t="str">
            <v>UGB</v>
          </cell>
          <cell r="E70" t="str">
            <v>S1</v>
          </cell>
          <cell r="F70" t="str">
            <v>TEX</v>
          </cell>
          <cell r="G70" t="str">
            <v>UT11</v>
          </cell>
          <cell r="H70" t="str">
            <v>UK-HYDST</v>
          </cell>
          <cell r="I70" t="str">
            <v>Admin</v>
          </cell>
          <cell r="J70">
            <v>37.5</v>
          </cell>
          <cell r="K70">
            <v>70</v>
          </cell>
          <cell r="L70">
            <v>0</v>
          </cell>
          <cell r="M70" t="str">
            <v>N/A</v>
          </cell>
          <cell r="N70">
            <v>19.467425641026001</v>
          </cell>
        </row>
        <row r="71">
          <cell r="A71" t="str">
            <v>A00385</v>
          </cell>
          <cell r="B71" t="str">
            <v>Amoah</v>
          </cell>
          <cell r="C71" t="str">
            <v>Kwasi</v>
          </cell>
          <cell r="D71" t="str">
            <v>UGB</v>
          </cell>
          <cell r="E71" t="str">
            <v>S1</v>
          </cell>
          <cell r="F71" t="str">
            <v>THW</v>
          </cell>
          <cell r="G71" t="str">
            <v>UT22</v>
          </cell>
          <cell r="H71" t="str">
            <v>UK-HYDST</v>
          </cell>
          <cell r="I71" t="str">
            <v>Tech</v>
          </cell>
          <cell r="J71">
            <v>37.5</v>
          </cell>
          <cell r="K71">
            <v>68</v>
          </cell>
          <cell r="L71">
            <v>8</v>
          </cell>
          <cell r="M71" t="str">
            <v>Engineer  (Not chartered) (Graduate)</v>
          </cell>
          <cell r="N71">
            <v>19.873318974359002</v>
          </cell>
        </row>
        <row r="72">
          <cell r="A72" t="str">
            <v>A74487</v>
          </cell>
          <cell r="B72" t="str">
            <v>Amour</v>
          </cell>
          <cell r="C72" t="str">
            <v>Shah</v>
          </cell>
          <cell r="D72" t="str">
            <v>UGB</v>
          </cell>
          <cell r="E72" t="str">
            <v>S3</v>
          </cell>
          <cell r="F72" t="str">
            <v>WWN</v>
          </cell>
          <cell r="G72" t="str">
            <v>UU21</v>
          </cell>
          <cell r="H72" t="str">
            <v>UK-HYDST</v>
          </cell>
          <cell r="I72" t="str">
            <v>Tech</v>
          </cell>
          <cell r="J72">
            <v>37.5</v>
          </cell>
          <cell r="K72">
            <v>22</v>
          </cell>
          <cell r="L72">
            <v>0</v>
          </cell>
          <cell r="M72" t="str">
            <v>N/A</v>
          </cell>
          <cell r="N72">
            <v>12.822601025640999</v>
          </cell>
        </row>
        <row r="73">
          <cell r="A73" t="str">
            <v>A25140</v>
          </cell>
          <cell r="B73" t="str">
            <v>Ampadu-Sam</v>
          </cell>
          <cell r="C73" t="str">
            <v>Rashmi</v>
          </cell>
          <cell r="D73" t="str">
            <v>UGB</v>
          </cell>
          <cell r="E73" t="str">
            <v>S1</v>
          </cell>
          <cell r="F73" t="str">
            <v>TRL</v>
          </cell>
          <cell r="G73" t="str">
            <v>UT43</v>
          </cell>
          <cell r="H73" t="str">
            <v>UK-HYDST</v>
          </cell>
          <cell r="I73" t="str">
            <v>Tech</v>
          </cell>
          <cell r="J73">
            <v>37.5</v>
          </cell>
          <cell r="K73">
            <v>16</v>
          </cell>
          <cell r="L73">
            <v>9</v>
          </cell>
          <cell r="M73" t="str">
            <v>Assistant Resident Engineer(1) / Assistant Resident Engineer</v>
          </cell>
          <cell r="N73">
            <v>16.944652307691999</v>
          </cell>
        </row>
        <row r="74">
          <cell r="A74" t="str">
            <v>U02377</v>
          </cell>
          <cell r="B74" t="str">
            <v>Anderson</v>
          </cell>
          <cell r="C74" t="str">
            <v>Stuart</v>
          </cell>
          <cell r="D74" t="str">
            <v>UGB</v>
          </cell>
          <cell r="E74" t="str">
            <v>S1</v>
          </cell>
          <cell r="F74" t="str">
            <v>THW</v>
          </cell>
          <cell r="G74" t="str">
            <v>UT21</v>
          </cell>
          <cell r="H74" t="str">
            <v>UK-AGENCY</v>
          </cell>
          <cell r="I74" t="str">
            <v>Tech</v>
          </cell>
          <cell r="J74">
            <v>0</v>
          </cell>
          <cell r="K74">
            <v>59</v>
          </cell>
          <cell r="L74">
            <v>5</v>
          </cell>
          <cell r="M74" t="str">
            <v>Senior Resident Engineer</v>
          </cell>
          <cell r="N74">
            <v>30.5</v>
          </cell>
        </row>
        <row r="75">
          <cell r="A75" t="str">
            <v>A00131</v>
          </cell>
          <cell r="B75" t="str">
            <v>Andjelkovic</v>
          </cell>
          <cell r="C75" t="str">
            <v>Vukan</v>
          </cell>
          <cell r="D75" t="str">
            <v>UGB</v>
          </cell>
          <cell r="E75" t="str">
            <v>S2</v>
          </cell>
          <cell r="F75" t="str">
            <v>GGE</v>
          </cell>
          <cell r="G75" t="str">
            <v>UP31</v>
          </cell>
          <cell r="H75" t="str">
            <v>UK-HYDST</v>
          </cell>
          <cell r="I75" t="str">
            <v>Tech</v>
          </cell>
          <cell r="J75">
            <v>40</v>
          </cell>
          <cell r="K75">
            <v>45</v>
          </cell>
          <cell r="L75">
            <v>6</v>
          </cell>
          <cell r="M75" t="str">
            <v>Senior  Environmental Consultant 1</v>
          </cell>
          <cell r="N75">
            <v>19.660707692308002</v>
          </cell>
        </row>
        <row r="76">
          <cell r="A76" t="str">
            <v>A74964</v>
          </cell>
          <cell r="B76" t="str">
            <v>Andrews</v>
          </cell>
          <cell r="C76" t="str">
            <v>Abi</v>
          </cell>
          <cell r="D76" t="str">
            <v>UGB</v>
          </cell>
          <cell r="E76" t="str">
            <v>S9</v>
          </cell>
          <cell r="F76" t="str">
            <v>AHR</v>
          </cell>
          <cell r="G76" t="str">
            <v>US12</v>
          </cell>
          <cell r="H76" t="str">
            <v>P-STD</v>
          </cell>
          <cell r="I76" t="str">
            <v>Admin</v>
          </cell>
          <cell r="J76">
            <v>37.5</v>
          </cell>
          <cell r="K76">
            <v>17</v>
          </cell>
          <cell r="L76">
            <v>5</v>
          </cell>
          <cell r="M76" t="str">
            <v>Senior HR Manager/Advisor</v>
          </cell>
          <cell r="N76">
            <v>29.640757435897001</v>
          </cell>
        </row>
        <row r="77">
          <cell r="A77" t="str">
            <v>A76127</v>
          </cell>
          <cell r="B77" t="str">
            <v>Angelara</v>
          </cell>
          <cell r="C77" t="str">
            <v>Sofia</v>
          </cell>
          <cell r="D77" t="str">
            <v>UGB</v>
          </cell>
          <cell r="E77" t="str">
            <v>S1</v>
          </cell>
          <cell r="F77" t="str">
            <v>TRL</v>
          </cell>
          <cell r="G77" t="str">
            <v>UT43</v>
          </cell>
          <cell r="H77" t="str">
            <v>UK-AGENCY</v>
          </cell>
          <cell r="I77" t="str">
            <v>Tech</v>
          </cell>
          <cell r="J77">
            <v>37.5</v>
          </cell>
          <cell r="K77">
            <v>6</v>
          </cell>
          <cell r="L77">
            <v>10</v>
          </cell>
          <cell r="M77" t="str">
            <v>HR Administration Assistant</v>
          </cell>
          <cell r="N77">
            <v>10</v>
          </cell>
        </row>
        <row r="78">
          <cell r="A78" t="str">
            <v>A49873</v>
          </cell>
          <cell r="B78" t="str">
            <v>Angkasa</v>
          </cell>
          <cell r="C78" t="str">
            <v>Suryadi</v>
          </cell>
          <cell r="D78" t="str">
            <v>UGB</v>
          </cell>
          <cell r="E78" t="str">
            <v>S1</v>
          </cell>
          <cell r="F78" t="str">
            <v>SBR</v>
          </cell>
          <cell r="G78" t="str">
            <v>UT31</v>
          </cell>
          <cell r="H78" t="str">
            <v>UK-HYDST</v>
          </cell>
          <cell r="I78" t="str">
            <v>Tech</v>
          </cell>
          <cell r="J78">
            <v>37.5</v>
          </cell>
          <cell r="K78">
            <v>55</v>
          </cell>
          <cell r="L78">
            <v>9</v>
          </cell>
          <cell r="M78" t="str">
            <v>Assistant Engineer  (Graduate)</v>
          </cell>
          <cell r="N78">
            <v>14.266558974359</v>
          </cell>
        </row>
        <row r="79">
          <cell r="A79" t="str">
            <v>A74358</v>
          </cell>
          <cell r="B79" t="str">
            <v>Angle</v>
          </cell>
          <cell r="C79" t="str">
            <v>Rebecca</v>
          </cell>
          <cell r="D79" t="str">
            <v>UGB</v>
          </cell>
          <cell r="E79" t="str">
            <v>S9</v>
          </cell>
          <cell r="F79" t="str">
            <v>AFN</v>
          </cell>
          <cell r="G79" t="str">
            <v>US13</v>
          </cell>
          <cell r="H79" t="str">
            <v>UK-HYDST</v>
          </cell>
          <cell r="I79" t="str">
            <v>Admin</v>
          </cell>
          <cell r="J79">
            <v>0</v>
          </cell>
          <cell r="K79">
            <v>87</v>
          </cell>
          <cell r="L79">
            <v>4</v>
          </cell>
          <cell r="M79" t="str">
            <v>Finance Manager/FInancial Controller (EA)</v>
          </cell>
          <cell r="N79">
            <v>39.890744615385003</v>
          </cell>
        </row>
        <row r="80">
          <cell r="A80" t="str">
            <v>S10256</v>
          </cell>
          <cell r="B80" t="str">
            <v>Anketell-Jones</v>
          </cell>
          <cell r="C80" t="str">
            <v>John</v>
          </cell>
          <cell r="D80" t="str">
            <v>UGB</v>
          </cell>
          <cell r="E80" t="str">
            <v>S2</v>
          </cell>
          <cell r="F80" t="str">
            <v>GGE</v>
          </cell>
          <cell r="G80" t="str">
            <v>UP31</v>
          </cell>
          <cell r="H80" t="str">
            <v>UK-SC-LTD</v>
          </cell>
          <cell r="I80" t="str">
            <v>Tech</v>
          </cell>
          <cell r="J80">
            <v>0</v>
          </cell>
          <cell r="K80">
            <v>59</v>
          </cell>
          <cell r="L80">
            <v>6</v>
          </cell>
          <cell r="M80" t="str">
            <v>Senior Engineer</v>
          </cell>
          <cell r="N80">
            <v>37</v>
          </cell>
        </row>
        <row r="81">
          <cell r="A81" t="str">
            <v>A74736</v>
          </cell>
          <cell r="B81" t="str">
            <v>Anstock</v>
          </cell>
          <cell r="C81" t="str">
            <v>Pete</v>
          </cell>
          <cell r="D81" t="str">
            <v>UGB</v>
          </cell>
          <cell r="E81" t="str">
            <v>S1</v>
          </cell>
          <cell r="F81" t="str">
            <v>TRL</v>
          </cell>
          <cell r="G81" t="str">
            <v>UT42</v>
          </cell>
          <cell r="H81" t="str">
            <v>P-STD</v>
          </cell>
          <cell r="I81" t="str">
            <v>Tech</v>
          </cell>
          <cell r="J81">
            <v>37.5</v>
          </cell>
          <cell r="K81">
            <v>22</v>
          </cell>
          <cell r="L81">
            <v>3</v>
          </cell>
          <cell r="M81" t="str">
            <v>Technical Director  / Technical Director (1)</v>
          </cell>
          <cell r="N81">
            <v>52.938998051281999</v>
          </cell>
        </row>
        <row r="82">
          <cell r="A82" t="str">
            <v>U03031</v>
          </cell>
          <cell r="B82" t="str">
            <v>Anthony</v>
          </cell>
          <cell r="C82" t="str">
            <v>DK</v>
          </cell>
          <cell r="D82" t="str">
            <v>UGB</v>
          </cell>
          <cell r="E82" t="str">
            <v>S3</v>
          </cell>
          <cell r="F82" t="str">
            <v>WEN</v>
          </cell>
          <cell r="G82" t="str">
            <v>UU41</v>
          </cell>
          <cell r="H82" t="str">
            <v>UK-SEC-NP</v>
          </cell>
          <cell r="I82" t="str">
            <v>Tech</v>
          </cell>
          <cell r="J82">
            <v>0</v>
          </cell>
          <cell r="K82">
            <v>6</v>
          </cell>
          <cell r="L82">
            <v>0</v>
          </cell>
          <cell r="M82" t="str">
            <v>N/A</v>
          </cell>
          <cell r="N82">
            <v>0.01</v>
          </cell>
        </row>
        <row r="83">
          <cell r="A83" t="str">
            <v>A74723</v>
          </cell>
          <cell r="B83" t="str">
            <v>Antrobus</v>
          </cell>
          <cell r="C83" t="str">
            <v>Jordan</v>
          </cell>
          <cell r="D83" t="str">
            <v>UGB</v>
          </cell>
          <cell r="E83" t="str">
            <v>S9</v>
          </cell>
          <cell r="F83" t="str">
            <v>AFF</v>
          </cell>
          <cell r="G83" t="str">
            <v>UF18</v>
          </cell>
          <cell r="H83" t="str">
            <v>T-FIX</v>
          </cell>
          <cell r="I83" t="str">
            <v>Admin</v>
          </cell>
          <cell r="J83">
            <v>37.5</v>
          </cell>
          <cell r="K83">
            <v>0</v>
          </cell>
          <cell r="L83">
            <v>11</v>
          </cell>
          <cell r="M83" t="str">
            <v>Junior Secretary/Clerical Assistant</v>
          </cell>
          <cell r="N83">
            <v>0.01</v>
          </cell>
        </row>
        <row r="84">
          <cell r="A84" t="str">
            <v>A76429</v>
          </cell>
          <cell r="B84" t="str">
            <v>Apel</v>
          </cell>
          <cell r="C84" t="str">
            <v>Colin</v>
          </cell>
          <cell r="D84" t="str">
            <v>UGB</v>
          </cell>
          <cell r="E84" t="str">
            <v>S1</v>
          </cell>
          <cell r="F84" t="str">
            <v>TRL</v>
          </cell>
          <cell r="G84" t="str">
            <v>UT42</v>
          </cell>
          <cell r="H84" t="str">
            <v>UK-AGENCY</v>
          </cell>
          <cell r="I84" t="str">
            <v>Tech</v>
          </cell>
          <cell r="J84">
            <v>40</v>
          </cell>
          <cell r="K84">
            <v>4</v>
          </cell>
          <cell r="L84">
            <v>9</v>
          </cell>
          <cell r="M84" t="str">
            <v>Technical Officer/ Technician</v>
          </cell>
          <cell r="N84">
            <v>36.299999999999997</v>
          </cell>
        </row>
        <row r="85">
          <cell r="A85" t="str">
            <v>A49748</v>
          </cell>
          <cell r="B85" t="str">
            <v>Appleby</v>
          </cell>
          <cell r="C85" t="str">
            <v>Jason</v>
          </cell>
          <cell r="D85" t="str">
            <v>UGB</v>
          </cell>
          <cell r="E85" t="str">
            <v>S4</v>
          </cell>
          <cell r="F85" t="str">
            <v>EEC</v>
          </cell>
          <cell r="G85" t="str">
            <v>UE21</v>
          </cell>
          <cell r="H85" t="str">
            <v>UK-CRESS</v>
          </cell>
          <cell r="I85" t="str">
            <v>Tech</v>
          </cell>
          <cell r="J85">
            <v>40</v>
          </cell>
          <cell r="K85">
            <v>38</v>
          </cell>
          <cell r="L85">
            <v>0</v>
          </cell>
          <cell r="M85" t="str">
            <v>N/A</v>
          </cell>
          <cell r="N85">
            <v>20.831025</v>
          </cell>
        </row>
        <row r="86">
          <cell r="A86" t="str">
            <v>W02143</v>
          </cell>
          <cell r="B86" t="str">
            <v>Appleby</v>
          </cell>
          <cell r="C86" t="str">
            <v>Sam</v>
          </cell>
          <cell r="D86" t="str">
            <v>UGB</v>
          </cell>
          <cell r="E86" t="str">
            <v>S3</v>
          </cell>
          <cell r="F86" t="str">
            <v>WWN</v>
          </cell>
          <cell r="G86" t="str">
            <v>UU31</v>
          </cell>
          <cell r="H86" t="str">
            <v>UK-HYDST</v>
          </cell>
          <cell r="I86" t="str">
            <v>Tech</v>
          </cell>
          <cell r="J86">
            <v>37.5</v>
          </cell>
          <cell r="K86">
            <v>75</v>
          </cell>
          <cell r="L86">
            <v>7</v>
          </cell>
          <cell r="M86" t="str">
            <v>Chartered or Consulting Engineer</v>
          </cell>
          <cell r="N86">
            <v>18.578703589743998</v>
          </cell>
        </row>
        <row r="87">
          <cell r="A87" t="str">
            <v>W02070</v>
          </cell>
          <cell r="B87" t="str">
            <v>Arayal</v>
          </cell>
          <cell r="C87" t="str">
            <v>Shal</v>
          </cell>
          <cell r="D87" t="str">
            <v>UGB</v>
          </cell>
          <cell r="E87" t="str">
            <v>S1</v>
          </cell>
          <cell r="F87" t="str">
            <v>THW</v>
          </cell>
          <cell r="G87" t="str">
            <v>UT21</v>
          </cell>
          <cell r="H87" t="str">
            <v>UK-HYDST</v>
          </cell>
          <cell r="I87" t="str">
            <v>Tech</v>
          </cell>
          <cell r="J87">
            <v>37.5</v>
          </cell>
          <cell r="K87">
            <v>133</v>
          </cell>
          <cell r="L87">
            <v>5</v>
          </cell>
          <cell r="M87" t="str">
            <v>Principal Engineer/ Technical Discipline Leader</v>
          </cell>
          <cell r="N87">
            <v>34.387232820512999</v>
          </cell>
        </row>
        <row r="88">
          <cell r="A88" t="str">
            <v>A76553</v>
          </cell>
          <cell r="B88" t="str">
            <v>Archer</v>
          </cell>
          <cell r="C88" t="str">
            <v>Neil</v>
          </cell>
          <cell r="D88" t="str">
            <v>UGB</v>
          </cell>
          <cell r="E88" t="str">
            <v>S1</v>
          </cell>
          <cell r="F88" t="str">
            <v>TRL</v>
          </cell>
          <cell r="G88" t="str">
            <v>UT41</v>
          </cell>
          <cell r="H88" t="str">
            <v>UK-AGENCY</v>
          </cell>
          <cell r="I88" t="str">
            <v>Tech</v>
          </cell>
          <cell r="J88">
            <v>35</v>
          </cell>
          <cell r="K88">
            <v>0</v>
          </cell>
          <cell r="L88">
            <v>5</v>
          </cell>
          <cell r="M88" t="str">
            <v>Principal Engineer/ Technical Discipline Leader</v>
          </cell>
          <cell r="N88">
            <v>74.290000000000006</v>
          </cell>
        </row>
        <row r="89">
          <cell r="A89" t="str">
            <v>A00523</v>
          </cell>
          <cell r="B89" t="str">
            <v>Arias</v>
          </cell>
          <cell r="C89" t="str">
            <v>Christian</v>
          </cell>
          <cell r="D89" t="str">
            <v>UGB</v>
          </cell>
          <cell r="E89" t="str">
            <v>S3</v>
          </cell>
          <cell r="F89" t="str">
            <v>WWN</v>
          </cell>
          <cell r="G89" t="str">
            <v>UU31</v>
          </cell>
          <cell r="H89" t="str">
            <v>P-STD</v>
          </cell>
          <cell r="I89" t="str">
            <v>Tech</v>
          </cell>
          <cell r="J89">
            <v>37.5</v>
          </cell>
          <cell r="K89">
            <v>33</v>
          </cell>
          <cell r="L89">
            <v>5</v>
          </cell>
          <cell r="M89" t="str">
            <v>Principal Engineer/ Technical Discipline Leader</v>
          </cell>
          <cell r="N89">
            <v>40.632354871795002</v>
          </cell>
        </row>
        <row r="90">
          <cell r="A90" t="str">
            <v>U02992</v>
          </cell>
          <cell r="B90" t="str">
            <v>Armes</v>
          </cell>
          <cell r="C90" t="str">
            <v>Nick</v>
          </cell>
          <cell r="D90" t="str">
            <v>UGB</v>
          </cell>
          <cell r="E90" t="str">
            <v>S1</v>
          </cell>
          <cell r="F90" t="str">
            <v>TRL</v>
          </cell>
          <cell r="G90" t="str">
            <v>UT41</v>
          </cell>
          <cell r="H90" t="str">
            <v>UK-SC-PAY</v>
          </cell>
          <cell r="I90" t="str">
            <v>Tech</v>
          </cell>
          <cell r="J90">
            <v>0</v>
          </cell>
          <cell r="K90">
            <v>17</v>
          </cell>
          <cell r="L90">
            <v>5</v>
          </cell>
          <cell r="M90" t="str">
            <v>Senior Resident Engineer</v>
          </cell>
          <cell r="N90">
            <v>80</v>
          </cell>
        </row>
        <row r="91">
          <cell r="A91" t="str">
            <v>A96423</v>
          </cell>
          <cell r="B91" t="str">
            <v>Arnold</v>
          </cell>
          <cell r="C91" t="str">
            <v>Peter</v>
          </cell>
          <cell r="D91" t="str">
            <v>UGB</v>
          </cell>
          <cell r="E91" t="str">
            <v>S2</v>
          </cell>
          <cell r="F91" t="str">
            <v>GGE</v>
          </cell>
          <cell r="G91" t="str">
            <v>UP31</v>
          </cell>
          <cell r="H91" t="str">
            <v>UK-HYDST</v>
          </cell>
          <cell r="I91" t="str">
            <v>Tech</v>
          </cell>
          <cell r="J91">
            <v>37.5</v>
          </cell>
          <cell r="K91">
            <v>71</v>
          </cell>
          <cell r="L91">
            <v>4</v>
          </cell>
          <cell r="M91" t="str">
            <v>Associate Business Director</v>
          </cell>
          <cell r="N91">
            <v>28.733165128204998</v>
          </cell>
        </row>
        <row r="92">
          <cell r="A92" t="str">
            <v>A80039</v>
          </cell>
          <cell r="B92" t="str">
            <v>Arnot</v>
          </cell>
          <cell r="C92" t="str">
            <v>Jim</v>
          </cell>
          <cell r="D92" t="str">
            <v>UGB</v>
          </cell>
          <cell r="E92" t="str">
            <v>S3</v>
          </cell>
          <cell r="F92" t="str">
            <v>ERE</v>
          </cell>
          <cell r="G92" t="str">
            <v>UU81</v>
          </cell>
          <cell r="H92" t="str">
            <v>P-STD</v>
          </cell>
          <cell r="I92" t="str">
            <v>Tech</v>
          </cell>
          <cell r="J92">
            <v>22.5</v>
          </cell>
          <cell r="K92">
            <v>3</v>
          </cell>
          <cell r="L92">
            <v>9</v>
          </cell>
          <cell r="M92" t="str">
            <v>Assistant Engineer  (Graduate)</v>
          </cell>
          <cell r="N92">
            <v>26.976642735043001</v>
          </cell>
        </row>
        <row r="93">
          <cell r="A93" t="str">
            <v>A00350</v>
          </cell>
          <cell r="B93" t="str">
            <v>Arnott</v>
          </cell>
          <cell r="C93" t="str">
            <v>Andrew</v>
          </cell>
          <cell r="D93" t="str">
            <v>UGB</v>
          </cell>
          <cell r="E93" t="str">
            <v>S4</v>
          </cell>
          <cell r="F93" t="str">
            <v>EEA</v>
          </cell>
          <cell r="G93" t="str">
            <v>UE31</v>
          </cell>
          <cell r="H93" t="str">
            <v>UK-HYDST</v>
          </cell>
          <cell r="I93" t="str">
            <v>Tech</v>
          </cell>
          <cell r="J93">
            <v>37.5</v>
          </cell>
          <cell r="K93">
            <v>70</v>
          </cell>
          <cell r="L93">
            <v>8</v>
          </cell>
          <cell r="M93" t="str">
            <v>Engineer  (Not chartered) (Graduate)</v>
          </cell>
          <cell r="N93">
            <v>20.137495958974</v>
          </cell>
        </row>
        <row r="94">
          <cell r="A94" t="str">
            <v>A25122</v>
          </cell>
          <cell r="B94" t="str">
            <v>Ar-Rikaby</v>
          </cell>
          <cell r="C94" t="str">
            <v>Mohammad</v>
          </cell>
          <cell r="D94" t="str">
            <v>UGB</v>
          </cell>
          <cell r="E94" t="str">
            <v>S1</v>
          </cell>
          <cell r="F94" t="str">
            <v>THW</v>
          </cell>
          <cell r="G94" t="str">
            <v>UT22</v>
          </cell>
          <cell r="H94" t="str">
            <v>UK-HYDST</v>
          </cell>
          <cell r="I94" t="str">
            <v>Tech</v>
          </cell>
          <cell r="J94">
            <v>37.5</v>
          </cell>
          <cell r="K94">
            <v>11</v>
          </cell>
          <cell r="L94">
            <v>10</v>
          </cell>
          <cell r="M94" t="str">
            <v>Graduate Architect</v>
          </cell>
          <cell r="N94">
            <v>11.692344615385</v>
          </cell>
        </row>
        <row r="95">
          <cell r="A95" t="str">
            <v>A25128</v>
          </cell>
          <cell r="B95" t="str">
            <v>Arulanantham</v>
          </cell>
          <cell r="C95" t="str">
            <v>Michael</v>
          </cell>
          <cell r="D95" t="str">
            <v>UGB</v>
          </cell>
          <cell r="E95" t="str">
            <v>S1</v>
          </cell>
          <cell r="F95" t="str">
            <v>TRS</v>
          </cell>
          <cell r="G95" t="str">
            <v>UT42</v>
          </cell>
          <cell r="H95" t="str">
            <v>UK-HYDST</v>
          </cell>
          <cell r="I95" t="str">
            <v>Tech</v>
          </cell>
          <cell r="J95">
            <v>37.5</v>
          </cell>
          <cell r="K95">
            <v>56</v>
          </cell>
          <cell r="L95">
            <v>8</v>
          </cell>
          <cell r="M95" t="str">
            <v>Engineer  (Not chartered) (Graduate)</v>
          </cell>
          <cell r="N95">
            <v>24.481452504615</v>
          </cell>
        </row>
        <row r="96">
          <cell r="A96" t="str">
            <v>A00361</v>
          </cell>
          <cell r="B96" t="str">
            <v>Ashby</v>
          </cell>
          <cell r="C96" t="str">
            <v>Lou</v>
          </cell>
          <cell r="D96" t="str">
            <v>UGB</v>
          </cell>
          <cell r="E96" t="str">
            <v>S9</v>
          </cell>
          <cell r="F96" t="str">
            <v>AFF</v>
          </cell>
          <cell r="G96" t="str">
            <v>UF12</v>
          </cell>
          <cell r="H96" t="str">
            <v>UK-HYDST</v>
          </cell>
          <cell r="I96" t="str">
            <v>Admin</v>
          </cell>
          <cell r="J96">
            <v>37.5</v>
          </cell>
          <cell r="K96">
            <v>12</v>
          </cell>
          <cell r="L96">
            <v>0</v>
          </cell>
          <cell r="M96" t="str">
            <v>N/A</v>
          </cell>
          <cell r="N96">
            <v>9.9415753846149997</v>
          </cell>
        </row>
        <row r="97">
          <cell r="A97" t="str">
            <v>A00525</v>
          </cell>
          <cell r="B97" t="str">
            <v>Ashby</v>
          </cell>
          <cell r="C97" t="str">
            <v>Tom</v>
          </cell>
          <cell r="D97" t="str">
            <v>UGB</v>
          </cell>
          <cell r="E97" t="str">
            <v>S3</v>
          </cell>
          <cell r="F97" t="str">
            <v>WEN</v>
          </cell>
          <cell r="G97" t="str">
            <v>UU41</v>
          </cell>
          <cell r="H97" t="str">
            <v>P-STD</v>
          </cell>
          <cell r="I97" t="str">
            <v>Tech</v>
          </cell>
          <cell r="J97">
            <v>37.5</v>
          </cell>
          <cell r="K97">
            <v>25</v>
          </cell>
          <cell r="L97">
            <v>6</v>
          </cell>
          <cell r="M97" t="str">
            <v>Senior Engineer</v>
          </cell>
          <cell r="N97">
            <v>18.987216410256</v>
          </cell>
        </row>
        <row r="98">
          <cell r="A98" t="str">
            <v>A74720</v>
          </cell>
          <cell r="B98" t="str">
            <v>Ashby</v>
          </cell>
          <cell r="C98" t="str">
            <v>Louise</v>
          </cell>
          <cell r="D98" t="str">
            <v>UGB</v>
          </cell>
          <cell r="E98" t="str">
            <v>S9</v>
          </cell>
          <cell r="F98" t="str">
            <v>AFF</v>
          </cell>
          <cell r="G98" t="str">
            <v>UF12</v>
          </cell>
          <cell r="H98" t="str">
            <v>P-STD</v>
          </cell>
          <cell r="I98" t="str">
            <v>Admin</v>
          </cell>
          <cell r="J98">
            <v>30</v>
          </cell>
          <cell r="K98">
            <v>22</v>
          </cell>
          <cell r="L98">
            <v>8</v>
          </cell>
          <cell r="M98" t="str">
            <v>Facilities Coordinator</v>
          </cell>
          <cell r="N98">
            <v>12.905512820513</v>
          </cell>
        </row>
        <row r="99">
          <cell r="A99" t="str">
            <v>A74897</v>
          </cell>
          <cell r="B99" t="str">
            <v>Ashby</v>
          </cell>
          <cell r="C99" t="str">
            <v>Danielle</v>
          </cell>
          <cell r="D99" t="str">
            <v>UGB</v>
          </cell>
          <cell r="E99" t="str">
            <v>S9</v>
          </cell>
          <cell r="F99" t="str">
            <v>AFF</v>
          </cell>
          <cell r="G99" t="str">
            <v>UF15</v>
          </cell>
          <cell r="H99" t="str">
            <v>UK-AGENCY</v>
          </cell>
          <cell r="I99" t="str">
            <v>Admin</v>
          </cell>
          <cell r="J99">
            <v>37.5</v>
          </cell>
          <cell r="K99">
            <v>1</v>
          </cell>
          <cell r="L99">
            <v>9</v>
          </cell>
          <cell r="M99" t="str">
            <v>Senior Receptionist</v>
          </cell>
          <cell r="N99">
            <v>7.7</v>
          </cell>
        </row>
        <row r="100">
          <cell r="A100" t="str">
            <v>A49917</v>
          </cell>
          <cell r="B100" t="str">
            <v>Ashford</v>
          </cell>
          <cell r="C100" t="str">
            <v>Sarah</v>
          </cell>
          <cell r="D100" t="str">
            <v>UGB</v>
          </cell>
          <cell r="E100" t="str">
            <v>S4</v>
          </cell>
          <cell r="F100" t="str">
            <v>EEA</v>
          </cell>
          <cell r="G100" t="str">
            <v>UE31</v>
          </cell>
          <cell r="H100" t="str">
            <v>UK-HYDST</v>
          </cell>
          <cell r="I100" t="str">
            <v>Tech</v>
          </cell>
          <cell r="J100">
            <v>37.5</v>
          </cell>
          <cell r="K100">
            <v>21</v>
          </cell>
          <cell r="L100">
            <v>0</v>
          </cell>
          <cell r="M100" t="str">
            <v>N/A</v>
          </cell>
          <cell r="N100">
            <v>15.251318974359</v>
          </cell>
        </row>
        <row r="101">
          <cell r="A101" t="str">
            <v>A81450</v>
          </cell>
          <cell r="B101" t="str">
            <v>Ashour</v>
          </cell>
          <cell r="C101" t="str">
            <v>Ahmed</v>
          </cell>
          <cell r="D101" t="str">
            <v>UGB</v>
          </cell>
          <cell r="E101" t="str">
            <v>S1</v>
          </cell>
          <cell r="F101" t="str">
            <v>SBR</v>
          </cell>
          <cell r="G101" t="str">
            <v>UT31</v>
          </cell>
          <cell r="H101" t="str">
            <v>UK-HYDST</v>
          </cell>
          <cell r="I101" t="str">
            <v>Tech</v>
          </cell>
          <cell r="J101">
            <v>37.5</v>
          </cell>
          <cell r="K101">
            <v>165</v>
          </cell>
          <cell r="L101">
            <v>8</v>
          </cell>
          <cell r="M101" t="str">
            <v>Resident Engineer (1) / Resident Engineer</v>
          </cell>
          <cell r="N101">
            <v>20.351226666666999</v>
          </cell>
        </row>
        <row r="102">
          <cell r="A102" t="str">
            <v>A74555</v>
          </cell>
          <cell r="B102" t="str">
            <v>Ashraf</v>
          </cell>
          <cell r="C102" t="str">
            <v>Abrar</v>
          </cell>
          <cell r="D102" t="str">
            <v>UGB</v>
          </cell>
          <cell r="E102" t="str">
            <v>S2</v>
          </cell>
          <cell r="F102" t="str">
            <v>GCL</v>
          </cell>
          <cell r="G102" t="str">
            <v>UP21</v>
          </cell>
          <cell r="H102" t="str">
            <v>UK-HYDST</v>
          </cell>
          <cell r="I102" t="str">
            <v>Tech</v>
          </cell>
          <cell r="J102">
            <v>37.5</v>
          </cell>
          <cell r="K102">
            <v>32</v>
          </cell>
          <cell r="L102">
            <v>6</v>
          </cell>
          <cell r="M102" t="str">
            <v>Senior  Environmental Consultant 1</v>
          </cell>
          <cell r="N102">
            <v>17.528242051282</v>
          </cell>
        </row>
        <row r="103">
          <cell r="A103" t="str">
            <v>A74898</v>
          </cell>
          <cell r="B103" t="str">
            <v>Assiamah</v>
          </cell>
          <cell r="C103" t="str">
            <v>Ernest</v>
          </cell>
          <cell r="D103" t="str">
            <v>UGB</v>
          </cell>
          <cell r="E103" t="str">
            <v>S3</v>
          </cell>
          <cell r="F103" t="str">
            <v>WWN</v>
          </cell>
          <cell r="G103" t="str">
            <v>UU31</v>
          </cell>
          <cell r="H103" t="str">
            <v>P-STD</v>
          </cell>
          <cell r="I103" t="str">
            <v>Tech</v>
          </cell>
          <cell r="J103">
            <v>37.5</v>
          </cell>
          <cell r="K103">
            <v>18</v>
          </cell>
          <cell r="L103">
            <v>6</v>
          </cell>
          <cell r="M103" t="str">
            <v>Senior Engineer</v>
          </cell>
          <cell r="N103">
            <v>26.585626666667</v>
          </cell>
        </row>
        <row r="104">
          <cell r="A104" t="str">
            <v>A24871</v>
          </cell>
          <cell r="B104" t="str">
            <v>Athayde</v>
          </cell>
          <cell r="C104" t="str">
            <v>Thomas</v>
          </cell>
          <cell r="D104" t="str">
            <v>UGB</v>
          </cell>
          <cell r="E104" t="str">
            <v>S1</v>
          </cell>
          <cell r="F104" t="str">
            <v>THW</v>
          </cell>
          <cell r="G104" t="str">
            <v>UT21</v>
          </cell>
          <cell r="H104" t="str">
            <v>UK-HYDST</v>
          </cell>
          <cell r="I104" t="str">
            <v>Tech</v>
          </cell>
          <cell r="J104">
            <v>40</v>
          </cell>
          <cell r="K104">
            <v>33</v>
          </cell>
          <cell r="L104">
            <v>0</v>
          </cell>
          <cell r="M104" t="str">
            <v>N/A</v>
          </cell>
          <cell r="N104">
            <v>38.342967548076999</v>
          </cell>
        </row>
        <row r="105">
          <cell r="A105" t="str">
            <v>A00290</v>
          </cell>
          <cell r="B105" t="str">
            <v>Atine</v>
          </cell>
          <cell r="C105" t="str">
            <v>Betty</v>
          </cell>
          <cell r="D105" t="str">
            <v>UGB</v>
          </cell>
          <cell r="E105" t="str">
            <v>S1</v>
          </cell>
          <cell r="F105" t="str">
            <v>THW</v>
          </cell>
          <cell r="G105" t="str">
            <v>UT22</v>
          </cell>
          <cell r="H105" t="str">
            <v>UK-HYDST</v>
          </cell>
          <cell r="I105" t="str">
            <v>Tech</v>
          </cell>
          <cell r="J105">
            <v>37.5</v>
          </cell>
          <cell r="K105">
            <v>63</v>
          </cell>
          <cell r="L105">
            <v>8</v>
          </cell>
          <cell r="M105" t="str">
            <v>Engineer  (Not chartered) (Graduate)</v>
          </cell>
          <cell r="N105">
            <v>16.401913846153999</v>
          </cell>
        </row>
        <row r="106">
          <cell r="A106" t="str">
            <v>A74822</v>
          </cell>
          <cell r="B106" t="str">
            <v>Atkinson</v>
          </cell>
          <cell r="C106" t="str">
            <v>Lewis</v>
          </cell>
          <cell r="D106" t="str">
            <v>UGB</v>
          </cell>
          <cell r="E106" t="str">
            <v>S2</v>
          </cell>
          <cell r="F106" t="str">
            <v>GGE</v>
          </cell>
          <cell r="G106" t="str">
            <v>UP31</v>
          </cell>
          <cell r="H106" t="str">
            <v>T-FIX</v>
          </cell>
          <cell r="I106" t="str">
            <v>Tech</v>
          </cell>
          <cell r="J106">
            <v>37.5</v>
          </cell>
          <cell r="K106">
            <v>0</v>
          </cell>
          <cell r="L106">
            <v>11</v>
          </cell>
          <cell r="M106" t="str">
            <v>Junior Technician</v>
          </cell>
          <cell r="N106">
            <v>0.01</v>
          </cell>
        </row>
        <row r="107">
          <cell r="A107" t="str">
            <v>A76406</v>
          </cell>
          <cell r="B107" t="str">
            <v>Atkinson</v>
          </cell>
          <cell r="C107" t="str">
            <v>Bill</v>
          </cell>
          <cell r="D107" t="str">
            <v>UGB</v>
          </cell>
          <cell r="E107" t="str">
            <v>S1</v>
          </cell>
          <cell r="F107" t="str">
            <v>THW</v>
          </cell>
          <cell r="G107" t="str">
            <v>UT21</v>
          </cell>
          <cell r="H107" t="str">
            <v>UK-AGENCY</v>
          </cell>
          <cell r="I107" t="str">
            <v>Tech</v>
          </cell>
          <cell r="J107">
            <v>37.5</v>
          </cell>
          <cell r="K107">
            <v>4</v>
          </cell>
          <cell r="L107">
            <v>7</v>
          </cell>
          <cell r="M107" t="str">
            <v>Chartered or Consulting Engineer</v>
          </cell>
          <cell r="N107">
            <v>35.64</v>
          </cell>
        </row>
        <row r="108">
          <cell r="A108" t="str">
            <v>A99236</v>
          </cell>
          <cell r="B108" t="str">
            <v>Atkinson</v>
          </cell>
          <cell r="C108" t="str">
            <v>Layla</v>
          </cell>
          <cell r="D108" t="str">
            <v>UGB</v>
          </cell>
          <cell r="E108" t="str">
            <v>S1</v>
          </cell>
          <cell r="F108" t="str">
            <v>TRL</v>
          </cell>
          <cell r="G108" t="str">
            <v>UT42</v>
          </cell>
          <cell r="H108" t="str">
            <v>UK-HYDST</v>
          </cell>
          <cell r="I108" t="str">
            <v>Tech</v>
          </cell>
          <cell r="J108">
            <v>37.5</v>
          </cell>
          <cell r="K108">
            <v>108</v>
          </cell>
          <cell r="L108">
            <v>9</v>
          </cell>
          <cell r="M108" t="str">
            <v>Document Controller(1)</v>
          </cell>
          <cell r="N108">
            <v>17.349267692308</v>
          </cell>
        </row>
        <row r="109">
          <cell r="A109" t="str">
            <v>A76053</v>
          </cell>
          <cell r="B109" t="str">
            <v>Attwal</v>
          </cell>
          <cell r="C109" t="str">
            <v>Jaswinder</v>
          </cell>
          <cell r="D109" t="str">
            <v>UGB</v>
          </cell>
          <cell r="E109" t="str">
            <v>S1</v>
          </cell>
          <cell r="F109" t="str">
            <v>TRS</v>
          </cell>
          <cell r="G109" t="str">
            <v>UT42</v>
          </cell>
          <cell r="H109" t="str">
            <v>UK-AGENCY</v>
          </cell>
          <cell r="I109" t="str">
            <v>Tech</v>
          </cell>
          <cell r="J109">
            <v>40</v>
          </cell>
          <cell r="K109">
            <v>16</v>
          </cell>
          <cell r="L109">
            <v>5</v>
          </cell>
          <cell r="M109" t="str">
            <v>Principal Engineer/ Technical Discipline Leader</v>
          </cell>
          <cell r="N109">
            <v>69.45</v>
          </cell>
        </row>
        <row r="110">
          <cell r="A110" t="str">
            <v>S10320</v>
          </cell>
          <cell r="B110" t="str">
            <v>Attwal</v>
          </cell>
          <cell r="C110" t="str">
            <v>Jaswinder</v>
          </cell>
          <cell r="D110" t="str">
            <v>UGB</v>
          </cell>
          <cell r="E110" t="str">
            <v>S1</v>
          </cell>
          <cell r="F110" t="str">
            <v>TRL</v>
          </cell>
          <cell r="G110" t="str">
            <v>UT42</v>
          </cell>
          <cell r="H110" t="str">
            <v>UK-SC-SELF</v>
          </cell>
          <cell r="I110" t="str">
            <v>Tech</v>
          </cell>
          <cell r="J110">
            <v>37.5</v>
          </cell>
          <cell r="K110">
            <v>9</v>
          </cell>
          <cell r="L110">
            <v>5</v>
          </cell>
          <cell r="M110" t="str">
            <v>Senior Resident Engineer</v>
          </cell>
          <cell r="N110">
            <v>70.37</v>
          </cell>
        </row>
        <row r="111">
          <cell r="A111" t="str">
            <v>A00123</v>
          </cell>
          <cell r="B111" t="str">
            <v>Aubrey</v>
          </cell>
          <cell r="C111" t="str">
            <v>Mike</v>
          </cell>
          <cell r="D111" t="str">
            <v>UGB</v>
          </cell>
          <cell r="E111" t="str">
            <v>S2</v>
          </cell>
          <cell r="F111" t="str">
            <v>SBS</v>
          </cell>
          <cell r="G111" t="str">
            <v>UP51</v>
          </cell>
          <cell r="H111" t="str">
            <v>UK-HYDST</v>
          </cell>
          <cell r="I111" t="str">
            <v>Tech</v>
          </cell>
          <cell r="J111">
            <v>37.5</v>
          </cell>
          <cell r="K111">
            <v>56</v>
          </cell>
          <cell r="L111">
            <v>7</v>
          </cell>
          <cell r="M111" t="str">
            <v>Chartered or Consulting Engineer</v>
          </cell>
          <cell r="N111">
            <v>17.528242051282</v>
          </cell>
        </row>
        <row r="112">
          <cell r="A112" t="str">
            <v>A49931</v>
          </cell>
          <cell r="B112" t="str">
            <v>Aubrey</v>
          </cell>
          <cell r="C112" t="str">
            <v>Jason</v>
          </cell>
          <cell r="D112" t="str">
            <v>UGB</v>
          </cell>
          <cell r="E112" t="str">
            <v>S9</v>
          </cell>
          <cell r="F112" t="str">
            <v>AIT</v>
          </cell>
          <cell r="G112" t="str">
            <v>US15</v>
          </cell>
          <cell r="H112" t="str">
            <v>UK-HYDST</v>
          </cell>
          <cell r="I112" t="str">
            <v>Admin</v>
          </cell>
          <cell r="J112">
            <v>37.5</v>
          </cell>
          <cell r="K112">
            <v>79</v>
          </cell>
          <cell r="L112">
            <v>7</v>
          </cell>
          <cell r="M112" t="str">
            <v>IT Administrator</v>
          </cell>
          <cell r="N112">
            <v>13.018859653846</v>
          </cell>
        </row>
        <row r="113">
          <cell r="A113" t="str">
            <v>A74838</v>
          </cell>
          <cell r="B113" t="str">
            <v>Austin</v>
          </cell>
          <cell r="C113" t="str">
            <v>Ian</v>
          </cell>
          <cell r="D113" t="str">
            <v>UGB</v>
          </cell>
          <cell r="E113" t="str">
            <v>S1</v>
          </cell>
          <cell r="F113" t="str">
            <v>TRS</v>
          </cell>
          <cell r="G113" t="str">
            <v>UT43</v>
          </cell>
          <cell r="H113" t="str">
            <v>UK-AGENCY</v>
          </cell>
          <cell r="I113" t="str">
            <v>Tech</v>
          </cell>
          <cell r="J113">
            <v>37.5</v>
          </cell>
          <cell r="K113">
            <v>14</v>
          </cell>
          <cell r="L113">
            <v>7</v>
          </cell>
          <cell r="M113" t="str">
            <v>Senior Technician</v>
          </cell>
          <cell r="N113">
            <v>37.44</v>
          </cell>
        </row>
        <row r="114">
          <cell r="A114" t="str">
            <v>U03080</v>
          </cell>
          <cell r="B114" t="str">
            <v>Austin</v>
          </cell>
          <cell r="C114" t="str">
            <v>Ian</v>
          </cell>
          <cell r="D114" t="str">
            <v>UGB</v>
          </cell>
          <cell r="E114" t="str">
            <v>S1</v>
          </cell>
          <cell r="F114" t="str">
            <v>TRL</v>
          </cell>
          <cell r="G114" t="str">
            <v>UT43</v>
          </cell>
          <cell r="H114" t="str">
            <v>UK-AGENCY</v>
          </cell>
          <cell r="I114" t="str">
            <v>Tech</v>
          </cell>
          <cell r="J114">
            <v>0</v>
          </cell>
          <cell r="K114">
            <v>15</v>
          </cell>
          <cell r="L114">
            <v>7</v>
          </cell>
          <cell r="M114" t="str">
            <v>Senior Technician</v>
          </cell>
          <cell r="N114">
            <v>35.700000000000003</v>
          </cell>
        </row>
        <row r="115">
          <cell r="A115" t="str">
            <v>A25037</v>
          </cell>
          <cell r="B115" t="str">
            <v>Auty</v>
          </cell>
          <cell r="C115" t="str">
            <v>Mike</v>
          </cell>
          <cell r="D115" t="str">
            <v>UGB</v>
          </cell>
          <cell r="E115" t="str">
            <v>S1</v>
          </cell>
          <cell r="F115" t="str">
            <v>THW</v>
          </cell>
          <cell r="G115" t="str">
            <v>UT21</v>
          </cell>
          <cell r="H115" t="str">
            <v>UK-HYDST</v>
          </cell>
          <cell r="I115" t="str">
            <v>Tech</v>
          </cell>
          <cell r="J115">
            <v>37.5</v>
          </cell>
          <cell r="K115">
            <v>35</v>
          </cell>
          <cell r="L115">
            <v>8</v>
          </cell>
          <cell r="M115" t="str">
            <v>Engineer  (Not chartered) (Graduate)</v>
          </cell>
          <cell r="N115">
            <v>12.699036923076999</v>
          </cell>
        </row>
        <row r="116">
          <cell r="A116" t="str">
            <v>A88196</v>
          </cell>
          <cell r="B116" t="str">
            <v>Awale</v>
          </cell>
          <cell r="C116" t="str">
            <v>Abdi</v>
          </cell>
          <cell r="D116" t="str">
            <v>UGB</v>
          </cell>
          <cell r="E116" t="str">
            <v>S1</v>
          </cell>
          <cell r="F116" t="str">
            <v>SBR</v>
          </cell>
          <cell r="G116" t="str">
            <v>UT31</v>
          </cell>
          <cell r="H116" t="str">
            <v>UK-HYDST</v>
          </cell>
          <cell r="I116" t="str">
            <v>Tech</v>
          </cell>
          <cell r="J116">
            <v>37.5</v>
          </cell>
          <cell r="K116">
            <v>145</v>
          </cell>
          <cell r="L116">
            <v>8</v>
          </cell>
          <cell r="M116" t="str">
            <v>Resident Engineer (1) / Resident Engineer</v>
          </cell>
          <cell r="N116">
            <v>19.195091282050999</v>
          </cell>
        </row>
        <row r="117">
          <cell r="A117" t="str">
            <v>U03033</v>
          </cell>
          <cell r="B117" t="str">
            <v>Axel-Berg</v>
          </cell>
          <cell r="C117" t="str">
            <v>Hugo</v>
          </cell>
          <cell r="D117" t="str">
            <v>UGB</v>
          </cell>
          <cell r="E117" t="str">
            <v>S1</v>
          </cell>
          <cell r="F117" t="str">
            <v>TRL</v>
          </cell>
          <cell r="G117" t="str">
            <v>UT42</v>
          </cell>
          <cell r="H117" t="str">
            <v>UK-AGENCY</v>
          </cell>
          <cell r="I117" t="str">
            <v>Tech</v>
          </cell>
          <cell r="J117">
            <v>0</v>
          </cell>
          <cell r="K117">
            <v>30</v>
          </cell>
          <cell r="L117">
            <v>2</v>
          </cell>
          <cell r="M117" t="str">
            <v>Project Manager or Project Director Category 1</v>
          </cell>
          <cell r="N117">
            <v>71.88</v>
          </cell>
        </row>
        <row r="118">
          <cell r="A118" t="str">
            <v>S10214</v>
          </cell>
          <cell r="B118" t="str">
            <v>Aylward</v>
          </cell>
          <cell r="C118" t="str">
            <v>Alex</v>
          </cell>
          <cell r="D118" t="str">
            <v>UGB</v>
          </cell>
          <cell r="E118" t="str">
            <v>S3</v>
          </cell>
          <cell r="F118" t="str">
            <v>WWN</v>
          </cell>
          <cell r="G118" t="str">
            <v>UU61</v>
          </cell>
          <cell r="H118" t="str">
            <v>UK-SC-SELF</v>
          </cell>
          <cell r="I118" t="str">
            <v>Tech</v>
          </cell>
          <cell r="J118">
            <v>0</v>
          </cell>
          <cell r="K118">
            <v>36</v>
          </cell>
          <cell r="L118">
            <v>4</v>
          </cell>
          <cell r="M118" t="str">
            <v>Associate (EA)/ Associate Tech. Dir / Associate Tech. Dir (2</v>
          </cell>
          <cell r="N118">
            <v>40</v>
          </cell>
        </row>
        <row r="119">
          <cell r="A119" t="str">
            <v>A76232</v>
          </cell>
          <cell r="B119" t="str">
            <v>Ayres</v>
          </cell>
          <cell r="C119" t="str">
            <v>Alex</v>
          </cell>
          <cell r="D119" t="str">
            <v>UGB</v>
          </cell>
          <cell r="E119" t="str">
            <v>S1</v>
          </cell>
          <cell r="F119" t="str">
            <v>THW</v>
          </cell>
          <cell r="G119" t="str">
            <v>UT22</v>
          </cell>
          <cell r="H119" t="str">
            <v>P-STD</v>
          </cell>
          <cell r="I119" t="str">
            <v>Tech</v>
          </cell>
          <cell r="J119">
            <v>37.5</v>
          </cell>
          <cell r="K119">
            <v>10</v>
          </cell>
          <cell r="L119">
            <v>10</v>
          </cell>
          <cell r="M119" t="str">
            <v>Graduate Engineer</v>
          </cell>
          <cell r="N119">
            <v>8.4700369230770001</v>
          </cell>
        </row>
        <row r="120">
          <cell r="A120" t="str">
            <v>A00152</v>
          </cell>
          <cell r="B120" t="str">
            <v>Azari</v>
          </cell>
          <cell r="C120" t="str">
            <v>Mehran</v>
          </cell>
          <cell r="D120" t="str">
            <v>UGB</v>
          </cell>
          <cell r="E120" t="str">
            <v>S1</v>
          </cell>
          <cell r="F120" t="str">
            <v>THW</v>
          </cell>
          <cell r="G120" t="str">
            <v>UT21</v>
          </cell>
          <cell r="H120" t="str">
            <v>UK-HYDST</v>
          </cell>
          <cell r="I120" t="str">
            <v>Tech</v>
          </cell>
          <cell r="J120">
            <v>37.5</v>
          </cell>
          <cell r="K120">
            <v>90</v>
          </cell>
          <cell r="L120">
            <v>3</v>
          </cell>
          <cell r="M120" t="str">
            <v>Technical Director  / Technical Director (1)</v>
          </cell>
          <cell r="N120">
            <v>56.008192820513003</v>
          </cell>
        </row>
        <row r="121">
          <cell r="A121" t="str">
            <v>A24722</v>
          </cell>
          <cell r="B121" t="str">
            <v>Aziz</v>
          </cell>
          <cell r="C121" t="str">
            <v>Saima</v>
          </cell>
          <cell r="D121" t="str">
            <v>UGB</v>
          </cell>
          <cell r="E121" t="str">
            <v>S1</v>
          </cell>
          <cell r="F121" t="str">
            <v>THW</v>
          </cell>
          <cell r="G121" t="str">
            <v>UT23</v>
          </cell>
          <cell r="H121" t="str">
            <v>UK-HYDST</v>
          </cell>
          <cell r="I121" t="str">
            <v>Tech</v>
          </cell>
          <cell r="J121">
            <v>37.5</v>
          </cell>
          <cell r="K121">
            <v>65</v>
          </cell>
          <cell r="L121">
            <v>7</v>
          </cell>
          <cell r="M121" t="str">
            <v>Bid Coordinator/Administrator</v>
          </cell>
          <cell r="N121">
            <v>16.361062564103001</v>
          </cell>
        </row>
        <row r="122">
          <cell r="A122" t="str">
            <v>A25102</v>
          </cell>
          <cell r="B122" t="str">
            <v>Babbs</v>
          </cell>
          <cell r="C122" t="str">
            <v>Emma</v>
          </cell>
          <cell r="D122" t="str">
            <v>UGB</v>
          </cell>
          <cell r="E122" t="str">
            <v>S4</v>
          </cell>
          <cell r="F122" t="str">
            <v>EEA</v>
          </cell>
          <cell r="G122" t="str">
            <v>UE31</v>
          </cell>
          <cell r="H122" t="str">
            <v>UK-HYDST</v>
          </cell>
          <cell r="I122" t="str">
            <v>Tech</v>
          </cell>
          <cell r="J122">
            <v>37.5</v>
          </cell>
          <cell r="K122">
            <v>8</v>
          </cell>
          <cell r="L122">
            <v>0</v>
          </cell>
          <cell r="M122" t="str">
            <v>N/A</v>
          </cell>
          <cell r="N122">
            <v>15.251318974359</v>
          </cell>
        </row>
        <row r="123">
          <cell r="A123" t="str">
            <v>A96199</v>
          </cell>
          <cell r="B123" t="str">
            <v>Babbs</v>
          </cell>
          <cell r="C123" t="str">
            <v>Andrew</v>
          </cell>
          <cell r="D123" t="str">
            <v>UGB</v>
          </cell>
          <cell r="E123" t="str">
            <v>S1</v>
          </cell>
          <cell r="F123" t="str">
            <v>TPL</v>
          </cell>
          <cell r="G123" t="str">
            <v>UT22</v>
          </cell>
          <cell r="H123" t="str">
            <v>UK-HYDST</v>
          </cell>
          <cell r="I123" t="str">
            <v>Tech</v>
          </cell>
          <cell r="J123">
            <v>37.5</v>
          </cell>
          <cell r="K123">
            <v>101</v>
          </cell>
          <cell r="L123">
            <v>3</v>
          </cell>
          <cell r="M123" t="str">
            <v>Technical Director  / Technical Director (1)</v>
          </cell>
          <cell r="N123">
            <v>52.492004769240999</v>
          </cell>
        </row>
        <row r="124">
          <cell r="A124" t="str">
            <v>A24853</v>
          </cell>
          <cell r="B124" t="str">
            <v>Backhouse</v>
          </cell>
          <cell r="C124" t="str">
            <v>Kathryn</v>
          </cell>
          <cell r="D124" t="str">
            <v>UGB</v>
          </cell>
          <cell r="E124" t="str">
            <v>S1</v>
          </cell>
          <cell r="F124" t="str">
            <v>TPL</v>
          </cell>
          <cell r="G124" t="str">
            <v>UT22</v>
          </cell>
          <cell r="H124" t="str">
            <v>UK-HYDST</v>
          </cell>
          <cell r="I124" t="str">
            <v>Tech</v>
          </cell>
          <cell r="J124">
            <v>30</v>
          </cell>
          <cell r="K124">
            <v>76</v>
          </cell>
          <cell r="L124">
            <v>3</v>
          </cell>
          <cell r="M124" t="str">
            <v>Technical Director  / Technical Director (1)</v>
          </cell>
          <cell r="N124">
            <v>34.661738461538</v>
          </cell>
        </row>
        <row r="125">
          <cell r="A125" t="str">
            <v>A00003</v>
          </cell>
          <cell r="B125" t="str">
            <v>Baggott</v>
          </cell>
          <cell r="C125" t="str">
            <v>Gemma</v>
          </cell>
          <cell r="D125" t="str">
            <v>UGB</v>
          </cell>
          <cell r="E125" t="str">
            <v>S9</v>
          </cell>
          <cell r="F125" t="str">
            <v>AFN</v>
          </cell>
          <cell r="G125" t="str">
            <v>US13</v>
          </cell>
          <cell r="H125" t="str">
            <v>UK-CRESS</v>
          </cell>
          <cell r="I125" t="str">
            <v>Admin</v>
          </cell>
          <cell r="J125">
            <v>26.25</v>
          </cell>
          <cell r="K125">
            <v>100</v>
          </cell>
          <cell r="L125">
            <v>7</v>
          </cell>
          <cell r="M125" t="str">
            <v>Assistant Accountant / Part qualified Accountant</v>
          </cell>
          <cell r="N125">
            <v>14.427852826374</v>
          </cell>
        </row>
        <row r="126">
          <cell r="A126" t="str">
            <v>A99155</v>
          </cell>
          <cell r="B126" t="str">
            <v>Bagul</v>
          </cell>
          <cell r="C126" t="str">
            <v>Chetan</v>
          </cell>
          <cell r="D126" t="str">
            <v>UGB</v>
          </cell>
          <cell r="E126" t="str">
            <v>S1</v>
          </cell>
          <cell r="F126" t="str">
            <v>THW</v>
          </cell>
          <cell r="G126" t="str">
            <v>UT21</v>
          </cell>
          <cell r="H126" t="str">
            <v>UK-HYDST</v>
          </cell>
          <cell r="I126" t="str">
            <v>Tech</v>
          </cell>
          <cell r="J126">
            <v>37.5</v>
          </cell>
          <cell r="K126">
            <v>103</v>
          </cell>
          <cell r="L126">
            <v>6</v>
          </cell>
          <cell r="M126" t="str">
            <v>Resident Engineer (1) / Resident Engineer</v>
          </cell>
          <cell r="N126">
            <v>29.497729230769</v>
          </cell>
        </row>
        <row r="127">
          <cell r="A127" t="str">
            <v>A00354</v>
          </cell>
          <cell r="B127" t="str">
            <v>Bahadur</v>
          </cell>
          <cell r="C127" t="str">
            <v>Rocky</v>
          </cell>
          <cell r="D127" t="str">
            <v>UGB</v>
          </cell>
          <cell r="E127" t="str">
            <v>S9</v>
          </cell>
          <cell r="F127" t="str">
            <v>AFN</v>
          </cell>
          <cell r="G127" t="str">
            <v>G11</v>
          </cell>
          <cell r="H127" t="str">
            <v>UK-HYDST</v>
          </cell>
          <cell r="I127" t="str">
            <v>Admin</v>
          </cell>
          <cell r="J127">
            <v>37.5</v>
          </cell>
          <cell r="K127">
            <v>69</v>
          </cell>
          <cell r="L127">
            <v>6</v>
          </cell>
          <cell r="M127" t="str">
            <v>Management Accountant</v>
          </cell>
          <cell r="N127">
            <v>26.461626666667001</v>
          </cell>
        </row>
        <row r="128">
          <cell r="A128" t="str">
            <v>A42179</v>
          </cell>
          <cell r="B128" t="str">
            <v>Bailey</v>
          </cell>
          <cell r="C128" t="str">
            <v>Philip</v>
          </cell>
          <cell r="D128" t="str">
            <v>UGB</v>
          </cell>
          <cell r="E128" t="str">
            <v>S1</v>
          </cell>
          <cell r="F128" t="str">
            <v>SBR</v>
          </cell>
          <cell r="G128" t="str">
            <v>UT31</v>
          </cell>
          <cell r="H128" t="str">
            <v>UK-HYDST</v>
          </cell>
          <cell r="I128" t="str">
            <v>Tech</v>
          </cell>
          <cell r="J128">
            <v>37.5</v>
          </cell>
          <cell r="K128">
            <v>179</v>
          </cell>
          <cell r="L128">
            <v>3</v>
          </cell>
          <cell r="M128" t="str">
            <v>Business Director</v>
          </cell>
          <cell r="N128">
            <v>45.120365128205002</v>
          </cell>
        </row>
        <row r="129">
          <cell r="A129" t="str">
            <v>A49920</v>
          </cell>
          <cell r="B129" t="str">
            <v>Bailey</v>
          </cell>
          <cell r="C129" t="str">
            <v>Nicola</v>
          </cell>
          <cell r="D129" t="str">
            <v>UGB</v>
          </cell>
          <cell r="E129" t="str">
            <v>S3</v>
          </cell>
          <cell r="F129" t="str">
            <v>WEN</v>
          </cell>
          <cell r="G129" t="str">
            <v>UU41</v>
          </cell>
          <cell r="H129" t="str">
            <v>UK-HYDST</v>
          </cell>
          <cell r="I129" t="str">
            <v>Tech</v>
          </cell>
          <cell r="J129">
            <v>37.5</v>
          </cell>
          <cell r="K129">
            <v>33</v>
          </cell>
          <cell r="L129">
            <v>9</v>
          </cell>
          <cell r="M129" t="str">
            <v>Assistant Resident Engineer(1) / Assistant Resident Engineer</v>
          </cell>
          <cell r="N129">
            <v>15.531197948718001</v>
          </cell>
        </row>
        <row r="130">
          <cell r="A130" t="str">
            <v>A74660</v>
          </cell>
          <cell r="B130" t="str">
            <v>Bailey</v>
          </cell>
          <cell r="C130" t="str">
            <v>Jamie</v>
          </cell>
          <cell r="D130" t="str">
            <v>UGB</v>
          </cell>
          <cell r="E130" t="str">
            <v>S1</v>
          </cell>
          <cell r="F130" t="str">
            <v>TIS</v>
          </cell>
          <cell r="G130" t="str">
            <v>UT51</v>
          </cell>
          <cell r="H130" t="str">
            <v>UK-HYDST</v>
          </cell>
          <cell r="I130" t="str">
            <v>Tech</v>
          </cell>
          <cell r="J130">
            <v>37.5</v>
          </cell>
          <cell r="K130">
            <v>3</v>
          </cell>
          <cell r="L130">
            <v>9</v>
          </cell>
          <cell r="M130" t="str">
            <v>Graduate Planner</v>
          </cell>
          <cell r="N130">
            <v>14.026703589744001</v>
          </cell>
        </row>
        <row r="131">
          <cell r="A131" t="str">
            <v>A83887</v>
          </cell>
          <cell r="B131" t="str">
            <v>Bailey</v>
          </cell>
          <cell r="C131" t="str">
            <v>Chris</v>
          </cell>
          <cell r="D131" t="str">
            <v>UGB</v>
          </cell>
          <cell r="E131" t="str">
            <v>S1</v>
          </cell>
          <cell r="F131" t="str">
            <v>THW</v>
          </cell>
          <cell r="G131" t="str">
            <v>UT21</v>
          </cell>
          <cell r="H131" t="str">
            <v>UK-HYDST</v>
          </cell>
          <cell r="I131" t="str">
            <v>Tech</v>
          </cell>
          <cell r="J131">
            <v>30</v>
          </cell>
          <cell r="K131">
            <v>123</v>
          </cell>
          <cell r="L131">
            <v>8</v>
          </cell>
          <cell r="M131" t="str">
            <v>Technical Officer/ Technician</v>
          </cell>
          <cell r="N131">
            <v>9.0421487179490008</v>
          </cell>
        </row>
        <row r="132">
          <cell r="A132" t="str">
            <v>U03069</v>
          </cell>
          <cell r="B132" t="str">
            <v>Bailey</v>
          </cell>
          <cell r="C132" t="str">
            <v>Mel</v>
          </cell>
          <cell r="D132" t="str">
            <v>UGB</v>
          </cell>
          <cell r="E132" t="str">
            <v>S1</v>
          </cell>
          <cell r="F132" t="str">
            <v>TRL</v>
          </cell>
          <cell r="G132" t="str">
            <v>UT42</v>
          </cell>
          <cell r="H132" t="str">
            <v>UK-AGENCY</v>
          </cell>
          <cell r="I132" t="str">
            <v>Tech</v>
          </cell>
          <cell r="J132">
            <v>0</v>
          </cell>
          <cell r="K132">
            <v>43</v>
          </cell>
          <cell r="L132">
            <v>4</v>
          </cell>
          <cell r="M132" t="str">
            <v>Site Operations Manager</v>
          </cell>
          <cell r="N132">
            <v>83.75</v>
          </cell>
        </row>
        <row r="133">
          <cell r="A133" t="str">
            <v>S10340</v>
          </cell>
          <cell r="B133" t="str">
            <v>Bain</v>
          </cell>
          <cell r="C133" t="str">
            <v>Warren</v>
          </cell>
          <cell r="D133" t="str">
            <v>UGB</v>
          </cell>
          <cell r="E133" t="str">
            <v>S1</v>
          </cell>
          <cell r="F133" t="str">
            <v>TRS</v>
          </cell>
          <cell r="G133" t="str">
            <v>UT43</v>
          </cell>
          <cell r="H133" t="str">
            <v>UK-SC-SELF</v>
          </cell>
          <cell r="I133" t="str">
            <v>Tech</v>
          </cell>
          <cell r="J133">
            <v>37.5</v>
          </cell>
          <cell r="K133">
            <v>17</v>
          </cell>
          <cell r="L133">
            <v>3</v>
          </cell>
          <cell r="M133" t="str">
            <v>Technical Director  / Technical Director (1)</v>
          </cell>
          <cell r="N133">
            <v>62.5</v>
          </cell>
        </row>
        <row r="134">
          <cell r="A134" t="str">
            <v>A74429</v>
          </cell>
          <cell r="B134" t="str">
            <v>Baird</v>
          </cell>
          <cell r="C134" t="str">
            <v>Sheena</v>
          </cell>
          <cell r="D134" t="str">
            <v>UGB</v>
          </cell>
          <cell r="E134" t="str">
            <v>S2</v>
          </cell>
          <cell r="F134" t="str">
            <v>SBS</v>
          </cell>
          <cell r="G134" t="str">
            <v>UP51</v>
          </cell>
          <cell r="H134" t="str">
            <v>UK-HYDST</v>
          </cell>
          <cell r="I134" t="str">
            <v>Tech</v>
          </cell>
          <cell r="J134">
            <v>37.5</v>
          </cell>
          <cell r="K134">
            <v>23</v>
          </cell>
          <cell r="L134">
            <v>0</v>
          </cell>
          <cell r="M134" t="str">
            <v>N/A</v>
          </cell>
          <cell r="N134">
            <v>29.656960000000002</v>
          </cell>
        </row>
        <row r="135">
          <cell r="A135" t="str">
            <v>A41299</v>
          </cell>
          <cell r="B135" t="str">
            <v>Baker</v>
          </cell>
          <cell r="C135" t="str">
            <v>Steve</v>
          </cell>
          <cell r="D135" t="str">
            <v>UGB</v>
          </cell>
          <cell r="E135" t="str">
            <v>S2</v>
          </cell>
          <cell r="F135" t="str">
            <v>SBS</v>
          </cell>
          <cell r="G135" t="str">
            <v>UP33</v>
          </cell>
          <cell r="H135" t="str">
            <v>UK-HYDST</v>
          </cell>
          <cell r="I135" t="str">
            <v>Tech</v>
          </cell>
          <cell r="J135">
            <v>37.5</v>
          </cell>
          <cell r="K135">
            <v>228</v>
          </cell>
          <cell r="L135">
            <v>4</v>
          </cell>
          <cell r="M135" t="str">
            <v>Project Manager  Category 2 (2)</v>
          </cell>
          <cell r="N135">
            <v>44.710252307692002</v>
          </cell>
        </row>
        <row r="136">
          <cell r="A136" t="str">
            <v>A74692</v>
          </cell>
          <cell r="B136" t="str">
            <v>Baker</v>
          </cell>
          <cell r="C136" t="str">
            <v>Katherine</v>
          </cell>
          <cell r="D136" t="str">
            <v>UGB</v>
          </cell>
          <cell r="E136" t="str">
            <v>S4</v>
          </cell>
          <cell r="F136" t="str">
            <v>EEC</v>
          </cell>
          <cell r="G136" t="str">
            <v>UE21</v>
          </cell>
          <cell r="H136" t="str">
            <v>UK-HYDST</v>
          </cell>
          <cell r="I136" t="str">
            <v>Tech</v>
          </cell>
          <cell r="J136">
            <v>37.5</v>
          </cell>
          <cell r="K136">
            <v>35</v>
          </cell>
          <cell r="L136">
            <v>8</v>
          </cell>
          <cell r="M136" t="str">
            <v>Environmental consultant 3 / Graduate</v>
          </cell>
          <cell r="N136">
            <v>16.121072820513</v>
          </cell>
        </row>
        <row r="137">
          <cell r="A137" t="str">
            <v>U03045</v>
          </cell>
          <cell r="B137" t="str">
            <v>Baker</v>
          </cell>
          <cell r="C137" t="str">
            <v>Pam</v>
          </cell>
          <cell r="D137" t="str">
            <v>UGB</v>
          </cell>
          <cell r="E137" t="str">
            <v>S2</v>
          </cell>
          <cell r="F137" t="str">
            <v>PUP</v>
          </cell>
          <cell r="G137" t="str">
            <v>UP21</v>
          </cell>
          <cell r="H137" t="str">
            <v>UK-AGENCY</v>
          </cell>
          <cell r="I137" t="str">
            <v>Tech</v>
          </cell>
          <cell r="J137">
            <v>0</v>
          </cell>
          <cell r="K137">
            <v>4</v>
          </cell>
          <cell r="L137">
            <v>0</v>
          </cell>
          <cell r="M137" t="str">
            <v>N/A</v>
          </cell>
          <cell r="N137">
            <v>26.8</v>
          </cell>
        </row>
        <row r="138">
          <cell r="A138" t="str">
            <v>W06130</v>
          </cell>
          <cell r="B138" t="str">
            <v>Baker</v>
          </cell>
          <cell r="C138" t="str">
            <v>Pamela</v>
          </cell>
          <cell r="D138" t="str">
            <v>UGB</v>
          </cell>
          <cell r="E138" t="str">
            <v>S2</v>
          </cell>
          <cell r="F138" t="str">
            <v>PUP</v>
          </cell>
          <cell r="G138" t="str">
            <v>UP21</v>
          </cell>
          <cell r="H138" t="str">
            <v>UK-HYDST</v>
          </cell>
          <cell r="I138" t="str">
            <v>Tech</v>
          </cell>
          <cell r="J138">
            <v>22.5</v>
          </cell>
          <cell r="K138">
            <v>76</v>
          </cell>
          <cell r="L138">
            <v>0</v>
          </cell>
          <cell r="M138" t="str">
            <v>N/A</v>
          </cell>
          <cell r="N138">
            <v>20.748437606837999</v>
          </cell>
        </row>
        <row r="139">
          <cell r="A139" t="str">
            <v>A74624</v>
          </cell>
          <cell r="B139" t="str">
            <v>Balboa</v>
          </cell>
          <cell r="C139" t="str">
            <v>Juan</v>
          </cell>
          <cell r="D139" t="str">
            <v>UGB</v>
          </cell>
          <cell r="E139" t="str">
            <v>S1</v>
          </cell>
          <cell r="F139" t="str">
            <v>THW</v>
          </cell>
          <cell r="G139" t="str">
            <v>UT23</v>
          </cell>
          <cell r="H139" t="str">
            <v>UK-HYDST</v>
          </cell>
          <cell r="I139" t="str">
            <v>Site</v>
          </cell>
          <cell r="J139">
            <v>37.5</v>
          </cell>
          <cell r="K139">
            <v>42</v>
          </cell>
          <cell r="L139">
            <v>7</v>
          </cell>
          <cell r="M139" t="str">
            <v>Chartered or Consulting Engineer</v>
          </cell>
          <cell r="N139">
            <v>22.579211282050998</v>
          </cell>
        </row>
        <row r="140">
          <cell r="A140" t="str">
            <v>U02762</v>
          </cell>
          <cell r="B140" t="str">
            <v>Balboa</v>
          </cell>
          <cell r="C140" t="str">
            <v>Juan</v>
          </cell>
          <cell r="D140" t="str">
            <v>UGB</v>
          </cell>
          <cell r="E140" t="str">
            <v>S1</v>
          </cell>
          <cell r="F140" t="str">
            <v>THW</v>
          </cell>
          <cell r="G140" t="str">
            <v>UT23</v>
          </cell>
          <cell r="H140" t="str">
            <v>UK-AGENCY</v>
          </cell>
          <cell r="I140" t="str">
            <v>Tech</v>
          </cell>
          <cell r="J140">
            <v>0</v>
          </cell>
          <cell r="K140">
            <v>24</v>
          </cell>
          <cell r="L140">
            <v>0</v>
          </cell>
          <cell r="M140" t="str">
            <v>N/A</v>
          </cell>
          <cell r="N140">
            <v>29</v>
          </cell>
        </row>
        <row r="141">
          <cell r="A141" t="str">
            <v>W04979</v>
          </cell>
          <cell r="B141" t="str">
            <v>Bale</v>
          </cell>
          <cell r="C141" t="str">
            <v>Mark</v>
          </cell>
          <cell r="D141" t="str">
            <v>UGB</v>
          </cell>
          <cell r="E141" t="str">
            <v>S3</v>
          </cell>
          <cell r="F141" t="str">
            <v>WWN</v>
          </cell>
          <cell r="G141" t="str">
            <v>UU51</v>
          </cell>
          <cell r="H141" t="str">
            <v>UK-HYDST</v>
          </cell>
          <cell r="I141" t="str">
            <v>Tech</v>
          </cell>
          <cell r="J141">
            <v>37.5</v>
          </cell>
          <cell r="K141">
            <v>217</v>
          </cell>
          <cell r="L141">
            <v>3</v>
          </cell>
          <cell r="M141" t="str">
            <v>Business Director</v>
          </cell>
          <cell r="N141">
            <v>47.686876573538001</v>
          </cell>
        </row>
        <row r="142">
          <cell r="A142" t="str">
            <v>A01852</v>
          </cell>
          <cell r="B142" t="str">
            <v>Bali</v>
          </cell>
          <cell r="C142" t="str">
            <v>Helen</v>
          </cell>
          <cell r="D142" t="str">
            <v>UGB</v>
          </cell>
          <cell r="E142" t="str">
            <v>S3</v>
          </cell>
          <cell r="F142" t="str">
            <v>WWN</v>
          </cell>
          <cell r="G142" t="str">
            <v>UU61</v>
          </cell>
          <cell r="H142" t="str">
            <v>UK-HYDST</v>
          </cell>
          <cell r="I142" t="str">
            <v>Tech</v>
          </cell>
          <cell r="J142">
            <v>37.5</v>
          </cell>
          <cell r="K142">
            <v>269</v>
          </cell>
          <cell r="L142">
            <v>3</v>
          </cell>
          <cell r="M142" t="str">
            <v>Business Director</v>
          </cell>
          <cell r="N142">
            <v>28.616447179487</v>
          </cell>
        </row>
        <row r="143">
          <cell r="A143" t="str">
            <v>A40058</v>
          </cell>
          <cell r="B143" t="str">
            <v>Ball</v>
          </cell>
          <cell r="C143" t="str">
            <v>Robin</v>
          </cell>
          <cell r="D143" t="str">
            <v>UGB</v>
          </cell>
          <cell r="E143" t="str">
            <v>S1</v>
          </cell>
          <cell r="F143" t="str">
            <v>THW</v>
          </cell>
          <cell r="G143" t="str">
            <v>UT21</v>
          </cell>
          <cell r="H143" t="str">
            <v>UK-HYDST</v>
          </cell>
          <cell r="I143" t="str">
            <v>Tech</v>
          </cell>
          <cell r="J143">
            <v>37.5</v>
          </cell>
          <cell r="K143">
            <v>255</v>
          </cell>
          <cell r="L143">
            <v>5</v>
          </cell>
          <cell r="M143" t="str">
            <v>Senior Resident Engineer</v>
          </cell>
          <cell r="N143">
            <v>39.188549743590002</v>
          </cell>
        </row>
        <row r="144">
          <cell r="A144" t="str">
            <v>A25273</v>
          </cell>
          <cell r="B144" t="str">
            <v>Ballard</v>
          </cell>
          <cell r="C144" t="str">
            <v>Daniel</v>
          </cell>
          <cell r="D144" t="str">
            <v>UGB</v>
          </cell>
          <cell r="E144" t="str">
            <v>S1</v>
          </cell>
          <cell r="F144" t="str">
            <v>TRL</v>
          </cell>
          <cell r="G144" t="str">
            <v>UT41</v>
          </cell>
          <cell r="H144" t="str">
            <v>UK-AGENCY</v>
          </cell>
          <cell r="I144" t="str">
            <v>Tech</v>
          </cell>
          <cell r="J144">
            <v>37.5</v>
          </cell>
          <cell r="K144">
            <v>3</v>
          </cell>
          <cell r="L144">
            <v>6</v>
          </cell>
          <cell r="M144" t="str">
            <v>Senior Engineer</v>
          </cell>
          <cell r="N144">
            <v>35.75</v>
          </cell>
        </row>
        <row r="145">
          <cell r="A145" t="str">
            <v>A95370</v>
          </cell>
          <cell r="B145" t="str">
            <v>Balogun</v>
          </cell>
          <cell r="C145" t="str">
            <v>Bukki</v>
          </cell>
          <cell r="D145" t="str">
            <v>UGB</v>
          </cell>
          <cell r="E145" t="str">
            <v>S2</v>
          </cell>
          <cell r="F145" t="str">
            <v>GGE</v>
          </cell>
          <cell r="G145" t="str">
            <v>UP31</v>
          </cell>
          <cell r="H145" t="str">
            <v>UK-HYDST</v>
          </cell>
          <cell r="I145" t="str">
            <v>Tech</v>
          </cell>
          <cell r="J145">
            <v>37.5</v>
          </cell>
          <cell r="K145">
            <v>107</v>
          </cell>
          <cell r="L145">
            <v>5</v>
          </cell>
          <cell r="M145" t="str">
            <v>Principal Engineer/ Technical Discipline Leader</v>
          </cell>
          <cell r="N145">
            <v>21.978113846153999</v>
          </cell>
        </row>
        <row r="146">
          <cell r="A146" t="str">
            <v>A25083</v>
          </cell>
          <cell r="B146" t="str">
            <v>Baltac</v>
          </cell>
          <cell r="C146" t="str">
            <v>Sorin</v>
          </cell>
          <cell r="D146" t="str">
            <v>UGB</v>
          </cell>
          <cell r="E146" t="str">
            <v>S1</v>
          </cell>
          <cell r="F146" t="str">
            <v>THW</v>
          </cell>
          <cell r="G146" t="str">
            <v>UT25</v>
          </cell>
          <cell r="H146" t="str">
            <v>UK-HYDST</v>
          </cell>
          <cell r="I146" t="str">
            <v>Tech</v>
          </cell>
          <cell r="J146">
            <v>40</v>
          </cell>
          <cell r="K146">
            <v>13</v>
          </cell>
          <cell r="L146">
            <v>0</v>
          </cell>
          <cell r="M146" t="str">
            <v>N/A</v>
          </cell>
          <cell r="N146">
            <v>46.058940865384997</v>
          </cell>
        </row>
        <row r="147">
          <cell r="A147" t="str">
            <v>A76224</v>
          </cell>
          <cell r="B147" t="str">
            <v>Banci</v>
          </cell>
          <cell r="C147" t="str">
            <v>Teodora</v>
          </cell>
          <cell r="D147" t="str">
            <v>UGB</v>
          </cell>
          <cell r="E147" t="str">
            <v>S9</v>
          </cell>
          <cell r="F147" t="str">
            <v>AFF</v>
          </cell>
          <cell r="G147" t="str">
            <v>UF15</v>
          </cell>
          <cell r="H147" t="str">
            <v>P-STD</v>
          </cell>
          <cell r="I147" t="str">
            <v>Admin</v>
          </cell>
          <cell r="J147">
            <v>37.5</v>
          </cell>
          <cell r="K147">
            <v>10</v>
          </cell>
          <cell r="L147">
            <v>8</v>
          </cell>
          <cell r="M147" t="str">
            <v>Facilities Coordinator</v>
          </cell>
          <cell r="N147">
            <v>15.844139487179</v>
          </cell>
        </row>
        <row r="148">
          <cell r="A148" t="str">
            <v>A74631</v>
          </cell>
          <cell r="B148" t="str">
            <v>Banfill</v>
          </cell>
          <cell r="C148" t="str">
            <v>Sarah</v>
          </cell>
          <cell r="D148" t="str">
            <v>UGB</v>
          </cell>
          <cell r="E148" t="str">
            <v>S9</v>
          </cell>
          <cell r="F148" t="str">
            <v>AHR</v>
          </cell>
          <cell r="G148" t="str">
            <v>US12</v>
          </cell>
          <cell r="H148" t="str">
            <v>UK-HYDST</v>
          </cell>
          <cell r="I148" t="str">
            <v>Admin</v>
          </cell>
          <cell r="J148">
            <v>37.5</v>
          </cell>
          <cell r="K148">
            <v>1</v>
          </cell>
          <cell r="L148">
            <v>0</v>
          </cell>
          <cell r="M148" t="str">
            <v>N/A</v>
          </cell>
          <cell r="N148">
            <v>12.822601025640999</v>
          </cell>
        </row>
        <row r="149">
          <cell r="A149" t="str">
            <v>A76052</v>
          </cell>
          <cell r="B149" t="str">
            <v>Bangura</v>
          </cell>
          <cell r="C149" t="str">
            <v>Haroun</v>
          </cell>
          <cell r="D149" t="str">
            <v>UGB</v>
          </cell>
          <cell r="E149" t="str">
            <v>S1</v>
          </cell>
          <cell r="F149" t="str">
            <v>TRS</v>
          </cell>
          <cell r="G149" t="str">
            <v>UT43</v>
          </cell>
          <cell r="H149" t="str">
            <v>P-STD</v>
          </cell>
          <cell r="I149" t="str">
            <v>Tech</v>
          </cell>
          <cell r="J149">
            <v>37.5</v>
          </cell>
          <cell r="K149">
            <v>7</v>
          </cell>
          <cell r="L149">
            <v>8</v>
          </cell>
          <cell r="M149" t="str">
            <v>Resident Engineer (1) / Resident Engineer</v>
          </cell>
          <cell r="N149">
            <v>19.862601025640998</v>
          </cell>
        </row>
        <row r="150">
          <cell r="A150" t="str">
            <v>U02883</v>
          </cell>
          <cell r="B150" t="str">
            <v>Banks</v>
          </cell>
          <cell r="C150" t="str">
            <v>Paul</v>
          </cell>
          <cell r="D150" t="str">
            <v>UGB</v>
          </cell>
          <cell r="E150" t="str">
            <v>S1</v>
          </cell>
          <cell r="F150" t="str">
            <v>SBR</v>
          </cell>
          <cell r="G150" t="str">
            <v>UT31</v>
          </cell>
          <cell r="H150" t="str">
            <v>UK-AGENCY</v>
          </cell>
          <cell r="I150" t="str">
            <v>Tech</v>
          </cell>
          <cell r="J150">
            <v>0</v>
          </cell>
          <cell r="K150">
            <v>28</v>
          </cell>
          <cell r="L150">
            <v>7</v>
          </cell>
          <cell r="M150" t="str">
            <v>Resident Engineer (2)</v>
          </cell>
          <cell r="N150">
            <v>21</v>
          </cell>
        </row>
        <row r="151">
          <cell r="A151" t="str">
            <v>A74375</v>
          </cell>
          <cell r="B151" t="str">
            <v>Banner-Perry</v>
          </cell>
          <cell r="C151" t="str">
            <v>Darren</v>
          </cell>
          <cell r="D151" t="str">
            <v>UGB</v>
          </cell>
          <cell r="E151" t="str">
            <v>S2</v>
          </cell>
          <cell r="F151" t="str">
            <v>GGE</v>
          </cell>
          <cell r="G151" t="str">
            <v>UP31</v>
          </cell>
          <cell r="H151" t="str">
            <v>UK-HYDST</v>
          </cell>
          <cell r="I151" t="str">
            <v>Tech</v>
          </cell>
          <cell r="J151">
            <v>32</v>
          </cell>
          <cell r="K151">
            <v>32</v>
          </cell>
          <cell r="L151">
            <v>0</v>
          </cell>
          <cell r="M151" t="str">
            <v>N/A</v>
          </cell>
          <cell r="N151">
            <v>31.530450985577001</v>
          </cell>
        </row>
        <row r="152">
          <cell r="A152" t="str">
            <v>A74953</v>
          </cell>
          <cell r="B152" t="str">
            <v>Bannister</v>
          </cell>
          <cell r="C152" t="str">
            <v>Mark</v>
          </cell>
          <cell r="D152" t="str">
            <v>UGB</v>
          </cell>
          <cell r="E152" t="str">
            <v>S1</v>
          </cell>
          <cell r="F152" t="str">
            <v>SBR</v>
          </cell>
          <cell r="G152" t="str">
            <v>UT31</v>
          </cell>
          <cell r="H152" t="str">
            <v>P-STD</v>
          </cell>
          <cell r="I152" t="str">
            <v>Tech</v>
          </cell>
          <cell r="J152">
            <v>37.5</v>
          </cell>
          <cell r="K152">
            <v>18</v>
          </cell>
          <cell r="L152">
            <v>10</v>
          </cell>
          <cell r="M152" t="str">
            <v>Graduate Engineer</v>
          </cell>
          <cell r="N152">
            <v>18.019011282051</v>
          </cell>
        </row>
        <row r="153">
          <cell r="A153" t="str">
            <v>A01857</v>
          </cell>
          <cell r="B153" t="str">
            <v>Baple</v>
          </cell>
          <cell r="C153" t="str">
            <v>John</v>
          </cell>
          <cell r="D153" t="str">
            <v>UGB</v>
          </cell>
          <cell r="E153" t="str">
            <v>S2</v>
          </cell>
          <cell r="F153" t="str">
            <v>GGE</v>
          </cell>
          <cell r="G153" t="str">
            <v>UP31</v>
          </cell>
          <cell r="H153" t="str">
            <v>UK-HYDST</v>
          </cell>
          <cell r="I153" t="str">
            <v>Tech</v>
          </cell>
          <cell r="J153">
            <v>37.5</v>
          </cell>
          <cell r="K153">
            <v>299</v>
          </cell>
          <cell r="L153">
            <v>4</v>
          </cell>
          <cell r="M153" t="str">
            <v>Associate (EA)/ Associate Tech. Dir / Associate Tech. Dir (2</v>
          </cell>
          <cell r="N153">
            <v>40.210729230768997</v>
          </cell>
        </row>
        <row r="154">
          <cell r="A154" t="str">
            <v>A49999</v>
          </cell>
          <cell r="B154" t="str">
            <v>Baraboi</v>
          </cell>
          <cell r="C154" t="str">
            <v>Anusca</v>
          </cell>
          <cell r="D154" t="str">
            <v>UGB</v>
          </cell>
          <cell r="E154" t="str">
            <v>S1</v>
          </cell>
          <cell r="F154" t="str">
            <v>THW</v>
          </cell>
          <cell r="G154" t="str">
            <v>UT25</v>
          </cell>
          <cell r="H154" t="str">
            <v>UK-HYDST</v>
          </cell>
          <cell r="I154" t="str">
            <v>Tech</v>
          </cell>
          <cell r="J154">
            <v>40</v>
          </cell>
          <cell r="K154">
            <v>21</v>
          </cell>
          <cell r="L154">
            <v>0</v>
          </cell>
          <cell r="M154" t="str">
            <v>N/A</v>
          </cell>
          <cell r="N154">
            <v>13.111771153846</v>
          </cell>
        </row>
        <row r="155">
          <cell r="A155" t="str">
            <v>A40949</v>
          </cell>
          <cell r="B155" t="str">
            <v>Barbour</v>
          </cell>
          <cell r="C155" t="str">
            <v>Andrew</v>
          </cell>
          <cell r="D155" t="str">
            <v>UGB</v>
          </cell>
          <cell r="E155" t="str">
            <v>S1</v>
          </cell>
          <cell r="F155" t="str">
            <v>SBR</v>
          </cell>
          <cell r="G155" t="str">
            <v>UT31</v>
          </cell>
          <cell r="H155" t="str">
            <v>UK-HYDST</v>
          </cell>
          <cell r="I155" t="str">
            <v>Tech</v>
          </cell>
          <cell r="J155">
            <v>37.5</v>
          </cell>
          <cell r="K155">
            <v>219</v>
          </cell>
          <cell r="L155">
            <v>3</v>
          </cell>
          <cell r="M155" t="str">
            <v>Technical Director  / Technical Director (1)</v>
          </cell>
          <cell r="N155">
            <v>35.156153846153998</v>
          </cell>
        </row>
        <row r="156">
          <cell r="A156" t="str">
            <v>A24917</v>
          </cell>
          <cell r="B156" t="str">
            <v>Barclay</v>
          </cell>
          <cell r="C156" t="str">
            <v>Fiona</v>
          </cell>
          <cell r="D156" t="str">
            <v>UGB</v>
          </cell>
          <cell r="E156" t="str">
            <v>S3</v>
          </cell>
          <cell r="F156" t="str">
            <v>WEN</v>
          </cell>
          <cell r="G156" t="str">
            <v>UU41</v>
          </cell>
          <cell r="H156" t="str">
            <v>UK-HYDST</v>
          </cell>
          <cell r="I156" t="str">
            <v>Tech</v>
          </cell>
          <cell r="J156">
            <v>37.5</v>
          </cell>
          <cell r="K156">
            <v>35</v>
          </cell>
          <cell r="L156">
            <v>9</v>
          </cell>
          <cell r="M156" t="str">
            <v>Assistant Engineer  (Graduate)</v>
          </cell>
          <cell r="N156">
            <v>13.443113846154001</v>
          </cell>
        </row>
        <row r="157">
          <cell r="A157" t="str">
            <v>W06432</v>
          </cell>
          <cell r="B157" t="str">
            <v>Bardin</v>
          </cell>
          <cell r="C157" t="str">
            <v>Mike</v>
          </cell>
          <cell r="D157" t="str">
            <v>UGB</v>
          </cell>
          <cell r="E157" t="str">
            <v>S1</v>
          </cell>
          <cell r="F157" t="str">
            <v>TRL</v>
          </cell>
          <cell r="G157" t="str">
            <v>UT41</v>
          </cell>
          <cell r="H157" t="str">
            <v>UK-HYDST</v>
          </cell>
          <cell r="I157" t="str">
            <v>Tech</v>
          </cell>
          <cell r="J157">
            <v>37.5</v>
          </cell>
          <cell r="K157">
            <v>78</v>
          </cell>
          <cell r="L157">
            <v>8</v>
          </cell>
          <cell r="M157" t="str">
            <v>Engineer  (Not chartered) (Graduate)</v>
          </cell>
          <cell r="N157">
            <v>15.560669230768999</v>
          </cell>
        </row>
        <row r="158">
          <cell r="A158" t="str">
            <v>A24861</v>
          </cell>
          <cell r="B158" t="str">
            <v>Barefield</v>
          </cell>
          <cell r="C158" t="str">
            <v>Stuart</v>
          </cell>
          <cell r="D158" t="str">
            <v>UGB</v>
          </cell>
          <cell r="E158" t="str">
            <v>S3</v>
          </cell>
          <cell r="F158" t="str">
            <v>ERE</v>
          </cell>
          <cell r="G158" t="str">
            <v>UU81</v>
          </cell>
          <cell r="H158" t="str">
            <v>UK-HYDST</v>
          </cell>
          <cell r="I158" t="str">
            <v>Tech</v>
          </cell>
          <cell r="J158">
            <v>37.5</v>
          </cell>
          <cell r="K158">
            <v>68</v>
          </cell>
          <cell r="L158">
            <v>4</v>
          </cell>
          <cell r="M158" t="str">
            <v>Project Manager  Category 2 (2)</v>
          </cell>
          <cell r="N158">
            <v>28.266293333333</v>
          </cell>
        </row>
        <row r="159">
          <cell r="A159" t="str">
            <v>A51049</v>
          </cell>
          <cell r="B159" t="str">
            <v>Barekyan</v>
          </cell>
          <cell r="C159" t="str">
            <v>Sergey</v>
          </cell>
          <cell r="D159" t="str">
            <v>UGB</v>
          </cell>
          <cell r="E159" t="str">
            <v>S4</v>
          </cell>
          <cell r="F159" t="str">
            <v>ESD</v>
          </cell>
          <cell r="G159" t="str">
            <v>UE21</v>
          </cell>
          <cell r="H159" t="str">
            <v>P-STD</v>
          </cell>
          <cell r="I159" t="str">
            <v>Tech</v>
          </cell>
          <cell r="J159">
            <v>37.5</v>
          </cell>
          <cell r="K159">
            <v>17</v>
          </cell>
          <cell r="L159">
            <v>6</v>
          </cell>
          <cell r="M159" t="str">
            <v>Senior Consultant</v>
          </cell>
          <cell r="N159">
            <v>20.271113846154002</v>
          </cell>
        </row>
        <row r="160">
          <cell r="A160" t="str">
            <v>U03043</v>
          </cell>
          <cell r="B160" t="str">
            <v>Barfield</v>
          </cell>
          <cell r="C160" t="str">
            <v>Paul</v>
          </cell>
          <cell r="D160" t="str">
            <v>UGB</v>
          </cell>
          <cell r="E160" t="str">
            <v>S2</v>
          </cell>
          <cell r="F160" t="str">
            <v>GGE</v>
          </cell>
          <cell r="G160" t="str">
            <v>UP31</v>
          </cell>
          <cell r="H160" t="str">
            <v>UK-AGENCY</v>
          </cell>
          <cell r="I160" t="str">
            <v>Tech</v>
          </cell>
          <cell r="J160">
            <v>0</v>
          </cell>
          <cell r="K160">
            <v>8</v>
          </cell>
          <cell r="L160">
            <v>6</v>
          </cell>
          <cell r="M160" t="str">
            <v>Senior Engineer</v>
          </cell>
          <cell r="N160">
            <v>25</v>
          </cell>
        </row>
        <row r="161">
          <cell r="A161" t="str">
            <v>A00543</v>
          </cell>
          <cell r="B161" t="str">
            <v>Barker</v>
          </cell>
          <cell r="C161" t="str">
            <v>Mike</v>
          </cell>
          <cell r="D161" t="str">
            <v>UGB</v>
          </cell>
          <cell r="E161" t="str">
            <v>S4</v>
          </cell>
          <cell r="F161" t="str">
            <v>EEA</v>
          </cell>
          <cell r="G161" t="str">
            <v>UE31</v>
          </cell>
          <cell r="H161" t="str">
            <v>P-STD</v>
          </cell>
          <cell r="I161" t="str">
            <v>Tech</v>
          </cell>
          <cell r="J161">
            <v>37.5</v>
          </cell>
          <cell r="K161">
            <v>6</v>
          </cell>
          <cell r="L161">
            <v>3</v>
          </cell>
          <cell r="M161" t="str">
            <v>Technical Director  / Technical Director (1)</v>
          </cell>
          <cell r="N161">
            <v>40.288242051281998</v>
          </cell>
        </row>
        <row r="162">
          <cell r="A162" t="str">
            <v>A76560</v>
          </cell>
          <cell r="B162" t="str">
            <v>Barker</v>
          </cell>
          <cell r="C162" t="str">
            <v>James</v>
          </cell>
          <cell r="D162" t="str">
            <v>UGB</v>
          </cell>
          <cell r="E162" t="str">
            <v>S1</v>
          </cell>
          <cell r="F162" t="str">
            <v>TRL</v>
          </cell>
          <cell r="G162" t="str">
            <v>UT43</v>
          </cell>
          <cell r="H162" t="str">
            <v>P-STD</v>
          </cell>
          <cell r="I162" t="str">
            <v>Tech</v>
          </cell>
          <cell r="J162">
            <v>37.5</v>
          </cell>
          <cell r="K162">
            <v>0</v>
          </cell>
          <cell r="L162">
            <v>10</v>
          </cell>
          <cell r="M162" t="str">
            <v>Graduate Engineer</v>
          </cell>
          <cell r="N162">
            <v>14.323113846154</v>
          </cell>
        </row>
        <row r="163">
          <cell r="A163" t="str">
            <v>A76036</v>
          </cell>
          <cell r="B163" t="str">
            <v>Barkway</v>
          </cell>
          <cell r="C163" t="str">
            <v>Andy</v>
          </cell>
          <cell r="D163" t="str">
            <v>UGB</v>
          </cell>
          <cell r="E163" t="str">
            <v>S1</v>
          </cell>
          <cell r="F163" t="str">
            <v>TRL</v>
          </cell>
          <cell r="G163" t="str">
            <v>UT43</v>
          </cell>
          <cell r="H163" t="str">
            <v>P-STD</v>
          </cell>
          <cell r="I163" t="str">
            <v>Tech</v>
          </cell>
          <cell r="J163">
            <v>37.5</v>
          </cell>
          <cell r="K163">
            <v>5</v>
          </cell>
          <cell r="L163">
            <v>6</v>
          </cell>
          <cell r="M163" t="str">
            <v>Principal Technician</v>
          </cell>
          <cell r="N163">
            <v>19.862601025640998</v>
          </cell>
        </row>
        <row r="164">
          <cell r="A164" t="str">
            <v>A76145</v>
          </cell>
          <cell r="B164" t="str">
            <v>Barley</v>
          </cell>
          <cell r="C164" t="str">
            <v>Ian</v>
          </cell>
          <cell r="D164" t="str">
            <v>UGB</v>
          </cell>
          <cell r="E164" t="str">
            <v>S1</v>
          </cell>
          <cell r="F164" t="str">
            <v>TRS</v>
          </cell>
          <cell r="G164" t="str">
            <v>UT43</v>
          </cell>
          <cell r="H164" t="str">
            <v>UK-AGENCY</v>
          </cell>
          <cell r="I164" t="str">
            <v>Tech</v>
          </cell>
          <cell r="J164">
            <v>37.5</v>
          </cell>
          <cell r="K164">
            <v>10</v>
          </cell>
          <cell r="L164">
            <v>4</v>
          </cell>
          <cell r="M164" t="str">
            <v>Associate (EA)/ Associate Tech. Dir / Associate Tech. Dir (2</v>
          </cell>
          <cell r="N164">
            <v>60.13</v>
          </cell>
        </row>
        <row r="165">
          <cell r="A165" t="str">
            <v>W06343</v>
          </cell>
          <cell r="B165" t="str">
            <v>Barnard</v>
          </cell>
          <cell r="C165" t="str">
            <v>Richard</v>
          </cell>
          <cell r="D165" t="str">
            <v>UGB</v>
          </cell>
          <cell r="E165" t="str">
            <v>S9</v>
          </cell>
          <cell r="F165" t="str">
            <v>ABD</v>
          </cell>
          <cell r="G165" t="str">
            <v>US16</v>
          </cell>
          <cell r="H165" t="str">
            <v>UK-HYDST</v>
          </cell>
          <cell r="I165" t="str">
            <v>Admin</v>
          </cell>
          <cell r="J165">
            <v>40</v>
          </cell>
          <cell r="K165">
            <v>57</v>
          </cell>
          <cell r="L165">
            <v>0</v>
          </cell>
          <cell r="M165" t="str">
            <v>N/A</v>
          </cell>
          <cell r="N165">
            <v>52.935428846153997</v>
          </cell>
        </row>
        <row r="166">
          <cell r="A166" t="str">
            <v>A00250</v>
          </cell>
          <cell r="B166" t="str">
            <v>Barnes</v>
          </cell>
          <cell r="C166" t="str">
            <v>Walter</v>
          </cell>
          <cell r="D166" t="str">
            <v>UGB</v>
          </cell>
          <cell r="E166" t="str">
            <v>S1</v>
          </cell>
          <cell r="F166" t="str">
            <v>TRL</v>
          </cell>
          <cell r="G166" t="str">
            <v>UT42</v>
          </cell>
          <cell r="H166" t="str">
            <v>UK-HYDST</v>
          </cell>
          <cell r="I166" t="str">
            <v>Tech</v>
          </cell>
          <cell r="J166">
            <v>37.5</v>
          </cell>
          <cell r="K166">
            <v>40</v>
          </cell>
          <cell r="L166">
            <v>6</v>
          </cell>
          <cell r="M166" t="str">
            <v>Client Relationship Manager</v>
          </cell>
          <cell r="N166">
            <v>25.815216410255999</v>
          </cell>
        </row>
        <row r="167">
          <cell r="A167" t="str">
            <v>A74755</v>
          </cell>
          <cell r="B167" t="str">
            <v>Barnes</v>
          </cell>
          <cell r="C167" t="str">
            <v>Andy</v>
          </cell>
          <cell r="D167" t="str">
            <v>UGB</v>
          </cell>
          <cell r="E167" t="str">
            <v>S1</v>
          </cell>
          <cell r="F167" t="str">
            <v>TRL</v>
          </cell>
          <cell r="G167" t="str">
            <v>UT43</v>
          </cell>
          <cell r="H167" t="str">
            <v>P-STD</v>
          </cell>
          <cell r="I167" t="str">
            <v>Tech</v>
          </cell>
          <cell r="J167">
            <v>37.5</v>
          </cell>
          <cell r="K167">
            <v>23</v>
          </cell>
          <cell r="L167">
            <v>3</v>
          </cell>
          <cell r="M167" t="str">
            <v>Technical Director  / Technical Director (1)</v>
          </cell>
          <cell r="N167">
            <v>71.493040615384999</v>
          </cell>
        </row>
        <row r="168">
          <cell r="A168" t="str">
            <v>U02966</v>
          </cell>
          <cell r="B168" t="str">
            <v>Barnes</v>
          </cell>
          <cell r="C168" t="str">
            <v>Michael</v>
          </cell>
          <cell r="D168" t="str">
            <v>UGB</v>
          </cell>
          <cell r="E168" t="str">
            <v>S1</v>
          </cell>
          <cell r="F168" t="str">
            <v>TRL</v>
          </cell>
          <cell r="G168" t="str">
            <v>UT41</v>
          </cell>
          <cell r="H168" t="str">
            <v>UK-AGENCY</v>
          </cell>
          <cell r="I168" t="str">
            <v>Tech</v>
          </cell>
          <cell r="J168">
            <v>0</v>
          </cell>
          <cell r="K168">
            <v>26</v>
          </cell>
          <cell r="L168">
            <v>7</v>
          </cell>
          <cell r="M168" t="str">
            <v>Senior Technician</v>
          </cell>
          <cell r="N168">
            <v>24</v>
          </cell>
        </row>
        <row r="169">
          <cell r="A169" t="str">
            <v>U03121</v>
          </cell>
          <cell r="B169" t="str">
            <v>Barnes</v>
          </cell>
          <cell r="C169" t="str">
            <v>Geoff</v>
          </cell>
          <cell r="D169" t="str">
            <v>UGB</v>
          </cell>
          <cell r="E169" t="str">
            <v>S4</v>
          </cell>
          <cell r="F169" t="str">
            <v>EEA</v>
          </cell>
          <cell r="G169" t="str">
            <v>UE31</v>
          </cell>
          <cell r="H169" t="str">
            <v>UK-AGENCY</v>
          </cell>
          <cell r="I169" t="str">
            <v>Tech</v>
          </cell>
          <cell r="J169">
            <v>7.5</v>
          </cell>
          <cell r="K169">
            <v>23</v>
          </cell>
          <cell r="L169">
            <v>7</v>
          </cell>
          <cell r="M169" t="str">
            <v>Environmental consultant 1</v>
          </cell>
          <cell r="N169">
            <v>78.959999999999994</v>
          </cell>
        </row>
        <row r="170">
          <cell r="A170" t="str">
            <v>A24759</v>
          </cell>
          <cell r="B170" t="str">
            <v>Barnett</v>
          </cell>
          <cell r="C170" t="str">
            <v>Rosemary</v>
          </cell>
          <cell r="D170" t="str">
            <v>UGB</v>
          </cell>
          <cell r="E170" t="str">
            <v>S9</v>
          </cell>
          <cell r="F170" t="str">
            <v>AFF</v>
          </cell>
          <cell r="G170" t="str">
            <v>UF13</v>
          </cell>
          <cell r="H170" t="str">
            <v>UK-BTP</v>
          </cell>
          <cell r="I170" t="str">
            <v>Admin</v>
          </cell>
          <cell r="J170">
            <v>37.5</v>
          </cell>
          <cell r="K170">
            <v>98</v>
          </cell>
          <cell r="L170">
            <v>8</v>
          </cell>
          <cell r="M170" t="str">
            <v>Marketing Coordinator</v>
          </cell>
          <cell r="N170">
            <v>18.664388374359</v>
          </cell>
        </row>
        <row r="171">
          <cell r="A171" t="str">
            <v>A76459</v>
          </cell>
          <cell r="B171" t="str">
            <v>Barnett</v>
          </cell>
          <cell r="C171" t="str">
            <v>Joseph</v>
          </cell>
          <cell r="D171" t="str">
            <v>UGB</v>
          </cell>
          <cell r="E171" t="str">
            <v>S1</v>
          </cell>
          <cell r="F171" t="str">
            <v>TRL</v>
          </cell>
          <cell r="G171" t="str">
            <v>UT42</v>
          </cell>
          <cell r="H171" t="str">
            <v>UK-AGENCY</v>
          </cell>
          <cell r="I171" t="str">
            <v>Tech</v>
          </cell>
          <cell r="J171">
            <v>37.5</v>
          </cell>
          <cell r="K171">
            <v>3</v>
          </cell>
          <cell r="L171">
            <v>10</v>
          </cell>
          <cell r="M171" t="str">
            <v>Technical assistant</v>
          </cell>
          <cell r="N171">
            <v>36.72</v>
          </cell>
        </row>
        <row r="172">
          <cell r="A172" t="str">
            <v>U02672</v>
          </cell>
          <cell r="B172" t="str">
            <v>Barns</v>
          </cell>
          <cell r="C172" t="str">
            <v>Luke</v>
          </cell>
          <cell r="D172" t="str">
            <v>UGB</v>
          </cell>
          <cell r="E172" t="str">
            <v>S1</v>
          </cell>
          <cell r="F172" t="str">
            <v>THW</v>
          </cell>
          <cell r="G172" t="str">
            <v>UT23</v>
          </cell>
          <cell r="H172" t="str">
            <v>UK-SC-LTD</v>
          </cell>
          <cell r="I172" t="str">
            <v>Tech</v>
          </cell>
          <cell r="J172">
            <v>0</v>
          </cell>
          <cell r="K172">
            <v>35</v>
          </cell>
          <cell r="L172">
            <v>0</v>
          </cell>
          <cell r="M172" t="str">
            <v>N/A</v>
          </cell>
          <cell r="N172">
            <v>33</v>
          </cell>
        </row>
        <row r="173">
          <cell r="A173" t="str">
            <v>A42404</v>
          </cell>
          <cell r="B173" t="str">
            <v>Barraclough</v>
          </cell>
          <cell r="C173" t="str">
            <v>Bill</v>
          </cell>
          <cell r="D173" t="str">
            <v>UGB</v>
          </cell>
          <cell r="E173" t="str">
            <v>S2</v>
          </cell>
          <cell r="F173" t="str">
            <v>SBS</v>
          </cell>
          <cell r="G173" t="str">
            <v>UP33</v>
          </cell>
          <cell r="H173" t="str">
            <v>UK-HYDST</v>
          </cell>
          <cell r="I173" t="str">
            <v>Tech</v>
          </cell>
          <cell r="J173">
            <v>37.5</v>
          </cell>
          <cell r="K173">
            <v>152</v>
          </cell>
          <cell r="L173">
            <v>6</v>
          </cell>
          <cell r="M173" t="str">
            <v>Principal Technician</v>
          </cell>
          <cell r="N173">
            <v>18.403626666667002</v>
          </cell>
        </row>
        <row r="174">
          <cell r="A174" t="str">
            <v>A24855</v>
          </cell>
          <cell r="B174" t="str">
            <v>Barratt</v>
          </cell>
          <cell r="C174" t="str">
            <v>Michael</v>
          </cell>
          <cell r="D174" t="str">
            <v>UGB</v>
          </cell>
          <cell r="E174" t="str">
            <v>S3</v>
          </cell>
          <cell r="F174" t="str">
            <v>WTC</v>
          </cell>
          <cell r="G174" t="str">
            <v>UU22</v>
          </cell>
          <cell r="H174" t="str">
            <v>UK-HYDST</v>
          </cell>
          <cell r="I174" t="str">
            <v>Tech</v>
          </cell>
          <cell r="J174">
            <v>37.5</v>
          </cell>
          <cell r="K174">
            <v>52</v>
          </cell>
          <cell r="L174">
            <v>8</v>
          </cell>
          <cell r="M174" t="str">
            <v>Engineer  (Not chartered) (Graduate)</v>
          </cell>
          <cell r="N174">
            <v>12.859524102564</v>
          </cell>
        </row>
        <row r="175">
          <cell r="A175" t="str">
            <v>A01600</v>
          </cell>
          <cell r="B175" t="str">
            <v>Barrett</v>
          </cell>
          <cell r="C175" t="str">
            <v>John</v>
          </cell>
          <cell r="D175" t="str">
            <v>UGB</v>
          </cell>
          <cell r="E175" t="str">
            <v>S1</v>
          </cell>
          <cell r="F175" t="str">
            <v>THW</v>
          </cell>
          <cell r="G175" t="str">
            <v>UT21</v>
          </cell>
          <cell r="H175" t="str">
            <v>UK-HYDST</v>
          </cell>
          <cell r="I175" t="str">
            <v>Tech</v>
          </cell>
          <cell r="J175">
            <v>40</v>
          </cell>
          <cell r="K175">
            <v>514</v>
          </cell>
          <cell r="L175">
            <v>4</v>
          </cell>
          <cell r="M175" t="str">
            <v>Associate Business Director</v>
          </cell>
          <cell r="N175">
            <v>24.785302884615</v>
          </cell>
        </row>
        <row r="176">
          <cell r="A176" t="str">
            <v>A99430</v>
          </cell>
          <cell r="B176" t="str">
            <v>Barrie</v>
          </cell>
          <cell r="C176" t="str">
            <v>Dennis</v>
          </cell>
          <cell r="D176" t="str">
            <v>UGB</v>
          </cell>
          <cell r="E176" t="str">
            <v>S2</v>
          </cell>
          <cell r="F176" t="str">
            <v>GGE</v>
          </cell>
          <cell r="G176" t="str">
            <v>UP31</v>
          </cell>
          <cell r="H176" t="str">
            <v>UK-HYDST</v>
          </cell>
          <cell r="I176" t="str">
            <v>Tech</v>
          </cell>
          <cell r="J176">
            <v>37.5</v>
          </cell>
          <cell r="K176">
            <v>93</v>
          </cell>
          <cell r="L176">
            <v>3</v>
          </cell>
          <cell r="M176" t="str">
            <v>Technical Director  / Technical Director (1)</v>
          </cell>
          <cell r="N176">
            <v>38.425697876923003</v>
          </cell>
        </row>
        <row r="177">
          <cell r="A177" t="str">
            <v>A02507</v>
          </cell>
          <cell r="B177" t="str">
            <v>Barron</v>
          </cell>
          <cell r="C177" t="str">
            <v>Julie</v>
          </cell>
          <cell r="D177" t="str">
            <v>UGB</v>
          </cell>
          <cell r="E177" t="str">
            <v>S9</v>
          </cell>
          <cell r="F177" t="str">
            <v>AFF</v>
          </cell>
          <cell r="G177" t="str">
            <v>UF17</v>
          </cell>
          <cell r="H177" t="str">
            <v>UK-HYDST</v>
          </cell>
          <cell r="I177" t="str">
            <v>Admin</v>
          </cell>
          <cell r="J177">
            <v>37.5</v>
          </cell>
          <cell r="K177">
            <v>295</v>
          </cell>
          <cell r="L177">
            <v>5</v>
          </cell>
          <cell r="M177" t="str">
            <v>Office Facilities Manager (1)</v>
          </cell>
          <cell r="N177">
            <v>23.462139487179002</v>
          </cell>
        </row>
        <row r="178">
          <cell r="A178" t="str">
            <v>A76076</v>
          </cell>
          <cell r="B178" t="str">
            <v>Barron</v>
          </cell>
          <cell r="C178" t="str">
            <v>Chris</v>
          </cell>
          <cell r="D178" t="str">
            <v>UGB</v>
          </cell>
          <cell r="E178" t="str">
            <v>S3</v>
          </cell>
          <cell r="F178" t="str">
            <v>WWN</v>
          </cell>
          <cell r="G178" t="str">
            <v>UU61</v>
          </cell>
          <cell r="H178" t="str">
            <v>P-STD</v>
          </cell>
          <cell r="I178" t="str">
            <v>Tech</v>
          </cell>
          <cell r="J178">
            <v>37.5</v>
          </cell>
          <cell r="K178">
            <v>3</v>
          </cell>
          <cell r="L178">
            <v>7</v>
          </cell>
          <cell r="M178" t="str">
            <v>Project Manager – Landscape &amp;Planning</v>
          </cell>
          <cell r="N178">
            <v>18.695421538462</v>
          </cell>
        </row>
        <row r="179">
          <cell r="A179" t="str">
            <v>S10335</v>
          </cell>
          <cell r="B179" t="str">
            <v>Barry</v>
          </cell>
          <cell r="C179" t="str">
            <v>Ian</v>
          </cell>
          <cell r="D179" t="str">
            <v>UGB</v>
          </cell>
          <cell r="E179" t="str">
            <v>S2</v>
          </cell>
          <cell r="F179" t="str">
            <v>GGE</v>
          </cell>
          <cell r="G179" t="str">
            <v>UP31</v>
          </cell>
          <cell r="H179" t="str">
            <v>UK-SC-SELF</v>
          </cell>
          <cell r="I179" t="str">
            <v>Tech</v>
          </cell>
          <cell r="J179">
            <v>16</v>
          </cell>
          <cell r="K179">
            <v>1</v>
          </cell>
          <cell r="L179">
            <v>3</v>
          </cell>
          <cell r="M179" t="str">
            <v>Regional Construction Manager</v>
          </cell>
          <cell r="N179">
            <v>50</v>
          </cell>
        </row>
        <row r="180">
          <cell r="A180" t="str">
            <v>A40148</v>
          </cell>
          <cell r="B180" t="str">
            <v>Barsby</v>
          </cell>
          <cell r="C180" t="str">
            <v>Roger</v>
          </cell>
          <cell r="D180" t="str">
            <v>UGB</v>
          </cell>
          <cell r="E180" t="str">
            <v>S2</v>
          </cell>
          <cell r="F180" t="str">
            <v>GGE</v>
          </cell>
          <cell r="G180" t="str">
            <v>UP31</v>
          </cell>
          <cell r="H180" t="str">
            <v>UK-HYDST</v>
          </cell>
          <cell r="I180" t="str">
            <v>Tech</v>
          </cell>
          <cell r="J180">
            <v>37.5</v>
          </cell>
          <cell r="K180">
            <v>320</v>
          </cell>
          <cell r="L180">
            <v>3</v>
          </cell>
          <cell r="M180" t="str">
            <v>Business Director</v>
          </cell>
          <cell r="N180">
            <v>55.059395479795</v>
          </cell>
        </row>
        <row r="181">
          <cell r="A181" t="str">
            <v>A76341</v>
          </cell>
          <cell r="B181" t="str">
            <v>Bartles</v>
          </cell>
          <cell r="C181" t="str">
            <v>David</v>
          </cell>
          <cell r="D181" t="str">
            <v>UGB</v>
          </cell>
          <cell r="E181" t="str">
            <v>S1</v>
          </cell>
          <cell r="F181" t="str">
            <v>SBR</v>
          </cell>
          <cell r="G181" t="str">
            <v>UT31</v>
          </cell>
          <cell r="H181" t="str">
            <v>P-STD</v>
          </cell>
          <cell r="I181" t="str">
            <v>Tech</v>
          </cell>
          <cell r="J181">
            <v>37.5</v>
          </cell>
          <cell r="K181">
            <v>5</v>
          </cell>
          <cell r="L181">
            <v>5</v>
          </cell>
          <cell r="M181" t="str">
            <v>Principal Engineer/ Technical Discipline Leader</v>
          </cell>
          <cell r="N181">
            <v>36.914960000000001</v>
          </cell>
        </row>
        <row r="182">
          <cell r="A182" t="str">
            <v>A41273</v>
          </cell>
          <cell r="B182" t="str">
            <v>Barton</v>
          </cell>
          <cell r="C182" t="str">
            <v>John</v>
          </cell>
          <cell r="D182" t="str">
            <v>UGB</v>
          </cell>
          <cell r="E182" t="str">
            <v>S2</v>
          </cell>
          <cell r="F182" t="str">
            <v>SBS</v>
          </cell>
          <cell r="G182" t="str">
            <v>UP33</v>
          </cell>
          <cell r="H182" t="str">
            <v>UK-HYDST</v>
          </cell>
          <cell r="I182" t="str">
            <v>Tech</v>
          </cell>
          <cell r="J182">
            <v>37.5</v>
          </cell>
          <cell r="K182">
            <v>299</v>
          </cell>
          <cell r="L182">
            <v>3</v>
          </cell>
          <cell r="M182" t="str">
            <v>Technical Director  / Technical Director (1)</v>
          </cell>
          <cell r="N182">
            <v>43.831949948717998</v>
          </cell>
        </row>
        <row r="183">
          <cell r="A183" t="str">
            <v>A76491</v>
          </cell>
          <cell r="B183" t="str">
            <v>Barton</v>
          </cell>
          <cell r="C183" t="str">
            <v>Sam</v>
          </cell>
          <cell r="D183" t="str">
            <v>UGB</v>
          </cell>
          <cell r="E183" t="str">
            <v>S3</v>
          </cell>
          <cell r="F183" t="str">
            <v>WWN</v>
          </cell>
          <cell r="G183" t="str">
            <v>UU61</v>
          </cell>
          <cell r="H183" t="str">
            <v>P-STD</v>
          </cell>
          <cell r="I183" t="str">
            <v>Tech</v>
          </cell>
          <cell r="J183">
            <v>37.5</v>
          </cell>
          <cell r="K183">
            <v>2</v>
          </cell>
          <cell r="L183">
            <v>9</v>
          </cell>
          <cell r="M183" t="str">
            <v>Drafter / Draftsman</v>
          </cell>
          <cell r="N183">
            <v>17.132908717949</v>
          </cell>
        </row>
        <row r="184">
          <cell r="A184" t="str">
            <v>A42089</v>
          </cell>
          <cell r="B184" t="str">
            <v>Bartram</v>
          </cell>
          <cell r="C184" t="str">
            <v>Steve</v>
          </cell>
          <cell r="D184" t="str">
            <v>UGB</v>
          </cell>
          <cell r="E184" t="str">
            <v>S9</v>
          </cell>
          <cell r="F184" t="str">
            <v>AIT</v>
          </cell>
          <cell r="G184" t="str">
            <v>G11</v>
          </cell>
          <cell r="H184" t="str">
            <v>UK-HYDST</v>
          </cell>
          <cell r="I184" t="str">
            <v>Admin</v>
          </cell>
          <cell r="J184">
            <v>37.5</v>
          </cell>
          <cell r="K184">
            <v>332</v>
          </cell>
          <cell r="L184">
            <v>4</v>
          </cell>
          <cell r="M184" t="str">
            <v>Group Systems Manager</v>
          </cell>
          <cell r="N184">
            <v>40.011917948718001</v>
          </cell>
        </row>
        <row r="185">
          <cell r="A185" t="str">
            <v>A76097</v>
          </cell>
          <cell r="B185" t="str">
            <v>Barzegaran</v>
          </cell>
          <cell r="C185" t="str">
            <v>Sum</v>
          </cell>
          <cell r="D185" t="str">
            <v>UGB</v>
          </cell>
          <cell r="E185" t="str">
            <v>S1</v>
          </cell>
          <cell r="F185" t="str">
            <v>TRS</v>
          </cell>
          <cell r="G185" t="str">
            <v>UT43</v>
          </cell>
          <cell r="H185" t="str">
            <v>P-STD</v>
          </cell>
          <cell r="I185" t="str">
            <v>Tech</v>
          </cell>
          <cell r="J185">
            <v>37.5</v>
          </cell>
          <cell r="K185">
            <v>1</v>
          </cell>
          <cell r="L185">
            <v>6</v>
          </cell>
          <cell r="M185" t="str">
            <v>Senior Engineer</v>
          </cell>
          <cell r="N185">
            <v>25.698498461538001</v>
          </cell>
        </row>
        <row r="186">
          <cell r="A186" t="str">
            <v>A50157</v>
          </cell>
          <cell r="B186" t="str">
            <v>Bate</v>
          </cell>
          <cell r="C186" t="str">
            <v>Sarah</v>
          </cell>
          <cell r="D186" t="str">
            <v>UGB</v>
          </cell>
          <cell r="E186" t="str">
            <v>S3</v>
          </cell>
          <cell r="F186" t="str">
            <v>UEX</v>
          </cell>
          <cell r="G186" t="str">
            <v>UU11</v>
          </cell>
          <cell r="H186" t="str">
            <v>P-STD</v>
          </cell>
          <cell r="I186" t="str">
            <v>Admin</v>
          </cell>
          <cell r="J186">
            <v>37.5</v>
          </cell>
          <cell r="K186">
            <v>6</v>
          </cell>
          <cell r="L186">
            <v>7</v>
          </cell>
          <cell r="M186" t="str">
            <v>Executive Secretary, Personal Assistant or Sector PA</v>
          </cell>
          <cell r="N186">
            <v>12.275934358974</v>
          </cell>
        </row>
        <row r="187">
          <cell r="A187" t="str">
            <v>U03176</v>
          </cell>
          <cell r="B187" t="str">
            <v>Bate</v>
          </cell>
          <cell r="C187" t="str">
            <v>Anthony</v>
          </cell>
          <cell r="D187" t="str">
            <v>UGB</v>
          </cell>
          <cell r="E187" t="str">
            <v>S1</v>
          </cell>
          <cell r="F187" t="str">
            <v>TRL</v>
          </cell>
          <cell r="G187" t="str">
            <v>UT41</v>
          </cell>
          <cell r="H187" t="str">
            <v>UK-AGENCY</v>
          </cell>
          <cell r="I187" t="str">
            <v>Tech</v>
          </cell>
          <cell r="J187">
            <v>37.5</v>
          </cell>
          <cell r="K187">
            <v>1</v>
          </cell>
          <cell r="L187">
            <v>11</v>
          </cell>
          <cell r="M187" t="str">
            <v>Junior Technician</v>
          </cell>
          <cell r="N187">
            <v>1</v>
          </cell>
        </row>
        <row r="188">
          <cell r="A188" t="str">
            <v>A25288</v>
          </cell>
          <cell r="B188" t="str">
            <v>Batey</v>
          </cell>
          <cell r="C188" t="str">
            <v>Helen</v>
          </cell>
          <cell r="D188" t="str">
            <v>UGB</v>
          </cell>
          <cell r="E188" t="str">
            <v>S4</v>
          </cell>
          <cell r="F188" t="str">
            <v>EEA</v>
          </cell>
          <cell r="G188" t="str">
            <v>UE31</v>
          </cell>
          <cell r="H188" t="str">
            <v>P-STD</v>
          </cell>
          <cell r="I188" t="str">
            <v>Tech</v>
          </cell>
          <cell r="J188">
            <v>37.5</v>
          </cell>
          <cell r="K188">
            <v>26</v>
          </cell>
          <cell r="L188">
            <v>9</v>
          </cell>
          <cell r="M188" t="str">
            <v>Environmental consultant 3 / Graduate</v>
          </cell>
          <cell r="N188">
            <v>23.771001025640999</v>
          </cell>
        </row>
        <row r="189">
          <cell r="A189" t="str">
            <v>A74609</v>
          </cell>
          <cell r="B189" t="str">
            <v>Bathia</v>
          </cell>
          <cell r="C189" t="str">
            <v>Shreena</v>
          </cell>
          <cell r="D189" t="str">
            <v>UGB</v>
          </cell>
          <cell r="E189" t="str">
            <v>S9</v>
          </cell>
          <cell r="F189" t="str">
            <v>AFN</v>
          </cell>
          <cell r="G189" t="str">
            <v>G11</v>
          </cell>
          <cell r="H189" t="str">
            <v>UK-HYDST</v>
          </cell>
          <cell r="I189" t="str">
            <v>Admin</v>
          </cell>
          <cell r="J189">
            <v>37.5</v>
          </cell>
          <cell r="K189">
            <v>24</v>
          </cell>
          <cell r="L189">
            <v>8</v>
          </cell>
          <cell r="M189" t="str">
            <v>Assistant Accountant / Part qualified Accountant</v>
          </cell>
          <cell r="N189">
            <v>16.506959999999999</v>
          </cell>
        </row>
        <row r="190">
          <cell r="A190" t="str">
            <v>A74954</v>
          </cell>
          <cell r="B190" t="str">
            <v>Battson</v>
          </cell>
          <cell r="C190" t="str">
            <v>David</v>
          </cell>
          <cell r="D190" t="str">
            <v>UGB</v>
          </cell>
          <cell r="E190" t="str">
            <v>S1</v>
          </cell>
          <cell r="F190" t="str">
            <v>THW</v>
          </cell>
          <cell r="G190" t="str">
            <v>UT21</v>
          </cell>
          <cell r="H190" t="str">
            <v>UK-AGENCY</v>
          </cell>
          <cell r="I190" t="str">
            <v>Tech</v>
          </cell>
          <cell r="J190">
            <v>37.5</v>
          </cell>
          <cell r="K190">
            <v>1</v>
          </cell>
          <cell r="L190">
            <v>5</v>
          </cell>
          <cell r="M190" t="str">
            <v>Client Relationship Manager</v>
          </cell>
          <cell r="N190">
            <v>35.1</v>
          </cell>
        </row>
        <row r="191">
          <cell r="A191" t="str">
            <v>A00427</v>
          </cell>
          <cell r="B191" t="str">
            <v>Baughan</v>
          </cell>
          <cell r="C191" t="str">
            <v>Robert</v>
          </cell>
          <cell r="D191" t="str">
            <v>UGB</v>
          </cell>
          <cell r="E191" t="str">
            <v>S1</v>
          </cell>
          <cell r="F191" t="str">
            <v>TRL</v>
          </cell>
          <cell r="G191" t="str">
            <v>UT43</v>
          </cell>
          <cell r="H191" t="str">
            <v>UK-HYDST</v>
          </cell>
          <cell r="I191" t="str">
            <v>Tech</v>
          </cell>
          <cell r="J191">
            <v>37.5</v>
          </cell>
          <cell r="K191">
            <v>11</v>
          </cell>
          <cell r="L191">
            <v>3</v>
          </cell>
          <cell r="M191" t="str">
            <v>Technical Director  / Technical Director (1)</v>
          </cell>
          <cell r="N191">
            <v>57.795934358974002</v>
          </cell>
        </row>
        <row r="192">
          <cell r="A192" t="str">
            <v>U03167</v>
          </cell>
          <cell r="B192" t="str">
            <v>Bayliffe</v>
          </cell>
          <cell r="C192" t="str">
            <v>Jason</v>
          </cell>
          <cell r="D192" t="str">
            <v>UGB</v>
          </cell>
          <cell r="E192" t="str">
            <v>S1</v>
          </cell>
          <cell r="F192" t="str">
            <v>TRS</v>
          </cell>
          <cell r="G192" t="str">
            <v>UT42</v>
          </cell>
          <cell r="H192" t="str">
            <v>UK-AGENCY</v>
          </cell>
          <cell r="I192" t="str">
            <v>Tech</v>
          </cell>
          <cell r="J192">
            <v>40</v>
          </cell>
          <cell r="K192">
            <v>29</v>
          </cell>
          <cell r="L192">
            <v>5</v>
          </cell>
          <cell r="M192" t="str">
            <v>Principal Engineer/ Technical Discipline Leader</v>
          </cell>
          <cell r="N192">
            <v>76.39</v>
          </cell>
        </row>
        <row r="193">
          <cell r="A193" t="str">
            <v>A25020</v>
          </cell>
          <cell r="B193" t="str">
            <v>Beale</v>
          </cell>
          <cell r="C193" t="str">
            <v>Rebecca</v>
          </cell>
          <cell r="D193" t="str">
            <v>UGB</v>
          </cell>
          <cell r="E193" t="str">
            <v>S4</v>
          </cell>
          <cell r="F193" t="str">
            <v>EEC</v>
          </cell>
          <cell r="G193" t="str">
            <v>UE21</v>
          </cell>
          <cell r="H193" t="str">
            <v>UK-CRESS</v>
          </cell>
          <cell r="I193" t="str">
            <v>Tech</v>
          </cell>
          <cell r="J193">
            <v>15</v>
          </cell>
          <cell r="K193">
            <v>72</v>
          </cell>
          <cell r="L193">
            <v>8</v>
          </cell>
          <cell r="M193" t="str">
            <v>Environmental consultant 2</v>
          </cell>
          <cell r="N193">
            <v>14.443353846154</v>
          </cell>
        </row>
        <row r="194">
          <cell r="A194" t="str">
            <v>A74973</v>
          </cell>
          <cell r="B194" t="str">
            <v>Beale</v>
          </cell>
          <cell r="C194" t="str">
            <v>Keith</v>
          </cell>
          <cell r="D194" t="str">
            <v>UGB</v>
          </cell>
          <cell r="E194" t="str">
            <v>S1</v>
          </cell>
          <cell r="F194" t="str">
            <v>TRS</v>
          </cell>
          <cell r="G194" t="str">
            <v>UT43</v>
          </cell>
          <cell r="H194" t="str">
            <v>P-STD</v>
          </cell>
          <cell r="I194" t="str">
            <v>Tech</v>
          </cell>
          <cell r="J194">
            <v>37.5</v>
          </cell>
          <cell r="K194">
            <v>7</v>
          </cell>
          <cell r="L194">
            <v>5</v>
          </cell>
          <cell r="M194" t="str">
            <v>Principal Engineer/ Technical Discipline Leader</v>
          </cell>
          <cell r="N194">
            <v>31.534395897435999</v>
          </cell>
        </row>
        <row r="195">
          <cell r="A195" t="str">
            <v>S10724</v>
          </cell>
          <cell r="B195" t="str">
            <v>Beale</v>
          </cell>
          <cell r="C195" t="str">
            <v>Greg</v>
          </cell>
          <cell r="D195" t="str">
            <v>UGB</v>
          </cell>
          <cell r="E195" t="str">
            <v>S4</v>
          </cell>
          <cell r="F195" t="str">
            <v>EEC</v>
          </cell>
          <cell r="G195" t="str">
            <v>UE21</v>
          </cell>
          <cell r="H195" t="str">
            <v>UK-SC-LTD</v>
          </cell>
          <cell r="I195" t="str">
            <v>Tech</v>
          </cell>
          <cell r="J195">
            <v>0</v>
          </cell>
          <cell r="K195">
            <v>26</v>
          </cell>
          <cell r="L195">
            <v>8</v>
          </cell>
          <cell r="M195" t="str">
            <v>Resident Engineer (1) / Resident Engineer</v>
          </cell>
          <cell r="N195">
            <v>65</v>
          </cell>
        </row>
        <row r="196">
          <cell r="A196" t="str">
            <v>A74903</v>
          </cell>
          <cell r="B196" t="str">
            <v>Beanland</v>
          </cell>
          <cell r="C196" t="str">
            <v>Mike</v>
          </cell>
          <cell r="D196" t="str">
            <v>UGB</v>
          </cell>
          <cell r="E196" t="str">
            <v>S1</v>
          </cell>
          <cell r="F196" t="str">
            <v>TRL</v>
          </cell>
          <cell r="G196" t="str">
            <v>UT42</v>
          </cell>
          <cell r="H196" t="str">
            <v>UK-AGENCY</v>
          </cell>
          <cell r="I196" t="str">
            <v>Tech</v>
          </cell>
          <cell r="J196">
            <v>37.5</v>
          </cell>
          <cell r="K196">
            <v>0</v>
          </cell>
          <cell r="L196">
            <v>7</v>
          </cell>
          <cell r="M196" t="str">
            <v>Chartered or Consulting Engineer</v>
          </cell>
          <cell r="N196">
            <v>38.5</v>
          </cell>
        </row>
        <row r="197">
          <cell r="A197" t="str">
            <v>A86665</v>
          </cell>
          <cell r="B197" t="str">
            <v>Beare</v>
          </cell>
          <cell r="C197" t="str">
            <v>Jon</v>
          </cell>
          <cell r="D197" t="str">
            <v>UGB</v>
          </cell>
          <cell r="E197" t="str">
            <v>S9</v>
          </cell>
          <cell r="F197" t="str">
            <v>AFN</v>
          </cell>
          <cell r="G197" t="str">
            <v>US13</v>
          </cell>
          <cell r="H197" t="str">
            <v>UK-HYDST</v>
          </cell>
          <cell r="I197" t="str">
            <v>Admin</v>
          </cell>
          <cell r="J197">
            <v>37.5</v>
          </cell>
          <cell r="K197">
            <v>133</v>
          </cell>
          <cell r="L197">
            <v>5</v>
          </cell>
          <cell r="M197" t="str">
            <v>Office Facilities Manager (1)</v>
          </cell>
          <cell r="N197">
            <v>19.982395897436</v>
          </cell>
        </row>
        <row r="198">
          <cell r="A198" t="str">
            <v>A50089</v>
          </cell>
          <cell r="B198" t="str">
            <v>Beazer</v>
          </cell>
          <cell r="C198" t="str">
            <v>Hannah</v>
          </cell>
          <cell r="D198" t="str">
            <v>UGB</v>
          </cell>
          <cell r="E198" t="str">
            <v>S9</v>
          </cell>
          <cell r="F198" t="str">
            <v>AHR</v>
          </cell>
          <cell r="G198" t="str">
            <v>US12</v>
          </cell>
          <cell r="H198" t="str">
            <v>P-FIX</v>
          </cell>
          <cell r="I198" t="str">
            <v>Admin</v>
          </cell>
          <cell r="J198">
            <v>37.5</v>
          </cell>
          <cell r="K198">
            <v>6</v>
          </cell>
          <cell r="L198">
            <v>8</v>
          </cell>
          <cell r="M198" t="str">
            <v>HR Officer</v>
          </cell>
          <cell r="N198">
            <v>11.108754871795</v>
          </cell>
        </row>
        <row r="199">
          <cell r="A199" t="str">
            <v>A25080</v>
          </cell>
          <cell r="B199" t="str">
            <v>Beckinsale</v>
          </cell>
          <cell r="C199" t="str">
            <v>Helen</v>
          </cell>
          <cell r="D199" t="str">
            <v>UGB</v>
          </cell>
          <cell r="E199" t="str">
            <v>S9</v>
          </cell>
          <cell r="F199" t="str">
            <v>AFN</v>
          </cell>
          <cell r="G199" t="str">
            <v>US13</v>
          </cell>
          <cell r="H199" t="str">
            <v>UK-HYDST</v>
          </cell>
          <cell r="I199" t="str">
            <v>Admin</v>
          </cell>
          <cell r="J199">
            <v>37.5</v>
          </cell>
          <cell r="K199">
            <v>20</v>
          </cell>
          <cell r="L199">
            <v>7</v>
          </cell>
          <cell r="M199" t="str">
            <v>Senior Credit Controller</v>
          </cell>
          <cell r="N199">
            <v>9.0661907692309995</v>
          </cell>
        </row>
        <row r="200">
          <cell r="A200" t="str">
            <v>A25121</v>
          </cell>
          <cell r="B200" t="str">
            <v>Bedford</v>
          </cell>
          <cell r="C200" t="str">
            <v>Liz</v>
          </cell>
          <cell r="D200" t="str">
            <v>UGB</v>
          </cell>
          <cell r="E200" t="str">
            <v>S9</v>
          </cell>
          <cell r="F200" t="str">
            <v>AHR</v>
          </cell>
          <cell r="G200" t="str">
            <v>US12</v>
          </cell>
          <cell r="H200" t="str">
            <v>UK-HYDST</v>
          </cell>
          <cell r="I200" t="str">
            <v>Admin</v>
          </cell>
          <cell r="J200">
            <v>37.5</v>
          </cell>
          <cell r="K200">
            <v>20</v>
          </cell>
          <cell r="L200">
            <v>5</v>
          </cell>
          <cell r="M200" t="str">
            <v>Senior HR Manager/Advisor</v>
          </cell>
          <cell r="N200">
            <v>16.944652307691999</v>
          </cell>
        </row>
        <row r="201">
          <cell r="A201" t="str">
            <v>A00439</v>
          </cell>
          <cell r="B201" t="str">
            <v>Beeden</v>
          </cell>
          <cell r="C201" t="str">
            <v>Ian</v>
          </cell>
          <cell r="D201" t="str">
            <v>UGB</v>
          </cell>
          <cell r="E201" t="str">
            <v>S1</v>
          </cell>
          <cell r="F201" t="str">
            <v>SBR</v>
          </cell>
          <cell r="G201" t="str">
            <v>UT31</v>
          </cell>
          <cell r="H201" t="str">
            <v>UK-HYDST</v>
          </cell>
          <cell r="I201" t="str">
            <v>Tech</v>
          </cell>
          <cell r="J201">
            <v>37.5</v>
          </cell>
          <cell r="K201">
            <v>1</v>
          </cell>
          <cell r="L201">
            <v>0</v>
          </cell>
          <cell r="M201" t="str">
            <v>N/A</v>
          </cell>
          <cell r="N201">
            <v>9.7484984615380004</v>
          </cell>
        </row>
        <row r="202">
          <cell r="A202" t="str">
            <v>A25163</v>
          </cell>
          <cell r="B202" t="str">
            <v>Beesley</v>
          </cell>
          <cell r="C202" t="str">
            <v>Mair</v>
          </cell>
          <cell r="D202" t="str">
            <v>UGB</v>
          </cell>
          <cell r="E202" t="str">
            <v>S1</v>
          </cell>
          <cell r="F202" t="str">
            <v>SBR</v>
          </cell>
          <cell r="G202" t="str">
            <v>UT31</v>
          </cell>
          <cell r="H202" t="str">
            <v>UK-HYDST</v>
          </cell>
          <cell r="I202" t="str">
            <v>Tech</v>
          </cell>
          <cell r="J202">
            <v>37.5</v>
          </cell>
          <cell r="K202">
            <v>12</v>
          </cell>
          <cell r="L202">
            <v>11</v>
          </cell>
          <cell r="M202" t="str">
            <v>Junior Technician</v>
          </cell>
          <cell r="N202">
            <v>7.023626666667</v>
          </cell>
        </row>
        <row r="203">
          <cell r="A203" t="str">
            <v>A76116</v>
          </cell>
          <cell r="B203" t="str">
            <v>Beesley</v>
          </cell>
          <cell r="C203" t="str">
            <v>Mair</v>
          </cell>
          <cell r="D203" t="str">
            <v>UGB</v>
          </cell>
          <cell r="E203" t="str">
            <v>S1</v>
          </cell>
          <cell r="F203" t="str">
            <v>SBR</v>
          </cell>
          <cell r="G203" t="str">
            <v>UT31</v>
          </cell>
          <cell r="H203" t="str">
            <v>P-STD</v>
          </cell>
          <cell r="I203" t="str">
            <v>Tech</v>
          </cell>
          <cell r="J203">
            <v>37.5</v>
          </cell>
          <cell r="K203">
            <v>1</v>
          </cell>
          <cell r="L203">
            <v>11</v>
          </cell>
          <cell r="M203" t="str">
            <v>Junior Technician</v>
          </cell>
          <cell r="N203">
            <v>8.7743958974359995</v>
          </cell>
        </row>
        <row r="204">
          <cell r="A204" t="str">
            <v>A74378</v>
          </cell>
          <cell r="B204" t="str">
            <v>Beeston</v>
          </cell>
          <cell r="C204" t="str">
            <v>Lucy</v>
          </cell>
          <cell r="D204" t="str">
            <v>UGB</v>
          </cell>
          <cell r="E204" t="str">
            <v>S1</v>
          </cell>
          <cell r="F204" t="str">
            <v>THW</v>
          </cell>
          <cell r="G204" t="str">
            <v>UT22</v>
          </cell>
          <cell r="H204" t="str">
            <v>UK-HYDST</v>
          </cell>
          <cell r="I204" t="str">
            <v>Tech</v>
          </cell>
          <cell r="J204">
            <v>37.5</v>
          </cell>
          <cell r="K204">
            <v>86</v>
          </cell>
          <cell r="L204">
            <v>6</v>
          </cell>
          <cell r="M204" t="str">
            <v>Senior Consultant</v>
          </cell>
          <cell r="N204">
            <v>27.446442482051001</v>
          </cell>
        </row>
        <row r="205">
          <cell r="A205" t="str">
            <v>A74966</v>
          </cell>
          <cell r="B205" t="str">
            <v>Beever</v>
          </cell>
          <cell r="C205" t="str">
            <v>David</v>
          </cell>
          <cell r="D205" t="str">
            <v>UGB</v>
          </cell>
          <cell r="E205" t="str">
            <v>S1</v>
          </cell>
          <cell r="F205" t="str">
            <v>TRL</v>
          </cell>
          <cell r="G205" t="str">
            <v>UT43</v>
          </cell>
          <cell r="H205" t="str">
            <v>P-STD</v>
          </cell>
          <cell r="I205" t="str">
            <v>Tech</v>
          </cell>
          <cell r="J205">
            <v>37.5</v>
          </cell>
          <cell r="K205">
            <v>16</v>
          </cell>
          <cell r="L205">
            <v>6</v>
          </cell>
          <cell r="M205" t="str">
            <v>Senior Engineer</v>
          </cell>
          <cell r="N205">
            <v>25.747113846154001</v>
          </cell>
        </row>
        <row r="206">
          <cell r="A206" t="str">
            <v>A76246</v>
          </cell>
          <cell r="B206" t="str">
            <v>Beever</v>
          </cell>
          <cell r="C206" t="str">
            <v>Alex</v>
          </cell>
          <cell r="D206" t="str">
            <v>UGB</v>
          </cell>
          <cell r="E206" t="str">
            <v>S2</v>
          </cell>
          <cell r="F206" t="str">
            <v>GGE</v>
          </cell>
          <cell r="G206" t="str">
            <v>UP31</v>
          </cell>
          <cell r="H206" t="str">
            <v>P-STD</v>
          </cell>
          <cell r="I206" t="str">
            <v>Tech</v>
          </cell>
          <cell r="J206">
            <v>37.5</v>
          </cell>
          <cell r="K206">
            <v>9</v>
          </cell>
          <cell r="L206">
            <v>8</v>
          </cell>
          <cell r="M206" t="str">
            <v>Geotechnical Engineer (Assistant)</v>
          </cell>
          <cell r="N206">
            <v>18.528036923077</v>
          </cell>
        </row>
        <row r="207">
          <cell r="A207" t="str">
            <v>A76096</v>
          </cell>
          <cell r="B207" t="str">
            <v>Beevers</v>
          </cell>
          <cell r="C207" t="str">
            <v>Martin</v>
          </cell>
          <cell r="D207" t="str">
            <v>UGB</v>
          </cell>
          <cell r="E207" t="str">
            <v>S1</v>
          </cell>
          <cell r="F207" t="str">
            <v>TRL</v>
          </cell>
          <cell r="G207" t="str">
            <v>UT41</v>
          </cell>
          <cell r="H207" t="str">
            <v>UK-AGENCY</v>
          </cell>
          <cell r="I207" t="str">
            <v>Tech</v>
          </cell>
          <cell r="J207">
            <v>40</v>
          </cell>
          <cell r="K207">
            <v>7</v>
          </cell>
          <cell r="L207">
            <v>4</v>
          </cell>
          <cell r="M207" t="str">
            <v>Principal Engineer/ Technical Discipline Leader</v>
          </cell>
          <cell r="N207">
            <v>44</v>
          </cell>
        </row>
        <row r="208">
          <cell r="A208" t="str">
            <v>A80002</v>
          </cell>
          <cell r="B208" t="str">
            <v>Begley</v>
          </cell>
          <cell r="C208" t="str">
            <v>Joe</v>
          </cell>
          <cell r="D208" t="str">
            <v>UGB</v>
          </cell>
          <cell r="E208" t="str">
            <v>S3</v>
          </cell>
          <cell r="F208" t="str">
            <v>ERE</v>
          </cell>
          <cell r="G208" t="str">
            <v>UU81</v>
          </cell>
          <cell r="H208" t="str">
            <v>UK-AGENCY</v>
          </cell>
          <cell r="I208" t="str">
            <v>Tech</v>
          </cell>
          <cell r="J208">
            <v>37.5</v>
          </cell>
          <cell r="K208">
            <v>3</v>
          </cell>
          <cell r="L208">
            <v>10</v>
          </cell>
          <cell r="M208" t="str">
            <v>Graduate Engineer</v>
          </cell>
          <cell r="N208">
            <v>16.399999999999999</v>
          </cell>
        </row>
        <row r="209">
          <cell r="A209" t="str">
            <v>A00037</v>
          </cell>
          <cell r="B209" t="str">
            <v>Behan</v>
          </cell>
          <cell r="C209" t="str">
            <v>Richard</v>
          </cell>
          <cell r="D209" t="str">
            <v>UGB</v>
          </cell>
          <cell r="E209" t="str">
            <v>S3</v>
          </cell>
          <cell r="F209" t="str">
            <v>WEN</v>
          </cell>
          <cell r="G209" t="str">
            <v>UU41</v>
          </cell>
          <cell r="H209" t="str">
            <v>UK-HYDST</v>
          </cell>
          <cell r="I209" t="str">
            <v>Tech</v>
          </cell>
          <cell r="J209">
            <v>37.5</v>
          </cell>
          <cell r="K209">
            <v>70</v>
          </cell>
          <cell r="L209">
            <v>6</v>
          </cell>
          <cell r="M209" t="str">
            <v>Senior Project Manager  – Landscape &amp; Planning</v>
          </cell>
          <cell r="N209">
            <v>18.505754871794998</v>
          </cell>
        </row>
        <row r="210">
          <cell r="A210" t="str">
            <v>A25161</v>
          </cell>
          <cell r="B210" t="str">
            <v>Behnam</v>
          </cell>
          <cell r="C210" t="str">
            <v>Maha</v>
          </cell>
          <cell r="D210" t="str">
            <v>UGB</v>
          </cell>
          <cell r="E210" t="str">
            <v>S1</v>
          </cell>
          <cell r="F210" t="str">
            <v>TRL</v>
          </cell>
          <cell r="G210" t="str">
            <v>UT43</v>
          </cell>
          <cell r="H210" t="str">
            <v>UK-HYDST</v>
          </cell>
          <cell r="I210" t="str">
            <v>Tech</v>
          </cell>
          <cell r="J210">
            <v>37.5</v>
          </cell>
          <cell r="K210">
            <v>23</v>
          </cell>
          <cell r="L210">
            <v>8</v>
          </cell>
          <cell r="M210" t="str">
            <v>Senior Technician</v>
          </cell>
          <cell r="N210">
            <v>19.862601025640998</v>
          </cell>
        </row>
        <row r="211">
          <cell r="A211" t="str">
            <v>A74887</v>
          </cell>
          <cell r="B211" t="str">
            <v>Belcher</v>
          </cell>
          <cell r="C211" t="str">
            <v>Elizabeth</v>
          </cell>
          <cell r="D211" t="str">
            <v>UGB</v>
          </cell>
          <cell r="E211" t="str">
            <v>S9</v>
          </cell>
          <cell r="F211" t="str">
            <v>AFF</v>
          </cell>
          <cell r="G211" t="str">
            <v>UF15</v>
          </cell>
          <cell r="H211" t="str">
            <v>UK-AGENCY</v>
          </cell>
          <cell r="I211" t="str">
            <v>Admin</v>
          </cell>
          <cell r="J211">
            <v>37.5</v>
          </cell>
          <cell r="K211">
            <v>0</v>
          </cell>
          <cell r="L211">
            <v>9</v>
          </cell>
          <cell r="M211" t="str">
            <v>Senior Receptionist</v>
          </cell>
          <cell r="N211">
            <v>5.6410256410260002</v>
          </cell>
        </row>
        <row r="212">
          <cell r="A212" t="str">
            <v>A24778</v>
          </cell>
          <cell r="B212" t="str">
            <v>Belcher-Whyte</v>
          </cell>
          <cell r="C212" t="str">
            <v>Tim</v>
          </cell>
          <cell r="D212" t="str">
            <v>UGB</v>
          </cell>
          <cell r="E212" t="str">
            <v>S1</v>
          </cell>
          <cell r="F212" t="str">
            <v>SBR</v>
          </cell>
          <cell r="G212" t="str">
            <v>UT31</v>
          </cell>
          <cell r="H212" t="str">
            <v>UK-HYDST</v>
          </cell>
          <cell r="I212" t="str">
            <v>Tech</v>
          </cell>
          <cell r="J212">
            <v>37.5</v>
          </cell>
          <cell r="K212">
            <v>92</v>
          </cell>
          <cell r="L212">
            <v>7</v>
          </cell>
          <cell r="M212" t="str">
            <v>Chartered or Consulting Engineer</v>
          </cell>
          <cell r="N212">
            <v>27.404703589743999</v>
          </cell>
        </row>
        <row r="213">
          <cell r="A213" t="str">
            <v>A50183</v>
          </cell>
          <cell r="B213" t="str">
            <v>Bell</v>
          </cell>
          <cell r="C213" t="str">
            <v>Ian</v>
          </cell>
          <cell r="D213" t="str">
            <v>UGB</v>
          </cell>
          <cell r="E213" t="str">
            <v>S1</v>
          </cell>
          <cell r="F213" t="str">
            <v>THW</v>
          </cell>
          <cell r="G213" t="str">
            <v>UT21</v>
          </cell>
          <cell r="H213" t="str">
            <v>P-STD</v>
          </cell>
          <cell r="I213" t="str">
            <v>Tech</v>
          </cell>
          <cell r="J213">
            <v>37.5</v>
          </cell>
          <cell r="K213">
            <v>37</v>
          </cell>
          <cell r="L213">
            <v>3</v>
          </cell>
          <cell r="M213" t="str">
            <v>Business Director</v>
          </cell>
          <cell r="N213">
            <v>65.062268717948996</v>
          </cell>
        </row>
        <row r="214">
          <cell r="A214" t="str">
            <v>A76257</v>
          </cell>
          <cell r="B214" t="str">
            <v>Bell</v>
          </cell>
          <cell r="C214" t="str">
            <v>Gregor</v>
          </cell>
          <cell r="D214" t="str">
            <v>UGB</v>
          </cell>
          <cell r="E214" t="str">
            <v>S1</v>
          </cell>
          <cell r="F214" t="str">
            <v>TRL</v>
          </cell>
          <cell r="G214" t="str">
            <v>UT43</v>
          </cell>
          <cell r="H214" t="str">
            <v>P-STD</v>
          </cell>
          <cell r="I214" t="str">
            <v>Tech</v>
          </cell>
          <cell r="J214">
            <v>37.5</v>
          </cell>
          <cell r="K214">
            <v>9</v>
          </cell>
          <cell r="L214">
            <v>4</v>
          </cell>
          <cell r="M214" t="str">
            <v>Associate Business Director</v>
          </cell>
          <cell r="N214">
            <v>56.807727179487003</v>
          </cell>
        </row>
        <row r="215">
          <cell r="A215" t="str">
            <v>A76490</v>
          </cell>
          <cell r="B215" t="str">
            <v>Belle</v>
          </cell>
          <cell r="C215" t="str">
            <v>Paul</v>
          </cell>
          <cell r="D215" t="str">
            <v>UGB</v>
          </cell>
          <cell r="E215" t="str">
            <v>S1</v>
          </cell>
          <cell r="F215" t="str">
            <v>TRL</v>
          </cell>
          <cell r="G215" t="str">
            <v>UT42</v>
          </cell>
          <cell r="H215" t="str">
            <v>P-STD</v>
          </cell>
          <cell r="I215" t="str">
            <v>Tech</v>
          </cell>
          <cell r="J215">
            <v>37.5</v>
          </cell>
          <cell r="K215">
            <v>2</v>
          </cell>
          <cell r="L215">
            <v>6</v>
          </cell>
          <cell r="M215" t="str">
            <v>Senior Engineer</v>
          </cell>
          <cell r="N215">
            <v>35.937524102563998</v>
          </cell>
        </row>
        <row r="216">
          <cell r="A216" t="str">
            <v>W05835</v>
          </cell>
          <cell r="B216" t="str">
            <v>Bellew</v>
          </cell>
          <cell r="C216" t="str">
            <v>Nick</v>
          </cell>
          <cell r="D216" t="str">
            <v>UGB</v>
          </cell>
          <cell r="E216" t="str">
            <v>S9</v>
          </cell>
          <cell r="F216" t="str">
            <v>AFN</v>
          </cell>
          <cell r="G216" t="str">
            <v>US13</v>
          </cell>
          <cell r="H216" t="str">
            <v>UK-HYDST</v>
          </cell>
          <cell r="I216" t="str">
            <v>Admin</v>
          </cell>
          <cell r="J216">
            <v>37.5</v>
          </cell>
          <cell r="K216">
            <v>165</v>
          </cell>
          <cell r="L216">
            <v>3</v>
          </cell>
          <cell r="M216" t="str">
            <v>Finance Manager/FInancial Controller (EA)</v>
          </cell>
          <cell r="N216">
            <v>56.112201025640999</v>
          </cell>
        </row>
        <row r="217">
          <cell r="A217" t="str">
            <v>W04154</v>
          </cell>
          <cell r="B217" t="str">
            <v>Bellis</v>
          </cell>
          <cell r="C217" t="str">
            <v>John</v>
          </cell>
          <cell r="D217" t="str">
            <v>UGB</v>
          </cell>
          <cell r="E217" t="str">
            <v>S1</v>
          </cell>
          <cell r="F217" t="str">
            <v>TRL</v>
          </cell>
          <cell r="G217" t="str">
            <v>UT41</v>
          </cell>
          <cell r="H217" t="str">
            <v>UK-HYDST</v>
          </cell>
          <cell r="I217" t="str">
            <v>Tech</v>
          </cell>
          <cell r="J217">
            <v>37.5</v>
          </cell>
          <cell r="K217">
            <v>321</v>
          </cell>
          <cell r="L217">
            <v>4</v>
          </cell>
          <cell r="M217" t="str">
            <v>Associate (EA)/ Associate Tech. Dir / Associate Tech. Dir (2</v>
          </cell>
          <cell r="N217">
            <v>33.652279175178997</v>
          </cell>
        </row>
        <row r="218">
          <cell r="A218" t="str">
            <v>A92789</v>
          </cell>
          <cell r="B218" t="str">
            <v>Bellringer</v>
          </cell>
          <cell r="C218" t="str">
            <v>Mark</v>
          </cell>
          <cell r="D218" t="str">
            <v>UGB</v>
          </cell>
          <cell r="E218" t="str">
            <v>S2</v>
          </cell>
          <cell r="F218" t="str">
            <v>BBI</v>
          </cell>
          <cell r="G218" t="str">
            <v>UP21</v>
          </cell>
          <cell r="H218" t="str">
            <v>UK-HYDST</v>
          </cell>
          <cell r="I218" t="str">
            <v>Tech</v>
          </cell>
          <cell r="J218">
            <v>37.5</v>
          </cell>
          <cell r="K218">
            <v>83</v>
          </cell>
          <cell r="L218">
            <v>5</v>
          </cell>
          <cell r="M218" t="str">
            <v>Team Leader</v>
          </cell>
          <cell r="N218">
            <v>26.807318974358999</v>
          </cell>
        </row>
        <row r="219">
          <cell r="A219" t="str">
            <v>A49961</v>
          </cell>
          <cell r="B219" t="str">
            <v>Bennett</v>
          </cell>
          <cell r="C219" t="str">
            <v>Jon</v>
          </cell>
          <cell r="D219" t="str">
            <v>UGB</v>
          </cell>
          <cell r="E219" t="str">
            <v>S9</v>
          </cell>
          <cell r="F219" t="str">
            <v>ABD</v>
          </cell>
          <cell r="G219" t="str">
            <v>US16</v>
          </cell>
          <cell r="H219" t="str">
            <v>UK-HYDST</v>
          </cell>
          <cell r="I219" t="str">
            <v>Admin</v>
          </cell>
          <cell r="J219">
            <v>37.5</v>
          </cell>
          <cell r="K219">
            <v>41</v>
          </cell>
          <cell r="L219">
            <v>7</v>
          </cell>
          <cell r="M219" t="str">
            <v>Graphic Designer</v>
          </cell>
          <cell r="N219">
            <v>7.9194369230769999</v>
          </cell>
        </row>
        <row r="220">
          <cell r="A220" t="str">
            <v>A50010</v>
          </cell>
          <cell r="B220" t="str">
            <v>Bennett</v>
          </cell>
          <cell r="C220" t="str">
            <v>Rob</v>
          </cell>
          <cell r="D220" t="str">
            <v>UGB</v>
          </cell>
          <cell r="E220" t="str">
            <v>S2</v>
          </cell>
          <cell r="F220" t="str">
            <v>SBS</v>
          </cell>
          <cell r="G220" t="str">
            <v>UP33</v>
          </cell>
          <cell r="H220" t="str">
            <v>UK-HYDST</v>
          </cell>
          <cell r="I220" t="str">
            <v>Tech</v>
          </cell>
          <cell r="J220">
            <v>37.5</v>
          </cell>
          <cell r="K220">
            <v>47</v>
          </cell>
          <cell r="L220">
            <v>7</v>
          </cell>
          <cell r="M220" t="str">
            <v>Resident Engineer (2)</v>
          </cell>
          <cell r="N220">
            <v>17.469883076923001</v>
          </cell>
        </row>
        <row r="221">
          <cell r="A221" t="str">
            <v>A76546</v>
          </cell>
          <cell r="B221" t="str">
            <v>Bennett</v>
          </cell>
          <cell r="C221" t="str">
            <v>Michael</v>
          </cell>
          <cell r="D221" t="str">
            <v>UGB</v>
          </cell>
          <cell r="E221" t="str">
            <v>S1</v>
          </cell>
          <cell r="F221" t="str">
            <v>TRS</v>
          </cell>
          <cell r="G221" t="str">
            <v>UT42</v>
          </cell>
          <cell r="H221" t="str">
            <v>UK-AGENCY</v>
          </cell>
          <cell r="I221" t="str">
            <v>Tech</v>
          </cell>
          <cell r="J221">
            <v>40</v>
          </cell>
          <cell r="K221">
            <v>1</v>
          </cell>
          <cell r="L221">
            <v>5</v>
          </cell>
          <cell r="M221" t="str">
            <v>Principal Engineer/ Technical Discipline Leader</v>
          </cell>
          <cell r="N221">
            <v>38.880000000000003</v>
          </cell>
        </row>
        <row r="222">
          <cell r="A222" t="str">
            <v>A87440</v>
          </cell>
          <cell r="B222" t="str">
            <v>Bennett</v>
          </cell>
          <cell r="C222" t="str">
            <v>Matt</v>
          </cell>
          <cell r="D222" t="str">
            <v>UGB</v>
          </cell>
          <cell r="E222" t="str">
            <v>S3</v>
          </cell>
          <cell r="F222" t="str">
            <v>WWN</v>
          </cell>
          <cell r="G222" t="str">
            <v>UU71</v>
          </cell>
          <cell r="H222" t="str">
            <v>UK-HYDST</v>
          </cell>
          <cell r="I222" t="str">
            <v>Tech</v>
          </cell>
          <cell r="J222">
            <v>37.5</v>
          </cell>
          <cell r="K222">
            <v>84</v>
          </cell>
          <cell r="L222">
            <v>0</v>
          </cell>
          <cell r="M222" t="str">
            <v>N/A</v>
          </cell>
          <cell r="N222">
            <v>12.803031794872</v>
          </cell>
        </row>
        <row r="223">
          <cell r="A223" t="str">
            <v>W49190</v>
          </cell>
          <cell r="B223" t="str">
            <v>Bennett</v>
          </cell>
          <cell r="C223" t="str">
            <v>Kate</v>
          </cell>
          <cell r="D223" t="str">
            <v>UGB</v>
          </cell>
          <cell r="E223" t="str">
            <v>S3</v>
          </cell>
          <cell r="F223" t="str">
            <v>WWN</v>
          </cell>
          <cell r="G223" t="str">
            <v>UU31</v>
          </cell>
          <cell r="H223" t="str">
            <v>UK-HYDST</v>
          </cell>
          <cell r="I223" t="str">
            <v>Tech</v>
          </cell>
          <cell r="J223">
            <v>0</v>
          </cell>
          <cell r="K223">
            <v>138</v>
          </cell>
          <cell r="L223">
            <v>6</v>
          </cell>
          <cell r="M223" t="str">
            <v>Senior Engineer</v>
          </cell>
          <cell r="N223">
            <v>22.16204005641</v>
          </cell>
        </row>
        <row r="224">
          <cell r="A224" t="str">
            <v>A76275</v>
          </cell>
          <cell r="B224" t="str">
            <v>Bentham</v>
          </cell>
          <cell r="C224" t="str">
            <v>Jack</v>
          </cell>
          <cell r="D224" t="str">
            <v>UGB</v>
          </cell>
          <cell r="E224" t="str">
            <v>S1</v>
          </cell>
          <cell r="F224" t="str">
            <v>TRL</v>
          </cell>
          <cell r="G224" t="str">
            <v>UT43</v>
          </cell>
          <cell r="H224" t="str">
            <v>P-STD</v>
          </cell>
          <cell r="I224" t="str">
            <v>Tech</v>
          </cell>
          <cell r="J224">
            <v>37.5</v>
          </cell>
          <cell r="K224">
            <v>8</v>
          </cell>
          <cell r="L224">
            <v>11</v>
          </cell>
          <cell r="M224" t="str">
            <v>Junior Technician</v>
          </cell>
          <cell r="N224">
            <v>8.1600882051279999</v>
          </cell>
        </row>
        <row r="225">
          <cell r="A225" t="str">
            <v>A74620</v>
          </cell>
          <cell r="B225" t="str">
            <v>Bentley</v>
          </cell>
          <cell r="C225" t="str">
            <v>Martin</v>
          </cell>
          <cell r="D225" t="str">
            <v>UGB</v>
          </cell>
          <cell r="E225" t="str">
            <v>S2</v>
          </cell>
          <cell r="F225" t="str">
            <v>SBS</v>
          </cell>
          <cell r="G225" t="str">
            <v>UP51</v>
          </cell>
          <cell r="H225" t="str">
            <v>UK-HYDST</v>
          </cell>
          <cell r="I225" t="str">
            <v>Tech</v>
          </cell>
          <cell r="J225">
            <v>37.5</v>
          </cell>
          <cell r="K225">
            <v>2</v>
          </cell>
          <cell r="L225">
            <v>0</v>
          </cell>
          <cell r="M225" t="str">
            <v>N/A</v>
          </cell>
          <cell r="N225">
            <v>28.309267692308001</v>
          </cell>
        </row>
        <row r="226">
          <cell r="A226" t="str">
            <v>A50155</v>
          </cell>
          <cell r="B226" t="str">
            <v>Berchie</v>
          </cell>
          <cell r="C226" t="str">
            <v>Nana</v>
          </cell>
          <cell r="D226" t="str">
            <v>UGB</v>
          </cell>
          <cell r="E226" t="str">
            <v>S9</v>
          </cell>
          <cell r="F226" t="str">
            <v>AHR</v>
          </cell>
          <cell r="G226" t="str">
            <v>G11</v>
          </cell>
          <cell r="H226" t="str">
            <v>P-STD</v>
          </cell>
          <cell r="I226" t="str">
            <v>Admin</v>
          </cell>
          <cell r="J226">
            <v>37.5</v>
          </cell>
          <cell r="K226">
            <v>39</v>
          </cell>
          <cell r="L226">
            <v>4</v>
          </cell>
          <cell r="M226" t="str">
            <v>Senior HR Manager/Advisor</v>
          </cell>
          <cell r="N226">
            <v>36.808693333332997</v>
          </cell>
        </row>
        <row r="227">
          <cell r="A227" t="str">
            <v>A74447</v>
          </cell>
          <cell r="B227" t="str">
            <v>Bergado</v>
          </cell>
          <cell r="C227" t="str">
            <v>Youie</v>
          </cell>
          <cell r="D227" t="str">
            <v>UGB</v>
          </cell>
          <cell r="E227" t="str">
            <v>S9</v>
          </cell>
          <cell r="F227" t="str">
            <v>AIT</v>
          </cell>
          <cell r="G227" t="str">
            <v>US15</v>
          </cell>
          <cell r="H227" t="str">
            <v>UK-HYDST</v>
          </cell>
          <cell r="I227" t="str">
            <v>Admin</v>
          </cell>
          <cell r="J227">
            <v>37.5</v>
          </cell>
          <cell r="K227">
            <v>77</v>
          </cell>
          <cell r="L227">
            <v>6</v>
          </cell>
          <cell r="M227" t="str">
            <v>Senior IT Administrator</v>
          </cell>
          <cell r="N227">
            <v>20.352972243589999</v>
          </cell>
        </row>
        <row r="228">
          <cell r="A228" t="str">
            <v>A74708</v>
          </cell>
          <cell r="B228" t="str">
            <v>Berg-Holdo</v>
          </cell>
          <cell r="C228" t="str">
            <v>Vicki</v>
          </cell>
          <cell r="D228" t="str">
            <v>UGB</v>
          </cell>
          <cell r="E228" t="str">
            <v>S3</v>
          </cell>
          <cell r="F228" t="str">
            <v>WEN</v>
          </cell>
          <cell r="G228" t="str">
            <v>UU41</v>
          </cell>
          <cell r="H228" t="str">
            <v>P-STD</v>
          </cell>
          <cell r="I228" t="str">
            <v>Tech</v>
          </cell>
          <cell r="J228">
            <v>37.5</v>
          </cell>
          <cell r="K228">
            <v>34</v>
          </cell>
          <cell r="L228">
            <v>8</v>
          </cell>
          <cell r="M228" t="str">
            <v>Consultant (2) (Aus)</v>
          </cell>
          <cell r="N228">
            <v>21.945780512820999</v>
          </cell>
        </row>
        <row r="229">
          <cell r="A229" t="str">
            <v>A84522</v>
          </cell>
          <cell r="B229" t="str">
            <v>Bernard</v>
          </cell>
          <cell r="C229" t="str">
            <v>Jermaine</v>
          </cell>
          <cell r="D229" t="str">
            <v>UGB</v>
          </cell>
          <cell r="E229" t="str">
            <v>S3</v>
          </cell>
          <cell r="F229" t="str">
            <v>WTC</v>
          </cell>
          <cell r="G229" t="str">
            <v>UU22</v>
          </cell>
          <cell r="H229" t="str">
            <v>UK-HYDST</v>
          </cell>
          <cell r="I229" t="str">
            <v>Tech</v>
          </cell>
          <cell r="J229">
            <v>37.5</v>
          </cell>
          <cell r="K229">
            <v>142</v>
          </cell>
          <cell r="L229">
            <v>6</v>
          </cell>
          <cell r="M229" t="str">
            <v>Senior Engineer</v>
          </cell>
          <cell r="N229">
            <v>30.134526153846</v>
          </cell>
        </row>
        <row r="230">
          <cell r="A230" t="str">
            <v>A74408</v>
          </cell>
          <cell r="B230" t="str">
            <v>Berry</v>
          </cell>
          <cell r="C230" t="str">
            <v>Mathew</v>
          </cell>
          <cell r="D230" t="str">
            <v>UGB</v>
          </cell>
          <cell r="E230" t="str">
            <v>S2</v>
          </cell>
          <cell r="F230" t="str">
            <v>SBS</v>
          </cell>
          <cell r="G230" t="str">
            <v>UP33</v>
          </cell>
          <cell r="H230" t="str">
            <v>UK-HYDST</v>
          </cell>
          <cell r="I230" t="str">
            <v>Tech</v>
          </cell>
          <cell r="J230">
            <v>37.5</v>
          </cell>
          <cell r="K230">
            <v>81</v>
          </cell>
          <cell r="L230">
            <v>7</v>
          </cell>
          <cell r="M230" t="str">
            <v>Chartered or Consulting Engineer</v>
          </cell>
          <cell r="N230">
            <v>24.216703589744</v>
          </cell>
        </row>
        <row r="231">
          <cell r="A231" t="str">
            <v>A74607</v>
          </cell>
          <cell r="B231" t="str">
            <v>Bertinat</v>
          </cell>
          <cell r="C231" t="str">
            <v>Frances</v>
          </cell>
          <cell r="D231" t="str">
            <v>UGB</v>
          </cell>
          <cell r="E231" t="str">
            <v>S1</v>
          </cell>
          <cell r="F231" t="str">
            <v>TRL</v>
          </cell>
          <cell r="G231" t="str">
            <v>UT41</v>
          </cell>
          <cell r="H231" t="str">
            <v>UK-HYDST</v>
          </cell>
          <cell r="I231" t="str">
            <v>Tech</v>
          </cell>
          <cell r="J231">
            <v>37.5</v>
          </cell>
          <cell r="K231">
            <v>10</v>
          </cell>
          <cell r="L231">
            <v>11</v>
          </cell>
          <cell r="M231" t="str">
            <v>Junior Technician</v>
          </cell>
          <cell r="N231">
            <v>5.4187548717949996</v>
          </cell>
        </row>
        <row r="232">
          <cell r="A232" t="str">
            <v>A74693</v>
          </cell>
          <cell r="B232" t="str">
            <v>Bertinat</v>
          </cell>
          <cell r="C232" t="str">
            <v>Frances</v>
          </cell>
          <cell r="D232" t="str">
            <v>UGB</v>
          </cell>
          <cell r="E232" t="str">
            <v>S1</v>
          </cell>
          <cell r="F232" t="str">
            <v>TRL</v>
          </cell>
          <cell r="G232" t="str">
            <v>UT41</v>
          </cell>
          <cell r="H232" t="str">
            <v>T-FIX</v>
          </cell>
          <cell r="I232" t="str">
            <v>Tech</v>
          </cell>
          <cell r="J232">
            <v>37.5</v>
          </cell>
          <cell r="K232">
            <v>1</v>
          </cell>
          <cell r="L232">
            <v>11</v>
          </cell>
          <cell r="M232" t="str">
            <v>Junior Technician</v>
          </cell>
          <cell r="N232">
            <v>6.5859343589739998</v>
          </cell>
        </row>
        <row r="233">
          <cell r="A233" t="str">
            <v>A74827</v>
          </cell>
          <cell r="B233" t="str">
            <v>Bertinat</v>
          </cell>
          <cell r="C233" t="str">
            <v>Frances</v>
          </cell>
          <cell r="D233" t="str">
            <v>UGB</v>
          </cell>
          <cell r="E233" t="str">
            <v>S1</v>
          </cell>
          <cell r="F233" t="str">
            <v>TRL</v>
          </cell>
          <cell r="G233" t="str">
            <v>UT41</v>
          </cell>
          <cell r="H233" t="str">
            <v>T-FIX</v>
          </cell>
          <cell r="I233" t="str">
            <v>Tech</v>
          </cell>
          <cell r="J233">
            <v>37.5</v>
          </cell>
          <cell r="K233">
            <v>1</v>
          </cell>
          <cell r="L233">
            <v>11</v>
          </cell>
          <cell r="M233" t="str">
            <v>Junior Technician</v>
          </cell>
          <cell r="N233">
            <v>6.1538461538459996</v>
          </cell>
        </row>
        <row r="234">
          <cell r="A234" t="str">
            <v>A76180</v>
          </cell>
          <cell r="B234" t="str">
            <v>Bertinat</v>
          </cell>
          <cell r="C234" t="str">
            <v>Frances</v>
          </cell>
          <cell r="D234" t="str">
            <v>UGB</v>
          </cell>
          <cell r="E234" t="str">
            <v>S1</v>
          </cell>
          <cell r="F234" t="str">
            <v>TRL</v>
          </cell>
          <cell r="G234" t="str">
            <v>UT41</v>
          </cell>
          <cell r="H234" t="str">
            <v>P-FIX</v>
          </cell>
          <cell r="I234" t="str">
            <v>Tech</v>
          </cell>
          <cell r="J234">
            <v>37.5</v>
          </cell>
          <cell r="K234">
            <v>1</v>
          </cell>
          <cell r="L234">
            <v>11</v>
          </cell>
          <cell r="M234" t="str">
            <v>Junior Technician</v>
          </cell>
          <cell r="N234">
            <v>6.8777292307689999</v>
          </cell>
        </row>
        <row r="235">
          <cell r="A235" t="str">
            <v>W04200</v>
          </cell>
          <cell r="B235" t="str">
            <v>Best</v>
          </cell>
          <cell r="C235" t="str">
            <v>Philip</v>
          </cell>
          <cell r="D235" t="str">
            <v>UGB</v>
          </cell>
          <cell r="E235" t="str">
            <v>S3</v>
          </cell>
          <cell r="F235" t="str">
            <v>WWN</v>
          </cell>
          <cell r="G235" t="str">
            <v>UU31</v>
          </cell>
          <cell r="H235" t="str">
            <v>UK-HYDST</v>
          </cell>
          <cell r="I235" t="str">
            <v>Tech</v>
          </cell>
          <cell r="J235">
            <v>37.5</v>
          </cell>
          <cell r="K235">
            <v>279</v>
          </cell>
          <cell r="L235">
            <v>6</v>
          </cell>
          <cell r="M235" t="str">
            <v>Principal Technician</v>
          </cell>
          <cell r="N235">
            <v>23.304546623846001</v>
          </cell>
        </row>
        <row r="236">
          <cell r="A236" t="str">
            <v>A00132</v>
          </cell>
          <cell r="B236" t="str">
            <v>Beswick</v>
          </cell>
          <cell r="C236" t="str">
            <v>Hannah</v>
          </cell>
          <cell r="D236" t="str">
            <v>UGB</v>
          </cell>
          <cell r="E236" t="str">
            <v>S4</v>
          </cell>
          <cell r="F236" t="str">
            <v>EEA</v>
          </cell>
          <cell r="G236" t="str">
            <v>UE31</v>
          </cell>
          <cell r="H236" t="str">
            <v>UK-HYDST</v>
          </cell>
          <cell r="I236" t="str">
            <v>Tech</v>
          </cell>
          <cell r="J236">
            <v>37.5</v>
          </cell>
          <cell r="K236">
            <v>92</v>
          </cell>
          <cell r="L236">
            <v>7</v>
          </cell>
          <cell r="M236" t="str">
            <v>Senior Environmental consultant 2</v>
          </cell>
          <cell r="N236">
            <v>24.769563897436001</v>
          </cell>
        </row>
        <row r="237">
          <cell r="A237" t="str">
            <v>U02521</v>
          </cell>
          <cell r="B237" t="str">
            <v>Beswick</v>
          </cell>
          <cell r="C237" t="str">
            <v>Zane</v>
          </cell>
          <cell r="D237" t="str">
            <v>UGB</v>
          </cell>
          <cell r="E237" t="str">
            <v>S1</v>
          </cell>
          <cell r="F237" t="str">
            <v>THW</v>
          </cell>
          <cell r="G237" t="str">
            <v>UT22</v>
          </cell>
          <cell r="H237" t="str">
            <v>UK-AGENCY</v>
          </cell>
          <cell r="I237" t="str">
            <v>Tech</v>
          </cell>
          <cell r="J237">
            <v>0</v>
          </cell>
          <cell r="K237">
            <v>60</v>
          </cell>
          <cell r="L237">
            <v>8</v>
          </cell>
          <cell r="M237" t="str">
            <v>Technical Officer/ Technician</v>
          </cell>
          <cell r="N237">
            <v>23.5</v>
          </cell>
        </row>
        <row r="238">
          <cell r="A238" t="str">
            <v>A76469</v>
          </cell>
          <cell r="B238" t="str">
            <v>Bettis</v>
          </cell>
          <cell r="C238" t="str">
            <v>John</v>
          </cell>
          <cell r="D238" t="str">
            <v>UGB</v>
          </cell>
          <cell r="E238" t="str">
            <v>S1</v>
          </cell>
          <cell r="F238" t="str">
            <v>TRL</v>
          </cell>
          <cell r="G238" t="str">
            <v>UT42</v>
          </cell>
          <cell r="H238" t="str">
            <v>UK-AGENCY</v>
          </cell>
          <cell r="I238" t="str">
            <v>Tech</v>
          </cell>
          <cell r="J238">
            <v>37.5</v>
          </cell>
          <cell r="K238">
            <v>3</v>
          </cell>
          <cell r="L238">
            <v>8</v>
          </cell>
          <cell r="M238" t="str">
            <v>Technical Officer/ Technician</v>
          </cell>
          <cell r="N238">
            <v>32.4</v>
          </cell>
        </row>
        <row r="239">
          <cell r="A239" t="str">
            <v>A24757</v>
          </cell>
          <cell r="B239" t="str">
            <v>Bettridge</v>
          </cell>
          <cell r="C239" t="str">
            <v>Richard</v>
          </cell>
          <cell r="D239" t="str">
            <v>UGB</v>
          </cell>
          <cell r="E239" t="str">
            <v>S3</v>
          </cell>
          <cell r="F239" t="str">
            <v>WEN</v>
          </cell>
          <cell r="G239" t="str">
            <v>UU41</v>
          </cell>
          <cell r="H239" t="str">
            <v>UK-BTPD</v>
          </cell>
          <cell r="I239" t="str">
            <v>Tech</v>
          </cell>
          <cell r="J239">
            <v>37.5</v>
          </cell>
          <cell r="K239">
            <v>40</v>
          </cell>
          <cell r="L239">
            <v>0</v>
          </cell>
          <cell r="M239" t="str">
            <v>N/A</v>
          </cell>
          <cell r="N239">
            <v>61.516141671794998</v>
          </cell>
        </row>
        <row r="240">
          <cell r="A240" t="str">
            <v>A00452</v>
          </cell>
          <cell r="B240" t="str">
            <v>Betts</v>
          </cell>
          <cell r="C240" t="str">
            <v>Julia</v>
          </cell>
          <cell r="D240" t="str">
            <v>UGB</v>
          </cell>
          <cell r="E240" t="str">
            <v>S1</v>
          </cell>
          <cell r="F240" t="str">
            <v>TRL</v>
          </cell>
          <cell r="G240" t="str">
            <v>UT42</v>
          </cell>
          <cell r="H240" t="str">
            <v>UK-HYDST</v>
          </cell>
          <cell r="I240" t="str">
            <v>Tech</v>
          </cell>
          <cell r="J240">
            <v>37.5</v>
          </cell>
          <cell r="K240">
            <v>10</v>
          </cell>
          <cell r="L240">
            <v>5</v>
          </cell>
          <cell r="M240" t="str">
            <v>Project  Planner (1)</v>
          </cell>
          <cell r="N240">
            <v>24.239524102564001</v>
          </cell>
        </row>
        <row r="241">
          <cell r="A241" t="str">
            <v>A49934</v>
          </cell>
          <cell r="B241" t="str">
            <v>Bevan</v>
          </cell>
          <cell r="C241" t="str">
            <v>Jon</v>
          </cell>
          <cell r="D241" t="str">
            <v>UGB</v>
          </cell>
          <cell r="E241" t="str">
            <v>S4</v>
          </cell>
          <cell r="F241" t="str">
            <v>EEA</v>
          </cell>
          <cell r="G241" t="str">
            <v>UE31</v>
          </cell>
          <cell r="H241" t="str">
            <v>UK-HYDST</v>
          </cell>
          <cell r="I241" t="str">
            <v>Tech</v>
          </cell>
          <cell r="J241">
            <v>37.5</v>
          </cell>
          <cell r="K241">
            <v>21</v>
          </cell>
          <cell r="L241">
            <v>0</v>
          </cell>
          <cell r="M241" t="str">
            <v>N/A</v>
          </cell>
          <cell r="N241">
            <v>13.693370256410001</v>
          </cell>
        </row>
        <row r="242">
          <cell r="A242" t="str">
            <v>W05819</v>
          </cell>
          <cell r="B242" t="str">
            <v>Bevan</v>
          </cell>
          <cell r="C242" t="str">
            <v>Derek</v>
          </cell>
          <cell r="D242" t="str">
            <v>UGB</v>
          </cell>
          <cell r="E242" t="str">
            <v>S3</v>
          </cell>
          <cell r="F242" t="str">
            <v>WTC</v>
          </cell>
          <cell r="G242" t="str">
            <v>UU22</v>
          </cell>
          <cell r="H242" t="str">
            <v>UK-HYDST</v>
          </cell>
          <cell r="I242" t="str">
            <v>Tech</v>
          </cell>
          <cell r="J242">
            <v>37.5</v>
          </cell>
          <cell r="K242">
            <v>119</v>
          </cell>
          <cell r="L242">
            <v>8</v>
          </cell>
          <cell r="M242" t="str">
            <v>Technical Officer/ Technician</v>
          </cell>
          <cell r="N242">
            <v>12.948717948718</v>
          </cell>
        </row>
        <row r="243">
          <cell r="A243" t="str">
            <v>A49944</v>
          </cell>
          <cell r="B243" t="str">
            <v>Bhandari</v>
          </cell>
          <cell r="C243" t="str">
            <v>Purna</v>
          </cell>
          <cell r="D243" t="str">
            <v>UGB</v>
          </cell>
          <cell r="E243" t="str">
            <v>S1</v>
          </cell>
          <cell r="F243" t="str">
            <v>THW</v>
          </cell>
          <cell r="G243" t="str">
            <v>UT22</v>
          </cell>
          <cell r="H243" t="str">
            <v>UK-HYDST</v>
          </cell>
          <cell r="I243" t="str">
            <v>Tech</v>
          </cell>
          <cell r="J243">
            <v>22.5</v>
          </cell>
          <cell r="K243">
            <v>72</v>
          </cell>
          <cell r="L243">
            <v>7</v>
          </cell>
          <cell r="M243" t="str">
            <v>Chartered or Consulting Engineer</v>
          </cell>
          <cell r="N243">
            <v>14.35632</v>
          </cell>
        </row>
        <row r="244">
          <cell r="A244" t="str">
            <v>U03155</v>
          </cell>
          <cell r="B244" t="str">
            <v>Bibbs</v>
          </cell>
          <cell r="C244" t="str">
            <v>Sophie</v>
          </cell>
          <cell r="D244" t="str">
            <v>UGB</v>
          </cell>
          <cell r="E244" t="str">
            <v>S9</v>
          </cell>
          <cell r="F244" t="str">
            <v>AFF</v>
          </cell>
          <cell r="G244" t="str">
            <v>UF13</v>
          </cell>
          <cell r="H244" t="str">
            <v>UK-AGENCY</v>
          </cell>
          <cell r="I244" t="str">
            <v>Admin</v>
          </cell>
          <cell r="J244">
            <v>37.5</v>
          </cell>
          <cell r="K244">
            <v>3</v>
          </cell>
          <cell r="L244">
            <v>10</v>
          </cell>
          <cell r="M244" t="str">
            <v>Facilities Assistant</v>
          </cell>
          <cell r="N244">
            <v>11.91</v>
          </cell>
        </row>
        <row r="245">
          <cell r="A245" t="str">
            <v>A76279</v>
          </cell>
          <cell r="B245" t="str">
            <v>Biggs</v>
          </cell>
          <cell r="C245" t="str">
            <v>Noelene</v>
          </cell>
          <cell r="D245" t="str">
            <v>UGB</v>
          </cell>
          <cell r="E245" t="str">
            <v>S1</v>
          </cell>
          <cell r="F245" t="str">
            <v>THW</v>
          </cell>
          <cell r="G245" t="str">
            <v>UT21</v>
          </cell>
          <cell r="H245" t="str">
            <v>P-STD</v>
          </cell>
          <cell r="I245" t="str">
            <v>Tech</v>
          </cell>
          <cell r="J245">
            <v>37.5</v>
          </cell>
          <cell r="K245">
            <v>8</v>
          </cell>
          <cell r="L245">
            <v>10</v>
          </cell>
          <cell r="M245" t="str">
            <v>Graduate Engineer</v>
          </cell>
          <cell r="N245">
            <v>13.503472820513</v>
          </cell>
        </row>
        <row r="246">
          <cell r="A246" t="str">
            <v>A76345</v>
          </cell>
          <cell r="B246" t="str">
            <v>Biggs</v>
          </cell>
          <cell r="C246" t="str">
            <v>Nicholas</v>
          </cell>
          <cell r="D246" t="str">
            <v>UGB</v>
          </cell>
          <cell r="E246" t="str">
            <v>S1</v>
          </cell>
          <cell r="F246" t="str">
            <v>TRL</v>
          </cell>
          <cell r="G246" t="str">
            <v>UT41</v>
          </cell>
          <cell r="H246" t="str">
            <v>P-FIX</v>
          </cell>
          <cell r="I246" t="str">
            <v>Tech</v>
          </cell>
          <cell r="J246">
            <v>37.5</v>
          </cell>
          <cell r="K246">
            <v>7</v>
          </cell>
          <cell r="L246">
            <v>11</v>
          </cell>
          <cell r="M246" t="str">
            <v>Junior Technician</v>
          </cell>
          <cell r="N246">
            <v>0</v>
          </cell>
        </row>
        <row r="247">
          <cell r="A247" t="str">
            <v>A25105</v>
          </cell>
          <cell r="B247" t="str">
            <v>Bignold</v>
          </cell>
          <cell r="C247" t="str">
            <v>Simon</v>
          </cell>
          <cell r="D247" t="str">
            <v>UGB</v>
          </cell>
          <cell r="E247" t="str">
            <v>S1</v>
          </cell>
          <cell r="F247" t="str">
            <v>TRL</v>
          </cell>
          <cell r="G247" t="str">
            <v>UT42</v>
          </cell>
          <cell r="H247" t="str">
            <v>UK-HYDST</v>
          </cell>
          <cell r="I247" t="str">
            <v>Tech</v>
          </cell>
          <cell r="J247">
            <v>37.5</v>
          </cell>
          <cell r="K247">
            <v>25</v>
          </cell>
          <cell r="L247">
            <v>4</v>
          </cell>
          <cell r="M247" t="str">
            <v>Associate (EA)/ Associate Tech. Dir / Associate Tech. Dir (2</v>
          </cell>
          <cell r="N247">
            <v>42.622601025641004</v>
          </cell>
        </row>
        <row r="248">
          <cell r="A248" t="str">
            <v>A00141</v>
          </cell>
          <cell r="B248" t="str">
            <v>Bilkiewicz</v>
          </cell>
          <cell r="C248" t="str">
            <v>Benedykt</v>
          </cell>
          <cell r="D248" t="str">
            <v>UGB</v>
          </cell>
          <cell r="E248" t="str">
            <v>S1</v>
          </cell>
          <cell r="F248" t="str">
            <v>THW</v>
          </cell>
          <cell r="G248" t="str">
            <v>UT24</v>
          </cell>
          <cell r="H248" t="str">
            <v>UK-HYDST</v>
          </cell>
          <cell r="I248" t="str">
            <v>Tech</v>
          </cell>
          <cell r="J248">
            <v>37.5</v>
          </cell>
          <cell r="K248">
            <v>38</v>
          </cell>
          <cell r="L248">
            <v>0</v>
          </cell>
          <cell r="M248" t="str">
            <v>N/A</v>
          </cell>
          <cell r="N248">
            <v>37.13530974359</v>
          </cell>
        </row>
        <row r="249">
          <cell r="A249" t="str">
            <v>U02630</v>
          </cell>
          <cell r="B249" t="str">
            <v>Billett</v>
          </cell>
          <cell r="C249" t="str">
            <v>Anthony</v>
          </cell>
          <cell r="D249" t="str">
            <v>UGB</v>
          </cell>
          <cell r="E249" t="str">
            <v>S1</v>
          </cell>
          <cell r="F249" t="str">
            <v>THW</v>
          </cell>
          <cell r="G249" t="str">
            <v>UT22</v>
          </cell>
          <cell r="H249" t="str">
            <v>UK-AGENCY</v>
          </cell>
          <cell r="I249" t="str">
            <v>Tech</v>
          </cell>
          <cell r="J249">
            <v>0</v>
          </cell>
          <cell r="K249">
            <v>29</v>
          </cell>
          <cell r="L249">
            <v>0</v>
          </cell>
          <cell r="M249" t="str">
            <v>N/A</v>
          </cell>
          <cell r="N249">
            <v>26</v>
          </cell>
        </row>
        <row r="250">
          <cell r="A250" t="str">
            <v>A25263</v>
          </cell>
          <cell r="B250" t="str">
            <v>Binks</v>
          </cell>
          <cell r="C250" t="str">
            <v>Simon</v>
          </cell>
          <cell r="D250" t="str">
            <v>UGB</v>
          </cell>
          <cell r="E250" t="str">
            <v>S1</v>
          </cell>
          <cell r="F250" t="str">
            <v>TRL</v>
          </cell>
          <cell r="G250" t="str">
            <v>UT41</v>
          </cell>
          <cell r="H250" t="str">
            <v>P-STD</v>
          </cell>
          <cell r="I250" t="str">
            <v>Tech</v>
          </cell>
          <cell r="J250">
            <v>37.5</v>
          </cell>
          <cell r="K250">
            <v>20</v>
          </cell>
          <cell r="L250">
            <v>4</v>
          </cell>
          <cell r="M250" t="str">
            <v>Project Manager  Category 2 (2)</v>
          </cell>
          <cell r="N250">
            <v>43.401484358974002</v>
          </cell>
        </row>
        <row r="251">
          <cell r="A251" t="str">
            <v>A74328</v>
          </cell>
          <cell r="B251" t="str">
            <v>Birch</v>
          </cell>
          <cell r="C251" t="str">
            <v>Laura</v>
          </cell>
          <cell r="D251" t="str">
            <v>UGB</v>
          </cell>
          <cell r="E251" t="str">
            <v>S1</v>
          </cell>
          <cell r="F251" t="str">
            <v>TEX</v>
          </cell>
          <cell r="G251" t="str">
            <v>UT11</v>
          </cell>
          <cell r="H251" t="str">
            <v>UK-HYDST</v>
          </cell>
          <cell r="I251" t="str">
            <v>Admin</v>
          </cell>
          <cell r="J251">
            <v>37.5</v>
          </cell>
          <cell r="K251">
            <v>49</v>
          </cell>
          <cell r="L251">
            <v>8</v>
          </cell>
          <cell r="M251" t="str">
            <v>Marketing Coordinator</v>
          </cell>
          <cell r="N251">
            <v>10.962857435897</v>
          </cell>
        </row>
        <row r="252">
          <cell r="A252" t="str">
            <v>A74670</v>
          </cell>
          <cell r="B252" t="str">
            <v>Bird</v>
          </cell>
          <cell r="C252" t="str">
            <v>Kev</v>
          </cell>
          <cell r="D252" t="str">
            <v>UGB</v>
          </cell>
          <cell r="E252" t="str">
            <v>S3</v>
          </cell>
          <cell r="F252" t="str">
            <v>WTC</v>
          </cell>
          <cell r="G252" t="str">
            <v>UU22</v>
          </cell>
          <cell r="H252" t="str">
            <v>P-STD</v>
          </cell>
          <cell r="I252" t="str">
            <v>Tech</v>
          </cell>
          <cell r="J252">
            <v>37.5</v>
          </cell>
          <cell r="K252">
            <v>36</v>
          </cell>
          <cell r="L252">
            <v>6</v>
          </cell>
          <cell r="M252" t="str">
            <v>Senior Engineer</v>
          </cell>
          <cell r="N252">
            <v>29.013965128205001</v>
          </cell>
        </row>
        <row r="253">
          <cell r="A253" t="str">
            <v>A76132</v>
          </cell>
          <cell r="B253" t="str">
            <v>Bish</v>
          </cell>
          <cell r="C253" t="str">
            <v>Nigel</v>
          </cell>
          <cell r="D253" t="str">
            <v>UGB</v>
          </cell>
          <cell r="E253" t="str">
            <v>S1</v>
          </cell>
          <cell r="F253" t="str">
            <v>TRS</v>
          </cell>
          <cell r="G253" t="str">
            <v>UT42</v>
          </cell>
          <cell r="H253" t="str">
            <v>P-STD</v>
          </cell>
          <cell r="I253" t="str">
            <v>Tech</v>
          </cell>
          <cell r="J253">
            <v>37.5</v>
          </cell>
          <cell r="K253">
            <v>13</v>
          </cell>
          <cell r="L253">
            <v>5</v>
          </cell>
          <cell r="M253" t="str">
            <v>Principal Engineer/ Technical Discipline Leader</v>
          </cell>
          <cell r="N253">
            <v>44.025729230769002</v>
          </cell>
        </row>
        <row r="254">
          <cell r="A254" t="str">
            <v>A24936</v>
          </cell>
          <cell r="B254" t="str">
            <v>Bishop</v>
          </cell>
          <cell r="C254" t="str">
            <v>Spencer</v>
          </cell>
          <cell r="D254" t="str">
            <v>UGB</v>
          </cell>
          <cell r="E254" t="str">
            <v>S4</v>
          </cell>
          <cell r="F254" t="str">
            <v>EEX</v>
          </cell>
          <cell r="G254" t="str">
            <v>UE11</v>
          </cell>
          <cell r="H254" t="str">
            <v>UK-HYDST</v>
          </cell>
          <cell r="I254" t="str">
            <v>Admin</v>
          </cell>
          <cell r="J254">
            <v>37.5</v>
          </cell>
          <cell r="K254">
            <v>25</v>
          </cell>
          <cell r="L254">
            <v>0</v>
          </cell>
          <cell r="M254" t="str">
            <v>N/A</v>
          </cell>
          <cell r="N254">
            <v>24.689267692308</v>
          </cell>
        </row>
        <row r="255">
          <cell r="A255" t="str">
            <v>A76426</v>
          </cell>
          <cell r="B255" t="str">
            <v>Bishop</v>
          </cell>
          <cell r="C255" t="str">
            <v>Lara</v>
          </cell>
          <cell r="D255" t="str">
            <v>UGB</v>
          </cell>
          <cell r="E255" t="str">
            <v>S4</v>
          </cell>
          <cell r="F255" t="str">
            <v>EEC</v>
          </cell>
          <cell r="G255" t="str">
            <v>UE21</v>
          </cell>
          <cell r="H255" t="str">
            <v>P-STD</v>
          </cell>
          <cell r="I255" t="str">
            <v>Tech</v>
          </cell>
          <cell r="J255">
            <v>37.5</v>
          </cell>
          <cell r="K255">
            <v>4</v>
          </cell>
          <cell r="L255">
            <v>10</v>
          </cell>
          <cell r="M255" t="str">
            <v>Graduate Engineer</v>
          </cell>
          <cell r="N255">
            <v>12.403113846154</v>
          </cell>
        </row>
        <row r="256">
          <cell r="A256" t="str">
            <v>A96210</v>
          </cell>
          <cell r="B256" t="str">
            <v>Bishop</v>
          </cell>
          <cell r="C256" t="str">
            <v>Jon</v>
          </cell>
          <cell r="D256" t="str">
            <v>UGB</v>
          </cell>
          <cell r="E256" t="str">
            <v>S1</v>
          </cell>
          <cell r="F256" t="str">
            <v>TRL</v>
          </cell>
          <cell r="G256" t="str">
            <v>UT41</v>
          </cell>
          <cell r="H256" t="str">
            <v>UK-HYDST</v>
          </cell>
          <cell r="I256" t="str">
            <v>Tech</v>
          </cell>
          <cell r="J256">
            <v>37.5</v>
          </cell>
          <cell r="K256">
            <v>114</v>
          </cell>
          <cell r="L256">
            <v>3</v>
          </cell>
          <cell r="M256" t="str">
            <v>Technical Director  / Technical Director (1)</v>
          </cell>
          <cell r="N256">
            <v>51.420353846154001</v>
          </cell>
        </row>
        <row r="257">
          <cell r="A257" t="str">
            <v>S10209</v>
          </cell>
          <cell r="B257" t="str">
            <v>Black</v>
          </cell>
          <cell r="C257" t="str">
            <v>Ian</v>
          </cell>
          <cell r="D257" t="str">
            <v>UGB</v>
          </cell>
          <cell r="E257" t="str">
            <v>S1</v>
          </cell>
          <cell r="F257" t="str">
            <v>TPL</v>
          </cell>
          <cell r="G257" t="str">
            <v>UT22</v>
          </cell>
          <cell r="H257" t="str">
            <v>UK-SC-SELF</v>
          </cell>
          <cell r="I257" t="str">
            <v>Tech</v>
          </cell>
          <cell r="J257">
            <v>0</v>
          </cell>
          <cell r="K257">
            <v>50</v>
          </cell>
          <cell r="L257">
            <v>9</v>
          </cell>
          <cell r="M257" t="str">
            <v>Assistant resident Engineer (2)</v>
          </cell>
          <cell r="N257">
            <v>65.33</v>
          </cell>
        </row>
        <row r="258">
          <cell r="A258" t="str">
            <v>U02755</v>
          </cell>
          <cell r="B258" t="str">
            <v>Black</v>
          </cell>
          <cell r="C258" t="str">
            <v>Christopher</v>
          </cell>
          <cell r="D258" t="str">
            <v>UGB</v>
          </cell>
          <cell r="E258" t="str">
            <v>S1</v>
          </cell>
          <cell r="F258" t="str">
            <v>THW</v>
          </cell>
          <cell r="G258" t="str">
            <v>UT23</v>
          </cell>
          <cell r="H258" t="str">
            <v>UK-AGENCY</v>
          </cell>
          <cell r="I258" t="str">
            <v>Tech</v>
          </cell>
          <cell r="J258">
            <v>0</v>
          </cell>
          <cell r="K258">
            <v>39</v>
          </cell>
          <cell r="L258">
            <v>6</v>
          </cell>
          <cell r="M258" t="str">
            <v>Resident Engineer (1) / Resident Engineer</v>
          </cell>
          <cell r="N258">
            <v>26.5</v>
          </cell>
        </row>
        <row r="259">
          <cell r="A259" t="str">
            <v>A74302</v>
          </cell>
          <cell r="B259" t="str">
            <v>Blackler</v>
          </cell>
          <cell r="C259" t="str">
            <v>Gemma</v>
          </cell>
          <cell r="D259" t="str">
            <v>UGB</v>
          </cell>
          <cell r="E259" t="str">
            <v>S4</v>
          </cell>
          <cell r="F259" t="str">
            <v>EEA</v>
          </cell>
          <cell r="G259" t="str">
            <v>UE31</v>
          </cell>
          <cell r="H259" t="str">
            <v>UK-HYDST</v>
          </cell>
          <cell r="I259" t="str">
            <v>Tech</v>
          </cell>
          <cell r="J259">
            <v>37.5</v>
          </cell>
          <cell r="K259">
            <v>44</v>
          </cell>
          <cell r="L259">
            <v>8</v>
          </cell>
          <cell r="M259" t="str">
            <v>Environmental consultant 2</v>
          </cell>
          <cell r="N259">
            <v>13.384754871795</v>
          </cell>
        </row>
        <row r="260">
          <cell r="A260" t="str">
            <v>A76276</v>
          </cell>
          <cell r="B260" t="str">
            <v>Blades</v>
          </cell>
          <cell r="C260" t="str">
            <v>Simon</v>
          </cell>
          <cell r="D260" t="str">
            <v>UGB</v>
          </cell>
          <cell r="E260" t="str">
            <v>S1</v>
          </cell>
          <cell r="F260" t="str">
            <v>TRL</v>
          </cell>
          <cell r="G260" t="str">
            <v>UT43</v>
          </cell>
          <cell r="H260" t="str">
            <v>P-STD</v>
          </cell>
          <cell r="I260" t="str">
            <v>Tech</v>
          </cell>
          <cell r="J260">
            <v>37.5</v>
          </cell>
          <cell r="K260">
            <v>8</v>
          </cell>
          <cell r="L260">
            <v>10</v>
          </cell>
          <cell r="M260" t="str">
            <v>Technical assistant</v>
          </cell>
          <cell r="N260">
            <v>12.565206153846001</v>
          </cell>
        </row>
        <row r="261">
          <cell r="A261" t="str">
            <v>A74895</v>
          </cell>
          <cell r="B261" t="str">
            <v>Blakeway</v>
          </cell>
          <cell r="C261" t="str">
            <v>Andrew</v>
          </cell>
          <cell r="D261" t="str">
            <v>UGB</v>
          </cell>
          <cell r="E261" t="str">
            <v>S2</v>
          </cell>
          <cell r="F261" t="str">
            <v>BBI</v>
          </cell>
          <cell r="G261" t="str">
            <v>UP33</v>
          </cell>
          <cell r="H261" t="str">
            <v>P-STD</v>
          </cell>
          <cell r="I261" t="str">
            <v>Tech</v>
          </cell>
          <cell r="J261">
            <v>37.5</v>
          </cell>
          <cell r="K261">
            <v>20</v>
          </cell>
          <cell r="L261">
            <v>9</v>
          </cell>
          <cell r="M261" t="str">
            <v>Assistant Engineer  (Graduate)</v>
          </cell>
          <cell r="N261">
            <v>17.341626666667</v>
          </cell>
        </row>
        <row r="262">
          <cell r="A262" t="str">
            <v>A25113</v>
          </cell>
          <cell r="B262" t="str">
            <v>Blinston</v>
          </cell>
          <cell r="C262" t="str">
            <v>Lydia</v>
          </cell>
          <cell r="D262" t="str">
            <v>UGB</v>
          </cell>
          <cell r="E262" t="str">
            <v>S9</v>
          </cell>
          <cell r="F262" t="str">
            <v>AFF</v>
          </cell>
          <cell r="G262" t="str">
            <v>UF15</v>
          </cell>
          <cell r="H262" t="str">
            <v>UK-HYDST</v>
          </cell>
          <cell r="I262" t="str">
            <v>Admin</v>
          </cell>
          <cell r="J262">
            <v>37.5</v>
          </cell>
          <cell r="K262">
            <v>20</v>
          </cell>
          <cell r="L262">
            <v>9</v>
          </cell>
          <cell r="M262" t="str">
            <v>Facilities Coordinator</v>
          </cell>
          <cell r="N262">
            <v>11.108754871795</v>
          </cell>
        </row>
        <row r="263">
          <cell r="A263" t="str">
            <v>U03027</v>
          </cell>
          <cell r="B263" t="str">
            <v>Blinston</v>
          </cell>
          <cell r="C263" t="str">
            <v>Lydia</v>
          </cell>
          <cell r="D263" t="str">
            <v>UGB</v>
          </cell>
          <cell r="E263" t="str">
            <v>S9</v>
          </cell>
          <cell r="F263" t="str">
            <v>AFF</v>
          </cell>
          <cell r="G263" t="str">
            <v>UF15</v>
          </cell>
          <cell r="H263" t="str">
            <v>UK-AGENCY</v>
          </cell>
          <cell r="I263" t="str">
            <v>Admin</v>
          </cell>
          <cell r="J263">
            <v>0</v>
          </cell>
          <cell r="K263">
            <v>2</v>
          </cell>
          <cell r="L263">
            <v>0</v>
          </cell>
          <cell r="M263" t="str">
            <v>N/A</v>
          </cell>
          <cell r="N263">
            <v>9.23</v>
          </cell>
        </row>
        <row r="264">
          <cell r="A264" t="str">
            <v>A74495</v>
          </cell>
          <cell r="B264" t="str">
            <v>Bloch</v>
          </cell>
          <cell r="C264" t="str">
            <v>Gavin</v>
          </cell>
          <cell r="D264" t="str">
            <v>UGB</v>
          </cell>
          <cell r="E264" t="str">
            <v>S3</v>
          </cell>
          <cell r="F264" t="str">
            <v>WTC</v>
          </cell>
          <cell r="G264" t="str">
            <v>UU22</v>
          </cell>
          <cell r="H264" t="str">
            <v>UK-HYDST</v>
          </cell>
          <cell r="I264" t="str">
            <v>Site</v>
          </cell>
          <cell r="J264">
            <v>37.5</v>
          </cell>
          <cell r="K264">
            <v>31</v>
          </cell>
          <cell r="L264">
            <v>5</v>
          </cell>
          <cell r="M264" t="str">
            <v>Principal Engineer/ Technical Discipline Leader</v>
          </cell>
          <cell r="N264">
            <v>24.823113846154001</v>
          </cell>
        </row>
        <row r="265">
          <cell r="A265" t="str">
            <v>A95613</v>
          </cell>
          <cell r="B265" t="str">
            <v>Blyth</v>
          </cell>
          <cell r="C265" t="str">
            <v>Stephanie</v>
          </cell>
          <cell r="D265" t="str">
            <v>UGB</v>
          </cell>
          <cell r="E265" t="str">
            <v>S1</v>
          </cell>
          <cell r="F265" t="str">
            <v>SBR</v>
          </cell>
          <cell r="G265" t="str">
            <v>UT31</v>
          </cell>
          <cell r="H265" t="str">
            <v>UK-HYDST</v>
          </cell>
          <cell r="I265" t="str">
            <v>Tech</v>
          </cell>
          <cell r="J265">
            <v>37.5</v>
          </cell>
          <cell r="K265">
            <v>126</v>
          </cell>
          <cell r="L265">
            <v>6</v>
          </cell>
          <cell r="M265" t="str">
            <v>Senior Engineer</v>
          </cell>
          <cell r="N265">
            <v>33.345064333332999</v>
          </cell>
        </row>
        <row r="266">
          <cell r="A266" t="str">
            <v>A74466</v>
          </cell>
          <cell r="B266" t="str">
            <v>Board</v>
          </cell>
          <cell r="C266" t="str">
            <v>Rachel</v>
          </cell>
          <cell r="D266" t="str">
            <v>UGB</v>
          </cell>
          <cell r="E266" t="str">
            <v>S2</v>
          </cell>
          <cell r="F266" t="str">
            <v>GLR</v>
          </cell>
          <cell r="G266" t="str">
            <v>UP21</v>
          </cell>
          <cell r="H266" t="str">
            <v>UK-HYDST</v>
          </cell>
          <cell r="I266" t="str">
            <v>Tech</v>
          </cell>
          <cell r="J266">
            <v>37.5</v>
          </cell>
          <cell r="K266">
            <v>21</v>
          </cell>
          <cell r="L266">
            <v>0</v>
          </cell>
          <cell r="M266" t="str">
            <v>N/A</v>
          </cell>
          <cell r="N266">
            <v>14.513883076922999</v>
          </cell>
        </row>
        <row r="267">
          <cell r="A267" t="str">
            <v>A24839</v>
          </cell>
          <cell r="B267" t="str">
            <v>Boden</v>
          </cell>
          <cell r="C267" t="str">
            <v>Greg</v>
          </cell>
          <cell r="D267" t="str">
            <v>UGB</v>
          </cell>
          <cell r="E267" t="str">
            <v>S1</v>
          </cell>
          <cell r="F267" t="str">
            <v>TRL</v>
          </cell>
          <cell r="G267" t="str">
            <v>UT41</v>
          </cell>
          <cell r="H267" t="str">
            <v>UK-HYDST</v>
          </cell>
          <cell r="I267" t="str">
            <v>Tech</v>
          </cell>
          <cell r="J267">
            <v>37.5</v>
          </cell>
          <cell r="K267">
            <v>90</v>
          </cell>
          <cell r="L267">
            <v>8</v>
          </cell>
          <cell r="M267" t="str">
            <v>Resident Engineer (1) / Resident Engineer</v>
          </cell>
          <cell r="N267">
            <v>23.646083181538</v>
          </cell>
        </row>
        <row r="268">
          <cell r="A268" t="str">
            <v>A25079</v>
          </cell>
          <cell r="B268" t="str">
            <v>Bojin</v>
          </cell>
          <cell r="C268" t="str">
            <v>Ion</v>
          </cell>
          <cell r="D268" t="str">
            <v>UGB</v>
          </cell>
          <cell r="E268" t="str">
            <v>S1</v>
          </cell>
          <cell r="F268" t="str">
            <v>THW</v>
          </cell>
          <cell r="G268" t="str">
            <v>UT25</v>
          </cell>
          <cell r="H268" t="str">
            <v>UK-HYDST</v>
          </cell>
          <cell r="I268" t="str">
            <v>Tech</v>
          </cell>
          <cell r="J268">
            <v>40</v>
          </cell>
          <cell r="K268">
            <v>22</v>
          </cell>
          <cell r="L268">
            <v>6</v>
          </cell>
          <cell r="M268" t="str">
            <v>Resident Engineer (1) / Resident Engineer</v>
          </cell>
          <cell r="N268">
            <v>4.5865384615379998</v>
          </cell>
        </row>
        <row r="269">
          <cell r="A269" t="str">
            <v>A50054</v>
          </cell>
          <cell r="B269" t="str">
            <v>Bollaert</v>
          </cell>
          <cell r="C269" t="str">
            <v>Mark</v>
          </cell>
          <cell r="D269" t="str">
            <v>UGB</v>
          </cell>
          <cell r="E269" t="str">
            <v>S3</v>
          </cell>
          <cell r="F269" t="str">
            <v>WEN</v>
          </cell>
          <cell r="G269" t="str">
            <v>UU41</v>
          </cell>
          <cell r="H269" t="str">
            <v>UK-HYDST</v>
          </cell>
          <cell r="I269" t="str">
            <v>Tech</v>
          </cell>
          <cell r="J269">
            <v>37.5</v>
          </cell>
          <cell r="K269">
            <v>14</v>
          </cell>
          <cell r="L269">
            <v>0</v>
          </cell>
          <cell r="M269" t="str">
            <v>N/A</v>
          </cell>
          <cell r="N269">
            <v>19.264652307692</v>
          </cell>
        </row>
        <row r="270">
          <cell r="A270" t="str">
            <v>A00333</v>
          </cell>
          <cell r="B270" t="str">
            <v>Bond</v>
          </cell>
          <cell r="C270" t="str">
            <v>Wesley</v>
          </cell>
          <cell r="D270" t="str">
            <v>UGB</v>
          </cell>
          <cell r="E270" t="str">
            <v>S9</v>
          </cell>
          <cell r="F270" t="str">
            <v>AFN</v>
          </cell>
          <cell r="G270" t="str">
            <v>US18</v>
          </cell>
          <cell r="H270" t="str">
            <v>UK-HYDST</v>
          </cell>
          <cell r="I270" t="str">
            <v>Admin</v>
          </cell>
          <cell r="J270">
            <v>37.5</v>
          </cell>
          <cell r="K270">
            <v>52</v>
          </cell>
          <cell r="L270">
            <v>5</v>
          </cell>
          <cell r="M270" t="str">
            <v>Commercial  Manager</v>
          </cell>
          <cell r="N270">
            <v>25.698498461538001</v>
          </cell>
        </row>
        <row r="271">
          <cell r="A271" t="str">
            <v>A76435</v>
          </cell>
          <cell r="B271" t="str">
            <v>Bond</v>
          </cell>
          <cell r="C271" t="str">
            <v>Ralph</v>
          </cell>
          <cell r="D271" t="str">
            <v>UGB</v>
          </cell>
          <cell r="E271" t="str">
            <v>S1</v>
          </cell>
          <cell r="F271" t="str">
            <v>THW</v>
          </cell>
          <cell r="G271" t="str">
            <v>UT21</v>
          </cell>
          <cell r="H271" t="str">
            <v>UK-AGENCY</v>
          </cell>
          <cell r="I271" t="str">
            <v>Tech</v>
          </cell>
          <cell r="J271">
            <v>45</v>
          </cell>
          <cell r="K271">
            <v>4</v>
          </cell>
          <cell r="L271">
            <v>7</v>
          </cell>
          <cell r="M271" t="str">
            <v>Clerk of Works</v>
          </cell>
          <cell r="N271">
            <v>29.37</v>
          </cell>
        </row>
        <row r="272">
          <cell r="A272" t="str">
            <v>A85545</v>
          </cell>
          <cell r="B272" t="str">
            <v>Bond</v>
          </cell>
          <cell r="C272" t="str">
            <v>Claire</v>
          </cell>
          <cell r="D272" t="str">
            <v>UGB</v>
          </cell>
          <cell r="E272" t="str">
            <v>S1</v>
          </cell>
          <cell r="F272" t="str">
            <v>TPL</v>
          </cell>
          <cell r="G272" t="str">
            <v>UT22</v>
          </cell>
          <cell r="H272" t="str">
            <v>UK-HYDST</v>
          </cell>
          <cell r="I272" t="str">
            <v>Tech</v>
          </cell>
          <cell r="J272">
            <v>37.5</v>
          </cell>
          <cell r="K272">
            <v>139</v>
          </cell>
          <cell r="L272">
            <v>5</v>
          </cell>
          <cell r="M272" t="str">
            <v>Principal Engineer/ Technical Discipline Leader</v>
          </cell>
          <cell r="N272">
            <v>30.873759389743999</v>
          </cell>
        </row>
        <row r="273">
          <cell r="A273" t="str">
            <v>A74230</v>
          </cell>
          <cell r="B273" t="str">
            <v>Bonfield</v>
          </cell>
          <cell r="C273" t="str">
            <v>Colin</v>
          </cell>
          <cell r="D273" t="str">
            <v>UGB</v>
          </cell>
          <cell r="E273" t="str">
            <v>S4</v>
          </cell>
          <cell r="F273" t="str">
            <v>EEC</v>
          </cell>
          <cell r="G273" t="str">
            <v>UE21</v>
          </cell>
          <cell r="H273" t="str">
            <v>UK-HYDST</v>
          </cell>
          <cell r="I273" t="str">
            <v>Tech</v>
          </cell>
          <cell r="J273">
            <v>37.5</v>
          </cell>
          <cell r="K273">
            <v>55</v>
          </cell>
          <cell r="L273">
            <v>7</v>
          </cell>
          <cell r="M273" t="str">
            <v>Environmental consultant 1</v>
          </cell>
          <cell r="N273">
            <v>11.699347692308001</v>
          </cell>
        </row>
        <row r="274">
          <cell r="A274" t="str">
            <v>S10385</v>
          </cell>
          <cell r="B274" t="str">
            <v>Bonner</v>
          </cell>
          <cell r="C274" t="str">
            <v>Mark</v>
          </cell>
          <cell r="D274" t="str">
            <v>UGB</v>
          </cell>
          <cell r="E274" t="str">
            <v>S1</v>
          </cell>
          <cell r="F274" t="str">
            <v>TRL</v>
          </cell>
          <cell r="G274" t="str">
            <v>UT43</v>
          </cell>
          <cell r="H274" t="str">
            <v>UK-SC-LTD</v>
          </cell>
          <cell r="I274" t="str">
            <v>Tech</v>
          </cell>
          <cell r="J274">
            <v>40</v>
          </cell>
          <cell r="K274">
            <v>6</v>
          </cell>
          <cell r="L274">
            <v>5</v>
          </cell>
          <cell r="M274" t="str">
            <v>Principal Engineer/ Technical Discipline Leader</v>
          </cell>
          <cell r="N274">
            <v>45</v>
          </cell>
        </row>
        <row r="275">
          <cell r="A275" t="str">
            <v>U02902</v>
          </cell>
          <cell r="B275" t="str">
            <v>Boorman</v>
          </cell>
          <cell r="C275" t="str">
            <v>Anna</v>
          </cell>
          <cell r="D275" t="str">
            <v>UGB</v>
          </cell>
          <cell r="E275" t="str">
            <v>S1</v>
          </cell>
          <cell r="F275" t="str">
            <v>TPL</v>
          </cell>
          <cell r="G275" t="str">
            <v>UT22</v>
          </cell>
          <cell r="H275" t="str">
            <v>UK-AGENCY</v>
          </cell>
          <cell r="I275" t="str">
            <v>Tech</v>
          </cell>
          <cell r="J275">
            <v>0</v>
          </cell>
          <cell r="K275">
            <v>12</v>
          </cell>
          <cell r="L275">
            <v>0</v>
          </cell>
          <cell r="M275" t="str">
            <v>N/A</v>
          </cell>
          <cell r="N275">
            <v>27.5</v>
          </cell>
        </row>
        <row r="276">
          <cell r="A276" t="str">
            <v>A40389</v>
          </cell>
          <cell r="B276" t="str">
            <v>Booth</v>
          </cell>
          <cell r="C276" t="str">
            <v>Jim</v>
          </cell>
          <cell r="D276" t="str">
            <v>UGB</v>
          </cell>
          <cell r="E276" t="str">
            <v>S1</v>
          </cell>
          <cell r="F276" t="str">
            <v>SBR</v>
          </cell>
          <cell r="G276" t="str">
            <v>UT31</v>
          </cell>
          <cell r="H276" t="str">
            <v>UK-HYDST</v>
          </cell>
          <cell r="I276" t="str">
            <v>Site</v>
          </cell>
          <cell r="J276">
            <v>37.5</v>
          </cell>
          <cell r="K276">
            <v>244</v>
          </cell>
          <cell r="L276">
            <v>3</v>
          </cell>
          <cell r="M276" t="str">
            <v>Technical Director  / Technical Director (1)</v>
          </cell>
          <cell r="N276">
            <v>43.710724102564001</v>
          </cell>
        </row>
        <row r="277">
          <cell r="A277" t="str">
            <v>A86444</v>
          </cell>
          <cell r="B277" t="str">
            <v>Booth</v>
          </cell>
          <cell r="C277" t="str">
            <v>Giles</v>
          </cell>
          <cell r="D277" t="str">
            <v>UGB</v>
          </cell>
          <cell r="E277" t="str">
            <v>S3</v>
          </cell>
          <cell r="F277" t="str">
            <v>WWN</v>
          </cell>
          <cell r="G277" t="str">
            <v>UU61</v>
          </cell>
          <cell r="H277" t="str">
            <v>UK-HYDST</v>
          </cell>
          <cell r="I277" t="str">
            <v>Tech</v>
          </cell>
          <cell r="J277">
            <v>37.5</v>
          </cell>
          <cell r="K277">
            <v>137</v>
          </cell>
          <cell r="L277">
            <v>3</v>
          </cell>
          <cell r="M277" t="str">
            <v>Technical Director  / Technical Director (1)</v>
          </cell>
          <cell r="N277">
            <v>45.204508717948997</v>
          </cell>
        </row>
        <row r="278">
          <cell r="A278" t="str">
            <v>A97292</v>
          </cell>
          <cell r="B278" t="str">
            <v>Booth</v>
          </cell>
          <cell r="C278" t="str">
            <v>Chris</v>
          </cell>
          <cell r="D278" t="str">
            <v>UGB</v>
          </cell>
          <cell r="E278" t="str">
            <v>S1</v>
          </cell>
          <cell r="F278" t="str">
            <v>SBR</v>
          </cell>
          <cell r="G278" t="str">
            <v>UT31</v>
          </cell>
          <cell r="H278" t="str">
            <v>UK-HYDST</v>
          </cell>
          <cell r="I278" t="str">
            <v>Tech</v>
          </cell>
          <cell r="J278">
            <v>40</v>
          </cell>
          <cell r="K278">
            <v>99</v>
          </cell>
          <cell r="L278">
            <v>6</v>
          </cell>
          <cell r="M278" t="str">
            <v>Resident Engineer (1) / Resident Engineer</v>
          </cell>
          <cell r="N278">
            <v>34.390963932692003</v>
          </cell>
        </row>
        <row r="279">
          <cell r="A279" t="str">
            <v>A25009</v>
          </cell>
          <cell r="B279" t="str">
            <v>Borley</v>
          </cell>
          <cell r="C279" t="str">
            <v>Samantha</v>
          </cell>
          <cell r="D279" t="str">
            <v>UGB</v>
          </cell>
          <cell r="E279" t="str">
            <v>S2</v>
          </cell>
          <cell r="F279" t="str">
            <v>GCL</v>
          </cell>
          <cell r="G279" t="str">
            <v>UP21</v>
          </cell>
          <cell r="H279" t="str">
            <v>UK-HYDST</v>
          </cell>
          <cell r="I279" t="str">
            <v>Tech</v>
          </cell>
          <cell r="J279">
            <v>37.5</v>
          </cell>
          <cell r="K279">
            <v>24</v>
          </cell>
          <cell r="L279">
            <v>9</v>
          </cell>
          <cell r="M279" t="str">
            <v>Graduate Engineer</v>
          </cell>
          <cell r="N279">
            <v>12.859524102564</v>
          </cell>
        </row>
        <row r="280">
          <cell r="A280" t="str">
            <v>A74632</v>
          </cell>
          <cell r="B280" t="str">
            <v>Borrer</v>
          </cell>
          <cell r="C280" t="str">
            <v>Susan</v>
          </cell>
          <cell r="D280" t="str">
            <v>UGB</v>
          </cell>
          <cell r="E280" t="str">
            <v>S3</v>
          </cell>
          <cell r="F280" t="str">
            <v>WEN</v>
          </cell>
          <cell r="G280" t="str">
            <v>UU41</v>
          </cell>
          <cell r="H280" t="str">
            <v>UK-HYDST</v>
          </cell>
          <cell r="I280" t="str">
            <v>Tech</v>
          </cell>
          <cell r="J280">
            <v>37.5</v>
          </cell>
          <cell r="K280">
            <v>27</v>
          </cell>
          <cell r="L280">
            <v>7</v>
          </cell>
          <cell r="M280" t="str">
            <v>Environmental consultant 1</v>
          </cell>
          <cell r="N280">
            <v>16.652857435897001</v>
          </cell>
        </row>
        <row r="281">
          <cell r="A281" t="str">
            <v>W05320</v>
          </cell>
          <cell r="B281" t="str">
            <v>Bosley</v>
          </cell>
          <cell r="C281" t="str">
            <v>Peter</v>
          </cell>
          <cell r="D281" t="str">
            <v>UGB</v>
          </cell>
          <cell r="E281" t="str">
            <v>S2</v>
          </cell>
          <cell r="F281" t="str">
            <v>BBI</v>
          </cell>
          <cell r="G281" t="str">
            <v>UP33</v>
          </cell>
          <cell r="H281" t="str">
            <v>UK-HYDST</v>
          </cell>
          <cell r="I281" t="str">
            <v>Tech</v>
          </cell>
          <cell r="J281">
            <v>37.5</v>
          </cell>
          <cell r="K281">
            <v>189</v>
          </cell>
          <cell r="L281">
            <v>3</v>
          </cell>
          <cell r="M281" t="str">
            <v>Business Director</v>
          </cell>
          <cell r="N281">
            <v>36.591994707692002</v>
          </cell>
        </row>
        <row r="282">
          <cell r="A282" t="str">
            <v>A76163</v>
          </cell>
          <cell r="B282" t="str">
            <v>Bosworth</v>
          </cell>
          <cell r="C282" t="str">
            <v>Steve</v>
          </cell>
          <cell r="D282" t="str">
            <v>UGB</v>
          </cell>
          <cell r="E282" t="str">
            <v>S1</v>
          </cell>
          <cell r="F282" t="str">
            <v>TRS</v>
          </cell>
          <cell r="G282" t="str">
            <v>UT43</v>
          </cell>
          <cell r="H282" t="str">
            <v>P-STD</v>
          </cell>
          <cell r="I282" t="str">
            <v>Tech</v>
          </cell>
          <cell r="J282">
            <v>37.5</v>
          </cell>
          <cell r="K282">
            <v>5</v>
          </cell>
          <cell r="L282">
            <v>4</v>
          </cell>
          <cell r="M282" t="str">
            <v>Associate Business Director</v>
          </cell>
          <cell r="N282">
            <v>42.622601025641004</v>
          </cell>
        </row>
        <row r="283">
          <cell r="A283" t="str">
            <v>A74949</v>
          </cell>
          <cell r="B283" t="str">
            <v>Botfield</v>
          </cell>
          <cell r="C283" t="str">
            <v>David</v>
          </cell>
          <cell r="D283" t="str">
            <v>UGB</v>
          </cell>
          <cell r="E283" t="str">
            <v>S1</v>
          </cell>
          <cell r="F283" t="str">
            <v>TRL</v>
          </cell>
          <cell r="G283" t="str">
            <v>UT42</v>
          </cell>
          <cell r="H283" t="str">
            <v>P-STD</v>
          </cell>
          <cell r="I283" t="str">
            <v>Tech</v>
          </cell>
          <cell r="J283">
            <v>37.5</v>
          </cell>
          <cell r="K283">
            <v>1</v>
          </cell>
          <cell r="L283">
            <v>6</v>
          </cell>
          <cell r="M283" t="str">
            <v>Engineer  (Not chartered) (Graduate)</v>
          </cell>
          <cell r="N283">
            <v>28.032857435897</v>
          </cell>
        </row>
        <row r="284">
          <cell r="A284" t="str">
            <v>A24777</v>
          </cell>
          <cell r="B284" t="str">
            <v>Boucher</v>
          </cell>
          <cell r="C284" t="str">
            <v>Patrick</v>
          </cell>
          <cell r="D284" t="str">
            <v>UGB</v>
          </cell>
          <cell r="E284" t="str">
            <v>S9</v>
          </cell>
          <cell r="F284" t="str">
            <v>AFN</v>
          </cell>
          <cell r="G284" t="str">
            <v>US13</v>
          </cell>
          <cell r="H284" t="str">
            <v>UK-HYDST</v>
          </cell>
          <cell r="I284" t="str">
            <v>Admin</v>
          </cell>
          <cell r="J284">
            <v>37.5</v>
          </cell>
          <cell r="K284">
            <v>57</v>
          </cell>
          <cell r="L284">
            <v>5</v>
          </cell>
          <cell r="M284" t="str">
            <v>Finance Manager/FInancial Controller (EA)</v>
          </cell>
          <cell r="N284">
            <v>23.846153846153999</v>
          </cell>
        </row>
        <row r="285">
          <cell r="A285" t="str">
            <v>A74817</v>
          </cell>
          <cell r="B285" t="str">
            <v>Boulton</v>
          </cell>
          <cell r="C285" t="str">
            <v>Ian</v>
          </cell>
          <cell r="D285" t="str">
            <v>UGB</v>
          </cell>
          <cell r="E285" t="str">
            <v>S1</v>
          </cell>
          <cell r="F285" t="str">
            <v>TRL</v>
          </cell>
          <cell r="G285" t="str">
            <v>UT42</v>
          </cell>
          <cell r="H285" t="str">
            <v>UK-AGENCY</v>
          </cell>
          <cell r="I285" t="str">
            <v>Tech</v>
          </cell>
          <cell r="J285">
            <v>48</v>
          </cell>
          <cell r="K285">
            <v>12</v>
          </cell>
          <cell r="L285">
            <v>5</v>
          </cell>
          <cell r="M285" t="str">
            <v>Team Leader</v>
          </cell>
          <cell r="N285">
            <v>33.33</v>
          </cell>
        </row>
        <row r="286">
          <cell r="A286" t="str">
            <v>A76507</v>
          </cell>
          <cell r="B286" t="str">
            <v>Boulton</v>
          </cell>
          <cell r="C286" t="str">
            <v>Ian</v>
          </cell>
          <cell r="D286" t="str">
            <v>UGB</v>
          </cell>
          <cell r="E286" t="str">
            <v>S1</v>
          </cell>
          <cell r="F286" t="str">
            <v>TRL</v>
          </cell>
          <cell r="G286" t="str">
            <v>UT41</v>
          </cell>
          <cell r="H286" t="str">
            <v>UK-AGENCY</v>
          </cell>
          <cell r="I286" t="str">
            <v>Tech</v>
          </cell>
          <cell r="J286">
            <v>56</v>
          </cell>
          <cell r="K286">
            <v>2</v>
          </cell>
          <cell r="L286">
            <v>4</v>
          </cell>
          <cell r="M286" t="str">
            <v>Site Operations Manager</v>
          </cell>
          <cell r="N286">
            <v>45.5</v>
          </cell>
        </row>
        <row r="287">
          <cell r="A287" t="str">
            <v>A41934</v>
          </cell>
          <cell r="B287" t="str">
            <v>Bourton</v>
          </cell>
          <cell r="C287" t="str">
            <v>Roger</v>
          </cell>
          <cell r="D287" t="str">
            <v>UGB</v>
          </cell>
          <cell r="E287" t="str">
            <v>S1</v>
          </cell>
          <cell r="F287" t="str">
            <v>TEX</v>
          </cell>
          <cell r="G287" t="str">
            <v>UT11</v>
          </cell>
          <cell r="H287" t="str">
            <v>UK-HYDST</v>
          </cell>
          <cell r="I287" t="str">
            <v>Admin</v>
          </cell>
          <cell r="J287">
            <v>37.5</v>
          </cell>
          <cell r="K287">
            <v>166</v>
          </cell>
          <cell r="L287">
            <v>5</v>
          </cell>
          <cell r="M287" t="str">
            <v>Principal Engineer/ Technical Discipline Leader</v>
          </cell>
          <cell r="N287">
            <v>23.717948717949</v>
          </cell>
        </row>
        <row r="288">
          <cell r="A288" t="str">
            <v>A76394</v>
          </cell>
          <cell r="B288" t="str">
            <v>Bowden</v>
          </cell>
          <cell r="C288" t="str">
            <v>Carole</v>
          </cell>
          <cell r="D288" t="str">
            <v>UGB</v>
          </cell>
          <cell r="E288" t="str">
            <v>S9</v>
          </cell>
          <cell r="F288" t="str">
            <v>AFN</v>
          </cell>
          <cell r="G288" t="str">
            <v>US13</v>
          </cell>
          <cell r="H288" t="str">
            <v>UK-AGENCY</v>
          </cell>
          <cell r="I288" t="str">
            <v>Admin</v>
          </cell>
          <cell r="J288">
            <v>37.5</v>
          </cell>
          <cell r="K288">
            <v>2</v>
          </cell>
          <cell r="L288">
            <v>9</v>
          </cell>
          <cell r="M288" t="str">
            <v>Accounts Clerk</v>
          </cell>
          <cell r="N288">
            <v>10.33</v>
          </cell>
        </row>
        <row r="289">
          <cell r="A289" t="str">
            <v>A40584</v>
          </cell>
          <cell r="B289" t="str">
            <v>Bowditch</v>
          </cell>
          <cell r="C289" t="str">
            <v>Mark</v>
          </cell>
          <cell r="D289" t="str">
            <v>UGB</v>
          </cell>
          <cell r="E289" t="str">
            <v>S2</v>
          </cell>
          <cell r="F289" t="str">
            <v>SBS</v>
          </cell>
          <cell r="G289" t="str">
            <v>UP33</v>
          </cell>
          <cell r="H289" t="str">
            <v>UK-HYDST</v>
          </cell>
          <cell r="I289" t="str">
            <v>Tech</v>
          </cell>
          <cell r="J289">
            <v>37.5</v>
          </cell>
          <cell r="K289">
            <v>236</v>
          </cell>
          <cell r="L289">
            <v>5</v>
          </cell>
          <cell r="M289" t="str">
            <v>Principal Engineer/ Technical Discipline Leader</v>
          </cell>
          <cell r="N289">
            <v>35.906160820513001</v>
          </cell>
        </row>
        <row r="290">
          <cell r="A290" t="str">
            <v>A76244</v>
          </cell>
          <cell r="B290" t="str">
            <v>Bowen</v>
          </cell>
          <cell r="C290" t="str">
            <v>Lyne</v>
          </cell>
          <cell r="D290" t="str">
            <v>UGB</v>
          </cell>
          <cell r="E290" t="str">
            <v>S9</v>
          </cell>
          <cell r="F290" t="str">
            <v>AHR</v>
          </cell>
          <cell r="G290" t="str">
            <v>US12</v>
          </cell>
          <cell r="H290" t="str">
            <v>P-STD</v>
          </cell>
          <cell r="I290" t="str">
            <v>Admin</v>
          </cell>
          <cell r="J290">
            <v>37.5</v>
          </cell>
          <cell r="K290">
            <v>10</v>
          </cell>
          <cell r="L290">
            <v>4</v>
          </cell>
          <cell r="M290" t="str">
            <v>Senior HR Manager/Advisor</v>
          </cell>
          <cell r="N290">
            <v>33.747188512820998</v>
          </cell>
        </row>
        <row r="291">
          <cell r="A291" t="str">
            <v>A50180</v>
          </cell>
          <cell r="B291" t="str">
            <v>Bowie</v>
          </cell>
          <cell r="C291" t="str">
            <v>Ross</v>
          </cell>
          <cell r="D291" t="str">
            <v>UGB</v>
          </cell>
          <cell r="E291" t="str">
            <v>S1</v>
          </cell>
          <cell r="F291" t="str">
            <v>THW</v>
          </cell>
          <cell r="G291" t="str">
            <v>UT21</v>
          </cell>
          <cell r="H291" t="str">
            <v>P-STD</v>
          </cell>
          <cell r="I291" t="str">
            <v>Tech</v>
          </cell>
          <cell r="J291">
            <v>37.5</v>
          </cell>
          <cell r="K291">
            <v>14</v>
          </cell>
          <cell r="L291">
            <v>6</v>
          </cell>
          <cell r="M291" t="str">
            <v>Senior Cost Manager</v>
          </cell>
          <cell r="N291">
            <v>21.613370256410001</v>
          </cell>
        </row>
        <row r="292">
          <cell r="A292" t="str">
            <v>U03162</v>
          </cell>
          <cell r="B292" t="str">
            <v>Bowie</v>
          </cell>
          <cell r="C292" t="str">
            <v>Ross</v>
          </cell>
          <cell r="D292" t="str">
            <v>UGB</v>
          </cell>
          <cell r="E292" t="str">
            <v>S1</v>
          </cell>
          <cell r="F292" t="str">
            <v>TRL</v>
          </cell>
          <cell r="G292" t="str">
            <v>UT24</v>
          </cell>
          <cell r="H292" t="str">
            <v>UK-AGENCY</v>
          </cell>
          <cell r="I292" t="str">
            <v>Tech</v>
          </cell>
          <cell r="J292">
            <v>37.5</v>
          </cell>
          <cell r="K292">
            <v>5</v>
          </cell>
          <cell r="L292">
            <v>6</v>
          </cell>
          <cell r="M292" t="str">
            <v>Senior Cost Manager</v>
          </cell>
          <cell r="N292">
            <v>31.83</v>
          </cell>
        </row>
        <row r="293">
          <cell r="A293" t="str">
            <v>A01902</v>
          </cell>
          <cell r="B293" t="str">
            <v>Bowker</v>
          </cell>
          <cell r="C293" t="str">
            <v>Richard</v>
          </cell>
          <cell r="D293" t="str">
            <v>UGB</v>
          </cell>
          <cell r="E293" t="str">
            <v>S1</v>
          </cell>
          <cell r="F293" t="str">
            <v>THW</v>
          </cell>
          <cell r="G293" t="str">
            <v>UT21</v>
          </cell>
          <cell r="H293" t="str">
            <v>UK-HYDST</v>
          </cell>
          <cell r="I293" t="str">
            <v>Tech</v>
          </cell>
          <cell r="J293">
            <v>37.5</v>
          </cell>
          <cell r="K293">
            <v>372</v>
          </cell>
          <cell r="L293">
            <v>6</v>
          </cell>
          <cell r="M293" t="str">
            <v>Senior Engineer</v>
          </cell>
          <cell r="N293">
            <v>24.059110153845999</v>
          </cell>
        </row>
        <row r="294">
          <cell r="A294" t="str">
            <v>W06378</v>
          </cell>
          <cell r="B294" t="str">
            <v>Bowles</v>
          </cell>
          <cell r="C294" t="str">
            <v>Pat</v>
          </cell>
          <cell r="D294" t="str">
            <v>UGB</v>
          </cell>
          <cell r="E294" t="str">
            <v>S9</v>
          </cell>
          <cell r="F294" t="str">
            <v>AFF</v>
          </cell>
          <cell r="G294" t="str">
            <v>UF13</v>
          </cell>
          <cell r="H294" t="str">
            <v>UK-HYDST</v>
          </cell>
          <cell r="I294" t="str">
            <v>Admin</v>
          </cell>
          <cell r="J294">
            <v>40</v>
          </cell>
          <cell r="K294">
            <v>57</v>
          </cell>
          <cell r="L294">
            <v>0</v>
          </cell>
          <cell r="M294" t="str">
            <v>N/A</v>
          </cell>
          <cell r="N294">
            <v>13.578846153845999</v>
          </cell>
        </row>
        <row r="295">
          <cell r="A295" t="str">
            <v>a50191</v>
          </cell>
          <cell r="B295" t="str">
            <v>Bowman</v>
          </cell>
          <cell r="C295" t="str">
            <v>Melanie</v>
          </cell>
          <cell r="D295" t="str">
            <v>UGB</v>
          </cell>
          <cell r="E295" t="str">
            <v>S9</v>
          </cell>
          <cell r="F295" t="str">
            <v>AEX</v>
          </cell>
          <cell r="G295" t="str">
            <v>G11</v>
          </cell>
          <cell r="H295" t="str">
            <v>P-STD</v>
          </cell>
          <cell r="I295" t="str">
            <v>Admin</v>
          </cell>
          <cell r="J295">
            <v>37.5</v>
          </cell>
          <cell r="K295">
            <v>36</v>
          </cell>
          <cell r="L295">
            <v>6</v>
          </cell>
          <cell r="M295" t="str">
            <v>Executive Assistant / Senior PA to Regional Managing Directo</v>
          </cell>
          <cell r="N295">
            <v>17.240605128205001</v>
          </cell>
        </row>
        <row r="296">
          <cell r="A296" t="str">
            <v>A24922</v>
          </cell>
          <cell r="B296" t="str">
            <v>Boyd</v>
          </cell>
          <cell r="C296" t="str">
            <v>Michael</v>
          </cell>
          <cell r="D296" t="str">
            <v>UGB</v>
          </cell>
          <cell r="E296" t="str">
            <v>S1</v>
          </cell>
          <cell r="F296" t="str">
            <v>SBR</v>
          </cell>
          <cell r="G296" t="str">
            <v>UT31</v>
          </cell>
          <cell r="H296" t="str">
            <v>UK-HYDST</v>
          </cell>
          <cell r="I296" t="str">
            <v>Tech</v>
          </cell>
          <cell r="J296">
            <v>37.5</v>
          </cell>
          <cell r="K296">
            <v>82</v>
          </cell>
          <cell r="L296">
            <v>4</v>
          </cell>
          <cell r="M296" t="str">
            <v>Associate (EA)/ Associate Tech. Dir / Associate Tech. Dir (2</v>
          </cell>
          <cell r="N296">
            <v>44.979486892308003</v>
          </cell>
        </row>
        <row r="297">
          <cell r="A297" t="str">
            <v>U02520</v>
          </cell>
          <cell r="B297" t="str">
            <v>Boyle</v>
          </cell>
          <cell r="C297" t="str">
            <v>Richard</v>
          </cell>
          <cell r="D297" t="str">
            <v>UGB</v>
          </cell>
          <cell r="E297" t="str">
            <v>S1</v>
          </cell>
          <cell r="F297" t="str">
            <v>THW</v>
          </cell>
          <cell r="G297" t="str">
            <v>UT23</v>
          </cell>
          <cell r="H297" t="str">
            <v>UK-AGENCY</v>
          </cell>
          <cell r="I297" t="str">
            <v>Tech</v>
          </cell>
          <cell r="J297">
            <v>0</v>
          </cell>
          <cell r="K297">
            <v>44</v>
          </cell>
          <cell r="L297">
            <v>0</v>
          </cell>
          <cell r="M297" t="str">
            <v>N/A</v>
          </cell>
          <cell r="N297">
            <v>27</v>
          </cell>
        </row>
        <row r="298">
          <cell r="A298" t="str">
            <v>U03008</v>
          </cell>
          <cell r="B298" t="str">
            <v>Bradbury</v>
          </cell>
          <cell r="C298" t="str">
            <v>David</v>
          </cell>
          <cell r="D298" t="str">
            <v>UGB</v>
          </cell>
          <cell r="E298" t="str">
            <v>S3</v>
          </cell>
          <cell r="F298" t="str">
            <v>ERE</v>
          </cell>
          <cell r="G298" t="str">
            <v>UU81</v>
          </cell>
          <cell r="H298" t="str">
            <v>UK-SC-SELF</v>
          </cell>
          <cell r="I298" t="str">
            <v>Admin</v>
          </cell>
          <cell r="J298">
            <v>0</v>
          </cell>
          <cell r="K298">
            <v>35</v>
          </cell>
          <cell r="L298">
            <v>3</v>
          </cell>
          <cell r="M298" t="str">
            <v>Technical Director  / Technical Director (1)</v>
          </cell>
          <cell r="N298">
            <v>0.01</v>
          </cell>
        </row>
        <row r="299">
          <cell r="A299" t="str">
            <v>A25191</v>
          </cell>
          <cell r="B299" t="str">
            <v>Bradford</v>
          </cell>
          <cell r="C299" t="str">
            <v>Simon</v>
          </cell>
          <cell r="D299" t="str">
            <v>UGB</v>
          </cell>
          <cell r="E299" t="str">
            <v>S3</v>
          </cell>
          <cell r="F299" t="str">
            <v>WWN</v>
          </cell>
          <cell r="G299" t="str">
            <v>UU61</v>
          </cell>
          <cell r="H299" t="str">
            <v>UK-TURNER</v>
          </cell>
          <cell r="I299" t="str">
            <v>Tech</v>
          </cell>
          <cell r="J299">
            <v>37.5</v>
          </cell>
          <cell r="K299">
            <v>32</v>
          </cell>
          <cell r="L299">
            <v>7</v>
          </cell>
          <cell r="M299" t="str">
            <v>Engineer  (Not chartered) (Graduate)</v>
          </cell>
          <cell r="N299">
            <v>16.944652307691999</v>
          </cell>
        </row>
        <row r="300">
          <cell r="A300" t="str">
            <v>A25244</v>
          </cell>
          <cell r="B300" t="str">
            <v>Bradford</v>
          </cell>
          <cell r="C300" t="str">
            <v>Rachel</v>
          </cell>
          <cell r="D300" t="str">
            <v>UGB</v>
          </cell>
          <cell r="E300" t="str">
            <v>S1</v>
          </cell>
          <cell r="F300" t="str">
            <v>THW</v>
          </cell>
          <cell r="G300" t="str">
            <v>UT21</v>
          </cell>
          <cell r="H300" t="str">
            <v>P-STD</v>
          </cell>
          <cell r="I300" t="str">
            <v>Admin</v>
          </cell>
          <cell r="J300">
            <v>37.5</v>
          </cell>
          <cell r="K300">
            <v>6</v>
          </cell>
          <cell r="L300">
            <v>10</v>
          </cell>
          <cell r="M300" t="str">
            <v>Facilities Assistant</v>
          </cell>
          <cell r="N300">
            <v>11.108754871795</v>
          </cell>
        </row>
        <row r="301">
          <cell r="A301" t="str">
            <v>A25137</v>
          </cell>
          <cell r="B301" t="str">
            <v>Brading</v>
          </cell>
          <cell r="C301" t="str">
            <v>Ian</v>
          </cell>
          <cell r="D301" t="str">
            <v>UGB</v>
          </cell>
          <cell r="E301" t="str">
            <v>S1</v>
          </cell>
          <cell r="F301" t="str">
            <v>TRL</v>
          </cell>
          <cell r="G301" t="str">
            <v>UT42</v>
          </cell>
          <cell r="H301" t="str">
            <v>UK-HYDST</v>
          </cell>
          <cell r="I301" t="str">
            <v>Tech</v>
          </cell>
          <cell r="J301">
            <v>37.5</v>
          </cell>
          <cell r="K301">
            <v>9</v>
          </cell>
          <cell r="L301">
            <v>5</v>
          </cell>
          <cell r="M301" t="str">
            <v>Project  Planner (1)</v>
          </cell>
          <cell r="N301">
            <v>30.769230769231001</v>
          </cell>
        </row>
        <row r="302">
          <cell r="A302" t="str">
            <v>A24810</v>
          </cell>
          <cell r="B302" t="str">
            <v>Bradley</v>
          </cell>
          <cell r="C302" t="str">
            <v>Darren</v>
          </cell>
          <cell r="D302" t="str">
            <v>UGB</v>
          </cell>
          <cell r="E302" t="str">
            <v>S9</v>
          </cell>
          <cell r="F302" t="str">
            <v>AFF</v>
          </cell>
          <cell r="G302" t="str">
            <v>UF16</v>
          </cell>
          <cell r="H302" t="str">
            <v>UK-HYDST</v>
          </cell>
          <cell r="I302" t="str">
            <v>Admin</v>
          </cell>
          <cell r="J302">
            <v>37.5</v>
          </cell>
          <cell r="K302">
            <v>44</v>
          </cell>
          <cell r="L302">
            <v>0</v>
          </cell>
          <cell r="M302" t="str">
            <v>N/A</v>
          </cell>
          <cell r="N302">
            <v>8.7843487179489994</v>
          </cell>
        </row>
        <row r="303">
          <cell r="A303" t="str">
            <v>A24943</v>
          </cell>
          <cell r="B303" t="str">
            <v>Bradley</v>
          </cell>
          <cell r="C303" t="str">
            <v>Mark</v>
          </cell>
          <cell r="D303" t="str">
            <v>UGB</v>
          </cell>
          <cell r="E303" t="str">
            <v>S1</v>
          </cell>
          <cell r="F303" t="str">
            <v>THW</v>
          </cell>
          <cell r="G303" t="str">
            <v>UT21</v>
          </cell>
          <cell r="H303" t="str">
            <v>UK-HYDST</v>
          </cell>
          <cell r="I303" t="str">
            <v>Tech</v>
          </cell>
          <cell r="J303">
            <v>37.5</v>
          </cell>
          <cell r="K303">
            <v>39</v>
          </cell>
          <cell r="L303">
            <v>8</v>
          </cell>
          <cell r="M303" t="str">
            <v>Engineer  (Not chartered) (Graduate)</v>
          </cell>
          <cell r="N303">
            <v>14.756190769231001</v>
          </cell>
        </row>
        <row r="304">
          <cell r="A304" t="str">
            <v>A74849</v>
          </cell>
          <cell r="B304" t="str">
            <v>Bradley</v>
          </cell>
          <cell r="C304" t="str">
            <v>Simon</v>
          </cell>
          <cell r="D304" t="str">
            <v>UGB</v>
          </cell>
          <cell r="E304" t="str">
            <v>S9</v>
          </cell>
          <cell r="F304" t="str">
            <v>ABD</v>
          </cell>
          <cell r="G304" t="str">
            <v>US16</v>
          </cell>
          <cell r="H304" t="str">
            <v>P-STD</v>
          </cell>
          <cell r="I304" t="str">
            <v>Admin</v>
          </cell>
          <cell r="J304">
            <v>37.5</v>
          </cell>
          <cell r="K304">
            <v>20</v>
          </cell>
          <cell r="L304">
            <v>2</v>
          </cell>
          <cell r="M304" t="str">
            <v>Regional Operations or Regional Commercial Director</v>
          </cell>
          <cell r="N304">
            <v>95.326896532307998</v>
          </cell>
        </row>
        <row r="305">
          <cell r="A305" t="str">
            <v>U03174</v>
          </cell>
          <cell r="B305" t="str">
            <v>Bradley</v>
          </cell>
          <cell r="C305" t="str">
            <v>Mikk</v>
          </cell>
          <cell r="D305" t="str">
            <v>UGB</v>
          </cell>
          <cell r="E305" t="str">
            <v>S3</v>
          </cell>
          <cell r="F305" t="str">
            <v>WWN</v>
          </cell>
          <cell r="G305" t="str">
            <v>UU31</v>
          </cell>
          <cell r="H305" t="str">
            <v>UK-AGENCY</v>
          </cell>
          <cell r="I305" t="str">
            <v>Tech</v>
          </cell>
          <cell r="J305">
            <v>37.5</v>
          </cell>
          <cell r="K305">
            <v>10</v>
          </cell>
          <cell r="L305">
            <v>9</v>
          </cell>
          <cell r="M305" t="str">
            <v>Drafter / Draftsman</v>
          </cell>
          <cell r="N305">
            <v>0.01</v>
          </cell>
        </row>
        <row r="306">
          <cell r="A306" t="str">
            <v>A74648</v>
          </cell>
          <cell r="B306" t="str">
            <v>Bradshaw</v>
          </cell>
          <cell r="C306" t="str">
            <v>Kathy</v>
          </cell>
          <cell r="D306" t="str">
            <v>UGB</v>
          </cell>
          <cell r="E306" t="str">
            <v>S4</v>
          </cell>
          <cell r="F306" t="str">
            <v>EEA</v>
          </cell>
          <cell r="G306" t="str">
            <v>UE31</v>
          </cell>
          <cell r="H306" t="str">
            <v>UK-HYDST</v>
          </cell>
          <cell r="I306" t="str">
            <v>Tech</v>
          </cell>
          <cell r="J306">
            <v>37.5</v>
          </cell>
          <cell r="K306">
            <v>26</v>
          </cell>
          <cell r="L306">
            <v>3</v>
          </cell>
          <cell r="M306" t="str">
            <v>Technical Director  / Technical Director (1)</v>
          </cell>
          <cell r="N306">
            <v>37.370293333333002</v>
          </cell>
        </row>
        <row r="307">
          <cell r="A307" t="str">
            <v>A93750</v>
          </cell>
          <cell r="B307" t="str">
            <v>Bradshaw</v>
          </cell>
          <cell r="C307" t="str">
            <v>Andrew</v>
          </cell>
          <cell r="D307" t="str">
            <v>UGB</v>
          </cell>
          <cell r="E307" t="str">
            <v>S3</v>
          </cell>
          <cell r="F307" t="str">
            <v>WWN</v>
          </cell>
          <cell r="G307" t="str">
            <v>UU31</v>
          </cell>
          <cell r="H307" t="str">
            <v>UK-HYDST</v>
          </cell>
          <cell r="I307" t="str">
            <v>Tech</v>
          </cell>
          <cell r="J307">
            <v>37.5</v>
          </cell>
          <cell r="K307">
            <v>120</v>
          </cell>
          <cell r="L307">
            <v>4</v>
          </cell>
          <cell r="M307" t="str">
            <v>Associate Business Director</v>
          </cell>
          <cell r="N307">
            <v>44.644013948717998</v>
          </cell>
        </row>
        <row r="308">
          <cell r="A308" t="str">
            <v>A50227</v>
          </cell>
          <cell r="B308" t="str">
            <v>Braid</v>
          </cell>
          <cell r="C308" t="str">
            <v>Mark</v>
          </cell>
          <cell r="D308" t="str">
            <v>UGB</v>
          </cell>
          <cell r="E308" t="str">
            <v>S1</v>
          </cell>
          <cell r="F308" t="str">
            <v>THW</v>
          </cell>
          <cell r="G308" t="str">
            <v>UT22</v>
          </cell>
          <cell r="H308" t="str">
            <v>P-FIX</v>
          </cell>
          <cell r="I308" t="str">
            <v>Admin</v>
          </cell>
          <cell r="J308">
            <v>37.5</v>
          </cell>
          <cell r="K308">
            <v>1</v>
          </cell>
          <cell r="L308">
            <v>11</v>
          </cell>
          <cell r="M308" t="str">
            <v>Junior Secretary/Clerical Assistant</v>
          </cell>
          <cell r="N308">
            <v>10.81696</v>
          </cell>
        </row>
        <row r="309">
          <cell r="A309" t="str">
            <v>A00204</v>
          </cell>
          <cell r="B309" t="str">
            <v>Brailey</v>
          </cell>
          <cell r="C309" t="str">
            <v>Simon</v>
          </cell>
          <cell r="D309" t="str">
            <v>UGB</v>
          </cell>
          <cell r="E309" t="str">
            <v>S2</v>
          </cell>
          <cell r="F309" t="str">
            <v>GCL</v>
          </cell>
          <cell r="G309" t="str">
            <v>UP21</v>
          </cell>
          <cell r="H309" t="str">
            <v>UK-HYDST</v>
          </cell>
          <cell r="I309" t="str">
            <v>Tech</v>
          </cell>
          <cell r="J309">
            <v>37.5</v>
          </cell>
          <cell r="K309">
            <v>48</v>
          </cell>
          <cell r="L309">
            <v>10</v>
          </cell>
          <cell r="M309" t="str">
            <v>Quantity surveyor</v>
          </cell>
          <cell r="N309">
            <v>11.984139487179</v>
          </cell>
        </row>
        <row r="310">
          <cell r="A310" t="str">
            <v>A24773</v>
          </cell>
          <cell r="B310" t="str">
            <v>Brain</v>
          </cell>
          <cell r="C310" t="str">
            <v>Michael</v>
          </cell>
          <cell r="D310" t="str">
            <v>UGB</v>
          </cell>
          <cell r="E310" t="str">
            <v>S1</v>
          </cell>
          <cell r="F310" t="str">
            <v>TPL</v>
          </cell>
          <cell r="G310" t="str">
            <v>UT22</v>
          </cell>
          <cell r="H310" t="str">
            <v>UK-BTP</v>
          </cell>
          <cell r="I310" t="str">
            <v>Tech</v>
          </cell>
          <cell r="J310">
            <v>37.5</v>
          </cell>
          <cell r="K310">
            <v>83</v>
          </cell>
          <cell r="L310">
            <v>6</v>
          </cell>
          <cell r="M310" t="str">
            <v>Senior  Transport Planner/ consultant</v>
          </cell>
          <cell r="N310">
            <v>20.139946215384999</v>
          </cell>
        </row>
        <row r="311">
          <cell r="A311" t="str">
            <v>W06491</v>
          </cell>
          <cell r="B311" t="str">
            <v>Braithwaite</v>
          </cell>
          <cell r="C311" t="str">
            <v>Dean</v>
          </cell>
          <cell r="D311" t="str">
            <v>UGB</v>
          </cell>
          <cell r="E311" t="str">
            <v>S2</v>
          </cell>
          <cell r="F311" t="str">
            <v>BBI</v>
          </cell>
          <cell r="G311" t="str">
            <v>UP33</v>
          </cell>
          <cell r="H311" t="str">
            <v>UK-HYDST</v>
          </cell>
          <cell r="I311" t="str">
            <v>Tech</v>
          </cell>
          <cell r="J311">
            <v>37.5</v>
          </cell>
          <cell r="K311">
            <v>82</v>
          </cell>
          <cell r="L311">
            <v>8</v>
          </cell>
          <cell r="M311" t="str">
            <v>Assistant Resident Engineer(1) / Assistant Resident Engineer</v>
          </cell>
          <cell r="N311">
            <v>16.662778461538</v>
          </cell>
        </row>
        <row r="312">
          <cell r="A312" t="str">
            <v>A98205</v>
          </cell>
          <cell r="B312" t="str">
            <v>Branch</v>
          </cell>
          <cell r="C312" t="str">
            <v>Andrew</v>
          </cell>
          <cell r="D312" t="str">
            <v>UGB</v>
          </cell>
          <cell r="E312" t="str">
            <v>S1</v>
          </cell>
          <cell r="F312" t="str">
            <v>SBR</v>
          </cell>
          <cell r="G312" t="str">
            <v>UT31</v>
          </cell>
          <cell r="H312" t="str">
            <v>UK-HYDST</v>
          </cell>
          <cell r="I312" t="str">
            <v>Site</v>
          </cell>
          <cell r="J312">
            <v>37.5</v>
          </cell>
          <cell r="K312">
            <v>100</v>
          </cell>
          <cell r="L312">
            <v>5</v>
          </cell>
          <cell r="M312" t="str">
            <v>Principal Engineer/ Technical Discipline Leader</v>
          </cell>
          <cell r="N312">
            <v>36.193662717949003</v>
          </cell>
        </row>
        <row r="313">
          <cell r="A313" t="str">
            <v>A24923</v>
          </cell>
          <cell r="B313" t="str">
            <v>Brand</v>
          </cell>
          <cell r="C313" t="str">
            <v>Matthew</v>
          </cell>
          <cell r="D313" t="str">
            <v>UGB</v>
          </cell>
          <cell r="E313" t="str">
            <v>S3</v>
          </cell>
          <cell r="F313" t="str">
            <v>WTC</v>
          </cell>
          <cell r="G313" t="str">
            <v>UU22</v>
          </cell>
          <cell r="H313" t="str">
            <v>UK-HYDST</v>
          </cell>
          <cell r="I313" t="str">
            <v>Tech</v>
          </cell>
          <cell r="J313">
            <v>37.5</v>
          </cell>
          <cell r="K313">
            <v>82</v>
          </cell>
          <cell r="L313">
            <v>8</v>
          </cell>
          <cell r="M313" t="str">
            <v>Technical Officer/ Technician</v>
          </cell>
          <cell r="N313">
            <v>14.535472820513</v>
          </cell>
        </row>
        <row r="314">
          <cell r="A314" t="str">
            <v>A76334</v>
          </cell>
          <cell r="B314" t="str">
            <v>Brant</v>
          </cell>
          <cell r="C314" t="str">
            <v>Hazel</v>
          </cell>
          <cell r="D314" t="str">
            <v>UGB</v>
          </cell>
          <cell r="E314" t="str">
            <v>S3</v>
          </cell>
          <cell r="F314" t="str">
            <v>WWN</v>
          </cell>
          <cell r="G314" t="str">
            <v>UU61</v>
          </cell>
          <cell r="H314" t="str">
            <v>P-STD</v>
          </cell>
          <cell r="I314" t="str">
            <v>Tech</v>
          </cell>
          <cell r="J314">
            <v>37.5</v>
          </cell>
          <cell r="K314">
            <v>6</v>
          </cell>
          <cell r="L314">
            <v>8</v>
          </cell>
          <cell r="M314" t="str">
            <v>Commercial Assistant (1)</v>
          </cell>
          <cell r="N314">
            <v>20.849318974359001</v>
          </cell>
        </row>
        <row r="315">
          <cell r="A315" t="str">
            <v>A76511</v>
          </cell>
          <cell r="B315" t="str">
            <v>Brassington</v>
          </cell>
          <cell r="C315" t="str">
            <v>Matthew</v>
          </cell>
          <cell r="D315" t="str">
            <v>UGB</v>
          </cell>
          <cell r="E315" t="str">
            <v>S1</v>
          </cell>
          <cell r="F315" t="str">
            <v>TRL</v>
          </cell>
          <cell r="G315" t="str">
            <v>UT42</v>
          </cell>
          <cell r="H315" t="str">
            <v>P-STD</v>
          </cell>
          <cell r="I315" t="str">
            <v>Tech</v>
          </cell>
          <cell r="J315">
            <v>37.5</v>
          </cell>
          <cell r="K315">
            <v>1</v>
          </cell>
          <cell r="L315">
            <v>5</v>
          </cell>
          <cell r="M315" t="str">
            <v>Project  Planner (1)</v>
          </cell>
          <cell r="N315">
            <v>45.762139487178999</v>
          </cell>
        </row>
        <row r="316">
          <cell r="A316" t="str">
            <v>A76216</v>
          </cell>
          <cell r="B316" t="str">
            <v>Braun</v>
          </cell>
          <cell r="C316" t="str">
            <v>Jason</v>
          </cell>
          <cell r="D316" t="str">
            <v>UGB</v>
          </cell>
          <cell r="E316" t="str">
            <v>S9</v>
          </cell>
          <cell r="F316" t="str">
            <v>AIT</v>
          </cell>
          <cell r="G316" t="str">
            <v>US15</v>
          </cell>
          <cell r="H316" t="str">
            <v>P-STD</v>
          </cell>
          <cell r="I316" t="str">
            <v>Admin</v>
          </cell>
          <cell r="J316">
            <v>37.5</v>
          </cell>
          <cell r="K316">
            <v>10</v>
          </cell>
          <cell r="L316">
            <v>6</v>
          </cell>
          <cell r="M316" t="str">
            <v>Senior IT Administrator</v>
          </cell>
          <cell r="N316">
            <v>23.221506153846001</v>
          </cell>
        </row>
        <row r="317">
          <cell r="A317" t="str">
            <v>A80005</v>
          </cell>
          <cell r="B317" t="str">
            <v>Brennan</v>
          </cell>
          <cell r="C317" t="str">
            <v>Terry</v>
          </cell>
          <cell r="D317" t="str">
            <v>UGB</v>
          </cell>
          <cell r="E317" t="str">
            <v>S3</v>
          </cell>
          <cell r="F317" t="str">
            <v>ERE</v>
          </cell>
          <cell r="G317" t="str">
            <v>UU81</v>
          </cell>
          <cell r="H317" t="str">
            <v>UK-AGENCY</v>
          </cell>
          <cell r="I317" t="str">
            <v>Tech</v>
          </cell>
          <cell r="J317">
            <v>37.5</v>
          </cell>
          <cell r="K317">
            <v>3</v>
          </cell>
          <cell r="L317">
            <v>8</v>
          </cell>
          <cell r="M317" t="str">
            <v>Engineer  (Not chartered) (Graduate)</v>
          </cell>
          <cell r="N317">
            <v>41.5</v>
          </cell>
        </row>
        <row r="318">
          <cell r="A318" t="str">
            <v>A74231</v>
          </cell>
          <cell r="B318" t="str">
            <v>Bretherton</v>
          </cell>
          <cell r="C318" t="str">
            <v>Sam</v>
          </cell>
          <cell r="D318" t="str">
            <v>UGB</v>
          </cell>
          <cell r="E318" t="str">
            <v>S2</v>
          </cell>
          <cell r="F318" t="str">
            <v>GGE</v>
          </cell>
          <cell r="G318" t="str">
            <v>UP31</v>
          </cell>
          <cell r="H318" t="str">
            <v>UK-HYDST</v>
          </cell>
          <cell r="I318" t="str">
            <v>Tech</v>
          </cell>
          <cell r="J318">
            <v>0</v>
          </cell>
          <cell r="K318">
            <v>49</v>
          </cell>
          <cell r="L318">
            <v>8</v>
          </cell>
          <cell r="M318" t="str">
            <v>Assistant Resident Engineer(1) / Assistant Resident Engineer</v>
          </cell>
          <cell r="N318">
            <v>13.151318974359</v>
          </cell>
        </row>
        <row r="319">
          <cell r="A319" t="str">
            <v>A25091</v>
          </cell>
          <cell r="B319" t="str">
            <v>Brett</v>
          </cell>
          <cell r="C319" t="str">
            <v>Leigh</v>
          </cell>
          <cell r="D319" t="str">
            <v>UGB</v>
          </cell>
          <cell r="E319" t="str">
            <v>S1</v>
          </cell>
          <cell r="F319" t="str">
            <v>THW</v>
          </cell>
          <cell r="G319" t="str">
            <v>UT23</v>
          </cell>
          <cell r="H319" t="str">
            <v>UK-HYDST</v>
          </cell>
          <cell r="I319" t="str">
            <v>Tech</v>
          </cell>
          <cell r="J319">
            <v>37.5</v>
          </cell>
          <cell r="K319">
            <v>17</v>
          </cell>
          <cell r="L319">
            <v>0</v>
          </cell>
          <cell r="M319" t="str">
            <v>N/A</v>
          </cell>
          <cell r="N319">
            <v>10.73337025641</v>
          </cell>
        </row>
        <row r="320">
          <cell r="A320" t="str">
            <v>A00260</v>
          </cell>
          <cell r="B320" t="str">
            <v>Bridgman</v>
          </cell>
          <cell r="C320" t="str">
            <v>Daniela</v>
          </cell>
          <cell r="D320" t="str">
            <v>UGB</v>
          </cell>
          <cell r="E320" t="str">
            <v>S2</v>
          </cell>
          <cell r="F320" t="str">
            <v>GGE</v>
          </cell>
          <cell r="G320" t="str">
            <v>UP31</v>
          </cell>
          <cell r="H320" t="str">
            <v>UK-HYDST</v>
          </cell>
          <cell r="I320" t="str">
            <v>Tech</v>
          </cell>
          <cell r="J320">
            <v>37.5</v>
          </cell>
          <cell r="K320">
            <v>21</v>
          </cell>
          <cell r="L320">
            <v>0</v>
          </cell>
          <cell r="M320" t="str">
            <v>N/A</v>
          </cell>
          <cell r="N320">
            <v>14.737985641026</v>
          </cell>
        </row>
        <row r="321">
          <cell r="A321" t="str">
            <v>U03115</v>
          </cell>
          <cell r="B321" t="str">
            <v>Bridgman</v>
          </cell>
          <cell r="C321" t="str">
            <v>Marc</v>
          </cell>
          <cell r="D321" t="str">
            <v>UGB</v>
          </cell>
          <cell r="E321" t="str">
            <v>S3</v>
          </cell>
          <cell r="F321" t="str">
            <v>WWN</v>
          </cell>
          <cell r="G321" t="str">
            <v>UU31</v>
          </cell>
          <cell r="H321" t="str">
            <v>UK-AGENCY</v>
          </cell>
          <cell r="I321" t="str">
            <v>Tech</v>
          </cell>
          <cell r="J321">
            <v>0</v>
          </cell>
          <cell r="K321">
            <v>5</v>
          </cell>
          <cell r="L321">
            <v>8</v>
          </cell>
          <cell r="M321" t="str">
            <v>Drafter / Draftsman</v>
          </cell>
          <cell r="N321">
            <v>25</v>
          </cell>
        </row>
        <row r="322">
          <cell r="A322" t="str">
            <v>S10305</v>
          </cell>
          <cell r="B322" t="str">
            <v>Bridle</v>
          </cell>
          <cell r="C322" t="str">
            <v>Norman</v>
          </cell>
          <cell r="D322" t="str">
            <v>UGB</v>
          </cell>
          <cell r="E322" t="str">
            <v>S3</v>
          </cell>
          <cell r="F322" t="str">
            <v>WTC</v>
          </cell>
          <cell r="G322" t="str">
            <v>UU22</v>
          </cell>
          <cell r="H322" t="str">
            <v>UK-SC-LTD</v>
          </cell>
          <cell r="I322" t="str">
            <v>Tech</v>
          </cell>
          <cell r="J322">
            <v>37.5</v>
          </cell>
          <cell r="K322">
            <v>35</v>
          </cell>
          <cell r="L322">
            <v>5</v>
          </cell>
          <cell r="M322" t="str">
            <v>Principal Engineer/ Technical Discipline Leader</v>
          </cell>
          <cell r="N322">
            <v>36</v>
          </cell>
        </row>
        <row r="323">
          <cell r="A323" t="str">
            <v>W05932</v>
          </cell>
          <cell r="B323" t="str">
            <v>Bridle</v>
          </cell>
          <cell r="C323" t="str">
            <v>Norman</v>
          </cell>
          <cell r="D323" t="str">
            <v>UGB</v>
          </cell>
          <cell r="E323" t="str">
            <v>S3</v>
          </cell>
          <cell r="F323" t="str">
            <v>WTC</v>
          </cell>
          <cell r="G323" t="str">
            <v>UU22</v>
          </cell>
          <cell r="H323" t="str">
            <v>UK-HYDST</v>
          </cell>
          <cell r="I323" t="str">
            <v>Tech</v>
          </cell>
          <cell r="J323">
            <v>37.5</v>
          </cell>
          <cell r="K323">
            <v>104</v>
          </cell>
          <cell r="L323">
            <v>5</v>
          </cell>
          <cell r="M323" t="str">
            <v>Principal Engineer/ Technical Discipline Leader</v>
          </cell>
          <cell r="N323">
            <v>22.692307692307999</v>
          </cell>
        </row>
        <row r="324">
          <cell r="A324" t="str">
            <v>A74449</v>
          </cell>
          <cell r="B324" t="str">
            <v>Brigida</v>
          </cell>
          <cell r="C324" t="str">
            <v>Graca</v>
          </cell>
          <cell r="D324" t="str">
            <v>UGB</v>
          </cell>
          <cell r="E324" t="str">
            <v>S1</v>
          </cell>
          <cell r="F324" t="str">
            <v>SBR</v>
          </cell>
          <cell r="G324" t="str">
            <v>UT31</v>
          </cell>
          <cell r="H324" t="str">
            <v>UK-HYDST</v>
          </cell>
          <cell r="I324" t="str">
            <v>Tech</v>
          </cell>
          <cell r="J324">
            <v>37.5</v>
          </cell>
          <cell r="K324">
            <v>58</v>
          </cell>
          <cell r="L324">
            <v>9</v>
          </cell>
          <cell r="M324" t="str">
            <v>Graduate Engineer</v>
          </cell>
          <cell r="N324">
            <v>17.143072820513002</v>
          </cell>
        </row>
        <row r="325">
          <cell r="A325" t="str">
            <v>A03045</v>
          </cell>
          <cell r="B325" t="str">
            <v>Bristow</v>
          </cell>
          <cell r="C325" t="str">
            <v>Chris</v>
          </cell>
          <cell r="D325" t="str">
            <v>UGB</v>
          </cell>
          <cell r="E325" t="str">
            <v>S2</v>
          </cell>
          <cell r="F325" t="str">
            <v>SBS</v>
          </cell>
          <cell r="G325" t="str">
            <v>UP33</v>
          </cell>
          <cell r="H325" t="str">
            <v>UK-HYDST</v>
          </cell>
          <cell r="I325" t="str">
            <v>Tech</v>
          </cell>
          <cell r="J325">
            <v>37.5</v>
          </cell>
          <cell r="K325">
            <v>322</v>
          </cell>
          <cell r="L325">
            <v>6</v>
          </cell>
          <cell r="M325" t="str">
            <v>Senior Engineer</v>
          </cell>
          <cell r="N325">
            <v>29.780190769231002</v>
          </cell>
        </row>
        <row r="326">
          <cell r="A326" t="str">
            <v>A00078</v>
          </cell>
          <cell r="B326" t="str">
            <v>Britton</v>
          </cell>
          <cell r="C326" t="str">
            <v>Andrew</v>
          </cell>
          <cell r="D326" t="str">
            <v>UGB</v>
          </cell>
          <cell r="E326" t="str">
            <v>S3</v>
          </cell>
          <cell r="F326" t="str">
            <v>SWT</v>
          </cell>
          <cell r="G326" t="str">
            <v>UU21</v>
          </cell>
          <cell r="H326" t="str">
            <v>UK-HYDST</v>
          </cell>
          <cell r="I326" t="str">
            <v>Tech</v>
          </cell>
          <cell r="J326">
            <v>37.5</v>
          </cell>
          <cell r="K326">
            <v>42</v>
          </cell>
          <cell r="L326">
            <v>0</v>
          </cell>
          <cell r="M326" t="str">
            <v>N/A</v>
          </cell>
          <cell r="N326">
            <v>17.561538461537999</v>
          </cell>
        </row>
        <row r="327">
          <cell r="A327" t="str">
            <v>A24918</v>
          </cell>
          <cell r="B327" t="str">
            <v>Britton</v>
          </cell>
          <cell r="C327" t="str">
            <v>Annabel</v>
          </cell>
          <cell r="D327" t="str">
            <v>UGB</v>
          </cell>
          <cell r="E327" t="str">
            <v>S9</v>
          </cell>
          <cell r="F327" t="str">
            <v>AMT</v>
          </cell>
          <cell r="G327" t="str">
            <v>US16</v>
          </cell>
          <cell r="H327" t="str">
            <v>UK-HYDST</v>
          </cell>
          <cell r="I327" t="str">
            <v>Admin</v>
          </cell>
          <cell r="J327">
            <v>37.5</v>
          </cell>
          <cell r="K327">
            <v>36</v>
          </cell>
          <cell r="L327">
            <v>4</v>
          </cell>
          <cell r="M327" t="str">
            <v>Business Development Manager</v>
          </cell>
          <cell r="N327">
            <v>21.613370256410001</v>
          </cell>
        </row>
        <row r="328">
          <cell r="A328" t="str">
            <v>W06467</v>
          </cell>
          <cell r="B328" t="str">
            <v>Broad</v>
          </cell>
          <cell r="C328" t="str">
            <v>Michael</v>
          </cell>
          <cell r="D328" t="str">
            <v>UGB</v>
          </cell>
          <cell r="E328" t="str">
            <v>S1</v>
          </cell>
          <cell r="F328" t="str">
            <v>THW</v>
          </cell>
          <cell r="G328" t="str">
            <v>UT21</v>
          </cell>
          <cell r="H328" t="str">
            <v>UK-HYDST</v>
          </cell>
          <cell r="I328" t="str">
            <v>Tech</v>
          </cell>
          <cell r="J328">
            <v>37.5</v>
          </cell>
          <cell r="K328">
            <v>51</v>
          </cell>
          <cell r="L328">
            <v>0</v>
          </cell>
          <cell r="M328" t="str">
            <v>N/A</v>
          </cell>
          <cell r="N328">
            <v>18.385421538462001</v>
          </cell>
        </row>
        <row r="329">
          <cell r="A329" t="str">
            <v>U02674</v>
          </cell>
          <cell r="B329" t="str">
            <v>Broadhurst</v>
          </cell>
          <cell r="C329" t="str">
            <v>Chris</v>
          </cell>
          <cell r="D329" t="str">
            <v>UGB</v>
          </cell>
          <cell r="E329" t="str">
            <v>S1</v>
          </cell>
          <cell r="F329" t="str">
            <v>THW</v>
          </cell>
          <cell r="G329" t="str">
            <v>UT23</v>
          </cell>
          <cell r="H329" t="str">
            <v>UK-AGENCY</v>
          </cell>
          <cell r="I329" t="str">
            <v>Tech</v>
          </cell>
          <cell r="J329">
            <v>0</v>
          </cell>
          <cell r="K329">
            <v>83</v>
          </cell>
          <cell r="L329">
            <v>6</v>
          </cell>
          <cell r="M329" t="str">
            <v>Senior Engineer</v>
          </cell>
          <cell r="N329">
            <v>34.5</v>
          </cell>
        </row>
        <row r="330">
          <cell r="A330" t="str">
            <v>A00387</v>
          </cell>
          <cell r="B330" t="str">
            <v>Brock</v>
          </cell>
          <cell r="C330" t="str">
            <v>Nicholas</v>
          </cell>
          <cell r="D330" t="str">
            <v>UGB</v>
          </cell>
          <cell r="E330" t="str">
            <v>S1</v>
          </cell>
          <cell r="F330" t="str">
            <v>TPL</v>
          </cell>
          <cell r="G330" t="str">
            <v>UT22</v>
          </cell>
          <cell r="H330" t="str">
            <v>UK-HYDST</v>
          </cell>
          <cell r="I330" t="str">
            <v>Tech</v>
          </cell>
          <cell r="J330">
            <v>37.5</v>
          </cell>
          <cell r="K330">
            <v>33</v>
          </cell>
          <cell r="L330">
            <v>9</v>
          </cell>
          <cell r="M330" t="str">
            <v>Graduate Planner</v>
          </cell>
          <cell r="N330">
            <v>13.288462564103</v>
          </cell>
        </row>
        <row r="331">
          <cell r="A331" t="str">
            <v>A25135</v>
          </cell>
          <cell r="B331" t="str">
            <v>Brock</v>
          </cell>
          <cell r="C331" t="str">
            <v>Stephen</v>
          </cell>
          <cell r="D331" t="str">
            <v>UGB</v>
          </cell>
          <cell r="E331" t="str">
            <v>S1</v>
          </cell>
          <cell r="F331" t="str">
            <v>TRL</v>
          </cell>
          <cell r="G331" t="str">
            <v>UT41</v>
          </cell>
          <cell r="H331" t="str">
            <v>UK-HYDST</v>
          </cell>
          <cell r="I331" t="str">
            <v>Tech</v>
          </cell>
          <cell r="J331">
            <v>37.5</v>
          </cell>
          <cell r="K331">
            <v>50</v>
          </cell>
          <cell r="L331">
            <v>6</v>
          </cell>
          <cell r="M331" t="str">
            <v>Senior Engineer</v>
          </cell>
          <cell r="N331">
            <v>26.818990769231</v>
          </cell>
        </row>
        <row r="332">
          <cell r="A332" t="str">
            <v>W09520</v>
          </cell>
          <cell r="B332" t="str">
            <v>Brocken</v>
          </cell>
          <cell r="C332" t="str">
            <v>Sue</v>
          </cell>
          <cell r="D332" t="str">
            <v>UGB</v>
          </cell>
          <cell r="E332" t="str">
            <v>S1</v>
          </cell>
          <cell r="F332" t="str">
            <v>TRL</v>
          </cell>
          <cell r="G332" t="str">
            <v>UT41</v>
          </cell>
          <cell r="H332" t="str">
            <v>UK-HYDST</v>
          </cell>
          <cell r="I332" t="str">
            <v>Tech</v>
          </cell>
          <cell r="J332">
            <v>37.5</v>
          </cell>
          <cell r="K332">
            <v>134</v>
          </cell>
          <cell r="L332">
            <v>5</v>
          </cell>
          <cell r="M332" t="str">
            <v>Team Leader</v>
          </cell>
          <cell r="N332">
            <v>35.240305274872</v>
          </cell>
        </row>
        <row r="333">
          <cell r="A333" t="str">
            <v>A74380</v>
          </cell>
          <cell r="B333" t="str">
            <v>Bromilow</v>
          </cell>
          <cell r="C333" t="str">
            <v>Richard</v>
          </cell>
          <cell r="D333" t="str">
            <v>UGB</v>
          </cell>
          <cell r="E333" t="str">
            <v>S1</v>
          </cell>
          <cell r="F333" t="str">
            <v>THW</v>
          </cell>
          <cell r="G333" t="str">
            <v>UT21</v>
          </cell>
          <cell r="H333" t="str">
            <v>UK-HYDST</v>
          </cell>
          <cell r="I333" t="str">
            <v>Tech</v>
          </cell>
          <cell r="J333">
            <v>37.5</v>
          </cell>
          <cell r="K333">
            <v>35</v>
          </cell>
          <cell r="L333">
            <v>0</v>
          </cell>
          <cell r="M333" t="str">
            <v>N/A</v>
          </cell>
          <cell r="N333">
            <v>23.828717948718001</v>
          </cell>
        </row>
        <row r="334">
          <cell r="A334" t="str">
            <v>A00412</v>
          </cell>
          <cell r="B334" t="str">
            <v>Bromley</v>
          </cell>
          <cell r="C334" t="str">
            <v>Tamsin</v>
          </cell>
          <cell r="D334" t="str">
            <v>UGB</v>
          </cell>
          <cell r="E334" t="str">
            <v>S3</v>
          </cell>
          <cell r="F334" t="str">
            <v>WWN</v>
          </cell>
          <cell r="G334" t="str">
            <v>UU61</v>
          </cell>
          <cell r="H334" t="str">
            <v>UK-HYDST</v>
          </cell>
          <cell r="I334" t="str">
            <v>Tech</v>
          </cell>
          <cell r="J334">
            <v>37.5</v>
          </cell>
          <cell r="K334">
            <v>4</v>
          </cell>
          <cell r="L334">
            <v>0</v>
          </cell>
          <cell r="M334" t="str">
            <v>N/A</v>
          </cell>
          <cell r="N334">
            <v>6.4400369230769998</v>
          </cell>
        </row>
        <row r="335">
          <cell r="A335" t="str">
            <v>A00458</v>
          </cell>
          <cell r="B335" t="str">
            <v>Bromley</v>
          </cell>
          <cell r="C335" t="str">
            <v>Peter</v>
          </cell>
          <cell r="D335" t="str">
            <v>UGB</v>
          </cell>
          <cell r="E335" t="str">
            <v>S3</v>
          </cell>
          <cell r="F335" t="str">
            <v>WWN</v>
          </cell>
          <cell r="G335" t="str">
            <v>UU61</v>
          </cell>
          <cell r="H335" t="str">
            <v>UK-HYDST</v>
          </cell>
          <cell r="I335" t="str">
            <v>Tech</v>
          </cell>
          <cell r="J335">
            <v>37.5</v>
          </cell>
          <cell r="K335">
            <v>464</v>
          </cell>
          <cell r="L335">
            <v>3</v>
          </cell>
          <cell r="M335" t="str">
            <v>Technical Director  / Technical Director (1)</v>
          </cell>
          <cell r="N335">
            <v>37.467297364922999</v>
          </cell>
        </row>
        <row r="336">
          <cell r="A336" t="str">
            <v>A00505</v>
          </cell>
          <cell r="B336" t="str">
            <v>Bromley</v>
          </cell>
          <cell r="C336" t="str">
            <v>John</v>
          </cell>
          <cell r="D336" t="str">
            <v>UGB</v>
          </cell>
          <cell r="E336" t="str">
            <v>S1</v>
          </cell>
          <cell r="F336" t="str">
            <v>TRL</v>
          </cell>
          <cell r="G336" t="str">
            <v>UT43</v>
          </cell>
          <cell r="H336" t="str">
            <v>P-STD</v>
          </cell>
          <cell r="I336" t="str">
            <v>Tech</v>
          </cell>
          <cell r="J336">
            <v>37.5</v>
          </cell>
          <cell r="K336">
            <v>3</v>
          </cell>
          <cell r="L336">
            <v>8</v>
          </cell>
          <cell r="M336" t="str">
            <v>Engineer  (Not chartered) (Graduate)</v>
          </cell>
          <cell r="N336">
            <v>25</v>
          </cell>
        </row>
        <row r="337">
          <cell r="A337" t="str">
            <v>A00520</v>
          </cell>
          <cell r="B337" t="str">
            <v>Bromley</v>
          </cell>
          <cell r="C337" t="str">
            <v>Tamsin</v>
          </cell>
          <cell r="D337" t="str">
            <v>UGB</v>
          </cell>
          <cell r="E337" t="str">
            <v>S3</v>
          </cell>
          <cell r="F337" t="str">
            <v>WWN</v>
          </cell>
          <cell r="G337" t="str">
            <v>UU61</v>
          </cell>
          <cell r="H337" t="str">
            <v>T-FIX</v>
          </cell>
          <cell r="I337" t="str">
            <v>Tech</v>
          </cell>
          <cell r="J337">
            <v>37.5</v>
          </cell>
          <cell r="K337">
            <v>2</v>
          </cell>
          <cell r="L337">
            <v>11</v>
          </cell>
          <cell r="M337" t="str">
            <v>Junior Technician</v>
          </cell>
          <cell r="N337">
            <v>7.023626666667</v>
          </cell>
        </row>
        <row r="338">
          <cell r="A338" t="str">
            <v>A74635</v>
          </cell>
          <cell r="B338" t="str">
            <v>Bromley</v>
          </cell>
          <cell r="C338" t="str">
            <v>Tamsin</v>
          </cell>
          <cell r="D338" t="str">
            <v>UGB</v>
          </cell>
          <cell r="E338" t="str">
            <v>S9</v>
          </cell>
          <cell r="F338" t="str">
            <v>AFF</v>
          </cell>
          <cell r="G338" t="str">
            <v>UF17</v>
          </cell>
          <cell r="H338" t="str">
            <v>UK-HYDST</v>
          </cell>
          <cell r="I338" t="str">
            <v>Admin</v>
          </cell>
          <cell r="J338">
            <v>37.5</v>
          </cell>
          <cell r="K338">
            <v>1</v>
          </cell>
          <cell r="L338">
            <v>0</v>
          </cell>
          <cell r="M338" t="str">
            <v>N/A</v>
          </cell>
          <cell r="N338">
            <v>7.9477292307690002</v>
          </cell>
        </row>
        <row r="339">
          <cell r="A339" t="str">
            <v>W09679</v>
          </cell>
          <cell r="B339" t="str">
            <v>Bromley-Challenor</v>
          </cell>
          <cell r="C339" t="str">
            <v>Katie</v>
          </cell>
          <cell r="D339" t="str">
            <v>UGB</v>
          </cell>
          <cell r="E339" t="str">
            <v>S4</v>
          </cell>
          <cell r="F339" t="str">
            <v>ESD</v>
          </cell>
          <cell r="G339" t="str">
            <v>UE21</v>
          </cell>
          <cell r="H339" t="str">
            <v>UK-HYDST</v>
          </cell>
          <cell r="I339" t="str">
            <v>Tech</v>
          </cell>
          <cell r="J339">
            <v>37.5</v>
          </cell>
          <cell r="K339">
            <v>117</v>
          </cell>
          <cell r="L339">
            <v>4</v>
          </cell>
          <cell r="M339" t="str">
            <v>Associate Business Director</v>
          </cell>
          <cell r="N339">
            <v>36.807726769231003</v>
          </cell>
        </row>
        <row r="340">
          <cell r="A340" t="str">
            <v>A40946</v>
          </cell>
          <cell r="B340" t="str">
            <v>Brooker</v>
          </cell>
          <cell r="C340" t="str">
            <v>Julie</v>
          </cell>
          <cell r="D340" t="str">
            <v>UGB</v>
          </cell>
          <cell r="E340" t="str">
            <v>S9</v>
          </cell>
          <cell r="F340" t="str">
            <v>AFF</v>
          </cell>
          <cell r="G340" t="str">
            <v>UF13</v>
          </cell>
          <cell r="H340" t="str">
            <v>UK-HYDST</v>
          </cell>
          <cell r="I340" t="str">
            <v>Admin</v>
          </cell>
          <cell r="J340">
            <v>0</v>
          </cell>
          <cell r="K340">
            <v>180</v>
          </cell>
          <cell r="L340">
            <v>0</v>
          </cell>
          <cell r="M340" t="str">
            <v>N/A</v>
          </cell>
          <cell r="N340">
            <v>16.722100512821001</v>
          </cell>
        </row>
        <row r="341">
          <cell r="A341" t="str">
            <v>A50113</v>
          </cell>
          <cell r="B341" t="str">
            <v>Brookes</v>
          </cell>
          <cell r="C341" t="str">
            <v>Dave</v>
          </cell>
          <cell r="D341" t="str">
            <v>UGB</v>
          </cell>
          <cell r="E341" t="str">
            <v>S3</v>
          </cell>
          <cell r="F341" t="str">
            <v>WWN</v>
          </cell>
          <cell r="G341" t="str">
            <v>UU71</v>
          </cell>
          <cell r="H341" t="str">
            <v>P-FIX</v>
          </cell>
          <cell r="I341" t="str">
            <v>Tech</v>
          </cell>
          <cell r="J341">
            <v>22.5</v>
          </cell>
          <cell r="K341">
            <v>4</v>
          </cell>
          <cell r="L341">
            <v>8</v>
          </cell>
          <cell r="M341" t="str">
            <v>Assistant Town Planner/Consultant</v>
          </cell>
          <cell r="N341">
            <v>14.818523076923</v>
          </cell>
        </row>
        <row r="342">
          <cell r="A342" t="str">
            <v>S10271</v>
          </cell>
          <cell r="B342" t="str">
            <v>Brookes</v>
          </cell>
          <cell r="C342" t="str">
            <v>Peter</v>
          </cell>
          <cell r="D342" t="str">
            <v>UGB</v>
          </cell>
          <cell r="E342" t="str">
            <v>S3</v>
          </cell>
          <cell r="F342" t="str">
            <v>WWN</v>
          </cell>
          <cell r="G342" t="str">
            <v>UU61</v>
          </cell>
          <cell r="H342" t="str">
            <v>UK-SC-LTD</v>
          </cell>
          <cell r="I342" t="str">
            <v>Tech</v>
          </cell>
          <cell r="J342">
            <v>0</v>
          </cell>
          <cell r="K342">
            <v>14</v>
          </cell>
          <cell r="L342">
            <v>5</v>
          </cell>
          <cell r="M342" t="str">
            <v>Senior Resident Engineer</v>
          </cell>
          <cell r="N342">
            <v>55</v>
          </cell>
        </row>
        <row r="343">
          <cell r="A343" t="str">
            <v>S10254</v>
          </cell>
          <cell r="B343" t="str">
            <v>Brooks</v>
          </cell>
          <cell r="C343" t="str">
            <v>Dave</v>
          </cell>
          <cell r="D343" t="str">
            <v>UGB</v>
          </cell>
          <cell r="E343" t="str">
            <v>S3</v>
          </cell>
          <cell r="F343" t="str">
            <v>MMA</v>
          </cell>
          <cell r="G343" t="str">
            <v>UU81</v>
          </cell>
          <cell r="H343" t="str">
            <v>UK-SC-LTD</v>
          </cell>
          <cell r="I343" t="str">
            <v>Tech</v>
          </cell>
          <cell r="J343">
            <v>0</v>
          </cell>
          <cell r="K343">
            <v>26</v>
          </cell>
          <cell r="L343">
            <v>5</v>
          </cell>
          <cell r="M343" t="str">
            <v>Technical Director  / Technical Director (1)</v>
          </cell>
          <cell r="N343">
            <v>73.33</v>
          </cell>
        </row>
        <row r="344">
          <cell r="A344" t="str">
            <v>A99546</v>
          </cell>
          <cell r="B344" t="str">
            <v>Brookshaw</v>
          </cell>
          <cell r="C344" t="str">
            <v>Katy</v>
          </cell>
          <cell r="D344" t="str">
            <v>UGB</v>
          </cell>
          <cell r="E344" t="str">
            <v>S9</v>
          </cell>
          <cell r="F344" t="str">
            <v>AHR</v>
          </cell>
          <cell r="G344" t="str">
            <v>US12</v>
          </cell>
          <cell r="H344" t="str">
            <v>UK-HYDST</v>
          </cell>
          <cell r="I344" t="str">
            <v>Admin</v>
          </cell>
          <cell r="J344">
            <v>37.5</v>
          </cell>
          <cell r="K344">
            <v>60</v>
          </cell>
          <cell r="L344">
            <v>6</v>
          </cell>
          <cell r="M344" t="str">
            <v>HR Advisor</v>
          </cell>
          <cell r="N344">
            <v>14.026703589744001</v>
          </cell>
        </row>
        <row r="345">
          <cell r="A345" t="str">
            <v>A74841</v>
          </cell>
          <cell r="B345" t="str">
            <v>Brotherhood</v>
          </cell>
          <cell r="C345" t="str">
            <v>Justin</v>
          </cell>
          <cell r="D345" t="str">
            <v>UGB</v>
          </cell>
          <cell r="E345" t="str">
            <v>S1</v>
          </cell>
          <cell r="F345" t="str">
            <v>TRL</v>
          </cell>
          <cell r="G345" t="str">
            <v>UT41</v>
          </cell>
          <cell r="H345" t="str">
            <v>UK-AGENCY</v>
          </cell>
          <cell r="I345" t="str">
            <v>Tech</v>
          </cell>
          <cell r="J345">
            <v>37.5</v>
          </cell>
          <cell r="K345">
            <v>5</v>
          </cell>
          <cell r="L345">
            <v>7</v>
          </cell>
          <cell r="M345" t="str">
            <v>Senior Drafter/ Draftman</v>
          </cell>
          <cell r="N345">
            <v>37.4</v>
          </cell>
        </row>
        <row r="346">
          <cell r="A346" t="str">
            <v>A76252</v>
          </cell>
          <cell r="B346" t="str">
            <v>Brotherhood</v>
          </cell>
          <cell r="C346" t="str">
            <v>Justin</v>
          </cell>
          <cell r="D346" t="str">
            <v>UGB</v>
          </cell>
          <cell r="E346" t="str">
            <v>S1</v>
          </cell>
          <cell r="F346" t="str">
            <v>TRL</v>
          </cell>
          <cell r="G346" t="str">
            <v>UT42</v>
          </cell>
          <cell r="H346" t="str">
            <v>UK-AGENCY</v>
          </cell>
          <cell r="I346" t="str">
            <v>Tech</v>
          </cell>
          <cell r="J346">
            <v>37.5</v>
          </cell>
          <cell r="K346">
            <v>4</v>
          </cell>
          <cell r="L346">
            <v>9</v>
          </cell>
          <cell r="M346" t="str">
            <v>Senior Technician</v>
          </cell>
          <cell r="N346">
            <v>37.630000000000003</v>
          </cell>
        </row>
        <row r="347">
          <cell r="A347" t="str">
            <v>U03079</v>
          </cell>
          <cell r="B347" t="str">
            <v>Brotherhood</v>
          </cell>
          <cell r="C347" t="str">
            <v>Justin</v>
          </cell>
          <cell r="D347" t="str">
            <v>UGB</v>
          </cell>
          <cell r="E347" t="str">
            <v>S1</v>
          </cell>
          <cell r="F347" t="str">
            <v>SBR</v>
          </cell>
          <cell r="G347" t="str">
            <v>UT31</v>
          </cell>
          <cell r="H347" t="str">
            <v>UK-AGENCY</v>
          </cell>
          <cell r="I347" t="str">
            <v>Tech</v>
          </cell>
          <cell r="J347">
            <v>0</v>
          </cell>
          <cell r="K347">
            <v>8</v>
          </cell>
          <cell r="L347">
            <v>7</v>
          </cell>
          <cell r="M347" t="str">
            <v>Resident Engineer (2)</v>
          </cell>
          <cell r="N347">
            <v>35.299999999999997</v>
          </cell>
        </row>
        <row r="348">
          <cell r="A348" t="str">
            <v>A00513</v>
          </cell>
          <cell r="B348" t="str">
            <v>Brown</v>
          </cell>
          <cell r="C348" t="str">
            <v>Dennis</v>
          </cell>
          <cell r="D348" t="str">
            <v>UGB</v>
          </cell>
          <cell r="E348" t="str">
            <v>S1</v>
          </cell>
          <cell r="F348" t="str">
            <v>THW</v>
          </cell>
          <cell r="G348" t="str">
            <v>UT22</v>
          </cell>
          <cell r="H348" t="str">
            <v>UK-HYDST</v>
          </cell>
          <cell r="I348" t="str">
            <v>Tech</v>
          </cell>
          <cell r="J348">
            <v>37.5</v>
          </cell>
          <cell r="K348">
            <v>344</v>
          </cell>
          <cell r="L348">
            <v>7</v>
          </cell>
          <cell r="M348" t="str">
            <v>Resident Engineer (2)</v>
          </cell>
          <cell r="N348">
            <v>17.528242051282</v>
          </cell>
        </row>
        <row r="349">
          <cell r="A349" t="str">
            <v>A25218</v>
          </cell>
          <cell r="B349" t="str">
            <v>Brown</v>
          </cell>
          <cell r="C349" t="str">
            <v>Paul</v>
          </cell>
          <cell r="D349" t="str">
            <v>UGB</v>
          </cell>
          <cell r="E349" t="str">
            <v>S3</v>
          </cell>
          <cell r="F349" t="str">
            <v>MAM</v>
          </cell>
          <cell r="G349" t="str">
            <v>UU23</v>
          </cell>
          <cell r="H349" t="str">
            <v>P-STD</v>
          </cell>
          <cell r="I349" t="str">
            <v>Tech</v>
          </cell>
          <cell r="J349">
            <v>37.5</v>
          </cell>
          <cell r="K349">
            <v>1</v>
          </cell>
          <cell r="L349">
            <v>7</v>
          </cell>
          <cell r="M349" t="str">
            <v>Planner</v>
          </cell>
          <cell r="N349">
            <v>13.443113846154001</v>
          </cell>
        </row>
        <row r="350">
          <cell r="A350" t="str">
            <v>A74431</v>
          </cell>
          <cell r="B350" t="str">
            <v>Brown</v>
          </cell>
          <cell r="C350" t="str">
            <v>Daf</v>
          </cell>
          <cell r="D350" t="str">
            <v>UGB</v>
          </cell>
          <cell r="E350" t="str">
            <v>S2</v>
          </cell>
          <cell r="F350" t="str">
            <v>BBS</v>
          </cell>
          <cell r="G350" t="str">
            <v>UP41</v>
          </cell>
          <cell r="H350" t="str">
            <v>UK-RPA</v>
          </cell>
          <cell r="I350" t="str">
            <v>Tech</v>
          </cell>
          <cell r="J350">
            <v>37</v>
          </cell>
          <cell r="K350">
            <v>26</v>
          </cell>
          <cell r="L350">
            <v>0</v>
          </cell>
          <cell r="M350" t="str">
            <v>N/A</v>
          </cell>
          <cell r="N350">
            <v>18.889278586279001</v>
          </cell>
        </row>
        <row r="351">
          <cell r="A351" t="str">
            <v>A74843</v>
          </cell>
          <cell r="B351" t="str">
            <v>Brown</v>
          </cell>
          <cell r="C351" t="str">
            <v>Malia</v>
          </cell>
          <cell r="D351" t="str">
            <v>UGB</v>
          </cell>
          <cell r="E351" t="str">
            <v>S9</v>
          </cell>
          <cell r="F351" t="str">
            <v>AMT</v>
          </cell>
          <cell r="G351" t="str">
            <v>US16</v>
          </cell>
          <cell r="H351" t="str">
            <v>P-STD</v>
          </cell>
          <cell r="I351" t="str">
            <v>Admin</v>
          </cell>
          <cell r="J351">
            <v>37.5</v>
          </cell>
          <cell r="K351">
            <v>22</v>
          </cell>
          <cell r="L351">
            <v>4</v>
          </cell>
          <cell r="M351" t="str">
            <v>Senior Commercial Manager / Commercial Manager</v>
          </cell>
          <cell r="N351">
            <v>37.433991338462</v>
          </cell>
        </row>
        <row r="352">
          <cell r="A352" t="str">
            <v>A80034</v>
          </cell>
          <cell r="B352" t="str">
            <v>Brown</v>
          </cell>
          <cell r="C352" t="str">
            <v>Steven</v>
          </cell>
          <cell r="D352" t="str">
            <v>UGB</v>
          </cell>
          <cell r="E352" t="str">
            <v>S3</v>
          </cell>
          <cell r="F352" t="str">
            <v>ERE</v>
          </cell>
          <cell r="G352" t="str">
            <v>UU81</v>
          </cell>
          <cell r="H352" t="str">
            <v>P-STD</v>
          </cell>
          <cell r="I352" t="str">
            <v>Tech</v>
          </cell>
          <cell r="J352">
            <v>37.5</v>
          </cell>
          <cell r="K352">
            <v>3</v>
          </cell>
          <cell r="L352">
            <v>8</v>
          </cell>
          <cell r="M352" t="str">
            <v>Engineer  (Not chartered) (Graduate)</v>
          </cell>
          <cell r="N352">
            <v>22.780549743590001</v>
          </cell>
        </row>
        <row r="353">
          <cell r="A353" t="str">
            <v>M01962</v>
          </cell>
          <cell r="B353" t="str">
            <v>Brown</v>
          </cell>
          <cell r="C353" t="str">
            <v>Peter</v>
          </cell>
          <cell r="D353" t="str">
            <v>UGB</v>
          </cell>
          <cell r="E353" t="str">
            <v>S3</v>
          </cell>
          <cell r="F353" t="str">
            <v>WWN</v>
          </cell>
          <cell r="G353" t="str">
            <v>UU51</v>
          </cell>
          <cell r="H353" t="str">
            <v>UK-HYDST</v>
          </cell>
          <cell r="I353" t="str">
            <v>Tech</v>
          </cell>
          <cell r="J353">
            <v>37.5</v>
          </cell>
          <cell r="K353">
            <v>285</v>
          </cell>
          <cell r="L353">
            <v>7</v>
          </cell>
          <cell r="M353" t="str">
            <v>Senior Technician</v>
          </cell>
          <cell r="N353">
            <v>24.688807712820999</v>
          </cell>
        </row>
        <row r="354">
          <cell r="A354" t="str">
            <v>U03023</v>
          </cell>
          <cell r="B354" t="str">
            <v>Brown</v>
          </cell>
          <cell r="C354" t="str">
            <v>Jessica</v>
          </cell>
          <cell r="D354" t="str">
            <v>UGB</v>
          </cell>
          <cell r="E354" t="str">
            <v>S9</v>
          </cell>
          <cell r="F354" t="str">
            <v>AFF</v>
          </cell>
          <cell r="G354" t="str">
            <v>UF12</v>
          </cell>
          <cell r="H354" t="str">
            <v>UK-AGENCY</v>
          </cell>
          <cell r="I354" t="str">
            <v>Admin</v>
          </cell>
          <cell r="J354">
            <v>0</v>
          </cell>
          <cell r="K354">
            <v>1</v>
          </cell>
          <cell r="L354">
            <v>0</v>
          </cell>
          <cell r="M354" t="str">
            <v>N/A</v>
          </cell>
          <cell r="N354">
            <v>9.23</v>
          </cell>
        </row>
        <row r="355">
          <cell r="A355" t="str">
            <v>W05045</v>
          </cell>
          <cell r="B355" t="str">
            <v>Brown</v>
          </cell>
          <cell r="C355" t="str">
            <v>Derek</v>
          </cell>
          <cell r="D355" t="str">
            <v>UGB</v>
          </cell>
          <cell r="E355" t="str">
            <v>S3</v>
          </cell>
          <cell r="F355" t="str">
            <v>SWT</v>
          </cell>
          <cell r="G355" t="str">
            <v>UU21</v>
          </cell>
          <cell r="H355" t="str">
            <v>UK-HYDST</v>
          </cell>
          <cell r="I355" t="str">
            <v>Tech</v>
          </cell>
          <cell r="J355">
            <v>40</v>
          </cell>
          <cell r="K355">
            <v>523</v>
          </cell>
          <cell r="L355">
            <v>0</v>
          </cell>
          <cell r="M355" t="str">
            <v>N/A</v>
          </cell>
          <cell r="N355">
            <v>22.855288461537999</v>
          </cell>
        </row>
        <row r="356">
          <cell r="A356" t="str">
            <v>W05991</v>
          </cell>
          <cell r="B356" t="str">
            <v>Brown</v>
          </cell>
          <cell r="C356" t="str">
            <v>Sandra</v>
          </cell>
          <cell r="D356" t="str">
            <v>UGB</v>
          </cell>
          <cell r="E356" t="str">
            <v>S9</v>
          </cell>
          <cell r="F356" t="str">
            <v>AFF</v>
          </cell>
          <cell r="G356" t="str">
            <v>UF16</v>
          </cell>
          <cell r="H356" t="str">
            <v>UK-HYDST</v>
          </cell>
          <cell r="I356" t="str">
            <v>Admin</v>
          </cell>
          <cell r="J356">
            <v>25</v>
          </cell>
          <cell r="K356">
            <v>94</v>
          </cell>
          <cell r="L356">
            <v>0</v>
          </cell>
          <cell r="M356" t="str">
            <v>N/A</v>
          </cell>
          <cell r="N356">
            <v>9.2249817230770006</v>
          </cell>
        </row>
        <row r="357">
          <cell r="A357" t="str">
            <v>W06300</v>
          </cell>
          <cell r="B357" t="str">
            <v>Brown</v>
          </cell>
          <cell r="C357" t="str">
            <v>Mark</v>
          </cell>
          <cell r="D357" t="str">
            <v>UGB</v>
          </cell>
          <cell r="E357" t="str">
            <v>S1</v>
          </cell>
          <cell r="F357" t="str">
            <v>THW</v>
          </cell>
          <cell r="G357" t="str">
            <v>UT21</v>
          </cell>
          <cell r="H357" t="str">
            <v>UK-HYDST</v>
          </cell>
          <cell r="I357" t="str">
            <v>Tech</v>
          </cell>
          <cell r="J357">
            <v>37.5</v>
          </cell>
          <cell r="K357">
            <v>122</v>
          </cell>
          <cell r="L357">
            <v>3</v>
          </cell>
          <cell r="M357" t="str">
            <v>Business Director</v>
          </cell>
          <cell r="N357">
            <v>48.349682051282002</v>
          </cell>
        </row>
        <row r="358">
          <cell r="A358" t="str">
            <v>W06327</v>
          </cell>
          <cell r="B358" t="str">
            <v>Brown</v>
          </cell>
          <cell r="C358" t="str">
            <v>David</v>
          </cell>
          <cell r="D358" t="str">
            <v>UGB</v>
          </cell>
          <cell r="E358" t="str">
            <v>S4</v>
          </cell>
          <cell r="F358" t="str">
            <v>EER</v>
          </cell>
          <cell r="G358" t="str">
            <v>UE31</v>
          </cell>
          <cell r="H358" t="str">
            <v>UK-HYDST</v>
          </cell>
          <cell r="I358" t="str">
            <v>Tech</v>
          </cell>
          <cell r="J358">
            <v>37.5</v>
          </cell>
          <cell r="K358">
            <v>106</v>
          </cell>
          <cell r="L358">
            <v>5</v>
          </cell>
          <cell r="M358" t="str">
            <v>Principal Consultant (Aus)</v>
          </cell>
          <cell r="N358">
            <v>19.804242051281999</v>
          </cell>
        </row>
        <row r="359">
          <cell r="A359" t="str">
            <v>A98337</v>
          </cell>
          <cell r="B359" t="str">
            <v>Bruce</v>
          </cell>
          <cell r="C359" t="str">
            <v>Colin</v>
          </cell>
          <cell r="D359" t="str">
            <v>UGB</v>
          </cell>
          <cell r="E359" t="str">
            <v>S2</v>
          </cell>
          <cell r="F359" t="str">
            <v>GGE</v>
          </cell>
          <cell r="G359" t="str">
            <v>UP31</v>
          </cell>
          <cell r="H359" t="str">
            <v>UK-HYDST</v>
          </cell>
          <cell r="I359" t="str">
            <v>Tech</v>
          </cell>
          <cell r="J359">
            <v>37.5</v>
          </cell>
          <cell r="K359">
            <v>57</v>
          </cell>
          <cell r="L359">
            <v>4</v>
          </cell>
          <cell r="M359" t="str">
            <v>Associate Business Director</v>
          </cell>
          <cell r="N359">
            <v>29.841985641026</v>
          </cell>
        </row>
        <row r="360">
          <cell r="A360" t="str">
            <v>A00240</v>
          </cell>
          <cell r="B360" t="str">
            <v>Bruckel</v>
          </cell>
          <cell r="C360" t="str">
            <v>John</v>
          </cell>
          <cell r="D360" t="str">
            <v>UGB</v>
          </cell>
          <cell r="E360" t="str">
            <v>S2</v>
          </cell>
          <cell r="F360" t="str">
            <v>BBS</v>
          </cell>
          <cell r="G360" t="str">
            <v>UP41</v>
          </cell>
          <cell r="H360" t="str">
            <v>UK-HYDST</v>
          </cell>
          <cell r="I360" t="str">
            <v>Tech</v>
          </cell>
          <cell r="J360">
            <v>37.5</v>
          </cell>
          <cell r="K360">
            <v>24</v>
          </cell>
          <cell r="L360">
            <v>0</v>
          </cell>
          <cell r="M360" t="str">
            <v>N/A</v>
          </cell>
          <cell r="N360">
            <v>32.958974358973997</v>
          </cell>
        </row>
        <row r="361">
          <cell r="A361" t="str">
            <v>A01956</v>
          </cell>
          <cell r="B361" t="str">
            <v>Bruno</v>
          </cell>
          <cell r="C361" t="str">
            <v>Lawrence</v>
          </cell>
          <cell r="D361" t="str">
            <v>UGB</v>
          </cell>
          <cell r="E361" t="str">
            <v>S2</v>
          </cell>
          <cell r="F361" t="str">
            <v>SBS</v>
          </cell>
          <cell r="G361" t="str">
            <v>UP33</v>
          </cell>
          <cell r="H361" t="str">
            <v>UK-HYDST</v>
          </cell>
          <cell r="I361" t="str">
            <v>Tech</v>
          </cell>
          <cell r="J361">
            <v>37.5</v>
          </cell>
          <cell r="K361">
            <v>265</v>
          </cell>
          <cell r="L361">
            <v>6</v>
          </cell>
          <cell r="M361" t="str">
            <v>Principal Technician</v>
          </cell>
          <cell r="N361">
            <v>18.491165128205001</v>
          </cell>
        </row>
        <row r="362">
          <cell r="A362" t="str">
            <v>A76207</v>
          </cell>
          <cell r="B362" t="str">
            <v>Bryce</v>
          </cell>
          <cell r="C362" t="str">
            <v>Adam</v>
          </cell>
          <cell r="D362" t="str">
            <v>UGB</v>
          </cell>
          <cell r="E362" t="str">
            <v>S1</v>
          </cell>
          <cell r="F362" t="str">
            <v>THW</v>
          </cell>
          <cell r="G362" t="str">
            <v>UT21</v>
          </cell>
          <cell r="H362" t="str">
            <v>UK-AGENCY</v>
          </cell>
          <cell r="I362" t="str">
            <v>Tech</v>
          </cell>
          <cell r="J362">
            <v>37.5</v>
          </cell>
          <cell r="K362">
            <v>4</v>
          </cell>
          <cell r="L362">
            <v>6</v>
          </cell>
          <cell r="M362" t="str">
            <v>Senior Engineer</v>
          </cell>
          <cell r="N362">
            <v>24</v>
          </cell>
        </row>
        <row r="363">
          <cell r="A363" t="str">
            <v>A76451</v>
          </cell>
          <cell r="B363" t="str">
            <v>Buckingham-Jones</v>
          </cell>
          <cell r="C363" t="str">
            <v>Tim</v>
          </cell>
          <cell r="D363" t="str">
            <v>UGB</v>
          </cell>
          <cell r="E363" t="str">
            <v>S1</v>
          </cell>
          <cell r="F363" t="str">
            <v>THW</v>
          </cell>
          <cell r="G363" t="str">
            <v>UT22</v>
          </cell>
          <cell r="H363" t="str">
            <v>P-STD</v>
          </cell>
          <cell r="I363" t="str">
            <v>Tech</v>
          </cell>
          <cell r="J363">
            <v>37.5</v>
          </cell>
          <cell r="K363">
            <v>2</v>
          </cell>
          <cell r="L363">
            <v>6</v>
          </cell>
          <cell r="M363" t="str">
            <v>Senior  Transport Planner/ consultant</v>
          </cell>
          <cell r="N363">
            <v>25.570344615385</v>
          </cell>
        </row>
        <row r="364">
          <cell r="A364" t="str">
            <v>A76545</v>
          </cell>
          <cell r="B364" t="str">
            <v>Buckingham-Jones</v>
          </cell>
          <cell r="C364" t="str">
            <v>Hannah</v>
          </cell>
          <cell r="D364" t="str">
            <v>UGB</v>
          </cell>
          <cell r="E364" t="str">
            <v>S9</v>
          </cell>
          <cell r="F364" t="str">
            <v>AFF</v>
          </cell>
          <cell r="G364" t="str">
            <v>UF15</v>
          </cell>
          <cell r="H364" t="str">
            <v>P-STD</v>
          </cell>
          <cell r="I364" t="str">
            <v>Admin</v>
          </cell>
          <cell r="J364">
            <v>37.5</v>
          </cell>
          <cell r="K364">
            <v>1</v>
          </cell>
          <cell r="L364">
            <v>9</v>
          </cell>
          <cell r="M364" t="str">
            <v>Senior Receptionist</v>
          </cell>
          <cell r="N364">
            <v>13.383165128205</v>
          </cell>
        </row>
        <row r="365">
          <cell r="A365" t="str">
            <v>A74379</v>
          </cell>
          <cell r="B365" t="str">
            <v>Buckland</v>
          </cell>
          <cell r="C365" t="str">
            <v>Harriet</v>
          </cell>
          <cell r="D365" t="str">
            <v>UGB</v>
          </cell>
          <cell r="E365" t="str">
            <v>S2</v>
          </cell>
          <cell r="F365" t="str">
            <v>GGE</v>
          </cell>
          <cell r="G365" t="str">
            <v>UP31</v>
          </cell>
          <cell r="H365" t="str">
            <v>UK-HYDST</v>
          </cell>
          <cell r="I365" t="str">
            <v>Tech</v>
          </cell>
          <cell r="J365">
            <v>37.5</v>
          </cell>
          <cell r="K365">
            <v>86</v>
          </cell>
          <cell r="L365">
            <v>6</v>
          </cell>
          <cell r="M365" t="str">
            <v>Senior Engineer</v>
          </cell>
          <cell r="N365">
            <v>25.099921538461999</v>
          </cell>
        </row>
        <row r="366">
          <cell r="A366" t="str">
            <v>A74837</v>
          </cell>
          <cell r="B366" t="str">
            <v>Buckley</v>
          </cell>
          <cell r="C366" t="str">
            <v>Sam</v>
          </cell>
          <cell r="D366" t="str">
            <v>UGB</v>
          </cell>
          <cell r="E366" t="str">
            <v>S9</v>
          </cell>
          <cell r="F366" t="str">
            <v>AFF</v>
          </cell>
          <cell r="G366" t="str">
            <v>UF17</v>
          </cell>
          <cell r="H366" t="str">
            <v>T-FIX</v>
          </cell>
          <cell r="I366" t="str">
            <v>Admin</v>
          </cell>
          <cell r="J366">
            <v>37.5</v>
          </cell>
          <cell r="K366">
            <v>1</v>
          </cell>
          <cell r="L366">
            <v>11</v>
          </cell>
          <cell r="M366" t="str">
            <v>Junior Secretary/Clerical Assistant</v>
          </cell>
          <cell r="N366">
            <v>4.5</v>
          </cell>
        </row>
        <row r="367">
          <cell r="A367" t="str">
            <v>A76065</v>
          </cell>
          <cell r="B367" t="str">
            <v>Buckley</v>
          </cell>
          <cell r="C367" t="str">
            <v>Samantha</v>
          </cell>
          <cell r="D367" t="str">
            <v>UGB</v>
          </cell>
          <cell r="E367" t="str">
            <v>S9</v>
          </cell>
          <cell r="F367" t="str">
            <v>AFF</v>
          </cell>
          <cell r="G367" t="str">
            <v>UF17</v>
          </cell>
          <cell r="H367" t="str">
            <v>P-STD</v>
          </cell>
          <cell r="I367" t="str">
            <v>Admin</v>
          </cell>
          <cell r="J367">
            <v>37.5</v>
          </cell>
          <cell r="K367">
            <v>3</v>
          </cell>
          <cell r="L367">
            <v>11</v>
          </cell>
          <cell r="M367" t="str">
            <v>Junior Secretary/Clerical Assistant</v>
          </cell>
          <cell r="N367">
            <v>5</v>
          </cell>
        </row>
        <row r="368">
          <cell r="A368" t="str">
            <v>A25114</v>
          </cell>
          <cell r="B368" t="str">
            <v>Bull</v>
          </cell>
          <cell r="C368" t="str">
            <v>Maisie</v>
          </cell>
          <cell r="D368" t="str">
            <v>UGB</v>
          </cell>
          <cell r="E368" t="str">
            <v>S1</v>
          </cell>
          <cell r="F368" t="str">
            <v>TRL</v>
          </cell>
          <cell r="G368" t="str">
            <v>UT42</v>
          </cell>
          <cell r="H368" t="str">
            <v>UK-HYDST</v>
          </cell>
          <cell r="I368" t="str">
            <v>Tech</v>
          </cell>
          <cell r="J368">
            <v>37.5</v>
          </cell>
          <cell r="K368">
            <v>46</v>
          </cell>
          <cell r="L368">
            <v>8</v>
          </cell>
          <cell r="M368" t="str">
            <v>Administration  Officer</v>
          </cell>
          <cell r="N368">
            <v>14.155093333332999</v>
          </cell>
        </row>
        <row r="369">
          <cell r="A369" t="str">
            <v>A74232</v>
          </cell>
          <cell r="B369" t="str">
            <v>Bull</v>
          </cell>
          <cell r="C369" t="str">
            <v>Elaine</v>
          </cell>
          <cell r="D369" t="str">
            <v>UGB</v>
          </cell>
          <cell r="E369" t="str">
            <v>S9</v>
          </cell>
          <cell r="F369" t="str">
            <v>AFN</v>
          </cell>
          <cell r="G369" t="str">
            <v>US18</v>
          </cell>
          <cell r="H369" t="str">
            <v>UK-HYDST</v>
          </cell>
          <cell r="I369" t="str">
            <v>Admin</v>
          </cell>
          <cell r="J369">
            <v>37.5</v>
          </cell>
          <cell r="K369">
            <v>97</v>
          </cell>
          <cell r="L369">
            <v>8</v>
          </cell>
          <cell r="M369" t="str">
            <v>Commercial Assistant (1)</v>
          </cell>
          <cell r="N369">
            <v>15.896747528204999</v>
          </cell>
        </row>
        <row r="370">
          <cell r="A370" t="str">
            <v>A76384</v>
          </cell>
          <cell r="B370" t="str">
            <v>Bull</v>
          </cell>
          <cell r="C370" t="str">
            <v>Garth</v>
          </cell>
          <cell r="D370" t="str">
            <v>UGB</v>
          </cell>
          <cell r="E370" t="str">
            <v>S2</v>
          </cell>
          <cell r="F370" t="str">
            <v>GGE</v>
          </cell>
          <cell r="G370" t="str">
            <v>UP31</v>
          </cell>
          <cell r="H370" t="str">
            <v>P-STD</v>
          </cell>
          <cell r="I370" t="str">
            <v>Tech</v>
          </cell>
          <cell r="J370">
            <v>37.5</v>
          </cell>
          <cell r="K370">
            <v>5</v>
          </cell>
          <cell r="L370">
            <v>4</v>
          </cell>
          <cell r="M370" t="str">
            <v>Associate (EA)/ Associate Tech. Dir / Associate Tech. Dir (2</v>
          </cell>
          <cell r="N370">
            <v>44.650112820513002</v>
          </cell>
        </row>
        <row r="371">
          <cell r="A371" t="str">
            <v>U03011</v>
          </cell>
          <cell r="B371" t="str">
            <v>Bull</v>
          </cell>
          <cell r="C371" t="str">
            <v>Maisie</v>
          </cell>
          <cell r="D371" t="str">
            <v>UGB</v>
          </cell>
          <cell r="E371" t="str">
            <v>S9</v>
          </cell>
          <cell r="F371" t="str">
            <v>AFF</v>
          </cell>
          <cell r="G371" t="str">
            <v>UF15</v>
          </cell>
          <cell r="H371" t="str">
            <v>UK-AGENCY</v>
          </cell>
          <cell r="I371" t="str">
            <v>Admin</v>
          </cell>
          <cell r="J371">
            <v>0</v>
          </cell>
          <cell r="K371">
            <v>4</v>
          </cell>
          <cell r="L371">
            <v>0</v>
          </cell>
          <cell r="M371" t="str">
            <v>N/A</v>
          </cell>
          <cell r="N371">
            <v>18.739999999999998</v>
          </cell>
        </row>
        <row r="372">
          <cell r="A372" t="str">
            <v>A01906</v>
          </cell>
          <cell r="B372" t="str">
            <v>Bunce</v>
          </cell>
          <cell r="C372" t="str">
            <v>Grahame</v>
          </cell>
          <cell r="D372" t="str">
            <v>UGB</v>
          </cell>
          <cell r="E372" t="str">
            <v>S2</v>
          </cell>
          <cell r="F372" t="str">
            <v>GGE</v>
          </cell>
          <cell r="G372" t="str">
            <v>UP31</v>
          </cell>
          <cell r="H372" t="str">
            <v>UK-HYDST</v>
          </cell>
          <cell r="I372" t="str">
            <v>Tech</v>
          </cell>
          <cell r="J372">
            <v>32</v>
          </cell>
          <cell r="K372">
            <v>292</v>
          </cell>
          <cell r="L372">
            <v>3</v>
          </cell>
          <cell r="M372" t="str">
            <v>Technical Director  / Technical Director (1)</v>
          </cell>
          <cell r="N372">
            <v>55.693702644231003</v>
          </cell>
        </row>
        <row r="373">
          <cell r="A373" t="str">
            <v>A00330</v>
          </cell>
          <cell r="B373" t="str">
            <v>Burdubus</v>
          </cell>
          <cell r="C373" t="str">
            <v>Nadia</v>
          </cell>
          <cell r="D373" t="str">
            <v>UGB</v>
          </cell>
          <cell r="E373" t="str">
            <v>S1</v>
          </cell>
          <cell r="F373" t="str">
            <v>THW</v>
          </cell>
          <cell r="G373" t="str">
            <v>UT25</v>
          </cell>
          <cell r="H373" t="str">
            <v>UK-HYDST</v>
          </cell>
          <cell r="I373" t="str">
            <v>Site</v>
          </cell>
          <cell r="J373">
            <v>40</v>
          </cell>
          <cell r="K373">
            <v>29</v>
          </cell>
          <cell r="L373">
            <v>6</v>
          </cell>
          <cell r="M373" t="str">
            <v>Client Relationship Manager</v>
          </cell>
          <cell r="N373">
            <v>3.7312500000000002</v>
          </cell>
        </row>
        <row r="374">
          <cell r="A374" t="str">
            <v>A25261</v>
          </cell>
          <cell r="B374" t="str">
            <v>Burgess</v>
          </cell>
          <cell r="C374" t="str">
            <v>Stuart</v>
          </cell>
          <cell r="D374" t="str">
            <v>UGB</v>
          </cell>
          <cell r="E374" t="str">
            <v>S1</v>
          </cell>
          <cell r="F374" t="str">
            <v>TRL</v>
          </cell>
          <cell r="G374" t="str">
            <v>UT41</v>
          </cell>
          <cell r="H374" t="str">
            <v>UK-AGENCY</v>
          </cell>
          <cell r="I374" t="str">
            <v>Tech</v>
          </cell>
          <cell r="J374">
            <v>37.5</v>
          </cell>
          <cell r="K374">
            <v>6</v>
          </cell>
          <cell r="L374">
            <v>9</v>
          </cell>
          <cell r="M374" t="str">
            <v>Assistant Engineer  (Graduate)</v>
          </cell>
          <cell r="N374">
            <v>21.21</v>
          </cell>
        </row>
        <row r="375">
          <cell r="A375" t="str">
            <v>A40824</v>
          </cell>
          <cell r="B375" t="str">
            <v>Burgess</v>
          </cell>
          <cell r="C375" t="str">
            <v>David</v>
          </cell>
          <cell r="D375" t="str">
            <v>UGB</v>
          </cell>
          <cell r="E375" t="str">
            <v>S9</v>
          </cell>
          <cell r="F375" t="str">
            <v>AHR</v>
          </cell>
          <cell r="G375" t="str">
            <v>G11</v>
          </cell>
          <cell r="H375" t="str">
            <v>UK-HYDST</v>
          </cell>
          <cell r="I375" t="str">
            <v>Admin</v>
          </cell>
          <cell r="J375">
            <v>45</v>
          </cell>
          <cell r="K375">
            <v>182</v>
          </cell>
          <cell r="L375">
            <v>0</v>
          </cell>
          <cell r="M375" t="str">
            <v>N/A</v>
          </cell>
          <cell r="N375">
            <v>53.171391452991003</v>
          </cell>
        </row>
        <row r="376">
          <cell r="A376" t="str">
            <v>W94390</v>
          </cell>
          <cell r="B376" t="str">
            <v>Burgess</v>
          </cell>
          <cell r="C376" t="str">
            <v>Len</v>
          </cell>
          <cell r="D376" t="str">
            <v>UGB</v>
          </cell>
          <cell r="E376" t="str">
            <v>S2</v>
          </cell>
          <cell r="F376" t="str">
            <v>BBI</v>
          </cell>
          <cell r="G376" t="str">
            <v>UP33</v>
          </cell>
          <cell r="H376" t="str">
            <v>UK-CON-A</v>
          </cell>
          <cell r="I376" t="str">
            <v>Site</v>
          </cell>
          <cell r="J376">
            <v>40</v>
          </cell>
          <cell r="K376">
            <v>424</v>
          </cell>
          <cell r="L376">
            <v>6</v>
          </cell>
          <cell r="M376" t="str">
            <v>Senior Engineer</v>
          </cell>
          <cell r="N376">
            <v>28.310175000000001</v>
          </cell>
        </row>
        <row r="377">
          <cell r="A377" t="str">
            <v>A76287</v>
          </cell>
          <cell r="B377" t="str">
            <v>Burgham-Malin</v>
          </cell>
          <cell r="C377" t="str">
            <v>Chrysi</v>
          </cell>
          <cell r="D377" t="str">
            <v>UGB</v>
          </cell>
          <cell r="E377" t="str">
            <v>S1</v>
          </cell>
          <cell r="F377" t="str">
            <v>THW</v>
          </cell>
          <cell r="G377" t="str">
            <v>UT21</v>
          </cell>
          <cell r="H377" t="str">
            <v>P-STD</v>
          </cell>
          <cell r="I377" t="str">
            <v>Tech</v>
          </cell>
          <cell r="J377">
            <v>37.5</v>
          </cell>
          <cell r="K377">
            <v>8</v>
          </cell>
          <cell r="L377">
            <v>8</v>
          </cell>
          <cell r="M377" t="str">
            <v>Resident Engineer (1) / Resident Engineer</v>
          </cell>
          <cell r="N377">
            <v>19.937318974358998</v>
          </cell>
        </row>
        <row r="378">
          <cell r="A378" t="str">
            <v>A00404</v>
          </cell>
          <cell r="B378" t="str">
            <v>Burgon</v>
          </cell>
          <cell r="C378" t="str">
            <v>James</v>
          </cell>
          <cell r="D378" t="str">
            <v>UGB</v>
          </cell>
          <cell r="E378" t="str">
            <v>S3</v>
          </cell>
          <cell r="F378" t="str">
            <v>SWT</v>
          </cell>
          <cell r="G378" t="str">
            <v>UU21</v>
          </cell>
          <cell r="H378" t="str">
            <v>UK-HYDST</v>
          </cell>
          <cell r="I378" t="str">
            <v>Tech</v>
          </cell>
          <cell r="J378">
            <v>37.5</v>
          </cell>
          <cell r="K378">
            <v>2</v>
          </cell>
          <cell r="L378">
            <v>0</v>
          </cell>
          <cell r="M378" t="str">
            <v>N/A</v>
          </cell>
          <cell r="N378">
            <v>7.9177292307689999</v>
          </cell>
        </row>
        <row r="379">
          <cell r="A379" t="str">
            <v>A50123</v>
          </cell>
          <cell r="B379" t="str">
            <v>Burgon</v>
          </cell>
          <cell r="C379" t="str">
            <v>James</v>
          </cell>
          <cell r="D379" t="str">
            <v>UGB</v>
          </cell>
          <cell r="E379" t="str">
            <v>S3</v>
          </cell>
          <cell r="F379" t="str">
            <v>WWN</v>
          </cell>
          <cell r="G379" t="str">
            <v>UU71</v>
          </cell>
          <cell r="H379" t="str">
            <v>T-FIX</v>
          </cell>
          <cell r="I379" t="str">
            <v>Tech</v>
          </cell>
          <cell r="J379">
            <v>15</v>
          </cell>
          <cell r="K379">
            <v>9</v>
          </cell>
          <cell r="L379">
            <v>11</v>
          </cell>
          <cell r="M379" t="str">
            <v>Junior Technician</v>
          </cell>
          <cell r="N379">
            <v>6.4102564102560002</v>
          </cell>
        </row>
        <row r="380">
          <cell r="A380" t="str">
            <v>W06351</v>
          </cell>
          <cell r="B380" t="str">
            <v>Burke</v>
          </cell>
          <cell r="C380" t="str">
            <v>Bob</v>
          </cell>
          <cell r="D380" t="str">
            <v>UGB</v>
          </cell>
          <cell r="E380" t="str">
            <v>S9</v>
          </cell>
          <cell r="F380" t="str">
            <v>AFF</v>
          </cell>
          <cell r="G380" t="str">
            <v>UF13</v>
          </cell>
          <cell r="H380" t="str">
            <v>UK-HYDST</v>
          </cell>
          <cell r="I380" t="str">
            <v>Admin</v>
          </cell>
          <cell r="J380">
            <v>12</v>
          </cell>
          <cell r="K380">
            <v>57</v>
          </cell>
          <cell r="L380">
            <v>0</v>
          </cell>
          <cell r="M380" t="str">
            <v>N/A</v>
          </cell>
          <cell r="N380">
            <v>8.3275961538460006</v>
          </cell>
        </row>
        <row r="381">
          <cell r="A381" t="str">
            <v>A97373</v>
          </cell>
          <cell r="B381" t="str">
            <v>Burnett</v>
          </cell>
          <cell r="C381" t="str">
            <v>Robin</v>
          </cell>
          <cell r="D381" t="str">
            <v>UGB</v>
          </cell>
          <cell r="E381" t="str">
            <v>S1</v>
          </cell>
          <cell r="F381" t="str">
            <v>THW</v>
          </cell>
          <cell r="G381" t="str">
            <v>UT22</v>
          </cell>
          <cell r="H381" t="str">
            <v>UK-HYDST</v>
          </cell>
          <cell r="I381" t="str">
            <v>Tech</v>
          </cell>
          <cell r="J381">
            <v>37.5</v>
          </cell>
          <cell r="K381">
            <v>48</v>
          </cell>
          <cell r="L381">
            <v>0</v>
          </cell>
          <cell r="M381" t="str">
            <v>N/A</v>
          </cell>
          <cell r="N381">
            <v>43.300949743590003</v>
          </cell>
        </row>
        <row r="382">
          <cell r="A382" t="str">
            <v>A76242</v>
          </cell>
          <cell r="B382" t="str">
            <v>Burns</v>
          </cell>
          <cell r="C382" t="str">
            <v>David</v>
          </cell>
          <cell r="D382" t="str">
            <v>UGB</v>
          </cell>
          <cell r="E382" t="str">
            <v>S1</v>
          </cell>
          <cell r="F382" t="str">
            <v>TRL</v>
          </cell>
          <cell r="G382" t="str">
            <v>UT42</v>
          </cell>
          <cell r="H382" t="str">
            <v>T-FIX</v>
          </cell>
          <cell r="I382" t="str">
            <v>Tech</v>
          </cell>
          <cell r="J382">
            <v>37.5</v>
          </cell>
          <cell r="K382">
            <v>10</v>
          </cell>
          <cell r="L382">
            <v>10</v>
          </cell>
          <cell r="M382" t="str">
            <v>Technical assistant</v>
          </cell>
          <cell r="N382">
            <v>38.5</v>
          </cell>
        </row>
        <row r="383">
          <cell r="A383" t="str">
            <v>A24980</v>
          </cell>
          <cell r="B383" t="str">
            <v>Burr</v>
          </cell>
          <cell r="C383" t="str">
            <v>Geoffrey</v>
          </cell>
          <cell r="D383" t="str">
            <v>UGB</v>
          </cell>
          <cell r="E383" t="str">
            <v>S2</v>
          </cell>
          <cell r="F383" t="str">
            <v>SBS</v>
          </cell>
          <cell r="G383" t="str">
            <v>UP51</v>
          </cell>
          <cell r="H383" t="str">
            <v>UK-HYDST</v>
          </cell>
          <cell r="I383" t="str">
            <v>Tech</v>
          </cell>
          <cell r="J383">
            <v>37.5</v>
          </cell>
          <cell r="K383">
            <v>53</v>
          </cell>
          <cell r="L383">
            <v>8</v>
          </cell>
          <cell r="M383" t="str">
            <v>Engineer  (Not chartered) (Graduate)</v>
          </cell>
          <cell r="N383">
            <v>13.639783589744001</v>
          </cell>
        </row>
        <row r="384">
          <cell r="A384" t="str">
            <v>U03089</v>
          </cell>
          <cell r="B384" t="str">
            <v>Burr</v>
          </cell>
          <cell r="C384" t="str">
            <v>Paul</v>
          </cell>
          <cell r="D384" t="str">
            <v>UGB</v>
          </cell>
          <cell r="E384" t="str">
            <v>S1</v>
          </cell>
          <cell r="F384" t="str">
            <v>THW</v>
          </cell>
          <cell r="G384" t="str">
            <v>UT23</v>
          </cell>
          <cell r="H384" t="str">
            <v>UK-AGENCY</v>
          </cell>
          <cell r="I384" t="str">
            <v>Tech</v>
          </cell>
          <cell r="J384">
            <v>0</v>
          </cell>
          <cell r="K384">
            <v>33</v>
          </cell>
          <cell r="L384">
            <v>4</v>
          </cell>
          <cell r="M384" t="str">
            <v>Project Manager  Category 2 (2)</v>
          </cell>
          <cell r="N384">
            <v>35</v>
          </cell>
        </row>
        <row r="385">
          <cell r="A385" t="str">
            <v>A76455</v>
          </cell>
          <cell r="B385" t="str">
            <v>Burro</v>
          </cell>
          <cell r="C385" t="str">
            <v>Leonardo</v>
          </cell>
          <cell r="D385" t="str">
            <v>UGB</v>
          </cell>
          <cell r="E385" t="str">
            <v>S1</v>
          </cell>
          <cell r="F385" t="str">
            <v>THW</v>
          </cell>
          <cell r="G385" t="str">
            <v>UT22</v>
          </cell>
          <cell r="H385" t="str">
            <v>UK-AGENCY</v>
          </cell>
          <cell r="I385" t="str">
            <v>Tech</v>
          </cell>
          <cell r="J385">
            <v>40</v>
          </cell>
          <cell r="K385">
            <v>3</v>
          </cell>
          <cell r="L385">
            <v>7</v>
          </cell>
          <cell r="M385" t="str">
            <v>Senior Drafter/ Draftman</v>
          </cell>
          <cell r="N385">
            <v>32.630000000000003</v>
          </cell>
        </row>
        <row r="386">
          <cell r="A386" t="str">
            <v>A00342</v>
          </cell>
          <cell r="B386" t="str">
            <v>Burrows</v>
          </cell>
          <cell r="C386" t="str">
            <v>Kate</v>
          </cell>
          <cell r="D386" t="str">
            <v>UGB</v>
          </cell>
          <cell r="E386" t="str">
            <v>S4</v>
          </cell>
          <cell r="F386" t="str">
            <v>EEA</v>
          </cell>
          <cell r="G386" t="str">
            <v>UE31</v>
          </cell>
          <cell r="H386" t="str">
            <v>UK-HYDST</v>
          </cell>
          <cell r="I386" t="str">
            <v>Tech</v>
          </cell>
          <cell r="J386">
            <v>37.5</v>
          </cell>
          <cell r="K386">
            <v>69</v>
          </cell>
          <cell r="L386">
            <v>7</v>
          </cell>
          <cell r="M386" t="str">
            <v>Senior Environmental consultant 2</v>
          </cell>
          <cell r="N386">
            <v>20.147780512821001</v>
          </cell>
        </row>
        <row r="387">
          <cell r="A387" t="str">
            <v>A76233</v>
          </cell>
          <cell r="B387" t="str">
            <v>Bursnoll</v>
          </cell>
          <cell r="C387" t="str">
            <v>Claire</v>
          </cell>
          <cell r="D387" t="str">
            <v>UGB</v>
          </cell>
          <cell r="E387" t="str">
            <v>S3</v>
          </cell>
          <cell r="F387" t="str">
            <v>WEN</v>
          </cell>
          <cell r="G387" t="str">
            <v>UU41</v>
          </cell>
          <cell r="H387" t="str">
            <v>P-STD</v>
          </cell>
          <cell r="I387" t="str">
            <v>Tech</v>
          </cell>
          <cell r="J387">
            <v>32</v>
          </cell>
          <cell r="K387">
            <v>8</v>
          </cell>
          <cell r="L387">
            <v>5</v>
          </cell>
          <cell r="M387" t="str">
            <v>Principal Engineer/ Technical Discipline Leader</v>
          </cell>
          <cell r="N387">
            <v>34.703997596153997</v>
          </cell>
        </row>
        <row r="388">
          <cell r="A388" t="str">
            <v>A03137</v>
          </cell>
          <cell r="B388" t="str">
            <v>Burton</v>
          </cell>
          <cell r="C388" t="str">
            <v>Paul</v>
          </cell>
          <cell r="D388" t="str">
            <v>UGB</v>
          </cell>
          <cell r="E388" t="str">
            <v>S1</v>
          </cell>
          <cell r="F388" t="str">
            <v>THW</v>
          </cell>
          <cell r="G388" t="str">
            <v>UT21</v>
          </cell>
          <cell r="H388" t="str">
            <v>UK-HYDST</v>
          </cell>
          <cell r="I388" t="str">
            <v>Site</v>
          </cell>
          <cell r="J388">
            <v>37.5</v>
          </cell>
          <cell r="K388">
            <v>256</v>
          </cell>
          <cell r="L388">
            <v>5</v>
          </cell>
          <cell r="M388" t="str">
            <v>Senior Resident Engineer</v>
          </cell>
          <cell r="N388">
            <v>32.708303589743998</v>
          </cell>
        </row>
        <row r="389">
          <cell r="A389" t="str">
            <v>A91367</v>
          </cell>
          <cell r="B389" t="str">
            <v>Bustard</v>
          </cell>
          <cell r="C389" t="str">
            <v>David</v>
          </cell>
          <cell r="D389" t="str">
            <v>UGB</v>
          </cell>
          <cell r="E389" t="str">
            <v>S3</v>
          </cell>
          <cell r="F389" t="str">
            <v>WWN</v>
          </cell>
          <cell r="G389" t="str">
            <v>UU52</v>
          </cell>
          <cell r="H389" t="str">
            <v>UK-HYDST</v>
          </cell>
          <cell r="I389" t="str">
            <v>Tech</v>
          </cell>
          <cell r="J389">
            <v>37.5</v>
          </cell>
          <cell r="K389">
            <v>92</v>
          </cell>
          <cell r="L389">
            <v>0</v>
          </cell>
          <cell r="M389" t="str">
            <v>N/A</v>
          </cell>
          <cell r="N389">
            <v>17.175421538462</v>
          </cell>
        </row>
        <row r="390">
          <cell r="A390" t="str">
            <v>U03206</v>
          </cell>
          <cell r="B390" t="str">
            <v>Bustin</v>
          </cell>
          <cell r="C390" t="str">
            <v>Paula</v>
          </cell>
          <cell r="D390" t="str">
            <v>UGB</v>
          </cell>
          <cell r="E390" t="str">
            <v>S9</v>
          </cell>
          <cell r="F390" t="str">
            <v>AFN</v>
          </cell>
          <cell r="G390" t="str">
            <v>G11</v>
          </cell>
          <cell r="H390" t="str">
            <v>UK-AGENCY</v>
          </cell>
          <cell r="I390" t="str">
            <v>Admin</v>
          </cell>
          <cell r="J390">
            <v>22.5</v>
          </cell>
          <cell r="K390">
            <v>6</v>
          </cell>
          <cell r="L390">
            <v>8</v>
          </cell>
          <cell r="M390" t="str">
            <v>Assistant Accountant / Part qualified Accountant</v>
          </cell>
          <cell r="N390">
            <v>44.76</v>
          </cell>
        </row>
        <row r="391">
          <cell r="A391" t="str">
            <v>A74859</v>
          </cell>
          <cell r="B391" t="str">
            <v>But</v>
          </cell>
          <cell r="C391" t="str">
            <v>Howard</v>
          </cell>
          <cell r="D391" t="str">
            <v>UGB</v>
          </cell>
          <cell r="E391" t="str">
            <v>S1</v>
          </cell>
          <cell r="F391" t="str">
            <v>TRL</v>
          </cell>
          <cell r="G391" t="str">
            <v>UT42</v>
          </cell>
          <cell r="H391" t="str">
            <v>P-STD</v>
          </cell>
          <cell r="I391" t="str">
            <v>Tech</v>
          </cell>
          <cell r="J391">
            <v>37.5</v>
          </cell>
          <cell r="K391">
            <v>5</v>
          </cell>
          <cell r="L391">
            <v>5</v>
          </cell>
          <cell r="M391" t="str">
            <v>Senior Project Manager GCCC (Aus)</v>
          </cell>
          <cell r="N391">
            <v>25.698498461538001</v>
          </cell>
        </row>
        <row r="392">
          <cell r="A392" t="str">
            <v>S10366</v>
          </cell>
          <cell r="B392" t="str">
            <v>Butcher</v>
          </cell>
          <cell r="C392" t="str">
            <v>David</v>
          </cell>
          <cell r="D392" t="str">
            <v>UGB</v>
          </cell>
          <cell r="E392" t="str">
            <v>S1</v>
          </cell>
          <cell r="F392" t="str">
            <v>THW</v>
          </cell>
          <cell r="G392" t="str">
            <v>UT22</v>
          </cell>
          <cell r="H392" t="str">
            <v>UK-SC-LTD</v>
          </cell>
          <cell r="I392" t="str">
            <v>Tech</v>
          </cell>
          <cell r="J392">
            <v>16</v>
          </cell>
          <cell r="K392">
            <v>6</v>
          </cell>
          <cell r="L392">
            <v>5</v>
          </cell>
          <cell r="M392" t="str">
            <v>Senior Resident Engineer</v>
          </cell>
          <cell r="N392">
            <v>44.9</v>
          </cell>
        </row>
        <row r="393">
          <cell r="A393" t="str">
            <v>A74432</v>
          </cell>
          <cell r="B393" t="str">
            <v>Butler</v>
          </cell>
          <cell r="C393" t="str">
            <v>Tudor</v>
          </cell>
          <cell r="D393" t="str">
            <v>UGB</v>
          </cell>
          <cell r="E393" t="str">
            <v>S2</v>
          </cell>
          <cell r="F393" t="str">
            <v>BBS</v>
          </cell>
          <cell r="G393" t="str">
            <v>UP41</v>
          </cell>
          <cell r="H393" t="str">
            <v>UK-RPA</v>
          </cell>
          <cell r="I393" t="str">
            <v>Tech</v>
          </cell>
          <cell r="J393">
            <v>37</v>
          </cell>
          <cell r="K393">
            <v>24</v>
          </cell>
          <cell r="L393">
            <v>0</v>
          </cell>
          <cell r="M393" t="str">
            <v>N/A</v>
          </cell>
          <cell r="N393">
            <v>20.058249480249</v>
          </cell>
        </row>
        <row r="394">
          <cell r="A394" t="str">
            <v>W04065</v>
          </cell>
          <cell r="B394" t="str">
            <v>Butterworth</v>
          </cell>
          <cell r="C394" t="str">
            <v>Maggie</v>
          </cell>
          <cell r="D394" t="str">
            <v>UGB</v>
          </cell>
          <cell r="E394" t="str">
            <v>S9</v>
          </cell>
          <cell r="F394" t="str">
            <v>AFF</v>
          </cell>
          <cell r="G394" t="str">
            <v>UF16</v>
          </cell>
          <cell r="H394" t="str">
            <v>UK-HYDST</v>
          </cell>
          <cell r="I394" t="str">
            <v>Admin</v>
          </cell>
          <cell r="J394">
            <v>15</v>
          </cell>
          <cell r="K394">
            <v>231</v>
          </cell>
          <cell r="L394">
            <v>0</v>
          </cell>
          <cell r="M394" t="str">
            <v>N/A</v>
          </cell>
          <cell r="N394">
            <v>10.394871794872</v>
          </cell>
        </row>
        <row r="395">
          <cell r="A395" t="str">
            <v>A74677</v>
          </cell>
          <cell r="B395" t="str">
            <v>Buxton</v>
          </cell>
          <cell r="C395" t="str">
            <v>Andrew</v>
          </cell>
          <cell r="D395" t="str">
            <v>UGB</v>
          </cell>
          <cell r="E395" t="str">
            <v>S4</v>
          </cell>
          <cell r="F395" t="str">
            <v>EEC</v>
          </cell>
          <cell r="G395" t="str">
            <v>UE21</v>
          </cell>
          <cell r="H395" t="str">
            <v>UK-HYDST</v>
          </cell>
          <cell r="I395" t="str">
            <v>Tech</v>
          </cell>
          <cell r="J395">
            <v>37.5</v>
          </cell>
          <cell r="K395">
            <v>36</v>
          </cell>
          <cell r="L395">
            <v>8</v>
          </cell>
          <cell r="M395" t="str">
            <v>Environmental consultant 2</v>
          </cell>
          <cell r="N395">
            <v>15.068765128204999</v>
          </cell>
        </row>
        <row r="396">
          <cell r="A396" t="str">
            <v>A00156</v>
          </cell>
          <cell r="B396" t="str">
            <v>Byrne</v>
          </cell>
          <cell r="C396" t="str">
            <v>Eilis</v>
          </cell>
          <cell r="D396" t="str">
            <v>UGB</v>
          </cell>
          <cell r="E396" t="str">
            <v>S1</v>
          </cell>
          <cell r="F396" t="str">
            <v>THW</v>
          </cell>
          <cell r="G396" t="str">
            <v>UT24</v>
          </cell>
          <cell r="H396" t="str">
            <v>UK-HYDST</v>
          </cell>
          <cell r="I396" t="str">
            <v>Tech</v>
          </cell>
          <cell r="J396">
            <v>37.5</v>
          </cell>
          <cell r="K396">
            <v>38</v>
          </cell>
          <cell r="L396">
            <v>0</v>
          </cell>
          <cell r="M396" t="str">
            <v>N/A</v>
          </cell>
          <cell r="N396">
            <v>23.106498461537999</v>
          </cell>
        </row>
        <row r="397">
          <cell r="A397" t="str">
            <v>A74958</v>
          </cell>
          <cell r="B397" t="str">
            <v>Byrne</v>
          </cell>
          <cell r="C397" t="str">
            <v>Steve</v>
          </cell>
          <cell r="D397" t="str">
            <v>UGB</v>
          </cell>
          <cell r="E397" t="str">
            <v>S1</v>
          </cell>
          <cell r="F397" t="str">
            <v>TRS</v>
          </cell>
          <cell r="G397" t="str">
            <v>UT43</v>
          </cell>
          <cell r="H397" t="str">
            <v>P-STD</v>
          </cell>
          <cell r="I397" t="str">
            <v>Tech</v>
          </cell>
          <cell r="J397">
            <v>37.5</v>
          </cell>
          <cell r="K397">
            <v>17</v>
          </cell>
          <cell r="L397">
            <v>7</v>
          </cell>
          <cell r="M397" t="str">
            <v>Chartered or Consulting Engineer</v>
          </cell>
          <cell r="N397">
            <v>28.240549743590002</v>
          </cell>
        </row>
        <row r="398">
          <cell r="A398" t="str">
            <v>A50147</v>
          </cell>
          <cell r="B398" t="str">
            <v>Cabecinha</v>
          </cell>
          <cell r="C398" t="str">
            <v>Tiago</v>
          </cell>
          <cell r="D398" t="str">
            <v>UGB</v>
          </cell>
          <cell r="E398" t="str">
            <v>S2</v>
          </cell>
          <cell r="F398" t="str">
            <v>SBS</v>
          </cell>
          <cell r="G398" t="str">
            <v>UP51</v>
          </cell>
          <cell r="H398" t="str">
            <v>T-FIX</v>
          </cell>
          <cell r="I398" t="str">
            <v>Tech</v>
          </cell>
          <cell r="J398">
            <v>37.5</v>
          </cell>
          <cell r="K398">
            <v>2</v>
          </cell>
          <cell r="L398">
            <v>6</v>
          </cell>
          <cell r="M398" t="str">
            <v>Senior Engineer</v>
          </cell>
          <cell r="N398">
            <v>17.948717948717999</v>
          </cell>
        </row>
        <row r="399">
          <cell r="A399" t="str">
            <v>A76130</v>
          </cell>
          <cell r="B399" t="str">
            <v>Caddick</v>
          </cell>
          <cell r="C399" t="str">
            <v>John</v>
          </cell>
          <cell r="D399" t="str">
            <v>UGB</v>
          </cell>
          <cell r="E399" t="str">
            <v>S1</v>
          </cell>
          <cell r="F399" t="str">
            <v>TRL</v>
          </cell>
          <cell r="G399" t="str">
            <v>UT42</v>
          </cell>
          <cell r="H399" t="str">
            <v>UK-SC-SELF</v>
          </cell>
          <cell r="I399" t="str">
            <v>Tech</v>
          </cell>
          <cell r="J399">
            <v>37.5</v>
          </cell>
          <cell r="K399">
            <v>3</v>
          </cell>
          <cell r="L399">
            <v>6</v>
          </cell>
          <cell r="M399" t="str">
            <v>Client Relationship Manager</v>
          </cell>
          <cell r="N399">
            <v>72.67</v>
          </cell>
        </row>
        <row r="400">
          <cell r="A400" t="str">
            <v>A00438</v>
          </cell>
          <cell r="B400" t="str">
            <v>Caiea</v>
          </cell>
          <cell r="C400" t="str">
            <v>Andreea</v>
          </cell>
          <cell r="D400" t="str">
            <v>UGB</v>
          </cell>
          <cell r="E400" t="str">
            <v>S1</v>
          </cell>
          <cell r="F400" t="str">
            <v>THW</v>
          </cell>
          <cell r="G400" t="str">
            <v>UT25</v>
          </cell>
          <cell r="H400" t="str">
            <v>UK-HYDST</v>
          </cell>
          <cell r="I400" t="str">
            <v>Tech</v>
          </cell>
          <cell r="J400">
            <v>40</v>
          </cell>
          <cell r="K400">
            <v>8</v>
          </cell>
          <cell r="L400">
            <v>0</v>
          </cell>
          <cell r="M400" t="str">
            <v>N/A</v>
          </cell>
          <cell r="N400">
            <v>1.496632211538</v>
          </cell>
        </row>
        <row r="401">
          <cell r="A401" t="str">
            <v>S10260</v>
          </cell>
          <cell r="B401" t="str">
            <v>Cairns</v>
          </cell>
          <cell r="C401" t="str">
            <v>Bill</v>
          </cell>
          <cell r="D401" t="str">
            <v>UGB</v>
          </cell>
          <cell r="E401" t="str">
            <v>S1</v>
          </cell>
          <cell r="F401" t="str">
            <v>TRL</v>
          </cell>
          <cell r="G401" t="str">
            <v>UT42</v>
          </cell>
          <cell r="H401" t="str">
            <v>UK-SC-LTD</v>
          </cell>
          <cell r="I401" t="str">
            <v>Tech</v>
          </cell>
          <cell r="J401">
            <v>0</v>
          </cell>
          <cell r="K401">
            <v>7</v>
          </cell>
          <cell r="L401">
            <v>0</v>
          </cell>
          <cell r="M401" t="str">
            <v>N/A</v>
          </cell>
          <cell r="N401">
            <v>77</v>
          </cell>
        </row>
        <row r="402">
          <cell r="A402" t="str">
            <v>A50215</v>
          </cell>
          <cell r="B402" t="str">
            <v>Calder-Potts</v>
          </cell>
          <cell r="C402" t="str">
            <v>Hylton</v>
          </cell>
          <cell r="D402" t="str">
            <v>UGB</v>
          </cell>
          <cell r="E402" t="str">
            <v>S3</v>
          </cell>
          <cell r="F402" t="str">
            <v>WEN</v>
          </cell>
          <cell r="G402" t="str">
            <v>UU41</v>
          </cell>
          <cell r="H402" t="str">
            <v>P-STD</v>
          </cell>
          <cell r="I402" t="str">
            <v>Tech</v>
          </cell>
          <cell r="J402">
            <v>37.5</v>
          </cell>
          <cell r="K402">
            <v>4</v>
          </cell>
          <cell r="L402">
            <v>7</v>
          </cell>
          <cell r="M402" t="str">
            <v>Chartered or Consulting Engineer</v>
          </cell>
          <cell r="N402">
            <v>14.902088205128001</v>
          </cell>
        </row>
        <row r="403">
          <cell r="A403" t="str">
            <v>A74960</v>
          </cell>
          <cell r="B403" t="str">
            <v>Calkin</v>
          </cell>
          <cell r="C403" t="str">
            <v>Simon</v>
          </cell>
          <cell r="D403" t="str">
            <v>UGB</v>
          </cell>
          <cell r="E403" t="str">
            <v>S2</v>
          </cell>
          <cell r="F403" t="str">
            <v>GGE</v>
          </cell>
          <cell r="G403" t="str">
            <v>UP31</v>
          </cell>
          <cell r="H403" t="str">
            <v>P-STD</v>
          </cell>
          <cell r="I403" t="str">
            <v>Tech</v>
          </cell>
          <cell r="J403">
            <v>37.5</v>
          </cell>
          <cell r="K403">
            <v>16</v>
          </cell>
          <cell r="L403">
            <v>6</v>
          </cell>
          <cell r="M403" t="str">
            <v>Senior Geotechnical Engineer</v>
          </cell>
          <cell r="N403">
            <v>34.678459487178998</v>
          </cell>
        </row>
        <row r="404">
          <cell r="A404" t="str">
            <v>A24988</v>
          </cell>
          <cell r="B404" t="str">
            <v>Callard</v>
          </cell>
          <cell r="C404" t="str">
            <v>Sarah</v>
          </cell>
          <cell r="D404" t="str">
            <v>UGB</v>
          </cell>
          <cell r="E404" t="str">
            <v>S9</v>
          </cell>
          <cell r="F404" t="str">
            <v>AEX</v>
          </cell>
          <cell r="G404" t="str">
            <v>US11</v>
          </cell>
          <cell r="H404" t="str">
            <v>UK-HYDST</v>
          </cell>
          <cell r="I404" t="str">
            <v>Admin</v>
          </cell>
          <cell r="J404">
            <v>37.5</v>
          </cell>
          <cell r="K404">
            <v>31</v>
          </cell>
          <cell r="L404">
            <v>7</v>
          </cell>
          <cell r="M404" t="str">
            <v>Executive Secretary, Personal Assistant or Sector PA</v>
          </cell>
          <cell r="N404">
            <v>16.944652307691999</v>
          </cell>
        </row>
        <row r="405">
          <cell r="A405" t="str">
            <v>A76021</v>
          </cell>
          <cell r="B405" t="str">
            <v>Callaway</v>
          </cell>
          <cell r="C405" t="str">
            <v>Ash</v>
          </cell>
          <cell r="D405" t="str">
            <v>UGB</v>
          </cell>
          <cell r="E405" t="str">
            <v>S1</v>
          </cell>
          <cell r="F405" t="str">
            <v>TRL</v>
          </cell>
          <cell r="G405" t="str">
            <v>UT41</v>
          </cell>
          <cell r="H405" t="str">
            <v>UK-AGENCY</v>
          </cell>
          <cell r="I405" t="str">
            <v>Tech</v>
          </cell>
          <cell r="J405">
            <v>40</v>
          </cell>
          <cell r="K405">
            <v>6</v>
          </cell>
          <cell r="L405">
            <v>7</v>
          </cell>
          <cell r="M405" t="str">
            <v>Chartered or Consulting Engineer</v>
          </cell>
          <cell r="N405">
            <v>47.5</v>
          </cell>
        </row>
        <row r="406">
          <cell r="A406" t="str">
            <v>A40609</v>
          </cell>
          <cell r="B406" t="str">
            <v>Calvert</v>
          </cell>
          <cell r="C406" t="str">
            <v>Roz</v>
          </cell>
          <cell r="D406" t="str">
            <v>UGB</v>
          </cell>
          <cell r="E406" t="str">
            <v>S9</v>
          </cell>
          <cell r="F406" t="str">
            <v>AFF</v>
          </cell>
          <cell r="G406" t="str">
            <v>UF12</v>
          </cell>
          <cell r="H406" t="str">
            <v>UK-HYDST</v>
          </cell>
          <cell r="I406" t="str">
            <v>Admin</v>
          </cell>
          <cell r="J406">
            <v>37.5</v>
          </cell>
          <cell r="K406">
            <v>210</v>
          </cell>
          <cell r="L406">
            <v>5</v>
          </cell>
          <cell r="M406" t="str">
            <v>Office Facilities Manager (1)</v>
          </cell>
          <cell r="N406">
            <v>17.820036923077001</v>
          </cell>
        </row>
        <row r="407">
          <cell r="A407" t="str">
            <v>A49971</v>
          </cell>
          <cell r="B407" t="str">
            <v>Cameron</v>
          </cell>
          <cell r="C407" t="str">
            <v>Stuart</v>
          </cell>
          <cell r="D407" t="str">
            <v>UGB</v>
          </cell>
          <cell r="E407" t="str">
            <v>S2</v>
          </cell>
          <cell r="F407" t="str">
            <v>GGE</v>
          </cell>
          <cell r="G407" t="str">
            <v>UP31</v>
          </cell>
          <cell r="H407" t="str">
            <v>UK-HYDST</v>
          </cell>
          <cell r="I407" t="str">
            <v>Tech</v>
          </cell>
          <cell r="J407">
            <v>37.5</v>
          </cell>
          <cell r="K407">
            <v>19</v>
          </cell>
          <cell r="L407">
            <v>0</v>
          </cell>
          <cell r="M407" t="str">
            <v>N/A</v>
          </cell>
          <cell r="N407">
            <v>17.647985641026001</v>
          </cell>
        </row>
        <row r="408">
          <cell r="A408" t="str">
            <v>A74433</v>
          </cell>
          <cell r="B408" t="str">
            <v>Campbell</v>
          </cell>
          <cell r="C408" t="str">
            <v>Jamie</v>
          </cell>
          <cell r="D408" t="str">
            <v>UGB</v>
          </cell>
          <cell r="E408" t="str">
            <v>S2</v>
          </cell>
          <cell r="F408" t="str">
            <v>BBS</v>
          </cell>
          <cell r="G408" t="str">
            <v>UP41</v>
          </cell>
          <cell r="H408" t="str">
            <v>UK-RPA</v>
          </cell>
          <cell r="I408" t="str">
            <v>Tech</v>
          </cell>
          <cell r="J408">
            <v>37</v>
          </cell>
          <cell r="K408">
            <v>24</v>
          </cell>
          <cell r="L408">
            <v>0</v>
          </cell>
          <cell r="M408" t="str">
            <v>N/A</v>
          </cell>
          <cell r="N408">
            <v>33.464694386693999</v>
          </cell>
        </row>
        <row r="409">
          <cell r="A409" t="str">
            <v>A99023</v>
          </cell>
          <cell r="B409" t="str">
            <v>Campbell</v>
          </cell>
          <cell r="C409" t="str">
            <v>Andrew</v>
          </cell>
          <cell r="D409" t="str">
            <v>UGB</v>
          </cell>
          <cell r="E409" t="str">
            <v>S9</v>
          </cell>
          <cell r="F409" t="str">
            <v>AIT</v>
          </cell>
          <cell r="G409" t="str">
            <v>G11</v>
          </cell>
          <cell r="H409" t="str">
            <v>UK-HYDST</v>
          </cell>
          <cell r="I409" t="str">
            <v>Admin</v>
          </cell>
          <cell r="J409">
            <v>37.5</v>
          </cell>
          <cell r="K409">
            <v>61</v>
          </cell>
          <cell r="L409">
            <v>6</v>
          </cell>
          <cell r="M409" t="str">
            <v>Senior IT Administrator</v>
          </cell>
          <cell r="N409">
            <v>16.083857435896999</v>
          </cell>
        </row>
        <row r="410">
          <cell r="A410" t="str">
            <v>S10278</v>
          </cell>
          <cell r="B410" t="str">
            <v>Campbell</v>
          </cell>
          <cell r="C410" t="str">
            <v>William</v>
          </cell>
          <cell r="D410" t="str">
            <v>UGB</v>
          </cell>
          <cell r="E410" t="str">
            <v>S2</v>
          </cell>
          <cell r="F410" t="str">
            <v>GGE</v>
          </cell>
          <cell r="G410" t="str">
            <v>UP31</v>
          </cell>
          <cell r="H410" t="str">
            <v>UK-SC-LTD</v>
          </cell>
          <cell r="I410" t="str">
            <v>Tech</v>
          </cell>
          <cell r="J410">
            <v>0</v>
          </cell>
          <cell r="K410">
            <v>1</v>
          </cell>
          <cell r="L410">
            <v>11</v>
          </cell>
          <cell r="M410" t="str">
            <v>Junior Technician</v>
          </cell>
          <cell r="N410">
            <v>25</v>
          </cell>
        </row>
        <row r="411">
          <cell r="A411" t="str">
            <v>U03205</v>
          </cell>
          <cell r="B411" t="str">
            <v>Campbell</v>
          </cell>
          <cell r="C411" t="str">
            <v>Sean</v>
          </cell>
          <cell r="D411" t="str">
            <v>UGB</v>
          </cell>
          <cell r="E411" t="str">
            <v>S1</v>
          </cell>
          <cell r="F411" t="str">
            <v>SBR</v>
          </cell>
          <cell r="G411" t="str">
            <v>UT31</v>
          </cell>
          <cell r="H411" t="str">
            <v>UK-AGENCY</v>
          </cell>
          <cell r="I411" t="str">
            <v>Tech</v>
          </cell>
          <cell r="J411">
            <v>40</v>
          </cell>
          <cell r="K411">
            <v>1</v>
          </cell>
          <cell r="L411">
            <v>7</v>
          </cell>
          <cell r="M411" t="str">
            <v>Senior Technician</v>
          </cell>
          <cell r="N411">
            <v>33</v>
          </cell>
        </row>
        <row r="412">
          <cell r="A412" t="str">
            <v>W09628</v>
          </cell>
          <cell r="B412" t="str">
            <v>Canham-Davies</v>
          </cell>
          <cell r="C412" t="str">
            <v>Andy</v>
          </cell>
          <cell r="D412" t="str">
            <v>UGB</v>
          </cell>
          <cell r="E412" t="str">
            <v>S1</v>
          </cell>
          <cell r="F412" t="str">
            <v>TRL</v>
          </cell>
          <cell r="G412" t="str">
            <v>UT41</v>
          </cell>
          <cell r="H412" t="str">
            <v>UK-HYDST</v>
          </cell>
          <cell r="I412" t="str">
            <v>Tech</v>
          </cell>
          <cell r="J412">
            <v>37.5</v>
          </cell>
          <cell r="K412">
            <v>128</v>
          </cell>
          <cell r="L412">
            <v>5</v>
          </cell>
          <cell r="M412" t="str">
            <v>Principal Engineer/ Technical Discipline Leader</v>
          </cell>
          <cell r="N412">
            <v>27.807723139897</v>
          </cell>
        </row>
        <row r="413">
          <cell r="A413" t="str">
            <v>A88595</v>
          </cell>
          <cell r="B413" t="str">
            <v>Capindale</v>
          </cell>
          <cell r="C413" t="str">
            <v>Mike</v>
          </cell>
          <cell r="D413" t="str">
            <v>UGB</v>
          </cell>
          <cell r="E413" t="str">
            <v>S1</v>
          </cell>
          <cell r="F413" t="str">
            <v>TIS</v>
          </cell>
          <cell r="G413" t="str">
            <v>UT51</v>
          </cell>
          <cell r="H413" t="str">
            <v>UK-HYDST</v>
          </cell>
          <cell r="I413" t="str">
            <v>Tech</v>
          </cell>
          <cell r="J413">
            <v>37.5</v>
          </cell>
          <cell r="K413">
            <v>85</v>
          </cell>
          <cell r="L413">
            <v>0</v>
          </cell>
          <cell r="M413" t="str">
            <v>N/A</v>
          </cell>
          <cell r="N413">
            <v>26.376805128205</v>
          </cell>
        </row>
        <row r="414">
          <cell r="A414" t="str">
            <v>A74579</v>
          </cell>
          <cell r="B414" t="str">
            <v>Cardak</v>
          </cell>
          <cell r="C414" t="str">
            <v>Hakan</v>
          </cell>
          <cell r="D414" t="str">
            <v>UGB</v>
          </cell>
          <cell r="E414" t="str">
            <v>S1</v>
          </cell>
          <cell r="F414" t="str">
            <v>TIS</v>
          </cell>
          <cell r="G414" t="str">
            <v>UT51</v>
          </cell>
          <cell r="H414" t="str">
            <v>UK-HYDST</v>
          </cell>
          <cell r="I414" t="str">
            <v>Tech</v>
          </cell>
          <cell r="J414">
            <v>37.5</v>
          </cell>
          <cell r="K414">
            <v>3</v>
          </cell>
          <cell r="L414">
            <v>0</v>
          </cell>
          <cell r="M414" t="str">
            <v>N/A</v>
          </cell>
          <cell r="N414">
            <v>24.861575384615001</v>
          </cell>
        </row>
        <row r="415">
          <cell r="A415" t="str">
            <v>A76138</v>
          </cell>
          <cell r="B415" t="str">
            <v>Carey</v>
          </cell>
          <cell r="C415" t="str">
            <v>Andrew</v>
          </cell>
          <cell r="D415" t="str">
            <v>UGB</v>
          </cell>
          <cell r="E415" t="str">
            <v>S1</v>
          </cell>
          <cell r="F415" t="str">
            <v>TRL</v>
          </cell>
          <cell r="G415" t="str">
            <v>UT41</v>
          </cell>
          <cell r="H415" t="str">
            <v>P-STD</v>
          </cell>
          <cell r="I415" t="str">
            <v>Tech</v>
          </cell>
          <cell r="J415">
            <v>37.5</v>
          </cell>
          <cell r="K415">
            <v>3</v>
          </cell>
          <cell r="L415">
            <v>8</v>
          </cell>
          <cell r="M415" t="str">
            <v>Resident Engineer (1) / Resident Engineer</v>
          </cell>
          <cell r="N415">
            <v>16.410256410256</v>
          </cell>
        </row>
        <row r="416">
          <cell r="A416" t="str">
            <v>A00377</v>
          </cell>
          <cell r="B416" t="str">
            <v>Carlig</v>
          </cell>
          <cell r="C416" t="str">
            <v>Constantin</v>
          </cell>
          <cell r="D416" t="str">
            <v>UGB</v>
          </cell>
          <cell r="E416" t="str">
            <v>S1</v>
          </cell>
          <cell r="F416" t="str">
            <v>THW</v>
          </cell>
          <cell r="G416" t="str">
            <v>UT25</v>
          </cell>
          <cell r="H416" t="str">
            <v>UK-HYDST</v>
          </cell>
          <cell r="I416" t="str">
            <v>Tech</v>
          </cell>
          <cell r="J416">
            <v>40</v>
          </cell>
          <cell r="K416">
            <v>23</v>
          </cell>
          <cell r="L416">
            <v>6</v>
          </cell>
          <cell r="M416" t="str">
            <v>Senior Quantity Surveyor</v>
          </cell>
          <cell r="N416">
            <v>5.5648269230769998</v>
          </cell>
        </row>
        <row r="417">
          <cell r="A417" t="str">
            <v>A74945</v>
          </cell>
          <cell r="B417" t="str">
            <v>Carmona</v>
          </cell>
          <cell r="C417" t="str">
            <v>Ion</v>
          </cell>
          <cell r="D417" t="str">
            <v>UGB</v>
          </cell>
          <cell r="E417" t="str">
            <v>S1</v>
          </cell>
          <cell r="F417" t="str">
            <v>SBR</v>
          </cell>
          <cell r="G417" t="str">
            <v>UT31</v>
          </cell>
          <cell r="H417" t="str">
            <v>P-STD</v>
          </cell>
          <cell r="I417" t="str">
            <v>Tech</v>
          </cell>
          <cell r="J417">
            <v>37.5</v>
          </cell>
          <cell r="K417">
            <v>12</v>
          </cell>
          <cell r="L417">
            <v>10</v>
          </cell>
          <cell r="M417" t="str">
            <v>Graduate Engineer</v>
          </cell>
          <cell r="N417">
            <v>16.427729230769</v>
          </cell>
        </row>
        <row r="418">
          <cell r="A418" t="str">
            <v>A99465</v>
          </cell>
          <cell r="B418" t="str">
            <v>Carpenter</v>
          </cell>
          <cell r="C418" t="str">
            <v>Emma</v>
          </cell>
          <cell r="D418" t="str">
            <v>UGB</v>
          </cell>
          <cell r="E418" t="str">
            <v>S9</v>
          </cell>
          <cell r="F418" t="str">
            <v>AHR</v>
          </cell>
          <cell r="G418" t="str">
            <v>US12</v>
          </cell>
          <cell r="H418" t="str">
            <v>UK-HYDST</v>
          </cell>
          <cell r="I418" t="str">
            <v>Admin</v>
          </cell>
          <cell r="J418">
            <v>0</v>
          </cell>
          <cell r="K418">
            <v>53</v>
          </cell>
          <cell r="L418">
            <v>0</v>
          </cell>
          <cell r="M418" t="str">
            <v>N/A</v>
          </cell>
          <cell r="N418">
            <v>31.467902564102999</v>
          </cell>
        </row>
        <row r="419">
          <cell r="A419" t="str">
            <v>U02927</v>
          </cell>
          <cell r="B419" t="str">
            <v>Carpenter</v>
          </cell>
          <cell r="C419" t="str">
            <v>Jenny</v>
          </cell>
          <cell r="D419" t="str">
            <v>UGB</v>
          </cell>
          <cell r="E419" t="str">
            <v>S3</v>
          </cell>
          <cell r="F419" t="str">
            <v>MAM</v>
          </cell>
          <cell r="G419" t="str">
            <v>UU23</v>
          </cell>
          <cell r="H419" t="str">
            <v>UK-AGENCY</v>
          </cell>
          <cell r="I419" t="str">
            <v>Tech</v>
          </cell>
          <cell r="J419">
            <v>0</v>
          </cell>
          <cell r="K419">
            <v>12</v>
          </cell>
          <cell r="L419">
            <v>0</v>
          </cell>
          <cell r="M419" t="str">
            <v>N/A</v>
          </cell>
          <cell r="N419">
            <v>12</v>
          </cell>
        </row>
        <row r="420">
          <cell r="A420" t="str">
            <v>U03111</v>
          </cell>
          <cell r="B420" t="str">
            <v>Carpenter</v>
          </cell>
          <cell r="C420" t="str">
            <v>Linda</v>
          </cell>
          <cell r="D420" t="str">
            <v>UGB</v>
          </cell>
          <cell r="E420" t="str">
            <v>S9</v>
          </cell>
          <cell r="F420" t="str">
            <v>ACM</v>
          </cell>
          <cell r="G420" t="str">
            <v>G11</v>
          </cell>
          <cell r="H420" t="str">
            <v>UK-AGENCY</v>
          </cell>
          <cell r="I420" t="str">
            <v>Admin</v>
          </cell>
          <cell r="J420">
            <v>0</v>
          </cell>
          <cell r="K420">
            <v>3</v>
          </cell>
          <cell r="L420">
            <v>6</v>
          </cell>
          <cell r="M420" t="str">
            <v>Executive Assistant / Senior PA to Regional Managing Directo</v>
          </cell>
          <cell r="N420">
            <v>27.49</v>
          </cell>
        </row>
        <row r="421">
          <cell r="A421" t="str">
            <v>A42407</v>
          </cell>
          <cell r="B421" t="str">
            <v>Carter</v>
          </cell>
          <cell r="C421" t="str">
            <v>Colin</v>
          </cell>
          <cell r="D421" t="str">
            <v>UGB</v>
          </cell>
          <cell r="E421" t="str">
            <v>S3</v>
          </cell>
          <cell r="F421" t="str">
            <v>WWN</v>
          </cell>
          <cell r="G421" t="str">
            <v>UU61</v>
          </cell>
          <cell r="H421" t="str">
            <v>UK-HYDST</v>
          </cell>
          <cell r="I421" t="str">
            <v>Tech</v>
          </cell>
          <cell r="J421">
            <v>37.5</v>
          </cell>
          <cell r="K421">
            <v>172</v>
          </cell>
          <cell r="L421">
            <v>6</v>
          </cell>
          <cell r="M421" t="str">
            <v>Senior Engineer</v>
          </cell>
          <cell r="N421">
            <v>24.025564859385</v>
          </cell>
        </row>
        <row r="422">
          <cell r="A422" t="str">
            <v>A74813</v>
          </cell>
          <cell r="B422" t="str">
            <v>Carter</v>
          </cell>
          <cell r="C422" t="str">
            <v>Michael</v>
          </cell>
          <cell r="D422" t="str">
            <v>UGB</v>
          </cell>
          <cell r="E422" t="str">
            <v>S2</v>
          </cell>
          <cell r="F422" t="str">
            <v>GGE</v>
          </cell>
          <cell r="G422" t="str">
            <v>UP31</v>
          </cell>
          <cell r="H422" t="str">
            <v>T-FIX</v>
          </cell>
          <cell r="I422" t="str">
            <v>Tech</v>
          </cell>
          <cell r="J422">
            <v>0</v>
          </cell>
          <cell r="K422">
            <v>12</v>
          </cell>
          <cell r="L422">
            <v>4</v>
          </cell>
          <cell r="M422" t="str">
            <v>Associate (EA)/ Associate Tech. Dir / Associate Tech. Dir (2</v>
          </cell>
          <cell r="N422">
            <v>35</v>
          </cell>
        </row>
        <row r="423">
          <cell r="A423" t="str">
            <v>W01303</v>
          </cell>
          <cell r="B423" t="str">
            <v>Carter</v>
          </cell>
          <cell r="C423" t="str">
            <v>James</v>
          </cell>
          <cell r="D423" t="str">
            <v>UGB</v>
          </cell>
          <cell r="E423" t="str">
            <v>S9</v>
          </cell>
          <cell r="F423" t="str">
            <v>AIT</v>
          </cell>
          <cell r="G423" t="str">
            <v>G11</v>
          </cell>
          <cell r="H423" t="str">
            <v>UK-HYDST</v>
          </cell>
          <cell r="I423" t="str">
            <v>Admin</v>
          </cell>
          <cell r="J423">
            <v>37.5</v>
          </cell>
          <cell r="K423">
            <v>169</v>
          </cell>
          <cell r="L423">
            <v>4</v>
          </cell>
          <cell r="M423" t="str">
            <v>Regional/Group IT Manager</v>
          </cell>
          <cell r="N423">
            <v>33.279967999999997</v>
          </cell>
        </row>
        <row r="424">
          <cell r="A424" t="str">
            <v>W09539</v>
          </cell>
          <cell r="B424" t="str">
            <v>Carter</v>
          </cell>
          <cell r="C424" t="str">
            <v>Tim</v>
          </cell>
          <cell r="D424" t="str">
            <v>UGB</v>
          </cell>
          <cell r="E424" t="str">
            <v>S4</v>
          </cell>
          <cell r="F424" t="str">
            <v>EEA</v>
          </cell>
          <cell r="G424" t="str">
            <v>UE31</v>
          </cell>
          <cell r="H424" t="str">
            <v>UK-HYDST</v>
          </cell>
          <cell r="I424" t="str">
            <v>Tech</v>
          </cell>
          <cell r="J424">
            <v>37.5</v>
          </cell>
          <cell r="K424">
            <v>132</v>
          </cell>
          <cell r="L424">
            <v>3</v>
          </cell>
          <cell r="M424" t="str">
            <v>Technical Director  / Technical Director (1)</v>
          </cell>
          <cell r="N424">
            <v>42.202355692307997</v>
          </cell>
        </row>
        <row r="425">
          <cell r="A425" t="str">
            <v>A25090</v>
          </cell>
          <cell r="B425" t="str">
            <v>Cartwright</v>
          </cell>
          <cell r="C425" t="str">
            <v>Mark</v>
          </cell>
          <cell r="D425" t="str">
            <v>UGB</v>
          </cell>
          <cell r="E425" t="str">
            <v>S4</v>
          </cell>
          <cell r="F425" t="str">
            <v>EEA</v>
          </cell>
          <cell r="G425" t="str">
            <v>UE31</v>
          </cell>
          <cell r="H425" t="str">
            <v>UK-HYDST</v>
          </cell>
          <cell r="I425" t="str">
            <v>Tech</v>
          </cell>
          <cell r="J425">
            <v>37.5</v>
          </cell>
          <cell r="K425">
            <v>64</v>
          </cell>
          <cell r="L425">
            <v>4</v>
          </cell>
          <cell r="M425" t="str">
            <v>Associate (EA)/ Associate Tech. Dir / Associate Tech. Dir (2</v>
          </cell>
          <cell r="N425">
            <v>40.093216410255998</v>
          </cell>
        </row>
        <row r="426">
          <cell r="A426" t="str">
            <v>A50241</v>
          </cell>
          <cell r="B426" t="str">
            <v>Cartwright</v>
          </cell>
          <cell r="C426" t="str">
            <v>Zoe</v>
          </cell>
          <cell r="D426" t="str">
            <v>UGB</v>
          </cell>
          <cell r="E426" t="str">
            <v>S4</v>
          </cell>
          <cell r="F426" t="str">
            <v>EEA</v>
          </cell>
          <cell r="G426" t="str">
            <v>UE31</v>
          </cell>
          <cell r="H426" t="str">
            <v>UK-ZH-P</v>
          </cell>
          <cell r="I426" t="str">
            <v>Tech</v>
          </cell>
          <cell r="J426">
            <v>0</v>
          </cell>
          <cell r="K426">
            <v>25</v>
          </cell>
          <cell r="L426">
            <v>5</v>
          </cell>
          <cell r="M426" t="str">
            <v>Principal Engineer/ Technical Discipline Leader</v>
          </cell>
          <cell r="N426">
            <v>19.7</v>
          </cell>
        </row>
        <row r="427">
          <cell r="A427" t="str">
            <v>A98787</v>
          </cell>
          <cell r="B427" t="str">
            <v>Cartwright</v>
          </cell>
          <cell r="C427" t="str">
            <v>Zoe</v>
          </cell>
          <cell r="D427" t="str">
            <v>UGB</v>
          </cell>
          <cell r="E427" t="str">
            <v>S4</v>
          </cell>
          <cell r="F427" t="str">
            <v>EEA</v>
          </cell>
          <cell r="G427" t="str">
            <v>UE31</v>
          </cell>
          <cell r="H427" t="str">
            <v>UK-HYDST</v>
          </cell>
          <cell r="I427" t="str">
            <v>Tech</v>
          </cell>
          <cell r="J427">
            <v>0</v>
          </cell>
          <cell r="K427">
            <v>61</v>
          </cell>
          <cell r="L427">
            <v>6</v>
          </cell>
          <cell r="M427" t="str">
            <v>Senior  Landscape/ Project/Graphic/Urban Designer</v>
          </cell>
          <cell r="N427">
            <v>11.95496</v>
          </cell>
        </row>
        <row r="428">
          <cell r="A428" t="str">
            <v>U03145</v>
          </cell>
          <cell r="B428" t="str">
            <v>Cartwright</v>
          </cell>
          <cell r="C428" t="str">
            <v>Samuel</v>
          </cell>
          <cell r="D428" t="str">
            <v>UGB</v>
          </cell>
          <cell r="E428" t="str">
            <v>S3</v>
          </cell>
          <cell r="F428" t="str">
            <v>WWN</v>
          </cell>
          <cell r="G428" t="str">
            <v>UU61</v>
          </cell>
          <cell r="H428" t="str">
            <v>T-FIX</v>
          </cell>
          <cell r="I428" t="str">
            <v>Tech</v>
          </cell>
          <cell r="J428">
            <v>37.5</v>
          </cell>
          <cell r="K428">
            <v>5</v>
          </cell>
          <cell r="L428">
            <v>11</v>
          </cell>
          <cell r="M428" t="str">
            <v>Junior Technician</v>
          </cell>
          <cell r="N428">
            <v>0.01</v>
          </cell>
        </row>
        <row r="429">
          <cell r="A429" t="str">
            <v>A76108</v>
          </cell>
          <cell r="B429" t="str">
            <v>Caruana</v>
          </cell>
          <cell r="C429" t="str">
            <v>Malcolm Paul</v>
          </cell>
          <cell r="D429" t="str">
            <v>UGB</v>
          </cell>
          <cell r="E429" t="str">
            <v>S2</v>
          </cell>
          <cell r="F429" t="str">
            <v>GGE</v>
          </cell>
          <cell r="G429" t="str">
            <v>UP31</v>
          </cell>
          <cell r="H429" t="str">
            <v>P-STD</v>
          </cell>
          <cell r="I429" t="str">
            <v>Tech</v>
          </cell>
          <cell r="J429">
            <v>37.5</v>
          </cell>
          <cell r="K429">
            <v>13</v>
          </cell>
          <cell r="L429">
            <v>9</v>
          </cell>
          <cell r="M429" t="str">
            <v>Assistant Engineer  (Graduate)</v>
          </cell>
          <cell r="N429">
            <v>15.524672820513</v>
          </cell>
        </row>
        <row r="430">
          <cell r="A430" t="str">
            <v>A24926</v>
          </cell>
          <cell r="B430" t="str">
            <v>Casey</v>
          </cell>
          <cell r="C430" t="str">
            <v>Paul</v>
          </cell>
          <cell r="D430" t="str">
            <v>UGB</v>
          </cell>
          <cell r="E430" t="str">
            <v>S1</v>
          </cell>
          <cell r="F430" t="str">
            <v>THW</v>
          </cell>
          <cell r="G430" t="str">
            <v>UT21</v>
          </cell>
          <cell r="H430" t="str">
            <v>UK-HYDST</v>
          </cell>
          <cell r="I430" t="str">
            <v>Tech</v>
          </cell>
          <cell r="J430">
            <v>37.5</v>
          </cell>
          <cell r="K430">
            <v>62</v>
          </cell>
          <cell r="L430">
            <v>9</v>
          </cell>
          <cell r="M430" t="str">
            <v>Graduate Engineer</v>
          </cell>
          <cell r="N430">
            <v>20.688701487178999</v>
          </cell>
        </row>
        <row r="431">
          <cell r="A431" t="str">
            <v>A25243</v>
          </cell>
          <cell r="B431" t="str">
            <v>Casey</v>
          </cell>
          <cell r="C431" t="str">
            <v>Nia</v>
          </cell>
          <cell r="D431" t="str">
            <v>UGB</v>
          </cell>
          <cell r="E431" t="str">
            <v>S9</v>
          </cell>
          <cell r="F431" t="str">
            <v>AFN</v>
          </cell>
          <cell r="G431" t="str">
            <v>US13</v>
          </cell>
          <cell r="H431" t="str">
            <v>P-STD</v>
          </cell>
          <cell r="I431" t="str">
            <v>Admin</v>
          </cell>
          <cell r="J431">
            <v>37.5</v>
          </cell>
          <cell r="K431">
            <v>28</v>
          </cell>
          <cell r="L431">
            <v>5</v>
          </cell>
          <cell r="M431" t="str">
            <v>Finance Manager/FInancial Controller (EA)</v>
          </cell>
          <cell r="N431">
            <v>27.212601025641</v>
          </cell>
        </row>
        <row r="432">
          <cell r="A432" t="str">
            <v>A41362</v>
          </cell>
          <cell r="B432" t="str">
            <v>Casey</v>
          </cell>
          <cell r="C432" t="str">
            <v>Michael</v>
          </cell>
          <cell r="D432" t="str">
            <v>UGB</v>
          </cell>
          <cell r="E432" t="str">
            <v>S9</v>
          </cell>
          <cell r="F432" t="str">
            <v>AFF</v>
          </cell>
          <cell r="G432" t="str">
            <v>UF12</v>
          </cell>
          <cell r="H432" t="str">
            <v>UK-HYDST</v>
          </cell>
          <cell r="I432" t="str">
            <v>Admin</v>
          </cell>
          <cell r="J432">
            <v>37.5</v>
          </cell>
          <cell r="K432">
            <v>161</v>
          </cell>
          <cell r="L432">
            <v>0</v>
          </cell>
          <cell r="M432" t="str">
            <v>N/A</v>
          </cell>
          <cell r="N432">
            <v>67.930243589743995</v>
          </cell>
        </row>
        <row r="433">
          <cell r="A433" t="str">
            <v>A80021</v>
          </cell>
          <cell r="B433" t="str">
            <v>Casey</v>
          </cell>
          <cell r="C433" t="str">
            <v>Paul</v>
          </cell>
          <cell r="D433" t="str">
            <v>UGB</v>
          </cell>
          <cell r="E433" t="str">
            <v>S3</v>
          </cell>
          <cell r="F433" t="str">
            <v>ERE</v>
          </cell>
          <cell r="G433" t="str">
            <v>UU81</v>
          </cell>
          <cell r="H433" t="str">
            <v>P-STD</v>
          </cell>
          <cell r="I433" t="str">
            <v>Tech</v>
          </cell>
          <cell r="J433">
            <v>37.5</v>
          </cell>
          <cell r="K433">
            <v>3</v>
          </cell>
          <cell r="L433">
            <v>8</v>
          </cell>
          <cell r="M433" t="str">
            <v>Engineer  (Not chartered) (Graduate)</v>
          </cell>
          <cell r="N433">
            <v>20.769230769231001</v>
          </cell>
        </row>
        <row r="434">
          <cell r="A434" t="str">
            <v>A25030</v>
          </cell>
          <cell r="B434" t="str">
            <v>Cashman</v>
          </cell>
          <cell r="C434" t="str">
            <v>Eve</v>
          </cell>
          <cell r="D434" t="str">
            <v>UGB</v>
          </cell>
          <cell r="E434" t="str">
            <v>S3</v>
          </cell>
          <cell r="F434" t="str">
            <v>MAM</v>
          </cell>
          <cell r="G434" t="str">
            <v>UU23</v>
          </cell>
          <cell r="H434" t="str">
            <v>UK-HYDST</v>
          </cell>
          <cell r="I434" t="str">
            <v>Tech</v>
          </cell>
          <cell r="J434">
            <v>19.5</v>
          </cell>
          <cell r="K434">
            <v>32</v>
          </cell>
          <cell r="L434">
            <v>8</v>
          </cell>
          <cell r="M434" t="str">
            <v>Technical Officer/ Technician</v>
          </cell>
          <cell r="N434">
            <v>10.589025641026</v>
          </cell>
        </row>
        <row r="435">
          <cell r="A435" t="str">
            <v>A96180</v>
          </cell>
          <cell r="B435" t="str">
            <v>Castle</v>
          </cell>
          <cell r="C435" t="str">
            <v>Kate</v>
          </cell>
          <cell r="D435" t="str">
            <v>UGB</v>
          </cell>
          <cell r="E435" t="str">
            <v>S1</v>
          </cell>
          <cell r="F435" t="str">
            <v>THW</v>
          </cell>
          <cell r="G435" t="str">
            <v>UT22</v>
          </cell>
          <cell r="H435" t="str">
            <v>UK-HYDST</v>
          </cell>
          <cell r="I435" t="str">
            <v>Tech</v>
          </cell>
          <cell r="J435">
            <v>37.5</v>
          </cell>
          <cell r="K435">
            <v>102</v>
          </cell>
          <cell r="L435">
            <v>6</v>
          </cell>
          <cell r="M435" t="str">
            <v>Senior Engineer</v>
          </cell>
          <cell r="N435">
            <v>28.208523085128</v>
          </cell>
        </row>
        <row r="436">
          <cell r="A436" t="str">
            <v>A25223</v>
          </cell>
          <cell r="B436" t="str">
            <v>Caufield</v>
          </cell>
          <cell r="C436" t="str">
            <v>Peter</v>
          </cell>
          <cell r="D436" t="str">
            <v>UGB</v>
          </cell>
          <cell r="E436" t="str">
            <v>S9</v>
          </cell>
          <cell r="F436" t="str">
            <v>AIT</v>
          </cell>
          <cell r="G436" t="str">
            <v>G11</v>
          </cell>
          <cell r="H436" t="str">
            <v>P-STD</v>
          </cell>
          <cell r="I436" t="str">
            <v>Admin</v>
          </cell>
          <cell r="J436">
            <v>37.5</v>
          </cell>
          <cell r="K436">
            <v>30</v>
          </cell>
          <cell r="L436">
            <v>7</v>
          </cell>
          <cell r="M436" t="str">
            <v>Dax implementation</v>
          </cell>
          <cell r="N436">
            <v>27.508703589744002</v>
          </cell>
        </row>
        <row r="437">
          <cell r="A437" t="str">
            <v>A74717</v>
          </cell>
          <cell r="B437" t="str">
            <v>Caulfield</v>
          </cell>
          <cell r="C437" t="str">
            <v>Charlotte</v>
          </cell>
          <cell r="D437" t="str">
            <v>UGB</v>
          </cell>
          <cell r="E437" t="str">
            <v>S4</v>
          </cell>
          <cell r="F437" t="str">
            <v>EEA</v>
          </cell>
          <cell r="G437" t="str">
            <v>UE31</v>
          </cell>
          <cell r="H437" t="str">
            <v>P-FIX</v>
          </cell>
          <cell r="I437" t="str">
            <v>Tech</v>
          </cell>
          <cell r="J437">
            <v>37.5</v>
          </cell>
          <cell r="K437">
            <v>33</v>
          </cell>
          <cell r="L437">
            <v>8</v>
          </cell>
          <cell r="M437" t="str">
            <v>Architect (2)</v>
          </cell>
          <cell r="N437">
            <v>16.974756923076999</v>
          </cell>
        </row>
        <row r="438">
          <cell r="A438" t="str">
            <v>A74260</v>
          </cell>
          <cell r="B438" t="str">
            <v>Cawley</v>
          </cell>
          <cell r="C438" t="str">
            <v>Laura</v>
          </cell>
          <cell r="D438" t="str">
            <v>UGB</v>
          </cell>
          <cell r="E438" t="str">
            <v>S4</v>
          </cell>
          <cell r="F438" t="str">
            <v>EEC</v>
          </cell>
          <cell r="G438" t="str">
            <v>UE21</v>
          </cell>
          <cell r="H438" t="str">
            <v>UK-HYDST</v>
          </cell>
          <cell r="I438" t="str">
            <v>Tech</v>
          </cell>
          <cell r="J438">
            <v>22.5</v>
          </cell>
          <cell r="K438">
            <v>97</v>
          </cell>
          <cell r="L438">
            <v>6</v>
          </cell>
          <cell r="M438" t="str">
            <v>Senior  Environmental Consultant 1</v>
          </cell>
          <cell r="N438">
            <v>19.132787</v>
          </cell>
        </row>
        <row r="439">
          <cell r="A439" t="str">
            <v>A98523</v>
          </cell>
          <cell r="B439" t="str">
            <v>Cazaly</v>
          </cell>
          <cell r="C439" t="str">
            <v>Stuart</v>
          </cell>
          <cell r="D439" t="str">
            <v>UGB</v>
          </cell>
          <cell r="E439" t="str">
            <v>S3</v>
          </cell>
          <cell r="F439" t="str">
            <v>WWN</v>
          </cell>
          <cell r="G439" t="str">
            <v>UU61</v>
          </cell>
          <cell r="H439" t="str">
            <v>UK-HYDST</v>
          </cell>
          <cell r="I439" t="str">
            <v>Tech</v>
          </cell>
          <cell r="J439">
            <v>37.5</v>
          </cell>
          <cell r="K439">
            <v>108</v>
          </cell>
          <cell r="L439">
            <v>5</v>
          </cell>
          <cell r="M439" t="str">
            <v>Senior Engineer</v>
          </cell>
          <cell r="N439">
            <v>29.154096543590001</v>
          </cell>
        </row>
        <row r="440">
          <cell r="A440" t="str">
            <v>A50243</v>
          </cell>
          <cell r="B440" t="str">
            <v>Celentano</v>
          </cell>
          <cell r="C440" t="str">
            <v>John</v>
          </cell>
          <cell r="D440" t="str">
            <v>UGB</v>
          </cell>
          <cell r="E440" t="str">
            <v>S2</v>
          </cell>
          <cell r="F440" t="str">
            <v>GGE</v>
          </cell>
          <cell r="G440" t="str">
            <v>UP31</v>
          </cell>
          <cell r="H440" t="str">
            <v>UK-HYDST</v>
          </cell>
          <cell r="I440" t="str">
            <v>Tech</v>
          </cell>
          <cell r="J440">
            <v>37.5</v>
          </cell>
          <cell r="K440">
            <v>5</v>
          </cell>
          <cell r="L440">
            <v>3</v>
          </cell>
          <cell r="M440" t="str">
            <v>Technical Director  / Technical Director (1)</v>
          </cell>
          <cell r="N440">
            <v>50.792857435896998</v>
          </cell>
        </row>
        <row r="441">
          <cell r="A441" t="str">
            <v>A74724</v>
          </cell>
          <cell r="B441" t="str">
            <v>Chadwick</v>
          </cell>
          <cell r="C441" t="str">
            <v>Alan</v>
          </cell>
          <cell r="D441" t="str">
            <v>UGB</v>
          </cell>
          <cell r="E441" t="str">
            <v>S1</v>
          </cell>
          <cell r="F441" t="str">
            <v>TRL</v>
          </cell>
          <cell r="G441" t="str">
            <v>UT42</v>
          </cell>
          <cell r="H441" t="str">
            <v>UK-AGENCY</v>
          </cell>
          <cell r="I441" t="str">
            <v>Tech</v>
          </cell>
          <cell r="J441">
            <v>37.5</v>
          </cell>
          <cell r="K441">
            <v>2</v>
          </cell>
          <cell r="L441">
            <v>7</v>
          </cell>
          <cell r="M441" t="str">
            <v>Project Planner (3)</v>
          </cell>
          <cell r="N441">
            <v>60</v>
          </cell>
        </row>
        <row r="442">
          <cell r="A442" t="str">
            <v>A00400</v>
          </cell>
          <cell r="B442" t="str">
            <v>Chaker</v>
          </cell>
          <cell r="C442" t="str">
            <v>Marwan</v>
          </cell>
          <cell r="D442" t="str">
            <v>UGB</v>
          </cell>
          <cell r="E442" t="str">
            <v>S1</v>
          </cell>
          <cell r="F442" t="str">
            <v>THW</v>
          </cell>
          <cell r="G442" t="str">
            <v>UT23</v>
          </cell>
          <cell r="H442" t="str">
            <v>UK-HYDST</v>
          </cell>
          <cell r="I442" t="str">
            <v>Tech</v>
          </cell>
          <cell r="J442">
            <v>37.5</v>
          </cell>
          <cell r="K442">
            <v>23</v>
          </cell>
          <cell r="L442">
            <v>3</v>
          </cell>
          <cell r="M442" t="str">
            <v>Technical Director  / Technical Director (1)</v>
          </cell>
          <cell r="N442">
            <v>41.025641025641001</v>
          </cell>
        </row>
        <row r="443">
          <cell r="A443" t="str">
            <v>A74944</v>
          </cell>
          <cell r="B443" t="str">
            <v>Chakraborty</v>
          </cell>
          <cell r="C443" t="str">
            <v>Arnab</v>
          </cell>
          <cell r="D443" t="str">
            <v>UGB</v>
          </cell>
          <cell r="E443" t="str">
            <v>S1</v>
          </cell>
          <cell r="F443" t="str">
            <v>TRL</v>
          </cell>
          <cell r="G443" t="str">
            <v>UT43</v>
          </cell>
          <cell r="H443" t="str">
            <v>P-STD</v>
          </cell>
          <cell r="I443" t="str">
            <v>Tech</v>
          </cell>
          <cell r="J443">
            <v>37.5</v>
          </cell>
          <cell r="K443">
            <v>8</v>
          </cell>
          <cell r="L443">
            <v>5</v>
          </cell>
          <cell r="M443" t="str">
            <v>Principal Engineer/ Technical Discipline Leader</v>
          </cell>
          <cell r="N443">
            <v>25.990293333333</v>
          </cell>
        </row>
        <row r="444">
          <cell r="A444" t="str">
            <v>S10392</v>
          </cell>
          <cell r="B444" t="str">
            <v>Challen</v>
          </cell>
          <cell r="C444" t="str">
            <v>Emily</v>
          </cell>
          <cell r="D444" t="str">
            <v>UGB</v>
          </cell>
          <cell r="E444" t="str">
            <v>S1</v>
          </cell>
          <cell r="F444" t="str">
            <v>THW</v>
          </cell>
          <cell r="G444" t="str">
            <v>UT21</v>
          </cell>
          <cell r="H444" t="str">
            <v>UK-SC-PAY</v>
          </cell>
          <cell r="I444" t="str">
            <v>Tech</v>
          </cell>
          <cell r="J444">
            <v>40</v>
          </cell>
          <cell r="K444">
            <v>1</v>
          </cell>
          <cell r="L444">
            <v>8</v>
          </cell>
          <cell r="M444" t="str">
            <v>Engineer  (Not chartered) (Graduate)</v>
          </cell>
          <cell r="N444">
            <v>25.2</v>
          </cell>
        </row>
        <row r="445">
          <cell r="A445" t="str">
            <v>A00062</v>
          </cell>
          <cell r="B445" t="str">
            <v>Chamberlain</v>
          </cell>
          <cell r="C445" t="str">
            <v>Melanie</v>
          </cell>
          <cell r="D445" t="str">
            <v>UGB</v>
          </cell>
          <cell r="E445" t="str">
            <v>S3</v>
          </cell>
          <cell r="F445" t="str">
            <v>MAM</v>
          </cell>
          <cell r="G445" t="str">
            <v>UU23</v>
          </cell>
          <cell r="H445" t="str">
            <v>UK-HYDST</v>
          </cell>
          <cell r="I445" t="str">
            <v>Tech</v>
          </cell>
          <cell r="J445">
            <v>37.5</v>
          </cell>
          <cell r="K445">
            <v>57</v>
          </cell>
          <cell r="L445">
            <v>10</v>
          </cell>
          <cell r="M445" t="str">
            <v>Technical assistant</v>
          </cell>
          <cell r="N445">
            <v>7.4856546666670001</v>
          </cell>
        </row>
        <row r="446">
          <cell r="A446" t="str">
            <v>A74330</v>
          </cell>
          <cell r="B446" t="str">
            <v>Chambers</v>
          </cell>
          <cell r="C446" t="str">
            <v>Paul</v>
          </cell>
          <cell r="D446" t="str">
            <v>UGB</v>
          </cell>
          <cell r="E446" t="str">
            <v>S1</v>
          </cell>
          <cell r="F446" t="str">
            <v>THW</v>
          </cell>
          <cell r="G446" t="str">
            <v>UT21</v>
          </cell>
          <cell r="H446" t="str">
            <v>UK-HYDST</v>
          </cell>
          <cell r="I446" t="str">
            <v>Tech</v>
          </cell>
          <cell r="J446">
            <v>37.5</v>
          </cell>
          <cell r="K446">
            <v>78</v>
          </cell>
          <cell r="L446">
            <v>4</v>
          </cell>
          <cell r="M446" t="str">
            <v>Associate (EA)/ Associate Tech. Dir / Associate Tech. Dir (2</v>
          </cell>
          <cell r="N446">
            <v>24.192836923077</v>
          </cell>
        </row>
        <row r="447">
          <cell r="A447" t="str">
            <v>A97713</v>
          </cell>
          <cell r="B447" t="str">
            <v>Chambers</v>
          </cell>
          <cell r="C447" t="str">
            <v>Charles</v>
          </cell>
          <cell r="D447" t="str">
            <v>UGB</v>
          </cell>
          <cell r="E447" t="str">
            <v>S1</v>
          </cell>
          <cell r="F447" t="str">
            <v>TIS</v>
          </cell>
          <cell r="G447" t="str">
            <v>UT22</v>
          </cell>
          <cell r="H447" t="str">
            <v>UK-HYDST</v>
          </cell>
          <cell r="I447" t="str">
            <v>Tech</v>
          </cell>
          <cell r="J447">
            <v>37.5</v>
          </cell>
          <cell r="K447">
            <v>112</v>
          </cell>
          <cell r="L447">
            <v>7</v>
          </cell>
          <cell r="M447" t="str">
            <v>Senior Technician</v>
          </cell>
          <cell r="N447">
            <v>24.467490303179002</v>
          </cell>
        </row>
        <row r="448">
          <cell r="A448" t="str">
            <v>A76302</v>
          </cell>
          <cell r="B448" t="str">
            <v>Chan</v>
          </cell>
          <cell r="C448" t="str">
            <v>Bryan</v>
          </cell>
          <cell r="D448" t="str">
            <v>UGB</v>
          </cell>
          <cell r="E448" t="str">
            <v>S1</v>
          </cell>
          <cell r="F448" t="str">
            <v>TRS</v>
          </cell>
          <cell r="G448" t="str">
            <v>UT43</v>
          </cell>
          <cell r="H448" t="str">
            <v>UK-AGENCY</v>
          </cell>
          <cell r="I448" t="str">
            <v>Tech</v>
          </cell>
          <cell r="J448">
            <v>37.5</v>
          </cell>
          <cell r="K448">
            <v>3</v>
          </cell>
          <cell r="L448">
            <v>7</v>
          </cell>
          <cell r="M448" t="str">
            <v>Chartered or Consulting Engineer</v>
          </cell>
          <cell r="N448">
            <v>35.200000000000003</v>
          </cell>
        </row>
        <row r="449">
          <cell r="A449" t="str">
            <v>A89559</v>
          </cell>
          <cell r="B449" t="str">
            <v>Chana</v>
          </cell>
          <cell r="C449" t="str">
            <v>Balbinder</v>
          </cell>
          <cell r="D449" t="str">
            <v>UGB</v>
          </cell>
          <cell r="E449" t="str">
            <v>S1</v>
          </cell>
          <cell r="F449" t="str">
            <v>SBR</v>
          </cell>
          <cell r="G449" t="str">
            <v>UT31</v>
          </cell>
          <cell r="H449" t="str">
            <v>UK-HYDST</v>
          </cell>
          <cell r="I449" t="str">
            <v>Site</v>
          </cell>
          <cell r="J449">
            <v>40</v>
          </cell>
          <cell r="K449">
            <v>149</v>
          </cell>
          <cell r="L449">
            <v>3</v>
          </cell>
          <cell r="M449" t="str">
            <v>Technical Director  / Technical Director (1)</v>
          </cell>
          <cell r="N449">
            <v>43.348974298077003</v>
          </cell>
        </row>
        <row r="450">
          <cell r="A450" t="str">
            <v>A76300</v>
          </cell>
          <cell r="B450" t="str">
            <v>Chander</v>
          </cell>
          <cell r="C450" t="str">
            <v>Subhash</v>
          </cell>
          <cell r="D450" t="str">
            <v>UGB</v>
          </cell>
          <cell r="E450" t="str">
            <v>S1</v>
          </cell>
          <cell r="F450" t="str">
            <v>TRS</v>
          </cell>
          <cell r="G450" t="str">
            <v>UT42</v>
          </cell>
          <cell r="H450" t="str">
            <v>UK-AGENCY</v>
          </cell>
          <cell r="I450" t="str">
            <v>Tech</v>
          </cell>
          <cell r="J450">
            <v>37.5</v>
          </cell>
          <cell r="K450">
            <v>8</v>
          </cell>
          <cell r="L450">
            <v>8</v>
          </cell>
          <cell r="M450" t="str">
            <v>Engineer  (Not chartered) (Graduate)</v>
          </cell>
          <cell r="N450">
            <v>31.32</v>
          </cell>
        </row>
        <row r="451">
          <cell r="A451" t="str">
            <v>A74434</v>
          </cell>
          <cell r="B451" t="str">
            <v>Chapman</v>
          </cell>
          <cell r="C451" t="str">
            <v>Karen</v>
          </cell>
          <cell r="D451" t="str">
            <v>UGB</v>
          </cell>
          <cell r="E451" t="str">
            <v>S2</v>
          </cell>
          <cell r="F451" t="str">
            <v>BBS</v>
          </cell>
          <cell r="G451" t="str">
            <v>UP41</v>
          </cell>
          <cell r="H451" t="str">
            <v>UK-RPA</v>
          </cell>
          <cell r="I451" t="str">
            <v>Tech</v>
          </cell>
          <cell r="J451">
            <v>37</v>
          </cell>
          <cell r="K451">
            <v>23</v>
          </cell>
          <cell r="L451">
            <v>0</v>
          </cell>
          <cell r="M451" t="str">
            <v>N/A</v>
          </cell>
          <cell r="N451">
            <v>30.439122661123001</v>
          </cell>
        </row>
        <row r="452">
          <cell r="A452" t="str">
            <v>A76144</v>
          </cell>
          <cell r="B452" t="str">
            <v>Chapman</v>
          </cell>
          <cell r="C452" t="str">
            <v>Drew</v>
          </cell>
          <cell r="D452" t="str">
            <v>UGB</v>
          </cell>
          <cell r="E452" t="str">
            <v>S1</v>
          </cell>
          <cell r="F452" t="str">
            <v>TRL</v>
          </cell>
          <cell r="G452" t="str">
            <v>UT42</v>
          </cell>
          <cell r="H452" t="str">
            <v>UK-AGENCY</v>
          </cell>
          <cell r="I452" t="str">
            <v>Tech</v>
          </cell>
          <cell r="J452">
            <v>37.5</v>
          </cell>
          <cell r="K452">
            <v>8</v>
          </cell>
          <cell r="L452">
            <v>10</v>
          </cell>
          <cell r="M452" t="str">
            <v>Technical assistant</v>
          </cell>
          <cell r="N452">
            <v>36.299999999999997</v>
          </cell>
        </row>
        <row r="453">
          <cell r="A453" t="str">
            <v>A76340</v>
          </cell>
          <cell r="B453" t="str">
            <v>Chapman</v>
          </cell>
          <cell r="C453" t="str">
            <v>David</v>
          </cell>
          <cell r="D453" t="str">
            <v>UGB</v>
          </cell>
          <cell r="E453" t="str">
            <v>S4</v>
          </cell>
          <cell r="F453" t="str">
            <v>EER</v>
          </cell>
          <cell r="G453" t="str">
            <v>UE31</v>
          </cell>
          <cell r="H453" t="str">
            <v>P-STD</v>
          </cell>
          <cell r="I453" t="str">
            <v>Tech</v>
          </cell>
          <cell r="J453">
            <v>37.5</v>
          </cell>
          <cell r="K453">
            <v>6</v>
          </cell>
          <cell r="L453">
            <v>5</v>
          </cell>
          <cell r="M453" t="str">
            <v>Principal Planner</v>
          </cell>
          <cell r="N453">
            <v>28.505729230768999</v>
          </cell>
        </row>
        <row r="454">
          <cell r="A454" t="str">
            <v>A76460</v>
          </cell>
          <cell r="B454" t="str">
            <v>Chapman</v>
          </cell>
          <cell r="C454" t="str">
            <v>Drew</v>
          </cell>
          <cell r="D454" t="str">
            <v>UGB</v>
          </cell>
          <cell r="E454" t="str">
            <v>S1</v>
          </cell>
          <cell r="F454" t="str">
            <v>TRL</v>
          </cell>
          <cell r="G454" t="str">
            <v>UT42</v>
          </cell>
          <cell r="H454" t="str">
            <v>UK-AGENCY</v>
          </cell>
          <cell r="I454" t="str">
            <v>Tech</v>
          </cell>
          <cell r="J454">
            <v>37.5</v>
          </cell>
          <cell r="K454">
            <v>2</v>
          </cell>
          <cell r="L454">
            <v>10</v>
          </cell>
          <cell r="M454" t="str">
            <v>Technical assistant</v>
          </cell>
          <cell r="N454">
            <v>35.64</v>
          </cell>
        </row>
        <row r="455">
          <cell r="A455" t="str">
            <v>A76538</v>
          </cell>
          <cell r="B455" t="str">
            <v>Chapman</v>
          </cell>
          <cell r="C455" t="str">
            <v>James</v>
          </cell>
          <cell r="D455" t="str">
            <v>UGB</v>
          </cell>
          <cell r="E455" t="str">
            <v>S1</v>
          </cell>
          <cell r="F455" t="str">
            <v>TRL</v>
          </cell>
          <cell r="G455" t="str">
            <v>UT42</v>
          </cell>
          <cell r="H455" t="str">
            <v>UK-AGENCY</v>
          </cell>
          <cell r="I455" t="str">
            <v>Tech</v>
          </cell>
          <cell r="J455">
            <v>40</v>
          </cell>
          <cell r="K455">
            <v>1</v>
          </cell>
          <cell r="L455">
            <v>7</v>
          </cell>
          <cell r="M455" t="str">
            <v>Chartered or Consulting Engineer</v>
          </cell>
          <cell r="N455">
            <v>46.8</v>
          </cell>
        </row>
        <row r="456">
          <cell r="A456" t="str">
            <v>A76550</v>
          </cell>
          <cell r="B456" t="str">
            <v>Chapman</v>
          </cell>
          <cell r="C456" t="str">
            <v>Kingsley</v>
          </cell>
          <cell r="D456" t="str">
            <v>UGB</v>
          </cell>
          <cell r="E456" t="str">
            <v>S1</v>
          </cell>
          <cell r="F456" t="str">
            <v>THW</v>
          </cell>
          <cell r="G456" t="str">
            <v>UT21</v>
          </cell>
          <cell r="H456" t="str">
            <v>P-STD</v>
          </cell>
          <cell r="I456" t="str">
            <v>Tech</v>
          </cell>
          <cell r="J456">
            <v>37.5</v>
          </cell>
          <cell r="K456">
            <v>0</v>
          </cell>
          <cell r="L456">
            <v>4</v>
          </cell>
          <cell r="M456" t="str">
            <v>Project Manager  Category 2 (2)</v>
          </cell>
          <cell r="N456">
            <v>41.252395897436003</v>
          </cell>
        </row>
        <row r="457">
          <cell r="A457" t="str">
            <v>A90571</v>
          </cell>
          <cell r="B457" t="str">
            <v>Chapman</v>
          </cell>
          <cell r="C457" t="str">
            <v>Hugh</v>
          </cell>
          <cell r="D457" t="str">
            <v>UGB</v>
          </cell>
          <cell r="E457" t="str">
            <v>S1</v>
          </cell>
          <cell r="F457" t="str">
            <v>TRL</v>
          </cell>
          <cell r="G457" t="str">
            <v>UT42</v>
          </cell>
          <cell r="H457" t="str">
            <v>UK-AGENCY</v>
          </cell>
          <cell r="I457" t="str">
            <v>Tech</v>
          </cell>
          <cell r="J457">
            <v>0</v>
          </cell>
          <cell r="K457">
            <v>177</v>
          </cell>
          <cell r="L457">
            <v>5</v>
          </cell>
          <cell r="M457" t="str">
            <v>Senior Resident Engineer</v>
          </cell>
          <cell r="N457">
            <v>26.62</v>
          </cell>
        </row>
        <row r="458">
          <cell r="A458" t="str">
            <v>A93858</v>
          </cell>
          <cell r="B458" t="str">
            <v>Chapman</v>
          </cell>
          <cell r="C458" t="str">
            <v>Marc</v>
          </cell>
          <cell r="D458" t="str">
            <v>UGB</v>
          </cell>
          <cell r="E458" t="str">
            <v>S4</v>
          </cell>
          <cell r="F458" t="str">
            <v>ESD</v>
          </cell>
          <cell r="G458" t="str">
            <v>UE21</v>
          </cell>
          <cell r="H458" t="str">
            <v>UK-HYDST</v>
          </cell>
          <cell r="I458" t="str">
            <v>Tech</v>
          </cell>
          <cell r="J458">
            <v>37.5</v>
          </cell>
          <cell r="K458">
            <v>101</v>
          </cell>
          <cell r="L458">
            <v>4</v>
          </cell>
          <cell r="M458" t="str">
            <v>Principal  Architect</v>
          </cell>
          <cell r="N458">
            <v>31.855370256410001</v>
          </cell>
        </row>
        <row r="459">
          <cell r="A459" t="str">
            <v>S10059</v>
          </cell>
          <cell r="B459" t="str">
            <v>Chappell</v>
          </cell>
          <cell r="C459" t="str">
            <v>Tony</v>
          </cell>
          <cell r="D459" t="str">
            <v>UGB</v>
          </cell>
          <cell r="E459" t="str">
            <v>S1</v>
          </cell>
          <cell r="F459" t="str">
            <v>TRL</v>
          </cell>
          <cell r="G459" t="str">
            <v>UT42</v>
          </cell>
          <cell r="H459" t="str">
            <v>UK-AGENCY</v>
          </cell>
          <cell r="I459" t="str">
            <v>Tech</v>
          </cell>
          <cell r="J459">
            <v>0</v>
          </cell>
          <cell r="K459">
            <v>67</v>
          </cell>
          <cell r="L459">
            <v>3</v>
          </cell>
          <cell r="M459" t="str">
            <v>Project Manager  Category  2 (1)</v>
          </cell>
          <cell r="N459">
            <v>50</v>
          </cell>
        </row>
        <row r="460">
          <cell r="A460" t="str">
            <v>W08044</v>
          </cell>
          <cell r="B460" t="str">
            <v>Chapple</v>
          </cell>
          <cell r="C460" t="str">
            <v>Alun</v>
          </cell>
          <cell r="D460" t="str">
            <v>UGB</v>
          </cell>
          <cell r="E460" t="str">
            <v>S9</v>
          </cell>
          <cell r="F460" t="str">
            <v>AFN</v>
          </cell>
          <cell r="G460" t="str">
            <v>US13</v>
          </cell>
          <cell r="H460" t="str">
            <v>UK-HYDST</v>
          </cell>
          <cell r="I460" t="str">
            <v>Admin</v>
          </cell>
          <cell r="J460">
            <v>37.5</v>
          </cell>
          <cell r="K460">
            <v>307</v>
          </cell>
          <cell r="L460">
            <v>0</v>
          </cell>
          <cell r="M460" t="str">
            <v>N/A</v>
          </cell>
          <cell r="N460">
            <v>54.967020748717999</v>
          </cell>
        </row>
        <row r="461">
          <cell r="A461" t="str">
            <v>A76068</v>
          </cell>
          <cell r="B461" t="str">
            <v>Charalambides</v>
          </cell>
          <cell r="C461" t="str">
            <v>Marios</v>
          </cell>
          <cell r="D461" t="str">
            <v>UGB</v>
          </cell>
          <cell r="E461" t="str">
            <v>S1</v>
          </cell>
          <cell r="F461" t="str">
            <v>TPL</v>
          </cell>
          <cell r="G461" t="str">
            <v>UT22</v>
          </cell>
          <cell r="H461" t="str">
            <v>UK-AGENCY</v>
          </cell>
          <cell r="I461" t="str">
            <v>Tech</v>
          </cell>
          <cell r="J461">
            <v>37.5</v>
          </cell>
          <cell r="K461">
            <v>15</v>
          </cell>
          <cell r="L461">
            <v>6</v>
          </cell>
          <cell r="M461" t="str">
            <v>Senior Engineer</v>
          </cell>
          <cell r="N461">
            <v>60</v>
          </cell>
        </row>
        <row r="462">
          <cell r="A462" t="str">
            <v>A49912</v>
          </cell>
          <cell r="B462" t="str">
            <v>Charlick</v>
          </cell>
          <cell r="C462" t="str">
            <v>James</v>
          </cell>
          <cell r="D462" t="str">
            <v>UGB</v>
          </cell>
          <cell r="E462" t="str">
            <v>S3</v>
          </cell>
          <cell r="F462" t="str">
            <v>WWN</v>
          </cell>
          <cell r="G462" t="str">
            <v>UU31</v>
          </cell>
          <cell r="H462" t="str">
            <v>UK-HYDST</v>
          </cell>
          <cell r="I462" t="str">
            <v>Tech</v>
          </cell>
          <cell r="J462">
            <v>22.5</v>
          </cell>
          <cell r="K462">
            <v>79</v>
          </cell>
          <cell r="L462">
            <v>8</v>
          </cell>
          <cell r="M462" t="str">
            <v>Technical Officer/ Technician</v>
          </cell>
          <cell r="N462">
            <v>11.938507692308001</v>
          </cell>
        </row>
        <row r="463">
          <cell r="A463" t="str">
            <v>A24741</v>
          </cell>
          <cell r="B463" t="str">
            <v>Charlton</v>
          </cell>
          <cell r="C463" t="str">
            <v>Dave</v>
          </cell>
          <cell r="D463" t="str">
            <v>UGB</v>
          </cell>
          <cell r="E463" t="str">
            <v>S1</v>
          </cell>
          <cell r="F463" t="str">
            <v>TPL</v>
          </cell>
          <cell r="G463" t="str">
            <v>UT22</v>
          </cell>
          <cell r="H463" t="str">
            <v>UK-BTPD</v>
          </cell>
          <cell r="I463" t="str">
            <v>Tech</v>
          </cell>
          <cell r="J463">
            <v>0</v>
          </cell>
          <cell r="K463">
            <v>98</v>
          </cell>
          <cell r="L463">
            <v>3</v>
          </cell>
          <cell r="M463" t="str">
            <v>Technical Director  / Technical Director (1)</v>
          </cell>
          <cell r="N463">
            <v>60.143739487178998</v>
          </cell>
        </row>
        <row r="464">
          <cell r="A464" t="str">
            <v>A74413</v>
          </cell>
          <cell r="B464" t="str">
            <v>Chau</v>
          </cell>
          <cell r="C464" t="str">
            <v>Shirley</v>
          </cell>
          <cell r="D464" t="str">
            <v>UGB</v>
          </cell>
          <cell r="E464" t="str">
            <v>S3</v>
          </cell>
          <cell r="F464" t="str">
            <v>WWN</v>
          </cell>
          <cell r="G464" t="str">
            <v>UU31</v>
          </cell>
          <cell r="H464" t="str">
            <v>UK-HYDST</v>
          </cell>
          <cell r="I464" t="str">
            <v>Tech</v>
          </cell>
          <cell r="J464">
            <v>37.5</v>
          </cell>
          <cell r="K464">
            <v>25</v>
          </cell>
          <cell r="L464">
            <v>0</v>
          </cell>
          <cell r="M464" t="str">
            <v>N/A</v>
          </cell>
          <cell r="N464">
            <v>23.582395897436001</v>
          </cell>
        </row>
        <row r="465">
          <cell r="A465" t="str">
            <v>A95796</v>
          </cell>
          <cell r="B465" t="str">
            <v>Chaudhry</v>
          </cell>
          <cell r="C465" t="str">
            <v>Tariq</v>
          </cell>
          <cell r="D465" t="str">
            <v>UGB</v>
          </cell>
          <cell r="E465" t="str">
            <v>S1</v>
          </cell>
          <cell r="F465" t="str">
            <v>THW</v>
          </cell>
          <cell r="G465" t="str">
            <v>UT21</v>
          </cell>
          <cell r="H465" t="str">
            <v>UK-HYDST</v>
          </cell>
          <cell r="I465" t="str">
            <v>Tech</v>
          </cell>
          <cell r="J465">
            <v>37.5</v>
          </cell>
          <cell r="K465">
            <v>115</v>
          </cell>
          <cell r="L465">
            <v>6</v>
          </cell>
          <cell r="M465" t="str">
            <v>Principal Technician</v>
          </cell>
          <cell r="N465">
            <v>33.446313846153998</v>
          </cell>
        </row>
        <row r="466">
          <cell r="A466" t="str">
            <v>A76389</v>
          </cell>
          <cell r="B466" t="str">
            <v>Checkman</v>
          </cell>
          <cell r="C466" t="str">
            <v>Ron</v>
          </cell>
          <cell r="D466" t="str">
            <v>UGB</v>
          </cell>
          <cell r="E466" t="str">
            <v>S1</v>
          </cell>
          <cell r="F466" t="str">
            <v>TRL</v>
          </cell>
          <cell r="G466" t="str">
            <v>UT41</v>
          </cell>
          <cell r="H466" t="str">
            <v>UK-AGENCY</v>
          </cell>
          <cell r="I466" t="str">
            <v>Tech</v>
          </cell>
          <cell r="J466">
            <v>40</v>
          </cell>
          <cell r="K466">
            <v>6</v>
          </cell>
          <cell r="L466">
            <v>5</v>
          </cell>
          <cell r="M466" t="str">
            <v>Principal Engineer/ Technical Discipline Leader</v>
          </cell>
          <cell r="N466">
            <v>61.1</v>
          </cell>
        </row>
        <row r="467">
          <cell r="A467" t="str">
            <v>A00301</v>
          </cell>
          <cell r="B467" t="str">
            <v>Chen</v>
          </cell>
          <cell r="C467" t="str">
            <v>Tyng</v>
          </cell>
          <cell r="D467" t="str">
            <v>UGB</v>
          </cell>
          <cell r="E467" t="str">
            <v>S9</v>
          </cell>
          <cell r="F467" t="str">
            <v>AIT</v>
          </cell>
          <cell r="G467" t="str">
            <v>G11</v>
          </cell>
          <cell r="H467" t="str">
            <v>UK-HYDST</v>
          </cell>
          <cell r="I467" t="str">
            <v>Admin</v>
          </cell>
          <cell r="J467">
            <v>37.5</v>
          </cell>
          <cell r="K467">
            <v>42</v>
          </cell>
          <cell r="L467">
            <v>7</v>
          </cell>
          <cell r="M467" t="str">
            <v>Group Business Systems Support</v>
          </cell>
          <cell r="N467">
            <v>15.777472820512999</v>
          </cell>
        </row>
        <row r="468">
          <cell r="A468" t="str">
            <v>A49863</v>
          </cell>
          <cell r="B468" t="str">
            <v>Chen</v>
          </cell>
          <cell r="C468" t="str">
            <v>Yu</v>
          </cell>
          <cell r="D468" t="str">
            <v>UGB</v>
          </cell>
          <cell r="E468" t="str">
            <v>S3</v>
          </cell>
          <cell r="F468" t="str">
            <v>WWN</v>
          </cell>
          <cell r="G468" t="str">
            <v>UU71</v>
          </cell>
          <cell r="H468" t="str">
            <v>UK-HYDST</v>
          </cell>
          <cell r="I468" t="str">
            <v>Tech</v>
          </cell>
          <cell r="J468">
            <v>37.5</v>
          </cell>
          <cell r="K468">
            <v>25</v>
          </cell>
          <cell r="L468">
            <v>0</v>
          </cell>
          <cell r="M468" t="str">
            <v>N/A</v>
          </cell>
          <cell r="N468">
            <v>16.219487179487</v>
          </cell>
        </row>
        <row r="469">
          <cell r="A469" t="str">
            <v>A74760</v>
          </cell>
          <cell r="B469" t="str">
            <v>Chen</v>
          </cell>
          <cell r="C469" t="str">
            <v>Yiping</v>
          </cell>
          <cell r="D469" t="str">
            <v>UGB</v>
          </cell>
          <cell r="E469" t="str">
            <v>S3</v>
          </cell>
          <cell r="F469" t="str">
            <v>WEN</v>
          </cell>
          <cell r="G469" t="str">
            <v>UU41</v>
          </cell>
          <cell r="H469" t="str">
            <v>P-STD</v>
          </cell>
          <cell r="I469" t="str">
            <v>Tech</v>
          </cell>
          <cell r="J469">
            <v>37.5</v>
          </cell>
          <cell r="K469">
            <v>23</v>
          </cell>
          <cell r="L469">
            <v>5</v>
          </cell>
          <cell r="M469" t="str">
            <v>Principal Engineer/ Technical Discipline Leader</v>
          </cell>
          <cell r="N469">
            <v>33.042729230768998</v>
          </cell>
        </row>
        <row r="470">
          <cell r="A470" t="str">
            <v>A76322</v>
          </cell>
          <cell r="B470" t="str">
            <v>Chester</v>
          </cell>
          <cell r="C470" t="str">
            <v>Andy</v>
          </cell>
          <cell r="D470" t="str">
            <v>UGB</v>
          </cell>
          <cell r="E470" t="str">
            <v>S4</v>
          </cell>
          <cell r="F470" t="str">
            <v>EEA</v>
          </cell>
          <cell r="G470" t="str">
            <v>UE31</v>
          </cell>
          <cell r="H470" t="str">
            <v>P-STD</v>
          </cell>
          <cell r="I470" t="str">
            <v>Tech</v>
          </cell>
          <cell r="J470">
            <v>37.5</v>
          </cell>
          <cell r="K470">
            <v>7</v>
          </cell>
          <cell r="L470">
            <v>7</v>
          </cell>
          <cell r="M470" t="str">
            <v>Landscape Architect (1) (ME)</v>
          </cell>
          <cell r="N470">
            <v>21.310857435896999</v>
          </cell>
        </row>
        <row r="471">
          <cell r="A471" t="str">
            <v>A85340</v>
          </cell>
          <cell r="B471" t="str">
            <v>Chesworth</v>
          </cell>
          <cell r="C471" t="str">
            <v>Katie</v>
          </cell>
          <cell r="D471" t="str">
            <v>UGB</v>
          </cell>
          <cell r="E471" t="str">
            <v>S3</v>
          </cell>
          <cell r="F471" t="str">
            <v>WWN</v>
          </cell>
          <cell r="G471" t="str">
            <v>UU71</v>
          </cell>
          <cell r="H471" t="str">
            <v>UK-HYDST</v>
          </cell>
          <cell r="I471" t="str">
            <v>Tech</v>
          </cell>
          <cell r="J471">
            <v>0</v>
          </cell>
          <cell r="K471">
            <v>137</v>
          </cell>
          <cell r="L471">
            <v>4</v>
          </cell>
          <cell r="M471" t="str">
            <v>Project Manager  Category 2 (2)</v>
          </cell>
          <cell r="N471">
            <v>28.467516923077</v>
          </cell>
        </row>
        <row r="472">
          <cell r="A472" t="str">
            <v>A42219</v>
          </cell>
          <cell r="B472" t="str">
            <v>Chew</v>
          </cell>
          <cell r="C472" t="str">
            <v>Des</v>
          </cell>
          <cell r="D472" t="str">
            <v>UGB</v>
          </cell>
          <cell r="E472" t="str">
            <v>S1</v>
          </cell>
          <cell r="F472" t="str">
            <v>SBR</v>
          </cell>
          <cell r="G472" t="str">
            <v>UT31</v>
          </cell>
          <cell r="H472" t="str">
            <v>UK-HYDST</v>
          </cell>
          <cell r="I472" t="str">
            <v>Site</v>
          </cell>
          <cell r="J472">
            <v>37.5</v>
          </cell>
          <cell r="K472">
            <v>190</v>
          </cell>
          <cell r="L472">
            <v>5</v>
          </cell>
          <cell r="M472" t="str">
            <v>Senior Resident Engineer</v>
          </cell>
          <cell r="N472">
            <v>33.120537435896999</v>
          </cell>
        </row>
        <row r="473">
          <cell r="A473" t="str">
            <v>U03207</v>
          </cell>
          <cell r="B473" t="str">
            <v>Chick</v>
          </cell>
          <cell r="C473" t="str">
            <v>Hayley</v>
          </cell>
          <cell r="D473" t="str">
            <v>UGB</v>
          </cell>
          <cell r="E473" t="str">
            <v>S9</v>
          </cell>
          <cell r="F473" t="str">
            <v>AHR</v>
          </cell>
          <cell r="G473" t="str">
            <v>US12</v>
          </cell>
          <cell r="H473" t="str">
            <v>UK-AGENCY</v>
          </cell>
          <cell r="I473" t="str">
            <v>Admin</v>
          </cell>
          <cell r="J473">
            <v>37.5</v>
          </cell>
          <cell r="K473">
            <v>0</v>
          </cell>
          <cell r="L473">
            <v>9</v>
          </cell>
          <cell r="M473" t="str">
            <v>HR Assistant</v>
          </cell>
          <cell r="N473">
            <v>10.7</v>
          </cell>
        </row>
        <row r="474">
          <cell r="A474" t="str">
            <v>A74962</v>
          </cell>
          <cell r="B474" t="str">
            <v>Chikkannaswamy</v>
          </cell>
          <cell r="C474" t="str">
            <v>Chetan</v>
          </cell>
          <cell r="D474" t="str">
            <v>UGB</v>
          </cell>
          <cell r="E474" t="str">
            <v>S1</v>
          </cell>
          <cell r="F474" t="str">
            <v>TRL</v>
          </cell>
          <cell r="G474" t="str">
            <v>UT43</v>
          </cell>
          <cell r="H474" t="str">
            <v>P-STD</v>
          </cell>
          <cell r="I474" t="str">
            <v>Tech</v>
          </cell>
          <cell r="J474">
            <v>37.5</v>
          </cell>
          <cell r="K474">
            <v>17</v>
          </cell>
          <cell r="L474">
            <v>10</v>
          </cell>
          <cell r="M474" t="str">
            <v>Graduate Engineer</v>
          </cell>
          <cell r="N474">
            <v>17.341626666667</v>
          </cell>
        </row>
        <row r="475">
          <cell r="A475" t="str">
            <v>A00293</v>
          </cell>
          <cell r="B475" t="str">
            <v>Ching</v>
          </cell>
          <cell r="C475" t="str">
            <v>Jeff</v>
          </cell>
          <cell r="D475" t="str">
            <v>UGB</v>
          </cell>
          <cell r="E475" t="str">
            <v>S1</v>
          </cell>
          <cell r="F475" t="str">
            <v>SBR</v>
          </cell>
          <cell r="G475" t="str">
            <v>UT31</v>
          </cell>
          <cell r="H475" t="str">
            <v>UK-HYDST</v>
          </cell>
          <cell r="I475" t="str">
            <v>Tech</v>
          </cell>
          <cell r="J475">
            <v>37.5</v>
          </cell>
          <cell r="K475">
            <v>39</v>
          </cell>
          <cell r="L475">
            <v>9</v>
          </cell>
          <cell r="M475" t="str">
            <v>Graduate Engineer</v>
          </cell>
          <cell r="N475">
            <v>17.709154871795</v>
          </cell>
        </row>
        <row r="476">
          <cell r="A476" t="str">
            <v>A76310</v>
          </cell>
          <cell r="B476" t="str">
            <v>Chiplin</v>
          </cell>
          <cell r="C476" t="str">
            <v>Alyson</v>
          </cell>
          <cell r="D476" t="str">
            <v>UGB</v>
          </cell>
          <cell r="E476" t="str">
            <v>S2</v>
          </cell>
          <cell r="F476" t="str">
            <v>GLR</v>
          </cell>
          <cell r="G476" t="str">
            <v>UP32</v>
          </cell>
          <cell r="H476" t="str">
            <v>P-STD</v>
          </cell>
          <cell r="I476" t="str">
            <v>Tech</v>
          </cell>
          <cell r="J476">
            <v>37.5</v>
          </cell>
          <cell r="K476">
            <v>7</v>
          </cell>
          <cell r="L476">
            <v>9</v>
          </cell>
          <cell r="M476" t="str">
            <v>Assistant Engineer  (Graduate)</v>
          </cell>
          <cell r="N476">
            <v>13.483165128205</v>
          </cell>
        </row>
        <row r="477">
          <cell r="A477" t="str">
            <v>A76225</v>
          </cell>
          <cell r="B477" t="str">
            <v>Chittoor</v>
          </cell>
          <cell r="C477" t="str">
            <v>Salar</v>
          </cell>
          <cell r="D477" t="str">
            <v>UGB</v>
          </cell>
          <cell r="E477" t="str">
            <v>S1</v>
          </cell>
          <cell r="F477" t="str">
            <v>THW</v>
          </cell>
          <cell r="G477" t="str">
            <v>UT21</v>
          </cell>
          <cell r="H477" t="str">
            <v>P-STD</v>
          </cell>
          <cell r="I477" t="str">
            <v>Tech</v>
          </cell>
          <cell r="J477">
            <v>37.5</v>
          </cell>
          <cell r="K477">
            <v>10</v>
          </cell>
          <cell r="L477">
            <v>6</v>
          </cell>
          <cell r="M477" t="str">
            <v>Senior Engineer</v>
          </cell>
          <cell r="N477">
            <v>31.898549743589999</v>
          </cell>
        </row>
        <row r="478">
          <cell r="A478" t="str">
            <v>A74435</v>
          </cell>
          <cell r="B478" t="str">
            <v>Christian</v>
          </cell>
          <cell r="C478" t="str">
            <v>James</v>
          </cell>
          <cell r="D478" t="str">
            <v>UGB</v>
          </cell>
          <cell r="E478" t="str">
            <v>S2</v>
          </cell>
          <cell r="F478" t="str">
            <v>BBS</v>
          </cell>
          <cell r="G478" t="str">
            <v>UP41</v>
          </cell>
          <cell r="H478" t="str">
            <v>UK-RPA</v>
          </cell>
          <cell r="I478" t="str">
            <v>Tech</v>
          </cell>
          <cell r="J478">
            <v>37</v>
          </cell>
          <cell r="K478">
            <v>24</v>
          </cell>
          <cell r="L478">
            <v>0</v>
          </cell>
          <cell r="M478" t="str">
            <v>N/A</v>
          </cell>
          <cell r="N478">
            <v>11.11906029106</v>
          </cell>
        </row>
        <row r="479">
          <cell r="A479" t="str">
            <v>A74492</v>
          </cell>
          <cell r="B479" t="str">
            <v>Christie</v>
          </cell>
          <cell r="C479" t="str">
            <v>Ian</v>
          </cell>
          <cell r="D479" t="str">
            <v>UGB</v>
          </cell>
          <cell r="E479" t="str">
            <v>S3</v>
          </cell>
          <cell r="F479" t="str">
            <v>WTC</v>
          </cell>
          <cell r="G479" t="str">
            <v>UU22</v>
          </cell>
          <cell r="H479" t="str">
            <v>UK-HYDST</v>
          </cell>
          <cell r="I479" t="str">
            <v>Tech</v>
          </cell>
          <cell r="J479">
            <v>37.5</v>
          </cell>
          <cell r="K479">
            <v>35</v>
          </cell>
          <cell r="L479">
            <v>5</v>
          </cell>
          <cell r="M479" t="str">
            <v>Principal Engineer/ Technical Discipline Leader</v>
          </cell>
          <cell r="N479">
            <v>23.947729230768999</v>
          </cell>
        </row>
        <row r="480">
          <cell r="A480" t="str">
            <v>A92037</v>
          </cell>
          <cell r="B480" t="str">
            <v>Christopher</v>
          </cell>
          <cell r="C480" t="str">
            <v>Paul</v>
          </cell>
          <cell r="D480" t="str">
            <v>UGB</v>
          </cell>
          <cell r="E480" t="str">
            <v>S1</v>
          </cell>
          <cell r="F480" t="str">
            <v>SBR</v>
          </cell>
          <cell r="G480" t="str">
            <v>UT31</v>
          </cell>
          <cell r="H480" t="str">
            <v>UK-HYDST</v>
          </cell>
          <cell r="I480" t="str">
            <v>Tech</v>
          </cell>
          <cell r="J480">
            <v>37.5</v>
          </cell>
          <cell r="K480">
            <v>93</v>
          </cell>
          <cell r="L480">
            <v>8</v>
          </cell>
          <cell r="M480" t="str">
            <v>Engineer  (Not chartered) (Graduate)</v>
          </cell>
          <cell r="N480">
            <v>18.081485128204999</v>
          </cell>
        </row>
        <row r="481">
          <cell r="A481" t="str">
            <v>U03122</v>
          </cell>
          <cell r="B481" t="str">
            <v>Chuck</v>
          </cell>
          <cell r="C481" t="str">
            <v>Spencer</v>
          </cell>
          <cell r="D481" t="str">
            <v>UGB</v>
          </cell>
          <cell r="E481" t="str">
            <v>S1</v>
          </cell>
          <cell r="F481" t="str">
            <v>SBR</v>
          </cell>
          <cell r="G481" t="str">
            <v>UT31</v>
          </cell>
          <cell r="H481" t="str">
            <v>UK-AGENCY</v>
          </cell>
          <cell r="I481" t="str">
            <v>Tech</v>
          </cell>
          <cell r="J481">
            <v>0</v>
          </cell>
          <cell r="K481">
            <v>2</v>
          </cell>
          <cell r="L481">
            <v>8</v>
          </cell>
          <cell r="M481" t="str">
            <v>Engineer  (Not chartered) (Graduate)</v>
          </cell>
          <cell r="N481">
            <v>28</v>
          </cell>
        </row>
        <row r="482">
          <cell r="A482" t="str">
            <v>S10317</v>
          </cell>
          <cell r="B482" t="str">
            <v>Churba</v>
          </cell>
          <cell r="C482" t="str">
            <v>Sylvia</v>
          </cell>
          <cell r="D482" t="str">
            <v>UGB</v>
          </cell>
          <cell r="E482" t="str">
            <v>S1</v>
          </cell>
          <cell r="F482" t="str">
            <v>TRL</v>
          </cell>
          <cell r="G482" t="str">
            <v>UT42</v>
          </cell>
          <cell r="H482" t="str">
            <v>UK-SC-SELF</v>
          </cell>
          <cell r="I482" t="str">
            <v>Tech</v>
          </cell>
          <cell r="J482">
            <v>28</v>
          </cell>
          <cell r="K482">
            <v>30</v>
          </cell>
          <cell r="L482">
            <v>2</v>
          </cell>
          <cell r="M482" t="str">
            <v>Project Manager  Category 2 (2)</v>
          </cell>
          <cell r="N482">
            <v>89.25</v>
          </cell>
        </row>
        <row r="483">
          <cell r="A483" t="str">
            <v>U02994</v>
          </cell>
          <cell r="B483" t="str">
            <v>Churba</v>
          </cell>
          <cell r="C483" t="str">
            <v>Sylvia</v>
          </cell>
          <cell r="D483" t="str">
            <v>UGB</v>
          </cell>
          <cell r="E483" t="str">
            <v>S1</v>
          </cell>
          <cell r="F483" t="str">
            <v>TRL</v>
          </cell>
          <cell r="G483" t="str">
            <v>UT41</v>
          </cell>
          <cell r="H483" t="str">
            <v>UK-SC-PAY</v>
          </cell>
          <cell r="I483" t="str">
            <v>Tech</v>
          </cell>
          <cell r="J483">
            <v>0</v>
          </cell>
          <cell r="K483">
            <v>16</v>
          </cell>
          <cell r="L483">
            <v>5</v>
          </cell>
          <cell r="M483" t="str">
            <v>Senior Resident Engineer</v>
          </cell>
          <cell r="N483">
            <v>80</v>
          </cell>
        </row>
        <row r="484">
          <cell r="A484" t="str">
            <v>A74901</v>
          </cell>
          <cell r="B484" t="str">
            <v>Clancy</v>
          </cell>
          <cell r="C484" t="str">
            <v>Paul</v>
          </cell>
          <cell r="D484" t="str">
            <v>UGB</v>
          </cell>
          <cell r="E484" t="str">
            <v>S1</v>
          </cell>
          <cell r="F484" t="str">
            <v>TRL</v>
          </cell>
          <cell r="G484" t="str">
            <v>UT41</v>
          </cell>
          <cell r="H484" t="str">
            <v>UK-AGENCY</v>
          </cell>
          <cell r="I484" t="str">
            <v>Tech</v>
          </cell>
          <cell r="J484">
            <v>37.5</v>
          </cell>
          <cell r="K484">
            <v>9</v>
          </cell>
          <cell r="L484">
            <v>5</v>
          </cell>
          <cell r="M484" t="str">
            <v>Principal Engineer/ Technical Discipline Leader</v>
          </cell>
          <cell r="N484">
            <v>40.700000000000003</v>
          </cell>
        </row>
        <row r="485">
          <cell r="A485" t="str">
            <v>A00424</v>
          </cell>
          <cell r="B485" t="str">
            <v>Clark</v>
          </cell>
          <cell r="C485" t="str">
            <v>Karen</v>
          </cell>
          <cell r="D485" t="str">
            <v>UGB</v>
          </cell>
          <cell r="E485" t="str">
            <v>S2</v>
          </cell>
          <cell r="F485" t="str">
            <v>GGE</v>
          </cell>
          <cell r="G485" t="str">
            <v>UP31</v>
          </cell>
          <cell r="H485" t="str">
            <v>UK-HYDST</v>
          </cell>
          <cell r="I485" t="str">
            <v>Tech</v>
          </cell>
          <cell r="J485">
            <v>37.5</v>
          </cell>
          <cell r="K485">
            <v>15</v>
          </cell>
          <cell r="L485">
            <v>8</v>
          </cell>
          <cell r="M485" t="str">
            <v>Engineer  (Not chartered) (Graduate)</v>
          </cell>
          <cell r="N485">
            <v>12.275934358974</v>
          </cell>
        </row>
        <row r="486">
          <cell r="A486" t="str">
            <v>A25018</v>
          </cell>
          <cell r="B486" t="str">
            <v>Clark</v>
          </cell>
          <cell r="C486" t="str">
            <v>Geoffrey</v>
          </cell>
          <cell r="D486" t="str">
            <v>UGB</v>
          </cell>
          <cell r="E486" t="str">
            <v>S1</v>
          </cell>
          <cell r="F486" t="str">
            <v>THW</v>
          </cell>
          <cell r="G486" t="str">
            <v>UT26</v>
          </cell>
          <cell r="H486" t="str">
            <v>UK-HYDST</v>
          </cell>
          <cell r="I486" t="str">
            <v>Tech</v>
          </cell>
          <cell r="J486">
            <v>40</v>
          </cell>
          <cell r="K486">
            <v>47</v>
          </cell>
          <cell r="L486">
            <v>4</v>
          </cell>
          <cell r="M486" t="str">
            <v>Site Operations Manager</v>
          </cell>
          <cell r="N486">
            <v>34.152884615384998</v>
          </cell>
        </row>
        <row r="487">
          <cell r="A487" t="str">
            <v>A25077</v>
          </cell>
          <cell r="B487" t="str">
            <v>Clark</v>
          </cell>
          <cell r="C487" t="str">
            <v>John</v>
          </cell>
          <cell r="D487" t="str">
            <v>UGB</v>
          </cell>
          <cell r="E487" t="str">
            <v>S9</v>
          </cell>
          <cell r="F487" t="str">
            <v>AFN</v>
          </cell>
          <cell r="G487" t="str">
            <v>G11</v>
          </cell>
          <cell r="H487" t="str">
            <v>UK-HYDST</v>
          </cell>
          <cell r="I487" t="str">
            <v>Admin</v>
          </cell>
          <cell r="J487">
            <v>37.5</v>
          </cell>
          <cell r="K487">
            <v>26</v>
          </cell>
          <cell r="L487">
            <v>6</v>
          </cell>
          <cell r="M487" t="str">
            <v>Group Planning &amp; Treasury Analyst</v>
          </cell>
          <cell r="N487">
            <v>31.534395897435999</v>
          </cell>
        </row>
        <row r="488">
          <cell r="A488" t="str">
            <v>A50199</v>
          </cell>
          <cell r="B488" t="str">
            <v>Clark</v>
          </cell>
          <cell r="C488" t="str">
            <v>Derek</v>
          </cell>
          <cell r="D488" t="str">
            <v>UGB</v>
          </cell>
          <cell r="E488" t="str">
            <v>S1</v>
          </cell>
          <cell r="F488" t="str">
            <v>TRL</v>
          </cell>
          <cell r="G488" t="str">
            <v>UT42</v>
          </cell>
          <cell r="H488" t="str">
            <v>UK-AGENCY</v>
          </cell>
          <cell r="I488" t="str">
            <v>Tech</v>
          </cell>
          <cell r="J488">
            <v>37.5</v>
          </cell>
          <cell r="K488">
            <v>26</v>
          </cell>
          <cell r="L488">
            <v>7</v>
          </cell>
          <cell r="M488" t="str">
            <v>Senior Technician</v>
          </cell>
          <cell r="N488">
            <v>38.5</v>
          </cell>
        </row>
        <row r="489">
          <cell r="A489" t="str">
            <v>A74657</v>
          </cell>
          <cell r="B489" t="str">
            <v>Clark</v>
          </cell>
          <cell r="C489" t="str">
            <v>Rose</v>
          </cell>
          <cell r="D489" t="str">
            <v>UGB</v>
          </cell>
          <cell r="E489" t="str">
            <v>S9</v>
          </cell>
          <cell r="F489" t="str">
            <v>AFN</v>
          </cell>
          <cell r="G489" t="str">
            <v>US13</v>
          </cell>
          <cell r="H489" t="str">
            <v>UK-HYDST</v>
          </cell>
          <cell r="I489" t="str">
            <v>Admin</v>
          </cell>
          <cell r="J489">
            <v>37.5</v>
          </cell>
          <cell r="K489">
            <v>51</v>
          </cell>
          <cell r="L489">
            <v>2</v>
          </cell>
          <cell r="M489" t="str">
            <v>Regional Finance Director</v>
          </cell>
          <cell r="N489">
            <v>82.593957633640997</v>
          </cell>
        </row>
        <row r="490">
          <cell r="A490" t="str">
            <v>A74914</v>
          </cell>
          <cell r="B490" t="str">
            <v>Clark</v>
          </cell>
          <cell r="C490" t="str">
            <v>Roxanne</v>
          </cell>
          <cell r="D490" t="str">
            <v>UGB</v>
          </cell>
          <cell r="E490" t="str">
            <v>S9</v>
          </cell>
          <cell r="F490" t="str">
            <v>AFF</v>
          </cell>
          <cell r="G490" t="str">
            <v>UF13</v>
          </cell>
          <cell r="H490" t="str">
            <v>T-FIX</v>
          </cell>
          <cell r="I490" t="str">
            <v>Admin</v>
          </cell>
          <cell r="J490">
            <v>20.75</v>
          </cell>
          <cell r="K490">
            <v>0</v>
          </cell>
          <cell r="L490">
            <v>9</v>
          </cell>
          <cell r="M490" t="str">
            <v>Senior Receptionist</v>
          </cell>
          <cell r="N490">
            <v>9.9499999999999993</v>
          </cell>
        </row>
        <row r="491">
          <cell r="A491" t="str">
            <v>U03192</v>
          </cell>
          <cell r="B491" t="str">
            <v>Clark</v>
          </cell>
          <cell r="C491" t="str">
            <v>Lawrence</v>
          </cell>
          <cell r="D491" t="str">
            <v>UGB</v>
          </cell>
          <cell r="E491" t="str">
            <v>S1</v>
          </cell>
          <cell r="F491" t="str">
            <v>TRL</v>
          </cell>
          <cell r="G491" t="str">
            <v>UT42</v>
          </cell>
          <cell r="H491" t="str">
            <v>UK-AGENCY</v>
          </cell>
          <cell r="I491" t="str">
            <v>Tech</v>
          </cell>
          <cell r="J491">
            <v>37.5</v>
          </cell>
          <cell r="K491">
            <v>19</v>
          </cell>
          <cell r="L491">
            <v>8</v>
          </cell>
          <cell r="M491" t="str">
            <v>Engineer  (Not chartered) (Graduate)</v>
          </cell>
          <cell r="N491">
            <v>33.299999999999997</v>
          </cell>
        </row>
        <row r="492">
          <cell r="A492" t="str">
            <v>A00437</v>
          </cell>
          <cell r="B492" t="str">
            <v>Clarke</v>
          </cell>
          <cell r="C492" t="str">
            <v>Alice</v>
          </cell>
          <cell r="D492" t="str">
            <v>UGB</v>
          </cell>
          <cell r="E492" t="str">
            <v>S3</v>
          </cell>
          <cell r="F492" t="str">
            <v>WTC</v>
          </cell>
          <cell r="G492" t="str">
            <v>UU22</v>
          </cell>
          <cell r="H492" t="str">
            <v>UK-HYDST</v>
          </cell>
          <cell r="I492" t="str">
            <v>Tech</v>
          </cell>
          <cell r="J492">
            <v>37.5</v>
          </cell>
          <cell r="K492">
            <v>1</v>
          </cell>
          <cell r="L492">
            <v>0</v>
          </cell>
          <cell r="M492" t="str">
            <v>N/A</v>
          </cell>
          <cell r="N492">
            <v>8.3736266666670005</v>
          </cell>
        </row>
        <row r="493">
          <cell r="A493" t="str">
            <v>A24876</v>
          </cell>
          <cell r="B493" t="str">
            <v>Clarke</v>
          </cell>
          <cell r="C493" t="str">
            <v>Michael</v>
          </cell>
          <cell r="D493" t="str">
            <v>UGB</v>
          </cell>
          <cell r="E493" t="str">
            <v>S9</v>
          </cell>
          <cell r="F493" t="str">
            <v>AFN</v>
          </cell>
          <cell r="G493" t="str">
            <v>US13</v>
          </cell>
          <cell r="H493" t="str">
            <v>UK-HYDST</v>
          </cell>
          <cell r="I493" t="str">
            <v>Admin</v>
          </cell>
          <cell r="J493">
            <v>37.5</v>
          </cell>
          <cell r="K493">
            <v>34</v>
          </cell>
          <cell r="L493">
            <v>0</v>
          </cell>
          <cell r="M493" t="str">
            <v>N/A</v>
          </cell>
          <cell r="N493">
            <v>76.948295897435997</v>
          </cell>
        </row>
        <row r="494">
          <cell r="A494" t="str">
            <v>A25038</v>
          </cell>
          <cell r="B494" t="str">
            <v>Clarke</v>
          </cell>
          <cell r="C494" t="str">
            <v>Suzie</v>
          </cell>
          <cell r="D494" t="str">
            <v>UGB</v>
          </cell>
          <cell r="E494" t="str">
            <v>S3</v>
          </cell>
          <cell r="F494" t="str">
            <v>WEN</v>
          </cell>
          <cell r="G494" t="str">
            <v>UU41</v>
          </cell>
          <cell r="H494" t="str">
            <v>UK-HYDST</v>
          </cell>
          <cell r="I494" t="str">
            <v>Tech</v>
          </cell>
          <cell r="J494">
            <v>37.5</v>
          </cell>
          <cell r="K494">
            <v>43</v>
          </cell>
          <cell r="L494">
            <v>5</v>
          </cell>
          <cell r="M494" t="str">
            <v>Principal Environmental Consultant</v>
          </cell>
          <cell r="N494">
            <v>23.031493333333</v>
          </cell>
        </row>
        <row r="495">
          <cell r="A495" t="str">
            <v>A50039</v>
          </cell>
          <cell r="B495" t="str">
            <v>Clarke</v>
          </cell>
          <cell r="C495" t="str">
            <v>Molly</v>
          </cell>
          <cell r="D495" t="str">
            <v>UGB</v>
          </cell>
          <cell r="E495" t="str">
            <v>S9</v>
          </cell>
          <cell r="F495" t="str">
            <v>AHR</v>
          </cell>
          <cell r="G495" t="str">
            <v>G11</v>
          </cell>
          <cell r="H495" t="str">
            <v>UK-HYDST</v>
          </cell>
          <cell r="I495" t="str">
            <v>Admin</v>
          </cell>
          <cell r="J495">
            <v>37.5</v>
          </cell>
          <cell r="K495">
            <v>66</v>
          </cell>
          <cell r="L495">
            <v>3</v>
          </cell>
          <cell r="M495" t="str">
            <v>Group Senior HR Advisor</v>
          </cell>
          <cell r="N495">
            <v>53.97616</v>
          </cell>
        </row>
        <row r="496">
          <cell r="A496" t="str">
            <v>A92436</v>
          </cell>
          <cell r="B496" t="str">
            <v>Clarke</v>
          </cell>
          <cell r="C496" t="str">
            <v>Steve</v>
          </cell>
          <cell r="D496" t="str">
            <v>UGB</v>
          </cell>
          <cell r="E496" t="str">
            <v>S2</v>
          </cell>
          <cell r="F496" t="str">
            <v>PEX</v>
          </cell>
          <cell r="G496" t="str">
            <v>UP11</v>
          </cell>
          <cell r="H496" t="str">
            <v>UK-HYDST</v>
          </cell>
          <cell r="I496" t="str">
            <v>Admin</v>
          </cell>
          <cell r="J496">
            <v>37.5</v>
          </cell>
          <cell r="K496">
            <v>75</v>
          </cell>
          <cell r="L496">
            <v>6</v>
          </cell>
          <cell r="M496" t="str">
            <v>Discipline Leader</v>
          </cell>
          <cell r="N496">
            <v>20.562908717949</v>
          </cell>
        </row>
        <row r="497">
          <cell r="A497" t="str">
            <v>W08109</v>
          </cell>
          <cell r="B497" t="str">
            <v>Clarke</v>
          </cell>
          <cell r="C497" t="str">
            <v>Colin</v>
          </cell>
          <cell r="D497" t="str">
            <v>UGB</v>
          </cell>
          <cell r="E497" t="str">
            <v>S3</v>
          </cell>
          <cell r="F497" t="str">
            <v>SWT</v>
          </cell>
          <cell r="G497" t="str">
            <v>UU21</v>
          </cell>
          <cell r="H497" t="str">
            <v>UK-HYDST</v>
          </cell>
          <cell r="I497" t="str">
            <v>Tech</v>
          </cell>
          <cell r="J497">
            <v>37.5</v>
          </cell>
          <cell r="K497">
            <v>289</v>
          </cell>
          <cell r="L497">
            <v>0</v>
          </cell>
          <cell r="M497" t="str">
            <v>N/A</v>
          </cell>
          <cell r="N497">
            <v>26.169556923077</v>
          </cell>
        </row>
        <row r="498">
          <cell r="A498" t="str">
            <v>A25256</v>
          </cell>
          <cell r="B498" t="str">
            <v>Claxton</v>
          </cell>
          <cell r="C498" t="str">
            <v>Laurence</v>
          </cell>
          <cell r="D498" t="str">
            <v>UGB</v>
          </cell>
          <cell r="E498" t="str">
            <v>S1</v>
          </cell>
          <cell r="F498" t="str">
            <v>TRL</v>
          </cell>
          <cell r="G498" t="str">
            <v>UT41</v>
          </cell>
          <cell r="H498" t="str">
            <v>T-FIX</v>
          </cell>
          <cell r="I498" t="str">
            <v>Tech</v>
          </cell>
          <cell r="J498">
            <v>37.5</v>
          </cell>
          <cell r="K498">
            <v>13</v>
          </cell>
          <cell r="L498">
            <v>11</v>
          </cell>
          <cell r="M498" t="str">
            <v>Junior Technician</v>
          </cell>
          <cell r="N498">
            <v>6.4811800000000002</v>
          </cell>
        </row>
        <row r="499">
          <cell r="A499" t="str">
            <v>W08095</v>
          </cell>
          <cell r="B499" t="str">
            <v>Claydon</v>
          </cell>
          <cell r="C499" t="str">
            <v>Trevor</v>
          </cell>
          <cell r="D499" t="str">
            <v>UGB</v>
          </cell>
          <cell r="E499" t="str">
            <v>S9</v>
          </cell>
          <cell r="F499" t="str">
            <v>ACS</v>
          </cell>
          <cell r="G499" t="str">
            <v>G11</v>
          </cell>
          <cell r="H499" t="str">
            <v>UK-CON-A</v>
          </cell>
          <cell r="I499" t="str">
            <v>Admin</v>
          </cell>
          <cell r="J499">
            <v>22.5</v>
          </cell>
          <cell r="K499">
            <v>464</v>
          </cell>
          <cell r="L499">
            <v>3</v>
          </cell>
          <cell r="M499" t="str">
            <v>Group Business Systems Manager</v>
          </cell>
          <cell r="N499">
            <v>43.072194017093999</v>
          </cell>
        </row>
        <row r="500">
          <cell r="A500" t="str">
            <v>A00347</v>
          </cell>
          <cell r="B500" t="str">
            <v>Clayton</v>
          </cell>
          <cell r="C500" t="str">
            <v>Sophie</v>
          </cell>
          <cell r="D500" t="str">
            <v>UGB</v>
          </cell>
          <cell r="E500" t="str">
            <v>S4</v>
          </cell>
          <cell r="F500" t="str">
            <v>EEA</v>
          </cell>
          <cell r="G500" t="str">
            <v>UE31</v>
          </cell>
          <cell r="H500" t="str">
            <v>UK-HYDST</v>
          </cell>
          <cell r="I500" t="str">
            <v>Tech</v>
          </cell>
          <cell r="J500">
            <v>37.5</v>
          </cell>
          <cell r="K500">
            <v>11</v>
          </cell>
          <cell r="L500">
            <v>0</v>
          </cell>
          <cell r="M500" t="str">
            <v>N/A</v>
          </cell>
          <cell r="N500">
            <v>24.139524102564</v>
          </cell>
        </row>
        <row r="501">
          <cell r="A501" t="str">
            <v>A00383</v>
          </cell>
          <cell r="B501" t="str">
            <v>Clayton</v>
          </cell>
          <cell r="C501" t="str">
            <v>Tom</v>
          </cell>
          <cell r="D501" t="str">
            <v>UGB</v>
          </cell>
          <cell r="E501" t="str">
            <v>S2</v>
          </cell>
          <cell r="F501" t="str">
            <v>GGE</v>
          </cell>
          <cell r="G501" t="str">
            <v>UP31</v>
          </cell>
          <cell r="H501" t="str">
            <v>UK-HYDST</v>
          </cell>
          <cell r="I501" t="str">
            <v>Tech</v>
          </cell>
          <cell r="J501">
            <v>37.5</v>
          </cell>
          <cell r="K501">
            <v>68</v>
          </cell>
          <cell r="L501">
            <v>7</v>
          </cell>
          <cell r="M501" t="str">
            <v>Resident Engineer (2)</v>
          </cell>
          <cell r="N501">
            <v>21.901626666666999</v>
          </cell>
        </row>
        <row r="502">
          <cell r="A502" t="str">
            <v>A25131</v>
          </cell>
          <cell r="B502" t="str">
            <v>Clayton</v>
          </cell>
          <cell r="C502" t="str">
            <v>Peter</v>
          </cell>
          <cell r="D502" t="str">
            <v>UGB</v>
          </cell>
          <cell r="E502" t="str">
            <v>S1</v>
          </cell>
          <cell r="F502" t="str">
            <v>TRS</v>
          </cell>
          <cell r="G502" t="str">
            <v>UT42</v>
          </cell>
          <cell r="H502" t="str">
            <v>UK-HYDST</v>
          </cell>
          <cell r="I502" t="str">
            <v>Tech</v>
          </cell>
          <cell r="J502">
            <v>37.5</v>
          </cell>
          <cell r="K502">
            <v>56</v>
          </cell>
          <cell r="L502">
            <v>5</v>
          </cell>
          <cell r="M502" t="str">
            <v>Principal Engineer/ Technical Discipline Leader</v>
          </cell>
          <cell r="N502">
            <v>49.235307651282</v>
          </cell>
        </row>
        <row r="503">
          <cell r="A503" t="str">
            <v>U03112</v>
          </cell>
          <cell r="B503" t="str">
            <v>Clayton</v>
          </cell>
          <cell r="C503" t="str">
            <v>Emily</v>
          </cell>
          <cell r="D503" t="str">
            <v>UGB</v>
          </cell>
          <cell r="E503" t="str">
            <v>S9</v>
          </cell>
          <cell r="F503" t="str">
            <v>AFF</v>
          </cell>
          <cell r="G503" t="str">
            <v>UF18</v>
          </cell>
          <cell r="H503" t="str">
            <v>UK-SEC-NP</v>
          </cell>
          <cell r="I503" t="str">
            <v>Admin</v>
          </cell>
          <cell r="J503">
            <v>0</v>
          </cell>
          <cell r="K503">
            <v>1</v>
          </cell>
          <cell r="L503">
            <v>11</v>
          </cell>
          <cell r="M503" t="str">
            <v>Facilities Assistant</v>
          </cell>
          <cell r="N503">
            <v>0.01</v>
          </cell>
        </row>
        <row r="504">
          <cell r="A504" t="str">
            <v>A76480</v>
          </cell>
          <cell r="B504" t="str">
            <v>Clayton-Green</v>
          </cell>
          <cell r="C504" t="str">
            <v>Steph</v>
          </cell>
          <cell r="D504" t="str">
            <v>UGB</v>
          </cell>
          <cell r="E504" t="str">
            <v>S4</v>
          </cell>
          <cell r="F504" t="str">
            <v>EEC</v>
          </cell>
          <cell r="G504" t="str">
            <v>UE21</v>
          </cell>
          <cell r="H504" t="str">
            <v>P-FIX</v>
          </cell>
          <cell r="I504" t="str">
            <v>Tech</v>
          </cell>
          <cell r="J504">
            <v>37.5</v>
          </cell>
          <cell r="K504">
            <v>2</v>
          </cell>
          <cell r="L504">
            <v>11</v>
          </cell>
          <cell r="M504" t="str">
            <v>Junior Technician</v>
          </cell>
          <cell r="N504">
            <v>13.077011282051</v>
          </cell>
        </row>
        <row r="505">
          <cell r="A505" t="str">
            <v>A80022</v>
          </cell>
          <cell r="B505" t="str">
            <v>Cleary</v>
          </cell>
          <cell r="C505" t="str">
            <v>Gerry</v>
          </cell>
          <cell r="D505" t="str">
            <v>UGB</v>
          </cell>
          <cell r="E505" t="str">
            <v>S3</v>
          </cell>
          <cell r="F505" t="str">
            <v>ERE</v>
          </cell>
          <cell r="G505" t="str">
            <v>UU81</v>
          </cell>
          <cell r="H505" t="str">
            <v>P-STD</v>
          </cell>
          <cell r="I505" t="str">
            <v>Tech</v>
          </cell>
          <cell r="J505">
            <v>37.5</v>
          </cell>
          <cell r="K505">
            <v>3</v>
          </cell>
          <cell r="L505">
            <v>8</v>
          </cell>
          <cell r="M505" t="str">
            <v>Engineer  (Not chartered) (Graduate)</v>
          </cell>
          <cell r="N505">
            <v>22.307692307692001</v>
          </cell>
        </row>
        <row r="506">
          <cell r="A506" t="str">
            <v>A74530</v>
          </cell>
          <cell r="B506" t="str">
            <v>Cleavely</v>
          </cell>
          <cell r="C506" t="str">
            <v>Ernest</v>
          </cell>
          <cell r="D506" t="str">
            <v>UGB</v>
          </cell>
          <cell r="E506" t="str">
            <v>S1</v>
          </cell>
          <cell r="F506" t="str">
            <v>THW</v>
          </cell>
          <cell r="G506" t="str">
            <v>UT25</v>
          </cell>
          <cell r="H506" t="str">
            <v>UK-HYDST</v>
          </cell>
          <cell r="I506" t="str">
            <v>Tech</v>
          </cell>
          <cell r="J506">
            <v>37.5</v>
          </cell>
          <cell r="K506">
            <v>20</v>
          </cell>
          <cell r="L506">
            <v>0</v>
          </cell>
          <cell r="M506" t="str">
            <v>N/A</v>
          </cell>
          <cell r="N506">
            <v>33.717948717949</v>
          </cell>
        </row>
        <row r="507">
          <cell r="A507" t="str">
            <v>W09474</v>
          </cell>
          <cell r="B507" t="str">
            <v>Clement</v>
          </cell>
          <cell r="C507" t="str">
            <v>Rhidian</v>
          </cell>
          <cell r="D507" t="str">
            <v>UGB</v>
          </cell>
          <cell r="E507" t="str">
            <v>S3</v>
          </cell>
          <cell r="F507" t="str">
            <v>MAM</v>
          </cell>
          <cell r="G507" t="str">
            <v>UU23</v>
          </cell>
          <cell r="H507" t="str">
            <v>UK-HYDST</v>
          </cell>
          <cell r="I507" t="str">
            <v>Tech</v>
          </cell>
          <cell r="J507">
            <v>37.5</v>
          </cell>
          <cell r="K507">
            <v>107</v>
          </cell>
          <cell r="L507">
            <v>6</v>
          </cell>
          <cell r="M507" t="str">
            <v>Discipline Leader</v>
          </cell>
          <cell r="N507">
            <v>17.557421538461998</v>
          </cell>
        </row>
        <row r="508">
          <cell r="A508" t="str">
            <v>A76293</v>
          </cell>
          <cell r="B508" t="str">
            <v>Clements</v>
          </cell>
          <cell r="C508" t="str">
            <v>Nathan</v>
          </cell>
          <cell r="D508" t="str">
            <v>UGB</v>
          </cell>
          <cell r="E508" t="str">
            <v>S1</v>
          </cell>
          <cell r="F508" t="str">
            <v>THW</v>
          </cell>
          <cell r="G508" t="str">
            <v>UT21</v>
          </cell>
          <cell r="H508" t="str">
            <v>P-STD</v>
          </cell>
          <cell r="I508" t="str">
            <v>Tech</v>
          </cell>
          <cell r="J508">
            <v>37.5</v>
          </cell>
          <cell r="K508">
            <v>8</v>
          </cell>
          <cell r="L508">
            <v>11</v>
          </cell>
          <cell r="M508" t="str">
            <v>Junior Technician</v>
          </cell>
          <cell r="N508">
            <v>11.166190769230999</v>
          </cell>
        </row>
        <row r="509">
          <cell r="A509" t="str">
            <v>A25290</v>
          </cell>
          <cell r="B509" t="str">
            <v>Clemetson</v>
          </cell>
          <cell r="C509" t="str">
            <v>Ian</v>
          </cell>
          <cell r="D509" t="str">
            <v>UGB</v>
          </cell>
          <cell r="E509" t="str">
            <v>S1</v>
          </cell>
          <cell r="F509" t="str">
            <v>THW</v>
          </cell>
          <cell r="G509" t="str">
            <v>UT21</v>
          </cell>
          <cell r="H509" t="str">
            <v>UK-AGENCY</v>
          </cell>
          <cell r="I509" t="str">
            <v>Tech</v>
          </cell>
          <cell r="J509">
            <v>40</v>
          </cell>
          <cell r="K509">
            <v>2</v>
          </cell>
          <cell r="L509">
            <v>6</v>
          </cell>
          <cell r="M509" t="str">
            <v>Senior Engineer</v>
          </cell>
          <cell r="N509">
            <v>48.75</v>
          </cell>
        </row>
        <row r="510">
          <cell r="A510" t="str">
            <v>A74517</v>
          </cell>
          <cell r="B510" t="str">
            <v>Clinton</v>
          </cell>
          <cell r="C510" t="str">
            <v>Ronan</v>
          </cell>
          <cell r="D510" t="str">
            <v>UGB</v>
          </cell>
          <cell r="E510" t="str">
            <v>S4</v>
          </cell>
          <cell r="F510" t="str">
            <v>EEA</v>
          </cell>
          <cell r="G510" t="str">
            <v>UE31</v>
          </cell>
          <cell r="H510" t="str">
            <v>UK-HYDST</v>
          </cell>
          <cell r="I510" t="str">
            <v>Tech</v>
          </cell>
          <cell r="J510">
            <v>37.5</v>
          </cell>
          <cell r="K510">
            <v>12</v>
          </cell>
          <cell r="L510">
            <v>0</v>
          </cell>
          <cell r="M510" t="str">
            <v>N/A</v>
          </cell>
          <cell r="N510">
            <v>17.846153846153999</v>
          </cell>
        </row>
        <row r="511">
          <cell r="A511" t="str">
            <v>A81922</v>
          </cell>
          <cell r="B511" t="str">
            <v>Clutterbuck</v>
          </cell>
          <cell r="C511" t="str">
            <v>Amy</v>
          </cell>
          <cell r="D511" t="str">
            <v>UGB</v>
          </cell>
          <cell r="E511" t="str">
            <v>S4</v>
          </cell>
          <cell r="F511" t="str">
            <v>EEX</v>
          </cell>
          <cell r="G511" t="str">
            <v>UE11</v>
          </cell>
          <cell r="H511" t="str">
            <v>UK-HYDST</v>
          </cell>
          <cell r="I511" t="str">
            <v>Admin</v>
          </cell>
          <cell r="J511">
            <v>37.5</v>
          </cell>
          <cell r="K511">
            <v>112</v>
          </cell>
          <cell r="L511">
            <v>0</v>
          </cell>
          <cell r="M511" t="str">
            <v>N/A</v>
          </cell>
          <cell r="N511">
            <v>14.793846153845999</v>
          </cell>
        </row>
        <row r="512">
          <cell r="A512" t="str">
            <v>A74519</v>
          </cell>
          <cell r="B512" t="str">
            <v>Coates</v>
          </cell>
          <cell r="C512" t="str">
            <v>Vicki</v>
          </cell>
          <cell r="D512" t="str">
            <v>UGB</v>
          </cell>
          <cell r="E512" t="str">
            <v>S2</v>
          </cell>
          <cell r="F512" t="str">
            <v>GGE</v>
          </cell>
          <cell r="G512" t="str">
            <v>UP31</v>
          </cell>
          <cell r="H512" t="str">
            <v>UK-HYDST</v>
          </cell>
          <cell r="I512" t="str">
            <v>Tech</v>
          </cell>
          <cell r="J512">
            <v>37.5</v>
          </cell>
          <cell r="K512">
            <v>26</v>
          </cell>
          <cell r="L512">
            <v>10</v>
          </cell>
          <cell r="M512" t="str">
            <v>Environmental consultant 4 / Graduate</v>
          </cell>
          <cell r="N512">
            <v>11.40054974359</v>
          </cell>
        </row>
        <row r="513">
          <cell r="A513" t="str">
            <v>A74875</v>
          </cell>
          <cell r="B513" t="str">
            <v>Coates</v>
          </cell>
          <cell r="C513" t="str">
            <v>Laura</v>
          </cell>
          <cell r="D513" t="str">
            <v>UGB</v>
          </cell>
          <cell r="E513" t="str">
            <v>S9</v>
          </cell>
          <cell r="F513" t="str">
            <v>AFF</v>
          </cell>
          <cell r="G513" t="str">
            <v>UF18</v>
          </cell>
          <cell r="H513" t="str">
            <v>P-STD</v>
          </cell>
          <cell r="I513" t="str">
            <v>Admin</v>
          </cell>
          <cell r="J513">
            <v>37.5</v>
          </cell>
          <cell r="K513">
            <v>21</v>
          </cell>
          <cell r="L513">
            <v>11</v>
          </cell>
          <cell r="M513" t="str">
            <v>Facilities Assistant</v>
          </cell>
          <cell r="N513">
            <v>11.455575384615001</v>
          </cell>
        </row>
        <row r="514">
          <cell r="A514" t="str">
            <v>A96709</v>
          </cell>
          <cell r="B514" t="str">
            <v>Cochrane</v>
          </cell>
          <cell r="C514" t="str">
            <v>Carl</v>
          </cell>
          <cell r="D514" t="str">
            <v>UGB</v>
          </cell>
          <cell r="E514" t="str">
            <v>S1</v>
          </cell>
          <cell r="F514" t="str">
            <v>THW</v>
          </cell>
          <cell r="G514" t="str">
            <v>UT21</v>
          </cell>
          <cell r="H514" t="str">
            <v>UK-HYDST</v>
          </cell>
          <cell r="I514" t="str">
            <v>Tech</v>
          </cell>
          <cell r="J514">
            <v>37.5</v>
          </cell>
          <cell r="K514">
            <v>100</v>
          </cell>
          <cell r="L514">
            <v>3</v>
          </cell>
          <cell r="M514" t="str">
            <v>Technical Director  / Technical Director (1)</v>
          </cell>
          <cell r="N514">
            <v>42.667378051282</v>
          </cell>
        </row>
        <row r="515">
          <cell r="A515" t="str">
            <v>A83712</v>
          </cell>
          <cell r="B515" t="str">
            <v>Cocksedge</v>
          </cell>
          <cell r="C515" t="str">
            <v>Annette</v>
          </cell>
          <cell r="D515" t="str">
            <v>UGB</v>
          </cell>
          <cell r="E515" t="str">
            <v>S9</v>
          </cell>
          <cell r="F515" t="str">
            <v>AFF</v>
          </cell>
          <cell r="G515" t="str">
            <v>UF11</v>
          </cell>
          <cell r="H515" t="str">
            <v>UK-HYDST</v>
          </cell>
          <cell r="I515" t="str">
            <v>Admin</v>
          </cell>
          <cell r="J515">
            <v>37.5</v>
          </cell>
          <cell r="K515">
            <v>156</v>
          </cell>
          <cell r="L515">
            <v>8</v>
          </cell>
          <cell r="M515" t="str">
            <v>Senior Secretary/Team Secretary</v>
          </cell>
          <cell r="N515">
            <v>15.898701333332999</v>
          </cell>
        </row>
        <row r="516">
          <cell r="A516" t="str">
            <v>U03116</v>
          </cell>
          <cell r="B516" t="str">
            <v>Coffa</v>
          </cell>
          <cell r="C516" t="str">
            <v>Paul</v>
          </cell>
          <cell r="D516" t="str">
            <v>UGB</v>
          </cell>
          <cell r="E516" t="str">
            <v>S1</v>
          </cell>
          <cell r="F516" t="str">
            <v>SBR</v>
          </cell>
          <cell r="G516" t="str">
            <v>UT31</v>
          </cell>
          <cell r="H516" t="str">
            <v>UK-AGENCY</v>
          </cell>
          <cell r="I516" t="str">
            <v>Tech</v>
          </cell>
          <cell r="J516">
            <v>0</v>
          </cell>
          <cell r="K516">
            <v>0</v>
          </cell>
          <cell r="L516">
            <v>8</v>
          </cell>
          <cell r="M516" t="str">
            <v>Technical Officer/ Technician</v>
          </cell>
          <cell r="N516">
            <v>28</v>
          </cell>
        </row>
        <row r="517">
          <cell r="A517" t="str">
            <v>A81485</v>
          </cell>
          <cell r="B517" t="str">
            <v>Coffey</v>
          </cell>
          <cell r="C517" t="str">
            <v>Ben</v>
          </cell>
          <cell r="D517" t="str">
            <v>UGB</v>
          </cell>
          <cell r="E517" t="str">
            <v>S1</v>
          </cell>
          <cell r="F517" t="str">
            <v>TIS</v>
          </cell>
          <cell r="G517" t="str">
            <v>UT51</v>
          </cell>
          <cell r="H517" t="str">
            <v>UK-HYDST</v>
          </cell>
          <cell r="I517" t="str">
            <v>Tech</v>
          </cell>
          <cell r="J517">
            <v>37.5</v>
          </cell>
          <cell r="K517">
            <v>130</v>
          </cell>
          <cell r="L517">
            <v>7</v>
          </cell>
          <cell r="M517" t="str">
            <v>IT Administrator</v>
          </cell>
          <cell r="N517">
            <v>15.777472820512999</v>
          </cell>
        </row>
        <row r="518">
          <cell r="A518" t="str">
            <v>A76229</v>
          </cell>
          <cell r="B518" t="str">
            <v>Coghlan</v>
          </cell>
          <cell r="C518" t="str">
            <v>Sarah</v>
          </cell>
          <cell r="D518" t="str">
            <v>UGB</v>
          </cell>
          <cell r="E518" t="str">
            <v>S2</v>
          </cell>
          <cell r="F518" t="str">
            <v>GGE</v>
          </cell>
          <cell r="G518" t="str">
            <v>UP31</v>
          </cell>
          <cell r="H518" t="str">
            <v>T-FIX</v>
          </cell>
          <cell r="I518" t="str">
            <v>Tech</v>
          </cell>
          <cell r="J518">
            <v>37.5</v>
          </cell>
          <cell r="K518">
            <v>1</v>
          </cell>
          <cell r="L518">
            <v>11</v>
          </cell>
          <cell r="M518" t="str">
            <v>Junior Technician</v>
          </cell>
          <cell r="N518">
            <v>0</v>
          </cell>
        </row>
        <row r="519">
          <cell r="A519" t="str">
            <v>A76363</v>
          </cell>
          <cell r="B519" t="str">
            <v>Cohu</v>
          </cell>
          <cell r="C519" t="str">
            <v>Laura</v>
          </cell>
          <cell r="D519" t="str">
            <v>UGB</v>
          </cell>
          <cell r="E519" t="str">
            <v>S2</v>
          </cell>
          <cell r="F519" t="str">
            <v>GCL</v>
          </cell>
          <cell r="G519" t="str">
            <v>UP31</v>
          </cell>
          <cell r="H519" t="str">
            <v>P-FIX</v>
          </cell>
          <cell r="I519" t="str">
            <v>Tech</v>
          </cell>
          <cell r="J519">
            <v>37.5</v>
          </cell>
          <cell r="K519">
            <v>6</v>
          </cell>
          <cell r="L519">
            <v>10</v>
          </cell>
          <cell r="M519" t="str">
            <v>Graduate Engineer</v>
          </cell>
          <cell r="N519">
            <v>13.833934358974</v>
          </cell>
        </row>
        <row r="520">
          <cell r="A520" t="str">
            <v>A00328</v>
          </cell>
          <cell r="B520" t="str">
            <v>Cojocaru</v>
          </cell>
          <cell r="C520" t="str">
            <v>Ioan</v>
          </cell>
          <cell r="D520" t="str">
            <v>UGB</v>
          </cell>
          <cell r="E520" t="str">
            <v>S1</v>
          </cell>
          <cell r="F520" t="str">
            <v>THW</v>
          </cell>
          <cell r="G520" t="str">
            <v>UT25</v>
          </cell>
          <cell r="H520" t="str">
            <v>UK-HYDST</v>
          </cell>
          <cell r="I520" t="str">
            <v>Site</v>
          </cell>
          <cell r="J520">
            <v>40</v>
          </cell>
          <cell r="K520">
            <v>24</v>
          </cell>
          <cell r="L520">
            <v>0</v>
          </cell>
          <cell r="M520" t="str">
            <v>N/A</v>
          </cell>
          <cell r="N520">
            <v>9.3513980769229992</v>
          </cell>
        </row>
        <row r="521">
          <cell r="A521" t="str">
            <v>U03020</v>
          </cell>
          <cell r="B521" t="str">
            <v>Coker</v>
          </cell>
          <cell r="C521" t="str">
            <v>Mark</v>
          </cell>
          <cell r="D521" t="str">
            <v>UGB</v>
          </cell>
          <cell r="E521" t="str">
            <v>S1</v>
          </cell>
          <cell r="F521" t="str">
            <v>TRL</v>
          </cell>
          <cell r="G521" t="str">
            <v>UT42</v>
          </cell>
          <cell r="H521" t="str">
            <v>UK-AGENCY</v>
          </cell>
          <cell r="I521" t="str">
            <v>Tech</v>
          </cell>
          <cell r="J521">
            <v>0</v>
          </cell>
          <cell r="K521">
            <v>9</v>
          </cell>
          <cell r="L521">
            <v>0</v>
          </cell>
          <cell r="M521" t="str">
            <v>N/A</v>
          </cell>
          <cell r="N521">
            <v>61.6</v>
          </cell>
        </row>
        <row r="522">
          <cell r="A522" t="str">
            <v>U02322</v>
          </cell>
          <cell r="B522" t="str">
            <v>Colborn</v>
          </cell>
          <cell r="C522" t="str">
            <v>Tony</v>
          </cell>
          <cell r="D522" t="str">
            <v>UGB</v>
          </cell>
          <cell r="E522" t="str">
            <v>S1</v>
          </cell>
          <cell r="F522" t="str">
            <v>SBR</v>
          </cell>
          <cell r="G522" t="str">
            <v>UT31</v>
          </cell>
          <cell r="H522" t="str">
            <v>UK-AGENCY</v>
          </cell>
          <cell r="I522" t="str">
            <v>Tech</v>
          </cell>
          <cell r="J522">
            <v>0</v>
          </cell>
          <cell r="K522">
            <v>28</v>
          </cell>
          <cell r="L522">
            <v>5</v>
          </cell>
          <cell r="M522" t="str">
            <v>Senior Resident Engineer</v>
          </cell>
          <cell r="N522">
            <v>25.32</v>
          </cell>
        </row>
        <row r="523">
          <cell r="A523" t="str">
            <v>A02670</v>
          </cell>
          <cell r="B523" t="str">
            <v>Colbran</v>
          </cell>
          <cell r="C523" t="str">
            <v>Jerry</v>
          </cell>
          <cell r="D523" t="str">
            <v>UGB</v>
          </cell>
          <cell r="E523" t="str">
            <v>S1</v>
          </cell>
          <cell r="F523" t="str">
            <v>SBR</v>
          </cell>
          <cell r="G523" t="str">
            <v>UT31</v>
          </cell>
          <cell r="H523" t="str">
            <v>UK-ZH-P</v>
          </cell>
          <cell r="I523" t="str">
            <v>Tech</v>
          </cell>
          <cell r="J523">
            <v>0</v>
          </cell>
          <cell r="K523">
            <v>389</v>
          </cell>
          <cell r="L523">
            <v>4</v>
          </cell>
          <cell r="M523" t="str">
            <v>Associate (EA)/ Associate Tech. Dir / Associate Tech. Dir (2</v>
          </cell>
          <cell r="N523">
            <v>35</v>
          </cell>
        </row>
        <row r="524">
          <cell r="A524" t="str">
            <v>A74771</v>
          </cell>
          <cell r="B524" t="str">
            <v>Colebrook</v>
          </cell>
          <cell r="C524" t="str">
            <v>Steve</v>
          </cell>
          <cell r="D524" t="str">
            <v>UGB</v>
          </cell>
          <cell r="E524" t="str">
            <v>S2</v>
          </cell>
          <cell r="F524" t="str">
            <v>GGE</v>
          </cell>
          <cell r="G524" t="str">
            <v>UP31</v>
          </cell>
          <cell r="H524" t="str">
            <v>UK-AGENCY</v>
          </cell>
          <cell r="I524" t="str">
            <v>Tech</v>
          </cell>
          <cell r="J524">
            <v>37.5</v>
          </cell>
          <cell r="K524">
            <v>14</v>
          </cell>
          <cell r="L524">
            <v>6</v>
          </cell>
          <cell r="M524" t="str">
            <v>Senior Engineer</v>
          </cell>
          <cell r="N524">
            <v>26.52</v>
          </cell>
        </row>
        <row r="525">
          <cell r="A525" t="str">
            <v>A92592</v>
          </cell>
          <cell r="B525" t="str">
            <v>Colebrook</v>
          </cell>
          <cell r="C525" t="str">
            <v>Steve</v>
          </cell>
          <cell r="D525" t="str">
            <v>UGB</v>
          </cell>
          <cell r="E525" t="str">
            <v>S2</v>
          </cell>
          <cell r="F525" t="str">
            <v>GGE</v>
          </cell>
          <cell r="G525" t="str">
            <v>UP31</v>
          </cell>
          <cell r="H525" t="str">
            <v>UK-MARCUS</v>
          </cell>
          <cell r="I525" t="str">
            <v>Tech</v>
          </cell>
          <cell r="J525">
            <v>37.5</v>
          </cell>
          <cell r="K525">
            <v>81</v>
          </cell>
          <cell r="L525">
            <v>8</v>
          </cell>
          <cell r="M525" t="str">
            <v>Environmental consultant 2</v>
          </cell>
          <cell r="N525">
            <v>15.544036923077</v>
          </cell>
        </row>
        <row r="526">
          <cell r="A526" t="str">
            <v>A74294</v>
          </cell>
          <cell r="B526" t="str">
            <v>Coleman</v>
          </cell>
          <cell r="C526" t="str">
            <v>Lesley</v>
          </cell>
          <cell r="D526" t="str">
            <v>UGB</v>
          </cell>
          <cell r="E526" t="str">
            <v>S9</v>
          </cell>
          <cell r="F526" t="str">
            <v>AFN</v>
          </cell>
          <cell r="G526" t="str">
            <v>US13</v>
          </cell>
          <cell r="H526" t="str">
            <v>UK-HYDST</v>
          </cell>
          <cell r="I526" t="str">
            <v>Admin</v>
          </cell>
          <cell r="J526">
            <v>37.5</v>
          </cell>
          <cell r="K526">
            <v>84</v>
          </cell>
          <cell r="L526">
            <v>9</v>
          </cell>
          <cell r="M526" t="str">
            <v>Accounts Clerk</v>
          </cell>
          <cell r="N526">
            <v>9.4163446153850003</v>
          </cell>
        </row>
        <row r="527">
          <cell r="A527" t="str">
            <v>A76397</v>
          </cell>
          <cell r="B527" t="str">
            <v>Coller</v>
          </cell>
          <cell r="C527" t="str">
            <v>Michael</v>
          </cell>
          <cell r="D527" t="str">
            <v>UGB</v>
          </cell>
          <cell r="E527" t="str">
            <v>S1</v>
          </cell>
          <cell r="F527" t="str">
            <v>TRS</v>
          </cell>
          <cell r="G527" t="str">
            <v>UT42</v>
          </cell>
          <cell r="H527" t="str">
            <v>UK-AGENCY</v>
          </cell>
          <cell r="I527" t="str">
            <v>Tech</v>
          </cell>
          <cell r="J527">
            <v>40</v>
          </cell>
          <cell r="K527">
            <v>4</v>
          </cell>
          <cell r="L527">
            <v>11</v>
          </cell>
          <cell r="M527" t="str">
            <v>Junior Technician</v>
          </cell>
          <cell r="N527">
            <v>54</v>
          </cell>
        </row>
        <row r="528">
          <cell r="A528" t="str">
            <v>A24924</v>
          </cell>
          <cell r="B528" t="str">
            <v>Colleran</v>
          </cell>
          <cell r="C528" t="str">
            <v>Fionnuala</v>
          </cell>
          <cell r="D528" t="str">
            <v>UGB</v>
          </cell>
          <cell r="E528" t="str">
            <v>S1</v>
          </cell>
          <cell r="F528" t="str">
            <v>THW</v>
          </cell>
          <cell r="G528" t="str">
            <v>UT24</v>
          </cell>
          <cell r="H528" t="str">
            <v>UK-HYDST</v>
          </cell>
          <cell r="I528" t="str">
            <v>Tech</v>
          </cell>
          <cell r="J528">
            <v>37.5</v>
          </cell>
          <cell r="K528">
            <v>28</v>
          </cell>
          <cell r="L528">
            <v>0</v>
          </cell>
          <cell r="M528" t="str">
            <v>N/A</v>
          </cell>
          <cell r="N528">
            <v>22.611352820513002</v>
          </cell>
        </row>
        <row r="529">
          <cell r="A529" t="str">
            <v>A76039</v>
          </cell>
          <cell r="B529" t="str">
            <v>Collett</v>
          </cell>
          <cell r="C529" t="str">
            <v>Chris</v>
          </cell>
          <cell r="D529" t="str">
            <v>UGB</v>
          </cell>
          <cell r="E529" t="str">
            <v>S1</v>
          </cell>
          <cell r="F529" t="str">
            <v>TRS</v>
          </cell>
          <cell r="G529" t="str">
            <v>UT43</v>
          </cell>
          <cell r="H529" t="str">
            <v>P-STD</v>
          </cell>
          <cell r="I529" t="str">
            <v>Tech</v>
          </cell>
          <cell r="J529">
            <v>37.5</v>
          </cell>
          <cell r="K529">
            <v>13</v>
          </cell>
          <cell r="L529">
            <v>5</v>
          </cell>
          <cell r="M529" t="str">
            <v>Principal Engineer/ Technical Discipline Leader</v>
          </cell>
          <cell r="N529">
            <v>32.701575384614998</v>
          </cell>
        </row>
        <row r="530">
          <cell r="A530" t="str">
            <v>A92193</v>
          </cell>
          <cell r="B530" t="str">
            <v>Colley</v>
          </cell>
          <cell r="C530" t="str">
            <v>Ian</v>
          </cell>
          <cell r="D530" t="str">
            <v>UGB</v>
          </cell>
          <cell r="E530" t="str">
            <v>S2</v>
          </cell>
          <cell r="F530" t="str">
            <v>GCL</v>
          </cell>
          <cell r="G530" t="str">
            <v>UP31</v>
          </cell>
          <cell r="H530" t="str">
            <v>UK-MARCUS</v>
          </cell>
          <cell r="I530" t="str">
            <v>Tech</v>
          </cell>
          <cell r="J530">
            <v>37.5</v>
          </cell>
          <cell r="K530">
            <v>116</v>
          </cell>
          <cell r="L530">
            <v>5</v>
          </cell>
          <cell r="M530" t="str">
            <v>Principal Environmental Consultant</v>
          </cell>
          <cell r="N530">
            <v>33.949977538462001</v>
          </cell>
        </row>
        <row r="531">
          <cell r="A531" t="str">
            <v>U03066</v>
          </cell>
          <cell r="B531" t="str">
            <v>Collier</v>
          </cell>
          <cell r="C531" t="str">
            <v>James</v>
          </cell>
          <cell r="D531" t="str">
            <v>UGB</v>
          </cell>
          <cell r="E531" t="str">
            <v>S1</v>
          </cell>
          <cell r="F531" t="str">
            <v>TRL</v>
          </cell>
          <cell r="G531" t="str">
            <v>UT42</v>
          </cell>
          <cell r="H531" t="str">
            <v>UK-AGENCY</v>
          </cell>
          <cell r="I531" t="str">
            <v>Tech</v>
          </cell>
          <cell r="J531">
            <v>0</v>
          </cell>
          <cell r="K531">
            <v>4</v>
          </cell>
          <cell r="L531">
            <v>0</v>
          </cell>
          <cell r="M531" t="str">
            <v>N/A</v>
          </cell>
          <cell r="N531">
            <v>46.66</v>
          </cell>
        </row>
        <row r="532">
          <cell r="A532" t="str">
            <v>U03173</v>
          </cell>
          <cell r="B532" t="str">
            <v>Collings</v>
          </cell>
          <cell r="C532" t="str">
            <v>Gary</v>
          </cell>
          <cell r="D532" t="str">
            <v>UGB</v>
          </cell>
          <cell r="E532" t="str">
            <v>S1</v>
          </cell>
          <cell r="F532" t="str">
            <v>TRL</v>
          </cell>
          <cell r="G532" t="str">
            <v>UT41</v>
          </cell>
          <cell r="H532" t="str">
            <v>UK-AGENCY</v>
          </cell>
          <cell r="I532" t="str">
            <v>Tech</v>
          </cell>
          <cell r="J532">
            <v>37.5</v>
          </cell>
          <cell r="K532">
            <v>3</v>
          </cell>
          <cell r="L532">
            <v>5</v>
          </cell>
          <cell r="M532" t="str">
            <v>Principal Planner</v>
          </cell>
          <cell r="N532">
            <v>56</v>
          </cell>
        </row>
        <row r="533">
          <cell r="A533" t="str">
            <v>U03211</v>
          </cell>
          <cell r="B533" t="str">
            <v>Collings</v>
          </cell>
          <cell r="C533" t="str">
            <v>Gary</v>
          </cell>
          <cell r="D533" t="str">
            <v>UGB</v>
          </cell>
          <cell r="E533" t="str">
            <v>S1</v>
          </cell>
          <cell r="F533" t="str">
            <v>TRL</v>
          </cell>
          <cell r="G533" t="str">
            <v>UT41</v>
          </cell>
          <cell r="H533" t="str">
            <v>UK-AGENCY</v>
          </cell>
          <cell r="I533" t="str">
            <v>Tech</v>
          </cell>
          <cell r="J533">
            <v>37.5</v>
          </cell>
          <cell r="K533">
            <v>9</v>
          </cell>
          <cell r="L533">
            <v>5</v>
          </cell>
          <cell r="M533" t="str">
            <v>Principal Planner</v>
          </cell>
          <cell r="N533">
            <v>56</v>
          </cell>
        </row>
        <row r="534">
          <cell r="A534" t="str">
            <v>A00367</v>
          </cell>
          <cell r="B534" t="str">
            <v>Collins</v>
          </cell>
          <cell r="C534" t="str">
            <v>Emily</v>
          </cell>
          <cell r="D534" t="str">
            <v>UGB</v>
          </cell>
          <cell r="E534" t="str">
            <v>S1</v>
          </cell>
          <cell r="F534" t="str">
            <v>THW</v>
          </cell>
          <cell r="G534" t="str">
            <v>UT21</v>
          </cell>
          <cell r="H534" t="str">
            <v>UK-HYDST</v>
          </cell>
          <cell r="I534" t="str">
            <v>Site</v>
          </cell>
          <cell r="J534">
            <v>0</v>
          </cell>
          <cell r="K534">
            <v>69</v>
          </cell>
          <cell r="L534">
            <v>6</v>
          </cell>
          <cell r="M534" t="str">
            <v>Principal Technician</v>
          </cell>
          <cell r="N534">
            <v>36.055602051282001</v>
          </cell>
        </row>
        <row r="535">
          <cell r="A535" t="str">
            <v>A00478</v>
          </cell>
          <cell r="B535" t="str">
            <v>Collins</v>
          </cell>
          <cell r="C535" t="str">
            <v>Sue</v>
          </cell>
          <cell r="D535" t="str">
            <v>UGB</v>
          </cell>
          <cell r="E535" t="str">
            <v>S3</v>
          </cell>
          <cell r="F535" t="str">
            <v>WWN</v>
          </cell>
          <cell r="G535" t="str">
            <v>UU31</v>
          </cell>
          <cell r="H535" t="str">
            <v>P-STD</v>
          </cell>
          <cell r="I535" t="str">
            <v>Tech</v>
          </cell>
          <cell r="J535">
            <v>40</v>
          </cell>
          <cell r="K535">
            <v>43</v>
          </cell>
          <cell r="L535">
            <v>6</v>
          </cell>
          <cell r="M535" t="str">
            <v>Senior Engineer</v>
          </cell>
          <cell r="N535">
            <v>30.977359615385001</v>
          </cell>
        </row>
        <row r="536">
          <cell r="A536" t="str">
            <v>A86673</v>
          </cell>
          <cell r="B536" t="str">
            <v>Collins</v>
          </cell>
          <cell r="C536" t="str">
            <v>Dave</v>
          </cell>
          <cell r="D536" t="str">
            <v>UGB</v>
          </cell>
          <cell r="E536" t="str">
            <v>S3</v>
          </cell>
          <cell r="F536" t="str">
            <v>MAM</v>
          </cell>
          <cell r="G536" t="str">
            <v>UU23</v>
          </cell>
          <cell r="H536" t="str">
            <v>UK-HYDST</v>
          </cell>
          <cell r="I536" t="str">
            <v>Tech</v>
          </cell>
          <cell r="J536">
            <v>37.5</v>
          </cell>
          <cell r="K536">
            <v>90</v>
          </cell>
          <cell r="L536">
            <v>6</v>
          </cell>
          <cell r="M536" t="str">
            <v>Resident Engineer (1) / Resident Engineer</v>
          </cell>
          <cell r="N536">
            <v>16.244344615385</v>
          </cell>
        </row>
        <row r="537">
          <cell r="A537" t="str">
            <v>A74475</v>
          </cell>
          <cell r="B537" t="str">
            <v>Colman</v>
          </cell>
          <cell r="C537" t="str">
            <v>Gemma</v>
          </cell>
          <cell r="D537" t="str">
            <v>UGB</v>
          </cell>
          <cell r="E537" t="str">
            <v>S3</v>
          </cell>
          <cell r="F537" t="str">
            <v>WEN</v>
          </cell>
          <cell r="G537" t="str">
            <v>UU41</v>
          </cell>
          <cell r="H537" t="str">
            <v>UK-HYDST</v>
          </cell>
          <cell r="I537" t="str">
            <v>Tech</v>
          </cell>
          <cell r="J537">
            <v>37.5</v>
          </cell>
          <cell r="K537">
            <v>29</v>
          </cell>
          <cell r="L537">
            <v>8</v>
          </cell>
          <cell r="M537" t="str">
            <v>Environmental consultant 2</v>
          </cell>
          <cell r="N537">
            <v>13.734908717949001</v>
          </cell>
        </row>
        <row r="538">
          <cell r="A538" t="str">
            <v>W09709</v>
          </cell>
          <cell r="B538" t="str">
            <v>Colwill</v>
          </cell>
          <cell r="C538" t="str">
            <v>Huw</v>
          </cell>
          <cell r="D538" t="str">
            <v>UGB</v>
          </cell>
          <cell r="E538" t="str">
            <v>S2</v>
          </cell>
          <cell r="F538" t="str">
            <v>PEX</v>
          </cell>
          <cell r="G538" t="str">
            <v>UP11</v>
          </cell>
          <cell r="H538" t="str">
            <v>UK-HYDST</v>
          </cell>
          <cell r="I538" t="str">
            <v>Admin</v>
          </cell>
          <cell r="J538">
            <v>37.5</v>
          </cell>
          <cell r="K538">
            <v>80</v>
          </cell>
          <cell r="L538">
            <v>9</v>
          </cell>
          <cell r="M538" t="str">
            <v>Commercial Assistant (2)</v>
          </cell>
          <cell r="N538">
            <v>8.6284984615379994</v>
          </cell>
        </row>
        <row r="539">
          <cell r="A539" t="str">
            <v>A25138</v>
          </cell>
          <cell r="B539" t="str">
            <v>Combes</v>
          </cell>
          <cell r="C539" t="str">
            <v>Nick</v>
          </cell>
          <cell r="D539" t="str">
            <v>UGB</v>
          </cell>
          <cell r="E539" t="str">
            <v>S1</v>
          </cell>
          <cell r="F539" t="str">
            <v>TRL</v>
          </cell>
          <cell r="G539" t="str">
            <v>UT42</v>
          </cell>
          <cell r="H539" t="str">
            <v>UK-HYDST</v>
          </cell>
          <cell r="I539" t="str">
            <v>Tech</v>
          </cell>
          <cell r="J539">
            <v>37.5</v>
          </cell>
          <cell r="K539">
            <v>33</v>
          </cell>
          <cell r="L539">
            <v>9</v>
          </cell>
          <cell r="M539" t="str">
            <v>Assistant Engineer  (Graduate)</v>
          </cell>
          <cell r="N539">
            <v>13.244693333333</v>
          </cell>
        </row>
        <row r="540">
          <cell r="A540" t="str">
            <v>A00191</v>
          </cell>
          <cell r="B540" t="str">
            <v>Conlan</v>
          </cell>
          <cell r="C540" t="str">
            <v>Kirsten</v>
          </cell>
          <cell r="D540" t="str">
            <v>UGB</v>
          </cell>
          <cell r="E540" t="str">
            <v>S9</v>
          </cell>
          <cell r="F540" t="str">
            <v>AFF</v>
          </cell>
          <cell r="G540" t="str">
            <v>UF12</v>
          </cell>
          <cell r="H540" t="str">
            <v>UK-HYDST</v>
          </cell>
          <cell r="I540" t="str">
            <v>Admin</v>
          </cell>
          <cell r="J540">
            <v>37.5</v>
          </cell>
          <cell r="K540">
            <v>23</v>
          </cell>
          <cell r="L540">
            <v>0</v>
          </cell>
          <cell r="M540" t="str">
            <v>N/A</v>
          </cell>
          <cell r="N540">
            <v>15.956703589744</v>
          </cell>
        </row>
        <row r="541">
          <cell r="A541" t="str">
            <v>A25236</v>
          </cell>
          <cell r="B541" t="str">
            <v>Connolley</v>
          </cell>
          <cell r="C541" t="str">
            <v>Ben</v>
          </cell>
          <cell r="D541" t="str">
            <v>UGB</v>
          </cell>
          <cell r="E541" t="str">
            <v>S4</v>
          </cell>
          <cell r="F541" t="str">
            <v>EEA</v>
          </cell>
          <cell r="G541" t="str">
            <v>UE31</v>
          </cell>
          <cell r="H541" t="str">
            <v>P-STD</v>
          </cell>
          <cell r="I541" t="str">
            <v>Tech</v>
          </cell>
          <cell r="J541">
            <v>37.5</v>
          </cell>
          <cell r="K541">
            <v>19</v>
          </cell>
          <cell r="L541">
            <v>7</v>
          </cell>
          <cell r="M541" t="str">
            <v>Landscape Architect (1) (ME)</v>
          </cell>
          <cell r="N541">
            <v>14.143421538462</v>
          </cell>
        </row>
        <row r="542">
          <cell r="A542" t="str">
            <v>A50050</v>
          </cell>
          <cell r="B542" t="str">
            <v>Connor</v>
          </cell>
          <cell r="C542" t="str">
            <v>Andrew</v>
          </cell>
          <cell r="D542" t="str">
            <v>UGB</v>
          </cell>
          <cell r="E542" t="str">
            <v>S1</v>
          </cell>
          <cell r="F542" t="str">
            <v>TIS</v>
          </cell>
          <cell r="G542" t="str">
            <v>UT51</v>
          </cell>
          <cell r="H542" t="str">
            <v>UK-HYDST</v>
          </cell>
          <cell r="I542" t="str">
            <v>Tech</v>
          </cell>
          <cell r="J542">
            <v>37.5</v>
          </cell>
          <cell r="K542">
            <v>30</v>
          </cell>
          <cell r="L542">
            <v>9</v>
          </cell>
          <cell r="M542" t="str">
            <v>Graduate Engineer</v>
          </cell>
          <cell r="N542">
            <v>14.201780512820999</v>
          </cell>
        </row>
        <row r="543">
          <cell r="A543" t="str">
            <v>A25045</v>
          </cell>
          <cell r="B543" t="str">
            <v>Constantin</v>
          </cell>
          <cell r="C543" t="str">
            <v>Elena</v>
          </cell>
          <cell r="D543" t="str">
            <v>UGB</v>
          </cell>
          <cell r="E543" t="str">
            <v>S1</v>
          </cell>
          <cell r="F543" t="str">
            <v>THW</v>
          </cell>
          <cell r="G543" t="str">
            <v>UT25</v>
          </cell>
          <cell r="H543" t="str">
            <v>UK-HYDST</v>
          </cell>
          <cell r="I543" t="str">
            <v>Tech</v>
          </cell>
          <cell r="J543">
            <v>40</v>
          </cell>
          <cell r="K543">
            <v>28</v>
          </cell>
          <cell r="L543">
            <v>8</v>
          </cell>
          <cell r="M543" t="str">
            <v>Assistant Resident Engineer(1) / Assistant Resident Engineer</v>
          </cell>
          <cell r="N543">
            <v>5.947260576923</v>
          </cell>
        </row>
        <row r="544">
          <cell r="A544" t="str">
            <v>A76373</v>
          </cell>
          <cell r="B544" t="str">
            <v>Contentin</v>
          </cell>
          <cell r="C544" t="str">
            <v>Nicolas</v>
          </cell>
          <cell r="D544" t="str">
            <v>UGB</v>
          </cell>
          <cell r="E544" t="str">
            <v>S1</v>
          </cell>
          <cell r="F544" t="str">
            <v>TPL</v>
          </cell>
          <cell r="G544" t="str">
            <v>UT22</v>
          </cell>
          <cell r="H544" t="str">
            <v>P-STD</v>
          </cell>
          <cell r="I544" t="str">
            <v>Tech</v>
          </cell>
          <cell r="J544">
            <v>37.5</v>
          </cell>
          <cell r="K544">
            <v>6</v>
          </cell>
          <cell r="L544">
            <v>6</v>
          </cell>
          <cell r="M544" t="str">
            <v>Senior  Transport Planner/ consultant</v>
          </cell>
          <cell r="N544">
            <v>28.677985641026002</v>
          </cell>
        </row>
        <row r="545">
          <cell r="A545" t="str">
            <v>A24895</v>
          </cell>
          <cell r="B545" t="str">
            <v>Contopoulos</v>
          </cell>
          <cell r="C545" t="str">
            <v>Nick</v>
          </cell>
          <cell r="D545" t="str">
            <v>UGB</v>
          </cell>
          <cell r="E545" t="str">
            <v>S1</v>
          </cell>
          <cell r="F545" t="str">
            <v>SBR</v>
          </cell>
          <cell r="G545" t="str">
            <v>UT31</v>
          </cell>
          <cell r="H545" t="str">
            <v>UK-HYDST</v>
          </cell>
          <cell r="I545" t="str">
            <v>Tech</v>
          </cell>
          <cell r="J545">
            <v>0</v>
          </cell>
          <cell r="K545">
            <v>66</v>
          </cell>
          <cell r="L545">
            <v>7</v>
          </cell>
          <cell r="M545" t="str">
            <v>Chartered or Consulting Engineer</v>
          </cell>
          <cell r="N545">
            <v>19.570806153846</v>
          </cell>
        </row>
        <row r="546">
          <cell r="A546" t="str">
            <v>A76518</v>
          </cell>
          <cell r="B546" t="str">
            <v>Convery</v>
          </cell>
          <cell r="C546" t="str">
            <v>Marie</v>
          </cell>
          <cell r="D546" t="str">
            <v>UGB</v>
          </cell>
          <cell r="E546" t="str">
            <v>S2</v>
          </cell>
          <cell r="F546" t="str">
            <v>GCL</v>
          </cell>
          <cell r="G546" t="str">
            <v>UP31</v>
          </cell>
          <cell r="H546" t="str">
            <v>P-STD</v>
          </cell>
          <cell r="I546" t="str">
            <v>Tech</v>
          </cell>
          <cell r="J546">
            <v>37.5</v>
          </cell>
          <cell r="K546">
            <v>1</v>
          </cell>
          <cell r="L546">
            <v>6</v>
          </cell>
          <cell r="M546" t="str">
            <v>Senior  Environmental Consultant 1</v>
          </cell>
          <cell r="N546">
            <v>26.720088205128</v>
          </cell>
        </row>
        <row r="547">
          <cell r="A547" t="str">
            <v>A25134</v>
          </cell>
          <cell r="B547" t="str">
            <v>Conway</v>
          </cell>
          <cell r="C547" t="str">
            <v>James</v>
          </cell>
          <cell r="D547" t="str">
            <v>UGB</v>
          </cell>
          <cell r="E547" t="str">
            <v>S3</v>
          </cell>
          <cell r="F547" t="str">
            <v>WWN</v>
          </cell>
          <cell r="G547" t="str">
            <v>UU31</v>
          </cell>
          <cell r="H547" t="str">
            <v>UK-HYDST</v>
          </cell>
          <cell r="I547" t="str">
            <v>Tech</v>
          </cell>
          <cell r="J547">
            <v>37.5</v>
          </cell>
          <cell r="K547">
            <v>49</v>
          </cell>
          <cell r="L547">
            <v>9</v>
          </cell>
          <cell r="M547" t="str">
            <v>Assistant Engineer  (Graduate)</v>
          </cell>
          <cell r="N547">
            <v>13.530652307692</v>
          </cell>
        </row>
        <row r="548">
          <cell r="A548" t="str">
            <v>U03034</v>
          </cell>
          <cell r="B548" t="str">
            <v>Conway</v>
          </cell>
          <cell r="C548" t="str">
            <v>Maurice</v>
          </cell>
          <cell r="D548" t="str">
            <v>UGB</v>
          </cell>
          <cell r="E548" t="str">
            <v>S1</v>
          </cell>
          <cell r="F548" t="str">
            <v>THW</v>
          </cell>
          <cell r="G548" t="str">
            <v>UT24</v>
          </cell>
          <cell r="H548" t="str">
            <v>UK-AGENCY</v>
          </cell>
          <cell r="I548" t="str">
            <v>Tech</v>
          </cell>
          <cell r="J548">
            <v>0</v>
          </cell>
          <cell r="K548">
            <v>18</v>
          </cell>
          <cell r="L548">
            <v>7</v>
          </cell>
          <cell r="M548" t="str">
            <v>Clerk of Works</v>
          </cell>
          <cell r="N548">
            <v>28.7</v>
          </cell>
        </row>
        <row r="549">
          <cell r="A549" t="str">
            <v>S10255</v>
          </cell>
          <cell r="B549" t="str">
            <v>Cook</v>
          </cell>
          <cell r="C549" t="str">
            <v>Simon</v>
          </cell>
          <cell r="D549" t="str">
            <v>UGB</v>
          </cell>
          <cell r="E549" t="str">
            <v>S2</v>
          </cell>
          <cell r="F549" t="str">
            <v>GGE</v>
          </cell>
          <cell r="G549" t="str">
            <v>UP31</v>
          </cell>
          <cell r="H549" t="str">
            <v>UK-SC-LTD</v>
          </cell>
          <cell r="I549" t="str">
            <v>Tech</v>
          </cell>
          <cell r="J549">
            <v>0</v>
          </cell>
          <cell r="K549">
            <v>5</v>
          </cell>
          <cell r="L549">
            <v>0</v>
          </cell>
          <cell r="M549" t="str">
            <v>N/A</v>
          </cell>
          <cell r="N549">
            <v>28</v>
          </cell>
        </row>
        <row r="550">
          <cell r="A550" t="str">
            <v>A09633</v>
          </cell>
          <cell r="B550" t="str">
            <v>Cooke</v>
          </cell>
          <cell r="C550" t="str">
            <v>Graham</v>
          </cell>
          <cell r="D550" t="str">
            <v>UGB</v>
          </cell>
          <cell r="E550" t="str">
            <v>S1</v>
          </cell>
          <cell r="F550" t="str">
            <v>TRL</v>
          </cell>
          <cell r="G550" t="str">
            <v>UT42</v>
          </cell>
          <cell r="H550" t="str">
            <v>UK-HYDST</v>
          </cell>
          <cell r="I550" t="str">
            <v>Tech</v>
          </cell>
          <cell r="J550">
            <v>37.5</v>
          </cell>
          <cell r="K550">
            <v>240</v>
          </cell>
          <cell r="L550">
            <v>0</v>
          </cell>
          <cell r="M550" t="str">
            <v>N/A</v>
          </cell>
          <cell r="N550">
            <v>34.74678974359</v>
          </cell>
        </row>
        <row r="551">
          <cell r="A551" t="str">
            <v>A74659</v>
          </cell>
          <cell r="B551" t="str">
            <v>Cooke</v>
          </cell>
          <cell r="C551" t="str">
            <v>Ian</v>
          </cell>
          <cell r="D551" t="str">
            <v>UGB</v>
          </cell>
          <cell r="E551" t="str">
            <v>S3</v>
          </cell>
          <cell r="F551" t="str">
            <v>WEN</v>
          </cell>
          <cell r="G551" t="str">
            <v>UU41</v>
          </cell>
          <cell r="H551" t="str">
            <v>UK-HYDST</v>
          </cell>
          <cell r="I551" t="str">
            <v>Tech</v>
          </cell>
          <cell r="J551">
            <v>37.5</v>
          </cell>
          <cell r="K551">
            <v>52</v>
          </cell>
          <cell r="L551">
            <v>3</v>
          </cell>
          <cell r="M551" t="str">
            <v>Technical Director  / Technical Director (1)</v>
          </cell>
          <cell r="N551">
            <v>39.560118974359</v>
          </cell>
        </row>
        <row r="552">
          <cell r="A552" t="str">
            <v>U03135</v>
          </cell>
          <cell r="B552" t="str">
            <v>Cooke</v>
          </cell>
          <cell r="C552" t="str">
            <v>Graham</v>
          </cell>
          <cell r="D552" t="str">
            <v>UGB</v>
          </cell>
          <cell r="E552" t="str">
            <v>S1</v>
          </cell>
          <cell r="F552" t="str">
            <v>TRL</v>
          </cell>
          <cell r="G552" t="str">
            <v>UT42</v>
          </cell>
          <cell r="H552" t="str">
            <v>UK-AGENCY</v>
          </cell>
          <cell r="I552" t="str">
            <v>Tech</v>
          </cell>
          <cell r="J552">
            <v>37.5</v>
          </cell>
          <cell r="K552">
            <v>37</v>
          </cell>
          <cell r="L552">
            <v>6</v>
          </cell>
          <cell r="M552" t="str">
            <v>Senior Consultant</v>
          </cell>
          <cell r="N552">
            <v>46.67</v>
          </cell>
        </row>
        <row r="553">
          <cell r="A553" t="str">
            <v>A49723</v>
          </cell>
          <cell r="B553" t="str">
            <v>Coombs</v>
          </cell>
          <cell r="C553" t="str">
            <v>Matt</v>
          </cell>
          <cell r="D553" t="str">
            <v>UGB</v>
          </cell>
          <cell r="E553" t="str">
            <v>S3</v>
          </cell>
          <cell r="F553" t="str">
            <v>WWN</v>
          </cell>
          <cell r="G553" t="str">
            <v>UU61</v>
          </cell>
          <cell r="H553" t="str">
            <v>UK-HYDST</v>
          </cell>
          <cell r="I553" t="str">
            <v>Tech</v>
          </cell>
          <cell r="J553">
            <v>37.5</v>
          </cell>
          <cell r="K553">
            <v>95</v>
          </cell>
          <cell r="L553">
            <v>5</v>
          </cell>
          <cell r="M553" t="str">
            <v>Senior Resident Engineer</v>
          </cell>
          <cell r="N553">
            <v>36.049975897435999</v>
          </cell>
        </row>
        <row r="554">
          <cell r="A554" t="str">
            <v>A74482</v>
          </cell>
          <cell r="B554" t="str">
            <v>Coombs</v>
          </cell>
          <cell r="C554" t="str">
            <v>Graeme</v>
          </cell>
          <cell r="D554" t="str">
            <v>UGB</v>
          </cell>
          <cell r="E554" t="str">
            <v>S3</v>
          </cell>
          <cell r="F554" t="str">
            <v>WTC</v>
          </cell>
          <cell r="G554" t="str">
            <v>UU22</v>
          </cell>
          <cell r="H554" t="str">
            <v>UK-HYDST</v>
          </cell>
          <cell r="I554" t="str">
            <v>Tech</v>
          </cell>
          <cell r="J554">
            <v>37.5</v>
          </cell>
          <cell r="K554">
            <v>76</v>
          </cell>
          <cell r="L554">
            <v>7</v>
          </cell>
          <cell r="M554" t="str">
            <v>Chartered or Consulting Engineer</v>
          </cell>
          <cell r="N554">
            <v>21.617940367178999</v>
          </cell>
        </row>
        <row r="555">
          <cell r="A555" t="str">
            <v>A74490</v>
          </cell>
          <cell r="B555" t="str">
            <v>Cooper</v>
          </cell>
          <cell r="C555" t="str">
            <v>Lourdes</v>
          </cell>
          <cell r="D555" t="str">
            <v>UGB</v>
          </cell>
          <cell r="E555" t="str">
            <v>S4</v>
          </cell>
          <cell r="F555" t="str">
            <v>EEA</v>
          </cell>
          <cell r="G555" t="str">
            <v>UE31</v>
          </cell>
          <cell r="H555" t="str">
            <v>UK-HYDST</v>
          </cell>
          <cell r="I555" t="str">
            <v>Tech</v>
          </cell>
          <cell r="J555">
            <v>37.5</v>
          </cell>
          <cell r="K555">
            <v>75</v>
          </cell>
          <cell r="L555">
            <v>5</v>
          </cell>
          <cell r="M555" t="str">
            <v>Principal Consultant (Aus)</v>
          </cell>
          <cell r="N555">
            <v>25.836933333333</v>
          </cell>
        </row>
        <row r="556">
          <cell r="A556" t="str">
            <v>W09636</v>
          </cell>
          <cell r="B556" t="str">
            <v>Cooper</v>
          </cell>
          <cell r="C556" t="str">
            <v>Andrew</v>
          </cell>
          <cell r="D556" t="str">
            <v>UGB</v>
          </cell>
          <cell r="E556" t="str">
            <v>S1</v>
          </cell>
          <cell r="F556" t="str">
            <v>THW</v>
          </cell>
          <cell r="G556" t="str">
            <v>UT21</v>
          </cell>
          <cell r="H556" t="str">
            <v>UK-HYDST</v>
          </cell>
          <cell r="I556" t="str">
            <v>Tech</v>
          </cell>
          <cell r="J556">
            <v>37.5</v>
          </cell>
          <cell r="K556">
            <v>85</v>
          </cell>
          <cell r="L556">
            <v>8</v>
          </cell>
          <cell r="M556" t="str">
            <v>Engineer  (Not chartered) (Graduate)</v>
          </cell>
          <cell r="N556">
            <v>14.406036923077</v>
          </cell>
        </row>
        <row r="557">
          <cell r="A557" t="str">
            <v>A49749</v>
          </cell>
          <cell r="B557" t="str">
            <v>Cope</v>
          </cell>
          <cell r="C557" t="str">
            <v>Nicki</v>
          </cell>
          <cell r="D557" t="str">
            <v>UGB</v>
          </cell>
          <cell r="E557" t="str">
            <v>S3</v>
          </cell>
          <cell r="F557" t="str">
            <v>MAM</v>
          </cell>
          <cell r="G557" t="str">
            <v>UU23</v>
          </cell>
          <cell r="H557" t="str">
            <v>UK-HYDST</v>
          </cell>
          <cell r="I557" t="str">
            <v>Tech</v>
          </cell>
          <cell r="J557">
            <v>22.5</v>
          </cell>
          <cell r="K557">
            <v>54</v>
          </cell>
          <cell r="L557">
            <v>9</v>
          </cell>
          <cell r="M557" t="str">
            <v>Technical Officer/ Technician</v>
          </cell>
          <cell r="N557">
            <v>7.0712233333330001</v>
          </cell>
        </row>
        <row r="558">
          <cell r="A558" t="str">
            <v>A92746</v>
          </cell>
          <cell r="B558" t="str">
            <v>Cope</v>
          </cell>
          <cell r="C558" t="str">
            <v>Alan</v>
          </cell>
          <cell r="D558" t="str">
            <v>UGB</v>
          </cell>
          <cell r="E558" t="str">
            <v>S1</v>
          </cell>
          <cell r="F558" t="str">
            <v>THW</v>
          </cell>
          <cell r="G558" t="str">
            <v>UT21</v>
          </cell>
          <cell r="H558" t="str">
            <v>UK-HYDST</v>
          </cell>
          <cell r="I558" t="str">
            <v>Tech</v>
          </cell>
          <cell r="J558">
            <v>37.5</v>
          </cell>
          <cell r="K558">
            <v>122</v>
          </cell>
          <cell r="L558">
            <v>5</v>
          </cell>
          <cell r="M558" t="str">
            <v>Principal Engineer/ Technical Discipline Leader</v>
          </cell>
          <cell r="N558">
            <v>30.741206153846001</v>
          </cell>
        </row>
        <row r="559">
          <cell r="A559" t="str">
            <v>A24900</v>
          </cell>
          <cell r="B559" t="str">
            <v>Corcoran</v>
          </cell>
          <cell r="C559" t="str">
            <v>Hannah</v>
          </cell>
          <cell r="D559" t="str">
            <v>UGB</v>
          </cell>
          <cell r="E559" t="str">
            <v>S4</v>
          </cell>
          <cell r="F559" t="str">
            <v>EEC</v>
          </cell>
          <cell r="G559" t="str">
            <v>UE21</v>
          </cell>
          <cell r="H559" t="str">
            <v>UK-HYDST</v>
          </cell>
          <cell r="I559" t="str">
            <v>Tech</v>
          </cell>
          <cell r="J559">
            <v>30</v>
          </cell>
          <cell r="K559">
            <v>56</v>
          </cell>
          <cell r="L559">
            <v>7</v>
          </cell>
          <cell r="M559" t="str">
            <v>Environmental consultant 1</v>
          </cell>
          <cell r="N559">
            <v>11.720825641026</v>
          </cell>
        </row>
        <row r="560">
          <cell r="A560" t="str">
            <v>A00224</v>
          </cell>
          <cell r="B560" t="str">
            <v>Cork</v>
          </cell>
          <cell r="C560" t="str">
            <v>Sarah</v>
          </cell>
          <cell r="D560" t="str">
            <v>UGB</v>
          </cell>
          <cell r="E560" t="str">
            <v>S2</v>
          </cell>
          <cell r="F560" t="str">
            <v>GCL</v>
          </cell>
          <cell r="G560" t="str">
            <v>UP31</v>
          </cell>
          <cell r="H560" t="str">
            <v>UK-HYDST</v>
          </cell>
          <cell r="I560" t="str">
            <v>Tech</v>
          </cell>
          <cell r="J560">
            <v>22.5</v>
          </cell>
          <cell r="K560">
            <v>84</v>
          </cell>
          <cell r="L560">
            <v>5</v>
          </cell>
          <cell r="M560" t="str">
            <v>Principal Environmental Consultant</v>
          </cell>
          <cell r="N560">
            <v>29.383600000000001</v>
          </cell>
        </row>
        <row r="561">
          <cell r="A561" t="str">
            <v>A00389</v>
          </cell>
          <cell r="B561" t="str">
            <v>Corney</v>
          </cell>
          <cell r="C561" t="str">
            <v>Philip</v>
          </cell>
          <cell r="D561" t="str">
            <v>UGB</v>
          </cell>
          <cell r="E561" t="str">
            <v>S4</v>
          </cell>
          <cell r="F561" t="str">
            <v>EEC</v>
          </cell>
          <cell r="G561" t="str">
            <v>UE21</v>
          </cell>
          <cell r="H561" t="str">
            <v>UK-HYDST</v>
          </cell>
          <cell r="I561" t="str">
            <v>Tech</v>
          </cell>
          <cell r="J561">
            <v>22.5</v>
          </cell>
          <cell r="K561">
            <v>57</v>
          </cell>
          <cell r="L561">
            <v>5</v>
          </cell>
          <cell r="M561" t="str">
            <v>Principal Environmental Consultant</v>
          </cell>
          <cell r="N561">
            <v>16.277497435897001</v>
          </cell>
        </row>
        <row r="562">
          <cell r="A562" t="str">
            <v>A50078</v>
          </cell>
          <cell r="B562" t="str">
            <v>Corney</v>
          </cell>
          <cell r="C562" t="str">
            <v>Robert</v>
          </cell>
          <cell r="D562" t="str">
            <v>UGB</v>
          </cell>
          <cell r="E562" t="str">
            <v>S1</v>
          </cell>
          <cell r="F562" t="str">
            <v>TRL</v>
          </cell>
          <cell r="G562" t="str">
            <v>UT41</v>
          </cell>
          <cell r="H562" t="str">
            <v>UK-HYDST</v>
          </cell>
          <cell r="I562" t="str">
            <v>Tech</v>
          </cell>
          <cell r="J562">
            <v>37.5</v>
          </cell>
          <cell r="K562">
            <v>62</v>
          </cell>
          <cell r="L562">
            <v>3</v>
          </cell>
          <cell r="M562" t="str">
            <v>Technical Director  / Technical Director (1)</v>
          </cell>
          <cell r="N562">
            <v>48.161054358973999</v>
          </cell>
        </row>
        <row r="563">
          <cell r="A563" t="str">
            <v>A00842</v>
          </cell>
          <cell r="B563" t="str">
            <v>Cornish</v>
          </cell>
          <cell r="C563" t="str">
            <v>Paul</v>
          </cell>
          <cell r="D563" t="str">
            <v>UGB</v>
          </cell>
          <cell r="E563" t="str">
            <v>S1</v>
          </cell>
          <cell r="F563" t="str">
            <v>TRL</v>
          </cell>
          <cell r="G563" t="str">
            <v>UT42</v>
          </cell>
          <cell r="H563" t="str">
            <v>UK-HYDST</v>
          </cell>
          <cell r="I563" t="str">
            <v>Tech</v>
          </cell>
          <cell r="J563">
            <v>37.5</v>
          </cell>
          <cell r="K563">
            <v>357</v>
          </cell>
          <cell r="L563">
            <v>3</v>
          </cell>
          <cell r="M563" t="str">
            <v>Commercial Director / Risk Manager</v>
          </cell>
          <cell r="N563">
            <v>49.710785502564001</v>
          </cell>
        </row>
        <row r="564">
          <cell r="A564" t="str">
            <v>A49945</v>
          </cell>
          <cell r="B564" t="str">
            <v>Corser</v>
          </cell>
          <cell r="C564" t="str">
            <v>Mark</v>
          </cell>
          <cell r="D564" t="str">
            <v>UGB</v>
          </cell>
          <cell r="E564" t="str">
            <v>S1</v>
          </cell>
          <cell r="F564" t="str">
            <v>TRL</v>
          </cell>
          <cell r="G564" t="str">
            <v>UT41</v>
          </cell>
          <cell r="H564" t="str">
            <v>UK-HYDST</v>
          </cell>
          <cell r="I564" t="str">
            <v>Tech</v>
          </cell>
          <cell r="J564">
            <v>37.5</v>
          </cell>
          <cell r="K564">
            <v>65</v>
          </cell>
          <cell r="L564">
            <v>5</v>
          </cell>
          <cell r="M564" t="str">
            <v>Principal Engineer/ Technical Discipline Leader</v>
          </cell>
          <cell r="N564">
            <v>22.984711612308001</v>
          </cell>
        </row>
        <row r="565">
          <cell r="A565" t="str">
            <v>A76558</v>
          </cell>
          <cell r="B565" t="str">
            <v>Corser</v>
          </cell>
          <cell r="C565" t="str">
            <v>Mark</v>
          </cell>
          <cell r="D565" t="str">
            <v>UGB</v>
          </cell>
          <cell r="E565" t="str">
            <v>S1</v>
          </cell>
          <cell r="F565" t="str">
            <v>TRL</v>
          </cell>
          <cell r="G565" t="str">
            <v>UT41</v>
          </cell>
          <cell r="H565" t="str">
            <v>P-STD</v>
          </cell>
          <cell r="I565" t="str">
            <v>Tech</v>
          </cell>
          <cell r="J565">
            <v>37.5</v>
          </cell>
          <cell r="K565">
            <v>0</v>
          </cell>
          <cell r="L565">
            <v>5</v>
          </cell>
          <cell r="M565" t="str">
            <v>Principal Engineer/ Technical Discipline Leader</v>
          </cell>
          <cell r="N565">
            <v>30.434816410256001</v>
          </cell>
        </row>
        <row r="566">
          <cell r="A566" t="str">
            <v>A76218</v>
          </cell>
          <cell r="B566" t="str">
            <v>Cosgrove</v>
          </cell>
          <cell r="C566" t="str">
            <v>Matthew</v>
          </cell>
          <cell r="D566" t="str">
            <v>UGB</v>
          </cell>
          <cell r="E566" t="str">
            <v>S1</v>
          </cell>
          <cell r="F566" t="str">
            <v>THW</v>
          </cell>
          <cell r="G566" t="str">
            <v>UT22</v>
          </cell>
          <cell r="H566" t="str">
            <v>P-FIX</v>
          </cell>
          <cell r="I566" t="str">
            <v>Tech</v>
          </cell>
          <cell r="J566">
            <v>37.5</v>
          </cell>
          <cell r="K566">
            <v>10</v>
          </cell>
          <cell r="L566">
            <v>10</v>
          </cell>
          <cell r="M566" t="str">
            <v>Graduate Engineer</v>
          </cell>
          <cell r="N566">
            <v>13.483165128205</v>
          </cell>
        </row>
        <row r="567">
          <cell r="A567" t="str">
            <v>A25013</v>
          </cell>
          <cell r="B567" t="str">
            <v>Costa</v>
          </cell>
          <cell r="C567" t="str">
            <v>Juliana</v>
          </cell>
          <cell r="D567" t="str">
            <v>UGB</v>
          </cell>
          <cell r="E567" t="str">
            <v>S1</v>
          </cell>
          <cell r="F567" t="str">
            <v>SBR</v>
          </cell>
          <cell r="G567" t="str">
            <v>UT31</v>
          </cell>
          <cell r="H567" t="str">
            <v>UK-HYDST</v>
          </cell>
          <cell r="I567" t="str">
            <v>Tech</v>
          </cell>
          <cell r="J567">
            <v>37.5</v>
          </cell>
          <cell r="K567">
            <v>18</v>
          </cell>
          <cell r="L567">
            <v>0</v>
          </cell>
          <cell r="M567" t="str">
            <v>N/A</v>
          </cell>
          <cell r="N567">
            <v>18.394139487179</v>
          </cell>
        </row>
        <row r="568">
          <cell r="A568" t="str">
            <v>A49730</v>
          </cell>
          <cell r="B568" t="str">
            <v>Cotton</v>
          </cell>
          <cell r="C568" t="str">
            <v>Laura</v>
          </cell>
          <cell r="D568" t="str">
            <v>UGB</v>
          </cell>
          <cell r="E568" t="str">
            <v>S4</v>
          </cell>
          <cell r="F568" t="str">
            <v>EEA</v>
          </cell>
          <cell r="G568" t="str">
            <v>UE31</v>
          </cell>
          <cell r="H568" t="str">
            <v>UK-HYDST</v>
          </cell>
          <cell r="I568" t="str">
            <v>Tech</v>
          </cell>
          <cell r="J568">
            <v>0</v>
          </cell>
          <cell r="K568">
            <v>96</v>
          </cell>
          <cell r="L568">
            <v>5</v>
          </cell>
          <cell r="M568" t="str">
            <v>Principal Environmental Consultant</v>
          </cell>
          <cell r="N568">
            <v>25.159913846154002</v>
          </cell>
        </row>
        <row r="569">
          <cell r="A569" t="str">
            <v>A76254</v>
          </cell>
          <cell r="B569" t="str">
            <v>Cottrell</v>
          </cell>
          <cell r="C569" t="str">
            <v>Andrew</v>
          </cell>
          <cell r="D569" t="str">
            <v>UGB</v>
          </cell>
          <cell r="E569" t="str">
            <v>S9</v>
          </cell>
          <cell r="F569" t="str">
            <v>ABD</v>
          </cell>
          <cell r="G569" t="str">
            <v>US16</v>
          </cell>
          <cell r="H569" t="str">
            <v>P-STD</v>
          </cell>
          <cell r="I569" t="str">
            <v>Admin</v>
          </cell>
          <cell r="J569">
            <v>37.5</v>
          </cell>
          <cell r="K569">
            <v>9</v>
          </cell>
          <cell r="L569">
            <v>4</v>
          </cell>
          <cell r="M569" t="str">
            <v>Senior Commercial Manager / Commercial Manager</v>
          </cell>
          <cell r="N569">
            <v>48.665464615384998</v>
          </cell>
        </row>
        <row r="570">
          <cell r="A570" t="str">
            <v>A91332</v>
          </cell>
          <cell r="B570" t="str">
            <v>Council</v>
          </cell>
          <cell r="C570" t="str">
            <v>Matt</v>
          </cell>
          <cell r="D570" t="str">
            <v>UGB</v>
          </cell>
          <cell r="E570" t="str">
            <v>S3</v>
          </cell>
          <cell r="F570" t="str">
            <v>WWN</v>
          </cell>
          <cell r="G570" t="str">
            <v>UU61</v>
          </cell>
          <cell r="H570" t="str">
            <v>UK-HYDST</v>
          </cell>
          <cell r="I570" t="str">
            <v>Tech</v>
          </cell>
          <cell r="J570">
            <v>37.5</v>
          </cell>
          <cell r="K570">
            <v>104</v>
          </cell>
          <cell r="L570">
            <v>9</v>
          </cell>
          <cell r="M570" t="str">
            <v>Technical Officer/ Technician</v>
          </cell>
          <cell r="N570">
            <v>10.875318974359001</v>
          </cell>
        </row>
        <row r="571">
          <cell r="A571" t="str">
            <v>U02742</v>
          </cell>
          <cell r="B571" t="str">
            <v>Counter</v>
          </cell>
          <cell r="C571" t="str">
            <v>Damien</v>
          </cell>
          <cell r="D571" t="str">
            <v>UGB</v>
          </cell>
          <cell r="E571" t="str">
            <v>S1</v>
          </cell>
          <cell r="F571" t="str">
            <v>THW</v>
          </cell>
          <cell r="G571" t="str">
            <v>UT23</v>
          </cell>
          <cell r="H571" t="str">
            <v>UK-AGENCY</v>
          </cell>
          <cell r="I571" t="str">
            <v>Tech</v>
          </cell>
          <cell r="J571">
            <v>0</v>
          </cell>
          <cell r="K571">
            <v>25</v>
          </cell>
          <cell r="L571">
            <v>0</v>
          </cell>
          <cell r="M571" t="str">
            <v>N/A</v>
          </cell>
          <cell r="N571">
            <v>26</v>
          </cell>
        </row>
        <row r="572">
          <cell r="A572" t="str">
            <v>A74436</v>
          </cell>
          <cell r="B572" t="str">
            <v>Court</v>
          </cell>
          <cell r="C572" t="str">
            <v>Ian</v>
          </cell>
          <cell r="D572" t="str">
            <v>UGB</v>
          </cell>
          <cell r="E572" t="str">
            <v>S2</v>
          </cell>
          <cell r="F572" t="str">
            <v>BBS</v>
          </cell>
          <cell r="G572" t="str">
            <v>UP41</v>
          </cell>
          <cell r="H572" t="str">
            <v>UK-RPA</v>
          </cell>
          <cell r="I572" t="str">
            <v>Tech</v>
          </cell>
          <cell r="J572">
            <v>37</v>
          </cell>
          <cell r="K572">
            <v>24</v>
          </cell>
          <cell r="L572">
            <v>0</v>
          </cell>
          <cell r="M572" t="str">
            <v>N/A</v>
          </cell>
          <cell r="N572">
            <v>34.378898128898001</v>
          </cell>
        </row>
        <row r="573">
          <cell r="A573" t="str">
            <v>A76360</v>
          </cell>
          <cell r="B573" t="str">
            <v>Cousins</v>
          </cell>
          <cell r="C573" t="str">
            <v>Ben</v>
          </cell>
          <cell r="D573" t="str">
            <v>UGB</v>
          </cell>
          <cell r="E573" t="str">
            <v>S2</v>
          </cell>
          <cell r="F573" t="str">
            <v>GLR</v>
          </cell>
          <cell r="G573" t="str">
            <v>UP32</v>
          </cell>
          <cell r="H573" t="str">
            <v>P-STD</v>
          </cell>
          <cell r="I573" t="str">
            <v>Tech</v>
          </cell>
          <cell r="J573">
            <v>37.5</v>
          </cell>
          <cell r="K573">
            <v>6</v>
          </cell>
          <cell r="L573">
            <v>9</v>
          </cell>
          <cell r="M573" t="str">
            <v>Assistant Engineer  (Graduate)</v>
          </cell>
          <cell r="N573">
            <v>16.874880000000001</v>
          </cell>
        </row>
        <row r="574">
          <cell r="A574" t="str">
            <v>A95273</v>
          </cell>
          <cell r="B574" t="str">
            <v>Coventry</v>
          </cell>
          <cell r="C574" t="str">
            <v>Andy</v>
          </cell>
          <cell r="D574" t="str">
            <v>UGB</v>
          </cell>
          <cell r="E574" t="str">
            <v>S1</v>
          </cell>
          <cell r="F574" t="str">
            <v>THW</v>
          </cell>
          <cell r="G574" t="str">
            <v>UT22</v>
          </cell>
          <cell r="H574" t="str">
            <v>UK-HYDST</v>
          </cell>
          <cell r="I574" t="str">
            <v>Tech</v>
          </cell>
          <cell r="J574">
            <v>37.5</v>
          </cell>
          <cell r="K574">
            <v>61</v>
          </cell>
          <cell r="L574">
            <v>0</v>
          </cell>
          <cell r="M574" t="str">
            <v>N/A</v>
          </cell>
          <cell r="N574">
            <v>25.880549743589999</v>
          </cell>
        </row>
        <row r="575">
          <cell r="A575" t="str">
            <v>A50043</v>
          </cell>
          <cell r="B575" t="str">
            <v>Cover</v>
          </cell>
          <cell r="C575" t="str">
            <v>John</v>
          </cell>
          <cell r="D575" t="str">
            <v>UGB</v>
          </cell>
          <cell r="E575" t="str">
            <v>S2</v>
          </cell>
          <cell r="F575" t="str">
            <v>BBI</v>
          </cell>
          <cell r="G575" t="str">
            <v>UP21</v>
          </cell>
          <cell r="H575" t="str">
            <v>UK-HYDST</v>
          </cell>
          <cell r="I575" t="str">
            <v>Tech</v>
          </cell>
          <cell r="J575">
            <v>37.5</v>
          </cell>
          <cell r="K575">
            <v>13</v>
          </cell>
          <cell r="L575">
            <v>0</v>
          </cell>
          <cell r="M575" t="str">
            <v>N/A</v>
          </cell>
          <cell r="N575">
            <v>41.579487179487003</v>
          </cell>
        </row>
        <row r="576">
          <cell r="A576" t="str">
            <v>A00515</v>
          </cell>
          <cell r="B576" t="str">
            <v>Cowan</v>
          </cell>
          <cell r="C576" t="str">
            <v>Cat</v>
          </cell>
          <cell r="D576" t="str">
            <v>UGB</v>
          </cell>
          <cell r="E576" t="str">
            <v>S9</v>
          </cell>
          <cell r="F576" t="str">
            <v>AFF</v>
          </cell>
          <cell r="G576" t="str">
            <v>UF22</v>
          </cell>
          <cell r="H576" t="str">
            <v>P-FIX</v>
          </cell>
          <cell r="I576" t="str">
            <v>Admin</v>
          </cell>
          <cell r="J576">
            <v>20</v>
          </cell>
          <cell r="K576">
            <v>6</v>
          </cell>
          <cell r="L576">
            <v>9</v>
          </cell>
          <cell r="M576" t="str">
            <v>Facilities Coordinator</v>
          </cell>
          <cell r="N576">
            <v>7.6970519230769998</v>
          </cell>
        </row>
        <row r="577">
          <cell r="A577" t="str">
            <v>A76503</v>
          </cell>
          <cell r="B577" t="str">
            <v>Coward</v>
          </cell>
          <cell r="C577" t="str">
            <v>Emma</v>
          </cell>
          <cell r="D577" t="str">
            <v>UGB</v>
          </cell>
          <cell r="E577" t="str">
            <v>S3</v>
          </cell>
          <cell r="F577" t="str">
            <v>WEN</v>
          </cell>
          <cell r="G577" t="str">
            <v>UU41</v>
          </cell>
          <cell r="H577" t="str">
            <v>P-STD</v>
          </cell>
          <cell r="I577" t="str">
            <v>Tech</v>
          </cell>
          <cell r="J577">
            <v>37.5</v>
          </cell>
          <cell r="K577">
            <v>2</v>
          </cell>
          <cell r="L577">
            <v>9</v>
          </cell>
          <cell r="M577" t="str">
            <v>Hydrogeologist (Graduate 1)</v>
          </cell>
          <cell r="N577">
            <v>15.445677948718</v>
          </cell>
        </row>
        <row r="578">
          <cell r="A578" t="str">
            <v>A74360</v>
          </cell>
          <cell r="B578" t="str">
            <v>Cowlin</v>
          </cell>
          <cell r="C578" t="str">
            <v>Jon</v>
          </cell>
          <cell r="D578" t="str">
            <v>UGB</v>
          </cell>
          <cell r="E578" t="str">
            <v>S9</v>
          </cell>
          <cell r="F578" t="str">
            <v>AFN</v>
          </cell>
          <cell r="G578" t="str">
            <v>US18</v>
          </cell>
          <cell r="H578" t="str">
            <v>UK-HYDST</v>
          </cell>
          <cell r="I578" t="str">
            <v>Admin</v>
          </cell>
          <cell r="J578">
            <v>37.5</v>
          </cell>
          <cell r="K578">
            <v>87</v>
          </cell>
          <cell r="L578">
            <v>7</v>
          </cell>
          <cell r="M578" t="str">
            <v>Commercial  Manager</v>
          </cell>
          <cell r="N578">
            <v>19.005883076922998</v>
          </cell>
        </row>
        <row r="579">
          <cell r="A579" t="str">
            <v>A99260</v>
          </cell>
          <cell r="B579" t="str">
            <v>Cowlin</v>
          </cell>
          <cell r="C579" t="str">
            <v>Elizabeth</v>
          </cell>
          <cell r="D579" t="str">
            <v>UGB</v>
          </cell>
          <cell r="E579" t="str">
            <v>S2</v>
          </cell>
          <cell r="F579" t="str">
            <v>SBS</v>
          </cell>
          <cell r="G579" t="str">
            <v>UP51</v>
          </cell>
          <cell r="H579" t="str">
            <v>UK-HYDST</v>
          </cell>
          <cell r="I579" t="str">
            <v>Tech</v>
          </cell>
          <cell r="J579">
            <v>37.5</v>
          </cell>
          <cell r="K579">
            <v>63</v>
          </cell>
          <cell r="L579">
            <v>9</v>
          </cell>
          <cell r="M579" t="str">
            <v>Graduate Engineer</v>
          </cell>
          <cell r="N579">
            <v>15.193883076923001</v>
          </cell>
        </row>
        <row r="580">
          <cell r="A580" t="str">
            <v>A42135</v>
          </cell>
          <cell r="B580" t="str">
            <v>Cox</v>
          </cell>
          <cell r="C580" t="str">
            <v>Geoff</v>
          </cell>
          <cell r="D580" t="str">
            <v>UGB</v>
          </cell>
          <cell r="E580" t="str">
            <v>S2</v>
          </cell>
          <cell r="F580" t="str">
            <v>SBS</v>
          </cell>
          <cell r="G580" t="str">
            <v>UP51</v>
          </cell>
          <cell r="H580" t="str">
            <v>UK-HYDST</v>
          </cell>
          <cell r="I580" t="str">
            <v>Tech</v>
          </cell>
          <cell r="J580">
            <v>33.75</v>
          </cell>
          <cell r="K580">
            <v>156</v>
          </cell>
          <cell r="L580">
            <v>6</v>
          </cell>
          <cell r="M580" t="str">
            <v>Senior Engineer</v>
          </cell>
          <cell r="N580">
            <v>24.721650142449999</v>
          </cell>
        </row>
        <row r="581">
          <cell r="A581" t="str">
            <v>A76205</v>
          </cell>
          <cell r="B581" t="str">
            <v>Cox</v>
          </cell>
          <cell r="C581" t="str">
            <v>Peter</v>
          </cell>
          <cell r="D581" t="str">
            <v>UGB</v>
          </cell>
          <cell r="E581" t="str">
            <v>S1</v>
          </cell>
          <cell r="F581" t="str">
            <v>TRS</v>
          </cell>
          <cell r="G581" t="str">
            <v>UT42</v>
          </cell>
          <cell r="H581" t="str">
            <v>UK-AGENCY</v>
          </cell>
          <cell r="I581" t="str">
            <v>Tech</v>
          </cell>
          <cell r="J581">
            <v>22.5</v>
          </cell>
          <cell r="K581">
            <v>10</v>
          </cell>
          <cell r="L581">
            <v>5</v>
          </cell>
          <cell r="M581" t="str">
            <v>Principal Engineer/ Technical Discipline Leader</v>
          </cell>
          <cell r="N581">
            <v>82</v>
          </cell>
        </row>
        <row r="582">
          <cell r="A582" t="str">
            <v>A76445</v>
          </cell>
          <cell r="B582" t="str">
            <v>Cox</v>
          </cell>
          <cell r="C582" t="str">
            <v>Donovan</v>
          </cell>
          <cell r="D582" t="str">
            <v>UGB</v>
          </cell>
          <cell r="E582" t="str">
            <v>S1</v>
          </cell>
          <cell r="F582" t="str">
            <v>TRL</v>
          </cell>
          <cell r="G582" t="str">
            <v>UT42</v>
          </cell>
          <cell r="H582" t="str">
            <v>UK-AGENCY</v>
          </cell>
          <cell r="I582" t="str">
            <v>Tech</v>
          </cell>
          <cell r="J582">
            <v>37.5</v>
          </cell>
          <cell r="K582">
            <v>0</v>
          </cell>
          <cell r="L582">
            <v>7</v>
          </cell>
          <cell r="M582" t="str">
            <v>Senior Technician</v>
          </cell>
          <cell r="N582">
            <v>34.56</v>
          </cell>
        </row>
        <row r="583">
          <cell r="A583" t="str">
            <v>S10225</v>
          </cell>
          <cell r="B583" t="str">
            <v>Cox</v>
          </cell>
          <cell r="C583" t="str">
            <v>Steve</v>
          </cell>
          <cell r="D583" t="str">
            <v>UGB</v>
          </cell>
          <cell r="E583" t="str">
            <v>S3</v>
          </cell>
          <cell r="F583" t="str">
            <v>WWN</v>
          </cell>
          <cell r="G583" t="str">
            <v>UU61</v>
          </cell>
          <cell r="H583" t="str">
            <v>UK-SC-SELF</v>
          </cell>
          <cell r="I583" t="str">
            <v>Tech</v>
          </cell>
          <cell r="J583">
            <v>0</v>
          </cell>
          <cell r="K583">
            <v>35</v>
          </cell>
          <cell r="L583">
            <v>7</v>
          </cell>
          <cell r="M583" t="str">
            <v>Resident Engineer (2)</v>
          </cell>
          <cell r="N583">
            <v>32</v>
          </cell>
        </row>
        <row r="584">
          <cell r="A584" t="str">
            <v>A96113</v>
          </cell>
          <cell r="B584" t="str">
            <v>Coyle</v>
          </cell>
          <cell r="C584" t="str">
            <v>Brian</v>
          </cell>
          <cell r="D584" t="str">
            <v>UGB</v>
          </cell>
          <cell r="E584" t="str">
            <v>S4</v>
          </cell>
          <cell r="F584" t="str">
            <v>EEA</v>
          </cell>
          <cell r="G584" t="str">
            <v>UE31</v>
          </cell>
          <cell r="H584" t="str">
            <v>UK-HYDST</v>
          </cell>
          <cell r="I584" t="str">
            <v>Tech</v>
          </cell>
          <cell r="J584">
            <v>37.5</v>
          </cell>
          <cell r="K584">
            <v>67</v>
          </cell>
          <cell r="L584">
            <v>5</v>
          </cell>
          <cell r="M584" t="str">
            <v>Principal Landscape Architect</v>
          </cell>
          <cell r="N584">
            <v>30.659011282051001</v>
          </cell>
        </row>
        <row r="585">
          <cell r="A585" t="str">
            <v>A00376</v>
          </cell>
          <cell r="B585" t="str">
            <v>Crac</v>
          </cell>
          <cell r="C585" t="str">
            <v>Dorin</v>
          </cell>
          <cell r="D585" t="str">
            <v>UGB</v>
          </cell>
          <cell r="E585" t="str">
            <v>S1</v>
          </cell>
          <cell r="F585" t="str">
            <v>THW</v>
          </cell>
          <cell r="G585" t="str">
            <v>UT25</v>
          </cell>
          <cell r="H585" t="str">
            <v>UK-HYDST</v>
          </cell>
          <cell r="I585" t="str">
            <v>Tech</v>
          </cell>
          <cell r="J585">
            <v>40</v>
          </cell>
          <cell r="K585">
            <v>17</v>
          </cell>
          <cell r="L585">
            <v>0</v>
          </cell>
          <cell r="M585" t="str">
            <v>N/A</v>
          </cell>
          <cell r="N585">
            <v>7.3178076923080004</v>
          </cell>
        </row>
        <row r="586">
          <cell r="A586" t="str">
            <v>A25173</v>
          </cell>
          <cell r="B586" t="str">
            <v>Cracknell</v>
          </cell>
          <cell r="C586" t="str">
            <v>Peter</v>
          </cell>
          <cell r="D586" t="str">
            <v>UGB</v>
          </cell>
          <cell r="E586" t="str">
            <v>S1</v>
          </cell>
          <cell r="F586" t="str">
            <v>TRL</v>
          </cell>
          <cell r="G586" t="str">
            <v>UT41</v>
          </cell>
          <cell r="H586" t="str">
            <v>UK-HYDST</v>
          </cell>
          <cell r="I586" t="str">
            <v>Tech</v>
          </cell>
          <cell r="J586">
            <v>37.5</v>
          </cell>
          <cell r="K586">
            <v>24</v>
          </cell>
          <cell r="L586">
            <v>3</v>
          </cell>
          <cell r="M586" t="str">
            <v>Technical Director  / Technical Director (1)</v>
          </cell>
          <cell r="N586">
            <v>43.497985641025998</v>
          </cell>
        </row>
        <row r="587">
          <cell r="A587" t="str">
            <v>A25058</v>
          </cell>
          <cell r="B587" t="str">
            <v>Cramp</v>
          </cell>
          <cell r="C587" t="str">
            <v>Nick</v>
          </cell>
          <cell r="D587" t="str">
            <v>UGB</v>
          </cell>
          <cell r="E587" t="str">
            <v>S3</v>
          </cell>
          <cell r="F587" t="str">
            <v>WEN</v>
          </cell>
          <cell r="G587" t="str">
            <v>UU41</v>
          </cell>
          <cell r="H587" t="str">
            <v>UK-HYDST</v>
          </cell>
          <cell r="I587" t="str">
            <v>Tech</v>
          </cell>
          <cell r="J587">
            <v>37.5</v>
          </cell>
          <cell r="K587">
            <v>26</v>
          </cell>
          <cell r="L587">
            <v>8</v>
          </cell>
          <cell r="M587" t="str">
            <v>Environmental consultant 2</v>
          </cell>
          <cell r="N587">
            <v>14.610293333333001</v>
          </cell>
        </row>
        <row r="588">
          <cell r="A588" t="str">
            <v>S10273</v>
          </cell>
          <cell r="B588" t="str">
            <v>Crane</v>
          </cell>
          <cell r="C588" t="str">
            <v>Howard</v>
          </cell>
          <cell r="D588" t="str">
            <v>UGB</v>
          </cell>
          <cell r="E588" t="str">
            <v>S1</v>
          </cell>
          <cell r="F588" t="str">
            <v>SBR</v>
          </cell>
          <cell r="G588" t="str">
            <v>UT31</v>
          </cell>
          <cell r="H588" t="str">
            <v>UK-SC-LTD</v>
          </cell>
          <cell r="I588" t="str">
            <v>Tech</v>
          </cell>
          <cell r="J588">
            <v>0</v>
          </cell>
          <cell r="K588">
            <v>15</v>
          </cell>
          <cell r="L588">
            <v>8</v>
          </cell>
          <cell r="M588" t="str">
            <v>Resident Engineer (1) / Resident Engineer</v>
          </cell>
          <cell r="N588">
            <v>53.13</v>
          </cell>
        </row>
        <row r="589">
          <cell r="A589" t="str">
            <v>A74814</v>
          </cell>
          <cell r="B589" t="str">
            <v>Craske</v>
          </cell>
          <cell r="C589" t="str">
            <v>Geoffrey</v>
          </cell>
          <cell r="D589" t="str">
            <v>UGB</v>
          </cell>
          <cell r="E589" t="str">
            <v>S1</v>
          </cell>
          <cell r="F589" t="str">
            <v>TRS</v>
          </cell>
          <cell r="G589" t="str">
            <v>UT42</v>
          </cell>
          <cell r="H589" t="str">
            <v>P-STD</v>
          </cell>
          <cell r="I589" t="str">
            <v>Tech</v>
          </cell>
          <cell r="J589">
            <v>37.5</v>
          </cell>
          <cell r="K589">
            <v>22</v>
          </cell>
          <cell r="L589">
            <v>5</v>
          </cell>
          <cell r="M589" t="str">
            <v>Principal Engineer/ Technical Discipline Leader</v>
          </cell>
          <cell r="N589">
            <v>36.816676923076997</v>
          </cell>
        </row>
        <row r="590">
          <cell r="A590" t="str">
            <v>U03102</v>
          </cell>
          <cell r="B590" t="str">
            <v>Craske</v>
          </cell>
          <cell r="C590" t="str">
            <v>Geoff</v>
          </cell>
          <cell r="D590" t="str">
            <v>UGB</v>
          </cell>
          <cell r="E590" t="str">
            <v>S1</v>
          </cell>
          <cell r="F590" t="str">
            <v>TRL</v>
          </cell>
          <cell r="G590" t="str">
            <v>UT42</v>
          </cell>
          <cell r="H590" t="str">
            <v>UK-AGENCY</v>
          </cell>
          <cell r="I590" t="str">
            <v>Tech</v>
          </cell>
          <cell r="J590">
            <v>0</v>
          </cell>
          <cell r="K590">
            <v>29</v>
          </cell>
          <cell r="L590">
            <v>8</v>
          </cell>
          <cell r="M590" t="str">
            <v>Resident Engineer (1) / Resident Engineer</v>
          </cell>
          <cell r="N590">
            <v>37.64</v>
          </cell>
        </row>
        <row r="591">
          <cell r="A591" t="str">
            <v>A74764</v>
          </cell>
          <cell r="B591" t="str">
            <v>Craven</v>
          </cell>
          <cell r="C591" t="str">
            <v>Charlotte</v>
          </cell>
          <cell r="D591" t="str">
            <v>UGB</v>
          </cell>
          <cell r="E591" t="str">
            <v>S1</v>
          </cell>
          <cell r="F591" t="str">
            <v>TRL</v>
          </cell>
          <cell r="G591" t="str">
            <v>UT42</v>
          </cell>
          <cell r="H591" t="str">
            <v>P-STD</v>
          </cell>
          <cell r="I591" t="str">
            <v>Tech</v>
          </cell>
          <cell r="J591">
            <v>37.5</v>
          </cell>
          <cell r="K591">
            <v>7</v>
          </cell>
          <cell r="L591">
            <v>8</v>
          </cell>
          <cell r="M591" t="str">
            <v>Commercial Assistant (1)</v>
          </cell>
          <cell r="N591">
            <v>16.944652307691999</v>
          </cell>
        </row>
        <row r="592">
          <cell r="A592" t="str">
            <v>A00561</v>
          </cell>
          <cell r="B592" t="str">
            <v>Crawford</v>
          </cell>
          <cell r="C592" t="str">
            <v>Charlotte</v>
          </cell>
          <cell r="D592" t="str">
            <v>UGB</v>
          </cell>
          <cell r="E592" t="str">
            <v>S9</v>
          </cell>
          <cell r="F592" t="str">
            <v>AFF</v>
          </cell>
          <cell r="G592" t="str">
            <v>UF15</v>
          </cell>
          <cell r="H592" t="str">
            <v>P-STD</v>
          </cell>
          <cell r="I592" t="str">
            <v>Admin</v>
          </cell>
          <cell r="J592">
            <v>37.5</v>
          </cell>
          <cell r="K592">
            <v>1</v>
          </cell>
          <cell r="L592">
            <v>10</v>
          </cell>
          <cell r="M592" t="str">
            <v>Facilities Assistant</v>
          </cell>
          <cell r="N592">
            <v>11.108754871795</v>
          </cell>
        </row>
        <row r="593">
          <cell r="A593" t="str">
            <v>A00476</v>
          </cell>
          <cell r="B593" t="str">
            <v>Creed</v>
          </cell>
          <cell r="C593" t="str">
            <v>Sam</v>
          </cell>
          <cell r="D593" t="str">
            <v>UGB</v>
          </cell>
          <cell r="E593" t="str">
            <v>S3</v>
          </cell>
          <cell r="F593" t="str">
            <v>WWN</v>
          </cell>
          <cell r="G593" t="str">
            <v>UU61</v>
          </cell>
          <cell r="H593" t="str">
            <v>P-STD</v>
          </cell>
          <cell r="I593" t="str">
            <v>Tech</v>
          </cell>
          <cell r="J593">
            <v>37.5</v>
          </cell>
          <cell r="K593">
            <v>22</v>
          </cell>
          <cell r="L593">
            <v>6</v>
          </cell>
          <cell r="M593" t="str">
            <v>Senior Engineer</v>
          </cell>
          <cell r="N593">
            <v>19.976401025641</v>
          </cell>
        </row>
        <row r="594">
          <cell r="A594" t="str">
            <v>A74234</v>
          </cell>
          <cell r="B594" t="str">
            <v>Cresswell</v>
          </cell>
          <cell r="C594" t="str">
            <v>Warren</v>
          </cell>
          <cell r="D594" t="str">
            <v>UGB</v>
          </cell>
          <cell r="E594" t="str">
            <v>S4</v>
          </cell>
          <cell r="F594" t="str">
            <v>EEC</v>
          </cell>
          <cell r="G594" t="str">
            <v>UE21</v>
          </cell>
          <cell r="H594" t="str">
            <v>UK-CRESSD</v>
          </cell>
          <cell r="I594" t="str">
            <v>Tech</v>
          </cell>
          <cell r="J594">
            <v>37.5</v>
          </cell>
          <cell r="K594">
            <v>43</v>
          </cell>
          <cell r="L594">
            <v>0</v>
          </cell>
          <cell r="M594" t="str">
            <v>N/A</v>
          </cell>
          <cell r="N594">
            <v>52.066025641026002</v>
          </cell>
        </row>
        <row r="595">
          <cell r="A595" t="str">
            <v>A76527</v>
          </cell>
          <cell r="B595" t="str">
            <v>Cresswell</v>
          </cell>
          <cell r="C595" t="str">
            <v>Matthew</v>
          </cell>
          <cell r="D595" t="str">
            <v>UGB</v>
          </cell>
          <cell r="E595" t="str">
            <v>S1</v>
          </cell>
          <cell r="F595" t="str">
            <v>TRS</v>
          </cell>
          <cell r="G595" t="str">
            <v>UT43</v>
          </cell>
          <cell r="H595" t="str">
            <v>UK-AGENCY</v>
          </cell>
          <cell r="I595" t="str">
            <v>Tech</v>
          </cell>
          <cell r="J595">
            <v>40</v>
          </cell>
          <cell r="K595">
            <v>1</v>
          </cell>
          <cell r="L595">
            <v>6</v>
          </cell>
          <cell r="M595" t="str">
            <v>Senior Engineer</v>
          </cell>
          <cell r="N595">
            <v>42.8</v>
          </cell>
        </row>
        <row r="596">
          <cell r="A596" t="str">
            <v>S10220</v>
          </cell>
          <cell r="B596" t="str">
            <v>Crewe</v>
          </cell>
          <cell r="C596" t="str">
            <v>Victoria</v>
          </cell>
          <cell r="D596" t="str">
            <v>UGB</v>
          </cell>
          <cell r="E596" t="str">
            <v>S2</v>
          </cell>
          <cell r="F596" t="str">
            <v>GGE</v>
          </cell>
          <cell r="G596" t="str">
            <v>UP31</v>
          </cell>
          <cell r="H596" t="str">
            <v>UK-SC-LTD</v>
          </cell>
          <cell r="I596" t="str">
            <v>Tech</v>
          </cell>
          <cell r="J596">
            <v>22.5</v>
          </cell>
          <cell r="K596">
            <v>81</v>
          </cell>
          <cell r="L596">
            <v>5</v>
          </cell>
          <cell r="M596" t="str">
            <v>Senior Resident Engineer</v>
          </cell>
          <cell r="N596">
            <v>33</v>
          </cell>
        </row>
        <row r="597">
          <cell r="A597" t="str">
            <v>A25199</v>
          </cell>
          <cell r="B597" t="str">
            <v>Cridland</v>
          </cell>
          <cell r="C597" t="str">
            <v>Richard</v>
          </cell>
          <cell r="D597" t="str">
            <v>UGB</v>
          </cell>
          <cell r="E597" t="str">
            <v>S3</v>
          </cell>
          <cell r="F597" t="str">
            <v>WWN</v>
          </cell>
          <cell r="G597" t="str">
            <v>UU61</v>
          </cell>
          <cell r="H597" t="str">
            <v>UK-TURNER</v>
          </cell>
          <cell r="I597" t="str">
            <v>Tech</v>
          </cell>
          <cell r="J597">
            <v>22.5</v>
          </cell>
          <cell r="K597">
            <v>3</v>
          </cell>
          <cell r="L597">
            <v>8</v>
          </cell>
          <cell r="M597" t="str">
            <v>Technical Officer/ Technician</v>
          </cell>
          <cell r="N597">
            <v>12.157948717948999</v>
          </cell>
        </row>
        <row r="598">
          <cell r="A598" t="str">
            <v>W01253</v>
          </cell>
          <cell r="B598" t="str">
            <v>Crimp</v>
          </cell>
          <cell r="C598" t="str">
            <v>Tony</v>
          </cell>
          <cell r="D598" t="str">
            <v>UGB</v>
          </cell>
          <cell r="E598" t="str">
            <v>S3</v>
          </cell>
          <cell r="F598" t="str">
            <v>WWN</v>
          </cell>
          <cell r="G598" t="str">
            <v>UU31</v>
          </cell>
          <cell r="H598" t="str">
            <v>UK-HYDST</v>
          </cell>
          <cell r="I598" t="str">
            <v>Tech</v>
          </cell>
          <cell r="J598">
            <v>37.5</v>
          </cell>
          <cell r="K598">
            <v>199</v>
          </cell>
          <cell r="L598">
            <v>5</v>
          </cell>
          <cell r="M598" t="str">
            <v>Principal Engineer/ Technical Discipline Leader</v>
          </cell>
          <cell r="N598">
            <v>36.177344771282002</v>
          </cell>
        </row>
        <row r="599">
          <cell r="A599" t="str">
            <v>U03133</v>
          </cell>
          <cell r="B599" t="str">
            <v>Cripps</v>
          </cell>
          <cell r="C599" t="str">
            <v>Brian</v>
          </cell>
          <cell r="D599" t="str">
            <v>UGB</v>
          </cell>
          <cell r="E599" t="str">
            <v>S2</v>
          </cell>
          <cell r="F599" t="str">
            <v>GCL</v>
          </cell>
          <cell r="G599" t="str">
            <v>UP21</v>
          </cell>
          <cell r="H599" t="str">
            <v>UK-AGENCY</v>
          </cell>
          <cell r="I599" t="str">
            <v>Tech</v>
          </cell>
          <cell r="J599">
            <v>37.5</v>
          </cell>
          <cell r="K599">
            <v>11</v>
          </cell>
          <cell r="L599">
            <v>6</v>
          </cell>
          <cell r="M599" t="str">
            <v>Senior Engineer</v>
          </cell>
          <cell r="N599">
            <v>26.47</v>
          </cell>
        </row>
        <row r="600">
          <cell r="A600" t="str">
            <v>W01204</v>
          </cell>
          <cell r="B600" t="str">
            <v>Cripps</v>
          </cell>
          <cell r="C600" t="str">
            <v>Brian</v>
          </cell>
          <cell r="D600" t="str">
            <v>UGB</v>
          </cell>
          <cell r="E600" t="str">
            <v>S2</v>
          </cell>
          <cell r="F600" t="str">
            <v>GCL</v>
          </cell>
          <cell r="G600" t="str">
            <v>UP21</v>
          </cell>
          <cell r="H600" t="str">
            <v>UK-HYDST</v>
          </cell>
          <cell r="I600" t="str">
            <v>Tech</v>
          </cell>
          <cell r="J600">
            <v>22.5</v>
          </cell>
          <cell r="K600">
            <v>154</v>
          </cell>
          <cell r="L600">
            <v>6</v>
          </cell>
          <cell r="M600" t="str">
            <v>Senior Engineer</v>
          </cell>
          <cell r="N600">
            <v>18.205128205127998</v>
          </cell>
        </row>
        <row r="601">
          <cell r="A601" t="str">
            <v>A98477</v>
          </cell>
          <cell r="B601" t="str">
            <v>Crisp</v>
          </cell>
          <cell r="C601" t="str">
            <v>Mike</v>
          </cell>
          <cell r="D601" t="str">
            <v>UGB</v>
          </cell>
          <cell r="E601" t="str">
            <v>S3</v>
          </cell>
          <cell r="F601" t="str">
            <v>WWN</v>
          </cell>
          <cell r="G601" t="str">
            <v>UU61</v>
          </cell>
          <cell r="H601" t="str">
            <v>UK-HYDST</v>
          </cell>
          <cell r="I601" t="str">
            <v>Tech</v>
          </cell>
          <cell r="J601">
            <v>37.5</v>
          </cell>
          <cell r="K601">
            <v>74</v>
          </cell>
          <cell r="L601">
            <v>7</v>
          </cell>
          <cell r="M601" t="str">
            <v>Chartered or Consulting Engineer</v>
          </cell>
          <cell r="N601">
            <v>16.069267692307999</v>
          </cell>
        </row>
        <row r="602">
          <cell r="A602" t="str">
            <v>A49989</v>
          </cell>
          <cell r="B602" t="str">
            <v>Cristuinea</v>
          </cell>
          <cell r="C602" t="str">
            <v>Stefan</v>
          </cell>
          <cell r="D602" t="str">
            <v>UGB</v>
          </cell>
          <cell r="E602" t="str">
            <v>S1</v>
          </cell>
          <cell r="F602" t="str">
            <v>THW</v>
          </cell>
          <cell r="G602" t="str">
            <v>UT25</v>
          </cell>
          <cell r="H602" t="str">
            <v>UK-HYDST</v>
          </cell>
          <cell r="I602" t="str">
            <v>Tech</v>
          </cell>
          <cell r="J602">
            <v>40</v>
          </cell>
          <cell r="K602">
            <v>32</v>
          </cell>
          <cell r="L602">
            <v>6</v>
          </cell>
          <cell r="M602" t="str">
            <v>Resident Engineer (1) / Resident Engineer</v>
          </cell>
          <cell r="N602">
            <v>17.879847115385001</v>
          </cell>
        </row>
        <row r="603">
          <cell r="A603" t="str">
            <v>W61425</v>
          </cell>
          <cell r="B603" t="str">
            <v>Critchley</v>
          </cell>
          <cell r="C603" t="str">
            <v>Kelly</v>
          </cell>
          <cell r="D603" t="str">
            <v>UGB</v>
          </cell>
          <cell r="E603" t="str">
            <v>S3</v>
          </cell>
          <cell r="F603" t="str">
            <v>WWN</v>
          </cell>
          <cell r="G603" t="str">
            <v>UU31</v>
          </cell>
          <cell r="H603" t="str">
            <v>UK-HYDST</v>
          </cell>
          <cell r="I603" t="str">
            <v>Tech</v>
          </cell>
          <cell r="J603">
            <v>0</v>
          </cell>
          <cell r="K603">
            <v>105</v>
          </cell>
          <cell r="L603">
            <v>5</v>
          </cell>
          <cell r="M603" t="str">
            <v>Principal Engineer/ Technical Discipline Leader</v>
          </cell>
          <cell r="N603">
            <v>22.222802533332999</v>
          </cell>
        </row>
        <row r="604">
          <cell r="A604" t="str">
            <v>U03175</v>
          </cell>
          <cell r="B604" t="str">
            <v>Crocker</v>
          </cell>
          <cell r="C604" t="str">
            <v>Terry</v>
          </cell>
          <cell r="D604" t="str">
            <v>UGB</v>
          </cell>
          <cell r="E604" t="str">
            <v>S3</v>
          </cell>
          <cell r="F604" t="str">
            <v>WWN</v>
          </cell>
          <cell r="G604" t="str">
            <v>UU61</v>
          </cell>
          <cell r="H604" t="str">
            <v>UK-AGENCY</v>
          </cell>
          <cell r="I604" t="str">
            <v>Tech</v>
          </cell>
          <cell r="J604">
            <v>7.5</v>
          </cell>
          <cell r="K604">
            <v>40</v>
          </cell>
          <cell r="L604">
            <v>4</v>
          </cell>
          <cell r="M604" t="str">
            <v>Site Operations Manager</v>
          </cell>
          <cell r="N604">
            <v>45.64</v>
          </cell>
        </row>
        <row r="605">
          <cell r="A605" t="str">
            <v>A24774</v>
          </cell>
          <cell r="B605" t="str">
            <v>Croft</v>
          </cell>
          <cell r="C605" t="str">
            <v>Peter</v>
          </cell>
          <cell r="D605" t="str">
            <v>UGB</v>
          </cell>
          <cell r="E605" t="str">
            <v>S1</v>
          </cell>
          <cell r="F605" t="str">
            <v>SBR</v>
          </cell>
          <cell r="G605" t="str">
            <v>UT31</v>
          </cell>
          <cell r="H605" t="str">
            <v>UK-HYDST</v>
          </cell>
          <cell r="I605" t="str">
            <v>Tech</v>
          </cell>
          <cell r="J605">
            <v>37.5</v>
          </cell>
          <cell r="K605">
            <v>96</v>
          </cell>
          <cell r="L605">
            <v>6</v>
          </cell>
          <cell r="M605" t="str">
            <v>Senior Architectural Technician (1)</v>
          </cell>
          <cell r="N605">
            <v>21.906657607692001</v>
          </cell>
        </row>
        <row r="606">
          <cell r="A606" t="str">
            <v>A50179</v>
          </cell>
          <cell r="B606" t="str">
            <v>Croker</v>
          </cell>
          <cell r="C606" t="str">
            <v>Rachael</v>
          </cell>
          <cell r="D606" t="str">
            <v>UGB</v>
          </cell>
          <cell r="E606" t="str">
            <v>S9</v>
          </cell>
          <cell r="F606" t="str">
            <v>AHR</v>
          </cell>
          <cell r="G606" t="str">
            <v>US12</v>
          </cell>
          <cell r="H606" t="str">
            <v>P-STD</v>
          </cell>
          <cell r="I606" t="str">
            <v>Admin</v>
          </cell>
          <cell r="J606">
            <v>37.5</v>
          </cell>
          <cell r="K606">
            <v>31</v>
          </cell>
          <cell r="L606">
            <v>9</v>
          </cell>
          <cell r="M606" t="str">
            <v>HR Assistant</v>
          </cell>
          <cell r="N606">
            <v>12.275934358974</v>
          </cell>
        </row>
        <row r="607">
          <cell r="A607" t="str">
            <v>A00161</v>
          </cell>
          <cell r="B607" t="str">
            <v>Crolla</v>
          </cell>
          <cell r="C607" t="str">
            <v>Laura</v>
          </cell>
          <cell r="D607" t="str">
            <v>UGB</v>
          </cell>
          <cell r="E607" t="str">
            <v>S9</v>
          </cell>
          <cell r="F607" t="str">
            <v>AFN</v>
          </cell>
          <cell r="G607" t="str">
            <v>US18</v>
          </cell>
          <cell r="H607" t="str">
            <v>UK-HYDST</v>
          </cell>
          <cell r="I607" t="str">
            <v>Admin</v>
          </cell>
          <cell r="J607">
            <v>0</v>
          </cell>
          <cell r="K607">
            <v>73</v>
          </cell>
          <cell r="L607">
            <v>9</v>
          </cell>
          <cell r="M607" t="str">
            <v>Commercial Assistant (2)</v>
          </cell>
          <cell r="N607">
            <v>2.999702564103</v>
          </cell>
        </row>
        <row r="608">
          <cell r="A608" t="str">
            <v>U03142</v>
          </cell>
          <cell r="B608" t="str">
            <v>Crombie</v>
          </cell>
          <cell r="C608" t="str">
            <v>Deborah</v>
          </cell>
          <cell r="D608" t="str">
            <v>UGB</v>
          </cell>
          <cell r="E608" t="str">
            <v>S1</v>
          </cell>
          <cell r="F608" t="str">
            <v>TRL</v>
          </cell>
          <cell r="G608" t="str">
            <v>UT43</v>
          </cell>
          <cell r="H608" t="str">
            <v>UK-AGENCY</v>
          </cell>
          <cell r="I608" t="str">
            <v>Tech</v>
          </cell>
          <cell r="J608">
            <v>0</v>
          </cell>
          <cell r="K608">
            <v>3</v>
          </cell>
          <cell r="L608">
            <v>7</v>
          </cell>
          <cell r="M608" t="str">
            <v>Senior Drafter/ Draftman</v>
          </cell>
          <cell r="N608">
            <v>27.5</v>
          </cell>
        </row>
        <row r="609">
          <cell r="A609" t="str">
            <v>A00334</v>
          </cell>
          <cell r="B609" t="str">
            <v>Cronin</v>
          </cell>
          <cell r="C609" t="str">
            <v>Jerry</v>
          </cell>
          <cell r="D609" t="str">
            <v>UGB</v>
          </cell>
          <cell r="E609" t="str">
            <v>S3</v>
          </cell>
          <cell r="F609" t="str">
            <v>WWN</v>
          </cell>
          <cell r="G609" t="str">
            <v>UU71</v>
          </cell>
          <cell r="H609" t="str">
            <v>UK-HYDST</v>
          </cell>
          <cell r="I609" t="str">
            <v>Tech</v>
          </cell>
          <cell r="J609">
            <v>7.5</v>
          </cell>
          <cell r="K609">
            <v>43</v>
          </cell>
          <cell r="L609">
            <v>9</v>
          </cell>
          <cell r="M609" t="str">
            <v>Assistant Engineer  (Graduate)</v>
          </cell>
          <cell r="N609">
            <v>11.676923076923</v>
          </cell>
        </row>
        <row r="610">
          <cell r="A610" t="str">
            <v>A74928</v>
          </cell>
          <cell r="B610" t="str">
            <v>Croot</v>
          </cell>
          <cell r="C610" t="str">
            <v>Stefan</v>
          </cell>
          <cell r="D610" t="str">
            <v>UGB</v>
          </cell>
          <cell r="E610" t="str">
            <v>S2</v>
          </cell>
          <cell r="F610" t="str">
            <v>SBS</v>
          </cell>
          <cell r="G610" t="str">
            <v>UP33</v>
          </cell>
          <cell r="H610" t="str">
            <v>P-STD</v>
          </cell>
          <cell r="I610" t="str">
            <v>Tech</v>
          </cell>
          <cell r="J610">
            <v>37.5</v>
          </cell>
          <cell r="K610">
            <v>19</v>
          </cell>
          <cell r="L610">
            <v>10</v>
          </cell>
          <cell r="M610" t="str">
            <v>Graduate Engineer</v>
          </cell>
          <cell r="N610">
            <v>16.206857435897</v>
          </cell>
        </row>
        <row r="611">
          <cell r="A611" t="str">
            <v>A74831</v>
          </cell>
          <cell r="B611" t="str">
            <v>Crossan</v>
          </cell>
          <cell r="C611" t="str">
            <v>Peter</v>
          </cell>
          <cell r="D611" t="str">
            <v>UGB</v>
          </cell>
          <cell r="E611" t="str">
            <v>S1</v>
          </cell>
          <cell r="F611" t="str">
            <v>TRL</v>
          </cell>
          <cell r="G611" t="str">
            <v>UT42</v>
          </cell>
          <cell r="H611" t="str">
            <v>UK-AGENCY</v>
          </cell>
          <cell r="I611" t="str">
            <v>Tech</v>
          </cell>
          <cell r="J611">
            <v>48</v>
          </cell>
          <cell r="K611">
            <v>12</v>
          </cell>
          <cell r="L611">
            <v>5</v>
          </cell>
          <cell r="M611" t="str">
            <v>Project  Planner (1)</v>
          </cell>
          <cell r="N611">
            <v>35</v>
          </cell>
        </row>
        <row r="612">
          <cell r="A612" t="str">
            <v>U03165</v>
          </cell>
          <cell r="B612" t="str">
            <v>Crossan</v>
          </cell>
          <cell r="C612" t="str">
            <v>Alex</v>
          </cell>
          <cell r="D612" t="str">
            <v>UGB</v>
          </cell>
          <cell r="E612" t="str">
            <v>S1</v>
          </cell>
          <cell r="F612" t="str">
            <v>TRL</v>
          </cell>
          <cell r="G612" t="str">
            <v>UT43</v>
          </cell>
          <cell r="H612" t="str">
            <v>UK-AGENCY</v>
          </cell>
          <cell r="I612" t="str">
            <v>Tech</v>
          </cell>
          <cell r="J612">
            <v>37.5</v>
          </cell>
          <cell r="K612">
            <v>6</v>
          </cell>
          <cell r="L612">
            <v>7</v>
          </cell>
          <cell r="M612" t="str">
            <v>Senior Technician</v>
          </cell>
          <cell r="N612">
            <v>27.5</v>
          </cell>
        </row>
        <row r="613">
          <cell r="A613" t="str">
            <v>A50114</v>
          </cell>
          <cell r="B613" t="str">
            <v>Crossley</v>
          </cell>
          <cell r="C613" t="str">
            <v>Paul</v>
          </cell>
          <cell r="D613" t="str">
            <v>UGB</v>
          </cell>
          <cell r="E613" t="str">
            <v>S3</v>
          </cell>
          <cell r="F613" t="str">
            <v>WEN</v>
          </cell>
          <cell r="G613" t="str">
            <v>UU41</v>
          </cell>
          <cell r="H613" t="str">
            <v>P-STD</v>
          </cell>
          <cell r="I613" t="str">
            <v>Tech</v>
          </cell>
          <cell r="J613">
            <v>37.5</v>
          </cell>
          <cell r="K613">
            <v>48</v>
          </cell>
          <cell r="L613">
            <v>6</v>
          </cell>
          <cell r="M613" t="str">
            <v>Senior Engineer</v>
          </cell>
          <cell r="N613">
            <v>25.423857435896998</v>
          </cell>
        </row>
        <row r="614">
          <cell r="A614" t="str">
            <v>A76083</v>
          </cell>
          <cell r="B614" t="str">
            <v>Crozier</v>
          </cell>
          <cell r="C614" t="str">
            <v>Samantha</v>
          </cell>
          <cell r="D614" t="str">
            <v>UGB</v>
          </cell>
          <cell r="E614" t="str">
            <v>S1</v>
          </cell>
          <cell r="F614" t="str">
            <v>TRL</v>
          </cell>
          <cell r="G614" t="str">
            <v>UT42</v>
          </cell>
          <cell r="H614" t="str">
            <v>P-STD</v>
          </cell>
          <cell r="I614" t="str">
            <v>Tech</v>
          </cell>
          <cell r="J614">
            <v>37.5</v>
          </cell>
          <cell r="K614">
            <v>13</v>
          </cell>
          <cell r="L614">
            <v>8</v>
          </cell>
          <cell r="M614" t="str">
            <v>Senior Credit Controller</v>
          </cell>
          <cell r="N614">
            <v>23.320344615385</v>
          </cell>
        </row>
        <row r="615">
          <cell r="A615" t="str">
            <v>S10045</v>
          </cell>
          <cell r="B615" t="str">
            <v>Crudge</v>
          </cell>
          <cell r="C615" t="str">
            <v>Steve</v>
          </cell>
          <cell r="D615" t="str">
            <v>UGB</v>
          </cell>
          <cell r="E615" t="str">
            <v>S1</v>
          </cell>
          <cell r="F615" t="str">
            <v>TPL</v>
          </cell>
          <cell r="G615" t="str">
            <v>UT22</v>
          </cell>
          <cell r="H615" t="str">
            <v>UK-SC-LTD</v>
          </cell>
          <cell r="I615" t="str">
            <v>Tech</v>
          </cell>
          <cell r="J615">
            <v>0</v>
          </cell>
          <cell r="K615">
            <v>82</v>
          </cell>
          <cell r="L615">
            <v>4</v>
          </cell>
          <cell r="M615" t="str">
            <v>Project Manager  Category 2 (2)</v>
          </cell>
          <cell r="N615">
            <v>33.33</v>
          </cell>
        </row>
        <row r="616">
          <cell r="A616" t="str">
            <v>A76431</v>
          </cell>
          <cell r="B616" t="str">
            <v>Culling</v>
          </cell>
          <cell r="C616" t="str">
            <v>Clare</v>
          </cell>
          <cell r="D616" t="str">
            <v>UGB</v>
          </cell>
          <cell r="E616" t="str">
            <v>S9</v>
          </cell>
          <cell r="F616" t="str">
            <v>AHR</v>
          </cell>
          <cell r="G616" t="str">
            <v>US12</v>
          </cell>
          <cell r="H616" t="str">
            <v>P-STD</v>
          </cell>
          <cell r="I616" t="str">
            <v>Admin</v>
          </cell>
          <cell r="J616">
            <v>37.5</v>
          </cell>
          <cell r="K616">
            <v>4</v>
          </cell>
          <cell r="L616">
            <v>9</v>
          </cell>
          <cell r="M616" t="str">
            <v>HR Assistant</v>
          </cell>
          <cell r="N616">
            <v>17.255472820512999</v>
          </cell>
        </row>
        <row r="617">
          <cell r="A617" t="str">
            <v>A74754</v>
          </cell>
          <cell r="B617" t="str">
            <v>Cunniffe</v>
          </cell>
          <cell r="C617" t="str">
            <v>James</v>
          </cell>
          <cell r="D617" t="str">
            <v>UGB</v>
          </cell>
          <cell r="E617" t="str">
            <v>S1</v>
          </cell>
          <cell r="F617" t="str">
            <v>TRL</v>
          </cell>
          <cell r="G617" t="str">
            <v>UT41</v>
          </cell>
          <cell r="H617" t="str">
            <v>T-FIX</v>
          </cell>
          <cell r="I617" t="str">
            <v>Tech</v>
          </cell>
          <cell r="J617">
            <v>37.5</v>
          </cell>
          <cell r="K617">
            <v>3</v>
          </cell>
          <cell r="L617">
            <v>11</v>
          </cell>
          <cell r="M617" t="str">
            <v>Junior Technician</v>
          </cell>
          <cell r="N617">
            <v>6.15</v>
          </cell>
        </row>
        <row r="618">
          <cell r="A618" t="str">
            <v>A76513</v>
          </cell>
          <cell r="B618" t="str">
            <v>Cunningham</v>
          </cell>
          <cell r="C618" t="str">
            <v>Andrea</v>
          </cell>
          <cell r="D618" t="str">
            <v>UGB</v>
          </cell>
          <cell r="E618" t="str">
            <v>S1</v>
          </cell>
          <cell r="F618" t="str">
            <v>TRL</v>
          </cell>
          <cell r="G618" t="str">
            <v>UT41</v>
          </cell>
          <cell r="H618" t="str">
            <v>UK-AGENCY</v>
          </cell>
          <cell r="I618" t="str">
            <v>Tech</v>
          </cell>
          <cell r="J618">
            <v>35</v>
          </cell>
          <cell r="K618">
            <v>1</v>
          </cell>
          <cell r="L618">
            <v>8</v>
          </cell>
          <cell r="M618" t="str">
            <v>Engineer  (Not chartered) (Graduate)</v>
          </cell>
          <cell r="N618">
            <v>22.37</v>
          </cell>
        </row>
        <row r="619">
          <cell r="A619" t="str">
            <v>A96830</v>
          </cell>
          <cell r="B619" t="str">
            <v>Currie</v>
          </cell>
          <cell r="C619" t="str">
            <v>Graham</v>
          </cell>
          <cell r="D619" t="str">
            <v>UGB</v>
          </cell>
          <cell r="E619" t="str">
            <v>S1</v>
          </cell>
          <cell r="F619" t="str">
            <v>SBR</v>
          </cell>
          <cell r="G619" t="str">
            <v>UT31</v>
          </cell>
          <cell r="H619" t="str">
            <v>UK-HYDST</v>
          </cell>
          <cell r="I619" t="str">
            <v>Tech</v>
          </cell>
          <cell r="J619">
            <v>40</v>
          </cell>
          <cell r="K619">
            <v>52</v>
          </cell>
          <cell r="L619">
            <v>0</v>
          </cell>
          <cell r="M619" t="str">
            <v>N/A</v>
          </cell>
          <cell r="N619">
            <v>41.056409615385</v>
          </cell>
        </row>
        <row r="620">
          <cell r="A620" t="str">
            <v>A00810</v>
          </cell>
          <cell r="B620" t="str">
            <v>Curson</v>
          </cell>
          <cell r="C620" t="str">
            <v>Tony</v>
          </cell>
          <cell r="D620" t="str">
            <v>UGB</v>
          </cell>
          <cell r="E620" t="str">
            <v>S3</v>
          </cell>
          <cell r="F620" t="str">
            <v>WTC</v>
          </cell>
          <cell r="G620" t="str">
            <v>UU22</v>
          </cell>
          <cell r="H620" t="str">
            <v>UK-HYDST</v>
          </cell>
          <cell r="I620" t="str">
            <v>Tech</v>
          </cell>
          <cell r="J620">
            <v>37.5</v>
          </cell>
          <cell r="K620">
            <v>442</v>
          </cell>
          <cell r="L620">
            <v>3</v>
          </cell>
          <cell r="M620" t="str">
            <v>Technical Director  / Technical Director (1)</v>
          </cell>
          <cell r="N620">
            <v>40.5</v>
          </cell>
        </row>
        <row r="621">
          <cell r="A621" t="str">
            <v>A25198</v>
          </cell>
          <cell r="B621" t="str">
            <v>Curtis</v>
          </cell>
          <cell r="C621" t="str">
            <v>Russell</v>
          </cell>
          <cell r="D621" t="str">
            <v>UGB</v>
          </cell>
          <cell r="E621" t="str">
            <v>S3</v>
          </cell>
          <cell r="F621" t="str">
            <v>WWN</v>
          </cell>
          <cell r="G621" t="str">
            <v>UU61</v>
          </cell>
          <cell r="H621" t="str">
            <v>UK-HYDST</v>
          </cell>
          <cell r="I621" t="str">
            <v>Tech</v>
          </cell>
          <cell r="J621">
            <v>36</v>
          </cell>
          <cell r="K621">
            <v>31</v>
          </cell>
          <cell r="L621">
            <v>8</v>
          </cell>
          <cell r="M621" t="str">
            <v>Technical Officer/ Technician</v>
          </cell>
          <cell r="N621">
            <v>10.240305555556001</v>
          </cell>
        </row>
        <row r="622">
          <cell r="A622" t="str">
            <v>A50244</v>
          </cell>
          <cell r="B622" t="str">
            <v>Dack</v>
          </cell>
          <cell r="C622" t="str">
            <v>Sarah</v>
          </cell>
          <cell r="D622" t="str">
            <v>UGB</v>
          </cell>
          <cell r="E622" t="str">
            <v>S2</v>
          </cell>
          <cell r="F622" t="str">
            <v>GCL</v>
          </cell>
          <cell r="G622" t="str">
            <v>UP31</v>
          </cell>
          <cell r="H622" t="str">
            <v>UK-HYDST</v>
          </cell>
          <cell r="I622" t="str">
            <v>Tech</v>
          </cell>
          <cell r="J622">
            <v>30</v>
          </cell>
          <cell r="K622">
            <v>19</v>
          </cell>
          <cell r="L622">
            <v>4</v>
          </cell>
          <cell r="M622" t="str">
            <v>Associate (EA)/ Associate Tech. Dir / Associate Tech. Dir (2</v>
          </cell>
          <cell r="N622">
            <v>26.724917948718002</v>
          </cell>
        </row>
        <row r="623">
          <cell r="A623" t="str">
            <v>U02974</v>
          </cell>
          <cell r="B623" t="str">
            <v>Dagnall</v>
          </cell>
          <cell r="C623" t="str">
            <v>Keith</v>
          </cell>
          <cell r="D623" t="str">
            <v>UGB</v>
          </cell>
          <cell r="E623" t="str">
            <v>S1</v>
          </cell>
          <cell r="F623" t="str">
            <v>TRL</v>
          </cell>
          <cell r="G623" t="str">
            <v>UT41</v>
          </cell>
          <cell r="H623" t="str">
            <v>UK-AGENCY</v>
          </cell>
          <cell r="I623" t="str">
            <v>Tech</v>
          </cell>
          <cell r="J623">
            <v>0</v>
          </cell>
          <cell r="K623">
            <v>37</v>
          </cell>
          <cell r="L623">
            <v>7</v>
          </cell>
          <cell r="M623" t="str">
            <v>Landscape/Project/Graphic/Urban Designer</v>
          </cell>
          <cell r="N623">
            <v>35.700000000000003</v>
          </cell>
        </row>
        <row r="624">
          <cell r="A624" t="str">
            <v>U03022</v>
          </cell>
          <cell r="B624" t="str">
            <v>Daguerre</v>
          </cell>
          <cell r="C624" t="str">
            <v>Annabelle</v>
          </cell>
          <cell r="D624" t="str">
            <v>UGB</v>
          </cell>
          <cell r="E624" t="str">
            <v>S9</v>
          </cell>
          <cell r="F624" t="str">
            <v>AHR</v>
          </cell>
          <cell r="G624" t="str">
            <v>US12</v>
          </cell>
          <cell r="H624" t="str">
            <v>UK-AGENCY</v>
          </cell>
          <cell r="I624" t="str">
            <v>Admin</v>
          </cell>
          <cell r="J624">
            <v>0</v>
          </cell>
          <cell r="K624">
            <v>2</v>
          </cell>
          <cell r="L624">
            <v>0</v>
          </cell>
          <cell r="M624" t="str">
            <v>N/A</v>
          </cell>
          <cell r="N624">
            <v>6.5</v>
          </cell>
        </row>
        <row r="625">
          <cell r="A625" t="str">
            <v>A00107</v>
          </cell>
          <cell r="B625" t="str">
            <v>Dahya</v>
          </cell>
          <cell r="C625" t="str">
            <v>Manish</v>
          </cell>
          <cell r="D625" t="str">
            <v>UGB</v>
          </cell>
          <cell r="E625" t="str">
            <v>S2</v>
          </cell>
          <cell r="F625" t="str">
            <v>SBS</v>
          </cell>
          <cell r="G625" t="str">
            <v>UP33</v>
          </cell>
          <cell r="H625" t="str">
            <v>UK-HYDST</v>
          </cell>
          <cell r="I625" t="str">
            <v>Tech</v>
          </cell>
          <cell r="J625">
            <v>45</v>
          </cell>
          <cell r="K625">
            <v>70</v>
          </cell>
          <cell r="L625">
            <v>7</v>
          </cell>
          <cell r="M625" t="str">
            <v>Chartered or Consulting Engineer</v>
          </cell>
          <cell r="N625">
            <v>15.336355555556</v>
          </cell>
        </row>
        <row r="626">
          <cell r="A626" t="str">
            <v>A74858</v>
          </cell>
          <cell r="B626" t="str">
            <v>Dai</v>
          </cell>
          <cell r="C626" t="str">
            <v>Joe</v>
          </cell>
          <cell r="D626" t="str">
            <v>UGB</v>
          </cell>
          <cell r="E626" t="str">
            <v>S2</v>
          </cell>
          <cell r="F626" t="str">
            <v>SBS</v>
          </cell>
          <cell r="G626" t="str">
            <v>UP33</v>
          </cell>
          <cell r="H626" t="str">
            <v>T-FIX</v>
          </cell>
          <cell r="I626" t="str">
            <v>Tech</v>
          </cell>
          <cell r="J626">
            <v>37.5</v>
          </cell>
          <cell r="K626">
            <v>0</v>
          </cell>
          <cell r="L626">
            <v>11</v>
          </cell>
          <cell r="M626" t="str">
            <v>Junior Technician</v>
          </cell>
          <cell r="N626">
            <v>0.01</v>
          </cell>
        </row>
        <row r="627">
          <cell r="A627" t="str">
            <v>U03140</v>
          </cell>
          <cell r="B627" t="str">
            <v>Dai</v>
          </cell>
          <cell r="C627" t="str">
            <v>Joe</v>
          </cell>
          <cell r="D627" t="str">
            <v>UGB</v>
          </cell>
          <cell r="E627" t="str">
            <v>S2</v>
          </cell>
          <cell r="F627" t="str">
            <v>SBS</v>
          </cell>
          <cell r="G627" t="str">
            <v>UP51</v>
          </cell>
          <cell r="H627" t="str">
            <v>T-FIX</v>
          </cell>
          <cell r="I627" t="str">
            <v>Tech</v>
          </cell>
          <cell r="J627">
            <v>37.5</v>
          </cell>
          <cell r="K627">
            <v>0</v>
          </cell>
          <cell r="L627">
            <v>11</v>
          </cell>
          <cell r="M627" t="str">
            <v>Junior Technician</v>
          </cell>
          <cell r="N627">
            <v>0.01</v>
          </cell>
        </row>
        <row r="628">
          <cell r="A628" t="str">
            <v>A74649</v>
          </cell>
          <cell r="B628" t="str">
            <v>Dale-Lace</v>
          </cell>
          <cell r="C628" t="str">
            <v>Simon</v>
          </cell>
          <cell r="D628" t="str">
            <v>UGB</v>
          </cell>
          <cell r="E628" t="str">
            <v>S2</v>
          </cell>
          <cell r="F628" t="str">
            <v>GGE</v>
          </cell>
          <cell r="G628" t="str">
            <v>UP31</v>
          </cell>
          <cell r="H628" t="str">
            <v>UK-HYDST</v>
          </cell>
          <cell r="I628" t="str">
            <v>Tech</v>
          </cell>
          <cell r="J628">
            <v>37.5</v>
          </cell>
          <cell r="K628">
            <v>28</v>
          </cell>
          <cell r="L628">
            <v>7</v>
          </cell>
          <cell r="M628" t="str">
            <v>Resident Engineer (2)</v>
          </cell>
          <cell r="N628">
            <v>13.443113846154001</v>
          </cell>
        </row>
        <row r="629">
          <cell r="A629" t="str">
            <v>A49893</v>
          </cell>
          <cell r="B629" t="str">
            <v>Dalton</v>
          </cell>
          <cell r="C629" t="str">
            <v>Scott</v>
          </cell>
          <cell r="D629" t="str">
            <v>UGB</v>
          </cell>
          <cell r="E629" t="str">
            <v>S1</v>
          </cell>
          <cell r="F629" t="str">
            <v>THW</v>
          </cell>
          <cell r="G629" t="str">
            <v>UT21</v>
          </cell>
          <cell r="H629" t="str">
            <v>UK-HYDST</v>
          </cell>
          <cell r="I629" t="str">
            <v>Tech</v>
          </cell>
          <cell r="J629">
            <v>37.5</v>
          </cell>
          <cell r="K629">
            <v>50</v>
          </cell>
          <cell r="L629">
            <v>11</v>
          </cell>
          <cell r="M629" t="str">
            <v>Junior Technician</v>
          </cell>
          <cell r="N629">
            <v>7.5313497435899999</v>
          </cell>
        </row>
        <row r="630">
          <cell r="A630" t="str">
            <v>A01382</v>
          </cell>
          <cell r="B630" t="str">
            <v>D'Ambrosio</v>
          </cell>
          <cell r="C630" t="str">
            <v>Angela</v>
          </cell>
          <cell r="D630" t="str">
            <v>UGB</v>
          </cell>
          <cell r="E630" t="str">
            <v>S9</v>
          </cell>
          <cell r="F630" t="str">
            <v>AFN</v>
          </cell>
          <cell r="G630" t="str">
            <v>US18</v>
          </cell>
          <cell r="H630" t="str">
            <v>UK-HYDST</v>
          </cell>
          <cell r="I630" t="str">
            <v>Admin</v>
          </cell>
          <cell r="J630">
            <v>37.5</v>
          </cell>
          <cell r="K630">
            <v>263</v>
          </cell>
          <cell r="L630">
            <v>8</v>
          </cell>
          <cell r="M630" t="str">
            <v>Administration  Officer</v>
          </cell>
          <cell r="N630">
            <v>22.058654974359001</v>
          </cell>
        </row>
        <row r="631">
          <cell r="A631" t="str">
            <v>A89125</v>
          </cell>
          <cell r="B631" t="str">
            <v>Dando</v>
          </cell>
          <cell r="C631" t="str">
            <v>Chris</v>
          </cell>
          <cell r="D631" t="str">
            <v>UGB</v>
          </cell>
          <cell r="E631" t="str">
            <v>S9</v>
          </cell>
          <cell r="F631" t="str">
            <v>AIT</v>
          </cell>
          <cell r="G631" t="str">
            <v>G11</v>
          </cell>
          <cell r="H631" t="str">
            <v>UK-AGENCY</v>
          </cell>
          <cell r="I631" t="str">
            <v>Admin</v>
          </cell>
          <cell r="J631">
            <v>37.5</v>
          </cell>
          <cell r="K631">
            <v>9</v>
          </cell>
          <cell r="L631">
            <v>8</v>
          </cell>
          <cell r="M631" t="str">
            <v>IT Engineer</v>
          </cell>
          <cell r="N631">
            <v>46.67</v>
          </cell>
        </row>
        <row r="632">
          <cell r="A632" t="str">
            <v>A74563</v>
          </cell>
          <cell r="B632" t="str">
            <v>Daniel</v>
          </cell>
          <cell r="C632" t="str">
            <v>Steve</v>
          </cell>
          <cell r="D632" t="str">
            <v>UGB</v>
          </cell>
          <cell r="E632" t="str">
            <v>S3</v>
          </cell>
          <cell r="F632" t="str">
            <v>MAM</v>
          </cell>
          <cell r="G632" t="str">
            <v>UU23</v>
          </cell>
          <cell r="H632" t="str">
            <v>P-STD</v>
          </cell>
          <cell r="I632" t="str">
            <v>Tech</v>
          </cell>
          <cell r="J632">
            <v>37.5</v>
          </cell>
          <cell r="K632">
            <v>22</v>
          </cell>
          <cell r="L632">
            <v>7</v>
          </cell>
          <cell r="M632" t="str">
            <v>Planner</v>
          </cell>
          <cell r="N632">
            <v>15.485677948717999</v>
          </cell>
        </row>
        <row r="633">
          <cell r="A633" t="str">
            <v>A76129</v>
          </cell>
          <cell r="B633" t="str">
            <v>Daniel</v>
          </cell>
          <cell r="C633" t="str">
            <v>Manoven</v>
          </cell>
          <cell r="D633" t="str">
            <v>UGB</v>
          </cell>
          <cell r="E633" t="str">
            <v>S1</v>
          </cell>
          <cell r="F633" t="str">
            <v>SBR</v>
          </cell>
          <cell r="G633" t="str">
            <v>UT31</v>
          </cell>
          <cell r="H633" t="str">
            <v>P-FIX</v>
          </cell>
          <cell r="I633" t="str">
            <v>Tech</v>
          </cell>
          <cell r="J633">
            <v>37.5</v>
          </cell>
          <cell r="K633">
            <v>2</v>
          </cell>
          <cell r="L633">
            <v>11</v>
          </cell>
          <cell r="M633" t="str">
            <v>Junior Technician</v>
          </cell>
          <cell r="N633">
            <v>6.4811800000000002</v>
          </cell>
        </row>
        <row r="634">
          <cell r="A634" t="str">
            <v>A01295</v>
          </cell>
          <cell r="B634" t="str">
            <v>Darby</v>
          </cell>
          <cell r="C634" t="str">
            <v>Paul</v>
          </cell>
          <cell r="D634" t="str">
            <v>UGB</v>
          </cell>
          <cell r="E634" t="str">
            <v>S1</v>
          </cell>
          <cell r="F634" t="str">
            <v>THW</v>
          </cell>
          <cell r="G634" t="str">
            <v>UT23</v>
          </cell>
          <cell r="H634" t="str">
            <v>UK-HYDST</v>
          </cell>
          <cell r="I634" t="str">
            <v>Tech</v>
          </cell>
          <cell r="J634">
            <v>37.5</v>
          </cell>
          <cell r="K634">
            <v>295</v>
          </cell>
          <cell r="L634">
            <v>6</v>
          </cell>
          <cell r="M634" t="str">
            <v>Principal Technician</v>
          </cell>
          <cell r="N634">
            <v>27.146786358974001</v>
          </cell>
        </row>
        <row r="635">
          <cell r="A635" t="str">
            <v>A76344</v>
          </cell>
          <cell r="B635" t="str">
            <v>Dasgupta</v>
          </cell>
          <cell r="C635" t="str">
            <v>Jaydip</v>
          </cell>
          <cell r="D635" t="str">
            <v>UGB</v>
          </cell>
          <cell r="E635" t="str">
            <v>S1</v>
          </cell>
          <cell r="F635" t="str">
            <v>SBR</v>
          </cell>
          <cell r="G635" t="str">
            <v>UT31</v>
          </cell>
          <cell r="H635" t="str">
            <v>P-STD</v>
          </cell>
          <cell r="I635" t="str">
            <v>Tech</v>
          </cell>
          <cell r="J635">
            <v>37.5</v>
          </cell>
          <cell r="K635">
            <v>5</v>
          </cell>
          <cell r="L635">
            <v>4</v>
          </cell>
          <cell r="M635" t="str">
            <v>Associate (EA)/ Associate Tech. Dir / Associate Tech. Dir (2</v>
          </cell>
          <cell r="N635">
            <v>36.648264615385003</v>
          </cell>
        </row>
        <row r="636">
          <cell r="A636" t="str">
            <v>A76327</v>
          </cell>
          <cell r="B636" t="str">
            <v>Daverson</v>
          </cell>
          <cell r="C636" t="str">
            <v>Luke</v>
          </cell>
          <cell r="D636" t="str">
            <v>UGB</v>
          </cell>
          <cell r="E636" t="str">
            <v>S9</v>
          </cell>
          <cell r="F636" t="str">
            <v>AFF</v>
          </cell>
          <cell r="G636" t="str">
            <v>UF12</v>
          </cell>
          <cell r="H636" t="str">
            <v>T-FIX</v>
          </cell>
          <cell r="I636" t="str">
            <v>Tech</v>
          </cell>
          <cell r="J636">
            <v>37.5</v>
          </cell>
          <cell r="K636">
            <v>7</v>
          </cell>
          <cell r="L636">
            <v>11</v>
          </cell>
          <cell r="M636" t="str">
            <v>Junior Technician</v>
          </cell>
          <cell r="N636">
            <v>0</v>
          </cell>
        </row>
        <row r="637">
          <cell r="A637" t="str">
            <v>U03059</v>
          </cell>
          <cell r="B637" t="str">
            <v>Davey</v>
          </cell>
          <cell r="C637" t="str">
            <v>Rachael</v>
          </cell>
          <cell r="D637" t="str">
            <v>UGB</v>
          </cell>
          <cell r="E637" t="str">
            <v>S9</v>
          </cell>
          <cell r="F637" t="str">
            <v>AHR</v>
          </cell>
          <cell r="G637" t="str">
            <v>G11</v>
          </cell>
          <cell r="H637" t="str">
            <v>UK-AGENCY</v>
          </cell>
          <cell r="I637" t="str">
            <v>Admin</v>
          </cell>
          <cell r="J637">
            <v>0</v>
          </cell>
          <cell r="K637">
            <v>6</v>
          </cell>
          <cell r="L637">
            <v>0</v>
          </cell>
          <cell r="M637" t="str">
            <v>N/A</v>
          </cell>
          <cell r="N637">
            <v>0.01</v>
          </cell>
        </row>
        <row r="638">
          <cell r="A638" t="str">
            <v>A49725</v>
          </cell>
          <cell r="B638" t="str">
            <v>Davidson</v>
          </cell>
          <cell r="C638" t="str">
            <v>Graeme</v>
          </cell>
          <cell r="D638" t="str">
            <v>UGB</v>
          </cell>
          <cell r="E638" t="str">
            <v>S1</v>
          </cell>
          <cell r="F638" t="str">
            <v>SBR</v>
          </cell>
          <cell r="G638" t="str">
            <v>UT31</v>
          </cell>
          <cell r="H638" t="str">
            <v>UK-HYDST</v>
          </cell>
          <cell r="I638" t="str">
            <v>Tech</v>
          </cell>
          <cell r="J638">
            <v>37.5</v>
          </cell>
          <cell r="K638">
            <v>97</v>
          </cell>
          <cell r="L638">
            <v>7</v>
          </cell>
          <cell r="M638" t="str">
            <v>Senior Technician</v>
          </cell>
          <cell r="N638">
            <v>21.600691282050999</v>
          </cell>
        </row>
        <row r="639">
          <cell r="A639" t="str">
            <v>A49839</v>
          </cell>
          <cell r="B639" t="str">
            <v>Davidson</v>
          </cell>
          <cell r="C639" t="str">
            <v>Marie</v>
          </cell>
          <cell r="D639" t="str">
            <v>UGB</v>
          </cell>
          <cell r="E639" t="str">
            <v>S9</v>
          </cell>
          <cell r="F639" t="str">
            <v>AFF</v>
          </cell>
          <cell r="G639" t="str">
            <v>UF11</v>
          </cell>
          <cell r="H639" t="str">
            <v>UK-HYDST</v>
          </cell>
          <cell r="I639" t="str">
            <v>Admin</v>
          </cell>
          <cell r="J639">
            <v>37.5</v>
          </cell>
          <cell r="K639">
            <v>88</v>
          </cell>
          <cell r="L639">
            <v>10</v>
          </cell>
          <cell r="M639" t="str">
            <v>Receptionist</v>
          </cell>
          <cell r="N639">
            <v>12.295024102564</v>
          </cell>
        </row>
        <row r="640">
          <cell r="A640" t="str">
            <v>A74236</v>
          </cell>
          <cell r="B640" t="str">
            <v>Davidson</v>
          </cell>
          <cell r="C640" t="str">
            <v>Phil</v>
          </cell>
          <cell r="D640" t="str">
            <v>UGB</v>
          </cell>
          <cell r="E640" t="str">
            <v>S4</v>
          </cell>
          <cell r="F640" t="str">
            <v>EEC</v>
          </cell>
          <cell r="G640" t="str">
            <v>UE21</v>
          </cell>
          <cell r="H640" t="str">
            <v>UK-CRESS</v>
          </cell>
          <cell r="I640" t="str">
            <v>Tech</v>
          </cell>
          <cell r="J640">
            <v>37.5</v>
          </cell>
          <cell r="K640">
            <v>60</v>
          </cell>
          <cell r="L640">
            <v>5</v>
          </cell>
          <cell r="M640" t="str">
            <v>Principal Environmental Consultant</v>
          </cell>
          <cell r="N640">
            <v>16.424206974358999</v>
          </cell>
        </row>
        <row r="641">
          <cell r="A641" t="str">
            <v>A74592</v>
          </cell>
          <cell r="B641" t="str">
            <v>Davidson</v>
          </cell>
          <cell r="C641" t="str">
            <v>Karen</v>
          </cell>
          <cell r="D641" t="str">
            <v>UGB</v>
          </cell>
          <cell r="E641" t="str">
            <v>S1</v>
          </cell>
          <cell r="F641" t="str">
            <v>TRL</v>
          </cell>
          <cell r="G641" t="str">
            <v>UT41</v>
          </cell>
          <cell r="H641" t="str">
            <v>UK-HYDST</v>
          </cell>
          <cell r="I641" t="str">
            <v>Tech</v>
          </cell>
          <cell r="J641">
            <v>37.5</v>
          </cell>
          <cell r="K641">
            <v>24</v>
          </cell>
          <cell r="L641">
            <v>5</v>
          </cell>
          <cell r="M641" t="str">
            <v>Technical Director  / Technical Director (1)</v>
          </cell>
          <cell r="N641">
            <v>28.032857435897</v>
          </cell>
        </row>
        <row r="642">
          <cell r="A642" t="str">
            <v>A74946</v>
          </cell>
          <cell r="B642" t="str">
            <v>Davidson</v>
          </cell>
          <cell r="C642" t="str">
            <v>Paul</v>
          </cell>
          <cell r="D642" t="str">
            <v>UGB</v>
          </cell>
          <cell r="E642" t="str">
            <v>S3</v>
          </cell>
          <cell r="F642" t="str">
            <v>WWN</v>
          </cell>
          <cell r="G642" t="str">
            <v>UU61</v>
          </cell>
          <cell r="H642" t="str">
            <v>P-STD</v>
          </cell>
          <cell r="I642" t="str">
            <v>Tech</v>
          </cell>
          <cell r="J642">
            <v>37.5</v>
          </cell>
          <cell r="K642">
            <v>18</v>
          </cell>
          <cell r="L642">
            <v>5</v>
          </cell>
          <cell r="M642" t="str">
            <v>Principal Engineer/ Technical Discipline Leader</v>
          </cell>
          <cell r="N642">
            <v>33.229493333332996</v>
          </cell>
        </row>
        <row r="643">
          <cell r="A643" t="str">
            <v>A84050</v>
          </cell>
          <cell r="B643" t="str">
            <v>Davidson</v>
          </cell>
          <cell r="C643" t="str">
            <v>Fraser</v>
          </cell>
          <cell r="D643" t="str">
            <v>UGB</v>
          </cell>
          <cell r="E643" t="str">
            <v>S1</v>
          </cell>
          <cell r="F643" t="str">
            <v>TEX</v>
          </cell>
          <cell r="G643" t="str">
            <v>UT11</v>
          </cell>
          <cell r="H643" t="str">
            <v>UK-HYDST</v>
          </cell>
          <cell r="I643" t="str">
            <v>Admin</v>
          </cell>
          <cell r="J643">
            <v>37.5</v>
          </cell>
          <cell r="K643">
            <v>136</v>
          </cell>
          <cell r="L643">
            <v>2</v>
          </cell>
          <cell r="M643" t="str">
            <v>Sector Managing Director</v>
          </cell>
          <cell r="N643">
            <v>92.830149743589999</v>
          </cell>
        </row>
        <row r="644">
          <cell r="A644" t="str">
            <v>A93769</v>
          </cell>
          <cell r="B644" t="str">
            <v>Davidson</v>
          </cell>
          <cell r="C644" t="str">
            <v>Gordon</v>
          </cell>
          <cell r="D644" t="str">
            <v>UGB</v>
          </cell>
          <cell r="E644" t="str">
            <v>S9</v>
          </cell>
          <cell r="F644" t="str">
            <v>AIT</v>
          </cell>
          <cell r="G644" t="str">
            <v>US15</v>
          </cell>
          <cell r="H644" t="str">
            <v>UK-HYDST</v>
          </cell>
          <cell r="I644" t="str">
            <v>Admin</v>
          </cell>
          <cell r="J644">
            <v>37.5</v>
          </cell>
          <cell r="K644">
            <v>94</v>
          </cell>
          <cell r="L644">
            <v>6</v>
          </cell>
          <cell r="M644" t="str">
            <v>Senior IT Administrator</v>
          </cell>
          <cell r="N644">
            <v>13.315015897436</v>
          </cell>
        </row>
        <row r="645">
          <cell r="A645" t="str">
            <v>A01355</v>
          </cell>
          <cell r="B645" t="str">
            <v>Davies</v>
          </cell>
          <cell r="C645" t="str">
            <v>Steve L</v>
          </cell>
          <cell r="D645" t="str">
            <v>UGB</v>
          </cell>
          <cell r="E645" t="str">
            <v>S1</v>
          </cell>
          <cell r="F645" t="str">
            <v>THW</v>
          </cell>
          <cell r="G645" t="str">
            <v>UT21</v>
          </cell>
          <cell r="H645" t="str">
            <v>UK-HYDST</v>
          </cell>
          <cell r="I645" t="str">
            <v>Tech</v>
          </cell>
          <cell r="J645">
            <v>37.5</v>
          </cell>
          <cell r="K645">
            <v>275</v>
          </cell>
          <cell r="L645">
            <v>2</v>
          </cell>
          <cell r="M645" t="str">
            <v>Senior Technical Director</v>
          </cell>
          <cell r="N645">
            <v>64.322982564103</v>
          </cell>
        </row>
        <row r="646">
          <cell r="A646" t="str">
            <v>A01998</v>
          </cell>
          <cell r="B646" t="str">
            <v>Davies</v>
          </cell>
          <cell r="C646" t="str">
            <v>Carol</v>
          </cell>
          <cell r="D646" t="str">
            <v>UGB</v>
          </cell>
          <cell r="E646" t="str">
            <v>S2</v>
          </cell>
          <cell r="F646" t="str">
            <v>GCL</v>
          </cell>
          <cell r="G646" t="str">
            <v>UP31</v>
          </cell>
          <cell r="H646" t="str">
            <v>UK-HYDST</v>
          </cell>
          <cell r="I646" t="str">
            <v>Tech</v>
          </cell>
          <cell r="J646">
            <v>22.5</v>
          </cell>
          <cell r="K646">
            <v>281</v>
          </cell>
          <cell r="L646">
            <v>5</v>
          </cell>
          <cell r="M646" t="str">
            <v>Principal Environmental Consultant</v>
          </cell>
          <cell r="N646">
            <v>31.578728276923002</v>
          </cell>
        </row>
        <row r="647">
          <cell r="A647" t="str">
            <v>A24719</v>
          </cell>
          <cell r="B647" t="str">
            <v>Davies</v>
          </cell>
          <cell r="C647" t="str">
            <v>Owen E</v>
          </cell>
          <cell r="D647" t="str">
            <v>UGB</v>
          </cell>
          <cell r="E647" t="str">
            <v>S4</v>
          </cell>
          <cell r="F647" t="str">
            <v>EER</v>
          </cell>
          <cell r="G647" t="str">
            <v>UE31</v>
          </cell>
          <cell r="H647" t="str">
            <v>UK-HYDST</v>
          </cell>
          <cell r="I647" t="str">
            <v>Tech</v>
          </cell>
          <cell r="J647">
            <v>37.5</v>
          </cell>
          <cell r="K647">
            <v>85</v>
          </cell>
          <cell r="L647">
            <v>4</v>
          </cell>
          <cell r="M647" t="str">
            <v>Associate Business Director</v>
          </cell>
          <cell r="N647">
            <v>27.997842051281999</v>
          </cell>
        </row>
        <row r="648">
          <cell r="A648" t="str">
            <v>A42457</v>
          </cell>
          <cell r="B648" t="str">
            <v>Davies</v>
          </cell>
          <cell r="C648" t="str">
            <v>Ian</v>
          </cell>
          <cell r="D648" t="str">
            <v>UGB</v>
          </cell>
          <cell r="E648" t="str">
            <v>S3</v>
          </cell>
          <cell r="F648" t="str">
            <v>WTC</v>
          </cell>
          <cell r="G648" t="str">
            <v>UU22</v>
          </cell>
          <cell r="H648" t="str">
            <v>UK-HYDST</v>
          </cell>
          <cell r="I648" t="str">
            <v>Tech</v>
          </cell>
          <cell r="J648">
            <v>37.5</v>
          </cell>
          <cell r="K648">
            <v>141</v>
          </cell>
          <cell r="L648">
            <v>7</v>
          </cell>
          <cell r="M648" t="str">
            <v>Chartered or Consulting Engineer</v>
          </cell>
          <cell r="N648">
            <v>18.651652307692</v>
          </cell>
        </row>
        <row r="649">
          <cell r="A649" t="str">
            <v>A50030</v>
          </cell>
          <cell r="B649" t="str">
            <v>Davies</v>
          </cell>
          <cell r="C649" t="str">
            <v>Tim</v>
          </cell>
          <cell r="D649" t="str">
            <v>UGB</v>
          </cell>
          <cell r="E649" t="str">
            <v>S4</v>
          </cell>
          <cell r="F649" t="str">
            <v>EEA</v>
          </cell>
          <cell r="G649" t="str">
            <v>UE31</v>
          </cell>
          <cell r="H649" t="str">
            <v>UK-HYDST</v>
          </cell>
          <cell r="I649" t="str">
            <v>Tech</v>
          </cell>
          <cell r="J649">
            <v>37.5</v>
          </cell>
          <cell r="K649">
            <v>8</v>
          </cell>
          <cell r="L649">
            <v>0</v>
          </cell>
          <cell r="M649" t="str">
            <v>N/A</v>
          </cell>
          <cell r="N649">
            <v>13.776447179487</v>
          </cell>
        </row>
        <row r="650">
          <cell r="A650" t="str">
            <v>A74237</v>
          </cell>
          <cell r="B650" t="str">
            <v>Davies</v>
          </cell>
          <cell r="C650" t="str">
            <v>Jon</v>
          </cell>
          <cell r="D650" t="str">
            <v>UGB</v>
          </cell>
          <cell r="E650" t="str">
            <v>S4</v>
          </cell>
          <cell r="F650" t="str">
            <v>EEC</v>
          </cell>
          <cell r="G650" t="str">
            <v>UE21</v>
          </cell>
          <cell r="H650" t="str">
            <v>UK-HYDST</v>
          </cell>
          <cell r="I650" t="str">
            <v>Tech</v>
          </cell>
          <cell r="J650">
            <v>37.5</v>
          </cell>
          <cell r="K650">
            <v>97</v>
          </cell>
          <cell r="L650">
            <v>3</v>
          </cell>
          <cell r="M650" t="str">
            <v>Technical Director  / Technical Director (1)</v>
          </cell>
          <cell r="N650">
            <v>39.387072820512998</v>
          </cell>
        </row>
        <row r="651">
          <cell r="A651" t="str">
            <v>A74438</v>
          </cell>
          <cell r="B651" t="str">
            <v>Davies</v>
          </cell>
          <cell r="C651" t="str">
            <v>Alun</v>
          </cell>
          <cell r="D651" t="str">
            <v>UGB</v>
          </cell>
          <cell r="E651" t="str">
            <v>S9</v>
          </cell>
          <cell r="F651" t="str">
            <v>AEX</v>
          </cell>
          <cell r="G651" t="str">
            <v>US11</v>
          </cell>
          <cell r="H651" t="str">
            <v>UK-RPA</v>
          </cell>
          <cell r="I651" t="str">
            <v>Admin</v>
          </cell>
          <cell r="J651">
            <v>8</v>
          </cell>
          <cell r="K651">
            <v>62</v>
          </cell>
          <cell r="L651">
            <v>3</v>
          </cell>
          <cell r="M651" t="str">
            <v>Commercial Director / Risk Manager</v>
          </cell>
          <cell r="N651">
            <v>28.846153846153999</v>
          </cell>
        </row>
        <row r="652">
          <cell r="A652" t="str">
            <v>A74816</v>
          </cell>
          <cell r="B652" t="str">
            <v>Davies</v>
          </cell>
          <cell r="C652" t="str">
            <v>Richard</v>
          </cell>
          <cell r="D652" t="str">
            <v>UGB</v>
          </cell>
          <cell r="E652" t="str">
            <v>S1</v>
          </cell>
          <cell r="F652" t="str">
            <v>TRL</v>
          </cell>
          <cell r="G652" t="str">
            <v>UT42</v>
          </cell>
          <cell r="H652" t="str">
            <v>UK-AGENCY</v>
          </cell>
          <cell r="I652" t="str">
            <v>Tech</v>
          </cell>
          <cell r="J652">
            <v>37.5</v>
          </cell>
          <cell r="K652">
            <v>12</v>
          </cell>
          <cell r="L652">
            <v>5</v>
          </cell>
          <cell r="M652" t="str">
            <v>Team Leader</v>
          </cell>
          <cell r="N652">
            <v>37.5</v>
          </cell>
        </row>
        <row r="653">
          <cell r="A653" t="str">
            <v>A76505</v>
          </cell>
          <cell r="B653" t="str">
            <v>Davies</v>
          </cell>
          <cell r="C653" t="str">
            <v>Richard</v>
          </cell>
          <cell r="D653" t="str">
            <v>UGB</v>
          </cell>
          <cell r="E653" t="str">
            <v>S1</v>
          </cell>
          <cell r="F653" t="str">
            <v>TRL</v>
          </cell>
          <cell r="G653" t="str">
            <v>UT41</v>
          </cell>
          <cell r="H653" t="str">
            <v>UK-AGENCY</v>
          </cell>
          <cell r="I653" t="str">
            <v>Tech</v>
          </cell>
          <cell r="J653">
            <v>56</v>
          </cell>
          <cell r="K653">
            <v>2</v>
          </cell>
          <cell r="L653">
            <v>4</v>
          </cell>
          <cell r="M653" t="str">
            <v>Site Operations Manager</v>
          </cell>
          <cell r="N653">
            <v>45.5</v>
          </cell>
        </row>
        <row r="654">
          <cell r="A654" t="str">
            <v>A91235</v>
          </cell>
          <cell r="B654" t="str">
            <v>Davies</v>
          </cell>
          <cell r="C654" t="str">
            <v>Wynne</v>
          </cell>
          <cell r="D654" t="str">
            <v>UGB</v>
          </cell>
          <cell r="E654" t="str">
            <v>S1</v>
          </cell>
          <cell r="F654" t="str">
            <v>THW</v>
          </cell>
          <cell r="G654" t="str">
            <v>UT21</v>
          </cell>
          <cell r="H654" t="str">
            <v>UK-HYDST</v>
          </cell>
          <cell r="I654" t="str">
            <v>Tech</v>
          </cell>
          <cell r="J654">
            <v>37.5</v>
          </cell>
          <cell r="K654">
            <v>152</v>
          </cell>
          <cell r="L654">
            <v>5</v>
          </cell>
          <cell r="M654" t="str">
            <v>Senior Resident Engineer</v>
          </cell>
          <cell r="N654">
            <v>30.588498461537998</v>
          </cell>
        </row>
        <row r="655">
          <cell r="A655" t="str">
            <v>W12114</v>
          </cell>
          <cell r="B655" t="str">
            <v>Davies</v>
          </cell>
          <cell r="C655" t="str">
            <v>Steve A</v>
          </cell>
          <cell r="D655" t="str">
            <v>UGB</v>
          </cell>
          <cell r="E655" t="str">
            <v>S2</v>
          </cell>
          <cell r="F655" t="str">
            <v>BBI</v>
          </cell>
          <cell r="G655" t="str">
            <v>UP33</v>
          </cell>
          <cell r="H655" t="str">
            <v>UK-HYDST</v>
          </cell>
          <cell r="I655" t="str">
            <v>Tech</v>
          </cell>
          <cell r="J655">
            <v>37.5</v>
          </cell>
          <cell r="K655">
            <v>304</v>
          </cell>
          <cell r="L655">
            <v>4</v>
          </cell>
          <cell r="M655" t="str">
            <v>Associate Business Director</v>
          </cell>
          <cell r="N655">
            <v>41.635147692308003</v>
          </cell>
        </row>
        <row r="656">
          <cell r="A656" t="str">
            <v>W12912</v>
          </cell>
          <cell r="B656" t="str">
            <v>Davies</v>
          </cell>
          <cell r="C656" t="str">
            <v>Steve T</v>
          </cell>
          <cell r="D656" t="str">
            <v>UGB</v>
          </cell>
          <cell r="E656" t="str">
            <v>S2</v>
          </cell>
          <cell r="F656" t="str">
            <v>BBI</v>
          </cell>
          <cell r="G656" t="str">
            <v>UP33</v>
          </cell>
          <cell r="H656" t="str">
            <v>UK-HYDST</v>
          </cell>
          <cell r="I656" t="str">
            <v>Tech</v>
          </cell>
          <cell r="J656">
            <v>37.5</v>
          </cell>
          <cell r="K656">
            <v>205</v>
          </cell>
          <cell r="L656">
            <v>3</v>
          </cell>
          <cell r="M656" t="str">
            <v>Business Director</v>
          </cell>
          <cell r="N656">
            <v>48.451321025641001</v>
          </cell>
        </row>
        <row r="657">
          <cell r="A657" t="str">
            <v>W13374</v>
          </cell>
          <cell r="B657" t="str">
            <v>Davies</v>
          </cell>
          <cell r="C657" t="str">
            <v>Emyr</v>
          </cell>
          <cell r="D657" t="str">
            <v>UGB</v>
          </cell>
          <cell r="E657" t="str">
            <v>S1</v>
          </cell>
          <cell r="F657" t="str">
            <v>THW</v>
          </cell>
          <cell r="G657" t="str">
            <v>UT21</v>
          </cell>
          <cell r="H657" t="str">
            <v>UK-HYDST</v>
          </cell>
          <cell r="I657" t="str">
            <v>Tech</v>
          </cell>
          <cell r="J657">
            <v>37.5</v>
          </cell>
          <cell r="K657">
            <v>121</v>
          </cell>
          <cell r="L657">
            <v>7</v>
          </cell>
          <cell r="M657" t="str">
            <v>Chartered or Consulting Engineer</v>
          </cell>
          <cell r="N657">
            <v>19.279011282050998</v>
          </cell>
        </row>
        <row r="658">
          <cell r="A658" t="str">
            <v>W13439</v>
          </cell>
          <cell r="B658" t="str">
            <v>Davies</v>
          </cell>
          <cell r="C658" t="str">
            <v>Geraint</v>
          </cell>
          <cell r="D658" t="str">
            <v>UGB</v>
          </cell>
          <cell r="E658" t="str">
            <v>S1</v>
          </cell>
          <cell r="F658" t="str">
            <v>THW</v>
          </cell>
          <cell r="G658" t="str">
            <v>UT21</v>
          </cell>
          <cell r="H658" t="str">
            <v>UK-HYDST</v>
          </cell>
          <cell r="I658" t="str">
            <v>Tech</v>
          </cell>
          <cell r="J658">
            <v>37.5</v>
          </cell>
          <cell r="K658">
            <v>109</v>
          </cell>
          <cell r="L658">
            <v>3</v>
          </cell>
          <cell r="M658" t="str">
            <v>Group Professional Development Manager</v>
          </cell>
          <cell r="N658">
            <v>39.117094153845997</v>
          </cell>
        </row>
        <row r="659">
          <cell r="A659" t="str">
            <v>W13471</v>
          </cell>
          <cell r="B659" t="str">
            <v>Davies</v>
          </cell>
          <cell r="C659" t="str">
            <v>Adam</v>
          </cell>
          <cell r="D659" t="str">
            <v>UGB</v>
          </cell>
          <cell r="E659" t="str">
            <v>S3</v>
          </cell>
          <cell r="F659" t="str">
            <v>UEX</v>
          </cell>
          <cell r="G659" t="str">
            <v>UU11</v>
          </cell>
          <cell r="H659" t="str">
            <v>UK-HYDST</v>
          </cell>
          <cell r="I659" t="str">
            <v>Admin</v>
          </cell>
          <cell r="J659">
            <v>37.5</v>
          </cell>
          <cell r="K659">
            <v>113</v>
          </cell>
          <cell r="L659">
            <v>2</v>
          </cell>
          <cell r="M659" t="str">
            <v>Sector Managing Director</v>
          </cell>
          <cell r="N659">
            <v>82.155908923077007</v>
          </cell>
        </row>
        <row r="660">
          <cell r="A660" t="str">
            <v>A49790</v>
          </cell>
          <cell r="B660" t="str">
            <v>Davies-Hale</v>
          </cell>
          <cell r="C660" t="str">
            <v>Anne</v>
          </cell>
          <cell r="D660" t="str">
            <v>UGB</v>
          </cell>
          <cell r="E660" t="str">
            <v>S9</v>
          </cell>
          <cell r="F660" t="str">
            <v>ABD</v>
          </cell>
          <cell r="G660" t="str">
            <v>US16</v>
          </cell>
          <cell r="H660" t="str">
            <v>UK-HYDST</v>
          </cell>
          <cell r="I660" t="str">
            <v>Admin</v>
          </cell>
          <cell r="J660">
            <v>37.5</v>
          </cell>
          <cell r="K660">
            <v>43</v>
          </cell>
          <cell r="L660">
            <v>0</v>
          </cell>
          <cell r="M660" t="str">
            <v>N/A</v>
          </cell>
          <cell r="N660">
            <v>19.139298461538001</v>
          </cell>
        </row>
        <row r="661">
          <cell r="A661" t="str">
            <v>A49994</v>
          </cell>
          <cell r="B661" t="str">
            <v>Davinson</v>
          </cell>
          <cell r="C661" t="str">
            <v>Hayley</v>
          </cell>
          <cell r="D661" t="str">
            <v>UGB</v>
          </cell>
          <cell r="E661" t="str">
            <v>S9</v>
          </cell>
          <cell r="F661" t="str">
            <v>AFF</v>
          </cell>
          <cell r="G661" t="str">
            <v>UF15</v>
          </cell>
          <cell r="H661" t="str">
            <v>UK-HYDST</v>
          </cell>
          <cell r="I661" t="str">
            <v>Admin</v>
          </cell>
          <cell r="J661">
            <v>37.5</v>
          </cell>
          <cell r="K661">
            <v>11</v>
          </cell>
          <cell r="L661">
            <v>0</v>
          </cell>
          <cell r="M661" t="str">
            <v>N/A</v>
          </cell>
          <cell r="N661">
            <v>12.30054974359</v>
          </cell>
        </row>
        <row r="662">
          <cell r="A662" t="str">
            <v>A50128</v>
          </cell>
          <cell r="B662" t="str">
            <v>Davis</v>
          </cell>
          <cell r="C662" t="str">
            <v>Tony</v>
          </cell>
          <cell r="D662" t="str">
            <v>UGB</v>
          </cell>
          <cell r="E662" t="str">
            <v>S1</v>
          </cell>
          <cell r="F662" t="str">
            <v>TRL</v>
          </cell>
          <cell r="G662" t="str">
            <v>UT43</v>
          </cell>
          <cell r="H662" t="str">
            <v>UK-HYDST</v>
          </cell>
          <cell r="I662" t="str">
            <v>Tech</v>
          </cell>
          <cell r="J662">
            <v>37.5</v>
          </cell>
          <cell r="K662">
            <v>11</v>
          </cell>
          <cell r="L662">
            <v>3</v>
          </cell>
          <cell r="M662" t="str">
            <v>Technical Director  / Technical Director (1)</v>
          </cell>
          <cell r="N662">
            <v>43.076923076923002</v>
          </cell>
        </row>
        <row r="663">
          <cell r="A663" t="str">
            <v>A76049</v>
          </cell>
          <cell r="B663" t="str">
            <v>Davis</v>
          </cell>
          <cell r="C663" t="str">
            <v>Steven</v>
          </cell>
          <cell r="D663" t="str">
            <v>UGB</v>
          </cell>
          <cell r="E663" t="str">
            <v>S1</v>
          </cell>
          <cell r="F663" t="str">
            <v>TRS</v>
          </cell>
          <cell r="G663" t="str">
            <v>UT42</v>
          </cell>
          <cell r="H663" t="str">
            <v>P-STD</v>
          </cell>
          <cell r="I663" t="str">
            <v>Tech</v>
          </cell>
          <cell r="J663">
            <v>37.5</v>
          </cell>
          <cell r="K663">
            <v>8</v>
          </cell>
          <cell r="L663">
            <v>6</v>
          </cell>
          <cell r="M663" t="str">
            <v>Senior Engineer</v>
          </cell>
          <cell r="N663">
            <v>24.823113846154001</v>
          </cell>
        </row>
        <row r="664">
          <cell r="A664" t="str">
            <v>S10309</v>
          </cell>
          <cell r="B664" t="str">
            <v>Davis</v>
          </cell>
          <cell r="C664" t="str">
            <v>Tony</v>
          </cell>
          <cell r="D664" t="str">
            <v>UGB</v>
          </cell>
          <cell r="E664" t="str">
            <v>S1</v>
          </cell>
          <cell r="F664" t="str">
            <v>TRL</v>
          </cell>
          <cell r="G664" t="str">
            <v>UT42</v>
          </cell>
          <cell r="H664" t="str">
            <v>UK-SC-LTD</v>
          </cell>
          <cell r="I664" t="str">
            <v>Tech</v>
          </cell>
          <cell r="J664">
            <v>40</v>
          </cell>
          <cell r="K664">
            <v>15</v>
          </cell>
          <cell r="L664">
            <v>4</v>
          </cell>
          <cell r="M664" t="str">
            <v>Associate (EA)/ Associate Tech. Dir / Associate Tech. Dir (2</v>
          </cell>
          <cell r="N664">
            <v>70</v>
          </cell>
        </row>
        <row r="665">
          <cell r="A665" t="str">
            <v>S10358</v>
          </cell>
          <cell r="B665" t="str">
            <v>Davis</v>
          </cell>
          <cell r="C665" t="str">
            <v>Anthony</v>
          </cell>
          <cell r="D665" t="str">
            <v>UGB</v>
          </cell>
          <cell r="E665" t="str">
            <v>S1</v>
          </cell>
          <cell r="F665" t="str">
            <v>TRL</v>
          </cell>
          <cell r="G665" t="str">
            <v>UT42</v>
          </cell>
          <cell r="H665" t="str">
            <v>UK-SC-SELF</v>
          </cell>
          <cell r="I665" t="str">
            <v>Tech</v>
          </cell>
          <cell r="J665">
            <v>40</v>
          </cell>
          <cell r="K665">
            <v>24</v>
          </cell>
          <cell r="L665">
            <v>4</v>
          </cell>
          <cell r="M665" t="str">
            <v>Business Development Manager</v>
          </cell>
          <cell r="N665">
            <v>70</v>
          </cell>
        </row>
        <row r="666">
          <cell r="A666" t="str">
            <v>S10378</v>
          </cell>
          <cell r="B666" t="str">
            <v>Davis</v>
          </cell>
          <cell r="C666" t="str">
            <v>Anthony</v>
          </cell>
          <cell r="D666" t="str">
            <v>UGB</v>
          </cell>
          <cell r="E666" t="str">
            <v>S1</v>
          </cell>
          <cell r="F666" t="str">
            <v>TRL</v>
          </cell>
          <cell r="G666" t="str">
            <v>UT42</v>
          </cell>
          <cell r="H666" t="str">
            <v>UK-SC-LTD</v>
          </cell>
          <cell r="I666" t="str">
            <v>Tech</v>
          </cell>
          <cell r="J666">
            <v>40</v>
          </cell>
          <cell r="K666">
            <v>9</v>
          </cell>
          <cell r="L666">
            <v>5</v>
          </cell>
          <cell r="M666" t="str">
            <v>Client Relationship Manager</v>
          </cell>
          <cell r="N666">
            <v>70</v>
          </cell>
        </row>
        <row r="667">
          <cell r="A667" t="str">
            <v>A50249</v>
          </cell>
          <cell r="B667" t="str">
            <v>Dawson</v>
          </cell>
          <cell r="C667" t="str">
            <v>Alison</v>
          </cell>
          <cell r="D667" t="str">
            <v>UGB</v>
          </cell>
          <cell r="E667" t="str">
            <v>S1</v>
          </cell>
          <cell r="F667" t="str">
            <v>TRL</v>
          </cell>
          <cell r="G667" t="str">
            <v>UT43</v>
          </cell>
          <cell r="H667" t="str">
            <v>P-STD</v>
          </cell>
          <cell r="I667" t="str">
            <v>Admin</v>
          </cell>
          <cell r="J667">
            <v>37.5</v>
          </cell>
          <cell r="K667">
            <v>24</v>
          </cell>
          <cell r="L667">
            <v>8</v>
          </cell>
          <cell r="M667" t="str">
            <v>Administration  Officer</v>
          </cell>
          <cell r="N667">
            <v>19.080763269230999</v>
          </cell>
        </row>
        <row r="668">
          <cell r="A668" t="str">
            <v>A74636</v>
          </cell>
          <cell r="B668" t="str">
            <v>Dawson</v>
          </cell>
          <cell r="C668" t="str">
            <v>Andy</v>
          </cell>
          <cell r="D668" t="str">
            <v>UGB</v>
          </cell>
          <cell r="E668" t="str">
            <v>S1</v>
          </cell>
          <cell r="F668" t="str">
            <v>TRL</v>
          </cell>
          <cell r="G668" t="str">
            <v>UT41</v>
          </cell>
          <cell r="H668" t="str">
            <v>UK-HYDST</v>
          </cell>
          <cell r="I668" t="str">
            <v>Tech</v>
          </cell>
          <cell r="J668">
            <v>37.5</v>
          </cell>
          <cell r="K668">
            <v>51</v>
          </cell>
          <cell r="L668">
            <v>3</v>
          </cell>
          <cell r="M668" t="str">
            <v>Business Director</v>
          </cell>
          <cell r="N668">
            <v>65.809732923076993</v>
          </cell>
        </row>
        <row r="669">
          <cell r="A669" t="str">
            <v>A50038</v>
          </cell>
          <cell r="B669" t="str">
            <v>Day</v>
          </cell>
          <cell r="C669" t="str">
            <v>Margot</v>
          </cell>
          <cell r="D669" t="str">
            <v>UGB</v>
          </cell>
          <cell r="E669" t="str">
            <v>S9</v>
          </cell>
          <cell r="F669" t="str">
            <v>ALG</v>
          </cell>
          <cell r="G669" t="str">
            <v>US16</v>
          </cell>
          <cell r="H669" t="str">
            <v>UK-HYDST</v>
          </cell>
          <cell r="I669" t="str">
            <v>Admin</v>
          </cell>
          <cell r="J669">
            <v>32</v>
          </cell>
          <cell r="K669">
            <v>62</v>
          </cell>
          <cell r="L669">
            <v>2</v>
          </cell>
          <cell r="M669" t="str">
            <v>Group Risk Manager</v>
          </cell>
          <cell r="N669">
            <v>86.075215144230995</v>
          </cell>
        </row>
        <row r="670">
          <cell r="A670" t="str">
            <v>A97012</v>
          </cell>
          <cell r="B670" t="str">
            <v>Day</v>
          </cell>
          <cell r="C670" t="str">
            <v>William</v>
          </cell>
          <cell r="D670" t="str">
            <v>UGB</v>
          </cell>
          <cell r="E670" t="str">
            <v>S1</v>
          </cell>
          <cell r="F670" t="str">
            <v>SBR</v>
          </cell>
          <cell r="G670" t="str">
            <v>UT31</v>
          </cell>
          <cell r="H670" t="str">
            <v>UK-HYDST</v>
          </cell>
          <cell r="I670" t="str">
            <v>Tech</v>
          </cell>
          <cell r="J670">
            <v>30</v>
          </cell>
          <cell r="K670">
            <v>112</v>
          </cell>
          <cell r="L670">
            <v>4</v>
          </cell>
          <cell r="M670" t="str">
            <v>Associate (EA)/ Associate Tech. Dir / Associate Tech. Dir (2</v>
          </cell>
          <cell r="N670">
            <v>34.932010256410003</v>
          </cell>
        </row>
        <row r="671">
          <cell r="A671" t="str">
            <v>A76470</v>
          </cell>
          <cell r="B671" t="str">
            <v>de Bhulbh</v>
          </cell>
          <cell r="C671" t="str">
            <v>Fiachra</v>
          </cell>
          <cell r="D671" t="str">
            <v>UGB</v>
          </cell>
          <cell r="E671" t="str">
            <v>S1</v>
          </cell>
          <cell r="F671" t="str">
            <v>THW</v>
          </cell>
          <cell r="G671" t="str">
            <v>UT22</v>
          </cell>
          <cell r="H671" t="str">
            <v>P-STD</v>
          </cell>
          <cell r="I671" t="str">
            <v>Tech</v>
          </cell>
          <cell r="J671">
            <v>37.5</v>
          </cell>
          <cell r="K671">
            <v>2</v>
          </cell>
          <cell r="L671">
            <v>7</v>
          </cell>
          <cell r="M671" t="str">
            <v>Senior Technician</v>
          </cell>
          <cell r="N671">
            <v>21.926242051281999</v>
          </cell>
        </row>
        <row r="672">
          <cell r="A672" t="str">
            <v>A50153</v>
          </cell>
          <cell r="B672" t="str">
            <v>de Franciscis</v>
          </cell>
          <cell r="C672" t="str">
            <v>Laura</v>
          </cell>
          <cell r="D672" t="str">
            <v>UGB</v>
          </cell>
          <cell r="E672" t="str">
            <v>S3</v>
          </cell>
          <cell r="F672" t="str">
            <v>MMA</v>
          </cell>
          <cell r="G672" t="str">
            <v>UU81</v>
          </cell>
          <cell r="H672" t="str">
            <v>P-STD</v>
          </cell>
          <cell r="I672" t="str">
            <v>Tech</v>
          </cell>
          <cell r="J672">
            <v>37.5</v>
          </cell>
          <cell r="K672">
            <v>3</v>
          </cell>
          <cell r="L672">
            <v>8</v>
          </cell>
          <cell r="M672" t="str">
            <v>Engineer  (Not chartered) (Graduate)</v>
          </cell>
          <cell r="N672">
            <v>14.610293333333001</v>
          </cell>
        </row>
        <row r="673">
          <cell r="A673" t="str">
            <v>A00255</v>
          </cell>
          <cell r="B673" t="str">
            <v>De Freitas</v>
          </cell>
          <cell r="C673" t="str">
            <v>Vanessa</v>
          </cell>
          <cell r="D673" t="str">
            <v>UGB</v>
          </cell>
          <cell r="E673" t="str">
            <v>S9</v>
          </cell>
          <cell r="F673" t="str">
            <v>ABD</v>
          </cell>
          <cell r="G673" t="str">
            <v>US16</v>
          </cell>
          <cell r="H673" t="str">
            <v>UK-HYDST</v>
          </cell>
          <cell r="I673" t="str">
            <v>Admin</v>
          </cell>
          <cell r="J673">
            <v>37.5</v>
          </cell>
          <cell r="K673">
            <v>27</v>
          </cell>
          <cell r="L673">
            <v>0</v>
          </cell>
          <cell r="M673" t="str">
            <v>N/A</v>
          </cell>
          <cell r="N673">
            <v>13.727934358974</v>
          </cell>
        </row>
        <row r="674">
          <cell r="A674" t="str">
            <v>A50125</v>
          </cell>
          <cell r="B674" t="str">
            <v>De Freitas</v>
          </cell>
          <cell r="C674" t="str">
            <v>Carlos</v>
          </cell>
          <cell r="D674" t="str">
            <v>UGB</v>
          </cell>
          <cell r="E674" t="str">
            <v>S3</v>
          </cell>
          <cell r="F674" t="str">
            <v>WWN</v>
          </cell>
          <cell r="G674" t="str">
            <v>UU31</v>
          </cell>
          <cell r="H674" t="str">
            <v>UK-HYDST</v>
          </cell>
          <cell r="I674" t="str">
            <v>Tech</v>
          </cell>
          <cell r="J674">
            <v>37.5</v>
          </cell>
          <cell r="K674">
            <v>46</v>
          </cell>
          <cell r="L674">
            <v>5</v>
          </cell>
          <cell r="M674" t="str">
            <v>Principal Engineer/ Technical Discipline Leader</v>
          </cell>
          <cell r="N674">
            <v>31.799244358974001</v>
          </cell>
        </row>
        <row r="675">
          <cell r="A675" t="str">
            <v>U03084</v>
          </cell>
          <cell r="B675" t="str">
            <v>De Jager</v>
          </cell>
          <cell r="C675" t="str">
            <v>Deon</v>
          </cell>
          <cell r="D675" t="str">
            <v>UGB</v>
          </cell>
          <cell r="E675" t="str">
            <v>S1</v>
          </cell>
          <cell r="F675" t="str">
            <v>TRL</v>
          </cell>
          <cell r="G675" t="str">
            <v>UT43</v>
          </cell>
          <cell r="H675" t="str">
            <v>UK-AGENCY</v>
          </cell>
          <cell r="I675" t="str">
            <v>Tech</v>
          </cell>
          <cell r="J675">
            <v>0</v>
          </cell>
          <cell r="K675">
            <v>12</v>
          </cell>
          <cell r="L675">
            <v>7</v>
          </cell>
          <cell r="M675" t="str">
            <v>Senior Technician</v>
          </cell>
          <cell r="N675">
            <v>35</v>
          </cell>
        </row>
        <row r="676">
          <cell r="A676" t="str">
            <v>A76241</v>
          </cell>
          <cell r="B676" t="str">
            <v>De La Hey</v>
          </cell>
          <cell r="C676" t="str">
            <v>Daniel</v>
          </cell>
          <cell r="D676" t="str">
            <v>UGB</v>
          </cell>
          <cell r="E676" t="str">
            <v>S4</v>
          </cell>
          <cell r="F676" t="str">
            <v>EEC</v>
          </cell>
          <cell r="G676" t="str">
            <v>UE21</v>
          </cell>
          <cell r="H676" t="str">
            <v>P-STD</v>
          </cell>
          <cell r="I676" t="str">
            <v>Tech</v>
          </cell>
          <cell r="J676">
            <v>37.5</v>
          </cell>
          <cell r="K676">
            <v>10</v>
          </cell>
          <cell r="L676">
            <v>8</v>
          </cell>
          <cell r="M676" t="str">
            <v>Engineer  (Not chartered) (Graduate)</v>
          </cell>
          <cell r="N676">
            <v>16.048898461537998</v>
          </cell>
        </row>
        <row r="677">
          <cell r="A677" t="str">
            <v>S10339</v>
          </cell>
          <cell r="B677" t="str">
            <v>De Pian</v>
          </cell>
          <cell r="C677" t="str">
            <v>Richard</v>
          </cell>
          <cell r="D677" t="str">
            <v>UGB</v>
          </cell>
          <cell r="E677" t="str">
            <v>S3</v>
          </cell>
          <cell r="F677" t="str">
            <v>WWN</v>
          </cell>
          <cell r="G677" t="str">
            <v>UU71</v>
          </cell>
          <cell r="H677" t="str">
            <v>UK-SC-LTD</v>
          </cell>
          <cell r="I677" t="str">
            <v>Tech</v>
          </cell>
          <cell r="J677">
            <v>37.5</v>
          </cell>
          <cell r="K677">
            <v>18</v>
          </cell>
          <cell r="L677">
            <v>7</v>
          </cell>
          <cell r="M677" t="str">
            <v>Transport Planner /Consultant</v>
          </cell>
          <cell r="N677">
            <v>38.799999999999997</v>
          </cell>
        </row>
        <row r="678">
          <cell r="A678" t="str">
            <v>W13242</v>
          </cell>
          <cell r="B678" t="str">
            <v>de Silva</v>
          </cell>
          <cell r="C678" t="str">
            <v>Stanley</v>
          </cell>
          <cell r="D678" t="str">
            <v>UGB</v>
          </cell>
          <cell r="E678" t="str">
            <v>S3</v>
          </cell>
          <cell r="F678" t="str">
            <v>WTC</v>
          </cell>
          <cell r="G678" t="str">
            <v>UU22</v>
          </cell>
          <cell r="H678" t="str">
            <v>UK-HYDST</v>
          </cell>
          <cell r="I678" t="str">
            <v>Tech</v>
          </cell>
          <cell r="J678">
            <v>30</v>
          </cell>
          <cell r="K678">
            <v>102</v>
          </cell>
          <cell r="L678">
            <v>0</v>
          </cell>
          <cell r="M678" t="str">
            <v>N/A</v>
          </cell>
          <cell r="N678">
            <v>31.840256410256</v>
          </cell>
        </row>
        <row r="679">
          <cell r="A679" t="str">
            <v>A76416</v>
          </cell>
          <cell r="B679" t="str">
            <v>Deacon</v>
          </cell>
          <cell r="C679" t="str">
            <v>Lee</v>
          </cell>
          <cell r="D679" t="str">
            <v>UGB</v>
          </cell>
          <cell r="E679" t="str">
            <v>S1</v>
          </cell>
          <cell r="F679" t="str">
            <v>TRL</v>
          </cell>
          <cell r="G679" t="str">
            <v>UT42</v>
          </cell>
          <cell r="H679" t="str">
            <v>UK-AGENCY</v>
          </cell>
          <cell r="I679" t="str">
            <v>Tech</v>
          </cell>
          <cell r="J679">
            <v>40</v>
          </cell>
          <cell r="K679">
            <v>14</v>
          </cell>
          <cell r="L679">
            <v>8</v>
          </cell>
          <cell r="M679" t="str">
            <v>Engineer  (Not chartered) (Graduate)</v>
          </cell>
          <cell r="N679">
            <v>52</v>
          </cell>
        </row>
        <row r="680">
          <cell r="A680" t="str">
            <v>A25125</v>
          </cell>
          <cell r="B680" t="str">
            <v>Dean</v>
          </cell>
          <cell r="C680" t="str">
            <v>Sean</v>
          </cell>
          <cell r="D680" t="str">
            <v>UGB</v>
          </cell>
          <cell r="E680" t="str">
            <v>S1</v>
          </cell>
          <cell r="F680" t="str">
            <v>SBR</v>
          </cell>
          <cell r="G680" t="str">
            <v>UT31</v>
          </cell>
          <cell r="H680" t="str">
            <v>UK-HYDST</v>
          </cell>
          <cell r="I680" t="str">
            <v>Tech</v>
          </cell>
          <cell r="J680">
            <v>37.5</v>
          </cell>
          <cell r="K680">
            <v>56</v>
          </cell>
          <cell r="L680">
            <v>10</v>
          </cell>
          <cell r="M680" t="str">
            <v>Graduate Architect</v>
          </cell>
          <cell r="N680">
            <v>20.230899999999998</v>
          </cell>
        </row>
        <row r="681">
          <cell r="A681" t="str">
            <v>A74238</v>
          </cell>
          <cell r="B681" t="str">
            <v>Dean</v>
          </cell>
          <cell r="C681" t="str">
            <v>Mike</v>
          </cell>
          <cell r="D681" t="str">
            <v>UGB</v>
          </cell>
          <cell r="E681" t="str">
            <v>S4</v>
          </cell>
          <cell r="F681" t="str">
            <v>EEC</v>
          </cell>
          <cell r="G681" t="str">
            <v>UE21</v>
          </cell>
          <cell r="H681" t="str">
            <v>UK-HYDST</v>
          </cell>
          <cell r="I681" t="str">
            <v>Tech</v>
          </cell>
          <cell r="J681">
            <v>37.5</v>
          </cell>
          <cell r="K681">
            <v>58</v>
          </cell>
          <cell r="L681">
            <v>3</v>
          </cell>
          <cell r="M681" t="str">
            <v>Technical Director  / Technical Director (1)</v>
          </cell>
          <cell r="N681">
            <v>26.095339487179</v>
          </cell>
        </row>
        <row r="682">
          <cell r="A682" t="str">
            <v>A76312</v>
          </cell>
          <cell r="B682" t="str">
            <v>Dean</v>
          </cell>
          <cell r="C682" t="str">
            <v>Joe</v>
          </cell>
          <cell r="D682" t="str">
            <v>UGB</v>
          </cell>
          <cell r="E682" t="str">
            <v>S3</v>
          </cell>
          <cell r="F682" t="str">
            <v>WWN</v>
          </cell>
          <cell r="G682" t="str">
            <v>UU61</v>
          </cell>
          <cell r="H682" t="str">
            <v>P-STD</v>
          </cell>
          <cell r="I682" t="str">
            <v>Tech</v>
          </cell>
          <cell r="J682">
            <v>37.5</v>
          </cell>
          <cell r="K682">
            <v>2</v>
          </cell>
          <cell r="L682">
            <v>6</v>
          </cell>
          <cell r="M682" t="str">
            <v>Senior Engineer</v>
          </cell>
          <cell r="N682">
            <v>25.698498461538001</v>
          </cell>
        </row>
        <row r="683">
          <cell r="A683" t="str">
            <v>S10302</v>
          </cell>
          <cell r="B683" t="str">
            <v>Dean</v>
          </cell>
          <cell r="C683" t="str">
            <v>Mike</v>
          </cell>
          <cell r="D683" t="str">
            <v>UGB</v>
          </cell>
          <cell r="E683" t="str">
            <v>S4</v>
          </cell>
          <cell r="F683" t="str">
            <v>EEC</v>
          </cell>
          <cell r="G683" t="str">
            <v>UE21</v>
          </cell>
          <cell r="H683" t="str">
            <v>UK-SC-SELF</v>
          </cell>
          <cell r="I683" t="str">
            <v>Tech</v>
          </cell>
          <cell r="J683">
            <v>0</v>
          </cell>
          <cell r="K683">
            <v>19</v>
          </cell>
          <cell r="L683">
            <v>3</v>
          </cell>
          <cell r="M683" t="str">
            <v>Business Director</v>
          </cell>
          <cell r="N683">
            <v>60</v>
          </cell>
        </row>
        <row r="684">
          <cell r="A684" t="str">
            <v>U02920</v>
          </cell>
          <cell r="B684" t="str">
            <v>Dean</v>
          </cell>
          <cell r="C684" t="str">
            <v>Kevin</v>
          </cell>
          <cell r="D684" t="str">
            <v>UGB</v>
          </cell>
          <cell r="E684" t="str">
            <v>S1</v>
          </cell>
          <cell r="F684" t="str">
            <v>THW</v>
          </cell>
          <cell r="G684" t="str">
            <v>UT22</v>
          </cell>
          <cell r="H684" t="str">
            <v>UK-AGENCY</v>
          </cell>
          <cell r="I684" t="str">
            <v>Tech</v>
          </cell>
          <cell r="J684">
            <v>0</v>
          </cell>
          <cell r="K684">
            <v>32</v>
          </cell>
          <cell r="L684">
            <v>7</v>
          </cell>
          <cell r="M684" t="str">
            <v>Senior Technician</v>
          </cell>
          <cell r="N684">
            <v>27</v>
          </cell>
        </row>
        <row r="685">
          <cell r="A685" t="str">
            <v>U03007</v>
          </cell>
          <cell r="B685" t="str">
            <v>Dean</v>
          </cell>
          <cell r="C685" t="str">
            <v>Phil</v>
          </cell>
          <cell r="D685" t="str">
            <v>UGB</v>
          </cell>
          <cell r="E685" t="str">
            <v>S1</v>
          </cell>
          <cell r="F685" t="str">
            <v>TRL</v>
          </cell>
          <cell r="G685" t="str">
            <v>UT41</v>
          </cell>
          <cell r="H685" t="str">
            <v>UK-SC-LTD</v>
          </cell>
          <cell r="I685" t="str">
            <v>Tech</v>
          </cell>
          <cell r="J685">
            <v>0</v>
          </cell>
          <cell r="K685">
            <v>17</v>
          </cell>
          <cell r="L685">
            <v>5</v>
          </cell>
          <cell r="M685" t="str">
            <v>Senior Resident Engineer</v>
          </cell>
          <cell r="N685">
            <v>80</v>
          </cell>
        </row>
        <row r="686">
          <cell r="A686" t="str">
            <v>A01205</v>
          </cell>
          <cell r="B686" t="str">
            <v>Deane</v>
          </cell>
          <cell r="C686" t="str">
            <v>Mike</v>
          </cell>
          <cell r="D686" t="str">
            <v>UGB</v>
          </cell>
          <cell r="E686" t="str">
            <v>S3</v>
          </cell>
          <cell r="F686" t="str">
            <v>WTC</v>
          </cell>
          <cell r="G686" t="str">
            <v>UU22</v>
          </cell>
          <cell r="H686" t="str">
            <v>UK-HYDST</v>
          </cell>
          <cell r="I686" t="str">
            <v>Tech</v>
          </cell>
          <cell r="J686">
            <v>30</v>
          </cell>
          <cell r="K686">
            <v>397</v>
          </cell>
          <cell r="L686">
            <v>3</v>
          </cell>
          <cell r="M686" t="str">
            <v>Technical Director  / Technical Director (1)</v>
          </cell>
          <cell r="N686">
            <v>21.923076923077002</v>
          </cell>
        </row>
        <row r="687">
          <cell r="A687" t="str">
            <v>A74697</v>
          </cell>
          <cell r="B687" t="str">
            <v>Deane</v>
          </cell>
          <cell r="C687" t="str">
            <v>Sian</v>
          </cell>
          <cell r="D687" t="str">
            <v>UGB</v>
          </cell>
          <cell r="E687" t="str">
            <v>S9</v>
          </cell>
          <cell r="F687" t="str">
            <v>AFN</v>
          </cell>
          <cell r="G687" t="str">
            <v>US13</v>
          </cell>
          <cell r="H687" t="str">
            <v>P-FIX</v>
          </cell>
          <cell r="I687" t="str">
            <v>Admin</v>
          </cell>
          <cell r="J687">
            <v>37.5</v>
          </cell>
          <cell r="K687">
            <v>9</v>
          </cell>
          <cell r="L687">
            <v>9</v>
          </cell>
          <cell r="M687" t="str">
            <v>Accounts Clerk</v>
          </cell>
          <cell r="N687">
            <v>8.5409600000000001</v>
          </cell>
        </row>
        <row r="688">
          <cell r="A688" t="str">
            <v>S10296</v>
          </cell>
          <cell r="B688" t="str">
            <v>Deane</v>
          </cell>
          <cell r="C688" t="str">
            <v>Mike</v>
          </cell>
          <cell r="D688" t="str">
            <v>UGB</v>
          </cell>
          <cell r="E688" t="str">
            <v>S3</v>
          </cell>
          <cell r="F688" t="str">
            <v>WTC</v>
          </cell>
          <cell r="G688" t="str">
            <v>UU22</v>
          </cell>
          <cell r="H688" t="str">
            <v>UK-SC-SELF</v>
          </cell>
          <cell r="I688" t="str">
            <v>Tech</v>
          </cell>
          <cell r="J688">
            <v>0</v>
          </cell>
          <cell r="K688">
            <v>23</v>
          </cell>
          <cell r="L688">
            <v>3</v>
          </cell>
          <cell r="M688" t="str">
            <v>Regional Construction Manager</v>
          </cell>
          <cell r="N688">
            <v>50</v>
          </cell>
        </row>
        <row r="689">
          <cell r="A689" t="str">
            <v>S10344</v>
          </cell>
          <cell r="B689" t="str">
            <v>Deane</v>
          </cell>
          <cell r="C689" t="str">
            <v>Mike</v>
          </cell>
          <cell r="D689" t="str">
            <v>UGB</v>
          </cell>
          <cell r="E689" t="str">
            <v>S3</v>
          </cell>
          <cell r="F689" t="str">
            <v>WTC</v>
          </cell>
          <cell r="G689" t="str">
            <v>UU22</v>
          </cell>
          <cell r="H689" t="str">
            <v>T-FIX</v>
          </cell>
          <cell r="I689" t="str">
            <v>Tech</v>
          </cell>
          <cell r="J689">
            <v>0</v>
          </cell>
          <cell r="K689">
            <v>16</v>
          </cell>
          <cell r="L689">
            <v>3</v>
          </cell>
          <cell r="M689" t="str">
            <v>Regional Construction Manager</v>
          </cell>
          <cell r="N689">
            <v>50</v>
          </cell>
        </row>
        <row r="690">
          <cell r="A690" t="str">
            <v>U03064</v>
          </cell>
          <cell r="B690" t="str">
            <v>Deane</v>
          </cell>
          <cell r="C690" t="str">
            <v>Sian</v>
          </cell>
          <cell r="D690" t="str">
            <v>UGB</v>
          </cell>
          <cell r="E690" t="str">
            <v>S9</v>
          </cell>
          <cell r="F690" t="str">
            <v>AFN</v>
          </cell>
          <cell r="G690" t="str">
            <v>US13</v>
          </cell>
          <cell r="H690" t="str">
            <v>UK-AGENCY</v>
          </cell>
          <cell r="I690" t="str">
            <v>Admin</v>
          </cell>
          <cell r="J690">
            <v>0</v>
          </cell>
          <cell r="K690">
            <v>13</v>
          </cell>
          <cell r="L690">
            <v>9</v>
          </cell>
          <cell r="M690" t="str">
            <v>Accounts Clerk</v>
          </cell>
          <cell r="N690">
            <v>12.14</v>
          </cell>
        </row>
        <row r="691">
          <cell r="A691" t="str">
            <v>U03196</v>
          </cell>
          <cell r="B691" t="str">
            <v>Deane</v>
          </cell>
          <cell r="C691" t="str">
            <v>Sian</v>
          </cell>
          <cell r="D691" t="str">
            <v>UGB</v>
          </cell>
          <cell r="E691" t="str">
            <v>S9</v>
          </cell>
          <cell r="F691" t="str">
            <v>AFN</v>
          </cell>
          <cell r="G691" t="str">
            <v>US13</v>
          </cell>
          <cell r="H691" t="str">
            <v>UK-AGENCY</v>
          </cell>
          <cell r="I691" t="str">
            <v>Admin</v>
          </cell>
          <cell r="J691">
            <v>37.5</v>
          </cell>
          <cell r="K691">
            <v>1</v>
          </cell>
          <cell r="L691">
            <v>9</v>
          </cell>
          <cell r="M691" t="str">
            <v>Accounts Clerk</v>
          </cell>
          <cell r="N691">
            <v>9.19</v>
          </cell>
        </row>
        <row r="692">
          <cell r="A692" t="str">
            <v>U03212</v>
          </cell>
          <cell r="B692" t="str">
            <v>Deane</v>
          </cell>
          <cell r="C692" t="str">
            <v>Sian</v>
          </cell>
          <cell r="D692" t="str">
            <v>UGB</v>
          </cell>
          <cell r="E692" t="str">
            <v>S9</v>
          </cell>
          <cell r="F692" t="str">
            <v>AFN</v>
          </cell>
          <cell r="G692" t="str">
            <v>US13</v>
          </cell>
          <cell r="H692" t="str">
            <v>UK-AGENCY</v>
          </cell>
          <cell r="I692" t="str">
            <v>Admin</v>
          </cell>
          <cell r="J692">
            <v>37.5</v>
          </cell>
          <cell r="K692">
            <v>1</v>
          </cell>
          <cell r="L692">
            <v>10</v>
          </cell>
          <cell r="M692" t="str">
            <v>Expense Clerk</v>
          </cell>
          <cell r="N692">
            <v>9.2799999999999994</v>
          </cell>
        </row>
        <row r="693">
          <cell r="A693" t="str">
            <v>A88943</v>
          </cell>
          <cell r="B693" t="str">
            <v>Deason</v>
          </cell>
          <cell r="C693" t="str">
            <v>Peter</v>
          </cell>
          <cell r="D693" t="str">
            <v>UGB</v>
          </cell>
          <cell r="E693" t="str">
            <v>S1</v>
          </cell>
          <cell r="F693" t="str">
            <v>THW</v>
          </cell>
          <cell r="G693" t="str">
            <v>UT24</v>
          </cell>
          <cell r="H693" t="str">
            <v>UK-HYDST</v>
          </cell>
          <cell r="I693" t="str">
            <v>Tech</v>
          </cell>
          <cell r="J693">
            <v>10</v>
          </cell>
          <cell r="K693">
            <v>110</v>
          </cell>
          <cell r="L693">
            <v>2</v>
          </cell>
          <cell r="M693" t="str">
            <v>Senior Technical Director</v>
          </cell>
          <cell r="N693">
            <v>48.076923076923002</v>
          </cell>
        </row>
        <row r="694">
          <cell r="A694" t="str">
            <v>A74748</v>
          </cell>
          <cell r="B694" t="str">
            <v>Deerans</v>
          </cell>
          <cell r="C694" t="str">
            <v>Kyle</v>
          </cell>
          <cell r="D694" t="str">
            <v>UGB</v>
          </cell>
          <cell r="E694" t="str">
            <v>S4</v>
          </cell>
          <cell r="F694" t="str">
            <v>EEA</v>
          </cell>
          <cell r="G694" t="str">
            <v>UE31</v>
          </cell>
          <cell r="H694" t="str">
            <v>P-STD</v>
          </cell>
          <cell r="I694" t="str">
            <v>Tech</v>
          </cell>
          <cell r="J694">
            <v>37.5</v>
          </cell>
          <cell r="K694">
            <v>11</v>
          </cell>
          <cell r="L694">
            <v>10</v>
          </cell>
          <cell r="M694" t="str">
            <v>Environmental consultant 4 / Graduate</v>
          </cell>
          <cell r="N694">
            <v>11.108754871795</v>
          </cell>
        </row>
        <row r="695">
          <cell r="A695" t="str">
            <v>A74316</v>
          </cell>
          <cell r="B695" t="str">
            <v>Del Linz</v>
          </cell>
          <cell r="C695" t="str">
            <v>Paolo</v>
          </cell>
          <cell r="D695" t="str">
            <v>UGB</v>
          </cell>
          <cell r="E695" t="str">
            <v>S2</v>
          </cell>
          <cell r="F695" t="str">
            <v>SBS</v>
          </cell>
          <cell r="G695" t="str">
            <v>UP51</v>
          </cell>
          <cell r="H695" t="str">
            <v>UK-HYDST</v>
          </cell>
          <cell r="I695" t="str">
            <v>Tech</v>
          </cell>
          <cell r="J695">
            <v>37.5</v>
          </cell>
          <cell r="K695">
            <v>50</v>
          </cell>
          <cell r="L695">
            <v>7</v>
          </cell>
          <cell r="M695" t="str">
            <v>Chartered or Consulting Engineer</v>
          </cell>
          <cell r="N695">
            <v>17.528242051282</v>
          </cell>
        </row>
        <row r="696">
          <cell r="A696" t="str">
            <v>A00519</v>
          </cell>
          <cell r="B696" t="str">
            <v>Delev</v>
          </cell>
          <cell r="C696" t="str">
            <v>Mitko</v>
          </cell>
          <cell r="D696" t="str">
            <v>UGB</v>
          </cell>
          <cell r="E696" t="str">
            <v>S2</v>
          </cell>
          <cell r="F696" t="str">
            <v>GGE</v>
          </cell>
          <cell r="G696" t="str">
            <v>UP31</v>
          </cell>
          <cell r="H696" t="str">
            <v>P-STD</v>
          </cell>
          <cell r="I696" t="str">
            <v>Tech</v>
          </cell>
          <cell r="J696">
            <v>37.5</v>
          </cell>
          <cell r="K696">
            <v>13</v>
          </cell>
          <cell r="L696">
            <v>6</v>
          </cell>
          <cell r="M696" t="str">
            <v>Senior Engineer</v>
          </cell>
          <cell r="N696">
            <v>19.862601025640998</v>
          </cell>
        </row>
        <row r="697">
          <cell r="A697" t="str">
            <v>A76273</v>
          </cell>
          <cell r="B697" t="str">
            <v>Delgado</v>
          </cell>
          <cell r="C697" t="str">
            <v>Jose</v>
          </cell>
          <cell r="D697" t="str">
            <v>UGB</v>
          </cell>
          <cell r="E697" t="str">
            <v>S3</v>
          </cell>
          <cell r="F697" t="str">
            <v>WEN</v>
          </cell>
          <cell r="G697" t="str">
            <v>UU41</v>
          </cell>
          <cell r="H697" t="str">
            <v>P-STD</v>
          </cell>
          <cell r="I697" t="str">
            <v>Tech</v>
          </cell>
          <cell r="J697">
            <v>37.5</v>
          </cell>
          <cell r="K697">
            <v>8</v>
          </cell>
          <cell r="L697">
            <v>7</v>
          </cell>
          <cell r="M697" t="str">
            <v>Chartered or Consulting Engineer</v>
          </cell>
          <cell r="N697">
            <v>23.655472820513001</v>
          </cell>
        </row>
        <row r="698">
          <cell r="A698" t="str">
            <v>A76477</v>
          </cell>
          <cell r="B698" t="str">
            <v>Delgado</v>
          </cell>
          <cell r="C698" t="str">
            <v>Dario</v>
          </cell>
          <cell r="D698" t="str">
            <v>UGB</v>
          </cell>
          <cell r="E698" t="str">
            <v>S2</v>
          </cell>
          <cell r="F698" t="str">
            <v>GCL</v>
          </cell>
          <cell r="G698" t="str">
            <v>UP31</v>
          </cell>
          <cell r="H698" t="str">
            <v>P-STD</v>
          </cell>
          <cell r="I698" t="str">
            <v>Tech</v>
          </cell>
          <cell r="J698">
            <v>37.5</v>
          </cell>
          <cell r="K698">
            <v>2</v>
          </cell>
          <cell r="L698">
            <v>8</v>
          </cell>
          <cell r="M698" t="str">
            <v>Consultant (2) (Aus)</v>
          </cell>
          <cell r="N698">
            <v>15.814395897436</v>
          </cell>
        </row>
        <row r="699">
          <cell r="A699" t="str">
            <v>A49990</v>
          </cell>
          <cell r="B699" t="str">
            <v>Delurentu</v>
          </cell>
          <cell r="C699" t="str">
            <v>Alexandrina</v>
          </cell>
          <cell r="D699" t="str">
            <v>UGB</v>
          </cell>
          <cell r="E699" t="str">
            <v>S1</v>
          </cell>
          <cell r="F699" t="str">
            <v>THW</v>
          </cell>
          <cell r="G699" t="str">
            <v>UT25</v>
          </cell>
          <cell r="H699" t="str">
            <v>UK-HYDST</v>
          </cell>
          <cell r="I699" t="str">
            <v>Tech</v>
          </cell>
          <cell r="J699">
            <v>40</v>
          </cell>
          <cell r="K699">
            <v>26</v>
          </cell>
          <cell r="L699">
            <v>6</v>
          </cell>
          <cell r="M699" t="str">
            <v>Senior Engineer</v>
          </cell>
          <cell r="N699">
            <v>3.5504807692310001</v>
          </cell>
        </row>
        <row r="700">
          <cell r="A700" t="str">
            <v>A74526</v>
          </cell>
          <cell r="B700" t="str">
            <v>Delurentu</v>
          </cell>
          <cell r="C700" t="str">
            <v>Dragos</v>
          </cell>
          <cell r="D700" t="str">
            <v>UGB</v>
          </cell>
          <cell r="E700" t="str">
            <v>S1</v>
          </cell>
          <cell r="F700" t="str">
            <v>THW</v>
          </cell>
          <cell r="G700" t="str">
            <v>UT25</v>
          </cell>
          <cell r="H700" t="str">
            <v>UK-HYDST</v>
          </cell>
          <cell r="I700" t="str">
            <v>Tech</v>
          </cell>
          <cell r="J700">
            <v>40</v>
          </cell>
          <cell r="K700">
            <v>25</v>
          </cell>
          <cell r="L700">
            <v>8</v>
          </cell>
          <cell r="M700" t="str">
            <v>Resident Engineer (1) / Resident Engineer</v>
          </cell>
          <cell r="N700">
            <v>2.6528846153850001</v>
          </cell>
        </row>
        <row r="701">
          <cell r="A701" t="str">
            <v>A00142</v>
          </cell>
          <cell r="B701" t="str">
            <v>Dempsey</v>
          </cell>
          <cell r="C701" t="str">
            <v>Nick</v>
          </cell>
          <cell r="D701" t="str">
            <v>UGB</v>
          </cell>
          <cell r="E701" t="str">
            <v>S3</v>
          </cell>
          <cell r="F701" t="str">
            <v>WWN</v>
          </cell>
          <cell r="G701" t="str">
            <v>UU21</v>
          </cell>
          <cell r="H701" t="str">
            <v>UK-HYDST</v>
          </cell>
          <cell r="I701" t="str">
            <v>Tech</v>
          </cell>
          <cell r="J701">
            <v>37.5</v>
          </cell>
          <cell r="K701">
            <v>33</v>
          </cell>
          <cell r="L701">
            <v>0</v>
          </cell>
          <cell r="M701" t="str">
            <v>N/A</v>
          </cell>
          <cell r="N701">
            <v>24.837985641025998</v>
          </cell>
        </row>
        <row r="702">
          <cell r="A702" t="str">
            <v>A74674</v>
          </cell>
          <cell r="B702" t="str">
            <v>Denham</v>
          </cell>
          <cell r="C702" t="str">
            <v>Geoff</v>
          </cell>
          <cell r="D702" t="str">
            <v>UGB</v>
          </cell>
          <cell r="E702" t="str">
            <v>S3</v>
          </cell>
          <cell r="F702" t="str">
            <v>WWN</v>
          </cell>
          <cell r="G702" t="str">
            <v>UU71</v>
          </cell>
          <cell r="H702" t="str">
            <v>P-STD</v>
          </cell>
          <cell r="I702" t="str">
            <v>Tech</v>
          </cell>
          <cell r="J702">
            <v>37.5</v>
          </cell>
          <cell r="K702">
            <v>36</v>
          </cell>
          <cell r="L702">
            <v>4</v>
          </cell>
          <cell r="M702" t="str">
            <v>Principal Engineer/ Technical Discipline Leader</v>
          </cell>
          <cell r="N702">
            <v>38.900598974358999</v>
          </cell>
        </row>
        <row r="703">
          <cell r="A703" t="str">
            <v>U03081</v>
          </cell>
          <cell r="B703" t="str">
            <v>Denham</v>
          </cell>
          <cell r="C703" t="str">
            <v>Paul</v>
          </cell>
          <cell r="D703" t="str">
            <v>UGB</v>
          </cell>
          <cell r="E703" t="str">
            <v>S1</v>
          </cell>
          <cell r="F703" t="str">
            <v>SBR</v>
          </cell>
          <cell r="G703" t="str">
            <v>UT31</v>
          </cell>
          <cell r="H703" t="str">
            <v>UK-AGENCY</v>
          </cell>
          <cell r="I703" t="str">
            <v>Tech</v>
          </cell>
          <cell r="J703">
            <v>0</v>
          </cell>
          <cell r="K703">
            <v>17</v>
          </cell>
          <cell r="L703">
            <v>7</v>
          </cell>
          <cell r="M703" t="str">
            <v>Senior Technician</v>
          </cell>
          <cell r="N703">
            <v>36.299999999999997</v>
          </cell>
        </row>
        <row r="704">
          <cell r="A704" t="str">
            <v>W13587</v>
          </cell>
          <cell r="B704" t="str">
            <v>Denning</v>
          </cell>
          <cell r="C704" t="str">
            <v>Gareth</v>
          </cell>
          <cell r="D704" t="str">
            <v>UGB</v>
          </cell>
          <cell r="E704" t="str">
            <v>S2</v>
          </cell>
          <cell r="F704" t="str">
            <v>PUP</v>
          </cell>
          <cell r="G704" t="str">
            <v>UP21</v>
          </cell>
          <cell r="H704" t="str">
            <v>UK-HYDST</v>
          </cell>
          <cell r="I704" t="str">
            <v>Tech</v>
          </cell>
          <cell r="J704">
            <v>37.5</v>
          </cell>
          <cell r="K704">
            <v>45</v>
          </cell>
          <cell r="L704">
            <v>0</v>
          </cell>
          <cell r="M704" t="str">
            <v>N/A</v>
          </cell>
          <cell r="N704">
            <v>26.338498461537998</v>
          </cell>
        </row>
        <row r="705">
          <cell r="A705" t="str">
            <v>A00268</v>
          </cell>
          <cell r="B705" t="str">
            <v>Denton</v>
          </cell>
          <cell r="C705" t="str">
            <v>Clare</v>
          </cell>
          <cell r="D705" t="str">
            <v>UGB</v>
          </cell>
          <cell r="E705" t="str">
            <v>S9</v>
          </cell>
          <cell r="F705" t="str">
            <v>AFN</v>
          </cell>
          <cell r="G705" t="str">
            <v>US13</v>
          </cell>
          <cell r="H705" t="str">
            <v>UK-HYDST</v>
          </cell>
          <cell r="I705" t="str">
            <v>Admin</v>
          </cell>
          <cell r="J705">
            <v>37.5</v>
          </cell>
          <cell r="K705">
            <v>81</v>
          </cell>
          <cell r="L705">
            <v>5</v>
          </cell>
          <cell r="M705" t="str">
            <v>Senior Management Accountant</v>
          </cell>
          <cell r="N705">
            <v>17.770293333333001</v>
          </cell>
        </row>
        <row r="706">
          <cell r="A706" t="str">
            <v>A00413</v>
          </cell>
          <cell r="B706" t="str">
            <v>Denton</v>
          </cell>
          <cell r="C706" t="str">
            <v>Alastair</v>
          </cell>
          <cell r="D706" t="str">
            <v>UGB</v>
          </cell>
          <cell r="E706" t="str">
            <v>S3</v>
          </cell>
          <cell r="F706" t="str">
            <v>WWN</v>
          </cell>
          <cell r="G706" t="str">
            <v>UU61</v>
          </cell>
          <cell r="H706" t="str">
            <v>UK-HYDST</v>
          </cell>
          <cell r="I706" t="str">
            <v>Tech</v>
          </cell>
          <cell r="J706">
            <v>37.5</v>
          </cell>
          <cell r="K706">
            <v>2</v>
          </cell>
          <cell r="L706">
            <v>0</v>
          </cell>
          <cell r="M706" t="str">
            <v>N/A</v>
          </cell>
          <cell r="N706">
            <v>7.6861907692309996</v>
          </cell>
        </row>
        <row r="707">
          <cell r="A707" t="str">
            <v>A50035</v>
          </cell>
          <cell r="B707" t="str">
            <v>Deogon</v>
          </cell>
          <cell r="C707" t="str">
            <v>Narinder</v>
          </cell>
          <cell r="D707" t="str">
            <v>UGB</v>
          </cell>
          <cell r="E707" t="str">
            <v>S1</v>
          </cell>
          <cell r="F707" t="str">
            <v>SBR</v>
          </cell>
          <cell r="G707" t="str">
            <v>UT31</v>
          </cell>
          <cell r="H707" t="str">
            <v>UK-HYDST</v>
          </cell>
          <cell r="I707" t="str">
            <v>Tech</v>
          </cell>
          <cell r="J707">
            <v>37.5</v>
          </cell>
          <cell r="K707">
            <v>6</v>
          </cell>
          <cell r="L707">
            <v>0</v>
          </cell>
          <cell r="M707" t="str">
            <v>N/A</v>
          </cell>
          <cell r="N707">
            <v>28.441025641025998</v>
          </cell>
        </row>
        <row r="708">
          <cell r="A708" t="str">
            <v>A92819</v>
          </cell>
          <cell r="B708" t="str">
            <v>Derrick</v>
          </cell>
          <cell r="C708" t="str">
            <v>Paul</v>
          </cell>
          <cell r="D708" t="str">
            <v>UGB</v>
          </cell>
          <cell r="E708" t="str">
            <v>S2</v>
          </cell>
          <cell r="F708" t="str">
            <v>SBS</v>
          </cell>
          <cell r="G708" t="str">
            <v>UP51</v>
          </cell>
          <cell r="H708" t="str">
            <v>UK-HYDST</v>
          </cell>
          <cell r="I708" t="str">
            <v>Tech</v>
          </cell>
          <cell r="J708">
            <v>37.5</v>
          </cell>
          <cell r="K708">
            <v>82</v>
          </cell>
          <cell r="L708">
            <v>6</v>
          </cell>
          <cell r="M708" t="str">
            <v>Senior Engineer</v>
          </cell>
          <cell r="N708">
            <v>21.759267692308001</v>
          </cell>
        </row>
        <row r="709">
          <cell r="A709" t="str">
            <v>A76033</v>
          </cell>
          <cell r="B709" t="str">
            <v>Derry</v>
          </cell>
          <cell r="C709" t="str">
            <v>Sean</v>
          </cell>
          <cell r="D709" t="str">
            <v>UGB</v>
          </cell>
          <cell r="E709" t="str">
            <v>S1</v>
          </cell>
          <cell r="F709" t="str">
            <v>TRL</v>
          </cell>
          <cell r="G709" t="str">
            <v>UT42</v>
          </cell>
          <cell r="H709" t="str">
            <v>UK-AGENCY</v>
          </cell>
          <cell r="I709" t="str">
            <v>Tech</v>
          </cell>
          <cell r="J709">
            <v>37.5</v>
          </cell>
          <cell r="K709">
            <v>0</v>
          </cell>
          <cell r="L709">
            <v>7</v>
          </cell>
          <cell r="M709" t="str">
            <v>Chartered or Consulting Engineer</v>
          </cell>
          <cell r="N709">
            <v>93.75</v>
          </cell>
        </row>
        <row r="710">
          <cell r="A710" t="str">
            <v>S10348</v>
          </cell>
          <cell r="B710" t="str">
            <v>Derry</v>
          </cell>
          <cell r="C710" t="str">
            <v>Sean</v>
          </cell>
          <cell r="D710" t="str">
            <v>UGB</v>
          </cell>
          <cell r="E710" t="str">
            <v>S1</v>
          </cell>
          <cell r="F710" t="str">
            <v>TRL</v>
          </cell>
          <cell r="G710" t="str">
            <v>UT42</v>
          </cell>
          <cell r="H710" t="str">
            <v>UK-SC-SELF</v>
          </cell>
          <cell r="I710" t="str">
            <v>Tech</v>
          </cell>
          <cell r="J710">
            <v>37.5</v>
          </cell>
          <cell r="K710">
            <v>2</v>
          </cell>
          <cell r="L710">
            <v>5</v>
          </cell>
          <cell r="M710" t="str">
            <v>Principal Engineer/ Technical Discipline Leader</v>
          </cell>
          <cell r="N710">
            <v>86.66</v>
          </cell>
        </row>
        <row r="711">
          <cell r="A711" t="str">
            <v>A03357</v>
          </cell>
          <cell r="B711" t="str">
            <v>Dessain</v>
          </cell>
          <cell r="C711" t="str">
            <v>James</v>
          </cell>
          <cell r="D711" t="str">
            <v>UGB</v>
          </cell>
          <cell r="E711" t="str">
            <v>S1</v>
          </cell>
          <cell r="F711" t="str">
            <v>TRL</v>
          </cell>
          <cell r="G711" t="str">
            <v>UT42</v>
          </cell>
          <cell r="H711" t="str">
            <v>UK-HYDST</v>
          </cell>
          <cell r="I711" t="str">
            <v>Tech</v>
          </cell>
          <cell r="J711">
            <v>37.5</v>
          </cell>
          <cell r="K711">
            <v>378</v>
          </cell>
          <cell r="L711">
            <v>2</v>
          </cell>
          <cell r="M711" t="str">
            <v>Project Manager or Project Director Category 1</v>
          </cell>
          <cell r="N711">
            <v>74.016086153846004</v>
          </cell>
        </row>
        <row r="712">
          <cell r="A712" t="str">
            <v>A76075</v>
          </cell>
          <cell r="B712" t="str">
            <v>Devaney</v>
          </cell>
          <cell r="C712" t="str">
            <v>John</v>
          </cell>
          <cell r="D712" t="str">
            <v>UGB</v>
          </cell>
          <cell r="E712" t="str">
            <v>S1</v>
          </cell>
          <cell r="F712" t="str">
            <v>TRL</v>
          </cell>
          <cell r="G712" t="str">
            <v>UT42</v>
          </cell>
          <cell r="H712" t="str">
            <v>P-STD</v>
          </cell>
          <cell r="I712" t="str">
            <v>Tech</v>
          </cell>
          <cell r="J712">
            <v>37.5</v>
          </cell>
          <cell r="K712">
            <v>14</v>
          </cell>
          <cell r="L712">
            <v>8</v>
          </cell>
          <cell r="M712" t="str">
            <v>Project Controls Manager</v>
          </cell>
          <cell r="N712">
            <v>22.645421538461999</v>
          </cell>
        </row>
        <row r="713">
          <cell r="A713" t="str">
            <v>A01326</v>
          </cell>
          <cell r="B713" t="str">
            <v>Devenish</v>
          </cell>
          <cell r="C713" t="str">
            <v>Mike</v>
          </cell>
          <cell r="D713" t="str">
            <v>UGB</v>
          </cell>
          <cell r="E713" t="str">
            <v>S1</v>
          </cell>
          <cell r="F713" t="str">
            <v>TRL</v>
          </cell>
          <cell r="G713" t="str">
            <v>UT41</v>
          </cell>
          <cell r="H713" t="str">
            <v>UK-HYDST</v>
          </cell>
          <cell r="I713" t="str">
            <v>Tech</v>
          </cell>
          <cell r="J713">
            <v>37.5</v>
          </cell>
          <cell r="K713">
            <v>242</v>
          </cell>
          <cell r="L713">
            <v>6</v>
          </cell>
          <cell r="M713" t="str">
            <v>Resident Engineer (1) / Resident Engineer</v>
          </cell>
          <cell r="N713">
            <v>16.567433846154</v>
          </cell>
        </row>
        <row r="714">
          <cell r="A714" t="str">
            <v>A76034</v>
          </cell>
          <cell r="B714" t="str">
            <v>Devereux</v>
          </cell>
          <cell r="C714" t="str">
            <v>Malcolm</v>
          </cell>
          <cell r="D714" t="str">
            <v>UGB</v>
          </cell>
          <cell r="E714" t="str">
            <v>S1</v>
          </cell>
          <cell r="F714" t="str">
            <v>TRS</v>
          </cell>
          <cell r="G714" t="str">
            <v>UT42</v>
          </cell>
          <cell r="H714" t="str">
            <v>UK-AGENCY</v>
          </cell>
          <cell r="I714" t="str">
            <v>Tech</v>
          </cell>
          <cell r="J714">
            <v>40</v>
          </cell>
          <cell r="K714">
            <v>3</v>
          </cell>
          <cell r="L714">
            <v>6</v>
          </cell>
          <cell r="M714" t="str">
            <v>Senior Engineer</v>
          </cell>
          <cell r="N714">
            <v>70</v>
          </cell>
        </row>
        <row r="715">
          <cell r="A715" t="str">
            <v>A74601</v>
          </cell>
          <cell r="B715" t="str">
            <v>Devlin</v>
          </cell>
          <cell r="C715" t="str">
            <v>Mattias</v>
          </cell>
          <cell r="D715" t="str">
            <v>UGB</v>
          </cell>
          <cell r="E715" t="str">
            <v>S3</v>
          </cell>
          <cell r="F715" t="str">
            <v>ERE</v>
          </cell>
          <cell r="G715" t="str">
            <v>UU81</v>
          </cell>
          <cell r="H715" t="str">
            <v>UK-HYDST</v>
          </cell>
          <cell r="I715" t="str">
            <v>Tech</v>
          </cell>
          <cell r="J715">
            <v>37.5</v>
          </cell>
          <cell r="K715">
            <v>17</v>
          </cell>
          <cell r="L715">
            <v>8</v>
          </cell>
          <cell r="M715" t="str">
            <v>Environmental consultant 2</v>
          </cell>
          <cell r="N715">
            <v>16.944652307691999</v>
          </cell>
        </row>
        <row r="716">
          <cell r="A716" t="str">
            <v>U02970</v>
          </cell>
          <cell r="B716" t="str">
            <v>Dewsnap</v>
          </cell>
          <cell r="C716" t="str">
            <v>Nick</v>
          </cell>
          <cell r="D716" t="str">
            <v>UGB</v>
          </cell>
          <cell r="E716" t="str">
            <v>S3</v>
          </cell>
          <cell r="F716" t="str">
            <v>WWN</v>
          </cell>
          <cell r="G716" t="str">
            <v>UU21</v>
          </cell>
          <cell r="H716" t="str">
            <v>UK-AGENCY</v>
          </cell>
          <cell r="I716" t="str">
            <v>Tech</v>
          </cell>
          <cell r="J716">
            <v>0</v>
          </cell>
          <cell r="K716">
            <v>9</v>
          </cell>
          <cell r="L716">
            <v>0</v>
          </cell>
          <cell r="M716" t="str">
            <v>N/A</v>
          </cell>
          <cell r="N716">
            <v>32</v>
          </cell>
        </row>
        <row r="717">
          <cell r="A717" t="str">
            <v>A97233</v>
          </cell>
          <cell r="B717" t="str">
            <v>Dey</v>
          </cell>
          <cell r="C717" t="str">
            <v>Sanjoy</v>
          </cell>
          <cell r="D717" t="str">
            <v>UGB</v>
          </cell>
          <cell r="E717" t="str">
            <v>S1</v>
          </cell>
          <cell r="F717" t="str">
            <v>SBR</v>
          </cell>
          <cell r="G717" t="str">
            <v>UT31</v>
          </cell>
          <cell r="H717" t="str">
            <v>UK-HYDST</v>
          </cell>
          <cell r="I717" t="str">
            <v>Tech</v>
          </cell>
          <cell r="J717">
            <v>37.5</v>
          </cell>
          <cell r="K717">
            <v>109</v>
          </cell>
          <cell r="L717">
            <v>8</v>
          </cell>
          <cell r="M717" t="str">
            <v>Engineer  (Not chartered) (Graduate)</v>
          </cell>
          <cell r="N717">
            <v>21.879393570512999</v>
          </cell>
        </row>
        <row r="718">
          <cell r="A718" t="str">
            <v>A25184</v>
          </cell>
          <cell r="B718" t="str">
            <v>Dhumisani</v>
          </cell>
          <cell r="C718" t="str">
            <v>Noel</v>
          </cell>
          <cell r="D718" t="str">
            <v>UGB</v>
          </cell>
          <cell r="E718" t="str">
            <v>S3</v>
          </cell>
          <cell r="F718" t="str">
            <v>WWN</v>
          </cell>
          <cell r="G718" t="str">
            <v>UU31</v>
          </cell>
          <cell r="H718" t="str">
            <v>UK-HYDST</v>
          </cell>
          <cell r="I718" t="str">
            <v>Tech</v>
          </cell>
          <cell r="J718">
            <v>37.5</v>
          </cell>
          <cell r="K718">
            <v>34</v>
          </cell>
          <cell r="L718">
            <v>5</v>
          </cell>
          <cell r="M718" t="str">
            <v>Principal Engineer/ Technical Discipline Leader</v>
          </cell>
          <cell r="N718">
            <v>25.844395897436002</v>
          </cell>
        </row>
        <row r="719">
          <cell r="A719" t="str">
            <v>A88358</v>
          </cell>
          <cell r="B719" t="str">
            <v>Di Franco</v>
          </cell>
          <cell r="C719" t="str">
            <v>Anthony</v>
          </cell>
          <cell r="D719" t="str">
            <v>UGB</v>
          </cell>
          <cell r="E719" t="str">
            <v>S1</v>
          </cell>
          <cell r="F719" t="str">
            <v>TIS</v>
          </cell>
          <cell r="G719" t="str">
            <v>UT51</v>
          </cell>
          <cell r="H719" t="str">
            <v>UK-HYDST</v>
          </cell>
          <cell r="I719" t="str">
            <v>Tech</v>
          </cell>
          <cell r="J719">
            <v>37.5</v>
          </cell>
          <cell r="K719">
            <v>118</v>
          </cell>
          <cell r="L719">
            <v>6</v>
          </cell>
          <cell r="M719" t="str">
            <v>Senior Engineer</v>
          </cell>
          <cell r="N719">
            <v>21.175677948718</v>
          </cell>
        </row>
        <row r="720">
          <cell r="A720" t="str">
            <v>A98841</v>
          </cell>
          <cell r="B720" t="str">
            <v>Diango</v>
          </cell>
          <cell r="C720" t="str">
            <v>Herve</v>
          </cell>
          <cell r="D720" t="str">
            <v>UGB</v>
          </cell>
          <cell r="E720" t="str">
            <v>S2</v>
          </cell>
          <cell r="F720" t="str">
            <v>GCL</v>
          </cell>
          <cell r="G720" t="str">
            <v>UP21</v>
          </cell>
          <cell r="H720" t="str">
            <v>UK-HYDST</v>
          </cell>
          <cell r="I720" t="str">
            <v>Tech</v>
          </cell>
          <cell r="J720">
            <v>37.5</v>
          </cell>
          <cell r="K720">
            <v>69</v>
          </cell>
          <cell r="L720">
            <v>7</v>
          </cell>
          <cell r="M720" t="str">
            <v>Environmental consultant 1</v>
          </cell>
          <cell r="N720">
            <v>17.674139487179001</v>
          </cell>
        </row>
        <row r="721">
          <cell r="A721" t="str">
            <v>A00324</v>
          </cell>
          <cell r="B721" t="str">
            <v>Dica</v>
          </cell>
          <cell r="C721" t="str">
            <v>George</v>
          </cell>
          <cell r="D721" t="str">
            <v>UGB</v>
          </cell>
          <cell r="E721" t="str">
            <v>S1</v>
          </cell>
          <cell r="F721" t="str">
            <v>THW</v>
          </cell>
          <cell r="G721" t="str">
            <v>UT25</v>
          </cell>
          <cell r="H721" t="str">
            <v>UK-HYDST</v>
          </cell>
          <cell r="I721" t="str">
            <v>Site</v>
          </cell>
          <cell r="J721">
            <v>40</v>
          </cell>
          <cell r="K721">
            <v>29</v>
          </cell>
          <cell r="L721">
            <v>6</v>
          </cell>
          <cell r="M721" t="str">
            <v>Senior Quantity Surveyor</v>
          </cell>
          <cell r="N721">
            <v>4.429015384615</v>
          </cell>
        </row>
        <row r="722">
          <cell r="A722" t="str">
            <v>A00483</v>
          </cell>
          <cell r="B722" t="str">
            <v>Dica</v>
          </cell>
          <cell r="C722" t="str">
            <v>George</v>
          </cell>
          <cell r="D722" t="str">
            <v>UGB</v>
          </cell>
          <cell r="E722" t="str">
            <v>S1</v>
          </cell>
          <cell r="F722" t="str">
            <v>THW</v>
          </cell>
          <cell r="G722" t="str">
            <v>UT25</v>
          </cell>
          <cell r="H722" t="str">
            <v>P-STD</v>
          </cell>
          <cell r="I722" t="str">
            <v>Tech</v>
          </cell>
          <cell r="J722">
            <v>37.5</v>
          </cell>
          <cell r="K722">
            <v>3</v>
          </cell>
          <cell r="L722">
            <v>6</v>
          </cell>
          <cell r="M722" t="str">
            <v>Senior Quantity Surveyor</v>
          </cell>
          <cell r="N722">
            <v>5.9846153846150001</v>
          </cell>
        </row>
        <row r="723">
          <cell r="A723" t="str">
            <v>A74902</v>
          </cell>
          <cell r="B723" t="str">
            <v>Dickenson</v>
          </cell>
          <cell r="C723" t="str">
            <v>Nigel</v>
          </cell>
          <cell r="D723" t="str">
            <v>UGB</v>
          </cell>
          <cell r="E723" t="str">
            <v>S3</v>
          </cell>
          <cell r="F723" t="str">
            <v>WTC</v>
          </cell>
          <cell r="G723" t="str">
            <v>UU22</v>
          </cell>
          <cell r="H723" t="str">
            <v>P-STD</v>
          </cell>
          <cell r="I723" t="str">
            <v>Tech</v>
          </cell>
          <cell r="J723">
            <v>37.5</v>
          </cell>
          <cell r="K723">
            <v>19</v>
          </cell>
          <cell r="L723">
            <v>7</v>
          </cell>
          <cell r="M723" t="str">
            <v>Resident Engineer (2)</v>
          </cell>
          <cell r="N723">
            <v>27.850477948718002</v>
          </cell>
        </row>
        <row r="724">
          <cell r="A724" t="str">
            <v>W13129</v>
          </cell>
          <cell r="B724" t="str">
            <v>Dickinson</v>
          </cell>
          <cell r="C724" t="str">
            <v>Mike</v>
          </cell>
          <cell r="D724" t="str">
            <v>UGB</v>
          </cell>
          <cell r="E724" t="str">
            <v>S1</v>
          </cell>
          <cell r="F724" t="str">
            <v>TRL</v>
          </cell>
          <cell r="G724" t="str">
            <v>UT41</v>
          </cell>
          <cell r="H724" t="str">
            <v>UK-HYDST</v>
          </cell>
          <cell r="I724" t="str">
            <v>Tech</v>
          </cell>
          <cell r="J724">
            <v>37.5</v>
          </cell>
          <cell r="K724">
            <v>172</v>
          </cell>
          <cell r="L724">
            <v>3</v>
          </cell>
          <cell r="M724" t="str">
            <v>Technical Director  / Technical Director (1)</v>
          </cell>
          <cell r="N724">
            <v>43.144432348717999</v>
          </cell>
        </row>
        <row r="725">
          <cell r="A725" t="str">
            <v>A82694</v>
          </cell>
          <cell r="B725" t="str">
            <v>Diffen</v>
          </cell>
          <cell r="C725" t="str">
            <v>Greg</v>
          </cell>
          <cell r="D725" t="str">
            <v>UGB</v>
          </cell>
          <cell r="E725" t="str">
            <v>S1</v>
          </cell>
          <cell r="F725" t="str">
            <v>THW</v>
          </cell>
          <cell r="G725" t="str">
            <v>UT21</v>
          </cell>
          <cell r="H725" t="str">
            <v>UK-HYDST</v>
          </cell>
          <cell r="I725" t="str">
            <v>Tech</v>
          </cell>
          <cell r="J725">
            <v>37.5</v>
          </cell>
          <cell r="K725">
            <v>100</v>
          </cell>
          <cell r="L725">
            <v>0</v>
          </cell>
          <cell r="M725" t="str">
            <v>N/A</v>
          </cell>
          <cell r="N725">
            <v>25.066421538461999</v>
          </cell>
        </row>
        <row r="726">
          <cell r="A726" t="str">
            <v>A03395</v>
          </cell>
          <cell r="B726" t="str">
            <v>Digby</v>
          </cell>
          <cell r="C726" t="str">
            <v>Frank</v>
          </cell>
          <cell r="D726" t="str">
            <v>UGB</v>
          </cell>
          <cell r="E726" t="str">
            <v>S1</v>
          </cell>
          <cell r="F726" t="str">
            <v>THW</v>
          </cell>
          <cell r="G726" t="str">
            <v>UT21</v>
          </cell>
          <cell r="H726" t="str">
            <v>UK-HYDST</v>
          </cell>
          <cell r="I726" t="str">
            <v>Site</v>
          </cell>
          <cell r="J726">
            <v>24</v>
          </cell>
          <cell r="K726">
            <v>235</v>
          </cell>
          <cell r="L726">
            <v>5</v>
          </cell>
          <cell r="M726" t="str">
            <v>Senior Resident Engineer</v>
          </cell>
          <cell r="N726">
            <v>24.278846153846001</v>
          </cell>
        </row>
        <row r="727">
          <cell r="A727" t="str">
            <v>S10341</v>
          </cell>
          <cell r="B727" t="str">
            <v>Digby</v>
          </cell>
          <cell r="C727" t="str">
            <v>Frank</v>
          </cell>
          <cell r="D727" t="str">
            <v>UGB</v>
          </cell>
          <cell r="E727" t="str">
            <v>S1</v>
          </cell>
          <cell r="F727" t="str">
            <v>THW</v>
          </cell>
          <cell r="G727" t="str">
            <v>UT22</v>
          </cell>
          <cell r="H727" t="str">
            <v>UK-SC-LTD</v>
          </cell>
          <cell r="I727" t="str">
            <v>Tech</v>
          </cell>
          <cell r="J727">
            <v>37.5</v>
          </cell>
          <cell r="K727">
            <v>17</v>
          </cell>
          <cell r="L727">
            <v>5</v>
          </cell>
          <cell r="M727" t="str">
            <v>Principal Engineer/ Technical Discipline Leader</v>
          </cell>
          <cell r="N727">
            <v>30.3</v>
          </cell>
        </row>
        <row r="728">
          <cell r="A728" t="str">
            <v>A50246</v>
          </cell>
          <cell r="B728" t="str">
            <v>Dimitrov</v>
          </cell>
          <cell r="C728" t="str">
            <v>Radoslav</v>
          </cell>
          <cell r="D728" t="str">
            <v>UGB</v>
          </cell>
          <cell r="E728" t="str">
            <v>S2</v>
          </cell>
          <cell r="F728" t="str">
            <v>GGE</v>
          </cell>
          <cell r="G728" t="str">
            <v>UP31</v>
          </cell>
          <cell r="H728" t="str">
            <v>P-STD</v>
          </cell>
          <cell r="I728" t="str">
            <v>Tech</v>
          </cell>
          <cell r="J728">
            <v>20</v>
          </cell>
          <cell r="K728">
            <v>6</v>
          </cell>
          <cell r="L728">
            <v>10</v>
          </cell>
          <cell r="M728" t="str">
            <v>Graduate Engineer</v>
          </cell>
          <cell r="N728">
            <v>9.4489153846150007</v>
          </cell>
        </row>
        <row r="729">
          <cell r="A729" t="str">
            <v>A76094</v>
          </cell>
          <cell r="B729" t="str">
            <v>Dimond</v>
          </cell>
          <cell r="C729" t="str">
            <v>Luke</v>
          </cell>
          <cell r="D729" t="str">
            <v>UGB</v>
          </cell>
          <cell r="E729" t="str">
            <v>S1</v>
          </cell>
          <cell r="F729" t="str">
            <v>TRL</v>
          </cell>
          <cell r="G729" t="str">
            <v>UT42</v>
          </cell>
          <cell r="H729" t="str">
            <v>P-STD</v>
          </cell>
          <cell r="I729" t="str">
            <v>Tech</v>
          </cell>
          <cell r="J729">
            <v>37.5</v>
          </cell>
          <cell r="K729">
            <v>14</v>
          </cell>
          <cell r="L729">
            <v>9</v>
          </cell>
          <cell r="M729" t="str">
            <v>Assistant Engineer  (Graduate)</v>
          </cell>
          <cell r="N729">
            <v>17.911226666667002</v>
          </cell>
        </row>
        <row r="730">
          <cell r="A730" t="str">
            <v>A74512</v>
          </cell>
          <cell r="B730" t="str">
            <v>Dinca</v>
          </cell>
          <cell r="C730" t="str">
            <v>Ion</v>
          </cell>
          <cell r="D730" t="str">
            <v>UGB</v>
          </cell>
          <cell r="E730" t="str">
            <v>S1</v>
          </cell>
          <cell r="F730" t="str">
            <v>THW</v>
          </cell>
          <cell r="G730" t="str">
            <v>UT25</v>
          </cell>
          <cell r="H730" t="str">
            <v>UK-HYDST</v>
          </cell>
          <cell r="I730" t="str">
            <v>Tech</v>
          </cell>
          <cell r="J730">
            <v>40</v>
          </cell>
          <cell r="K730">
            <v>20</v>
          </cell>
          <cell r="L730">
            <v>0</v>
          </cell>
          <cell r="M730" t="str">
            <v>N/A</v>
          </cell>
          <cell r="N730">
            <v>8.3764687500000008</v>
          </cell>
        </row>
        <row r="731">
          <cell r="A731" t="str">
            <v>A76133</v>
          </cell>
          <cell r="B731" t="str">
            <v>Dinnings</v>
          </cell>
          <cell r="C731" t="str">
            <v>Debbie</v>
          </cell>
          <cell r="D731" t="str">
            <v>UGB</v>
          </cell>
          <cell r="E731" t="str">
            <v>S1</v>
          </cell>
          <cell r="F731" t="str">
            <v>TRL</v>
          </cell>
          <cell r="G731" t="str">
            <v>UT42</v>
          </cell>
          <cell r="H731" t="str">
            <v>UK-AGENCY</v>
          </cell>
          <cell r="I731" t="str">
            <v>Tech</v>
          </cell>
          <cell r="J731">
            <v>37.5</v>
          </cell>
          <cell r="K731">
            <v>13</v>
          </cell>
          <cell r="L731">
            <v>10</v>
          </cell>
          <cell r="M731" t="str">
            <v>Technical assistant</v>
          </cell>
          <cell r="N731">
            <v>33</v>
          </cell>
        </row>
        <row r="732">
          <cell r="A732" t="str">
            <v>A76383</v>
          </cell>
          <cell r="B732" t="str">
            <v>Dinu</v>
          </cell>
          <cell r="C732" t="str">
            <v>Famous</v>
          </cell>
          <cell r="D732" t="str">
            <v>UGB</v>
          </cell>
          <cell r="E732" t="str">
            <v>S1</v>
          </cell>
          <cell r="F732" t="str">
            <v>THW</v>
          </cell>
          <cell r="G732" t="str">
            <v>UT21</v>
          </cell>
          <cell r="H732" t="str">
            <v>UK-AGENCY</v>
          </cell>
          <cell r="I732" t="str">
            <v>Tech</v>
          </cell>
          <cell r="J732">
            <v>37.5</v>
          </cell>
          <cell r="K732">
            <v>2</v>
          </cell>
          <cell r="L732">
            <v>8</v>
          </cell>
          <cell r="M732" t="str">
            <v>Engineer  (Not chartered) (Graduate)</v>
          </cell>
          <cell r="N732">
            <v>32.4</v>
          </cell>
        </row>
        <row r="733">
          <cell r="A733" t="str">
            <v>U03058</v>
          </cell>
          <cell r="B733" t="str">
            <v>Dixon</v>
          </cell>
          <cell r="C733" t="str">
            <v>Phillip</v>
          </cell>
          <cell r="D733" t="str">
            <v>UGB</v>
          </cell>
          <cell r="E733" t="str">
            <v>S1</v>
          </cell>
          <cell r="F733" t="str">
            <v>TRS</v>
          </cell>
          <cell r="G733" t="str">
            <v>UT42</v>
          </cell>
          <cell r="H733" t="str">
            <v>UK-AGENCY</v>
          </cell>
          <cell r="I733" t="str">
            <v>Tech</v>
          </cell>
          <cell r="J733">
            <v>0</v>
          </cell>
          <cell r="K733">
            <v>55</v>
          </cell>
          <cell r="L733">
            <v>3</v>
          </cell>
          <cell r="M733" t="str">
            <v>Project Manager  Category  2 (1)</v>
          </cell>
          <cell r="N733">
            <v>71.02</v>
          </cell>
        </row>
        <row r="734">
          <cell r="A734" t="str">
            <v>S10088</v>
          </cell>
          <cell r="B734" t="str">
            <v>Dobbs</v>
          </cell>
          <cell r="C734" t="str">
            <v>Jamie</v>
          </cell>
          <cell r="D734" t="str">
            <v>UGB</v>
          </cell>
          <cell r="E734" t="str">
            <v>S3</v>
          </cell>
          <cell r="F734" t="str">
            <v>WWN</v>
          </cell>
          <cell r="G734" t="str">
            <v>UU21</v>
          </cell>
          <cell r="H734" t="str">
            <v>UK-AGENCY</v>
          </cell>
          <cell r="I734" t="str">
            <v>Tech</v>
          </cell>
          <cell r="J734">
            <v>0</v>
          </cell>
          <cell r="K734">
            <v>35</v>
          </cell>
          <cell r="L734">
            <v>0</v>
          </cell>
          <cell r="M734" t="str">
            <v>N/A</v>
          </cell>
          <cell r="N734">
            <v>33.78</v>
          </cell>
        </row>
        <row r="735">
          <cell r="A735" t="str">
            <v>A00245</v>
          </cell>
          <cell r="B735" t="str">
            <v>Dodds</v>
          </cell>
          <cell r="C735" t="str">
            <v>Robert</v>
          </cell>
          <cell r="D735" t="str">
            <v>UGB</v>
          </cell>
          <cell r="E735" t="str">
            <v>S2</v>
          </cell>
          <cell r="F735" t="str">
            <v>GGE</v>
          </cell>
          <cell r="G735" t="str">
            <v>UP31</v>
          </cell>
          <cell r="H735" t="str">
            <v>UK-HYDST</v>
          </cell>
          <cell r="I735" t="str">
            <v>Tech</v>
          </cell>
          <cell r="J735">
            <v>37.5</v>
          </cell>
          <cell r="K735">
            <v>27</v>
          </cell>
          <cell r="L735">
            <v>0</v>
          </cell>
          <cell r="M735" t="str">
            <v>N/A</v>
          </cell>
          <cell r="N735">
            <v>38.176616410256003</v>
          </cell>
        </row>
        <row r="736">
          <cell r="A736" t="str">
            <v>A76261</v>
          </cell>
          <cell r="B736" t="str">
            <v>Dodds</v>
          </cell>
          <cell r="C736" t="str">
            <v>Chris</v>
          </cell>
          <cell r="D736" t="str">
            <v>UGB</v>
          </cell>
          <cell r="E736" t="str">
            <v>S1</v>
          </cell>
          <cell r="F736" t="str">
            <v>THW</v>
          </cell>
          <cell r="G736" t="str">
            <v>UT21</v>
          </cell>
          <cell r="H736" t="str">
            <v>P-STD</v>
          </cell>
          <cell r="I736" t="str">
            <v>Tech</v>
          </cell>
          <cell r="J736">
            <v>37.5</v>
          </cell>
          <cell r="K736">
            <v>9</v>
          </cell>
          <cell r="L736">
            <v>7</v>
          </cell>
          <cell r="M736" t="str">
            <v>Resident Engineer (2)</v>
          </cell>
          <cell r="N736">
            <v>25.981626666667001</v>
          </cell>
        </row>
        <row r="737">
          <cell r="A737" t="str">
            <v>U03065</v>
          </cell>
          <cell r="B737" t="str">
            <v>Dodman</v>
          </cell>
          <cell r="C737" t="str">
            <v>Nigel</v>
          </cell>
          <cell r="D737" t="str">
            <v>UGB</v>
          </cell>
          <cell r="E737" t="str">
            <v>S1</v>
          </cell>
          <cell r="F737" t="str">
            <v>TRL</v>
          </cell>
          <cell r="G737" t="str">
            <v>UT42</v>
          </cell>
          <cell r="H737" t="str">
            <v>UK-AGENCY</v>
          </cell>
          <cell r="I737" t="str">
            <v>Tech</v>
          </cell>
          <cell r="J737">
            <v>0</v>
          </cell>
          <cell r="K737">
            <v>33</v>
          </cell>
          <cell r="L737">
            <v>3</v>
          </cell>
          <cell r="M737" t="str">
            <v>Project Manager  Category  2 (1)</v>
          </cell>
          <cell r="N737">
            <v>72</v>
          </cell>
        </row>
        <row r="738">
          <cell r="A738" t="str">
            <v>A76239</v>
          </cell>
          <cell r="B738" t="str">
            <v>Dolling</v>
          </cell>
          <cell r="C738" t="str">
            <v>Henry</v>
          </cell>
          <cell r="D738" t="str">
            <v>UGB</v>
          </cell>
          <cell r="E738" t="str">
            <v>S1</v>
          </cell>
          <cell r="F738" t="str">
            <v>TRL</v>
          </cell>
          <cell r="G738" t="str">
            <v>UT42</v>
          </cell>
          <cell r="H738" t="str">
            <v>P-FIX</v>
          </cell>
          <cell r="I738" t="str">
            <v>Tech</v>
          </cell>
          <cell r="J738">
            <v>37.5</v>
          </cell>
          <cell r="K738">
            <v>10</v>
          </cell>
          <cell r="L738">
            <v>11</v>
          </cell>
          <cell r="M738" t="str">
            <v>Junior Technician</v>
          </cell>
          <cell r="N738">
            <v>11.027780512821</v>
          </cell>
        </row>
        <row r="739">
          <cell r="A739" t="str">
            <v>A76468</v>
          </cell>
          <cell r="B739" t="str">
            <v>Domenech</v>
          </cell>
          <cell r="C739" t="str">
            <v>Richard</v>
          </cell>
          <cell r="D739" t="str">
            <v>UGB</v>
          </cell>
          <cell r="E739" t="str">
            <v>S1</v>
          </cell>
          <cell r="F739" t="str">
            <v>TRL</v>
          </cell>
          <cell r="G739" t="str">
            <v>UT42</v>
          </cell>
          <cell r="H739" t="str">
            <v>UK-AGENCY</v>
          </cell>
          <cell r="I739" t="str">
            <v>Tech</v>
          </cell>
          <cell r="J739">
            <v>37.5</v>
          </cell>
          <cell r="K739">
            <v>3</v>
          </cell>
          <cell r="L739">
            <v>8</v>
          </cell>
          <cell r="M739" t="str">
            <v>Technical Officer/ Technician</v>
          </cell>
          <cell r="N739">
            <v>34.56</v>
          </cell>
        </row>
        <row r="740">
          <cell r="A740" t="str">
            <v>A50212</v>
          </cell>
          <cell r="B740" t="str">
            <v>Donaghy</v>
          </cell>
          <cell r="C740" t="str">
            <v>John</v>
          </cell>
          <cell r="D740" t="str">
            <v>UGB</v>
          </cell>
          <cell r="E740" t="str">
            <v>S1</v>
          </cell>
          <cell r="F740" t="str">
            <v>THW</v>
          </cell>
          <cell r="G740" t="str">
            <v>UT21</v>
          </cell>
          <cell r="H740" t="str">
            <v>UK-AGENCY</v>
          </cell>
          <cell r="I740" t="str">
            <v>Tech</v>
          </cell>
          <cell r="J740">
            <v>37.5</v>
          </cell>
          <cell r="K740">
            <v>0</v>
          </cell>
          <cell r="L740">
            <v>7</v>
          </cell>
          <cell r="M740" t="str">
            <v>Chartered or Consulting Engineer</v>
          </cell>
          <cell r="N740">
            <v>28.87</v>
          </cell>
        </row>
        <row r="741">
          <cell r="A741" t="str">
            <v>A00388</v>
          </cell>
          <cell r="B741" t="str">
            <v>Dong</v>
          </cell>
          <cell r="C741" t="str">
            <v>Yanjie</v>
          </cell>
          <cell r="D741" t="str">
            <v>UGB</v>
          </cell>
          <cell r="E741" t="str">
            <v>S1</v>
          </cell>
          <cell r="F741" t="str">
            <v>TPL</v>
          </cell>
          <cell r="G741" t="str">
            <v>UT22</v>
          </cell>
          <cell r="H741" t="str">
            <v>UK-HYDST</v>
          </cell>
          <cell r="I741" t="str">
            <v>Tech</v>
          </cell>
          <cell r="J741">
            <v>37.5</v>
          </cell>
          <cell r="K741">
            <v>50</v>
          </cell>
          <cell r="L741">
            <v>8</v>
          </cell>
          <cell r="M741" t="str">
            <v>Planner</v>
          </cell>
          <cell r="N741">
            <v>14.727011282051</v>
          </cell>
        </row>
        <row r="742">
          <cell r="A742" t="str">
            <v>U03063</v>
          </cell>
          <cell r="B742" t="str">
            <v>Donnelly</v>
          </cell>
          <cell r="C742" t="str">
            <v>Georgina</v>
          </cell>
          <cell r="D742" t="str">
            <v>UGB</v>
          </cell>
          <cell r="E742" t="str">
            <v>S9</v>
          </cell>
          <cell r="F742" t="str">
            <v>AFF</v>
          </cell>
          <cell r="G742" t="str">
            <v>UF15</v>
          </cell>
          <cell r="H742" t="str">
            <v>UK-AGENCY</v>
          </cell>
          <cell r="I742" t="str">
            <v>Admin</v>
          </cell>
          <cell r="J742">
            <v>0</v>
          </cell>
          <cell r="K742">
            <v>1</v>
          </cell>
          <cell r="L742">
            <v>0</v>
          </cell>
          <cell r="M742" t="str">
            <v>N/A</v>
          </cell>
          <cell r="N742">
            <v>0.01</v>
          </cell>
        </row>
        <row r="743">
          <cell r="A743" t="str">
            <v>A76502</v>
          </cell>
          <cell r="B743" t="str">
            <v>Donnison</v>
          </cell>
          <cell r="C743" t="str">
            <v>Nick</v>
          </cell>
          <cell r="D743" t="str">
            <v>UGB</v>
          </cell>
          <cell r="E743" t="str">
            <v>S2</v>
          </cell>
          <cell r="F743" t="str">
            <v>GLR</v>
          </cell>
          <cell r="G743" t="str">
            <v>UP32</v>
          </cell>
          <cell r="H743" t="str">
            <v>P-STD</v>
          </cell>
          <cell r="I743" t="str">
            <v>Tech</v>
          </cell>
          <cell r="J743">
            <v>37.5</v>
          </cell>
          <cell r="K743">
            <v>1</v>
          </cell>
          <cell r="L743">
            <v>8</v>
          </cell>
          <cell r="M743" t="str">
            <v>Engineer  (Not chartered) (Graduate)</v>
          </cell>
          <cell r="N743">
            <v>18.709831794871999</v>
          </cell>
        </row>
        <row r="744">
          <cell r="A744" t="str">
            <v>U03076</v>
          </cell>
          <cell r="B744" t="str">
            <v>Dorritt</v>
          </cell>
          <cell r="C744" t="str">
            <v>Rob</v>
          </cell>
          <cell r="D744" t="str">
            <v>UGB</v>
          </cell>
          <cell r="E744" t="str">
            <v>S1</v>
          </cell>
          <cell r="F744" t="str">
            <v>THW</v>
          </cell>
          <cell r="G744" t="str">
            <v>UT21</v>
          </cell>
          <cell r="H744" t="str">
            <v>UK-AGENCY</v>
          </cell>
          <cell r="I744" t="str">
            <v>Tech</v>
          </cell>
          <cell r="J744">
            <v>0</v>
          </cell>
          <cell r="K744">
            <v>4</v>
          </cell>
          <cell r="L744">
            <v>3</v>
          </cell>
          <cell r="M744" t="str">
            <v>Regional Construction Manager</v>
          </cell>
          <cell r="N744">
            <v>50.53</v>
          </cell>
        </row>
        <row r="745">
          <cell r="A745" t="str">
            <v>A95656</v>
          </cell>
          <cell r="B745" t="str">
            <v>Douglas</v>
          </cell>
          <cell r="C745" t="str">
            <v>Clare-Louise</v>
          </cell>
          <cell r="D745" t="str">
            <v>UGB</v>
          </cell>
          <cell r="E745" t="str">
            <v>S1</v>
          </cell>
          <cell r="F745" t="str">
            <v>TPL</v>
          </cell>
          <cell r="G745" t="str">
            <v>UT22</v>
          </cell>
          <cell r="H745" t="str">
            <v>UK-HYDST</v>
          </cell>
          <cell r="I745" t="str">
            <v>Tech</v>
          </cell>
          <cell r="J745">
            <v>37.5</v>
          </cell>
          <cell r="K745">
            <v>120</v>
          </cell>
          <cell r="L745">
            <v>6</v>
          </cell>
          <cell r="M745" t="str">
            <v>Resident Engineer (1) / Resident Engineer</v>
          </cell>
          <cell r="N745">
            <v>34.765962071795002</v>
          </cell>
        </row>
        <row r="746">
          <cell r="A746" t="str">
            <v>A74847</v>
          </cell>
          <cell r="B746" t="str">
            <v>Dowers</v>
          </cell>
          <cell r="C746" t="str">
            <v>Matt</v>
          </cell>
          <cell r="D746" t="str">
            <v>UGB</v>
          </cell>
          <cell r="E746" t="str">
            <v>S9</v>
          </cell>
          <cell r="F746" t="str">
            <v>AFN</v>
          </cell>
          <cell r="G746" t="str">
            <v>US13</v>
          </cell>
          <cell r="H746" t="str">
            <v>P-STD</v>
          </cell>
          <cell r="I746" t="str">
            <v>Admin</v>
          </cell>
          <cell r="J746">
            <v>37.5</v>
          </cell>
          <cell r="K746">
            <v>20</v>
          </cell>
          <cell r="L746">
            <v>5</v>
          </cell>
          <cell r="M746" t="str">
            <v>Senior Management Accountant</v>
          </cell>
          <cell r="N746">
            <v>32.551883076922998</v>
          </cell>
        </row>
        <row r="747">
          <cell r="A747" t="str">
            <v>A00135</v>
          </cell>
          <cell r="B747" t="str">
            <v>Down</v>
          </cell>
          <cell r="C747" t="str">
            <v>Keith</v>
          </cell>
          <cell r="D747" t="str">
            <v>UGB</v>
          </cell>
          <cell r="E747" t="str">
            <v>S1</v>
          </cell>
          <cell r="F747" t="str">
            <v>THW</v>
          </cell>
          <cell r="G747" t="str">
            <v>UT21</v>
          </cell>
          <cell r="H747" t="str">
            <v>UK-HYDST</v>
          </cell>
          <cell r="I747" t="str">
            <v>Tech</v>
          </cell>
          <cell r="J747">
            <v>37.5</v>
          </cell>
          <cell r="K747">
            <v>91</v>
          </cell>
          <cell r="L747">
            <v>5</v>
          </cell>
          <cell r="M747" t="str">
            <v>Principal Engineer/ Technical Discipline Leader</v>
          </cell>
          <cell r="N747">
            <v>37.413351917949001</v>
          </cell>
        </row>
        <row r="748">
          <cell r="A748" t="str">
            <v>A74239</v>
          </cell>
          <cell r="B748" t="str">
            <v>Downs</v>
          </cell>
          <cell r="C748" t="str">
            <v>Nick</v>
          </cell>
          <cell r="D748" t="str">
            <v>UGB</v>
          </cell>
          <cell r="E748" t="str">
            <v>S4</v>
          </cell>
          <cell r="F748" t="str">
            <v>EEC</v>
          </cell>
          <cell r="G748" t="str">
            <v>UE21</v>
          </cell>
          <cell r="H748" t="str">
            <v>UK-CRESS</v>
          </cell>
          <cell r="I748" t="str">
            <v>Tech</v>
          </cell>
          <cell r="J748">
            <v>37.5</v>
          </cell>
          <cell r="K748">
            <v>97</v>
          </cell>
          <cell r="L748">
            <v>6</v>
          </cell>
          <cell r="M748" t="str">
            <v>Senior  Environmental Consultant 1</v>
          </cell>
          <cell r="N748">
            <v>20.835313846154001</v>
          </cell>
        </row>
        <row r="749">
          <cell r="A749" t="str">
            <v>A25165</v>
          </cell>
          <cell r="B749" t="str">
            <v>Dowsett</v>
          </cell>
          <cell r="C749" t="str">
            <v>Mark</v>
          </cell>
          <cell r="D749" t="str">
            <v>UGB</v>
          </cell>
          <cell r="E749" t="str">
            <v>S1</v>
          </cell>
          <cell r="F749" t="str">
            <v>TRL</v>
          </cell>
          <cell r="G749" t="str">
            <v>UT43</v>
          </cell>
          <cell r="H749" t="str">
            <v>UK-HYDST</v>
          </cell>
          <cell r="I749" t="str">
            <v>Tech</v>
          </cell>
          <cell r="J749">
            <v>37.5</v>
          </cell>
          <cell r="K749">
            <v>14</v>
          </cell>
          <cell r="L749">
            <v>5</v>
          </cell>
          <cell r="M749" t="str">
            <v>Senior Resident Engineer</v>
          </cell>
          <cell r="N749">
            <v>34.452344615385002</v>
          </cell>
        </row>
        <row r="750">
          <cell r="A750" t="str">
            <v>A25032</v>
          </cell>
          <cell r="B750" t="str">
            <v>Doyle</v>
          </cell>
          <cell r="C750" t="str">
            <v>Kevin</v>
          </cell>
          <cell r="D750" t="str">
            <v>UGB</v>
          </cell>
          <cell r="E750" t="str">
            <v>S4</v>
          </cell>
          <cell r="F750" t="str">
            <v>EEA</v>
          </cell>
          <cell r="G750" t="str">
            <v>UE31</v>
          </cell>
          <cell r="H750" t="str">
            <v>UK-HYDST</v>
          </cell>
          <cell r="I750" t="str">
            <v>Tech</v>
          </cell>
          <cell r="J750">
            <v>37.5</v>
          </cell>
          <cell r="K750">
            <v>46</v>
          </cell>
          <cell r="L750">
            <v>7</v>
          </cell>
          <cell r="M750" t="str">
            <v>Senior Environmental consultant 2</v>
          </cell>
          <cell r="N750">
            <v>15.640329230769</v>
          </cell>
        </row>
        <row r="751">
          <cell r="A751" t="str">
            <v>A74808</v>
          </cell>
          <cell r="B751" t="str">
            <v>Doyle</v>
          </cell>
          <cell r="C751" t="str">
            <v>Kevin</v>
          </cell>
          <cell r="D751" t="str">
            <v>UGB</v>
          </cell>
          <cell r="E751" t="str">
            <v>S4</v>
          </cell>
          <cell r="F751" t="str">
            <v>EEA</v>
          </cell>
          <cell r="G751" t="str">
            <v>UE31</v>
          </cell>
          <cell r="H751" t="str">
            <v>P-STD</v>
          </cell>
          <cell r="I751" t="str">
            <v>Tech</v>
          </cell>
          <cell r="J751">
            <v>37.5</v>
          </cell>
          <cell r="K751">
            <v>22</v>
          </cell>
          <cell r="L751">
            <v>7</v>
          </cell>
          <cell r="M751" t="str">
            <v>Environmental consultant 1</v>
          </cell>
          <cell r="N751">
            <v>24.769563897436001</v>
          </cell>
        </row>
        <row r="752">
          <cell r="A752" t="str">
            <v>A76110</v>
          </cell>
          <cell r="B752" t="str">
            <v>Doyle</v>
          </cell>
          <cell r="C752" t="str">
            <v>Maurice</v>
          </cell>
          <cell r="D752" t="str">
            <v>UGB</v>
          </cell>
          <cell r="E752" t="str">
            <v>S1</v>
          </cell>
          <cell r="F752" t="str">
            <v>TRL</v>
          </cell>
          <cell r="G752" t="str">
            <v>UT41</v>
          </cell>
          <cell r="H752" t="str">
            <v>P-STD</v>
          </cell>
          <cell r="I752" t="str">
            <v>Tech</v>
          </cell>
          <cell r="J752">
            <v>37.5</v>
          </cell>
          <cell r="K752">
            <v>13</v>
          </cell>
          <cell r="L752">
            <v>5</v>
          </cell>
          <cell r="M752" t="str">
            <v>Senior Resident Engineer</v>
          </cell>
          <cell r="N752">
            <v>38.493845743590001</v>
          </cell>
        </row>
        <row r="753">
          <cell r="A753" t="str">
            <v>S10304</v>
          </cell>
          <cell r="B753" t="str">
            <v>Doyle</v>
          </cell>
          <cell r="C753" t="str">
            <v>Maurice</v>
          </cell>
          <cell r="D753" t="str">
            <v>UGB</v>
          </cell>
          <cell r="E753" t="str">
            <v>S1</v>
          </cell>
          <cell r="F753" t="str">
            <v>TRL</v>
          </cell>
          <cell r="G753" t="str">
            <v>UT42</v>
          </cell>
          <cell r="H753" t="str">
            <v>UK-SC-LTD</v>
          </cell>
          <cell r="I753" t="str">
            <v>Tech</v>
          </cell>
          <cell r="J753">
            <v>40</v>
          </cell>
          <cell r="K753">
            <v>22</v>
          </cell>
          <cell r="L753">
            <v>8</v>
          </cell>
          <cell r="M753" t="str">
            <v>Engineer  (Not chartered) (Graduate)</v>
          </cell>
          <cell r="N753">
            <v>43.75</v>
          </cell>
        </row>
        <row r="754">
          <cell r="A754" t="str">
            <v>A74619</v>
          </cell>
          <cell r="B754" t="str">
            <v>Drake</v>
          </cell>
          <cell r="C754" t="str">
            <v>Maurice</v>
          </cell>
          <cell r="D754" t="str">
            <v>UGB</v>
          </cell>
          <cell r="E754" t="str">
            <v>S2</v>
          </cell>
          <cell r="F754" t="str">
            <v>SBS</v>
          </cell>
          <cell r="G754" t="str">
            <v>UP33</v>
          </cell>
          <cell r="H754" t="str">
            <v>UK-HYDST</v>
          </cell>
          <cell r="I754" t="str">
            <v>Tech</v>
          </cell>
          <cell r="J754">
            <v>40</v>
          </cell>
          <cell r="K754">
            <v>55</v>
          </cell>
          <cell r="L754">
            <v>4</v>
          </cell>
          <cell r="M754" t="str">
            <v>Associate (EA)/ Associate Tech. Dir / Associate Tech. Dir (2</v>
          </cell>
          <cell r="N754">
            <v>45.795515384615001</v>
          </cell>
        </row>
        <row r="755">
          <cell r="A755" t="str">
            <v>A74488</v>
          </cell>
          <cell r="B755" t="str">
            <v>Drew</v>
          </cell>
          <cell r="C755" t="str">
            <v>Stephen</v>
          </cell>
          <cell r="D755" t="str">
            <v>UGB</v>
          </cell>
          <cell r="E755" t="str">
            <v>S2</v>
          </cell>
          <cell r="F755" t="str">
            <v>BBI</v>
          </cell>
          <cell r="G755" t="str">
            <v>UP21</v>
          </cell>
          <cell r="H755" t="str">
            <v>UK-HYDST</v>
          </cell>
          <cell r="I755" t="str">
            <v>Tech</v>
          </cell>
          <cell r="J755">
            <v>37.5</v>
          </cell>
          <cell r="K755">
            <v>47</v>
          </cell>
          <cell r="L755">
            <v>6</v>
          </cell>
          <cell r="M755" t="str">
            <v>Senior Engineer</v>
          </cell>
          <cell r="N755">
            <v>24.683052307692002</v>
          </cell>
        </row>
        <row r="756">
          <cell r="A756" t="str">
            <v>A74947</v>
          </cell>
          <cell r="B756" t="str">
            <v>Driscoll</v>
          </cell>
          <cell r="C756" t="str">
            <v>Paul</v>
          </cell>
          <cell r="D756" t="str">
            <v>UGB</v>
          </cell>
          <cell r="E756" t="str">
            <v>S3</v>
          </cell>
          <cell r="F756" t="str">
            <v>WTC</v>
          </cell>
          <cell r="G756" t="str">
            <v>UU22</v>
          </cell>
          <cell r="H756" t="str">
            <v>P-STD</v>
          </cell>
          <cell r="I756" t="str">
            <v>Tech</v>
          </cell>
          <cell r="J756">
            <v>37.5</v>
          </cell>
          <cell r="K756">
            <v>17</v>
          </cell>
          <cell r="L756">
            <v>6</v>
          </cell>
          <cell r="M756" t="str">
            <v>Senior Engineer</v>
          </cell>
          <cell r="N756">
            <v>31.975403589744001</v>
          </cell>
        </row>
        <row r="757">
          <cell r="A757" t="str">
            <v>W13366</v>
          </cell>
          <cell r="B757" t="str">
            <v>Driscoll</v>
          </cell>
          <cell r="C757" t="str">
            <v>Lisa</v>
          </cell>
          <cell r="D757" t="str">
            <v>UGB</v>
          </cell>
          <cell r="E757" t="str">
            <v>S3</v>
          </cell>
          <cell r="F757" t="str">
            <v>WEN</v>
          </cell>
          <cell r="G757" t="str">
            <v>UU41</v>
          </cell>
          <cell r="H757" t="str">
            <v>UK-HYDST</v>
          </cell>
          <cell r="I757" t="str">
            <v>Tech</v>
          </cell>
          <cell r="J757">
            <v>30</v>
          </cell>
          <cell r="K757">
            <v>138</v>
          </cell>
          <cell r="L757">
            <v>6</v>
          </cell>
          <cell r="M757" t="str">
            <v>Senior  Environmental Consultant 1</v>
          </cell>
          <cell r="N757">
            <v>24.826746153845999</v>
          </cell>
        </row>
        <row r="758">
          <cell r="A758" t="str">
            <v>A25226</v>
          </cell>
          <cell r="B758" t="str">
            <v>Drury</v>
          </cell>
          <cell r="C758" t="str">
            <v>Ben</v>
          </cell>
          <cell r="D758" t="str">
            <v>UGB</v>
          </cell>
          <cell r="E758" t="str">
            <v>S9</v>
          </cell>
          <cell r="F758" t="str">
            <v>AFN</v>
          </cell>
          <cell r="G758" t="str">
            <v>US13</v>
          </cell>
          <cell r="H758" t="str">
            <v>P-FIX</v>
          </cell>
          <cell r="I758" t="str">
            <v>Admin</v>
          </cell>
          <cell r="J758">
            <v>37.5</v>
          </cell>
          <cell r="K758">
            <v>2</v>
          </cell>
          <cell r="L758">
            <v>5</v>
          </cell>
          <cell r="M758" t="str">
            <v>Finance Manager/FInancial Controller (EA)</v>
          </cell>
          <cell r="N758">
            <v>21.613370256410001</v>
          </cell>
        </row>
        <row r="759">
          <cell r="A759" t="str">
            <v>A49823</v>
          </cell>
          <cell r="B759" t="str">
            <v>Dube</v>
          </cell>
          <cell r="C759" t="str">
            <v>Sizimisele</v>
          </cell>
          <cell r="D759" t="str">
            <v>UGB</v>
          </cell>
          <cell r="E759" t="str">
            <v>S9</v>
          </cell>
          <cell r="F759" t="str">
            <v>AIT</v>
          </cell>
          <cell r="G759" t="str">
            <v>G11</v>
          </cell>
          <cell r="H759" t="str">
            <v>UK-HYDST</v>
          </cell>
          <cell r="I759" t="str">
            <v>Admin</v>
          </cell>
          <cell r="J759">
            <v>37.5</v>
          </cell>
          <cell r="K759">
            <v>70</v>
          </cell>
          <cell r="L759">
            <v>7</v>
          </cell>
          <cell r="M759" t="str">
            <v>Group Business Systems Support</v>
          </cell>
          <cell r="N759">
            <v>19.279011282050998</v>
          </cell>
        </row>
        <row r="760">
          <cell r="A760" t="str">
            <v>A76537</v>
          </cell>
          <cell r="B760" t="str">
            <v>Dube</v>
          </cell>
          <cell r="C760" t="str">
            <v>Albert</v>
          </cell>
          <cell r="D760" t="str">
            <v>UGB</v>
          </cell>
          <cell r="E760" t="str">
            <v>S1</v>
          </cell>
          <cell r="F760" t="str">
            <v>TRL</v>
          </cell>
          <cell r="G760" t="str">
            <v>UT42</v>
          </cell>
          <cell r="H760" t="str">
            <v>UK-AGENCY</v>
          </cell>
          <cell r="I760" t="str">
            <v>Tech</v>
          </cell>
          <cell r="J760">
            <v>40</v>
          </cell>
          <cell r="K760">
            <v>1</v>
          </cell>
          <cell r="L760">
            <v>7</v>
          </cell>
          <cell r="M760" t="str">
            <v>Chartered or Consulting Engineer</v>
          </cell>
          <cell r="N760">
            <v>37.700000000000003</v>
          </cell>
        </row>
        <row r="761">
          <cell r="A761" t="str">
            <v>A50140</v>
          </cell>
          <cell r="B761" t="str">
            <v>Ducksbury</v>
          </cell>
          <cell r="C761" t="str">
            <v>Bob</v>
          </cell>
          <cell r="D761" t="str">
            <v>UGB</v>
          </cell>
          <cell r="E761" t="str">
            <v>S1</v>
          </cell>
          <cell r="F761" t="str">
            <v>TRL</v>
          </cell>
          <cell r="G761" t="str">
            <v>UT42</v>
          </cell>
          <cell r="H761" t="str">
            <v>P-STD</v>
          </cell>
          <cell r="I761" t="str">
            <v>Tech</v>
          </cell>
          <cell r="J761">
            <v>37.5</v>
          </cell>
          <cell r="K761">
            <v>29</v>
          </cell>
          <cell r="L761">
            <v>3</v>
          </cell>
          <cell r="M761" t="str">
            <v>Business Director</v>
          </cell>
          <cell r="N761">
            <v>58.963113846154002</v>
          </cell>
        </row>
        <row r="762">
          <cell r="A762" t="str">
            <v>A25008</v>
          </cell>
          <cell r="B762" t="str">
            <v>Duckworth</v>
          </cell>
          <cell r="C762" t="str">
            <v>Peter</v>
          </cell>
          <cell r="D762" t="str">
            <v>UGB</v>
          </cell>
          <cell r="E762" t="str">
            <v>S1</v>
          </cell>
          <cell r="F762" t="str">
            <v>THW</v>
          </cell>
          <cell r="G762" t="str">
            <v>UT22</v>
          </cell>
          <cell r="H762" t="str">
            <v>UK-HYDST</v>
          </cell>
          <cell r="I762" t="str">
            <v>Tech</v>
          </cell>
          <cell r="J762">
            <v>37.5</v>
          </cell>
          <cell r="K762">
            <v>25</v>
          </cell>
          <cell r="L762">
            <v>6</v>
          </cell>
          <cell r="M762" t="str">
            <v>Senior Engineer</v>
          </cell>
          <cell r="N762">
            <v>21.029780512820999</v>
          </cell>
        </row>
        <row r="763">
          <cell r="A763" t="str">
            <v>A76376</v>
          </cell>
          <cell r="B763" t="str">
            <v>Duddles</v>
          </cell>
          <cell r="C763" t="str">
            <v>Philip</v>
          </cell>
          <cell r="D763" t="str">
            <v>UGB</v>
          </cell>
          <cell r="E763" t="str">
            <v>S1</v>
          </cell>
          <cell r="F763" t="str">
            <v>TRL</v>
          </cell>
          <cell r="G763" t="str">
            <v>UT43</v>
          </cell>
          <cell r="H763" t="str">
            <v>P-STD</v>
          </cell>
          <cell r="I763" t="str">
            <v>Tech</v>
          </cell>
          <cell r="J763">
            <v>37.5</v>
          </cell>
          <cell r="K763">
            <v>4</v>
          </cell>
          <cell r="L763">
            <v>4</v>
          </cell>
          <cell r="M763" t="str">
            <v>Associate (EA)/ Associate Tech. Dir / Associate Tech. Dir (2</v>
          </cell>
          <cell r="N763">
            <v>55.715359999999997</v>
          </cell>
        </row>
        <row r="764">
          <cell r="A764" t="str">
            <v>A76407</v>
          </cell>
          <cell r="B764" t="str">
            <v>Dudley Bow</v>
          </cell>
          <cell r="C764" t="str">
            <v>Vita</v>
          </cell>
          <cell r="D764" t="str">
            <v>UGB</v>
          </cell>
          <cell r="E764" t="str">
            <v>S1</v>
          </cell>
          <cell r="F764" t="str">
            <v>SBR</v>
          </cell>
          <cell r="G764" t="str">
            <v>UT31</v>
          </cell>
          <cell r="H764" t="str">
            <v>P-STD</v>
          </cell>
          <cell r="I764" t="str">
            <v>Tech</v>
          </cell>
          <cell r="J764">
            <v>37.5</v>
          </cell>
          <cell r="K764">
            <v>5</v>
          </cell>
          <cell r="L764">
            <v>10</v>
          </cell>
          <cell r="M764" t="str">
            <v>Graduate Engineer</v>
          </cell>
          <cell r="N764">
            <v>16.640088205127999</v>
          </cell>
        </row>
        <row r="765">
          <cell r="A765" t="str">
            <v>W13285</v>
          </cell>
          <cell r="B765" t="str">
            <v>Dugdale</v>
          </cell>
          <cell r="C765" t="str">
            <v>Andrew</v>
          </cell>
          <cell r="D765" t="str">
            <v>UGB</v>
          </cell>
          <cell r="E765" t="str">
            <v>S1</v>
          </cell>
          <cell r="F765" t="str">
            <v>TRL</v>
          </cell>
          <cell r="G765" t="str">
            <v>UT41</v>
          </cell>
          <cell r="H765" t="str">
            <v>UK-HYDST</v>
          </cell>
          <cell r="I765" t="str">
            <v>Tech</v>
          </cell>
          <cell r="J765">
            <v>37.5</v>
          </cell>
          <cell r="K765">
            <v>138</v>
          </cell>
          <cell r="L765">
            <v>3</v>
          </cell>
          <cell r="M765" t="str">
            <v>Business Director</v>
          </cell>
          <cell r="N765">
            <v>39.710488205128001</v>
          </cell>
        </row>
        <row r="766">
          <cell r="A766" t="str">
            <v>A76278</v>
          </cell>
          <cell r="B766" t="str">
            <v>Duke</v>
          </cell>
          <cell r="C766" t="str">
            <v>Ian</v>
          </cell>
          <cell r="D766" t="str">
            <v>UGB</v>
          </cell>
          <cell r="E766" t="str">
            <v>S1</v>
          </cell>
          <cell r="F766" t="str">
            <v>TRL</v>
          </cell>
          <cell r="G766" t="str">
            <v>UT42</v>
          </cell>
          <cell r="H766" t="str">
            <v>UK-AGENCY</v>
          </cell>
          <cell r="I766" t="str">
            <v>Tech</v>
          </cell>
          <cell r="J766">
            <v>37.5</v>
          </cell>
          <cell r="K766">
            <v>8</v>
          </cell>
          <cell r="L766">
            <v>10</v>
          </cell>
          <cell r="M766" t="str">
            <v>Technical assistant</v>
          </cell>
          <cell r="N766">
            <v>36.299999999999997</v>
          </cell>
        </row>
        <row r="767">
          <cell r="A767" t="str">
            <v>A74879</v>
          </cell>
          <cell r="B767" t="str">
            <v>Duley</v>
          </cell>
          <cell r="C767" t="str">
            <v>Alice</v>
          </cell>
          <cell r="D767" t="str">
            <v>UGB</v>
          </cell>
          <cell r="E767" t="str">
            <v>S2</v>
          </cell>
          <cell r="F767" t="str">
            <v>SBS</v>
          </cell>
          <cell r="G767" t="str">
            <v>UP33</v>
          </cell>
          <cell r="H767" t="str">
            <v>T-FIX</v>
          </cell>
          <cell r="I767" t="str">
            <v>Tech</v>
          </cell>
          <cell r="J767">
            <v>37.5</v>
          </cell>
          <cell r="K767">
            <v>0</v>
          </cell>
          <cell r="L767">
            <v>11</v>
          </cell>
          <cell r="M767" t="str">
            <v>Junior Technician</v>
          </cell>
          <cell r="N767">
            <v>0.01</v>
          </cell>
        </row>
        <row r="768">
          <cell r="A768" t="str">
            <v>A24941</v>
          </cell>
          <cell r="B768" t="str">
            <v>Duncombe</v>
          </cell>
          <cell r="C768" t="str">
            <v>Anna Lisa</v>
          </cell>
          <cell r="D768" t="str">
            <v>UGB</v>
          </cell>
          <cell r="E768" t="str">
            <v>S2</v>
          </cell>
          <cell r="F768" t="str">
            <v>SBS</v>
          </cell>
          <cell r="G768" t="str">
            <v>UP51</v>
          </cell>
          <cell r="H768" t="str">
            <v>UK-HYDST</v>
          </cell>
          <cell r="I768" t="str">
            <v>Tech</v>
          </cell>
          <cell r="J768">
            <v>37.5</v>
          </cell>
          <cell r="K768">
            <v>38</v>
          </cell>
          <cell r="L768">
            <v>8</v>
          </cell>
          <cell r="M768" t="str">
            <v>Engineer  (Not chartered) (Graduate)</v>
          </cell>
          <cell r="N768">
            <v>14.610293333333001</v>
          </cell>
        </row>
        <row r="769">
          <cell r="A769" t="str">
            <v>S10338</v>
          </cell>
          <cell r="B769" t="str">
            <v>Dunn</v>
          </cell>
          <cell r="C769" t="str">
            <v>Sanchia</v>
          </cell>
          <cell r="D769" t="str">
            <v>UGB</v>
          </cell>
          <cell r="E769" t="str">
            <v>S1</v>
          </cell>
          <cell r="F769" t="str">
            <v>THW</v>
          </cell>
          <cell r="G769" t="str">
            <v>UT22</v>
          </cell>
          <cell r="H769" t="str">
            <v>UK-SC-SELF</v>
          </cell>
          <cell r="I769" t="str">
            <v>Tech</v>
          </cell>
          <cell r="J769">
            <v>37.5</v>
          </cell>
          <cell r="K769">
            <v>18</v>
          </cell>
          <cell r="L769">
            <v>5</v>
          </cell>
          <cell r="M769" t="str">
            <v>Principal Environmental Consultant</v>
          </cell>
          <cell r="N769">
            <v>30</v>
          </cell>
        </row>
        <row r="770">
          <cell r="A770" t="str">
            <v>A24730</v>
          </cell>
          <cell r="B770" t="str">
            <v>Dunning</v>
          </cell>
          <cell r="C770" t="str">
            <v>Kristina</v>
          </cell>
          <cell r="D770" t="str">
            <v>UGB</v>
          </cell>
          <cell r="E770" t="str">
            <v>S4</v>
          </cell>
          <cell r="F770" t="str">
            <v>EEA</v>
          </cell>
          <cell r="G770" t="str">
            <v>UE31</v>
          </cell>
          <cell r="H770" t="str">
            <v>UK-HYDST</v>
          </cell>
          <cell r="I770" t="str">
            <v>Tech</v>
          </cell>
          <cell r="J770">
            <v>32.5</v>
          </cell>
          <cell r="K770">
            <v>52</v>
          </cell>
          <cell r="L770">
            <v>0</v>
          </cell>
          <cell r="M770" t="str">
            <v>N/A</v>
          </cell>
          <cell r="N770">
            <v>14.275147928994</v>
          </cell>
        </row>
        <row r="771">
          <cell r="A771" t="str">
            <v>U03185</v>
          </cell>
          <cell r="B771" t="str">
            <v>Durnford</v>
          </cell>
          <cell r="C771" t="str">
            <v>Martyn</v>
          </cell>
          <cell r="D771" t="str">
            <v>UGB</v>
          </cell>
          <cell r="E771" t="str">
            <v>S3</v>
          </cell>
          <cell r="F771" t="str">
            <v>MMA</v>
          </cell>
          <cell r="G771" t="str">
            <v>UU81</v>
          </cell>
          <cell r="H771" t="str">
            <v>UK-AGENCY</v>
          </cell>
          <cell r="I771" t="str">
            <v>Admin</v>
          </cell>
          <cell r="J771">
            <v>37.5</v>
          </cell>
          <cell r="K771">
            <v>1</v>
          </cell>
          <cell r="L771">
            <v>10</v>
          </cell>
          <cell r="M771" t="str">
            <v>Clerical Officer</v>
          </cell>
          <cell r="N771">
            <v>0.01</v>
          </cell>
        </row>
        <row r="772">
          <cell r="A772" t="str">
            <v>W13277</v>
          </cell>
          <cell r="B772" t="str">
            <v>Dustan</v>
          </cell>
          <cell r="C772" t="str">
            <v>Robert</v>
          </cell>
          <cell r="D772" t="str">
            <v>UGB</v>
          </cell>
          <cell r="E772" t="str">
            <v>S3</v>
          </cell>
          <cell r="F772" t="str">
            <v>WWN</v>
          </cell>
          <cell r="G772" t="str">
            <v>UU61</v>
          </cell>
          <cell r="H772" t="str">
            <v>UK-HYDST</v>
          </cell>
          <cell r="I772" t="str">
            <v>Tech</v>
          </cell>
          <cell r="J772">
            <v>37.5</v>
          </cell>
          <cell r="K772">
            <v>146</v>
          </cell>
          <cell r="L772">
            <v>3</v>
          </cell>
          <cell r="M772" t="str">
            <v>Business Director</v>
          </cell>
          <cell r="N772">
            <v>56.209165128205001</v>
          </cell>
        </row>
        <row r="773">
          <cell r="A773" t="str">
            <v>A50156</v>
          </cell>
          <cell r="B773" t="str">
            <v>Dutta</v>
          </cell>
          <cell r="C773" t="str">
            <v>Jo</v>
          </cell>
          <cell r="D773" t="str">
            <v>UGB</v>
          </cell>
          <cell r="E773" t="str">
            <v>S2</v>
          </cell>
          <cell r="F773" t="str">
            <v>GGE</v>
          </cell>
          <cell r="G773" t="str">
            <v>UP31</v>
          </cell>
          <cell r="H773" t="str">
            <v>P-STD</v>
          </cell>
          <cell r="I773" t="str">
            <v>Tech</v>
          </cell>
          <cell r="J773">
            <v>37.5</v>
          </cell>
          <cell r="K773">
            <v>8</v>
          </cell>
          <cell r="L773">
            <v>5</v>
          </cell>
          <cell r="M773" t="str">
            <v>Team Leader</v>
          </cell>
          <cell r="N773">
            <v>22.780549743590001</v>
          </cell>
        </row>
        <row r="774">
          <cell r="A774" t="str">
            <v>A74275</v>
          </cell>
          <cell r="B774" t="str">
            <v>Dyer</v>
          </cell>
          <cell r="C774" t="str">
            <v>Rob</v>
          </cell>
          <cell r="D774" t="str">
            <v>UGB</v>
          </cell>
          <cell r="E774" t="str">
            <v>S4</v>
          </cell>
          <cell r="F774" t="str">
            <v>EEA</v>
          </cell>
          <cell r="G774" t="str">
            <v>UE31</v>
          </cell>
          <cell r="H774" t="str">
            <v>UK-HYDST</v>
          </cell>
          <cell r="I774" t="str">
            <v>Tech</v>
          </cell>
          <cell r="J774">
            <v>37.5</v>
          </cell>
          <cell r="K774">
            <v>39</v>
          </cell>
          <cell r="L774">
            <v>0</v>
          </cell>
          <cell r="M774" t="str">
            <v>N/A</v>
          </cell>
          <cell r="N774">
            <v>17.871831794872001</v>
          </cell>
        </row>
        <row r="775">
          <cell r="A775" t="str">
            <v>A00547</v>
          </cell>
          <cell r="B775" t="str">
            <v>Dymond</v>
          </cell>
          <cell r="C775" t="str">
            <v>Emily</v>
          </cell>
          <cell r="D775" t="str">
            <v>UGB</v>
          </cell>
          <cell r="E775" t="str">
            <v>S9</v>
          </cell>
          <cell r="F775" t="str">
            <v>AFF</v>
          </cell>
          <cell r="G775" t="str">
            <v>UF15</v>
          </cell>
          <cell r="H775" t="str">
            <v>UK-AGENCY</v>
          </cell>
          <cell r="I775" t="str">
            <v>Admin</v>
          </cell>
          <cell r="J775">
            <v>37.5</v>
          </cell>
          <cell r="K775">
            <v>0</v>
          </cell>
          <cell r="L775">
            <v>10</v>
          </cell>
          <cell r="M775" t="str">
            <v>Receptionist</v>
          </cell>
          <cell r="N775">
            <v>16.2</v>
          </cell>
        </row>
        <row r="776">
          <cell r="A776" t="str">
            <v>A25164</v>
          </cell>
          <cell r="B776" t="str">
            <v>Dyne</v>
          </cell>
          <cell r="C776" t="str">
            <v>Andrew</v>
          </cell>
          <cell r="D776" t="str">
            <v>UGB</v>
          </cell>
          <cell r="E776" t="str">
            <v>S3</v>
          </cell>
          <cell r="F776" t="str">
            <v>UEX</v>
          </cell>
          <cell r="G776" t="str">
            <v>UU11</v>
          </cell>
          <cell r="H776" t="str">
            <v>UK-HYDST</v>
          </cell>
          <cell r="I776" t="str">
            <v>Admin</v>
          </cell>
          <cell r="J776">
            <v>37.5</v>
          </cell>
          <cell r="K776">
            <v>15</v>
          </cell>
          <cell r="L776">
            <v>3</v>
          </cell>
          <cell r="M776" t="str">
            <v>Client Relationship /Sales Manager (1)</v>
          </cell>
          <cell r="N776">
            <v>40.288242051281998</v>
          </cell>
        </row>
        <row r="777">
          <cell r="A777" t="str">
            <v>A50187</v>
          </cell>
          <cell r="B777" t="str">
            <v>Dyson</v>
          </cell>
          <cell r="C777" t="str">
            <v>Jon</v>
          </cell>
          <cell r="D777" t="str">
            <v>UGB</v>
          </cell>
          <cell r="E777" t="str">
            <v>S3</v>
          </cell>
          <cell r="F777" t="str">
            <v>WEN</v>
          </cell>
          <cell r="G777" t="str">
            <v>UU41</v>
          </cell>
          <cell r="H777" t="str">
            <v>P-STD</v>
          </cell>
          <cell r="I777" t="str">
            <v>Tech</v>
          </cell>
          <cell r="J777">
            <v>37.5</v>
          </cell>
          <cell r="K777">
            <v>37</v>
          </cell>
          <cell r="L777">
            <v>8</v>
          </cell>
          <cell r="M777" t="str">
            <v>Engineer  (Not chartered) (Graduate)</v>
          </cell>
          <cell r="N777">
            <v>18.228438974359001</v>
          </cell>
        </row>
        <row r="778">
          <cell r="A778" t="str">
            <v>A00112</v>
          </cell>
          <cell r="B778" t="str">
            <v>Dzioba</v>
          </cell>
          <cell r="C778" t="str">
            <v>Chris</v>
          </cell>
          <cell r="D778" t="str">
            <v>UGB</v>
          </cell>
          <cell r="E778" t="str">
            <v>S3</v>
          </cell>
          <cell r="F778" t="str">
            <v>WWN</v>
          </cell>
          <cell r="G778" t="str">
            <v>UU31</v>
          </cell>
          <cell r="H778" t="str">
            <v>UK-HYDST</v>
          </cell>
          <cell r="I778" t="str">
            <v>Tech</v>
          </cell>
          <cell r="J778">
            <v>37.5</v>
          </cell>
          <cell r="K778">
            <v>96</v>
          </cell>
          <cell r="L778">
            <v>8</v>
          </cell>
          <cell r="M778" t="str">
            <v>Engineer  (Not chartered) (Graduate)</v>
          </cell>
          <cell r="N778">
            <v>18.694192820512999</v>
          </cell>
        </row>
        <row r="779">
          <cell r="A779" t="str">
            <v>A74869</v>
          </cell>
          <cell r="B779" t="str">
            <v>Eades</v>
          </cell>
          <cell r="C779" t="str">
            <v>Alexandra</v>
          </cell>
          <cell r="D779" t="str">
            <v>UGB</v>
          </cell>
          <cell r="E779" t="str">
            <v>S9</v>
          </cell>
          <cell r="F779" t="str">
            <v>AHR</v>
          </cell>
          <cell r="G779" t="str">
            <v>US12</v>
          </cell>
          <cell r="H779" t="str">
            <v>T-FIX</v>
          </cell>
          <cell r="I779" t="str">
            <v>Admin</v>
          </cell>
          <cell r="J779">
            <v>37.5</v>
          </cell>
          <cell r="K779">
            <v>21</v>
          </cell>
          <cell r="L779">
            <v>9</v>
          </cell>
          <cell r="M779" t="str">
            <v>HR Assistant</v>
          </cell>
          <cell r="N779">
            <v>15.410498461537999</v>
          </cell>
        </row>
        <row r="780">
          <cell r="A780" t="str">
            <v>A76368</v>
          </cell>
          <cell r="B780" t="str">
            <v>Earl</v>
          </cell>
          <cell r="C780" t="str">
            <v>Daniel</v>
          </cell>
          <cell r="D780" t="str">
            <v>UGB</v>
          </cell>
          <cell r="E780" t="str">
            <v>S1</v>
          </cell>
          <cell r="F780" t="str">
            <v>TRL</v>
          </cell>
          <cell r="G780" t="str">
            <v>UT42</v>
          </cell>
          <cell r="H780" t="str">
            <v>UK-AGENCY</v>
          </cell>
          <cell r="I780" t="str">
            <v>Tech</v>
          </cell>
          <cell r="J780">
            <v>37.5</v>
          </cell>
          <cell r="K780">
            <v>7</v>
          </cell>
          <cell r="L780">
            <v>10</v>
          </cell>
          <cell r="M780" t="str">
            <v>Technical assistant</v>
          </cell>
          <cell r="N780">
            <v>36.299999999999997</v>
          </cell>
        </row>
        <row r="781">
          <cell r="A781" t="str">
            <v>U03026</v>
          </cell>
          <cell r="B781" t="str">
            <v>Easden</v>
          </cell>
          <cell r="C781" t="str">
            <v>Leigh</v>
          </cell>
          <cell r="D781" t="str">
            <v>UGB</v>
          </cell>
          <cell r="E781" t="str">
            <v>S2</v>
          </cell>
          <cell r="F781" t="str">
            <v>SBS</v>
          </cell>
          <cell r="G781" t="str">
            <v>UP51</v>
          </cell>
          <cell r="H781" t="str">
            <v>UK-AGENCY</v>
          </cell>
          <cell r="I781" t="str">
            <v>Tech</v>
          </cell>
          <cell r="J781">
            <v>0</v>
          </cell>
          <cell r="K781">
            <v>23</v>
          </cell>
          <cell r="L781">
            <v>5</v>
          </cell>
          <cell r="M781" t="str">
            <v>Senior Resident Engineer</v>
          </cell>
          <cell r="N781">
            <v>30</v>
          </cell>
        </row>
        <row r="782">
          <cell r="A782" t="str">
            <v>U03056</v>
          </cell>
          <cell r="B782" t="str">
            <v>East</v>
          </cell>
          <cell r="C782" t="str">
            <v>Laura-mae</v>
          </cell>
          <cell r="D782" t="str">
            <v>UGB</v>
          </cell>
          <cell r="E782" t="str">
            <v>S3</v>
          </cell>
          <cell r="F782" t="str">
            <v>MAM</v>
          </cell>
          <cell r="G782" t="str">
            <v>UU23</v>
          </cell>
          <cell r="H782" t="str">
            <v>UK-AGENCY</v>
          </cell>
          <cell r="I782" t="str">
            <v>Tech</v>
          </cell>
          <cell r="J782">
            <v>0</v>
          </cell>
          <cell r="K782">
            <v>3</v>
          </cell>
          <cell r="L782">
            <v>0</v>
          </cell>
          <cell r="M782" t="str">
            <v>N/A</v>
          </cell>
          <cell r="N782">
            <v>0.01</v>
          </cell>
        </row>
        <row r="783">
          <cell r="A783" t="str">
            <v>A80035</v>
          </cell>
          <cell r="B783" t="str">
            <v>Easton</v>
          </cell>
          <cell r="C783" t="str">
            <v>John</v>
          </cell>
          <cell r="D783" t="str">
            <v>UGB</v>
          </cell>
          <cell r="E783" t="str">
            <v>S3</v>
          </cell>
          <cell r="F783" t="str">
            <v>ERE</v>
          </cell>
          <cell r="G783" t="str">
            <v>UU81</v>
          </cell>
          <cell r="H783" t="str">
            <v>P-STD</v>
          </cell>
          <cell r="I783" t="str">
            <v>Tech</v>
          </cell>
          <cell r="J783">
            <v>37.5</v>
          </cell>
          <cell r="K783">
            <v>3</v>
          </cell>
          <cell r="L783">
            <v>8</v>
          </cell>
          <cell r="M783" t="str">
            <v>Engineer  (Not chartered) (Graduate)</v>
          </cell>
          <cell r="N783">
            <v>30.950806153845999</v>
          </cell>
        </row>
        <row r="784">
          <cell r="A784" t="str">
            <v>A92614</v>
          </cell>
          <cell r="B784" t="str">
            <v>Eaton</v>
          </cell>
          <cell r="C784" t="str">
            <v>Adam</v>
          </cell>
          <cell r="D784" t="str">
            <v>UGB</v>
          </cell>
          <cell r="E784" t="str">
            <v>S2</v>
          </cell>
          <cell r="F784" t="str">
            <v>SBS</v>
          </cell>
          <cell r="G784" t="str">
            <v>UP51</v>
          </cell>
          <cell r="H784" t="str">
            <v>UK-HYDST</v>
          </cell>
          <cell r="I784" t="str">
            <v>Tech</v>
          </cell>
          <cell r="J784">
            <v>37.5</v>
          </cell>
          <cell r="K784">
            <v>69</v>
          </cell>
          <cell r="L784">
            <v>0</v>
          </cell>
          <cell r="M784" t="str">
            <v>N/A</v>
          </cell>
          <cell r="N784">
            <v>23.241267692308</v>
          </cell>
        </row>
        <row r="785">
          <cell r="A785" t="str">
            <v>A74627</v>
          </cell>
          <cell r="B785" t="str">
            <v>Ebel</v>
          </cell>
          <cell r="C785" t="str">
            <v>Victoria</v>
          </cell>
          <cell r="D785" t="str">
            <v>UGB</v>
          </cell>
          <cell r="E785" t="str">
            <v>S9</v>
          </cell>
          <cell r="F785" t="str">
            <v>AFN</v>
          </cell>
          <cell r="G785" t="str">
            <v>US13</v>
          </cell>
          <cell r="H785" t="str">
            <v>UK-HYDST</v>
          </cell>
          <cell r="I785" t="str">
            <v>Admin</v>
          </cell>
          <cell r="J785">
            <v>37.5</v>
          </cell>
          <cell r="K785">
            <v>4</v>
          </cell>
          <cell r="L785">
            <v>0</v>
          </cell>
          <cell r="M785" t="str">
            <v>N/A</v>
          </cell>
          <cell r="N785">
            <v>13.578206153846001</v>
          </cell>
        </row>
        <row r="786">
          <cell r="A786" t="str">
            <v>U03106</v>
          </cell>
          <cell r="B786" t="str">
            <v>Ebel</v>
          </cell>
          <cell r="C786" t="str">
            <v>Vicki</v>
          </cell>
          <cell r="D786" t="str">
            <v>UGB</v>
          </cell>
          <cell r="E786" t="str">
            <v>S9</v>
          </cell>
          <cell r="F786" t="str">
            <v>AFF</v>
          </cell>
          <cell r="G786" t="str">
            <v>UF13</v>
          </cell>
          <cell r="H786" t="str">
            <v>UK-AGENCY</v>
          </cell>
          <cell r="I786" t="str">
            <v>Admin</v>
          </cell>
          <cell r="J786">
            <v>0</v>
          </cell>
          <cell r="K786">
            <v>0</v>
          </cell>
          <cell r="L786">
            <v>11</v>
          </cell>
          <cell r="M786" t="str">
            <v>Junior Secretary/Clerical Assistant</v>
          </cell>
          <cell r="N786">
            <v>10.82</v>
          </cell>
        </row>
        <row r="787">
          <cell r="A787" t="str">
            <v>A74646</v>
          </cell>
          <cell r="B787" t="str">
            <v>Eccleshall</v>
          </cell>
          <cell r="C787" t="str">
            <v>Tom</v>
          </cell>
          <cell r="D787" t="str">
            <v>UGB</v>
          </cell>
          <cell r="E787" t="str">
            <v>S1</v>
          </cell>
          <cell r="F787" t="str">
            <v>SBR</v>
          </cell>
          <cell r="G787" t="str">
            <v>UT31</v>
          </cell>
          <cell r="H787" t="str">
            <v>UK-HYDST</v>
          </cell>
          <cell r="I787" t="str">
            <v>Tech</v>
          </cell>
          <cell r="J787">
            <v>40</v>
          </cell>
          <cell r="K787">
            <v>54</v>
          </cell>
          <cell r="L787">
            <v>9</v>
          </cell>
          <cell r="M787" t="str">
            <v>Graduate Engineer</v>
          </cell>
          <cell r="N787">
            <v>20.771642307692002</v>
          </cell>
        </row>
        <row r="788">
          <cell r="A788" t="str">
            <v>A49816</v>
          </cell>
          <cell r="B788" t="str">
            <v>Edgar</v>
          </cell>
          <cell r="C788" t="str">
            <v>Nick</v>
          </cell>
          <cell r="D788" t="str">
            <v>UGB</v>
          </cell>
          <cell r="E788" t="str">
            <v>S2</v>
          </cell>
          <cell r="F788" t="str">
            <v>SBS</v>
          </cell>
          <cell r="G788" t="str">
            <v>UP51</v>
          </cell>
          <cell r="H788" t="str">
            <v>UK-HYDST</v>
          </cell>
          <cell r="I788" t="str">
            <v>Tech</v>
          </cell>
          <cell r="J788">
            <v>37.5</v>
          </cell>
          <cell r="K788">
            <v>30</v>
          </cell>
          <cell r="L788">
            <v>0</v>
          </cell>
          <cell r="M788" t="str">
            <v>N/A</v>
          </cell>
          <cell r="N788">
            <v>18.150395897435999</v>
          </cell>
        </row>
        <row r="789">
          <cell r="A789" t="str">
            <v>A01652</v>
          </cell>
          <cell r="B789" t="str">
            <v>Edwards</v>
          </cell>
          <cell r="C789" t="str">
            <v>Andrew</v>
          </cell>
          <cell r="D789" t="str">
            <v>UGB</v>
          </cell>
          <cell r="E789" t="str">
            <v>S1</v>
          </cell>
          <cell r="F789" t="str">
            <v>SBR</v>
          </cell>
          <cell r="G789" t="str">
            <v>UT31</v>
          </cell>
          <cell r="H789" t="str">
            <v>UK-HYDST</v>
          </cell>
          <cell r="I789" t="str">
            <v>Tech</v>
          </cell>
          <cell r="J789">
            <v>37.5</v>
          </cell>
          <cell r="K789">
            <v>224</v>
          </cell>
          <cell r="L789">
            <v>0</v>
          </cell>
          <cell r="M789" t="str">
            <v>N/A</v>
          </cell>
          <cell r="N789">
            <v>37.704844102564003</v>
          </cell>
        </row>
        <row r="790">
          <cell r="A790" t="str">
            <v>A49819</v>
          </cell>
          <cell r="B790" t="str">
            <v>Edwards</v>
          </cell>
          <cell r="C790" t="str">
            <v>Neal</v>
          </cell>
          <cell r="D790" t="str">
            <v>UGB</v>
          </cell>
          <cell r="E790" t="str">
            <v>S3</v>
          </cell>
          <cell r="F790" t="str">
            <v>WWN</v>
          </cell>
          <cell r="G790" t="str">
            <v>UU71</v>
          </cell>
          <cell r="H790" t="str">
            <v>UK-HYDST</v>
          </cell>
          <cell r="I790" t="str">
            <v>Tech</v>
          </cell>
          <cell r="J790">
            <v>37.5</v>
          </cell>
          <cell r="K790">
            <v>57</v>
          </cell>
          <cell r="L790">
            <v>3</v>
          </cell>
          <cell r="M790" t="str">
            <v>Project Manager  Category  2 (1)</v>
          </cell>
          <cell r="N790">
            <v>28.470549743589999</v>
          </cell>
        </row>
        <row r="791">
          <cell r="A791" t="str">
            <v>A74977</v>
          </cell>
          <cell r="B791" t="str">
            <v>Edwards</v>
          </cell>
          <cell r="C791" t="str">
            <v>Clive</v>
          </cell>
          <cell r="D791" t="str">
            <v>UGB</v>
          </cell>
          <cell r="E791" t="str">
            <v>S1</v>
          </cell>
          <cell r="F791" t="str">
            <v>TRL</v>
          </cell>
          <cell r="G791" t="str">
            <v>UT41</v>
          </cell>
          <cell r="H791" t="str">
            <v>P-STD</v>
          </cell>
          <cell r="I791" t="str">
            <v>Tech</v>
          </cell>
          <cell r="J791">
            <v>37.5</v>
          </cell>
          <cell r="K791">
            <v>10</v>
          </cell>
          <cell r="L791">
            <v>5</v>
          </cell>
          <cell r="M791" t="str">
            <v>Senior Project Manager GCCC (Aus)</v>
          </cell>
          <cell r="N791">
            <v>31.534395897435999</v>
          </cell>
        </row>
        <row r="792">
          <cell r="A792" t="str">
            <v>A76391</v>
          </cell>
          <cell r="B792" t="str">
            <v>Edwards</v>
          </cell>
          <cell r="C792" t="str">
            <v>Clive</v>
          </cell>
          <cell r="D792" t="str">
            <v>UGB</v>
          </cell>
          <cell r="E792" t="str">
            <v>S1</v>
          </cell>
          <cell r="F792" t="str">
            <v>TRL</v>
          </cell>
          <cell r="G792" t="str">
            <v>UT41</v>
          </cell>
          <cell r="H792" t="str">
            <v>UK-AGENCY</v>
          </cell>
          <cell r="I792" t="str">
            <v>Tech</v>
          </cell>
          <cell r="J792">
            <v>37.5</v>
          </cell>
          <cell r="K792">
            <v>5</v>
          </cell>
          <cell r="L792">
            <v>5</v>
          </cell>
          <cell r="M792" t="str">
            <v>Senior Project Manager GCCC (Aus)</v>
          </cell>
          <cell r="N792">
            <v>76.260000000000005</v>
          </cell>
        </row>
        <row r="793">
          <cell r="A793" t="str">
            <v>W16438</v>
          </cell>
          <cell r="B793" t="str">
            <v>Edwards</v>
          </cell>
          <cell r="C793" t="str">
            <v>Neil</v>
          </cell>
          <cell r="D793" t="str">
            <v>UGB</v>
          </cell>
          <cell r="E793" t="str">
            <v>S9</v>
          </cell>
          <cell r="F793" t="str">
            <v>AFN</v>
          </cell>
          <cell r="G793" t="str">
            <v>US13</v>
          </cell>
          <cell r="H793" t="str">
            <v>UK-HYDST</v>
          </cell>
          <cell r="I793" t="str">
            <v>Admin</v>
          </cell>
          <cell r="J793">
            <v>37.5</v>
          </cell>
          <cell r="K793">
            <v>258</v>
          </cell>
          <cell r="L793">
            <v>5</v>
          </cell>
          <cell r="M793" t="str">
            <v>Senior Management Accountant</v>
          </cell>
          <cell r="N793">
            <v>25.247216410256001</v>
          </cell>
        </row>
        <row r="794">
          <cell r="A794" t="str">
            <v>A76080</v>
          </cell>
          <cell r="B794" t="str">
            <v>Egan</v>
          </cell>
          <cell r="C794" t="str">
            <v>Will</v>
          </cell>
          <cell r="D794" t="str">
            <v>UGB</v>
          </cell>
          <cell r="E794" t="str">
            <v>S1</v>
          </cell>
          <cell r="F794" t="str">
            <v>TRL</v>
          </cell>
          <cell r="G794" t="str">
            <v>UT42</v>
          </cell>
          <cell r="H794" t="str">
            <v>P-STD</v>
          </cell>
          <cell r="I794" t="str">
            <v>Tech</v>
          </cell>
          <cell r="J794">
            <v>37.5</v>
          </cell>
          <cell r="K794">
            <v>13</v>
          </cell>
          <cell r="L794">
            <v>9</v>
          </cell>
          <cell r="M794" t="str">
            <v>Assistant Engineer  (Graduate)</v>
          </cell>
          <cell r="N794">
            <v>20.164190769230999</v>
          </cell>
        </row>
        <row r="795">
          <cell r="A795" t="str">
            <v>A74610</v>
          </cell>
          <cell r="B795" t="str">
            <v>Egarmin</v>
          </cell>
          <cell r="C795" t="str">
            <v>Mihai</v>
          </cell>
          <cell r="D795" t="str">
            <v>UGB</v>
          </cell>
          <cell r="E795" t="str">
            <v>S1</v>
          </cell>
          <cell r="F795" t="str">
            <v>THW</v>
          </cell>
          <cell r="G795" t="str">
            <v>UT25</v>
          </cell>
          <cell r="H795" t="str">
            <v>UK-HYDST</v>
          </cell>
          <cell r="I795" t="str">
            <v>Tech</v>
          </cell>
          <cell r="J795">
            <v>40</v>
          </cell>
          <cell r="K795">
            <v>8</v>
          </cell>
          <cell r="L795">
            <v>0</v>
          </cell>
          <cell r="M795" t="str">
            <v>N/A</v>
          </cell>
          <cell r="N795">
            <v>13.182726923077</v>
          </cell>
        </row>
        <row r="796">
          <cell r="A796" t="str">
            <v>A40747</v>
          </cell>
          <cell r="B796" t="str">
            <v>Eggins</v>
          </cell>
          <cell r="C796" t="str">
            <v>Anne</v>
          </cell>
          <cell r="D796" t="str">
            <v>UGB</v>
          </cell>
          <cell r="E796" t="str">
            <v>S9</v>
          </cell>
          <cell r="F796" t="str">
            <v>AHR</v>
          </cell>
          <cell r="G796" t="str">
            <v>G11</v>
          </cell>
          <cell r="H796" t="str">
            <v>UK-HYDST</v>
          </cell>
          <cell r="I796" t="str">
            <v>Admin</v>
          </cell>
          <cell r="J796">
            <v>37.5</v>
          </cell>
          <cell r="K796">
            <v>240</v>
          </cell>
          <cell r="L796">
            <v>3</v>
          </cell>
          <cell r="M796" t="str">
            <v>Group Senior HR Advisor</v>
          </cell>
          <cell r="N796">
            <v>52.207585641026</v>
          </cell>
        </row>
        <row r="797">
          <cell r="A797" t="str">
            <v>A00411</v>
          </cell>
          <cell r="B797" t="str">
            <v>Ehsan</v>
          </cell>
          <cell r="C797" t="str">
            <v>Raisa</v>
          </cell>
          <cell r="D797" t="str">
            <v>UGB</v>
          </cell>
          <cell r="E797" t="str">
            <v>S2</v>
          </cell>
          <cell r="F797" t="str">
            <v>GGE</v>
          </cell>
          <cell r="G797" t="str">
            <v>UP31</v>
          </cell>
          <cell r="H797" t="str">
            <v>UK-HYDST</v>
          </cell>
          <cell r="I797" t="str">
            <v>Tech</v>
          </cell>
          <cell r="J797">
            <v>37.5</v>
          </cell>
          <cell r="K797">
            <v>2</v>
          </cell>
          <cell r="L797">
            <v>0</v>
          </cell>
          <cell r="M797" t="str">
            <v>N/A</v>
          </cell>
          <cell r="N797">
            <v>10.579524102563999</v>
          </cell>
        </row>
        <row r="798">
          <cell r="A798" t="str">
            <v>A00464</v>
          </cell>
          <cell r="B798" t="str">
            <v>Ehsan</v>
          </cell>
          <cell r="C798" t="str">
            <v>Raisa</v>
          </cell>
          <cell r="D798" t="str">
            <v>UGB</v>
          </cell>
          <cell r="E798" t="str">
            <v>S2</v>
          </cell>
          <cell r="F798" t="str">
            <v>GGE</v>
          </cell>
          <cell r="G798" t="str">
            <v>UP31</v>
          </cell>
          <cell r="H798" t="str">
            <v>P-FIX</v>
          </cell>
          <cell r="I798" t="str">
            <v>Tech</v>
          </cell>
          <cell r="J798">
            <v>37.5</v>
          </cell>
          <cell r="K798">
            <v>12</v>
          </cell>
          <cell r="L798">
            <v>9</v>
          </cell>
          <cell r="M798" t="str">
            <v>Assistant Engineer  (Graduate)</v>
          </cell>
          <cell r="N798">
            <v>9.6497805128209997</v>
          </cell>
        </row>
        <row r="799">
          <cell r="A799" t="str">
            <v>A74789</v>
          </cell>
          <cell r="B799" t="str">
            <v>Ehsan</v>
          </cell>
          <cell r="C799" t="str">
            <v>Raisa</v>
          </cell>
          <cell r="D799" t="str">
            <v>UGB</v>
          </cell>
          <cell r="E799" t="str">
            <v>S1</v>
          </cell>
          <cell r="F799" t="str">
            <v>TRL</v>
          </cell>
          <cell r="G799" t="str">
            <v>UT42</v>
          </cell>
          <cell r="H799" t="str">
            <v>P-STD</v>
          </cell>
          <cell r="I799" t="str">
            <v>Tech</v>
          </cell>
          <cell r="J799">
            <v>37.5</v>
          </cell>
          <cell r="K799">
            <v>3</v>
          </cell>
          <cell r="L799">
            <v>11</v>
          </cell>
          <cell r="M799" t="str">
            <v>Junior Technician</v>
          </cell>
          <cell r="N799">
            <v>10.962857435897</v>
          </cell>
        </row>
        <row r="800">
          <cell r="A800" t="str">
            <v>A76025</v>
          </cell>
          <cell r="B800" t="str">
            <v>Ehsan</v>
          </cell>
          <cell r="C800" t="str">
            <v>Raisa</v>
          </cell>
          <cell r="D800" t="str">
            <v>UGB</v>
          </cell>
          <cell r="E800" t="str">
            <v>S1</v>
          </cell>
          <cell r="F800" t="str">
            <v>SBR</v>
          </cell>
          <cell r="G800" t="str">
            <v>UT31</v>
          </cell>
          <cell r="H800" t="str">
            <v>P-STD</v>
          </cell>
          <cell r="I800" t="str">
            <v>Tech</v>
          </cell>
          <cell r="J800">
            <v>37.5</v>
          </cell>
          <cell r="K800">
            <v>10</v>
          </cell>
          <cell r="L800">
            <v>10</v>
          </cell>
          <cell r="M800" t="str">
            <v>Graduate Engineer</v>
          </cell>
          <cell r="N800">
            <v>17.567729230769</v>
          </cell>
        </row>
        <row r="801">
          <cell r="A801" t="str">
            <v>A49738</v>
          </cell>
          <cell r="B801" t="str">
            <v>Elam</v>
          </cell>
          <cell r="C801" t="str">
            <v>Carl</v>
          </cell>
          <cell r="D801" t="str">
            <v>UGB</v>
          </cell>
          <cell r="E801" t="str">
            <v>S1</v>
          </cell>
          <cell r="F801" t="str">
            <v>TRL</v>
          </cell>
          <cell r="G801" t="str">
            <v>UT41</v>
          </cell>
          <cell r="H801" t="str">
            <v>UK-HYDST</v>
          </cell>
          <cell r="I801" t="str">
            <v>Tech</v>
          </cell>
          <cell r="J801">
            <v>37.5</v>
          </cell>
          <cell r="K801">
            <v>97</v>
          </cell>
          <cell r="L801">
            <v>6</v>
          </cell>
          <cell r="M801" t="str">
            <v>Senior Engineer</v>
          </cell>
          <cell r="N801">
            <v>31.293389220512999</v>
          </cell>
        </row>
        <row r="802">
          <cell r="A802" t="str">
            <v>A74426</v>
          </cell>
          <cell r="B802" t="str">
            <v>El-Belbol</v>
          </cell>
          <cell r="C802" t="str">
            <v>Said</v>
          </cell>
          <cell r="D802" t="str">
            <v>UGB</v>
          </cell>
          <cell r="E802" t="str">
            <v>S1</v>
          </cell>
          <cell r="F802" t="str">
            <v>SBR</v>
          </cell>
          <cell r="G802" t="str">
            <v>UT31</v>
          </cell>
          <cell r="H802" t="str">
            <v>UK-HYDST</v>
          </cell>
          <cell r="I802" t="str">
            <v>Tech</v>
          </cell>
          <cell r="J802">
            <v>37.5</v>
          </cell>
          <cell r="K802">
            <v>20</v>
          </cell>
          <cell r="L802">
            <v>0</v>
          </cell>
          <cell r="M802" t="str">
            <v>N/A</v>
          </cell>
          <cell r="N802">
            <v>64.905128205127994</v>
          </cell>
        </row>
        <row r="803">
          <cell r="A803" t="str">
            <v>U03202</v>
          </cell>
          <cell r="B803" t="str">
            <v>Eleazar</v>
          </cell>
          <cell r="C803" t="str">
            <v>Christopher</v>
          </cell>
          <cell r="D803" t="str">
            <v>UGB</v>
          </cell>
          <cell r="E803" t="str">
            <v>S1</v>
          </cell>
          <cell r="F803" t="str">
            <v>TRL</v>
          </cell>
          <cell r="G803" t="str">
            <v>UT42</v>
          </cell>
          <cell r="H803" t="str">
            <v>UK-AGENCY</v>
          </cell>
          <cell r="I803" t="str">
            <v>Tech</v>
          </cell>
          <cell r="J803">
            <v>40</v>
          </cell>
          <cell r="K803">
            <v>8</v>
          </cell>
          <cell r="L803">
            <v>5</v>
          </cell>
          <cell r="M803" t="str">
            <v>Principal Engineer/ Technical Discipline Leader</v>
          </cell>
          <cell r="N803">
            <v>44.38</v>
          </cell>
        </row>
        <row r="804">
          <cell r="A804" t="str">
            <v>A74967</v>
          </cell>
          <cell r="B804" t="str">
            <v>Ellison</v>
          </cell>
          <cell r="C804" t="str">
            <v>Jacqui</v>
          </cell>
          <cell r="D804" t="str">
            <v>UGB</v>
          </cell>
          <cell r="E804" t="str">
            <v>S9</v>
          </cell>
          <cell r="F804" t="str">
            <v>AFN</v>
          </cell>
          <cell r="G804" t="str">
            <v>US18</v>
          </cell>
          <cell r="H804" t="str">
            <v>UK-AGENCY</v>
          </cell>
          <cell r="I804" t="str">
            <v>Admin</v>
          </cell>
          <cell r="J804">
            <v>37.5</v>
          </cell>
          <cell r="K804">
            <v>1</v>
          </cell>
          <cell r="L804">
            <v>11</v>
          </cell>
          <cell r="M804" t="str">
            <v>Junior Secretary/Clerical Assistant</v>
          </cell>
          <cell r="N804">
            <v>8.1908061538459993</v>
          </cell>
        </row>
        <row r="805">
          <cell r="A805" t="str">
            <v>A74685</v>
          </cell>
          <cell r="B805" t="str">
            <v>Elmitt</v>
          </cell>
          <cell r="C805" t="str">
            <v>Thomas</v>
          </cell>
          <cell r="D805" t="str">
            <v>UGB</v>
          </cell>
          <cell r="E805" t="str">
            <v>S3</v>
          </cell>
          <cell r="F805" t="str">
            <v>WEN</v>
          </cell>
          <cell r="G805" t="str">
            <v>UU41</v>
          </cell>
          <cell r="H805" t="str">
            <v>UK-AGENCY</v>
          </cell>
          <cell r="I805" t="str">
            <v>Tech</v>
          </cell>
          <cell r="J805">
            <v>30</v>
          </cell>
          <cell r="K805">
            <v>1</v>
          </cell>
          <cell r="L805">
            <v>10</v>
          </cell>
          <cell r="M805" t="str">
            <v>Technical Officer/ Technician</v>
          </cell>
          <cell r="N805">
            <v>0.01</v>
          </cell>
        </row>
        <row r="806">
          <cell r="A806" t="str">
            <v>A99384</v>
          </cell>
          <cell r="B806" t="str">
            <v>Elphick</v>
          </cell>
          <cell r="C806" t="str">
            <v>David</v>
          </cell>
          <cell r="D806" t="str">
            <v>UGB</v>
          </cell>
          <cell r="E806" t="str">
            <v>S3</v>
          </cell>
          <cell r="F806" t="str">
            <v>MMA</v>
          </cell>
          <cell r="G806" t="str">
            <v>UU81</v>
          </cell>
          <cell r="H806" t="str">
            <v>UK-HYDST</v>
          </cell>
          <cell r="I806" t="str">
            <v>Tech</v>
          </cell>
          <cell r="J806">
            <v>37.5</v>
          </cell>
          <cell r="K806">
            <v>45</v>
          </cell>
          <cell r="L806">
            <v>0</v>
          </cell>
          <cell r="M806" t="str">
            <v>N/A</v>
          </cell>
          <cell r="N806">
            <v>22.772344615384998</v>
          </cell>
        </row>
        <row r="807">
          <cell r="A807" t="str">
            <v>A00542</v>
          </cell>
          <cell r="B807" t="str">
            <v>Elton</v>
          </cell>
          <cell r="C807" t="str">
            <v>Mark</v>
          </cell>
          <cell r="D807" t="str">
            <v>UGB</v>
          </cell>
          <cell r="E807" t="str">
            <v>S4</v>
          </cell>
          <cell r="F807" t="str">
            <v>EEA</v>
          </cell>
          <cell r="G807" t="str">
            <v>UE31</v>
          </cell>
          <cell r="H807" t="str">
            <v>P-STD</v>
          </cell>
          <cell r="I807" t="str">
            <v>Tech</v>
          </cell>
          <cell r="J807">
            <v>37.5</v>
          </cell>
          <cell r="K807">
            <v>14</v>
          </cell>
          <cell r="L807">
            <v>3</v>
          </cell>
          <cell r="M807" t="str">
            <v>Business Director</v>
          </cell>
          <cell r="N807">
            <v>40.288242051281998</v>
          </cell>
        </row>
        <row r="808">
          <cell r="A808" t="str">
            <v>A86495</v>
          </cell>
          <cell r="B808" t="str">
            <v>Emery</v>
          </cell>
          <cell r="C808" t="str">
            <v>Martin</v>
          </cell>
          <cell r="D808" t="str">
            <v>UGB</v>
          </cell>
          <cell r="E808" t="str">
            <v>S1</v>
          </cell>
          <cell r="F808" t="str">
            <v>THW</v>
          </cell>
          <cell r="G808" t="str">
            <v>UT21</v>
          </cell>
          <cell r="H808" t="str">
            <v>UK-HYDST</v>
          </cell>
          <cell r="I808" t="str">
            <v>Tech</v>
          </cell>
          <cell r="J808">
            <v>37.5</v>
          </cell>
          <cell r="K808">
            <v>128</v>
          </cell>
          <cell r="L808">
            <v>6</v>
          </cell>
          <cell r="M808" t="str">
            <v>Resident Engineer (1) / Resident Engineer</v>
          </cell>
          <cell r="N808">
            <v>33.812062564103002</v>
          </cell>
        </row>
        <row r="809">
          <cell r="A809" t="str">
            <v>A00148</v>
          </cell>
          <cell r="B809" t="str">
            <v>Emile</v>
          </cell>
          <cell r="C809" t="str">
            <v>Thomas</v>
          </cell>
          <cell r="D809" t="str">
            <v>UGB</v>
          </cell>
          <cell r="E809" t="str">
            <v>S1</v>
          </cell>
          <cell r="F809" t="str">
            <v>THW</v>
          </cell>
          <cell r="G809" t="str">
            <v>UT21</v>
          </cell>
          <cell r="H809" t="str">
            <v>UK-HYDST</v>
          </cell>
          <cell r="I809" t="str">
            <v>Tech</v>
          </cell>
          <cell r="J809">
            <v>37.5</v>
          </cell>
          <cell r="K809">
            <v>47</v>
          </cell>
          <cell r="L809">
            <v>9</v>
          </cell>
          <cell r="M809" t="str">
            <v>Graduate Engineer</v>
          </cell>
          <cell r="N809">
            <v>12.947062564103</v>
          </cell>
        </row>
        <row r="810">
          <cell r="A810" t="str">
            <v>A40630</v>
          </cell>
          <cell r="B810" t="str">
            <v>Endicott</v>
          </cell>
          <cell r="C810" t="str">
            <v>Geraldine</v>
          </cell>
          <cell r="D810" t="str">
            <v>UGB</v>
          </cell>
          <cell r="E810" t="str">
            <v>S9</v>
          </cell>
          <cell r="F810" t="str">
            <v>AFF</v>
          </cell>
          <cell r="G810" t="str">
            <v>UF12</v>
          </cell>
          <cell r="H810" t="str">
            <v>UK-HYDST</v>
          </cell>
          <cell r="I810" t="str">
            <v>Admin</v>
          </cell>
          <cell r="J810">
            <v>37.5</v>
          </cell>
          <cell r="K810">
            <v>223</v>
          </cell>
          <cell r="L810">
            <v>8</v>
          </cell>
          <cell r="M810" t="str">
            <v>Senior Secretary/Team Secretary</v>
          </cell>
          <cell r="N810">
            <v>10.391348717949001</v>
          </cell>
        </row>
        <row r="811">
          <cell r="A811" t="str">
            <v>A76498</v>
          </cell>
          <cell r="B811" t="str">
            <v>England</v>
          </cell>
          <cell r="C811" t="str">
            <v>Lucy</v>
          </cell>
          <cell r="D811" t="str">
            <v>UGB</v>
          </cell>
          <cell r="E811" t="str">
            <v>S9</v>
          </cell>
          <cell r="F811" t="str">
            <v>AHR</v>
          </cell>
          <cell r="G811" t="str">
            <v>US12</v>
          </cell>
          <cell r="H811" t="str">
            <v>UK-AGENCY</v>
          </cell>
          <cell r="I811" t="str">
            <v>Admin</v>
          </cell>
          <cell r="J811">
            <v>37.5</v>
          </cell>
          <cell r="K811">
            <v>2</v>
          </cell>
          <cell r="L811">
            <v>4</v>
          </cell>
          <cell r="M811" t="str">
            <v>Senior HR Manager/Advisor</v>
          </cell>
          <cell r="N811">
            <v>43.2</v>
          </cell>
        </row>
        <row r="812">
          <cell r="A812" t="str">
            <v>A76573</v>
          </cell>
          <cell r="B812" t="str">
            <v>England</v>
          </cell>
          <cell r="C812" t="str">
            <v>Lucy</v>
          </cell>
          <cell r="D812" t="str">
            <v>UGB</v>
          </cell>
          <cell r="E812" t="str">
            <v>S9</v>
          </cell>
          <cell r="F812" t="str">
            <v>AHR</v>
          </cell>
          <cell r="G812" t="str">
            <v>US12</v>
          </cell>
          <cell r="H812" t="str">
            <v>P-STD</v>
          </cell>
          <cell r="I812" t="str">
            <v>Admin</v>
          </cell>
          <cell r="J812">
            <v>32</v>
          </cell>
          <cell r="K812">
            <v>0</v>
          </cell>
          <cell r="L812">
            <v>4</v>
          </cell>
          <cell r="M812" t="str">
            <v>Senior HR Manager/Advisor</v>
          </cell>
          <cell r="N812">
            <v>2.2337740384999999E-2</v>
          </cell>
        </row>
        <row r="813">
          <cell r="A813" t="str">
            <v>A76565</v>
          </cell>
          <cell r="B813" t="str">
            <v>Esnouf</v>
          </cell>
          <cell r="C813" t="str">
            <v>Scott</v>
          </cell>
          <cell r="D813" t="str">
            <v>UGB</v>
          </cell>
          <cell r="E813" t="str">
            <v>S2</v>
          </cell>
          <cell r="F813" t="str">
            <v>GLR</v>
          </cell>
          <cell r="G813" t="str">
            <v>UP32</v>
          </cell>
          <cell r="H813" t="str">
            <v>P-STD</v>
          </cell>
          <cell r="I813" t="str">
            <v>Tech</v>
          </cell>
          <cell r="J813">
            <v>37.5</v>
          </cell>
          <cell r="K813">
            <v>0</v>
          </cell>
          <cell r="L813">
            <v>9</v>
          </cell>
          <cell r="M813" t="str">
            <v>Assistant Engineer  (Graduate)</v>
          </cell>
          <cell r="N813">
            <v>15.073934358974</v>
          </cell>
        </row>
        <row r="814">
          <cell r="A814" t="str">
            <v>A76222</v>
          </cell>
          <cell r="B814" t="str">
            <v>Esseen</v>
          </cell>
          <cell r="C814" t="str">
            <v>Jeff</v>
          </cell>
          <cell r="D814" t="str">
            <v>UGB</v>
          </cell>
          <cell r="E814" t="str">
            <v>S1</v>
          </cell>
          <cell r="F814" t="str">
            <v>THW</v>
          </cell>
          <cell r="G814" t="str">
            <v>UT21</v>
          </cell>
          <cell r="H814" t="str">
            <v>P-STD</v>
          </cell>
          <cell r="I814" t="str">
            <v>Tech</v>
          </cell>
          <cell r="J814">
            <v>37.5</v>
          </cell>
          <cell r="K814">
            <v>10</v>
          </cell>
          <cell r="L814">
            <v>6</v>
          </cell>
          <cell r="M814" t="str">
            <v>Senior Engineer</v>
          </cell>
          <cell r="N814">
            <v>22.054857435896999</v>
          </cell>
        </row>
        <row r="815">
          <cell r="A815" t="str">
            <v>A76290</v>
          </cell>
          <cell r="B815" t="str">
            <v>Esseen</v>
          </cell>
          <cell r="C815" t="str">
            <v>Laura</v>
          </cell>
          <cell r="D815" t="str">
            <v>UGB</v>
          </cell>
          <cell r="E815" t="str">
            <v>S1</v>
          </cell>
          <cell r="F815" t="str">
            <v>THW</v>
          </cell>
          <cell r="G815" t="str">
            <v>UT21</v>
          </cell>
          <cell r="H815" t="str">
            <v>P-STD</v>
          </cell>
          <cell r="I815" t="str">
            <v>Tech</v>
          </cell>
          <cell r="J815">
            <v>37.5</v>
          </cell>
          <cell r="K815">
            <v>8</v>
          </cell>
          <cell r="L815">
            <v>10</v>
          </cell>
          <cell r="M815" t="str">
            <v>Document Controller (2)</v>
          </cell>
          <cell r="N815">
            <v>10.835985641025999</v>
          </cell>
        </row>
        <row r="816">
          <cell r="A816" t="str">
            <v>A76530</v>
          </cell>
          <cell r="B816" t="str">
            <v>Esseen</v>
          </cell>
          <cell r="C816" t="str">
            <v>Matthew</v>
          </cell>
          <cell r="D816" t="str">
            <v>UGB</v>
          </cell>
          <cell r="E816" t="str">
            <v>S1</v>
          </cell>
          <cell r="F816" t="str">
            <v>THW</v>
          </cell>
          <cell r="G816" t="str">
            <v>UT21</v>
          </cell>
          <cell r="H816" t="str">
            <v>T-FIX</v>
          </cell>
          <cell r="I816" t="str">
            <v>Tech</v>
          </cell>
          <cell r="J816">
            <v>37.5</v>
          </cell>
          <cell r="K816">
            <v>1</v>
          </cell>
          <cell r="L816">
            <v>11</v>
          </cell>
          <cell r="M816" t="str">
            <v>Junior Technician</v>
          </cell>
          <cell r="N816">
            <v>0</v>
          </cell>
        </row>
        <row r="817">
          <cell r="A817" t="str">
            <v>W16101</v>
          </cell>
          <cell r="B817" t="str">
            <v>Esseen</v>
          </cell>
          <cell r="C817" t="str">
            <v>Graham</v>
          </cell>
          <cell r="D817" t="str">
            <v>UGB</v>
          </cell>
          <cell r="E817" t="str">
            <v>S3</v>
          </cell>
          <cell r="F817" t="str">
            <v>WWN</v>
          </cell>
          <cell r="G817" t="str">
            <v>UU31</v>
          </cell>
          <cell r="H817" t="str">
            <v>UK-HYDST</v>
          </cell>
          <cell r="I817" t="str">
            <v>Tech</v>
          </cell>
          <cell r="J817">
            <v>37.5</v>
          </cell>
          <cell r="K817">
            <v>484</v>
          </cell>
          <cell r="L817">
            <v>6</v>
          </cell>
          <cell r="M817" t="str">
            <v>Principal Technician</v>
          </cell>
          <cell r="N817">
            <v>23.074316133846001</v>
          </cell>
        </row>
        <row r="818">
          <cell r="A818" t="str">
            <v>A00230</v>
          </cell>
          <cell r="B818" t="str">
            <v>Evans</v>
          </cell>
          <cell r="C818" t="str">
            <v>Cheryl</v>
          </cell>
          <cell r="D818" t="str">
            <v>UGB</v>
          </cell>
          <cell r="E818" t="str">
            <v>S2</v>
          </cell>
          <cell r="F818" t="str">
            <v>BBS</v>
          </cell>
          <cell r="G818" t="str">
            <v>UP41</v>
          </cell>
          <cell r="H818" t="str">
            <v>UK-HYDST</v>
          </cell>
          <cell r="I818" t="str">
            <v>Tech</v>
          </cell>
          <cell r="J818">
            <v>37.5</v>
          </cell>
          <cell r="K818">
            <v>23</v>
          </cell>
          <cell r="L818">
            <v>0</v>
          </cell>
          <cell r="M818" t="str">
            <v>N/A</v>
          </cell>
          <cell r="N818">
            <v>11.589743589744</v>
          </cell>
        </row>
        <row r="819">
          <cell r="A819" t="str">
            <v>A25096</v>
          </cell>
          <cell r="B819" t="str">
            <v>Evans</v>
          </cell>
          <cell r="C819" t="str">
            <v>Jon</v>
          </cell>
          <cell r="D819" t="str">
            <v>UGB</v>
          </cell>
          <cell r="E819" t="str">
            <v>S3</v>
          </cell>
          <cell r="F819" t="str">
            <v>MAM</v>
          </cell>
          <cell r="G819" t="str">
            <v>UU23</v>
          </cell>
          <cell r="H819" t="str">
            <v>UK-HYDST</v>
          </cell>
          <cell r="I819" t="str">
            <v>Tech</v>
          </cell>
          <cell r="J819">
            <v>37.5</v>
          </cell>
          <cell r="K819">
            <v>18</v>
          </cell>
          <cell r="L819">
            <v>6</v>
          </cell>
          <cell r="M819" t="str">
            <v>Senior Engineer</v>
          </cell>
          <cell r="N819">
            <v>11.108754871795</v>
          </cell>
        </row>
        <row r="820">
          <cell r="A820" t="str">
            <v>A42377</v>
          </cell>
          <cell r="B820" t="str">
            <v>Evans</v>
          </cell>
          <cell r="C820" t="str">
            <v>Chris</v>
          </cell>
          <cell r="D820" t="str">
            <v>UGB</v>
          </cell>
          <cell r="E820" t="str">
            <v>S9</v>
          </cell>
          <cell r="F820" t="str">
            <v>ARI</v>
          </cell>
          <cell r="G820" t="str">
            <v>G11</v>
          </cell>
          <cell r="H820" t="str">
            <v>UK-HYDST</v>
          </cell>
          <cell r="I820" t="str">
            <v>Admin</v>
          </cell>
          <cell r="J820">
            <v>37.5</v>
          </cell>
          <cell r="K820">
            <v>154</v>
          </cell>
          <cell r="L820">
            <v>2</v>
          </cell>
          <cell r="M820" t="str">
            <v>Group Risk Manager</v>
          </cell>
          <cell r="N820">
            <v>47.590700512821002</v>
          </cell>
        </row>
        <row r="821">
          <cell r="A821" t="str">
            <v>A49830</v>
          </cell>
          <cell r="B821" t="str">
            <v>Evans</v>
          </cell>
          <cell r="C821" t="str">
            <v>Daniel</v>
          </cell>
          <cell r="D821" t="str">
            <v>UGB</v>
          </cell>
          <cell r="E821" t="str">
            <v>S3</v>
          </cell>
          <cell r="F821" t="str">
            <v>WWN</v>
          </cell>
          <cell r="G821" t="str">
            <v>UU71</v>
          </cell>
          <cell r="H821" t="str">
            <v>UK-HYDST</v>
          </cell>
          <cell r="I821" t="str">
            <v>Tech</v>
          </cell>
          <cell r="J821">
            <v>37.5</v>
          </cell>
          <cell r="K821">
            <v>29</v>
          </cell>
          <cell r="L821">
            <v>0</v>
          </cell>
          <cell r="M821" t="str">
            <v>N/A</v>
          </cell>
          <cell r="N821">
            <v>6.8348717948719999</v>
          </cell>
        </row>
        <row r="822">
          <cell r="A822" t="str">
            <v>A49992</v>
          </cell>
          <cell r="B822" t="str">
            <v>Evans</v>
          </cell>
          <cell r="C822" t="str">
            <v>Rich</v>
          </cell>
          <cell r="D822" t="str">
            <v>UGB</v>
          </cell>
          <cell r="E822" t="str">
            <v>S3</v>
          </cell>
          <cell r="F822" t="str">
            <v>WWN</v>
          </cell>
          <cell r="G822" t="str">
            <v>UU71</v>
          </cell>
          <cell r="H822" t="str">
            <v>UK-HYDST</v>
          </cell>
          <cell r="I822" t="str">
            <v>Tech</v>
          </cell>
          <cell r="J822">
            <v>37.5</v>
          </cell>
          <cell r="K822">
            <v>69</v>
          </cell>
          <cell r="L822">
            <v>9</v>
          </cell>
          <cell r="M822" t="str">
            <v>Assistant Engineer  (Graduate)</v>
          </cell>
          <cell r="N822">
            <v>16.796112142820999</v>
          </cell>
        </row>
        <row r="823">
          <cell r="A823" t="str">
            <v>A74240</v>
          </cell>
          <cell r="B823" t="str">
            <v>Evans</v>
          </cell>
          <cell r="C823" t="str">
            <v>Marie</v>
          </cell>
          <cell r="D823" t="str">
            <v>UGB</v>
          </cell>
          <cell r="E823" t="str">
            <v>S4</v>
          </cell>
          <cell r="F823" t="str">
            <v>EEC</v>
          </cell>
          <cell r="G823" t="str">
            <v>UE21</v>
          </cell>
          <cell r="H823" t="str">
            <v>UK-HYDST</v>
          </cell>
          <cell r="I823" t="str">
            <v>Tech</v>
          </cell>
          <cell r="J823">
            <v>37.5</v>
          </cell>
          <cell r="K823">
            <v>83</v>
          </cell>
          <cell r="L823">
            <v>5</v>
          </cell>
          <cell r="M823" t="str">
            <v>Principal Environmental Scientist</v>
          </cell>
          <cell r="N823">
            <v>16.652857435897001</v>
          </cell>
        </row>
        <row r="824">
          <cell r="A824" t="str">
            <v>A80023</v>
          </cell>
          <cell r="B824" t="str">
            <v>Evans</v>
          </cell>
          <cell r="C824" t="str">
            <v>Joanne</v>
          </cell>
          <cell r="D824" t="str">
            <v>UGB</v>
          </cell>
          <cell r="E824" t="str">
            <v>S3</v>
          </cell>
          <cell r="F824" t="str">
            <v>ERE</v>
          </cell>
          <cell r="G824" t="str">
            <v>UU81</v>
          </cell>
          <cell r="H824" t="str">
            <v>P-STD</v>
          </cell>
          <cell r="I824" t="str">
            <v>Tech</v>
          </cell>
          <cell r="J824">
            <v>30</v>
          </cell>
          <cell r="K824">
            <v>3</v>
          </cell>
          <cell r="L824">
            <v>8</v>
          </cell>
          <cell r="M824" t="str">
            <v>Engineer  (Not chartered) (Graduate)</v>
          </cell>
          <cell r="N824">
            <v>25.961538461538002</v>
          </cell>
        </row>
        <row r="825">
          <cell r="A825" t="str">
            <v>A92304</v>
          </cell>
          <cell r="B825" t="str">
            <v>Evans</v>
          </cell>
          <cell r="C825" t="str">
            <v>Gary</v>
          </cell>
          <cell r="D825" t="str">
            <v>UGB</v>
          </cell>
          <cell r="E825" t="str">
            <v>S9</v>
          </cell>
          <cell r="F825" t="str">
            <v>AIT</v>
          </cell>
          <cell r="G825" t="str">
            <v>US15</v>
          </cell>
          <cell r="H825" t="str">
            <v>UK-HYDST</v>
          </cell>
          <cell r="I825" t="str">
            <v>Admin</v>
          </cell>
          <cell r="J825">
            <v>37.5</v>
          </cell>
          <cell r="K825">
            <v>103</v>
          </cell>
          <cell r="L825">
            <v>6</v>
          </cell>
          <cell r="M825" t="str">
            <v>Senior IT Administrator</v>
          </cell>
          <cell r="N825">
            <v>17.597163999999999</v>
          </cell>
        </row>
        <row r="826">
          <cell r="A826" t="str">
            <v>S74439</v>
          </cell>
          <cell r="B826" t="str">
            <v>Evans</v>
          </cell>
          <cell r="C826" t="str">
            <v>Ellis</v>
          </cell>
          <cell r="D826" t="str">
            <v>UGB</v>
          </cell>
          <cell r="E826" t="str">
            <v>S2</v>
          </cell>
          <cell r="F826" t="str">
            <v>BBS</v>
          </cell>
          <cell r="G826" t="str">
            <v>UP41</v>
          </cell>
          <cell r="H826" t="str">
            <v>UK-SC-SELF</v>
          </cell>
          <cell r="I826" t="str">
            <v>Tech</v>
          </cell>
          <cell r="J826">
            <v>0</v>
          </cell>
          <cell r="K826">
            <v>24</v>
          </cell>
          <cell r="L826">
            <v>0</v>
          </cell>
          <cell r="M826" t="str">
            <v>N/A</v>
          </cell>
          <cell r="N826">
            <v>0.01</v>
          </cell>
        </row>
        <row r="827">
          <cell r="A827" t="str">
            <v>U03199</v>
          </cell>
          <cell r="B827" t="str">
            <v>Evans</v>
          </cell>
          <cell r="C827" t="str">
            <v>Samuel</v>
          </cell>
          <cell r="D827" t="str">
            <v>UGB</v>
          </cell>
          <cell r="E827" t="str">
            <v>S2</v>
          </cell>
          <cell r="F827" t="str">
            <v>GGE</v>
          </cell>
          <cell r="G827" t="str">
            <v>UP31</v>
          </cell>
          <cell r="H827" t="str">
            <v>UK-SEC-NP</v>
          </cell>
          <cell r="I827" t="str">
            <v>Tech</v>
          </cell>
          <cell r="J827">
            <v>37.5</v>
          </cell>
          <cell r="K827">
            <v>0</v>
          </cell>
          <cell r="L827">
            <v>11</v>
          </cell>
          <cell r="M827" t="str">
            <v>Junior Technician</v>
          </cell>
          <cell r="N827">
            <v>0.01</v>
          </cell>
        </row>
        <row r="828">
          <cell r="A828" t="str">
            <v>W16012</v>
          </cell>
          <cell r="B828" t="str">
            <v>Evans</v>
          </cell>
          <cell r="C828" t="str">
            <v>Arthur</v>
          </cell>
          <cell r="D828" t="str">
            <v>UGB</v>
          </cell>
          <cell r="E828" t="str">
            <v>S3</v>
          </cell>
          <cell r="F828" t="str">
            <v>MAM</v>
          </cell>
          <cell r="G828" t="str">
            <v>UU23</v>
          </cell>
          <cell r="H828" t="str">
            <v>UK-HYDST</v>
          </cell>
          <cell r="I828" t="str">
            <v>Tech</v>
          </cell>
          <cell r="J828">
            <v>30</v>
          </cell>
          <cell r="K828">
            <v>417</v>
          </cell>
          <cell r="L828">
            <v>0</v>
          </cell>
          <cell r="M828" t="str">
            <v>N/A</v>
          </cell>
          <cell r="N828">
            <v>26.216807820513001</v>
          </cell>
        </row>
        <row r="829">
          <cell r="A829" t="str">
            <v>W16497</v>
          </cell>
          <cell r="B829" t="str">
            <v>Evans</v>
          </cell>
          <cell r="C829" t="str">
            <v>Neil</v>
          </cell>
          <cell r="D829" t="str">
            <v>UGB</v>
          </cell>
          <cell r="E829" t="str">
            <v>S3</v>
          </cell>
          <cell r="F829" t="str">
            <v>WEN</v>
          </cell>
          <cell r="G829" t="str">
            <v>UU41</v>
          </cell>
          <cell r="H829" t="str">
            <v>UK-HYDST</v>
          </cell>
          <cell r="I829" t="str">
            <v>Tech</v>
          </cell>
          <cell r="J829">
            <v>37.5</v>
          </cell>
          <cell r="K829">
            <v>205</v>
          </cell>
          <cell r="L829">
            <v>4</v>
          </cell>
          <cell r="M829" t="str">
            <v>Associate (EA)/ Associate Tech. Dir / Associate Tech. Dir (2</v>
          </cell>
          <cell r="N829">
            <v>40.358636923077</v>
          </cell>
        </row>
        <row r="830">
          <cell r="A830" t="str">
            <v>W16667</v>
          </cell>
          <cell r="B830" t="str">
            <v>Evans</v>
          </cell>
          <cell r="C830" t="str">
            <v>Maria</v>
          </cell>
          <cell r="D830" t="str">
            <v>UGB</v>
          </cell>
          <cell r="E830" t="str">
            <v>S3</v>
          </cell>
          <cell r="F830" t="str">
            <v>MAM</v>
          </cell>
          <cell r="G830" t="str">
            <v>UU23</v>
          </cell>
          <cell r="H830" t="str">
            <v>UK-HYDST</v>
          </cell>
          <cell r="I830" t="str">
            <v>Tech</v>
          </cell>
          <cell r="J830">
            <v>37.5</v>
          </cell>
          <cell r="K830">
            <v>110</v>
          </cell>
          <cell r="L830">
            <v>9</v>
          </cell>
          <cell r="M830" t="str">
            <v>Assistant Engineer  (Graduate)</v>
          </cell>
          <cell r="N830">
            <v>10.581306461538</v>
          </cell>
        </row>
        <row r="831">
          <cell r="A831" t="str">
            <v>W16675</v>
          </cell>
          <cell r="B831" t="str">
            <v>Evans</v>
          </cell>
          <cell r="C831" t="str">
            <v>Kath</v>
          </cell>
          <cell r="D831" t="str">
            <v>UGB</v>
          </cell>
          <cell r="E831" t="str">
            <v>S9</v>
          </cell>
          <cell r="F831" t="str">
            <v>AFF</v>
          </cell>
          <cell r="G831" t="str">
            <v>UF16</v>
          </cell>
          <cell r="H831" t="str">
            <v>UK-HYDST</v>
          </cell>
          <cell r="I831" t="str">
            <v>Admin</v>
          </cell>
          <cell r="J831">
            <v>37.5</v>
          </cell>
          <cell r="K831">
            <v>145</v>
          </cell>
          <cell r="L831">
            <v>6</v>
          </cell>
          <cell r="M831" t="str">
            <v>Office  Manager or  Office Facilities Manager (2)</v>
          </cell>
          <cell r="N831">
            <v>13.813936533333001</v>
          </cell>
        </row>
        <row r="832">
          <cell r="A832" t="str">
            <v>W16799</v>
          </cell>
          <cell r="B832" t="str">
            <v>Evans</v>
          </cell>
          <cell r="C832" t="str">
            <v>Gareth</v>
          </cell>
          <cell r="D832" t="str">
            <v>UGB</v>
          </cell>
          <cell r="E832" t="str">
            <v>S3</v>
          </cell>
          <cell r="F832" t="str">
            <v>WEN</v>
          </cell>
          <cell r="G832" t="str">
            <v>UU41</v>
          </cell>
          <cell r="H832" t="str">
            <v>UK-HYDST</v>
          </cell>
          <cell r="I832" t="str">
            <v>Tech</v>
          </cell>
          <cell r="J832">
            <v>37.5</v>
          </cell>
          <cell r="K832">
            <v>63</v>
          </cell>
          <cell r="L832">
            <v>7</v>
          </cell>
          <cell r="M832" t="str">
            <v>Senior Technician</v>
          </cell>
          <cell r="N832">
            <v>16.944652307691999</v>
          </cell>
        </row>
        <row r="833">
          <cell r="A833" t="str">
            <v>A41680</v>
          </cell>
          <cell r="B833" t="str">
            <v>Eyre</v>
          </cell>
          <cell r="C833" t="str">
            <v>Roger</v>
          </cell>
          <cell r="D833" t="str">
            <v>UGB</v>
          </cell>
          <cell r="E833" t="str">
            <v>S3</v>
          </cell>
          <cell r="F833" t="str">
            <v>WWN</v>
          </cell>
          <cell r="G833" t="str">
            <v>UU61</v>
          </cell>
          <cell r="H833" t="str">
            <v>UK-HYDST</v>
          </cell>
          <cell r="I833" t="str">
            <v>Tech</v>
          </cell>
          <cell r="J833">
            <v>37.5</v>
          </cell>
          <cell r="K833">
            <v>195</v>
          </cell>
          <cell r="L833">
            <v>2</v>
          </cell>
          <cell r="M833" t="str">
            <v>Senior Technical Director</v>
          </cell>
          <cell r="N833">
            <v>41.580893333333002</v>
          </cell>
        </row>
        <row r="834">
          <cell r="A834" t="str">
            <v>A49965</v>
          </cell>
          <cell r="B834" t="str">
            <v>Fairbairn</v>
          </cell>
          <cell r="C834" t="str">
            <v>Joe</v>
          </cell>
          <cell r="D834" t="str">
            <v>UGB</v>
          </cell>
          <cell r="E834" t="str">
            <v>S2</v>
          </cell>
          <cell r="F834" t="str">
            <v>SBS</v>
          </cell>
          <cell r="G834" t="str">
            <v>UP51</v>
          </cell>
          <cell r="H834" t="str">
            <v>UK-HYDST</v>
          </cell>
          <cell r="I834" t="str">
            <v>Tech</v>
          </cell>
          <cell r="J834">
            <v>37.5</v>
          </cell>
          <cell r="K834">
            <v>42</v>
          </cell>
          <cell r="L834">
            <v>8</v>
          </cell>
          <cell r="M834" t="str">
            <v>Technical Officer/ Technician</v>
          </cell>
          <cell r="N834">
            <v>11.692344615385</v>
          </cell>
        </row>
        <row r="835">
          <cell r="A835" t="str">
            <v>U03083</v>
          </cell>
          <cell r="B835" t="str">
            <v>Fairhurst</v>
          </cell>
          <cell r="C835" t="str">
            <v>Tony</v>
          </cell>
          <cell r="D835" t="str">
            <v>UGB</v>
          </cell>
          <cell r="E835" t="str">
            <v>S1</v>
          </cell>
          <cell r="F835" t="str">
            <v>TRL</v>
          </cell>
          <cell r="G835" t="str">
            <v>UT42</v>
          </cell>
          <cell r="H835" t="str">
            <v>UK-AGENCY</v>
          </cell>
          <cell r="I835" t="str">
            <v>Tech</v>
          </cell>
          <cell r="J835">
            <v>0</v>
          </cell>
          <cell r="K835">
            <v>5</v>
          </cell>
          <cell r="L835">
            <v>6</v>
          </cell>
          <cell r="M835" t="str">
            <v>Senior Engineer</v>
          </cell>
          <cell r="N835">
            <v>54.67</v>
          </cell>
        </row>
        <row r="836">
          <cell r="A836" t="str">
            <v>U02863</v>
          </cell>
          <cell r="B836" t="str">
            <v>Fairman</v>
          </cell>
          <cell r="C836" t="str">
            <v>Keith</v>
          </cell>
          <cell r="D836" t="str">
            <v>UGB</v>
          </cell>
          <cell r="E836" t="str">
            <v>S3</v>
          </cell>
          <cell r="F836" t="str">
            <v>WWN</v>
          </cell>
          <cell r="G836" t="str">
            <v>UU61</v>
          </cell>
          <cell r="H836" t="str">
            <v>UK-SEC-NP</v>
          </cell>
          <cell r="I836" t="str">
            <v>Tech</v>
          </cell>
          <cell r="J836">
            <v>0</v>
          </cell>
          <cell r="K836">
            <v>19</v>
          </cell>
          <cell r="L836">
            <v>0</v>
          </cell>
          <cell r="M836" t="str">
            <v>N/A</v>
          </cell>
          <cell r="N836">
            <v>40.75</v>
          </cell>
        </row>
        <row r="837">
          <cell r="A837" t="str">
            <v>S10269</v>
          </cell>
          <cell r="B837" t="str">
            <v>Falconer</v>
          </cell>
          <cell r="C837" t="str">
            <v>Roger</v>
          </cell>
          <cell r="D837" t="str">
            <v>UGB</v>
          </cell>
          <cell r="E837" t="str">
            <v>S3</v>
          </cell>
          <cell r="F837" t="str">
            <v>WEN</v>
          </cell>
          <cell r="G837" t="str">
            <v>UU41</v>
          </cell>
          <cell r="H837" t="str">
            <v>UK-AGENCY</v>
          </cell>
          <cell r="I837" t="str">
            <v>Tech</v>
          </cell>
          <cell r="J837">
            <v>0</v>
          </cell>
          <cell r="K837">
            <v>4</v>
          </cell>
          <cell r="L837">
            <v>8</v>
          </cell>
          <cell r="M837" t="str">
            <v>Environmental consultant 2</v>
          </cell>
          <cell r="N837">
            <v>62.5</v>
          </cell>
        </row>
        <row r="838">
          <cell r="A838" t="str">
            <v>U02987</v>
          </cell>
          <cell r="B838" t="str">
            <v>Fallon</v>
          </cell>
          <cell r="C838" t="str">
            <v>Matthew</v>
          </cell>
          <cell r="D838" t="str">
            <v>UGB</v>
          </cell>
          <cell r="E838" t="str">
            <v>S1</v>
          </cell>
          <cell r="F838" t="str">
            <v>SBR</v>
          </cell>
          <cell r="G838" t="str">
            <v>UT31</v>
          </cell>
          <cell r="H838" t="str">
            <v>UK-SEC-NP</v>
          </cell>
          <cell r="I838" t="str">
            <v>Tech</v>
          </cell>
          <cell r="J838">
            <v>0</v>
          </cell>
          <cell r="K838">
            <v>6</v>
          </cell>
          <cell r="L838">
            <v>0</v>
          </cell>
          <cell r="M838" t="str">
            <v>N/A</v>
          </cell>
          <cell r="N838">
            <v>0.01</v>
          </cell>
        </row>
        <row r="839">
          <cell r="A839" t="str">
            <v>A00349</v>
          </cell>
          <cell r="B839" t="str">
            <v>Fanning</v>
          </cell>
          <cell r="C839" t="str">
            <v>Damian</v>
          </cell>
          <cell r="D839" t="str">
            <v>UGB</v>
          </cell>
          <cell r="E839" t="str">
            <v>S2</v>
          </cell>
          <cell r="F839" t="str">
            <v>BBI</v>
          </cell>
          <cell r="G839" t="str">
            <v>UP21</v>
          </cell>
          <cell r="H839" t="str">
            <v>UK-HYDST</v>
          </cell>
          <cell r="I839" t="str">
            <v>Tech</v>
          </cell>
          <cell r="J839">
            <v>37.5</v>
          </cell>
          <cell r="K839">
            <v>12</v>
          </cell>
          <cell r="L839">
            <v>0</v>
          </cell>
          <cell r="M839" t="str">
            <v>N/A</v>
          </cell>
          <cell r="N839">
            <v>21.702088205128</v>
          </cell>
        </row>
        <row r="840">
          <cell r="A840" t="str">
            <v>A20088</v>
          </cell>
          <cell r="B840" t="str">
            <v>Farey</v>
          </cell>
          <cell r="C840" t="str">
            <v>Mick</v>
          </cell>
          <cell r="D840" t="str">
            <v>UGB</v>
          </cell>
          <cell r="E840" t="str">
            <v>S1</v>
          </cell>
          <cell r="F840" t="str">
            <v>THW</v>
          </cell>
          <cell r="G840" t="str">
            <v>UT21</v>
          </cell>
          <cell r="H840" t="str">
            <v>UK-HYDST</v>
          </cell>
          <cell r="I840" t="str">
            <v>Tech</v>
          </cell>
          <cell r="J840">
            <v>22.5</v>
          </cell>
          <cell r="K840">
            <v>189</v>
          </cell>
          <cell r="L840">
            <v>3</v>
          </cell>
          <cell r="M840" t="str">
            <v>Technical Director  / Technical Director (1)</v>
          </cell>
          <cell r="N840">
            <v>30.42735042735</v>
          </cell>
        </row>
        <row r="841">
          <cell r="A841" t="str">
            <v>A74734</v>
          </cell>
          <cell r="B841" t="str">
            <v>Faries</v>
          </cell>
          <cell r="C841" t="str">
            <v>Dan</v>
          </cell>
          <cell r="D841" t="str">
            <v>UGB</v>
          </cell>
          <cell r="E841" t="str">
            <v>S1</v>
          </cell>
          <cell r="F841" t="str">
            <v>TRL</v>
          </cell>
          <cell r="G841" t="str">
            <v>UT42</v>
          </cell>
          <cell r="H841" t="str">
            <v>P-STD</v>
          </cell>
          <cell r="I841" t="str">
            <v>Tech</v>
          </cell>
          <cell r="J841">
            <v>37.5</v>
          </cell>
          <cell r="K841">
            <v>22</v>
          </cell>
          <cell r="L841">
            <v>5</v>
          </cell>
          <cell r="M841" t="str">
            <v>Principal Engineer/ Technical Discipline Leader</v>
          </cell>
          <cell r="N841">
            <v>43.741698461538</v>
          </cell>
        </row>
        <row r="842">
          <cell r="A842" t="str">
            <v>A74368</v>
          </cell>
          <cell r="B842" t="str">
            <v>Farmer</v>
          </cell>
          <cell r="C842" t="str">
            <v>Richard</v>
          </cell>
          <cell r="D842" t="str">
            <v>UGB</v>
          </cell>
          <cell r="E842" t="str">
            <v>S2</v>
          </cell>
          <cell r="F842" t="str">
            <v>BBI</v>
          </cell>
          <cell r="G842" t="str">
            <v>UP21</v>
          </cell>
          <cell r="H842" t="str">
            <v>UK-HYDST</v>
          </cell>
          <cell r="I842" t="str">
            <v>Tech</v>
          </cell>
          <cell r="J842">
            <v>37.5</v>
          </cell>
          <cell r="K842">
            <v>27</v>
          </cell>
          <cell r="L842">
            <v>0</v>
          </cell>
          <cell r="M842" t="str">
            <v>N/A</v>
          </cell>
          <cell r="N842">
            <v>29.188857435896999</v>
          </cell>
        </row>
        <row r="843">
          <cell r="A843" t="str">
            <v>A97764</v>
          </cell>
          <cell r="B843" t="str">
            <v>Faulkner</v>
          </cell>
          <cell r="C843" t="str">
            <v>Simon</v>
          </cell>
          <cell r="D843" t="str">
            <v>UGB</v>
          </cell>
          <cell r="E843" t="str">
            <v>S2</v>
          </cell>
          <cell r="F843" t="str">
            <v>GGE</v>
          </cell>
          <cell r="G843" t="str">
            <v>UP31</v>
          </cell>
          <cell r="H843" t="str">
            <v>UK-HYDST</v>
          </cell>
          <cell r="I843" t="str">
            <v>Tech</v>
          </cell>
          <cell r="J843">
            <v>37.5</v>
          </cell>
          <cell r="K843">
            <v>59</v>
          </cell>
          <cell r="L843">
            <v>7</v>
          </cell>
          <cell r="M843" t="str">
            <v>Chartered or Consulting Engineer</v>
          </cell>
          <cell r="N843">
            <v>16.069267692307999</v>
          </cell>
        </row>
        <row r="844">
          <cell r="A844" t="str">
            <v>A92711</v>
          </cell>
          <cell r="B844" t="str">
            <v>Faure Walker</v>
          </cell>
          <cell r="C844" t="str">
            <v>Julia</v>
          </cell>
          <cell r="D844" t="str">
            <v>UGB</v>
          </cell>
          <cell r="E844" t="str">
            <v>S4</v>
          </cell>
          <cell r="F844" t="str">
            <v>EEA</v>
          </cell>
          <cell r="G844" t="str">
            <v>UE31</v>
          </cell>
          <cell r="H844" t="str">
            <v>UK-HYDST</v>
          </cell>
          <cell r="I844" t="str">
            <v>Tech</v>
          </cell>
          <cell r="J844">
            <v>22.5</v>
          </cell>
          <cell r="K844">
            <v>128</v>
          </cell>
          <cell r="L844">
            <v>5</v>
          </cell>
          <cell r="M844" t="str">
            <v>Principal Environmental Consultant</v>
          </cell>
          <cell r="N844">
            <v>28.382256410256002</v>
          </cell>
        </row>
        <row r="845">
          <cell r="A845" t="str">
            <v>A00495</v>
          </cell>
          <cell r="B845" t="str">
            <v>Fazal</v>
          </cell>
          <cell r="C845" t="str">
            <v>Mohammad</v>
          </cell>
          <cell r="D845" t="str">
            <v>UGB</v>
          </cell>
          <cell r="E845" t="str">
            <v>S2</v>
          </cell>
          <cell r="F845" t="str">
            <v>GGE</v>
          </cell>
          <cell r="G845" t="str">
            <v>UP31</v>
          </cell>
          <cell r="H845" t="str">
            <v>P-STD</v>
          </cell>
          <cell r="I845" t="str">
            <v>Tech</v>
          </cell>
          <cell r="J845">
            <v>37.5</v>
          </cell>
          <cell r="K845">
            <v>9</v>
          </cell>
          <cell r="L845">
            <v>6</v>
          </cell>
          <cell r="M845" t="str">
            <v>Senior Engineer</v>
          </cell>
          <cell r="N845">
            <v>19.862601025640998</v>
          </cell>
        </row>
        <row r="846">
          <cell r="A846" t="str">
            <v>U03153</v>
          </cell>
          <cell r="B846" t="str">
            <v>Fazal</v>
          </cell>
          <cell r="C846" t="str">
            <v>Mohammad</v>
          </cell>
          <cell r="D846" t="str">
            <v>UGB</v>
          </cell>
          <cell r="E846" t="str">
            <v>S2</v>
          </cell>
          <cell r="F846" t="str">
            <v>GGE</v>
          </cell>
          <cell r="G846" t="str">
            <v>UP31</v>
          </cell>
          <cell r="H846" t="str">
            <v>UK-AGENCY</v>
          </cell>
          <cell r="I846" t="str">
            <v>Tech</v>
          </cell>
          <cell r="J846">
            <v>22.5</v>
          </cell>
          <cell r="K846">
            <v>0</v>
          </cell>
          <cell r="L846">
            <v>6</v>
          </cell>
          <cell r="M846" t="str">
            <v>Senior Engineer</v>
          </cell>
          <cell r="N846">
            <v>19.329999999999998</v>
          </cell>
        </row>
        <row r="847">
          <cell r="A847" t="str">
            <v>A76448</v>
          </cell>
          <cell r="B847" t="str">
            <v>Fearnhead</v>
          </cell>
          <cell r="C847" t="str">
            <v>Rachael</v>
          </cell>
          <cell r="D847" t="str">
            <v>UGB</v>
          </cell>
          <cell r="E847" t="str">
            <v>S1</v>
          </cell>
          <cell r="F847" t="str">
            <v>TRL</v>
          </cell>
          <cell r="G847" t="str">
            <v>UT42</v>
          </cell>
          <cell r="H847" t="str">
            <v>UK-AGENCY</v>
          </cell>
          <cell r="I847" t="str">
            <v>Tech</v>
          </cell>
          <cell r="J847">
            <v>40</v>
          </cell>
          <cell r="K847">
            <v>15</v>
          </cell>
          <cell r="L847">
            <v>8</v>
          </cell>
          <cell r="M847" t="str">
            <v>Engineer  (Not chartered) (Graduate)</v>
          </cell>
          <cell r="N847">
            <v>52</v>
          </cell>
        </row>
        <row r="848">
          <cell r="A848" t="str">
            <v>A74704</v>
          </cell>
          <cell r="B848" t="str">
            <v>Featherstone</v>
          </cell>
          <cell r="C848" t="str">
            <v>Alyn</v>
          </cell>
          <cell r="D848" t="str">
            <v>UGB</v>
          </cell>
          <cell r="E848" t="str">
            <v>S2</v>
          </cell>
          <cell r="F848" t="str">
            <v>GGE</v>
          </cell>
          <cell r="G848" t="str">
            <v>UP31</v>
          </cell>
          <cell r="H848" t="str">
            <v>UK-HYDST</v>
          </cell>
          <cell r="I848" t="str">
            <v>Tech</v>
          </cell>
          <cell r="J848">
            <v>37.5</v>
          </cell>
          <cell r="K848">
            <v>120</v>
          </cell>
          <cell r="L848">
            <v>5</v>
          </cell>
          <cell r="M848" t="str">
            <v>Principal Engineer/ Technical Discipline Leader</v>
          </cell>
          <cell r="N848">
            <v>15.279487179487001</v>
          </cell>
        </row>
        <row r="849">
          <cell r="A849" t="str">
            <v>W20435</v>
          </cell>
          <cell r="B849" t="str">
            <v>Featherstone</v>
          </cell>
          <cell r="C849" t="str">
            <v>Alyn</v>
          </cell>
          <cell r="D849" t="str">
            <v>UGB</v>
          </cell>
          <cell r="E849" t="str">
            <v>S2</v>
          </cell>
          <cell r="F849" t="str">
            <v>GGE</v>
          </cell>
          <cell r="G849" t="str">
            <v>UP31</v>
          </cell>
          <cell r="H849" t="str">
            <v>UK-HYDST</v>
          </cell>
          <cell r="I849" t="str">
            <v>Tech</v>
          </cell>
          <cell r="J849">
            <v>37.5</v>
          </cell>
          <cell r="K849">
            <v>103</v>
          </cell>
          <cell r="L849">
            <v>5</v>
          </cell>
          <cell r="M849" t="str">
            <v>Principal Engineer/ Technical Discipline Leader</v>
          </cell>
          <cell r="N849">
            <v>15.432282051282</v>
          </cell>
        </row>
        <row r="850">
          <cell r="A850" t="str">
            <v>A76492</v>
          </cell>
          <cell r="B850" t="str">
            <v>Feeley</v>
          </cell>
          <cell r="C850" t="str">
            <v>Deryck</v>
          </cell>
          <cell r="D850" t="str">
            <v>UGB</v>
          </cell>
          <cell r="E850" t="str">
            <v>S1</v>
          </cell>
          <cell r="F850" t="str">
            <v>TRL</v>
          </cell>
          <cell r="G850" t="str">
            <v>UT43</v>
          </cell>
          <cell r="H850" t="str">
            <v>UK-AGENCY</v>
          </cell>
          <cell r="I850" t="str">
            <v>Tech</v>
          </cell>
          <cell r="J850">
            <v>22.5</v>
          </cell>
          <cell r="K850">
            <v>2</v>
          </cell>
          <cell r="L850">
            <v>8</v>
          </cell>
          <cell r="M850" t="str">
            <v>Commercial Assistant (1)</v>
          </cell>
          <cell r="N850">
            <v>41.6</v>
          </cell>
        </row>
        <row r="851">
          <cell r="A851" t="str">
            <v>S10247</v>
          </cell>
          <cell r="B851" t="str">
            <v>Feeley</v>
          </cell>
          <cell r="C851" t="str">
            <v>Dereyck</v>
          </cell>
          <cell r="D851" t="str">
            <v>UGB</v>
          </cell>
          <cell r="E851" t="str">
            <v>S1</v>
          </cell>
          <cell r="F851" t="str">
            <v>TRL</v>
          </cell>
          <cell r="G851" t="str">
            <v>UT41</v>
          </cell>
          <cell r="H851" t="str">
            <v>UK-SC-LTD</v>
          </cell>
          <cell r="I851" t="str">
            <v>Tech</v>
          </cell>
          <cell r="J851">
            <v>0</v>
          </cell>
          <cell r="K851">
            <v>37</v>
          </cell>
          <cell r="L851">
            <v>5</v>
          </cell>
          <cell r="M851" t="str">
            <v>Principal Quantity Surveyor</v>
          </cell>
          <cell r="N851">
            <v>34.700000000000003</v>
          </cell>
        </row>
        <row r="852">
          <cell r="A852" t="str">
            <v>A00564</v>
          </cell>
          <cell r="B852" t="str">
            <v>Fenlon</v>
          </cell>
          <cell r="C852" t="str">
            <v>Patrick</v>
          </cell>
          <cell r="D852" t="str">
            <v>UGB</v>
          </cell>
          <cell r="E852" t="str">
            <v>S1</v>
          </cell>
          <cell r="F852" t="str">
            <v>TRL</v>
          </cell>
          <cell r="G852" t="str">
            <v>UT41</v>
          </cell>
          <cell r="H852" t="str">
            <v>UK-AGENCY</v>
          </cell>
          <cell r="I852" t="str">
            <v>Tech</v>
          </cell>
          <cell r="J852">
            <v>37.5</v>
          </cell>
          <cell r="K852">
            <v>5</v>
          </cell>
          <cell r="L852">
            <v>6</v>
          </cell>
          <cell r="M852" t="str">
            <v>Senior Engineer</v>
          </cell>
          <cell r="N852">
            <v>46</v>
          </cell>
        </row>
        <row r="853">
          <cell r="A853" t="str">
            <v>S10277</v>
          </cell>
          <cell r="B853" t="str">
            <v>Fenton</v>
          </cell>
          <cell r="C853" t="str">
            <v>Darryn</v>
          </cell>
          <cell r="D853" t="str">
            <v>UGB</v>
          </cell>
          <cell r="E853" t="str">
            <v>S1</v>
          </cell>
          <cell r="F853" t="str">
            <v>THW</v>
          </cell>
          <cell r="G853" t="str">
            <v>UT21</v>
          </cell>
          <cell r="H853" t="str">
            <v>UK-SC-LTD</v>
          </cell>
          <cell r="I853" t="str">
            <v>Tech</v>
          </cell>
          <cell r="J853">
            <v>0</v>
          </cell>
          <cell r="K853">
            <v>6</v>
          </cell>
          <cell r="L853">
            <v>6</v>
          </cell>
          <cell r="M853" t="str">
            <v>Senior Engineer</v>
          </cell>
          <cell r="N853">
            <v>38.75</v>
          </cell>
        </row>
        <row r="854">
          <cell r="A854" t="str">
            <v>A42125</v>
          </cell>
          <cell r="B854" t="str">
            <v>Fenwick</v>
          </cell>
          <cell r="C854" t="str">
            <v>Anneke</v>
          </cell>
          <cell r="D854" t="str">
            <v>UGB</v>
          </cell>
          <cell r="E854" t="str">
            <v>S9</v>
          </cell>
          <cell r="F854" t="str">
            <v>AFN</v>
          </cell>
          <cell r="G854" t="str">
            <v>US18</v>
          </cell>
          <cell r="H854" t="str">
            <v>UK-HYDST</v>
          </cell>
          <cell r="I854" t="str">
            <v>Admin</v>
          </cell>
          <cell r="J854">
            <v>37.5</v>
          </cell>
          <cell r="K854">
            <v>188</v>
          </cell>
          <cell r="L854">
            <v>8</v>
          </cell>
          <cell r="M854" t="str">
            <v>Commercial Assistant (1)</v>
          </cell>
          <cell r="N854">
            <v>10.633129230769001</v>
          </cell>
        </row>
        <row r="855">
          <cell r="A855" t="str">
            <v>A84891</v>
          </cell>
          <cell r="B855" t="str">
            <v>Ferguson</v>
          </cell>
          <cell r="C855" t="str">
            <v>Colin</v>
          </cell>
          <cell r="D855" t="str">
            <v>UGB</v>
          </cell>
          <cell r="E855" t="str">
            <v>S1</v>
          </cell>
          <cell r="F855" t="str">
            <v>TPL</v>
          </cell>
          <cell r="G855" t="str">
            <v>UT22</v>
          </cell>
          <cell r="H855" t="str">
            <v>UK-HYDST</v>
          </cell>
          <cell r="I855" t="str">
            <v>Tech</v>
          </cell>
          <cell r="J855">
            <v>37.5</v>
          </cell>
          <cell r="K855">
            <v>129</v>
          </cell>
          <cell r="L855">
            <v>3</v>
          </cell>
          <cell r="M855" t="str">
            <v>Technical Director  / Technical Director (1)</v>
          </cell>
          <cell r="N855">
            <v>49.303083640205003</v>
          </cell>
        </row>
        <row r="856">
          <cell r="A856" t="str">
            <v>A94099</v>
          </cell>
          <cell r="B856" t="str">
            <v>Fernandez-Ferro</v>
          </cell>
          <cell r="C856" t="str">
            <v>Natalia</v>
          </cell>
          <cell r="D856" t="str">
            <v>UGB</v>
          </cell>
          <cell r="E856" t="str">
            <v>S4</v>
          </cell>
          <cell r="F856" t="str">
            <v>ESD</v>
          </cell>
          <cell r="G856" t="str">
            <v>UE21</v>
          </cell>
          <cell r="H856" t="str">
            <v>UK-HYDST</v>
          </cell>
          <cell r="I856" t="str">
            <v>Tech</v>
          </cell>
          <cell r="J856">
            <v>37.5</v>
          </cell>
          <cell r="K856">
            <v>116</v>
          </cell>
          <cell r="L856">
            <v>6</v>
          </cell>
          <cell r="M856" t="str">
            <v>Senior Consultant</v>
          </cell>
          <cell r="N856">
            <v>26.134334358974002</v>
          </cell>
        </row>
        <row r="857">
          <cell r="A857" t="str">
            <v>S10297</v>
          </cell>
          <cell r="B857" t="str">
            <v>Ferns</v>
          </cell>
          <cell r="C857" t="str">
            <v>Ray</v>
          </cell>
          <cell r="D857" t="str">
            <v>UGB</v>
          </cell>
          <cell r="E857" t="str">
            <v>S1</v>
          </cell>
          <cell r="F857" t="str">
            <v>TRL</v>
          </cell>
          <cell r="G857" t="str">
            <v>UT43</v>
          </cell>
          <cell r="H857" t="str">
            <v>UK-SC-SELF</v>
          </cell>
          <cell r="I857" t="str">
            <v>Tech</v>
          </cell>
          <cell r="J857">
            <v>40</v>
          </cell>
          <cell r="K857">
            <v>7</v>
          </cell>
          <cell r="L857">
            <v>7</v>
          </cell>
          <cell r="M857" t="str">
            <v>Chartered or Consulting Engineer</v>
          </cell>
          <cell r="N857">
            <v>43.75</v>
          </cell>
        </row>
        <row r="858">
          <cell r="A858" t="str">
            <v>S10380</v>
          </cell>
          <cell r="B858" t="str">
            <v>Ferns</v>
          </cell>
          <cell r="C858" t="str">
            <v>Ray</v>
          </cell>
          <cell r="D858" t="str">
            <v>UGB</v>
          </cell>
          <cell r="E858" t="str">
            <v>S1</v>
          </cell>
          <cell r="F858" t="str">
            <v>TRS</v>
          </cell>
          <cell r="G858" t="str">
            <v>UT41</v>
          </cell>
          <cell r="H858" t="str">
            <v>UK-SC-LTD</v>
          </cell>
          <cell r="I858" t="str">
            <v>Tech</v>
          </cell>
          <cell r="J858">
            <v>40</v>
          </cell>
          <cell r="K858">
            <v>7</v>
          </cell>
          <cell r="L858">
            <v>7</v>
          </cell>
          <cell r="M858" t="str">
            <v>Chartered or Consulting Engineer</v>
          </cell>
          <cell r="N858">
            <v>43.75</v>
          </cell>
        </row>
        <row r="859">
          <cell r="A859" t="str">
            <v>A25119</v>
          </cell>
          <cell r="B859" t="str">
            <v>Field</v>
          </cell>
          <cell r="C859" t="str">
            <v>Colin</v>
          </cell>
          <cell r="D859" t="str">
            <v>UGB</v>
          </cell>
          <cell r="E859" t="str">
            <v>S1</v>
          </cell>
          <cell r="F859" t="str">
            <v>TRS</v>
          </cell>
          <cell r="G859" t="str">
            <v>UT42</v>
          </cell>
          <cell r="H859" t="str">
            <v>UK-HYDST</v>
          </cell>
          <cell r="I859" t="str">
            <v>Tech</v>
          </cell>
          <cell r="J859">
            <v>37.5</v>
          </cell>
          <cell r="K859">
            <v>57</v>
          </cell>
          <cell r="L859">
            <v>5</v>
          </cell>
          <cell r="M859" t="str">
            <v>Senior Resident Engineer</v>
          </cell>
          <cell r="N859">
            <v>38.753069797949003</v>
          </cell>
        </row>
        <row r="860">
          <cell r="A860" t="str">
            <v>U03141</v>
          </cell>
          <cell r="B860" t="str">
            <v>Field</v>
          </cell>
          <cell r="C860" t="str">
            <v>Keith</v>
          </cell>
          <cell r="D860" t="str">
            <v>UGB</v>
          </cell>
          <cell r="E860" t="str">
            <v>S1</v>
          </cell>
          <cell r="F860" t="str">
            <v>SBR</v>
          </cell>
          <cell r="G860" t="str">
            <v>UT31</v>
          </cell>
          <cell r="H860" t="str">
            <v>UK-AGENCY</v>
          </cell>
          <cell r="I860" t="str">
            <v>Tech</v>
          </cell>
          <cell r="J860">
            <v>37.5</v>
          </cell>
          <cell r="K860">
            <v>6</v>
          </cell>
          <cell r="L860">
            <v>6</v>
          </cell>
          <cell r="M860" t="str">
            <v>Resident Engineer (1) / Resident Engineer</v>
          </cell>
          <cell r="N860">
            <v>31.5</v>
          </cell>
        </row>
        <row r="861">
          <cell r="A861" t="str">
            <v>A00535</v>
          </cell>
          <cell r="B861" t="str">
            <v>Fifoot</v>
          </cell>
          <cell r="C861" t="str">
            <v>Graham</v>
          </cell>
          <cell r="D861" t="str">
            <v>UGB</v>
          </cell>
          <cell r="E861" t="str">
            <v>S1</v>
          </cell>
          <cell r="F861" t="str">
            <v>TRL</v>
          </cell>
          <cell r="G861" t="str">
            <v>UT41</v>
          </cell>
          <cell r="H861" t="str">
            <v>UK-AGENCY</v>
          </cell>
          <cell r="I861" t="str">
            <v>Tech</v>
          </cell>
          <cell r="J861">
            <v>37.5</v>
          </cell>
          <cell r="K861">
            <v>6</v>
          </cell>
          <cell r="L861">
            <v>6</v>
          </cell>
          <cell r="M861" t="str">
            <v>Senior Consultant</v>
          </cell>
          <cell r="N861">
            <v>52</v>
          </cell>
        </row>
        <row r="862">
          <cell r="A862" t="str">
            <v>A74965</v>
          </cell>
          <cell r="B862" t="str">
            <v>Fifoot</v>
          </cell>
          <cell r="C862" t="str">
            <v>Graham</v>
          </cell>
          <cell r="D862" t="str">
            <v>UGB</v>
          </cell>
          <cell r="E862" t="str">
            <v>S1</v>
          </cell>
          <cell r="F862" t="str">
            <v>TRL</v>
          </cell>
          <cell r="G862" t="str">
            <v>UT41</v>
          </cell>
          <cell r="H862" t="str">
            <v>UK-AGENCY</v>
          </cell>
          <cell r="I862" t="str">
            <v>Tech</v>
          </cell>
          <cell r="J862">
            <v>37.5</v>
          </cell>
          <cell r="K862">
            <v>7</v>
          </cell>
          <cell r="L862">
            <v>3</v>
          </cell>
          <cell r="M862" t="str">
            <v>Technical Director  / Technical Director (1)</v>
          </cell>
          <cell r="N862">
            <v>62.4</v>
          </cell>
        </row>
        <row r="863">
          <cell r="A863" t="str">
            <v>A76382</v>
          </cell>
          <cell r="B863" t="str">
            <v>Fifoot</v>
          </cell>
          <cell r="C863" t="str">
            <v>Graham</v>
          </cell>
          <cell r="D863" t="str">
            <v>UGB</v>
          </cell>
          <cell r="E863" t="str">
            <v>S1</v>
          </cell>
          <cell r="F863" t="str">
            <v>TRL</v>
          </cell>
          <cell r="G863" t="str">
            <v>UT41</v>
          </cell>
          <cell r="H863" t="str">
            <v>UK-AGENCY</v>
          </cell>
          <cell r="I863" t="str">
            <v>Tech</v>
          </cell>
          <cell r="J863">
            <v>37.5</v>
          </cell>
          <cell r="K863">
            <v>6</v>
          </cell>
          <cell r="L863">
            <v>3</v>
          </cell>
          <cell r="M863" t="str">
            <v>Client Relationship /Sales Manager (1)</v>
          </cell>
          <cell r="N863">
            <v>64</v>
          </cell>
        </row>
        <row r="864">
          <cell r="A864" t="str">
            <v>W20419</v>
          </cell>
          <cell r="B864" t="str">
            <v>Fifoot</v>
          </cell>
          <cell r="C864" t="str">
            <v>Graham</v>
          </cell>
          <cell r="D864" t="str">
            <v>UGB</v>
          </cell>
          <cell r="E864" t="str">
            <v>S1</v>
          </cell>
          <cell r="F864" t="str">
            <v>TRL</v>
          </cell>
          <cell r="G864" t="str">
            <v>UT41</v>
          </cell>
          <cell r="H864" t="str">
            <v>UK-HYDST</v>
          </cell>
          <cell r="I864" t="str">
            <v>Tech</v>
          </cell>
          <cell r="J864">
            <v>26.25</v>
          </cell>
          <cell r="K864">
            <v>130</v>
          </cell>
          <cell r="L864">
            <v>3</v>
          </cell>
          <cell r="M864" t="str">
            <v>Business Director</v>
          </cell>
          <cell r="N864">
            <v>40.046939194139</v>
          </cell>
        </row>
        <row r="865">
          <cell r="A865" t="str">
            <v>A25197</v>
          </cell>
          <cell r="B865" t="str">
            <v>File</v>
          </cell>
          <cell r="C865" t="str">
            <v>Suz</v>
          </cell>
          <cell r="D865" t="str">
            <v>UGB</v>
          </cell>
          <cell r="E865" t="str">
            <v>S3</v>
          </cell>
          <cell r="F865" t="str">
            <v>WWN</v>
          </cell>
          <cell r="G865" t="str">
            <v>UU61</v>
          </cell>
          <cell r="H865" t="str">
            <v>UK-HYDST</v>
          </cell>
          <cell r="I865" t="str">
            <v>Tech</v>
          </cell>
          <cell r="J865">
            <v>0</v>
          </cell>
          <cell r="K865">
            <v>50</v>
          </cell>
          <cell r="L865">
            <v>8</v>
          </cell>
          <cell r="M865" t="str">
            <v>Technical Officer/ Technician</v>
          </cell>
          <cell r="N865">
            <v>17.071806837606999</v>
          </cell>
        </row>
        <row r="866">
          <cell r="A866" t="str">
            <v>A49935</v>
          </cell>
          <cell r="B866" t="str">
            <v>Filimon</v>
          </cell>
          <cell r="C866" t="str">
            <v>Stefan</v>
          </cell>
          <cell r="D866" t="str">
            <v>UGB</v>
          </cell>
          <cell r="E866" t="str">
            <v>S1</v>
          </cell>
          <cell r="F866" t="str">
            <v>THW</v>
          </cell>
          <cell r="G866" t="str">
            <v>UT25</v>
          </cell>
          <cell r="H866" t="str">
            <v>UK-HYDST</v>
          </cell>
          <cell r="I866" t="str">
            <v>Tech</v>
          </cell>
          <cell r="J866">
            <v>40</v>
          </cell>
          <cell r="K866">
            <v>42</v>
          </cell>
          <cell r="L866">
            <v>9</v>
          </cell>
          <cell r="M866" t="str">
            <v>Admin Assistant</v>
          </cell>
          <cell r="N866">
            <v>2.5620192307690002</v>
          </cell>
        </row>
        <row r="867">
          <cell r="A867" t="str">
            <v>A99511</v>
          </cell>
          <cell r="B867" t="str">
            <v>Finch</v>
          </cell>
          <cell r="C867" t="str">
            <v>Richard</v>
          </cell>
          <cell r="D867" t="str">
            <v>UGB</v>
          </cell>
          <cell r="E867" t="str">
            <v>S2</v>
          </cell>
          <cell r="F867" t="str">
            <v>GCL</v>
          </cell>
          <cell r="G867" t="str">
            <v>UP21</v>
          </cell>
          <cell r="H867" t="str">
            <v>UK-HYDST</v>
          </cell>
          <cell r="I867" t="str">
            <v>Tech</v>
          </cell>
          <cell r="J867">
            <v>37.5</v>
          </cell>
          <cell r="K867">
            <v>75</v>
          </cell>
          <cell r="L867">
            <v>8</v>
          </cell>
          <cell r="M867" t="str">
            <v>Technical Officer/ Technician</v>
          </cell>
          <cell r="N867">
            <v>15.193883076923001</v>
          </cell>
        </row>
        <row r="868">
          <cell r="A868" t="str">
            <v>U03018</v>
          </cell>
          <cell r="B868" t="str">
            <v>Finnigan</v>
          </cell>
          <cell r="C868" t="str">
            <v>Bob</v>
          </cell>
          <cell r="D868" t="str">
            <v>UGB</v>
          </cell>
          <cell r="E868" t="str">
            <v>S1</v>
          </cell>
          <cell r="F868" t="str">
            <v>TRL</v>
          </cell>
          <cell r="G868" t="str">
            <v>UT41</v>
          </cell>
          <cell r="H868" t="str">
            <v>UK-AGENCY</v>
          </cell>
          <cell r="I868" t="str">
            <v>Tech</v>
          </cell>
          <cell r="J868">
            <v>0</v>
          </cell>
          <cell r="K868">
            <v>11</v>
          </cell>
          <cell r="L868">
            <v>7</v>
          </cell>
          <cell r="M868" t="str">
            <v>Senior Technician</v>
          </cell>
          <cell r="N868">
            <v>24</v>
          </cell>
        </row>
        <row r="869">
          <cell r="A869" t="str">
            <v>A76377</v>
          </cell>
          <cell r="B869" t="str">
            <v>Fitzgerald</v>
          </cell>
          <cell r="C869" t="str">
            <v>Mark</v>
          </cell>
          <cell r="D869" t="str">
            <v>UGB</v>
          </cell>
          <cell r="E869" t="str">
            <v>S3</v>
          </cell>
          <cell r="F869" t="str">
            <v>WWN</v>
          </cell>
          <cell r="G869" t="str">
            <v>UU61</v>
          </cell>
          <cell r="H869" t="str">
            <v>P-STD</v>
          </cell>
          <cell r="I869" t="str">
            <v>Tech</v>
          </cell>
          <cell r="J869">
            <v>37.5</v>
          </cell>
          <cell r="K869">
            <v>6</v>
          </cell>
          <cell r="L869">
            <v>8</v>
          </cell>
          <cell r="M869" t="str">
            <v>Commercial Assistant (1)</v>
          </cell>
          <cell r="N869">
            <v>18.883165128205</v>
          </cell>
        </row>
        <row r="870">
          <cell r="A870" t="str">
            <v>S10292</v>
          </cell>
          <cell r="B870" t="str">
            <v>FitzGerald</v>
          </cell>
          <cell r="C870" t="str">
            <v>Nick</v>
          </cell>
          <cell r="D870" t="str">
            <v>UGB</v>
          </cell>
          <cell r="E870" t="str">
            <v>S1</v>
          </cell>
          <cell r="F870" t="str">
            <v>TEX</v>
          </cell>
          <cell r="G870" t="str">
            <v>UT40</v>
          </cell>
          <cell r="H870" t="str">
            <v>UK-SC-SELF</v>
          </cell>
          <cell r="I870" t="str">
            <v>Tech</v>
          </cell>
          <cell r="J870">
            <v>37.5</v>
          </cell>
          <cell r="K870">
            <v>9</v>
          </cell>
          <cell r="L870">
            <v>6</v>
          </cell>
          <cell r="M870" t="str">
            <v>Senior Consultant</v>
          </cell>
          <cell r="N870">
            <v>100</v>
          </cell>
        </row>
        <row r="871">
          <cell r="A871" t="str">
            <v>U03182</v>
          </cell>
          <cell r="B871" t="str">
            <v>Fitzpatrick</v>
          </cell>
          <cell r="C871" t="str">
            <v>Brian</v>
          </cell>
          <cell r="D871" t="str">
            <v>UGB</v>
          </cell>
          <cell r="E871" t="str">
            <v>S3</v>
          </cell>
          <cell r="F871" t="str">
            <v>WWN</v>
          </cell>
          <cell r="G871" t="str">
            <v>UU71</v>
          </cell>
          <cell r="H871" t="str">
            <v>UK-AGENCY</v>
          </cell>
          <cell r="I871" t="str">
            <v>Tech</v>
          </cell>
          <cell r="J871">
            <v>0</v>
          </cell>
          <cell r="K871">
            <v>39</v>
          </cell>
          <cell r="L871">
            <v>6</v>
          </cell>
          <cell r="M871" t="str">
            <v>Senior Engineer</v>
          </cell>
          <cell r="N871">
            <v>49.09</v>
          </cell>
        </row>
        <row r="872">
          <cell r="A872" t="str">
            <v>A24830</v>
          </cell>
          <cell r="B872" t="str">
            <v>Flaherty</v>
          </cell>
          <cell r="C872" t="str">
            <v>David</v>
          </cell>
          <cell r="D872" t="str">
            <v>UGB</v>
          </cell>
          <cell r="E872" t="str">
            <v>S3</v>
          </cell>
          <cell r="F872" t="str">
            <v>WWN</v>
          </cell>
          <cell r="G872" t="str">
            <v>UU71</v>
          </cell>
          <cell r="H872" t="str">
            <v>UK-HYDST</v>
          </cell>
          <cell r="I872" t="str">
            <v>Tech</v>
          </cell>
          <cell r="J872">
            <v>37.5</v>
          </cell>
          <cell r="K872">
            <v>89</v>
          </cell>
          <cell r="L872">
            <v>7</v>
          </cell>
          <cell r="M872" t="str">
            <v>Resident Engineer (2)</v>
          </cell>
          <cell r="N872">
            <v>21.926242051281999</v>
          </cell>
        </row>
        <row r="873">
          <cell r="A873" t="str">
            <v>U03110</v>
          </cell>
          <cell r="B873" t="str">
            <v>Flanders</v>
          </cell>
          <cell r="C873" t="str">
            <v>Lianne</v>
          </cell>
          <cell r="D873" t="str">
            <v>UGB</v>
          </cell>
          <cell r="E873" t="str">
            <v>S9</v>
          </cell>
          <cell r="F873" t="str">
            <v>AFF</v>
          </cell>
          <cell r="G873" t="str">
            <v>UF13</v>
          </cell>
          <cell r="H873" t="str">
            <v>UK-AGENCY</v>
          </cell>
          <cell r="I873" t="str">
            <v>Admin</v>
          </cell>
          <cell r="J873">
            <v>0</v>
          </cell>
          <cell r="K873">
            <v>0</v>
          </cell>
          <cell r="L873">
            <v>10</v>
          </cell>
          <cell r="M873" t="str">
            <v>Facilities Assistant</v>
          </cell>
          <cell r="N873">
            <v>10.82</v>
          </cell>
        </row>
        <row r="874">
          <cell r="A874" t="str">
            <v>A02134</v>
          </cell>
          <cell r="B874" t="str">
            <v>Fleet</v>
          </cell>
          <cell r="C874" t="str">
            <v>Richard</v>
          </cell>
          <cell r="D874" t="str">
            <v>UGB</v>
          </cell>
          <cell r="E874" t="str">
            <v>S3</v>
          </cell>
          <cell r="F874" t="str">
            <v>WTC</v>
          </cell>
          <cell r="G874" t="str">
            <v>UU22</v>
          </cell>
          <cell r="H874" t="str">
            <v>UK-HYDST</v>
          </cell>
          <cell r="I874" t="str">
            <v>Tech</v>
          </cell>
          <cell r="J874">
            <v>22.5</v>
          </cell>
          <cell r="K874">
            <v>260</v>
          </cell>
          <cell r="L874">
            <v>6</v>
          </cell>
          <cell r="M874" t="str">
            <v>Senior Engineer</v>
          </cell>
          <cell r="N874">
            <v>15.011581196581</v>
          </cell>
        </row>
        <row r="875">
          <cell r="A875" t="str">
            <v>A76351</v>
          </cell>
          <cell r="B875" t="str">
            <v>Fleet</v>
          </cell>
          <cell r="C875" t="str">
            <v>Richard</v>
          </cell>
          <cell r="D875" t="str">
            <v>UGB</v>
          </cell>
          <cell r="E875" t="str">
            <v>S3</v>
          </cell>
          <cell r="F875" t="str">
            <v>WTC</v>
          </cell>
          <cell r="G875" t="str">
            <v>UU22</v>
          </cell>
          <cell r="H875" t="str">
            <v>UK-AGENCY</v>
          </cell>
          <cell r="I875" t="str">
            <v>Tech</v>
          </cell>
          <cell r="J875">
            <v>37.5</v>
          </cell>
          <cell r="K875">
            <v>7</v>
          </cell>
          <cell r="L875">
            <v>8</v>
          </cell>
          <cell r="M875" t="str">
            <v>Engineer  (Not chartered) (Graduate)</v>
          </cell>
          <cell r="N875">
            <v>31.8</v>
          </cell>
        </row>
        <row r="876">
          <cell r="A876" t="str">
            <v>A62027</v>
          </cell>
          <cell r="B876" t="str">
            <v>Fleming</v>
          </cell>
          <cell r="C876" t="str">
            <v>Norman</v>
          </cell>
          <cell r="D876" t="str">
            <v>UGB</v>
          </cell>
          <cell r="E876" t="str">
            <v>S3</v>
          </cell>
          <cell r="F876" t="str">
            <v>MAM</v>
          </cell>
          <cell r="G876" t="str">
            <v>UU23</v>
          </cell>
          <cell r="H876" t="str">
            <v>UK-HYDST</v>
          </cell>
          <cell r="I876" t="str">
            <v>Tech</v>
          </cell>
          <cell r="J876">
            <v>37.5</v>
          </cell>
          <cell r="K876">
            <v>359</v>
          </cell>
          <cell r="L876">
            <v>4</v>
          </cell>
          <cell r="M876" t="str">
            <v>Site Operations Manager</v>
          </cell>
          <cell r="N876">
            <v>28.245044266667001</v>
          </cell>
        </row>
        <row r="877">
          <cell r="A877" t="str">
            <v>A49836</v>
          </cell>
          <cell r="B877" t="str">
            <v>Flood</v>
          </cell>
          <cell r="C877" t="str">
            <v>David</v>
          </cell>
          <cell r="D877" t="str">
            <v>UGB</v>
          </cell>
          <cell r="E877" t="str">
            <v>S2</v>
          </cell>
          <cell r="F877" t="str">
            <v>GLR</v>
          </cell>
          <cell r="G877" t="str">
            <v>UP21</v>
          </cell>
          <cell r="H877" t="str">
            <v>UK-HYDST</v>
          </cell>
          <cell r="I877" t="str">
            <v>Tech</v>
          </cell>
          <cell r="J877">
            <v>22.5</v>
          </cell>
          <cell r="K877">
            <v>33</v>
          </cell>
          <cell r="L877">
            <v>0</v>
          </cell>
          <cell r="M877" t="str">
            <v>N/A</v>
          </cell>
          <cell r="N877">
            <v>14.407326495727</v>
          </cell>
        </row>
        <row r="878">
          <cell r="A878" t="str">
            <v>A03262</v>
          </cell>
          <cell r="B878" t="str">
            <v>Flower</v>
          </cell>
          <cell r="C878" t="str">
            <v>George</v>
          </cell>
          <cell r="D878" t="str">
            <v>UGB</v>
          </cell>
          <cell r="E878" t="str">
            <v>S2</v>
          </cell>
          <cell r="F878" t="str">
            <v>GCL</v>
          </cell>
          <cell r="G878" t="str">
            <v>UP31</v>
          </cell>
          <cell r="H878" t="str">
            <v>UK-HYDST</v>
          </cell>
          <cell r="I878" t="str">
            <v>Tech</v>
          </cell>
          <cell r="J878">
            <v>37.5</v>
          </cell>
          <cell r="K878">
            <v>259</v>
          </cell>
          <cell r="L878">
            <v>4</v>
          </cell>
          <cell r="M878" t="str">
            <v>Associate (EA)/ Associate Tech. Dir / Associate Tech. Dir (2</v>
          </cell>
          <cell r="N878">
            <v>48.017623384615</v>
          </cell>
        </row>
        <row r="879">
          <cell r="A879" t="str">
            <v>A25239</v>
          </cell>
          <cell r="B879" t="str">
            <v>Flynn</v>
          </cell>
          <cell r="C879" t="str">
            <v>Paul</v>
          </cell>
          <cell r="D879" t="str">
            <v>UGB</v>
          </cell>
          <cell r="E879" t="str">
            <v>S1</v>
          </cell>
          <cell r="F879" t="str">
            <v>TRL</v>
          </cell>
          <cell r="G879" t="str">
            <v>UT42</v>
          </cell>
          <cell r="H879" t="str">
            <v>UK-AGENCY</v>
          </cell>
          <cell r="I879" t="str">
            <v>Tech</v>
          </cell>
          <cell r="J879">
            <v>40</v>
          </cell>
          <cell r="K879">
            <v>20</v>
          </cell>
          <cell r="L879">
            <v>5</v>
          </cell>
          <cell r="M879" t="str">
            <v>Team Leader</v>
          </cell>
          <cell r="N879">
            <v>37.78</v>
          </cell>
        </row>
        <row r="880">
          <cell r="A880" t="str">
            <v>A76504</v>
          </cell>
          <cell r="B880" t="str">
            <v>Flynn</v>
          </cell>
          <cell r="C880" t="str">
            <v>Paul</v>
          </cell>
          <cell r="D880" t="str">
            <v>UGB</v>
          </cell>
          <cell r="E880" t="str">
            <v>S1</v>
          </cell>
          <cell r="F880" t="str">
            <v>TRL</v>
          </cell>
          <cell r="G880" t="str">
            <v>UT41</v>
          </cell>
          <cell r="H880" t="str">
            <v>UK-AGENCY</v>
          </cell>
          <cell r="I880" t="str">
            <v>Tech</v>
          </cell>
          <cell r="J880">
            <v>56</v>
          </cell>
          <cell r="K880">
            <v>2</v>
          </cell>
          <cell r="L880">
            <v>4</v>
          </cell>
          <cell r="M880" t="str">
            <v>Site Operations Manager</v>
          </cell>
          <cell r="N880">
            <v>45.5</v>
          </cell>
        </row>
        <row r="881">
          <cell r="A881" t="str">
            <v>A49924</v>
          </cell>
          <cell r="B881" t="str">
            <v>Fok</v>
          </cell>
          <cell r="C881" t="str">
            <v>Gregory</v>
          </cell>
          <cell r="D881" t="str">
            <v>UGB</v>
          </cell>
          <cell r="E881" t="str">
            <v>S3</v>
          </cell>
          <cell r="F881" t="str">
            <v>WWN</v>
          </cell>
          <cell r="G881" t="str">
            <v>UU31</v>
          </cell>
          <cell r="H881" t="str">
            <v>UK-HYDST</v>
          </cell>
          <cell r="I881" t="str">
            <v>Tech</v>
          </cell>
          <cell r="J881">
            <v>37.5</v>
          </cell>
          <cell r="K881">
            <v>19</v>
          </cell>
          <cell r="L881">
            <v>0</v>
          </cell>
          <cell r="M881" t="str">
            <v>N/A</v>
          </cell>
          <cell r="N881">
            <v>22.746703589744001</v>
          </cell>
        </row>
        <row r="882">
          <cell r="A882" t="str">
            <v>A74491</v>
          </cell>
          <cell r="B882" t="str">
            <v>Fongo</v>
          </cell>
          <cell r="C882" t="str">
            <v>Stacie-Ann</v>
          </cell>
          <cell r="D882" t="str">
            <v>UGB</v>
          </cell>
          <cell r="E882" t="str">
            <v>S2</v>
          </cell>
          <cell r="F882" t="str">
            <v>GGE</v>
          </cell>
          <cell r="G882" t="str">
            <v>UP31</v>
          </cell>
          <cell r="H882" t="str">
            <v>UK-HYDST</v>
          </cell>
          <cell r="I882" t="str">
            <v>Tech</v>
          </cell>
          <cell r="J882">
            <v>40</v>
          </cell>
          <cell r="K882">
            <v>76</v>
          </cell>
          <cell r="L882">
            <v>7</v>
          </cell>
          <cell r="M882" t="str">
            <v>Resident Engineer (2)</v>
          </cell>
          <cell r="N882">
            <v>18.974522067308001</v>
          </cell>
        </row>
        <row r="883">
          <cell r="A883" t="str">
            <v>A74744</v>
          </cell>
          <cell r="B883" t="str">
            <v>Ford</v>
          </cell>
          <cell r="C883" t="str">
            <v>Marley</v>
          </cell>
          <cell r="D883" t="str">
            <v>UGB</v>
          </cell>
          <cell r="E883" t="str">
            <v>S1</v>
          </cell>
          <cell r="F883" t="str">
            <v>TPL</v>
          </cell>
          <cell r="G883" t="str">
            <v>UT22</v>
          </cell>
          <cell r="H883" t="str">
            <v>UK-AGENCY</v>
          </cell>
          <cell r="I883" t="str">
            <v>Tech</v>
          </cell>
          <cell r="J883">
            <v>40</v>
          </cell>
          <cell r="K883">
            <v>0</v>
          </cell>
          <cell r="L883">
            <v>11</v>
          </cell>
          <cell r="M883" t="str">
            <v>Facilities Assistant</v>
          </cell>
          <cell r="N883">
            <v>7.5</v>
          </cell>
        </row>
        <row r="884">
          <cell r="A884" t="str">
            <v>A76395</v>
          </cell>
          <cell r="B884" t="str">
            <v>Ford</v>
          </cell>
          <cell r="C884" t="str">
            <v>Leighton</v>
          </cell>
          <cell r="D884" t="str">
            <v>UGB</v>
          </cell>
          <cell r="E884" t="str">
            <v>S1</v>
          </cell>
          <cell r="F884" t="str">
            <v>THW</v>
          </cell>
          <cell r="G884" t="str">
            <v>UT21</v>
          </cell>
          <cell r="H884" t="str">
            <v>P-STD</v>
          </cell>
          <cell r="I884" t="str">
            <v>Tech</v>
          </cell>
          <cell r="J884">
            <v>37.5</v>
          </cell>
          <cell r="K884">
            <v>5</v>
          </cell>
          <cell r="L884">
            <v>8</v>
          </cell>
          <cell r="M884" t="str">
            <v>Engineer  (Not chartered) (Graduate)</v>
          </cell>
          <cell r="N884">
            <v>22.933267692308</v>
          </cell>
        </row>
        <row r="885">
          <cell r="A885" t="str">
            <v>A95982</v>
          </cell>
          <cell r="B885" t="str">
            <v>Ford</v>
          </cell>
          <cell r="C885" t="str">
            <v>Simon</v>
          </cell>
          <cell r="D885" t="str">
            <v>UGB</v>
          </cell>
          <cell r="E885" t="str">
            <v>S3</v>
          </cell>
          <cell r="F885" t="str">
            <v>MMA</v>
          </cell>
          <cell r="G885" t="str">
            <v>UU81</v>
          </cell>
          <cell r="H885" t="str">
            <v>UK-MARCUS</v>
          </cell>
          <cell r="I885" t="str">
            <v>Tech</v>
          </cell>
          <cell r="J885">
            <v>37.5</v>
          </cell>
          <cell r="K885">
            <v>89</v>
          </cell>
          <cell r="L885">
            <v>5</v>
          </cell>
          <cell r="M885" t="str">
            <v>Principal Engineer/ Technical Discipline Leader</v>
          </cell>
          <cell r="N885">
            <v>19.808910769231002</v>
          </cell>
        </row>
        <row r="886">
          <cell r="A886" t="str">
            <v>W20303</v>
          </cell>
          <cell r="B886" t="str">
            <v>Forward</v>
          </cell>
          <cell r="C886" t="str">
            <v>David</v>
          </cell>
          <cell r="D886" t="str">
            <v>UGB</v>
          </cell>
          <cell r="E886" t="str">
            <v>S2</v>
          </cell>
          <cell r="F886" t="str">
            <v>BBI</v>
          </cell>
          <cell r="G886" t="str">
            <v>UP21</v>
          </cell>
          <cell r="H886" t="str">
            <v>UK-HYDST</v>
          </cell>
          <cell r="I886" t="str">
            <v>Tech</v>
          </cell>
          <cell r="J886">
            <v>37.5</v>
          </cell>
          <cell r="K886">
            <v>142</v>
          </cell>
          <cell r="L886">
            <v>0</v>
          </cell>
          <cell r="M886" t="str">
            <v>N/A</v>
          </cell>
          <cell r="N886">
            <v>31.516170153846002</v>
          </cell>
        </row>
        <row r="887">
          <cell r="A887" t="str">
            <v>A50127</v>
          </cell>
          <cell r="B887" t="str">
            <v>Foster</v>
          </cell>
          <cell r="C887" t="str">
            <v>Glynda</v>
          </cell>
          <cell r="D887" t="str">
            <v>UGB</v>
          </cell>
          <cell r="E887" t="str">
            <v>S1</v>
          </cell>
          <cell r="F887" t="str">
            <v>TEX</v>
          </cell>
          <cell r="G887" t="str">
            <v>UT11</v>
          </cell>
          <cell r="H887" t="str">
            <v>UK-HYDST</v>
          </cell>
          <cell r="I887" t="str">
            <v>Admin</v>
          </cell>
          <cell r="J887">
            <v>37.5</v>
          </cell>
          <cell r="K887">
            <v>9</v>
          </cell>
          <cell r="L887">
            <v>8</v>
          </cell>
          <cell r="M887" t="str">
            <v>Senior Purchasing Clerk</v>
          </cell>
          <cell r="N887">
            <v>9.9415753846149997</v>
          </cell>
        </row>
        <row r="888">
          <cell r="A888" t="str">
            <v>A74501</v>
          </cell>
          <cell r="B888" t="str">
            <v>Foster</v>
          </cell>
          <cell r="C888" t="str">
            <v>Lyndsey</v>
          </cell>
          <cell r="D888" t="str">
            <v>UGB</v>
          </cell>
          <cell r="E888" t="str">
            <v>S3</v>
          </cell>
          <cell r="F888" t="str">
            <v>WEN</v>
          </cell>
          <cell r="G888" t="str">
            <v>UU41</v>
          </cell>
          <cell r="H888" t="str">
            <v>UK-HYDST</v>
          </cell>
          <cell r="I888" t="str">
            <v>Tech</v>
          </cell>
          <cell r="J888">
            <v>22.5</v>
          </cell>
          <cell r="K888">
            <v>73</v>
          </cell>
          <cell r="L888">
            <v>8</v>
          </cell>
          <cell r="M888" t="str">
            <v>Technical Officer/ Technician</v>
          </cell>
          <cell r="N888">
            <v>14.330058461538</v>
          </cell>
        </row>
        <row r="889">
          <cell r="A889" t="str">
            <v>A96164</v>
          </cell>
          <cell r="B889" t="str">
            <v>Foster</v>
          </cell>
          <cell r="C889" t="str">
            <v>Liam</v>
          </cell>
          <cell r="D889" t="str">
            <v>UGB</v>
          </cell>
          <cell r="E889" t="str">
            <v>S3</v>
          </cell>
          <cell r="F889" t="str">
            <v>WEN</v>
          </cell>
          <cell r="G889" t="str">
            <v>UU41</v>
          </cell>
          <cell r="H889" t="str">
            <v>UK-HYDST</v>
          </cell>
          <cell r="I889" t="str">
            <v>Tech</v>
          </cell>
          <cell r="J889">
            <v>37.5</v>
          </cell>
          <cell r="K889">
            <v>84</v>
          </cell>
          <cell r="L889">
            <v>5</v>
          </cell>
          <cell r="M889" t="str">
            <v>Principal Engineer/ Technical Discipline Leader</v>
          </cell>
          <cell r="N889">
            <v>22.313677948717999</v>
          </cell>
        </row>
        <row r="890">
          <cell r="A890" t="str">
            <v>S10365</v>
          </cell>
          <cell r="B890" t="str">
            <v>Foster</v>
          </cell>
          <cell r="C890" t="str">
            <v>Andy</v>
          </cell>
          <cell r="D890" t="str">
            <v>UGB</v>
          </cell>
          <cell r="E890" t="str">
            <v>S1</v>
          </cell>
          <cell r="F890" t="str">
            <v>SBR</v>
          </cell>
          <cell r="G890" t="str">
            <v>UT31</v>
          </cell>
          <cell r="H890" t="str">
            <v>UK-SC-LTD</v>
          </cell>
          <cell r="I890" t="str">
            <v>Tech</v>
          </cell>
          <cell r="J890">
            <v>37.5</v>
          </cell>
          <cell r="K890">
            <v>13</v>
          </cell>
          <cell r="L890">
            <v>5</v>
          </cell>
          <cell r="M890" t="str">
            <v>Senior Resident Engineer</v>
          </cell>
          <cell r="N890">
            <v>56</v>
          </cell>
        </row>
        <row r="891">
          <cell r="A891" t="str">
            <v>W95524</v>
          </cell>
          <cell r="B891" t="str">
            <v>Fothergill</v>
          </cell>
          <cell r="C891" t="str">
            <v>Eddie</v>
          </cell>
          <cell r="D891" t="str">
            <v>UGB</v>
          </cell>
          <cell r="E891" t="str">
            <v>S3</v>
          </cell>
          <cell r="F891" t="str">
            <v>WTC</v>
          </cell>
          <cell r="G891" t="str">
            <v>UU22</v>
          </cell>
          <cell r="H891" t="str">
            <v>UK-HYDST</v>
          </cell>
          <cell r="I891" t="str">
            <v>Tech</v>
          </cell>
          <cell r="J891">
            <v>37.5</v>
          </cell>
          <cell r="K891">
            <v>412</v>
          </cell>
          <cell r="L891">
            <v>2</v>
          </cell>
          <cell r="M891" t="str">
            <v>Senior Technical Director</v>
          </cell>
          <cell r="N891">
            <v>47.588244019603003</v>
          </cell>
        </row>
        <row r="892">
          <cell r="A892" t="str">
            <v>A76035</v>
          </cell>
          <cell r="B892" t="str">
            <v>Fowers</v>
          </cell>
          <cell r="C892" t="str">
            <v>Richard</v>
          </cell>
          <cell r="D892" t="str">
            <v>UGB</v>
          </cell>
          <cell r="E892" t="str">
            <v>S1</v>
          </cell>
          <cell r="F892" t="str">
            <v>TRS</v>
          </cell>
          <cell r="G892" t="str">
            <v>UT42</v>
          </cell>
          <cell r="H892" t="str">
            <v>UK-AGENCY</v>
          </cell>
          <cell r="I892" t="str">
            <v>Tech</v>
          </cell>
          <cell r="J892">
            <v>40</v>
          </cell>
          <cell r="K892">
            <v>4</v>
          </cell>
          <cell r="L892">
            <v>6</v>
          </cell>
          <cell r="M892" t="str">
            <v>Senior Engineer</v>
          </cell>
          <cell r="N892">
            <v>58.75</v>
          </cell>
        </row>
        <row r="893">
          <cell r="A893" t="str">
            <v>U03085</v>
          </cell>
          <cell r="B893" t="str">
            <v>Fowler</v>
          </cell>
          <cell r="C893" t="str">
            <v>Gemma</v>
          </cell>
          <cell r="D893" t="str">
            <v>UGB</v>
          </cell>
          <cell r="E893" t="str">
            <v>S9</v>
          </cell>
          <cell r="F893" t="str">
            <v>AFF</v>
          </cell>
          <cell r="G893" t="str">
            <v>UF13</v>
          </cell>
          <cell r="H893" t="str">
            <v>UK-AGENCY</v>
          </cell>
          <cell r="I893" t="str">
            <v>Admin</v>
          </cell>
          <cell r="J893">
            <v>0</v>
          </cell>
          <cell r="K893">
            <v>2</v>
          </cell>
          <cell r="L893">
            <v>0</v>
          </cell>
          <cell r="M893" t="str">
            <v>N/A</v>
          </cell>
          <cell r="N893">
            <v>11.86</v>
          </cell>
        </row>
        <row r="894">
          <cell r="A894" t="str">
            <v>A74349</v>
          </cell>
          <cell r="B894" t="str">
            <v>Fox</v>
          </cell>
          <cell r="C894" t="str">
            <v>Mat</v>
          </cell>
          <cell r="D894" t="str">
            <v>UGB</v>
          </cell>
          <cell r="E894" t="str">
            <v>S3</v>
          </cell>
          <cell r="F894" t="str">
            <v>MAM</v>
          </cell>
          <cell r="G894" t="str">
            <v>UU23</v>
          </cell>
          <cell r="H894" t="str">
            <v>UK-HYDST</v>
          </cell>
          <cell r="I894" t="str">
            <v>Tech</v>
          </cell>
          <cell r="J894">
            <v>37.5</v>
          </cell>
          <cell r="K894">
            <v>46</v>
          </cell>
          <cell r="L894">
            <v>9</v>
          </cell>
          <cell r="M894" t="str">
            <v>Assistant Engineer  (Graduate)</v>
          </cell>
          <cell r="N894">
            <v>13.005421538462</v>
          </cell>
        </row>
        <row r="895">
          <cell r="A895" t="str">
            <v>A76148</v>
          </cell>
          <cell r="B895" t="str">
            <v>Fox</v>
          </cell>
          <cell r="C895" t="str">
            <v>Les</v>
          </cell>
          <cell r="D895" t="str">
            <v>UGB</v>
          </cell>
          <cell r="E895" t="str">
            <v>S1</v>
          </cell>
          <cell r="F895" t="str">
            <v>TRL</v>
          </cell>
          <cell r="G895" t="str">
            <v>UT41</v>
          </cell>
          <cell r="H895" t="str">
            <v>UK-AGENCY</v>
          </cell>
          <cell r="I895" t="str">
            <v>Tech</v>
          </cell>
          <cell r="J895">
            <v>37.5</v>
          </cell>
          <cell r="K895">
            <v>2</v>
          </cell>
          <cell r="L895">
            <v>6</v>
          </cell>
          <cell r="M895" t="str">
            <v>Senior Engineer</v>
          </cell>
          <cell r="N895">
            <v>42</v>
          </cell>
        </row>
        <row r="896">
          <cell r="A896" t="str">
            <v>S10318</v>
          </cell>
          <cell r="B896" t="str">
            <v>Fox</v>
          </cell>
          <cell r="C896" t="str">
            <v>Paul</v>
          </cell>
          <cell r="D896" t="str">
            <v>UGB</v>
          </cell>
          <cell r="E896" t="str">
            <v>S1</v>
          </cell>
          <cell r="F896" t="str">
            <v>THW</v>
          </cell>
          <cell r="G896" t="str">
            <v>UT21</v>
          </cell>
          <cell r="H896" t="str">
            <v>UK-SC-SELF</v>
          </cell>
          <cell r="I896" t="str">
            <v>Tech</v>
          </cell>
          <cell r="J896">
            <v>40</v>
          </cell>
          <cell r="K896">
            <v>10</v>
          </cell>
          <cell r="L896">
            <v>6</v>
          </cell>
          <cell r="M896" t="str">
            <v>Senior Consultant</v>
          </cell>
          <cell r="N896">
            <v>40</v>
          </cell>
        </row>
        <row r="897">
          <cell r="A897" t="str">
            <v>U03210</v>
          </cell>
          <cell r="B897" t="str">
            <v>Fox</v>
          </cell>
          <cell r="C897" t="str">
            <v>Les</v>
          </cell>
          <cell r="D897" t="str">
            <v>UGB</v>
          </cell>
          <cell r="E897" t="str">
            <v>S1</v>
          </cell>
          <cell r="F897" t="str">
            <v>TRL</v>
          </cell>
          <cell r="G897" t="str">
            <v>UT41</v>
          </cell>
          <cell r="H897" t="str">
            <v>UK-AGENCY</v>
          </cell>
          <cell r="I897" t="str">
            <v>Tech</v>
          </cell>
          <cell r="J897">
            <v>37.5</v>
          </cell>
          <cell r="K897">
            <v>13</v>
          </cell>
          <cell r="L897">
            <v>6</v>
          </cell>
          <cell r="M897" t="str">
            <v>Senior Engineer</v>
          </cell>
          <cell r="N897">
            <v>42</v>
          </cell>
        </row>
        <row r="898">
          <cell r="A898" t="str">
            <v>A98922</v>
          </cell>
          <cell r="B898" t="str">
            <v>Foxall</v>
          </cell>
          <cell r="C898" t="str">
            <v>Stuart</v>
          </cell>
          <cell r="D898" t="str">
            <v>UGB</v>
          </cell>
          <cell r="E898" t="str">
            <v>S9</v>
          </cell>
          <cell r="F898" t="str">
            <v>AIT</v>
          </cell>
          <cell r="G898" t="str">
            <v>US15</v>
          </cell>
          <cell r="H898" t="str">
            <v>UK-HYDST</v>
          </cell>
          <cell r="I898" t="str">
            <v>Admin</v>
          </cell>
          <cell r="J898">
            <v>37.5</v>
          </cell>
          <cell r="K898">
            <v>110</v>
          </cell>
          <cell r="L898">
            <v>6</v>
          </cell>
          <cell r="M898" t="str">
            <v>Senior IT Administrator</v>
          </cell>
          <cell r="N898">
            <v>24.797973456409999</v>
          </cell>
        </row>
        <row r="899">
          <cell r="A899" t="str">
            <v>A80009</v>
          </cell>
          <cell r="B899" t="str">
            <v>Frame</v>
          </cell>
          <cell r="C899" t="str">
            <v>Julie-Anne</v>
          </cell>
          <cell r="D899" t="str">
            <v>UGB</v>
          </cell>
          <cell r="E899" t="str">
            <v>S3</v>
          </cell>
          <cell r="F899" t="str">
            <v>ERE</v>
          </cell>
          <cell r="G899" t="str">
            <v>UU81</v>
          </cell>
          <cell r="H899" t="str">
            <v>UK-AGENCY</v>
          </cell>
          <cell r="I899" t="str">
            <v>Tech</v>
          </cell>
          <cell r="J899">
            <v>37.5</v>
          </cell>
          <cell r="K899">
            <v>3</v>
          </cell>
          <cell r="L899">
            <v>8</v>
          </cell>
          <cell r="M899" t="str">
            <v>Resident Engineer (1) / Resident Engineer</v>
          </cell>
          <cell r="N899">
            <v>10</v>
          </cell>
        </row>
        <row r="900">
          <cell r="A900" t="str">
            <v>A80010</v>
          </cell>
          <cell r="B900" t="str">
            <v>Frame</v>
          </cell>
          <cell r="C900" t="str">
            <v>Christopher</v>
          </cell>
          <cell r="D900" t="str">
            <v>UGB</v>
          </cell>
          <cell r="E900" t="str">
            <v>S3</v>
          </cell>
          <cell r="F900" t="str">
            <v>ERE</v>
          </cell>
          <cell r="G900" t="str">
            <v>UU81</v>
          </cell>
          <cell r="H900" t="str">
            <v>UK-AGENCY</v>
          </cell>
          <cell r="I900" t="str">
            <v>Tech</v>
          </cell>
          <cell r="J900">
            <v>37.5</v>
          </cell>
          <cell r="K900">
            <v>3</v>
          </cell>
          <cell r="L900">
            <v>8</v>
          </cell>
          <cell r="M900" t="str">
            <v>Resident Engineer (1) / Resident Engineer</v>
          </cell>
          <cell r="N900">
            <v>10</v>
          </cell>
        </row>
        <row r="901">
          <cell r="A901" t="str">
            <v>A80024</v>
          </cell>
          <cell r="B901" t="str">
            <v>Frame</v>
          </cell>
          <cell r="C901" t="str">
            <v>David</v>
          </cell>
          <cell r="D901" t="str">
            <v>UGB</v>
          </cell>
          <cell r="E901" t="str">
            <v>S3</v>
          </cell>
          <cell r="F901" t="str">
            <v>ERE</v>
          </cell>
          <cell r="G901" t="str">
            <v>UU81</v>
          </cell>
          <cell r="H901" t="str">
            <v>P-STD</v>
          </cell>
          <cell r="I901" t="str">
            <v>Tech</v>
          </cell>
          <cell r="J901">
            <v>37.5</v>
          </cell>
          <cell r="K901">
            <v>3</v>
          </cell>
          <cell r="L901">
            <v>8</v>
          </cell>
          <cell r="M901" t="str">
            <v>Resident Engineer (1) / Resident Engineer</v>
          </cell>
          <cell r="N901">
            <v>39.74358974359</v>
          </cell>
        </row>
        <row r="902">
          <cell r="A902" t="str">
            <v>A50210</v>
          </cell>
          <cell r="B902" t="str">
            <v>Frampton</v>
          </cell>
          <cell r="C902" t="str">
            <v>Carys</v>
          </cell>
          <cell r="D902" t="str">
            <v>UGB</v>
          </cell>
          <cell r="E902" t="str">
            <v>S2</v>
          </cell>
          <cell r="F902" t="str">
            <v>GGE</v>
          </cell>
          <cell r="G902" t="str">
            <v>UP31</v>
          </cell>
          <cell r="H902" t="str">
            <v>P-STD</v>
          </cell>
          <cell r="I902" t="str">
            <v>Tech</v>
          </cell>
          <cell r="J902">
            <v>37.5</v>
          </cell>
          <cell r="K902">
            <v>17</v>
          </cell>
          <cell r="L902">
            <v>8</v>
          </cell>
          <cell r="M902" t="str">
            <v>Engineer  (Not chartered) (Graduate)</v>
          </cell>
          <cell r="N902">
            <v>14.318498461538001</v>
          </cell>
        </row>
        <row r="903">
          <cell r="A903" t="str">
            <v>A00081</v>
          </cell>
          <cell r="B903" t="str">
            <v>Francis</v>
          </cell>
          <cell r="C903" t="str">
            <v>Gemma</v>
          </cell>
          <cell r="D903" t="str">
            <v>UGB</v>
          </cell>
          <cell r="E903" t="str">
            <v>S2</v>
          </cell>
          <cell r="F903" t="str">
            <v>GCL</v>
          </cell>
          <cell r="G903" t="str">
            <v>UP31</v>
          </cell>
          <cell r="H903" t="str">
            <v>UK-HYDST</v>
          </cell>
          <cell r="I903" t="str">
            <v>Tech</v>
          </cell>
          <cell r="J903">
            <v>30</v>
          </cell>
          <cell r="K903">
            <v>96</v>
          </cell>
          <cell r="L903">
            <v>5</v>
          </cell>
          <cell r="M903" t="str">
            <v>Principal Environmental Consultant</v>
          </cell>
          <cell r="N903">
            <v>32.582587692308003</v>
          </cell>
        </row>
        <row r="904">
          <cell r="A904" t="str">
            <v>A02030</v>
          </cell>
          <cell r="B904" t="str">
            <v>Francis</v>
          </cell>
          <cell r="C904" t="str">
            <v>Martin</v>
          </cell>
          <cell r="D904" t="str">
            <v>UGB</v>
          </cell>
          <cell r="E904" t="str">
            <v>S3</v>
          </cell>
          <cell r="F904" t="str">
            <v>WWN</v>
          </cell>
          <cell r="G904" t="str">
            <v>UU21</v>
          </cell>
          <cell r="H904" t="str">
            <v>UK-HYDST</v>
          </cell>
          <cell r="I904" t="str">
            <v>Tech</v>
          </cell>
          <cell r="J904">
            <v>30</v>
          </cell>
          <cell r="K904">
            <v>199</v>
          </cell>
          <cell r="L904">
            <v>0</v>
          </cell>
          <cell r="M904" t="str">
            <v>N/A</v>
          </cell>
          <cell r="N904">
            <v>42.104852564102998</v>
          </cell>
        </row>
        <row r="905">
          <cell r="A905" t="str">
            <v>A50214</v>
          </cell>
          <cell r="B905" t="str">
            <v>Francis</v>
          </cell>
          <cell r="C905" t="str">
            <v>Robert</v>
          </cell>
          <cell r="D905" t="str">
            <v>UGB</v>
          </cell>
          <cell r="E905" t="str">
            <v>S1</v>
          </cell>
          <cell r="F905" t="str">
            <v>THW</v>
          </cell>
          <cell r="G905" t="str">
            <v>UT23</v>
          </cell>
          <cell r="H905" t="str">
            <v>UK-AGENCY</v>
          </cell>
          <cell r="I905" t="str">
            <v>Tech</v>
          </cell>
          <cell r="J905">
            <v>37.5</v>
          </cell>
          <cell r="K905">
            <v>2</v>
          </cell>
          <cell r="L905">
            <v>8</v>
          </cell>
          <cell r="M905" t="str">
            <v>Field Engineer</v>
          </cell>
          <cell r="N905">
            <v>30.8</v>
          </cell>
        </row>
        <row r="906">
          <cell r="A906" t="str">
            <v>A97578</v>
          </cell>
          <cell r="B906" t="str">
            <v>Francis</v>
          </cell>
          <cell r="C906" t="str">
            <v>Angela</v>
          </cell>
          <cell r="D906" t="str">
            <v>UGB</v>
          </cell>
          <cell r="E906" t="str">
            <v>S3</v>
          </cell>
          <cell r="F906" t="str">
            <v>UEX</v>
          </cell>
          <cell r="G906" t="str">
            <v>UU11</v>
          </cell>
          <cell r="H906" t="str">
            <v>UK-HYDST</v>
          </cell>
          <cell r="I906" t="str">
            <v>Admin</v>
          </cell>
          <cell r="J906">
            <v>37.5</v>
          </cell>
          <cell r="K906">
            <v>103</v>
          </cell>
          <cell r="L906">
            <v>6</v>
          </cell>
          <cell r="M906" t="str">
            <v>Executive Assistant / Senior PA to Regional Managing Directo</v>
          </cell>
          <cell r="N906">
            <v>21.375472820513</v>
          </cell>
        </row>
        <row r="907">
          <cell r="A907" t="str">
            <v>A50162</v>
          </cell>
          <cell r="B907" t="str">
            <v>Franconiero</v>
          </cell>
          <cell r="C907" t="str">
            <v>Pietro</v>
          </cell>
          <cell r="D907" t="str">
            <v>UGB</v>
          </cell>
          <cell r="E907" t="str">
            <v>S1</v>
          </cell>
          <cell r="F907" t="str">
            <v>SBR</v>
          </cell>
          <cell r="G907" t="str">
            <v>UT31</v>
          </cell>
          <cell r="H907" t="str">
            <v>P-FIX</v>
          </cell>
          <cell r="I907" t="str">
            <v>Tech</v>
          </cell>
          <cell r="J907">
            <v>40</v>
          </cell>
          <cell r="K907">
            <v>2</v>
          </cell>
          <cell r="L907">
            <v>5</v>
          </cell>
          <cell r="M907" t="str">
            <v>Principal Engineer/ Technical Discipline Leader</v>
          </cell>
          <cell r="N907">
            <v>20.192307692307999</v>
          </cell>
        </row>
        <row r="908">
          <cell r="A908" t="str">
            <v>A74680</v>
          </cell>
          <cell r="B908" t="str">
            <v>Franke</v>
          </cell>
          <cell r="C908" t="str">
            <v>Lena</v>
          </cell>
          <cell r="D908" t="str">
            <v>UGB</v>
          </cell>
          <cell r="E908" t="str">
            <v>S4</v>
          </cell>
          <cell r="F908" t="str">
            <v>EEC</v>
          </cell>
          <cell r="G908" t="str">
            <v>UE21</v>
          </cell>
          <cell r="H908" t="str">
            <v>UK-HYDST</v>
          </cell>
          <cell r="I908" t="str">
            <v>Tech</v>
          </cell>
          <cell r="J908">
            <v>37.5</v>
          </cell>
          <cell r="K908">
            <v>29</v>
          </cell>
          <cell r="L908">
            <v>10</v>
          </cell>
          <cell r="M908" t="str">
            <v>Environmental consultant 4 / Graduate</v>
          </cell>
          <cell r="N908">
            <v>10.046621538462</v>
          </cell>
        </row>
        <row r="909">
          <cell r="A909" t="str">
            <v>A76194</v>
          </cell>
          <cell r="B909" t="str">
            <v>Frankland</v>
          </cell>
          <cell r="C909" t="str">
            <v>Darren</v>
          </cell>
          <cell r="D909" t="str">
            <v>UGB</v>
          </cell>
          <cell r="E909" t="str">
            <v>S1</v>
          </cell>
          <cell r="F909" t="str">
            <v>TRL</v>
          </cell>
          <cell r="G909" t="str">
            <v>UT42</v>
          </cell>
          <cell r="H909" t="str">
            <v>UK-AGENCY</v>
          </cell>
          <cell r="I909" t="str">
            <v>Tech</v>
          </cell>
          <cell r="J909">
            <v>37.5</v>
          </cell>
          <cell r="K909">
            <v>11</v>
          </cell>
          <cell r="L909">
            <v>10</v>
          </cell>
          <cell r="M909" t="str">
            <v>Technical assistant</v>
          </cell>
          <cell r="N909">
            <v>38.5</v>
          </cell>
        </row>
        <row r="910">
          <cell r="A910" t="str">
            <v>S10284</v>
          </cell>
          <cell r="B910" t="str">
            <v>Frankland</v>
          </cell>
          <cell r="C910" t="str">
            <v>Les</v>
          </cell>
          <cell r="D910" t="str">
            <v>UGB</v>
          </cell>
          <cell r="E910" t="str">
            <v>S1</v>
          </cell>
          <cell r="F910" t="str">
            <v>TRL</v>
          </cell>
          <cell r="G910" t="str">
            <v>UT41</v>
          </cell>
          <cell r="H910" t="str">
            <v>UK-SC-LTD</v>
          </cell>
          <cell r="I910" t="str">
            <v>Tech</v>
          </cell>
          <cell r="J910">
            <v>0</v>
          </cell>
          <cell r="K910">
            <v>25</v>
          </cell>
          <cell r="L910">
            <v>4</v>
          </cell>
          <cell r="M910" t="str">
            <v>Project Manager  Category 2 (2)</v>
          </cell>
          <cell r="N910">
            <v>50</v>
          </cell>
        </row>
        <row r="911">
          <cell r="A911" t="str">
            <v>W95532</v>
          </cell>
          <cell r="B911" t="str">
            <v>Frankland</v>
          </cell>
          <cell r="C911" t="str">
            <v>Les</v>
          </cell>
          <cell r="D911" t="str">
            <v>UGB</v>
          </cell>
          <cell r="E911" t="str">
            <v>S1</v>
          </cell>
          <cell r="F911" t="str">
            <v>TRL</v>
          </cell>
          <cell r="G911" t="str">
            <v>UT41</v>
          </cell>
          <cell r="H911" t="str">
            <v>UK-HYDST</v>
          </cell>
          <cell r="I911" t="str">
            <v>Tech</v>
          </cell>
          <cell r="J911">
            <v>37.5</v>
          </cell>
          <cell r="K911">
            <v>364</v>
          </cell>
          <cell r="L911">
            <v>4</v>
          </cell>
          <cell r="M911" t="str">
            <v>Associate (EA)/ Associate Tech. Dir / Associate Tech. Dir (2</v>
          </cell>
          <cell r="N911">
            <v>27.49184</v>
          </cell>
        </row>
        <row r="912">
          <cell r="A912" t="str">
            <v>A00408</v>
          </cell>
          <cell r="B912" t="str">
            <v>Franzeskides</v>
          </cell>
          <cell r="C912" t="str">
            <v>Katrina</v>
          </cell>
          <cell r="D912" t="str">
            <v>UGB</v>
          </cell>
          <cell r="E912" t="str">
            <v>S9</v>
          </cell>
          <cell r="F912" t="str">
            <v>AFF</v>
          </cell>
          <cell r="G912" t="str">
            <v>UF15</v>
          </cell>
          <cell r="H912" t="str">
            <v>UK-HYDST</v>
          </cell>
          <cell r="I912" t="str">
            <v>Admin</v>
          </cell>
          <cell r="J912">
            <v>37.5</v>
          </cell>
          <cell r="K912">
            <v>2</v>
          </cell>
          <cell r="L912">
            <v>0</v>
          </cell>
          <cell r="M912" t="str">
            <v>N/A</v>
          </cell>
          <cell r="N912">
            <v>10.160959999999999</v>
          </cell>
        </row>
        <row r="913">
          <cell r="A913" t="str">
            <v>A25175</v>
          </cell>
          <cell r="B913" t="str">
            <v>Franzeskides</v>
          </cell>
          <cell r="C913" t="str">
            <v>Katrina</v>
          </cell>
          <cell r="D913" t="str">
            <v>UGB</v>
          </cell>
          <cell r="E913" t="str">
            <v>S9</v>
          </cell>
          <cell r="F913" t="str">
            <v>AFF</v>
          </cell>
          <cell r="G913" t="str">
            <v>UF15</v>
          </cell>
          <cell r="H913" t="str">
            <v>UK-HYDST</v>
          </cell>
          <cell r="I913" t="str">
            <v>Admin</v>
          </cell>
          <cell r="J913">
            <v>37.5</v>
          </cell>
          <cell r="K913">
            <v>5</v>
          </cell>
          <cell r="L913">
            <v>9</v>
          </cell>
          <cell r="M913" t="str">
            <v>Facilities Coordinator</v>
          </cell>
          <cell r="N913">
            <v>8.5409600000000001</v>
          </cell>
        </row>
        <row r="914">
          <cell r="A914" t="str">
            <v>A00358</v>
          </cell>
          <cell r="B914" t="str">
            <v>Fraser</v>
          </cell>
          <cell r="C914" t="str">
            <v>Stuart</v>
          </cell>
          <cell r="D914" t="str">
            <v>UGB</v>
          </cell>
          <cell r="E914" t="str">
            <v>S1</v>
          </cell>
          <cell r="F914" t="str">
            <v>THW</v>
          </cell>
          <cell r="G914" t="str">
            <v>UT22</v>
          </cell>
          <cell r="H914" t="str">
            <v>UK-HYDST</v>
          </cell>
          <cell r="I914" t="str">
            <v>Tech</v>
          </cell>
          <cell r="J914">
            <v>37.5</v>
          </cell>
          <cell r="K914">
            <v>69</v>
          </cell>
          <cell r="L914">
            <v>6</v>
          </cell>
          <cell r="M914" t="str">
            <v>Senior Engineer</v>
          </cell>
          <cell r="N914">
            <v>21.550857435897001</v>
          </cell>
        </row>
        <row r="915">
          <cell r="A915" t="str">
            <v>A42206</v>
          </cell>
          <cell r="B915" t="str">
            <v>Freeman</v>
          </cell>
          <cell r="C915" t="str">
            <v>Bob</v>
          </cell>
          <cell r="D915" t="str">
            <v>UGB</v>
          </cell>
          <cell r="E915" t="str">
            <v>S1</v>
          </cell>
          <cell r="F915" t="str">
            <v>TRL</v>
          </cell>
          <cell r="G915" t="str">
            <v>UT41</v>
          </cell>
          <cell r="H915" t="str">
            <v>UK-HYDST</v>
          </cell>
          <cell r="I915" t="str">
            <v>Tech</v>
          </cell>
          <cell r="J915">
            <v>37.5</v>
          </cell>
          <cell r="K915">
            <v>143</v>
          </cell>
          <cell r="L915">
            <v>0</v>
          </cell>
          <cell r="M915" t="str">
            <v>N/A</v>
          </cell>
          <cell r="N915">
            <v>37.561477056409998</v>
          </cell>
        </row>
        <row r="916">
          <cell r="A916" t="str">
            <v>A50170</v>
          </cell>
          <cell r="B916" t="str">
            <v>Freeman</v>
          </cell>
          <cell r="C916" t="str">
            <v>Bob</v>
          </cell>
          <cell r="D916" t="str">
            <v>UGB</v>
          </cell>
          <cell r="E916" t="str">
            <v>S1</v>
          </cell>
          <cell r="F916" t="str">
            <v>TRL</v>
          </cell>
          <cell r="G916" t="str">
            <v>UT43</v>
          </cell>
          <cell r="H916" t="str">
            <v>P-FIX</v>
          </cell>
          <cell r="I916" t="str">
            <v>Tech</v>
          </cell>
          <cell r="J916">
            <v>37.5</v>
          </cell>
          <cell r="K916">
            <v>1</v>
          </cell>
          <cell r="L916">
            <v>5</v>
          </cell>
          <cell r="M916" t="str">
            <v>Senior Resident Engineer</v>
          </cell>
          <cell r="N916">
            <v>26.223729230768999</v>
          </cell>
        </row>
        <row r="917">
          <cell r="A917" t="str">
            <v>A42109</v>
          </cell>
          <cell r="B917" t="str">
            <v>French</v>
          </cell>
          <cell r="C917" t="str">
            <v>Ed</v>
          </cell>
          <cell r="D917" t="str">
            <v>UGB</v>
          </cell>
          <cell r="E917" t="str">
            <v>S1</v>
          </cell>
          <cell r="F917" t="str">
            <v>SBR</v>
          </cell>
          <cell r="G917" t="str">
            <v>UT31</v>
          </cell>
          <cell r="H917" t="str">
            <v>UK-HYDST</v>
          </cell>
          <cell r="I917" t="str">
            <v>Site</v>
          </cell>
          <cell r="J917">
            <v>37.5</v>
          </cell>
          <cell r="K917">
            <v>203</v>
          </cell>
          <cell r="L917">
            <v>6</v>
          </cell>
          <cell r="M917" t="str">
            <v>Resident Engineer (1) / Resident Engineer</v>
          </cell>
          <cell r="N917">
            <v>36.422628890256</v>
          </cell>
        </row>
        <row r="918">
          <cell r="A918" t="str">
            <v>A74402</v>
          </cell>
          <cell r="B918" t="str">
            <v>French</v>
          </cell>
          <cell r="C918" t="str">
            <v>Claire</v>
          </cell>
          <cell r="D918" t="str">
            <v>UGB</v>
          </cell>
          <cell r="E918" t="str">
            <v>S3</v>
          </cell>
          <cell r="F918" t="str">
            <v>WEN</v>
          </cell>
          <cell r="G918" t="str">
            <v>UU41</v>
          </cell>
          <cell r="H918" t="str">
            <v>UK-HYDST</v>
          </cell>
          <cell r="I918" t="str">
            <v>Tech</v>
          </cell>
          <cell r="J918">
            <v>37.5</v>
          </cell>
          <cell r="K918">
            <v>81</v>
          </cell>
          <cell r="L918">
            <v>6</v>
          </cell>
          <cell r="M918" t="str">
            <v>Senior Hydrogeologist</v>
          </cell>
          <cell r="N918">
            <v>22.953934358973999</v>
          </cell>
        </row>
        <row r="919">
          <cell r="A919" t="str">
            <v>A00534</v>
          </cell>
          <cell r="B919" t="str">
            <v>French-Gibbens</v>
          </cell>
          <cell r="C919" t="str">
            <v>Aaron</v>
          </cell>
          <cell r="D919" t="str">
            <v>UGB</v>
          </cell>
          <cell r="E919" t="str">
            <v>S1</v>
          </cell>
          <cell r="F919" t="str">
            <v>TIS</v>
          </cell>
          <cell r="G919" t="str">
            <v>UT22</v>
          </cell>
          <cell r="H919" t="str">
            <v>P-STD</v>
          </cell>
          <cell r="I919" t="str">
            <v>Tech</v>
          </cell>
          <cell r="J919">
            <v>37.5</v>
          </cell>
          <cell r="K919">
            <v>33</v>
          </cell>
          <cell r="L919">
            <v>9</v>
          </cell>
          <cell r="M919" t="str">
            <v>Assistant Engineer  (Graduate)</v>
          </cell>
          <cell r="N919">
            <v>10.633934358974001</v>
          </cell>
        </row>
        <row r="920">
          <cell r="A920" t="str">
            <v>A74350</v>
          </cell>
          <cell r="B920" t="str">
            <v>French-Greenslade</v>
          </cell>
          <cell r="C920" t="str">
            <v>David</v>
          </cell>
          <cell r="D920" t="str">
            <v>UGB</v>
          </cell>
          <cell r="E920" t="str">
            <v>S1</v>
          </cell>
          <cell r="F920" t="str">
            <v>TEX</v>
          </cell>
          <cell r="G920" t="str">
            <v>UT11</v>
          </cell>
          <cell r="H920" t="str">
            <v>UK-HYDST</v>
          </cell>
          <cell r="I920" t="str">
            <v>Admin</v>
          </cell>
          <cell r="J920">
            <v>37.5</v>
          </cell>
          <cell r="K920">
            <v>34</v>
          </cell>
          <cell r="L920">
            <v>0</v>
          </cell>
          <cell r="M920" t="str">
            <v>N/A</v>
          </cell>
          <cell r="N920">
            <v>52.727622697435997</v>
          </cell>
        </row>
        <row r="921">
          <cell r="A921" t="str">
            <v>S10384</v>
          </cell>
          <cell r="B921" t="str">
            <v>Frew</v>
          </cell>
          <cell r="C921" t="str">
            <v>Robert</v>
          </cell>
          <cell r="D921" t="str">
            <v>UGB</v>
          </cell>
          <cell r="E921" t="str">
            <v>S1</v>
          </cell>
          <cell r="F921" t="str">
            <v>TRS</v>
          </cell>
          <cell r="G921" t="str">
            <v>UT42</v>
          </cell>
          <cell r="H921" t="str">
            <v>UK-SC-LTD</v>
          </cell>
          <cell r="I921" t="str">
            <v>Tech</v>
          </cell>
          <cell r="J921">
            <v>0</v>
          </cell>
          <cell r="K921">
            <v>6</v>
          </cell>
          <cell r="L921">
            <v>6</v>
          </cell>
          <cell r="M921" t="str">
            <v>Senior Engineer</v>
          </cell>
          <cell r="N921">
            <v>32</v>
          </cell>
        </row>
        <row r="922">
          <cell r="A922" t="str">
            <v>S10322</v>
          </cell>
          <cell r="B922" t="str">
            <v>Frewin</v>
          </cell>
          <cell r="C922" t="str">
            <v>Michael</v>
          </cell>
          <cell r="D922" t="str">
            <v>UGB</v>
          </cell>
          <cell r="E922" t="str">
            <v>S1</v>
          </cell>
          <cell r="F922" t="str">
            <v>TRS</v>
          </cell>
          <cell r="G922" t="str">
            <v>UT41</v>
          </cell>
          <cell r="H922" t="str">
            <v>UK-SC-SELF</v>
          </cell>
          <cell r="I922" t="str">
            <v>Tech</v>
          </cell>
          <cell r="J922">
            <v>37.5</v>
          </cell>
          <cell r="K922">
            <v>23</v>
          </cell>
          <cell r="L922">
            <v>7</v>
          </cell>
          <cell r="M922" t="str">
            <v>Chartered or Consulting Engineer</v>
          </cell>
          <cell r="N922">
            <v>40</v>
          </cell>
        </row>
        <row r="923">
          <cell r="A923" t="str">
            <v>U03062</v>
          </cell>
          <cell r="B923" t="str">
            <v>Frewin</v>
          </cell>
          <cell r="C923" t="str">
            <v>Michael</v>
          </cell>
          <cell r="D923" t="str">
            <v>UGB</v>
          </cell>
          <cell r="E923" t="str">
            <v>S1</v>
          </cell>
          <cell r="F923" t="str">
            <v>TRL</v>
          </cell>
          <cell r="G923" t="str">
            <v>UT43</v>
          </cell>
          <cell r="H923" t="str">
            <v>UK-AGENCY</v>
          </cell>
          <cell r="I923" t="str">
            <v>Tech</v>
          </cell>
          <cell r="J923">
            <v>0</v>
          </cell>
          <cell r="K923">
            <v>22</v>
          </cell>
          <cell r="L923">
            <v>8</v>
          </cell>
          <cell r="M923" t="str">
            <v>Resident Engineer (1) / Resident Engineer</v>
          </cell>
          <cell r="N923">
            <v>30</v>
          </cell>
        </row>
        <row r="924">
          <cell r="A924" t="str">
            <v>A98175</v>
          </cell>
          <cell r="B924" t="str">
            <v>Frith</v>
          </cell>
          <cell r="C924" t="str">
            <v>James</v>
          </cell>
          <cell r="D924" t="str">
            <v>UGB</v>
          </cell>
          <cell r="E924" t="str">
            <v>S9</v>
          </cell>
          <cell r="F924" t="str">
            <v>AIT</v>
          </cell>
          <cell r="G924" t="str">
            <v>G11</v>
          </cell>
          <cell r="H924" t="str">
            <v>UK-HYDST</v>
          </cell>
          <cell r="I924" t="str">
            <v>Admin</v>
          </cell>
          <cell r="J924">
            <v>37.5</v>
          </cell>
          <cell r="K924">
            <v>103</v>
          </cell>
          <cell r="L924">
            <v>4</v>
          </cell>
          <cell r="M924" t="str">
            <v>Group IT Projects Manager</v>
          </cell>
          <cell r="N924">
            <v>52.870442051281998</v>
          </cell>
        </row>
        <row r="925">
          <cell r="A925" t="str">
            <v>A25144</v>
          </cell>
          <cell r="B925" t="str">
            <v>Frost</v>
          </cell>
          <cell r="C925" t="str">
            <v>Steven</v>
          </cell>
          <cell r="D925" t="str">
            <v>UGB</v>
          </cell>
          <cell r="E925" t="str">
            <v>S1</v>
          </cell>
          <cell r="F925" t="str">
            <v>TRL</v>
          </cell>
          <cell r="G925" t="str">
            <v>UT42</v>
          </cell>
          <cell r="H925" t="str">
            <v>UK-HYDST</v>
          </cell>
          <cell r="I925" t="str">
            <v>Tech</v>
          </cell>
          <cell r="J925">
            <v>37.5</v>
          </cell>
          <cell r="K925">
            <v>6</v>
          </cell>
          <cell r="L925">
            <v>8</v>
          </cell>
          <cell r="M925" t="str">
            <v>Administration  Officer</v>
          </cell>
          <cell r="N925">
            <v>18.111831794872</v>
          </cell>
        </row>
        <row r="926">
          <cell r="A926" t="str">
            <v>A00087</v>
          </cell>
          <cell r="B926" t="str">
            <v>Fuggle</v>
          </cell>
          <cell r="C926" t="str">
            <v>Roger</v>
          </cell>
          <cell r="D926" t="str">
            <v>UGB</v>
          </cell>
          <cell r="E926" t="str">
            <v>S3</v>
          </cell>
          <cell r="F926" t="str">
            <v>WWN</v>
          </cell>
          <cell r="G926" t="str">
            <v>UU61</v>
          </cell>
          <cell r="H926" t="str">
            <v>UK-HYDST</v>
          </cell>
          <cell r="I926" t="str">
            <v>Tech</v>
          </cell>
          <cell r="J926">
            <v>22.5</v>
          </cell>
          <cell r="K926">
            <v>95</v>
          </cell>
          <cell r="L926">
            <v>4</v>
          </cell>
          <cell r="M926" t="str">
            <v>Project Manager  Category 2 (2)</v>
          </cell>
          <cell r="N926">
            <v>35.419237251281999</v>
          </cell>
        </row>
        <row r="927">
          <cell r="A927" t="str">
            <v>A00442</v>
          </cell>
          <cell r="B927" t="str">
            <v>Fung</v>
          </cell>
          <cell r="C927" t="str">
            <v>Wing Yiu</v>
          </cell>
          <cell r="D927" t="str">
            <v>UGB</v>
          </cell>
          <cell r="E927" t="str">
            <v>S1</v>
          </cell>
          <cell r="F927" t="str">
            <v>TRS</v>
          </cell>
          <cell r="G927" t="str">
            <v>UT42</v>
          </cell>
          <cell r="H927" t="str">
            <v>UK-HYDST</v>
          </cell>
          <cell r="I927" t="str">
            <v>Tech</v>
          </cell>
          <cell r="J927">
            <v>37.5</v>
          </cell>
          <cell r="K927">
            <v>58</v>
          </cell>
          <cell r="L927">
            <v>3</v>
          </cell>
          <cell r="M927" t="str">
            <v>Technical Director  / Technical Director (1)</v>
          </cell>
          <cell r="N927">
            <v>66.741718849231006</v>
          </cell>
        </row>
        <row r="928">
          <cell r="A928" t="str">
            <v>A74473</v>
          </cell>
          <cell r="B928" t="str">
            <v>Funnell</v>
          </cell>
          <cell r="C928" t="str">
            <v>Graham</v>
          </cell>
          <cell r="D928" t="str">
            <v>UGB</v>
          </cell>
          <cell r="E928" t="str">
            <v>S3</v>
          </cell>
          <cell r="F928" t="str">
            <v>WWN</v>
          </cell>
          <cell r="G928" t="str">
            <v>UU31</v>
          </cell>
          <cell r="H928" t="str">
            <v>UK-HYDST</v>
          </cell>
          <cell r="I928" t="str">
            <v>Tech</v>
          </cell>
          <cell r="J928">
            <v>37.5</v>
          </cell>
          <cell r="K928">
            <v>43</v>
          </cell>
          <cell r="L928">
            <v>9</v>
          </cell>
          <cell r="M928" t="str">
            <v>Assistant Engineer  (Graduate)</v>
          </cell>
          <cell r="N928">
            <v>13.027597948718</v>
          </cell>
        </row>
        <row r="929">
          <cell r="A929" t="str">
            <v>A02130</v>
          </cell>
          <cell r="B929" t="str">
            <v>Fussell</v>
          </cell>
          <cell r="C929" t="str">
            <v>Marc</v>
          </cell>
          <cell r="D929" t="str">
            <v>UGB</v>
          </cell>
          <cell r="E929" t="str">
            <v>S2</v>
          </cell>
          <cell r="F929" t="str">
            <v>SBS</v>
          </cell>
          <cell r="G929" t="str">
            <v>UP51</v>
          </cell>
          <cell r="H929" t="str">
            <v>UK-HYDST</v>
          </cell>
          <cell r="I929" t="str">
            <v>Tech</v>
          </cell>
          <cell r="J929">
            <v>37.5</v>
          </cell>
          <cell r="K929">
            <v>213</v>
          </cell>
          <cell r="L929">
            <v>0</v>
          </cell>
          <cell r="M929" t="str">
            <v>N/A</v>
          </cell>
          <cell r="N929">
            <v>12.846408205128</v>
          </cell>
        </row>
        <row r="930">
          <cell r="A930" t="str">
            <v>A76134</v>
          </cell>
          <cell r="B930" t="str">
            <v>Gadomski</v>
          </cell>
          <cell r="C930" t="str">
            <v>Lukasz</v>
          </cell>
          <cell r="D930" t="str">
            <v>UGB</v>
          </cell>
          <cell r="E930" t="str">
            <v>S1</v>
          </cell>
          <cell r="F930" t="str">
            <v>TRL</v>
          </cell>
          <cell r="G930" t="str">
            <v>UT42</v>
          </cell>
          <cell r="H930" t="str">
            <v>UK-AGENCY</v>
          </cell>
          <cell r="I930" t="str">
            <v>Tech</v>
          </cell>
          <cell r="J930">
            <v>37.5</v>
          </cell>
          <cell r="K930">
            <v>13</v>
          </cell>
          <cell r="L930">
            <v>10</v>
          </cell>
          <cell r="M930" t="str">
            <v>Technical assistant</v>
          </cell>
          <cell r="N930">
            <v>38.5</v>
          </cell>
        </row>
        <row r="931">
          <cell r="A931" t="str">
            <v>A76510</v>
          </cell>
          <cell r="B931" t="str">
            <v>Gale</v>
          </cell>
          <cell r="C931" t="str">
            <v>Cherie</v>
          </cell>
          <cell r="D931" t="str">
            <v>UGB</v>
          </cell>
          <cell r="E931" t="str">
            <v>S9</v>
          </cell>
          <cell r="F931" t="str">
            <v>AFN</v>
          </cell>
          <cell r="G931" t="str">
            <v>US13</v>
          </cell>
          <cell r="H931" t="str">
            <v>UK-AGENCY</v>
          </cell>
          <cell r="I931" t="str">
            <v>Admin</v>
          </cell>
          <cell r="J931">
            <v>37.5</v>
          </cell>
          <cell r="K931">
            <v>2</v>
          </cell>
          <cell r="L931">
            <v>8</v>
          </cell>
          <cell r="M931" t="str">
            <v>Senior Payroll Assistant</v>
          </cell>
          <cell r="N931">
            <v>0</v>
          </cell>
        </row>
        <row r="932">
          <cell r="A932" t="str">
            <v>U03071</v>
          </cell>
          <cell r="B932" t="str">
            <v>Gale</v>
          </cell>
          <cell r="C932" t="str">
            <v>Rebecca</v>
          </cell>
          <cell r="D932" t="str">
            <v>UGB</v>
          </cell>
          <cell r="E932" t="str">
            <v>S2</v>
          </cell>
          <cell r="F932" t="str">
            <v>GGE</v>
          </cell>
          <cell r="G932" t="str">
            <v>UP31</v>
          </cell>
          <cell r="H932" t="str">
            <v>UK-SEC-NP</v>
          </cell>
          <cell r="I932" t="str">
            <v>Admin</v>
          </cell>
          <cell r="J932">
            <v>0</v>
          </cell>
          <cell r="K932">
            <v>4</v>
          </cell>
          <cell r="L932">
            <v>11</v>
          </cell>
          <cell r="M932" t="str">
            <v>Junior Technician</v>
          </cell>
          <cell r="N932">
            <v>0.01</v>
          </cell>
        </row>
        <row r="933">
          <cell r="A933" t="str">
            <v>A00536</v>
          </cell>
          <cell r="B933" t="str">
            <v>Gallagher</v>
          </cell>
          <cell r="C933" t="str">
            <v>Thomas</v>
          </cell>
          <cell r="D933" t="str">
            <v>UGB</v>
          </cell>
          <cell r="E933" t="str">
            <v>S3</v>
          </cell>
          <cell r="F933" t="str">
            <v>WWN</v>
          </cell>
          <cell r="G933" t="str">
            <v>UU71</v>
          </cell>
          <cell r="H933" t="str">
            <v>P-STD</v>
          </cell>
          <cell r="I933" t="str">
            <v>Tech</v>
          </cell>
          <cell r="J933">
            <v>37.5</v>
          </cell>
          <cell r="K933">
            <v>8</v>
          </cell>
          <cell r="L933">
            <v>5</v>
          </cell>
          <cell r="M933" t="str">
            <v>Principal Engineer/ Technical Discipline Leader</v>
          </cell>
          <cell r="N933">
            <v>24.823113846154001</v>
          </cell>
        </row>
        <row r="934">
          <cell r="A934" t="str">
            <v>A74645</v>
          </cell>
          <cell r="B934" t="str">
            <v>Galloway</v>
          </cell>
          <cell r="C934" t="str">
            <v>Julian</v>
          </cell>
          <cell r="D934" t="str">
            <v>UGB</v>
          </cell>
          <cell r="E934" t="str">
            <v>S4</v>
          </cell>
          <cell r="F934" t="str">
            <v>EEA</v>
          </cell>
          <cell r="G934" t="str">
            <v>UE31</v>
          </cell>
          <cell r="H934" t="str">
            <v>UK-HYDST</v>
          </cell>
          <cell r="I934" t="str">
            <v>Tech</v>
          </cell>
          <cell r="J934">
            <v>37.5</v>
          </cell>
          <cell r="K934">
            <v>50</v>
          </cell>
          <cell r="L934">
            <v>3</v>
          </cell>
          <cell r="M934" t="str">
            <v>Business Director</v>
          </cell>
          <cell r="N934">
            <v>47.160106728205001</v>
          </cell>
        </row>
        <row r="935">
          <cell r="A935" t="str">
            <v>A00308</v>
          </cell>
          <cell r="B935" t="str">
            <v>Galvin</v>
          </cell>
          <cell r="C935" t="str">
            <v>Paula</v>
          </cell>
          <cell r="D935" t="str">
            <v>UGB</v>
          </cell>
          <cell r="E935" t="str">
            <v>S4</v>
          </cell>
          <cell r="F935" t="str">
            <v>EEA</v>
          </cell>
          <cell r="G935" t="str">
            <v>UE31</v>
          </cell>
          <cell r="H935" t="str">
            <v>UK-HYDST</v>
          </cell>
          <cell r="I935" t="str">
            <v>Tech</v>
          </cell>
          <cell r="J935">
            <v>37.5</v>
          </cell>
          <cell r="K935">
            <v>20</v>
          </cell>
          <cell r="L935">
            <v>0</v>
          </cell>
          <cell r="M935" t="str">
            <v>N/A</v>
          </cell>
          <cell r="N935">
            <v>29.595934358973999</v>
          </cell>
        </row>
        <row r="936">
          <cell r="A936" t="str">
            <v>U0311</v>
          </cell>
          <cell r="B936" t="str">
            <v>Galvin</v>
          </cell>
          <cell r="C936" t="str">
            <v>Gerrard</v>
          </cell>
          <cell r="D936" t="str">
            <v>UGB</v>
          </cell>
          <cell r="E936" t="str">
            <v>S2</v>
          </cell>
          <cell r="F936" t="str">
            <v>SBS</v>
          </cell>
          <cell r="G936" t="str">
            <v>UP51</v>
          </cell>
          <cell r="H936" t="str">
            <v>UK-AGENCY</v>
          </cell>
          <cell r="I936" t="str">
            <v>Tech</v>
          </cell>
          <cell r="J936">
            <v>0</v>
          </cell>
          <cell r="K936">
            <v>0</v>
          </cell>
          <cell r="L936">
            <v>9</v>
          </cell>
          <cell r="M936" t="str">
            <v>Assistant Engineer  (Graduate)</v>
          </cell>
          <cell r="N936">
            <v>31.59</v>
          </cell>
        </row>
        <row r="937">
          <cell r="A937" t="str">
            <v>U03117</v>
          </cell>
          <cell r="B937" t="str">
            <v>Galvin</v>
          </cell>
          <cell r="C937" t="str">
            <v>Gerrard</v>
          </cell>
          <cell r="D937" t="str">
            <v>UGB</v>
          </cell>
          <cell r="E937" t="str">
            <v>S2</v>
          </cell>
          <cell r="F937" t="str">
            <v>SBS</v>
          </cell>
          <cell r="G937" t="str">
            <v>UP51</v>
          </cell>
          <cell r="H937" t="str">
            <v>UK-AGENCY</v>
          </cell>
          <cell r="I937" t="str">
            <v>Tech</v>
          </cell>
          <cell r="J937">
            <v>37.5</v>
          </cell>
          <cell r="K937">
            <v>6</v>
          </cell>
          <cell r="L937">
            <v>9</v>
          </cell>
          <cell r="M937" t="str">
            <v>Assistant Engineer  (Graduate)</v>
          </cell>
          <cell r="N937">
            <v>31.59</v>
          </cell>
        </row>
        <row r="938">
          <cell r="A938" t="str">
            <v>A74688</v>
          </cell>
          <cell r="B938" t="str">
            <v>Gamlin</v>
          </cell>
          <cell r="C938" t="str">
            <v>Matt</v>
          </cell>
          <cell r="D938" t="str">
            <v>UGB</v>
          </cell>
          <cell r="E938" t="str">
            <v>S2</v>
          </cell>
          <cell r="F938" t="str">
            <v>GGE</v>
          </cell>
          <cell r="G938" t="str">
            <v>UP31</v>
          </cell>
          <cell r="H938" t="str">
            <v>P-STD</v>
          </cell>
          <cell r="I938" t="str">
            <v>Tech</v>
          </cell>
          <cell r="J938">
            <v>37.5</v>
          </cell>
          <cell r="K938">
            <v>14</v>
          </cell>
          <cell r="L938">
            <v>9</v>
          </cell>
          <cell r="M938" t="str">
            <v>Assistant Engineer  (Graduate)</v>
          </cell>
          <cell r="N938">
            <v>12.275934358974</v>
          </cell>
        </row>
        <row r="939">
          <cell r="A939" t="str">
            <v>A96067</v>
          </cell>
          <cell r="B939" t="str">
            <v>Gamlin</v>
          </cell>
          <cell r="C939" t="str">
            <v>Matt</v>
          </cell>
          <cell r="D939" t="str">
            <v>UGB</v>
          </cell>
          <cell r="E939" t="str">
            <v>S2</v>
          </cell>
          <cell r="F939" t="str">
            <v>GGE</v>
          </cell>
          <cell r="G939" t="str">
            <v>UP31</v>
          </cell>
          <cell r="H939" t="str">
            <v>UK-HYDST</v>
          </cell>
          <cell r="I939" t="str">
            <v>Tech</v>
          </cell>
          <cell r="J939">
            <v>37.5</v>
          </cell>
          <cell r="K939">
            <v>60</v>
          </cell>
          <cell r="L939">
            <v>9</v>
          </cell>
          <cell r="M939" t="str">
            <v>Assistant Engineer  (Graduate)</v>
          </cell>
          <cell r="N939">
            <v>8.9202933333329995</v>
          </cell>
        </row>
        <row r="940">
          <cell r="A940" t="str">
            <v>A76317</v>
          </cell>
          <cell r="B940" t="str">
            <v>Gandhi</v>
          </cell>
          <cell r="C940" t="str">
            <v>Kieran</v>
          </cell>
          <cell r="D940" t="str">
            <v>UGB</v>
          </cell>
          <cell r="E940" t="str">
            <v>S4</v>
          </cell>
          <cell r="F940" t="str">
            <v>EER</v>
          </cell>
          <cell r="G940" t="str">
            <v>UE31</v>
          </cell>
          <cell r="H940" t="str">
            <v>UK-ZH-P</v>
          </cell>
          <cell r="I940" t="str">
            <v>Tech</v>
          </cell>
          <cell r="J940">
            <v>0</v>
          </cell>
          <cell r="K940">
            <v>7</v>
          </cell>
          <cell r="L940">
            <v>9</v>
          </cell>
          <cell r="M940" t="str">
            <v>Technical Officer/ Technician</v>
          </cell>
          <cell r="N940">
            <v>9.23</v>
          </cell>
        </row>
        <row r="941">
          <cell r="A941" t="str">
            <v>W25437</v>
          </cell>
          <cell r="B941" t="str">
            <v>Garcia</v>
          </cell>
          <cell r="C941" t="str">
            <v>Javi</v>
          </cell>
          <cell r="D941" t="str">
            <v>UGB</v>
          </cell>
          <cell r="E941" t="str">
            <v>S3</v>
          </cell>
          <cell r="F941" t="str">
            <v>WWN</v>
          </cell>
          <cell r="G941" t="str">
            <v>UU31</v>
          </cell>
          <cell r="H941" t="str">
            <v>UK-HYDST</v>
          </cell>
          <cell r="I941" t="str">
            <v>Tech</v>
          </cell>
          <cell r="J941">
            <v>37.5</v>
          </cell>
          <cell r="K941">
            <v>77</v>
          </cell>
          <cell r="L941">
            <v>6</v>
          </cell>
          <cell r="M941" t="str">
            <v>Senior Engineer</v>
          </cell>
          <cell r="N941">
            <v>20.446190769230999</v>
          </cell>
        </row>
        <row r="942">
          <cell r="A942" t="str">
            <v>A74781</v>
          </cell>
          <cell r="B942" t="str">
            <v>Gardener</v>
          </cell>
          <cell r="C942" t="str">
            <v>Alywn</v>
          </cell>
          <cell r="D942" t="str">
            <v>UGB</v>
          </cell>
          <cell r="E942" t="str">
            <v>S9</v>
          </cell>
          <cell r="F942" t="str">
            <v>AFF</v>
          </cell>
          <cell r="G942" t="str">
            <v>UF12</v>
          </cell>
          <cell r="H942" t="str">
            <v>T-FIX</v>
          </cell>
          <cell r="I942" t="str">
            <v>Admin</v>
          </cell>
          <cell r="J942">
            <v>37.5</v>
          </cell>
          <cell r="K942">
            <v>0</v>
          </cell>
          <cell r="L942">
            <v>11</v>
          </cell>
          <cell r="M942" t="str">
            <v>Junior Technician</v>
          </cell>
          <cell r="N942">
            <v>0.01</v>
          </cell>
        </row>
        <row r="943">
          <cell r="A943" t="str">
            <v>A76088</v>
          </cell>
          <cell r="B943" t="str">
            <v>Gardener</v>
          </cell>
          <cell r="C943" t="str">
            <v>Joan</v>
          </cell>
          <cell r="D943" t="str">
            <v>UGB</v>
          </cell>
          <cell r="E943" t="str">
            <v>S1</v>
          </cell>
          <cell r="F943" t="str">
            <v>TRL</v>
          </cell>
          <cell r="G943" t="str">
            <v>UT41</v>
          </cell>
          <cell r="H943" t="str">
            <v>UK-AGENCY</v>
          </cell>
          <cell r="I943" t="str">
            <v>Tech</v>
          </cell>
          <cell r="J943">
            <v>37.5</v>
          </cell>
          <cell r="K943">
            <v>8</v>
          </cell>
          <cell r="L943">
            <v>8</v>
          </cell>
          <cell r="M943" t="str">
            <v>Senior Technician</v>
          </cell>
          <cell r="N943">
            <v>30.2</v>
          </cell>
        </row>
        <row r="944">
          <cell r="A944" t="str">
            <v>A74929</v>
          </cell>
          <cell r="B944" t="str">
            <v>Gardner</v>
          </cell>
          <cell r="C944" t="str">
            <v>Adam</v>
          </cell>
          <cell r="D944" t="str">
            <v>UGB</v>
          </cell>
          <cell r="E944" t="str">
            <v>S1</v>
          </cell>
          <cell r="F944" t="str">
            <v>TRL</v>
          </cell>
          <cell r="G944" t="str">
            <v>UT43</v>
          </cell>
          <cell r="H944" t="str">
            <v>P-STD</v>
          </cell>
          <cell r="I944" t="str">
            <v>Tech</v>
          </cell>
          <cell r="J944">
            <v>37.5</v>
          </cell>
          <cell r="K944">
            <v>18</v>
          </cell>
          <cell r="L944">
            <v>10</v>
          </cell>
          <cell r="M944" t="str">
            <v>Graduate Engineer</v>
          </cell>
          <cell r="N944">
            <v>16.528293333333</v>
          </cell>
        </row>
        <row r="945">
          <cell r="A945" t="str">
            <v>A82449</v>
          </cell>
          <cell r="B945" t="str">
            <v>Gardner</v>
          </cell>
          <cell r="C945" t="str">
            <v>Philip</v>
          </cell>
          <cell r="D945" t="str">
            <v>UGB</v>
          </cell>
          <cell r="E945" t="str">
            <v>S1</v>
          </cell>
          <cell r="F945" t="str">
            <v>THW</v>
          </cell>
          <cell r="G945" t="str">
            <v>UT21</v>
          </cell>
          <cell r="H945" t="str">
            <v>UK-HYDST</v>
          </cell>
          <cell r="I945" t="str">
            <v>Tech</v>
          </cell>
          <cell r="J945">
            <v>37.5</v>
          </cell>
          <cell r="K945">
            <v>160</v>
          </cell>
          <cell r="L945">
            <v>3</v>
          </cell>
          <cell r="M945" t="str">
            <v>Technical Director  / Technical Director (1)</v>
          </cell>
          <cell r="N945">
            <v>41.864584615384999</v>
          </cell>
        </row>
        <row r="946">
          <cell r="A946" t="str">
            <v>U03183</v>
          </cell>
          <cell r="B946" t="str">
            <v>Gardner</v>
          </cell>
          <cell r="C946" t="str">
            <v>Keith</v>
          </cell>
          <cell r="D946" t="str">
            <v>UGB</v>
          </cell>
          <cell r="E946" t="str">
            <v>S3</v>
          </cell>
          <cell r="F946" t="str">
            <v>WWN</v>
          </cell>
          <cell r="G946" t="str">
            <v>UU71</v>
          </cell>
          <cell r="H946" t="str">
            <v>UK-AGENCY</v>
          </cell>
          <cell r="I946" t="str">
            <v>Tech</v>
          </cell>
          <cell r="J946">
            <v>0</v>
          </cell>
          <cell r="K946">
            <v>37</v>
          </cell>
          <cell r="L946">
            <v>6</v>
          </cell>
          <cell r="M946" t="str">
            <v>Senior Engineer</v>
          </cell>
          <cell r="N946">
            <v>44.89</v>
          </cell>
        </row>
        <row r="947">
          <cell r="A947" t="str">
            <v>U02801</v>
          </cell>
          <cell r="B947" t="str">
            <v>Garland</v>
          </cell>
          <cell r="C947" t="str">
            <v>Cedric</v>
          </cell>
          <cell r="D947" t="str">
            <v>UGB</v>
          </cell>
          <cell r="E947" t="str">
            <v>S3</v>
          </cell>
          <cell r="F947" t="str">
            <v>WTC</v>
          </cell>
          <cell r="G947" t="str">
            <v>UU22</v>
          </cell>
          <cell r="H947" t="str">
            <v>UK-AGENCY</v>
          </cell>
          <cell r="I947" t="str">
            <v>Tech</v>
          </cell>
          <cell r="J947">
            <v>0</v>
          </cell>
          <cell r="K947">
            <v>19</v>
          </cell>
          <cell r="L947">
            <v>0</v>
          </cell>
          <cell r="M947" t="str">
            <v>N/A</v>
          </cell>
          <cell r="N947">
            <v>28.43</v>
          </cell>
        </row>
        <row r="948">
          <cell r="A948" t="str">
            <v>A80018</v>
          </cell>
          <cell r="B948" t="str">
            <v>Garrett</v>
          </cell>
          <cell r="C948" t="str">
            <v>Ron</v>
          </cell>
          <cell r="D948" t="str">
            <v>UGB</v>
          </cell>
          <cell r="E948" t="str">
            <v>S3</v>
          </cell>
          <cell r="F948" t="str">
            <v>ERE</v>
          </cell>
          <cell r="G948" t="str">
            <v>UU81</v>
          </cell>
          <cell r="H948" t="str">
            <v>UK-AGENCY</v>
          </cell>
          <cell r="I948" t="str">
            <v>Tech</v>
          </cell>
          <cell r="J948">
            <v>37.5</v>
          </cell>
          <cell r="K948">
            <v>3</v>
          </cell>
          <cell r="L948">
            <v>9</v>
          </cell>
          <cell r="M948" t="str">
            <v>Assistant Engineer  (Graduate)</v>
          </cell>
          <cell r="N948">
            <v>44.59</v>
          </cell>
        </row>
        <row r="949">
          <cell r="A949" t="str">
            <v>A50217</v>
          </cell>
          <cell r="B949" t="str">
            <v>Garthwaite</v>
          </cell>
          <cell r="C949" t="str">
            <v>Paul</v>
          </cell>
          <cell r="D949" t="str">
            <v>UGB</v>
          </cell>
          <cell r="E949" t="str">
            <v>S1</v>
          </cell>
          <cell r="F949" t="str">
            <v>TRS</v>
          </cell>
          <cell r="G949" t="str">
            <v>UT43</v>
          </cell>
          <cell r="H949" t="str">
            <v>P-STD</v>
          </cell>
          <cell r="I949" t="str">
            <v>Tech</v>
          </cell>
          <cell r="J949">
            <v>37.5</v>
          </cell>
          <cell r="K949">
            <v>22</v>
          </cell>
          <cell r="L949">
            <v>4</v>
          </cell>
          <cell r="M949" t="str">
            <v>Associate Business Director</v>
          </cell>
          <cell r="N949">
            <v>50.566654871795002</v>
          </cell>
        </row>
        <row r="950">
          <cell r="A950" t="str">
            <v>A24731</v>
          </cell>
          <cell r="B950" t="str">
            <v>Gaspar</v>
          </cell>
          <cell r="C950" t="str">
            <v>Jerusa</v>
          </cell>
          <cell r="D950" t="str">
            <v>UGB</v>
          </cell>
          <cell r="E950" t="str">
            <v>S1</v>
          </cell>
          <cell r="F950" t="str">
            <v>THW</v>
          </cell>
          <cell r="G950" t="str">
            <v>UT22</v>
          </cell>
          <cell r="H950" t="str">
            <v>UK-HYDST</v>
          </cell>
          <cell r="I950" t="str">
            <v>Tech</v>
          </cell>
          <cell r="J950">
            <v>37.5</v>
          </cell>
          <cell r="K950">
            <v>49</v>
          </cell>
          <cell r="L950">
            <v>10</v>
          </cell>
          <cell r="M950" t="str">
            <v>Graduate Architect</v>
          </cell>
          <cell r="N950">
            <v>15.310601025641001</v>
          </cell>
        </row>
        <row r="951">
          <cell r="A951" t="str">
            <v>A03485</v>
          </cell>
          <cell r="B951" t="str">
            <v>Gaston</v>
          </cell>
          <cell r="C951" t="str">
            <v>Ivan</v>
          </cell>
          <cell r="D951" t="str">
            <v>UGB</v>
          </cell>
          <cell r="E951" t="str">
            <v>S3</v>
          </cell>
          <cell r="F951" t="str">
            <v>MAM</v>
          </cell>
          <cell r="G951" t="str">
            <v>UU23</v>
          </cell>
          <cell r="H951" t="str">
            <v>UK-HYDST</v>
          </cell>
          <cell r="I951" t="str">
            <v>Site</v>
          </cell>
          <cell r="J951">
            <v>37.5</v>
          </cell>
          <cell r="K951">
            <v>207</v>
          </cell>
          <cell r="L951">
            <v>6</v>
          </cell>
          <cell r="M951" t="str">
            <v>Principal Technician</v>
          </cell>
          <cell r="N951">
            <v>19.085959794872</v>
          </cell>
        </row>
        <row r="952">
          <cell r="A952" t="str">
            <v>A93734</v>
          </cell>
          <cell r="B952" t="str">
            <v>Gatter</v>
          </cell>
          <cell r="C952" t="str">
            <v>Jonathan</v>
          </cell>
          <cell r="D952" t="str">
            <v>UGB</v>
          </cell>
          <cell r="E952" t="str">
            <v>S2</v>
          </cell>
          <cell r="F952" t="str">
            <v>GGE</v>
          </cell>
          <cell r="G952" t="str">
            <v>UP31</v>
          </cell>
          <cell r="H952" t="str">
            <v>UK-HYDST</v>
          </cell>
          <cell r="I952" t="str">
            <v>Tech</v>
          </cell>
          <cell r="J952">
            <v>37.5</v>
          </cell>
          <cell r="K952">
            <v>124</v>
          </cell>
          <cell r="L952">
            <v>5</v>
          </cell>
          <cell r="M952" t="str">
            <v>Principal Engineer/ Technical Discipline Leader</v>
          </cell>
          <cell r="N952">
            <v>32.872063113846004</v>
          </cell>
        </row>
        <row r="953">
          <cell r="A953" t="str">
            <v>U02989</v>
          </cell>
          <cell r="B953" t="str">
            <v>Gauckwin</v>
          </cell>
          <cell r="C953" t="str">
            <v>Martin</v>
          </cell>
          <cell r="D953" t="str">
            <v>UGB</v>
          </cell>
          <cell r="E953" t="str">
            <v>S1</v>
          </cell>
          <cell r="F953" t="str">
            <v>TRL</v>
          </cell>
          <cell r="G953" t="str">
            <v>UT41</v>
          </cell>
          <cell r="H953" t="str">
            <v>UK-AGENCY</v>
          </cell>
          <cell r="I953" t="str">
            <v>Tech</v>
          </cell>
          <cell r="J953">
            <v>0</v>
          </cell>
          <cell r="K953">
            <v>17</v>
          </cell>
          <cell r="L953">
            <v>7</v>
          </cell>
          <cell r="M953" t="str">
            <v>Landscape/Project/Graphic/Urban Designer</v>
          </cell>
          <cell r="N953">
            <v>24.15</v>
          </cell>
        </row>
        <row r="954">
          <cell r="A954" t="str">
            <v>A74876</v>
          </cell>
          <cell r="B954" t="str">
            <v>Gaunt</v>
          </cell>
          <cell r="C954" t="str">
            <v>Stuart</v>
          </cell>
          <cell r="D954" t="str">
            <v>UGB</v>
          </cell>
          <cell r="E954" t="str">
            <v>S2</v>
          </cell>
          <cell r="F954" t="str">
            <v>GGE</v>
          </cell>
          <cell r="G954" t="str">
            <v>UP31</v>
          </cell>
          <cell r="H954" t="str">
            <v>T-FIX</v>
          </cell>
          <cell r="I954" t="str">
            <v>Tech</v>
          </cell>
          <cell r="J954">
            <v>37.5</v>
          </cell>
          <cell r="K954">
            <v>21</v>
          </cell>
          <cell r="L954">
            <v>9</v>
          </cell>
          <cell r="M954" t="str">
            <v>Assistant Engineer  (Graduate)</v>
          </cell>
          <cell r="N954">
            <v>17.443349743590002</v>
          </cell>
        </row>
        <row r="955">
          <cell r="A955" t="str">
            <v>A76032</v>
          </cell>
          <cell r="B955" t="str">
            <v>Gavriel</v>
          </cell>
          <cell r="C955" t="str">
            <v>Nicolas</v>
          </cell>
          <cell r="D955" t="str">
            <v>UGB</v>
          </cell>
          <cell r="E955" t="str">
            <v>S1</v>
          </cell>
          <cell r="F955" t="str">
            <v>TRL</v>
          </cell>
          <cell r="G955" t="str">
            <v>UT42</v>
          </cell>
          <cell r="H955" t="str">
            <v>P-STD</v>
          </cell>
          <cell r="I955" t="str">
            <v>Tech</v>
          </cell>
          <cell r="J955">
            <v>37.5</v>
          </cell>
          <cell r="K955">
            <v>16</v>
          </cell>
          <cell r="L955">
            <v>10</v>
          </cell>
          <cell r="M955" t="str">
            <v>Graduate Engineer</v>
          </cell>
          <cell r="N955">
            <v>16.427729230769</v>
          </cell>
        </row>
        <row r="956">
          <cell r="A956" t="str">
            <v>W25100</v>
          </cell>
          <cell r="B956" t="str">
            <v>Gawith</v>
          </cell>
          <cell r="C956" t="str">
            <v>Alan</v>
          </cell>
          <cell r="D956" t="str">
            <v>UGB</v>
          </cell>
          <cell r="E956" t="str">
            <v>S3</v>
          </cell>
          <cell r="F956" t="str">
            <v>WWN</v>
          </cell>
          <cell r="G956" t="str">
            <v>UU61</v>
          </cell>
          <cell r="H956" t="str">
            <v>UK-HYDST</v>
          </cell>
          <cell r="I956" t="str">
            <v>Tech</v>
          </cell>
          <cell r="J956">
            <v>37.5</v>
          </cell>
          <cell r="K956">
            <v>134</v>
          </cell>
          <cell r="L956">
            <v>3</v>
          </cell>
          <cell r="M956" t="str">
            <v>Technical Director  / Technical Director (1)</v>
          </cell>
          <cell r="N956">
            <v>26.410256410256</v>
          </cell>
        </row>
        <row r="957">
          <cell r="A957" t="str">
            <v>A74584</v>
          </cell>
          <cell r="B957" t="str">
            <v>Gaylor</v>
          </cell>
          <cell r="C957" t="str">
            <v>Robert</v>
          </cell>
          <cell r="D957" t="str">
            <v>UGB</v>
          </cell>
          <cell r="E957" t="str">
            <v>S1</v>
          </cell>
          <cell r="F957" t="str">
            <v>TRL</v>
          </cell>
          <cell r="G957" t="str">
            <v>UT41</v>
          </cell>
          <cell r="H957" t="str">
            <v>UK-HYDST</v>
          </cell>
          <cell r="I957" t="str">
            <v>Tech</v>
          </cell>
          <cell r="J957">
            <v>40</v>
          </cell>
          <cell r="K957">
            <v>2</v>
          </cell>
          <cell r="L957">
            <v>0</v>
          </cell>
          <cell r="M957" t="str">
            <v>N/A</v>
          </cell>
          <cell r="N957">
            <v>27.877919230768999</v>
          </cell>
        </row>
        <row r="958">
          <cell r="A958" t="str">
            <v>A00522</v>
          </cell>
          <cell r="B958" t="str">
            <v>Gee</v>
          </cell>
          <cell r="C958" t="str">
            <v>Mark</v>
          </cell>
          <cell r="D958" t="str">
            <v>UGB</v>
          </cell>
          <cell r="E958" t="str">
            <v>S3</v>
          </cell>
          <cell r="F958" t="str">
            <v>WTC</v>
          </cell>
          <cell r="G958" t="str">
            <v>UU22</v>
          </cell>
          <cell r="H958" t="str">
            <v>P-STD</v>
          </cell>
          <cell r="I958" t="str">
            <v>Tech</v>
          </cell>
          <cell r="J958">
            <v>37.5</v>
          </cell>
          <cell r="K958">
            <v>8</v>
          </cell>
          <cell r="L958">
            <v>5</v>
          </cell>
          <cell r="M958" t="str">
            <v>Principal Engineer/ Technical Discipline Leader</v>
          </cell>
          <cell r="N958">
            <v>28.616447179487</v>
          </cell>
        </row>
        <row r="959">
          <cell r="A959" t="str">
            <v>A50203</v>
          </cell>
          <cell r="B959" t="str">
            <v>Gengadoo</v>
          </cell>
          <cell r="C959" t="str">
            <v>Harry</v>
          </cell>
          <cell r="D959" t="str">
            <v>UGB</v>
          </cell>
          <cell r="E959" t="str">
            <v>S1</v>
          </cell>
          <cell r="F959" t="str">
            <v>TRL</v>
          </cell>
          <cell r="G959" t="str">
            <v>UT42</v>
          </cell>
          <cell r="H959" t="str">
            <v>UK-HYDST</v>
          </cell>
          <cell r="I959" t="str">
            <v>Tech</v>
          </cell>
          <cell r="J959">
            <v>37.5</v>
          </cell>
          <cell r="K959">
            <v>10</v>
          </cell>
          <cell r="L959">
            <v>7</v>
          </cell>
          <cell r="M959" t="str">
            <v>Chartered or Consulting Engineer</v>
          </cell>
          <cell r="N959">
            <v>25.698498461538001</v>
          </cell>
        </row>
        <row r="960">
          <cell r="A960" t="str">
            <v>A76422</v>
          </cell>
          <cell r="B960" t="str">
            <v>Gent</v>
          </cell>
          <cell r="C960" t="str">
            <v>Bethany</v>
          </cell>
          <cell r="D960" t="str">
            <v>UGB</v>
          </cell>
          <cell r="E960" t="str">
            <v>S9</v>
          </cell>
          <cell r="F960" t="str">
            <v>AMT</v>
          </cell>
          <cell r="G960" t="str">
            <v>US16</v>
          </cell>
          <cell r="H960" t="str">
            <v>P-STD</v>
          </cell>
          <cell r="I960" t="str">
            <v>Admin</v>
          </cell>
          <cell r="J960">
            <v>37.5</v>
          </cell>
          <cell r="K960">
            <v>4</v>
          </cell>
          <cell r="L960">
            <v>10</v>
          </cell>
          <cell r="M960" t="str">
            <v>Facilities Assistant</v>
          </cell>
          <cell r="N960">
            <v>12.338549743590001</v>
          </cell>
        </row>
        <row r="961">
          <cell r="A961" t="str">
            <v>A76115</v>
          </cell>
          <cell r="B961" t="str">
            <v>Georgakopoulos</v>
          </cell>
          <cell r="C961" t="str">
            <v>Spyros</v>
          </cell>
          <cell r="D961" t="str">
            <v>UGB</v>
          </cell>
          <cell r="E961" t="str">
            <v>S1</v>
          </cell>
          <cell r="F961" t="str">
            <v>TRL</v>
          </cell>
          <cell r="G961" t="str">
            <v>UT42</v>
          </cell>
          <cell r="H961" t="str">
            <v>P-STD</v>
          </cell>
          <cell r="I961" t="str">
            <v>Tech</v>
          </cell>
          <cell r="J961">
            <v>37.5</v>
          </cell>
          <cell r="K961">
            <v>12</v>
          </cell>
          <cell r="L961">
            <v>7</v>
          </cell>
          <cell r="M961" t="str">
            <v>Resident Engineer (2)</v>
          </cell>
          <cell r="N961">
            <v>32.166288205127998</v>
          </cell>
        </row>
        <row r="962">
          <cell r="A962" t="str">
            <v>A41345</v>
          </cell>
          <cell r="B962" t="str">
            <v>George</v>
          </cell>
          <cell r="C962" t="str">
            <v>Ian</v>
          </cell>
          <cell r="D962" t="str">
            <v>UGB</v>
          </cell>
          <cell r="E962" t="str">
            <v>S3</v>
          </cell>
          <cell r="F962" t="str">
            <v>WEN</v>
          </cell>
          <cell r="G962" t="str">
            <v>UU41</v>
          </cell>
          <cell r="H962" t="str">
            <v>UK-HYDST</v>
          </cell>
          <cell r="I962" t="str">
            <v>Tech</v>
          </cell>
          <cell r="J962">
            <v>37.5</v>
          </cell>
          <cell r="K962">
            <v>224</v>
          </cell>
          <cell r="L962">
            <v>3</v>
          </cell>
          <cell r="M962" t="str">
            <v>Technical Director  / Technical Director (1)</v>
          </cell>
          <cell r="N962">
            <v>44.021824410256002</v>
          </cell>
        </row>
        <row r="963">
          <cell r="A963" t="str">
            <v>A76286</v>
          </cell>
          <cell r="B963" t="str">
            <v>George</v>
          </cell>
          <cell r="C963" t="str">
            <v>Lewis</v>
          </cell>
          <cell r="D963" t="str">
            <v>UGB</v>
          </cell>
          <cell r="E963" t="str">
            <v>S2</v>
          </cell>
          <cell r="F963" t="str">
            <v>BBI</v>
          </cell>
          <cell r="G963" t="str">
            <v>UP33</v>
          </cell>
          <cell r="H963" t="str">
            <v>P-STD</v>
          </cell>
          <cell r="I963" t="str">
            <v>Tech</v>
          </cell>
          <cell r="J963">
            <v>37.5</v>
          </cell>
          <cell r="K963">
            <v>0</v>
          </cell>
          <cell r="L963">
            <v>11</v>
          </cell>
          <cell r="M963" t="str">
            <v>Junior Technician</v>
          </cell>
          <cell r="N963">
            <v>6.0023446153849997</v>
          </cell>
        </row>
        <row r="964">
          <cell r="A964" t="str">
            <v>A99309</v>
          </cell>
          <cell r="B964" t="str">
            <v>George</v>
          </cell>
          <cell r="C964" t="str">
            <v>David</v>
          </cell>
          <cell r="D964" t="str">
            <v>UGB</v>
          </cell>
          <cell r="E964" t="str">
            <v>S1</v>
          </cell>
          <cell r="F964" t="str">
            <v>THW</v>
          </cell>
          <cell r="G964" t="str">
            <v>UT21</v>
          </cell>
          <cell r="H964" t="str">
            <v>UK-HYDST</v>
          </cell>
          <cell r="I964" t="str">
            <v>Tech</v>
          </cell>
          <cell r="J964">
            <v>37.5</v>
          </cell>
          <cell r="K964">
            <v>52</v>
          </cell>
          <cell r="L964">
            <v>5</v>
          </cell>
          <cell r="M964" t="str">
            <v>Principal Engineer/ Technical Discipline Leader</v>
          </cell>
          <cell r="N964">
            <v>26.311267692308</v>
          </cell>
        </row>
        <row r="965">
          <cell r="A965" t="str">
            <v>A76189</v>
          </cell>
          <cell r="B965" t="str">
            <v>Georgieva</v>
          </cell>
          <cell r="C965" t="str">
            <v>Petya</v>
          </cell>
          <cell r="D965" t="str">
            <v>UGB</v>
          </cell>
          <cell r="E965" t="str">
            <v>S4</v>
          </cell>
          <cell r="F965" t="str">
            <v>EEA</v>
          </cell>
          <cell r="G965" t="str">
            <v>UE31</v>
          </cell>
          <cell r="H965" t="str">
            <v>P-STD</v>
          </cell>
          <cell r="I965" t="str">
            <v>Tech</v>
          </cell>
          <cell r="J965">
            <v>37.5</v>
          </cell>
          <cell r="K965">
            <v>10</v>
          </cell>
          <cell r="L965">
            <v>10</v>
          </cell>
          <cell r="M965" t="str">
            <v>Graduate Engineer</v>
          </cell>
          <cell r="N965">
            <v>14.360498461538</v>
          </cell>
        </row>
        <row r="966">
          <cell r="A966" t="str">
            <v>U02923</v>
          </cell>
          <cell r="B966" t="str">
            <v>Gerrard</v>
          </cell>
          <cell r="C966" t="str">
            <v>Ed</v>
          </cell>
          <cell r="D966" t="str">
            <v>UGB</v>
          </cell>
          <cell r="E966" t="str">
            <v>S1</v>
          </cell>
          <cell r="F966" t="str">
            <v>TIS</v>
          </cell>
          <cell r="G966" t="str">
            <v>UT51</v>
          </cell>
          <cell r="H966" t="str">
            <v>UK-AGENCY</v>
          </cell>
          <cell r="I966" t="str">
            <v>Tech</v>
          </cell>
          <cell r="J966">
            <v>0</v>
          </cell>
          <cell r="K966">
            <v>24</v>
          </cell>
          <cell r="L966">
            <v>4</v>
          </cell>
          <cell r="M966" t="str">
            <v>Project Manager  Category 2 (2)</v>
          </cell>
          <cell r="N966">
            <v>50</v>
          </cell>
        </row>
        <row r="967">
          <cell r="A967" t="str">
            <v>A25117</v>
          </cell>
          <cell r="B967" t="str">
            <v>Ghatora</v>
          </cell>
          <cell r="C967" t="str">
            <v>Amrit</v>
          </cell>
          <cell r="D967" t="str">
            <v>UGB</v>
          </cell>
          <cell r="E967" t="str">
            <v>S1</v>
          </cell>
          <cell r="F967" t="str">
            <v>THW</v>
          </cell>
          <cell r="G967" t="str">
            <v>UT22</v>
          </cell>
          <cell r="H967" t="str">
            <v>UK-HYDST</v>
          </cell>
          <cell r="I967" t="str">
            <v>Tech</v>
          </cell>
          <cell r="J967">
            <v>37.5</v>
          </cell>
          <cell r="K967">
            <v>1</v>
          </cell>
          <cell r="L967">
            <v>0</v>
          </cell>
          <cell r="M967" t="str">
            <v>N/A</v>
          </cell>
          <cell r="N967">
            <v>8.7173446153850005</v>
          </cell>
        </row>
        <row r="968">
          <cell r="A968" t="str">
            <v>A76250</v>
          </cell>
          <cell r="B968" t="str">
            <v>Ghimire</v>
          </cell>
          <cell r="C968" t="str">
            <v>Laxman</v>
          </cell>
          <cell r="D968" t="str">
            <v>UGB</v>
          </cell>
          <cell r="E968" t="str">
            <v>S1</v>
          </cell>
          <cell r="F968" t="str">
            <v>THW</v>
          </cell>
          <cell r="G968" t="str">
            <v>UT21</v>
          </cell>
          <cell r="H968" t="str">
            <v>P-STD</v>
          </cell>
          <cell r="I968" t="str">
            <v>Tech</v>
          </cell>
          <cell r="J968">
            <v>37.5</v>
          </cell>
          <cell r="K968">
            <v>5</v>
          </cell>
          <cell r="L968">
            <v>6</v>
          </cell>
          <cell r="M968" t="str">
            <v>Senior Engineer</v>
          </cell>
          <cell r="N968">
            <v>22.809729230769001</v>
          </cell>
        </row>
        <row r="969">
          <cell r="A969" t="str">
            <v>A49922</v>
          </cell>
          <cell r="B969" t="str">
            <v>Ghorieb</v>
          </cell>
          <cell r="C969" t="str">
            <v>Fawzi</v>
          </cell>
          <cell r="D969" t="str">
            <v>UGB</v>
          </cell>
          <cell r="E969" t="str">
            <v>S3</v>
          </cell>
          <cell r="F969" t="str">
            <v>WEN</v>
          </cell>
          <cell r="G969" t="str">
            <v>UU41</v>
          </cell>
          <cell r="H969" t="str">
            <v>UK-HYDST</v>
          </cell>
          <cell r="I969" t="str">
            <v>Tech</v>
          </cell>
          <cell r="J969">
            <v>37.5</v>
          </cell>
          <cell r="K969">
            <v>31</v>
          </cell>
          <cell r="L969">
            <v>7</v>
          </cell>
          <cell r="M969" t="str">
            <v>Resident Engineer (2)</v>
          </cell>
          <cell r="N969">
            <v>21.204857435897001</v>
          </cell>
        </row>
        <row r="970">
          <cell r="A970" t="str">
            <v>A76182</v>
          </cell>
          <cell r="B970" t="str">
            <v>Gibbons</v>
          </cell>
          <cell r="C970" t="str">
            <v>Mark</v>
          </cell>
          <cell r="D970" t="str">
            <v>UGB</v>
          </cell>
          <cell r="E970" t="str">
            <v>S3</v>
          </cell>
          <cell r="F970" t="str">
            <v>WWN</v>
          </cell>
          <cell r="G970" t="str">
            <v>UU71</v>
          </cell>
          <cell r="H970" t="str">
            <v>UK-AGENCY</v>
          </cell>
          <cell r="I970" t="str">
            <v>Tech</v>
          </cell>
          <cell r="J970">
            <v>0</v>
          </cell>
          <cell r="K970">
            <v>10</v>
          </cell>
          <cell r="L970">
            <v>8</v>
          </cell>
          <cell r="M970" t="str">
            <v>Engineer  (Not chartered) (Graduate)</v>
          </cell>
          <cell r="N970">
            <v>30.94</v>
          </cell>
        </row>
        <row r="971">
          <cell r="A971" t="str">
            <v>S10267</v>
          </cell>
          <cell r="B971" t="str">
            <v>Gibbs</v>
          </cell>
          <cell r="C971" t="str">
            <v>Simon</v>
          </cell>
          <cell r="D971" t="str">
            <v>UGB</v>
          </cell>
          <cell r="E971" t="str">
            <v>S1</v>
          </cell>
          <cell r="F971" t="str">
            <v>THW</v>
          </cell>
          <cell r="G971" t="str">
            <v>UT23</v>
          </cell>
          <cell r="H971" t="str">
            <v>UK-SC-LTD</v>
          </cell>
          <cell r="I971" t="str">
            <v>Tech</v>
          </cell>
          <cell r="J971">
            <v>0</v>
          </cell>
          <cell r="K971">
            <v>33</v>
          </cell>
          <cell r="L971">
            <v>6</v>
          </cell>
          <cell r="M971" t="str">
            <v>Construction Manager (2)</v>
          </cell>
          <cell r="N971">
            <v>29.5</v>
          </cell>
        </row>
        <row r="972">
          <cell r="A972" t="str">
            <v>U02758</v>
          </cell>
          <cell r="B972" t="str">
            <v>Gibbs</v>
          </cell>
          <cell r="C972" t="str">
            <v>Simon</v>
          </cell>
          <cell r="D972" t="str">
            <v>UGB</v>
          </cell>
          <cell r="E972" t="str">
            <v>S1</v>
          </cell>
          <cell r="F972" t="str">
            <v>THW</v>
          </cell>
          <cell r="G972" t="str">
            <v>UT23</v>
          </cell>
          <cell r="H972" t="str">
            <v>UK-AGENCY</v>
          </cell>
          <cell r="I972" t="str">
            <v>Tech</v>
          </cell>
          <cell r="J972">
            <v>0</v>
          </cell>
          <cell r="K972">
            <v>26</v>
          </cell>
          <cell r="L972">
            <v>0</v>
          </cell>
          <cell r="M972" t="str">
            <v>N/A</v>
          </cell>
          <cell r="N972">
            <v>29.5</v>
          </cell>
        </row>
        <row r="973">
          <cell r="A973" t="str">
            <v>A84847</v>
          </cell>
          <cell r="B973" t="str">
            <v>Gibeen</v>
          </cell>
          <cell r="C973" t="str">
            <v>Omar</v>
          </cell>
          <cell r="D973" t="str">
            <v>UGB</v>
          </cell>
          <cell r="E973" t="str">
            <v>S1</v>
          </cell>
          <cell r="F973" t="str">
            <v>TPL</v>
          </cell>
          <cell r="G973" t="str">
            <v>UT22</v>
          </cell>
          <cell r="H973" t="str">
            <v>UK-HYDST</v>
          </cell>
          <cell r="I973" t="str">
            <v>Tech</v>
          </cell>
          <cell r="J973">
            <v>37.5</v>
          </cell>
          <cell r="K973">
            <v>81</v>
          </cell>
          <cell r="L973">
            <v>0</v>
          </cell>
          <cell r="M973" t="str">
            <v>N/A</v>
          </cell>
          <cell r="N973">
            <v>23.389333333332999</v>
          </cell>
        </row>
        <row r="974">
          <cell r="A974" t="str">
            <v>A74832</v>
          </cell>
          <cell r="B974" t="str">
            <v>Gibney</v>
          </cell>
          <cell r="C974" t="str">
            <v>Terry</v>
          </cell>
          <cell r="D974" t="str">
            <v>UGB</v>
          </cell>
          <cell r="E974" t="str">
            <v>S1</v>
          </cell>
          <cell r="F974" t="str">
            <v>TRL</v>
          </cell>
          <cell r="G974" t="str">
            <v>UT42</v>
          </cell>
          <cell r="H974" t="str">
            <v>UK-AGENCY</v>
          </cell>
          <cell r="I974" t="str">
            <v>Tech</v>
          </cell>
          <cell r="J974">
            <v>48</v>
          </cell>
          <cell r="K974">
            <v>0</v>
          </cell>
          <cell r="L974">
            <v>5</v>
          </cell>
          <cell r="M974" t="str">
            <v>Principal Planner</v>
          </cell>
          <cell r="N974">
            <v>31.25</v>
          </cell>
        </row>
        <row r="975">
          <cell r="A975" t="str">
            <v>A74974</v>
          </cell>
          <cell r="B975" t="str">
            <v>Gibson</v>
          </cell>
          <cell r="C975" t="str">
            <v>Michael</v>
          </cell>
          <cell r="D975" t="str">
            <v>UGB</v>
          </cell>
          <cell r="E975" t="str">
            <v>S1</v>
          </cell>
          <cell r="F975" t="str">
            <v>TRL</v>
          </cell>
          <cell r="G975" t="str">
            <v>UT42</v>
          </cell>
          <cell r="H975" t="str">
            <v>UK-AGENCY</v>
          </cell>
          <cell r="I975" t="str">
            <v>Tech</v>
          </cell>
          <cell r="J975">
            <v>37.5</v>
          </cell>
          <cell r="K975">
            <v>17</v>
          </cell>
          <cell r="L975">
            <v>8</v>
          </cell>
          <cell r="M975" t="str">
            <v>Technical Officer/ Technician</v>
          </cell>
          <cell r="N975">
            <v>36.4</v>
          </cell>
        </row>
        <row r="976">
          <cell r="A976" t="str">
            <v>A92398</v>
          </cell>
          <cell r="B976" t="str">
            <v>Gibson</v>
          </cell>
          <cell r="C976" t="str">
            <v>Dave</v>
          </cell>
          <cell r="D976" t="str">
            <v>UGB</v>
          </cell>
          <cell r="E976" t="str">
            <v>S2</v>
          </cell>
          <cell r="F976" t="str">
            <v>GCL</v>
          </cell>
          <cell r="G976" t="str">
            <v>UP31</v>
          </cell>
          <cell r="H976" t="str">
            <v>UK-HYDST</v>
          </cell>
          <cell r="I976" t="str">
            <v>Tech</v>
          </cell>
          <cell r="J976">
            <v>37.5</v>
          </cell>
          <cell r="K976">
            <v>116</v>
          </cell>
          <cell r="L976">
            <v>6</v>
          </cell>
          <cell r="M976" t="str">
            <v>Senior Consultant</v>
          </cell>
          <cell r="N976">
            <v>26.095961025641</v>
          </cell>
        </row>
        <row r="977">
          <cell r="A977" t="str">
            <v>A98140</v>
          </cell>
          <cell r="B977" t="str">
            <v>Gibson</v>
          </cell>
          <cell r="C977" t="str">
            <v>Claire</v>
          </cell>
          <cell r="D977" t="str">
            <v>UGB</v>
          </cell>
          <cell r="E977" t="str">
            <v>S3</v>
          </cell>
          <cell r="F977" t="str">
            <v>WEN</v>
          </cell>
          <cell r="G977" t="str">
            <v>UU41</v>
          </cell>
          <cell r="H977" t="str">
            <v>UK-HYDST</v>
          </cell>
          <cell r="I977" t="str">
            <v>Tech</v>
          </cell>
          <cell r="J977">
            <v>0</v>
          </cell>
          <cell r="K977">
            <v>106</v>
          </cell>
          <cell r="L977">
            <v>7</v>
          </cell>
          <cell r="M977" t="str">
            <v>Senior Technician</v>
          </cell>
          <cell r="N977">
            <v>24.197518071794999</v>
          </cell>
        </row>
        <row r="978">
          <cell r="A978" t="str">
            <v>A74291</v>
          </cell>
          <cell r="B978" t="str">
            <v>Giffard</v>
          </cell>
          <cell r="C978" t="str">
            <v>Paul</v>
          </cell>
          <cell r="D978" t="str">
            <v>UGB</v>
          </cell>
          <cell r="E978" t="str">
            <v>S3</v>
          </cell>
          <cell r="F978" t="str">
            <v>WTC</v>
          </cell>
          <cell r="G978" t="str">
            <v>UU22</v>
          </cell>
          <cell r="H978" t="str">
            <v>UK-HYDST</v>
          </cell>
          <cell r="I978" t="str">
            <v>Tech</v>
          </cell>
          <cell r="J978">
            <v>37.5</v>
          </cell>
          <cell r="K978">
            <v>45</v>
          </cell>
          <cell r="L978">
            <v>9</v>
          </cell>
          <cell r="M978" t="str">
            <v>Graduate Engineer</v>
          </cell>
          <cell r="N978">
            <v>13.151318974359</v>
          </cell>
        </row>
        <row r="979">
          <cell r="A979" t="str">
            <v>A00172</v>
          </cell>
          <cell r="B979" t="str">
            <v>Gilbert</v>
          </cell>
          <cell r="C979" t="str">
            <v>Andy</v>
          </cell>
          <cell r="D979" t="str">
            <v>UGB</v>
          </cell>
          <cell r="E979" t="str">
            <v>S3</v>
          </cell>
          <cell r="F979" t="str">
            <v>WEN</v>
          </cell>
          <cell r="G979" t="str">
            <v>UU41</v>
          </cell>
          <cell r="H979" t="str">
            <v>UK-HYDST</v>
          </cell>
          <cell r="I979" t="str">
            <v>Tech</v>
          </cell>
          <cell r="J979">
            <v>37.5</v>
          </cell>
          <cell r="K979">
            <v>34</v>
          </cell>
          <cell r="L979">
            <v>0</v>
          </cell>
          <cell r="M979" t="str">
            <v>N/A</v>
          </cell>
          <cell r="N979">
            <v>19.328205128204999</v>
          </cell>
        </row>
        <row r="980">
          <cell r="A980" t="str">
            <v>A50209</v>
          </cell>
          <cell r="B980" t="str">
            <v>Gilbert</v>
          </cell>
          <cell r="C980" t="str">
            <v>Rob</v>
          </cell>
          <cell r="D980" t="str">
            <v>UGB</v>
          </cell>
          <cell r="E980" t="str">
            <v>S1</v>
          </cell>
          <cell r="F980" t="str">
            <v>SBR</v>
          </cell>
          <cell r="G980" t="str">
            <v>UT31</v>
          </cell>
          <cell r="H980" t="str">
            <v>P-STD</v>
          </cell>
          <cell r="I980" t="str">
            <v>Tech</v>
          </cell>
          <cell r="J980">
            <v>37.5</v>
          </cell>
          <cell r="K980">
            <v>25</v>
          </cell>
          <cell r="L980">
            <v>9</v>
          </cell>
          <cell r="M980" t="str">
            <v>Assistant Engineer  (Graduate)</v>
          </cell>
          <cell r="N980">
            <v>21.622185641026</v>
          </cell>
        </row>
        <row r="981">
          <cell r="A981" t="str">
            <v>A74963</v>
          </cell>
          <cell r="B981" t="str">
            <v>Gill</v>
          </cell>
          <cell r="C981" t="str">
            <v>Sharanjit</v>
          </cell>
          <cell r="D981" t="str">
            <v>UGB</v>
          </cell>
          <cell r="E981" t="str">
            <v>S1</v>
          </cell>
          <cell r="F981" t="str">
            <v>SBR</v>
          </cell>
          <cell r="G981" t="str">
            <v>UT31</v>
          </cell>
          <cell r="H981" t="str">
            <v>T-FIX</v>
          </cell>
          <cell r="I981" t="str">
            <v>Tech</v>
          </cell>
          <cell r="J981">
            <v>37.5</v>
          </cell>
          <cell r="K981">
            <v>4</v>
          </cell>
          <cell r="L981">
            <v>8</v>
          </cell>
          <cell r="M981" t="str">
            <v>Engineer  (Not chartered) (Graduate)</v>
          </cell>
          <cell r="N981">
            <v>0</v>
          </cell>
        </row>
        <row r="982">
          <cell r="A982" t="str">
            <v>A85448</v>
          </cell>
          <cell r="B982" t="str">
            <v>Gill</v>
          </cell>
          <cell r="C982" t="str">
            <v>Steve</v>
          </cell>
          <cell r="D982" t="str">
            <v>UGB</v>
          </cell>
          <cell r="E982" t="str">
            <v>S3</v>
          </cell>
          <cell r="F982" t="str">
            <v>WWN</v>
          </cell>
          <cell r="G982" t="str">
            <v>UU71</v>
          </cell>
          <cell r="H982" t="str">
            <v>UK-HYDST</v>
          </cell>
          <cell r="I982" t="str">
            <v>Tech</v>
          </cell>
          <cell r="J982">
            <v>37.5</v>
          </cell>
          <cell r="K982">
            <v>137</v>
          </cell>
          <cell r="L982">
            <v>7</v>
          </cell>
          <cell r="M982" t="str">
            <v>Chartered or Consulting Engineer</v>
          </cell>
          <cell r="N982">
            <v>22.29496</v>
          </cell>
        </row>
        <row r="983">
          <cell r="A983" t="str">
            <v>A00431</v>
          </cell>
          <cell r="B983" t="str">
            <v>Gillespie</v>
          </cell>
          <cell r="C983" t="str">
            <v>Robert</v>
          </cell>
          <cell r="D983" t="str">
            <v>UGB</v>
          </cell>
          <cell r="E983" t="str">
            <v>S1</v>
          </cell>
          <cell r="F983" t="str">
            <v>TRL</v>
          </cell>
          <cell r="G983" t="str">
            <v>UT41</v>
          </cell>
          <cell r="H983" t="str">
            <v>UK-HYDST</v>
          </cell>
          <cell r="I983" t="str">
            <v>Tech</v>
          </cell>
          <cell r="J983">
            <v>37.5</v>
          </cell>
          <cell r="K983">
            <v>2</v>
          </cell>
          <cell r="L983">
            <v>0</v>
          </cell>
          <cell r="M983" t="str">
            <v>N/A</v>
          </cell>
          <cell r="N983">
            <v>7.3424728205129997</v>
          </cell>
        </row>
        <row r="984">
          <cell r="A984" t="str">
            <v>A50124</v>
          </cell>
          <cell r="B984" t="str">
            <v>Gillespie</v>
          </cell>
          <cell r="C984" t="str">
            <v>Rob</v>
          </cell>
          <cell r="D984" t="str">
            <v>UGB</v>
          </cell>
          <cell r="E984" t="str">
            <v>S1</v>
          </cell>
          <cell r="F984" t="str">
            <v>TRL</v>
          </cell>
          <cell r="G984" t="str">
            <v>UT41</v>
          </cell>
          <cell r="H984" t="str">
            <v>P-FIX</v>
          </cell>
          <cell r="I984" t="str">
            <v>Tech</v>
          </cell>
          <cell r="J984">
            <v>37.5</v>
          </cell>
          <cell r="K984">
            <v>2</v>
          </cell>
          <cell r="L984">
            <v>11</v>
          </cell>
          <cell r="M984" t="str">
            <v>Junior Technician</v>
          </cell>
          <cell r="N984">
            <v>6.1482420512819997</v>
          </cell>
        </row>
        <row r="985">
          <cell r="A985" t="str">
            <v>A24908</v>
          </cell>
          <cell r="B985" t="str">
            <v>Gillett</v>
          </cell>
          <cell r="C985" t="str">
            <v>Neil</v>
          </cell>
          <cell r="D985" t="str">
            <v>UGB</v>
          </cell>
          <cell r="E985" t="str">
            <v>S1</v>
          </cell>
          <cell r="F985" t="str">
            <v>SBR</v>
          </cell>
          <cell r="G985" t="str">
            <v>UT31</v>
          </cell>
          <cell r="H985" t="str">
            <v>UK-HYDST</v>
          </cell>
          <cell r="I985" t="str">
            <v>Tech</v>
          </cell>
          <cell r="J985">
            <v>37.5</v>
          </cell>
          <cell r="K985">
            <v>75</v>
          </cell>
          <cell r="L985">
            <v>9</v>
          </cell>
          <cell r="M985" t="str">
            <v>Technical Officer/ Technician</v>
          </cell>
          <cell r="N985">
            <v>12.404324102564001</v>
          </cell>
        </row>
        <row r="986">
          <cell r="A986" t="str">
            <v>A76029</v>
          </cell>
          <cell r="B986" t="str">
            <v>Gilliam</v>
          </cell>
          <cell r="C986" t="str">
            <v>Clive</v>
          </cell>
          <cell r="D986" t="str">
            <v>UGB</v>
          </cell>
          <cell r="E986" t="str">
            <v>S1</v>
          </cell>
          <cell r="F986" t="str">
            <v>TPL</v>
          </cell>
          <cell r="G986" t="str">
            <v>UT22</v>
          </cell>
          <cell r="H986" t="str">
            <v>UK-AGENCY</v>
          </cell>
          <cell r="I986" t="str">
            <v>Tech</v>
          </cell>
          <cell r="J986">
            <v>0</v>
          </cell>
          <cell r="K986">
            <v>16</v>
          </cell>
          <cell r="L986">
            <v>3</v>
          </cell>
          <cell r="M986" t="str">
            <v>Technical Director  / Technical Director (1)</v>
          </cell>
          <cell r="N986">
            <v>62.62</v>
          </cell>
        </row>
        <row r="987">
          <cell r="A987" t="str">
            <v>A97640</v>
          </cell>
          <cell r="B987" t="str">
            <v>Gilliam</v>
          </cell>
          <cell r="C987" t="str">
            <v>Clive</v>
          </cell>
          <cell r="D987" t="str">
            <v>UGB</v>
          </cell>
          <cell r="E987" t="str">
            <v>S1</v>
          </cell>
          <cell r="F987" t="str">
            <v>TPL</v>
          </cell>
          <cell r="G987" t="str">
            <v>UT22</v>
          </cell>
          <cell r="H987" t="str">
            <v>UK-HYDST</v>
          </cell>
          <cell r="I987" t="str">
            <v>Tech</v>
          </cell>
          <cell r="J987">
            <v>37.5</v>
          </cell>
          <cell r="K987">
            <v>88</v>
          </cell>
          <cell r="L987">
            <v>3</v>
          </cell>
          <cell r="M987" t="str">
            <v>Technical Director  / Technical Director (1)</v>
          </cell>
          <cell r="N987">
            <v>47.657871692307999</v>
          </cell>
        </row>
        <row r="988">
          <cell r="A988" t="str">
            <v>A25235</v>
          </cell>
          <cell r="B988" t="str">
            <v>Girardi</v>
          </cell>
          <cell r="C988" t="str">
            <v>Natasha</v>
          </cell>
          <cell r="D988" t="str">
            <v>UGB</v>
          </cell>
          <cell r="E988" t="str">
            <v>S9</v>
          </cell>
          <cell r="F988" t="str">
            <v>AFF</v>
          </cell>
          <cell r="G988" t="str">
            <v>UF11</v>
          </cell>
          <cell r="H988" t="str">
            <v>UK-AGENCY</v>
          </cell>
          <cell r="I988" t="str">
            <v>Admin</v>
          </cell>
          <cell r="J988">
            <v>40</v>
          </cell>
          <cell r="K988">
            <v>1</v>
          </cell>
          <cell r="L988">
            <v>11</v>
          </cell>
          <cell r="M988" t="str">
            <v>Facilities Assistant</v>
          </cell>
          <cell r="N988">
            <v>11.9</v>
          </cell>
        </row>
        <row r="989">
          <cell r="A989" t="str">
            <v>A24728</v>
          </cell>
          <cell r="B989" t="str">
            <v>Girdler</v>
          </cell>
          <cell r="C989" t="str">
            <v>Susan</v>
          </cell>
          <cell r="D989" t="str">
            <v>UGB</v>
          </cell>
          <cell r="E989" t="str">
            <v>S9</v>
          </cell>
          <cell r="F989" t="str">
            <v>AFN</v>
          </cell>
          <cell r="G989" t="str">
            <v>US13</v>
          </cell>
          <cell r="H989" t="str">
            <v>UK-HYDST</v>
          </cell>
          <cell r="I989" t="str">
            <v>Admin</v>
          </cell>
          <cell r="J989">
            <v>37.5</v>
          </cell>
          <cell r="K989">
            <v>98</v>
          </cell>
          <cell r="L989">
            <v>8</v>
          </cell>
          <cell r="M989" t="str">
            <v>Senior Payroll Assistant</v>
          </cell>
          <cell r="N989">
            <v>11.238246758204999</v>
          </cell>
        </row>
        <row r="990">
          <cell r="A990" t="str">
            <v>A74751</v>
          </cell>
          <cell r="B990" t="str">
            <v>Girling</v>
          </cell>
          <cell r="C990" t="str">
            <v>Phil</v>
          </cell>
          <cell r="D990" t="str">
            <v>UGB</v>
          </cell>
          <cell r="E990" t="str">
            <v>S1</v>
          </cell>
          <cell r="F990" t="str">
            <v>THW</v>
          </cell>
          <cell r="G990" t="str">
            <v>UT21</v>
          </cell>
          <cell r="H990" t="str">
            <v>P-STD</v>
          </cell>
          <cell r="I990" t="str">
            <v>Tech</v>
          </cell>
          <cell r="J990">
            <v>37.5</v>
          </cell>
          <cell r="K990">
            <v>23</v>
          </cell>
          <cell r="L990">
            <v>3</v>
          </cell>
          <cell r="M990" t="str">
            <v>Technical Director  / Technical Director (1)</v>
          </cell>
          <cell r="N990">
            <v>50.786560000000001</v>
          </cell>
        </row>
        <row r="991">
          <cell r="A991" t="str">
            <v>A50032</v>
          </cell>
          <cell r="B991" t="str">
            <v>Gladwin</v>
          </cell>
          <cell r="C991" t="str">
            <v>Michael</v>
          </cell>
          <cell r="D991" t="str">
            <v>UGB</v>
          </cell>
          <cell r="E991" t="str">
            <v>S9</v>
          </cell>
          <cell r="F991" t="str">
            <v>ARI</v>
          </cell>
          <cell r="G991" t="str">
            <v>G11</v>
          </cell>
          <cell r="H991" t="str">
            <v>UK-HYDST</v>
          </cell>
          <cell r="I991" t="str">
            <v>Admin</v>
          </cell>
          <cell r="J991">
            <v>37.5</v>
          </cell>
          <cell r="K991">
            <v>26</v>
          </cell>
          <cell r="L991">
            <v>2</v>
          </cell>
          <cell r="M991" t="str">
            <v>Group Risk Manager</v>
          </cell>
          <cell r="N991">
            <v>52.543626666667002</v>
          </cell>
        </row>
        <row r="992">
          <cell r="A992" t="str">
            <v>A49986</v>
          </cell>
          <cell r="B992" t="str">
            <v>Gleeson</v>
          </cell>
          <cell r="C992" t="str">
            <v>Frank</v>
          </cell>
          <cell r="D992" t="str">
            <v>UGB</v>
          </cell>
          <cell r="E992" t="str">
            <v>S1</v>
          </cell>
          <cell r="F992" t="str">
            <v>THW</v>
          </cell>
          <cell r="G992" t="str">
            <v>UT24</v>
          </cell>
          <cell r="H992" t="str">
            <v>UK-HYDST</v>
          </cell>
          <cell r="I992" t="str">
            <v>Tech</v>
          </cell>
          <cell r="J992">
            <v>22.5</v>
          </cell>
          <cell r="K992">
            <v>11</v>
          </cell>
          <cell r="L992">
            <v>0</v>
          </cell>
          <cell r="M992" t="str">
            <v>N/A</v>
          </cell>
          <cell r="N992">
            <v>55.257952136752003</v>
          </cell>
        </row>
        <row r="993">
          <cell r="A993" t="str">
            <v>A49805</v>
          </cell>
          <cell r="B993" t="str">
            <v>Glover</v>
          </cell>
          <cell r="C993" t="str">
            <v>Richard</v>
          </cell>
          <cell r="D993" t="str">
            <v>UGB</v>
          </cell>
          <cell r="E993" t="str">
            <v>S2</v>
          </cell>
          <cell r="F993" t="str">
            <v>SBS</v>
          </cell>
          <cell r="G993" t="str">
            <v>UP51</v>
          </cell>
          <cell r="H993" t="str">
            <v>UK-HYDST</v>
          </cell>
          <cell r="I993" t="str">
            <v>Tech</v>
          </cell>
          <cell r="J993">
            <v>37.5</v>
          </cell>
          <cell r="K993">
            <v>42</v>
          </cell>
          <cell r="L993">
            <v>8</v>
          </cell>
          <cell r="M993" t="str">
            <v>Engineer  (Not chartered) (Graduate)</v>
          </cell>
          <cell r="N993">
            <v>16.506959999999999</v>
          </cell>
        </row>
        <row r="994">
          <cell r="A994" t="str">
            <v>A76131</v>
          </cell>
          <cell r="B994" t="str">
            <v>Glover</v>
          </cell>
          <cell r="C994" t="str">
            <v>Sonia</v>
          </cell>
          <cell r="D994" t="str">
            <v>UGB</v>
          </cell>
          <cell r="E994" t="str">
            <v>S9</v>
          </cell>
          <cell r="F994" t="str">
            <v>AFN</v>
          </cell>
          <cell r="G994" t="str">
            <v>US13</v>
          </cell>
          <cell r="H994" t="str">
            <v>UK-AGENCY</v>
          </cell>
          <cell r="I994" t="str">
            <v>Admin</v>
          </cell>
          <cell r="J994">
            <v>37.5</v>
          </cell>
          <cell r="K994">
            <v>13</v>
          </cell>
          <cell r="L994">
            <v>10</v>
          </cell>
          <cell r="M994" t="str">
            <v>Purchasing clerk</v>
          </cell>
          <cell r="N994">
            <v>13.05</v>
          </cell>
        </row>
        <row r="995">
          <cell r="A995" t="str">
            <v>W24333</v>
          </cell>
          <cell r="B995" t="str">
            <v>Glynn</v>
          </cell>
          <cell r="C995" t="str">
            <v>Gary</v>
          </cell>
          <cell r="D995" t="str">
            <v>UGB</v>
          </cell>
          <cell r="E995" t="str">
            <v>S9</v>
          </cell>
          <cell r="F995" t="str">
            <v>ABD</v>
          </cell>
          <cell r="G995" t="str">
            <v>US16</v>
          </cell>
          <cell r="H995" t="str">
            <v>UK-HYDST</v>
          </cell>
          <cell r="I995" t="str">
            <v>Admin</v>
          </cell>
          <cell r="J995">
            <v>37.5</v>
          </cell>
          <cell r="K995">
            <v>201</v>
          </cell>
          <cell r="L995">
            <v>0</v>
          </cell>
          <cell r="M995" t="str">
            <v>N/A</v>
          </cell>
          <cell r="N995">
            <v>88.201915753845995</v>
          </cell>
        </row>
        <row r="996">
          <cell r="A996" t="str">
            <v>A74769</v>
          </cell>
          <cell r="B996" t="str">
            <v>Goff</v>
          </cell>
          <cell r="C996" t="str">
            <v>Paul</v>
          </cell>
          <cell r="D996" t="str">
            <v>UGB</v>
          </cell>
          <cell r="E996" t="str">
            <v>S2</v>
          </cell>
          <cell r="F996" t="str">
            <v>GCL</v>
          </cell>
          <cell r="G996" t="str">
            <v>UP31</v>
          </cell>
          <cell r="H996" t="str">
            <v>P-STD</v>
          </cell>
          <cell r="I996" t="str">
            <v>Tech</v>
          </cell>
          <cell r="J996">
            <v>37.5</v>
          </cell>
          <cell r="K996">
            <v>21</v>
          </cell>
          <cell r="L996">
            <v>6</v>
          </cell>
          <cell r="M996" t="str">
            <v>Senior  Environmental Consultant 1</v>
          </cell>
          <cell r="N996">
            <v>27.258290461538</v>
          </cell>
        </row>
        <row r="997">
          <cell r="A997" t="str">
            <v>A74496</v>
          </cell>
          <cell r="B997" t="str">
            <v>Gogerly</v>
          </cell>
          <cell r="C997" t="str">
            <v>Ashley</v>
          </cell>
          <cell r="D997" t="str">
            <v>UGB</v>
          </cell>
          <cell r="E997" t="str">
            <v>S1</v>
          </cell>
          <cell r="F997" t="str">
            <v>THW</v>
          </cell>
          <cell r="G997" t="str">
            <v>UT21</v>
          </cell>
          <cell r="H997" t="str">
            <v>UK-HYDST</v>
          </cell>
          <cell r="I997" t="str">
            <v>Tech</v>
          </cell>
          <cell r="J997">
            <v>40</v>
          </cell>
          <cell r="K997">
            <v>35</v>
          </cell>
          <cell r="L997">
            <v>5</v>
          </cell>
          <cell r="M997" t="str">
            <v>Principal Engineer/ Technical Discipline Leader</v>
          </cell>
          <cell r="N997">
            <v>28.359842307691999</v>
          </cell>
        </row>
        <row r="998">
          <cell r="A998" t="str">
            <v>A74861</v>
          </cell>
          <cell r="B998" t="str">
            <v>Golding</v>
          </cell>
          <cell r="C998" t="str">
            <v>Francesca</v>
          </cell>
          <cell r="D998" t="str">
            <v>UGB</v>
          </cell>
          <cell r="E998" t="str">
            <v>S1</v>
          </cell>
          <cell r="F998" t="str">
            <v>SBR</v>
          </cell>
          <cell r="G998" t="str">
            <v>UT31</v>
          </cell>
          <cell r="H998" t="str">
            <v>T-FIX</v>
          </cell>
          <cell r="I998" t="str">
            <v>Tech</v>
          </cell>
          <cell r="J998">
            <v>37.5</v>
          </cell>
          <cell r="K998">
            <v>1</v>
          </cell>
          <cell r="L998">
            <v>11</v>
          </cell>
          <cell r="M998" t="str">
            <v>Junior Technician</v>
          </cell>
          <cell r="N998">
            <v>9.3034133333329994</v>
          </cell>
        </row>
        <row r="999">
          <cell r="A999" t="str">
            <v>A49706</v>
          </cell>
          <cell r="B999" t="str">
            <v>Gooch</v>
          </cell>
          <cell r="C999" t="str">
            <v>Brian</v>
          </cell>
          <cell r="D999" t="str">
            <v>UGB</v>
          </cell>
          <cell r="E999" t="str">
            <v>S2</v>
          </cell>
          <cell r="F999" t="str">
            <v>BBI</v>
          </cell>
          <cell r="G999" t="str">
            <v>UP33</v>
          </cell>
          <cell r="H999" t="str">
            <v>UK-HYDST</v>
          </cell>
          <cell r="I999" t="str">
            <v>Tech</v>
          </cell>
          <cell r="J999">
            <v>37.5</v>
          </cell>
          <cell r="K999">
            <v>98</v>
          </cell>
          <cell r="L999">
            <v>5</v>
          </cell>
          <cell r="M999" t="str">
            <v>Technical Director  / Technical Director (1)</v>
          </cell>
          <cell r="N999">
            <v>43.793924102563999</v>
          </cell>
        </row>
        <row r="1000">
          <cell r="A1000" t="str">
            <v>A00544</v>
          </cell>
          <cell r="B1000" t="str">
            <v>Goode</v>
          </cell>
          <cell r="C1000" t="str">
            <v>Chris</v>
          </cell>
          <cell r="D1000" t="str">
            <v>UGB</v>
          </cell>
          <cell r="E1000" t="str">
            <v>S2</v>
          </cell>
          <cell r="F1000" t="str">
            <v>GGE</v>
          </cell>
          <cell r="G1000" t="str">
            <v>UP31</v>
          </cell>
          <cell r="H1000" t="str">
            <v>P-FIX</v>
          </cell>
          <cell r="I1000" t="str">
            <v>Tech</v>
          </cell>
          <cell r="J1000">
            <v>37.5</v>
          </cell>
          <cell r="K1000">
            <v>0</v>
          </cell>
          <cell r="L1000">
            <v>11</v>
          </cell>
          <cell r="M1000" t="str">
            <v>Junior Technician</v>
          </cell>
          <cell r="N1000">
            <v>9.2307692307690008</v>
          </cell>
        </row>
        <row r="1001">
          <cell r="A1001" t="str">
            <v>A74629</v>
          </cell>
          <cell r="B1001" t="str">
            <v>Goode</v>
          </cell>
          <cell r="C1001" t="str">
            <v>Chris</v>
          </cell>
          <cell r="D1001" t="str">
            <v>UGB</v>
          </cell>
          <cell r="E1001" t="str">
            <v>S1</v>
          </cell>
          <cell r="F1001" t="str">
            <v>THW</v>
          </cell>
          <cell r="G1001" t="str">
            <v>UT21</v>
          </cell>
          <cell r="H1001" t="str">
            <v>UK-HYDST</v>
          </cell>
          <cell r="I1001" t="str">
            <v>Tech</v>
          </cell>
          <cell r="J1001">
            <v>37.5</v>
          </cell>
          <cell r="K1001">
            <v>11</v>
          </cell>
          <cell r="L1001">
            <v>11</v>
          </cell>
          <cell r="M1001" t="str">
            <v>Junior Technician</v>
          </cell>
          <cell r="N1001">
            <v>9.9415753846149997</v>
          </cell>
        </row>
        <row r="1002">
          <cell r="A1002" t="str">
            <v>A74716</v>
          </cell>
          <cell r="B1002" t="str">
            <v>Goode</v>
          </cell>
          <cell r="C1002" t="str">
            <v>Chris</v>
          </cell>
          <cell r="D1002" t="str">
            <v>UGB</v>
          </cell>
          <cell r="E1002" t="str">
            <v>S2</v>
          </cell>
          <cell r="F1002" t="str">
            <v>GGE</v>
          </cell>
          <cell r="G1002" t="str">
            <v>UP31</v>
          </cell>
          <cell r="H1002" t="str">
            <v>P-FIX</v>
          </cell>
          <cell r="I1002" t="str">
            <v>Tech</v>
          </cell>
          <cell r="J1002">
            <v>37.5</v>
          </cell>
          <cell r="K1002">
            <v>2</v>
          </cell>
          <cell r="L1002">
            <v>11</v>
          </cell>
          <cell r="M1002" t="str">
            <v>Junior Technician</v>
          </cell>
          <cell r="N1002">
            <v>9.9415753846149997</v>
          </cell>
        </row>
        <row r="1003">
          <cell r="A1003" t="str">
            <v>A00197</v>
          </cell>
          <cell r="B1003" t="str">
            <v>Goodger</v>
          </cell>
          <cell r="C1003" t="str">
            <v>Ben</v>
          </cell>
          <cell r="D1003" t="str">
            <v>UGB</v>
          </cell>
          <cell r="E1003" t="str">
            <v>S4</v>
          </cell>
          <cell r="F1003" t="str">
            <v>EEC</v>
          </cell>
          <cell r="G1003" t="str">
            <v>UE21</v>
          </cell>
          <cell r="H1003" t="str">
            <v>UK-HYDST</v>
          </cell>
          <cell r="I1003" t="str">
            <v>Tech</v>
          </cell>
          <cell r="J1003">
            <v>37.5</v>
          </cell>
          <cell r="K1003">
            <v>85</v>
          </cell>
          <cell r="L1003">
            <v>5</v>
          </cell>
          <cell r="M1003" t="str">
            <v>Principal Environmental Consultant</v>
          </cell>
          <cell r="N1003">
            <v>22.499891282050999</v>
          </cell>
        </row>
        <row r="1004">
          <cell r="A1004" t="str">
            <v>S10079</v>
          </cell>
          <cell r="B1004" t="str">
            <v>Gooding</v>
          </cell>
          <cell r="C1004" t="str">
            <v>Phil</v>
          </cell>
          <cell r="D1004" t="str">
            <v>UGB</v>
          </cell>
          <cell r="E1004" t="str">
            <v>S3</v>
          </cell>
          <cell r="F1004" t="str">
            <v>WWN</v>
          </cell>
          <cell r="G1004" t="str">
            <v>UU71</v>
          </cell>
          <cell r="H1004" t="str">
            <v>UK-AGENCY</v>
          </cell>
          <cell r="I1004" t="str">
            <v>Tech</v>
          </cell>
          <cell r="J1004">
            <v>0</v>
          </cell>
          <cell r="K1004">
            <v>37</v>
          </cell>
          <cell r="L1004">
            <v>0</v>
          </cell>
          <cell r="M1004" t="str">
            <v>N/A</v>
          </cell>
          <cell r="N1004">
            <v>25.15</v>
          </cell>
        </row>
        <row r="1005">
          <cell r="A1005" t="str">
            <v>A00316</v>
          </cell>
          <cell r="B1005" t="str">
            <v>Goodman</v>
          </cell>
          <cell r="C1005" t="str">
            <v>Andy</v>
          </cell>
          <cell r="D1005" t="str">
            <v>UGB</v>
          </cell>
          <cell r="E1005" t="str">
            <v>S9</v>
          </cell>
          <cell r="F1005" t="str">
            <v>AIT</v>
          </cell>
          <cell r="G1005" t="str">
            <v>G11</v>
          </cell>
          <cell r="H1005" t="str">
            <v>UK-HYDST</v>
          </cell>
          <cell r="I1005" t="str">
            <v>Admin</v>
          </cell>
          <cell r="J1005">
            <v>37.5</v>
          </cell>
          <cell r="K1005">
            <v>74</v>
          </cell>
          <cell r="L1005">
            <v>5</v>
          </cell>
          <cell r="M1005" t="str">
            <v>IT Manager</v>
          </cell>
          <cell r="N1005">
            <v>24.917952820513001</v>
          </cell>
        </row>
        <row r="1006">
          <cell r="A1006" t="str">
            <v>A00471</v>
          </cell>
          <cell r="B1006" t="str">
            <v>Goodman</v>
          </cell>
          <cell r="C1006" t="str">
            <v>Conrad</v>
          </cell>
          <cell r="D1006" t="str">
            <v>UGB</v>
          </cell>
          <cell r="E1006" t="str">
            <v>S9</v>
          </cell>
          <cell r="F1006" t="str">
            <v>AIT</v>
          </cell>
          <cell r="G1006" t="str">
            <v>G11</v>
          </cell>
          <cell r="H1006" t="str">
            <v>P-STD</v>
          </cell>
          <cell r="I1006" t="str">
            <v>Admin</v>
          </cell>
          <cell r="J1006">
            <v>37.5</v>
          </cell>
          <cell r="K1006">
            <v>16</v>
          </cell>
          <cell r="L1006">
            <v>5</v>
          </cell>
          <cell r="M1006" t="str">
            <v>IT Manager</v>
          </cell>
          <cell r="N1006">
            <v>20.300293333332998</v>
          </cell>
        </row>
        <row r="1007">
          <cell r="A1007" t="str">
            <v>A24788</v>
          </cell>
          <cell r="B1007" t="str">
            <v>Goodwin</v>
          </cell>
          <cell r="C1007" t="str">
            <v>Jon</v>
          </cell>
          <cell r="D1007" t="str">
            <v>UGB</v>
          </cell>
          <cell r="E1007" t="str">
            <v>S3</v>
          </cell>
          <cell r="F1007" t="str">
            <v>ERE</v>
          </cell>
          <cell r="G1007" t="str">
            <v>UU81</v>
          </cell>
          <cell r="H1007" t="str">
            <v>UK-HYDST</v>
          </cell>
          <cell r="I1007" t="str">
            <v>Tech</v>
          </cell>
          <cell r="J1007">
            <v>37.5</v>
          </cell>
          <cell r="K1007">
            <v>72</v>
          </cell>
          <cell r="L1007">
            <v>5</v>
          </cell>
          <cell r="M1007" t="str">
            <v>Principal Environmental Consultant</v>
          </cell>
          <cell r="N1007">
            <v>21.817626666667</v>
          </cell>
        </row>
        <row r="1008">
          <cell r="A1008" t="str">
            <v>A04724</v>
          </cell>
          <cell r="B1008" t="str">
            <v>Gordhan</v>
          </cell>
          <cell r="C1008" t="str">
            <v>Pradip</v>
          </cell>
          <cell r="D1008" t="str">
            <v>UGB</v>
          </cell>
          <cell r="E1008" t="str">
            <v>S1</v>
          </cell>
          <cell r="F1008" t="str">
            <v>SBR</v>
          </cell>
          <cell r="G1008" t="str">
            <v>UT31</v>
          </cell>
          <cell r="H1008" t="str">
            <v>UK-HYDST</v>
          </cell>
          <cell r="I1008" t="str">
            <v>Tech</v>
          </cell>
          <cell r="J1008">
            <v>37.5</v>
          </cell>
          <cell r="K1008">
            <v>429</v>
          </cell>
          <cell r="L1008">
            <v>6</v>
          </cell>
          <cell r="M1008" t="str">
            <v>Principal Technician</v>
          </cell>
          <cell r="N1008">
            <v>28.111671081537999</v>
          </cell>
        </row>
        <row r="1009">
          <cell r="A1009" t="str">
            <v>A41336</v>
          </cell>
          <cell r="B1009" t="str">
            <v>Gordon</v>
          </cell>
          <cell r="C1009" t="str">
            <v>Robert</v>
          </cell>
          <cell r="D1009" t="str">
            <v>UGB</v>
          </cell>
          <cell r="E1009" t="str">
            <v>S1</v>
          </cell>
          <cell r="F1009" t="str">
            <v>SBR</v>
          </cell>
          <cell r="G1009" t="str">
            <v>UT31</v>
          </cell>
          <cell r="H1009" t="str">
            <v>UK-HYDST</v>
          </cell>
          <cell r="I1009" t="str">
            <v>Tech</v>
          </cell>
          <cell r="J1009">
            <v>37.5</v>
          </cell>
          <cell r="K1009">
            <v>198</v>
          </cell>
          <cell r="L1009">
            <v>4</v>
          </cell>
          <cell r="M1009" t="str">
            <v>Project Manager  Category 2 (2)</v>
          </cell>
          <cell r="N1009">
            <v>26.603062564102999</v>
          </cell>
        </row>
        <row r="1010">
          <cell r="A1010" t="str">
            <v>A50084</v>
          </cell>
          <cell r="B1010" t="str">
            <v>Gordon</v>
          </cell>
          <cell r="C1010" t="str">
            <v>Archie</v>
          </cell>
          <cell r="D1010" t="str">
            <v>UGB</v>
          </cell>
          <cell r="E1010" t="str">
            <v>S1</v>
          </cell>
          <cell r="F1010" t="str">
            <v>THW</v>
          </cell>
          <cell r="G1010" t="str">
            <v>UT25</v>
          </cell>
          <cell r="H1010" t="str">
            <v>UK-HYDST</v>
          </cell>
          <cell r="I1010" t="str">
            <v>Tech</v>
          </cell>
          <cell r="J1010">
            <v>37.5</v>
          </cell>
          <cell r="K1010">
            <v>19</v>
          </cell>
          <cell r="L1010">
            <v>4</v>
          </cell>
          <cell r="M1010" t="str">
            <v>Associate (EA)/ Associate Tech. Dir / Associate Tech. Dir (2</v>
          </cell>
          <cell r="N1010">
            <v>25.114908717949</v>
          </cell>
        </row>
        <row r="1011">
          <cell r="A1011" t="str">
            <v>A80015</v>
          </cell>
          <cell r="B1011" t="str">
            <v>Gordon</v>
          </cell>
          <cell r="C1011" t="str">
            <v>Stephen</v>
          </cell>
          <cell r="D1011" t="str">
            <v>UGB</v>
          </cell>
          <cell r="E1011" t="str">
            <v>S3</v>
          </cell>
          <cell r="F1011" t="str">
            <v>ERE</v>
          </cell>
          <cell r="G1011" t="str">
            <v>UU81</v>
          </cell>
          <cell r="H1011" t="str">
            <v>UK-AGENCY</v>
          </cell>
          <cell r="I1011" t="str">
            <v>Tech</v>
          </cell>
          <cell r="J1011">
            <v>37.5</v>
          </cell>
          <cell r="K1011">
            <v>3</v>
          </cell>
          <cell r="L1011">
            <v>9</v>
          </cell>
          <cell r="M1011" t="str">
            <v>Graduate Engineer</v>
          </cell>
          <cell r="N1011">
            <v>37.92</v>
          </cell>
        </row>
        <row r="1012">
          <cell r="A1012" t="str">
            <v>A80025</v>
          </cell>
          <cell r="B1012" t="str">
            <v>Gordon</v>
          </cell>
          <cell r="C1012" t="str">
            <v>Alistair</v>
          </cell>
          <cell r="D1012" t="str">
            <v>UGB</v>
          </cell>
          <cell r="E1012" t="str">
            <v>S3</v>
          </cell>
          <cell r="F1012" t="str">
            <v>ERE</v>
          </cell>
          <cell r="G1012" t="str">
            <v>UU81</v>
          </cell>
          <cell r="H1012" t="str">
            <v>P-STD</v>
          </cell>
          <cell r="I1012" t="str">
            <v>Tech</v>
          </cell>
          <cell r="J1012">
            <v>37.5</v>
          </cell>
          <cell r="K1012">
            <v>3</v>
          </cell>
          <cell r="L1012">
            <v>8</v>
          </cell>
          <cell r="M1012" t="str">
            <v>Resident Engineer (1) / Resident Engineer</v>
          </cell>
          <cell r="N1012">
            <v>25.384615384615</v>
          </cell>
        </row>
        <row r="1013">
          <cell r="A1013" t="str">
            <v>A49820</v>
          </cell>
          <cell r="B1013" t="str">
            <v>Gordon-Lee</v>
          </cell>
          <cell r="C1013" t="str">
            <v>Dan</v>
          </cell>
          <cell r="D1013" t="str">
            <v>UGB</v>
          </cell>
          <cell r="E1013" t="str">
            <v>S4</v>
          </cell>
          <cell r="F1013" t="str">
            <v>EEC</v>
          </cell>
          <cell r="G1013" t="str">
            <v>UE21</v>
          </cell>
          <cell r="H1013" t="str">
            <v>UK-HYDST</v>
          </cell>
          <cell r="I1013" t="str">
            <v>Tech</v>
          </cell>
          <cell r="J1013">
            <v>37.5</v>
          </cell>
          <cell r="K1013">
            <v>39</v>
          </cell>
          <cell r="L1013">
            <v>6</v>
          </cell>
          <cell r="M1013" t="str">
            <v>Senior  Environmental Consultant 1</v>
          </cell>
          <cell r="N1013">
            <v>15.217226666667001</v>
          </cell>
        </row>
        <row r="1014">
          <cell r="A1014" t="str">
            <v>A80020</v>
          </cell>
          <cell r="B1014" t="str">
            <v>Gore</v>
          </cell>
          <cell r="C1014" t="str">
            <v>Steve</v>
          </cell>
          <cell r="D1014" t="str">
            <v>UGB</v>
          </cell>
          <cell r="E1014" t="str">
            <v>S1</v>
          </cell>
          <cell r="F1014" t="str">
            <v>TRS</v>
          </cell>
          <cell r="G1014" t="str">
            <v>UT42</v>
          </cell>
          <cell r="H1014" t="str">
            <v>UK-AGENCY</v>
          </cell>
          <cell r="I1014" t="str">
            <v>Tech</v>
          </cell>
          <cell r="J1014">
            <v>40</v>
          </cell>
          <cell r="K1014">
            <v>5</v>
          </cell>
          <cell r="L1014">
            <v>7</v>
          </cell>
          <cell r="M1014" t="str">
            <v>Chartered or Consulting Engineer</v>
          </cell>
          <cell r="N1014">
            <v>59.63</v>
          </cell>
        </row>
        <row r="1015">
          <cell r="A1015" t="str">
            <v>A92878</v>
          </cell>
          <cell r="B1015" t="str">
            <v>Gough</v>
          </cell>
          <cell r="C1015" t="str">
            <v>Paula</v>
          </cell>
          <cell r="D1015" t="str">
            <v>UGB</v>
          </cell>
          <cell r="E1015" t="str">
            <v>S1</v>
          </cell>
          <cell r="F1015" t="str">
            <v>TRL</v>
          </cell>
          <cell r="G1015" t="str">
            <v>UT42</v>
          </cell>
          <cell r="H1015" t="str">
            <v>UK-HYDST</v>
          </cell>
          <cell r="I1015" t="str">
            <v>Tech</v>
          </cell>
          <cell r="J1015">
            <v>30</v>
          </cell>
          <cell r="K1015">
            <v>117</v>
          </cell>
          <cell r="L1015">
            <v>4</v>
          </cell>
          <cell r="M1015" t="str">
            <v>Associate Business Director</v>
          </cell>
          <cell r="N1015">
            <v>41.530546153845997</v>
          </cell>
        </row>
        <row r="1016">
          <cell r="A1016" t="str">
            <v>A74904</v>
          </cell>
          <cell r="B1016" t="str">
            <v>Gould</v>
          </cell>
          <cell r="C1016" t="str">
            <v>Mike</v>
          </cell>
          <cell r="D1016" t="str">
            <v>UGB</v>
          </cell>
          <cell r="E1016" t="str">
            <v>S1</v>
          </cell>
          <cell r="F1016" t="str">
            <v>TRL</v>
          </cell>
          <cell r="G1016" t="str">
            <v>UT42</v>
          </cell>
          <cell r="H1016" t="str">
            <v>UK-AGENCY</v>
          </cell>
          <cell r="I1016" t="str">
            <v>Tech</v>
          </cell>
          <cell r="J1016">
            <v>37.5</v>
          </cell>
          <cell r="K1016">
            <v>5</v>
          </cell>
          <cell r="L1016">
            <v>7</v>
          </cell>
          <cell r="M1016" t="str">
            <v>Chartered or Consulting Engineer</v>
          </cell>
          <cell r="N1016">
            <v>41.8</v>
          </cell>
        </row>
        <row r="1017">
          <cell r="A1017" t="str">
            <v>A50232</v>
          </cell>
          <cell r="B1017" t="str">
            <v>Govern</v>
          </cell>
          <cell r="C1017" t="str">
            <v>Ciaran</v>
          </cell>
          <cell r="D1017" t="str">
            <v>UGB</v>
          </cell>
          <cell r="E1017" t="str">
            <v>S1</v>
          </cell>
          <cell r="F1017" t="str">
            <v>THW</v>
          </cell>
          <cell r="G1017" t="str">
            <v>UT22</v>
          </cell>
          <cell r="H1017" t="str">
            <v>UK-HYDST</v>
          </cell>
          <cell r="I1017" t="str">
            <v>Tech</v>
          </cell>
          <cell r="J1017">
            <v>37.5</v>
          </cell>
          <cell r="K1017">
            <v>25</v>
          </cell>
          <cell r="L1017">
            <v>8</v>
          </cell>
          <cell r="M1017" t="str">
            <v>Engineer  (Not chartered) (Graduate)</v>
          </cell>
          <cell r="N1017">
            <v>19.502365128205</v>
          </cell>
        </row>
        <row r="1018">
          <cell r="A1018" t="str">
            <v>W25224</v>
          </cell>
          <cell r="B1018" t="str">
            <v>Grabham</v>
          </cell>
          <cell r="C1018" t="str">
            <v>Paul</v>
          </cell>
          <cell r="D1018" t="str">
            <v>UGB</v>
          </cell>
          <cell r="E1018" t="str">
            <v>S3</v>
          </cell>
          <cell r="F1018" t="str">
            <v>WEN</v>
          </cell>
          <cell r="G1018" t="str">
            <v>UU41</v>
          </cell>
          <cell r="H1018" t="str">
            <v>UK-HYDST</v>
          </cell>
          <cell r="I1018" t="str">
            <v>Tech</v>
          </cell>
          <cell r="J1018">
            <v>37.5</v>
          </cell>
          <cell r="K1018">
            <v>123</v>
          </cell>
          <cell r="L1018">
            <v>6</v>
          </cell>
          <cell r="M1018" t="str">
            <v>Senior Engineer</v>
          </cell>
          <cell r="N1018">
            <v>18.756021497435999</v>
          </cell>
        </row>
        <row r="1019">
          <cell r="A1019" t="str">
            <v>W25178</v>
          </cell>
          <cell r="B1019" t="str">
            <v>Graffham</v>
          </cell>
          <cell r="C1019" t="str">
            <v>Brett</v>
          </cell>
          <cell r="D1019" t="str">
            <v>UGB</v>
          </cell>
          <cell r="E1019" t="str">
            <v>S3</v>
          </cell>
          <cell r="F1019" t="str">
            <v>WWN</v>
          </cell>
          <cell r="G1019" t="str">
            <v>UU61</v>
          </cell>
          <cell r="H1019" t="str">
            <v>UK-HYDST</v>
          </cell>
          <cell r="I1019" t="str">
            <v>Tech</v>
          </cell>
          <cell r="J1019">
            <v>37.5</v>
          </cell>
          <cell r="K1019">
            <v>137</v>
          </cell>
          <cell r="L1019">
            <v>6</v>
          </cell>
          <cell r="M1019" t="str">
            <v>Senior Engineer</v>
          </cell>
          <cell r="N1019">
            <v>20.096036923077001</v>
          </cell>
        </row>
        <row r="1020">
          <cell r="A1020" t="str">
            <v>A00070</v>
          </cell>
          <cell r="B1020" t="str">
            <v>Graham</v>
          </cell>
          <cell r="C1020" t="str">
            <v>Sharon</v>
          </cell>
          <cell r="D1020" t="str">
            <v>UGB</v>
          </cell>
          <cell r="E1020" t="str">
            <v>S3</v>
          </cell>
          <cell r="F1020" t="str">
            <v>MAM</v>
          </cell>
          <cell r="G1020" t="str">
            <v>UU23</v>
          </cell>
          <cell r="H1020" t="str">
            <v>UK-HYDST</v>
          </cell>
          <cell r="I1020" t="str">
            <v>Tech</v>
          </cell>
          <cell r="J1020">
            <v>30</v>
          </cell>
          <cell r="K1020">
            <v>55</v>
          </cell>
          <cell r="L1020">
            <v>6</v>
          </cell>
          <cell r="M1020" t="str">
            <v>Discipline Leader</v>
          </cell>
          <cell r="N1020">
            <v>17.504200000000001</v>
          </cell>
        </row>
        <row r="1021">
          <cell r="A1021" t="str">
            <v>A00511</v>
          </cell>
          <cell r="B1021" t="str">
            <v>Graham</v>
          </cell>
          <cell r="C1021" t="str">
            <v>Gareth</v>
          </cell>
          <cell r="D1021" t="str">
            <v>UGB</v>
          </cell>
          <cell r="E1021" t="str">
            <v>S1</v>
          </cell>
          <cell r="F1021" t="str">
            <v>TRL</v>
          </cell>
          <cell r="G1021" t="str">
            <v>UT41</v>
          </cell>
          <cell r="H1021" t="str">
            <v>T-FIX</v>
          </cell>
          <cell r="I1021" t="str">
            <v>Tech</v>
          </cell>
          <cell r="J1021">
            <v>37.5</v>
          </cell>
          <cell r="K1021">
            <v>32</v>
          </cell>
          <cell r="L1021">
            <v>10</v>
          </cell>
          <cell r="M1021" t="str">
            <v>Technical assistant</v>
          </cell>
          <cell r="N1021">
            <v>18.487780512821001</v>
          </cell>
        </row>
        <row r="1022">
          <cell r="A1022" t="str">
            <v>A74630</v>
          </cell>
          <cell r="B1022" t="str">
            <v>Graham</v>
          </cell>
          <cell r="C1022" t="str">
            <v>Valerie</v>
          </cell>
          <cell r="D1022" t="str">
            <v>UGB</v>
          </cell>
          <cell r="E1022" t="str">
            <v>S9</v>
          </cell>
          <cell r="F1022" t="str">
            <v>AFF</v>
          </cell>
          <cell r="G1022" t="str">
            <v>UF15</v>
          </cell>
          <cell r="H1022" t="str">
            <v>UK-HYDST</v>
          </cell>
          <cell r="I1022" t="str">
            <v>Admin</v>
          </cell>
          <cell r="J1022">
            <v>19.5</v>
          </cell>
          <cell r="K1022">
            <v>39</v>
          </cell>
          <cell r="L1022">
            <v>9</v>
          </cell>
          <cell r="M1022" t="str">
            <v>Team Secretary  or Secretary</v>
          </cell>
          <cell r="N1022">
            <v>11.952662721893001</v>
          </cell>
        </row>
        <row r="1023">
          <cell r="A1023" t="str">
            <v>A76066</v>
          </cell>
          <cell r="B1023" t="str">
            <v>Graham</v>
          </cell>
          <cell r="C1023" t="str">
            <v>Alan</v>
          </cell>
          <cell r="D1023" t="str">
            <v>UGB</v>
          </cell>
          <cell r="E1023" t="str">
            <v>S1</v>
          </cell>
          <cell r="F1023" t="str">
            <v>TRS</v>
          </cell>
          <cell r="G1023" t="str">
            <v>UT42</v>
          </cell>
          <cell r="H1023" t="str">
            <v>UK-AGENCY</v>
          </cell>
          <cell r="I1023" t="str">
            <v>Tech</v>
          </cell>
          <cell r="J1023">
            <v>37.5</v>
          </cell>
          <cell r="K1023">
            <v>6</v>
          </cell>
          <cell r="L1023">
            <v>5</v>
          </cell>
          <cell r="M1023" t="str">
            <v>Principal Engineer/ Technical Discipline Leader</v>
          </cell>
          <cell r="N1023">
            <v>67.05</v>
          </cell>
        </row>
        <row r="1024">
          <cell r="A1024" t="str">
            <v>A76430</v>
          </cell>
          <cell r="B1024" t="str">
            <v>Grail</v>
          </cell>
          <cell r="C1024" t="str">
            <v>Cathryn</v>
          </cell>
          <cell r="D1024" t="str">
            <v>UGB</v>
          </cell>
          <cell r="E1024" t="str">
            <v>S9</v>
          </cell>
          <cell r="F1024" t="str">
            <v>AHR</v>
          </cell>
          <cell r="G1024" t="str">
            <v>US12</v>
          </cell>
          <cell r="H1024" t="str">
            <v>UK-AGENCY</v>
          </cell>
          <cell r="I1024" t="str">
            <v>Admin</v>
          </cell>
          <cell r="J1024">
            <v>37.5</v>
          </cell>
          <cell r="K1024">
            <v>1</v>
          </cell>
          <cell r="L1024">
            <v>9</v>
          </cell>
          <cell r="M1024" t="str">
            <v>HR Assistant</v>
          </cell>
          <cell r="N1024">
            <v>11.5</v>
          </cell>
        </row>
        <row r="1025">
          <cell r="A1025" t="str">
            <v>A42216</v>
          </cell>
          <cell r="B1025" t="str">
            <v>Grant</v>
          </cell>
          <cell r="C1025" t="str">
            <v>James</v>
          </cell>
          <cell r="D1025" t="str">
            <v>UGB</v>
          </cell>
          <cell r="E1025" t="str">
            <v>S2</v>
          </cell>
          <cell r="F1025" t="str">
            <v>SBS</v>
          </cell>
          <cell r="G1025" t="str">
            <v>UP33</v>
          </cell>
          <cell r="H1025" t="str">
            <v>UK-HYDST</v>
          </cell>
          <cell r="I1025" t="str">
            <v>Tech</v>
          </cell>
          <cell r="J1025">
            <v>37.5</v>
          </cell>
          <cell r="K1025">
            <v>189</v>
          </cell>
          <cell r="L1025">
            <v>4</v>
          </cell>
          <cell r="M1025" t="str">
            <v>Associate (EA)/ Associate Tech. Dir / Associate Tech. Dir (2</v>
          </cell>
          <cell r="N1025">
            <v>30.221318974359001</v>
          </cell>
        </row>
        <row r="1026">
          <cell r="A1026" t="str">
            <v>A74791</v>
          </cell>
          <cell r="B1026" t="str">
            <v>Grant</v>
          </cell>
          <cell r="C1026" t="str">
            <v>Georgie</v>
          </cell>
          <cell r="D1026" t="str">
            <v>UGB</v>
          </cell>
          <cell r="E1026" t="str">
            <v>S4</v>
          </cell>
          <cell r="F1026" t="str">
            <v>EEA</v>
          </cell>
          <cell r="G1026" t="str">
            <v>UE31</v>
          </cell>
          <cell r="H1026" t="str">
            <v>T-FIX</v>
          </cell>
          <cell r="I1026" t="str">
            <v>Tech</v>
          </cell>
          <cell r="J1026">
            <v>37.5</v>
          </cell>
          <cell r="K1026">
            <v>0</v>
          </cell>
          <cell r="L1026">
            <v>11</v>
          </cell>
          <cell r="M1026" t="str">
            <v>Junior Technician</v>
          </cell>
          <cell r="N1026">
            <v>0.01</v>
          </cell>
        </row>
        <row r="1027">
          <cell r="A1027" t="str">
            <v>A76073</v>
          </cell>
          <cell r="B1027" t="str">
            <v>Grant</v>
          </cell>
          <cell r="C1027" t="str">
            <v>Kia</v>
          </cell>
          <cell r="D1027" t="str">
            <v>UGB</v>
          </cell>
          <cell r="E1027" t="str">
            <v>S1</v>
          </cell>
          <cell r="F1027" t="str">
            <v>TRL</v>
          </cell>
          <cell r="G1027" t="str">
            <v>UT42</v>
          </cell>
          <cell r="H1027" t="str">
            <v>UK-AGENCY</v>
          </cell>
          <cell r="I1027" t="str">
            <v>Tech</v>
          </cell>
          <cell r="J1027">
            <v>37.5</v>
          </cell>
          <cell r="K1027">
            <v>2</v>
          </cell>
          <cell r="L1027">
            <v>8</v>
          </cell>
          <cell r="M1027" t="str">
            <v>Administration  Officer</v>
          </cell>
          <cell r="N1027">
            <v>33.33</v>
          </cell>
        </row>
        <row r="1028">
          <cell r="A1028" t="str">
            <v>U02643</v>
          </cell>
          <cell r="B1028" t="str">
            <v>Grant</v>
          </cell>
          <cell r="C1028" t="str">
            <v>Jason</v>
          </cell>
          <cell r="D1028" t="str">
            <v>UGB</v>
          </cell>
          <cell r="E1028" t="str">
            <v>S1</v>
          </cell>
          <cell r="F1028" t="str">
            <v>THW</v>
          </cell>
          <cell r="G1028" t="str">
            <v>UT23</v>
          </cell>
          <cell r="H1028" t="str">
            <v>UK-AGENCY</v>
          </cell>
          <cell r="I1028" t="str">
            <v>Tech</v>
          </cell>
          <cell r="J1028">
            <v>0</v>
          </cell>
          <cell r="K1028">
            <v>45</v>
          </cell>
          <cell r="L1028">
            <v>6</v>
          </cell>
          <cell r="M1028" t="str">
            <v>Resident Engineer (1) / Resident Engineer</v>
          </cell>
          <cell r="N1028">
            <v>26</v>
          </cell>
        </row>
        <row r="1029">
          <cell r="A1029" t="str">
            <v>U03057</v>
          </cell>
          <cell r="B1029" t="str">
            <v>Grant</v>
          </cell>
          <cell r="C1029" t="str">
            <v>Jessica</v>
          </cell>
          <cell r="D1029" t="str">
            <v>UGB</v>
          </cell>
          <cell r="E1029" t="str">
            <v>S3</v>
          </cell>
          <cell r="F1029" t="str">
            <v>MAM</v>
          </cell>
          <cell r="G1029" t="str">
            <v>UU23</v>
          </cell>
          <cell r="H1029" t="str">
            <v>UK-AGENCY</v>
          </cell>
          <cell r="I1029" t="str">
            <v>Tech</v>
          </cell>
          <cell r="J1029">
            <v>0</v>
          </cell>
          <cell r="K1029">
            <v>2</v>
          </cell>
          <cell r="L1029">
            <v>0</v>
          </cell>
          <cell r="M1029" t="str">
            <v>N/A</v>
          </cell>
          <cell r="N1029">
            <v>0.01</v>
          </cell>
        </row>
        <row r="1030">
          <cell r="A1030" t="str">
            <v>U03209</v>
          </cell>
          <cell r="B1030" t="str">
            <v>Grant</v>
          </cell>
          <cell r="C1030" t="str">
            <v>Jason</v>
          </cell>
          <cell r="D1030" t="str">
            <v>UGB</v>
          </cell>
          <cell r="E1030" t="str">
            <v>S1</v>
          </cell>
          <cell r="F1030" t="str">
            <v>THW</v>
          </cell>
          <cell r="G1030" t="str">
            <v>UT23</v>
          </cell>
          <cell r="H1030" t="str">
            <v>UK-AGENCY</v>
          </cell>
          <cell r="I1030" t="str">
            <v>Tech</v>
          </cell>
          <cell r="J1030">
            <v>37.5</v>
          </cell>
          <cell r="K1030">
            <v>5</v>
          </cell>
          <cell r="L1030">
            <v>6</v>
          </cell>
          <cell r="M1030" t="str">
            <v>Senior Engineer</v>
          </cell>
          <cell r="N1030">
            <v>26</v>
          </cell>
        </row>
        <row r="1031">
          <cell r="A1031" t="str">
            <v>W24953</v>
          </cell>
          <cell r="B1031" t="str">
            <v>Grant</v>
          </cell>
          <cell r="C1031" t="str">
            <v>Bernadette</v>
          </cell>
          <cell r="D1031" t="str">
            <v>UGB</v>
          </cell>
          <cell r="E1031" t="str">
            <v>S3</v>
          </cell>
          <cell r="F1031" t="str">
            <v>MAM</v>
          </cell>
          <cell r="G1031" t="str">
            <v>UU23</v>
          </cell>
          <cell r="H1031" t="str">
            <v>UK-HYDST</v>
          </cell>
          <cell r="I1031" t="str">
            <v>Tech</v>
          </cell>
          <cell r="J1031">
            <v>37.5</v>
          </cell>
          <cell r="K1031">
            <v>155</v>
          </cell>
          <cell r="L1031">
            <v>9</v>
          </cell>
          <cell r="M1031" t="str">
            <v>Technical Officer/ Technician</v>
          </cell>
          <cell r="N1031">
            <v>10.296341353846</v>
          </cell>
        </row>
        <row r="1032">
          <cell r="A1032" t="str">
            <v>A00381</v>
          </cell>
          <cell r="B1032" t="str">
            <v>Grasby</v>
          </cell>
          <cell r="C1032" t="str">
            <v>Peter</v>
          </cell>
          <cell r="D1032" t="str">
            <v>UGB</v>
          </cell>
          <cell r="E1032" t="str">
            <v>S4</v>
          </cell>
          <cell r="F1032" t="str">
            <v>EEA</v>
          </cell>
          <cell r="G1032" t="str">
            <v>UE31</v>
          </cell>
          <cell r="H1032" t="str">
            <v>UK-HYDST</v>
          </cell>
          <cell r="I1032" t="str">
            <v>Tech</v>
          </cell>
          <cell r="J1032">
            <v>37.5</v>
          </cell>
          <cell r="K1032">
            <v>8</v>
          </cell>
          <cell r="L1032">
            <v>0</v>
          </cell>
          <cell r="M1032" t="str">
            <v>N/A</v>
          </cell>
          <cell r="N1032">
            <v>33.632826841026002</v>
          </cell>
        </row>
        <row r="1033">
          <cell r="A1033" t="str">
            <v>A50165</v>
          </cell>
          <cell r="B1033" t="str">
            <v>Gray</v>
          </cell>
          <cell r="C1033" t="str">
            <v>Liz</v>
          </cell>
          <cell r="D1033" t="str">
            <v>UGB</v>
          </cell>
          <cell r="E1033" t="str">
            <v>S4</v>
          </cell>
          <cell r="F1033" t="str">
            <v>ESD</v>
          </cell>
          <cell r="G1033" t="str">
            <v>UE21</v>
          </cell>
          <cell r="H1033" t="str">
            <v>P-STD</v>
          </cell>
          <cell r="I1033" t="str">
            <v>Tech</v>
          </cell>
          <cell r="J1033">
            <v>0</v>
          </cell>
          <cell r="K1033">
            <v>39</v>
          </cell>
          <cell r="L1033">
            <v>5</v>
          </cell>
          <cell r="M1033" t="str">
            <v>Principal Environmental Consultant</v>
          </cell>
          <cell r="N1033">
            <v>30.257027487178998</v>
          </cell>
        </row>
        <row r="1034">
          <cell r="A1034" t="str">
            <v>A76089</v>
          </cell>
          <cell r="B1034" t="str">
            <v>Gray</v>
          </cell>
          <cell r="C1034" t="str">
            <v>Jerry</v>
          </cell>
          <cell r="D1034" t="str">
            <v>UGB</v>
          </cell>
          <cell r="E1034" t="str">
            <v>S1</v>
          </cell>
          <cell r="F1034" t="str">
            <v>TRL</v>
          </cell>
          <cell r="G1034" t="str">
            <v>UT41</v>
          </cell>
          <cell r="H1034" t="str">
            <v>UK-AGENCY</v>
          </cell>
          <cell r="I1034" t="str">
            <v>Tech</v>
          </cell>
          <cell r="J1034">
            <v>37.5</v>
          </cell>
          <cell r="K1034">
            <v>10</v>
          </cell>
          <cell r="L1034">
            <v>8</v>
          </cell>
          <cell r="M1034" t="str">
            <v>Technical Officer/ Technician</v>
          </cell>
          <cell r="N1034">
            <v>38.5</v>
          </cell>
        </row>
        <row r="1035">
          <cell r="A1035" t="str">
            <v>A89869</v>
          </cell>
          <cell r="B1035" t="str">
            <v>Gray</v>
          </cell>
          <cell r="C1035" t="str">
            <v>Tim</v>
          </cell>
          <cell r="D1035" t="str">
            <v>UGB</v>
          </cell>
          <cell r="E1035" t="str">
            <v>S3</v>
          </cell>
          <cell r="F1035" t="str">
            <v>WWN</v>
          </cell>
          <cell r="G1035" t="str">
            <v>UU61</v>
          </cell>
          <cell r="H1035" t="str">
            <v>UK-HYDST</v>
          </cell>
          <cell r="I1035" t="str">
            <v>Tech</v>
          </cell>
          <cell r="J1035">
            <v>37.5</v>
          </cell>
          <cell r="K1035">
            <v>93</v>
          </cell>
          <cell r="L1035">
            <v>0</v>
          </cell>
          <cell r="M1035" t="str">
            <v>N/A</v>
          </cell>
          <cell r="N1035">
            <v>24.073677948718</v>
          </cell>
        </row>
        <row r="1036">
          <cell r="A1036" t="str">
            <v>A00410</v>
          </cell>
          <cell r="B1036" t="str">
            <v>Green</v>
          </cell>
          <cell r="C1036" t="str">
            <v>Mark</v>
          </cell>
          <cell r="D1036" t="str">
            <v>UGB</v>
          </cell>
          <cell r="E1036" t="str">
            <v>S4</v>
          </cell>
          <cell r="F1036" t="str">
            <v>EEC</v>
          </cell>
          <cell r="G1036" t="str">
            <v>UE21</v>
          </cell>
          <cell r="H1036" t="str">
            <v>UK-HYDST</v>
          </cell>
          <cell r="I1036" t="str">
            <v>Tech</v>
          </cell>
          <cell r="J1036">
            <v>40</v>
          </cell>
          <cell r="K1036">
            <v>1</v>
          </cell>
          <cell r="L1036">
            <v>0</v>
          </cell>
          <cell r="M1036" t="str">
            <v>N/A</v>
          </cell>
          <cell r="N1036">
            <v>12.693303846154</v>
          </cell>
        </row>
        <row r="1037">
          <cell r="A1037" t="str">
            <v>A00484</v>
          </cell>
          <cell r="B1037" t="str">
            <v>Green</v>
          </cell>
          <cell r="C1037" t="str">
            <v>Iain</v>
          </cell>
          <cell r="D1037" t="str">
            <v>UGB</v>
          </cell>
          <cell r="E1037" t="str">
            <v>S1</v>
          </cell>
          <cell r="F1037" t="str">
            <v>TRL</v>
          </cell>
          <cell r="G1037" t="str">
            <v>UT43</v>
          </cell>
          <cell r="H1037" t="str">
            <v>P-STD</v>
          </cell>
          <cell r="I1037" t="str">
            <v>Tech</v>
          </cell>
          <cell r="J1037">
            <v>37.5</v>
          </cell>
          <cell r="K1037">
            <v>44</v>
          </cell>
          <cell r="L1037">
            <v>4</v>
          </cell>
          <cell r="M1037" t="str">
            <v>Project Manager  Category 2 (2)</v>
          </cell>
          <cell r="N1037">
            <v>42.518680512821</v>
          </cell>
        </row>
        <row r="1038">
          <cell r="A1038" t="str">
            <v>A00524</v>
          </cell>
          <cell r="B1038" t="str">
            <v>Green</v>
          </cell>
          <cell r="C1038" t="str">
            <v>Rachel</v>
          </cell>
          <cell r="D1038" t="str">
            <v>UGB</v>
          </cell>
          <cell r="E1038" t="str">
            <v>S3</v>
          </cell>
          <cell r="F1038" t="str">
            <v>WWN</v>
          </cell>
          <cell r="G1038" t="str">
            <v>UU31</v>
          </cell>
          <cell r="H1038" t="str">
            <v>UK-AGENCY</v>
          </cell>
          <cell r="I1038" t="str">
            <v>Tech</v>
          </cell>
          <cell r="J1038">
            <v>37.5</v>
          </cell>
          <cell r="K1038">
            <v>0</v>
          </cell>
          <cell r="L1038">
            <v>11</v>
          </cell>
          <cell r="M1038" t="str">
            <v>Junior Technician</v>
          </cell>
          <cell r="N1038">
            <v>0.01</v>
          </cell>
        </row>
        <row r="1039">
          <cell r="A1039" t="str">
            <v>A25092</v>
          </cell>
          <cell r="B1039" t="str">
            <v>Green</v>
          </cell>
          <cell r="C1039" t="str">
            <v>Geoff</v>
          </cell>
          <cell r="D1039" t="str">
            <v>UGB</v>
          </cell>
          <cell r="E1039" t="str">
            <v>S3</v>
          </cell>
          <cell r="F1039" t="str">
            <v>WEN</v>
          </cell>
          <cell r="G1039" t="str">
            <v>UU41</v>
          </cell>
          <cell r="H1039" t="str">
            <v>UK-HYDST</v>
          </cell>
          <cell r="I1039" t="str">
            <v>Tech</v>
          </cell>
          <cell r="J1039">
            <v>37.5</v>
          </cell>
          <cell r="K1039">
            <v>38</v>
          </cell>
          <cell r="L1039">
            <v>9</v>
          </cell>
          <cell r="M1039" t="str">
            <v>Assistant Engineer  (Graduate)</v>
          </cell>
          <cell r="N1039">
            <v>13.796185641026</v>
          </cell>
        </row>
        <row r="1040">
          <cell r="A1040" t="str">
            <v>A76311</v>
          </cell>
          <cell r="B1040" t="str">
            <v>Green</v>
          </cell>
          <cell r="C1040" t="str">
            <v>Lee</v>
          </cell>
          <cell r="D1040" t="str">
            <v>UGB</v>
          </cell>
          <cell r="E1040" t="str">
            <v>S3</v>
          </cell>
          <cell r="F1040" t="str">
            <v>WWN</v>
          </cell>
          <cell r="G1040" t="str">
            <v>UU61</v>
          </cell>
          <cell r="H1040" t="str">
            <v>P-STD</v>
          </cell>
          <cell r="I1040" t="str">
            <v>Tech</v>
          </cell>
          <cell r="J1040">
            <v>37.5</v>
          </cell>
          <cell r="K1040">
            <v>6</v>
          </cell>
          <cell r="L1040">
            <v>8</v>
          </cell>
          <cell r="M1040" t="str">
            <v>Engineer  (Not chartered) (Graduate)</v>
          </cell>
          <cell r="N1040">
            <v>20.636959999999998</v>
          </cell>
        </row>
        <row r="1041">
          <cell r="A1041" t="str">
            <v>U02687</v>
          </cell>
          <cell r="B1041" t="str">
            <v>Green</v>
          </cell>
          <cell r="C1041" t="str">
            <v>Clare</v>
          </cell>
          <cell r="D1041" t="str">
            <v>UGB</v>
          </cell>
          <cell r="E1041" t="str">
            <v>S9</v>
          </cell>
          <cell r="F1041" t="str">
            <v>AFN</v>
          </cell>
          <cell r="G1041" t="str">
            <v>US13</v>
          </cell>
          <cell r="H1041" t="str">
            <v>UK-AGENCY</v>
          </cell>
          <cell r="I1041" t="str">
            <v>Admin</v>
          </cell>
          <cell r="J1041">
            <v>0</v>
          </cell>
          <cell r="K1041">
            <v>27</v>
          </cell>
          <cell r="L1041">
            <v>0</v>
          </cell>
          <cell r="M1041" t="str">
            <v>N/A</v>
          </cell>
          <cell r="N1041">
            <v>12.5</v>
          </cell>
        </row>
        <row r="1042">
          <cell r="A1042" t="str">
            <v>W25305</v>
          </cell>
          <cell r="B1042" t="str">
            <v>Green</v>
          </cell>
          <cell r="C1042" t="str">
            <v>Russell</v>
          </cell>
          <cell r="D1042" t="str">
            <v>UGB</v>
          </cell>
          <cell r="E1042" t="str">
            <v>S3</v>
          </cell>
          <cell r="F1042" t="str">
            <v>WEN</v>
          </cell>
          <cell r="G1042" t="str">
            <v>UU41</v>
          </cell>
          <cell r="H1042" t="str">
            <v>UK-HYDST</v>
          </cell>
          <cell r="I1042" t="str">
            <v>Tech</v>
          </cell>
          <cell r="J1042">
            <v>37.5</v>
          </cell>
          <cell r="K1042">
            <v>140</v>
          </cell>
          <cell r="L1042">
            <v>6</v>
          </cell>
          <cell r="M1042" t="str">
            <v>Resident Engineer (1) / Resident Engineer</v>
          </cell>
          <cell r="N1042">
            <v>26.284140392615001</v>
          </cell>
        </row>
        <row r="1043">
          <cell r="A1043" t="str">
            <v>W25445</v>
          </cell>
          <cell r="B1043" t="str">
            <v>Green</v>
          </cell>
          <cell r="C1043" t="str">
            <v>Jamie</v>
          </cell>
          <cell r="D1043" t="str">
            <v>UGB</v>
          </cell>
          <cell r="E1043" t="str">
            <v>S1</v>
          </cell>
          <cell r="F1043" t="str">
            <v>TRL</v>
          </cell>
          <cell r="G1043" t="str">
            <v>UT41</v>
          </cell>
          <cell r="H1043" t="str">
            <v>UK-HYDST</v>
          </cell>
          <cell r="I1043" t="str">
            <v>Tech</v>
          </cell>
          <cell r="J1043">
            <v>37.5</v>
          </cell>
          <cell r="K1043">
            <v>49</v>
          </cell>
          <cell r="L1043">
            <v>0</v>
          </cell>
          <cell r="M1043" t="str">
            <v>N/A</v>
          </cell>
          <cell r="N1043">
            <v>48.728982297435998</v>
          </cell>
        </row>
        <row r="1044">
          <cell r="A1044" t="str">
            <v>A74618</v>
          </cell>
          <cell r="B1044" t="str">
            <v>Greenham</v>
          </cell>
          <cell r="C1044" t="str">
            <v>Steve</v>
          </cell>
          <cell r="D1044" t="str">
            <v>UGB</v>
          </cell>
          <cell r="E1044" t="str">
            <v>S1</v>
          </cell>
          <cell r="F1044" t="str">
            <v>THW</v>
          </cell>
          <cell r="G1044" t="str">
            <v>UT23</v>
          </cell>
          <cell r="H1044" t="str">
            <v>UK-HYDST</v>
          </cell>
          <cell r="I1044" t="str">
            <v>Tech</v>
          </cell>
          <cell r="J1044">
            <v>37.5</v>
          </cell>
          <cell r="K1044">
            <v>36</v>
          </cell>
          <cell r="L1044">
            <v>8</v>
          </cell>
          <cell r="M1044" t="str">
            <v>Resident Engineer (1) / Resident Engineer</v>
          </cell>
          <cell r="N1044">
            <v>20.508926666667001</v>
          </cell>
        </row>
        <row r="1045">
          <cell r="A1045" t="str">
            <v>U02890</v>
          </cell>
          <cell r="B1045" t="str">
            <v>Greenham</v>
          </cell>
          <cell r="C1045" t="str">
            <v>Steven</v>
          </cell>
          <cell r="D1045" t="str">
            <v>UGB</v>
          </cell>
          <cell r="E1045" t="str">
            <v>S1</v>
          </cell>
          <cell r="F1045" t="str">
            <v>THW</v>
          </cell>
          <cell r="G1045" t="str">
            <v>UT23</v>
          </cell>
          <cell r="H1045" t="str">
            <v>UK-AGENCY</v>
          </cell>
          <cell r="I1045" t="str">
            <v>Tech</v>
          </cell>
          <cell r="J1045">
            <v>0</v>
          </cell>
          <cell r="K1045">
            <v>17</v>
          </cell>
          <cell r="L1045">
            <v>0</v>
          </cell>
          <cell r="M1045" t="str">
            <v>N/A</v>
          </cell>
          <cell r="N1045">
            <v>23.5</v>
          </cell>
        </row>
        <row r="1046">
          <cell r="A1046" t="str">
            <v>A74440</v>
          </cell>
          <cell r="B1046" t="str">
            <v>Greening</v>
          </cell>
          <cell r="C1046" t="str">
            <v>James</v>
          </cell>
          <cell r="D1046" t="str">
            <v>UGB</v>
          </cell>
          <cell r="E1046" t="str">
            <v>S1</v>
          </cell>
          <cell r="F1046" t="str">
            <v>TRL</v>
          </cell>
          <cell r="G1046" t="str">
            <v>UT42</v>
          </cell>
          <cell r="H1046" t="str">
            <v>UK-HYDST</v>
          </cell>
          <cell r="I1046" t="str">
            <v>Tech</v>
          </cell>
          <cell r="J1046">
            <v>37.5</v>
          </cell>
          <cell r="K1046">
            <v>35</v>
          </cell>
          <cell r="L1046">
            <v>0</v>
          </cell>
          <cell r="M1046" t="str">
            <v>N/A</v>
          </cell>
          <cell r="N1046">
            <v>20.2</v>
          </cell>
        </row>
        <row r="1047">
          <cell r="A1047" t="str">
            <v>A74441</v>
          </cell>
          <cell r="B1047" t="str">
            <v>Greening</v>
          </cell>
          <cell r="C1047" t="str">
            <v>Carl</v>
          </cell>
          <cell r="D1047" t="str">
            <v>UGB</v>
          </cell>
          <cell r="E1047" t="str">
            <v>S2</v>
          </cell>
          <cell r="F1047" t="str">
            <v>BBS</v>
          </cell>
          <cell r="G1047" t="str">
            <v>UP41</v>
          </cell>
          <cell r="H1047" t="str">
            <v>UK-RPA</v>
          </cell>
          <cell r="I1047" t="str">
            <v>Tech</v>
          </cell>
          <cell r="J1047">
            <v>37</v>
          </cell>
          <cell r="K1047">
            <v>24</v>
          </cell>
          <cell r="L1047">
            <v>0</v>
          </cell>
          <cell r="M1047" t="str">
            <v>N/A</v>
          </cell>
          <cell r="N1047">
            <v>13.181950103949999</v>
          </cell>
        </row>
        <row r="1048">
          <cell r="A1048" t="str">
            <v>S10325</v>
          </cell>
          <cell r="B1048" t="str">
            <v>Greenway</v>
          </cell>
          <cell r="C1048" t="str">
            <v>Robert</v>
          </cell>
          <cell r="D1048" t="str">
            <v>UGB</v>
          </cell>
          <cell r="E1048" t="str">
            <v>S3</v>
          </cell>
          <cell r="F1048" t="str">
            <v>WWN</v>
          </cell>
          <cell r="G1048" t="str">
            <v>UU71</v>
          </cell>
          <cell r="H1048" t="str">
            <v>UK-SC-SELF</v>
          </cell>
          <cell r="I1048" t="str">
            <v>Tech</v>
          </cell>
          <cell r="J1048">
            <v>37.5</v>
          </cell>
          <cell r="K1048">
            <v>2</v>
          </cell>
          <cell r="L1048">
            <v>7</v>
          </cell>
          <cell r="M1048" t="str">
            <v>Consultant (1) (Aus)</v>
          </cell>
          <cell r="N1048">
            <v>20</v>
          </cell>
        </row>
        <row r="1049">
          <cell r="A1049" t="str">
            <v>A74804</v>
          </cell>
          <cell r="B1049" t="str">
            <v>Greenwell</v>
          </cell>
          <cell r="C1049" t="str">
            <v>Hugh</v>
          </cell>
          <cell r="D1049" t="str">
            <v>UGB</v>
          </cell>
          <cell r="E1049" t="str">
            <v>S1</v>
          </cell>
          <cell r="F1049" t="str">
            <v>TRL</v>
          </cell>
          <cell r="G1049" t="str">
            <v>UT43</v>
          </cell>
          <cell r="H1049" t="str">
            <v>UK-ZH-P</v>
          </cell>
          <cell r="I1049" t="str">
            <v>Tech</v>
          </cell>
          <cell r="J1049">
            <v>0</v>
          </cell>
          <cell r="K1049">
            <v>22</v>
          </cell>
          <cell r="L1049">
            <v>6</v>
          </cell>
          <cell r="M1049" t="str">
            <v>Principal Technician</v>
          </cell>
          <cell r="N1049">
            <v>23</v>
          </cell>
        </row>
        <row r="1050">
          <cell r="A1050" t="str">
            <v>A04756</v>
          </cell>
          <cell r="B1050" t="str">
            <v>Greiller</v>
          </cell>
          <cell r="C1050" t="str">
            <v>John</v>
          </cell>
          <cell r="D1050" t="str">
            <v>UGB</v>
          </cell>
          <cell r="E1050" t="str">
            <v>S1</v>
          </cell>
          <cell r="F1050" t="str">
            <v>THW</v>
          </cell>
          <cell r="G1050" t="str">
            <v>UT21</v>
          </cell>
          <cell r="H1050" t="str">
            <v>UK-HYDST</v>
          </cell>
          <cell r="I1050" t="str">
            <v>Tech</v>
          </cell>
          <cell r="J1050">
            <v>37.5</v>
          </cell>
          <cell r="K1050">
            <v>442</v>
          </cell>
          <cell r="L1050">
            <v>2</v>
          </cell>
          <cell r="M1050" t="str">
            <v>Senior Technical Director</v>
          </cell>
          <cell r="N1050">
            <v>62.170535384615</v>
          </cell>
        </row>
        <row r="1051">
          <cell r="A1051" t="str">
            <v>A74409</v>
          </cell>
          <cell r="B1051" t="str">
            <v>Grgich-Warke</v>
          </cell>
          <cell r="C1051" t="str">
            <v>Paula</v>
          </cell>
          <cell r="D1051" t="str">
            <v>UGB</v>
          </cell>
          <cell r="E1051" t="str">
            <v>S2</v>
          </cell>
          <cell r="F1051" t="str">
            <v>GGE</v>
          </cell>
          <cell r="G1051" t="str">
            <v>UP31</v>
          </cell>
          <cell r="H1051" t="str">
            <v>UK-HYDST</v>
          </cell>
          <cell r="I1051" t="str">
            <v>Tech</v>
          </cell>
          <cell r="J1051">
            <v>40</v>
          </cell>
          <cell r="K1051">
            <v>22</v>
          </cell>
          <cell r="L1051">
            <v>0</v>
          </cell>
          <cell r="M1051" t="str">
            <v>N/A</v>
          </cell>
          <cell r="N1051">
            <v>25.224448076923</v>
          </cell>
        </row>
        <row r="1052">
          <cell r="A1052" t="str">
            <v>A99228</v>
          </cell>
          <cell r="B1052" t="str">
            <v>Griffin</v>
          </cell>
          <cell r="C1052" t="str">
            <v>Clair</v>
          </cell>
          <cell r="D1052" t="str">
            <v>UGB</v>
          </cell>
          <cell r="E1052" t="str">
            <v>S1</v>
          </cell>
          <cell r="F1052" t="str">
            <v>THW</v>
          </cell>
          <cell r="G1052" t="str">
            <v>UT21</v>
          </cell>
          <cell r="H1052" t="str">
            <v>UK-HYDST</v>
          </cell>
          <cell r="I1052" t="str">
            <v>Tech</v>
          </cell>
          <cell r="J1052">
            <v>37.5</v>
          </cell>
          <cell r="K1052">
            <v>80</v>
          </cell>
          <cell r="L1052">
            <v>5</v>
          </cell>
          <cell r="M1052" t="str">
            <v>Senior Resident Engineer</v>
          </cell>
          <cell r="N1052">
            <v>26.74896</v>
          </cell>
        </row>
        <row r="1053">
          <cell r="A1053" t="str">
            <v>A74639</v>
          </cell>
          <cell r="B1053" t="str">
            <v>Griffith</v>
          </cell>
          <cell r="C1053" t="str">
            <v>Carmel</v>
          </cell>
          <cell r="D1053" t="str">
            <v>UGB</v>
          </cell>
          <cell r="E1053" t="str">
            <v>S3</v>
          </cell>
          <cell r="F1053" t="str">
            <v>MMA</v>
          </cell>
          <cell r="G1053" t="str">
            <v>UU81</v>
          </cell>
          <cell r="H1053" t="str">
            <v>UK-HYDST</v>
          </cell>
          <cell r="I1053" t="str">
            <v>Tech</v>
          </cell>
          <cell r="J1053">
            <v>37.5</v>
          </cell>
          <cell r="K1053">
            <v>11</v>
          </cell>
          <cell r="L1053">
            <v>6</v>
          </cell>
          <cell r="M1053" t="str">
            <v>Senior  Environmental Consultant 1</v>
          </cell>
          <cell r="N1053">
            <v>18.695421538462</v>
          </cell>
        </row>
        <row r="1054">
          <cell r="A1054" t="str">
            <v>A74286</v>
          </cell>
          <cell r="B1054" t="str">
            <v>Griffiths</v>
          </cell>
          <cell r="C1054" t="str">
            <v>Rebecca</v>
          </cell>
          <cell r="D1054" t="str">
            <v>UGB</v>
          </cell>
          <cell r="E1054" t="str">
            <v>S9</v>
          </cell>
          <cell r="F1054" t="str">
            <v>AFF</v>
          </cell>
          <cell r="G1054" t="str">
            <v>UF17</v>
          </cell>
          <cell r="H1054" t="str">
            <v>UK-HYDST</v>
          </cell>
          <cell r="I1054" t="str">
            <v>Admin</v>
          </cell>
          <cell r="J1054">
            <v>37.5</v>
          </cell>
          <cell r="K1054">
            <v>72</v>
          </cell>
          <cell r="L1054">
            <v>8</v>
          </cell>
          <cell r="M1054" t="str">
            <v>Facilities Coordinator</v>
          </cell>
          <cell r="N1054">
            <v>9.9415753846149997</v>
          </cell>
        </row>
        <row r="1055">
          <cell r="A1055" t="str">
            <v>A76283</v>
          </cell>
          <cell r="B1055" t="str">
            <v>Griffiths</v>
          </cell>
          <cell r="C1055" t="str">
            <v>Martyn</v>
          </cell>
          <cell r="D1055" t="str">
            <v>UGB</v>
          </cell>
          <cell r="E1055" t="str">
            <v>S2</v>
          </cell>
          <cell r="F1055" t="str">
            <v>BBI</v>
          </cell>
          <cell r="G1055" t="str">
            <v>UP33</v>
          </cell>
          <cell r="H1055" t="str">
            <v>P-STD</v>
          </cell>
          <cell r="I1055" t="str">
            <v>Tech</v>
          </cell>
          <cell r="J1055">
            <v>37.5</v>
          </cell>
          <cell r="K1055">
            <v>8</v>
          </cell>
          <cell r="L1055">
            <v>6</v>
          </cell>
          <cell r="M1055" t="str">
            <v>Senior Engineer</v>
          </cell>
          <cell r="N1055">
            <v>26.735677948717999</v>
          </cell>
        </row>
        <row r="1056">
          <cell r="A1056" t="str">
            <v>A76464</v>
          </cell>
          <cell r="B1056" t="str">
            <v>Griffiths</v>
          </cell>
          <cell r="C1056" t="str">
            <v>Leanne</v>
          </cell>
          <cell r="D1056" t="str">
            <v>UGB</v>
          </cell>
          <cell r="E1056" t="str">
            <v>S9</v>
          </cell>
          <cell r="F1056" t="str">
            <v>AFN</v>
          </cell>
          <cell r="G1056" t="str">
            <v>US13</v>
          </cell>
          <cell r="H1056" t="str">
            <v>UK-AGENCY</v>
          </cell>
          <cell r="I1056" t="str">
            <v>Admin</v>
          </cell>
          <cell r="J1056">
            <v>37.5</v>
          </cell>
          <cell r="K1056">
            <v>3</v>
          </cell>
          <cell r="L1056">
            <v>9</v>
          </cell>
          <cell r="M1056" t="str">
            <v>Accounts Clerk</v>
          </cell>
          <cell r="N1056">
            <v>10.33</v>
          </cell>
        </row>
        <row r="1057">
          <cell r="A1057" t="str">
            <v>A76524</v>
          </cell>
          <cell r="B1057" t="str">
            <v>Griffiths</v>
          </cell>
          <cell r="C1057" t="str">
            <v>Zara</v>
          </cell>
          <cell r="D1057" t="str">
            <v>UGB</v>
          </cell>
          <cell r="E1057" t="str">
            <v>S9</v>
          </cell>
          <cell r="F1057" t="str">
            <v>AFF</v>
          </cell>
          <cell r="G1057" t="str">
            <v>UF17</v>
          </cell>
          <cell r="H1057" t="str">
            <v>P-FIX</v>
          </cell>
          <cell r="I1057" t="str">
            <v>Admin</v>
          </cell>
          <cell r="J1057">
            <v>30</v>
          </cell>
          <cell r="K1057">
            <v>1</v>
          </cell>
          <cell r="L1057">
            <v>10</v>
          </cell>
          <cell r="M1057" t="str">
            <v>Facilities Assistant</v>
          </cell>
          <cell r="N1057">
            <v>10.631071794872</v>
          </cell>
        </row>
        <row r="1058">
          <cell r="A1058" t="str">
            <v>W25240</v>
          </cell>
          <cell r="B1058" t="str">
            <v>Griffiths</v>
          </cell>
          <cell r="C1058" t="str">
            <v>Sean</v>
          </cell>
          <cell r="D1058" t="str">
            <v>UGB</v>
          </cell>
          <cell r="E1058" t="str">
            <v>S1</v>
          </cell>
          <cell r="F1058" t="str">
            <v>TRS</v>
          </cell>
          <cell r="G1058" t="str">
            <v>UT41</v>
          </cell>
          <cell r="H1058" t="str">
            <v>UK-HYDST</v>
          </cell>
          <cell r="I1058" t="str">
            <v>Tech</v>
          </cell>
          <cell r="J1058">
            <v>37.5</v>
          </cell>
          <cell r="K1058">
            <v>151</v>
          </cell>
          <cell r="L1058">
            <v>4</v>
          </cell>
          <cell r="M1058" t="str">
            <v>Site Operations Manager</v>
          </cell>
          <cell r="N1058">
            <v>51.119671794871998</v>
          </cell>
        </row>
        <row r="1059">
          <cell r="A1059" t="str">
            <v>A76528</v>
          </cell>
          <cell r="B1059" t="str">
            <v>Grimes</v>
          </cell>
          <cell r="C1059" t="str">
            <v>Frank</v>
          </cell>
          <cell r="D1059" t="str">
            <v>UGB</v>
          </cell>
          <cell r="E1059" t="str">
            <v>S1</v>
          </cell>
          <cell r="F1059" t="str">
            <v>TRL</v>
          </cell>
          <cell r="G1059" t="str">
            <v>UT43</v>
          </cell>
          <cell r="H1059" t="str">
            <v>UK-AGENCY</v>
          </cell>
          <cell r="I1059" t="str">
            <v>Tech</v>
          </cell>
          <cell r="J1059">
            <v>40</v>
          </cell>
          <cell r="K1059">
            <v>1</v>
          </cell>
          <cell r="L1059">
            <v>5</v>
          </cell>
          <cell r="M1059" t="str">
            <v>Project  Planner (1)</v>
          </cell>
          <cell r="N1059">
            <v>41.6</v>
          </cell>
        </row>
        <row r="1060">
          <cell r="A1060" t="str">
            <v>W25089</v>
          </cell>
          <cell r="B1060" t="str">
            <v>Grindal</v>
          </cell>
          <cell r="C1060" t="str">
            <v>Clare</v>
          </cell>
          <cell r="D1060" t="str">
            <v>UGB</v>
          </cell>
          <cell r="E1060" t="str">
            <v>S3</v>
          </cell>
          <cell r="F1060" t="str">
            <v>MAM</v>
          </cell>
          <cell r="G1060" t="str">
            <v>UU23</v>
          </cell>
          <cell r="H1060" t="str">
            <v>UK-HYDST</v>
          </cell>
          <cell r="I1060" t="str">
            <v>Tech</v>
          </cell>
          <cell r="J1060">
            <v>37.5</v>
          </cell>
          <cell r="K1060">
            <v>140</v>
          </cell>
          <cell r="L1060">
            <v>8</v>
          </cell>
          <cell r="M1060" t="str">
            <v>Engineer  (Not chartered) (Graduate)</v>
          </cell>
          <cell r="N1060">
            <v>10.371838769230999</v>
          </cell>
        </row>
        <row r="1061">
          <cell r="A1061" t="str">
            <v>U02961</v>
          </cell>
          <cell r="B1061" t="str">
            <v>Grobler</v>
          </cell>
          <cell r="C1061" t="str">
            <v>Clive</v>
          </cell>
          <cell r="D1061" t="str">
            <v>UGB</v>
          </cell>
          <cell r="E1061" t="str">
            <v>S1</v>
          </cell>
          <cell r="F1061" t="str">
            <v>SBR</v>
          </cell>
          <cell r="G1061" t="str">
            <v>UT31</v>
          </cell>
          <cell r="H1061" t="str">
            <v>UK-AGENCY</v>
          </cell>
          <cell r="I1061" t="str">
            <v>Tech</v>
          </cell>
          <cell r="J1061">
            <v>0</v>
          </cell>
          <cell r="K1061">
            <v>15</v>
          </cell>
          <cell r="L1061">
            <v>0</v>
          </cell>
          <cell r="M1061" t="str">
            <v>N/A</v>
          </cell>
          <cell r="N1061">
            <v>29</v>
          </cell>
        </row>
        <row r="1062">
          <cell r="A1062" t="str">
            <v>A25284</v>
          </cell>
          <cell r="B1062" t="str">
            <v>Grocott</v>
          </cell>
          <cell r="C1062" t="str">
            <v>Jason</v>
          </cell>
          <cell r="D1062" t="str">
            <v>UGB</v>
          </cell>
          <cell r="E1062" t="str">
            <v>S1</v>
          </cell>
          <cell r="F1062" t="str">
            <v>TRL</v>
          </cell>
          <cell r="G1062" t="str">
            <v>UT42</v>
          </cell>
          <cell r="H1062" t="str">
            <v>P-STD</v>
          </cell>
          <cell r="I1062" t="str">
            <v>Tech</v>
          </cell>
          <cell r="J1062">
            <v>37.5</v>
          </cell>
          <cell r="K1062">
            <v>27</v>
          </cell>
          <cell r="L1062">
            <v>4</v>
          </cell>
          <cell r="M1062" t="str">
            <v>Associate Business Director</v>
          </cell>
          <cell r="N1062">
            <v>55.158385641026001</v>
          </cell>
        </row>
        <row r="1063">
          <cell r="A1063" t="str">
            <v>A25245</v>
          </cell>
          <cell r="B1063" t="str">
            <v>Grogan</v>
          </cell>
          <cell r="C1063" t="str">
            <v>Michael</v>
          </cell>
          <cell r="D1063" t="str">
            <v>UGB</v>
          </cell>
          <cell r="E1063" t="str">
            <v>S3</v>
          </cell>
          <cell r="F1063" t="str">
            <v>WEN</v>
          </cell>
          <cell r="G1063" t="str">
            <v>UU41</v>
          </cell>
          <cell r="H1063" t="str">
            <v>P-STD</v>
          </cell>
          <cell r="I1063" t="str">
            <v>Tech</v>
          </cell>
          <cell r="J1063">
            <v>37.5</v>
          </cell>
          <cell r="K1063">
            <v>28</v>
          </cell>
          <cell r="L1063">
            <v>8</v>
          </cell>
          <cell r="M1063" t="str">
            <v>Engineer  (Not chartered) (Graduate)</v>
          </cell>
          <cell r="N1063">
            <v>21.402141128204999</v>
          </cell>
        </row>
        <row r="1064">
          <cell r="A1064" t="str">
            <v>A76247</v>
          </cell>
          <cell r="B1064" t="str">
            <v>Gros</v>
          </cell>
          <cell r="C1064" t="str">
            <v>Agnieszka</v>
          </cell>
          <cell r="D1064" t="str">
            <v>UGB</v>
          </cell>
          <cell r="E1064" t="str">
            <v>S2</v>
          </cell>
          <cell r="F1064" t="str">
            <v>GGE</v>
          </cell>
          <cell r="G1064" t="str">
            <v>UP31</v>
          </cell>
          <cell r="H1064" t="str">
            <v>T-FIX</v>
          </cell>
          <cell r="I1064" t="str">
            <v>Tech</v>
          </cell>
          <cell r="J1064">
            <v>37.5</v>
          </cell>
          <cell r="K1064">
            <v>0</v>
          </cell>
          <cell r="L1064">
            <v>11</v>
          </cell>
          <cell r="M1064" t="str">
            <v>Junior Technician</v>
          </cell>
          <cell r="N1064">
            <v>0</v>
          </cell>
        </row>
        <row r="1065">
          <cell r="A1065" t="str">
            <v>A74335</v>
          </cell>
          <cell r="B1065" t="str">
            <v>Grose</v>
          </cell>
          <cell r="C1065" t="str">
            <v>Briony</v>
          </cell>
          <cell r="D1065" t="str">
            <v>UGB</v>
          </cell>
          <cell r="E1065" t="str">
            <v>S3</v>
          </cell>
          <cell r="F1065" t="str">
            <v>WTC</v>
          </cell>
          <cell r="G1065" t="str">
            <v>UU22</v>
          </cell>
          <cell r="H1065" t="str">
            <v>UK-HYDST</v>
          </cell>
          <cell r="I1065" t="str">
            <v>Tech</v>
          </cell>
          <cell r="J1065">
            <v>37.5</v>
          </cell>
          <cell r="K1065">
            <v>30</v>
          </cell>
          <cell r="L1065">
            <v>0</v>
          </cell>
          <cell r="M1065" t="str">
            <v>N/A</v>
          </cell>
          <cell r="N1065">
            <v>28.646461671794999</v>
          </cell>
        </row>
        <row r="1066">
          <cell r="A1066" t="str">
            <v>A74733</v>
          </cell>
          <cell r="B1066" t="str">
            <v>Grosvenor</v>
          </cell>
          <cell r="C1066" t="str">
            <v>Chris</v>
          </cell>
          <cell r="D1066" t="str">
            <v>UGB</v>
          </cell>
          <cell r="E1066" t="str">
            <v>S1</v>
          </cell>
          <cell r="F1066" t="str">
            <v>TRL</v>
          </cell>
          <cell r="G1066" t="str">
            <v>UT43</v>
          </cell>
          <cell r="H1066" t="str">
            <v>P-STD</v>
          </cell>
          <cell r="I1066" t="str">
            <v>Tech</v>
          </cell>
          <cell r="J1066">
            <v>37.5</v>
          </cell>
          <cell r="K1066">
            <v>23</v>
          </cell>
          <cell r="L1066">
            <v>6</v>
          </cell>
          <cell r="M1066" t="str">
            <v>Principal Technician</v>
          </cell>
          <cell r="N1066">
            <v>30.350498461537999</v>
          </cell>
        </row>
        <row r="1067">
          <cell r="A1067" t="str">
            <v>A25188</v>
          </cell>
          <cell r="B1067" t="str">
            <v>Groves</v>
          </cell>
          <cell r="C1067" t="str">
            <v>Dave</v>
          </cell>
          <cell r="D1067" t="str">
            <v>UGB</v>
          </cell>
          <cell r="E1067" t="str">
            <v>S3</v>
          </cell>
          <cell r="F1067" t="str">
            <v>MMA</v>
          </cell>
          <cell r="G1067" t="str">
            <v>UU81</v>
          </cell>
          <cell r="H1067" t="str">
            <v>UK-HYDST</v>
          </cell>
          <cell r="I1067" t="str">
            <v>Tech</v>
          </cell>
          <cell r="J1067">
            <v>37.5</v>
          </cell>
          <cell r="K1067">
            <v>22</v>
          </cell>
          <cell r="L1067">
            <v>6</v>
          </cell>
          <cell r="M1067" t="str">
            <v>Senior Consultant</v>
          </cell>
          <cell r="N1067">
            <v>19.862601025640998</v>
          </cell>
        </row>
        <row r="1068">
          <cell r="A1068" t="str">
            <v>A49937</v>
          </cell>
          <cell r="B1068" t="str">
            <v>Groves</v>
          </cell>
          <cell r="C1068" t="str">
            <v>Richard</v>
          </cell>
          <cell r="D1068" t="str">
            <v>UGB</v>
          </cell>
          <cell r="E1068" t="str">
            <v>S3</v>
          </cell>
          <cell r="F1068" t="str">
            <v>MAM</v>
          </cell>
          <cell r="G1068" t="str">
            <v>UU23</v>
          </cell>
          <cell r="H1068" t="str">
            <v>UK-HYDST</v>
          </cell>
          <cell r="I1068" t="str">
            <v>Tech</v>
          </cell>
          <cell r="J1068">
            <v>37.5</v>
          </cell>
          <cell r="K1068">
            <v>38</v>
          </cell>
          <cell r="L1068">
            <v>7</v>
          </cell>
          <cell r="M1068" t="str">
            <v>Cost Manager</v>
          </cell>
          <cell r="N1068">
            <v>11.750703589744001</v>
          </cell>
        </row>
        <row r="1069">
          <cell r="A1069" t="str">
            <v>A74521</v>
          </cell>
          <cell r="B1069" t="str">
            <v>Grubb</v>
          </cell>
          <cell r="C1069" t="str">
            <v>Rob</v>
          </cell>
          <cell r="D1069" t="str">
            <v>UGB</v>
          </cell>
          <cell r="E1069" t="str">
            <v>S4</v>
          </cell>
          <cell r="F1069" t="str">
            <v>EEA</v>
          </cell>
          <cell r="G1069" t="str">
            <v>UE31</v>
          </cell>
          <cell r="H1069" t="str">
            <v>UK-HYDST</v>
          </cell>
          <cell r="I1069" t="str">
            <v>Tech</v>
          </cell>
          <cell r="J1069">
            <v>37.5</v>
          </cell>
          <cell r="K1069">
            <v>47</v>
          </cell>
          <cell r="L1069">
            <v>9</v>
          </cell>
          <cell r="M1069" t="str">
            <v>Landscape technician (ME)</v>
          </cell>
          <cell r="N1069">
            <v>12.275934358974</v>
          </cell>
        </row>
        <row r="1070">
          <cell r="A1070" t="str">
            <v>A49753</v>
          </cell>
          <cell r="B1070" t="str">
            <v>Grzesica</v>
          </cell>
          <cell r="C1070" t="str">
            <v>Caroline</v>
          </cell>
          <cell r="D1070" t="str">
            <v>UGB</v>
          </cell>
          <cell r="E1070" t="str">
            <v>S3</v>
          </cell>
          <cell r="F1070" t="str">
            <v>MAM</v>
          </cell>
          <cell r="G1070" t="str">
            <v>UU23</v>
          </cell>
          <cell r="H1070" t="str">
            <v>UK-HYDST</v>
          </cell>
          <cell r="I1070" t="str">
            <v>Tech</v>
          </cell>
          <cell r="J1070">
            <v>37.5</v>
          </cell>
          <cell r="K1070">
            <v>54</v>
          </cell>
          <cell r="L1070">
            <v>10</v>
          </cell>
          <cell r="M1070" t="str">
            <v>Technical assistant</v>
          </cell>
          <cell r="N1070">
            <v>7.4856546666670001</v>
          </cell>
        </row>
        <row r="1071">
          <cell r="A1071" t="str">
            <v>U02915</v>
          </cell>
          <cell r="B1071" t="str">
            <v>Guilfoyle</v>
          </cell>
          <cell r="C1071" t="str">
            <v>Ian</v>
          </cell>
          <cell r="D1071" t="str">
            <v>UGB</v>
          </cell>
          <cell r="E1071" t="str">
            <v>S1</v>
          </cell>
          <cell r="F1071" t="str">
            <v>THW</v>
          </cell>
          <cell r="G1071" t="str">
            <v>UT22</v>
          </cell>
          <cell r="H1071" t="str">
            <v>UK-AGENCY</v>
          </cell>
          <cell r="I1071" t="str">
            <v>Tech</v>
          </cell>
          <cell r="J1071">
            <v>0</v>
          </cell>
          <cell r="K1071">
            <v>34</v>
          </cell>
          <cell r="L1071">
            <v>7</v>
          </cell>
          <cell r="M1071" t="str">
            <v>Senior Technician</v>
          </cell>
          <cell r="N1071">
            <v>27</v>
          </cell>
        </row>
        <row r="1072">
          <cell r="A1072" t="str">
            <v>U02922</v>
          </cell>
          <cell r="B1072" t="str">
            <v>Gulliver</v>
          </cell>
          <cell r="C1072" t="str">
            <v>Andy</v>
          </cell>
          <cell r="D1072" t="str">
            <v>UGB</v>
          </cell>
          <cell r="E1072" t="str">
            <v>S1</v>
          </cell>
          <cell r="F1072" t="str">
            <v>SBR</v>
          </cell>
          <cell r="G1072" t="str">
            <v>UT31</v>
          </cell>
          <cell r="H1072" t="str">
            <v>UK-AGENCY</v>
          </cell>
          <cell r="I1072" t="str">
            <v>Tech</v>
          </cell>
          <cell r="J1072">
            <v>0</v>
          </cell>
          <cell r="K1072">
            <v>34</v>
          </cell>
          <cell r="L1072">
            <v>7</v>
          </cell>
          <cell r="M1072" t="str">
            <v>Senior Technician</v>
          </cell>
          <cell r="N1072">
            <v>37.4</v>
          </cell>
        </row>
        <row r="1073">
          <cell r="A1073" t="str">
            <v>A74494</v>
          </cell>
          <cell r="B1073" t="str">
            <v>Gunasekara</v>
          </cell>
          <cell r="C1073" t="str">
            <v>Renuka</v>
          </cell>
          <cell r="D1073" t="str">
            <v>UGB</v>
          </cell>
          <cell r="E1073" t="str">
            <v>S3</v>
          </cell>
          <cell r="F1073" t="str">
            <v>WEN</v>
          </cell>
          <cell r="G1073" t="str">
            <v>UU41</v>
          </cell>
          <cell r="H1073" t="str">
            <v>UK-HYDST</v>
          </cell>
          <cell r="I1073" t="str">
            <v>Tech</v>
          </cell>
          <cell r="J1073">
            <v>37.5</v>
          </cell>
          <cell r="K1073">
            <v>75</v>
          </cell>
          <cell r="L1073">
            <v>4</v>
          </cell>
          <cell r="M1073" t="str">
            <v>Associate (EA)/ Associate Tech. Dir / Associate Tech. Dir (2</v>
          </cell>
          <cell r="N1073">
            <v>37.257935718973997</v>
          </cell>
        </row>
        <row r="1074">
          <cell r="A1074" t="str">
            <v>A80019</v>
          </cell>
          <cell r="B1074" t="str">
            <v>Gunn</v>
          </cell>
          <cell r="C1074" t="str">
            <v>Stuart</v>
          </cell>
          <cell r="D1074" t="str">
            <v>UGB</v>
          </cell>
          <cell r="E1074" t="str">
            <v>S3</v>
          </cell>
          <cell r="F1074" t="str">
            <v>ERE</v>
          </cell>
          <cell r="G1074" t="str">
            <v>UU81</v>
          </cell>
          <cell r="H1074" t="str">
            <v>UK-AGENCY</v>
          </cell>
          <cell r="I1074" t="str">
            <v>Tech</v>
          </cell>
          <cell r="J1074">
            <v>37.5</v>
          </cell>
          <cell r="K1074">
            <v>3</v>
          </cell>
          <cell r="L1074">
            <v>9</v>
          </cell>
          <cell r="M1074" t="str">
            <v>Assistant Engineer  (Graduate)</v>
          </cell>
          <cell r="N1074">
            <v>51.35</v>
          </cell>
        </row>
        <row r="1075">
          <cell r="A1075" t="str">
            <v>A42389</v>
          </cell>
          <cell r="B1075" t="str">
            <v>Gutsell</v>
          </cell>
          <cell r="C1075" t="str">
            <v>Cathy</v>
          </cell>
          <cell r="D1075" t="str">
            <v>UGB</v>
          </cell>
          <cell r="E1075" t="str">
            <v>S9</v>
          </cell>
          <cell r="F1075" t="str">
            <v>AFF</v>
          </cell>
          <cell r="G1075" t="str">
            <v>UF12</v>
          </cell>
          <cell r="H1075" t="str">
            <v>UK-HYDST</v>
          </cell>
          <cell r="I1075" t="str">
            <v>Admin</v>
          </cell>
          <cell r="J1075">
            <v>20</v>
          </cell>
          <cell r="K1075">
            <v>113</v>
          </cell>
          <cell r="L1075">
            <v>0</v>
          </cell>
          <cell r="M1075" t="str">
            <v>N/A</v>
          </cell>
          <cell r="N1075">
            <v>13.487592307691999</v>
          </cell>
        </row>
        <row r="1076">
          <cell r="A1076" t="str">
            <v>A84824</v>
          </cell>
          <cell r="B1076" t="str">
            <v>Guzman</v>
          </cell>
          <cell r="C1076" t="str">
            <v>Liliana</v>
          </cell>
          <cell r="D1076" t="str">
            <v>UGB</v>
          </cell>
          <cell r="E1076" t="str">
            <v>S1</v>
          </cell>
          <cell r="F1076" t="str">
            <v>THW</v>
          </cell>
          <cell r="G1076" t="str">
            <v>UT22</v>
          </cell>
          <cell r="H1076" t="str">
            <v>UK-HYDST</v>
          </cell>
          <cell r="I1076" t="str">
            <v>Tech</v>
          </cell>
          <cell r="J1076">
            <v>15</v>
          </cell>
          <cell r="K1076">
            <v>141</v>
          </cell>
          <cell r="L1076">
            <v>6</v>
          </cell>
          <cell r="M1076" t="str">
            <v>Senior Engineer</v>
          </cell>
          <cell r="N1076">
            <v>27.42608025641</v>
          </cell>
        </row>
        <row r="1077">
          <cell r="A1077" t="str">
            <v>A84735</v>
          </cell>
          <cell r="B1077" t="str">
            <v>Gwilliam</v>
          </cell>
          <cell r="C1077" t="str">
            <v>Richard</v>
          </cell>
          <cell r="D1077" t="str">
            <v>UGB</v>
          </cell>
          <cell r="E1077" t="str">
            <v>S4</v>
          </cell>
          <cell r="F1077" t="str">
            <v>EEA</v>
          </cell>
          <cell r="G1077" t="str">
            <v>UE31</v>
          </cell>
          <cell r="H1077" t="str">
            <v>UK-HYDST</v>
          </cell>
          <cell r="I1077" t="str">
            <v>Tech</v>
          </cell>
          <cell r="J1077">
            <v>37.5</v>
          </cell>
          <cell r="K1077">
            <v>96</v>
          </cell>
          <cell r="L1077">
            <v>4</v>
          </cell>
          <cell r="M1077" t="str">
            <v>Client Relationship/Sales Manager (2)</v>
          </cell>
          <cell r="N1077">
            <v>22.780549743590001</v>
          </cell>
        </row>
        <row r="1078">
          <cell r="A1078" t="str">
            <v>A49837</v>
          </cell>
          <cell r="B1078" t="str">
            <v>Gyngell</v>
          </cell>
          <cell r="C1078" t="str">
            <v>Suzanne</v>
          </cell>
          <cell r="D1078" t="str">
            <v>UGB</v>
          </cell>
          <cell r="E1078" t="str">
            <v>S2</v>
          </cell>
          <cell r="F1078" t="str">
            <v>GGE</v>
          </cell>
          <cell r="G1078" t="str">
            <v>UP31</v>
          </cell>
          <cell r="H1078" t="str">
            <v>UK-HYDST</v>
          </cell>
          <cell r="I1078" t="str">
            <v>Tech</v>
          </cell>
          <cell r="J1078">
            <v>37.5</v>
          </cell>
          <cell r="K1078">
            <v>59</v>
          </cell>
          <cell r="L1078">
            <v>6</v>
          </cell>
          <cell r="M1078" t="str">
            <v>Senior  Environmental Consultant 1</v>
          </cell>
          <cell r="N1078">
            <v>18.111831794872</v>
          </cell>
        </row>
        <row r="1079">
          <cell r="A1079" t="str">
            <v>A76206</v>
          </cell>
          <cell r="B1079" t="str">
            <v>H Jones</v>
          </cell>
          <cell r="C1079" t="str">
            <v>Geraint</v>
          </cell>
          <cell r="D1079" t="str">
            <v>UGB</v>
          </cell>
          <cell r="E1079" t="str">
            <v>S1</v>
          </cell>
          <cell r="F1079" t="str">
            <v>THW</v>
          </cell>
          <cell r="G1079" t="str">
            <v>UT21</v>
          </cell>
          <cell r="H1079" t="str">
            <v>P-FIX</v>
          </cell>
          <cell r="I1079" t="str">
            <v>Tech</v>
          </cell>
          <cell r="J1079">
            <v>37.5</v>
          </cell>
          <cell r="K1079">
            <v>2</v>
          </cell>
          <cell r="L1079">
            <v>11</v>
          </cell>
          <cell r="M1079" t="str">
            <v>Junior Technician</v>
          </cell>
          <cell r="N1079">
            <v>9.9415753846149997</v>
          </cell>
        </row>
        <row r="1080">
          <cell r="A1080" t="str">
            <v>U03055</v>
          </cell>
          <cell r="B1080" t="str">
            <v>Haddock</v>
          </cell>
          <cell r="C1080" t="str">
            <v>Lee</v>
          </cell>
          <cell r="D1080" t="str">
            <v>UGB</v>
          </cell>
          <cell r="E1080" t="str">
            <v>S1</v>
          </cell>
          <cell r="F1080" t="str">
            <v>TRL</v>
          </cell>
          <cell r="G1080" t="str">
            <v>UT42</v>
          </cell>
          <cell r="H1080" t="str">
            <v>UK-AGENCY</v>
          </cell>
          <cell r="I1080" t="str">
            <v>Tech</v>
          </cell>
          <cell r="J1080">
            <v>0</v>
          </cell>
          <cell r="K1080">
            <v>0</v>
          </cell>
          <cell r="L1080">
            <v>0</v>
          </cell>
          <cell r="M1080" t="str">
            <v>N/A</v>
          </cell>
          <cell r="N1080">
            <v>1</v>
          </cell>
        </row>
        <row r="1081">
          <cell r="A1081" t="str">
            <v>A25071</v>
          </cell>
          <cell r="B1081" t="str">
            <v>Hague</v>
          </cell>
          <cell r="C1081" t="str">
            <v>Matthew</v>
          </cell>
          <cell r="D1081" t="str">
            <v>UGB</v>
          </cell>
          <cell r="E1081" t="str">
            <v>S4</v>
          </cell>
          <cell r="F1081" t="str">
            <v>EEC</v>
          </cell>
          <cell r="G1081" t="str">
            <v>UE21</v>
          </cell>
          <cell r="H1081" t="str">
            <v>UK-HYDST</v>
          </cell>
          <cell r="I1081" t="str">
            <v>Tech</v>
          </cell>
          <cell r="J1081">
            <v>22.5</v>
          </cell>
          <cell r="K1081">
            <v>36</v>
          </cell>
          <cell r="L1081">
            <v>5</v>
          </cell>
          <cell r="M1081" t="str">
            <v>Principal Environmental Consultant</v>
          </cell>
          <cell r="N1081">
            <v>28.771560529915</v>
          </cell>
        </row>
        <row r="1082">
          <cell r="A1082" t="str">
            <v>A76085</v>
          </cell>
          <cell r="B1082" t="str">
            <v>Haigh</v>
          </cell>
          <cell r="C1082" t="str">
            <v>Zoe</v>
          </cell>
          <cell r="D1082" t="str">
            <v>UGB</v>
          </cell>
          <cell r="E1082" t="str">
            <v>S1</v>
          </cell>
          <cell r="F1082" t="str">
            <v>TRL</v>
          </cell>
          <cell r="G1082" t="str">
            <v>UT43</v>
          </cell>
          <cell r="H1082" t="str">
            <v>P-STD</v>
          </cell>
          <cell r="I1082" t="str">
            <v>Tech</v>
          </cell>
          <cell r="J1082">
            <v>37.5</v>
          </cell>
          <cell r="K1082">
            <v>8</v>
          </cell>
          <cell r="L1082">
            <v>10</v>
          </cell>
          <cell r="M1082" t="str">
            <v>Graduate Engineer</v>
          </cell>
          <cell r="N1082">
            <v>17.129267692308002</v>
          </cell>
        </row>
        <row r="1083">
          <cell r="A1083" t="str">
            <v>A50083</v>
          </cell>
          <cell r="B1083" t="str">
            <v>Hailstones</v>
          </cell>
          <cell r="C1083" t="str">
            <v>Bob</v>
          </cell>
          <cell r="D1083" t="str">
            <v>UGB</v>
          </cell>
          <cell r="E1083" t="str">
            <v>S1</v>
          </cell>
          <cell r="F1083" t="str">
            <v>TRL</v>
          </cell>
          <cell r="G1083" t="str">
            <v>UT41</v>
          </cell>
          <cell r="H1083" t="str">
            <v>UK-HYDST</v>
          </cell>
          <cell r="I1083" t="str">
            <v>Tech</v>
          </cell>
          <cell r="J1083">
            <v>37.5</v>
          </cell>
          <cell r="K1083">
            <v>4</v>
          </cell>
          <cell r="L1083">
            <v>0</v>
          </cell>
          <cell r="M1083" t="str">
            <v>N/A</v>
          </cell>
          <cell r="N1083">
            <v>27.647216410256</v>
          </cell>
        </row>
        <row r="1084">
          <cell r="A1084" t="str">
            <v>A06073</v>
          </cell>
          <cell r="B1084" t="str">
            <v>Haines</v>
          </cell>
          <cell r="C1084" t="str">
            <v>John</v>
          </cell>
          <cell r="D1084" t="str">
            <v>UGB</v>
          </cell>
          <cell r="E1084" t="str">
            <v>S1</v>
          </cell>
          <cell r="F1084" t="str">
            <v>TRL</v>
          </cell>
          <cell r="G1084" t="str">
            <v>UT42</v>
          </cell>
          <cell r="H1084" t="str">
            <v>UK-HYDST</v>
          </cell>
          <cell r="I1084" t="str">
            <v>Tech</v>
          </cell>
          <cell r="J1084">
            <v>37.5</v>
          </cell>
          <cell r="K1084">
            <v>241</v>
          </cell>
          <cell r="L1084">
            <v>4</v>
          </cell>
          <cell r="M1084" t="str">
            <v>Associate (EA)/ Associate Tech. Dir / Associate Tech. Dir (2</v>
          </cell>
          <cell r="N1084">
            <v>35.516090984614998</v>
          </cell>
        </row>
        <row r="1085">
          <cell r="A1085" t="str">
            <v>A49838</v>
          </cell>
          <cell r="B1085" t="str">
            <v>Hakeem</v>
          </cell>
          <cell r="C1085" t="str">
            <v>Aziz ul</v>
          </cell>
          <cell r="D1085" t="str">
            <v>UGB</v>
          </cell>
          <cell r="E1085" t="str">
            <v>S1</v>
          </cell>
          <cell r="F1085" t="str">
            <v>SBR</v>
          </cell>
          <cell r="G1085" t="str">
            <v>UT31</v>
          </cell>
          <cell r="H1085" t="str">
            <v>UK-HYDST</v>
          </cell>
          <cell r="I1085" t="str">
            <v>Tech</v>
          </cell>
          <cell r="J1085">
            <v>0</v>
          </cell>
          <cell r="K1085">
            <v>86</v>
          </cell>
          <cell r="L1085">
            <v>5</v>
          </cell>
          <cell r="M1085" t="str">
            <v>Principal Engineer/ Technical Discipline Leader</v>
          </cell>
          <cell r="N1085">
            <v>25.756913227077</v>
          </cell>
        </row>
        <row r="1086">
          <cell r="A1086" t="str">
            <v>A42248</v>
          </cell>
          <cell r="B1086" t="str">
            <v>Hales</v>
          </cell>
          <cell r="C1086" t="str">
            <v>Paul</v>
          </cell>
          <cell r="D1086" t="str">
            <v>UGB</v>
          </cell>
          <cell r="E1086" t="str">
            <v>S1</v>
          </cell>
          <cell r="F1086" t="str">
            <v>TRL</v>
          </cell>
          <cell r="G1086" t="str">
            <v>UT42</v>
          </cell>
          <cell r="H1086" t="str">
            <v>UK-HYDST</v>
          </cell>
          <cell r="I1086" t="str">
            <v>Site</v>
          </cell>
          <cell r="J1086">
            <v>37.5</v>
          </cell>
          <cell r="K1086">
            <v>178</v>
          </cell>
          <cell r="L1086">
            <v>5</v>
          </cell>
          <cell r="M1086" t="str">
            <v>Principal Cost Manager</v>
          </cell>
          <cell r="N1086">
            <v>25.197784064</v>
          </cell>
        </row>
        <row r="1087">
          <cell r="A1087" t="str">
            <v>A25044</v>
          </cell>
          <cell r="B1087" t="str">
            <v>Haliburton</v>
          </cell>
          <cell r="C1087" t="str">
            <v>Mike</v>
          </cell>
          <cell r="D1087" t="str">
            <v>UGB</v>
          </cell>
          <cell r="E1087" t="str">
            <v>S2</v>
          </cell>
          <cell r="F1087" t="str">
            <v>GGE</v>
          </cell>
          <cell r="G1087" t="str">
            <v>UP31</v>
          </cell>
          <cell r="H1087" t="str">
            <v>UK-HYDST</v>
          </cell>
          <cell r="I1087" t="str">
            <v>Tech</v>
          </cell>
          <cell r="J1087">
            <v>40</v>
          </cell>
          <cell r="K1087">
            <v>72</v>
          </cell>
          <cell r="L1087">
            <v>6</v>
          </cell>
          <cell r="M1087" t="str">
            <v>Senior Engineer</v>
          </cell>
          <cell r="N1087">
            <v>34.214263233173</v>
          </cell>
        </row>
        <row r="1088">
          <cell r="A1088" t="str">
            <v>A24753</v>
          </cell>
          <cell r="B1088" t="str">
            <v>Hall</v>
          </cell>
          <cell r="C1088" t="str">
            <v>Lizzie</v>
          </cell>
          <cell r="D1088" t="str">
            <v>UGB</v>
          </cell>
          <cell r="E1088" t="str">
            <v>S4</v>
          </cell>
          <cell r="F1088" t="str">
            <v>EEC</v>
          </cell>
          <cell r="G1088" t="str">
            <v>UE21</v>
          </cell>
          <cell r="H1088" t="str">
            <v>UK-HYDST</v>
          </cell>
          <cell r="I1088" t="str">
            <v>Tech</v>
          </cell>
          <cell r="J1088">
            <v>22.5</v>
          </cell>
          <cell r="K1088">
            <v>98</v>
          </cell>
          <cell r="L1088">
            <v>6</v>
          </cell>
          <cell r="M1088" t="str">
            <v>Senior  Environmental Consultant 1</v>
          </cell>
          <cell r="N1088">
            <v>20.247226803419</v>
          </cell>
        </row>
        <row r="1089">
          <cell r="A1089" t="str">
            <v>A50201</v>
          </cell>
          <cell r="B1089" t="str">
            <v>Hall</v>
          </cell>
          <cell r="C1089" t="str">
            <v>Lauren</v>
          </cell>
          <cell r="D1089" t="str">
            <v>UGB</v>
          </cell>
          <cell r="E1089" t="str">
            <v>S2</v>
          </cell>
          <cell r="F1089" t="str">
            <v>GGE</v>
          </cell>
          <cell r="G1089" t="str">
            <v>UP31</v>
          </cell>
          <cell r="H1089" t="str">
            <v>UK-SEC-NP</v>
          </cell>
          <cell r="I1089" t="str">
            <v>Tech</v>
          </cell>
          <cell r="J1089">
            <v>37.5</v>
          </cell>
          <cell r="K1089">
            <v>2</v>
          </cell>
          <cell r="L1089">
            <v>11</v>
          </cell>
          <cell r="M1089" t="str">
            <v>Junior Technician</v>
          </cell>
          <cell r="N1089">
            <v>6.4400369230769998</v>
          </cell>
        </row>
        <row r="1090">
          <cell r="A1090" t="str">
            <v>A74451</v>
          </cell>
          <cell r="B1090" t="str">
            <v>Hall</v>
          </cell>
          <cell r="C1090" t="str">
            <v>Debbie</v>
          </cell>
          <cell r="D1090" t="str">
            <v>UGB</v>
          </cell>
          <cell r="E1090" t="str">
            <v>S9</v>
          </cell>
          <cell r="F1090" t="str">
            <v>AFN</v>
          </cell>
          <cell r="G1090" t="str">
            <v>US13</v>
          </cell>
          <cell r="H1090" t="str">
            <v>UK-HYDST</v>
          </cell>
          <cell r="I1090" t="str">
            <v>Admin</v>
          </cell>
          <cell r="J1090">
            <v>37.5</v>
          </cell>
          <cell r="K1090">
            <v>33</v>
          </cell>
          <cell r="L1090">
            <v>5</v>
          </cell>
          <cell r="M1090" t="str">
            <v>Senior Systems Accountant</v>
          </cell>
          <cell r="N1090">
            <v>20.971421538462</v>
          </cell>
        </row>
        <row r="1091">
          <cell r="A1091" t="str">
            <v>A76210</v>
          </cell>
          <cell r="B1091" t="str">
            <v>Hall</v>
          </cell>
          <cell r="C1091" t="str">
            <v>Alex</v>
          </cell>
          <cell r="D1091" t="str">
            <v>UGB</v>
          </cell>
          <cell r="E1091" t="str">
            <v>S1</v>
          </cell>
          <cell r="F1091" t="str">
            <v>TRL</v>
          </cell>
          <cell r="G1091" t="str">
            <v>UT43</v>
          </cell>
          <cell r="H1091" t="str">
            <v>P-FIX</v>
          </cell>
          <cell r="I1091" t="str">
            <v>Tech</v>
          </cell>
          <cell r="J1091">
            <v>37.5</v>
          </cell>
          <cell r="K1091">
            <v>1</v>
          </cell>
          <cell r="L1091">
            <v>11</v>
          </cell>
          <cell r="M1091" t="str">
            <v>Junior Technician</v>
          </cell>
          <cell r="N1091">
            <v>6.1538461538459996</v>
          </cell>
        </row>
        <row r="1092">
          <cell r="A1092" t="str">
            <v>S10076</v>
          </cell>
          <cell r="B1092" t="str">
            <v>Hall</v>
          </cell>
          <cell r="C1092" t="str">
            <v>Mike</v>
          </cell>
          <cell r="D1092" t="str">
            <v>UGB</v>
          </cell>
          <cell r="E1092" t="str">
            <v>S1</v>
          </cell>
          <cell r="F1092" t="str">
            <v>TPL</v>
          </cell>
          <cell r="G1092" t="str">
            <v>UT22</v>
          </cell>
          <cell r="H1092" t="str">
            <v>UK-AGENCY</v>
          </cell>
          <cell r="I1092" t="str">
            <v>Tech</v>
          </cell>
          <cell r="J1092">
            <v>0</v>
          </cell>
          <cell r="K1092">
            <v>55</v>
          </cell>
          <cell r="L1092">
            <v>4</v>
          </cell>
          <cell r="M1092" t="str">
            <v>Site Operations Manager</v>
          </cell>
          <cell r="N1092">
            <v>100</v>
          </cell>
        </row>
        <row r="1093">
          <cell r="A1093" t="str">
            <v>S10300</v>
          </cell>
          <cell r="B1093" t="str">
            <v>Hall</v>
          </cell>
          <cell r="C1093" t="str">
            <v>Mike</v>
          </cell>
          <cell r="D1093" t="str">
            <v>UGB</v>
          </cell>
          <cell r="E1093" t="str">
            <v>S1</v>
          </cell>
          <cell r="F1093" t="str">
            <v>TPL</v>
          </cell>
          <cell r="G1093" t="str">
            <v>UT22</v>
          </cell>
          <cell r="H1093" t="str">
            <v>UK-SC-SELF</v>
          </cell>
          <cell r="I1093" t="str">
            <v>Tech</v>
          </cell>
          <cell r="J1093">
            <v>40</v>
          </cell>
          <cell r="K1093">
            <v>2</v>
          </cell>
          <cell r="L1093">
            <v>4</v>
          </cell>
          <cell r="M1093" t="str">
            <v>Project Manager  Category 2 (2)</v>
          </cell>
          <cell r="N1093">
            <v>0</v>
          </cell>
        </row>
        <row r="1094">
          <cell r="A1094" t="str">
            <v>S10310</v>
          </cell>
          <cell r="B1094" t="str">
            <v>Hall</v>
          </cell>
          <cell r="C1094" t="str">
            <v>Mike</v>
          </cell>
          <cell r="D1094" t="str">
            <v>UGB</v>
          </cell>
          <cell r="E1094" t="str">
            <v>S1</v>
          </cell>
          <cell r="F1094" t="str">
            <v>TPL</v>
          </cell>
          <cell r="G1094" t="str">
            <v>UT22</v>
          </cell>
          <cell r="H1094" t="str">
            <v>P-FIX</v>
          </cell>
          <cell r="I1094" t="str">
            <v>Tech</v>
          </cell>
          <cell r="J1094">
            <v>37.5</v>
          </cell>
          <cell r="K1094">
            <v>32</v>
          </cell>
          <cell r="L1094">
            <v>4</v>
          </cell>
          <cell r="M1094" t="str">
            <v>Project Manager  Category 2 (2)</v>
          </cell>
          <cell r="N1094">
            <v>96.66</v>
          </cell>
        </row>
        <row r="1095">
          <cell r="A1095" t="str">
            <v>U03035</v>
          </cell>
          <cell r="B1095" t="str">
            <v>Hall</v>
          </cell>
          <cell r="C1095" t="str">
            <v>Kirsty</v>
          </cell>
          <cell r="D1095" t="str">
            <v>UGB</v>
          </cell>
          <cell r="E1095" t="str">
            <v>S3</v>
          </cell>
          <cell r="F1095" t="str">
            <v>WWN</v>
          </cell>
          <cell r="G1095" t="str">
            <v>UU21</v>
          </cell>
          <cell r="H1095" t="str">
            <v>UK-AGENCY</v>
          </cell>
          <cell r="I1095" t="str">
            <v>Admin</v>
          </cell>
          <cell r="J1095">
            <v>0</v>
          </cell>
          <cell r="K1095">
            <v>1</v>
          </cell>
          <cell r="L1095">
            <v>0</v>
          </cell>
          <cell r="M1095" t="str">
            <v>N/A</v>
          </cell>
          <cell r="N1095">
            <v>18.989999999999998</v>
          </cell>
        </row>
        <row r="1096">
          <cell r="A1096" t="str">
            <v>A50250</v>
          </cell>
          <cell r="B1096" t="str">
            <v>Ham</v>
          </cell>
          <cell r="C1096" t="str">
            <v>James</v>
          </cell>
          <cell r="D1096" t="str">
            <v>UGB</v>
          </cell>
          <cell r="E1096" t="str">
            <v>S1</v>
          </cell>
          <cell r="F1096" t="str">
            <v>TRL</v>
          </cell>
          <cell r="G1096" t="str">
            <v>UT41</v>
          </cell>
          <cell r="H1096" t="str">
            <v>P-STD</v>
          </cell>
          <cell r="I1096" t="str">
            <v>Tech</v>
          </cell>
          <cell r="J1096">
            <v>37.5</v>
          </cell>
          <cell r="K1096">
            <v>7</v>
          </cell>
          <cell r="L1096">
            <v>10</v>
          </cell>
          <cell r="M1096" t="str">
            <v>Graduate Engineer</v>
          </cell>
          <cell r="N1096">
            <v>13.443113846154001</v>
          </cell>
        </row>
        <row r="1097">
          <cell r="A1097" t="str">
            <v>A06089</v>
          </cell>
          <cell r="B1097" t="str">
            <v>Hambly</v>
          </cell>
          <cell r="C1097" t="str">
            <v>Peter</v>
          </cell>
          <cell r="D1097" t="str">
            <v>UGB</v>
          </cell>
          <cell r="E1097" t="str">
            <v>S3</v>
          </cell>
          <cell r="F1097" t="str">
            <v>WEN</v>
          </cell>
          <cell r="G1097" t="str">
            <v>UU41</v>
          </cell>
          <cell r="H1097" t="str">
            <v>UK-HYDST</v>
          </cell>
          <cell r="I1097" t="str">
            <v>Tech</v>
          </cell>
          <cell r="J1097">
            <v>37.5</v>
          </cell>
          <cell r="K1097">
            <v>262</v>
          </cell>
          <cell r="L1097">
            <v>7</v>
          </cell>
          <cell r="M1097" t="str">
            <v>Senior Technician</v>
          </cell>
          <cell r="N1097">
            <v>22.211780512821001</v>
          </cell>
        </row>
        <row r="1098">
          <cell r="A1098" t="str">
            <v>U03004</v>
          </cell>
          <cell r="B1098" t="str">
            <v>Hambrook</v>
          </cell>
          <cell r="C1098" t="str">
            <v>Matthew</v>
          </cell>
          <cell r="D1098" t="str">
            <v>UGB</v>
          </cell>
          <cell r="E1098" t="str">
            <v>S3</v>
          </cell>
          <cell r="F1098" t="str">
            <v>MAM</v>
          </cell>
          <cell r="G1098" t="str">
            <v>UU23</v>
          </cell>
          <cell r="H1098" t="str">
            <v>UK-AGENCY</v>
          </cell>
          <cell r="I1098" t="str">
            <v>Tech</v>
          </cell>
          <cell r="J1098">
            <v>0</v>
          </cell>
          <cell r="K1098">
            <v>13</v>
          </cell>
          <cell r="L1098">
            <v>9</v>
          </cell>
          <cell r="M1098" t="str">
            <v>Admin Assistant</v>
          </cell>
          <cell r="N1098">
            <v>9.93</v>
          </cell>
        </row>
        <row r="1099">
          <cell r="A1099" t="str">
            <v>A74568</v>
          </cell>
          <cell r="B1099" t="str">
            <v>Hamer</v>
          </cell>
          <cell r="C1099" t="str">
            <v>Steve</v>
          </cell>
          <cell r="D1099" t="str">
            <v>UGB</v>
          </cell>
          <cell r="E1099" t="str">
            <v>S1</v>
          </cell>
          <cell r="F1099" t="str">
            <v>TEX</v>
          </cell>
          <cell r="G1099" t="str">
            <v>UT11</v>
          </cell>
          <cell r="H1099" t="str">
            <v>UK-HYDST</v>
          </cell>
          <cell r="I1099" t="str">
            <v>Admin</v>
          </cell>
          <cell r="J1099">
            <v>37.5</v>
          </cell>
          <cell r="K1099">
            <v>10</v>
          </cell>
          <cell r="L1099">
            <v>0</v>
          </cell>
          <cell r="M1099" t="str">
            <v>N/A</v>
          </cell>
          <cell r="N1099">
            <v>54.165677948717999</v>
          </cell>
        </row>
        <row r="1100">
          <cell r="A1100" t="str">
            <v>A25224</v>
          </cell>
          <cell r="B1100" t="str">
            <v>Hamilton</v>
          </cell>
          <cell r="C1100" t="str">
            <v>Neil</v>
          </cell>
          <cell r="D1100" t="str">
            <v>UGB</v>
          </cell>
          <cell r="E1100" t="str">
            <v>S1</v>
          </cell>
          <cell r="F1100" t="str">
            <v>TRL</v>
          </cell>
          <cell r="G1100" t="str">
            <v>UT42</v>
          </cell>
          <cell r="H1100" t="str">
            <v>UK-AGENCY</v>
          </cell>
          <cell r="I1100" t="str">
            <v>Tech</v>
          </cell>
          <cell r="J1100">
            <v>37.5</v>
          </cell>
          <cell r="K1100">
            <v>28</v>
          </cell>
          <cell r="L1100">
            <v>5</v>
          </cell>
          <cell r="M1100" t="str">
            <v>Principal Engineer/ Technical Discipline Leader</v>
          </cell>
          <cell r="N1100">
            <v>55.25</v>
          </cell>
        </row>
        <row r="1101">
          <cell r="A1101" t="str">
            <v>A76062</v>
          </cell>
          <cell r="B1101" t="str">
            <v>Hamilton</v>
          </cell>
          <cell r="C1101" t="str">
            <v>Frazer</v>
          </cell>
          <cell r="D1101" t="str">
            <v>UGB</v>
          </cell>
          <cell r="E1101" t="str">
            <v>S1</v>
          </cell>
          <cell r="F1101" t="str">
            <v>TRL</v>
          </cell>
          <cell r="G1101" t="str">
            <v>UT42</v>
          </cell>
          <cell r="H1101" t="str">
            <v>P-FIX</v>
          </cell>
          <cell r="I1101" t="str">
            <v>Tech</v>
          </cell>
          <cell r="J1101">
            <v>37.5</v>
          </cell>
          <cell r="K1101">
            <v>15</v>
          </cell>
          <cell r="L1101">
            <v>11</v>
          </cell>
          <cell r="M1101" t="str">
            <v>Junior Technician</v>
          </cell>
          <cell r="N1101">
            <v>8.4700369230770001</v>
          </cell>
        </row>
        <row r="1102">
          <cell r="A1102" t="str">
            <v>A76413</v>
          </cell>
          <cell r="B1102" t="str">
            <v>Hamilton</v>
          </cell>
          <cell r="C1102" t="str">
            <v>Fiona</v>
          </cell>
          <cell r="D1102" t="str">
            <v>UGB</v>
          </cell>
          <cell r="E1102" t="str">
            <v>S9</v>
          </cell>
          <cell r="F1102" t="str">
            <v>AFN</v>
          </cell>
          <cell r="G1102" t="str">
            <v>US13</v>
          </cell>
          <cell r="H1102" t="str">
            <v>P-FIX</v>
          </cell>
          <cell r="I1102" t="str">
            <v>Admin</v>
          </cell>
          <cell r="J1102">
            <v>37.5</v>
          </cell>
          <cell r="K1102">
            <v>5</v>
          </cell>
          <cell r="L1102">
            <v>9</v>
          </cell>
          <cell r="M1102" t="str">
            <v>Accounts Clerk</v>
          </cell>
          <cell r="N1102">
            <v>11.166190769230999</v>
          </cell>
        </row>
        <row r="1103">
          <cell r="A1103" t="str">
            <v>A96814</v>
          </cell>
          <cell r="B1103" t="str">
            <v>Hammond</v>
          </cell>
          <cell r="C1103" t="str">
            <v>Craig</v>
          </cell>
          <cell r="D1103" t="str">
            <v>UGB</v>
          </cell>
          <cell r="E1103" t="str">
            <v>S3</v>
          </cell>
          <cell r="F1103" t="str">
            <v>WWN</v>
          </cell>
          <cell r="G1103" t="str">
            <v>UU61</v>
          </cell>
          <cell r="H1103" t="str">
            <v>UK-HYDST</v>
          </cell>
          <cell r="I1103" t="str">
            <v>Tech</v>
          </cell>
          <cell r="J1103">
            <v>37.5</v>
          </cell>
          <cell r="K1103">
            <v>110</v>
          </cell>
          <cell r="L1103">
            <v>4</v>
          </cell>
          <cell r="M1103" t="str">
            <v>Associate (EA)/ Associate Tech. Dir / Associate Tech. Dir (2</v>
          </cell>
          <cell r="N1103">
            <v>37.080808717948997</v>
          </cell>
        </row>
        <row r="1104">
          <cell r="A1104" t="str">
            <v>W29904</v>
          </cell>
          <cell r="B1104" t="str">
            <v>Hammond</v>
          </cell>
          <cell r="C1104" t="str">
            <v>Dan</v>
          </cell>
          <cell r="D1104" t="str">
            <v>UGB</v>
          </cell>
          <cell r="E1104" t="str">
            <v>S4</v>
          </cell>
          <cell r="F1104" t="str">
            <v>EER</v>
          </cell>
          <cell r="G1104" t="str">
            <v>UE31</v>
          </cell>
          <cell r="H1104" t="str">
            <v>UK-HYDST</v>
          </cell>
          <cell r="I1104" t="str">
            <v>Tech</v>
          </cell>
          <cell r="J1104">
            <v>37.5</v>
          </cell>
          <cell r="K1104">
            <v>105</v>
          </cell>
          <cell r="L1104">
            <v>5</v>
          </cell>
          <cell r="M1104" t="str">
            <v>Principal Planner</v>
          </cell>
          <cell r="N1104">
            <v>23.189062564103001</v>
          </cell>
        </row>
        <row r="1105">
          <cell r="A1105" t="str">
            <v>A76106</v>
          </cell>
          <cell r="B1105" t="str">
            <v>Hampson</v>
          </cell>
          <cell r="C1105" t="str">
            <v>Mike</v>
          </cell>
          <cell r="D1105" t="str">
            <v>UGB</v>
          </cell>
          <cell r="E1105" t="str">
            <v>S1</v>
          </cell>
          <cell r="F1105" t="str">
            <v>TRL</v>
          </cell>
          <cell r="G1105" t="str">
            <v>UT41</v>
          </cell>
          <cell r="H1105" t="str">
            <v>UK-AGENCY</v>
          </cell>
          <cell r="I1105" t="str">
            <v>Tech</v>
          </cell>
          <cell r="J1105">
            <v>37.5</v>
          </cell>
          <cell r="K1105">
            <v>13</v>
          </cell>
          <cell r="L1105">
            <v>6</v>
          </cell>
          <cell r="M1105" t="str">
            <v>Senior Engineer</v>
          </cell>
          <cell r="N1105">
            <v>49.92</v>
          </cell>
        </row>
        <row r="1106">
          <cell r="A1106" t="str">
            <v>A76432</v>
          </cell>
          <cell r="B1106" t="str">
            <v>Hampton</v>
          </cell>
          <cell r="C1106" t="str">
            <v>Keith</v>
          </cell>
          <cell r="D1106" t="str">
            <v>UGB</v>
          </cell>
          <cell r="E1106" t="str">
            <v>S1</v>
          </cell>
          <cell r="F1106" t="str">
            <v>TRS</v>
          </cell>
          <cell r="G1106" t="str">
            <v>UT42</v>
          </cell>
          <cell r="H1106" t="str">
            <v>P-STD</v>
          </cell>
          <cell r="I1106" t="str">
            <v>Tech</v>
          </cell>
          <cell r="J1106">
            <v>37.5</v>
          </cell>
          <cell r="K1106">
            <v>4</v>
          </cell>
          <cell r="L1106">
            <v>6</v>
          </cell>
          <cell r="M1106" t="str">
            <v>Senior Engineer</v>
          </cell>
          <cell r="N1106">
            <v>42.913883076923</v>
          </cell>
        </row>
        <row r="1107">
          <cell r="A1107" t="str">
            <v>A05250</v>
          </cell>
          <cell r="B1107" t="str">
            <v>Hampton-Matthews</v>
          </cell>
          <cell r="C1107" t="str">
            <v>Fiona</v>
          </cell>
          <cell r="D1107" t="str">
            <v>UGB</v>
          </cell>
          <cell r="E1107" t="str">
            <v>S3</v>
          </cell>
          <cell r="F1107" t="str">
            <v>ERE</v>
          </cell>
          <cell r="G1107" t="str">
            <v>UU81</v>
          </cell>
          <cell r="H1107" t="str">
            <v>UK-HYDST</v>
          </cell>
          <cell r="I1107" t="str">
            <v>Tech</v>
          </cell>
          <cell r="J1107">
            <v>37.5</v>
          </cell>
          <cell r="K1107">
            <v>289</v>
          </cell>
          <cell r="L1107">
            <v>4</v>
          </cell>
          <cell r="M1107" t="str">
            <v>Project Manager  Category 2 (2)</v>
          </cell>
          <cell r="N1107">
            <v>44.23231073641</v>
          </cell>
        </row>
        <row r="1108">
          <cell r="A1108" t="str">
            <v>W29653</v>
          </cell>
          <cell r="B1108" t="str">
            <v>Hancock</v>
          </cell>
          <cell r="C1108" t="str">
            <v>David</v>
          </cell>
          <cell r="D1108" t="str">
            <v>UGB</v>
          </cell>
          <cell r="E1108" t="str">
            <v>S3</v>
          </cell>
          <cell r="F1108" t="str">
            <v>WWN</v>
          </cell>
          <cell r="G1108" t="str">
            <v>UU61</v>
          </cell>
          <cell r="H1108" t="str">
            <v>UK-HYDST</v>
          </cell>
          <cell r="I1108" t="str">
            <v>Tech</v>
          </cell>
          <cell r="J1108">
            <v>37.5</v>
          </cell>
          <cell r="K1108">
            <v>109</v>
          </cell>
          <cell r="L1108">
            <v>8</v>
          </cell>
          <cell r="M1108" t="str">
            <v>Engineer  (Not chartered) (Graduate)</v>
          </cell>
          <cell r="N1108">
            <v>13.559831794872</v>
          </cell>
        </row>
        <row r="1109">
          <cell r="A1109" t="str">
            <v>A74915</v>
          </cell>
          <cell r="B1109" t="str">
            <v>Handley</v>
          </cell>
          <cell r="C1109" t="str">
            <v>Alasdair</v>
          </cell>
          <cell r="D1109" t="str">
            <v>UGB</v>
          </cell>
          <cell r="E1109" t="str">
            <v>S3</v>
          </cell>
          <cell r="F1109" t="str">
            <v>WWN</v>
          </cell>
          <cell r="G1109" t="str">
            <v>UU31</v>
          </cell>
          <cell r="H1109" t="str">
            <v>P-STD</v>
          </cell>
          <cell r="I1109" t="str">
            <v>Tech</v>
          </cell>
          <cell r="J1109">
            <v>37.5</v>
          </cell>
          <cell r="K1109">
            <v>19</v>
          </cell>
          <cell r="L1109">
            <v>9</v>
          </cell>
          <cell r="M1109" t="str">
            <v>Assistant Engineer  (Graduate)</v>
          </cell>
          <cell r="N1109">
            <v>15.371462564103</v>
          </cell>
        </row>
        <row r="1110">
          <cell r="A1110" t="str">
            <v>A91588</v>
          </cell>
          <cell r="B1110" t="str">
            <v>Handley</v>
          </cell>
          <cell r="C1110" t="str">
            <v>Peter</v>
          </cell>
          <cell r="D1110" t="str">
            <v>UGB</v>
          </cell>
          <cell r="E1110" t="str">
            <v>S1</v>
          </cell>
          <cell r="F1110" t="str">
            <v>TIS</v>
          </cell>
          <cell r="G1110" t="str">
            <v>UT51</v>
          </cell>
          <cell r="H1110" t="str">
            <v>UK-HYDST</v>
          </cell>
          <cell r="I1110" t="str">
            <v>Tech</v>
          </cell>
          <cell r="J1110">
            <v>37.5</v>
          </cell>
          <cell r="K1110">
            <v>88</v>
          </cell>
          <cell r="L1110">
            <v>0</v>
          </cell>
          <cell r="M1110" t="str">
            <v>N/A</v>
          </cell>
          <cell r="N1110">
            <v>47.890964933333002</v>
          </cell>
        </row>
        <row r="1111">
          <cell r="A1111" t="str">
            <v>S10249</v>
          </cell>
          <cell r="B1111" t="str">
            <v>Handley</v>
          </cell>
          <cell r="C1111" t="str">
            <v>Paul</v>
          </cell>
          <cell r="D1111" t="str">
            <v>UGB</v>
          </cell>
          <cell r="E1111" t="str">
            <v>S3</v>
          </cell>
          <cell r="F1111" t="str">
            <v>WWN</v>
          </cell>
          <cell r="G1111" t="str">
            <v>UU61</v>
          </cell>
          <cell r="H1111" t="str">
            <v>UK-SC-SELF</v>
          </cell>
          <cell r="I1111" t="str">
            <v>Tech</v>
          </cell>
          <cell r="J1111">
            <v>0</v>
          </cell>
          <cell r="K1111">
            <v>16</v>
          </cell>
          <cell r="L1111">
            <v>7</v>
          </cell>
          <cell r="M1111" t="str">
            <v>Resident Engineer (2)</v>
          </cell>
          <cell r="N1111">
            <v>25</v>
          </cell>
        </row>
        <row r="1112">
          <cell r="A1112" t="str">
            <v>U03039</v>
          </cell>
          <cell r="B1112" t="str">
            <v>Handley</v>
          </cell>
          <cell r="C1112" t="str">
            <v>Peter</v>
          </cell>
          <cell r="D1112" t="str">
            <v>UGB</v>
          </cell>
          <cell r="E1112" t="str">
            <v>S1</v>
          </cell>
          <cell r="F1112" t="str">
            <v>TIS</v>
          </cell>
          <cell r="G1112" t="str">
            <v>UT51</v>
          </cell>
          <cell r="H1112" t="str">
            <v>UK-AGENCY</v>
          </cell>
          <cell r="I1112" t="str">
            <v>Tech</v>
          </cell>
          <cell r="J1112">
            <v>0</v>
          </cell>
          <cell r="K1112">
            <v>8</v>
          </cell>
          <cell r="L1112">
            <v>3</v>
          </cell>
          <cell r="M1112" t="str">
            <v>Technical Director  / Technical Director (1)</v>
          </cell>
          <cell r="N1112">
            <v>75</v>
          </cell>
        </row>
        <row r="1113">
          <cell r="A1113" t="str">
            <v>A74442</v>
          </cell>
          <cell r="B1113" t="str">
            <v>Hankwell</v>
          </cell>
          <cell r="C1113" t="str">
            <v>Yvonne</v>
          </cell>
          <cell r="D1113" t="str">
            <v>UGB</v>
          </cell>
          <cell r="E1113" t="str">
            <v>S2</v>
          </cell>
          <cell r="F1113" t="str">
            <v>BBS</v>
          </cell>
          <cell r="G1113" t="str">
            <v>UP41</v>
          </cell>
          <cell r="H1113" t="str">
            <v>UK-RPA</v>
          </cell>
          <cell r="I1113" t="str">
            <v>Tech</v>
          </cell>
          <cell r="J1113">
            <v>37</v>
          </cell>
          <cell r="K1113">
            <v>24</v>
          </cell>
          <cell r="L1113">
            <v>0</v>
          </cell>
          <cell r="M1113" t="str">
            <v>N/A</v>
          </cell>
          <cell r="N1113">
            <v>18.477130977131001</v>
          </cell>
        </row>
        <row r="1114">
          <cell r="A1114" t="str">
            <v>S10212</v>
          </cell>
          <cell r="B1114" t="str">
            <v>Hanner</v>
          </cell>
          <cell r="C1114" t="str">
            <v>Mike</v>
          </cell>
          <cell r="D1114" t="str">
            <v>UGB</v>
          </cell>
          <cell r="E1114" t="str">
            <v>S1</v>
          </cell>
          <cell r="F1114" t="str">
            <v>THW</v>
          </cell>
          <cell r="G1114" t="str">
            <v>UT21</v>
          </cell>
          <cell r="H1114" t="str">
            <v>UK-SC-SELF</v>
          </cell>
          <cell r="I1114" t="str">
            <v>Tech</v>
          </cell>
          <cell r="J1114">
            <v>0</v>
          </cell>
          <cell r="K1114">
            <v>32</v>
          </cell>
          <cell r="L1114">
            <v>8</v>
          </cell>
          <cell r="M1114" t="str">
            <v>Resident Engineer (1) / Resident Engineer</v>
          </cell>
          <cell r="N1114">
            <v>21</v>
          </cell>
        </row>
        <row r="1115">
          <cell r="A1115" t="str">
            <v>A00128</v>
          </cell>
          <cell r="B1115" t="str">
            <v>Hannon</v>
          </cell>
          <cell r="C1115" t="str">
            <v>Joy</v>
          </cell>
          <cell r="D1115" t="str">
            <v>UGB</v>
          </cell>
          <cell r="E1115" t="str">
            <v>S9</v>
          </cell>
          <cell r="F1115" t="str">
            <v>AFF</v>
          </cell>
          <cell r="G1115" t="str">
            <v>UF15</v>
          </cell>
          <cell r="H1115" t="str">
            <v>UK-HYDST</v>
          </cell>
          <cell r="I1115" t="str">
            <v>Admin</v>
          </cell>
          <cell r="J1115">
            <v>37.5</v>
          </cell>
          <cell r="K1115">
            <v>61</v>
          </cell>
          <cell r="L1115">
            <v>8</v>
          </cell>
          <cell r="M1115" t="str">
            <v>Senior Secretary/Team Secretary</v>
          </cell>
          <cell r="N1115">
            <v>15.193883076923001</v>
          </cell>
        </row>
        <row r="1116">
          <cell r="A1116" t="str">
            <v>A49813</v>
          </cell>
          <cell r="B1116" t="str">
            <v>Hanson</v>
          </cell>
          <cell r="C1116" t="str">
            <v>Brian</v>
          </cell>
          <cell r="D1116" t="str">
            <v>UGB</v>
          </cell>
          <cell r="E1116" t="str">
            <v>S1</v>
          </cell>
          <cell r="F1116" t="str">
            <v>THW</v>
          </cell>
          <cell r="G1116" t="str">
            <v>UT22</v>
          </cell>
          <cell r="H1116" t="str">
            <v>UK-HYDST</v>
          </cell>
          <cell r="I1116" t="str">
            <v>Tech</v>
          </cell>
          <cell r="J1116">
            <v>37.5</v>
          </cell>
          <cell r="K1116">
            <v>85</v>
          </cell>
          <cell r="L1116">
            <v>4</v>
          </cell>
          <cell r="M1116" t="str">
            <v>Associate (EA)/ Associate Tech. Dir / Associate Tech. Dir (2</v>
          </cell>
          <cell r="N1116">
            <v>33.623647179487001</v>
          </cell>
        </row>
        <row r="1117">
          <cell r="A1117" t="str">
            <v>A74765</v>
          </cell>
          <cell r="B1117" t="str">
            <v>Hansson</v>
          </cell>
          <cell r="C1117" t="str">
            <v>Penny</v>
          </cell>
          <cell r="D1117" t="str">
            <v>UGB</v>
          </cell>
          <cell r="E1117" t="str">
            <v>S9</v>
          </cell>
          <cell r="F1117" t="str">
            <v>AFN</v>
          </cell>
          <cell r="G1117" t="str">
            <v>US13</v>
          </cell>
          <cell r="H1117" t="str">
            <v>P-STD</v>
          </cell>
          <cell r="I1117" t="str">
            <v>Admin</v>
          </cell>
          <cell r="J1117">
            <v>37.5</v>
          </cell>
          <cell r="K1117">
            <v>22</v>
          </cell>
          <cell r="L1117">
            <v>5</v>
          </cell>
          <cell r="M1117" t="str">
            <v>Office Facilities Manager (1)</v>
          </cell>
          <cell r="N1117">
            <v>23.442293333333001</v>
          </cell>
        </row>
        <row r="1118">
          <cell r="A1118" t="str">
            <v>A76338</v>
          </cell>
          <cell r="B1118" t="str">
            <v>Hanwell</v>
          </cell>
          <cell r="C1118" t="str">
            <v>Caroline</v>
          </cell>
          <cell r="D1118" t="str">
            <v>UGB</v>
          </cell>
          <cell r="E1118" t="str">
            <v>S9</v>
          </cell>
          <cell r="F1118" t="str">
            <v>AHR</v>
          </cell>
          <cell r="G1118" t="str">
            <v>G11</v>
          </cell>
          <cell r="H1118" t="str">
            <v>UK-AGENCY</v>
          </cell>
          <cell r="I1118" t="str">
            <v>Admin</v>
          </cell>
          <cell r="J1118">
            <v>37.5</v>
          </cell>
          <cell r="K1118">
            <v>7</v>
          </cell>
          <cell r="L1118">
            <v>5</v>
          </cell>
          <cell r="M1118" t="str">
            <v>Senior HR Manager/Advisor</v>
          </cell>
          <cell r="N1118">
            <v>16.670000000000002</v>
          </cell>
        </row>
        <row r="1119">
          <cell r="A1119" t="str">
            <v>A74668</v>
          </cell>
          <cell r="B1119" t="str">
            <v>Harding</v>
          </cell>
          <cell r="C1119" t="str">
            <v>David</v>
          </cell>
          <cell r="D1119" t="str">
            <v>UGB</v>
          </cell>
          <cell r="E1119" t="str">
            <v>S1</v>
          </cell>
          <cell r="F1119" t="str">
            <v>TRL</v>
          </cell>
          <cell r="G1119" t="str">
            <v>UT42</v>
          </cell>
          <cell r="H1119" t="str">
            <v>UK-HYDST</v>
          </cell>
          <cell r="I1119" t="str">
            <v>Tech</v>
          </cell>
          <cell r="J1119">
            <v>37.5</v>
          </cell>
          <cell r="K1119">
            <v>11</v>
          </cell>
          <cell r="L1119">
            <v>5</v>
          </cell>
          <cell r="M1119" t="str">
            <v>Senior Resident Engineer</v>
          </cell>
          <cell r="N1119">
            <v>32.993370256410003</v>
          </cell>
        </row>
        <row r="1120">
          <cell r="A1120" t="str">
            <v>A81558</v>
          </cell>
          <cell r="B1120" t="str">
            <v>Harding</v>
          </cell>
          <cell r="C1120" t="str">
            <v>Tim</v>
          </cell>
          <cell r="D1120" t="str">
            <v>UGB</v>
          </cell>
          <cell r="E1120" t="str">
            <v>S2</v>
          </cell>
          <cell r="F1120" t="str">
            <v>BBI</v>
          </cell>
          <cell r="G1120" t="str">
            <v>UP21</v>
          </cell>
          <cell r="H1120" t="str">
            <v>UK-HYDST</v>
          </cell>
          <cell r="I1120" t="str">
            <v>Tech</v>
          </cell>
          <cell r="J1120">
            <v>37.5</v>
          </cell>
          <cell r="K1120">
            <v>103</v>
          </cell>
          <cell r="L1120">
            <v>0</v>
          </cell>
          <cell r="M1120" t="str">
            <v>N/A</v>
          </cell>
          <cell r="N1120">
            <v>22.319228717948999</v>
          </cell>
        </row>
        <row r="1121">
          <cell r="A1121" t="str">
            <v>A74483</v>
          </cell>
          <cell r="B1121" t="str">
            <v>Hardwick</v>
          </cell>
          <cell r="C1121" t="str">
            <v>Geoff</v>
          </cell>
          <cell r="D1121" t="str">
            <v>UGB</v>
          </cell>
          <cell r="E1121" t="str">
            <v>S2</v>
          </cell>
          <cell r="F1121" t="str">
            <v>GCL</v>
          </cell>
          <cell r="G1121" t="str">
            <v>UP21</v>
          </cell>
          <cell r="H1121" t="str">
            <v>UK-HYDST</v>
          </cell>
          <cell r="I1121" t="str">
            <v>Tech</v>
          </cell>
          <cell r="J1121">
            <v>37.5</v>
          </cell>
          <cell r="K1121">
            <v>17</v>
          </cell>
          <cell r="L1121">
            <v>0</v>
          </cell>
          <cell r="M1121" t="str">
            <v>N/A</v>
          </cell>
          <cell r="N1121">
            <v>50.495702820513003</v>
          </cell>
        </row>
        <row r="1122">
          <cell r="A1122" t="str">
            <v>A02810</v>
          </cell>
          <cell r="B1122" t="str">
            <v>Hardy</v>
          </cell>
          <cell r="C1122" t="str">
            <v>Rod</v>
          </cell>
          <cell r="D1122" t="str">
            <v>UGB</v>
          </cell>
          <cell r="E1122" t="str">
            <v>S9</v>
          </cell>
          <cell r="F1122" t="str">
            <v>AIT</v>
          </cell>
          <cell r="G1122" t="str">
            <v>G11</v>
          </cell>
          <cell r="H1122" t="str">
            <v>UK-HYDST</v>
          </cell>
          <cell r="I1122" t="str">
            <v>Admin</v>
          </cell>
          <cell r="J1122">
            <v>15</v>
          </cell>
          <cell r="K1122">
            <v>521</v>
          </cell>
          <cell r="L1122">
            <v>3</v>
          </cell>
          <cell r="M1122" t="str">
            <v>Group Business Systems Manager</v>
          </cell>
          <cell r="N1122">
            <v>29.230769230768999</v>
          </cell>
        </row>
        <row r="1123">
          <cell r="A1123" t="str">
            <v>A76259</v>
          </cell>
          <cell r="B1123" t="str">
            <v>Hardy</v>
          </cell>
          <cell r="C1123" t="str">
            <v>Antonia</v>
          </cell>
          <cell r="D1123" t="str">
            <v>UGB</v>
          </cell>
          <cell r="E1123" t="str">
            <v>S9</v>
          </cell>
          <cell r="F1123" t="str">
            <v>AFF</v>
          </cell>
          <cell r="G1123" t="str">
            <v>UF13</v>
          </cell>
          <cell r="H1123" t="str">
            <v>T-FIX</v>
          </cell>
          <cell r="I1123" t="str">
            <v>Admin</v>
          </cell>
          <cell r="J1123">
            <v>37.5</v>
          </cell>
          <cell r="K1123">
            <v>3</v>
          </cell>
          <cell r="L1123">
            <v>11</v>
          </cell>
          <cell r="M1123" t="str">
            <v>Office Junior Clerical Assistant</v>
          </cell>
          <cell r="N1123">
            <v>12</v>
          </cell>
        </row>
        <row r="1124">
          <cell r="A1124" t="str">
            <v>A76497</v>
          </cell>
          <cell r="B1124" t="str">
            <v>Hardy</v>
          </cell>
          <cell r="C1124" t="str">
            <v>Rod</v>
          </cell>
          <cell r="D1124" t="str">
            <v>UGB</v>
          </cell>
          <cell r="E1124" t="str">
            <v>S9</v>
          </cell>
          <cell r="F1124" t="str">
            <v>AIT</v>
          </cell>
          <cell r="G1124" t="str">
            <v>G11</v>
          </cell>
          <cell r="H1124" t="str">
            <v>UK-AGENCY</v>
          </cell>
          <cell r="I1124" t="str">
            <v>Admin</v>
          </cell>
          <cell r="J1124">
            <v>30</v>
          </cell>
          <cell r="K1124">
            <v>2</v>
          </cell>
          <cell r="L1124">
            <v>7</v>
          </cell>
          <cell r="M1124" t="str">
            <v>IT Administrator</v>
          </cell>
          <cell r="N1124">
            <v>40</v>
          </cell>
        </row>
        <row r="1125">
          <cell r="A1125" t="str">
            <v>U02997</v>
          </cell>
          <cell r="B1125" t="str">
            <v>Hardy</v>
          </cell>
          <cell r="C1125" t="str">
            <v>Graham</v>
          </cell>
          <cell r="D1125" t="str">
            <v>UGB</v>
          </cell>
          <cell r="E1125" t="str">
            <v>S1</v>
          </cell>
          <cell r="F1125" t="str">
            <v>SBR</v>
          </cell>
          <cell r="G1125" t="str">
            <v>UT31</v>
          </cell>
          <cell r="H1125" t="str">
            <v>UK-SEC-NP</v>
          </cell>
          <cell r="I1125" t="str">
            <v>Tech</v>
          </cell>
          <cell r="J1125">
            <v>0</v>
          </cell>
          <cell r="K1125">
            <v>6</v>
          </cell>
          <cell r="L1125">
            <v>0</v>
          </cell>
          <cell r="M1125" t="str">
            <v>N/A</v>
          </cell>
          <cell r="N1125">
            <v>0.01</v>
          </cell>
        </row>
        <row r="1126">
          <cell r="A1126" t="str">
            <v>S10332</v>
          </cell>
          <cell r="B1126" t="str">
            <v>Hare</v>
          </cell>
          <cell r="C1126" t="str">
            <v>Richard</v>
          </cell>
          <cell r="D1126" t="str">
            <v>UGB</v>
          </cell>
          <cell r="E1126" t="str">
            <v>S1</v>
          </cell>
          <cell r="F1126" t="str">
            <v>TRL</v>
          </cell>
          <cell r="G1126" t="str">
            <v>UT42</v>
          </cell>
          <cell r="H1126" t="str">
            <v>UK-SC-SELF</v>
          </cell>
          <cell r="I1126" t="str">
            <v>Tech</v>
          </cell>
          <cell r="J1126">
            <v>40</v>
          </cell>
          <cell r="K1126">
            <v>20</v>
          </cell>
          <cell r="L1126">
            <v>3</v>
          </cell>
          <cell r="M1126" t="str">
            <v>Project Manager  Category  2 (1)</v>
          </cell>
          <cell r="N1126">
            <v>84.38</v>
          </cell>
        </row>
        <row r="1127">
          <cell r="A1127" t="str">
            <v>A74242</v>
          </cell>
          <cell r="B1127" t="str">
            <v>Harford</v>
          </cell>
          <cell r="C1127" t="str">
            <v>Geraldine</v>
          </cell>
          <cell r="D1127" t="str">
            <v>UGB</v>
          </cell>
          <cell r="E1127" t="str">
            <v>S9</v>
          </cell>
          <cell r="F1127" t="str">
            <v>AFN</v>
          </cell>
          <cell r="G1127" t="str">
            <v>US13</v>
          </cell>
          <cell r="H1127" t="str">
            <v>UK-HYDST</v>
          </cell>
          <cell r="I1127" t="str">
            <v>Admin</v>
          </cell>
          <cell r="J1127">
            <v>37.5</v>
          </cell>
          <cell r="K1127">
            <v>86</v>
          </cell>
          <cell r="L1127">
            <v>9</v>
          </cell>
          <cell r="M1127" t="str">
            <v>Credit Controller</v>
          </cell>
          <cell r="N1127">
            <v>12.99374974359</v>
          </cell>
        </row>
        <row r="1128">
          <cell r="A1128" t="str">
            <v>A74633</v>
          </cell>
          <cell r="B1128" t="str">
            <v>Harker</v>
          </cell>
          <cell r="C1128" t="str">
            <v>Philip</v>
          </cell>
          <cell r="D1128" t="str">
            <v>UGB</v>
          </cell>
          <cell r="E1128" t="str">
            <v>S4</v>
          </cell>
          <cell r="F1128" t="str">
            <v>ESD</v>
          </cell>
          <cell r="G1128" t="str">
            <v>UE21</v>
          </cell>
          <cell r="H1128" t="str">
            <v>UK-HYDST</v>
          </cell>
          <cell r="I1128" t="str">
            <v>Tech</v>
          </cell>
          <cell r="J1128">
            <v>37.5</v>
          </cell>
          <cell r="K1128">
            <v>52</v>
          </cell>
          <cell r="L1128">
            <v>3</v>
          </cell>
          <cell r="M1128" t="str">
            <v>Technical Director  / Technical Director (1)</v>
          </cell>
          <cell r="N1128">
            <v>54.245586912820997</v>
          </cell>
        </row>
        <row r="1129">
          <cell r="A1129" t="str">
            <v>A74922</v>
          </cell>
          <cell r="B1129" t="str">
            <v>Harlow</v>
          </cell>
          <cell r="C1129" t="str">
            <v>Simon</v>
          </cell>
          <cell r="D1129" t="str">
            <v>UGB</v>
          </cell>
          <cell r="E1129" t="str">
            <v>S2</v>
          </cell>
          <cell r="F1129" t="str">
            <v>GLR</v>
          </cell>
          <cell r="G1129" t="str">
            <v>UP32</v>
          </cell>
          <cell r="H1129" t="str">
            <v>P-STD</v>
          </cell>
          <cell r="I1129" t="str">
            <v>Tech</v>
          </cell>
          <cell r="J1129">
            <v>37.5</v>
          </cell>
          <cell r="K1129">
            <v>19</v>
          </cell>
          <cell r="L1129">
            <v>7</v>
          </cell>
          <cell r="M1129" t="str">
            <v>Chartered or Consulting Engineer</v>
          </cell>
          <cell r="N1129">
            <v>22.132834871795001</v>
          </cell>
        </row>
        <row r="1130">
          <cell r="A1130" t="str">
            <v>A76223</v>
          </cell>
          <cell r="B1130" t="str">
            <v>Harnett</v>
          </cell>
          <cell r="C1130" t="str">
            <v>Toby</v>
          </cell>
          <cell r="D1130" t="str">
            <v>UGB</v>
          </cell>
          <cell r="E1130" t="str">
            <v>S2</v>
          </cell>
          <cell r="F1130" t="str">
            <v>SBS</v>
          </cell>
          <cell r="G1130" t="str">
            <v>UP33</v>
          </cell>
          <cell r="H1130" t="str">
            <v>P-STD</v>
          </cell>
          <cell r="I1130" t="str">
            <v>Tech</v>
          </cell>
          <cell r="J1130">
            <v>37.5</v>
          </cell>
          <cell r="K1130">
            <v>10</v>
          </cell>
          <cell r="L1130">
            <v>4</v>
          </cell>
          <cell r="M1130" t="str">
            <v>Associate (EA)/ Associate Tech. Dir / Associate Tech. Dir (2</v>
          </cell>
          <cell r="N1130">
            <v>41.668625928205003</v>
          </cell>
        </row>
        <row r="1131">
          <cell r="A1131" t="str">
            <v>A25040</v>
          </cell>
          <cell r="B1131" t="str">
            <v>Harper</v>
          </cell>
          <cell r="C1131" t="str">
            <v>Nick</v>
          </cell>
          <cell r="D1131" t="str">
            <v>UGB</v>
          </cell>
          <cell r="E1131" t="str">
            <v>S4</v>
          </cell>
          <cell r="F1131" t="str">
            <v>EEA</v>
          </cell>
          <cell r="G1131" t="str">
            <v>UE31</v>
          </cell>
          <cell r="H1131" t="str">
            <v>UK-HYDST</v>
          </cell>
          <cell r="I1131" t="str">
            <v>Tech</v>
          </cell>
          <cell r="J1131">
            <v>37.5</v>
          </cell>
          <cell r="K1131">
            <v>12</v>
          </cell>
          <cell r="L1131">
            <v>0</v>
          </cell>
          <cell r="M1131" t="str">
            <v>N/A</v>
          </cell>
          <cell r="N1131">
            <v>33.937555005127997</v>
          </cell>
        </row>
        <row r="1132">
          <cell r="A1132" t="str">
            <v>U03181</v>
          </cell>
          <cell r="B1132" t="str">
            <v>Harper</v>
          </cell>
          <cell r="C1132" t="str">
            <v>Paul</v>
          </cell>
          <cell r="D1132" t="str">
            <v>UGB</v>
          </cell>
          <cell r="E1132" t="str">
            <v>S1</v>
          </cell>
          <cell r="F1132" t="str">
            <v>TRL</v>
          </cell>
          <cell r="G1132" t="str">
            <v>UT41</v>
          </cell>
          <cell r="H1132" t="str">
            <v>UK-AGENCY</v>
          </cell>
          <cell r="I1132" t="str">
            <v>Tech</v>
          </cell>
          <cell r="J1132">
            <v>37.5</v>
          </cell>
          <cell r="K1132">
            <v>7</v>
          </cell>
          <cell r="L1132">
            <v>5</v>
          </cell>
          <cell r="M1132" t="str">
            <v>Senior Resident Engineer</v>
          </cell>
          <cell r="N1132">
            <v>57.2</v>
          </cell>
        </row>
        <row r="1133">
          <cell r="A1133" t="str">
            <v>A85383</v>
          </cell>
          <cell r="B1133" t="str">
            <v>Harries</v>
          </cell>
          <cell r="C1133" t="str">
            <v>Ben</v>
          </cell>
          <cell r="D1133" t="str">
            <v>UGB</v>
          </cell>
          <cell r="E1133" t="str">
            <v>S2</v>
          </cell>
          <cell r="F1133" t="str">
            <v>SBS</v>
          </cell>
          <cell r="G1133" t="str">
            <v>UP33</v>
          </cell>
          <cell r="H1133" t="str">
            <v>UK-HYDST</v>
          </cell>
          <cell r="I1133" t="str">
            <v>Tech</v>
          </cell>
          <cell r="J1133">
            <v>37.5</v>
          </cell>
          <cell r="K1133">
            <v>128</v>
          </cell>
          <cell r="L1133">
            <v>5</v>
          </cell>
          <cell r="M1133" t="str">
            <v>Principal Engineer/ Technical Discipline Leader</v>
          </cell>
          <cell r="N1133">
            <v>28.963062564103002</v>
          </cell>
        </row>
        <row r="1134">
          <cell r="A1134" t="str">
            <v>A00414</v>
          </cell>
          <cell r="B1134" t="str">
            <v>Harris</v>
          </cell>
          <cell r="C1134" t="str">
            <v>Nick</v>
          </cell>
          <cell r="D1134" t="str">
            <v>UGB</v>
          </cell>
          <cell r="E1134" t="str">
            <v>S1</v>
          </cell>
          <cell r="F1134" t="str">
            <v>TRL</v>
          </cell>
          <cell r="G1134" t="str">
            <v>UT41</v>
          </cell>
          <cell r="H1134" t="str">
            <v>UK-HYDST</v>
          </cell>
          <cell r="I1134" t="str">
            <v>Tech</v>
          </cell>
          <cell r="J1134">
            <v>37.5</v>
          </cell>
          <cell r="K1134">
            <v>19</v>
          </cell>
          <cell r="L1134">
            <v>4</v>
          </cell>
          <cell r="M1134" t="str">
            <v>Associate (EA)/ Associate Tech. Dir / Associate Tech. Dir (2</v>
          </cell>
          <cell r="N1134">
            <v>31.534395897435999</v>
          </cell>
        </row>
        <row r="1135">
          <cell r="A1135" t="str">
            <v>A24875</v>
          </cell>
          <cell r="B1135" t="str">
            <v>Harris</v>
          </cell>
          <cell r="C1135" t="str">
            <v>Emma</v>
          </cell>
          <cell r="D1135" t="str">
            <v>UGB</v>
          </cell>
          <cell r="E1135" t="str">
            <v>S3</v>
          </cell>
          <cell r="F1135" t="str">
            <v>WEN</v>
          </cell>
          <cell r="G1135" t="str">
            <v>UU41</v>
          </cell>
          <cell r="H1135" t="str">
            <v>UK-HYDST</v>
          </cell>
          <cell r="I1135" t="str">
            <v>Tech</v>
          </cell>
          <cell r="J1135">
            <v>37.5</v>
          </cell>
          <cell r="K1135">
            <v>81</v>
          </cell>
          <cell r="L1135">
            <v>3</v>
          </cell>
          <cell r="M1135" t="str">
            <v>Business Director</v>
          </cell>
          <cell r="N1135">
            <v>31.855370256410001</v>
          </cell>
        </row>
        <row r="1136">
          <cell r="A1136" t="str">
            <v>A25238</v>
          </cell>
          <cell r="B1136" t="str">
            <v>Harris</v>
          </cell>
          <cell r="C1136" t="str">
            <v>Jackie</v>
          </cell>
          <cell r="D1136" t="str">
            <v>UGB</v>
          </cell>
          <cell r="E1136" t="str">
            <v>S1</v>
          </cell>
          <cell r="F1136" t="str">
            <v>TRL</v>
          </cell>
          <cell r="G1136" t="str">
            <v>UT42</v>
          </cell>
          <cell r="H1136" t="str">
            <v>P-STD</v>
          </cell>
          <cell r="I1136" t="str">
            <v>Tech</v>
          </cell>
          <cell r="J1136">
            <v>40</v>
          </cell>
          <cell r="K1136">
            <v>29</v>
          </cell>
          <cell r="L1136">
            <v>5</v>
          </cell>
          <cell r="M1136" t="str">
            <v>Principal Planner</v>
          </cell>
          <cell r="N1136">
            <v>34.934596730769002</v>
          </cell>
        </row>
        <row r="1137">
          <cell r="A1137" t="str">
            <v>A50027</v>
          </cell>
          <cell r="B1137" t="str">
            <v>Harris</v>
          </cell>
          <cell r="C1137" t="str">
            <v>Polly</v>
          </cell>
          <cell r="D1137" t="str">
            <v>UGB</v>
          </cell>
          <cell r="E1137" t="str">
            <v>S9</v>
          </cell>
          <cell r="F1137" t="str">
            <v>AHR</v>
          </cell>
          <cell r="G1137" t="str">
            <v>US12</v>
          </cell>
          <cell r="H1137" t="str">
            <v>UK-HYDST</v>
          </cell>
          <cell r="I1137" t="str">
            <v>Admin</v>
          </cell>
          <cell r="J1137">
            <v>22.5</v>
          </cell>
          <cell r="K1137">
            <v>25</v>
          </cell>
          <cell r="L1137">
            <v>10</v>
          </cell>
          <cell r="M1137" t="str">
            <v>HR Administration Assistant</v>
          </cell>
          <cell r="N1137">
            <v>8</v>
          </cell>
        </row>
        <row r="1138">
          <cell r="A1138" t="str">
            <v>A74638</v>
          </cell>
          <cell r="B1138" t="str">
            <v>Harris</v>
          </cell>
          <cell r="C1138" t="str">
            <v>Stuart</v>
          </cell>
          <cell r="D1138" t="str">
            <v>UGB</v>
          </cell>
          <cell r="E1138" t="str">
            <v>S4</v>
          </cell>
          <cell r="F1138" t="str">
            <v>EEC</v>
          </cell>
          <cell r="G1138" t="str">
            <v>UE21</v>
          </cell>
          <cell r="H1138" t="str">
            <v>UK-HYDST</v>
          </cell>
          <cell r="I1138" t="str">
            <v>Tech</v>
          </cell>
          <cell r="J1138">
            <v>37.5</v>
          </cell>
          <cell r="K1138">
            <v>54</v>
          </cell>
          <cell r="L1138">
            <v>6</v>
          </cell>
          <cell r="M1138" t="str">
            <v>Senior Consultant</v>
          </cell>
          <cell r="N1138">
            <v>21.150907076923001</v>
          </cell>
        </row>
        <row r="1139">
          <cell r="A1139" t="str">
            <v>U02277</v>
          </cell>
          <cell r="B1139" t="str">
            <v>Harris</v>
          </cell>
          <cell r="C1139" t="str">
            <v>John</v>
          </cell>
          <cell r="D1139" t="str">
            <v>UGB</v>
          </cell>
          <cell r="E1139" t="str">
            <v>S1</v>
          </cell>
          <cell r="F1139" t="str">
            <v>SBR</v>
          </cell>
          <cell r="G1139" t="str">
            <v>UT31</v>
          </cell>
          <cell r="H1139" t="str">
            <v>UK-AGENCY</v>
          </cell>
          <cell r="I1139" t="str">
            <v>Tech</v>
          </cell>
          <cell r="J1139">
            <v>0</v>
          </cell>
          <cell r="K1139">
            <v>83</v>
          </cell>
          <cell r="L1139">
            <v>0</v>
          </cell>
          <cell r="M1139" t="str">
            <v>N/A</v>
          </cell>
          <cell r="N1139">
            <v>35.979999999999997</v>
          </cell>
        </row>
        <row r="1140">
          <cell r="A1140" t="str">
            <v>U03042</v>
          </cell>
          <cell r="B1140" t="str">
            <v>Harris</v>
          </cell>
          <cell r="C1140" t="str">
            <v>Stuart</v>
          </cell>
          <cell r="D1140" t="str">
            <v>UGB</v>
          </cell>
          <cell r="E1140" t="str">
            <v>S4</v>
          </cell>
          <cell r="F1140" t="str">
            <v>EEC</v>
          </cell>
          <cell r="G1140" t="str">
            <v>UE21</v>
          </cell>
          <cell r="H1140" t="str">
            <v>UK-AGENCY</v>
          </cell>
          <cell r="I1140" t="str">
            <v>Tech</v>
          </cell>
          <cell r="J1140">
            <v>0</v>
          </cell>
          <cell r="K1140">
            <v>4</v>
          </cell>
          <cell r="L1140">
            <v>0</v>
          </cell>
          <cell r="M1140" t="str">
            <v>N/A</v>
          </cell>
          <cell r="N1140">
            <v>28.75</v>
          </cell>
        </row>
        <row r="1141">
          <cell r="A1141" t="str">
            <v>W29726</v>
          </cell>
          <cell r="B1141" t="str">
            <v>Harris</v>
          </cell>
          <cell r="C1141" t="str">
            <v>Gavin</v>
          </cell>
          <cell r="D1141" t="str">
            <v>UGB</v>
          </cell>
          <cell r="E1141" t="str">
            <v>S1</v>
          </cell>
          <cell r="F1141" t="str">
            <v>THW</v>
          </cell>
          <cell r="G1141" t="str">
            <v>UT21</v>
          </cell>
          <cell r="H1141" t="str">
            <v>UK-HYDST</v>
          </cell>
          <cell r="I1141" t="str">
            <v>Tech</v>
          </cell>
          <cell r="J1141">
            <v>37.5</v>
          </cell>
          <cell r="K1141">
            <v>140</v>
          </cell>
          <cell r="L1141">
            <v>4</v>
          </cell>
          <cell r="M1141" t="str">
            <v>Associate Business Director</v>
          </cell>
          <cell r="N1141">
            <v>41.586310994872001</v>
          </cell>
        </row>
        <row r="1142">
          <cell r="A1142" t="str">
            <v>A24782</v>
          </cell>
          <cell r="B1142" t="str">
            <v>Harrison</v>
          </cell>
          <cell r="C1142" t="str">
            <v>Becky</v>
          </cell>
          <cell r="D1142" t="str">
            <v>UGB</v>
          </cell>
          <cell r="E1142" t="str">
            <v>S3</v>
          </cell>
          <cell r="F1142" t="str">
            <v>WEN</v>
          </cell>
          <cell r="G1142" t="str">
            <v>UU41</v>
          </cell>
          <cell r="H1142" t="str">
            <v>UK-HYDST</v>
          </cell>
          <cell r="I1142" t="str">
            <v>Tech</v>
          </cell>
          <cell r="J1142">
            <v>37.5</v>
          </cell>
          <cell r="K1142">
            <v>40</v>
          </cell>
          <cell r="L1142">
            <v>0</v>
          </cell>
          <cell r="M1142" t="str">
            <v>N/A</v>
          </cell>
          <cell r="N1142">
            <v>16.726190769231</v>
          </cell>
        </row>
        <row r="1143">
          <cell r="A1143" t="str">
            <v>A25111</v>
          </cell>
          <cell r="B1143" t="str">
            <v>Harrison</v>
          </cell>
          <cell r="C1143" t="str">
            <v>Pete</v>
          </cell>
          <cell r="D1143" t="str">
            <v>UGB</v>
          </cell>
          <cell r="E1143" t="str">
            <v>S3</v>
          </cell>
          <cell r="F1143" t="str">
            <v>WEN</v>
          </cell>
          <cell r="G1143" t="str">
            <v>UU41</v>
          </cell>
          <cell r="H1143" t="str">
            <v>UK-HYDST</v>
          </cell>
          <cell r="I1143" t="str">
            <v>Tech</v>
          </cell>
          <cell r="J1143">
            <v>37.5</v>
          </cell>
          <cell r="K1143">
            <v>28</v>
          </cell>
          <cell r="L1143">
            <v>9</v>
          </cell>
          <cell r="M1143" t="str">
            <v>Environmental consultant 3 / Graduate</v>
          </cell>
          <cell r="N1143">
            <v>12.585236923077</v>
          </cell>
        </row>
        <row r="1144">
          <cell r="A1144" t="str">
            <v>A74243</v>
          </cell>
          <cell r="B1144" t="str">
            <v>Harrison</v>
          </cell>
          <cell r="C1144" t="str">
            <v>Nikki</v>
          </cell>
          <cell r="D1144" t="str">
            <v>UGB</v>
          </cell>
          <cell r="E1144" t="str">
            <v>S9</v>
          </cell>
          <cell r="F1144" t="str">
            <v>AFF</v>
          </cell>
          <cell r="G1144" t="str">
            <v>UF14</v>
          </cell>
          <cell r="H1144" t="str">
            <v>UK-HYDST</v>
          </cell>
          <cell r="I1144" t="str">
            <v>Admin</v>
          </cell>
          <cell r="J1144">
            <v>37.5</v>
          </cell>
          <cell r="K1144">
            <v>65</v>
          </cell>
          <cell r="L1144">
            <v>9</v>
          </cell>
          <cell r="M1144" t="str">
            <v>Facilities Coordinator</v>
          </cell>
          <cell r="N1144">
            <v>11.575626666667</v>
          </cell>
        </row>
        <row r="1145">
          <cell r="A1145" t="str">
            <v>A76385</v>
          </cell>
          <cell r="B1145" t="str">
            <v>Harrison</v>
          </cell>
          <cell r="C1145" t="str">
            <v>Dr J</v>
          </cell>
          <cell r="D1145" t="str">
            <v>UGB</v>
          </cell>
          <cell r="E1145" t="str">
            <v>S9</v>
          </cell>
          <cell r="F1145" t="str">
            <v>AHR</v>
          </cell>
          <cell r="G1145" t="str">
            <v>G11</v>
          </cell>
          <cell r="H1145" t="str">
            <v>UK-AGENCY</v>
          </cell>
          <cell r="I1145" t="str">
            <v>Admin</v>
          </cell>
          <cell r="J1145">
            <v>30</v>
          </cell>
          <cell r="K1145">
            <v>6</v>
          </cell>
          <cell r="L1145">
            <v>6</v>
          </cell>
          <cell r="M1145" t="str">
            <v>Group Planning &amp; Treasury Analyst</v>
          </cell>
          <cell r="N1145">
            <v>26.66</v>
          </cell>
        </row>
        <row r="1146">
          <cell r="A1146" t="str">
            <v>A76568</v>
          </cell>
          <cell r="B1146" t="str">
            <v>Harrison</v>
          </cell>
          <cell r="C1146" t="str">
            <v>Craig</v>
          </cell>
          <cell r="D1146" t="str">
            <v>UGB</v>
          </cell>
          <cell r="E1146" t="str">
            <v>S1</v>
          </cell>
          <cell r="F1146" t="str">
            <v>TRL</v>
          </cell>
          <cell r="G1146" t="str">
            <v>UT42</v>
          </cell>
          <cell r="H1146" t="str">
            <v>UK-AGENCY</v>
          </cell>
          <cell r="I1146" t="str">
            <v>Tech</v>
          </cell>
          <cell r="J1146">
            <v>37.5</v>
          </cell>
          <cell r="K1146">
            <v>0</v>
          </cell>
          <cell r="L1146">
            <v>10</v>
          </cell>
          <cell r="M1146" t="str">
            <v>Technical Officer/ Technician</v>
          </cell>
          <cell r="N1146">
            <v>35.89</v>
          </cell>
        </row>
        <row r="1147">
          <cell r="A1147" t="str">
            <v>A00304</v>
          </cell>
          <cell r="B1147" t="str">
            <v>Hart</v>
          </cell>
          <cell r="C1147" t="str">
            <v>Aimee</v>
          </cell>
          <cell r="D1147" t="str">
            <v>UGB</v>
          </cell>
          <cell r="E1147" t="str">
            <v>S3</v>
          </cell>
          <cell r="F1147" t="str">
            <v>WEN</v>
          </cell>
          <cell r="G1147" t="str">
            <v>UU41</v>
          </cell>
          <cell r="H1147" t="str">
            <v>UK-HYDST</v>
          </cell>
          <cell r="I1147" t="str">
            <v>Tech</v>
          </cell>
          <cell r="J1147">
            <v>37.5</v>
          </cell>
          <cell r="K1147">
            <v>75</v>
          </cell>
          <cell r="L1147">
            <v>8</v>
          </cell>
          <cell r="M1147" t="str">
            <v>Environmental consultant 2</v>
          </cell>
          <cell r="N1147">
            <v>19.824897435897</v>
          </cell>
        </row>
        <row r="1148">
          <cell r="A1148" t="str">
            <v>A74779</v>
          </cell>
          <cell r="B1148" t="str">
            <v>Hart</v>
          </cell>
          <cell r="C1148" t="str">
            <v>Rhian</v>
          </cell>
          <cell r="D1148" t="str">
            <v>UGB</v>
          </cell>
          <cell r="E1148" t="str">
            <v>S9</v>
          </cell>
          <cell r="F1148" t="str">
            <v>AFF</v>
          </cell>
          <cell r="G1148" t="str">
            <v>UF12</v>
          </cell>
          <cell r="H1148" t="str">
            <v>T-FIX</v>
          </cell>
          <cell r="I1148" t="str">
            <v>Admin</v>
          </cell>
          <cell r="J1148">
            <v>37.5</v>
          </cell>
          <cell r="K1148">
            <v>0</v>
          </cell>
          <cell r="L1148">
            <v>11</v>
          </cell>
          <cell r="M1148" t="str">
            <v>Facilities Assistant</v>
          </cell>
          <cell r="N1148">
            <v>0.01</v>
          </cell>
        </row>
        <row r="1149">
          <cell r="A1149" t="str">
            <v>A93327</v>
          </cell>
          <cell r="B1149" t="str">
            <v>Hart</v>
          </cell>
          <cell r="C1149" t="str">
            <v>Sarah</v>
          </cell>
          <cell r="D1149" t="str">
            <v>UGB</v>
          </cell>
          <cell r="E1149" t="str">
            <v>S4</v>
          </cell>
          <cell r="F1149" t="str">
            <v>EEA</v>
          </cell>
          <cell r="G1149" t="str">
            <v>UE31</v>
          </cell>
          <cell r="H1149" t="str">
            <v>UK-HYDST</v>
          </cell>
          <cell r="I1149" t="str">
            <v>Tech</v>
          </cell>
          <cell r="J1149">
            <v>19.5</v>
          </cell>
          <cell r="K1149">
            <v>126</v>
          </cell>
          <cell r="L1149">
            <v>5</v>
          </cell>
          <cell r="M1149" t="str">
            <v>Principal Environmental Consultant</v>
          </cell>
          <cell r="N1149">
            <v>24.056349191321999</v>
          </cell>
        </row>
        <row r="1150">
          <cell r="A1150" t="str">
            <v>A25139</v>
          </cell>
          <cell r="B1150" t="str">
            <v>Hartley</v>
          </cell>
          <cell r="C1150" t="str">
            <v>Andrew</v>
          </cell>
          <cell r="D1150" t="str">
            <v>UGB</v>
          </cell>
          <cell r="E1150" t="str">
            <v>S1</v>
          </cell>
          <cell r="F1150" t="str">
            <v>TRL</v>
          </cell>
          <cell r="G1150" t="str">
            <v>UT42</v>
          </cell>
          <cell r="H1150" t="str">
            <v>UK-HYDST</v>
          </cell>
          <cell r="I1150" t="str">
            <v>Tech</v>
          </cell>
          <cell r="J1150">
            <v>37.5</v>
          </cell>
          <cell r="K1150">
            <v>37</v>
          </cell>
          <cell r="L1150">
            <v>6</v>
          </cell>
          <cell r="M1150" t="str">
            <v>Resident Engineer (1) / Resident Engineer</v>
          </cell>
          <cell r="N1150">
            <v>27.116621538461999</v>
          </cell>
        </row>
        <row r="1151">
          <cell r="A1151" t="str">
            <v>A74752</v>
          </cell>
          <cell r="B1151" t="str">
            <v>Hartley</v>
          </cell>
          <cell r="C1151" t="str">
            <v>Michael</v>
          </cell>
          <cell r="D1151" t="str">
            <v>UGB</v>
          </cell>
          <cell r="E1151" t="str">
            <v>S1</v>
          </cell>
          <cell r="F1151" t="str">
            <v>TRL</v>
          </cell>
          <cell r="G1151" t="str">
            <v>UT43</v>
          </cell>
          <cell r="H1151" t="str">
            <v>P-STD</v>
          </cell>
          <cell r="I1151" t="str">
            <v>Tech</v>
          </cell>
          <cell r="J1151">
            <v>37.5</v>
          </cell>
          <cell r="K1151">
            <v>23</v>
          </cell>
          <cell r="L1151">
            <v>4</v>
          </cell>
          <cell r="M1151" t="str">
            <v>Associate (EA)/ Associate Tech. Dir / Associate Tech. Dir (2</v>
          </cell>
          <cell r="N1151">
            <v>45.315011282051003</v>
          </cell>
        </row>
        <row r="1152">
          <cell r="A1152" t="str">
            <v>U03090</v>
          </cell>
          <cell r="B1152" t="str">
            <v>Hartley</v>
          </cell>
          <cell r="C1152" t="str">
            <v>Sue</v>
          </cell>
          <cell r="D1152" t="str">
            <v>UGB</v>
          </cell>
          <cell r="E1152" t="str">
            <v>S1</v>
          </cell>
          <cell r="F1152" t="str">
            <v>TRL</v>
          </cell>
          <cell r="G1152" t="str">
            <v>UT41</v>
          </cell>
          <cell r="H1152" t="str">
            <v>UK-AGENCY</v>
          </cell>
          <cell r="I1152" t="str">
            <v>Tech</v>
          </cell>
          <cell r="J1152">
            <v>0</v>
          </cell>
          <cell r="K1152">
            <v>0</v>
          </cell>
          <cell r="L1152">
            <v>0</v>
          </cell>
          <cell r="M1152" t="str">
            <v>N/A</v>
          </cell>
          <cell r="N1152">
            <v>32</v>
          </cell>
        </row>
        <row r="1153">
          <cell r="A1153" t="str">
            <v>W30295</v>
          </cell>
          <cell r="B1153" t="str">
            <v>Hartley</v>
          </cell>
          <cell r="C1153" t="str">
            <v>Nicky</v>
          </cell>
          <cell r="D1153" t="str">
            <v>UGB</v>
          </cell>
          <cell r="E1153" t="str">
            <v>S4</v>
          </cell>
          <cell r="F1153" t="str">
            <v>EEA</v>
          </cell>
          <cell r="G1153" t="str">
            <v>UE31</v>
          </cell>
          <cell r="H1153" t="str">
            <v>UK-HYDST</v>
          </cell>
          <cell r="I1153" t="str">
            <v>Tech</v>
          </cell>
          <cell r="J1153">
            <v>37.5</v>
          </cell>
          <cell r="K1153">
            <v>104</v>
          </cell>
          <cell r="L1153">
            <v>4</v>
          </cell>
          <cell r="M1153" t="str">
            <v>Associate (EA)/ Associate Tech. Dir / Associate Tech. Dir (2</v>
          </cell>
          <cell r="N1153">
            <v>42.230723282051002</v>
          </cell>
        </row>
        <row r="1154">
          <cell r="A1154" t="str">
            <v>A00541</v>
          </cell>
          <cell r="B1154" t="str">
            <v>Hartley-Sell</v>
          </cell>
          <cell r="C1154" t="str">
            <v>Kevin</v>
          </cell>
          <cell r="D1154" t="str">
            <v>UGB</v>
          </cell>
          <cell r="E1154" t="str">
            <v>S9</v>
          </cell>
          <cell r="F1154" t="str">
            <v>AFF</v>
          </cell>
          <cell r="G1154" t="str">
            <v>UF12</v>
          </cell>
          <cell r="H1154" t="str">
            <v>UK-AGENCY</v>
          </cell>
          <cell r="I1154" t="str">
            <v>Admin</v>
          </cell>
          <cell r="J1154">
            <v>37.5</v>
          </cell>
          <cell r="K1154">
            <v>3</v>
          </cell>
          <cell r="L1154">
            <v>11</v>
          </cell>
          <cell r="M1154" t="str">
            <v>Facilities Assistant</v>
          </cell>
          <cell r="N1154">
            <v>10.11</v>
          </cell>
        </row>
        <row r="1155">
          <cell r="A1155" t="str">
            <v>A50055</v>
          </cell>
          <cell r="B1155" t="str">
            <v>Hartshorn</v>
          </cell>
          <cell r="C1155" t="str">
            <v>Lisa</v>
          </cell>
          <cell r="D1155" t="str">
            <v>UGB</v>
          </cell>
          <cell r="E1155" t="str">
            <v>S9</v>
          </cell>
          <cell r="F1155" t="str">
            <v>AEX</v>
          </cell>
          <cell r="G1155" t="str">
            <v>G11</v>
          </cell>
          <cell r="H1155" t="str">
            <v>UK-HYDST</v>
          </cell>
          <cell r="I1155" t="str">
            <v>Admin</v>
          </cell>
          <cell r="J1155">
            <v>37.5</v>
          </cell>
          <cell r="K1155">
            <v>27</v>
          </cell>
          <cell r="L1155">
            <v>6</v>
          </cell>
          <cell r="M1155" t="str">
            <v>Executive Assistant / Senior PA to Regional Managing Directo</v>
          </cell>
          <cell r="N1155">
            <v>13.151318974359</v>
          </cell>
        </row>
        <row r="1156">
          <cell r="A1156" t="str">
            <v>A76563</v>
          </cell>
          <cell r="B1156" t="str">
            <v>Harvey</v>
          </cell>
          <cell r="C1156" t="str">
            <v>Tom</v>
          </cell>
          <cell r="D1156" t="str">
            <v>UGB</v>
          </cell>
          <cell r="E1156" t="str">
            <v>S1</v>
          </cell>
          <cell r="F1156" t="str">
            <v>TRL</v>
          </cell>
          <cell r="G1156" t="str">
            <v>UT42</v>
          </cell>
          <cell r="H1156" t="str">
            <v>P-STD</v>
          </cell>
          <cell r="I1156" t="str">
            <v>Tech</v>
          </cell>
          <cell r="J1156">
            <v>37.5</v>
          </cell>
          <cell r="K1156">
            <v>0</v>
          </cell>
          <cell r="L1156">
            <v>10</v>
          </cell>
          <cell r="M1156" t="str">
            <v>Graduate Engineer</v>
          </cell>
          <cell r="N1156">
            <v>13.443113846154001</v>
          </cell>
        </row>
        <row r="1157">
          <cell r="A1157" t="str">
            <v>A96237</v>
          </cell>
          <cell r="B1157" t="str">
            <v>Harvey</v>
          </cell>
          <cell r="C1157" t="str">
            <v>Richard</v>
          </cell>
          <cell r="D1157" t="str">
            <v>UGB</v>
          </cell>
          <cell r="E1157" t="str">
            <v>S9</v>
          </cell>
          <cell r="F1157" t="str">
            <v>AIT</v>
          </cell>
          <cell r="G1157" t="str">
            <v>US15</v>
          </cell>
          <cell r="H1157" t="str">
            <v>UK-HYDST</v>
          </cell>
          <cell r="I1157" t="str">
            <v>Admin</v>
          </cell>
          <cell r="J1157">
            <v>37.5</v>
          </cell>
          <cell r="K1157">
            <v>84</v>
          </cell>
          <cell r="L1157">
            <v>6</v>
          </cell>
          <cell r="M1157" t="str">
            <v>Senior Network Administrator</v>
          </cell>
          <cell r="N1157">
            <v>11.779883076922999</v>
          </cell>
        </row>
        <row r="1158">
          <cell r="A1158" t="str">
            <v>A96555</v>
          </cell>
          <cell r="B1158" t="str">
            <v>Harvey</v>
          </cell>
          <cell r="C1158" t="str">
            <v>Chris</v>
          </cell>
          <cell r="D1158" t="str">
            <v>UGB</v>
          </cell>
          <cell r="E1158" t="str">
            <v>S2</v>
          </cell>
          <cell r="F1158" t="str">
            <v>GCL</v>
          </cell>
          <cell r="G1158" t="str">
            <v>UP31</v>
          </cell>
          <cell r="H1158" t="str">
            <v>UK-HYDST</v>
          </cell>
          <cell r="I1158" t="str">
            <v>Tech</v>
          </cell>
          <cell r="J1158">
            <v>37.5</v>
          </cell>
          <cell r="K1158">
            <v>104</v>
          </cell>
          <cell r="L1158">
            <v>5</v>
          </cell>
          <cell r="M1158" t="str">
            <v>Principal Engineer/ Technical Discipline Leader</v>
          </cell>
          <cell r="N1158">
            <v>31.784615794872</v>
          </cell>
        </row>
        <row r="1159">
          <cell r="A1159" t="str">
            <v>U03028</v>
          </cell>
          <cell r="B1159" t="str">
            <v>Harvey-Jones</v>
          </cell>
          <cell r="C1159" t="str">
            <v>Katheryn</v>
          </cell>
          <cell r="D1159" t="str">
            <v>UGB</v>
          </cell>
          <cell r="E1159" t="str">
            <v>S9</v>
          </cell>
          <cell r="F1159" t="str">
            <v>AFF</v>
          </cell>
          <cell r="G1159" t="str">
            <v>UF14</v>
          </cell>
          <cell r="H1159" t="str">
            <v>UK-AGENCY</v>
          </cell>
          <cell r="I1159" t="str">
            <v>Admin</v>
          </cell>
          <cell r="J1159">
            <v>0</v>
          </cell>
          <cell r="K1159">
            <v>0</v>
          </cell>
          <cell r="L1159">
            <v>0</v>
          </cell>
          <cell r="M1159" t="str">
            <v>N/A</v>
          </cell>
          <cell r="N1159">
            <v>9.23</v>
          </cell>
        </row>
        <row r="1160">
          <cell r="A1160" t="str">
            <v>A50166</v>
          </cell>
          <cell r="B1160" t="str">
            <v>Haspey</v>
          </cell>
          <cell r="C1160" t="str">
            <v>Michelle</v>
          </cell>
          <cell r="D1160" t="str">
            <v>UGB</v>
          </cell>
          <cell r="E1160" t="str">
            <v>S9</v>
          </cell>
          <cell r="F1160" t="str">
            <v>AFF</v>
          </cell>
          <cell r="G1160" t="str">
            <v>UF18</v>
          </cell>
          <cell r="H1160" t="str">
            <v>P-FIX</v>
          </cell>
          <cell r="I1160" t="str">
            <v>Admin</v>
          </cell>
          <cell r="J1160">
            <v>37.5</v>
          </cell>
          <cell r="K1160">
            <v>7</v>
          </cell>
          <cell r="L1160">
            <v>8</v>
          </cell>
          <cell r="M1160" t="str">
            <v>Facilities Coordinator</v>
          </cell>
          <cell r="N1160">
            <v>9.9415753846149997</v>
          </cell>
        </row>
        <row r="1161">
          <cell r="A1161" t="str">
            <v>A76442</v>
          </cell>
          <cell r="B1161" t="str">
            <v>Hassan</v>
          </cell>
          <cell r="C1161" t="str">
            <v>Sherif</v>
          </cell>
          <cell r="D1161" t="str">
            <v>UGB</v>
          </cell>
          <cell r="E1161" t="str">
            <v>S1</v>
          </cell>
          <cell r="F1161" t="str">
            <v>TRS</v>
          </cell>
          <cell r="G1161" t="str">
            <v>UT42</v>
          </cell>
          <cell r="H1161" t="str">
            <v>P-STD</v>
          </cell>
          <cell r="I1161" t="str">
            <v>Tech</v>
          </cell>
          <cell r="J1161">
            <v>37.5</v>
          </cell>
          <cell r="K1161">
            <v>3</v>
          </cell>
          <cell r="L1161">
            <v>6</v>
          </cell>
          <cell r="M1161" t="str">
            <v>Senior Engineer</v>
          </cell>
          <cell r="N1161">
            <v>40.362139487179</v>
          </cell>
        </row>
        <row r="1162">
          <cell r="A1162" t="str">
            <v>A00359</v>
          </cell>
          <cell r="B1162" t="str">
            <v>Hastie</v>
          </cell>
          <cell r="C1162" t="str">
            <v>Maclean</v>
          </cell>
          <cell r="D1162" t="str">
            <v>UGB</v>
          </cell>
          <cell r="E1162" t="str">
            <v>S1</v>
          </cell>
          <cell r="F1162" t="str">
            <v>THW</v>
          </cell>
          <cell r="G1162" t="str">
            <v>UT21</v>
          </cell>
          <cell r="H1162" t="str">
            <v>UK-HYDST</v>
          </cell>
          <cell r="I1162" t="str">
            <v>Tech</v>
          </cell>
          <cell r="J1162">
            <v>40</v>
          </cell>
          <cell r="K1162">
            <v>57</v>
          </cell>
          <cell r="L1162">
            <v>6</v>
          </cell>
          <cell r="M1162" t="str">
            <v>Senior Engineer</v>
          </cell>
          <cell r="N1162">
            <v>24.584746153846002</v>
          </cell>
        </row>
        <row r="1163">
          <cell r="A1163" t="str">
            <v>A00054</v>
          </cell>
          <cell r="B1163" t="str">
            <v>Hatton</v>
          </cell>
          <cell r="C1163" t="str">
            <v>Chris</v>
          </cell>
          <cell r="D1163" t="str">
            <v>UGB</v>
          </cell>
          <cell r="E1163" t="str">
            <v>S3</v>
          </cell>
          <cell r="F1163" t="str">
            <v>WWN</v>
          </cell>
          <cell r="G1163" t="str">
            <v>UU61</v>
          </cell>
          <cell r="H1163" t="str">
            <v>UK-HYDST</v>
          </cell>
          <cell r="I1163" t="str">
            <v>Tech</v>
          </cell>
          <cell r="J1163">
            <v>37.5</v>
          </cell>
          <cell r="K1163">
            <v>88</v>
          </cell>
          <cell r="L1163">
            <v>7</v>
          </cell>
          <cell r="M1163" t="str">
            <v>Chartered or Consulting Engineer</v>
          </cell>
          <cell r="N1163">
            <v>16.478072307691999</v>
          </cell>
        </row>
        <row r="1164">
          <cell r="A1164" t="str">
            <v>A00206</v>
          </cell>
          <cell r="B1164" t="str">
            <v>Haughton</v>
          </cell>
          <cell r="C1164" t="str">
            <v>Ray</v>
          </cell>
          <cell r="D1164" t="str">
            <v>UGB</v>
          </cell>
          <cell r="E1164" t="str">
            <v>S2</v>
          </cell>
          <cell r="F1164" t="str">
            <v>BBI</v>
          </cell>
          <cell r="G1164" t="str">
            <v>UP33</v>
          </cell>
          <cell r="H1164" t="str">
            <v>UK-HYDST</v>
          </cell>
          <cell r="I1164" t="str">
            <v>Tech</v>
          </cell>
          <cell r="J1164">
            <v>37.5</v>
          </cell>
          <cell r="K1164">
            <v>66</v>
          </cell>
          <cell r="L1164">
            <v>6</v>
          </cell>
          <cell r="M1164" t="str">
            <v>Principal Technician</v>
          </cell>
          <cell r="N1164">
            <v>24.192836923077</v>
          </cell>
        </row>
        <row r="1165">
          <cell r="A1165" t="str">
            <v>A74244</v>
          </cell>
          <cell r="B1165" t="str">
            <v>Hawkins</v>
          </cell>
          <cell r="C1165" t="str">
            <v>Kay</v>
          </cell>
          <cell r="D1165" t="str">
            <v>UGB</v>
          </cell>
          <cell r="E1165" t="str">
            <v>S9</v>
          </cell>
          <cell r="F1165" t="str">
            <v>AEX</v>
          </cell>
          <cell r="G1165" t="str">
            <v>US11</v>
          </cell>
          <cell r="H1165" t="str">
            <v>UK-HYDST</v>
          </cell>
          <cell r="I1165" t="str">
            <v>Admin</v>
          </cell>
          <cell r="J1165">
            <v>37.5</v>
          </cell>
          <cell r="K1165">
            <v>97</v>
          </cell>
          <cell r="L1165">
            <v>5</v>
          </cell>
          <cell r="M1165" t="str">
            <v>Executive Assistant to CEO</v>
          </cell>
          <cell r="N1165">
            <v>22.811524102564</v>
          </cell>
        </row>
        <row r="1166">
          <cell r="A1166" t="str">
            <v>A74916</v>
          </cell>
          <cell r="B1166" t="str">
            <v>Hawkins</v>
          </cell>
          <cell r="C1166" t="str">
            <v>Caroline</v>
          </cell>
          <cell r="D1166" t="str">
            <v>UGB</v>
          </cell>
          <cell r="E1166" t="str">
            <v>S9</v>
          </cell>
          <cell r="F1166" t="str">
            <v>AHR</v>
          </cell>
          <cell r="G1166" t="str">
            <v>US12</v>
          </cell>
          <cell r="H1166" t="str">
            <v>T-FIX</v>
          </cell>
          <cell r="I1166" t="str">
            <v>Admin</v>
          </cell>
          <cell r="J1166">
            <v>37.5</v>
          </cell>
          <cell r="K1166">
            <v>6</v>
          </cell>
          <cell r="L1166">
            <v>4</v>
          </cell>
          <cell r="M1166" t="str">
            <v>Senior HR Manager/Advisor</v>
          </cell>
          <cell r="N1166">
            <v>25.698498461538001</v>
          </cell>
        </row>
        <row r="1167">
          <cell r="A1167" t="str">
            <v>A03244</v>
          </cell>
          <cell r="B1167" t="str">
            <v>Hay</v>
          </cell>
          <cell r="C1167" t="str">
            <v>Steve</v>
          </cell>
          <cell r="D1167" t="str">
            <v>UGB</v>
          </cell>
          <cell r="E1167" t="str">
            <v>S9</v>
          </cell>
          <cell r="F1167" t="str">
            <v>AIT</v>
          </cell>
          <cell r="G1167" t="str">
            <v>G11</v>
          </cell>
          <cell r="H1167" t="str">
            <v>UK-AGENCY</v>
          </cell>
          <cell r="I1167" t="str">
            <v>Admin</v>
          </cell>
          <cell r="J1167">
            <v>0</v>
          </cell>
          <cell r="K1167">
            <v>262</v>
          </cell>
          <cell r="L1167">
            <v>4</v>
          </cell>
          <cell r="M1167" t="str">
            <v>Regional/Group IT Manager</v>
          </cell>
          <cell r="N1167">
            <v>62.52</v>
          </cell>
        </row>
        <row r="1168">
          <cell r="A1168" t="str">
            <v>A74246</v>
          </cell>
          <cell r="B1168" t="str">
            <v>Hay</v>
          </cell>
          <cell r="C1168" t="str">
            <v>Jackie</v>
          </cell>
          <cell r="D1168" t="str">
            <v>UGB</v>
          </cell>
          <cell r="E1168" t="str">
            <v>S4</v>
          </cell>
          <cell r="F1168" t="str">
            <v>EEC</v>
          </cell>
          <cell r="G1168" t="str">
            <v>UE21</v>
          </cell>
          <cell r="H1168" t="str">
            <v>UK-HYDST</v>
          </cell>
          <cell r="I1168" t="str">
            <v>Tech</v>
          </cell>
          <cell r="J1168">
            <v>37.5</v>
          </cell>
          <cell r="K1168">
            <v>77</v>
          </cell>
          <cell r="L1168">
            <v>5</v>
          </cell>
          <cell r="M1168" t="str">
            <v>Principal Environmental Consultant</v>
          </cell>
          <cell r="N1168">
            <v>18.485329230769</v>
          </cell>
        </row>
        <row r="1169">
          <cell r="A1169" t="str">
            <v>U03194</v>
          </cell>
          <cell r="B1169" t="str">
            <v>Hayden</v>
          </cell>
          <cell r="C1169" t="str">
            <v>John</v>
          </cell>
          <cell r="D1169" t="str">
            <v>UGB</v>
          </cell>
          <cell r="E1169" t="str">
            <v>S1</v>
          </cell>
          <cell r="F1169" t="str">
            <v>TRL</v>
          </cell>
          <cell r="G1169" t="str">
            <v>UT43</v>
          </cell>
          <cell r="H1169" t="str">
            <v>UK-AGENCY</v>
          </cell>
          <cell r="I1169" t="str">
            <v>Tech</v>
          </cell>
          <cell r="J1169">
            <v>37.5</v>
          </cell>
          <cell r="K1169">
            <v>7</v>
          </cell>
          <cell r="L1169">
            <v>8</v>
          </cell>
          <cell r="M1169" t="str">
            <v>Engineer  (Not chartered) (Graduate)</v>
          </cell>
          <cell r="N1169">
            <v>36.299999999999997</v>
          </cell>
        </row>
        <row r="1170">
          <cell r="A1170" t="str">
            <v>A00217</v>
          </cell>
          <cell r="B1170" t="str">
            <v>Hayes</v>
          </cell>
          <cell r="C1170" t="str">
            <v>Catrine</v>
          </cell>
          <cell r="D1170" t="str">
            <v>UGB</v>
          </cell>
          <cell r="E1170" t="str">
            <v>S9</v>
          </cell>
          <cell r="F1170" t="str">
            <v>AFN</v>
          </cell>
          <cell r="G1170" t="str">
            <v>US18</v>
          </cell>
          <cell r="H1170" t="str">
            <v>UK-HYDST</v>
          </cell>
          <cell r="I1170" t="str">
            <v>Admin</v>
          </cell>
          <cell r="J1170">
            <v>25.5</v>
          </cell>
          <cell r="K1170">
            <v>96</v>
          </cell>
          <cell r="L1170">
            <v>8</v>
          </cell>
          <cell r="M1170" t="str">
            <v>Commercial Assistant (1)</v>
          </cell>
          <cell r="N1170">
            <v>14.019707390649</v>
          </cell>
        </row>
        <row r="1171">
          <cell r="A1171" t="str">
            <v>A76117</v>
          </cell>
          <cell r="B1171" t="str">
            <v>Haynes</v>
          </cell>
          <cell r="C1171" t="str">
            <v>David</v>
          </cell>
          <cell r="D1171" t="str">
            <v>UGB</v>
          </cell>
          <cell r="E1171" t="str">
            <v>S9</v>
          </cell>
          <cell r="F1171" t="str">
            <v>AHR</v>
          </cell>
          <cell r="G1171" t="str">
            <v>US12</v>
          </cell>
          <cell r="H1171" t="str">
            <v>P-STD</v>
          </cell>
          <cell r="I1171" t="str">
            <v>Admin</v>
          </cell>
          <cell r="J1171">
            <v>37.5</v>
          </cell>
          <cell r="K1171">
            <v>12</v>
          </cell>
          <cell r="L1171">
            <v>4</v>
          </cell>
          <cell r="M1171" t="str">
            <v>Senior HR Manager/Advisor</v>
          </cell>
          <cell r="N1171">
            <v>31.435199999999998</v>
          </cell>
        </row>
        <row r="1172">
          <cell r="A1172" t="str">
            <v>A25176</v>
          </cell>
          <cell r="B1172" t="str">
            <v>Hayward</v>
          </cell>
          <cell r="C1172" t="str">
            <v>Nigel</v>
          </cell>
          <cell r="D1172" t="str">
            <v>UGB</v>
          </cell>
          <cell r="E1172" t="str">
            <v>S1</v>
          </cell>
          <cell r="F1172" t="str">
            <v>TRL</v>
          </cell>
          <cell r="G1172" t="str">
            <v>UT42</v>
          </cell>
          <cell r="H1172" t="str">
            <v>UK-HYDST</v>
          </cell>
          <cell r="I1172" t="str">
            <v>Tech</v>
          </cell>
          <cell r="J1172">
            <v>37.5</v>
          </cell>
          <cell r="K1172">
            <v>49</v>
          </cell>
          <cell r="L1172">
            <v>2</v>
          </cell>
          <cell r="M1172" t="str">
            <v>Project Manager or Project Director Category 1</v>
          </cell>
          <cell r="N1172">
            <v>74.869721687384995</v>
          </cell>
        </row>
        <row r="1173">
          <cell r="A1173" t="str">
            <v>A50144</v>
          </cell>
          <cell r="B1173" t="str">
            <v>Head</v>
          </cell>
          <cell r="C1173" t="str">
            <v>Leanne</v>
          </cell>
          <cell r="D1173" t="str">
            <v>UGB</v>
          </cell>
          <cell r="E1173" t="str">
            <v>S3</v>
          </cell>
          <cell r="F1173" t="str">
            <v>WWN</v>
          </cell>
          <cell r="G1173" t="str">
            <v>UU61</v>
          </cell>
          <cell r="H1173" t="str">
            <v>P-FIX</v>
          </cell>
          <cell r="I1173" t="str">
            <v>Tech</v>
          </cell>
          <cell r="J1173">
            <v>37.5</v>
          </cell>
          <cell r="K1173">
            <v>8</v>
          </cell>
          <cell r="L1173">
            <v>9</v>
          </cell>
          <cell r="M1173" t="str">
            <v>Admin Assistant</v>
          </cell>
          <cell r="N1173">
            <v>7.8990112820510001</v>
          </cell>
        </row>
        <row r="1174">
          <cell r="A1174" t="str">
            <v>A74224</v>
          </cell>
          <cell r="B1174" t="str">
            <v>Head</v>
          </cell>
          <cell r="C1174" t="str">
            <v>Mike</v>
          </cell>
          <cell r="D1174" t="str">
            <v>UGB</v>
          </cell>
          <cell r="E1174" t="str">
            <v>S4</v>
          </cell>
          <cell r="F1174" t="str">
            <v>EEC</v>
          </cell>
          <cell r="G1174" t="str">
            <v>UE21</v>
          </cell>
          <cell r="H1174" t="str">
            <v>UK-CRESS</v>
          </cell>
          <cell r="I1174" t="str">
            <v>Tech</v>
          </cell>
          <cell r="J1174">
            <v>37.5</v>
          </cell>
          <cell r="K1174">
            <v>97</v>
          </cell>
          <cell r="L1174">
            <v>5</v>
          </cell>
          <cell r="M1174" t="str">
            <v>Principal Environmental Consultant</v>
          </cell>
          <cell r="N1174">
            <v>23.473148717949002</v>
          </cell>
        </row>
        <row r="1175">
          <cell r="A1175" t="str">
            <v>A76084</v>
          </cell>
          <cell r="B1175" t="str">
            <v>Healy</v>
          </cell>
          <cell r="C1175" t="str">
            <v>Daniel</v>
          </cell>
          <cell r="D1175" t="str">
            <v>UGB</v>
          </cell>
          <cell r="E1175" t="str">
            <v>S1</v>
          </cell>
          <cell r="F1175" t="str">
            <v>SBR</v>
          </cell>
          <cell r="G1175" t="str">
            <v>UT31</v>
          </cell>
          <cell r="H1175" t="str">
            <v>P-STD</v>
          </cell>
          <cell r="I1175" t="str">
            <v>Tech</v>
          </cell>
          <cell r="J1175">
            <v>37.5</v>
          </cell>
          <cell r="K1175">
            <v>11</v>
          </cell>
          <cell r="L1175">
            <v>5</v>
          </cell>
          <cell r="M1175" t="str">
            <v>Principal Engineer/ Technical Discipline Leader</v>
          </cell>
          <cell r="N1175">
            <v>32.073934358974</v>
          </cell>
        </row>
        <row r="1176">
          <cell r="A1176" t="str">
            <v>A03075</v>
          </cell>
          <cell r="B1176" t="str">
            <v>Heap</v>
          </cell>
          <cell r="C1176" t="str">
            <v>Andy</v>
          </cell>
          <cell r="D1176" t="str">
            <v>UGB</v>
          </cell>
          <cell r="E1176" t="str">
            <v>S4</v>
          </cell>
          <cell r="F1176" t="str">
            <v>EEA</v>
          </cell>
          <cell r="G1176" t="str">
            <v>UE31</v>
          </cell>
          <cell r="H1176" t="str">
            <v>UK-HYDST</v>
          </cell>
          <cell r="I1176" t="str">
            <v>Tech</v>
          </cell>
          <cell r="J1176">
            <v>37.5</v>
          </cell>
          <cell r="K1176">
            <v>234</v>
          </cell>
          <cell r="L1176">
            <v>4</v>
          </cell>
          <cell r="M1176" t="str">
            <v>Associate (EA)/ Associate Tech. Dir / Associate Tech. Dir (2</v>
          </cell>
          <cell r="N1176">
            <v>34.452344615385002</v>
          </cell>
        </row>
        <row r="1177">
          <cell r="A1177" t="str">
            <v>A00548</v>
          </cell>
          <cell r="B1177" t="str">
            <v>Heard</v>
          </cell>
          <cell r="C1177" t="str">
            <v>Julia</v>
          </cell>
          <cell r="D1177" t="str">
            <v>UGB</v>
          </cell>
          <cell r="E1177" t="str">
            <v>S9</v>
          </cell>
          <cell r="F1177" t="str">
            <v>AFF</v>
          </cell>
          <cell r="G1177" t="str">
            <v>UF15</v>
          </cell>
          <cell r="H1177" t="str">
            <v>UK-AGENCY</v>
          </cell>
          <cell r="I1177" t="str">
            <v>Admin</v>
          </cell>
          <cell r="J1177">
            <v>37.5</v>
          </cell>
          <cell r="K1177">
            <v>1</v>
          </cell>
          <cell r="L1177">
            <v>10</v>
          </cell>
          <cell r="M1177" t="str">
            <v>Receptionist</v>
          </cell>
          <cell r="N1177">
            <v>16.2</v>
          </cell>
        </row>
        <row r="1178">
          <cell r="A1178" t="str">
            <v>A00215</v>
          </cell>
          <cell r="B1178" t="str">
            <v>Heath</v>
          </cell>
          <cell r="C1178" t="str">
            <v>Paul</v>
          </cell>
          <cell r="D1178" t="str">
            <v>UGB</v>
          </cell>
          <cell r="E1178" t="str">
            <v>S9</v>
          </cell>
          <cell r="F1178" t="str">
            <v>ABD</v>
          </cell>
          <cell r="G1178" t="str">
            <v>US16</v>
          </cell>
          <cell r="H1178" t="str">
            <v>UK-HYDST</v>
          </cell>
          <cell r="I1178" t="str">
            <v>Admin</v>
          </cell>
          <cell r="J1178">
            <v>37.5</v>
          </cell>
          <cell r="K1178">
            <v>66</v>
          </cell>
          <cell r="L1178">
            <v>6</v>
          </cell>
          <cell r="M1178" t="str">
            <v>Senior Graphic Designer</v>
          </cell>
          <cell r="N1178">
            <v>14.026703589744001</v>
          </cell>
        </row>
        <row r="1179">
          <cell r="A1179" t="str">
            <v>A00498</v>
          </cell>
          <cell r="B1179" t="str">
            <v>Heath</v>
          </cell>
          <cell r="C1179" t="str">
            <v>Caroline</v>
          </cell>
          <cell r="D1179" t="str">
            <v>UGB</v>
          </cell>
          <cell r="E1179" t="str">
            <v>S9</v>
          </cell>
          <cell r="F1179" t="str">
            <v>AFN</v>
          </cell>
          <cell r="G1179" t="str">
            <v>G11</v>
          </cell>
          <cell r="H1179" t="str">
            <v>P-STD</v>
          </cell>
          <cell r="I1179" t="str">
            <v>Admin</v>
          </cell>
          <cell r="J1179">
            <v>0</v>
          </cell>
          <cell r="K1179">
            <v>42</v>
          </cell>
          <cell r="L1179">
            <v>3</v>
          </cell>
          <cell r="M1179" t="str">
            <v>Finance Manager/FInancial Controller (EA)</v>
          </cell>
          <cell r="N1179">
            <v>77.434052307691999</v>
          </cell>
        </row>
        <row r="1180">
          <cell r="A1180" t="str">
            <v>U03029</v>
          </cell>
          <cell r="B1180" t="str">
            <v>Heath</v>
          </cell>
          <cell r="C1180" t="str">
            <v>Julia</v>
          </cell>
          <cell r="D1180" t="str">
            <v>UGB</v>
          </cell>
          <cell r="E1180" t="str">
            <v>S9</v>
          </cell>
          <cell r="F1180" t="str">
            <v>AFF</v>
          </cell>
          <cell r="G1180" t="str">
            <v>UF14</v>
          </cell>
          <cell r="H1180" t="str">
            <v>UK-AGENCY</v>
          </cell>
          <cell r="I1180" t="str">
            <v>Admin</v>
          </cell>
          <cell r="J1180">
            <v>0</v>
          </cell>
          <cell r="K1180">
            <v>2</v>
          </cell>
          <cell r="L1180">
            <v>0</v>
          </cell>
          <cell r="M1180" t="str">
            <v>N/A</v>
          </cell>
          <cell r="N1180">
            <v>9.23</v>
          </cell>
        </row>
        <row r="1181">
          <cell r="A1181" t="str">
            <v>W29556</v>
          </cell>
          <cell r="B1181" t="str">
            <v>Heath</v>
          </cell>
          <cell r="C1181" t="str">
            <v>Mark</v>
          </cell>
          <cell r="D1181" t="str">
            <v>UGB</v>
          </cell>
          <cell r="E1181" t="str">
            <v>S3</v>
          </cell>
          <cell r="F1181" t="str">
            <v>MAM</v>
          </cell>
          <cell r="G1181" t="str">
            <v>UU23</v>
          </cell>
          <cell r="H1181" t="str">
            <v>UK-HYDST</v>
          </cell>
          <cell r="I1181" t="str">
            <v>Tech</v>
          </cell>
          <cell r="J1181">
            <v>37.5</v>
          </cell>
          <cell r="K1181">
            <v>117</v>
          </cell>
          <cell r="L1181">
            <v>6</v>
          </cell>
          <cell r="M1181" t="str">
            <v>Discipline Leader</v>
          </cell>
          <cell r="N1181">
            <v>17.164049230768999</v>
          </cell>
        </row>
        <row r="1182">
          <cell r="A1182" t="str">
            <v>A49864</v>
          </cell>
          <cell r="B1182" t="str">
            <v>Heelham</v>
          </cell>
          <cell r="C1182" t="str">
            <v>John</v>
          </cell>
          <cell r="D1182" t="str">
            <v>UGB</v>
          </cell>
          <cell r="E1182" t="str">
            <v>S1</v>
          </cell>
          <cell r="F1182" t="str">
            <v>THW</v>
          </cell>
          <cell r="G1182" t="str">
            <v>UT21</v>
          </cell>
          <cell r="H1182" t="str">
            <v>UK-HYDST</v>
          </cell>
          <cell r="I1182" t="str">
            <v>Tech</v>
          </cell>
          <cell r="J1182">
            <v>37.5</v>
          </cell>
          <cell r="K1182">
            <v>13</v>
          </cell>
          <cell r="L1182">
            <v>0</v>
          </cell>
          <cell r="M1182" t="str">
            <v>N/A</v>
          </cell>
          <cell r="N1182">
            <v>16.113308717949</v>
          </cell>
        </row>
        <row r="1183">
          <cell r="A1183" t="str">
            <v>A76381</v>
          </cell>
          <cell r="B1183" t="str">
            <v>Heffernan- Robinson</v>
          </cell>
          <cell r="C1183" t="str">
            <v>Rich</v>
          </cell>
          <cell r="D1183" t="str">
            <v>UGB</v>
          </cell>
          <cell r="E1183" t="str">
            <v>S1</v>
          </cell>
          <cell r="F1183" t="str">
            <v>TRL</v>
          </cell>
          <cell r="G1183" t="str">
            <v>UT43</v>
          </cell>
          <cell r="H1183" t="str">
            <v>P-STD</v>
          </cell>
          <cell r="I1183" t="str">
            <v>Tech</v>
          </cell>
          <cell r="J1183">
            <v>37.5</v>
          </cell>
          <cell r="K1183">
            <v>6</v>
          </cell>
          <cell r="L1183">
            <v>8</v>
          </cell>
          <cell r="M1183" t="str">
            <v>Drafter / Draftsman</v>
          </cell>
          <cell r="N1183">
            <v>12.310806153846</v>
          </cell>
        </row>
        <row r="1184">
          <cell r="A1184" t="str">
            <v>W29971</v>
          </cell>
          <cell r="B1184" t="str">
            <v>Helsby</v>
          </cell>
          <cell r="C1184" t="str">
            <v>Colin</v>
          </cell>
          <cell r="D1184" t="str">
            <v>UGB</v>
          </cell>
          <cell r="E1184" t="str">
            <v>S9</v>
          </cell>
          <cell r="F1184" t="str">
            <v>AIT</v>
          </cell>
          <cell r="G1184" t="str">
            <v>US15</v>
          </cell>
          <cell r="H1184" t="str">
            <v>UK-HYDST</v>
          </cell>
          <cell r="I1184" t="str">
            <v>Admin</v>
          </cell>
          <cell r="J1184">
            <v>37.5</v>
          </cell>
          <cell r="K1184">
            <v>112</v>
          </cell>
          <cell r="L1184">
            <v>7</v>
          </cell>
          <cell r="M1184" t="str">
            <v>Senior Field Engineer (IT)</v>
          </cell>
          <cell r="N1184">
            <v>17.964127261538</v>
          </cell>
        </row>
        <row r="1185">
          <cell r="A1185" t="str">
            <v>A76037</v>
          </cell>
          <cell r="B1185" t="str">
            <v>Hemming</v>
          </cell>
          <cell r="C1185" t="str">
            <v>Jeff</v>
          </cell>
          <cell r="D1185" t="str">
            <v>UGB</v>
          </cell>
          <cell r="E1185" t="str">
            <v>S1</v>
          </cell>
          <cell r="F1185" t="str">
            <v>SBR</v>
          </cell>
          <cell r="G1185" t="str">
            <v>UT31</v>
          </cell>
          <cell r="H1185" t="str">
            <v>P-STD</v>
          </cell>
          <cell r="I1185" t="str">
            <v>Tech</v>
          </cell>
          <cell r="J1185">
            <v>37.5</v>
          </cell>
          <cell r="K1185">
            <v>13</v>
          </cell>
          <cell r="L1185">
            <v>7</v>
          </cell>
          <cell r="M1185" t="str">
            <v>Chartered or Consulting Engineer</v>
          </cell>
          <cell r="N1185">
            <v>28.126806153846001</v>
          </cell>
        </row>
        <row r="1186">
          <cell r="A1186" t="str">
            <v>A24920</v>
          </cell>
          <cell r="B1186" t="str">
            <v>Henderson</v>
          </cell>
          <cell r="C1186" t="str">
            <v>Nick</v>
          </cell>
          <cell r="D1186" t="str">
            <v>UGB</v>
          </cell>
          <cell r="E1186" t="str">
            <v>S1</v>
          </cell>
          <cell r="F1186" t="str">
            <v>THW</v>
          </cell>
          <cell r="G1186" t="str">
            <v>UT21</v>
          </cell>
          <cell r="H1186" t="str">
            <v>UK-HYDST</v>
          </cell>
          <cell r="I1186" t="str">
            <v>Tech</v>
          </cell>
          <cell r="J1186">
            <v>40</v>
          </cell>
          <cell r="K1186">
            <v>83</v>
          </cell>
          <cell r="L1186">
            <v>6</v>
          </cell>
          <cell r="M1186" t="str">
            <v>Senior Engineer</v>
          </cell>
          <cell r="N1186">
            <v>31.809743605769</v>
          </cell>
        </row>
        <row r="1187">
          <cell r="A1187" t="str">
            <v>A74578</v>
          </cell>
          <cell r="B1187" t="str">
            <v>Henderson</v>
          </cell>
          <cell r="C1187" t="str">
            <v>Andrew</v>
          </cell>
          <cell r="D1187" t="str">
            <v>UGB</v>
          </cell>
          <cell r="E1187" t="str">
            <v>S2</v>
          </cell>
          <cell r="F1187" t="str">
            <v>PEX</v>
          </cell>
          <cell r="G1187" t="str">
            <v>UP11</v>
          </cell>
          <cell r="H1187" t="str">
            <v>UK-HYDST</v>
          </cell>
          <cell r="I1187" t="str">
            <v>Admin</v>
          </cell>
          <cell r="J1187">
            <v>37.5</v>
          </cell>
          <cell r="K1187">
            <v>50</v>
          </cell>
          <cell r="L1187">
            <v>2</v>
          </cell>
          <cell r="M1187" t="str">
            <v>Sector Managing Director</v>
          </cell>
          <cell r="N1187">
            <v>61.049447179486997</v>
          </cell>
        </row>
        <row r="1188">
          <cell r="A1188" t="str">
            <v>A98582</v>
          </cell>
          <cell r="B1188" t="str">
            <v>Henderson</v>
          </cell>
          <cell r="C1188" t="str">
            <v>Claire</v>
          </cell>
          <cell r="D1188" t="str">
            <v>UGB</v>
          </cell>
          <cell r="E1188" t="str">
            <v>S9</v>
          </cell>
          <cell r="F1188" t="str">
            <v>AFF</v>
          </cell>
          <cell r="G1188" t="str">
            <v>UF13</v>
          </cell>
          <cell r="H1188" t="str">
            <v>UK-HYDST</v>
          </cell>
          <cell r="I1188" t="str">
            <v>Admin</v>
          </cell>
          <cell r="J1188">
            <v>0</v>
          </cell>
          <cell r="K1188">
            <v>70</v>
          </cell>
          <cell r="L1188">
            <v>10</v>
          </cell>
          <cell r="M1188" t="str">
            <v>Facilities Assistant</v>
          </cell>
          <cell r="N1188">
            <v>9.4455241025640007</v>
          </cell>
        </row>
        <row r="1189">
          <cell r="A1189" t="str">
            <v>A50061</v>
          </cell>
          <cell r="B1189" t="str">
            <v>Hendricks</v>
          </cell>
          <cell r="C1189" t="str">
            <v>Clinton</v>
          </cell>
          <cell r="D1189" t="str">
            <v>UGB</v>
          </cell>
          <cell r="E1189" t="str">
            <v>S1</v>
          </cell>
          <cell r="F1189" t="str">
            <v>THW</v>
          </cell>
          <cell r="G1189" t="str">
            <v>UT21</v>
          </cell>
          <cell r="H1189" t="str">
            <v>UK-HYDST</v>
          </cell>
          <cell r="I1189" t="str">
            <v>Tech</v>
          </cell>
          <cell r="J1189">
            <v>37.5</v>
          </cell>
          <cell r="K1189">
            <v>14</v>
          </cell>
          <cell r="L1189">
            <v>7</v>
          </cell>
          <cell r="M1189" t="str">
            <v>Chartered or Consulting Engineer</v>
          </cell>
          <cell r="N1189">
            <v>22.780549743590001</v>
          </cell>
        </row>
        <row r="1190">
          <cell r="A1190" t="str">
            <v>A99090</v>
          </cell>
          <cell r="B1190" t="str">
            <v>Hennessy</v>
          </cell>
          <cell r="C1190" t="str">
            <v>Ed</v>
          </cell>
          <cell r="D1190" t="str">
            <v>UGB</v>
          </cell>
          <cell r="E1190" t="str">
            <v>S4</v>
          </cell>
          <cell r="F1190" t="str">
            <v>EEA</v>
          </cell>
          <cell r="G1190" t="str">
            <v>UE31</v>
          </cell>
          <cell r="H1190" t="str">
            <v>UK-HYDST</v>
          </cell>
          <cell r="I1190" t="str">
            <v>Tech</v>
          </cell>
          <cell r="J1190">
            <v>22.5</v>
          </cell>
          <cell r="K1190">
            <v>53</v>
          </cell>
          <cell r="L1190">
            <v>8</v>
          </cell>
          <cell r="M1190" t="str">
            <v>Landscape architect (2) (ME)</v>
          </cell>
          <cell r="N1190">
            <v>12.921856410256</v>
          </cell>
        </row>
        <row r="1191">
          <cell r="A1191" t="str">
            <v>A96598</v>
          </cell>
          <cell r="B1191" t="str">
            <v>Henry</v>
          </cell>
          <cell r="C1191" t="str">
            <v>Mike</v>
          </cell>
          <cell r="D1191" t="str">
            <v>UGB</v>
          </cell>
          <cell r="E1191" t="str">
            <v>S1</v>
          </cell>
          <cell r="F1191" t="str">
            <v>TRL</v>
          </cell>
          <cell r="G1191" t="str">
            <v>UT42</v>
          </cell>
          <cell r="H1191" t="str">
            <v>UK-HYDST</v>
          </cell>
          <cell r="I1191" t="str">
            <v>Tech</v>
          </cell>
          <cell r="J1191">
            <v>37.5</v>
          </cell>
          <cell r="K1191">
            <v>100</v>
          </cell>
          <cell r="L1191">
            <v>6</v>
          </cell>
          <cell r="M1191" t="str">
            <v>Senior Engineer</v>
          </cell>
          <cell r="N1191">
            <v>41.337382451281997</v>
          </cell>
        </row>
        <row r="1192">
          <cell r="A1192" t="str">
            <v>A96474</v>
          </cell>
          <cell r="B1192" t="str">
            <v>Henson</v>
          </cell>
          <cell r="C1192" t="str">
            <v>Nick</v>
          </cell>
          <cell r="D1192" t="str">
            <v>UGB</v>
          </cell>
          <cell r="E1192" t="str">
            <v>S4</v>
          </cell>
          <cell r="F1192" t="str">
            <v>EEC</v>
          </cell>
          <cell r="G1192" t="str">
            <v>UE21</v>
          </cell>
          <cell r="H1192" t="str">
            <v>UK-HYDST</v>
          </cell>
          <cell r="I1192" t="str">
            <v>Tech</v>
          </cell>
          <cell r="J1192">
            <v>37.5</v>
          </cell>
          <cell r="K1192">
            <v>103</v>
          </cell>
          <cell r="L1192">
            <v>5</v>
          </cell>
          <cell r="M1192" t="str">
            <v>Principal Environmental Consultant</v>
          </cell>
          <cell r="N1192">
            <v>27.974299487179</v>
          </cell>
        </row>
        <row r="1193">
          <cell r="A1193" t="str">
            <v>A00430</v>
          </cell>
          <cell r="B1193" t="str">
            <v>Henstock</v>
          </cell>
          <cell r="C1193" t="str">
            <v>Rosie</v>
          </cell>
          <cell r="D1193" t="str">
            <v>UGB</v>
          </cell>
          <cell r="E1193" t="str">
            <v>S3</v>
          </cell>
          <cell r="F1193" t="str">
            <v>WWN</v>
          </cell>
          <cell r="G1193" t="str">
            <v>UU71</v>
          </cell>
          <cell r="H1193" t="str">
            <v>UK-HYDST</v>
          </cell>
          <cell r="I1193" t="str">
            <v>Tech</v>
          </cell>
          <cell r="J1193">
            <v>37.5</v>
          </cell>
          <cell r="K1193">
            <v>1</v>
          </cell>
          <cell r="L1193">
            <v>0</v>
          </cell>
          <cell r="M1193" t="str">
            <v>N/A</v>
          </cell>
          <cell r="N1193">
            <v>8.9354215384620002</v>
          </cell>
        </row>
        <row r="1194">
          <cell r="A1194" t="str">
            <v>A50096</v>
          </cell>
          <cell r="B1194" t="str">
            <v>Henstock</v>
          </cell>
          <cell r="C1194" t="str">
            <v>Rosie</v>
          </cell>
          <cell r="D1194" t="str">
            <v>UGB</v>
          </cell>
          <cell r="E1194" t="str">
            <v>S3</v>
          </cell>
          <cell r="F1194" t="str">
            <v>WWN</v>
          </cell>
          <cell r="G1194" t="str">
            <v>UU71</v>
          </cell>
          <cell r="H1194" t="str">
            <v>P-STD</v>
          </cell>
          <cell r="I1194" t="str">
            <v>Tech</v>
          </cell>
          <cell r="J1194">
            <v>37.5</v>
          </cell>
          <cell r="K1194">
            <v>42</v>
          </cell>
          <cell r="L1194">
            <v>8</v>
          </cell>
          <cell r="M1194" t="str">
            <v>Graduate Engineer</v>
          </cell>
          <cell r="N1194">
            <v>14.318498461538001</v>
          </cell>
        </row>
        <row r="1195">
          <cell r="A1195" t="str">
            <v>A74900</v>
          </cell>
          <cell r="B1195" t="str">
            <v>Henty</v>
          </cell>
          <cell r="C1195" t="str">
            <v>Lisa</v>
          </cell>
          <cell r="D1195" t="str">
            <v>UGB</v>
          </cell>
          <cell r="E1195" t="str">
            <v>S9</v>
          </cell>
          <cell r="F1195" t="str">
            <v>ALG</v>
          </cell>
          <cell r="G1195" t="str">
            <v>US16</v>
          </cell>
          <cell r="H1195" t="str">
            <v>UK-AGENCY</v>
          </cell>
          <cell r="I1195" t="str">
            <v>Admin</v>
          </cell>
          <cell r="J1195">
            <v>18.75</v>
          </cell>
          <cell r="K1195">
            <v>3</v>
          </cell>
          <cell r="L1195">
            <v>11</v>
          </cell>
          <cell r="M1195" t="str">
            <v>Office Junior Clerical Assistant</v>
          </cell>
          <cell r="N1195">
            <v>0.01</v>
          </cell>
        </row>
        <row r="1196">
          <cell r="A1196" t="str">
            <v>A50173</v>
          </cell>
          <cell r="B1196" t="str">
            <v>Hepburn</v>
          </cell>
          <cell r="C1196" t="str">
            <v>Laura</v>
          </cell>
          <cell r="D1196" t="str">
            <v>UGB</v>
          </cell>
          <cell r="E1196" t="str">
            <v>S9</v>
          </cell>
          <cell r="F1196" t="str">
            <v>ABD</v>
          </cell>
          <cell r="G1196" t="str">
            <v>US16</v>
          </cell>
          <cell r="H1196" t="str">
            <v>T-FIX</v>
          </cell>
          <cell r="I1196" t="str">
            <v>Admin</v>
          </cell>
          <cell r="J1196">
            <v>37.5</v>
          </cell>
          <cell r="K1196">
            <v>2</v>
          </cell>
          <cell r="L1196">
            <v>11</v>
          </cell>
          <cell r="M1196" t="str">
            <v>Office Junior Clerical Assistant</v>
          </cell>
          <cell r="N1196">
            <v>7.023626666667</v>
          </cell>
        </row>
        <row r="1197">
          <cell r="A1197" t="str">
            <v>A74333</v>
          </cell>
          <cell r="B1197" t="str">
            <v>Herbert</v>
          </cell>
          <cell r="C1197" t="str">
            <v>Alex</v>
          </cell>
          <cell r="D1197" t="str">
            <v>UGB</v>
          </cell>
          <cell r="E1197" t="str">
            <v>S2</v>
          </cell>
          <cell r="F1197" t="str">
            <v>SBS</v>
          </cell>
          <cell r="G1197" t="str">
            <v>UP51</v>
          </cell>
          <cell r="H1197" t="str">
            <v>UK-HYDST</v>
          </cell>
          <cell r="I1197" t="str">
            <v>Tech</v>
          </cell>
          <cell r="J1197">
            <v>37.5</v>
          </cell>
          <cell r="K1197">
            <v>50</v>
          </cell>
          <cell r="L1197">
            <v>8</v>
          </cell>
          <cell r="M1197" t="str">
            <v>Engineer  (Not chartered) (Graduate)</v>
          </cell>
          <cell r="N1197">
            <v>13.481047179487</v>
          </cell>
        </row>
        <row r="1198">
          <cell r="A1198" t="str">
            <v>A74761</v>
          </cell>
          <cell r="B1198" t="str">
            <v>Herbert</v>
          </cell>
          <cell r="C1198" t="str">
            <v>Mary</v>
          </cell>
          <cell r="D1198" t="str">
            <v>UGB</v>
          </cell>
          <cell r="E1198" t="str">
            <v>S9</v>
          </cell>
          <cell r="F1198" t="str">
            <v>ALG</v>
          </cell>
          <cell r="G1198" t="str">
            <v>US16</v>
          </cell>
          <cell r="H1198" t="str">
            <v>SEC-IN</v>
          </cell>
          <cell r="I1198" t="str">
            <v>Admin</v>
          </cell>
          <cell r="J1198">
            <v>37.5</v>
          </cell>
          <cell r="K1198">
            <v>11</v>
          </cell>
          <cell r="L1198">
            <v>2</v>
          </cell>
          <cell r="M1198" t="str">
            <v>Regional Operations or Regional Commercial Director</v>
          </cell>
          <cell r="N1198">
            <v>60</v>
          </cell>
        </row>
        <row r="1199">
          <cell r="A1199" t="str">
            <v>A74936</v>
          </cell>
          <cell r="B1199" t="str">
            <v>Herbert</v>
          </cell>
          <cell r="C1199" t="str">
            <v>Emma</v>
          </cell>
          <cell r="D1199" t="str">
            <v>UGB</v>
          </cell>
          <cell r="E1199" t="str">
            <v>S3</v>
          </cell>
          <cell r="F1199" t="str">
            <v>WWN</v>
          </cell>
          <cell r="G1199" t="str">
            <v>UU61</v>
          </cell>
          <cell r="H1199" t="str">
            <v>P-STD</v>
          </cell>
          <cell r="I1199" t="str">
            <v>Tech</v>
          </cell>
          <cell r="J1199">
            <v>37.5</v>
          </cell>
          <cell r="K1199">
            <v>18</v>
          </cell>
          <cell r="L1199">
            <v>7</v>
          </cell>
          <cell r="M1199" t="str">
            <v>Resident Engineer (2)</v>
          </cell>
          <cell r="N1199">
            <v>17.199303589744002</v>
          </cell>
        </row>
        <row r="1200">
          <cell r="A1200" t="str">
            <v>S10375</v>
          </cell>
          <cell r="B1200" t="str">
            <v>Herbert</v>
          </cell>
          <cell r="C1200" t="str">
            <v>Mary</v>
          </cell>
          <cell r="D1200" t="str">
            <v>UGB</v>
          </cell>
          <cell r="E1200" t="str">
            <v>S9</v>
          </cell>
          <cell r="F1200" t="str">
            <v>ALG</v>
          </cell>
          <cell r="G1200" t="str">
            <v>US16</v>
          </cell>
          <cell r="H1200" t="str">
            <v>UK-SC-SELF</v>
          </cell>
          <cell r="I1200" t="str">
            <v>Admin</v>
          </cell>
          <cell r="J1200">
            <v>37.5</v>
          </cell>
          <cell r="K1200">
            <v>11</v>
          </cell>
          <cell r="L1200">
            <v>6</v>
          </cell>
          <cell r="M1200" t="str">
            <v>Legal Advisor</v>
          </cell>
          <cell r="N1200">
            <v>60</v>
          </cell>
        </row>
        <row r="1201">
          <cell r="A1201" t="str">
            <v>A93211</v>
          </cell>
          <cell r="B1201" t="str">
            <v>Hercus</v>
          </cell>
          <cell r="C1201" t="str">
            <v>Stuart</v>
          </cell>
          <cell r="D1201" t="str">
            <v>UGB</v>
          </cell>
          <cell r="E1201" t="str">
            <v>S1</v>
          </cell>
          <cell r="F1201" t="str">
            <v>SBR</v>
          </cell>
          <cell r="G1201" t="str">
            <v>UT31</v>
          </cell>
          <cell r="H1201" t="str">
            <v>UK-HYDST</v>
          </cell>
          <cell r="I1201" t="str">
            <v>Tech</v>
          </cell>
          <cell r="J1201">
            <v>37.5</v>
          </cell>
          <cell r="K1201">
            <v>127</v>
          </cell>
          <cell r="L1201">
            <v>6</v>
          </cell>
          <cell r="M1201" t="str">
            <v>Senior Engineer</v>
          </cell>
          <cell r="N1201">
            <v>31.997807989744</v>
          </cell>
        </row>
        <row r="1202">
          <cell r="A1202" t="str">
            <v>U03101</v>
          </cell>
          <cell r="B1202" t="str">
            <v>Hermer</v>
          </cell>
          <cell r="C1202" t="str">
            <v>Anna</v>
          </cell>
          <cell r="D1202" t="str">
            <v>UGB</v>
          </cell>
          <cell r="E1202" t="str">
            <v>S9</v>
          </cell>
          <cell r="F1202" t="str">
            <v>AHR</v>
          </cell>
          <cell r="G1202" t="str">
            <v>G11</v>
          </cell>
          <cell r="H1202" t="str">
            <v>UK-AGENCY</v>
          </cell>
          <cell r="I1202" t="str">
            <v>Admin</v>
          </cell>
          <cell r="J1202">
            <v>0</v>
          </cell>
          <cell r="K1202">
            <v>1</v>
          </cell>
          <cell r="L1202">
            <v>0</v>
          </cell>
          <cell r="M1202" t="str">
            <v>N/A</v>
          </cell>
          <cell r="N1202">
            <v>27.49</v>
          </cell>
        </row>
        <row r="1203">
          <cell r="A1203" t="str">
            <v>A41274</v>
          </cell>
          <cell r="B1203" t="str">
            <v>Hester</v>
          </cell>
          <cell r="C1203" t="str">
            <v>Guy</v>
          </cell>
          <cell r="D1203" t="str">
            <v>UGB</v>
          </cell>
          <cell r="E1203" t="str">
            <v>S3</v>
          </cell>
          <cell r="F1203" t="str">
            <v>WWN</v>
          </cell>
          <cell r="G1203" t="str">
            <v>UU61</v>
          </cell>
          <cell r="H1203" t="str">
            <v>UK-HYDST</v>
          </cell>
          <cell r="I1203" t="str">
            <v>Tech</v>
          </cell>
          <cell r="J1203">
            <v>22.5</v>
          </cell>
          <cell r="K1203">
            <v>314</v>
          </cell>
          <cell r="L1203">
            <v>4</v>
          </cell>
          <cell r="M1203" t="str">
            <v>Associate (EA)/ Associate Tech. Dir / Associate Tech. Dir (2</v>
          </cell>
          <cell r="N1203">
            <v>36.001230256409997</v>
          </cell>
        </row>
        <row r="1204">
          <cell r="A1204" t="str">
            <v>A74503</v>
          </cell>
          <cell r="B1204" t="str">
            <v>Heunis</v>
          </cell>
          <cell r="C1204" t="str">
            <v>Erica</v>
          </cell>
          <cell r="D1204" t="str">
            <v>UGB</v>
          </cell>
          <cell r="E1204" t="str">
            <v>S9</v>
          </cell>
          <cell r="F1204" t="str">
            <v>AFN</v>
          </cell>
          <cell r="G1204" t="str">
            <v>G11</v>
          </cell>
          <cell r="H1204" t="str">
            <v>UK-HYDST</v>
          </cell>
          <cell r="I1204" t="str">
            <v>Admin</v>
          </cell>
          <cell r="J1204">
            <v>37.5</v>
          </cell>
          <cell r="K1204">
            <v>11</v>
          </cell>
          <cell r="L1204">
            <v>0</v>
          </cell>
          <cell r="M1204" t="str">
            <v>N/A</v>
          </cell>
          <cell r="N1204">
            <v>16.594871794871999</v>
          </cell>
        </row>
        <row r="1205">
          <cell r="A1205" t="str">
            <v>S10261</v>
          </cell>
          <cell r="B1205" t="str">
            <v>Hewer</v>
          </cell>
          <cell r="C1205" t="str">
            <v>Fiona</v>
          </cell>
          <cell r="D1205" t="str">
            <v>UGB</v>
          </cell>
          <cell r="E1205" t="str">
            <v>S3</v>
          </cell>
          <cell r="F1205" t="str">
            <v>WEN</v>
          </cell>
          <cell r="G1205" t="str">
            <v>UU41</v>
          </cell>
          <cell r="H1205" t="str">
            <v>UK-SC-SELF</v>
          </cell>
          <cell r="I1205" t="str">
            <v>Tech</v>
          </cell>
          <cell r="J1205">
            <v>0</v>
          </cell>
          <cell r="K1205">
            <v>7</v>
          </cell>
          <cell r="L1205">
            <v>6</v>
          </cell>
          <cell r="M1205" t="str">
            <v>Senior Consultant</v>
          </cell>
          <cell r="N1205">
            <v>0.01</v>
          </cell>
        </row>
        <row r="1206">
          <cell r="A1206" t="str">
            <v>A96660</v>
          </cell>
          <cell r="B1206" t="str">
            <v>Hewish</v>
          </cell>
          <cell r="C1206" t="str">
            <v>Susan</v>
          </cell>
          <cell r="D1206" t="str">
            <v>UGB</v>
          </cell>
          <cell r="E1206" t="str">
            <v>S3</v>
          </cell>
          <cell r="F1206" t="str">
            <v>ERE</v>
          </cell>
          <cell r="G1206" t="str">
            <v>UU81</v>
          </cell>
          <cell r="H1206" t="str">
            <v>UK-HYDST</v>
          </cell>
          <cell r="I1206" t="str">
            <v>Tech</v>
          </cell>
          <cell r="J1206">
            <v>37.5</v>
          </cell>
          <cell r="K1206">
            <v>83</v>
          </cell>
          <cell r="L1206">
            <v>3</v>
          </cell>
          <cell r="M1206" t="str">
            <v>Client Relationship /Sales Manager (1)</v>
          </cell>
          <cell r="N1206">
            <v>34.307380923076998</v>
          </cell>
        </row>
        <row r="1207">
          <cell r="A1207" t="str">
            <v>U03095</v>
          </cell>
          <cell r="B1207" t="str">
            <v>Hibbard</v>
          </cell>
          <cell r="C1207" t="str">
            <v>Peter</v>
          </cell>
          <cell r="D1207" t="str">
            <v>UGB</v>
          </cell>
          <cell r="E1207" t="str">
            <v>S2</v>
          </cell>
          <cell r="F1207" t="str">
            <v>GGE</v>
          </cell>
          <cell r="G1207" t="str">
            <v>UP31</v>
          </cell>
          <cell r="H1207" t="str">
            <v>UK-AGENCY</v>
          </cell>
          <cell r="I1207" t="str">
            <v>Tech</v>
          </cell>
          <cell r="J1207">
            <v>0</v>
          </cell>
          <cell r="K1207">
            <v>16</v>
          </cell>
          <cell r="L1207">
            <v>11</v>
          </cell>
          <cell r="M1207" t="str">
            <v>Junior Technician</v>
          </cell>
          <cell r="N1207">
            <v>20</v>
          </cell>
        </row>
        <row r="1208">
          <cell r="A1208" t="str">
            <v>U03146</v>
          </cell>
          <cell r="B1208" t="str">
            <v>Hibbard</v>
          </cell>
          <cell r="C1208" t="str">
            <v>Peter</v>
          </cell>
          <cell r="D1208" t="str">
            <v>UGB</v>
          </cell>
          <cell r="E1208" t="str">
            <v>S2</v>
          </cell>
          <cell r="F1208" t="str">
            <v>GGE</v>
          </cell>
          <cell r="G1208" t="str">
            <v>UP31</v>
          </cell>
          <cell r="H1208" t="str">
            <v>UK-AGENCY</v>
          </cell>
          <cell r="I1208" t="str">
            <v>Tech</v>
          </cell>
          <cell r="J1208">
            <v>37.5</v>
          </cell>
          <cell r="K1208">
            <v>1</v>
          </cell>
          <cell r="L1208">
            <v>11</v>
          </cell>
          <cell r="M1208" t="str">
            <v>Junior Technician</v>
          </cell>
          <cell r="N1208">
            <v>20</v>
          </cell>
        </row>
        <row r="1209">
          <cell r="A1209" t="str">
            <v>A00528</v>
          </cell>
          <cell r="B1209" t="str">
            <v>Hicks</v>
          </cell>
          <cell r="C1209" t="str">
            <v>Joseph</v>
          </cell>
          <cell r="D1209" t="str">
            <v>UGB</v>
          </cell>
          <cell r="E1209" t="str">
            <v>S3</v>
          </cell>
          <cell r="F1209" t="str">
            <v>WWN</v>
          </cell>
          <cell r="G1209" t="str">
            <v>UU61</v>
          </cell>
          <cell r="H1209" t="str">
            <v>T-FIX</v>
          </cell>
          <cell r="I1209" t="str">
            <v>Tech</v>
          </cell>
          <cell r="J1209">
            <v>37.5</v>
          </cell>
          <cell r="K1209">
            <v>0</v>
          </cell>
          <cell r="L1209">
            <v>11</v>
          </cell>
          <cell r="M1209" t="str">
            <v>Junior Technician</v>
          </cell>
          <cell r="N1209">
            <v>7.023626666667</v>
          </cell>
        </row>
        <row r="1210">
          <cell r="A1210" t="str">
            <v>A24626</v>
          </cell>
          <cell r="B1210" t="str">
            <v>Hicks</v>
          </cell>
          <cell r="C1210" t="str">
            <v>Dan</v>
          </cell>
          <cell r="D1210" t="str">
            <v>UGB</v>
          </cell>
          <cell r="E1210" t="str">
            <v>S2</v>
          </cell>
          <cell r="F1210" t="str">
            <v>GLR</v>
          </cell>
          <cell r="G1210" t="str">
            <v>UP32</v>
          </cell>
          <cell r="H1210" t="str">
            <v>UK-HYDST</v>
          </cell>
          <cell r="I1210" t="str">
            <v>Tech</v>
          </cell>
          <cell r="J1210">
            <v>37.5</v>
          </cell>
          <cell r="K1210">
            <v>97</v>
          </cell>
          <cell r="L1210">
            <v>6</v>
          </cell>
          <cell r="M1210" t="str">
            <v>Senior  Environmental Consultant 1</v>
          </cell>
          <cell r="N1210">
            <v>29.184647999999999</v>
          </cell>
        </row>
        <row r="1211">
          <cell r="A1211" t="str">
            <v>A25250</v>
          </cell>
          <cell r="B1211" t="str">
            <v>Hicks</v>
          </cell>
          <cell r="C1211" t="str">
            <v>Gary</v>
          </cell>
          <cell r="D1211" t="str">
            <v>UGB</v>
          </cell>
          <cell r="E1211" t="str">
            <v>S1</v>
          </cell>
          <cell r="F1211" t="str">
            <v>TRS</v>
          </cell>
          <cell r="G1211" t="str">
            <v>UT42</v>
          </cell>
          <cell r="H1211" t="str">
            <v>P-STD</v>
          </cell>
          <cell r="I1211" t="str">
            <v>Tech</v>
          </cell>
          <cell r="J1211">
            <v>37.5</v>
          </cell>
          <cell r="K1211">
            <v>28</v>
          </cell>
          <cell r="L1211">
            <v>3</v>
          </cell>
          <cell r="M1211" t="str">
            <v>Technical Director  / Technical Director (1)</v>
          </cell>
          <cell r="N1211">
            <v>67.411093333333</v>
          </cell>
        </row>
        <row r="1212">
          <cell r="A1212" t="str">
            <v>A40551</v>
          </cell>
          <cell r="B1212" t="str">
            <v>Hicks</v>
          </cell>
          <cell r="C1212" t="str">
            <v>Peter</v>
          </cell>
          <cell r="D1212" t="str">
            <v>UGB</v>
          </cell>
          <cell r="E1212" t="str">
            <v>S2</v>
          </cell>
          <cell r="F1212" t="str">
            <v>SBS</v>
          </cell>
          <cell r="G1212" t="str">
            <v>UP51</v>
          </cell>
          <cell r="H1212" t="str">
            <v>UK-HYDST</v>
          </cell>
          <cell r="I1212" t="str">
            <v>Tech</v>
          </cell>
          <cell r="J1212">
            <v>37.5</v>
          </cell>
          <cell r="K1212">
            <v>176</v>
          </cell>
          <cell r="L1212">
            <v>0</v>
          </cell>
          <cell r="M1212" t="str">
            <v>N/A</v>
          </cell>
          <cell r="N1212">
            <v>24.380151794871999</v>
          </cell>
        </row>
        <row r="1213">
          <cell r="A1213" t="str">
            <v>A50122</v>
          </cell>
          <cell r="B1213" t="str">
            <v>Hicks</v>
          </cell>
          <cell r="C1213" t="str">
            <v>Jo</v>
          </cell>
          <cell r="D1213" t="str">
            <v>UGB</v>
          </cell>
          <cell r="E1213" t="str">
            <v>S3</v>
          </cell>
          <cell r="F1213" t="str">
            <v>WWN</v>
          </cell>
          <cell r="G1213" t="str">
            <v>UU61</v>
          </cell>
          <cell r="H1213" t="str">
            <v>P-FIX</v>
          </cell>
          <cell r="I1213" t="str">
            <v>Tech</v>
          </cell>
          <cell r="J1213">
            <v>37.5</v>
          </cell>
          <cell r="K1213">
            <v>2</v>
          </cell>
          <cell r="L1213">
            <v>11</v>
          </cell>
          <cell r="M1213" t="str">
            <v>Junior Technician</v>
          </cell>
          <cell r="N1213">
            <v>7.3154215384620001</v>
          </cell>
        </row>
        <row r="1214">
          <cell r="A1214" t="str">
            <v>U03144</v>
          </cell>
          <cell r="B1214" t="str">
            <v>Higgins</v>
          </cell>
          <cell r="C1214" t="str">
            <v>Steve</v>
          </cell>
          <cell r="D1214" t="str">
            <v>UGB</v>
          </cell>
          <cell r="E1214" t="str">
            <v>S1</v>
          </cell>
          <cell r="F1214" t="str">
            <v>TRL</v>
          </cell>
          <cell r="G1214" t="str">
            <v>UT41</v>
          </cell>
          <cell r="H1214" t="str">
            <v>UK-AGENCY</v>
          </cell>
          <cell r="I1214" t="str">
            <v>Tech</v>
          </cell>
          <cell r="J1214">
            <v>0</v>
          </cell>
          <cell r="K1214">
            <v>45</v>
          </cell>
          <cell r="L1214">
            <v>6</v>
          </cell>
          <cell r="M1214" t="str">
            <v>Construction Manager (2)</v>
          </cell>
          <cell r="N1214">
            <v>41.25</v>
          </cell>
        </row>
        <row r="1215">
          <cell r="A1215" t="str">
            <v>A00390</v>
          </cell>
          <cell r="B1215" t="str">
            <v>Higham</v>
          </cell>
          <cell r="C1215" t="str">
            <v>Charlotte</v>
          </cell>
          <cell r="D1215" t="str">
            <v>UGB</v>
          </cell>
          <cell r="E1215" t="str">
            <v>S1</v>
          </cell>
          <cell r="F1215" t="str">
            <v>THW</v>
          </cell>
          <cell r="G1215" t="str">
            <v>UT21</v>
          </cell>
          <cell r="H1215" t="str">
            <v>UK-HYDST</v>
          </cell>
          <cell r="I1215" t="str">
            <v>Tech</v>
          </cell>
          <cell r="J1215">
            <v>37.5</v>
          </cell>
          <cell r="K1215">
            <v>68</v>
          </cell>
          <cell r="L1215">
            <v>9</v>
          </cell>
          <cell r="M1215" t="str">
            <v>Assistant Engineer  (Graduate)</v>
          </cell>
          <cell r="N1215">
            <v>21.443742051282001</v>
          </cell>
        </row>
        <row r="1216">
          <cell r="A1216" t="str">
            <v>A76178</v>
          </cell>
          <cell r="B1216" t="str">
            <v>Highton</v>
          </cell>
          <cell r="C1216" t="str">
            <v>Paul</v>
          </cell>
          <cell r="D1216" t="str">
            <v>UGB</v>
          </cell>
          <cell r="E1216" t="str">
            <v>S1</v>
          </cell>
          <cell r="F1216" t="str">
            <v>TRL</v>
          </cell>
          <cell r="G1216" t="str">
            <v>UT41</v>
          </cell>
          <cell r="H1216" t="str">
            <v>UK-AGENCY</v>
          </cell>
          <cell r="I1216" t="str">
            <v>Tech</v>
          </cell>
          <cell r="J1216">
            <v>40</v>
          </cell>
          <cell r="K1216">
            <v>3</v>
          </cell>
          <cell r="L1216">
            <v>8</v>
          </cell>
          <cell r="M1216" t="str">
            <v>Engineer  (Not chartered) (Graduate)</v>
          </cell>
          <cell r="N1216">
            <v>28</v>
          </cell>
        </row>
        <row r="1217">
          <cell r="A1217" t="str">
            <v>S10357</v>
          </cell>
          <cell r="B1217" t="str">
            <v>Highton</v>
          </cell>
          <cell r="C1217" t="str">
            <v>Nick</v>
          </cell>
          <cell r="D1217" t="str">
            <v>UGB</v>
          </cell>
          <cell r="E1217" t="str">
            <v>S1</v>
          </cell>
          <cell r="F1217" t="str">
            <v>TRL</v>
          </cell>
          <cell r="G1217" t="str">
            <v>UT41</v>
          </cell>
          <cell r="H1217" t="str">
            <v>UK-SC-SELF</v>
          </cell>
          <cell r="I1217" t="str">
            <v>Tech</v>
          </cell>
          <cell r="J1217">
            <v>40</v>
          </cell>
          <cell r="K1217">
            <v>6</v>
          </cell>
          <cell r="L1217">
            <v>8</v>
          </cell>
          <cell r="M1217" t="str">
            <v>Consultant (2) (Aus)</v>
          </cell>
          <cell r="N1217">
            <v>65</v>
          </cell>
        </row>
        <row r="1218">
          <cell r="A1218" t="str">
            <v>W20559</v>
          </cell>
          <cell r="B1218" t="str">
            <v>Higson</v>
          </cell>
          <cell r="C1218" t="str">
            <v>Anna</v>
          </cell>
          <cell r="D1218" t="str">
            <v>UGB</v>
          </cell>
          <cell r="E1218" t="str">
            <v>S9</v>
          </cell>
          <cell r="F1218" t="str">
            <v>AFN</v>
          </cell>
          <cell r="G1218" t="str">
            <v>US13</v>
          </cell>
          <cell r="H1218" t="str">
            <v>UK-HYDST</v>
          </cell>
          <cell r="I1218" t="str">
            <v>Admin</v>
          </cell>
          <cell r="J1218">
            <v>37.5</v>
          </cell>
          <cell r="K1218">
            <v>107</v>
          </cell>
          <cell r="L1218">
            <v>5</v>
          </cell>
          <cell r="M1218" t="str">
            <v>Senior Credit Controller</v>
          </cell>
          <cell r="N1218">
            <v>19.188346789743999</v>
          </cell>
        </row>
        <row r="1219">
          <cell r="A1219" t="str">
            <v>A74785</v>
          </cell>
          <cell r="B1219" t="str">
            <v>Hijano</v>
          </cell>
          <cell r="C1219" t="str">
            <v>Miguel</v>
          </cell>
          <cell r="D1219" t="str">
            <v>UGB</v>
          </cell>
          <cell r="E1219" t="str">
            <v>S1</v>
          </cell>
          <cell r="F1219" t="str">
            <v>TRL</v>
          </cell>
          <cell r="G1219" t="str">
            <v>UT42</v>
          </cell>
          <cell r="H1219" t="str">
            <v>P-STD</v>
          </cell>
          <cell r="I1219" t="str">
            <v>Tech</v>
          </cell>
          <cell r="J1219">
            <v>37.5</v>
          </cell>
          <cell r="K1219">
            <v>23</v>
          </cell>
          <cell r="L1219">
            <v>9</v>
          </cell>
          <cell r="M1219" t="str">
            <v>Assistant Engineer  (Graduate)</v>
          </cell>
          <cell r="N1219">
            <v>18.393883076923</v>
          </cell>
        </row>
        <row r="1220">
          <cell r="A1220" t="str">
            <v>A24806</v>
          </cell>
          <cell r="B1220" t="str">
            <v>Hill</v>
          </cell>
          <cell r="C1220" t="str">
            <v>Oliver</v>
          </cell>
          <cell r="D1220" t="str">
            <v>UGB</v>
          </cell>
          <cell r="E1220" t="str">
            <v>S1</v>
          </cell>
          <cell r="F1220" t="str">
            <v>SBR</v>
          </cell>
          <cell r="G1220" t="str">
            <v>UT31</v>
          </cell>
          <cell r="H1220" t="str">
            <v>UK-HYDST</v>
          </cell>
          <cell r="I1220" t="str">
            <v>Tech</v>
          </cell>
          <cell r="J1220">
            <v>37.5</v>
          </cell>
          <cell r="K1220">
            <v>95</v>
          </cell>
          <cell r="L1220">
            <v>7</v>
          </cell>
          <cell r="M1220" t="str">
            <v>Resident Engineer (2)</v>
          </cell>
          <cell r="N1220">
            <v>26.437750000000001</v>
          </cell>
        </row>
        <row r="1221">
          <cell r="A1221" t="str">
            <v>A50057</v>
          </cell>
          <cell r="B1221" t="str">
            <v>Hill</v>
          </cell>
          <cell r="C1221" t="str">
            <v>Simon</v>
          </cell>
          <cell r="D1221" t="str">
            <v>UGB</v>
          </cell>
          <cell r="E1221" t="str">
            <v>S4</v>
          </cell>
          <cell r="F1221" t="str">
            <v>EEA</v>
          </cell>
          <cell r="G1221" t="str">
            <v>UE31</v>
          </cell>
          <cell r="H1221" t="str">
            <v>UK-HYDST</v>
          </cell>
          <cell r="I1221" t="str">
            <v>Tech</v>
          </cell>
          <cell r="J1221">
            <v>37.5</v>
          </cell>
          <cell r="K1221">
            <v>45</v>
          </cell>
          <cell r="L1221">
            <v>3</v>
          </cell>
          <cell r="M1221" t="str">
            <v>Business Director</v>
          </cell>
          <cell r="N1221">
            <v>33.366867692307999</v>
          </cell>
        </row>
        <row r="1222">
          <cell r="A1222" t="str">
            <v>A50082</v>
          </cell>
          <cell r="B1222" t="str">
            <v>Hill</v>
          </cell>
          <cell r="C1222" t="str">
            <v>Donna</v>
          </cell>
          <cell r="D1222" t="str">
            <v>UGB</v>
          </cell>
          <cell r="E1222" t="str">
            <v>S9</v>
          </cell>
          <cell r="F1222" t="str">
            <v>AFF</v>
          </cell>
          <cell r="G1222" t="str">
            <v>UF17</v>
          </cell>
          <cell r="H1222" t="str">
            <v>UK-HYDST</v>
          </cell>
          <cell r="I1222" t="str">
            <v>Admin</v>
          </cell>
          <cell r="J1222">
            <v>0</v>
          </cell>
          <cell r="K1222">
            <v>64</v>
          </cell>
          <cell r="L1222">
            <v>9</v>
          </cell>
          <cell r="M1222" t="str">
            <v>Team Secretary  or Secretary</v>
          </cell>
          <cell r="N1222">
            <v>9.0564984615380002</v>
          </cell>
        </row>
        <row r="1223">
          <cell r="A1223" t="str">
            <v>A76226</v>
          </cell>
          <cell r="B1223" t="str">
            <v>Hill</v>
          </cell>
          <cell r="C1223" t="str">
            <v>Katherine</v>
          </cell>
          <cell r="D1223" t="str">
            <v>UGB</v>
          </cell>
          <cell r="E1223" t="str">
            <v>S9</v>
          </cell>
          <cell r="F1223" t="str">
            <v>AHR</v>
          </cell>
          <cell r="G1223" t="str">
            <v>US12</v>
          </cell>
          <cell r="H1223" t="str">
            <v>UK-AGENCY</v>
          </cell>
          <cell r="I1223" t="str">
            <v>Admin</v>
          </cell>
          <cell r="J1223">
            <v>37.5</v>
          </cell>
          <cell r="K1223">
            <v>1</v>
          </cell>
          <cell r="L1223">
            <v>11</v>
          </cell>
          <cell r="M1223" t="str">
            <v>Junior Secretary/Clerical Assistant</v>
          </cell>
          <cell r="N1223">
            <v>0</v>
          </cell>
        </row>
        <row r="1224">
          <cell r="A1224" t="str">
            <v>A76227</v>
          </cell>
          <cell r="B1224" t="str">
            <v>Hill</v>
          </cell>
          <cell r="C1224" t="str">
            <v>Clare</v>
          </cell>
          <cell r="D1224" t="str">
            <v>UGB</v>
          </cell>
          <cell r="E1224" t="str">
            <v>S9</v>
          </cell>
          <cell r="F1224" t="str">
            <v>AHR</v>
          </cell>
          <cell r="G1224" t="str">
            <v>US12</v>
          </cell>
          <cell r="H1224" t="str">
            <v>UK-AGENCY</v>
          </cell>
          <cell r="I1224" t="str">
            <v>Admin</v>
          </cell>
          <cell r="J1224">
            <v>37.5</v>
          </cell>
          <cell r="K1224">
            <v>1</v>
          </cell>
          <cell r="L1224">
            <v>11</v>
          </cell>
          <cell r="M1224" t="str">
            <v>Office Junior Clerical Assistant</v>
          </cell>
          <cell r="N1224">
            <v>0</v>
          </cell>
        </row>
        <row r="1225">
          <cell r="A1225" t="str">
            <v>A76388</v>
          </cell>
          <cell r="B1225" t="str">
            <v>Hill</v>
          </cell>
          <cell r="C1225" t="str">
            <v>Colin</v>
          </cell>
          <cell r="D1225" t="str">
            <v>UGB</v>
          </cell>
          <cell r="E1225" t="str">
            <v>S1</v>
          </cell>
          <cell r="F1225" t="str">
            <v>THW</v>
          </cell>
          <cell r="G1225" t="str">
            <v>UT22</v>
          </cell>
          <cell r="H1225" t="str">
            <v>UK-AGENCY</v>
          </cell>
          <cell r="I1225" t="str">
            <v>Tech</v>
          </cell>
          <cell r="J1225">
            <v>37.5</v>
          </cell>
          <cell r="K1225">
            <v>7</v>
          </cell>
          <cell r="L1225">
            <v>6</v>
          </cell>
          <cell r="M1225" t="str">
            <v>Senior Engineer</v>
          </cell>
          <cell r="N1225">
            <v>54</v>
          </cell>
        </row>
        <row r="1226">
          <cell r="A1226" t="str">
            <v>A76488</v>
          </cell>
          <cell r="B1226" t="str">
            <v>Hill</v>
          </cell>
          <cell r="C1226" t="str">
            <v>Matthew</v>
          </cell>
          <cell r="D1226" t="str">
            <v>UGB</v>
          </cell>
          <cell r="E1226" t="str">
            <v>S1</v>
          </cell>
          <cell r="F1226" t="str">
            <v>TRL</v>
          </cell>
          <cell r="G1226" t="str">
            <v>UT43</v>
          </cell>
          <cell r="H1226" t="str">
            <v>P-STD</v>
          </cell>
          <cell r="I1226" t="str">
            <v>Tech</v>
          </cell>
          <cell r="J1226">
            <v>37.5</v>
          </cell>
          <cell r="K1226">
            <v>2</v>
          </cell>
          <cell r="L1226">
            <v>11</v>
          </cell>
          <cell r="M1226" t="str">
            <v>Junior Technician</v>
          </cell>
          <cell r="N1226">
            <v>7.8869600000000002</v>
          </cell>
        </row>
        <row r="1227">
          <cell r="A1227" t="str">
            <v>S10336</v>
          </cell>
          <cell r="B1227" t="str">
            <v>Hill</v>
          </cell>
          <cell r="C1227" t="str">
            <v>Simon D</v>
          </cell>
          <cell r="D1227" t="str">
            <v>UGB</v>
          </cell>
          <cell r="E1227" t="str">
            <v>S9</v>
          </cell>
          <cell r="F1227" t="str">
            <v>AHR</v>
          </cell>
          <cell r="G1227" t="str">
            <v>G11</v>
          </cell>
          <cell r="H1227" t="str">
            <v>UK-SC-LTD</v>
          </cell>
          <cell r="I1227" t="str">
            <v>Tech</v>
          </cell>
          <cell r="J1227">
            <v>37.5</v>
          </cell>
          <cell r="K1227">
            <v>8</v>
          </cell>
          <cell r="L1227">
            <v>6</v>
          </cell>
          <cell r="M1227" t="str">
            <v>Construction Manager (2)</v>
          </cell>
          <cell r="N1227">
            <v>60</v>
          </cell>
        </row>
        <row r="1228">
          <cell r="A1228" t="str">
            <v>W06424</v>
          </cell>
          <cell r="B1228" t="str">
            <v>Hill</v>
          </cell>
          <cell r="C1228" t="str">
            <v>Rebecca</v>
          </cell>
          <cell r="D1228" t="str">
            <v>UGB</v>
          </cell>
          <cell r="E1228" t="str">
            <v>S9</v>
          </cell>
          <cell r="F1228" t="str">
            <v>ABD</v>
          </cell>
          <cell r="G1228" t="str">
            <v>US16</v>
          </cell>
          <cell r="H1228" t="str">
            <v>UK-HYDST</v>
          </cell>
          <cell r="I1228" t="str">
            <v>Admin</v>
          </cell>
          <cell r="J1228">
            <v>0</v>
          </cell>
          <cell r="K1228">
            <v>94</v>
          </cell>
          <cell r="L1228">
            <v>8</v>
          </cell>
          <cell r="M1228" t="str">
            <v>Bid Coordinator/Administrator</v>
          </cell>
          <cell r="N1228">
            <v>3.2559025641030002</v>
          </cell>
        </row>
        <row r="1229">
          <cell r="A1229" t="str">
            <v>W29564</v>
          </cell>
          <cell r="B1229" t="str">
            <v>Hill</v>
          </cell>
          <cell r="C1229" t="str">
            <v>Julian</v>
          </cell>
          <cell r="D1229" t="str">
            <v>UGB</v>
          </cell>
          <cell r="E1229" t="str">
            <v>S3</v>
          </cell>
          <cell r="F1229" t="str">
            <v>MAM</v>
          </cell>
          <cell r="G1229" t="str">
            <v>UU23</v>
          </cell>
          <cell r="H1229" t="str">
            <v>UK-HYDST</v>
          </cell>
          <cell r="I1229" t="str">
            <v>Tech</v>
          </cell>
          <cell r="J1229">
            <v>37.5</v>
          </cell>
          <cell r="K1229">
            <v>115</v>
          </cell>
          <cell r="L1229">
            <v>5</v>
          </cell>
          <cell r="M1229" t="str">
            <v>Principal Engineer/ Technical Discipline Leader</v>
          </cell>
          <cell r="N1229">
            <v>18.81116225641</v>
          </cell>
        </row>
        <row r="1230">
          <cell r="A1230" t="str">
            <v>A89680</v>
          </cell>
          <cell r="B1230" t="str">
            <v>Hilling</v>
          </cell>
          <cell r="C1230" t="str">
            <v>Geoff</v>
          </cell>
          <cell r="D1230" t="str">
            <v>UGB</v>
          </cell>
          <cell r="E1230" t="str">
            <v>S1</v>
          </cell>
          <cell r="F1230" t="str">
            <v>THW</v>
          </cell>
          <cell r="G1230" t="str">
            <v>UT22</v>
          </cell>
          <cell r="H1230" t="str">
            <v>UK-HYDST</v>
          </cell>
          <cell r="I1230" t="str">
            <v>Tech</v>
          </cell>
          <cell r="J1230">
            <v>37.5</v>
          </cell>
          <cell r="K1230">
            <v>146</v>
          </cell>
          <cell r="L1230">
            <v>3</v>
          </cell>
          <cell r="M1230" t="str">
            <v>Technical Director  / Technical Director (1)</v>
          </cell>
          <cell r="N1230">
            <v>56.561118582359001</v>
          </cell>
        </row>
        <row r="1231">
          <cell r="A1231" t="str">
            <v>W46469</v>
          </cell>
          <cell r="B1231" t="str">
            <v>Hills</v>
          </cell>
          <cell r="C1231" t="str">
            <v>Angela</v>
          </cell>
          <cell r="D1231" t="str">
            <v>UGB</v>
          </cell>
          <cell r="E1231" t="str">
            <v>S2</v>
          </cell>
          <cell r="F1231" t="str">
            <v>GGE</v>
          </cell>
          <cell r="G1231" t="str">
            <v>UP31</v>
          </cell>
          <cell r="H1231" t="str">
            <v>UK-HYDST</v>
          </cell>
          <cell r="I1231" t="str">
            <v>Tech</v>
          </cell>
          <cell r="J1231">
            <v>22.5</v>
          </cell>
          <cell r="K1231">
            <v>124</v>
          </cell>
          <cell r="L1231">
            <v>7</v>
          </cell>
          <cell r="M1231" t="str">
            <v>Resident Engineer (2)</v>
          </cell>
          <cell r="N1231">
            <v>20.971029059829</v>
          </cell>
        </row>
        <row r="1232">
          <cell r="A1232" t="str">
            <v>A74972</v>
          </cell>
          <cell r="B1232" t="str">
            <v>Hindhaugh</v>
          </cell>
          <cell r="C1232" t="str">
            <v>Laura</v>
          </cell>
          <cell r="D1232" t="str">
            <v>UGB</v>
          </cell>
          <cell r="E1232" t="str">
            <v>S9</v>
          </cell>
          <cell r="F1232" t="str">
            <v>AFF</v>
          </cell>
          <cell r="G1232" t="str">
            <v>UF12</v>
          </cell>
          <cell r="H1232" t="str">
            <v>UK-AGENCY</v>
          </cell>
          <cell r="I1232" t="str">
            <v>Admin</v>
          </cell>
          <cell r="J1232">
            <v>37.5</v>
          </cell>
          <cell r="K1232">
            <v>0</v>
          </cell>
          <cell r="L1232">
            <v>11</v>
          </cell>
          <cell r="M1232" t="str">
            <v>Facilities Assistant</v>
          </cell>
          <cell r="N1232">
            <v>12.18</v>
          </cell>
        </row>
        <row r="1233">
          <cell r="A1233" t="str">
            <v>A25275</v>
          </cell>
          <cell r="B1233" t="str">
            <v>Hinsley</v>
          </cell>
          <cell r="C1233" t="str">
            <v>Paul</v>
          </cell>
          <cell r="D1233" t="str">
            <v>UGB</v>
          </cell>
          <cell r="E1233" t="str">
            <v>S1</v>
          </cell>
          <cell r="F1233" t="str">
            <v>TRL</v>
          </cell>
          <cell r="G1233" t="str">
            <v>UT42</v>
          </cell>
          <cell r="H1233" t="str">
            <v>UK-AGENCY</v>
          </cell>
          <cell r="I1233" t="str">
            <v>Tech</v>
          </cell>
          <cell r="J1233">
            <v>44</v>
          </cell>
          <cell r="K1233">
            <v>16</v>
          </cell>
          <cell r="L1233">
            <v>5</v>
          </cell>
          <cell r="M1233" t="str">
            <v>Project  Planner (1)</v>
          </cell>
          <cell r="N1233">
            <v>39.44</v>
          </cell>
        </row>
        <row r="1234">
          <cell r="A1234" t="str">
            <v>A74705</v>
          </cell>
          <cell r="B1234" t="str">
            <v>Hintz</v>
          </cell>
          <cell r="C1234" t="str">
            <v>Tristin</v>
          </cell>
          <cell r="D1234" t="str">
            <v>UGB</v>
          </cell>
          <cell r="E1234" t="str">
            <v>S1</v>
          </cell>
          <cell r="F1234" t="str">
            <v>TRL</v>
          </cell>
          <cell r="G1234" t="str">
            <v>UT41</v>
          </cell>
          <cell r="H1234" t="str">
            <v>UK-AGENCY</v>
          </cell>
          <cell r="I1234" t="str">
            <v>Tech</v>
          </cell>
          <cell r="J1234">
            <v>40</v>
          </cell>
          <cell r="K1234">
            <v>3</v>
          </cell>
          <cell r="L1234">
            <v>7</v>
          </cell>
          <cell r="M1234" t="str">
            <v>Senior Technician</v>
          </cell>
          <cell r="N1234">
            <v>31.9</v>
          </cell>
        </row>
        <row r="1235">
          <cell r="A1235" t="str">
            <v>A74622</v>
          </cell>
          <cell r="B1235" t="str">
            <v>Hiscock</v>
          </cell>
          <cell r="C1235" t="str">
            <v>Amanda</v>
          </cell>
          <cell r="D1235" t="str">
            <v>UGB</v>
          </cell>
          <cell r="E1235" t="str">
            <v>S9</v>
          </cell>
          <cell r="F1235" t="str">
            <v>AHR</v>
          </cell>
          <cell r="G1235" t="str">
            <v>US12</v>
          </cell>
          <cell r="H1235" t="str">
            <v>UK-HYDST</v>
          </cell>
          <cell r="I1235" t="str">
            <v>Admin</v>
          </cell>
          <cell r="J1235">
            <v>37.5</v>
          </cell>
          <cell r="K1235">
            <v>8</v>
          </cell>
          <cell r="L1235">
            <v>3</v>
          </cell>
          <cell r="M1235" t="str">
            <v>Regional HR Manager</v>
          </cell>
          <cell r="N1235">
            <v>28.616447179487</v>
          </cell>
        </row>
        <row r="1236">
          <cell r="A1236" t="str">
            <v>S10044</v>
          </cell>
          <cell r="B1236" t="str">
            <v>Hiscock</v>
          </cell>
          <cell r="C1236" t="str">
            <v>Jonathan</v>
          </cell>
          <cell r="D1236" t="str">
            <v>UGB</v>
          </cell>
          <cell r="E1236" t="str">
            <v>S1</v>
          </cell>
          <cell r="F1236" t="str">
            <v>TIS</v>
          </cell>
          <cell r="G1236" t="str">
            <v>UT51</v>
          </cell>
          <cell r="H1236" t="str">
            <v>UK-AGENCY</v>
          </cell>
          <cell r="I1236" t="str">
            <v>Tech</v>
          </cell>
          <cell r="J1236">
            <v>0</v>
          </cell>
          <cell r="K1236">
            <v>78</v>
          </cell>
          <cell r="L1236">
            <v>3</v>
          </cell>
          <cell r="M1236" t="str">
            <v>Regional Construction Manager</v>
          </cell>
          <cell r="N1236">
            <v>62.19</v>
          </cell>
        </row>
        <row r="1237">
          <cell r="A1237" t="str">
            <v>A76443</v>
          </cell>
          <cell r="B1237" t="str">
            <v>Hitchen</v>
          </cell>
          <cell r="C1237" t="str">
            <v>Anthony</v>
          </cell>
          <cell r="D1237" t="str">
            <v>UGB</v>
          </cell>
          <cell r="E1237" t="str">
            <v>S3</v>
          </cell>
          <cell r="F1237" t="str">
            <v>WTC</v>
          </cell>
          <cell r="G1237" t="str">
            <v>UU22</v>
          </cell>
          <cell r="H1237" t="str">
            <v>P-STD</v>
          </cell>
          <cell r="I1237" t="str">
            <v>Tech</v>
          </cell>
          <cell r="J1237">
            <v>37.5</v>
          </cell>
          <cell r="K1237">
            <v>4</v>
          </cell>
          <cell r="L1237">
            <v>4</v>
          </cell>
          <cell r="M1237" t="str">
            <v>Associate (EA)/ Associate Tech. Dir / Associate Tech. Dir (2</v>
          </cell>
          <cell r="N1237">
            <v>41.247013333333001</v>
          </cell>
        </row>
        <row r="1238">
          <cell r="A1238" t="str">
            <v>A74867</v>
          </cell>
          <cell r="B1238" t="str">
            <v>Hlela</v>
          </cell>
          <cell r="C1238" t="str">
            <v>Fortunate</v>
          </cell>
          <cell r="D1238" t="str">
            <v>UGB</v>
          </cell>
          <cell r="E1238" t="str">
            <v>S1</v>
          </cell>
          <cell r="F1238" t="str">
            <v>TRL</v>
          </cell>
          <cell r="G1238" t="str">
            <v>UT42</v>
          </cell>
          <cell r="H1238" t="str">
            <v>P-STD</v>
          </cell>
          <cell r="I1238" t="str">
            <v>Tech</v>
          </cell>
          <cell r="J1238">
            <v>37.5</v>
          </cell>
          <cell r="K1238">
            <v>5</v>
          </cell>
          <cell r="L1238">
            <v>10</v>
          </cell>
          <cell r="M1238" t="str">
            <v>Document Controller (2)</v>
          </cell>
          <cell r="N1238">
            <v>12.275934358974</v>
          </cell>
        </row>
        <row r="1239">
          <cell r="A1239" t="str">
            <v>W29408</v>
          </cell>
          <cell r="B1239" t="str">
            <v>Ho</v>
          </cell>
          <cell r="C1239" t="str">
            <v>Peter</v>
          </cell>
          <cell r="D1239" t="str">
            <v>UGB</v>
          </cell>
          <cell r="E1239" t="str">
            <v>S1</v>
          </cell>
          <cell r="F1239" t="str">
            <v>THW</v>
          </cell>
          <cell r="G1239" t="str">
            <v>UT21</v>
          </cell>
          <cell r="H1239" t="str">
            <v>UK-HYDST</v>
          </cell>
          <cell r="I1239" t="str">
            <v>Tech</v>
          </cell>
          <cell r="J1239">
            <v>37.5</v>
          </cell>
          <cell r="K1239">
            <v>122</v>
          </cell>
          <cell r="L1239">
            <v>0</v>
          </cell>
          <cell r="M1239" t="str">
            <v>N/A</v>
          </cell>
          <cell r="N1239">
            <v>31.328337569231</v>
          </cell>
        </row>
        <row r="1240">
          <cell r="A1240" t="str">
            <v>A00332</v>
          </cell>
          <cell r="B1240" t="str">
            <v>Hoad</v>
          </cell>
          <cell r="C1240" t="str">
            <v>Paul</v>
          </cell>
          <cell r="D1240" t="str">
            <v>UGB</v>
          </cell>
          <cell r="E1240" t="str">
            <v>S1</v>
          </cell>
          <cell r="F1240" t="str">
            <v>TPL</v>
          </cell>
          <cell r="G1240" t="str">
            <v>UT22</v>
          </cell>
          <cell r="H1240" t="str">
            <v>UK-HYDST</v>
          </cell>
          <cell r="I1240" t="str">
            <v>Tech</v>
          </cell>
          <cell r="J1240">
            <v>37.5</v>
          </cell>
          <cell r="K1240">
            <v>28</v>
          </cell>
          <cell r="L1240">
            <v>4</v>
          </cell>
          <cell r="M1240" t="str">
            <v>Associate (EA)/ Associate Tech. Dir / Associate Tech. Dir (2</v>
          </cell>
          <cell r="N1240">
            <v>33.285165128205001</v>
          </cell>
        </row>
        <row r="1241">
          <cell r="A1241" t="str">
            <v>A76339</v>
          </cell>
          <cell r="B1241" t="str">
            <v>Hoard</v>
          </cell>
          <cell r="C1241" t="str">
            <v>Jillian</v>
          </cell>
          <cell r="D1241" t="str">
            <v>UGB</v>
          </cell>
          <cell r="E1241" t="str">
            <v>S9</v>
          </cell>
          <cell r="F1241" t="str">
            <v>AFN</v>
          </cell>
          <cell r="G1241" t="str">
            <v>US13</v>
          </cell>
          <cell r="H1241" t="str">
            <v>UK-AGENCY</v>
          </cell>
          <cell r="I1241" t="str">
            <v>Admin</v>
          </cell>
          <cell r="J1241">
            <v>37.5</v>
          </cell>
          <cell r="K1241">
            <v>7</v>
          </cell>
          <cell r="L1241">
            <v>9</v>
          </cell>
          <cell r="M1241" t="str">
            <v>Accounts Clerk</v>
          </cell>
          <cell r="N1241">
            <v>11.71</v>
          </cell>
        </row>
        <row r="1242">
          <cell r="A1242" t="str">
            <v>A25192</v>
          </cell>
          <cell r="B1242" t="str">
            <v>Hoare</v>
          </cell>
          <cell r="C1242" t="str">
            <v>Jude</v>
          </cell>
          <cell r="D1242" t="str">
            <v>UGB</v>
          </cell>
          <cell r="E1242" t="str">
            <v>S3</v>
          </cell>
          <cell r="F1242" t="str">
            <v>WWN</v>
          </cell>
          <cell r="G1242" t="str">
            <v>UU61</v>
          </cell>
          <cell r="H1242" t="str">
            <v>UK-TURNER</v>
          </cell>
          <cell r="I1242" t="str">
            <v>Tech</v>
          </cell>
          <cell r="J1242">
            <v>37.5</v>
          </cell>
          <cell r="K1242">
            <v>0</v>
          </cell>
          <cell r="L1242">
            <v>0</v>
          </cell>
          <cell r="M1242" t="str">
            <v>N/A</v>
          </cell>
          <cell r="N1242">
            <v>10.631575384614999</v>
          </cell>
        </row>
        <row r="1243">
          <cell r="A1243" t="str">
            <v>W29734</v>
          </cell>
          <cell r="B1243" t="str">
            <v>Hoare</v>
          </cell>
          <cell r="C1243" t="str">
            <v>David</v>
          </cell>
          <cell r="D1243" t="str">
            <v>UGB</v>
          </cell>
          <cell r="E1243" t="str">
            <v>S4</v>
          </cell>
          <cell r="F1243" t="str">
            <v>EEA</v>
          </cell>
          <cell r="G1243" t="str">
            <v>UE31</v>
          </cell>
          <cell r="H1243" t="str">
            <v>UK-HYDST</v>
          </cell>
          <cell r="I1243" t="str">
            <v>Tech</v>
          </cell>
          <cell r="J1243">
            <v>37.5</v>
          </cell>
          <cell r="K1243">
            <v>136</v>
          </cell>
          <cell r="L1243">
            <v>5</v>
          </cell>
          <cell r="M1243" t="str">
            <v>Principal Environmental Consultant</v>
          </cell>
          <cell r="N1243">
            <v>33.738191589743998</v>
          </cell>
        </row>
        <row r="1244">
          <cell r="A1244" t="str">
            <v>S10290</v>
          </cell>
          <cell r="B1244" t="str">
            <v>Hocking</v>
          </cell>
          <cell r="C1244" t="str">
            <v>Peter</v>
          </cell>
          <cell r="D1244" t="str">
            <v>UGB</v>
          </cell>
          <cell r="E1244" t="str">
            <v>S3</v>
          </cell>
          <cell r="F1244" t="str">
            <v>WWN</v>
          </cell>
          <cell r="G1244" t="str">
            <v>UU61</v>
          </cell>
          <cell r="H1244" t="str">
            <v>UK-SC-SELF</v>
          </cell>
          <cell r="I1244" t="str">
            <v>Tech</v>
          </cell>
          <cell r="J1244">
            <v>0</v>
          </cell>
          <cell r="K1244">
            <v>29</v>
          </cell>
          <cell r="L1244">
            <v>5</v>
          </cell>
          <cell r="M1244" t="str">
            <v>Technical Director  / Technical Director (1)</v>
          </cell>
          <cell r="N1244">
            <v>29.5</v>
          </cell>
        </row>
        <row r="1245">
          <cell r="A1245" t="str">
            <v>A76253</v>
          </cell>
          <cell r="B1245" t="str">
            <v>Hodges</v>
          </cell>
          <cell r="C1245" t="str">
            <v>Adam</v>
          </cell>
          <cell r="D1245" t="str">
            <v>UGB</v>
          </cell>
          <cell r="E1245" t="str">
            <v>S1</v>
          </cell>
          <cell r="F1245" t="str">
            <v>TRL</v>
          </cell>
          <cell r="G1245" t="str">
            <v>UT42</v>
          </cell>
          <cell r="H1245" t="str">
            <v>UK-AGENCY</v>
          </cell>
          <cell r="I1245" t="str">
            <v>Tech</v>
          </cell>
          <cell r="J1245">
            <v>37.5</v>
          </cell>
          <cell r="K1245">
            <v>9</v>
          </cell>
          <cell r="L1245">
            <v>10</v>
          </cell>
          <cell r="M1245" t="str">
            <v>Technical assistant</v>
          </cell>
          <cell r="N1245">
            <v>32.25</v>
          </cell>
        </row>
        <row r="1246">
          <cell r="A1246" t="str">
            <v>S10368</v>
          </cell>
          <cell r="B1246" t="str">
            <v>Hodgson</v>
          </cell>
          <cell r="C1246" t="str">
            <v>Paul</v>
          </cell>
          <cell r="D1246" t="str">
            <v>UGB</v>
          </cell>
          <cell r="E1246" t="str">
            <v>S1</v>
          </cell>
          <cell r="F1246" t="str">
            <v>TRL</v>
          </cell>
          <cell r="G1246" t="str">
            <v>UT43</v>
          </cell>
          <cell r="H1246" t="str">
            <v>UK-SC-LTD</v>
          </cell>
          <cell r="I1246" t="str">
            <v>Tech</v>
          </cell>
          <cell r="J1246">
            <v>37.5</v>
          </cell>
          <cell r="K1246">
            <v>13</v>
          </cell>
          <cell r="L1246">
            <v>7</v>
          </cell>
          <cell r="M1246" t="str">
            <v>Transport Planner /Consultant</v>
          </cell>
          <cell r="N1246">
            <v>45</v>
          </cell>
        </row>
        <row r="1247">
          <cell r="A1247" t="str">
            <v>A74647</v>
          </cell>
          <cell r="B1247" t="str">
            <v>Hodis</v>
          </cell>
          <cell r="C1247" t="str">
            <v>Graham</v>
          </cell>
          <cell r="D1247" t="str">
            <v>UGB</v>
          </cell>
          <cell r="E1247" t="str">
            <v>S1</v>
          </cell>
          <cell r="F1247" t="str">
            <v>TRL</v>
          </cell>
          <cell r="G1247" t="str">
            <v>UT42</v>
          </cell>
          <cell r="H1247" t="str">
            <v>UK-HYDST</v>
          </cell>
          <cell r="I1247" t="str">
            <v>Tech</v>
          </cell>
          <cell r="J1247">
            <v>37.5</v>
          </cell>
          <cell r="K1247">
            <v>6</v>
          </cell>
          <cell r="L1247">
            <v>8</v>
          </cell>
          <cell r="M1247" t="str">
            <v>Technical Officer/ Technician</v>
          </cell>
          <cell r="N1247">
            <v>16.944652307691999</v>
          </cell>
        </row>
        <row r="1248">
          <cell r="A1248" t="str">
            <v>A76026</v>
          </cell>
          <cell r="B1248" t="str">
            <v>Hogg</v>
          </cell>
          <cell r="C1248" t="str">
            <v>Matthew</v>
          </cell>
          <cell r="D1248" t="str">
            <v>UGB</v>
          </cell>
          <cell r="E1248" t="str">
            <v>S1</v>
          </cell>
          <cell r="F1248" t="str">
            <v>TRS</v>
          </cell>
          <cell r="G1248" t="str">
            <v>UT43</v>
          </cell>
          <cell r="H1248" t="str">
            <v>P-STD</v>
          </cell>
          <cell r="I1248" t="str">
            <v>Tech</v>
          </cell>
          <cell r="J1248">
            <v>37.5</v>
          </cell>
          <cell r="K1248">
            <v>16</v>
          </cell>
          <cell r="L1248">
            <v>11</v>
          </cell>
          <cell r="M1248" t="str">
            <v>Junior Technician</v>
          </cell>
          <cell r="N1248">
            <v>10.872588205128</v>
          </cell>
        </row>
        <row r="1249">
          <cell r="A1249" t="str">
            <v>A76466</v>
          </cell>
          <cell r="B1249" t="str">
            <v>Hogg</v>
          </cell>
          <cell r="C1249" t="str">
            <v>David</v>
          </cell>
          <cell r="D1249" t="str">
            <v>UGB</v>
          </cell>
          <cell r="E1249" t="str">
            <v>S1</v>
          </cell>
          <cell r="F1249" t="str">
            <v>TRL</v>
          </cell>
          <cell r="G1249" t="str">
            <v>UT43</v>
          </cell>
          <cell r="H1249" t="str">
            <v>UK-AGENCY</v>
          </cell>
          <cell r="I1249" t="str">
            <v>Tech</v>
          </cell>
          <cell r="J1249">
            <v>37.5</v>
          </cell>
          <cell r="K1249">
            <v>3</v>
          </cell>
          <cell r="L1249">
            <v>9</v>
          </cell>
          <cell r="M1249" t="str">
            <v>Technical Officer/ Technician</v>
          </cell>
          <cell r="N1249">
            <v>27.19</v>
          </cell>
        </row>
        <row r="1250">
          <cell r="A1250" t="str">
            <v>A74818</v>
          </cell>
          <cell r="B1250" t="str">
            <v>Holland</v>
          </cell>
          <cell r="C1250" t="str">
            <v>David</v>
          </cell>
          <cell r="D1250" t="str">
            <v>UGB</v>
          </cell>
          <cell r="E1250" t="str">
            <v>S1</v>
          </cell>
          <cell r="F1250" t="str">
            <v>TRL</v>
          </cell>
          <cell r="G1250" t="str">
            <v>UT42</v>
          </cell>
          <cell r="H1250" t="str">
            <v>UK-AGENCY</v>
          </cell>
          <cell r="I1250" t="str">
            <v>Tech</v>
          </cell>
          <cell r="J1250">
            <v>48</v>
          </cell>
          <cell r="K1250">
            <v>0</v>
          </cell>
          <cell r="L1250">
            <v>5</v>
          </cell>
          <cell r="M1250" t="str">
            <v>Project  Planner (1)</v>
          </cell>
          <cell r="N1250">
            <v>29.16</v>
          </cell>
        </row>
        <row r="1251">
          <cell r="A1251" t="str">
            <v>A49918</v>
          </cell>
          <cell r="B1251" t="str">
            <v>Holliday</v>
          </cell>
          <cell r="C1251" t="str">
            <v>James</v>
          </cell>
          <cell r="D1251" t="str">
            <v>UGB</v>
          </cell>
          <cell r="E1251" t="str">
            <v>S4</v>
          </cell>
          <cell r="F1251" t="str">
            <v>ESD</v>
          </cell>
          <cell r="G1251" t="str">
            <v>UE21</v>
          </cell>
          <cell r="H1251" t="str">
            <v>UK-HYDST</v>
          </cell>
          <cell r="I1251" t="str">
            <v>Tech</v>
          </cell>
          <cell r="J1251">
            <v>37.5</v>
          </cell>
          <cell r="K1251">
            <v>79</v>
          </cell>
          <cell r="L1251">
            <v>5</v>
          </cell>
          <cell r="M1251" t="str">
            <v>Principal Engineer/ Technical Discipline Leader</v>
          </cell>
          <cell r="N1251">
            <v>30.743885948717999</v>
          </cell>
        </row>
        <row r="1252">
          <cell r="A1252" t="str">
            <v>A84980</v>
          </cell>
          <cell r="B1252" t="str">
            <v>Hollis</v>
          </cell>
          <cell r="C1252" t="str">
            <v>John</v>
          </cell>
          <cell r="D1252" t="str">
            <v>UGB</v>
          </cell>
          <cell r="E1252" t="str">
            <v>S1</v>
          </cell>
          <cell r="F1252" t="str">
            <v>THW</v>
          </cell>
          <cell r="G1252" t="str">
            <v>UT21</v>
          </cell>
          <cell r="H1252" t="str">
            <v>UK-HYDST</v>
          </cell>
          <cell r="I1252" t="str">
            <v>Tech</v>
          </cell>
          <cell r="J1252">
            <v>37.5</v>
          </cell>
          <cell r="K1252">
            <v>131</v>
          </cell>
          <cell r="L1252">
            <v>3</v>
          </cell>
          <cell r="M1252" t="str">
            <v>Technical Director  / Technical Director (1)</v>
          </cell>
          <cell r="N1252">
            <v>43.042494769230998</v>
          </cell>
        </row>
        <row r="1253">
          <cell r="A1253" t="str">
            <v>U02914</v>
          </cell>
          <cell r="B1253" t="str">
            <v>Holloway</v>
          </cell>
          <cell r="C1253" t="str">
            <v>Tony</v>
          </cell>
          <cell r="D1253" t="str">
            <v>UGB</v>
          </cell>
          <cell r="E1253" t="str">
            <v>S1</v>
          </cell>
          <cell r="F1253" t="str">
            <v>THW</v>
          </cell>
          <cell r="G1253" t="str">
            <v>UT22</v>
          </cell>
          <cell r="H1253" t="str">
            <v>UK-AGENCY</v>
          </cell>
          <cell r="I1253" t="str">
            <v>Tech</v>
          </cell>
          <cell r="J1253">
            <v>0</v>
          </cell>
          <cell r="K1253">
            <v>18</v>
          </cell>
          <cell r="L1253">
            <v>0</v>
          </cell>
          <cell r="M1253" t="str">
            <v>N/A</v>
          </cell>
          <cell r="N1253">
            <v>46.43</v>
          </cell>
        </row>
        <row r="1254">
          <cell r="A1254" t="str">
            <v>A24892</v>
          </cell>
          <cell r="B1254" t="str">
            <v>Holmes</v>
          </cell>
          <cell r="C1254" t="str">
            <v>Karen</v>
          </cell>
          <cell r="D1254" t="str">
            <v>UGB</v>
          </cell>
          <cell r="E1254" t="str">
            <v>S9</v>
          </cell>
          <cell r="F1254" t="str">
            <v>AEX</v>
          </cell>
          <cell r="G1254" t="str">
            <v>G11</v>
          </cell>
          <cell r="H1254" t="str">
            <v>UK-HYDST</v>
          </cell>
          <cell r="I1254" t="str">
            <v>Admin</v>
          </cell>
          <cell r="J1254">
            <v>37.5</v>
          </cell>
          <cell r="K1254">
            <v>84</v>
          </cell>
          <cell r="L1254">
            <v>5</v>
          </cell>
          <cell r="M1254" t="str">
            <v>Executive Assistant to CEO</v>
          </cell>
          <cell r="N1254">
            <v>28.890344615385001</v>
          </cell>
        </row>
        <row r="1255">
          <cell r="A1255" t="str">
            <v>A74414</v>
          </cell>
          <cell r="B1255" t="str">
            <v>Holmes</v>
          </cell>
          <cell r="C1255" t="str">
            <v>Sanchia</v>
          </cell>
          <cell r="D1255" t="str">
            <v>UGB</v>
          </cell>
          <cell r="E1255" t="str">
            <v>S4</v>
          </cell>
          <cell r="F1255" t="str">
            <v>EEA</v>
          </cell>
          <cell r="G1255" t="str">
            <v>UE31</v>
          </cell>
          <cell r="H1255" t="str">
            <v>UK-HYDST</v>
          </cell>
          <cell r="I1255" t="str">
            <v>Tech</v>
          </cell>
          <cell r="J1255">
            <v>37.5</v>
          </cell>
          <cell r="K1255">
            <v>34</v>
          </cell>
          <cell r="L1255">
            <v>7</v>
          </cell>
          <cell r="M1255" t="str">
            <v>Landscape/Project/Graphic/Urban Designer</v>
          </cell>
          <cell r="N1255">
            <v>16.652857435897001</v>
          </cell>
        </row>
        <row r="1256">
          <cell r="A1256" t="str">
            <v>U03132</v>
          </cell>
          <cell r="B1256" t="str">
            <v>Holmes</v>
          </cell>
          <cell r="C1256" t="str">
            <v>Sanchia</v>
          </cell>
          <cell r="D1256" t="str">
            <v>UGB</v>
          </cell>
          <cell r="E1256" t="str">
            <v>S4</v>
          </cell>
          <cell r="F1256" t="str">
            <v>EEA</v>
          </cell>
          <cell r="G1256" t="str">
            <v>UE31</v>
          </cell>
          <cell r="H1256" t="str">
            <v>UK-AGENCY</v>
          </cell>
          <cell r="I1256" t="str">
            <v>Tech</v>
          </cell>
          <cell r="J1256">
            <v>0</v>
          </cell>
          <cell r="K1256">
            <v>1</v>
          </cell>
          <cell r="L1256">
            <v>7</v>
          </cell>
          <cell r="M1256" t="str">
            <v>Landscape/Project/Graphic/Urban Designer</v>
          </cell>
          <cell r="N1256">
            <v>35</v>
          </cell>
        </row>
        <row r="1257">
          <cell r="A1257" t="str">
            <v>A00305</v>
          </cell>
          <cell r="B1257" t="str">
            <v>Holmstrom</v>
          </cell>
          <cell r="C1257" t="str">
            <v>Ola</v>
          </cell>
          <cell r="D1257" t="str">
            <v>UGB</v>
          </cell>
          <cell r="E1257" t="str">
            <v>S3</v>
          </cell>
          <cell r="F1257" t="str">
            <v>WEN</v>
          </cell>
          <cell r="G1257" t="str">
            <v>UU41</v>
          </cell>
          <cell r="H1257" t="str">
            <v>UK-HYDST</v>
          </cell>
          <cell r="I1257" t="str">
            <v>Tech</v>
          </cell>
          <cell r="J1257">
            <v>37.5</v>
          </cell>
          <cell r="K1257">
            <v>24</v>
          </cell>
          <cell r="L1257">
            <v>0</v>
          </cell>
          <cell r="M1257" t="str">
            <v>N/A</v>
          </cell>
          <cell r="N1257">
            <v>43.258129364102999</v>
          </cell>
        </row>
        <row r="1258">
          <cell r="A1258" t="str">
            <v>A24760</v>
          </cell>
          <cell r="B1258" t="str">
            <v>Holt</v>
          </cell>
          <cell r="C1258" t="str">
            <v>Simon</v>
          </cell>
          <cell r="D1258" t="str">
            <v>UGB</v>
          </cell>
          <cell r="E1258" t="str">
            <v>S2</v>
          </cell>
          <cell r="F1258" t="str">
            <v>GGE</v>
          </cell>
          <cell r="G1258" t="str">
            <v>UP31</v>
          </cell>
          <cell r="H1258" t="str">
            <v>UK-BTP</v>
          </cell>
          <cell r="I1258" t="str">
            <v>Tech</v>
          </cell>
          <cell r="J1258">
            <v>37.5</v>
          </cell>
          <cell r="K1258">
            <v>46</v>
          </cell>
          <cell r="L1258">
            <v>0</v>
          </cell>
          <cell r="M1258" t="str">
            <v>N/A</v>
          </cell>
          <cell r="N1258">
            <v>31.566498461538</v>
          </cell>
        </row>
        <row r="1259">
          <cell r="A1259" t="str">
            <v>W29297</v>
          </cell>
          <cell r="B1259" t="str">
            <v>Holt</v>
          </cell>
          <cell r="C1259" t="str">
            <v>Chris</v>
          </cell>
          <cell r="D1259" t="str">
            <v>UGB</v>
          </cell>
          <cell r="E1259" t="str">
            <v>S3</v>
          </cell>
          <cell r="F1259" t="str">
            <v>WWN</v>
          </cell>
          <cell r="G1259" t="str">
            <v>UU61</v>
          </cell>
          <cell r="H1259" t="str">
            <v>UK-HYDST</v>
          </cell>
          <cell r="I1259" t="str">
            <v>Tech</v>
          </cell>
          <cell r="J1259">
            <v>37.5</v>
          </cell>
          <cell r="K1259">
            <v>196</v>
          </cell>
          <cell r="L1259">
            <v>4</v>
          </cell>
          <cell r="M1259" t="str">
            <v>Associate (EA)/ Associate Tech. Dir / Associate Tech. Dir (2</v>
          </cell>
          <cell r="N1259">
            <v>36.566906153845999</v>
          </cell>
        </row>
        <row r="1260">
          <cell r="A1260" t="str">
            <v>A00551</v>
          </cell>
          <cell r="B1260" t="str">
            <v>Holvey</v>
          </cell>
          <cell r="C1260" t="str">
            <v>Alun</v>
          </cell>
          <cell r="D1260" t="str">
            <v>UGB</v>
          </cell>
          <cell r="E1260" t="str">
            <v>S3</v>
          </cell>
          <cell r="F1260" t="str">
            <v>WEN</v>
          </cell>
          <cell r="G1260" t="str">
            <v>UU41</v>
          </cell>
          <cell r="H1260" t="str">
            <v>T-FIX</v>
          </cell>
          <cell r="I1260" t="str">
            <v>Tech</v>
          </cell>
          <cell r="J1260">
            <v>37.5</v>
          </cell>
          <cell r="K1260">
            <v>29</v>
          </cell>
          <cell r="L1260">
            <v>4</v>
          </cell>
          <cell r="M1260" t="str">
            <v>Associate (EA)/ Associate Tech. Dir / Associate Tech. Dir (2</v>
          </cell>
          <cell r="N1260">
            <v>27.434677948718001</v>
          </cell>
        </row>
        <row r="1261">
          <cell r="A1261" t="str">
            <v>W95974</v>
          </cell>
          <cell r="B1261" t="str">
            <v>Holvey</v>
          </cell>
          <cell r="C1261" t="str">
            <v>Alun</v>
          </cell>
          <cell r="D1261" t="str">
            <v>UGB</v>
          </cell>
          <cell r="E1261" t="str">
            <v>S3</v>
          </cell>
          <cell r="F1261" t="str">
            <v>MAM</v>
          </cell>
          <cell r="G1261" t="str">
            <v>UU23</v>
          </cell>
          <cell r="H1261" t="str">
            <v>UK-HYDST</v>
          </cell>
          <cell r="I1261" t="str">
            <v>Tech</v>
          </cell>
          <cell r="J1261">
            <v>37.5</v>
          </cell>
          <cell r="K1261">
            <v>377</v>
          </cell>
          <cell r="L1261">
            <v>3</v>
          </cell>
          <cell r="M1261" t="str">
            <v>Project Manager  Category  2 (1)</v>
          </cell>
          <cell r="N1261">
            <v>32.753485128205</v>
          </cell>
        </row>
        <row r="1262">
          <cell r="A1262" t="str">
            <v>A96946</v>
          </cell>
          <cell r="B1262" t="str">
            <v>Hood</v>
          </cell>
          <cell r="C1262" t="str">
            <v>Geoff</v>
          </cell>
          <cell r="D1262" t="str">
            <v>UGB</v>
          </cell>
          <cell r="E1262" t="str">
            <v>S2</v>
          </cell>
          <cell r="F1262" t="str">
            <v>GGE</v>
          </cell>
          <cell r="G1262" t="str">
            <v>UP31</v>
          </cell>
          <cell r="H1262" t="str">
            <v>UK-HYDST</v>
          </cell>
          <cell r="I1262" t="str">
            <v>Tech</v>
          </cell>
          <cell r="J1262">
            <v>37.5</v>
          </cell>
          <cell r="K1262">
            <v>102</v>
          </cell>
          <cell r="L1262">
            <v>6</v>
          </cell>
          <cell r="M1262" t="str">
            <v>Resident Engineer (1) / Resident Engineer</v>
          </cell>
          <cell r="N1262">
            <v>16.104283076923</v>
          </cell>
        </row>
        <row r="1263">
          <cell r="A1263" t="str">
            <v>A74941</v>
          </cell>
          <cell r="B1263" t="str">
            <v>Hookings</v>
          </cell>
          <cell r="C1263" t="str">
            <v>Steve</v>
          </cell>
          <cell r="D1263" t="str">
            <v>UGB</v>
          </cell>
          <cell r="E1263" t="str">
            <v>S1</v>
          </cell>
          <cell r="F1263" t="str">
            <v>TRL</v>
          </cell>
          <cell r="G1263" t="str">
            <v>UT41</v>
          </cell>
          <cell r="H1263" t="str">
            <v>UK-AGENCY</v>
          </cell>
          <cell r="I1263" t="str">
            <v>Tech</v>
          </cell>
          <cell r="J1263">
            <v>37.5</v>
          </cell>
          <cell r="K1263">
            <v>11</v>
          </cell>
          <cell r="L1263">
            <v>6</v>
          </cell>
          <cell r="M1263" t="str">
            <v>Senior IT Administrator</v>
          </cell>
          <cell r="N1263">
            <v>39.6</v>
          </cell>
        </row>
        <row r="1264">
          <cell r="A1264" t="str">
            <v>U03070</v>
          </cell>
          <cell r="B1264" t="str">
            <v>Hookings</v>
          </cell>
          <cell r="C1264" t="str">
            <v>Steve</v>
          </cell>
          <cell r="D1264" t="str">
            <v>UGB</v>
          </cell>
          <cell r="E1264" t="str">
            <v>S1</v>
          </cell>
          <cell r="F1264" t="str">
            <v>SBR</v>
          </cell>
          <cell r="G1264" t="str">
            <v>UT31</v>
          </cell>
          <cell r="H1264" t="str">
            <v>UK-AGENCY</v>
          </cell>
          <cell r="I1264" t="str">
            <v>Tech</v>
          </cell>
          <cell r="J1264">
            <v>0</v>
          </cell>
          <cell r="K1264">
            <v>11</v>
          </cell>
          <cell r="L1264">
            <v>7</v>
          </cell>
          <cell r="M1264" t="str">
            <v>Senior Technician</v>
          </cell>
          <cell r="N1264">
            <v>33</v>
          </cell>
        </row>
        <row r="1265">
          <cell r="A1265" t="str">
            <v>A96318</v>
          </cell>
          <cell r="B1265" t="str">
            <v>Hope</v>
          </cell>
          <cell r="C1265" t="str">
            <v>Richard</v>
          </cell>
          <cell r="D1265" t="str">
            <v>UGB</v>
          </cell>
          <cell r="E1265" t="str">
            <v>S1</v>
          </cell>
          <cell r="F1265" t="str">
            <v>THW</v>
          </cell>
          <cell r="G1265" t="str">
            <v>UT23</v>
          </cell>
          <cell r="H1265" t="str">
            <v>UK-HYDST</v>
          </cell>
          <cell r="I1265" t="str">
            <v>Tech</v>
          </cell>
          <cell r="J1265">
            <v>37.5</v>
          </cell>
          <cell r="K1265">
            <v>77</v>
          </cell>
          <cell r="L1265">
            <v>5</v>
          </cell>
          <cell r="M1265" t="str">
            <v>Senior Resident Engineer</v>
          </cell>
          <cell r="N1265">
            <v>22.780549743590001</v>
          </cell>
        </row>
        <row r="1266">
          <cell r="A1266" t="str">
            <v>A76474</v>
          </cell>
          <cell r="B1266" t="str">
            <v>Hopkins</v>
          </cell>
          <cell r="C1266" t="str">
            <v>Dan</v>
          </cell>
          <cell r="D1266" t="str">
            <v>UGB</v>
          </cell>
          <cell r="E1266" t="str">
            <v>S2</v>
          </cell>
          <cell r="F1266" t="str">
            <v>GCL</v>
          </cell>
          <cell r="G1266" t="str">
            <v>UP31</v>
          </cell>
          <cell r="H1266" t="str">
            <v>P-STD</v>
          </cell>
          <cell r="I1266" t="str">
            <v>Tech</v>
          </cell>
          <cell r="J1266">
            <v>37.5</v>
          </cell>
          <cell r="K1266">
            <v>2</v>
          </cell>
          <cell r="L1266">
            <v>10</v>
          </cell>
          <cell r="M1266" t="str">
            <v>Graduate Engineer</v>
          </cell>
          <cell r="N1266">
            <v>16.183113846154001</v>
          </cell>
        </row>
        <row r="1267">
          <cell r="A1267" t="str">
            <v>A74794</v>
          </cell>
          <cell r="B1267" t="str">
            <v>Hopper</v>
          </cell>
          <cell r="C1267" t="str">
            <v>Gary</v>
          </cell>
          <cell r="D1267" t="str">
            <v>UGB</v>
          </cell>
          <cell r="E1267" t="str">
            <v>S1</v>
          </cell>
          <cell r="F1267" t="str">
            <v>TRL</v>
          </cell>
          <cell r="G1267" t="str">
            <v>UT43</v>
          </cell>
          <cell r="H1267" t="str">
            <v>P-STD</v>
          </cell>
          <cell r="I1267" t="str">
            <v>Tech</v>
          </cell>
          <cell r="J1267">
            <v>37.5</v>
          </cell>
          <cell r="K1267">
            <v>16</v>
          </cell>
          <cell r="L1267">
            <v>7</v>
          </cell>
          <cell r="M1267" t="str">
            <v>Senior Field Engineer (IT)</v>
          </cell>
          <cell r="N1267">
            <v>21.164006153846</v>
          </cell>
        </row>
        <row r="1268">
          <cell r="A1268" t="str">
            <v>A76109</v>
          </cell>
          <cell r="B1268" t="str">
            <v>Horobin</v>
          </cell>
          <cell r="C1268" t="str">
            <v>Ric</v>
          </cell>
          <cell r="D1268" t="str">
            <v>UGB</v>
          </cell>
          <cell r="E1268" t="str">
            <v>S2</v>
          </cell>
          <cell r="F1268" t="str">
            <v>GCL</v>
          </cell>
          <cell r="G1268" t="str">
            <v>UP31</v>
          </cell>
          <cell r="H1268" t="str">
            <v>P-STD</v>
          </cell>
          <cell r="I1268" t="str">
            <v>Tech</v>
          </cell>
          <cell r="J1268">
            <v>37.5</v>
          </cell>
          <cell r="K1268">
            <v>10</v>
          </cell>
          <cell r="L1268">
            <v>4</v>
          </cell>
          <cell r="M1268" t="str">
            <v>Associate (EA)/ Associate Tech. Dir / Associate Tech. Dir (2</v>
          </cell>
          <cell r="N1268">
            <v>44.538674871795003</v>
          </cell>
        </row>
        <row r="1269">
          <cell r="A1269" t="str">
            <v>A76520</v>
          </cell>
          <cell r="B1269" t="str">
            <v>Horrocks</v>
          </cell>
          <cell r="C1269" t="str">
            <v>Paul</v>
          </cell>
          <cell r="D1269" t="str">
            <v>UGB</v>
          </cell>
          <cell r="E1269" t="str">
            <v>S1</v>
          </cell>
          <cell r="F1269" t="str">
            <v>TRL</v>
          </cell>
          <cell r="G1269" t="str">
            <v>UT43</v>
          </cell>
          <cell r="H1269" t="str">
            <v>UK-AGENCY</v>
          </cell>
          <cell r="I1269" t="str">
            <v>Tech</v>
          </cell>
          <cell r="J1269">
            <v>37.5</v>
          </cell>
          <cell r="K1269">
            <v>2</v>
          </cell>
          <cell r="L1269">
            <v>8</v>
          </cell>
          <cell r="M1269" t="str">
            <v>Senior Technician</v>
          </cell>
          <cell r="N1269">
            <v>27.04</v>
          </cell>
        </row>
        <row r="1270">
          <cell r="A1270" t="str">
            <v>A92703</v>
          </cell>
          <cell r="B1270" t="str">
            <v>Horton</v>
          </cell>
          <cell r="C1270" t="str">
            <v>Steven</v>
          </cell>
          <cell r="D1270" t="str">
            <v>UGB</v>
          </cell>
          <cell r="E1270" t="str">
            <v>S2</v>
          </cell>
          <cell r="F1270" t="str">
            <v>BBI</v>
          </cell>
          <cell r="G1270" t="str">
            <v>UP21</v>
          </cell>
          <cell r="H1270" t="str">
            <v>UK-HYDST</v>
          </cell>
          <cell r="I1270" t="str">
            <v>Tech</v>
          </cell>
          <cell r="J1270">
            <v>37.5</v>
          </cell>
          <cell r="K1270">
            <v>86</v>
          </cell>
          <cell r="L1270">
            <v>6</v>
          </cell>
          <cell r="M1270" t="str">
            <v>Senior Architectural Technician (1)</v>
          </cell>
          <cell r="N1270">
            <v>15.806652307692</v>
          </cell>
        </row>
        <row r="1271">
          <cell r="A1271" t="str">
            <v>A49831</v>
          </cell>
          <cell r="B1271" t="str">
            <v>Horwell</v>
          </cell>
          <cell r="C1271" t="str">
            <v>Nigel</v>
          </cell>
          <cell r="D1271" t="str">
            <v>UGB</v>
          </cell>
          <cell r="E1271" t="str">
            <v>S3</v>
          </cell>
          <cell r="F1271" t="str">
            <v>WEN</v>
          </cell>
          <cell r="G1271" t="str">
            <v>UU41</v>
          </cell>
          <cell r="H1271" t="str">
            <v>UK-HYDST</v>
          </cell>
          <cell r="I1271" t="str">
            <v>Tech</v>
          </cell>
          <cell r="J1271">
            <v>37.5</v>
          </cell>
          <cell r="K1271">
            <v>85</v>
          </cell>
          <cell r="L1271">
            <v>4</v>
          </cell>
          <cell r="M1271" t="str">
            <v>Associate (EA)/ Associate Tech. Dir / Associate Tech. Dir (2</v>
          </cell>
          <cell r="N1271">
            <v>37.165598040204998</v>
          </cell>
        </row>
        <row r="1272">
          <cell r="A1272" t="str">
            <v>A74792</v>
          </cell>
          <cell r="B1272" t="str">
            <v>Horwell</v>
          </cell>
          <cell r="C1272" t="str">
            <v>Benji</v>
          </cell>
          <cell r="D1272" t="str">
            <v>UGB</v>
          </cell>
          <cell r="E1272" t="str">
            <v>S3</v>
          </cell>
          <cell r="F1272" t="str">
            <v>WEN</v>
          </cell>
          <cell r="G1272" t="str">
            <v>UU41</v>
          </cell>
          <cell r="H1272" t="str">
            <v>T-FIX</v>
          </cell>
          <cell r="I1272" t="str">
            <v>Tech</v>
          </cell>
          <cell r="J1272">
            <v>37.5</v>
          </cell>
          <cell r="K1272">
            <v>1</v>
          </cell>
          <cell r="L1272">
            <v>10</v>
          </cell>
          <cell r="M1272" t="str">
            <v>Graduate Engineer</v>
          </cell>
          <cell r="N1272">
            <v>6.4400369230769998</v>
          </cell>
        </row>
        <row r="1273">
          <cell r="A1273" t="str">
            <v>U03163</v>
          </cell>
          <cell r="B1273" t="str">
            <v>Hough</v>
          </cell>
          <cell r="C1273" t="str">
            <v>Kathryn</v>
          </cell>
          <cell r="D1273" t="str">
            <v>UGB</v>
          </cell>
          <cell r="E1273" t="str">
            <v>S9</v>
          </cell>
          <cell r="F1273" t="str">
            <v>AFF</v>
          </cell>
          <cell r="G1273" t="str">
            <v>UF18</v>
          </cell>
          <cell r="H1273" t="str">
            <v>UK-AGENCY</v>
          </cell>
          <cell r="I1273" t="str">
            <v>Admin</v>
          </cell>
          <cell r="J1273">
            <v>37.5</v>
          </cell>
          <cell r="K1273">
            <v>0</v>
          </cell>
          <cell r="L1273">
            <v>11</v>
          </cell>
          <cell r="M1273" t="str">
            <v>Facilities Assistant</v>
          </cell>
          <cell r="N1273">
            <v>10.8</v>
          </cell>
        </row>
        <row r="1274">
          <cell r="A1274" t="str">
            <v>W29912</v>
          </cell>
          <cell r="B1274" t="str">
            <v>Hourd</v>
          </cell>
          <cell r="C1274" t="str">
            <v>David</v>
          </cell>
          <cell r="D1274" t="str">
            <v>UGB</v>
          </cell>
          <cell r="E1274" t="str">
            <v>S4</v>
          </cell>
          <cell r="F1274" t="str">
            <v>EEA</v>
          </cell>
          <cell r="G1274" t="str">
            <v>UE31</v>
          </cell>
          <cell r="H1274" t="str">
            <v>UK-HYDST</v>
          </cell>
          <cell r="I1274" t="str">
            <v>Tech</v>
          </cell>
          <cell r="J1274">
            <v>37.5</v>
          </cell>
          <cell r="K1274">
            <v>119</v>
          </cell>
          <cell r="L1274">
            <v>5</v>
          </cell>
          <cell r="M1274" t="str">
            <v>Principal Environmental Consultant</v>
          </cell>
          <cell r="N1274">
            <v>36.081513846154003</v>
          </cell>
        </row>
        <row r="1275">
          <cell r="A1275" t="str">
            <v>S10389</v>
          </cell>
          <cell r="B1275" t="str">
            <v>Hourihan</v>
          </cell>
          <cell r="C1275" t="str">
            <v>Kevin</v>
          </cell>
          <cell r="D1275" t="str">
            <v>UGB</v>
          </cell>
          <cell r="E1275" t="str">
            <v>S1</v>
          </cell>
          <cell r="F1275" t="str">
            <v>TRL</v>
          </cell>
          <cell r="G1275" t="str">
            <v>UT41</v>
          </cell>
          <cell r="H1275" t="str">
            <v>UK-SC-LTD</v>
          </cell>
          <cell r="I1275" t="str">
            <v>Tech</v>
          </cell>
          <cell r="J1275">
            <v>40</v>
          </cell>
          <cell r="K1275">
            <v>2</v>
          </cell>
          <cell r="L1275">
            <v>5</v>
          </cell>
          <cell r="M1275" t="str">
            <v>Principal Engineer/ Technical Discipline Leader</v>
          </cell>
          <cell r="N1275">
            <v>47.5</v>
          </cell>
        </row>
        <row r="1276">
          <cell r="A1276" t="str">
            <v>W95982</v>
          </cell>
          <cell r="B1276" t="str">
            <v>Hovey</v>
          </cell>
          <cell r="C1276" t="str">
            <v>Stewart</v>
          </cell>
          <cell r="D1276" t="str">
            <v>UGB</v>
          </cell>
          <cell r="E1276" t="str">
            <v>S1</v>
          </cell>
          <cell r="F1276" t="str">
            <v>THW</v>
          </cell>
          <cell r="G1276" t="str">
            <v>UT21</v>
          </cell>
          <cell r="H1276" t="str">
            <v>UK-HYDST</v>
          </cell>
          <cell r="I1276" t="str">
            <v>Tech</v>
          </cell>
          <cell r="J1276">
            <v>37.5</v>
          </cell>
          <cell r="K1276">
            <v>407</v>
          </cell>
          <cell r="L1276">
            <v>3</v>
          </cell>
          <cell r="M1276" t="str">
            <v>Business Director</v>
          </cell>
          <cell r="N1276">
            <v>40.402042051282002</v>
          </cell>
        </row>
        <row r="1277">
          <cell r="A1277" t="str">
            <v>A24985</v>
          </cell>
          <cell r="B1277" t="str">
            <v>Howard</v>
          </cell>
          <cell r="C1277" t="str">
            <v>James</v>
          </cell>
          <cell r="D1277" t="str">
            <v>UGB</v>
          </cell>
          <cell r="E1277" t="str">
            <v>S3</v>
          </cell>
          <cell r="F1277" t="str">
            <v>WWN</v>
          </cell>
          <cell r="G1277" t="str">
            <v>UU61</v>
          </cell>
          <cell r="H1277" t="str">
            <v>UK-HYDST</v>
          </cell>
          <cell r="I1277" t="str">
            <v>Tech</v>
          </cell>
          <cell r="J1277">
            <v>40</v>
          </cell>
          <cell r="K1277">
            <v>39</v>
          </cell>
          <cell r="L1277">
            <v>8</v>
          </cell>
          <cell r="M1277" t="str">
            <v>Technical Officer/ Technician</v>
          </cell>
          <cell r="N1277">
            <v>9.193022596154</v>
          </cell>
        </row>
        <row r="1278">
          <cell r="A1278" t="str">
            <v>A25054</v>
          </cell>
          <cell r="B1278" t="str">
            <v>Howard</v>
          </cell>
          <cell r="C1278" t="str">
            <v>Jennifer</v>
          </cell>
          <cell r="D1278" t="str">
            <v>UGB</v>
          </cell>
          <cell r="E1278" t="str">
            <v>S1</v>
          </cell>
          <cell r="F1278" t="str">
            <v>SBR</v>
          </cell>
          <cell r="G1278" t="str">
            <v>UT31</v>
          </cell>
          <cell r="H1278" t="str">
            <v>UK-HYDST</v>
          </cell>
          <cell r="I1278" t="str">
            <v>Tech</v>
          </cell>
          <cell r="J1278">
            <v>0</v>
          </cell>
          <cell r="K1278">
            <v>55</v>
          </cell>
          <cell r="L1278">
            <v>7</v>
          </cell>
          <cell r="M1278" t="str">
            <v>Senior Technician</v>
          </cell>
          <cell r="N1278">
            <v>13.723236923077</v>
          </cell>
        </row>
        <row r="1279">
          <cell r="A1279" t="str">
            <v>A49919</v>
          </cell>
          <cell r="B1279" t="str">
            <v>Howard</v>
          </cell>
          <cell r="C1279" t="str">
            <v>Tony</v>
          </cell>
          <cell r="D1279" t="str">
            <v>UGB</v>
          </cell>
          <cell r="E1279" t="str">
            <v>S3</v>
          </cell>
          <cell r="F1279" t="str">
            <v>WWN</v>
          </cell>
          <cell r="G1279" t="str">
            <v>UU61</v>
          </cell>
          <cell r="H1279" t="str">
            <v>UK-HYDST</v>
          </cell>
          <cell r="I1279" t="str">
            <v>Tech</v>
          </cell>
          <cell r="J1279">
            <v>0</v>
          </cell>
          <cell r="K1279">
            <v>30</v>
          </cell>
          <cell r="L1279">
            <v>7</v>
          </cell>
          <cell r="M1279" t="str">
            <v>Resident Engineer (2)</v>
          </cell>
          <cell r="N1279">
            <v>6.6734728205130001</v>
          </cell>
        </row>
        <row r="1280">
          <cell r="A1280" t="str">
            <v>A74735</v>
          </cell>
          <cell r="B1280" t="str">
            <v>Howcroft</v>
          </cell>
          <cell r="C1280" t="str">
            <v>Adam</v>
          </cell>
          <cell r="D1280" t="str">
            <v>UGB</v>
          </cell>
          <cell r="E1280" t="str">
            <v>S2</v>
          </cell>
          <cell r="F1280" t="str">
            <v>GGE</v>
          </cell>
          <cell r="G1280" t="str">
            <v>UP31</v>
          </cell>
          <cell r="H1280" t="str">
            <v>P-STD</v>
          </cell>
          <cell r="I1280" t="str">
            <v>Tech</v>
          </cell>
          <cell r="J1280">
            <v>37.5</v>
          </cell>
          <cell r="K1280">
            <v>5</v>
          </cell>
          <cell r="L1280">
            <v>6</v>
          </cell>
          <cell r="M1280" t="str">
            <v>Senior Quantity Surveyor</v>
          </cell>
          <cell r="N1280">
            <v>18.695421538462</v>
          </cell>
        </row>
        <row r="1281">
          <cell r="A1281" t="str">
            <v>A49980</v>
          </cell>
          <cell r="B1281" t="str">
            <v>Howell</v>
          </cell>
          <cell r="C1281" t="str">
            <v>Tracey</v>
          </cell>
          <cell r="D1281" t="str">
            <v>UGB</v>
          </cell>
          <cell r="E1281" t="str">
            <v>S9</v>
          </cell>
          <cell r="F1281" t="str">
            <v>AFN</v>
          </cell>
          <cell r="G1281" t="str">
            <v>US13</v>
          </cell>
          <cell r="H1281" t="str">
            <v>UK-HYDST</v>
          </cell>
          <cell r="I1281" t="str">
            <v>Admin</v>
          </cell>
          <cell r="J1281">
            <v>30</v>
          </cell>
          <cell r="K1281">
            <v>72</v>
          </cell>
          <cell r="L1281">
            <v>7</v>
          </cell>
          <cell r="M1281" t="str">
            <v>Senior Credit Controller</v>
          </cell>
          <cell r="N1281">
            <v>12.414752564103001</v>
          </cell>
        </row>
        <row r="1282">
          <cell r="A1282" t="str">
            <v>U03169</v>
          </cell>
          <cell r="B1282" t="str">
            <v>Howells</v>
          </cell>
          <cell r="C1282" t="str">
            <v>Dennis</v>
          </cell>
          <cell r="D1282" t="str">
            <v>UGB</v>
          </cell>
          <cell r="E1282" t="str">
            <v>S1</v>
          </cell>
          <cell r="F1282" t="str">
            <v>TRL</v>
          </cell>
          <cell r="G1282" t="str">
            <v>UT43</v>
          </cell>
          <cell r="H1282" t="str">
            <v>UK-AGENCY</v>
          </cell>
          <cell r="I1282" t="str">
            <v>Tech</v>
          </cell>
          <cell r="J1282">
            <v>37.5</v>
          </cell>
          <cell r="K1282">
            <v>13</v>
          </cell>
          <cell r="L1282">
            <v>4</v>
          </cell>
          <cell r="M1282" t="str">
            <v>Project Manager  Category 2 (2)</v>
          </cell>
          <cell r="N1282">
            <v>76.260000000000005</v>
          </cell>
        </row>
        <row r="1283">
          <cell r="A1283" t="str">
            <v>A87556</v>
          </cell>
          <cell r="B1283" t="str">
            <v>Howl</v>
          </cell>
          <cell r="C1283" t="str">
            <v>Adrian</v>
          </cell>
          <cell r="D1283" t="str">
            <v>UGB</v>
          </cell>
          <cell r="E1283" t="str">
            <v>S3</v>
          </cell>
          <cell r="F1283" t="str">
            <v>WWN</v>
          </cell>
          <cell r="G1283" t="str">
            <v>UU71</v>
          </cell>
          <cell r="H1283" t="str">
            <v>UK-HYDST</v>
          </cell>
          <cell r="I1283" t="str">
            <v>Tech</v>
          </cell>
          <cell r="J1283">
            <v>45</v>
          </cell>
          <cell r="K1283">
            <v>111</v>
          </cell>
          <cell r="L1283">
            <v>7</v>
          </cell>
          <cell r="M1283" t="str">
            <v>Chartered or Consulting Engineer</v>
          </cell>
          <cell r="N1283">
            <v>16.476787179487001</v>
          </cell>
        </row>
        <row r="1284">
          <cell r="A1284" t="str">
            <v>A24912</v>
          </cell>
          <cell r="B1284" t="str">
            <v>Huggins</v>
          </cell>
          <cell r="C1284" t="str">
            <v>Nick</v>
          </cell>
          <cell r="D1284" t="str">
            <v>UGB</v>
          </cell>
          <cell r="E1284" t="str">
            <v>S9</v>
          </cell>
          <cell r="F1284" t="str">
            <v>AFN</v>
          </cell>
          <cell r="G1284" t="str">
            <v>G11</v>
          </cell>
          <cell r="H1284" t="str">
            <v>UK-HYDST</v>
          </cell>
          <cell r="I1284" t="str">
            <v>Admin</v>
          </cell>
          <cell r="J1284">
            <v>37.5</v>
          </cell>
          <cell r="K1284">
            <v>21</v>
          </cell>
          <cell r="L1284">
            <v>0</v>
          </cell>
          <cell r="M1284" t="str">
            <v>N/A</v>
          </cell>
          <cell r="N1284">
            <v>75.375113846153994</v>
          </cell>
        </row>
        <row r="1285">
          <cell r="A1285" t="str">
            <v>A74767</v>
          </cell>
          <cell r="B1285" t="str">
            <v>Huggins</v>
          </cell>
          <cell r="C1285" t="str">
            <v>Sheelagh</v>
          </cell>
          <cell r="D1285" t="str">
            <v>UGB</v>
          </cell>
          <cell r="E1285" t="str">
            <v>S1</v>
          </cell>
          <cell r="F1285" t="str">
            <v>TRL</v>
          </cell>
          <cell r="G1285" t="str">
            <v>UT42</v>
          </cell>
          <cell r="H1285" t="str">
            <v>UK-AGENCY</v>
          </cell>
          <cell r="I1285" t="str">
            <v>Tech</v>
          </cell>
          <cell r="J1285">
            <v>35</v>
          </cell>
          <cell r="K1285">
            <v>12</v>
          </cell>
          <cell r="L1285">
            <v>8</v>
          </cell>
          <cell r="M1285" t="str">
            <v>Planner</v>
          </cell>
          <cell r="N1285">
            <v>58.71</v>
          </cell>
        </row>
        <row r="1286">
          <cell r="A1286" t="str">
            <v>A03488</v>
          </cell>
          <cell r="B1286" t="str">
            <v>Hughes</v>
          </cell>
          <cell r="C1286" t="str">
            <v>Ian</v>
          </cell>
          <cell r="D1286" t="str">
            <v>UGB</v>
          </cell>
          <cell r="E1286" t="str">
            <v>S1</v>
          </cell>
          <cell r="F1286" t="str">
            <v>THW</v>
          </cell>
          <cell r="G1286" t="str">
            <v>UT21</v>
          </cell>
          <cell r="H1286" t="str">
            <v>UK-HYDST</v>
          </cell>
          <cell r="I1286" t="str">
            <v>Tech</v>
          </cell>
          <cell r="J1286">
            <v>37.5</v>
          </cell>
          <cell r="K1286">
            <v>227</v>
          </cell>
          <cell r="L1286">
            <v>2</v>
          </cell>
          <cell r="M1286" t="str">
            <v>Sector Operations Director</v>
          </cell>
          <cell r="N1286">
            <v>49.582346410256001</v>
          </cell>
        </row>
        <row r="1287">
          <cell r="A1287" t="str">
            <v>A74683</v>
          </cell>
          <cell r="B1287" t="str">
            <v>Hughes</v>
          </cell>
          <cell r="C1287" t="str">
            <v>Dom</v>
          </cell>
          <cell r="D1287" t="str">
            <v>UGB</v>
          </cell>
          <cell r="E1287" t="str">
            <v>S9</v>
          </cell>
          <cell r="F1287" t="str">
            <v>AFN</v>
          </cell>
          <cell r="G1287" t="str">
            <v>US13</v>
          </cell>
          <cell r="H1287" t="str">
            <v>P-FIX</v>
          </cell>
          <cell r="I1287" t="str">
            <v>Admin</v>
          </cell>
          <cell r="J1287">
            <v>37.5</v>
          </cell>
          <cell r="K1287">
            <v>5</v>
          </cell>
          <cell r="L1287">
            <v>5</v>
          </cell>
          <cell r="M1287" t="str">
            <v>Financial Accountant</v>
          </cell>
          <cell r="N1287">
            <v>21.613370256410001</v>
          </cell>
        </row>
        <row r="1288">
          <cell r="A1288" t="str">
            <v>A74811</v>
          </cell>
          <cell r="B1288" t="str">
            <v>Hughes</v>
          </cell>
          <cell r="C1288" t="str">
            <v>Dominique</v>
          </cell>
          <cell r="D1288" t="str">
            <v>UGB</v>
          </cell>
          <cell r="E1288" t="str">
            <v>S9</v>
          </cell>
          <cell r="F1288" t="str">
            <v>AFN</v>
          </cell>
          <cell r="G1288" t="str">
            <v>US13</v>
          </cell>
          <cell r="H1288" t="str">
            <v>P-STD</v>
          </cell>
          <cell r="I1288" t="str">
            <v>Admin</v>
          </cell>
          <cell r="J1288">
            <v>37.5</v>
          </cell>
          <cell r="K1288">
            <v>14</v>
          </cell>
          <cell r="L1288">
            <v>5</v>
          </cell>
          <cell r="M1288" t="str">
            <v>Senior Management Accountant</v>
          </cell>
          <cell r="N1288">
            <v>22.780549743590001</v>
          </cell>
        </row>
        <row r="1289">
          <cell r="A1289" t="str">
            <v>A76298</v>
          </cell>
          <cell r="B1289" t="str">
            <v>Hughes</v>
          </cell>
          <cell r="C1289" t="str">
            <v>David</v>
          </cell>
          <cell r="D1289" t="str">
            <v>UGB</v>
          </cell>
          <cell r="E1289" t="str">
            <v>S2</v>
          </cell>
          <cell r="F1289" t="str">
            <v>BBI</v>
          </cell>
          <cell r="G1289" t="str">
            <v>UP33</v>
          </cell>
          <cell r="H1289" t="str">
            <v>P-STD</v>
          </cell>
          <cell r="I1289" t="str">
            <v>Tech</v>
          </cell>
          <cell r="J1289">
            <v>37.5</v>
          </cell>
          <cell r="K1289">
            <v>7</v>
          </cell>
          <cell r="L1289">
            <v>8</v>
          </cell>
          <cell r="M1289" t="str">
            <v>Engineer  (Not chartered) (Graduate)</v>
          </cell>
          <cell r="N1289">
            <v>20.600498461537999</v>
          </cell>
        </row>
        <row r="1290">
          <cell r="A1290" t="str">
            <v>A76552</v>
          </cell>
          <cell r="B1290" t="str">
            <v>Hughes</v>
          </cell>
          <cell r="C1290" t="str">
            <v>Evan</v>
          </cell>
          <cell r="D1290" t="str">
            <v>UGB</v>
          </cell>
          <cell r="E1290" t="str">
            <v>S2</v>
          </cell>
          <cell r="F1290" t="str">
            <v>BBI</v>
          </cell>
          <cell r="G1290" t="str">
            <v>UP33</v>
          </cell>
          <cell r="H1290" t="str">
            <v>UK-AGENCY</v>
          </cell>
          <cell r="I1290" t="str">
            <v>Tech</v>
          </cell>
          <cell r="J1290">
            <v>37.5</v>
          </cell>
          <cell r="K1290">
            <v>1</v>
          </cell>
          <cell r="L1290">
            <v>8</v>
          </cell>
          <cell r="M1290" t="str">
            <v>Engineer  (Not chartered) (Graduate)</v>
          </cell>
          <cell r="N1290">
            <v>32.4</v>
          </cell>
        </row>
        <row r="1291">
          <cell r="A1291" t="str">
            <v>S10394</v>
          </cell>
          <cell r="B1291" t="str">
            <v>Hughes</v>
          </cell>
          <cell r="C1291" t="str">
            <v>Jonathan</v>
          </cell>
          <cell r="D1291" t="str">
            <v>UGB</v>
          </cell>
          <cell r="E1291" t="str">
            <v>S1</v>
          </cell>
          <cell r="F1291" t="str">
            <v>TRL</v>
          </cell>
          <cell r="G1291" t="str">
            <v>UT41</v>
          </cell>
          <cell r="H1291" t="str">
            <v>UK-SC-LTD</v>
          </cell>
          <cell r="I1291" t="str">
            <v>Tech</v>
          </cell>
          <cell r="J1291">
            <v>37.5</v>
          </cell>
          <cell r="K1291">
            <v>0</v>
          </cell>
          <cell r="L1291">
            <v>6</v>
          </cell>
          <cell r="M1291" t="str">
            <v>Senior Engineer</v>
          </cell>
          <cell r="N1291">
            <v>41.04</v>
          </cell>
        </row>
        <row r="1292">
          <cell r="A1292" t="str">
            <v>U02976</v>
          </cell>
          <cell r="B1292" t="str">
            <v>Hughes</v>
          </cell>
          <cell r="C1292" t="str">
            <v>Jonathan</v>
          </cell>
          <cell r="D1292" t="str">
            <v>UGB</v>
          </cell>
          <cell r="E1292" t="str">
            <v>S1</v>
          </cell>
          <cell r="F1292" t="str">
            <v>TRL</v>
          </cell>
          <cell r="G1292" t="str">
            <v>UT41</v>
          </cell>
          <cell r="H1292" t="str">
            <v>UK-AGENCY</v>
          </cell>
          <cell r="I1292" t="str">
            <v>Tech</v>
          </cell>
          <cell r="J1292">
            <v>0</v>
          </cell>
          <cell r="K1292">
            <v>15</v>
          </cell>
          <cell r="L1292">
            <v>7</v>
          </cell>
          <cell r="M1292" t="str">
            <v>Landscape/Project/Graphic/Urban Designer</v>
          </cell>
          <cell r="N1292">
            <v>38.99</v>
          </cell>
        </row>
        <row r="1293">
          <cell r="A1293" t="str">
            <v>W29866</v>
          </cell>
          <cell r="B1293" t="str">
            <v>Hughes</v>
          </cell>
          <cell r="C1293" t="str">
            <v>Janice</v>
          </cell>
          <cell r="D1293" t="str">
            <v>UGB</v>
          </cell>
          <cell r="E1293" t="str">
            <v>S4</v>
          </cell>
          <cell r="F1293" t="str">
            <v>EER</v>
          </cell>
          <cell r="G1293" t="str">
            <v>UE31</v>
          </cell>
          <cell r="H1293" t="str">
            <v>UK-HYDST</v>
          </cell>
          <cell r="I1293" t="str">
            <v>Tech</v>
          </cell>
          <cell r="J1293">
            <v>30</v>
          </cell>
          <cell r="K1293">
            <v>126</v>
          </cell>
          <cell r="L1293">
            <v>4</v>
          </cell>
          <cell r="M1293" t="str">
            <v>Associate Business Director</v>
          </cell>
          <cell r="N1293">
            <v>39.074806974358999</v>
          </cell>
        </row>
        <row r="1294">
          <cell r="A1294" t="str">
            <v>A50005</v>
          </cell>
          <cell r="B1294" t="str">
            <v>Hulcoop</v>
          </cell>
          <cell r="C1294" t="str">
            <v>Frank</v>
          </cell>
          <cell r="D1294" t="str">
            <v>UGB</v>
          </cell>
          <cell r="E1294" t="str">
            <v>S3</v>
          </cell>
          <cell r="F1294" t="str">
            <v>WWN</v>
          </cell>
          <cell r="G1294" t="str">
            <v>UU71</v>
          </cell>
          <cell r="H1294" t="str">
            <v>UK-HYDST</v>
          </cell>
          <cell r="I1294" t="str">
            <v>Tech</v>
          </cell>
          <cell r="J1294">
            <v>37.5</v>
          </cell>
          <cell r="K1294">
            <v>70</v>
          </cell>
          <cell r="L1294">
            <v>7</v>
          </cell>
          <cell r="M1294" t="str">
            <v>Chartered or Consulting Engineer</v>
          </cell>
          <cell r="N1294">
            <v>26.345535897436001</v>
          </cell>
        </row>
        <row r="1295">
          <cell r="A1295" t="str">
            <v>A76398</v>
          </cell>
          <cell r="B1295" t="str">
            <v>Hundie</v>
          </cell>
          <cell r="C1295" t="str">
            <v>Berhanu</v>
          </cell>
          <cell r="D1295" t="str">
            <v>UGB</v>
          </cell>
          <cell r="E1295" t="str">
            <v>S1</v>
          </cell>
          <cell r="F1295" t="str">
            <v>THW</v>
          </cell>
          <cell r="G1295" t="str">
            <v>UT21</v>
          </cell>
          <cell r="H1295" t="str">
            <v>P-STD</v>
          </cell>
          <cell r="I1295" t="str">
            <v>Tech</v>
          </cell>
          <cell r="J1295">
            <v>37.5</v>
          </cell>
          <cell r="K1295">
            <v>5</v>
          </cell>
          <cell r="L1295">
            <v>6</v>
          </cell>
          <cell r="M1295" t="str">
            <v>Senior Engineer</v>
          </cell>
          <cell r="N1295">
            <v>28.069831794872002</v>
          </cell>
        </row>
        <row r="1296">
          <cell r="A1296" t="str">
            <v>A00447</v>
          </cell>
          <cell r="B1296" t="str">
            <v>Hunt</v>
          </cell>
          <cell r="C1296" t="str">
            <v>Paul</v>
          </cell>
          <cell r="D1296" t="str">
            <v>UGB</v>
          </cell>
          <cell r="E1296" t="str">
            <v>S3</v>
          </cell>
          <cell r="F1296" t="str">
            <v>WWN</v>
          </cell>
          <cell r="G1296" t="str">
            <v>UU61</v>
          </cell>
          <cell r="H1296" t="str">
            <v>UK-HYDST</v>
          </cell>
          <cell r="I1296" t="str">
            <v>Tech</v>
          </cell>
          <cell r="J1296">
            <v>37.5</v>
          </cell>
          <cell r="K1296">
            <v>2</v>
          </cell>
          <cell r="L1296">
            <v>0</v>
          </cell>
          <cell r="M1296" t="str">
            <v>N/A</v>
          </cell>
          <cell r="N1296">
            <v>7.6861907692309996</v>
          </cell>
        </row>
        <row r="1297">
          <cell r="A1297" t="str">
            <v>A49828</v>
          </cell>
          <cell r="B1297" t="str">
            <v>Hunt</v>
          </cell>
          <cell r="C1297" t="str">
            <v>Simon</v>
          </cell>
          <cell r="D1297" t="str">
            <v>UGB</v>
          </cell>
          <cell r="E1297" t="str">
            <v>S2</v>
          </cell>
          <cell r="F1297" t="str">
            <v>GLR</v>
          </cell>
          <cell r="G1297" t="str">
            <v>UP21</v>
          </cell>
          <cell r="H1297" t="str">
            <v>UK-HYDST</v>
          </cell>
          <cell r="I1297" t="str">
            <v>Tech</v>
          </cell>
          <cell r="J1297">
            <v>37.5</v>
          </cell>
          <cell r="K1297">
            <v>42</v>
          </cell>
          <cell r="L1297">
            <v>8</v>
          </cell>
          <cell r="M1297" t="str">
            <v>Environmental consultant 2</v>
          </cell>
          <cell r="N1297">
            <v>12.917883076922999</v>
          </cell>
        </row>
        <row r="1298">
          <cell r="A1298" t="str">
            <v>A74377</v>
          </cell>
          <cell r="B1298" t="str">
            <v>Hunt</v>
          </cell>
          <cell r="C1298" t="str">
            <v>Gavin</v>
          </cell>
          <cell r="D1298" t="str">
            <v>UGB</v>
          </cell>
          <cell r="E1298" t="str">
            <v>S1</v>
          </cell>
          <cell r="F1298" t="str">
            <v>SBR</v>
          </cell>
          <cell r="G1298" t="str">
            <v>UT31</v>
          </cell>
          <cell r="H1298" t="str">
            <v>UK-HYDST</v>
          </cell>
          <cell r="I1298" t="str">
            <v>Tech</v>
          </cell>
          <cell r="J1298">
            <v>37.5</v>
          </cell>
          <cell r="K1298">
            <v>33</v>
          </cell>
          <cell r="L1298">
            <v>10</v>
          </cell>
          <cell r="M1298" t="str">
            <v>Graduate Drafter</v>
          </cell>
          <cell r="N1298">
            <v>13.209677948717999</v>
          </cell>
        </row>
        <row r="1299">
          <cell r="A1299" t="str">
            <v>A74829</v>
          </cell>
          <cell r="B1299" t="str">
            <v>Hunt</v>
          </cell>
          <cell r="C1299" t="str">
            <v>Simon</v>
          </cell>
          <cell r="D1299" t="str">
            <v>UGB</v>
          </cell>
          <cell r="E1299" t="str">
            <v>S4</v>
          </cell>
          <cell r="F1299" t="str">
            <v>ESD</v>
          </cell>
          <cell r="G1299" t="str">
            <v>UE21</v>
          </cell>
          <cell r="H1299" t="str">
            <v>P-STD</v>
          </cell>
          <cell r="I1299" t="str">
            <v>Tech</v>
          </cell>
          <cell r="J1299">
            <v>37.5</v>
          </cell>
          <cell r="K1299">
            <v>21</v>
          </cell>
          <cell r="L1299">
            <v>7</v>
          </cell>
          <cell r="M1299" t="str">
            <v>Environmental consultant 1</v>
          </cell>
          <cell r="N1299">
            <v>21.198909005128002</v>
          </cell>
        </row>
        <row r="1300">
          <cell r="A1300" t="str">
            <v>A74885</v>
          </cell>
          <cell r="B1300" t="str">
            <v>Hunt</v>
          </cell>
          <cell r="C1300" t="str">
            <v>Gavin</v>
          </cell>
          <cell r="D1300" t="str">
            <v>UGB</v>
          </cell>
          <cell r="E1300" t="str">
            <v>S1</v>
          </cell>
          <cell r="F1300" t="str">
            <v>SBR</v>
          </cell>
          <cell r="G1300" t="str">
            <v>UT31</v>
          </cell>
          <cell r="H1300" t="str">
            <v>P-STD</v>
          </cell>
          <cell r="I1300" t="str">
            <v>Tech</v>
          </cell>
          <cell r="J1300">
            <v>37.5</v>
          </cell>
          <cell r="K1300">
            <v>20</v>
          </cell>
          <cell r="L1300">
            <v>10</v>
          </cell>
          <cell r="M1300" t="str">
            <v>Graduate Engineer</v>
          </cell>
          <cell r="N1300">
            <v>20.535052307691998</v>
          </cell>
        </row>
        <row r="1301">
          <cell r="A1301" t="str">
            <v>A99678</v>
          </cell>
          <cell r="B1301" t="str">
            <v>Hunt</v>
          </cell>
          <cell r="C1301" t="str">
            <v>Neil</v>
          </cell>
          <cell r="D1301" t="str">
            <v>UGB</v>
          </cell>
          <cell r="E1301" t="str">
            <v>S9</v>
          </cell>
          <cell r="F1301" t="str">
            <v>AEX</v>
          </cell>
          <cell r="G1301" t="str">
            <v>G11</v>
          </cell>
          <cell r="H1301" t="str">
            <v>UK-HYDST</v>
          </cell>
          <cell r="I1301" t="str">
            <v>Admin</v>
          </cell>
          <cell r="J1301">
            <v>37.5</v>
          </cell>
          <cell r="K1301">
            <v>102</v>
          </cell>
          <cell r="L1301">
            <v>2</v>
          </cell>
          <cell r="M1301" t="str">
            <v>Group Risk Manager</v>
          </cell>
          <cell r="N1301">
            <v>95.937206153846006</v>
          </cell>
        </row>
        <row r="1302">
          <cell r="A1302" t="str">
            <v>S10287</v>
          </cell>
          <cell r="B1302" t="str">
            <v>Hunt</v>
          </cell>
          <cell r="C1302" t="str">
            <v>Simon</v>
          </cell>
          <cell r="D1302" t="str">
            <v>UGB</v>
          </cell>
          <cell r="E1302" t="str">
            <v>S2</v>
          </cell>
          <cell r="F1302" t="str">
            <v>GLR</v>
          </cell>
          <cell r="G1302" t="str">
            <v>UP21</v>
          </cell>
          <cell r="H1302" t="str">
            <v>UK-SC-SELF</v>
          </cell>
          <cell r="I1302" t="str">
            <v>Tech</v>
          </cell>
          <cell r="J1302">
            <v>37.5</v>
          </cell>
          <cell r="K1302">
            <v>12</v>
          </cell>
          <cell r="L1302">
            <v>8</v>
          </cell>
          <cell r="M1302" t="str">
            <v>Environmental consultant 2</v>
          </cell>
          <cell r="N1302">
            <v>0.01</v>
          </cell>
        </row>
        <row r="1303">
          <cell r="A1303" t="str">
            <v>S10379</v>
          </cell>
          <cell r="B1303" t="str">
            <v>Hunt</v>
          </cell>
          <cell r="C1303" t="str">
            <v>Jamie</v>
          </cell>
          <cell r="D1303" t="str">
            <v>UGB</v>
          </cell>
          <cell r="E1303" t="str">
            <v>S1</v>
          </cell>
          <cell r="F1303" t="str">
            <v>SBR</v>
          </cell>
          <cell r="G1303" t="str">
            <v>UT31</v>
          </cell>
          <cell r="H1303" t="str">
            <v>UK-SC-LTD</v>
          </cell>
          <cell r="I1303" t="str">
            <v>Tech</v>
          </cell>
          <cell r="J1303">
            <v>37.5</v>
          </cell>
          <cell r="K1303">
            <v>7</v>
          </cell>
          <cell r="L1303">
            <v>7</v>
          </cell>
          <cell r="M1303" t="str">
            <v>Chartered or Consulting Engineer</v>
          </cell>
          <cell r="N1303">
            <v>21.5</v>
          </cell>
        </row>
        <row r="1304">
          <cell r="A1304" t="str">
            <v>U03087</v>
          </cell>
          <cell r="B1304" t="str">
            <v>Hunt</v>
          </cell>
          <cell r="C1304" t="str">
            <v>Jamie</v>
          </cell>
          <cell r="D1304" t="str">
            <v>UGB</v>
          </cell>
          <cell r="E1304" t="str">
            <v>S1</v>
          </cell>
          <cell r="F1304" t="str">
            <v>SBR</v>
          </cell>
          <cell r="G1304" t="str">
            <v>UT31</v>
          </cell>
          <cell r="H1304" t="str">
            <v>UK-AGENCY</v>
          </cell>
          <cell r="I1304" t="str">
            <v>Tech</v>
          </cell>
          <cell r="J1304">
            <v>0</v>
          </cell>
          <cell r="K1304">
            <v>7</v>
          </cell>
          <cell r="L1304">
            <v>7</v>
          </cell>
          <cell r="M1304" t="str">
            <v>Senior Technician</v>
          </cell>
          <cell r="N1304">
            <v>21.5</v>
          </cell>
        </row>
        <row r="1305">
          <cell r="A1305" t="str">
            <v>U03143</v>
          </cell>
          <cell r="B1305" t="str">
            <v>Hunt</v>
          </cell>
          <cell r="C1305" t="str">
            <v>Jamie</v>
          </cell>
          <cell r="D1305" t="str">
            <v>UGB</v>
          </cell>
          <cell r="E1305" t="str">
            <v>S1</v>
          </cell>
          <cell r="F1305" t="str">
            <v>SBR</v>
          </cell>
          <cell r="G1305" t="str">
            <v>UT31</v>
          </cell>
          <cell r="H1305" t="str">
            <v>UK-AGENCY</v>
          </cell>
          <cell r="I1305" t="str">
            <v>Tech</v>
          </cell>
          <cell r="J1305">
            <v>40</v>
          </cell>
          <cell r="K1305">
            <v>7</v>
          </cell>
          <cell r="L1305">
            <v>7</v>
          </cell>
          <cell r="M1305" t="str">
            <v>Senior Technician</v>
          </cell>
          <cell r="N1305">
            <v>21.5</v>
          </cell>
        </row>
        <row r="1306">
          <cell r="A1306" t="str">
            <v>A80006</v>
          </cell>
          <cell r="B1306" t="str">
            <v>Hunter</v>
          </cell>
          <cell r="C1306" t="str">
            <v>Ron</v>
          </cell>
          <cell r="D1306" t="str">
            <v>UGB</v>
          </cell>
          <cell r="E1306" t="str">
            <v>S3</v>
          </cell>
          <cell r="F1306" t="str">
            <v>ERE</v>
          </cell>
          <cell r="G1306" t="str">
            <v>UU81</v>
          </cell>
          <cell r="H1306" t="str">
            <v>UK-AGENCY</v>
          </cell>
          <cell r="I1306" t="str">
            <v>Tech</v>
          </cell>
          <cell r="J1306">
            <v>37.5</v>
          </cell>
          <cell r="K1306">
            <v>3</v>
          </cell>
          <cell r="L1306">
            <v>8</v>
          </cell>
          <cell r="M1306" t="str">
            <v>Assistant Resident Engineer(1) / Assistant Resident Engineer</v>
          </cell>
          <cell r="N1306">
            <v>37.46</v>
          </cell>
        </row>
        <row r="1307">
          <cell r="A1307" t="str">
            <v>A80016</v>
          </cell>
          <cell r="B1307" t="str">
            <v>Hunter</v>
          </cell>
          <cell r="C1307" t="str">
            <v>Ian</v>
          </cell>
          <cell r="D1307" t="str">
            <v>UGB</v>
          </cell>
          <cell r="E1307" t="str">
            <v>S3</v>
          </cell>
          <cell r="F1307" t="str">
            <v>ERE</v>
          </cell>
          <cell r="G1307" t="str">
            <v>UU81</v>
          </cell>
          <cell r="H1307" t="str">
            <v>UK-AGENCY</v>
          </cell>
          <cell r="I1307" t="str">
            <v>Tech</v>
          </cell>
          <cell r="J1307">
            <v>22.5</v>
          </cell>
          <cell r="K1307">
            <v>3</v>
          </cell>
          <cell r="L1307">
            <v>9</v>
          </cell>
          <cell r="M1307" t="str">
            <v>Assistant resident Engineer (2)</v>
          </cell>
          <cell r="N1307">
            <v>46.13</v>
          </cell>
        </row>
        <row r="1308">
          <cell r="A1308" t="str">
            <v>W30287</v>
          </cell>
          <cell r="B1308" t="str">
            <v>Hunter</v>
          </cell>
          <cell r="C1308" t="str">
            <v>Jim</v>
          </cell>
          <cell r="D1308" t="str">
            <v>UGB</v>
          </cell>
          <cell r="E1308" t="str">
            <v>S4</v>
          </cell>
          <cell r="F1308" t="str">
            <v>EEC</v>
          </cell>
          <cell r="G1308" t="str">
            <v>UE21</v>
          </cell>
          <cell r="H1308" t="str">
            <v>UK-HYDST</v>
          </cell>
          <cell r="I1308" t="str">
            <v>Tech</v>
          </cell>
          <cell r="J1308">
            <v>37.5</v>
          </cell>
          <cell r="K1308">
            <v>89</v>
          </cell>
          <cell r="L1308">
            <v>4</v>
          </cell>
          <cell r="M1308" t="str">
            <v>Associate (EA)/ Associate Tech. Dir / Associate Tech. Dir (2</v>
          </cell>
          <cell r="N1308">
            <v>24.676165948718001</v>
          </cell>
        </row>
        <row r="1309">
          <cell r="A1309" t="str">
            <v>A49809</v>
          </cell>
          <cell r="B1309" t="str">
            <v>Huppert</v>
          </cell>
          <cell r="C1309" t="str">
            <v>Rowan</v>
          </cell>
          <cell r="D1309" t="str">
            <v>UGB</v>
          </cell>
          <cell r="E1309" t="str">
            <v>S3</v>
          </cell>
          <cell r="F1309" t="str">
            <v>WEN</v>
          </cell>
          <cell r="G1309" t="str">
            <v>UU41</v>
          </cell>
          <cell r="H1309" t="str">
            <v>UK-HYDST</v>
          </cell>
          <cell r="I1309" t="str">
            <v>Tech</v>
          </cell>
          <cell r="J1309">
            <v>37.5</v>
          </cell>
          <cell r="K1309">
            <v>34</v>
          </cell>
          <cell r="L1309">
            <v>0</v>
          </cell>
          <cell r="M1309" t="str">
            <v>N/A</v>
          </cell>
          <cell r="N1309">
            <v>20.715714871795001</v>
          </cell>
        </row>
        <row r="1310">
          <cell r="A1310" t="str">
            <v>A96385</v>
          </cell>
          <cell r="B1310" t="str">
            <v>Hurley</v>
          </cell>
          <cell r="C1310" t="str">
            <v>James</v>
          </cell>
          <cell r="D1310" t="str">
            <v>UGB</v>
          </cell>
          <cell r="E1310" t="str">
            <v>S2</v>
          </cell>
          <cell r="F1310" t="str">
            <v>GLR</v>
          </cell>
          <cell r="G1310" t="str">
            <v>UP21</v>
          </cell>
          <cell r="H1310" t="str">
            <v>UK-HYDST</v>
          </cell>
          <cell r="I1310" t="str">
            <v>Tech</v>
          </cell>
          <cell r="J1310">
            <v>37.5</v>
          </cell>
          <cell r="K1310">
            <v>54</v>
          </cell>
          <cell r="L1310">
            <v>5</v>
          </cell>
          <cell r="M1310" t="str">
            <v>Principal Environmental Consultant</v>
          </cell>
          <cell r="N1310">
            <v>25.114908717949</v>
          </cell>
        </row>
        <row r="1311">
          <cell r="A1311" t="str">
            <v>S10298</v>
          </cell>
          <cell r="B1311" t="str">
            <v>Hurley</v>
          </cell>
          <cell r="C1311" t="str">
            <v>James</v>
          </cell>
          <cell r="D1311" t="str">
            <v>UGB</v>
          </cell>
          <cell r="E1311" t="str">
            <v>S2</v>
          </cell>
          <cell r="F1311" t="str">
            <v>GLR</v>
          </cell>
          <cell r="G1311" t="str">
            <v>UP21</v>
          </cell>
          <cell r="H1311" t="str">
            <v>UK-SC-SELF</v>
          </cell>
          <cell r="I1311" t="str">
            <v>Tech</v>
          </cell>
          <cell r="J1311">
            <v>37.5</v>
          </cell>
          <cell r="K1311">
            <v>6</v>
          </cell>
          <cell r="L1311">
            <v>5</v>
          </cell>
          <cell r="M1311" t="str">
            <v>Principal Environmental Consultant</v>
          </cell>
          <cell r="N1311">
            <v>38</v>
          </cell>
        </row>
        <row r="1312">
          <cell r="A1312" t="str">
            <v>S10316</v>
          </cell>
          <cell r="B1312" t="str">
            <v>Hurley</v>
          </cell>
          <cell r="C1312" t="str">
            <v>James</v>
          </cell>
          <cell r="D1312" t="str">
            <v>UGB</v>
          </cell>
          <cell r="E1312" t="str">
            <v>S3</v>
          </cell>
          <cell r="F1312" t="str">
            <v>ERE</v>
          </cell>
          <cell r="G1312" t="str">
            <v>UU81</v>
          </cell>
          <cell r="H1312" t="str">
            <v>UK-SC-LTD</v>
          </cell>
          <cell r="I1312" t="str">
            <v>Tech</v>
          </cell>
          <cell r="J1312">
            <v>37.5</v>
          </cell>
          <cell r="K1312">
            <v>17</v>
          </cell>
          <cell r="L1312">
            <v>10</v>
          </cell>
          <cell r="M1312" t="str">
            <v>Environmental consultant 4 / Graduate</v>
          </cell>
          <cell r="N1312">
            <v>39</v>
          </cell>
        </row>
        <row r="1313">
          <cell r="A1313" t="str">
            <v>A00343</v>
          </cell>
          <cell r="B1313" t="str">
            <v>Hurrell</v>
          </cell>
          <cell r="C1313" t="str">
            <v>Ilona</v>
          </cell>
          <cell r="D1313" t="str">
            <v>UGB</v>
          </cell>
          <cell r="E1313" t="str">
            <v>S1</v>
          </cell>
          <cell r="F1313" t="str">
            <v>SBR</v>
          </cell>
          <cell r="G1313" t="str">
            <v>UT31</v>
          </cell>
          <cell r="H1313" t="str">
            <v>UK-HYDST</v>
          </cell>
          <cell r="I1313" t="str">
            <v>Tech</v>
          </cell>
          <cell r="J1313">
            <v>37.5</v>
          </cell>
          <cell r="K1313">
            <v>45</v>
          </cell>
          <cell r="L1313">
            <v>9</v>
          </cell>
          <cell r="M1313" t="str">
            <v>Assistant Engineer  (Graduate)</v>
          </cell>
          <cell r="N1313">
            <v>16.127626666666998</v>
          </cell>
        </row>
        <row r="1314">
          <cell r="A1314" t="str">
            <v>A25118</v>
          </cell>
          <cell r="B1314" t="str">
            <v>Hurst</v>
          </cell>
          <cell r="C1314" t="str">
            <v>Ivan</v>
          </cell>
          <cell r="D1314" t="str">
            <v>UGB</v>
          </cell>
          <cell r="E1314" t="str">
            <v>S1</v>
          </cell>
          <cell r="F1314" t="str">
            <v>TRL</v>
          </cell>
          <cell r="G1314" t="str">
            <v>UT42</v>
          </cell>
          <cell r="H1314" t="str">
            <v>UK-HYDST</v>
          </cell>
          <cell r="I1314" t="str">
            <v>Tech</v>
          </cell>
          <cell r="J1314">
            <v>37.5</v>
          </cell>
          <cell r="K1314">
            <v>32</v>
          </cell>
          <cell r="L1314">
            <v>4</v>
          </cell>
          <cell r="M1314" t="str">
            <v>Senior Commercial Manager / Commercial Manager</v>
          </cell>
          <cell r="N1314">
            <v>40.696754871795001</v>
          </cell>
        </row>
        <row r="1315">
          <cell r="A1315" t="str">
            <v>S10383</v>
          </cell>
          <cell r="B1315" t="str">
            <v>Hurst</v>
          </cell>
          <cell r="C1315" t="str">
            <v>Stephen</v>
          </cell>
          <cell r="D1315" t="str">
            <v>UGB</v>
          </cell>
          <cell r="E1315" t="str">
            <v>S1</v>
          </cell>
          <cell r="F1315" t="str">
            <v>THW</v>
          </cell>
          <cell r="G1315" t="str">
            <v>UT21</v>
          </cell>
          <cell r="H1315" t="str">
            <v>UK-SC-LTD</v>
          </cell>
          <cell r="I1315" t="str">
            <v>Tech</v>
          </cell>
          <cell r="J1315">
            <v>40</v>
          </cell>
          <cell r="K1315">
            <v>6</v>
          </cell>
          <cell r="L1315">
            <v>7</v>
          </cell>
          <cell r="M1315" t="str">
            <v>Chartered or Consulting Engineer</v>
          </cell>
          <cell r="N1315">
            <v>27</v>
          </cell>
        </row>
        <row r="1316">
          <cell r="A1316" t="str">
            <v>W29831</v>
          </cell>
          <cell r="B1316" t="str">
            <v>Husk</v>
          </cell>
          <cell r="C1316" t="str">
            <v>Rachel</v>
          </cell>
          <cell r="D1316" t="str">
            <v>UGB</v>
          </cell>
          <cell r="E1316" t="str">
            <v>S3</v>
          </cell>
          <cell r="F1316" t="str">
            <v>MAM</v>
          </cell>
          <cell r="G1316" t="str">
            <v>UU23</v>
          </cell>
          <cell r="H1316" t="str">
            <v>UK-HYDST</v>
          </cell>
          <cell r="I1316" t="str">
            <v>Tech</v>
          </cell>
          <cell r="J1316">
            <v>22.5</v>
          </cell>
          <cell r="K1316">
            <v>88</v>
          </cell>
          <cell r="L1316">
            <v>10</v>
          </cell>
          <cell r="M1316" t="str">
            <v>Technical assistant</v>
          </cell>
          <cell r="N1316">
            <v>7.6903536923080003</v>
          </cell>
        </row>
        <row r="1317">
          <cell r="A1317" t="str">
            <v>U03120</v>
          </cell>
          <cell r="B1317" t="str">
            <v>Hussain</v>
          </cell>
          <cell r="C1317" t="str">
            <v>Najmah</v>
          </cell>
          <cell r="D1317" t="str">
            <v>UGB</v>
          </cell>
          <cell r="E1317" t="str">
            <v>S9</v>
          </cell>
          <cell r="F1317" t="str">
            <v>AFF</v>
          </cell>
          <cell r="G1317" t="str">
            <v>UF13</v>
          </cell>
          <cell r="H1317" t="str">
            <v>UK-AGENCY</v>
          </cell>
          <cell r="I1317" t="str">
            <v>Admin</v>
          </cell>
          <cell r="J1317">
            <v>37.5</v>
          </cell>
          <cell r="K1317">
            <v>1</v>
          </cell>
          <cell r="L1317">
            <v>10</v>
          </cell>
          <cell r="M1317" t="str">
            <v>Facilities Assistant</v>
          </cell>
          <cell r="N1317">
            <v>11</v>
          </cell>
        </row>
        <row r="1318">
          <cell r="A1318" t="str">
            <v>A42319</v>
          </cell>
          <cell r="B1318" t="str">
            <v>Hutchinson</v>
          </cell>
          <cell r="C1318" t="str">
            <v>Charles</v>
          </cell>
          <cell r="D1318" t="str">
            <v>UGB</v>
          </cell>
          <cell r="E1318" t="str">
            <v>S1</v>
          </cell>
          <cell r="F1318" t="str">
            <v>THW</v>
          </cell>
          <cell r="G1318" t="str">
            <v>UT22</v>
          </cell>
          <cell r="H1318" t="str">
            <v>UK-HYDST</v>
          </cell>
          <cell r="I1318" t="str">
            <v>Tech</v>
          </cell>
          <cell r="J1318">
            <v>37.5</v>
          </cell>
          <cell r="K1318">
            <v>180</v>
          </cell>
          <cell r="L1318">
            <v>4</v>
          </cell>
          <cell r="M1318" t="str">
            <v>Associate (EA)/ Associate Tech. Dir / Associate Tech. Dir (2</v>
          </cell>
          <cell r="N1318">
            <v>42.839636143589999</v>
          </cell>
        </row>
        <row r="1319">
          <cell r="A1319" t="str">
            <v>U03130</v>
          </cell>
          <cell r="B1319" t="str">
            <v>Huxford</v>
          </cell>
          <cell r="C1319" t="str">
            <v>Brook</v>
          </cell>
          <cell r="D1319" t="str">
            <v>UGB</v>
          </cell>
          <cell r="E1319" t="str">
            <v>S2</v>
          </cell>
          <cell r="F1319" t="str">
            <v>GGE</v>
          </cell>
          <cell r="G1319" t="str">
            <v>UP31</v>
          </cell>
          <cell r="H1319" t="str">
            <v>P-FIX</v>
          </cell>
          <cell r="I1319" t="str">
            <v>Tech</v>
          </cell>
          <cell r="J1319">
            <v>37.5</v>
          </cell>
          <cell r="K1319">
            <v>1</v>
          </cell>
          <cell r="L1319">
            <v>11</v>
          </cell>
          <cell r="M1319" t="str">
            <v>Junior Technician</v>
          </cell>
          <cell r="N1319">
            <v>0.1</v>
          </cell>
        </row>
        <row r="1320">
          <cell r="A1320" t="str">
            <v>A42029</v>
          </cell>
          <cell r="B1320" t="str">
            <v>Huxley</v>
          </cell>
          <cell r="C1320" t="str">
            <v>Dick</v>
          </cell>
          <cell r="D1320" t="str">
            <v>UGB</v>
          </cell>
          <cell r="E1320" t="str">
            <v>S1</v>
          </cell>
          <cell r="F1320" t="str">
            <v>THW</v>
          </cell>
          <cell r="G1320" t="str">
            <v>UT21</v>
          </cell>
          <cell r="H1320" t="str">
            <v>UK-HYDST</v>
          </cell>
          <cell r="I1320" t="str">
            <v>Tech</v>
          </cell>
          <cell r="J1320">
            <v>37.5</v>
          </cell>
          <cell r="K1320">
            <v>446</v>
          </cell>
          <cell r="L1320">
            <v>5</v>
          </cell>
          <cell r="M1320" t="str">
            <v>Principal Engineer/ Technical Discipline Leader</v>
          </cell>
          <cell r="N1320">
            <v>29.783626666667001</v>
          </cell>
        </row>
        <row r="1321">
          <cell r="A1321" t="str">
            <v>A74652</v>
          </cell>
          <cell r="B1321" t="str">
            <v>Huynh</v>
          </cell>
          <cell r="C1321" t="str">
            <v>Jason</v>
          </cell>
          <cell r="D1321" t="str">
            <v>UGB</v>
          </cell>
          <cell r="E1321" t="str">
            <v>S1</v>
          </cell>
          <cell r="F1321" t="str">
            <v>TRS</v>
          </cell>
          <cell r="G1321" t="str">
            <v>UT43</v>
          </cell>
          <cell r="H1321" t="str">
            <v>UK-HYDST</v>
          </cell>
          <cell r="I1321" t="str">
            <v>Tech</v>
          </cell>
          <cell r="J1321">
            <v>37.5</v>
          </cell>
          <cell r="K1321">
            <v>39</v>
          </cell>
          <cell r="L1321">
            <v>8</v>
          </cell>
          <cell r="M1321" t="str">
            <v>Resident Engineer (1) / Resident Engineer</v>
          </cell>
          <cell r="N1321">
            <v>24.140313846154001</v>
          </cell>
        </row>
        <row r="1322">
          <cell r="A1322" t="str">
            <v>A86967</v>
          </cell>
          <cell r="B1322" t="str">
            <v>Iddison</v>
          </cell>
          <cell r="C1322" t="str">
            <v>Philip</v>
          </cell>
          <cell r="D1322" t="str">
            <v>UGB</v>
          </cell>
          <cell r="E1322" t="str">
            <v>S1</v>
          </cell>
          <cell r="F1322" t="str">
            <v>THW</v>
          </cell>
          <cell r="G1322" t="str">
            <v>UT22</v>
          </cell>
          <cell r="H1322" t="str">
            <v>UK-HYDST</v>
          </cell>
          <cell r="I1322" t="str">
            <v>Tech</v>
          </cell>
          <cell r="J1322">
            <v>37.5</v>
          </cell>
          <cell r="K1322">
            <v>133</v>
          </cell>
          <cell r="L1322">
            <v>3</v>
          </cell>
          <cell r="M1322" t="str">
            <v>Technical Director  / Technical Director (1)</v>
          </cell>
          <cell r="N1322">
            <v>46.212924307691999</v>
          </cell>
        </row>
        <row r="1323">
          <cell r="A1323" t="str">
            <v>U03186</v>
          </cell>
          <cell r="B1323" t="str">
            <v>Iggulden</v>
          </cell>
          <cell r="C1323" t="str">
            <v>Christopher</v>
          </cell>
          <cell r="D1323" t="str">
            <v>UGB</v>
          </cell>
          <cell r="E1323" t="str">
            <v>S3</v>
          </cell>
          <cell r="F1323" t="str">
            <v>MMA</v>
          </cell>
          <cell r="G1323" t="str">
            <v>UU81</v>
          </cell>
          <cell r="H1323" t="str">
            <v>UK-AGENCY</v>
          </cell>
          <cell r="I1323" t="str">
            <v>Admin</v>
          </cell>
          <cell r="J1323">
            <v>37.5</v>
          </cell>
          <cell r="K1323">
            <v>1</v>
          </cell>
          <cell r="L1323">
            <v>10</v>
          </cell>
          <cell r="M1323" t="str">
            <v>Clerical Officer</v>
          </cell>
          <cell r="N1323">
            <v>0.01</v>
          </cell>
        </row>
        <row r="1324">
          <cell r="A1324" t="str">
            <v>A25201</v>
          </cell>
          <cell r="B1324" t="str">
            <v>Iley</v>
          </cell>
          <cell r="C1324" t="str">
            <v>Duncan</v>
          </cell>
          <cell r="D1324" t="str">
            <v>UGB</v>
          </cell>
          <cell r="E1324" t="str">
            <v>S3</v>
          </cell>
          <cell r="F1324" t="str">
            <v>WWN</v>
          </cell>
          <cell r="G1324" t="str">
            <v>UU61</v>
          </cell>
          <cell r="H1324" t="str">
            <v>UK-TURNER</v>
          </cell>
          <cell r="I1324" t="str">
            <v>Tech</v>
          </cell>
          <cell r="J1324">
            <v>37.5</v>
          </cell>
          <cell r="K1324">
            <v>32</v>
          </cell>
          <cell r="L1324">
            <v>8</v>
          </cell>
          <cell r="M1324" t="str">
            <v>Bid Coordinator/Administrator</v>
          </cell>
          <cell r="N1324">
            <v>14.744396420513</v>
          </cell>
        </row>
        <row r="1325">
          <cell r="A1325" t="str">
            <v>A41355</v>
          </cell>
          <cell r="B1325" t="str">
            <v>Illari</v>
          </cell>
          <cell r="C1325" t="str">
            <v>Gian</v>
          </cell>
          <cell r="D1325" t="str">
            <v>UGB</v>
          </cell>
          <cell r="E1325" t="str">
            <v>S3</v>
          </cell>
          <cell r="F1325" t="str">
            <v>MAM</v>
          </cell>
          <cell r="G1325" t="str">
            <v>UU23</v>
          </cell>
          <cell r="H1325" t="str">
            <v>UK-HYDST</v>
          </cell>
          <cell r="I1325" t="str">
            <v>Tech</v>
          </cell>
          <cell r="J1325">
            <v>37.5</v>
          </cell>
          <cell r="K1325">
            <v>188</v>
          </cell>
          <cell r="L1325">
            <v>5</v>
          </cell>
          <cell r="M1325" t="str">
            <v>Principal Planner</v>
          </cell>
          <cell r="N1325">
            <v>22.941060266667002</v>
          </cell>
        </row>
        <row r="1326">
          <cell r="A1326" t="str">
            <v>A40211</v>
          </cell>
          <cell r="B1326" t="str">
            <v>Illes</v>
          </cell>
          <cell r="C1326" t="str">
            <v>Ian</v>
          </cell>
          <cell r="D1326" t="str">
            <v>UGB</v>
          </cell>
          <cell r="E1326" t="str">
            <v>S1</v>
          </cell>
          <cell r="F1326" t="str">
            <v>THW</v>
          </cell>
          <cell r="G1326" t="str">
            <v>UT21</v>
          </cell>
          <cell r="H1326" t="str">
            <v>UK-ZH-P</v>
          </cell>
          <cell r="I1326" t="str">
            <v>Tech</v>
          </cell>
          <cell r="J1326">
            <v>0</v>
          </cell>
          <cell r="K1326">
            <v>244</v>
          </cell>
          <cell r="L1326">
            <v>3</v>
          </cell>
          <cell r="M1326" t="str">
            <v>Technical Director  / Technical Director (1)</v>
          </cell>
          <cell r="N1326">
            <v>32.051282051282001</v>
          </cell>
        </row>
        <row r="1327">
          <cell r="A1327" t="str">
            <v>U02898</v>
          </cell>
          <cell r="B1327" t="str">
            <v>Imioczyk</v>
          </cell>
          <cell r="C1327" t="str">
            <v>Hannah</v>
          </cell>
          <cell r="D1327" t="str">
            <v>UGB</v>
          </cell>
          <cell r="E1327" t="str">
            <v>S3</v>
          </cell>
          <cell r="F1327" t="str">
            <v>MAM</v>
          </cell>
          <cell r="G1327" t="str">
            <v>UU23</v>
          </cell>
          <cell r="H1327" t="str">
            <v>UK-AGENCY</v>
          </cell>
          <cell r="I1327" t="str">
            <v>Tech</v>
          </cell>
          <cell r="J1327">
            <v>0</v>
          </cell>
          <cell r="K1327">
            <v>17</v>
          </cell>
          <cell r="L1327">
            <v>0</v>
          </cell>
          <cell r="M1327" t="str">
            <v>N/A</v>
          </cell>
          <cell r="N1327">
            <v>5.12</v>
          </cell>
        </row>
        <row r="1328">
          <cell r="A1328" t="str">
            <v>A74283</v>
          </cell>
          <cell r="B1328" t="str">
            <v>Imiolczyk</v>
          </cell>
          <cell r="C1328" t="str">
            <v>Crecia</v>
          </cell>
          <cell r="D1328" t="str">
            <v>UGB</v>
          </cell>
          <cell r="E1328" t="str">
            <v>S3</v>
          </cell>
          <cell r="F1328" t="str">
            <v>MAM</v>
          </cell>
          <cell r="G1328" t="str">
            <v>UU23</v>
          </cell>
          <cell r="H1328" t="str">
            <v>UK-HYDST</v>
          </cell>
          <cell r="I1328" t="str">
            <v>Tech</v>
          </cell>
          <cell r="J1328">
            <v>37.5</v>
          </cell>
          <cell r="K1328">
            <v>53</v>
          </cell>
          <cell r="L1328">
            <v>10</v>
          </cell>
          <cell r="M1328" t="str">
            <v>Technical assistant</v>
          </cell>
          <cell r="N1328">
            <v>7.4465833333329998</v>
          </cell>
        </row>
        <row r="1329">
          <cell r="A1329" t="str">
            <v>A80004</v>
          </cell>
          <cell r="B1329" t="str">
            <v>Inglis</v>
          </cell>
          <cell r="C1329" t="str">
            <v>John</v>
          </cell>
          <cell r="D1329" t="str">
            <v>UGB</v>
          </cell>
          <cell r="E1329" t="str">
            <v>S3</v>
          </cell>
          <cell r="F1329" t="str">
            <v>ERE</v>
          </cell>
          <cell r="G1329" t="str">
            <v>UU81</v>
          </cell>
          <cell r="H1329" t="str">
            <v>UK-AGENCY</v>
          </cell>
          <cell r="I1329" t="str">
            <v>Tech</v>
          </cell>
          <cell r="J1329">
            <v>37.5</v>
          </cell>
          <cell r="K1329">
            <v>3</v>
          </cell>
          <cell r="L1329">
            <v>8</v>
          </cell>
          <cell r="M1329" t="str">
            <v>Engineer  (Not chartered) (Graduate)</v>
          </cell>
          <cell r="N1329">
            <v>20.5</v>
          </cell>
        </row>
        <row r="1330">
          <cell r="A1330" t="str">
            <v>A00362</v>
          </cell>
          <cell r="B1330" t="str">
            <v>Ingram</v>
          </cell>
          <cell r="C1330" t="str">
            <v>Philip</v>
          </cell>
          <cell r="D1330" t="str">
            <v>UGB</v>
          </cell>
          <cell r="E1330" t="str">
            <v>S1</v>
          </cell>
          <cell r="F1330" t="str">
            <v>THW</v>
          </cell>
          <cell r="G1330" t="str">
            <v>UT21</v>
          </cell>
          <cell r="H1330" t="str">
            <v>UK-HYDST</v>
          </cell>
          <cell r="I1330" t="str">
            <v>Tech</v>
          </cell>
          <cell r="J1330">
            <v>37.5</v>
          </cell>
          <cell r="K1330">
            <v>69</v>
          </cell>
          <cell r="L1330">
            <v>5</v>
          </cell>
          <cell r="M1330" t="str">
            <v>Principal Engineer/ Technical Discipline Leader</v>
          </cell>
          <cell r="N1330">
            <v>36.195052307692002</v>
          </cell>
        </row>
        <row r="1331">
          <cell r="A1331" t="str">
            <v>S10382</v>
          </cell>
          <cell r="B1331" t="str">
            <v>Ingram</v>
          </cell>
          <cell r="C1331" t="str">
            <v>Scott</v>
          </cell>
          <cell r="D1331" t="str">
            <v>UGB</v>
          </cell>
          <cell r="E1331" t="str">
            <v>S1</v>
          </cell>
          <cell r="F1331" t="str">
            <v>SBR</v>
          </cell>
          <cell r="G1331" t="str">
            <v>UT31</v>
          </cell>
          <cell r="H1331" t="str">
            <v>T-FIX</v>
          </cell>
          <cell r="I1331" t="str">
            <v>Tech</v>
          </cell>
          <cell r="J1331">
            <v>40</v>
          </cell>
          <cell r="K1331">
            <v>4</v>
          </cell>
          <cell r="L1331">
            <v>6</v>
          </cell>
          <cell r="M1331" t="str">
            <v>Senior Engineer</v>
          </cell>
          <cell r="N1331">
            <v>28</v>
          </cell>
        </row>
        <row r="1332">
          <cell r="A1332" t="str">
            <v>W30112</v>
          </cell>
          <cell r="B1332" t="str">
            <v>Ingram</v>
          </cell>
          <cell r="C1332" t="str">
            <v>Chris</v>
          </cell>
          <cell r="D1332" t="str">
            <v>UGB</v>
          </cell>
          <cell r="E1332" t="str">
            <v>S3</v>
          </cell>
          <cell r="F1332" t="str">
            <v>WWN</v>
          </cell>
          <cell r="G1332" t="str">
            <v>UU71</v>
          </cell>
          <cell r="H1332" t="str">
            <v>UK-HYDST</v>
          </cell>
          <cell r="I1332" t="str">
            <v>Tech</v>
          </cell>
          <cell r="J1332">
            <v>37.5</v>
          </cell>
          <cell r="K1332">
            <v>391</v>
          </cell>
          <cell r="L1332">
            <v>3</v>
          </cell>
          <cell r="M1332" t="str">
            <v>Technical Director  / Technical Director (1)</v>
          </cell>
          <cell r="N1332">
            <v>41.521950769230997</v>
          </cell>
        </row>
        <row r="1333">
          <cell r="A1333" t="str">
            <v>A99570</v>
          </cell>
          <cell r="B1333" t="str">
            <v>Ip</v>
          </cell>
          <cell r="C1333" t="str">
            <v>Paul</v>
          </cell>
          <cell r="D1333" t="str">
            <v>UGB</v>
          </cell>
          <cell r="E1333" t="str">
            <v>S1</v>
          </cell>
          <cell r="F1333" t="str">
            <v>TIS</v>
          </cell>
          <cell r="G1333" t="str">
            <v>UT51</v>
          </cell>
          <cell r="H1333" t="str">
            <v>UK-HYDST</v>
          </cell>
          <cell r="I1333" t="str">
            <v>Tech</v>
          </cell>
          <cell r="J1333">
            <v>37.5</v>
          </cell>
          <cell r="K1333">
            <v>63</v>
          </cell>
          <cell r="L1333">
            <v>5</v>
          </cell>
          <cell r="M1333" t="str">
            <v>Principal Engineer/ Technical Discipline Leader</v>
          </cell>
          <cell r="N1333">
            <v>21.175677948718</v>
          </cell>
        </row>
        <row r="1334">
          <cell r="A1334" t="str">
            <v>A74249</v>
          </cell>
          <cell r="B1334" t="str">
            <v>Ireland</v>
          </cell>
          <cell r="C1334" t="str">
            <v>Gail</v>
          </cell>
          <cell r="D1334" t="str">
            <v>UGB</v>
          </cell>
          <cell r="E1334" t="str">
            <v>S4</v>
          </cell>
          <cell r="F1334" t="str">
            <v>EEC</v>
          </cell>
          <cell r="G1334" t="str">
            <v>UE21</v>
          </cell>
          <cell r="H1334" t="str">
            <v>UK-CRESS</v>
          </cell>
          <cell r="I1334" t="str">
            <v>Tech</v>
          </cell>
          <cell r="J1334">
            <v>30</v>
          </cell>
          <cell r="K1334">
            <v>71</v>
          </cell>
          <cell r="L1334">
            <v>5</v>
          </cell>
          <cell r="M1334" t="str">
            <v>Principal Environmental Consultant</v>
          </cell>
          <cell r="N1334">
            <v>15.776774358974</v>
          </cell>
        </row>
        <row r="1335">
          <cell r="A1335" t="str">
            <v>A76400</v>
          </cell>
          <cell r="B1335" t="str">
            <v>Ironman</v>
          </cell>
          <cell r="C1335" t="str">
            <v>John</v>
          </cell>
          <cell r="D1335" t="str">
            <v>UGB</v>
          </cell>
          <cell r="E1335" t="str">
            <v>S2</v>
          </cell>
          <cell r="F1335" t="str">
            <v>GGE</v>
          </cell>
          <cell r="G1335" t="str">
            <v>UP31</v>
          </cell>
          <cell r="H1335" t="str">
            <v>P-STD</v>
          </cell>
          <cell r="I1335" t="str">
            <v>Tech</v>
          </cell>
          <cell r="J1335">
            <v>37.5</v>
          </cell>
          <cell r="K1335">
            <v>4</v>
          </cell>
          <cell r="L1335">
            <v>7</v>
          </cell>
          <cell r="M1335" t="str">
            <v>Geotechnical Engineer</v>
          </cell>
          <cell r="N1335">
            <v>20.679011282051</v>
          </cell>
        </row>
        <row r="1336">
          <cell r="A1336" t="str">
            <v>W30228</v>
          </cell>
          <cell r="B1336" t="str">
            <v>Irwin</v>
          </cell>
          <cell r="C1336" t="str">
            <v>Mike</v>
          </cell>
          <cell r="D1336" t="str">
            <v>UGB</v>
          </cell>
          <cell r="E1336" t="str">
            <v>S3</v>
          </cell>
          <cell r="F1336" t="str">
            <v>WWN</v>
          </cell>
          <cell r="G1336" t="str">
            <v>UU31</v>
          </cell>
          <cell r="H1336" t="str">
            <v>UK-HYDST</v>
          </cell>
          <cell r="I1336" t="str">
            <v>Tech</v>
          </cell>
          <cell r="J1336">
            <v>37.5</v>
          </cell>
          <cell r="K1336">
            <v>177</v>
          </cell>
          <cell r="L1336">
            <v>2</v>
          </cell>
          <cell r="M1336" t="str">
            <v>Senior Technical Director</v>
          </cell>
          <cell r="N1336">
            <v>51.465379128205001</v>
          </cell>
        </row>
        <row r="1337">
          <cell r="A1337" t="str">
            <v>A49840</v>
          </cell>
          <cell r="B1337" t="str">
            <v>Ishaq</v>
          </cell>
          <cell r="C1337" t="str">
            <v>Muhammad</v>
          </cell>
          <cell r="D1337" t="str">
            <v>UGB</v>
          </cell>
          <cell r="E1337" t="str">
            <v>S1</v>
          </cell>
          <cell r="F1337" t="str">
            <v>SBR</v>
          </cell>
          <cell r="G1337" t="str">
            <v>UT31</v>
          </cell>
          <cell r="H1337" t="str">
            <v>UK-HYDST</v>
          </cell>
          <cell r="I1337" t="str">
            <v>Tech</v>
          </cell>
          <cell r="J1337">
            <v>37.5</v>
          </cell>
          <cell r="K1337">
            <v>77</v>
          </cell>
          <cell r="L1337">
            <v>8</v>
          </cell>
          <cell r="M1337" t="str">
            <v>Engineer  (Not chartered) (Graduate)</v>
          </cell>
          <cell r="N1337">
            <v>22.663831794871999</v>
          </cell>
        </row>
        <row r="1338">
          <cell r="A1338" t="str">
            <v>A76248</v>
          </cell>
          <cell r="B1338" t="str">
            <v>Ismail</v>
          </cell>
          <cell r="C1338" t="str">
            <v>Babar</v>
          </cell>
          <cell r="D1338" t="str">
            <v>UGB</v>
          </cell>
          <cell r="E1338" t="str">
            <v>S1</v>
          </cell>
          <cell r="F1338" t="str">
            <v>SBR</v>
          </cell>
          <cell r="G1338" t="str">
            <v>UT31</v>
          </cell>
          <cell r="H1338" t="str">
            <v>P-STD</v>
          </cell>
          <cell r="I1338" t="str">
            <v>Tech</v>
          </cell>
          <cell r="J1338">
            <v>37.5</v>
          </cell>
          <cell r="K1338">
            <v>7</v>
          </cell>
          <cell r="L1338">
            <v>6</v>
          </cell>
          <cell r="M1338" t="str">
            <v>Senior Engineer</v>
          </cell>
          <cell r="N1338">
            <v>27.687421538462001</v>
          </cell>
        </row>
        <row r="1339">
          <cell r="A1339" t="str">
            <v>U03149</v>
          </cell>
          <cell r="B1339" t="str">
            <v>Iwuagwu</v>
          </cell>
          <cell r="C1339" t="str">
            <v>Nonye</v>
          </cell>
          <cell r="D1339" t="str">
            <v>UGB</v>
          </cell>
          <cell r="E1339" t="str">
            <v>S1</v>
          </cell>
          <cell r="F1339" t="str">
            <v>TRL</v>
          </cell>
          <cell r="G1339" t="str">
            <v>UT42</v>
          </cell>
          <cell r="H1339" t="str">
            <v>UK-AGENCY</v>
          </cell>
          <cell r="I1339" t="str">
            <v>Tech</v>
          </cell>
          <cell r="J1339">
            <v>37.5</v>
          </cell>
          <cell r="K1339">
            <v>13</v>
          </cell>
          <cell r="L1339">
            <v>4</v>
          </cell>
          <cell r="M1339" t="str">
            <v>Associate (EA)/ Associate Tech. Dir / Associate Tech. Dir (2</v>
          </cell>
          <cell r="N1339">
            <v>50</v>
          </cell>
        </row>
        <row r="1340">
          <cell r="A1340" t="str">
            <v>A24975</v>
          </cell>
          <cell r="B1340" t="str">
            <v>Jackson</v>
          </cell>
          <cell r="C1340" t="str">
            <v>Natalie</v>
          </cell>
          <cell r="D1340" t="str">
            <v>UGB</v>
          </cell>
          <cell r="E1340" t="str">
            <v>S3</v>
          </cell>
          <cell r="F1340" t="str">
            <v>WWN</v>
          </cell>
          <cell r="G1340" t="str">
            <v>UU61</v>
          </cell>
          <cell r="H1340" t="str">
            <v>UK-HYDST</v>
          </cell>
          <cell r="I1340" t="str">
            <v>Tech</v>
          </cell>
          <cell r="J1340">
            <v>37.5</v>
          </cell>
          <cell r="K1340">
            <v>80</v>
          </cell>
          <cell r="L1340">
            <v>10</v>
          </cell>
          <cell r="M1340" t="str">
            <v>Graduate Drafter</v>
          </cell>
          <cell r="N1340">
            <v>11.706533230769001</v>
          </cell>
        </row>
        <row r="1341">
          <cell r="A1341" t="str">
            <v>A25193</v>
          </cell>
          <cell r="B1341" t="str">
            <v>Jackson</v>
          </cell>
          <cell r="C1341" t="str">
            <v>Sarah</v>
          </cell>
          <cell r="D1341" t="str">
            <v>UGB</v>
          </cell>
          <cell r="E1341" t="str">
            <v>S9</v>
          </cell>
          <cell r="F1341" t="str">
            <v>AFF</v>
          </cell>
          <cell r="G1341" t="str">
            <v>UF23</v>
          </cell>
          <cell r="H1341" t="str">
            <v>UK-HYDST</v>
          </cell>
          <cell r="I1341" t="str">
            <v>Admin</v>
          </cell>
          <cell r="J1341">
            <v>30</v>
          </cell>
          <cell r="K1341">
            <v>50</v>
          </cell>
          <cell r="L1341">
            <v>8</v>
          </cell>
          <cell r="M1341" t="str">
            <v>Facilities Coordinator</v>
          </cell>
          <cell r="N1341">
            <v>13.848828198718</v>
          </cell>
        </row>
        <row r="1342">
          <cell r="A1342" t="str">
            <v>A50108</v>
          </cell>
          <cell r="B1342" t="str">
            <v>Jackson</v>
          </cell>
          <cell r="C1342" t="str">
            <v>Mark</v>
          </cell>
          <cell r="D1342" t="str">
            <v>UGB</v>
          </cell>
          <cell r="E1342" t="str">
            <v>S1</v>
          </cell>
          <cell r="F1342" t="str">
            <v>TRL</v>
          </cell>
          <cell r="G1342" t="str">
            <v>UT42</v>
          </cell>
          <cell r="H1342" t="str">
            <v>UK-HYDST</v>
          </cell>
          <cell r="I1342" t="str">
            <v>Tech</v>
          </cell>
          <cell r="J1342">
            <v>37.5</v>
          </cell>
          <cell r="K1342">
            <v>48</v>
          </cell>
          <cell r="L1342">
            <v>3</v>
          </cell>
          <cell r="M1342" t="str">
            <v>Technical Director  / Technical Director (1)</v>
          </cell>
          <cell r="N1342">
            <v>72.421408184103001</v>
          </cell>
        </row>
        <row r="1343">
          <cell r="A1343" t="str">
            <v>A50110</v>
          </cell>
          <cell r="B1343" t="str">
            <v>Jackson</v>
          </cell>
          <cell r="C1343" t="str">
            <v>Laura</v>
          </cell>
          <cell r="D1343" t="str">
            <v>UGB</v>
          </cell>
          <cell r="E1343" t="str">
            <v>S9</v>
          </cell>
          <cell r="F1343" t="str">
            <v>AFF</v>
          </cell>
          <cell r="G1343" t="str">
            <v>UF22</v>
          </cell>
          <cell r="H1343" t="str">
            <v>P-STD</v>
          </cell>
          <cell r="I1343" t="str">
            <v>Admin</v>
          </cell>
          <cell r="J1343">
            <v>0</v>
          </cell>
          <cell r="K1343">
            <v>25</v>
          </cell>
          <cell r="L1343">
            <v>9</v>
          </cell>
          <cell r="M1343" t="str">
            <v>Facilities Coordinator</v>
          </cell>
          <cell r="N1343">
            <v>8.2783446153850004</v>
          </cell>
        </row>
        <row r="1344">
          <cell r="A1344" t="str">
            <v>A76104</v>
          </cell>
          <cell r="B1344" t="str">
            <v>Jackson</v>
          </cell>
          <cell r="C1344" t="str">
            <v>Richard</v>
          </cell>
          <cell r="D1344" t="str">
            <v>UGB</v>
          </cell>
          <cell r="E1344" t="str">
            <v>S1</v>
          </cell>
          <cell r="F1344" t="str">
            <v>TRL</v>
          </cell>
          <cell r="G1344" t="str">
            <v>UT41</v>
          </cell>
          <cell r="H1344" t="str">
            <v>UK-AGENCY</v>
          </cell>
          <cell r="I1344" t="str">
            <v>Tech</v>
          </cell>
          <cell r="J1344">
            <v>37.5</v>
          </cell>
          <cell r="K1344">
            <v>1</v>
          </cell>
          <cell r="L1344">
            <v>7</v>
          </cell>
          <cell r="M1344" t="str">
            <v>Project Manager – Landscape &amp;Planning</v>
          </cell>
          <cell r="N1344">
            <v>23.43</v>
          </cell>
        </row>
        <row r="1345">
          <cell r="A1345" t="str">
            <v>A76175</v>
          </cell>
          <cell r="B1345" t="str">
            <v>Jackson</v>
          </cell>
          <cell r="C1345" t="str">
            <v>Richard</v>
          </cell>
          <cell r="D1345" t="str">
            <v>UGB</v>
          </cell>
          <cell r="E1345" t="str">
            <v>S1</v>
          </cell>
          <cell r="F1345" t="str">
            <v>TRL</v>
          </cell>
          <cell r="G1345" t="str">
            <v>UT41</v>
          </cell>
          <cell r="H1345" t="str">
            <v>P-STD</v>
          </cell>
          <cell r="I1345" t="str">
            <v>Tech</v>
          </cell>
          <cell r="J1345">
            <v>37.5</v>
          </cell>
          <cell r="K1345">
            <v>10</v>
          </cell>
          <cell r="L1345">
            <v>5</v>
          </cell>
          <cell r="M1345" t="str">
            <v>Principal Surveyor</v>
          </cell>
          <cell r="N1345">
            <v>31.016304615385</v>
          </cell>
        </row>
        <row r="1346">
          <cell r="A1346" t="str">
            <v>A76361</v>
          </cell>
          <cell r="B1346" t="str">
            <v>Jackson</v>
          </cell>
          <cell r="C1346" t="str">
            <v>Alex</v>
          </cell>
          <cell r="D1346" t="str">
            <v>UGB</v>
          </cell>
          <cell r="E1346" t="str">
            <v>S3</v>
          </cell>
          <cell r="F1346" t="str">
            <v>WWN</v>
          </cell>
          <cell r="G1346" t="str">
            <v>UU31</v>
          </cell>
          <cell r="H1346" t="str">
            <v>P-STD</v>
          </cell>
          <cell r="I1346" t="str">
            <v>Tech</v>
          </cell>
          <cell r="J1346">
            <v>37.5</v>
          </cell>
          <cell r="K1346">
            <v>5</v>
          </cell>
          <cell r="L1346">
            <v>8</v>
          </cell>
          <cell r="M1346" t="str">
            <v>Engineer  (Not chartered) (Graduate)</v>
          </cell>
          <cell r="N1346">
            <v>19.446242051281999</v>
          </cell>
        </row>
        <row r="1347">
          <cell r="A1347" t="str">
            <v>U02892</v>
          </cell>
          <cell r="B1347" t="str">
            <v>Jackson</v>
          </cell>
          <cell r="C1347" t="str">
            <v>Laura</v>
          </cell>
          <cell r="D1347" t="str">
            <v>UGB</v>
          </cell>
          <cell r="E1347" t="str">
            <v>S9</v>
          </cell>
          <cell r="F1347" t="str">
            <v>AFF</v>
          </cell>
          <cell r="G1347" t="str">
            <v>UF22</v>
          </cell>
          <cell r="H1347" t="str">
            <v>UK-AGENCY</v>
          </cell>
          <cell r="I1347" t="str">
            <v>Admin</v>
          </cell>
          <cell r="J1347">
            <v>0</v>
          </cell>
          <cell r="K1347">
            <v>23</v>
          </cell>
          <cell r="L1347">
            <v>8</v>
          </cell>
          <cell r="M1347" t="str">
            <v>Administration  Officer</v>
          </cell>
          <cell r="N1347">
            <v>7</v>
          </cell>
        </row>
        <row r="1348">
          <cell r="A1348" t="str">
            <v>A03629</v>
          </cell>
          <cell r="B1348" t="str">
            <v>Jaffer</v>
          </cell>
          <cell r="C1348" t="str">
            <v>Mohamed</v>
          </cell>
          <cell r="D1348" t="str">
            <v>UGB</v>
          </cell>
          <cell r="E1348" t="str">
            <v>S9</v>
          </cell>
          <cell r="F1348" t="str">
            <v>ABD</v>
          </cell>
          <cell r="G1348" t="str">
            <v>US16</v>
          </cell>
          <cell r="H1348" t="str">
            <v>UK-HYDST</v>
          </cell>
          <cell r="I1348" t="str">
            <v>Admin</v>
          </cell>
          <cell r="J1348">
            <v>37.5</v>
          </cell>
          <cell r="K1348">
            <v>433</v>
          </cell>
          <cell r="L1348">
            <v>2</v>
          </cell>
          <cell r="M1348" t="str">
            <v>Client Relationship Director</v>
          </cell>
          <cell r="N1348">
            <v>66.533700231281998</v>
          </cell>
        </row>
        <row r="1349">
          <cell r="A1349" t="str">
            <v>A76126</v>
          </cell>
          <cell r="B1349" t="str">
            <v>Jain</v>
          </cell>
          <cell r="C1349" t="str">
            <v>Shuchi</v>
          </cell>
          <cell r="D1349" t="str">
            <v>UGB</v>
          </cell>
          <cell r="E1349" t="str">
            <v>S1</v>
          </cell>
          <cell r="F1349" t="str">
            <v>TRS</v>
          </cell>
          <cell r="G1349" t="str">
            <v>UT42</v>
          </cell>
          <cell r="H1349" t="str">
            <v>P-STD</v>
          </cell>
          <cell r="I1349" t="str">
            <v>Tech</v>
          </cell>
          <cell r="J1349">
            <v>37.5</v>
          </cell>
          <cell r="K1349">
            <v>13</v>
          </cell>
          <cell r="L1349">
            <v>5</v>
          </cell>
          <cell r="M1349" t="str">
            <v>Principal Engineer/ Technical Discipline Leader</v>
          </cell>
          <cell r="N1349">
            <v>47.007267692307998</v>
          </cell>
        </row>
        <row r="1350">
          <cell r="A1350" t="str">
            <v>W33294</v>
          </cell>
          <cell r="B1350" t="str">
            <v>Jaklinski</v>
          </cell>
          <cell r="C1350" t="str">
            <v>Krzysztof</v>
          </cell>
          <cell r="D1350" t="str">
            <v>UGB</v>
          </cell>
          <cell r="E1350" t="str">
            <v>S3</v>
          </cell>
          <cell r="F1350" t="str">
            <v>WWN</v>
          </cell>
          <cell r="G1350" t="str">
            <v>UU31</v>
          </cell>
          <cell r="H1350" t="str">
            <v>UK-HYDST</v>
          </cell>
          <cell r="I1350" t="str">
            <v>Tech</v>
          </cell>
          <cell r="J1350">
            <v>37.5</v>
          </cell>
          <cell r="K1350">
            <v>106</v>
          </cell>
          <cell r="L1350">
            <v>8</v>
          </cell>
          <cell r="M1350" t="str">
            <v>Engineer  (Not chartered) (Graduate)</v>
          </cell>
          <cell r="N1350">
            <v>19.784782908410001</v>
          </cell>
        </row>
        <row r="1351">
          <cell r="A1351" t="str">
            <v>A25142</v>
          </cell>
          <cell r="B1351" t="str">
            <v>Jallow</v>
          </cell>
          <cell r="C1351" t="str">
            <v>Adama</v>
          </cell>
          <cell r="D1351" t="str">
            <v>UGB</v>
          </cell>
          <cell r="E1351" t="str">
            <v>S1</v>
          </cell>
          <cell r="F1351" t="str">
            <v>TRL</v>
          </cell>
          <cell r="G1351" t="str">
            <v>UT42</v>
          </cell>
          <cell r="H1351" t="str">
            <v>UK-HYDST</v>
          </cell>
          <cell r="I1351" t="str">
            <v>Tech</v>
          </cell>
          <cell r="J1351">
            <v>37.5</v>
          </cell>
          <cell r="K1351">
            <v>14</v>
          </cell>
          <cell r="L1351">
            <v>8</v>
          </cell>
          <cell r="M1351" t="str">
            <v>Administration  Officer</v>
          </cell>
          <cell r="N1351">
            <v>18.111831794872</v>
          </cell>
        </row>
        <row r="1352">
          <cell r="A1352" t="str">
            <v>A25265</v>
          </cell>
          <cell r="B1352" t="str">
            <v>Jallow</v>
          </cell>
          <cell r="C1352" t="str">
            <v>Adama</v>
          </cell>
          <cell r="D1352" t="str">
            <v>UGB</v>
          </cell>
          <cell r="E1352" t="str">
            <v>S1</v>
          </cell>
          <cell r="F1352" t="str">
            <v>TRL</v>
          </cell>
          <cell r="G1352" t="str">
            <v>UT42</v>
          </cell>
          <cell r="H1352" t="str">
            <v>P-STD</v>
          </cell>
          <cell r="I1352" t="str">
            <v>Tech</v>
          </cell>
          <cell r="J1352">
            <v>37.5</v>
          </cell>
          <cell r="K1352">
            <v>5</v>
          </cell>
          <cell r="L1352">
            <v>8</v>
          </cell>
          <cell r="M1352" t="str">
            <v>Engineer  (Not chartered) (Graduate)</v>
          </cell>
          <cell r="N1352">
            <v>16.944652307691999</v>
          </cell>
        </row>
        <row r="1353">
          <cell r="A1353" t="str">
            <v>A82619</v>
          </cell>
          <cell r="B1353" t="str">
            <v>Jama</v>
          </cell>
          <cell r="C1353" t="str">
            <v>Abdi</v>
          </cell>
          <cell r="D1353" t="str">
            <v>UGB</v>
          </cell>
          <cell r="E1353" t="str">
            <v>S1</v>
          </cell>
          <cell r="F1353" t="str">
            <v>THW</v>
          </cell>
          <cell r="G1353" t="str">
            <v>UT22</v>
          </cell>
          <cell r="H1353" t="str">
            <v>UK-HYDST</v>
          </cell>
          <cell r="I1353" t="str">
            <v>Tech</v>
          </cell>
          <cell r="J1353">
            <v>37.5</v>
          </cell>
          <cell r="K1353">
            <v>158</v>
          </cell>
          <cell r="L1353">
            <v>6</v>
          </cell>
          <cell r="M1353" t="str">
            <v>Senior Engineer</v>
          </cell>
          <cell r="N1353">
            <v>25.222534358973999</v>
          </cell>
        </row>
        <row r="1354">
          <cell r="A1354" t="str">
            <v>U03197</v>
          </cell>
          <cell r="B1354" t="str">
            <v>Jama</v>
          </cell>
          <cell r="C1354" t="str">
            <v>Zainab</v>
          </cell>
          <cell r="D1354" t="str">
            <v>UGB</v>
          </cell>
          <cell r="E1354" t="str">
            <v>S1</v>
          </cell>
          <cell r="F1354" t="str">
            <v>TRL</v>
          </cell>
          <cell r="G1354" t="str">
            <v>UT42</v>
          </cell>
          <cell r="H1354" t="str">
            <v>UK-AGENCY</v>
          </cell>
          <cell r="I1354" t="str">
            <v>Tech</v>
          </cell>
          <cell r="J1354">
            <v>37.5</v>
          </cell>
          <cell r="K1354">
            <v>6</v>
          </cell>
          <cell r="L1354">
            <v>9</v>
          </cell>
          <cell r="M1354" t="str">
            <v>Graduate Planner</v>
          </cell>
          <cell r="N1354">
            <v>50</v>
          </cell>
        </row>
        <row r="1355">
          <cell r="A1355" t="str">
            <v>A00409</v>
          </cell>
          <cell r="B1355" t="str">
            <v>James</v>
          </cell>
          <cell r="C1355" t="str">
            <v>Lynne</v>
          </cell>
          <cell r="D1355" t="str">
            <v>UGB</v>
          </cell>
          <cell r="E1355" t="str">
            <v>S9</v>
          </cell>
          <cell r="F1355" t="str">
            <v>AFN</v>
          </cell>
          <cell r="G1355" t="str">
            <v>US13</v>
          </cell>
          <cell r="H1355" t="str">
            <v>UK-HYDST</v>
          </cell>
          <cell r="I1355" t="str">
            <v>Admin</v>
          </cell>
          <cell r="J1355">
            <v>15</v>
          </cell>
          <cell r="K1355">
            <v>2</v>
          </cell>
          <cell r="L1355">
            <v>0</v>
          </cell>
          <cell r="M1355" t="str">
            <v>N/A</v>
          </cell>
          <cell r="N1355">
            <v>43.859066666666997</v>
          </cell>
        </row>
        <row r="1356">
          <cell r="A1356" t="str">
            <v>A00441</v>
          </cell>
          <cell r="B1356" t="str">
            <v>James</v>
          </cell>
          <cell r="C1356" t="str">
            <v>Owain</v>
          </cell>
          <cell r="D1356" t="str">
            <v>UGB</v>
          </cell>
          <cell r="E1356" t="str">
            <v>S3</v>
          </cell>
          <cell r="F1356" t="str">
            <v>SWT</v>
          </cell>
          <cell r="G1356" t="str">
            <v>UU21</v>
          </cell>
          <cell r="H1356" t="str">
            <v>UK-HYDST</v>
          </cell>
          <cell r="I1356" t="str">
            <v>Tech</v>
          </cell>
          <cell r="J1356">
            <v>37.5</v>
          </cell>
          <cell r="K1356">
            <v>2</v>
          </cell>
          <cell r="L1356">
            <v>0</v>
          </cell>
          <cell r="M1356" t="str">
            <v>N/A</v>
          </cell>
          <cell r="N1356">
            <v>7.6861907692309996</v>
          </cell>
        </row>
        <row r="1357">
          <cell r="A1357" t="str">
            <v>A00540</v>
          </cell>
          <cell r="B1357" t="str">
            <v>James</v>
          </cell>
          <cell r="C1357" t="str">
            <v>Rosie</v>
          </cell>
          <cell r="D1357" t="str">
            <v>UGB</v>
          </cell>
          <cell r="E1357" t="str">
            <v>S4</v>
          </cell>
          <cell r="F1357" t="str">
            <v>EEA</v>
          </cell>
          <cell r="G1357" t="str">
            <v>UE31</v>
          </cell>
          <cell r="H1357" t="str">
            <v>P-FIX</v>
          </cell>
          <cell r="I1357" t="str">
            <v>Tech</v>
          </cell>
          <cell r="J1357">
            <v>37.5</v>
          </cell>
          <cell r="K1357">
            <v>5</v>
          </cell>
          <cell r="L1357">
            <v>8</v>
          </cell>
          <cell r="M1357" t="str">
            <v>Environmental consultant 2</v>
          </cell>
          <cell r="N1357">
            <v>11.984139487179</v>
          </cell>
        </row>
        <row r="1358">
          <cell r="A1358" t="str">
            <v>A03678</v>
          </cell>
          <cell r="B1358" t="str">
            <v>James</v>
          </cell>
          <cell r="C1358" t="str">
            <v>Clive</v>
          </cell>
          <cell r="D1358" t="str">
            <v>UGB</v>
          </cell>
          <cell r="E1358" t="str">
            <v>S1</v>
          </cell>
          <cell r="F1358" t="str">
            <v>SBR</v>
          </cell>
          <cell r="G1358" t="str">
            <v>UT31</v>
          </cell>
          <cell r="H1358" t="str">
            <v>UK-HYDST</v>
          </cell>
          <cell r="I1358" t="str">
            <v>Tech</v>
          </cell>
          <cell r="J1358">
            <v>37.5</v>
          </cell>
          <cell r="K1358">
            <v>280</v>
          </cell>
          <cell r="L1358">
            <v>3</v>
          </cell>
          <cell r="M1358" t="str">
            <v>Technical Director  / Technical Director (1)</v>
          </cell>
          <cell r="N1358">
            <v>47.086531045127998</v>
          </cell>
        </row>
        <row r="1359">
          <cell r="A1359" t="str">
            <v>A25194</v>
          </cell>
          <cell r="B1359" t="str">
            <v>James</v>
          </cell>
          <cell r="C1359" t="str">
            <v>Pete</v>
          </cell>
          <cell r="D1359" t="str">
            <v>UGB</v>
          </cell>
          <cell r="E1359" t="str">
            <v>S3</v>
          </cell>
          <cell r="F1359" t="str">
            <v>WWN</v>
          </cell>
          <cell r="G1359" t="str">
            <v>UU61</v>
          </cell>
          <cell r="H1359" t="str">
            <v>UK-TURNER</v>
          </cell>
          <cell r="I1359" t="str">
            <v>Tech</v>
          </cell>
          <cell r="J1359">
            <v>37.5</v>
          </cell>
          <cell r="K1359">
            <v>1</v>
          </cell>
          <cell r="L1359">
            <v>8</v>
          </cell>
          <cell r="M1359" t="str">
            <v>Resident Engineer (1) / Resident Engineer</v>
          </cell>
          <cell r="N1359">
            <v>18.75641025641</v>
          </cell>
        </row>
        <row r="1360">
          <cell r="A1360" t="str">
            <v>A74250</v>
          </cell>
          <cell r="B1360" t="str">
            <v>James</v>
          </cell>
          <cell r="C1360" t="str">
            <v>Patrick</v>
          </cell>
          <cell r="D1360" t="str">
            <v>UGB</v>
          </cell>
          <cell r="E1360" t="str">
            <v>S4</v>
          </cell>
          <cell r="F1360" t="str">
            <v>EEC</v>
          </cell>
          <cell r="G1360" t="str">
            <v>UE21</v>
          </cell>
          <cell r="H1360" t="str">
            <v>UK-HYDST</v>
          </cell>
          <cell r="I1360" t="str">
            <v>Tech</v>
          </cell>
          <cell r="J1360">
            <v>37.5</v>
          </cell>
          <cell r="K1360">
            <v>97</v>
          </cell>
          <cell r="L1360">
            <v>5</v>
          </cell>
          <cell r="M1360" t="str">
            <v>Principal Environmental Consultant</v>
          </cell>
          <cell r="N1360">
            <v>26.715525969230999</v>
          </cell>
        </row>
        <row r="1361">
          <cell r="A1361" t="str">
            <v>A74444</v>
          </cell>
          <cell r="B1361" t="str">
            <v>James</v>
          </cell>
          <cell r="C1361" t="str">
            <v>Lynne</v>
          </cell>
          <cell r="D1361" t="str">
            <v>UGB</v>
          </cell>
          <cell r="E1361" t="str">
            <v>S2</v>
          </cell>
          <cell r="F1361" t="str">
            <v>BBS</v>
          </cell>
          <cell r="G1361" t="str">
            <v>UP41</v>
          </cell>
          <cell r="H1361" t="str">
            <v>UK-RPA</v>
          </cell>
          <cell r="I1361" t="str">
            <v>Tech</v>
          </cell>
          <cell r="J1361">
            <v>37</v>
          </cell>
          <cell r="K1361">
            <v>24</v>
          </cell>
          <cell r="L1361">
            <v>0</v>
          </cell>
          <cell r="M1361" t="str">
            <v>N/A</v>
          </cell>
          <cell r="N1361">
            <v>17.307729729729999</v>
          </cell>
        </row>
        <row r="1362">
          <cell r="A1362" t="str">
            <v>A74706</v>
          </cell>
          <cell r="B1362" t="str">
            <v>James</v>
          </cell>
          <cell r="C1362" t="str">
            <v>Paul</v>
          </cell>
          <cell r="D1362" t="str">
            <v>UGB</v>
          </cell>
          <cell r="E1362" t="str">
            <v>S1</v>
          </cell>
          <cell r="F1362" t="str">
            <v>TRL</v>
          </cell>
          <cell r="G1362" t="str">
            <v>UT41</v>
          </cell>
          <cell r="H1362" t="str">
            <v>UK-AGENCY</v>
          </cell>
          <cell r="I1362" t="str">
            <v>Tech</v>
          </cell>
          <cell r="J1362">
            <v>40</v>
          </cell>
          <cell r="K1362">
            <v>3</v>
          </cell>
          <cell r="L1362">
            <v>6</v>
          </cell>
          <cell r="M1362" t="str">
            <v>Senior Engineer</v>
          </cell>
          <cell r="N1362">
            <v>35.200000000000003</v>
          </cell>
        </row>
        <row r="1363">
          <cell r="A1363" t="str">
            <v>A74778</v>
          </cell>
          <cell r="B1363" t="str">
            <v>James</v>
          </cell>
          <cell r="C1363" t="str">
            <v>Elliot</v>
          </cell>
          <cell r="D1363" t="str">
            <v>UGB</v>
          </cell>
          <cell r="E1363" t="str">
            <v>S9</v>
          </cell>
          <cell r="F1363" t="str">
            <v>AFF</v>
          </cell>
          <cell r="G1363" t="str">
            <v>UF12</v>
          </cell>
          <cell r="H1363" t="str">
            <v>T-FIX</v>
          </cell>
          <cell r="I1363" t="str">
            <v>Admin</v>
          </cell>
          <cell r="J1363">
            <v>37.5</v>
          </cell>
          <cell r="K1363">
            <v>0</v>
          </cell>
          <cell r="L1363">
            <v>11</v>
          </cell>
          <cell r="M1363" t="str">
            <v>Junior Technician</v>
          </cell>
          <cell r="N1363">
            <v>0.01</v>
          </cell>
        </row>
        <row r="1364">
          <cell r="A1364" t="str">
            <v>A74856</v>
          </cell>
          <cell r="B1364" t="str">
            <v>James</v>
          </cell>
          <cell r="C1364" t="str">
            <v>Kim</v>
          </cell>
          <cell r="D1364" t="str">
            <v>UGB</v>
          </cell>
          <cell r="E1364" t="str">
            <v>S1</v>
          </cell>
          <cell r="F1364" t="str">
            <v>TRL</v>
          </cell>
          <cell r="G1364" t="str">
            <v>UT42</v>
          </cell>
          <cell r="H1364" t="str">
            <v>UK-AGENCY</v>
          </cell>
          <cell r="I1364" t="str">
            <v>Tech</v>
          </cell>
          <cell r="J1364">
            <v>35</v>
          </cell>
          <cell r="K1364">
            <v>11</v>
          </cell>
          <cell r="L1364">
            <v>7</v>
          </cell>
          <cell r="M1364" t="str">
            <v>Bid Coordinator/Administrator</v>
          </cell>
          <cell r="N1364">
            <v>20.71</v>
          </cell>
        </row>
        <row r="1365">
          <cell r="A1365" t="str">
            <v>A76072</v>
          </cell>
          <cell r="B1365" t="str">
            <v>James</v>
          </cell>
          <cell r="C1365" t="str">
            <v>Paul</v>
          </cell>
          <cell r="D1365" t="str">
            <v>UGB</v>
          </cell>
          <cell r="E1365" t="str">
            <v>S1</v>
          </cell>
          <cell r="F1365" t="str">
            <v>TRL</v>
          </cell>
          <cell r="G1365" t="str">
            <v>UT42</v>
          </cell>
          <cell r="H1365" t="str">
            <v>UK-AGENCY</v>
          </cell>
          <cell r="I1365" t="str">
            <v>Tech</v>
          </cell>
          <cell r="J1365">
            <v>40</v>
          </cell>
          <cell r="K1365">
            <v>5</v>
          </cell>
          <cell r="L1365">
            <v>7</v>
          </cell>
          <cell r="M1365" t="str">
            <v>Senior Technician</v>
          </cell>
          <cell r="N1365">
            <v>37.4</v>
          </cell>
        </row>
        <row r="1366">
          <cell r="A1366" t="str">
            <v>A76297</v>
          </cell>
          <cell r="B1366" t="str">
            <v>James</v>
          </cell>
          <cell r="C1366" t="str">
            <v>Andrew</v>
          </cell>
          <cell r="D1366" t="str">
            <v>UGB</v>
          </cell>
          <cell r="E1366" t="str">
            <v>S1</v>
          </cell>
          <cell r="F1366" t="str">
            <v>THW</v>
          </cell>
          <cell r="G1366" t="str">
            <v>UT21</v>
          </cell>
          <cell r="H1366" t="str">
            <v>UK-AGENCY</v>
          </cell>
          <cell r="I1366" t="str">
            <v>Tech</v>
          </cell>
          <cell r="J1366">
            <v>40</v>
          </cell>
          <cell r="K1366">
            <v>6</v>
          </cell>
          <cell r="L1366">
            <v>8</v>
          </cell>
          <cell r="M1366" t="str">
            <v>Engineer  (Not chartered) (Graduate)</v>
          </cell>
          <cell r="N1366">
            <v>36.72</v>
          </cell>
        </row>
        <row r="1367">
          <cell r="A1367" t="str">
            <v>A96342</v>
          </cell>
          <cell r="B1367" t="str">
            <v>James</v>
          </cell>
          <cell r="C1367" t="str">
            <v>Phil</v>
          </cell>
          <cell r="D1367" t="str">
            <v>UGB</v>
          </cell>
          <cell r="E1367" t="str">
            <v>S9</v>
          </cell>
          <cell r="F1367" t="str">
            <v>ABD</v>
          </cell>
          <cell r="G1367" t="str">
            <v>US16</v>
          </cell>
          <cell r="H1367" t="str">
            <v>UK-HYDST</v>
          </cell>
          <cell r="I1367" t="str">
            <v>Admin</v>
          </cell>
          <cell r="J1367">
            <v>37.5</v>
          </cell>
          <cell r="K1367">
            <v>96</v>
          </cell>
          <cell r="L1367">
            <v>3</v>
          </cell>
          <cell r="M1367" t="str">
            <v>Technical Director  / Technical Director (1)</v>
          </cell>
          <cell r="N1367">
            <v>34.218908717948999</v>
          </cell>
        </row>
        <row r="1368">
          <cell r="A1368" t="str">
            <v>A98019</v>
          </cell>
          <cell r="B1368" t="str">
            <v>James</v>
          </cell>
          <cell r="C1368" t="str">
            <v>Anthony</v>
          </cell>
          <cell r="D1368" t="str">
            <v>UGB</v>
          </cell>
          <cell r="E1368" t="str">
            <v>S1</v>
          </cell>
          <cell r="F1368" t="str">
            <v>TPL</v>
          </cell>
          <cell r="G1368" t="str">
            <v>UT22</v>
          </cell>
          <cell r="H1368" t="str">
            <v>UK-HYDST</v>
          </cell>
          <cell r="I1368" t="str">
            <v>Tech</v>
          </cell>
          <cell r="J1368">
            <v>37.5</v>
          </cell>
          <cell r="K1368">
            <v>112</v>
          </cell>
          <cell r="L1368">
            <v>5</v>
          </cell>
          <cell r="M1368" t="str">
            <v>Principal Engineer/ Technical Discipline Leader</v>
          </cell>
          <cell r="N1368">
            <v>29.492287605127999</v>
          </cell>
        </row>
        <row r="1369">
          <cell r="A1369" t="str">
            <v>W33081</v>
          </cell>
          <cell r="B1369" t="str">
            <v>James</v>
          </cell>
          <cell r="C1369" t="str">
            <v>Doug</v>
          </cell>
          <cell r="D1369" t="str">
            <v>UGB</v>
          </cell>
          <cell r="E1369" t="str">
            <v>S3</v>
          </cell>
          <cell r="F1369" t="str">
            <v>MAM</v>
          </cell>
          <cell r="G1369" t="str">
            <v>UU23</v>
          </cell>
          <cell r="H1369" t="str">
            <v>UK-HYDST</v>
          </cell>
          <cell r="I1369" t="str">
            <v>Tech</v>
          </cell>
          <cell r="J1369">
            <v>37.5</v>
          </cell>
          <cell r="K1369">
            <v>116</v>
          </cell>
          <cell r="L1369">
            <v>8</v>
          </cell>
          <cell r="M1369" t="str">
            <v>Engineer  (Not chartered) (Graduate)</v>
          </cell>
          <cell r="N1369">
            <v>11.943774358974</v>
          </cell>
        </row>
        <row r="1370">
          <cell r="A1370" t="str">
            <v>W33189</v>
          </cell>
          <cell r="B1370" t="str">
            <v>Jammaers</v>
          </cell>
          <cell r="C1370" t="str">
            <v>Pierre</v>
          </cell>
          <cell r="D1370" t="str">
            <v>UGB</v>
          </cell>
          <cell r="E1370" t="str">
            <v>S9</v>
          </cell>
          <cell r="F1370" t="str">
            <v>ACS</v>
          </cell>
          <cell r="G1370" t="str">
            <v>G11</v>
          </cell>
          <cell r="H1370" t="str">
            <v>UK-HYDST</v>
          </cell>
          <cell r="I1370" t="str">
            <v>Admin</v>
          </cell>
          <cell r="J1370">
            <v>37.5</v>
          </cell>
          <cell r="K1370">
            <v>139</v>
          </cell>
          <cell r="L1370">
            <v>6</v>
          </cell>
          <cell r="M1370" t="str">
            <v>Group Systems Coordinator</v>
          </cell>
          <cell r="N1370">
            <v>26.890601025641001</v>
          </cell>
        </row>
        <row r="1371">
          <cell r="A1371" t="str">
            <v>A74570</v>
          </cell>
          <cell r="B1371" t="str">
            <v>Jarvis</v>
          </cell>
          <cell r="C1371" t="str">
            <v>John</v>
          </cell>
          <cell r="D1371" t="str">
            <v>UGB</v>
          </cell>
          <cell r="E1371" t="str">
            <v>S1</v>
          </cell>
          <cell r="F1371" t="str">
            <v>THW</v>
          </cell>
          <cell r="G1371" t="str">
            <v>UT25</v>
          </cell>
          <cell r="H1371" t="str">
            <v>UK-HYDST</v>
          </cell>
          <cell r="I1371" t="str">
            <v>Tech</v>
          </cell>
          <cell r="J1371">
            <v>37.5</v>
          </cell>
          <cell r="K1371">
            <v>13</v>
          </cell>
          <cell r="L1371">
            <v>0</v>
          </cell>
          <cell r="M1371" t="str">
            <v>N/A</v>
          </cell>
          <cell r="N1371">
            <v>48.641025641025998</v>
          </cell>
        </row>
        <row r="1372">
          <cell r="A1372" t="str">
            <v>A76289</v>
          </cell>
          <cell r="B1372" t="str">
            <v>Jarvis</v>
          </cell>
          <cell r="C1372" t="str">
            <v>Tom</v>
          </cell>
          <cell r="D1372" t="str">
            <v>UGB</v>
          </cell>
          <cell r="E1372" t="str">
            <v>S3</v>
          </cell>
          <cell r="F1372" t="str">
            <v>WWN</v>
          </cell>
          <cell r="G1372" t="str">
            <v>UU61</v>
          </cell>
          <cell r="H1372" t="str">
            <v>T-FIX</v>
          </cell>
          <cell r="I1372" t="str">
            <v>Tech</v>
          </cell>
          <cell r="J1372">
            <v>37.5</v>
          </cell>
          <cell r="K1372">
            <v>3</v>
          </cell>
          <cell r="L1372">
            <v>11</v>
          </cell>
          <cell r="M1372" t="str">
            <v>Junior Technician</v>
          </cell>
          <cell r="N1372">
            <v>10.64</v>
          </cell>
        </row>
        <row r="1373">
          <cell r="A1373" t="str">
            <v>A76436</v>
          </cell>
          <cell r="B1373" t="str">
            <v>Jarvis</v>
          </cell>
          <cell r="C1373" t="str">
            <v>Tom</v>
          </cell>
          <cell r="D1373" t="str">
            <v>UGB</v>
          </cell>
          <cell r="E1373" t="str">
            <v>S3</v>
          </cell>
          <cell r="F1373" t="str">
            <v>WWN</v>
          </cell>
          <cell r="G1373" t="str">
            <v>UU61</v>
          </cell>
          <cell r="H1373" t="str">
            <v>UK-AGENCY</v>
          </cell>
          <cell r="I1373" t="str">
            <v>Tech</v>
          </cell>
          <cell r="J1373">
            <v>37.5</v>
          </cell>
          <cell r="K1373">
            <v>4</v>
          </cell>
          <cell r="L1373">
            <v>11</v>
          </cell>
          <cell r="M1373" t="str">
            <v>Junior Technician</v>
          </cell>
          <cell r="N1373">
            <v>10.86</v>
          </cell>
        </row>
        <row r="1374">
          <cell r="A1374" t="str">
            <v>A74940</v>
          </cell>
          <cell r="B1374" t="str">
            <v>Jeffery</v>
          </cell>
          <cell r="C1374" t="str">
            <v>Jason</v>
          </cell>
          <cell r="D1374" t="str">
            <v>UGB</v>
          </cell>
          <cell r="E1374" t="str">
            <v>S9</v>
          </cell>
          <cell r="F1374" t="str">
            <v>ABD</v>
          </cell>
          <cell r="G1374" t="str">
            <v>US16</v>
          </cell>
          <cell r="H1374" t="str">
            <v>P-STD</v>
          </cell>
          <cell r="I1374" t="str">
            <v>Admin</v>
          </cell>
          <cell r="J1374">
            <v>37.5</v>
          </cell>
          <cell r="K1374">
            <v>18</v>
          </cell>
          <cell r="L1374">
            <v>6</v>
          </cell>
          <cell r="M1374" t="str">
            <v>Senior Graphic Designer</v>
          </cell>
          <cell r="N1374">
            <v>18.678934358974001</v>
          </cell>
        </row>
        <row r="1375">
          <cell r="A1375" t="str">
            <v>A76570</v>
          </cell>
          <cell r="B1375" t="str">
            <v>Jemmett</v>
          </cell>
          <cell r="C1375" t="str">
            <v>Janaya</v>
          </cell>
          <cell r="D1375" t="str">
            <v>UGB</v>
          </cell>
          <cell r="E1375" t="str">
            <v>S9</v>
          </cell>
          <cell r="F1375" t="str">
            <v>AFN</v>
          </cell>
          <cell r="G1375" t="str">
            <v>US13</v>
          </cell>
          <cell r="H1375" t="str">
            <v>UK-AGENCY</v>
          </cell>
          <cell r="I1375" t="str">
            <v>Admin</v>
          </cell>
          <cell r="J1375">
            <v>37.5</v>
          </cell>
          <cell r="K1375">
            <v>0</v>
          </cell>
          <cell r="L1375">
            <v>6</v>
          </cell>
          <cell r="M1375" t="str">
            <v>Financial Accountant</v>
          </cell>
          <cell r="N1375">
            <v>31.69</v>
          </cell>
        </row>
        <row r="1376">
          <cell r="A1376" t="str">
            <v>A24860</v>
          </cell>
          <cell r="B1376" t="str">
            <v>Jenkins</v>
          </cell>
          <cell r="C1376" t="str">
            <v>Emma</v>
          </cell>
          <cell r="D1376" t="str">
            <v>UGB</v>
          </cell>
          <cell r="E1376" t="str">
            <v>S9</v>
          </cell>
          <cell r="F1376" t="str">
            <v>AFN</v>
          </cell>
          <cell r="G1376" t="str">
            <v>US13</v>
          </cell>
          <cell r="H1376" t="str">
            <v>UK-HYDST</v>
          </cell>
          <cell r="I1376" t="str">
            <v>Admin</v>
          </cell>
          <cell r="J1376">
            <v>0</v>
          </cell>
          <cell r="K1376">
            <v>90</v>
          </cell>
          <cell r="L1376">
            <v>9</v>
          </cell>
          <cell r="M1376" t="str">
            <v>Accounts Clerk</v>
          </cell>
          <cell r="N1376">
            <v>10.775805128205</v>
          </cell>
        </row>
        <row r="1377">
          <cell r="A1377" t="str">
            <v>A76054</v>
          </cell>
          <cell r="B1377" t="str">
            <v>Jenkins</v>
          </cell>
          <cell r="C1377" t="str">
            <v>Katharine</v>
          </cell>
          <cell r="D1377" t="str">
            <v>UGB</v>
          </cell>
          <cell r="E1377" t="str">
            <v>S3</v>
          </cell>
          <cell r="F1377" t="str">
            <v>WWN</v>
          </cell>
          <cell r="G1377" t="str">
            <v>UU31</v>
          </cell>
          <cell r="H1377" t="str">
            <v>T-FIX</v>
          </cell>
          <cell r="I1377" t="str">
            <v>Tech</v>
          </cell>
          <cell r="J1377">
            <v>37.5</v>
          </cell>
          <cell r="K1377">
            <v>0</v>
          </cell>
          <cell r="L1377">
            <v>11</v>
          </cell>
          <cell r="M1377" t="str">
            <v>Office Junior Clerical Assistant</v>
          </cell>
          <cell r="N1377">
            <v>0</v>
          </cell>
        </row>
        <row r="1378">
          <cell r="A1378" t="str">
            <v>U02867</v>
          </cell>
          <cell r="B1378" t="str">
            <v>Jenkinson</v>
          </cell>
          <cell r="C1378" t="str">
            <v>Andrew</v>
          </cell>
          <cell r="D1378" t="str">
            <v>UGB</v>
          </cell>
          <cell r="E1378" t="str">
            <v>S1</v>
          </cell>
          <cell r="F1378" t="str">
            <v>THW</v>
          </cell>
          <cell r="G1378" t="str">
            <v>UT23</v>
          </cell>
          <cell r="H1378" t="str">
            <v>UK-AGENCY</v>
          </cell>
          <cell r="I1378" t="str">
            <v>Tech</v>
          </cell>
          <cell r="J1378">
            <v>0</v>
          </cell>
          <cell r="K1378">
            <v>18</v>
          </cell>
          <cell r="L1378">
            <v>0</v>
          </cell>
          <cell r="M1378" t="str">
            <v>N/A</v>
          </cell>
          <cell r="N1378">
            <v>24.5</v>
          </cell>
        </row>
        <row r="1379">
          <cell r="A1379" t="str">
            <v>S10303</v>
          </cell>
          <cell r="B1379" t="str">
            <v>Jepps</v>
          </cell>
          <cell r="C1379" t="str">
            <v>Simon</v>
          </cell>
          <cell r="D1379" t="str">
            <v>UGB</v>
          </cell>
          <cell r="E1379" t="str">
            <v>S3</v>
          </cell>
          <cell r="F1379" t="str">
            <v>WEN</v>
          </cell>
          <cell r="G1379" t="str">
            <v>UU41</v>
          </cell>
          <cell r="H1379" t="str">
            <v>UK-SC-LTD</v>
          </cell>
          <cell r="I1379" t="str">
            <v>Tech</v>
          </cell>
          <cell r="J1379">
            <v>37.5</v>
          </cell>
          <cell r="K1379">
            <v>17</v>
          </cell>
          <cell r="L1379">
            <v>7</v>
          </cell>
          <cell r="M1379" t="str">
            <v>Graphic Designer</v>
          </cell>
          <cell r="N1379">
            <v>28</v>
          </cell>
        </row>
        <row r="1380">
          <cell r="A1380" t="str">
            <v>S10313</v>
          </cell>
          <cell r="B1380" t="str">
            <v>Jepps</v>
          </cell>
          <cell r="C1380" t="str">
            <v>John</v>
          </cell>
          <cell r="D1380" t="str">
            <v>UGB</v>
          </cell>
          <cell r="E1380" t="str">
            <v>S3</v>
          </cell>
          <cell r="F1380" t="str">
            <v>WEN</v>
          </cell>
          <cell r="G1380" t="str">
            <v>UU41</v>
          </cell>
          <cell r="H1380" t="str">
            <v>UK-SC-SELF</v>
          </cell>
          <cell r="I1380" t="str">
            <v>Tech</v>
          </cell>
          <cell r="J1380">
            <v>37.5</v>
          </cell>
          <cell r="K1380">
            <v>10</v>
          </cell>
          <cell r="L1380">
            <v>5</v>
          </cell>
          <cell r="M1380" t="str">
            <v>Principal Consultant (Aus)</v>
          </cell>
          <cell r="N1380">
            <v>28</v>
          </cell>
        </row>
        <row r="1381">
          <cell r="A1381" t="str">
            <v>A74587</v>
          </cell>
          <cell r="B1381" t="str">
            <v>Jeral</v>
          </cell>
          <cell r="C1381" t="str">
            <v>Fusun</v>
          </cell>
          <cell r="D1381" t="str">
            <v>UGB</v>
          </cell>
          <cell r="E1381" t="str">
            <v>S1</v>
          </cell>
          <cell r="F1381" t="str">
            <v>TRL</v>
          </cell>
          <cell r="G1381" t="str">
            <v>UT42</v>
          </cell>
          <cell r="H1381" t="str">
            <v>UK-HYDST</v>
          </cell>
          <cell r="I1381" t="str">
            <v>Tech</v>
          </cell>
          <cell r="J1381">
            <v>37.5</v>
          </cell>
          <cell r="K1381">
            <v>6</v>
          </cell>
          <cell r="L1381">
            <v>0</v>
          </cell>
          <cell r="M1381" t="str">
            <v>N/A</v>
          </cell>
          <cell r="N1381">
            <v>24.661575384614999</v>
          </cell>
        </row>
        <row r="1382">
          <cell r="A1382" t="str">
            <v>A74703</v>
          </cell>
          <cell r="B1382" t="str">
            <v>Jerwood</v>
          </cell>
          <cell r="C1382" t="str">
            <v>Lloyd</v>
          </cell>
          <cell r="D1382" t="str">
            <v>UGB</v>
          </cell>
          <cell r="E1382" t="str">
            <v>S2</v>
          </cell>
          <cell r="F1382" t="str">
            <v>GGE</v>
          </cell>
          <cell r="G1382" t="str">
            <v>UP31</v>
          </cell>
          <cell r="H1382" t="str">
            <v>UK-AGENCY</v>
          </cell>
          <cell r="I1382" t="str">
            <v>Tech</v>
          </cell>
          <cell r="J1382">
            <v>37.5</v>
          </cell>
          <cell r="K1382">
            <v>0</v>
          </cell>
          <cell r="L1382">
            <v>11</v>
          </cell>
          <cell r="M1382" t="str">
            <v>Office Junior Clerical Assistant</v>
          </cell>
          <cell r="N1382">
            <v>0.01</v>
          </cell>
        </row>
        <row r="1383">
          <cell r="A1383" t="str">
            <v>A74777</v>
          </cell>
          <cell r="B1383" t="str">
            <v>Jin</v>
          </cell>
          <cell r="C1383" t="str">
            <v>Siji</v>
          </cell>
          <cell r="D1383" t="str">
            <v>UGB</v>
          </cell>
          <cell r="E1383" t="str">
            <v>S1</v>
          </cell>
          <cell r="F1383" t="str">
            <v>SBR</v>
          </cell>
          <cell r="G1383" t="str">
            <v>UT31</v>
          </cell>
          <cell r="H1383" t="str">
            <v>P-STD</v>
          </cell>
          <cell r="I1383" t="str">
            <v>Tech</v>
          </cell>
          <cell r="J1383">
            <v>40</v>
          </cell>
          <cell r="K1383">
            <v>23</v>
          </cell>
          <cell r="L1383">
            <v>8</v>
          </cell>
          <cell r="M1383" t="str">
            <v>Engineer  (Not chartered) (Graduate)</v>
          </cell>
          <cell r="N1383">
            <v>25.756784615385001</v>
          </cell>
        </row>
        <row r="1384">
          <cell r="A1384" t="str">
            <v>A95508</v>
          </cell>
          <cell r="B1384" t="str">
            <v>Joao</v>
          </cell>
          <cell r="C1384" t="str">
            <v>Warren</v>
          </cell>
          <cell r="D1384" t="str">
            <v>UGB</v>
          </cell>
          <cell r="E1384" t="str">
            <v>S1</v>
          </cell>
          <cell r="F1384" t="str">
            <v>THW</v>
          </cell>
          <cell r="G1384" t="str">
            <v>UT22</v>
          </cell>
          <cell r="H1384" t="str">
            <v>UK-HYDST</v>
          </cell>
          <cell r="I1384" t="str">
            <v>Tech</v>
          </cell>
          <cell r="J1384">
            <v>37.5</v>
          </cell>
          <cell r="K1384">
            <v>96</v>
          </cell>
          <cell r="L1384">
            <v>6</v>
          </cell>
          <cell r="M1384" t="str">
            <v>Senior Engineer</v>
          </cell>
          <cell r="N1384">
            <v>22.129847179487001</v>
          </cell>
        </row>
        <row r="1385">
          <cell r="A1385" t="str">
            <v>A00023</v>
          </cell>
          <cell r="B1385" t="str">
            <v>John</v>
          </cell>
          <cell r="C1385" t="str">
            <v>Nik</v>
          </cell>
          <cell r="D1385" t="str">
            <v>UGB</v>
          </cell>
          <cell r="E1385" t="str">
            <v>S3</v>
          </cell>
          <cell r="F1385" t="str">
            <v>WTC</v>
          </cell>
          <cell r="G1385" t="str">
            <v>UU22</v>
          </cell>
          <cell r="H1385" t="str">
            <v>UK-HYDST</v>
          </cell>
          <cell r="I1385" t="str">
            <v>Tech</v>
          </cell>
          <cell r="J1385">
            <v>37.5</v>
          </cell>
          <cell r="K1385">
            <v>99</v>
          </cell>
          <cell r="L1385">
            <v>4</v>
          </cell>
          <cell r="M1385" t="str">
            <v>Associate (EA)/ Associate Tech. Dir / Associate Tech. Dir (2</v>
          </cell>
          <cell r="N1385">
            <v>43.473433846154002</v>
          </cell>
        </row>
        <row r="1386">
          <cell r="A1386" t="str">
            <v>A50207</v>
          </cell>
          <cell r="B1386" t="str">
            <v>John</v>
          </cell>
          <cell r="C1386" t="str">
            <v>Rhea</v>
          </cell>
          <cell r="D1386" t="str">
            <v>UGB</v>
          </cell>
          <cell r="E1386" t="str">
            <v>S9</v>
          </cell>
          <cell r="F1386" t="str">
            <v>ABD</v>
          </cell>
          <cell r="G1386" t="str">
            <v>US16</v>
          </cell>
          <cell r="H1386" t="str">
            <v>P-STD</v>
          </cell>
          <cell r="I1386" t="str">
            <v>Admin</v>
          </cell>
          <cell r="J1386">
            <v>37.5</v>
          </cell>
          <cell r="K1386">
            <v>17</v>
          </cell>
          <cell r="L1386">
            <v>7</v>
          </cell>
          <cell r="M1386" t="str">
            <v>Bid Coordinator/Administrator</v>
          </cell>
          <cell r="N1386">
            <v>11.108754871795</v>
          </cell>
        </row>
        <row r="1387">
          <cell r="A1387" t="str">
            <v>A97934</v>
          </cell>
          <cell r="B1387" t="str">
            <v>John</v>
          </cell>
          <cell r="C1387" t="str">
            <v>Ed</v>
          </cell>
          <cell r="D1387" t="str">
            <v>UGB</v>
          </cell>
          <cell r="E1387" t="str">
            <v>S2</v>
          </cell>
          <cell r="F1387" t="str">
            <v>GCL</v>
          </cell>
          <cell r="G1387" t="str">
            <v>UP31</v>
          </cell>
          <cell r="H1387" t="str">
            <v>UK-HYDST</v>
          </cell>
          <cell r="I1387" t="str">
            <v>Tech</v>
          </cell>
          <cell r="J1387">
            <v>37.5</v>
          </cell>
          <cell r="K1387">
            <v>108</v>
          </cell>
          <cell r="L1387">
            <v>6</v>
          </cell>
          <cell r="M1387" t="str">
            <v>Senior Technician</v>
          </cell>
          <cell r="N1387">
            <v>26.705463692308001</v>
          </cell>
        </row>
        <row r="1388">
          <cell r="A1388" t="str">
            <v>W56758</v>
          </cell>
          <cell r="B1388" t="str">
            <v>John</v>
          </cell>
          <cell r="C1388" t="str">
            <v>Linda</v>
          </cell>
          <cell r="D1388" t="str">
            <v>UGB</v>
          </cell>
          <cell r="E1388" t="str">
            <v>S3</v>
          </cell>
          <cell r="F1388" t="str">
            <v>UEX</v>
          </cell>
          <cell r="G1388" t="str">
            <v>UU11</v>
          </cell>
          <cell r="H1388" t="str">
            <v>UK-HYDST</v>
          </cell>
          <cell r="I1388" t="str">
            <v>Admin</v>
          </cell>
          <cell r="J1388">
            <v>37.5</v>
          </cell>
          <cell r="K1388">
            <v>212</v>
          </cell>
          <cell r="L1388">
            <v>6</v>
          </cell>
          <cell r="M1388" t="str">
            <v>Executive Assistant / Senior PA to Regional Managing Directo</v>
          </cell>
          <cell r="N1388">
            <v>16.855299790768999</v>
          </cell>
        </row>
        <row r="1389">
          <cell r="A1389" t="str">
            <v>U02498</v>
          </cell>
          <cell r="B1389" t="str">
            <v>John-Jules</v>
          </cell>
          <cell r="C1389" t="str">
            <v>Gillian</v>
          </cell>
          <cell r="D1389" t="str">
            <v>UGB</v>
          </cell>
          <cell r="E1389" t="str">
            <v>S1</v>
          </cell>
          <cell r="F1389" t="str">
            <v>SBR</v>
          </cell>
          <cell r="G1389" t="str">
            <v>UT31</v>
          </cell>
          <cell r="I1389" t="str">
            <v>Tech</v>
          </cell>
          <cell r="J1389">
            <v>0</v>
          </cell>
          <cell r="K1389">
            <v>48</v>
          </cell>
          <cell r="L1389">
            <v>0</v>
          </cell>
          <cell r="M1389" t="str">
            <v>N/A</v>
          </cell>
          <cell r="N1389">
            <v>19.64</v>
          </cell>
        </row>
        <row r="1390">
          <cell r="A1390" t="str">
            <v>A24872</v>
          </cell>
          <cell r="B1390" t="str">
            <v>Johns</v>
          </cell>
          <cell r="C1390" t="str">
            <v>Emily</v>
          </cell>
          <cell r="D1390" t="str">
            <v>UGB</v>
          </cell>
          <cell r="E1390" t="str">
            <v>S3</v>
          </cell>
          <cell r="F1390" t="str">
            <v>WTC</v>
          </cell>
          <cell r="G1390" t="str">
            <v>UU22</v>
          </cell>
          <cell r="H1390" t="str">
            <v>UK-HYDST</v>
          </cell>
          <cell r="I1390" t="str">
            <v>Tech</v>
          </cell>
          <cell r="J1390">
            <v>37.5</v>
          </cell>
          <cell r="K1390">
            <v>71</v>
          </cell>
          <cell r="L1390">
            <v>8</v>
          </cell>
          <cell r="M1390" t="str">
            <v>Engineer  (Not chartered) (Graduate)</v>
          </cell>
          <cell r="N1390">
            <v>15.065493333333</v>
          </cell>
        </row>
        <row r="1391">
          <cell r="A1391" t="str">
            <v>A00553</v>
          </cell>
          <cell r="B1391" t="str">
            <v>Johnson</v>
          </cell>
          <cell r="C1391" t="str">
            <v>Tyson</v>
          </cell>
          <cell r="D1391" t="str">
            <v>UGB</v>
          </cell>
          <cell r="E1391" t="str">
            <v>S1</v>
          </cell>
          <cell r="F1391" t="str">
            <v>TRL</v>
          </cell>
          <cell r="G1391" t="str">
            <v>UT41</v>
          </cell>
          <cell r="H1391" t="str">
            <v>P-STD</v>
          </cell>
          <cell r="I1391" t="str">
            <v>Tech</v>
          </cell>
          <cell r="J1391">
            <v>37.5</v>
          </cell>
          <cell r="K1391">
            <v>15</v>
          </cell>
          <cell r="L1391">
            <v>10</v>
          </cell>
          <cell r="M1391" t="str">
            <v>Technical assistant</v>
          </cell>
          <cell r="N1391">
            <v>14.318498461538001</v>
          </cell>
        </row>
        <row r="1392">
          <cell r="A1392" t="str">
            <v>A24970</v>
          </cell>
          <cell r="B1392" t="str">
            <v>Johnson</v>
          </cell>
          <cell r="C1392" t="str">
            <v>Michael</v>
          </cell>
          <cell r="D1392" t="str">
            <v>UGB</v>
          </cell>
          <cell r="E1392" t="str">
            <v>S2</v>
          </cell>
          <cell r="F1392" t="str">
            <v>BBI</v>
          </cell>
          <cell r="G1392" t="str">
            <v>UP33</v>
          </cell>
          <cell r="H1392" t="str">
            <v>UK-HYDST</v>
          </cell>
          <cell r="I1392" t="str">
            <v>Tech</v>
          </cell>
          <cell r="J1392">
            <v>37.5</v>
          </cell>
          <cell r="K1392">
            <v>79</v>
          </cell>
          <cell r="L1392">
            <v>7</v>
          </cell>
          <cell r="M1392" t="str">
            <v>Chartered or Consulting Engineer</v>
          </cell>
          <cell r="N1392">
            <v>21.545831794872001</v>
          </cell>
        </row>
        <row r="1393">
          <cell r="A1393" t="str">
            <v>A25251</v>
          </cell>
          <cell r="B1393" t="str">
            <v>Johnson</v>
          </cell>
          <cell r="C1393" t="str">
            <v>Kathleen</v>
          </cell>
          <cell r="D1393" t="str">
            <v>UGB</v>
          </cell>
          <cell r="E1393" t="str">
            <v>S9</v>
          </cell>
          <cell r="F1393" t="str">
            <v>AHR</v>
          </cell>
          <cell r="G1393" t="str">
            <v>US12</v>
          </cell>
          <cell r="H1393" t="str">
            <v>P-STD</v>
          </cell>
          <cell r="I1393" t="str">
            <v>Admin</v>
          </cell>
          <cell r="J1393">
            <v>37.5</v>
          </cell>
          <cell r="K1393">
            <v>4</v>
          </cell>
          <cell r="L1393">
            <v>5</v>
          </cell>
          <cell r="M1393" t="str">
            <v>Senior HR Manager/Advisor</v>
          </cell>
          <cell r="N1393">
            <v>16.944652307691999</v>
          </cell>
        </row>
        <row r="1394">
          <cell r="A1394" t="str">
            <v>A50182</v>
          </cell>
          <cell r="B1394" t="str">
            <v>Johnson</v>
          </cell>
          <cell r="C1394" t="str">
            <v>Vicki</v>
          </cell>
          <cell r="D1394" t="str">
            <v>UGB</v>
          </cell>
          <cell r="E1394" t="str">
            <v>S9</v>
          </cell>
          <cell r="F1394" t="str">
            <v>AFN</v>
          </cell>
          <cell r="G1394" t="str">
            <v>G11</v>
          </cell>
          <cell r="H1394" t="str">
            <v>P-STD</v>
          </cell>
          <cell r="I1394" t="str">
            <v>Admin</v>
          </cell>
          <cell r="J1394">
            <v>37.5</v>
          </cell>
          <cell r="K1394">
            <v>36</v>
          </cell>
          <cell r="L1394">
            <v>5</v>
          </cell>
          <cell r="M1394" t="str">
            <v>Senior Systems Accountant</v>
          </cell>
          <cell r="N1394">
            <v>39.798036923076999</v>
          </cell>
        </row>
        <row r="1395">
          <cell r="A1395" t="str">
            <v>A50189</v>
          </cell>
          <cell r="B1395" t="str">
            <v>Johnson</v>
          </cell>
          <cell r="C1395" t="str">
            <v>Paul</v>
          </cell>
          <cell r="D1395" t="str">
            <v>UGB</v>
          </cell>
          <cell r="E1395" t="str">
            <v>S2</v>
          </cell>
          <cell r="F1395" t="str">
            <v>BBI</v>
          </cell>
          <cell r="G1395" t="str">
            <v>UP33</v>
          </cell>
          <cell r="H1395" t="str">
            <v>P-STD</v>
          </cell>
          <cell r="I1395" t="str">
            <v>Tech</v>
          </cell>
          <cell r="J1395">
            <v>37.5</v>
          </cell>
          <cell r="K1395">
            <v>37</v>
          </cell>
          <cell r="L1395">
            <v>6</v>
          </cell>
          <cell r="M1395" t="str">
            <v>Senior Engineer</v>
          </cell>
          <cell r="N1395">
            <v>29.981113846153999</v>
          </cell>
        </row>
        <row r="1396">
          <cell r="A1396" t="str">
            <v>A74567</v>
          </cell>
          <cell r="B1396" t="str">
            <v>Johnson</v>
          </cell>
          <cell r="C1396" t="str">
            <v>Neil</v>
          </cell>
          <cell r="D1396" t="str">
            <v>UGB</v>
          </cell>
          <cell r="E1396" t="str">
            <v>S1</v>
          </cell>
          <cell r="F1396" t="str">
            <v>TRL</v>
          </cell>
          <cell r="G1396" t="str">
            <v>UT41</v>
          </cell>
          <cell r="H1396" t="str">
            <v>UK-HYDST</v>
          </cell>
          <cell r="I1396" t="str">
            <v>Tech</v>
          </cell>
          <cell r="J1396">
            <v>37.5</v>
          </cell>
          <cell r="K1396">
            <v>32</v>
          </cell>
          <cell r="L1396">
            <v>10</v>
          </cell>
          <cell r="M1396" t="str">
            <v>Graduate Drafter</v>
          </cell>
          <cell r="N1396">
            <v>14.026703589744001</v>
          </cell>
        </row>
        <row r="1397">
          <cell r="A1397" t="str">
            <v>A76318</v>
          </cell>
          <cell r="B1397" t="str">
            <v>Johnson</v>
          </cell>
          <cell r="C1397" t="str">
            <v>Hepzee</v>
          </cell>
          <cell r="D1397" t="str">
            <v>UGB</v>
          </cell>
          <cell r="E1397" t="str">
            <v>S1</v>
          </cell>
          <cell r="F1397" t="str">
            <v>TRS</v>
          </cell>
          <cell r="G1397" t="str">
            <v>UT42</v>
          </cell>
          <cell r="H1397" t="str">
            <v>P-STD</v>
          </cell>
          <cell r="I1397" t="str">
            <v>Tech</v>
          </cell>
          <cell r="J1397">
            <v>37.5</v>
          </cell>
          <cell r="K1397">
            <v>8</v>
          </cell>
          <cell r="L1397">
            <v>6</v>
          </cell>
          <cell r="M1397" t="str">
            <v>Senior Engineer</v>
          </cell>
          <cell r="N1397">
            <v>41.252395897436003</v>
          </cell>
        </row>
        <row r="1398">
          <cell r="A1398" t="str">
            <v>A76356</v>
          </cell>
          <cell r="B1398" t="str">
            <v>Johnson</v>
          </cell>
          <cell r="C1398" t="str">
            <v>Maya</v>
          </cell>
          <cell r="D1398" t="str">
            <v>UGB</v>
          </cell>
          <cell r="E1398" t="str">
            <v>S2</v>
          </cell>
          <cell r="F1398" t="str">
            <v>GLR</v>
          </cell>
          <cell r="G1398" t="str">
            <v>UP32</v>
          </cell>
          <cell r="H1398" t="str">
            <v>P-STD</v>
          </cell>
          <cell r="I1398" t="str">
            <v>Tech</v>
          </cell>
          <cell r="J1398">
            <v>37.5</v>
          </cell>
          <cell r="K1398">
            <v>6</v>
          </cell>
          <cell r="L1398">
            <v>8</v>
          </cell>
          <cell r="M1398" t="str">
            <v>Engineer  (Not chartered) (Graduate)</v>
          </cell>
          <cell r="N1398">
            <v>21.057556923077001</v>
          </cell>
        </row>
        <row r="1399">
          <cell r="A1399" t="str">
            <v>A93009</v>
          </cell>
          <cell r="B1399" t="str">
            <v>Johnson</v>
          </cell>
          <cell r="C1399" t="str">
            <v>Andrew</v>
          </cell>
          <cell r="D1399" t="str">
            <v>UGB</v>
          </cell>
          <cell r="E1399" t="str">
            <v>S1</v>
          </cell>
          <cell r="F1399" t="str">
            <v>THW</v>
          </cell>
          <cell r="G1399" t="str">
            <v>UT21</v>
          </cell>
          <cell r="H1399" t="str">
            <v>UK-HYDST</v>
          </cell>
          <cell r="I1399" t="str">
            <v>Tech</v>
          </cell>
          <cell r="J1399">
            <v>37.5</v>
          </cell>
          <cell r="K1399">
            <v>115</v>
          </cell>
          <cell r="L1399">
            <v>6</v>
          </cell>
          <cell r="M1399" t="str">
            <v>Senior  Planner</v>
          </cell>
          <cell r="N1399">
            <v>22.418447179487</v>
          </cell>
        </row>
        <row r="1400">
          <cell r="A1400" t="str">
            <v>S10315</v>
          </cell>
          <cell r="B1400" t="str">
            <v>Johnson</v>
          </cell>
          <cell r="C1400" t="str">
            <v>Steven</v>
          </cell>
          <cell r="D1400" t="str">
            <v>UGB</v>
          </cell>
          <cell r="E1400" t="str">
            <v>S9</v>
          </cell>
          <cell r="F1400" t="str">
            <v>ABD</v>
          </cell>
          <cell r="G1400" t="str">
            <v>US16</v>
          </cell>
          <cell r="H1400" t="str">
            <v>UK-SC-LTD</v>
          </cell>
          <cell r="I1400" t="str">
            <v>Admin</v>
          </cell>
          <cell r="J1400">
            <v>37.5</v>
          </cell>
          <cell r="K1400">
            <v>13</v>
          </cell>
          <cell r="L1400">
            <v>2</v>
          </cell>
          <cell r="M1400" t="str">
            <v>Regional Operations or Regional Commercial Director</v>
          </cell>
          <cell r="N1400">
            <v>77.5</v>
          </cell>
        </row>
        <row r="1401">
          <cell r="A1401" t="str">
            <v>A74543</v>
          </cell>
          <cell r="B1401" t="str">
            <v>Johnston</v>
          </cell>
          <cell r="C1401" t="str">
            <v>Andrew</v>
          </cell>
          <cell r="D1401" t="str">
            <v>UGB</v>
          </cell>
          <cell r="E1401" t="str">
            <v>S3</v>
          </cell>
          <cell r="F1401" t="str">
            <v>WWN</v>
          </cell>
          <cell r="G1401" t="str">
            <v>UU52</v>
          </cell>
          <cell r="H1401" t="str">
            <v>UK-HYDST</v>
          </cell>
          <cell r="I1401" t="str">
            <v>Tech</v>
          </cell>
          <cell r="J1401">
            <v>37.5</v>
          </cell>
          <cell r="K1401">
            <v>32</v>
          </cell>
          <cell r="L1401">
            <v>9</v>
          </cell>
          <cell r="M1401" t="str">
            <v>Graduate Engineer</v>
          </cell>
          <cell r="N1401">
            <v>11.639821538462</v>
          </cell>
        </row>
        <row r="1402">
          <cell r="A1402" t="str">
            <v>A74770</v>
          </cell>
          <cell r="B1402" t="str">
            <v>Johnston</v>
          </cell>
          <cell r="C1402" t="str">
            <v>Mike</v>
          </cell>
          <cell r="D1402" t="str">
            <v>UGB</v>
          </cell>
          <cell r="E1402" t="str">
            <v>S1</v>
          </cell>
          <cell r="F1402" t="str">
            <v>SBR</v>
          </cell>
          <cell r="G1402" t="str">
            <v>UT31</v>
          </cell>
          <cell r="H1402" t="str">
            <v>P-STD</v>
          </cell>
          <cell r="I1402" t="str">
            <v>Tech</v>
          </cell>
          <cell r="J1402">
            <v>37.5</v>
          </cell>
          <cell r="K1402">
            <v>20</v>
          </cell>
          <cell r="L1402">
            <v>10</v>
          </cell>
          <cell r="M1402" t="str">
            <v>Graduate Engineer</v>
          </cell>
          <cell r="N1402">
            <v>18.493474871795001</v>
          </cell>
        </row>
        <row r="1403">
          <cell r="A1403" t="str">
            <v>A76188</v>
          </cell>
          <cell r="B1403" t="str">
            <v>Johnston</v>
          </cell>
          <cell r="C1403" t="str">
            <v>Rachel</v>
          </cell>
          <cell r="D1403" t="str">
            <v>UGB</v>
          </cell>
          <cell r="E1403" t="str">
            <v>S4</v>
          </cell>
          <cell r="F1403" t="str">
            <v>EEC</v>
          </cell>
          <cell r="G1403" t="str">
            <v>UE21</v>
          </cell>
          <cell r="H1403" t="str">
            <v>P-FIX</v>
          </cell>
          <cell r="I1403" t="str">
            <v>Tech</v>
          </cell>
          <cell r="J1403">
            <v>37.5</v>
          </cell>
          <cell r="K1403">
            <v>11</v>
          </cell>
          <cell r="L1403">
            <v>10</v>
          </cell>
          <cell r="M1403" t="str">
            <v>Graduate Engineer</v>
          </cell>
          <cell r="N1403">
            <v>13.424703589744</v>
          </cell>
        </row>
        <row r="1404">
          <cell r="A1404" t="str">
            <v>S10364</v>
          </cell>
          <cell r="B1404" t="str">
            <v>Johnston</v>
          </cell>
          <cell r="C1404" t="str">
            <v>Alison</v>
          </cell>
          <cell r="D1404" t="str">
            <v>UGB</v>
          </cell>
          <cell r="E1404" t="str">
            <v>S4</v>
          </cell>
          <cell r="F1404" t="str">
            <v>EEA</v>
          </cell>
          <cell r="G1404" t="str">
            <v>UE31</v>
          </cell>
          <cell r="H1404" t="str">
            <v>UK-SC-LTD</v>
          </cell>
          <cell r="I1404" t="str">
            <v>Tech</v>
          </cell>
          <cell r="J1404">
            <v>37.5</v>
          </cell>
          <cell r="K1404">
            <v>14</v>
          </cell>
          <cell r="L1404">
            <v>8</v>
          </cell>
          <cell r="M1404" t="str">
            <v>Environmental consultant 2</v>
          </cell>
          <cell r="N1404">
            <v>35</v>
          </cell>
        </row>
        <row r="1405">
          <cell r="A1405" t="str">
            <v>A00375</v>
          </cell>
          <cell r="B1405" t="str">
            <v>Joldis</v>
          </cell>
          <cell r="C1405" t="str">
            <v>Cristina</v>
          </cell>
          <cell r="D1405" t="str">
            <v>UGB</v>
          </cell>
          <cell r="E1405" t="str">
            <v>S1</v>
          </cell>
          <cell r="F1405" t="str">
            <v>THW</v>
          </cell>
          <cell r="G1405" t="str">
            <v>UT25</v>
          </cell>
          <cell r="H1405" t="str">
            <v>UK-HYDST</v>
          </cell>
          <cell r="I1405" t="str">
            <v>Tech</v>
          </cell>
          <cell r="J1405">
            <v>40</v>
          </cell>
          <cell r="K1405">
            <v>17</v>
          </cell>
          <cell r="L1405">
            <v>0</v>
          </cell>
          <cell r="M1405" t="str">
            <v>N/A</v>
          </cell>
          <cell r="N1405">
            <v>3.8042307692309998</v>
          </cell>
        </row>
        <row r="1406">
          <cell r="A1406" t="str">
            <v>U03014</v>
          </cell>
          <cell r="B1406" t="str">
            <v>Joldis</v>
          </cell>
          <cell r="C1406" t="str">
            <v>Cristi</v>
          </cell>
          <cell r="D1406" t="str">
            <v>UGB</v>
          </cell>
          <cell r="E1406" t="str">
            <v>S1</v>
          </cell>
          <cell r="F1406" t="str">
            <v>THW</v>
          </cell>
          <cell r="G1406" t="str">
            <v>UT25</v>
          </cell>
          <cell r="H1406" t="str">
            <v>UK-AGENCY</v>
          </cell>
          <cell r="I1406" t="str">
            <v>Tech</v>
          </cell>
          <cell r="J1406">
            <v>0</v>
          </cell>
          <cell r="K1406">
            <v>12</v>
          </cell>
          <cell r="L1406">
            <v>0</v>
          </cell>
          <cell r="M1406" t="str">
            <v>N/A</v>
          </cell>
          <cell r="N1406">
            <v>16.66</v>
          </cell>
        </row>
        <row r="1407">
          <cell r="A1407" t="str">
            <v>A00406</v>
          </cell>
          <cell r="B1407" t="str">
            <v>Jones</v>
          </cell>
          <cell r="C1407" t="str">
            <v>Sion</v>
          </cell>
          <cell r="D1407" t="str">
            <v>UGB</v>
          </cell>
          <cell r="E1407" t="str">
            <v>S2</v>
          </cell>
          <cell r="F1407" t="str">
            <v>BBI</v>
          </cell>
          <cell r="G1407" t="str">
            <v>UP21</v>
          </cell>
          <cell r="H1407" t="str">
            <v>UK-HYDST</v>
          </cell>
          <cell r="I1407" t="str">
            <v>Tech</v>
          </cell>
          <cell r="J1407">
            <v>37.5</v>
          </cell>
          <cell r="K1407">
            <v>1</v>
          </cell>
          <cell r="L1407">
            <v>0</v>
          </cell>
          <cell r="M1407" t="str">
            <v>N/A</v>
          </cell>
          <cell r="N1407">
            <v>6.9561907692310001</v>
          </cell>
        </row>
        <row r="1408">
          <cell r="A1408" t="str">
            <v>A00454</v>
          </cell>
          <cell r="B1408" t="str">
            <v>Jones</v>
          </cell>
          <cell r="C1408" t="str">
            <v>Sion</v>
          </cell>
          <cell r="D1408" t="str">
            <v>UGB</v>
          </cell>
          <cell r="E1408" t="str">
            <v>S2</v>
          </cell>
          <cell r="F1408" t="str">
            <v>BBI</v>
          </cell>
          <cell r="G1408" t="str">
            <v>UP21</v>
          </cell>
          <cell r="H1408" t="str">
            <v>P-FIX</v>
          </cell>
          <cell r="I1408" t="str">
            <v>Tech</v>
          </cell>
          <cell r="J1408">
            <v>37.5</v>
          </cell>
          <cell r="K1408">
            <v>1</v>
          </cell>
          <cell r="L1408">
            <v>11</v>
          </cell>
          <cell r="M1408" t="str">
            <v>Junior Technician</v>
          </cell>
          <cell r="N1408">
            <v>6.4400369230769998</v>
          </cell>
        </row>
        <row r="1409">
          <cell r="A1409" t="str">
            <v>A00466</v>
          </cell>
          <cell r="B1409" t="str">
            <v>Jones</v>
          </cell>
          <cell r="C1409" t="str">
            <v>Sharon</v>
          </cell>
          <cell r="D1409" t="str">
            <v>UGB</v>
          </cell>
          <cell r="E1409" t="str">
            <v>S9</v>
          </cell>
          <cell r="F1409" t="str">
            <v>AHR</v>
          </cell>
          <cell r="G1409" t="str">
            <v>US12</v>
          </cell>
          <cell r="H1409" t="str">
            <v>P-FIX</v>
          </cell>
          <cell r="I1409" t="str">
            <v>Admin</v>
          </cell>
          <cell r="J1409">
            <v>37.5</v>
          </cell>
          <cell r="K1409">
            <v>4</v>
          </cell>
          <cell r="L1409">
            <v>6</v>
          </cell>
          <cell r="M1409" t="str">
            <v>HR Advisor</v>
          </cell>
          <cell r="N1409">
            <v>12.820512820513001</v>
          </cell>
        </row>
        <row r="1410">
          <cell r="A1410" t="str">
            <v>A03248</v>
          </cell>
          <cell r="B1410" t="str">
            <v>Jones</v>
          </cell>
          <cell r="C1410" t="str">
            <v>Brian</v>
          </cell>
          <cell r="D1410" t="str">
            <v>UGB</v>
          </cell>
          <cell r="E1410" t="str">
            <v>S3</v>
          </cell>
          <cell r="F1410" t="str">
            <v>WWN</v>
          </cell>
          <cell r="G1410" t="str">
            <v>UU61</v>
          </cell>
          <cell r="H1410" t="str">
            <v>UK-HYDST</v>
          </cell>
          <cell r="I1410" t="str">
            <v>Tech</v>
          </cell>
          <cell r="J1410">
            <v>37.5</v>
          </cell>
          <cell r="K1410">
            <v>260</v>
          </cell>
          <cell r="L1410">
            <v>7</v>
          </cell>
          <cell r="M1410" t="str">
            <v>Senior Technician</v>
          </cell>
          <cell r="N1410">
            <v>18.751544282051</v>
          </cell>
        </row>
        <row r="1411">
          <cell r="A1411" t="str">
            <v>A24901</v>
          </cell>
          <cell r="B1411" t="str">
            <v>Jones</v>
          </cell>
          <cell r="C1411" t="str">
            <v>Tony</v>
          </cell>
          <cell r="D1411" t="str">
            <v>UGB</v>
          </cell>
          <cell r="E1411" t="str">
            <v>S2</v>
          </cell>
          <cell r="F1411" t="str">
            <v>GGE</v>
          </cell>
          <cell r="G1411" t="str">
            <v>UP31</v>
          </cell>
          <cell r="H1411" t="str">
            <v>UK-HYDST</v>
          </cell>
          <cell r="I1411" t="str">
            <v>Tech</v>
          </cell>
          <cell r="J1411">
            <v>37.5</v>
          </cell>
          <cell r="K1411">
            <v>83</v>
          </cell>
          <cell r="L1411">
            <v>4</v>
          </cell>
          <cell r="M1411" t="str">
            <v>Associate (EA)/ Associate Tech. Dir / Associate Tech. Dir (2</v>
          </cell>
          <cell r="N1411">
            <v>39.977051421538</v>
          </cell>
        </row>
        <row r="1412">
          <cell r="A1412" t="str">
            <v>A24979</v>
          </cell>
          <cell r="B1412" t="str">
            <v>Jones</v>
          </cell>
          <cell r="C1412" t="str">
            <v>David</v>
          </cell>
          <cell r="D1412" t="str">
            <v>UGB</v>
          </cell>
          <cell r="E1412" t="str">
            <v>S4</v>
          </cell>
          <cell r="F1412" t="str">
            <v>EER</v>
          </cell>
          <cell r="G1412" t="str">
            <v>UE31</v>
          </cell>
          <cell r="H1412" t="str">
            <v>UK-HYDST</v>
          </cell>
          <cell r="I1412" t="str">
            <v>Tech</v>
          </cell>
          <cell r="J1412">
            <v>37.5</v>
          </cell>
          <cell r="K1412">
            <v>78</v>
          </cell>
          <cell r="L1412">
            <v>5</v>
          </cell>
          <cell r="M1412" t="str">
            <v>Principal Planner</v>
          </cell>
          <cell r="N1412">
            <v>37.247781251281999</v>
          </cell>
        </row>
        <row r="1413">
          <cell r="A1413" t="str">
            <v>A25064</v>
          </cell>
          <cell r="B1413" t="str">
            <v>Jones</v>
          </cell>
          <cell r="C1413" t="str">
            <v>Grant</v>
          </cell>
          <cell r="D1413" t="str">
            <v>UGB</v>
          </cell>
          <cell r="E1413" t="str">
            <v>S4</v>
          </cell>
          <cell r="F1413" t="str">
            <v>EEC</v>
          </cell>
          <cell r="G1413" t="str">
            <v>UE21</v>
          </cell>
          <cell r="H1413" t="str">
            <v>UK-CRESS</v>
          </cell>
          <cell r="I1413" t="str">
            <v>Tech</v>
          </cell>
          <cell r="J1413">
            <v>37.5</v>
          </cell>
          <cell r="K1413">
            <v>16</v>
          </cell>
          <cell r="L1413">
            <v>0</v>
          </cell>
          <cell r="M1413" t="str">
            <v>N/A</v>
          </cell>
          <cell r="N1413">
            <v>38.407534358973997</v>
          </cell>
        </row>
        <row r="1414">
          <cell r="A1414" t="str">
            <v>A25278</v>
          </cell>
          <cell r="B1414" t="str">
            <v>Jones</v>
          </cell>
          <cell r="C1414" t="str">
            <v>Geraint</v>
          </cell>
          <cell r="D1414" t="str">
            <v>UGB</v>
          </cell>
          <cell r="E1414" t="str">
            <v>S1</v>
          </cell>
          <cell r="F1414" t="str">
            <v>THW</v>
          </cell>
          <cell r="G1414" t="str">
            <v>UT21</v>
          </cell>
          <cell r="H1414" t="str">
            <v>P-STD</v>
          </cell>
          <cell r="I1414" t="str">
            <v>Admin</v>
          </cell>
          <cell r="J1414">
            <v>37.5</v>
          </cell>
          <cell r="K1414">
            <v>1</v>
          </cell>
          <cell r="L1414">
            <v>11</v>
          </cell>
          <cell r="M1414" t="str">
            <v>Junior Technician</v>
          </cell>
          <cell r="N1414">
            <v>0.01</v>
          </cell>
        </row>
        <row r="1415">
          <cell r="A1415" t="str">
            <v>A41823</v>
          </cell>
          <cell r="B1415" t="str">
            <v>Jones</v>
          </cell>
          <cell r="C1415" t="str">
            <v>Tricia</v>
          </cell>
          <cell r="D1415" t="str">
            <v>UGB</v>
          </cell>
          <cell r="E1415" t="str">
            <v>S9</v>
          </cell>
          <cell r="F1415" t="str">
            <v>AFF</v>
          </cell>
          <cell r="G1415" t="str">
            <v>UF16</v>
          </cell>
          <cell r="H1415" t="str">
            <v>UK-HYDST</v>
          </cell>
          <cell r="I1415" t="str">
            <v>Admin</v>
          </cell>
          <cell r="J1415">
            <v>37.5</v>
          </cell>
          <cell r="K1415">
            <v>159</v>
          </cell>
          <cell r="L1415">
            <v>0</v>
          </cell>
          <cell r="M1415" t="str">
            <v>N/A</v>
          </cell>
          <cell r="N1415">
            <v>18.881029876923002</v>
          </cell>
        </row>
        <row r="1416">
          <cell r="A1416" t="str">
            <v>A50206</v>
          </cell>
          <cell r="B1416" t="str">
            <v>Jones</v>
          </cell>
          <cell r="C1416" t="str">
            <v>Peter</v>
          </cell>
          <cell r="D1416" t="str">
            <v>UGB</v>
          </cell>
          <cell r="E1416" t="str">
            <v>S1</v>
          </cell>
          <cell r="F1416" t="str">
            <v>SBR</v>
          </cell>
          <cell r="G1416" t="str">
            <v>UT31</v>
          </cell>
          <cell r="H1416" t="str">
            <v>P-STD</v>
          </cell>
          <cell r="I1416" t="str">
            <v>Tech</v>
          </cell>
          <cell r="J1416">
            <v>37.5</v>
          </cell>
          <cell r="K1416">
            <v>23</v>
          </cell>
          <cell r="L1416">
            <v>5</v>
          </cell>
          <cell r="M1416" t="str">
            <v>Principal Engineer/ Technical Discipline Leader</v>
          </cell>
          <cell r="N1416">
            <v>33.154478717948997</v>
          </cell>
        </row>
        <row r="1417">
          <cell r="A1417" t="str">
            <v>A74251</v>
          </cell>
          <cell r="B1417" t="str">
            <v>Jones</v>
          </cell>
          <cell r="C1417" t="str">
            <v>Robin</v>
          </cell>
          <cell r="D1417" t="str">
            <v>UGB</v>
          </cell>
          <cell r="E1417" t="str">
            <v>S4</v>
          </cell>
          <cell r="F1417" t="str">
            <v>EEC</v>
          </cell>
          <cell r="G1417" t="str">
            <v>UE21</v>
          </cell>
          <cell r="H1417" t="str">
            <v>UK-CRESS</v>
          </cell>
          <cell r="I1417" t="str">
            <v>Tech</v>
          </cell>
          <cell r="J1417">
            <v>37.5</v>
          </cell>
          <cell r="K1417">
            <v>97</v>
          </cell>
          <cell r="L1417">
            <v>5</v>
          </cell>
          <cell r="M1417" t="str">
            <v>Principal Environmental Consultant</v>
          </cell>
          <cell r="N1417">
            <v>25.230729230769001</v>
          </cell>
        </row>
        <row r="1418">
          <cell r="A1418" t="str">
            <v>A74331</v>
          </cell>
          <cell r="B1418" t="str">
            <v>Jones</v>
          </cell>
          <cell r="C1418" t="str">
            <v>Angela</v>
          </cell>
          <cell r="D1418" t="str">
            <v>UGB</v>
          </cell>
          <cell r="E1418" t="str">
            <v>S4</v>
          </cell>
          <cell r="F1418" t="str">
            <v>EEA</v>
          </cell>
          <cell r="G1418" t="str">
            <v>UE31</v>
          </cell>
          <cell r="H1418" t="str">
            <v>UK-HYDST</v>
          </cell>
          <cell r="I1418" t="str">
            <v>Tech</v>
          </cell>
          <cell r="J1418">
            <v>22.5</v>
          </cell>
          <cell r="K1418">
            <v>50</v>
          </cell>
          <cell r="L1418">
            <v>5</v>
          </cell>
          <cell r="M1418" t="str">
            <v>Principal Landscape Architect</v>
          </cell>
          <cell r="N1418">
            <v>26.782112820512999</v>
          </cell>
        </row>
        <row r="1419">
          <cell r="A1419" t="str">
            <v>A74678</v>
          </cell>
          <cell r="B1419" t="str">
            <v>Jones</v>
          </cell>
          <cell r="C1419" t="str">
            <v>Kevin</v>
          </cell>
          <cell r="D1419" t="str">
            <v>UGB</v>
          </cell>
          <cell r="E1419" t="str">
            <v>S3</v>
          </cell>
          <cell r="F1419" t="str">
            <v>UEX</v>
          </cell>
          <cell r="G1419" t="str">
            <v>UU11</v>
          </cell>
          <cell r="H1419" t="str">
            <v>P-STD</v>
          </cell>
          <cell r="I1419" t="str">
            <v>Admin</v>
          </cell>
          <cell r="J1419">
            <v>7.5</v>
          </cell>
          <cell r="K1419">
            <v>37</v>
          </cell>
          <cell r="L1419">
            <v>3</v>
          </cell>
          <cell r="M1419" t="str">
            <v>Business Director</v>
          </cell>
          <cell r="N1419">
            <v>36.179928205128</v>
          </cell>
        </row>
        <row r="1420">
          <cell r="A1420" t="str">
            <v>A74686</v>
          </cell>
          <cell r="B1420" t="str">
            <v>Jones</v>
          </cell>
          <cell r="C1420" t="str">
            <v>Sion</v>
          </cell>
          <cell r="D1420" t="str">
            <v>UGB</v>
          </cell>
          <cell r="E1420" t="str">
            <v>S2</v>
          </cell>
          <cell r="F1420" t="str">
            <v>BBI</v>
          </cell>
          <cell r="G1420" t="str">
            <v>UP21</v>
          </cell>
          <cell r="H1420" t="str">
            <v>T-FIX</v>
          </cell>
          <cell r="I1420" t="str">
            <v>Tech</v>
          </cell>
          <cell r="J1420">
            <v>37.5</v>
          </cell>
          <cell r="K1420">
            <v>3</v>
          </cell>
          <cell r="L1420">
            <v>11</v>
          </cell>
          <cell r="M1420" t="str">
            <v>Junior Technician</v>
          </cell>
          <cell r="N1420">
            <v>6.4400369230769998</v>
          </cell>
        </row>
        <row r="1421">
          <cell r="A1421" t="str">
            <v>A74793</v>
          </cell>
          <cell r="B1421" t="str">
            <v>Jones</v>
          </cell>
          <cell r="C1421" t="str">
            <v>Sion</v>
          </cell>
          <cell r="D1421" t="str">
            <v>UGB</v>
          </cell>
          <cell r="E1421" t="str">
            <v>S2</v>
          </cell>
          <cell r="F1421" t="str">
            <v>BBI</v>
          </cell>
          <cell r="G1421" t="str">
            <v>UP33</v>
          </cell>
          <cell r="H1421" t="str">
            <v>P-STD</v>
          </cell>
          <cell r="I1421" t="str">
            <v>Tech</v>
          </cell>
          <cell r="J1421">
            <v>37.5</v>
          </cell>
          <cell r="K1421">
            <v>13</v>
          </cell>
          <cell r="L1421">
            <v>9</v>
          </cell>
          <cell r="M1421" t="str">
            <v>Assistant Engineer  (Graduate)</v>
          </cell>
          <cell r="N1421">
            <v>12.713626666667</v>
          </cell>
        </row>
        <row r="1422">
          <cell r="A1422" t="str">
            <v>A74942</v>
          </cell>
          <cell r="B1422" t="str">
            <v>Jones</v>
          </cell>
          <cell r="C1422" t="str">
            <v>Simon</v>
          </cell>
          <cell r="D1422" t="str">
            <v>UGB</v>
          </cell>
          <cell r="E1422" t="str">
            <v>S3</v>
          </cell>
          <cell r="F1422" t="str">
            <v>WTC</v>
          </cell>
          <cell r="G1422" t="str">
            <v>UU22</v>
          </cell>
          <cell r="H1422" t="str">
            <v>P-STD</v>
          </cell>
          <cell r="I1422" t="str">
            <v>Tech</v>
          </cell>
          <cell r="J1422">
            <v>37.5</v>
          </cell>
          <cell r="K1422">
            <v>12</v>
          </cell>
          <cell r="L1422">
            <v>6</v>
          </cell>
          <cell r="M1422" t="str">
            <v>Senior Engineer</v>
          </cell>
          <cell r="N1422">
            <v>25.698498461538001</v>
          </cell>
        </row>
        <row r="1423">
          <cell r="A1423" t="str">
            <v>A74976</v>
          </cell>
          <cell r="B1423" t="str">
            <v>Jones</v>
          </cell>
          <cell r="C1423" t="str">
            <v>Andrew</v>
          </cell>
          <cell r="D1423" t="str">
            <v>UGB</v>
          </cell>
          <cell r="E1423" t="str">
            <v>S1</v>
          </cell>
          <cell r="F1423" t="str">
            <v>TRL</v>
          </cell>
          <cell r="G1423" t="str">
            <v>UT41</v>
          </cell>
          <cell r="H1423" t="str">
            <v>UK-AGENCY</v>
          </cell>
          <cell r="I1423" t="str">
            <v>Tech</v>
          </cell>
          <cell r="J1423">
            <v>37.5</v>
          </cell>
          <cell r="K1423">
            <v>6</v>
          </cell>
          <cell r="L1423">
            <v>8</v>
          </cell>
          <cell r="M1423" t="str">
            <v>Technical Officer/ Technician</v>
          </cell>
          <cell r="N1423">
            <v>37.299999999999997</v>
          </cell>
        </row>
        <row r="1424">
          <cell r="A1424" t="str">
            <v>A76402</v>
          </cell>
          <cell r="B1424" t="str">
            <v>Jones</v>
          </cell>
          <cell r="C1424" t="str">
            <v>Bryn</v>
          </cell>
          <cell r="D1424" t="str">
            <v>UGB</v>
          </cell>
          <cell r="E1424" t="str">
            <v>S2</v>
          </cell>
          <cell r="F1424" t="str">
            <v>GGE</v>
          </cell>
          <cell r="G1424" t="str">
            <v>UP31</v>
          </cell>
          <cell r="H1424" t="str">
            <v>P-STD</v>
          </cell>
          <cell r="I1424" t="str">
            <v>Tech</v>
          </cell>
          <cell r="J1424">
            <v>37.5</v>
          </cell>
          <cell r="K1424">
            <v>5</v>
          </cell>
          <cell r="L1424">
            <v>6</v>
          </cell>
          <cell r="M1424" t="str">
            <v>Principal Geotechnical Engineer</v>
          </cell>
          <cell r="N1424">
            <v>26.345216410256</v>
          </cell>
        </row>
        <row r="1425">
          <cell r="A1425" t="str">
            <v>A87017</v>
          </cell>
          <cell r="B1425" t="str">
            <v>Jones</v>
          </cell>
          <cell r="C1425" t="str">
            <v>Gwyn</v>
          </cell>
          <cell r="D1425" t="str">
            <v>UGB</v>
          </cell>
          <cell r="E1425" t="str">
            <v>S9</v>
          </cell>
          <cell r="F1425" t="str">
            <v>AFF</v>
          </cell>
          <cell r="G1425" t="str">
            <v>UF16</v>
          </cell>
          <cell r="H1425" t="str">
            <v>UK-HYDST</v>
          </cell>
          <cell r="I1425" t="str">
            <v>Admin</v>
          </cell>
          <cell r="J1425">
            <v>37.5</v>
          </cell>
          <cell r="K1425">
            <v>97</v>
          </cell>
          <cell r="L1425">
            <v>3</v>
          </cell>
          <cell r="M1425" t="str">
            <v>Senior Regional Support Services Manager</v>
          </cell>
          <cell r="N1425">
            <v>35.911318974358998</v>
          </cell>
        </row>
        <row r="1426">
          <cell r="A1426" t="str">
            <v>A88474</v>
          </cell>
          <cell r="B1426" t="str">
            <v>Jones</v>
          </cell>
          <cell r="C1426" t="str">
            <v>David R</v>
          </cell>
          <cell r="D1426" t="str">
            <v>UGB</v>
          </cell>
          <cell r="E1426" t="str">
            <v>S2</v>
          </cell>
          <cell r="F1426" t="str">
            <v>GLR</v>
          </cell>
          <cell r="G1426" t="str">
            <v>UP32</v>
          </cell>
          <cell r="H1426" t="str">
            <v>UK-HYDST</v>
          </cell>
          <cell r="I1426" t="str">
            <v>Tech</v>
          </cell>
          <cell r="J1426">
            <v>37.5</v>
          </cell>
          <cell r="K1426">
            <v>148</v>
          </cell>
          <cell r="L1426">
            <v>6</v>
          </cell>
          <cell r="M1426" t="str">
            <v>Senior Engineer</v>
          </cell>
          <cell r="N1426">
            <v>28.904244774359</v>
          </cell>
        </row>
        <row r="1427">
          <cell r="A1427" t="str">
            <v>A89648</v>
          </cell>
          <cell r="B1427" t="str">
            <v>Jones</v>
          </cell>
          <cell r="C1427" t="str">
            <v>Steve</v>
          </cell>
          <cell r="D1427" t="str">
            <v>UGB</v>
          </cell>
          <cell r="E1427" t="str">
            <v>S9</v>
          </cell>
          <cell r="F1427" t="str">
            <v>ALG</v>
          </cell>
          <cell r="G1427" t="str">
            <v>US17</v>
          </cell>
          <cell r="H1427" t="str">
            <v>UK-HYDST</v>
          </cell>
          <cell r="I1427" t="str">
            <v>Admin</v>
          </cell>
          <cell r="J1427">
            <v>37.5</v>
          </cell>
          <cell r="K1427">
            <v>150</v>
          </cell>
          <cell r="L1427">
            <v>3</v>
          </cell>
          <cell r="M1427" t="str">
            <v>Regional H&amp;S Advisor</v>
          </cell>
          <cell r="N1427">
            <v>45.012374345025997</v>
          </cell>
        </row>
        <row r="1428">
          <cell r="A1428" t="str">
            <v>U02507</v>
          </cell>
          <cell r="B1428" t="str">
            <v>Jones</v>
          </cell>
          <cell r="C1428" t="str">
            <v>Ray</v>
          </cell>
          <cell r="D1428" t="str">
            <v>UGB</v>
          </cell>
          <cell r="E1428" t="str">
            <v>S3</v>
          </cell>
          <cell r="F1428" t="str">
            <v>WTC</v>
          </cell>
          <cell r="G1428" t="str">
            <v>UU22</v>
          </cell>
          <cell r="H1428" t="str">
            <v>UK-AGENCY</v>
          </cell>
          <cell r="I1428" t="str">
            <v>Tech</v>
          </cell>
          <cell r="J1428">
            <v>0</v>
          </cell>
          <cell r="K1428">
            <v>85</v>
          </cell>
          <cell r="L1428">
            <v>6</v>
          </cell>
          <cell r="M1428" t="str">
            <v>Resident Engineer (1) / Resident Engineer</v>
          </cell>
          <cell r="N1428">
            <v>25.91</v>
          </cell>
        </row>
        <row r="1429">
          <cell r="A1429" t="str">
            <v>W00681</v>
          </cell>
          <cell r="B1429" t="str">
            <v>Jones</v>
          </cell>
          <cell r="C1429" t="str">
            <v>Gwenno</v>
          </cell>
          <cell r="D1429" t="str">
            <v>UGB</v>
          </cell>
          <cell r="E1429" t="str">
            <v>S9</v>
          </cell>
          <cell r="F1429" t="str">
            <v>ABD</v>
          </cell>
          <cell r="G1429" t="str">
            <v>US16</v>
          </cell>
          <cell r="H1429" t="str">
            <v>UK-HYDST</v>
          </cell>
          <cell r="I1429" t="str">
            <v>Admin</v>
          </cell>
          <cell r="J1429">
            <v>34</v>
          </cell>
          <cell r="K1429">
            <v>198</v>
          </cell>
          <cell r="L1429">
            <v>6</v>
          </cell>
          <cell r="M1429" t="str">
            <v>Senior Bid Administrator/Coordinator</v>
          </cell>
          <cell r="N1429">
            <v>19.196877714932</v>
          </cell>
        </row>
        <row r="1430">
          <cell r="A1430" t="str">
            <v>W32298</v>
          </cell>
          <cell r="B1430" t="str">
            <v>Jones</v>
          </cell>
          <cell r="C1430" t="str">
            <v>Paul A</v>
          </cell>
          <cell r="D1430" t="str">
            <v>UGB</v>
          </cell>
          <cell r="E1430" t="str">
            <v>S9</v>
          </cell>
          <cell r="F1430" t="str">
            <v>AFN</v>
          </cell>
          <cell r="G1430" t="str">
            <v>US18</v>
          </cell>
          <cell r="H1430" t="str">
            <v>UK-HYDST</v>
          </cell>
          <cell r="I1430" t="str">
            <v>Admin</v>
          </cell>
          <cell r="J1430">
            <v>37.5</v>
          </cell>
          <cell r="K1430">
            <v>258</v>
          </cell>
          <cell r="L1430">
            <v>7</v>
          </cell>
          <cell r="M1430" t="str">
            <v>Commercial  Manager</v>
          </cell>
          <cell r="N1430">
            <v>22.840359753845998</v>
          </cell>
        </row>
        <row r="1431">
          <cell r="A1431" t="str">
            <v>W32638</v>
          </cell>
          <cell r="B1431" t="str">
            <v>Jones</v>
          </cell>
          <cell r="C1431" t="str">
            <v>Martin</v>
          </cell>
          <cell r="D1431" t="str">
            <v>UGB</v>
          </cell>
          <cell r="E1431" t="str">
            <v>S3</v>
          </cell>
          <cell r="F1431" t="str">
            <v>WTC</v>
          </cell>
          <cell r="G1431" t="str">
            <v>UU22</v>
          </cell>
          <cell r="H1431" t="str">
            <v>UK-HYDST</v>
          </cell>
          <cell r="I1431" t="str">
            <v>Tech</v>
          </cell>
          <cell r="J1431">
            <v>37.5</v>
          </cell>
          <cell r="K1431">
            <v>173</v>
          </cell>
          <cell r="L1431">
            <v>5</v>
          </cell>
          <cell r="M1431" t="str">
            <v>Principal Engineer/ Technical Discipline Leader</v>
          </cell>
          <cell r="N1431">
            <v>23.270151794872</v>
          </cell>
        </row>
        <row r="1432">
          <cell r="A1432" t="str">
            <v>W32751</v>
          </cell>
          <cell r="B1432" t="str">
            <v>Jones</v>
          </cell>
          <cell r="C1432" t="str">
            <v>Paul</v>
          </cell>
          <cell r="D1432" t="str">
            <v>UGB</v>
          </cell>
          <cell r="E1432" t="str">
            <v>S9</v>
          </cell>
          <cell r="F1432" t="str">
            <v>AFN</v>
          </cell>
          <cell r="G1432" t="str">
            <v>US18</v>
          </cell>
          <cell r="H1432" t="str">
            <v>UK-HYDST</v>
          </cell>
          <cell r="I1432" t="str">
            <v>Admin</v>
          </cell>
          <cell r="J1432">
            <v>37.5</v>
          </cell>
          <cell r="K1432">
            <v>205</v>
          </cell>
          <cell r="L1432">
            <v>9</v>
          </cell>
          <cell r="M1432" t="str">
            <v>Commercial Assistant (2)</v>
          </cell>
          <cell r="N1432">
            <v>16.334705282051001</v>
          </cell>
        </row>
        <row r="1433">
          <cell r="A1433" t="str">
            <v>W33219</v>
          </cell>
          <cell r="B1433" t="str">
            <v>Jones</v>
          </cell>
          <cell r="C1433" t="str">
            <v>Hugh</v>
          </cell>
          <cell r="D1433" t="str">
            <v>UGB</v>
          </cell>
          <cell r="E1433" t="str">
            <v>S3</v>
          </cell>
          <cell r="F1433" t="str">
            <v>ERE</v>
          </cell>
          <cell r="G1433" t="str">
            <v>UU81</v>
          </cell>
          <cell r="H1433" t="str">
            <v>UK-HYDST</v>
          </cell>
          <cell r="I1433" t="str">
            <v>Tech</v>
          </cell>
          <cell r="J1433">
            <v>37.5</v>
          </cell>
          <cell r="K1433">
            <v>77</v>
          </cell>
          <cell r="L1433">
            <v>0</v>
          </cell>
          <cell r="M1433" t="str">
            <v>N/A</v>
          </cell>
          <cell r="N1433">
            <v>28.659172071794998</v>
          </cell>
        </row>
        <row r="1434">
          <cell r="A1434" t="str">
            <v>W33235</v>
          </cell>
          <cell r="B1434" t="str">
            <v>Jones</v>
          </cell>
          <cell r="C1434" t="str">
            <v>Mark</v>
          </cell>
          <cell r="D1434" t="str">
            <v>UGB</v>
          </cell>
          <cell r="E1434" t="str">
            <v>S3</v>
          </cell>
          <cell r="F1434" t="str">
            <v>WTC</v>
          </cell>
          <cell r="G1434" t="str">
            <v>UU22</v>
          </cell>
          <cell r="H1434" t="str">
            <v>UK-HYDST</v>
          </cell>
          <cell r="I1434" t="str">
            <v>Tech</v>
          </cell>
          <cell r="J1434">
            <v>37.5</v>
          </cell>
          <cell r="K1434">
            <v>82</v>
          </cell>
          <cell r="L1434">
            <v>4</v>
          </cell>
          <cell r="M1434" t="str">
            <v>Associate Business Director</v>
          </cell>
          <cell r="N1434">
            <v>24.239524102564001</v>
          </cell>
        </row>
        <row r="1435">
          <cell r="A1435" t="str">
            <v>W33243</v>
          </cell>
          <cell r="B1435" t="str">
            <v>Jones</v>
          </cell>
          <cell r="C1435" t="str">
            <v>Sue</v>
          </cell>
          <cell r="D1435" t="str">
            <v>UGB</v>
          </cell>
          <cell r="E1435" t="str">
            <v>S9</v>
          </cell>
          <cell r="F1435" t="str">
            <v>AFF</v>
          </cell>
          <cell r="G1435" t="str">
            <v>UF16</v>
          </cell>
          <cell r="H1435" t="str">
            <v>UK-HYDST</v>
          </cell>
          <cell r="I1435" t="str">
            <v>Admin</v>
          </cell>
          <cell r="J1435">
            <v>37.5</v>
          </cell>
          <cell r="K1435">
            <v>128</v>
          </cell>
          <cell r="L1435">
            <v>8</v>
          </cell>
          <cell r="M1435" t="str">
            <v>Senior Secretary/Team Secretary</v>
          </cell>
          <cell r="N1435">
            <v>12.892395897436</v>
          </cell>
        </row>
        <row r="1436">
          <cell r="A1436" t="str">
            <v>W33286</v>
          </cell>
          <cell r="B1436" t="str">
            <v>Jones</v>
          </cell>
          <cell r="C1436" t="str">
            <v>Geraint</v>
          </cell>
          <cell r="D1436" t="str">
            <v>UGB</v>
          </cell>
          <cell r="E1436" t="str">
            <v>S3</v>
          </cell>
          <cell r="F1436" t="str">
            <v>WWN</v>
          </cell>
          <cell r="G1436" t="str">
            <v>UU31</v>
          </cell>
          <cell r="H1436" t="str">
            <v>UK-HYDST</v>
          </cell>
          <cell r="I1436" t="str">
            <v>Tech</v>
          </cell>
          <cell r="J1436">
            <v>37.5</v>
          </cell>
          <cell r="K1436">
            <v>108</v>
          </cell>
          <cell r="L1436">
            <v>5</v>
          </cell>
          <cell r="M1436" t="str">
            <v>Principal Engineer/ Technical Discipline Leader</v>
          </cell>
          <cell r="N1436">
            <v>32.047394358974003</v>
          </cell>
        </row>
        <row r="1437">
          <cell r="A1437" t="str">
            <v>W33308</v>
          </cell>
          <cell r="B1437" t="str">
            <v>Jones</v>
          </cell>
          <cell r="C1437" t="str">
            <v>Liz</v>
          </cell>
          <cell r="D1437" t="str">
            <v>UGB</v>
          </cell>
          <cell r="E1437" t="str">
            <v>S9</v>
          </cell>
          <cell r="F1437" t="str">
            <v>AFF</v>
          </cell>
          <cell r="G1437" t="str">
            <v>UF16</v>
          </cell>
          <cell r="H1437" t="str">
            <v>UK-HYDST</v>
          </cell>
          <cell r="I1437" t="str">
            <v>Admin</v>
          </cell>
          <cell r="J1437">
            <v>37.5</v>
          </cell>
          <cell r="K1437">
            <v>67</v>
          </cell>
          <cell r="L1437">
            <v>5</v>
          </cell>
          <cell r="M1437" t="str">
            <v>Office Facilities Manager (1)</v>
          </cell>
          <cell r="N1437">
            <v>16.944652307691999</v>
          </cell>
        </row>
        <row r="1438">
          <cell r="A1438" t="str">
            <v>A00562</v>
          </cell>
          <cell r="B1438" t="str">
            <v>Jordan</v>
          </cell>
          <cell r="C1438" t="str">
            <v>Dwayne</v>
          </cell>
          <cell r="D1438" t="str">
            <v>UGB</v>
          </cell>
          <cell r="E1438" t="str">
            <v>S1</v>
          </cell>
          <cell r="F1438" t="str">
            <v>THW</v>
          </cell>
          <cell r="G1438" t="str">
            <v>UT22</v>
          </cell>
          <cell r="H1438" t="str">
            <v>P-STD</v>
          </cell>
          <cell r="I1438" t="str">
            <v>Tech</v>
          </cell>
          <cell r="J1438">
            <v>37.5</v>
          </cell>
          <cell r="K1438">
            <v>30</v>
          </cell>
          <cell r="L1438">
            <v>6</v>
          </cell>
          <cell r="M1438" t="str">
            <v>Senior Engineer</v>
          </cell>
          <cell r="N1438">
            <v>29.464188717949</v>
          </cell>
        </row>
        <row r="1439">
          <cell r="A1439" t="str">
            <v>A49966</v>
          </cell>
          <cell r="B1439" t="str">
            <v>Jordan</v>
          </cell>
          <cell r="C1439" t="str">
            <v>Reeve</v>
          </cell>
          <cell r="D1439" t="str">
            <v>UGB</v>
          </cell>
          <cell r="E1439" t="str">
            <v>S2</v>
          </cell>
          <cell r="F1439" t="str">
            <v>GLR</v>
          </cell>
          <cell r="G1439" t="str">
            <v>UP32</v>
          </cell>
          <cell r="H1439" t="str">
            <v>UK-HYDST</v>
          </cell>
          <cell r="I1439" t="str">
            <v>Tech</v>
          </cell>
          <cell r="J1439">
            <v>37.5</v>
          </cell>
          <cell r="K1439">
            <v>78</v>
          </cell>
          <cell r="L1439">
            <v>11</v>
          </cell>
          <cell r="M1439" t="str">
            <v>Junior Technician</v>
          </cell>
          <cell r="N1439">
            <v>12.585476512821</v>
          </cell>
        </row>
        <row r="1440">
          <cell r="A1440" t="str">
            <v>A76392</v>
          </cell>
          <cell r="B1440" t="str">
            <v>Jordan</v>
          </cell>
          <cell r="C1440" t="str">
            <v>Brett</v>
          </cell>
          <cell r="D1440" t="str">
            <v>UGB</v>
          </cell>
          <cell r="E1440" t="str">
            <v>S1</v>
          </cell>
          <cell r="F1440" t="str">
            <v>TRL</v>
          </cell>
          <cell r="G1440" t="str">
            <v>UT42</v>
          </cell>
          <cell r="H1440" t="str">
            <v>UK-AGENCY</v>
          </cell>
          <cell r="I1440" t="str">
            <v>Tech</v>
          </cell>
          <cell r="J1440">
            <v>37.5</v>
          </cell>
          <cell r="K1440">
            <v>5</v>
          </cell>
          <cell r="L1440">
            <v>10</v>
          </cell>
          <cell r="M1440" t="str">
            <v>Technical assistant</v>
          </cell>
          <cell r="N1440">
            <v>38.5</v>
          </cell>
        </row>
        <row r="1441">
          <cell r="A1441" t="str">
            <v>U03171</v>
          </cell>
          <cell r="B1441" t="str">
            <v>Jordan</v>
          </cell>
          <cell r="C1441" t="str">
            <v>Brett</v>
          </cell>
          <cell r="D1441" t="str">
            <v>UGB</v>
          </cell>
          <cell r="E1441" t="str">
            <v>S1</v>
          </cell>
          <cell r="F1441" t="str">
            <v>SBR</v>
          </cell>
          <cell r="G1441" t="str">
            <v>UT31</v>
          </cell>
          <cell r="H1441" t="str">
            <v>UK-AGENCY</v>
          </cell>
          <cell r="I1441" t="str">
            <v>Tech</v>
          </cell>
          <cell r="J1441">
            <v>37.5</v>
          </cell>
          <cell r="K1441">
            <v>6</v>
          </cell>
          <cell r="L1441">
            <v>7</v>
          </cell>
          <cell r="M1441" t="str">
            <v>Senior Technician</v>
          </cell>
          <cell r="N1441">
            <v>34.32</v>
          </cell>
        </row>
        <row r="1442">
          <cell r="A1442" t="str">
            <v>A84840</v>
          </cell>
          <cell r="B1442" t="str">
            <v>Joubert</v>
          </cell>
          <cell r="C1442" t="str">
            <v>Pieter</v>
          </cell>
          <cell r="D1442" t="str">
            <v>UGB</v>
          </cell>
          <cell r="E1442" t="str">
            <v>S1</v>
          </cell>
          <cell r="F1442" t="str">
            <v>THW</v>
          </cell>
          <cell r="G1442" t="str">
            <v>UT23</v>
          </cell>
          <cell r="H1442" t="str">
            <v>UK-HYDST</v>
          </cell>
          <cell r="I1442" t="str">
            <v>Site</v>
          </cell>
          <cell r="J1442">
            <v>37.5</v>
          </cell>
          <cell r="K1442">
            <v>79</v>
          </cell>
          <cell r="L1442">
            <v>0</v>
          </cell>
          <cell r="M1442" t="str">
            <v>N/A</v>
          </cell>
          <cell r="N1442">
            <v>46.321413723077001</v>
          </cell>
        </row>
        <row r="1443">
          <cell r="A1443" t="str">
            <v>A25210</v>
          </cell>
          <cell r="B1443" t="str">
            <v>Joyce</v>
          </cell>
          <cell r="C1443" t="str">
            <v>Patricia</v>
          </cell>
          <cell r="D1443" t="str">
            <v>UGB</v>
          </cell>
          <cell r="E1443" t="str">
            <v>S4</v>
          </cell>
          <cell r="F1443" t="str">
            <v>ESD</v>
          </cell>
          <cell r="G1443" t="str">
            <v>UE21</v>
          </cell>
          <cell r="H1443" t="str">
            <v>P-STD</v>
          </cell>
          <cell r="I1443" t="str">
            <v>Tech</v>
          </cell>
          <cell r="J1443">
            <v>37.5</v>
          </cell>
          <cell r="K1443">
            <v>18</v>
          </cell>
          <cell r="L1443">
            <v>6</v>
          </cell>
          <cell r="M1443" t="str">
            <v>Senior Consultant</v>
          </cell>
          <cell r="N1443">
            <v>26.865677948718002</v>
          </cell>
        </row>
        <row r="1444">
          <cell r="A1444" t="str">
            <v>A25213</v>
          </cell>
          <cell r="B1444" t="str">
            <v>Joyner</v>
          </cell>
          <cell r="C1444" t="str">
            <v>Ian</v>
          </cell>
          <cell r="D1444" t="str">
            <v>UGB</v>
          </cell>
          <cell r="E1444" t="str">
            <v>S3</v>
          </cell>
          <cell r="F1444" t="str">
            <v>WEN</v>
          </cell>
          <cell r="G1444" t="str">
            <v>UU41</v>
          </cell>
          <cell r="H1444" t="str">
            <v>UK-HYDST</v>
          </cell>
          <cell r="I1444" t="str">
            <v>Tech</v>
          </cell>
          <cell r="J1444">
            <v>37.5</v>
          </cell>
          <cell r="K1444">
            <v>26</v>
          </cell>
          <cell r="L1444">
            <v>6</v>
          </cell>
          <cell r="M1444" t="str">
            <v>Senior Consultant</v>
          </cell>
          <cell r="N1444">
            <v>19.862601025640998</v>
          </cell>
        </row>
        <row r="1445">
          <cell r="A1445" t="str">
            <v>A99899</v>
          </cell>
          <cell r="B1445" t="str">
            <v>Jukes</v>
          </cell>
          <cell r="C1445" t="str">
            <v>Robert</v>
          </cell>
          <cell r="D1445" t="str">
            <v>UGB</v>
          </cell>
          <cell r="E1445" t="str">
            <v>S3</v>
          </cell>
          <cell r="F1445" t="str">
            <v>WWN</v>
          </cell>
          <cell r="G1445" t="str">
            <v>UU71</v>
          </cell>
          <cell r="H1445" t="str">
            <v>UK-HYDST</v>
          </cell>
          <cell r="I1445" t="str">
            <v>Tech</v>
          </cell>
          <cell r="J1445">
            <v>37.5</v>
          </cell>
          <cell r="K1445">
            <v>72</v>
          </cell>
          <cell r="L1445">
            <v>6</v>
          </cell>
          <cell r="M1445" t="str">
            <v>Principal Technician</v>
          </cell>
          <cell r="N1445">
            <v>17.761677948717999</v>
          </cell>
        </row>
        <row r="1446">
          <cell r="A1446" t="str">
            <v>A50100</v>
          </cell>
          <cell r="B1446" t="str">
            <v>Julyan</v>
          </cell>
          <cell r="C1446" t="str">
            <v>Jessica</v>
          </cell>
          <cell r="D1446" t="str">
            <v>UGB</v>
          </cell>
          <cell r="E1446" t="str">
            <v>S3</v>
          </cell>
          <cell r="F1446" t="str">
            <v>WWN</v>
          </cell>
          <cell r="G1446" t="str">
            <v>UU61</v>
          </cell>
          <cell r="H1446" t="str">
            <v>P-STD</v>
          </cell>
          <cell r="I1446" t="str">
            <v>Tech</v>
          </cell>
          <cell r="J1446">
            <v>37.5</v>
          </cell>
          <cell r="K1446">
            <v>49</v>
          </cell>
          <cell r="L1446">
            <v>10</v>
          </cell>
          <cell r="M1446" t="str">
            <v>Facilities Assistant</v>
          </cell>
          <cell r="N1446">
            <v>11.533647430768999</v>
          </cell>
        </row>
        <row r="1447">
          <cell r="A1447" t="str">
            <v>A49848</v>
          </cell>
          <cell r="B1447" t="str">
            <v>Jutley</v>
          </cell>
          <cell r="C1447" t="str">
            <v>Kirpal</v>
          </cell>
          <cell r="D1447" t="str">
            <v>UGB</v>
          </cell>
          <cell r="E1447" t="str">
            <v>S1</v>
          </cell>
          <cell r="F1447" t="str">
            <v>THW</v>
          </cell>
          <cell r="G1447" t="str">
            <v>UT21</v>
          </cell>
          <cell r="H1447" t="str">
            <v>UK-HYDST</v>
          </cell>
          <cell r="I1447" t="str">
            <v>Tech</v>
          </cell>
          <cell r="J1447">
            <v>37.5</v>
          </cell>
          <cell r="K1447">
            <v>87</v>
          </cell>
          <cell r="L1447">
            <v>5</v>
          </cell>
          <cell r="M1447" t="str">
            <v>Principal Engineer/ Technical Discipline Leader</v>
          </cell>
          <cell r="N1447">
            <v>30.162180512820999</v>
          </cell>
        </row>
        <row r="1448">
          <cell r="A1448" t="str">
            <v>A74836</v>
          </cell>
          <cell r="B1448" t="str">
            <v>Kabir</v>
          </cell>
          <cell r="C1448" t="str">
            <v>Mohammad</v>
          </cell>
          <cell r="D1448" t="str">
            <v>UGB</v>
          </cell>
          <cell r="E1448" t="str">
            <v>S1</v>
          </cell>
          <cell r="F1448" t="str">
            <v>TRL</v>
          </cell>
          <cell r="G1448" t="str">
            <v>UT42</v>
          </cell>
          <cell r="H1448" t="str">
            <v>P-STD</v>
          </cell>
          <cell r="I1448" t="str">
            <v>Tech</v>
          </cell>
          <cell r="J1448">
            <v>37.5</v>
          </cell>
          <cell r="K1448">
            <v>22</v>
          </cell>
          <cell r="L1448">
            <v>5</v>
          </cell>
          <cell r="M1448" t="str">
            <v>Senior Project Manager GCCC (Aus)</v>
          </cell>
          <cell r="N1448">
            <v>39.585677948718001</v>
          </cell>
        </row>
        <row r="1449">
          <cell r="A1449" t="str">
            <v>A88226</v>
          </cell>
          <cell r="B1449" t="str">
            <v>Kaller</v>
          </cell>
          <cell r="C1449" t="str">
            <v>Jaspal</v>
          </cell>
          <cell r="D1449" t="str">
            <v>UGB</v>
          </cell>
          <cell r="E1449" t="str">
            <v>S3</v>
          </cell>
          <cell r="F1449" t="str">
            <v>WWN</v>
          </cell>
          <cell r="G1449" t="str">
            <v>UU71</v>
          </cell>
          <cell r="H1449" t="str">
            <v>UK-HYDST</v>
          </cell>
          <cell r="I1449" t="str">
            <v>Tech</v>
          </cell>
          <cell r="J1449">
            <v>37.5</v>
          </cell>
          <cell r="K1449">
            <v>143</v>
          </cell>
          <cell r="L1449">
            <v>7</v>
          </cell>
          <cell r="M1449" t="str">
            <v>Engineer  (Not chartered) (Graduate)</v>
          </cell>
          <cell r="N1449">
            <v>17.528242051282</v>
          </cell>
        </row>
        <row r="1450">
          <cell r="A1450" t="str">
            <v>A00554</v>
          </cell>
          <cell r="B1450" t="str">
            <v>Kampaktsis</v>
          </cell>
          <cell r="C1450" t="str">
            <v>Anastasios</v>
          </cell>
          <cell r="D1450" t="str">
            <v>UGB</v>
          </cell>
          <cell r="E1450" t="str">
            <v>S2</v>
          </cell>
          <cell r="F1450" t="str">
            <v>GGE</v>
          </cell>
          <cell r="G1450" t="str">
            <v>UP31</v>
          </cell>
          <cell r="H1450" t="str">
            <v>P-STD</v>
          </cell>
          <cell r="I1450" t="str">
            <v>Tech</v>
          </cell>
          <cell r="J1450">
            <v>37.5</v>
          </cell>
          <cell r="K1450">
            <v>31</v>
          </cell>
          <cell r="L1450">
            <v>8</v>
          </cell>
          <cell r="M1450" t="str">
            <v>Geotechnical Engineer (Assistant)</v>
          </cell>
          <cell r="N1450">
            <v>17.746318974358999</v>
          </cell>
        </row>
        <row r="1451">
          <cell r="A1451" t="str">
            <v>A76249</v>
          </cell>
          <cell r="B1451" t="str">
            <v>Kandola</v>
          </cell>
          <cell r="C1451" t="str">
            <v>Pinder</v>
          </cell>
          <cell r="D1451" t="str">
            <v>UGB</v>
          </cell>
          <cell r="E1451" t="str">
            <v>S1</v>
          </cell>
          <cell r="F1451" t="str">
            <v>THW</v>
          </cell>
          <cell r="G1451" t="str">
            <v>UT21</v>
          </cell>
          <cell r="H1451" t="str">
            <v>P-STD</v>
          </cell>
          <cell r="I1451" t="str">
            <v>Tech</v>
          </cell>
          <cell r="J1451">
            <v>37.5</v>
          </cell>
          <cell r="K1451">
            <v>6</v>
          </cell>
          <cell r="L1451">
            <v>4</v>
          </cell>
          <cell r="M1451" t="str">
            <v>Associate (EA)/ Associate Tech. Dir / Associate Tech. Dir (2</v>
          </cell>
          <cell r="N1451">
            <v>32.701575384614998</v>
          </cell>
        </row>
        <row r="1452">
          <cell r="A1452" t="str">
            <v>A76457</v>
          </cell>
          <cell r="B1452" t="str">
            <v>Kandola</v>
          </cell>
          <cell r="C1452" t="str">
            <v>Bhupinder</v>
          </cell>
          <cell r="D1452" t="str">
            <v>UGB</v>
          </cell>
          <cell r="E1452" t="str">
            <v>S1</v>
          </cell>
          <cell r="F1452" t="str">
            <v>THW</v>
          </cell>
          <cell r="G1452" t="str">
            <v>UT21</v>
          </cell>
          <cell r="H1452" t="str">
            <v>UK-AGENCY</v>
          </cell>
          <cell r="I1452" t="str">
            <v>Tech</v>
          </cell>
          <cell r="J1452">
            <v>40</v>
          </cell>
          <cell r="K1452">
            <v>2</v>
          </cell>
          <cell r="L1452">
            <v>4</v>
          </cell>
          <cell r="M1452" t="str">
            <v>Associate (EA)/ Associate Tech. Dir / Associate Tech. Dir (2</v>
          </cell>
          <cell r="N1452">
            <v>43.5</v>
          </cell>
        </row>
        <row r="1453">
          <cell r="A1453" t="str">
            <v>A50072</v>
          </cell>
          <cell r="B1453" t="str">
            <v>Kansal</v>
          </cell>
          <cell r="C1453" t="str">
            <v>Nitin</v>
          </cell>
          <cell r="D1453" t="str">
            <v>UGB</v>
          </cell>
          <cell r="E1453" t="str">
            <v>S3</v>
          </cell>
          <cell r="F1453" t="str">
            <v>WWN</v>
          </cell>
          <cell r="G1453" t="str">
            <v>UU61</v>
          </cell>
          <cell r="H1453" t="str">
            <v>UK-HYDST</v>
          </cell>
          <cell r="I1453" t="str">
            <v>Admin</v>
          </cell>
          <cell r="J1453">
            <v>45</v>
          </cell>
          <cell r="K1453">
            <v>20</v>
          </cell>
          <cell r="L1453">
            <v>3</v>
          </cell>
          <cell r="M1453" t="str">
            <v>Business Director</v>
          </cell>
          <cell r="N1453">
            <v>43.300030769231</v>
          </cell>
        </row>
        <row r="1454">
          <cell r="A1454" t="str">
            <v>A76453</v>
          </cell>
          <cell r="B1454" t="str">
            <v>Karavakis</v>
          </cell>
          <cell r="C1454" t="str">
            <v>Edouardos</v>
          </cell>
          <cell r="D1454" t="str">
            <v>UGB</v>
          </cell>
          <cell r="E1454" t="str">
            <v>S2</v>
          </cell>
          <cell r="F1454" t="str">
            <v>GGE</v>
          </cell>
          <cell r="G1454" t="str">
            <v>UP31</v>
          </cell>
          <cell r="H1454" t="str">
            <v>P-STD</v>
          </cell>
          <cell r="I1454" t="str">
            <v>Tech</v>
          </cell>
          <cell r="J1454">
            <v>37.5</v>
          </cell>
          <cell r="K1454">
            <v>2</v>
          </cell>
          <cell r="L1454">
            <v>10</v>
          </cell>
          <cell r="M1454" t="str">
            <v>Graduate Engineer</v>
          </cell>
          <cell r="N1454">
            <v>16.764190769231</v>
          </cell>
        </row>
        <row r="1455">
          <cell r="A1455" t="str">
            <v>A76176</v>
          </cell>
          <cell r="B1455" t="str">
            <v>Kavanagh</v>
          </cell>
          <cell r="C1455" t="str">
            <v>Mairead</v>
          </cell>
          <cell r="D1455" t="str">
            <v>UGB</v>
          </cell>
          <cell r="E1455" t="str">
            <v>S1</v>
          </cell>
          <cell r="F1455" t="str">
            <v>SBR</v>
          </cell>
          <cell r="G1455" t="str">
            <v>UT31</v>
          </cell>
          <cell r="H1455" t="str">
            <v>P-STD</v>
          </cell>
          <cell r="I1455" t="str">
            <v>Tech</v>
          </cell>
          <cell r="J1455">
            <v>37.5</v>
          </cell>
          <cell r="K1455">
            <v>10</v>
          </cell>
          <cell r="L1455">
            <v>10</v>
          </cell>
          <cell r="M1455" t="str">
            <v>Graduate Engineer</v>
          </cell>
          <cell r="N1455">
            <v>19.577780512821001</v>
          </cell>
        </row>
        <row r="1456">
          <cell r="A1456" t="str">
            <v>A97543</v>
          </cell>
          <cell r="B1456" t="str">
            <v>Kay</v>
          </cell>
          <cell r="C1456" t="str">
            <v>James</v>
          </cell>
          <cell r="D1456" t="str">
            <v>UGB</v>
          </cell>
          <cell r="E1456" t="str">
            <v>S3</v>
          </cell>
          <cell r="F1456" t="str">
            <v>MMA</v>
          </cell>
          <cell r="G1456" t="str">
            <v>UU81</v>
          </cell>
          <cell r="H1456" t="str">
            <v>UK-HYDST</v>
          </cell>
          <cell r="I1456" t="str">
            <v>Tech</v>
          </cell>
          <cell r="J1456">
            <v>37.5</v>
          </cell>
          <cell r="K1456">
            <v>49</v>
          </cell>
          <cell r="L1456">
            <v>0</v>
          </cell>
          <cell r="M1456" t="str">
            <v>N/A</v>
          </cell>
          <cell r="N1456">
            <v>19.828205128204999</v>
          </cell>
        </row>
        <row r="1457">
          <cell r="A1457" t="str">
            <v>A25130</v>
          </cell>
          <cell r="B1457" t="str">
            <v>Kayani</v>
          </cell>
          <cell r="C1457" t="str">
            <v>Asma</v>
          </cell>
          <cell r="D1457" t="str">
            <v>UGB</v>
          </cell>
          <cell r="E1457" t="str">
            <v>S1</v>
          </cell>
          <cell r="F1457" t="str">
            <v>TRL</v>
          </cell>
          <cell r="G1457" t="str">
            <v>UT43</v>
          </cell>
          <cell r="H1457" t="str">
            <v>UK-HYDST</v>
          </cell>
          <cell r="I1457" t="str">
            <v>Tech</v>
          </cell>
          <cell r="J1457">
            <v>37.5</v>
          </cell>
          <cell r="K1457">
            <v>22</v>
          </cell>
          <cell r="L1457">
            <v>10</v>
          </cell>
          <cell r="M1457" t="str">
            <v>Graduate Drafter</v>
          </cell>
          <cell r="N1457">
            <v>15.777472820512999</v>
          </cell>
        </row>
        <row r="1458">
          <cell r="A1458" t="str">
            <v>A76437</v>
          </cell>
          <cell r="B1458" t="str">
            <v>Kaye</v>
          </cell>
          <cell r="C1458" t="str">
            <v>Dilek</v>
          </cell>
          <cell r="D1458" t="str">
            <v>UGB</v>
          </cell>
          <cell r="E1458" t="str">
            <v>S1</v>
          </cell>
          <cell r="F1458" t="str">
            <v>SBR</v>
          </cell>
          <cell r="G1458" t="str">
            <v>UT31</v>
          </cell>
          <cell r="H1458" t="str">
            <v>P-STD</v>
          </cell>
          <cell r="I1458" t="str">
            <v>Tech</v>
          </cell>
          <cell r="J1458">
            <v>27.5</v>
          </cell>
          <cell r="K1458">
            <v>4</v>
          </cell>
          <cell r="L1458">
            <v>10</v>
          </cell>
          <cell r="M1458" t="str">
            <v>Technical assistant</v>
          </cell>
          <cell r="N1458">
            <v>12.985197202797</v>
          </cell>
        </row>
        <row r="1459">
          <cell r="A1459" t="str">
            <v>A97268</v>
          </cell>
          <cell r="B1459" t="str">
            <v>Kaye</v>
          </cell>
          <cell r="C1459" t="str">
            <v>Dilek</v>
          </cell>
          <cell r="D1459" t="str">
            <v>UGB</v>
          </cell>
          <cell r="E1459" t="str">
            <v>S1</v>
          </cell>
          <cell r="F1459" t="str">
            <v>THW</v>
          </cell>
          <cell r="G1459" t="str">
            <v>UT21</v>
          </cell>
          <cell r="H1459" t="str">
            <v>UK-HYDST</v>
          </cell>
          <cell r="I1459" t="str">
            <v>Tech</v>
          </cell>
          <cell r="J1459">
            <v>37.5</v>
          </cell>
          <cell r="K1459">
            <v>64</v>
          </cell>
          <cell r="L1459">
            <v>10</v>
          </cell>
          <cell r="M1459" t="str">
            <v>Technical Officer/ Technician</v>
          </cell>
          <cell r="N1459">
            <v>11.37137025641</v>
          </cell>
        </row>
        <row r="1460">
          <cell r="A1460" t="str">
            <v>A00448</v>
          </cell>
          <cell r="B1460" t="str">
            <v>Kearney</v>
          </cell>
          <cell r="C1460" t="str">
            <v>Dominic</v>
          </cell>
          <cell r="D1460" t="str">
            <v>UGB</v>
          </cell>
          <cell r="E1460" t="str">
            <v>S3</v>
          </cell>
          <cell r="F1460" t="str">
            <v>WEN</v>
          </cell>
          <cell r="G1460" t="str">
            <v>UU41</v>
          </cell>
          <cell r="H1460" t="str">
            <v>UK-HYDST</v>
          </cell>
          <cell r="I1460" t="str">
            <v>Tech</v>
          </cell>
          <cell r="J1460">
            <v>37.5</v>
          </cell>
          <cell r="K1460">
            <v>7</v>
          </cell>
          <cell r="L1460">
            <v>0</v>
          </cell>
          <cell r="M1460" t="str">
            <v>N/A</v>
          </cell>
          <cell r="N1460">
            <v>24.139524102564</v>
          </cell>
        </row>
        <row r="1461">
          <cell r="A1461" t="str">
            <v>S10386</v>
          </cell>
          <cell r="B1461" t="str">
            <v>Kearney</v>
          </cell>
          <cell r="C1461" t="str">
            <v>John</v>
          </cell>
          <cell r="D1461" t="str">
            <v>UGB</v>
          </cell>
          <cell r="E1461" t="str">
            <v>S1</v>
          </cell>
          <cell r="F1461" t="str">
            <v>TRL</v>
          </cell>
          <cell r="G1461" t="str">
            <v>UT42</v>
          </cell>
          <cell r="H1461" t="str">
            <v>UK-SC-LTD</v>
          </cell>
          <cell r="I1461" t="str">
            <v>Tech</v>
          </cell>
          <cell r="J1461">
            <v>40</v>
          </cell>
          <cell r="K1461">
            <v>1</v>
          </cell>
          <cell r="L1461">
            <v>8</v>
          </cell>
          <cell r="M1461" t="str">
            <v>Engineer  (Not chartered) (Graduate)</v>
          </cell>
          <cell r="N1461">
            <v>50</v>
          </cell>
        </row>
        <row r="1462">
          <cell r="A1462" t="str">
            <v>S10329</v>
          </cell>
          <cell r="B1462" t="str">
            <v>Keefe</v>
          </cell>
          <cell r="C1462" t="str">
            <v>Robert</v>
          </cell>
          <cell r="D1462" t="str">
            <v>UGB</v>
          </cell>
          <cell r="E1462" t="str">
            <v>S1</v>
          </cell>
          <cell r="F1462" t="str">
            <v>TRL</v>
          </cell>
          <cell r="G1462" t="str">
            <v>UT42</v>
          </cell>
          <cell r="H1462" t="str">
            <v>UK-SC-LTD</v>
          </cell>
          <cell r="I1462" t="str">
            <v>Tech</v>
          </cell>
          <cell r="J1462">
            <v>37.5</v>
          </cell>
          <cell r="K1462">
            <v>12</v>
          </cell>
          <cell r="L1462">
            <v>3</v>
          </cell>
          <cell r="M1462" t="str">
            <v>Project Manager  Category  2 (1)</v>
          </cell>
          <cell r="N1462">
            <v>92.07</v>
          </cell>
        </row>
        <row r="1463">
          <cell r="A1463" t="str">
            <v>A49705</v>
          </cell>
          <cell r="B1463" t="str">
            <v>Keith</v>
          </cell>
          <cell r="C1463" t="str">
            <v>Adrian</v>
          </cell>
          <cell r="D1463" t="str">
            <v>UGB</v>
          </cell>
          <cell r="E1463" t="str">
            <v>S2</v>
          </cell>
          <cell r="F1463" t="str">
            <v>BBI</v>
          </cell>
          <cell r="G1463" t="str">
            <v>UP33</v>
          </cell>
          <cell r="H1463" t="str">
            <v>UK-HYDST</v>
          </cell>
          <cell r="I1463" t="str">
            <v>Tech</v>
          </cell>
          <cell r="J1463">
            <v>37.5</v>
          </cell>
          <cell r="K1463">
            <v>98</v>
          </cell>
          <cell r="L1463">
            <v>7</v>
          </cell>
          <cell r="M1463" t="str">
            <v>Senior Technician</v>
          </cell>
          <cell r="N1463">
            <v>26.698754871795</v>
          </cell>
        </row>
        <row r="1464">
          <cell r="A1464" t="str">
            <v>A40641</v>
          </cell>
          <cell r="B1464" t="str">
            <v>Kelley</v>
          </cell>
          <cell r="C1464" t="str">
            <v>Mike</v>
          </cell>
          <cell r="D1464" t="str">
            <v>UGB</v>
          </cell>
          <cell r="E1464" t="str">
            <v>S1</v>
          </cell>
          <cell r="F1464" t="str">
            <v>TRL</v>
          </cell>
          <cell r="G1464" t="str">
            <v>UT42</v>
          </cell>
          <cell r="H1464" t="str">
            <v>UK-HYDST</v>
          </cell>
          <cell r="I1464" t="str">
            <v>Site</v>
          </cell>
          <cell r="J1464">
            <v>37.5</v>
          </cell>
          <cell r="K1464">
            <v>217</v>
          </cell>
          <cell r="L1464">
            <v>5</v>
          </cell>
          <cell r="M1464" t="str">
            <v>Principal Engineer/ Technical Discipline Leader</v>
          </cell>
          <cell r="N1464">
            <v>23.152307692308</v>
          </cell>
        </row>
        <row r="1465">
          <cell r="A1465" t="str">
            <v>A74290</v>
          </cell>
          <cell r="B1465" t="str">
            <v>Kelly</v>
          </cell>
          <cell r="C1465" t="str">
            <v>Lorna</v>
          </cell>
          <cell r="D1465" t="str">
            <v>UGB</v>
          </cell>
          <cell r="E1465" t="str">
            <v>S9</v>
          </cell>
          <cell r="F1465" t="str">
            <v>AHR</v>
          </cell>
          <cell r="G1465" t="str">
            <v>US12</v>
          </cell>
          <cell r="H1465" t="str">
            <v>UK-HYDST</v>
          </cell>
          <cell r="I1465" t="str">
            <v>Admin</v>
          </cell>
          <cell r="J1465">
            <v>30</v>
          </cell>
          <cell r="K1465">
            <v>65</v>
          </cell>
          <cell r="L1465">
            <v>4</v>
          </cell>
          <cell r="M1465" t="str">
            <v>Senior HR Manager/Advisor</v>
          </cell>
          <cell r="N1465">
            <v>19.926097435896999</v>
          </cell>
        </row>
        <row r="1466">
          <cell r="A1466" t="str">
            <v>S10251</v>
          </cell>
          <cell r="B1466" t="str">
            <v>Kelly</v>
          </cell>
          <cell r="C1466" t="str">
            <v>Martin</v>
          </cell>
          <cell r="D1466" t="str">
            <v>UGB</v>
          </cell>
          <cell r="E1466" t="str">
            <v>S1</v>
          </cell>
          <cell r="F1466" t="str">
            <v>TIS</v>
          </cell>
          <cell r="G1466" t="str">
            <v>UT51</v>
          </cell>
          <cell r="H1466" t="str">
            <v>UK-SC-LTD</v>
          </cell>
          <cell r="I1466" t="str">
            <v>Tech</v>
          </cell>
          <cell r="J1466">
            <v>0</v>
          </cell>
          <cell r="K1466">
            <v>15</v>
          </cell>
          <cell r="L1466">
            <v>5</v>
          </cell>
          <cell r="M1466" t="str">
            <v>Project  Planner (1)</v>
          </cell>
          <cell r="N1466">
            <v>60</v>
          </cell>
        </row>
        <row r="1467">
          <cell r="A1467" t="str">
            <v>A03239</v>
          </cell>
          <cell r="B1467" t="str">
            <v>Kemble</v>
          </cell>
          <cell r="C1467" t="str">
            <v>Neil</v>
          </cell>
          <cell r="D1467" t="str">
            <v>UGB</v>
          </cell>
          <cell r="E1467" t="str">
            <v>S3</v>
          </cell>
          <cell r="F1467" t="str">
            <v>UEX</v>
          </cell>
          <cell r="G1467" t="str">
            <v>UU11</v>
          </cell>
          <cell r="H1467" t="str">
            <v>UK-HYDST</v>
          </cell>
          <cell r="I1467" t="str">
            <v>Admin</v>
          </cell>
          <cell r="J1467">
            <v>37.5</v>
          </cell>
          <cell r="K1467">
            <v>226</v>
          </cell>
          <cell r="L1467">
            <v>2</v>
          </cell>
          <cell r="M1467" t="str">
            <v>Client Relationship Director</v>
          </cell>
          <cell r="N1467">
            <v>57.795934358974002</v>
          </cell>
        </row>
        <row r="1468">
          <cell r="A1468" t="str">
            <v>A50121</v>
          </cell>
          <cell r="B1468" t="str">
            <v>Kempster</v>
          </cell>
          <cell r="C1468" t="str">
            <v>Mark</v>
          </cell>
          <cell r="D1468" t="str">
            <v>UGB</v>
          </cell>
          <cell r="E1468" t="str">
            <v>S3</v>
          </cell>
          <cell r="F1468" t="str">
            <v>WWN</v>
          </cell>
          <cell r="G1468" t="str">
            <v>UU61</v>
          </cell>
          <cell r="H1468" t="str">
            <v>P-STD</v>
          </cell>
          <cell r="I1468" t="str">
            <v>Tech</v>
          </cell>
          <cell r="J1468">
            <v>37.5</v>
          </cell>
          <cell r="K1468">
            <v>6</v>
          </cell>
          <cell r="L1468">
            <v>7</v>
          </cell>
          <cell r="M1468" t="str">
            <v>Chartered or Consulting Engineer</v>
          </cell>
          <cell r="N1468">
            <v>13.151318974359</v>
          </cell>
        </row>
        <row r="1469">
          <cell r="A1469" t="str">
            <v>A87521</v>
          </cell>
          <cell r="B1469" t="str">
            <v>Kempster</v>
          </cell>
          <cell r="C1469" t="str">
            <v>David</v>
          </cell>
          <cell r="D1469" t="str">
            <v>UGB</v>
          </cell>
          <cell r="E1469" t="str">
            <v>S1</v>
          </cell>
          <cell r="F1469" t="str">
            <v>THW</v>
          </cell>
          <cell r="G1469" t="str">
            <v>UT21</v>
          </cell>
          <cell r="H1469" t="str">
            <v>UK-HYDST</v>
          </cell>
          <cell r="I1469" t="str">
            <v>Tech</v>
          </cell>
          <cell r="J1469">
            <v>37.5</v>
          </cell>
          <cell r="K1469">
            <v>141</v>
          </cell>
          <cell r="L1469">
            <v>4</v>
          </cell>
          <cell r="M1469" t="str">
            <v>Principal  Architect</v>
          </cell>
          <cell r="N1469">
            <v>43.846227282050997</v>
          </cell>
        </row>
        <row r="1470">
          <cell r="A1470" t="str">
            <v>A25087</v>
          </cell>
          <cell r="B1470" t="str">
            <v>Kendall</v>
          </cell>
          <cell r="C1470" t="str">
            <v>Sam</v>
          </cell>
          <cell r="D1470" t="str">
            <v>UGB</v>
          </cell>
          <cell r="E1470" t="str">
            <v>S1</v>
          </cell>
          <cell r="F1470" t="str">
            <v>THW</v>
          </cell>
          <cell r="G1470" t="str">
            <v>UT21</v>
          </cell>
          <cell r="H1470" t="str">
            <v>UK-HYDST</v>
          </cell>
          <cell r="I1470" t="str">
            <v>Tech</v>
          </cell>
          <cell r="J1470">
            <v>37.5</v>
          </cell>
          <cell r="K1470">
            <v>44</v>
          </cell>
          <cell r="L1470">
            <v>10</v>
          </cell>
          <cell r="M1470" t="str">
            <v>Clerical Officer</v>
          </cell>
          <cell r="N1470">
            <v>11.108754871795</v>
          </cell>
        </row>
        <row r="1471">
          <cell r="A1471" t="str">
            <v>A49869</v>
          </cell>
          <cell r="B1471" t="str">
            <v>Kennaird</v>
          </cell>
          <cell r="C1471" t="str">
            <v>Grant</v>
          </cell>
          <cell r="D1471" t="str">
            <v>UGB</v>
          </cell>
          <cell r="E1471" t="str">
            <v>S1</v>
          </cell>
          <cell r="F1471" t="str">
            <v>THW</v>
          </cell>
          <cell r="G1471" t="str">
            <v>UT22</v>
          </cell>
          <cell r="H1471" t="str">
            <v>UK-HYDST</v>
          </cell>
          <cell r="I1471" t="str">
            <v>Tech</v>
          </cell>
          <cell r="J1471">
            <v>37.5</v>
          </cell>
          <cell r="K1471">
            <v>82</v>
          </cell>
          <cell r="L1471">
            <v>6</v>
          </cell>
          <cell r="M1471" t="str">
            <v>Senior Engineer</v>
          </cell>
          <cell r="N1471">
            <v>24.214806153845998</v>
          </cell>
        </row>
        <row r="1472">
          <cell r="A1472" t="str">
            <v>A49960</v>
          </cell>
          <cell r="B1472" t="str">
            <v>Kennaird</v>
          </cell>
          <cell r="C1472" t="str">
            <v>Dianne</v>
          </cell>
          <cell r="D1472" t="str">
            <v>UGB</v>
          </cell>
          <cell r="E1472" t="str">
            <v>S9</v>
          </cell>
          <cell r="F1472" t="str">
            <v>AFF</v>
          </cell>
          <cell r="G1472" t="str">
            <v>UF15</v>
          </cell>
          <cell r="H1472" t="str">
            <v>UK-HYDST</v>
          </cell>
          <cell r="I1472" t="str">
            <v>Admin</v>
          </cell>
          <cell r="J1472">
            <v>37.5</v>
          </cell>
          <cell r="K1472">
            <v>78</v>
          </cell>
          <cell r="L1472">
            <v>5</v>
          </cell>
          <cell r="M1472" t="str">
            <v>Office Facilities Manager (1)</v>
          </cell>
          <cell r="N1472">
            <v>27.70334974359</v>
          </cell>
        </row>
        <row r="1473">
          <cell r="A1473" t="str">
            <v>S10266</v>
          </cell>
          <cell r="B1473" t="str">
            <v>Kennedy</v>
          </cell>
          <cell r="C1473" t="str">
            <v>Matthew</v>
          </cell>
          <cell r="D1473" t="str">
            <v>UGB</v>
          </cell>
          <cell r="E1473" t="str">
            <v>S1</v>
          </cell>
          <cell r="F1473" t="str">
            <v>THW</v>
          </cell>
          <cell r="G1473" t="str">
            <v>UT23</v>
          </cell>
          <cell r="H1473" t="str">
            <v>UK-SC-LTD</v>
          </cell>
          <cell r="I1473" t="str">
            <v>Tech</v>
          </cell>
          <cell r="J1473">
            <v>0</v>
          </cell>
          <cell r="K1473">
            <v>34</v>
          </cell>
          <cell r="L1473">
            <v>6</v>
          </cell>
          <cell r="M1473" t="str">
            <v>Project Planner  (2)</v>
          </cell>
          <cell r="N1473">
            <v>30</v>
          </cell>
        </row>
        <row r="1474">
          <cell r="A1474" t="str">
            <v>A76369</v>
          </cell>
          <cell r="B1474" t="str">
            <v>Kenny</v>
          </cell>
          <cell r="C1474" t="str">
            <v>Paul</v>
          </cell>
          <cell r="D1474" t="str">
            <v>UGB</v>
          </cell>
          <cell r="E1474" t="str">
            <v>S1</v>
          </cell>
          <cell r="F1474" t="str">
            <v>TRL</v>
          </cell>
          <cell r="G1474" t="str">
            <v>UT42</v>
          </cell>
          <cell r="H1474" t="str">
            <v>UK-AGENCY</v>
          </cell>
          <cell r="I1474" t="str">
            <v>Tech</v>
          </cell>
          <cell r="J1474">
            <v>37.5</v>
          </cell>
          <cell r="K1474">
            <v>3</v>
          </cell>
          <cell r="L1474">
            <v>10</v>
          </cell>
          <cell r="M1474" t="str">
            <v>Technical Officer/ Technician</v>
          </cell>
          <cell r="N1474">
            <v>35.200000000000003</v>
          </cell>
        </row>
        <row r="1475">
          <cell r="A1475" t="str">
            <v>A24974</v>
          </cell>
          <cell r="B1475" t="str">
            <v>Kent</v>
          </cell>
          <cell r="C1475" t="str">
            <v>James</v>
          </cell>
          <cell r="D1475" t="str">
            <v>UGB</v>
          </cell>
          <cell r="E1475" t="str">
            <v>S9</v>
          </cell>
          <cell r="F1475" t="str">
            <v>AIT</v>
          </cell>
          <cell r="G1475" t="str">
            <v>US15</v>
          </cell>
          <cell r="H1475" t="str">
            <v>UK-HYDST</v>
          </cell>
          <cell r="I1475" t="str">
            <v>Admin</v>
          </cell>
          <cell r="J1475">
            <v>37.5</v>
          </cell>
          <cell r="K1475">
            <v>37</v>
          </cell>
          <cell r="L1475">
            <v>6</v>
          </cell>
          <cell r="M1475" t="str">
            <v>Senior Network Administrator</v>
          </cell>
          <cell r="N1475">
            <v>10.058293333332999</v>
          </cell>
        </row>
        <row r="1476">
          <cell r="A1476" t="str">
            <v>A74569</v>
          </cell>
          <cell r="B1476" t="str">
            <v>Kent</v>
          </cell>
          <cell r="C1476" t="str">
            <v>Tim</v>
          </cell>
          <cell r="D1476" t="str">
            <v>UGB</v>
          </cell>
          <cell r="E1476" t="str">
            <v>S1</v>
          </cell>
          <cell r="F1476" t="str">
            <v>SBR</v>
          </cell>
          <cell r="G1476" t="str">
            <v>UT31</v>
          </cell>
          <cell r="H1476" t="str">
            <v>UK-HYDST</v>
          </cell>
          <cell r="I1476" t="str">
            <v>Tech</v>
          </cell>
          <cell r="J1476">
            <v>37.5</v>
          </cell>
          <cell r="K1476">
            <v>63</v>
          </cell>
          <cell r="L1476">
            <v>7</v>
          </cell>
          <cell r="M1476" t="str">
            <v>Resident Engineer (2)</v>
          </cell>
          <cell r="N1476">
            <v>29.460352820512998</v>
          </cell>
        </row>
        <row r="1477">
          <cell r="A1477" t="str">
            <v>A74749</v>
          </cell>
          <cell r="B1477" t="str">
            <v>Kenward</v>
          </cell>
          <cell r="C1477" t="str">
            <v>Jo</v>
          </cell>
          <cell r="D1477" t="str">
            <v>UGB</v>
          </cell>
          <cell r="E1477" t="str">
            <v>S1</v>
          </cell>
          <cell r="F1477" t="str">
            <v>TRL</v>
          </cell>
          <cell r="G1477" t="str">
            <v>UT42</v>
          </cell>
          <cell r="H1477" t="str">
            <v>P-STD</v>
          </cell>
          <cell r="I1477" t="str">
            <v>Tech</v>
          </cell>
          <cell r="J1477">
            <v>37.5</v>
          </cell>
          <cell r="K1477">
            <v>23</v>
          </cell>
          <cell r="L1477">
            <v>3</v>
          </cell>
          <cell r="M1477" t="str">
            <v>Project Manager  Category  2 (1)</v>
          </cell>
          <cell r="N1477">
            <v>52.691064615385002</v>
          </cell>
        </row>
        <row r="1478">
          <cell r="A1478" t="str">
            <v>A74906</v>
          </cell>
          <cell r="B1478" t="str">
            <v>Keppel</v>
          </cell>
          <cell r="C1478" t="str">
            <v>William</v>
          </cell>
          <cell r="D1478" t="str">
            <v>UGB</v>
          </cell>
          <cell r="E1478" t="str">
            <v>S2</v>
          </cell>
          <cell r="F1478" t="str">
            <v>SBS</v>
          </cell>
          <cell r="G1478" t="str">
            <v>UP33</v>
          </cell>
          <cell r="H1478" t="str">
            <v>P-STD</v>
          </cell>
          <cell r="I1478" t="str">
            <v>Tech</v>
          </cell>
          <cell r="J1478">
            <v>37.5</v>
          </cell>
          <cell r="K1478">
            <v>19</v>
          </cell>
          <cell r="L1478">
            <v>10</v>
          </cell>
          <cell r="M1478" t="str">
            <v>Graduate Engineer</v>
          </cell>
          <cell r="N1478">
            <v>21.164806153846001</v>
          </cell>
        </row>
        <row r="1479">
          <cell r="A1479" t="str">
            <v>A25088</v>
          </cell>
          <cell r="B1479" t="str">
            <v>Kernott</v>
          </cell>
          <cell r="C1479" t="str">
            <v>Don</v>
          </cell>
          <cell r="D1479" t="str">
            <v>UGB</v>
          </cell>
          <cell r="E1479" t="str">
            <v>S4</v>
          </cell>
          <cell r="F1479" t="str">
            <v>EEA</v>
          </cell>
          <cell r="G1479" t="str">
            <v>UE31</v>
          </cell>
          <cell r="H1479" t="str">
            <v>UK-HYDST</v>
          </cell>
          <cell r="I1479" t="str">
            <v>Tech</v>
          </cell>
          <cell r="J1479">
            <v>37.5</v>
          </cell>
          <cell r="K1479">
            <v>7</v>
          </cell>
          <cell r="L1479">
            <v>0</v>
          </cell>
          <cell r="M1479" t="str">
            <v>N/A</v>
          </cell>
          <cell r="N1479">
            <v>21.379524102564002</v>
          </cell>
        </row>
        <row r="1480">
          <cell r="A1480" t="str">
            <v>A96601</v>
          </cell>
          <cell r="B1480" t="str">
            <v>Kerr</v>
          </cell>
          <cell r="C1480" t="str">
            <v>Rachel</v>
          </cell>
          <cell r="D1480" t="str">
            <v>UGB</v>
          </cell>
          <cell r="E1480" t="str">
            <v>S4</v>
          </cell>
          <cell r="F1480" t="str">
            <v>EEC</v>
          </cell>
          <cell r="G1480" t="str">
            <v>UE21</v>
          </cell>
          <cell r="H1480" t="str">
            <v>UK-HYDST</v>
          </cell>
          <cell r="I1480" t="str">
            <v>Tech</v>
          </cell>
          <cell r="J1480">
            <v>37.5</v>
          </cell>
          <cell r="K1480">
            <v>42</v>
          </cell>
          <cell r="L1480">
            <v>0</v>
          </cell>
          <cell r="M1480" t="str">
            <v>N/A</v>
          </cell>
          <cell r="N1480">
            <v>16.652857435897001</v>
          </cell>
        </row>
        <row r="1481">
          <cell r="A1481" t="str">
            <v>A76282</v>
          </cell>
          <cell r="B1481" t="str">
            <v>Keyes</v>
          </cell>
          <cell r="C1481" t="str">
            <v>Danny</v>
          </cell>
          <cell r="D1481" t="str">
            <v>UGB</v>
          </cell>
          <cell r="E1481" t="str">
            <v>S1</v>
          </cell>
          <cell r="F1481" t="str">
            <v>TRL</v>
          </cell>
          <cell r="G1481" t="str">
            <v>UT43</v>
          </cell>
          <cell r="H1481" t="str">
            <v>P-STD</v>
          </cell>
          <cell r="I1481" t="str">
            <v>Tech</v>
          </cell>
          <cell r="J1481">
            <v>37.5</v>
          </cell>
          <cell r="K1481">
            <v>7</v>
          </cell>
          <cell r="L1481">
            <v>4</v>
          </cell>
          <cell r="M1481" t="str">
            <v>Project Manager  Category 2 (2)</v>
          </cell>
          <cell r="N1481">
            <v>57.839626666667002</v>
          </cell>
        </row>
        <row r="1482">
          <cell r="A1482" t="str">
            <v>A97985</v>
          </cell>
          <cell r="B1482" t="str">
            <v>Khairi</v>
          </cell>
          <cell r="C1482" t="str">
            <v>Sami</v>
          </cell>
          <cell r="D1482" t="str">
            <v>UGB</v>
          </cell>
          <cell r="E1482" t="str">
            <v>S1</v>
          </cell>
          <cell r="F1482" t="str">
            <v>THW</v>
          </cell>
          <cell r="G1482" t="str">
            <v>UT22</v>
          </cell>
          <cell r="H1482" t="str">
            <v>UK-HYDST</v>
          </cell>
          <cell r="I1482" t="str">
            <v>Tech</v>
          </cell>
          <cell r="J1482">
            <v>37.5</v>
          </cell>
          <cell r="K1482">
            <v>46</v>
          </cell>
          <cell r="L1482">
            <v>0</v>
          </cell>
          <cell r="M1482" t="str">
            <v>N/A</v>
          </cell>
          <cell r="N1482">
            <v>20.174358974358999</v>
          </cell>
        </row>
        <row r="1483">
          <cell r="A1483" t="str">
            <v>A76147</v>
          </cell>
          <cell r="B1483" t="str">
            <v>Khalid</v>
          </cell>
          <cell r="C1483" t="str">
            <v>Usamah</v>
          </cell>
          <cell r="D1483" t="str">
            <v>UGB</v>
          </cell>
          <cell r="E1483" t="str">
            <v>S1</v>
          </cell>
          <cell r="F1483" t="str">
            <v>THW</v>
          </cell>
          <cell r="G1483" t="str">
            <v>UT21</v>
          </cell>
          <cell r="H1483" t="str">
            <v>UK-SEC-NP</v>
          </cell>
          <cell r="I1483" t="str">
            <v>Tech</v>
          </cell>
          <cell r="J1483">
            <v>37.5</v>
          </cell>
          <cell r="K1483">
            <v>9</v>
          </cell>
          <cell r="L1483">
            <v>10</v>
          </cell>
          <cell r="M1483" t="str">
            <v>Graduate Engineer</v>
          </cell>
          <cell r="N1483">
            <v>5.1282049999999998E-6</v>
          </cell>
        </row>
        <row r="1484">
          <cell r="A1484" t="str">
            <v>A00474</v>
          </cell>
          <cell r="B1484" t="str">
            <v>Khan</v>
          </cell>
          <cell r="C1484" t="str">
            <v>Edward</v>
          </cell>
          <cell r="D1484" t="str">
            <v>UGB</v>
          </cell>
          <cell r="E1484" t="str">
            <v>S2</v>
          </cell>
          <cell r="F1484" t="str">
            <v>GCL</v>
          </cell>
          <cell r="G1484" t="str">
            <v>UP21</v>
          </cell>
          <cell r="H1484" t="str">
            <v>T-FIX</v>
          </cell>
          <cell r="I1484" t="str">
            <v>Tech</v>
          </cell>
          <cell r="J1484">
            <v>37.5</v>
          </cell>
          <cell r="K1484">
            <v>4</v>
          </cell>
          <cell r="L1484">
            <v>7</v>
          </cell>
          <cell r="M1484" t="str">
            <v>Quantity surveyor</v>
          </cell>
          <cell r="N1484">
            <v>21.138194871795001</v>
          </cell>
        </row>
        <row r="1485">
          <cell r="A1485" t="str">
            <v>A24831</v>
          </cell>
          <cell r="B1485" t="str">
            <v>Khan</v>
          </cell>
          <cell r="C1485" t="str">
            <v>Irfan</v>
          </cell>
          <cell r="D1485" t="str">
            <v>UGB</v>
          </cell>
          <cell r="E1485" t="str">
            <v>S1</v>
          </cell>
          <cell r="F1485" t="str">
            <v>TRL</v>
          </cell>
          <cell r="G1485" t="str">
            <v>UT42</v>
          </cell>
          <cell r="H1485" t="str">
            <v>UK-HYDST</v>
          </cell>
          <cell r="I1485" t="str">
            <v>Tech</v>
          </cell>
          <cell r="J1485">
            <v>37.5</v>
          </cell>
          <cell r="K1485">
            <v>52</v>
          </cell>
          <cell r="L1485">
            <v>6</v>
          </cell>
          <cell r="M1485" t="str">
            <v>Senior Cost Manager</v>
          </cell>
          <cell r="N1485">
            <v>25.844395897436002</v>
          </cell>
        </row>
        <row r="1486">
          <cell r="A1486" t="str">
            <v>A24835</v>
          </cell>
          <cell r="B1486" t="str">
            <v>Khan</v>
          </cell>
          <cell r="C1486" t="str">
            <v>Raja</v>
          </cell>
          <cell r="D1486" t="str">
            <v>UGB</v>
          </cell>
          <cell r="E1486" t="str">
            <v>S3</v>
          </cell>
          <cell r="F1486" t="str">
            <v>WTC</v>
          </cell>
          <cell r="G1486" t="str">
            <v>UU22</v>
          </cell>
          <cell r="H1486" t="str">
            <v>UK-HYDST</v>
          </cell>
          <cell r="I1486" t="str">
            <v>Tech</v>
          </cell>
          <cell r="J1486">
            <v>37.5</v>
          </cell>
          <cell r="K1486">
            <v>37</v>
          </cell>
          <cell r="L1486">
            <v>0</v>
          </cell>
          <cell r="M1486" t="str">
            <v>N/A</v>
          </cell>
          <cell r="N1486">
            <v>18.257975384615001</v>
          </cell>
        </row>
        <row r="1487">
          <cell r="A1487" t="str">
            <v>A25209</v>
          </cell>
          <cell r="B1487" t="str">
            <v>Khan</v>
          </cell>
          <cell r="C1487" t="str">
            <v>Edward</v>
          </cell>
          <cell r="D1487" t="str">
            <v>UGB</v>
          </cell>
          <cell r="E1487" t="str">
            <v>S2</v>
          </cell>
          <cell r="F1487" t="str">
            <v>GCL</v>
          </cell>
          <cell r="G1487" t="str">
            <v>UP21</v>
          </cell>
          <cell r="H1487" t="str">
            <v>T-FIX</v>
          </cell>
          <cell r="I1487" t="str">
            <v>Tech</v>
          </cell>
          <cell r="J1487">
            <v>37.5</v>
          </cell>
          <cell r="K1487">
            <v>4</v>
          </cell>
          <cell r="L1487">
            <v>7</v>
          </cell>
          <cell r="M1487" t="str">
            <v>Environmental consultant 1</v>
          </cell>
          <cell r="N1487">
            <v>17.435897435897001</v>
          </cell>
        </row>
        <row r="1488">
          <cell r="A1488" t="str">
            <v>A74561</v>
          </cell>
          <cell r="B1488" t="str">
            <v>Khan</v>
          </cell>
          <cell r="C1488" t="str">
            <v>Zahid</v>
          </cell>
          <cell r="D1488" t="str">
            <v>UGB</v>
          </cell>
          <cell r="E1488" t="str">
            <v>S1</v>
          </cell>
          <cell r="F1488" t="str">
            <v>TRL</v>
          </cell>
          <cell r="G1488" t="str">
            <v>UT41</v>
          </cell>
          <cell r="H1488" t="str">
            <v>UK-HYDST</v>
          </cell>
          <cell r="I1488" t="str">
            <v>Tech</v>
          </cell>
          <cell r="J1488">
            <v>37.5</v>
          </cell>
          <cell r="K1488">
            <v>64</v>
          </cell>
          <cell r="L1488">
            <v>9</v>
          </cell>
          <cell r="M1488" t="str">
            <v>Assistant Engineer  (Graduate)</v>
          </cell>
          <cell r="N1488">
            <v>20.535623143590001</v>
          </cell>
        </row>
        <row r="1489">
          <cell r="A1489" t="str">
            <v>A76412</v>
          </cell>
          <cell r="B1489" t="str">
            <v>Khan</v>
          </cell>
          <cell r="C1489" t="str">
            <v>Shahzad</v>
          </cell>
          <cell r="D1489" t="str">
            <v>UGB</v>
          </cell>
          <cell r="E1489" t="str">
            <v>S1</v>
          </cell>
          <cell r="F1489" t="str">
            <v>SBR</v>
          </cell>
          <cell r="G1489" t="str">
            <v>UT31</v>
          </cell>
          <cell r="H1489" t="str">
            <v>P-STD</v>
          </cell>
          <cell r="I1489" t="str">
            <v>Tech</v>
          </cell>
          <cell r="J1489">
            <v>37.5</v>
          </cell>
          <cell r="K1489">
            <v>4</v>
          </cell>
          <cell r="L1489">
            <v>7</v>
          </cell>
          <cell r="M1489" t="str">
            <v>Resident Engineer (2)</v>
          </cell>
          <cell r="N1489">
            <v>27.652344615385001</v>
          </cell>
        </row>
        <row r="1490">
          <cell r="A1490" t="str">
            <v>A82465</v>
          </cell>
          <cell r="B1490" t="str">
            <v>Khan</v>
          </cell>
          <cell r="C1490" t="str">
            <v>Sanawar</v>
          </cell>
          <cell r="D1490" t="str">
            <v>UGB</v>
          </cell>
          <cell r="E1490" t="str">
            <v>S1</v>
          </cell>
          <cell r="F1490" t="str">
            <v>THW</v>
          </cell>
          <cell r="G1490" t="str">
            <v>UT21</v>
          </cell>
          <cell r="H1490" t="str">
            <v>UK-HYDST</v>
          </cell>
          <cell r="I1490" t="str">
            <v>Tech</v>
          </cell>
          <cell r="J1490">
            <v>37.5</v>
          </cell>
          <cell r="K1490">
            <v>159</v>
          </cell>
          <cell r="L1490">
            <v>6</v>
          </cell>
          <cell r="M1490" t="str">
            <v>Senior Engineer</v>
          </cell>
          <cell r="N1490">
            <v>33.715370256409997</v>
          </cell>
        </row>
        <row r="1491">
          <cell r="A1491" t="str">
            <v>S10265</v>
          </cell>
          <cell r="B1491" t="str">
            <v>Khan</v>
          </cell>
          <cell r="C1491" t="str">
            <v>Edward</v>
          </cell>
          <cell r="D1491" t="str">
            <v>UGB</v>
          </cell>
          <cell r="E1491" t="str">
            <v>S2</v>
          </cell>
          <cell r="F1491" t="str">
            <v>GCL</v>
          </cell>
          <cell r="G1491" t="str">
            <v>UP21</v>
          </cell>
          <cell r="H1491" t="str">
            <v>UK-SC-LTD</v>
          </cell>
          <cell r="I1491" t="str">
            <v>Tech</v>
          </cell>
          <cell r="J1491">
            <v>0</v>
          </cell>
          <cell r="K1491">
            <v>4</v>
          </cell>
          <cell r="L1491">
            <v>9</v>
          </cell>
          <cell r="M1491" t="str">
            <v>Senior Technician</v>
          </cell>
          <cell r="N1491">
            <v>18</v>
          </cell>
        </row>
        <row r="1492">
          <cell r="A1492" t="str">
            <v>A24983</v>
          </cell>
          <cell r="B1492" t="str">
            <v>Khawaja</v>
          </cell>
          <cell r="C1492" t="str">
            <v>Haroon</v>
          </cell>
          <cell r="D1492" t="str">
            <v>UGB</v>
          </cell>
          <cell r="E1492" t="str">
            <v>S3</v>
          </cell>
          <cell r="F1492" t="str">
            <v>WTC</v>
          </cell>
          <cell r="G1492" t="str">
            <v>UU22</v>
          </cell>
          <cell r="H1492" t="str">
            <v>UK-HYDST</v>
          </cell>
          <cell r="I1492" t="str">
            <v>Tech</v>
          </cell>
          <cell r="J1492">
            <v>37.5</v>
          </cell>
          <cell r="K1492">
            <v>36</v>
          </cell>
          <cell r="L1492">
            <v>9</v>
          </cell>
          <cell r="M1492" t="str">
            <v>Graduate Engineer</v>
          </cell>
          <cell r="N1492">
            <v>14.026703589744001</v>
          </cell>
        </row>
        <row r="1493">
          <cell r="A1493" t="str">
            <v>A74835</v>
          </cell>
          <cell r="B1493" t="str">
            <v>Khera</v>
          </cell>
          <cell r="C1493" t="str">
            <v>Pav</v>
          </cell>
          <cell r="D1493" t="str">
            <v>UGB</v>
          </cell>
          <cell r="E1493" t="str">
            <v>S1</v>
          </cell>
          <cell r="F1493" t="str">
            <v>TRL</v>
          </cell>
          <cell r="G1493" t="str">
            <v>UT42</v>
          </cell>
          <cell r="H1493" t="str">
            <v>P-STD</v>
          </cell>
          <cell r="I1493" t="str">
            <v>Tech</v>
          </cell>
          <cell r="J1493">
            <v>37.5</v>
          </cell>
          <cell r="K1493">
            <v>0</v>
          </cell>
          <cell r="L1493">
            <v>10</v>
          </cell>
          <cell r="M1493" t="str">
            <v>Document Controller (2)</v>
          </cell>
          <cell r="N1493">
            <v>12.275934358974</v>
          </cell>
        </row>
        <row r="1494">
          <cell r="A1494" t="str">
            <v>A00436</v>
          </cell>
          <cell r="B1494" t="str">
            <v>Khunti</v>
          </cell>
          <cell r="C1494" t="str">
            <v>Shak</v>
          </cell>
          <cell r="D1494" t="str">
            <v>UGB</v>
          </cell>
          <cell r="E1494" t="str">
            <v>S2</v>
          </cell>
          <cell r="F1494" t="str">
            <v>GGE</v>
          </cell>
          <cell r="G1494" t="str">
            <v>UP31</v>
          </cell>
          <cell r="H1494" t="str">
            <v>UK-HYDST</v>
          </cell>
          <cell r="I1494" t="str">
            <v>Tech</v>
          </cell>
          <cell r="J1494">
            <v>37.5</v>
          </cell>
          <cell r="K1494">
            <v>3</v>
          </cell>
          <cell r="L1494">
            <v>0</v>
          </cell>
          <cell r="M1494" t="str">
            <v>N/A</v>
          </cell>
          <cell r="N1494">
            <v>9.0610625641030005</v>
          </cell>
        </row>
        <row r="1495">
          <cell r="A1495" t="str">
            <v>A49963</v>
          </cell>
          <cell r="B1495" t="str">
            <v>Kibblewhite</v>
          </cell>
          <cell r="C1495" t="str">
            <v>Anna</v>
          </cell>
          <cell r="D1495" t="str">
            <v>UGB</v>
          </cell>
          <cell r="E1495" t="str">
            <v>S2</v>
          </cell>
          <cell r="F1495" t="str">
            <v>GLR</v>
          </cell>
          <cell r="G1495" t="str">
            <v>UP21</v>
          </cell>
          <cell r="H1495" t="str">
            <v>UK-HYDST</v>
          </cell>
          <cell r="I1495" t="str">
            <v>Tech</v>
          </cell>
          <cell r="J1495">
            <v>0</v>
          </cell>
          <cell r="K1495">
            <v>35</v>
          </cell>
          <cell r="L1495">
            <v>8</v>
          </cell>
          <cell r="M1495" t="str">
            <v>Environmental consultant 2</v>
          </cell>
          <cell r="N1495">
            <v>11.40054974359</v>
          </cell>
        </row>
        <row r="1496">
          <cell r="A1496" t="str">
            <v>A74351</v>
          </cell>
          <cell r="B1496" t="str">
            <v>King</v>
          </cell>
          <cell r="C1496" t="str">
            <v>Sarah</v>
          </cell>
          <cell r="D1496" t="str">
            <v>UGB</v>
          </cell>
          <cell r="E1496" t="str">
            <v>S9</v>
          </cell>
          <cell r="F1496" t="str">
            <v>AFF</v>
          </cell>
          <cell r="G1496" t="str">
            <v>UF12</v>
          </cell>
          <cell r="H1496" t="str">
            <v>UK-HYDST</v>
          </cell>
          <cell r="I1496" t="str">
            <v>Admin</v>
          </cell>
          <cell r="J1496">
            <v>12.8</v>
          </cell>
          <cell r="K1496">
            <v>59</v>
          </cell>
          <cell r="L1496">
            <v>9</v>
          </cell>
          <cell r="M1496" t="str">
            <v>Facilities Coordinator</v>
          </cell>
          <cell r="N1496">
            <v>8.4615384615379998</v>
          </cell>
        </row>
        <row r="1497">
          <cell r="A1497" t="str">
            <v>A74968</v>
          </cell>
          <cell r="B1497" t="str">
            <v>King</v>
          </cell>
          <cell r="C1497" t="str">
            <v>Sarah</v>
          </cell>
          <cell r="D1497" t="str">
            <v>UGB</v>
          </cell>
          <cell r="E1497" t="str">
            <v>S9</v>
          </cell>
          <cell r="F1497" t="str">
            <v>AFF</v>
          </cell>
          <cell r="G1497" t="str">
            <v>UF12</v>
          </cell>
          <cell r="H1497" t="str">
            <v>T-FIX</v>
          </cell>
          <cell r="I1497" t="str">
            <v>Admin</v>
          </cell>
          <cell r="J1497">
            <v>30</v>
          </cell>
          <cell r="K1497">
            <v>1</v>
          </cell>
          <cell r="L1497">
            <v>11</v>
          </cell>
          <cell r="M1497" t="str">
            <v>Facilities Assistant</v>
          </cell>
          <cell r="N1497">
            <v>10</v>
          </cell>
        </row>
        <row r="1498">
          <cell r="A1498" t="str">
            <v>U03077</v>
          </cell>
          <cell r="B1498" t="str">
            <v>King</v>
          </cell>
          <cell r="C1498" t="str">
            <v>Jonathan</v>
          </cell>
          <cell r="D1498" t="str">
            <v>UGB</v>
          </cell>
          <cell r="E1498" t="str">
            <v>S1</v>
          </cell>
          <cell r="F1498" t="str">
            <v>TRS</v>
          </cell>
          <cell r="G1498" t="str">
            <v>UT42</v>
          </cell>
          <cell r="H1498" t="str">
            <v>UK-AGENCY</v>
          </cell>
          <cell r="I1498" t="str">
            <v>Tech</v>
          </cell>
          <cell r="J1498">
            <v>0</v>
          </cell>
          <cell r="K1498">
            <v>54</v>
          </cell>
          <cell r="L1498">
            <v>3</v>
          </cell>
          <cell r="M1498" t="str">
            <v>Technical Director  / Technical Director (1)</v>
          </cell>
          <cell r="N1498">
            <v>65</v>
          </cell>
        </row>
        <row r="1499">
          <cell r="A1499" t="str">
            <v>A03919</v>
          </cell>
          <cell r="B1499" t="str">
            <v>Kingdom</v>
          </cell>
          <cell r="C1499" t="str">
            <v>John</v>
          </cell>
          <cell r="D1499" t="str">
            <v>UGB</v>
          </cell>
          <cell r="E1499" t="str">
            <v>S3</v>
          </cell>
          <cell r="F1499" t="str">
            <v>WWN</v>
          </cell>
          <cell r="G1499" t="str">
            <v>UU31</v>
          </cell>
          <cell r="H1499" t="str">
            <v>UK-HYDST</v>
          </cell>
          <cell r="I1499" t="str">
            <v>Tech</v>
          </cell>
          <cell r="J1499">
            <v>37.5</v>
          </cell>
          <cell r="K1499">
            <v>361</v>
          </cell>
          <cell r="L1499">
            <v>4</v>
          </cell>
          <cell r="M1499" t="str">
            <v>Associate (EA)/ Associate Tech. Dir / Associate Tech. Dir (2</v>
          </cell>
          <cell r="N1499">
            <v>28.032857435897</v>
          </cell>
        </row>
        <row r="1500">
          <cell r="A1500" t="str">
            <v>A24893</v>
          </cell>
          <cell r="B1500" t="str">
            <v>Kingston</v>
          </cell>
          <cell r="C1500" t="str">
            <v>Joseph</v>
          </cell>
          <cell r="D1500" t="str">
            <v>UGB</v>
          </cell>
          <cell r="E1500" t="str">
            <v>S3</v>
          </cell>
          <cell r="F1500" t="str">
            <v>MMA</v>
          </cell>
          <cell r="G1500" t="str">
            <v>UU81</v>
          </cell>
          <cell r="H1500" t="str">
            <v>UK-HYDST</v>
          </cell>
          <cell r="I1500" t="str">
            <v>Tech</v>
          </cell>
          <cell r="J1500">
            <v>37.5</v>
          </cell>
          <cell r="K1500">
            <v>29</v>
          </cell>
          <cell r="L1500">
            <v>0</v>
          </cell>
          <cell r="M1500" t="str">
            <v>N/A</v>
          </cell>
          <cell r="N1500">
            <v>19.771589876922999</v>
          </cell>
        </row>
        <row r="1501">
          <cell r="A1501" t="str">
            <v>A42121</v>
          </cell>
          <cell r="B1501" t="str">
            <v>Kinsman</v>
          </cell>
          <cell r="C1501" t="str">
            <v>Graham</v>
          </cell>
          <cell r="D1501" t="str">
            <v>UGB</v>
          </cell>
          <cell r="E1501" t="str">
            <v>S2</v>
          </cell>
          <cell r="F1501" t="str">
            <v>SBS</v>
          </cell>
          <cell r="G1501" t="str">
            <v>UP51</v>
          </cell>
          <cell r="H1501" t="str">
            <v>UK-HYDST</v>
          </cell>
          <cell r="I1501" t="str">
            <v>Tech</v>
          </cell>
          <cell r="J1501">
            <v>30</v>
          </cell>
          <cell r="K1501">
            <v>172</v>
          </cell>
          <cell r="L1501">
            <v>4</v>
          </cell>
          <cell r="M1501" t="str">
            <v>Associate (EA)/ Associate Tech. Dir / Associate Tech. Dir (2</v>
          </cell>
          <cell r="N1501">
            <v>27.600302564103</v>
          </cell>
        </row>
        <row r="1502">
          <cell r="A1502" t="str">
            <v>A25169</v>
          </cell>
          <cell r="B1502" t="str">
            <v>Kirby</v>
          </cell>
          <cell r="C1502" t="str">
            <v>Tom</v>
          </cell>
          <cell r="D1502" t="str">
            <v>UGB</v>
          </cell>
          <cell r="E1502" t="str">
            <v>S2</v>
          </cell>
          <cell r="F1502" t="str">
            <v>GGE</v>
          </cell>
          <cell r="G1502" t="str">
            <v>UP31</v>
          </cell>
          <cell r="H1502" t="str">
            <v>UK-HYDST</v>
          </cell>
          <cell r="I1502" t="str">
            <v>Tech</v>
          </cell>
          <cell r="J1502">
            <v>0</v>
          </cell>
          <cell r="K1502">
            <v>39</v>
          </cell>
          <cell r="L1502">
            <v>10</v>
          </cell>
          <cell r="M1502" t="str">
            <v>Environmental consultant 4 / Graduate</v>
          </cell>
          <cell r="N1502">
            <v>12.275934358974</v>
          </cell>
        </row>
        <row r="1503">
          <cell r="A1503" t="str">
            <v>U03046</v>
          </cell>
          <cell r="B1503" t="str">
            <v>Kirby</v>
          </cell>
          <cell r="C1503" t="str">
            <v>Vicky</v>
          </cell>
          <cell r="D1503" t="str">
            <v>UGB</v>
          </cell>
          <cell r="E1503" t="str">
            <v>S4</v>
          </cell>
          <cell r="F1503" t="str">
            <v>EEA</v>
          </cell>
          <cell r="G1503" t="str">
            <v>UE31</v>
          </cell>
          <cell r="H1503" t="str">
            <v>UK-SEC-NP</v>
          </cell>
          <cell r="I1503" t="str">
            <v>Admin</v>
          </cell>
          <cell r="J1503">
            <v>0</v>
          </cell>
          <cell r="K1503">
            <v>0</v>
          </cell>
          <cell r="L1503">
            <v>0</v>
          </cell>
          <cell r="M1503" t="str">
            <v>N/A</v>
          </cell>
          <cell r="N1503">
            <v>0.01</v>
          </cell>
        </row>
        <row r="1504">
          <cell r="A1504" t="str">
            <v>A74470</v>
          </cell>
          <cell r="B1504" t="str">
            <v>Kirk</v>
          </cell>
          <cell r="C1504" t="str">
            <v>Liam</v>
          </cell>
          <cell r="D1504" t="str">
            <v>UGB</v>
          </cell>
          <cell r="E1504" t="str">
            <v>S1</v>
          </cell>
          <cell r="F1504" t="str">
            <v>THW</v>
          </cell>
          <cell r="G1504" t="str">
            <v>UT21</v>
          </cell>
          <cell r="H1504" t="str">
            <v>UK-HYDST</v>
          </cell>
          <cell r="I1504" t="str">
            <v>Site</v>
          </cell>
          <cell r="J1504">
            <v>37.5</v>
          </cell>
          <cell r="K1504">
            <v>68</v>
          </cell>
          <cell r="L1504">
            <v>3</v>
          </cell>
          <cell r="M1504" t="str">
            <v>Project Manager  Category  2 (1)</v>
          </cell>
          <cell r="N1504">
            <v>48.265913846154</v>
          </cell>
        </row>
        <row r="1505">
          <cell r="A1505" t="str">
            <v>A96768</v>
          </cell>
          <cell r="B1505" t="str">
            <v>Kirumba</v>
          </cell>
          <cell r="C1505" t="str">
            <v>Mike</v>
          </cell>
          <cell r="D1505" t="str">
            <v>UGB</v>
          </cell>
          <cell r="E1505" t="str">
            <v>S1</v>
          </cell>
          <cell r="F1505" t="str">
            <v>SBR</v>
          </cell>
          <cell r="G1505" t="str">
            <v>UT31</v>
          </cell>
          <cell r="H1505" t="str">
            <v>UK-HYDST</v>
          </cell>
          <cell r="I1505" t="str">
            <v>Tech</v>
          </cell>
          <cell r="J1505">
            <v>40</v>
          </cell>
          <cell r="K1505">
            <v>95</v>
          </cell>
          <cell r="L1505">
            <v>8</v>
          </cell>
          <cell r="M1505" t="str">
            <v>Resident Engineer (1) / Resident Engineer</v>
          </cell>
          <cell r="N1505">
            <v>19.680272866730999</v>
          </cell>
        </row>
        <row r="1506">
          <cell r="A1506" t="str">
            <v>A97284</v>
          </cell>
          <cell r="B1506" t="str">
            <v>Kissack</v>
          </cell>
          <cell r="C1506" t="str">
            <v>Jim</v>
          </cell>
          <cell r="D1506" t="str">
            <v>UGB</v>
          </cell>
          <cell r="E1506" t="str">
            <v>S3</v>
          </cell>
          <cell r="F1506" t="str">
            <v>WWN</v>
          </cell>
          <cell r="G1506" t="str">
            <v>UU71</v>
          </cell>
          <cell r="H1506" t="str">
            <v>UK-HYDST</v>
          </cell>
          <cell r="I1506" t="str">
            <v>Tech</v>
          </cell>
          <cell r="J1506">
            <v>37.5</v>
          </cell>
          <cell r="K1506">
            <v>48</v>
          </cell>
          <cell r="L1506">
            <v>0</v>
          </cell>
          <cell r="M1506" t="str">
            <v>N/A</v>
          </cell>
          <cell r="N1506">
            <v>16.827216410256</v>
          </cell>
        </row>
        <row r="1507">
          <cell r="A1507" t="str">
            <v>A74602</v>
          </cell>
          <cell r="B1507" t="str">
            <v>Kissane</v>
          </cell>
          <cell r="C1507" t="str">
            <v>Stephen</v>
          </cell>
          <cell r="D1507" t="str">
            <v>UGB</v>
          </cell>
          <cell r="E1507" t="str">
            <v>S2</v>
          </cell>
          <cell r="F1507" t="str">
            <v>GGE</v>
          </cell>
          <cell r="G1507" t="str">
            <v>UP31</v>
          </cell>
          <cell r="H1507" t="str">
            <v>UK-HYDST</v>
          </cell>
          <cell r="I1507" t="str">
            <v>Tech</v>
          </cell>
          <cell r="J1507">
            <v>37.5</v>
          </cell>
          <cell r="K1507">
            <v>27</v>
          </cell>
          <cell r="L1507">
            <v>4</v>
          </cell>
          <cell r="M1507" t="str">
            <v>Associate Business Director</v>
          </cell>
          <cell r="N1507">
            <v>28.616447179487</v>
          </cell>
        </row>
        <row r="1508">
          <cell r="A1508" t="str">
            <v>A20061</v>
          </cell>
          <cell r="B1508" t="str">
            <v>Kitch</v>
          </cell>
          <cell r="C1508" t="str">
            <v>Robert</v>
          </cell>
          <cell r="D1508" t="str">
            <v>UGB</v>
          </cell>
          <cell r="E1508" t="str">
            <v>S4</v>
          </cell>
          <cell r="F1508" t="str">
            <v>EEA</v>
          </cell>
          <cell r="G1508" t="str">
            <v>UE31</v>
          </cell>
          <cell r="H1508" t="str">
            <v>UK-HYDST</v>
          </cell>
          <cell r="I1508" t="str">
            <v>Tech</v>
          </cell>
          <cell r="J1508">
            <v>37.5</v>
          </cell>
          <cell r="K1508">
            <v>251</v>
          </cell>
          <cell r="L1508">
            <v>5</v>
          </cell>
          <cell r="M1508" t="str">
            <v>Principal Landscape Architect</v>
          </cell>
          <cell r="N1508">
            <v>33.800382564103003</v>
          </cell>
        </row>
        <row r="1509">
          <cell r="A1509" t="str">
            <v>A76396</v>
          </cell>
          <cell r="B1509" t="str">
            <v>Kitching</v>
          </cell>
          <cell r="C1509" t="str">
            <v>Alan</v>
          </cell>
          <cell r="D1509" t="str">
            <v>UGB</v>
          </cell>
          <cell r="E1509" t="str">
            <v>S1</v>
          </cell>
          <cell r="F1509" t="str">
            <v>TRL</v>
          </cell>
          <cell r="G1509" t="str">
            <v>UT43</v>
          </cell>
          <cell r="H1509" t="str">
            <v>P-STD</v>
          </cell>
          <cell r="I1509" t="str">
            <v>Tech</v>
          </cell>
          <cell r="J1509">
            <v>22.5</v>
          </cell>
          <cell r="K1509">
            <v>6</v>
          </cell>
          <cell r="L1509">
            <v>6</v>
          </cell>
          <cell r="M1509" t="str">
            <v>Senior Engineer</v>
          </cell>
          <cell r="N1509">
            <v>34.527660256410002</v>
          </cell>
        </row>
        <row r="1510">
          <cell r="A1510" t="str">
            <v>W36390</v>
          </cell>
          <cell r="B1510" t="str">
            <v>Kitt</v>
          </cell>
          <cell r="C1510" t="str">
            <v>Kevin</v>
          </cell>
          <cell r="D1510" t="str">
            <v>UGB</v>
          </cell>
          <cell r="E1510" t="str">
            <v>S1</v>
          </cell>
          <cell r="F1510" t="str">
            <v>SBR</v>
          </cell>
          <cell r="G1510" t="str">
            <v>UT31</v>
          </cell>
          <cell r="H1510" t="str">
            <v>UK-HYDST</v>
          </cell>
          <cell r="I1510" t="str">
            <v>Tech</v>
          </cell>
          <cell r="J1510">
            <v>37.5</v>
          </cell>
          <cell r="K1510">
            <v>151</v>
          </cell>
          <cell r="L1510">
            <v>6</v>
          </cell>
          <cell r="M1510" t="str">
            <v>Senior Engineer</v>
          </cell>
          <cell r="N1510">
            <v>18.111831794872</v>
          </cell>
        </row>
        <row r="1511">
          <cell r="A1511" t="str">
            <v>A50198</v>
          </cell>
          <cell r="B1511" t="str">
            <v>Kittow</v>
          </cell>
          <cell r="C1511" t="str">
            <v>Tim</v>
          </cell>
          <cell r="D1511" t="str">
            <v>UGB</v>
          </cell>
          <cell r="E1511" t="str">
            <v>S9</v>
          </cell>
          <cell r="F1511" t="str">
            <v>ALG</v>
          </cell>
          <cell r="G1511" t="str">
            <v>US16</v>
          </cell>
          <cell r="H1511" t="str">
            <v>P-STD</v>
          </cell>
          <cell r="I1511" t="str">
            <v>Admin</v>
          </cell>
          <cell r="J1511">
            <v>37.5</v>
          </cell>
          <cell r="K1511">
            <v>36</v>
          </cell>
          <cell r="L1511">
            <v>4</v>
          </cell>
          <cell r="M1511" t="str">
            <v>Legal Advisor</v>
          </cell>
          <cell r="N1511">
            <v>33.891729230769002</v>
          </cell>
        </row>
        <row r="1512">
          <cell r="A1512" t="str">
            <v>A24971</v>
          </cell>
          <cell r="B1512" t="str">
            <v>Kivistik</v>
          </cell>
          <cell r="C1512" t="str">
            <v>Tony</v>
          </cell>
          <cell r="D1512" t="str">
            <v>UGB</v>
          </cell>
          <cell r="E1512" t="str">
            <v>S1</v>
          </cell>
          <cell r="F1512" t="str">
            <v>THW</v>
          </cell>
          <cell r="G1512" t="str">
            <v>UT22</v>
          </cell>
          <cell r="H1512" t="str">
            <v>UK-HYDST</v>
          </cell>
          <cell r="I1512" t="str">
            <v>Tech</v>
          </cell>
          <cell r="J1512">
            <v>37.5</v>
          </cell>
          <cell r="K1512">
            <v>71</v>
          </cell>
          <cell r="L1512">
            <v>5</v>
          </cell>
          <cell r="M1512" t="str">
            <v>Principal Consultant (Aus)</v>
          </cell>
          <cell r="N1512">
            <v>24.163657435897001</v>
          </cell>
        </row>
        <row r="1513">
          <cell r="A1513" t="str">
            <v>A5022</v>
          </cell>
          <cell r="B1513" t="str">
            <v>Klym</v>
          </cell>
          <cell r="C1513" t="str">
            <v>Douglas</v>
          </cell>
          <cell r="D1513" t="str">
            <v>UGB</v>
          </cell>
          <cell r="E1513" t="str">
            <v>S1</v>
          </cell>
          <cell r="F1513" t="str">
            <v>THW</v>
          </cell>
          <cell r="G1513" t="str">
            <v>UT22</v>
          </cell>
          <cell r="H1513" t="str">
            <v>P-FIX</v>
          </cell>
          <cell r="I1513" t="str">
            <v>Admin</v>
          </cell>
          <cell r="J1513">
            <v>37.5</v>
          </cell>
          <cell r="K1513">
            <v>1</v>
          </cell>
          <cell r="L1513">
            <v>11</v>
          </cell>
          <cell r="M1513" t="str">
            <v>Junior Technician</v>
          </cell>
          <cell r="N1513">
            <v>8</v>
          </cell>
        </row>
        <row r="1514">
          <cell r="A1514" t="str">
            <v>A74959</v>
          </cell>
          <cell r="B1514" t="str">
            <v>Knight</v>
          </cell>
          <cell r="C1514" t="str">
            <v>Gregory</v>
          </cell>
          <cell r="D1514" t="str">
            <v>UGB</v>
          </cell>
          <cell r="E1514" t="str">
            <v>S3</v>
          </cell>
          <cell r="F1514" t="str">
            <v>WWN</v>
          </cell>
          <cell r="G1514" t="str">
            <v>UU71</v>
          </cell>
          <cell r="H1514" t="str">
            <v>P-STD</v>
          </cell>
          <cell r="I1514" t="str">
            <v>Tech</v>
          </cell>
          <cell r="J1514">
            <v>37.5</v>
          </cell>
          <cell r="K1514">
            <v>7</v>
          </cell>
          <cell r="L1514">
            <v>5</v>
          </cell>
          <cell r="M1514" t="str">
            <v>Principal Engineer/ Technical Discipline Leader</v>
          </cell>
          <cell r="N1514">
            <v>28.616447179487</v>
          </cell>
        </row>
        <row r="1515">
          <cell r="A1515" t="str">
            <v>W36447</v>
          </cell>
          <cell r="B1515" t="str">
            <v>Knobbs</v>
          </cell>
          <cell r="C1515" t="str">
            <v>Tim</v>
          </cell>
          <cell r="D1515" t="str">
            <v>UGB</v>
          </cell>
          <cell r="E1515" t="str">
            <v>S3</v>
          </cell>
          <cell r="F1515" t="str">
            <v>WWN</v>
          </cell>
          <cell r="G1515" t="str">
            <v>UU71</v>
          </cell>
          <cell r="H1515" t="str">
            <v>UK-HYDST</v>
          </cell>
          <cell r="I1515" t="str">
            <v>Tech</v>
          </cell>
          <cell r="J1515">
            <v>37.5</v>
          </cell>
          <cell r="K1515">
            <v>87</v>
          </cell>
          <cell r="L1515">
            <v>3</v>
          </cell>
          <cell r="M1515" t="str">
            <v>Business Director</v>
          </cell>
          <cell r="N1515">
            <v>33.868754871794998</v>
          </cell>
        </row>
        <row r="1516">
          <cell r="A1516" t="str">
            <v>A25025</v>
          </cell>
          <cell r="B1516" t="str">
            <v>Knott</v>
          </cell>
          <cell r="C1516" t="str">
            <v>Graham</v>
          </cell>
          <cell r="D1516" t="str">
            <v>UGB</v>
          </cell>
          <cell r="E1516" t="str">
            <v>S2</v>
          </cell>
          <cell r="F1516" t="str">
            <v>SBS</v>
          </cell>
          <cell r="G1516" t="str">
            <v>UP51</v>
          </cell>
          <cell r="H1516" t="str">
            <v>UK-HYDST</v>
          </cell>
          <cell r="I1516" t="str">
            <v>Tech</v>
          </cell>
          <cell r="J1516">
            <v>37.5</v>
          </cell>
          <cell r="K1516">
            <v>28</v>
          </cell>
          <cell r="L1516">
            <v>3</v>
          </cell>
          <cell r="M1516" t="str">
            <v>Senior Regional Support Services Manager</v>
          </cell>
          <cell r="N1516">
            <v>13.027597948718</v>
          </cell>
        </row>
        <row r="1517">
          <cell r="A1517" t="str">
            <v>U02868</v>
          </cell>
          <cell r="B1517" t="str">
            <v>Koba</v>
          </cell>
          <cell r="C1517" t="str">
            <v>Adrian</v>
          </cell>
          <cell r="D1517" t="str">
            <v>UGB</v>
          </cell>
          <cell r="E1517" t="str">
            <v>S1</v>
          </cell>
          <cell r="F1517" t="str">
            <v>THW</v>
          </cell>
          <cell r="G1517" t="str">
            <v>UT23</v>
          </cell>
          <cell r="H1517" t="str">
            <v>UK-AGENCY</v>
          </cell>
          <cell r="I1517" t="str">
            <v>Tech</v>
          </cell>
          <cell r="J1517">
            <v>0</v>
          </cell>
          <cell r="K1517">
            <v>20</v>
          </cell>
          <cell r="L1517">
            <v>0</v>
          </cell>
          <cell r="M1517" t="str">
            <v>N/A</v>
          </cell>
          <cell r="N1517">
            <v>28.5</v>
          </cell>
        </row>
        <row r="1518">
          <cell r="A1518" t="str">
            <v>A00073</v>
          </cell>
          <cell r="B1518" t="str">
            <v>Kommareddy</v>
          </cell>
          <cell r="C1518" t="str">
            <v>Jagan</v>
          </cell>
          <cell r="D1518" t="str">
            <v>UGB</v>
          </cell>
          <cell r="E1518" t="str">
            <v>S3</v>
          </cell>
          <cell r="F1518" t="str">
            <v>WWN</v>
          </cell>
          <cell r="G1518" t="str">
            <v>UU31</v>
          </cell>
          <cell r="H1518" t="str">
            <v>UK-HYDST</v>
          </cell>
          <cell r="I1518" t="str">
            <v>Tech</v>
          </cell>
          <cell r="J1518">
            <v>37.5</v>
          </cell>
          <cell r="K1518">
            <v>39</v>
          </cell>
          <cell r="L1518">
            <v>0</v>
          </cell>
          <cell r="M1518" t="str">
            <v>N/A</v>
          </cell>
          <cell r="N1518">
            <v>20.118395897435999</v>
          </cell>
        </row>
        <row r="1519">
          <cell r="A1519" t="str">
            <v>A00521</v>
          </cell>
          <cell r="B1519" t="str">
            <v>Kong</v>
          </cell>
          <cell r="C1519" t="str">
            <v>Clinton</v>
          </cell>
          <cell r="D1519" t="str">
            <v>UGB</v>
          </cell>
          <cell r="E1519" t="str">
            <v>S1</v>
          </cell>
          <cell r="F1519" t="str">
            <v>TRL</v>
          </cell>
          <cell r="G1519" t="str">
            <v>UT43</v>
          </cell>
          <cell r="H1519" t="str">
            <v>UK-AGENCY</v>
          </cell>
          <cell r="I1519" t="str">
            <v>Tech</v>
          </cell>
          <cell r="J1519">
            <v>37.5</v>
          </cell>
          <cell r="K1519">
            <v>1</v>
          </cell>
          <cell r="L1519">
            <v>11</v>
          </cell>
          <cell r="M1519" t="str">
            <v>Junior Technician</v>
          </cell>
          <cell r="N1519">
            <v>0.01</v>
          </cell>
        </row>
        <row r="1520">
          <cell r="A1520" t="str">
            <v>A42321</v>
          </cell>
          <cell r="B1520" t="str">
            <v>Konyeha</v>
          </cell>
          <cell r="C1520" t="str">
            <v>Osa</v>
          </cell>
          <cell r="D1520" t="str">
            <v>UGB</v>
          </cell>
          <cell r="E1520" t="str">
            <v>S1</v>
          </cell>
          <cell r="F1520" t="str">
            <v>THW</v>
          </cell>
          <cell r="G1520" t="str">
            <v>UT22</v>
          </cell>
          <cell r="H1520" t="str">
            <v>UK-HYDST</v>
          </cell>
          <cell r="I1520" t="str">
            <v>Tech</v>
          </cell>
          <cell r="J1520">
            <v>0</v>
          </cell>
          <cell r="K1520">
            <v>165</v>
          </cell>
          <cell r="L1520">
            <v>4</v>
          </cell>
          <cell r="M1520" t="str">
            <v>Associate (EA)/ Associate Tech. Dir / Associate Tech. Dir (2</v>
          </cell>
          <cell r="N1520">
            <v>30.087093333333002</v>
          </cell>
        </row>
        <row r="1521">
          <cell r="A1521" t="str">
            <v>A74308</v>
          </cell>
          <cell r="B1521" t="str">
            <v>Koottatep</v>
          </cell>
          <cell r="C1521" t="str">
            <v>Dan</v>
          </cell>
          <cell r="D1521" t="str">
            <v>UGB</v>
          </cell>
          <cell r="E1521" t="str">
            <v>S2</v>
          </cell>
          <cell r="F1521" t="str">
            <v>SBS</v>
          </cell>
          <cell r="G1521" t="str">
            <v>UP51</v>
          </cell>
          <cell r="H1521" t="str">
            <v>UK-HYDST</v>
          </cell>
          <cell r="I1521" t="str">
            <v>Tech</v>
          </cell>
          <cell r="J1521">
            <v>37.5</v>
          </cell>
          <cell r="K1521">
            <v>45</v>
          </cell>
          <cell r="L1521">
            <v>7</v>
          </cell>
          <cell r="M1521" t="str">
            <v>Chartered or Consulting Engineer</v>
          </cell>
          <cell r="N1521">
            <v>13.778677948718</v>
          </cell>
        </row>
        <row r="1522">
          <cell r="A1522" t="str">
            <v>A74446</v>
          </cell>
          <cell r="B1522" t="str">
            <v>Korczowska</v>
          </cell>
          <cell r="C1522" t="str">
            <v>Anna</v>
          </cell>
          <cell r="D1522" t="str">
            <v>UGB</v>
          </cell>
          <cell r="E1522" t="str">
            <v>S1</v>
          </cell>
          <cell r="F1522" t="str">
            <v>TPL</v>
          </cell>
          <cell r="G1522" t="str">
            <v>UT22</v>
          </cell>
          <cell r="H1522" t="str">
            <v>UK-HYDST</v>
          </cell>
          <cell r="I1522" t="str">
            <v>Tech</v>
          </cell>
          <cell r="J1522">
            <v>37.5</v>
          </cell>
          <cell r="K1522">
            <v>17</v>
          </cell>
          <cell r="L1522">
            <v>0</v>
          </cell>
          <cell r="M1522" t="str">
            <v>N/A</v>
          </cell>
          <cell r="N1522">
            <v>16.298477948717998</v>
          </cell>
        </row>
        <row r="1523">
          <cell r="A1523" t="str">
            <v>A24877</v>
          </cell>
          <cell r="B1523" t="str">
            <v>Kordeczka-Kania</v>
          </cell>
          <cell r="C1523" t="str">
            <v>Katarzyna</v>
          </cell>
          <cell r="D1523" t="str">
            <v>UGB</v>
          </cell>
          <cell r="E1523" t="str">
            <v>S2</v>
          </cell>
          <cell r="F1523" t="str">
            <v>GGE</v>
          </cell>
          <cell r="G1523" t="str">
            <v>UP31</v>
          </cell>
          <cell r="H1523" t="str">
            <v>UK-HYDST</v>
          </cell>
          <cell r="I1523" t="str">
            <v>Tech</v>
          </cell>
          <cell r="J1523">
            <v>37.5</v>
          </cell>
          <cell r="K1523">
            <v>90</v>
          </cell>
          <cell r="L1523">
            <v>7</v>
          </cell>
          <cell r="M1523" t="str">
            <v>Resident Engineer (2)</v>
          </cell>
          <cell r="N1523">
            <v>21.373575384614998</v>
          </cell>
        </row>
        <row r="1524">
          <cell r="A1524" t="str">
            <v>A00446</v>
          </cell>
          <cell r="B1524" t="str">
            <v>Kottsieper</v>
          </cell>
          <cell r="C1524" t="str">
            <v>Lilly</v>
          </cell>
          <cell r="D1524" t="str">
            <v>UGB</v>
          </cell>
          <cell r="E1524" t="str">
            <v>S2</v>
          </cell>
          <cell r="F1524" t="str">
            <v>SBS</v>
          </cell>
          <cell r="G1524" t="str">
            <v>UP51</v>
          </cell>
          <cell r="H1524" t="str">
            <v>UK-HYDST</v>
          </cell>
          <cell r="I1524" t="str">
            <v>Tech</v>
          </cell>
          <cell r="J1524">
            <v>37.5</v>
          </cell>
          <cell r="K1524">
            <v>1</v>
          </cell>
          <cell r="L1524">
            <v>0</v>
          </cell>
          <cell r="M1524" t="str">
            <v>N/A</v>
          </cell>
          <cell r="N1524">
            <v>8.0299087179490005</v>
          </cell>
        </row>
        <row r="1525">
          <cell r="A1525" t="str">
            <v>A00463</v>
          </cell>
          <cell r="B1525" t="str">
            <v>Kottsieper</v>
          </cell>
          <cell r="C1525" t="str">
            <v>Lilly</v>
          </cell>
          <cell r="D1525" t="str">
            <v>UGB</v>
          </cell>
          <cell r="E1525" t="str">
            <v>S2</v>
          </cell>
          <cell r="F1525" t="str">
            <v>BBI</v>
          </cell>
          <cell r="G1525" t="str">
            <v>UP21</v>
          </cell>
          <cell r="H1525" t="str">
            <v>P-FIX</v>
          </cell>
          <cell r="I1525" t="str">
            <v>Tech</v>
          </cell>
          <cell r="J1525">
            <v>37.5</v>
          </cell>
          <cell r="K1525">
            <v>2</v>
          </cell>
          <cell r="L1525">
            <v>11</v>
          </cell>
          <cell r="M1525" t="str">
            <v>Junior Technician</v>
          </cell>
          <cell r="N1525">
            <v>6.7318317948719999</v>
          </cell>
        </row>
        <row r="1526">
          <cell r="A1526" t="str">
            <v>A00529</v>
          </cell>
          <cell r="B1526" t="str">
            <v>Kottsieper</v>
          </cell>
          <cell r="C1526" t="str">
            <v>Lilly</v>
          </cell>
          <cell r="D1526" t="str">
            <v>UGB</v>
          </cell>
          <cell r="E1526" t="str">
            <v>S2</v>
          </cell>
          <cell r="F1526" t="str">
            <v>GGE</v>
          </cell>
          <cell r="G1526" t="str">
            <v>UP31</v>
          </cell>
          <cell r="H1526" t="str">
            <v>T-FIX</v>
          </cell>
          <cell r="I1526" t="str">
            <v>Tech</v>
          </cell>
          <cell r="J1526">
            <v>37.5</v>
          </cell>
          <cell r="K1526">
            <v>2</v>
          </cell>
          <cell r="L1526">
            <v>11</v>
          </cell>
          <cell r="M1526" t="str">
            <v>Junior Technician</v>
          </cell>
          <cell r="N1526">
            <v>6.7943917948720003</v>
          </cell>
        </row>
        <row r="1527">
          <cell r="A1527" t="str">
            <v>A00027</v>
          </cell>
          <cell r="B1527" t="str">
            <v>Kotze</v>
          </cell>
          <cell r="C1527" t="str">
            <v>Jacques</v>
          </cell>
          <cell r="D1527" t="str">
            <v>UGB</v>
          </cell>
          <cell r="E1527" t="str">
            <v>S1</v>
          </cell>
          <cell r="F1527" t="str">
            <v>THW</v>
          </cell>
          <cell r="G1527" t="str">
            <v>UT23</v>
          </cell>
          <cell r="H1527" t="str">
            <v>UK-HYDST</v>
          </cell>
          <cell r="I1527" t="str">
            <v>Tech</v>
          </cell>
          <cell r="J1527">
            <v>37.5</v>
          </cell>
          <cell r="K1527">
            <v>82</v>
          </cell>
          <cell r="L1527">
            <v>4</v>
          </cell>
          <cell r="M1527" t="str">
            <v>Project Manager  Category 2 (2)</v>
          </cell>
          <cell r="N1527">
            <v>34.452344615385002</v>
          </cell>
        </row>
        <row r="1528">
          <cell r="A1528" t="str">
            <v>S10345</v>
          </cell>
          <cell r="B1528" t="str">
            <v>Kotze</v>
          </cell>
          <cell r="C1528" t="str">
            <v>Jacques</v>
          </cell>
          <cell r="D1528" t="str">
            <v>UGB</v>
          </cell>
          <cell r="E1528" t="str">
            <v>S1</v>
          </cell>
          <cell r="F1528" t="str">
            <v>THW</v>
          </cell>
          <cell r="G1528" t="str">
            <v>UT23</v>
          </cell>
          <cell r="H1528" t="str">
            <v>UK-SC-SELF</v>
          </cell>
          <cell r="I1528" t="str">
            <v>Tech</v>
          </cell>
          <cell r="J1528">
            <v>0</v>
          </cell>
          <cell r="K1528">
            <v>14</v>
          </cell>
          <cell r="L1528">
            <v>4</v>
          </cell>
          <cell r="M1528" t="str">
            <v>Project Manager  Category 2 (2)</v>
          </cell>
          <cell r="N1528">
            <v>41.69</v>
          </cell>
        </row>
        <row r="1529">
          <cell r="A1529" t="str">
            <v>A25108</v>
          </cell>
          <cell r="B1529" t="str">
            <v>Kougioumtzis</v>
          </cell>
          <cell r="C1529" t="str">
            <v>Dimitris</v>
          </cell>
          <cell r="D1529" t="str">
            <v>UGB</v>
          </cell>
          <cell r="E1529" t="str">
            <v>S1</v>
          </cell>
          <cell r="F1529" t="str">
            <v>SBR</v>
          </cell>
          <cell r="G1529" t="str">
            <v>UT31</v>
          </cell>
          <cell r="H1529" t="str">
            <v>UK-HYDST</v>
          </cell>
          <cell r="I1529" t="str">
            <v>Tech</v>
          </cell>
          <cell r="J1529">
            <v>37.5</v>
          </cell>
          <cell r="K1529">
            <v>21</v>
          </cell>
          <cell r="L1529">
            <v>8</v>
          </cell>
          <cell r="M1529" t="str">
            <v>Resident Engineer (1) / Resident Engineer</v>
          </cell>
          <cell r="N1529">
            <v>15.339780512820999</v>
          </cell>
        </row>
        <row r="1530">
          <cell r="A1530" t="str">
            <v>A25212</v>
          </cell>
          <cell r="B1530" t="str">
            <v>Kovacevic</v>
          </cell>
          <cell r="C1530" t="str">
            <v>Simon</v>
          </cell>
          <cell r="D1530" t="str">
            <v>UGB</v>
          </cell>
          <cell r="E1530" t="str">
            <v>S3</v>
          </cell>
          <cell r="F1530" t="str">
            <v>WEN</v>
          </cell>
          <cell r="G1530" t="str">
            <v>UU41</v>
          </cell>
          <cell r="H1530" t="str">
            <v>T-FIX</v>
          </cell>
          <cell r="I1530" t="str">
            <v>Tech</v>
          </cell>
          <cell r="J1530">
            <v>37.5</v>
          </cell>
          <cell r="K1530">
            <v>2</v>
          </cell>
          <cell r="L1530">
            <v>6</v>
          </cell>
          <cell r="M1530" t="str">
            <v>Senior Consultant</v>
          </cell>
          <cell r="N1530">
            <v>21.905165128204999</v>
          </cell>
        </row>
        <row r="1531">
          <cell r="A1531" t="str">
            <v>A74553</v>
          </cell>
          <cell r="B1531" t="str">
            <v>Koya</v>
          </cell>
          <cell r="C1531" t="str">
            <v>Tolu</v>
          </cell>
          <cell r="D1531" t="str">
            <v>UGB</v>
          </cell>
          <cell r="E1531" t="str">
            <v>S9</v>
          </cell>
          <cell r="F1531" t="str">
            <v>AIT</v>
          </cell>
          <cell r="G1531" t="str">
            <v>G11</v>
          </cell>
          <cell r="H1531" t="str">
            <v>UK-HYDST</v>
          </cell>
          <cell r="I1531" t="str">
            <v>Admin</v>
          </cell>
          <cell r="J1531">
            <v>37.5</v>
          </cell>
          <cell r="K1531">
            <v>25</v>
          </cell>
          <cell r="L1531">
            <v>7</v>
          </cell>
          <cell r="M1531" t="str">
            <v>Dax implementation</v>
          </cell>
          <cell r="N1531">
            <v>19.862601025640998</v>
          </cell>
        </row>
        <row r="1532">
          <cell r="A1532" t="str">
            <v>A03929</v>
          </cell>
          <cell r="B1532" t="str">
            <v>Kraven</v>
          </cell>
          <cell r="C1532" t="str">
            <v>Alan</v>
          </cell>
          <cell r="D1532" t="str">
            <v>UGB</v>
          </cell>
          <cell r="E1532" t="str">
            <v>S1</v>
          </cell>
          <cell r="F1532" t="str">
            <v>THW</v>
          </cell>
          <cell r="G1532" t="str">
            <v>UT23</v>
          </cell>
          <cell r="H1532" t="str">
            <v>UK-HYDST</v>
          </cell>
          <cell r="I1532" t="str">
            <v>Site</v>
          </cell>
          <cell r="J1532">
            <v>37.5</v>
          </cell>
          <cell r="K1532">
            <v>292</v>
          </cell>
          <cell r="L1532">
            <v>3</v>
          </cell>
          <cell r="M1532" t="str">
            <v>Business Director</v>
          </cell>
          <cell r="N1532">
            <v>46.707729230768997</v>
          </cell>
        </row>
        <row r="1533">
          <cell r="A1533" t="str">
            <v>A76272</v>
          </cell>
          <cell r="B1533" t="str">
            <v>Kromolicki</v>
          </cell>
          <cell r="C1533" t="str">
            <v>Richard</v>
          </cell>
          <cell r="D1533" t="str">
            <v>UGB</v>
          </cell>
          <cell r="E1533" t="str">
            <v>S1</v>
          </cell>
          <cell r="F1533" t="str">
            <v>TRL</v>
          </cell>
          <cell r="G1533" t="str">
            <v>UT43</v>
          </cell>
          <cell r="H1533" t="str">
            <v>UK-ZH-A</v>
          </cell>
          <cell r="I1533" t="str">
            <v>Tech</v>
          </cell>
          <cell r="J1533">
            <v>0</v>
          </cell>
          <cell r="K1533">
            <v>9</v>
          </cell>
          <cell r="L1533">
            <v>5</v>
          </cell>
          <cell r="M1533" t="str">
            <v>Principal Engineer/ Technical Discipline Leader</v>
          </cell>
          <cell r="N1533">
            <v>36.5</v>
          </cell>
        </row>
        <row r="1534">
          <cell r="A1534" t="str">
            <v>A76150</v>
          </cell>
          <cell r="B1534" t="str">
            <v>Kruiniger</v>
          </cell>
          <cell r="C1534" t="str">
            <v>Hans</v>
          </cell>
          <cell r="D1534" t="str">
            <v>UGB</v>
          </cell>
          <cell r="E1534" t="str">
            <v>S9</v>
          </cell>
          <cell r="F1534" t="str">
            <v>AIT</v>
          </cell>
          <cell r="G1534" t="str">
            <v>G11</v>
          </cell>
          <cell r="H1534" t="str">
            <v>P-STD</v>
          </cell>
          <cell r="I1534" t="str">
            <v>Admin</v>
          </cell>
          <cell r="J1534">
            <v>37.5</v>
          </cell>
          <cell r="K1534">
            <v>11</v>
          </cell>
          <cell r="L1534">
            <v>5</v>
          </cell>
          <cell r="M1534" t="str">
            <v>Group Systems Manager</v>
          </cell>
          <cell r="N1534">
            <v>38.005729230768999</v>
          </cell>
        </row>
        <row r="1535">
          <cell r="A1535" t="str">
            <v>A76423</v>
          </cell>
          <cell r="B1535" t="str">
            <v>Krupa</v>
          </cell>
          <cell r="C1535" t="str">
            <v>Sylwia</v>
          </cell>
          <cell r="D1535" t="str">
            <v>UGB</v>
          </cell>
          <cell r="E1535" t="str">
            <v>S1</v>
          </cell>
          <cell r="F1535" t="str">
            <v>SBR</v>
          </cell>
          <cell r="G1535" t="str">
            <v>UT31</v>
          </cell>
          <cell r="H1535" t="str">
            <v>P-STD</v>
          </cell>
          <cell r="I1535" t="str">
            <v>Tech</v>
          </cell>
          <cell r="J1535">
            <v>37.5</v>
          </cell>
          <cell r="K1535">
            <v>4</v>
          </cell>
          <cell r="L1535">
            <v>5</v>
          </cell>
          <cell r="M1535" t="str">
            <v>Principal Engineer/ Technical Discipline Leader</v>
          </cell>
          <cell r="N1535">
            <v>34.905729230768998</v>
          </cell>
        </row>
        <row r="1536">
          <cell r="A1536" t="str">
            <v>A76022</v>
          </cell>
          <cell r="B1536" t="str">
            <v>Krzyzowski</v>
          </cell>
          <cell r="C1536" t="str">
            <v>Pawel</v>
          </cell>
          <cell r="D1536" t="str">
            <v>UGB</v>
          </cell>
          <cell r="E1536" t="str">
            <v>S1</v>
          </cell>
          <cell r="F1536" t="str">
            <v>TRL</v>
          </cell>
          <cell r="G1536" t="str">
            <v>UT42</v>
          </cell>
          <cell r="H1536" t="str">
            <v>P-STD</v>
          </cell>
          <cell r="I1536" t="str">
            <v>Tech</v>
          </cell>
          <cell r="J1536">
            <v>37.5</v>
          </cell>
          <cell r="K1536">
            <v>16</v>
          </cell>
          <cell r="L1536">
            <v>5</v>
          </cell>
          <cell r="M1536" t="str">
            <v>Project  Planner (1)</v>
          </cell>
          <cell r="N1536">
            <v>41.587780512820999</v>
          </cell>
        </row>
        <row r="1537">
          <cell r="A1537" t="str">
            <v>S10257</v>
          </cell>
          <cell r="B1537" t="str">
            <v>Kudambo</v>
          </cell>
          <cell r="C1537" t="str">
            <v>Tendai</v>
          </cell>
          <cell r="D1537" t="str">
            <v>UGB</v>
          </cell>
          <cell r="E1537" t="str">
            <v>S2</v>
          </cell>
          <cell r="F1537" t="str">
            <v>GCL</v>
          </cell>
          <cell r="G1537" t="str">
            <v>UP21</v>
          </cell>
          <cell r="H1537" t="str">
            <v>UK-SC-LTD</v>
          </cell>
          <cell r="I1537" t="str">
            <v>Tech</v>
          </cell>
          <cell r="J1537">
            <v>0</v>
          </cell>
          <cell r="K1537">
            <v>8</v>
          </cell>
          <cell r="L1537">
            <v>8</v>
          </cell>
          <cell r="M1537" t="str">
            <v>Quantity surveyor</v>
          </cell>
          <cell r="N1537">
            <v>14.36</v>
          </cell>
        </row>
        <row r="1538">
          <cell r="A1538" t="str">
            <v>A76238</v>
          </cell>
          <cell r="B1538" t="str">
            <v>Kullar</v>
          </cell>
          <cell r="C1538" t="str">
            <v>Ravi</v>
          </cell>
          <cell r="D1538" t="str">
            <v>UGB</v>
          </cell>
          <cell r="E1538" t="str">
            <v>S9</v>
          </cell>
          <cell r="F1538" t="str">
            <v>AFN</v>
          </cell>
          <cell r="G1538" t="str">
            <v>G11</v>
          </cell>
          <cell r="H1538" t="str">
            <v>P-STD</v>
          </cell>
          <cell r="I1538" t="str">
            <v>Admin</v>
          </cell>
          <cell r="J1538">
            <v>37.5</v>
          </cell>
          <cell r="K1538">
            <v>10</v>
          </cell>
          <cell r="L1538">
            <v>7</v>
          </cell>
          <cell r="M1538" t="str">
            <v>Senior Accountant or Accountant</v>
          </cell>
          <cell r="N1538">
            <v>22.345729230768999</v>
          </cell>
        </row>
        <row r="1539">
          <cell r="A1539" t="str">
            <v>A74798</v>
          </cell>
          <cell r="B1539" t="str">
            <v>Kumar</v>
          </cell>
          <cell r="C1539" t="str">
            <v>Sanjay</v>
          </cell>
          <cell r="D1539" t="str">
            <v>UGB</v>
          </cell>
          <cell r="E1539" t="str">
            <v>S1</v>
          </cell>
          <cell r="F1539" t="str">
            <v>TRL</v>
          </cell>
          <cell r="G1539" t="str">
            <v>UT42</v>
          </cell>
          <cell r="H1539" t="str">
            <v>UK-AGENCY</v>
          </cell>
          <cell r="I1539" t="str">
            <v>Tech</v>
          </cell>
          <cell r="J1539">
            <v>37.5</v>
          </cell>
          <cell r="K1539">
            <v>3</v>
          </cell>
          <cell r="L1539">
            <v>6</v>
          </cell>
          <cell r="M1539" t="str">
            <v>Senior Engineer</v>
          </cell>
          <cell r="N1539">
            <v>50</v>
          </cell>
        </row>
        <row r="1540">
          <cell r="A1540" t="str">
            <v>U03127</v>
          </cell>
          <cell r="B1540" t="str">
            <v>Kurushina</v>
          </cell>
          <cell r="C1540" t="str">
            <v>Olga</v>
          </cell>
          <cell r="D1540" t="str">
            <v>UGB</v>
          </cell>
          <cell r="E1540" t="str">
            <v>S9</v>
          </cell>
          <cell r="F1540" t="str">
            <v>AFF</v>
          </cell>
          <cell r="G1540" t="str">
            <v>UF13</v>
          </cell>
          <cell r="H1540" t="str">
            <v>UK-AGENCY</v>
          </cell>
          <cell r="I1540" t="str">
            <v>Admin</v>
          </cell>
          <cell r="J1540">
            <v>37.5</v>
          </cell>
          <cell r="K1540">
            <v>1</v>
          </cell>
          <cell r="L1540">
            <v>9</v>
          </cell>
          <cell r="M1540" t="str">
            <v>Admin Assistant</v>
          </cell>
          <cell r="N1540">
            <v>11</v>
          </cell>
        </row>
        <row r="1541">
          <cell r="A1541" t="str">
            <v>A50222</v>
          </cell>
          <cell r="B1541" t="str">
            <v>Kuszeluk</v>
          </cell>
          <cell r="C1541" t="str">
            <v>Stacey</v>
          </cell>
          <cell r="D1541" t="str">
            <v>UGB</v>
          </cell>
          <cell r="E1541" t="str">
            <v>S1</v>
          </cell>
          <cell r="F1541" t="str">
            <v>THW</v>
          </cell>
          <cell r="G1541" t="str">
            <v>UT22</v>
          </cell>
          <cell r="H1541" t="str">
            <v>P-FIX</v>
          </cell>
          <cell r="I1541" t="str">
            <v>Admin</v>
          </cell>
          <cell r="J1541">
            <v>37.5</v>
          </cell>
          <cell r="K1541">
            <v>1</v>
          </cell>
          <cell r="L1541">
            <v>11</v>
          </cell>
          <cell r="M1541" t="str">
            <v>Junior Technician</v>
          </cell>
          <cell r="N1541">
            <v>8.5409600000000001</v>
          </cell>
        </row>
        <row r="1542">
          <cell r="A1542" t="str">
            <v>A74912</v>
          </cell>
          <cell r="B1542" t="str">
            <v>Kvedaras</v>
          </cell>
          <cell r="C1542" t="str">
            <v>Brian</v>
          </cell>
          <cell r="D1542" t="str">
            <v>UGB</v>
          </cell>
          <cell r="E1542" t="str">
            <v>S1</v>
          </cell>
          <cell r="F1542" t="str">
            <v>TRL</v>
          </cell>
          <cell r="G1542" t="str">
            <v>UT42</v>
          </cell>
          <cell r="H1542" t="str">
            <v>P-STD</v>
          </cell>
          <cell r="I1542" t="str">
            <v>Tech</v>
          </cell>
          <cell r="J1542">
            <v>37.5</v>
          </cell>
          <cell r="K1542">
            <v>5</v>
          </cell>
          <cell r="L1542">
            <v>4</v>
          </cell>
          <cell r="M1542" t="str">
            <v>Project Manager  Category 2 (2)</v>
          </cell>
          <cell r="N1542">
            <v>42.039011282051</v>
          </cell>
        </row>
        <row r="1543">
          <cell r="A1543" t="str">
            <v>A00226</v>
          </cell>
          <cell r="B1543" t="str">
            <v>Kwarteng</v>
          </cell>
          <cell r="C1543" t="str">
            <v>Ken</v>
          </cell>
          <cell r="D1543" t="str">
            <v>UGB</v>
          </cell>
          <cell r="E1543" t="str">
            <v>S2</v>
          </cell>
          <cell r="F1543" t="str">
            <v>BBI</v>
          </cell>
          <cell r="G1543" t="str">
            <v>UP21</v>
          </cell>
          <cell r="H1543" t="str">
            <v>UK-HYDST</v>
          </cell>
          <cell r="I1543" t="str">
            <v>Tech</v>
          </cell>
          <cell r="J1543">
            <v>37.5</v>
          </cell>
          <cell r="K1543">
            <v>25</v>
          </cell>
          <cell r="L1543">
            <v>0</v>
          </cell>
          <cell r="M1543" t="str">
            <v>N/A</v>
          </cell>
          <cell r="N1543">
            <v>24.778990769231001</v>
          </cell>
        </row>
        <row r="1544">
          <cell r="A1544" t="str">
            <v>A76038</v>
          </cell>
          <cell r="B1544" t="str">
            <v>Lad</v>
          </cell>
          <cell r="C1544" t="str">
            <v>Vikash</v>
          </cell>
          <cell r="D1544" t="str">
            <v>UGB</v>
          </cell>
          <cell r="E1544" t="str">
            <v>S1</v>
          </cell>
          <cell r="F1544" t="str">
            <v>TRS</v>
          </cell>
          <cell r="G1544" t="str">
            <v>UT43</v>
          </cell>
          <cell r="H1544" t="str">
            <v>P-STD</v>
          </cell>
          <cell r="I1544" t="str">
            <v>Tech</v>
          </cell>
          <cell r="J1544">
            <v>37.5</v>
          </cell>
          <cell r="K1544">
            <v>7</v>
          </cell>
          <cell r="L1544">
            <v>10</v>
          </cell>
          <cell r="M1544" t="str">
            <v>Graduate Engineer</v>
          </cell>
          <cell r="N1544">
            <v>13.443113846154001</v>
          </cell>
        </row>
        <row r="1545">
          <cell r="A1545" t="str">
            <v>W40983</v>
          </cell>
          <cell r="B1545" t="str">
            <v>Lagan</v>
          </cell>
          <cell r="C1545" t="str">
            <v>Fay</v>
          </cell>
          <cell r="D1545" t="str">
            <v>UGB</v>
          </cell>
          <cell r="E1545" t="str">
            <v>S4</v>
          </cell>
          <cell r="F1545" t="str">
            <v>EEA</v>
          </cell>
          <cell r="G1545" t="str">
            <v>UE31</v>
          </cell>
          <cell r="H1545" t="str">
            <v>UK-HYDST</v>
          </cell>
          <cell r="I1545" t="str">
            <v>Tech</v>
          </cell>
          <cell r="J1545">
            <v>37.5</v>
          </cell>
          <cell r="K1545">
            <v>73</v>
          </cell>
          <cell r="L1545">
            <v>0</v>
          </cell>
          <cell r="M1545" t="str">
            <v>N/A</v>
          </cell>
          <cell r="N1545">
            <v>23.860713846153999</v>
          </cell>
        </row>
        <row r="1546">
          <cell r="A1546" t="str">
            <v>A00261</v>
          </cell>
          <cell r="B1546" t="str">
            <v>Lagdon</v>
          </cell>
          <cell r="C1546" t="str">
            <v>Glen</v>
          </cell>
          <cell r="D1546" t="str">
            <v>UGB</v>
          </cell>
          <cell r="E1546" t="str">
            <v>S3</v>
          </cell>
          <cell r="F1546" t="str">
            <v>UEX</v>
          </cell>
          <cell r="G1546" t="str">
            <v>UU11</v>
          </cell>
          <cell r="H1546" t="str">
            <v>UK-HYDST</v>
          </cell>
          <cell r="I1546" t="str">
            <v>Admin</v>
          </cell>
          <cell r="J1546">
            <v>37.5</v>
          </cell>
          <cell r="K1546">
            <v>57</v>
          </cell>
          <cell r="L1546">
            <v>3</v>
          </cell>
          <cell r="M1546" t="str">
            <v>Client Relationship /Sales Manager (1)</v>
          </cell>
          <cell r="N1546">
            <v>40.288242051281998</v>
          </cell>
        </row>
        <row r="1547">
          <cell r="A1547" t="str">
            <v>A76343</v>
          </cell>
          <cell r="B1547" t="str">
            <v>Lai</v>
          </cell>
          <cell r="C1547" t="str">
            <v>Cheuk</v>
          </cell>
          <cell r="D1547" t="str">
            <v>UGB</v>
          </cell>
          <cell r="E1547" t="str">
            <v>S1</v>
          </cell>
          <cell r="F1547" t="str">
            <v>THW</v>
          </cell>
          <cell r="G1547" t="str">
            <v>UT21</v>
          </cell>
          <cell r="H1547" t="str">
            <v>P-STD</v>
          </cell>
          <cell r="I1547" t="str">
            <v>Tech</v>
          </cell>
          <cell r="J1547">
            <v>37.5</v>
          </cell>
          <cell r="K1547">
            <v>6</v>
          </cell>
          <cell r="L1547">
            <v>5</v>
          </cell>
          <cell r="M1547" t="str">
            <v>Principal Engineer/ Technical Discipline Leader</v>
          </cell>
          <cell r="N1547">
            <v>32.346795897436003</v>
          </cell>
        </row>
        <row r="1548">
          <cell r="A1548" t="str">
            <v>W40711</v>
          </cell>
          <cell r="B1548" t="str">
            <v>Lai</v>
          </cell>
          <cell r="C1548" t="str">
            <v>Cheuk</v>
          </cell>
          <cell r="D1548" t="str">
            <v>UGB</v>
          </cell>
          <cell r="E1548" t="str">
            <v>S1</v>
          </cell>
          <cell r="F1548" t="str">
            <v>THW</v>
          </cell>
          <cell r="G1548" t="str">
            <v>UT21</v>
          </cell>
          <cell r="H1548" t="str">
            <v>UK-HYDST</v>
          </cell>
          <cell r="I1548" t="str">
            <v>Tech</v>
          </cell>
          <cell r="J1548">
            <v>37.5</v>
          </cell>
          <cell r="K1548">
            <v>133</v>
          </cell>
          <cell r="L1548">
            <v>6</v>
          </cell>
          <cell r="M1548" t="str">
            <v>Senior Engineer</v>
          </cell>
          <cell r="N1548">
            <v>20.800562051282</v>
          </cell>
        </row>
        <row r="1549">
          <cell r="A1549" t="str">
            <v>A74909</v>
          </cell>
          <cell r="B1549" t="str">
            <v>Laidlaw</v>
          </cell>
          <cell r="C1549" t="str">
            <v>Jack</v>
          </cell>
          <cell r="D1549" t="str">
            <v>UGB</v>
          </cell>
          <cell r="E1549" t="str">
            <v>S2</v>
          </cell>
          <cell r="F1549" t="str">
            <v>GGE</v>
          </cell>
          <cell r="G1549" t="str">
            <v>UP31</v>
          </cell>
          <cell r="H1549" t="str">
            <v>T-FIX</v>
          </cell>
          <cell r="I1549" t="str">
            <v>Tech</v>
          </cell>
          <cell r="J1549">
            <v>37.5</v>
          </cell>
          <cell r="K1549">
            <v>0</v>
          </cell>
          <cell r="L1549">
            <v>11</v>
          </cell>
          <cell r="M1549" t="str">
            <v>Office Junior Clerical Assistant</v>
          </cell>
          <cell r="N1549">
            <v>0</v>
          </cell>
        </row>
        <row r="1550">
          <cell r="A1550" t="str">
            <v>A80033</v>
          </cell>
          <cell r="B1550" t="str">
            <v>Laird</v>
          </cell>
          <cell r="C1550" t="str">
            <v>Isabel</v>
          </cell>
          <cell r="D1550" t="str">
            <v>UGB</v>
          </cell>
          <cell r="E1550" t="str">
            <v>S3</v>
          </cell>
          <cell r="F1550" t="str">
            <v>ERE</v>
          </cell>
          <cell r="G1550" t="str">
            <v>UU81</v>
          </cell>
          <cell r="H1550" t="str">
            <v>P-STD</v>
          </cell>
          <cell r="I1550" t="str">
            <v>Tech</v>
          </cell>
          <cell r="J1550">
            <v>37.5</v>
          </cell>
          <cell r="K1550">
            <v>3</v>
          </cell>
          <cell r="L1550">
            <v>8</v>
          </cell>
          <cell r="M1550" t="str">
            <v>Resident Engineer (1) / Resident Engineer</v>
          </cell>
          <cell r="N1550">
            <v>9.9415753846149997</v>
          </cell>
        </row>
        <row r="1551">
          <cell r="A1551" t="str">
            <v>A25285</v>
          </cell>
          <cell r="B1551" t="str">
            <v>Lamb</v>
          </cell>
          <cell r="C1551" t="str">
            <v>Alex</v>
          </cell>
          <cell r="D1551" t="str">
            <v>UGB</v>
          </cell>
          <cell r="E1551" t="str">
            <v>S2</v>
          </cell>
          <cell r="F1551" t="str">
            <v>GGE</v>
          </cell>
          <cell r="G1551" t="str">
            <v>UP31</v>
          </cell>
          <cell r="H1551" t="str">
            <v>P-STD</v>
          </cell>
          <cell r="I1551" t="str">
            <v>Tech</v>
          </cell>
          <cell r="J1551">
            <v>37.5</v>
          </cell>
          <cell r="K1551">
            <v>11</v>
          </cell>
          <cell r="L1551">
            <v>6</v>
          </cell>
          <cell r="M1551" t="str">
            <v>Senior Engineer</v>
          </cell>
          <cell r="N1551">
            <v>21.029780512820999</v>
          </cell>
        </row>
        <row r="1552">
          <cell r="A1552" t="str">
            <v>A42218</v>
          </cell>
          <cell r="B1552" t="str">
            <v>Lamb</v>
          </cell>
          <cell r="C1552" t="str">
            <v>Tracy</v>
          </cell>
          <cell r="D1552" t="str">
            <v>UGB</v>
          </cell>
          <cell r="E1552" t="str">
            <v>S9</v>
          </cell>
          <cell r="F1552" t="str">
            <v>AFF</v>
          </cell>
          <cell r="G1552" t="str">
            <v>UF13</v>
          </cell>
          <cell r="H1552" t="str">
            <v>UK-HYDST</v>
          </cell>
          <cell r="I1552" t="str">
            <v>Admin</v>
          </cell>
          <cell r="J1552">
            <v>37.5</v>
          </cell>
          <cell r="K1552">
            <v>192</v>
          </cell>
          <cell r="L1552">
            <v>8</v>
          </cell>
          <cell r="M1552" t="str">
            <v>Facilities Coordinator</v>
          </cell>
          <cell r="N1552">
            <v>17.818295507692</v>
          </cell>
        </row>
        <row r="1553">
          <cell r="A1553" t="str">
            <v>A25006</v>
          </cell>
          <cell r="B1553" t="str">
            <v>Lambert</v>
          </cell>
          <cell r="C1553" t="str">
            <v>Graham</v>
          </cell>
          <cell r="D1553" t="str">
            <v>UGB</v>
          </cell>
          <cell r="E1553" t="str">
            <v>S1</v>
          </cell>
          <cell r="F1553" t="str">
            <v>SBR</v>
          </cell>
          <cell r="G1553" t="str">
            <v>UT31</v>
          </cell>
          <cell r="H1553" t="str">
            <v>UK-HYDST</v>
          </cell>
          <cell r="I1553" t="str">
            <v>Tech</v>
          </cell>
          <cell r="J1553">
            <v>37.5</v>
          </cell>
          <cell r="K1553">
            <v>73</v>
          </cell>
          <cell r="L1553">
            <v>3</v>
          </cell>
          <cell r="M1553" t="str">
            <v>Technical Director  / Technical Director (1)</v>
          </cell>
          <cell r="N1553">
            <v>46.215826066666999</v>
          </cell>
        </row>
        <row r="1554">
          <cell r="A1554" t="str">
            <v>A25189</v>
          </cell>
          <cell r="B1554" t="str">
            <v>Lamdin</v>
          </cell>
          <cell r="C1554" t="str">
            <v>Rosie</v>
          </cell>
          <cell r="D1554" t="str">
            <v>UGB</v>
          </cell>
          <cell r="E1554" t="str">
            <v>S2</v>
          </cell>
          <cell r="F1554" t="str">
            <v>GGE</v>
          </cell>
          <cell r="G1554" t="str">
            <v>UP31</v>
          </cell>
          <cell r="H1554" t="str">
            <v>UK-HYDST</v>
          </cell>
          <cell r="I1554" t="str">
            <v>Tech</v>
          </cell>
          <cell r="J1554">
            <v>37.5</v>
          </cell>
          <cell r="K1554">
            <v>1</v>
          </cell>
          <cell r="L1554">
            <v>11</v>
          </cell>
          <cell r="M1554" t="str">
            <v>Junior Technician</v>
          </cell>
          <cell r="N1554">
            <v>5.8564471794869997</v>
          </cell>
        </row>
        <row r="1555">
          <cell r="A1555" t="str">
            <v>A24930</v>
          </cell>
          <cell r="B1555" t="str">
            <v>Lamhaouli</v>
          </cell>
          <cell r="C1555" t="str">
            <v>Becky</v>
          </cell>
          <cell r="D1555" t="str">
            <v>UGB</v>
          </cell>
          <cell r="E1555" t="str">
            <v>S2</v>
          </cell>
          <cell r="F1555" t="str">
            <v>GLR</v>
          </cell>
          <cell r="G1555" t="str">
            <v>UP21</v>
          </cell>
          <cell r="H1555" t="str">
            <v>UK-HYDST</v>
          </cell>
          <cell r="I1555" t="str">
            <v>Tech</v>
          </cell>
          <cell r="J1555">
            <v>37.5</v>
          </cell>
          <cell r="K1555">
            <v>38</v>
          </cell>
          <cell r="L1555">
            <v>8</v>
          </cell>
          <cell r="M1555" t="str">
            <v>Environmental consultant 2</v>
          </cell>
          <cell r="N1555">
            <v>12.50937025641</v>
          </cell>
        </row>
        <row r="1556">
          <cell r="A1556" t="str">
            <v>A00567</v>
          </cell>
          <cell r="B1556" t="str">
            <v>Lamont</v>
          </cell>
          <cell r="C1556" t="str">
            <v>Hamish</v>
          </cell>
          <cell r="D1556" t="str">
            <v>UGB</v>
          </cell>
          <cell r="E1556" t="str">
            <v>S9</v>
          </cell>
          <cell r="F1556" t="str">
            <v>AFF</v>
          </cell>
          <cell r="G1556" t="str">
            <v>UF15</v>
          </cell>
          <cell r="H1556" t="str">
            <v>UK-AGENCY</v>
          </cell>
          <cell r="I1556" t="str">
            <v>Admin</v>
          </cell>
          <cell r="J1556">
            <v>37.5</v>
          </cell>
          <cell r="K1556">
            <v>3</v>
          </cell>
          <cell r="L1556">
            <v>11</v>
          </cell>
          <cell r="M1556" t="str">
            <v>Junior Secretary/Clerical Assistant</v>
          </cell>
          <cell r="N1556">
            <v>14.5</v>
          </cell>
        </row>
        <row r="1557">
          <cell r="A1557" t="str">
            <v>A04256</v>
          </cell>
          <cell r="B1557" t="str">
            <v>Lamport</v>
          </cell>
          <cell r="C1557" t="str">
            <v>Mark</v>
          </cell>
          <cell r="D1557" t="str">
            <v>UGB</v>
          </cell>
          <cell r="E1557" t="str">
            <v>S1</v>
          </cell>
          <cell r="F1557" t="str">
            <v>THW</v>
          </cell>
          <cell r="G1557" t="str">
            <v>UT21</v>
          </cell>
          <cell r="H1557" t="str">
            <v>UK-HYDST</v>
          </cell>
          <cell r="I1557" t="str">
            <v>Tech</v>
          </cell>
          <cell r="J1557">
            <v>37.5</v>
          </cell>
          <cell r="K1557">
            <v>384</v>
          </cell>
          <cell r="L1557">
            <v>4</v>
          </cell>
          <cell r="M1557" t="str">
            <v>Associate (EA)/ Associate Tech. Dir / Associate Tech. Dir (2</v>
          </cell>
          <cell r="N1557">
            <v>44.169128205127997</v>
          </cell>
        </row>
        <row r="1558">
          <cell r="A1558" t="str">
            <v>A98531</v>
          </cell>
          <cell r="B1558" t="str">
            <v>Lancaster</v>
          </cell>
          <cell r="C1558" t="str">
            <v>Andy</v>
          </cell>
          <cell r="D1558" t="str">
            <v>UGB</v>
          </cell>
          <cell r="E1558" t="str">
            <v>S9</v>
          </cell>
          <cell r="F1558" t="str">
            <v>AFF</v>
          </cell>
          <cell r="G1558" t="str">
            <v>UF12</v>
          </cell>
          <cell r="H1558" t="str">
            <v>UK-HYDST</v>
          </cell>
          <cell r="I1558" t="str">
            <v>Admin</v>
          </cell>
          <cell r="J1558">
            <v>37.5</v>
          </cell>
          <cell r="K1558">
            <v>47</v>
          </cell>
          <cell r="L1558">
            <v>0</v>
          </cell>
          <cell r="M1558" t="str">
            <v>N/A</v>
          </cell>
          <cell r="N1558">
            <v>10.651282051281999</v>
          </cell>
        </row>
        <row r="1559">
          <cell r="A1559" t="str">
            <v>U03096</v>
          </cell>
          <cell r="B1559" t="str">
            <v>Lancaster</v>
          </cell>
          <cell r="C1559" t="str">
            <v>Andy</v>
          </cell>
          <cell r="D1559" t="str">
            <v>UGB</v>
          </cell>
          <cell r="E1559" t="str">
            <v>S9</v>
          </cell>
          <cell r="F1559" t="str">
            <v>AFF</v>
          </cell>
          <cell r="G1559" t="str">
            <v>UF12</v>
          </cell>
          <cell r="H1559" t="str">
            <v>UK-AGENCY</v>
          </cell>
          <cell r="I1559" t="str">
            <v>Admin</v>
          </cell>
          <cell r="J1559">
            <v>0</v>
          </cell>
          <cell r="K1559">
            <v>4</v>
          </cell>
          <cell r="L1559">
            <v>10</v>
          </cell>
          <cell r="M1559" t="str">
            <v>Facilities Assistant</v>
          </cell>
          <cell r="N1559">
            <v>11.15</v>
          </cell>
        </row>
        <row r="1560">
          <cell r="A1560" t="str">
            <v>A25259</v>
          </cell>
          <cell r="B1560" t="str">
            <v>Lancey</v>
          </cell>
          <cell r="C1560" t="str">
            <v>Laura</v>
          </cell>
          <cell r="D1560" t="str">
            <v>UGB</v>
          </cell>
          <cell r="E1560" t="str">
            <v>S9</v>
          </cell>
          <cell r="F1560" t="str">
            <v>AFN</v>
          </cell>
          <cell r="G1560" t="str">
            <v>US13</v>
          </cell>
          <cell r="H1560" t="str">
            <v>P-STD</v>
          </cell>
          <cell r="I1560" t="str">
            <v>Admin</v>
          </cell>
          <cell r="J1560">
            <v>30</v>
          </cell>
          <cell r="K1560">
            <v>15</v>
          </cell>
          <cell r="L1560">
            <v>9</v>
          </cell>
          <cell r="M1560" t="str">
            <v>Clerical Officer</v>
          </cell>
          <cell r="N1560">
            <v>8.3418410256409992</v>
          </cell>
        </row>
        <row r="1561">
          <cell r="A1561" t="str">
            <v>A76454</v>
          </cell>
          <cell r="B1561" t="str">
            <v>Lane</v>
          </cell>
          <cell r="C1561" t="str">
            <v>David</v>
          </cell>
          <cell r="D1561" t="str">
            <v>UGB</v>
          </cell>
          <cell r="E1561" t="str">
            <v>S1</v>
          </cell>
          <cell r="F1561" t="str">
            <v>THW</v>
          </cell>
          <cell r="G1561" t="str">
            <v>UT21</v>
          </cell>
          <cell r="H1561" t="str">
            <v>P-STD</v>
          </cell>
          <cell r="I1561" t="str">
            <v>Tech</v>
          </cell>
          <cell r="J1561">
            <v>40</v>
          </cell>
          <cell r="K1561">
            <v>3</v>
          </cell>
          <cell r="L1561">
            <v>5</v>
          </cell>
          <cell r="M1561" t="str">
            <v>Principal Engineer/ Technical Discipline Leader</v>
          </cell>
          <cell r="N1561">
            <v>35.270813461537998</v>
          </cell>
        </row>
        <row r="1562">
          <cell r="A1562" t="str">
            <v>A25014</v>
          </cell>
          <cell r="B1562" t="str">
            <v>Lang</v>
          </cell>
          <cell r="C1562" t="str">
            <v>Mark</v>
          </cell>
          <cell r="D1562" t="str">
            <v>UGB</v>
          </cell>
          <cell r="E1562" t="str">
            <v>S4</v>
          </cell>
          <cell r="F1562" t="str">
            <v>EEC</v>
          </cell>
          <cell r="G1562" t="str">
            <v>UE21</v>
          </cell>
          <cell r="H1562" t="str">
            <v>UK-HYDST</v>
          </cell>
          <cell r="I1562" t="str">
            <v>Tech</v>
          </cell>
          <cell r="J1562">
            <v>37.5</v>
          </cell>
          <cell r="K1562">
            <v>72</v>
          </cell>
          <cell r="L1562">
            <v>5</v>
          </cell>
          <cell r="M1562" t="str">
            <v>Principal Environmental Consultant</v>
          </cell>
          <cell r="N1562">
            <v>27.541616410256001</v>
          </cell>
        </row>
        <row r="1563">
          <cell r="A1563" t="str">
            <v>A00469</v>
          </cell>
          <cell r="B1563" t="str">
            <v>Langdon</v>
          </cell>
          <cell r="C1563" t="str">
            <v>Julie</v>
          </cell>
          <cell r="D1563" t="str">
            <v>UGB</v>
          </cell>
          <cell r="E1563" t="str">
            <v>S9</v>
          </cell>
          <cell r="F1563" t="str">
            <v>AHR</v>
          </cell>
          <cell r="G1563" t="str">
            <v>US12</v>
          </cell>
          <cell r="H1563" t="str">
            <v>P-STD</v>
          </cell>
          <cell r="I1563" t="str">
            <v>Admin</v>
          </cell>
          <cell r="J1563">
            <v>37.5</v>
          </cell>
          <cell r="K1563">
            <v>25</v>
          </cell>
          <cell r="L1563">
            <v>2</v>
          </cell>
          <cell r="M1563" t="str">
            <v>Regional HR Director</v>
          </cell>
          <cell r="N1563">
            <v>47.524754871794997</v>
          </cell>
        </row>
        <row r="1564">
          <cell r="A1564" t="str">
            <v>A24888</v>
          </cell>
          <cell r="B1564" t="str">
            <v>Langdon</v>
          </cell>
          <cell r="C1564" t="str">
            <v>Les</v>
          </cell>
          <cell r="D1564" t="str">
            <v>UGB</v>
          </cell>
          <cell r="E1564" t="str">
            <v>S3</v>
          </cell>
          <cell r="F1564" t="str">
            <v>MAM</v>
          </cell>
          <cell r="G1564" t="str">
            <v>UU23</v>
          </cell>
          <cell r="H1564" t="str">
            <v>UK-HYDST</v>
          </cell>
          <cell r="I1564" t="str">
            <v>Tech</v>
          </cell>
          <cell r="J1564">
            <v>37.5</v>
          </cell>
          <cell r="K1564">
            <v>43</v>
          </cell>
          <cell r="L1564">
            <v>7</v>
          </cell>
          <cell r="M1564" t="str">
            <v>Chartered or Consulting Engineer</v>
          </cell>
          <cell r="N1564">
            <v>13.195088205128</v>
          </cell>
        </row>
        <row r="1565">
          <cell r="A1565" t="str">
            <v>A03654</v>
          </cell>
          <cell r="B1565" t="str">
            <v>Lansdown</v>
          </cell>
          <cell r="C1565" t="str">
            <v>Kim</v>
          </cell>
          <cell r="D1565" t="str">
            <v>UGB</v>
          </cell>
          <cell r="E1565" t="str">
            <v>S4</v>
          </cell>
          <cell r="F1565" t="str">
            <v>EEX</v>
          </cell>
          <cell r="G1565" t="str">
            <v>UE11</v>
          </cell>
          <cell r="H1565" t="str">
            <v>UK-HYDST</v>
          </cell>
          <cell r="I1565" t="str">
            <v>Admin</v>
          </cell>
          <cell r="J1565">
            <v>22.5</v>
          </cell>
          <cell r="K1565">
            <v>238</v>
          </cell>
          <cell r="L1565">
            <v>0</v>
          </cell>
          <cell r="M1565" t="str">
            <v>N/A</v>
          </cell>
          <cell r="N1565">
            <v>14.969654700854999</v>
          </cell>
        </row>
        <row r="1566">
          <cell r="A1566" t="str">
            <v>A24851</v>
          </cell>
          <cell r="B1566" t="str">
            <v>Lapthorn</v>
          </cell>
          <cell r="C1566" t="str">
            <v>Tracy</v>
          </cell>
          <cell r="D1566" t="str">
            <v>UGB</v>
          </cell>
          <cell r="E1566" t="str">
            <v>S2</v>
          </cell>
          <cell r="F1566" t="str">
            <v>GGE</v>
          </cell>
          <cell r="G1566" t="str">
            <v>UP31</v>
          </cell>
          <cell r="H1566" t="str">
            <v>UK-HYDST</v>
          </cell>
          <cell r="I1566" t="str">
            <v>Tech</v>
          </cell>
          <cell r="J1566">
            <v>40</v>
          </cell>
          <cell r="K1566">
            <v>32</v>
          </cell>
          <cell r="L1566">
            <v>0</v>
          </cell>
          <cell r="M1566" t="str">
            <v>N/A</v>
          </cell>
          <cell r="N1566">
            <v>17.458653846154</v>
          </cell>
        </row>
        <row r="1567">
          <cell r="A1567" t="str">
            <v>A00459</v>
          </cell>
          <cell r="B1567" t="str">
            <v>Larkin</v>
          </cell>
          <cell r="C1567" t="str">
            <v>Brendan</v>
          </cell>
          <cell r="D1567" t="str">
            <v>UGB</v>
          </cell>
          <cell r="E1567" t="str">
            <v>S3</v>
          </cell>
          <cell r="F1567" t="str">
            <v>WWN</v>
          </cell>
          <cell r="G1567" t="str">
            <v>UU31</v>
          </cell>
          <cell r="H1567" t="str">
            <v>P-STD</v>
          </cell>
          <cell r="I1567" t="str">
            <v>Tech</v>
          </cell>
          <cell r="J1567">
            <v>40</v>
          </cell>
          <cell r="K1567">
            <v>38</v>
          </cell>
          <cell r="L1567">
            <v>6</v>
          </cell>
          <cell r="M1567" t="str">
            <v>Resident Engineer (1) / Resident Engineer</v>
          </cell>
          <cell r="N1567">
            <v>22.232150000000001</v>
          </cell>
        </row>
        <row r="1568">
          <cell r="A1568" t="str">
            <v>U03134</v>
          </cell>
          <cell r="B1568" t="str">
            <v>Larkin</v>
          </cell>
          <cell r="C1568" t="str">
            <v>Peter</v>
          </cell>
          <cell r="D1568" t="str">
            <v>UGB</v>
          </cell>
          <cell r="E1568" t="str">
            <v>S3</v>
          </cell>
          <cell r="F1568" t="str">
            <v>WWN</v>
          </cell>
          <cell r="G1568" t="str">
            <v>UU31</v>
          </cell>
          <cell r="H1568" t="str">
            <v>UK-AGENCY</v>
          </cell>
          <cell r="I1568" t="str">
            <v>Tech</v>
          </cell>
          <cell r="J1568">
            <v>40</v>
          </cell>
          <cell r="K1568">
            <v>15</v>
          </cell>
          <cell r="L1568">
            <v>8</v>
          </cell>
          <cell r="M1568" t="str">
            <v>Technical Officer/ Technician</v>
          </cell>
          <cell r="N1568">
            <v>24</v>
          </cell>
        </row>
        <row r="1569">
          <cell r="A1569" t="str">
            <v>U03166</v>
          </cell>
          <cell r="B1569" t="str">
            <v>Larkin</v>
          </cell>
          <cell r="C1569" t="str">
            <v>Joe</v>
          </cell>
          <cell r="D1569" t="str">
            <v>UGB</v>
          </cell>
          <cell r="E1569" t="str">
            <v>S1</v>
          </cell>
          <cell r="F1569" t="str">
            <v>THW</v>
          </cell>
          <cell r="G1569" t="str">
            <v>UT23</v>
          </cell>
          <cell r="H1569" t="str">
            <v>UK-AGENCY</v>
          </cell>
          <cell r="I1569" t="str">
            <v>Tech</v>
          </cell>
          <cell r="J1569">
            <v>40</v>
          </cell>
          <cell r="K1569">
            <v>40</v>
          </cell>
          <cell r="L1569">
            <v>4</v>
          </cell>
          <cell r="M1569" t="str">
            <v>Regional Credit Manager</v>
          </cell>
          <cell r="N1569">
            <v>39</v>
          </cell>
        </row>
        <row r="1570">
          <cell r="A1570" t="str">
            <v>U02919</v>
          </cell>
          <cell r="B1570" t="str">
            <v>Larsen</v>
          </cell>
          <cell r="C1570" t="str">
            <v>Gunvor</v>
          </cell>
          <cell r="D1570" t="str">
            <v>UGB</v>
          </cell>
          <cell r="E1570" t="str">
            <v>S3</v>
          </cell>
          <cell r="F1570" t="str">
            <v>WWN</v>
          </cell>
          <cell r="G1570" t="str">
            <v>UU52</v>
          </cell>
          <cell r="H1570" t="str">
            <v>UK-AGENCY</v>
          </cell>
          <cell r="I1570" t="str">
            <v>Tech</v>
          </cell>
          <cell r="J1570">
            <v>0</v>
          </cell>
          <cell r="K1570">
            <v>13</v>
          </cell>
          <cell r="L1570">
            <v>0</v>
          </cell>
          <cell r="M1570" t="str">
            <v>N/A</v>
          </cell>
          <cell r="N1570">
            <v>11.5</v>
          </cell>
        </row>
        <row r="1571">
          <cell r="A1571" t="str">
            <v>A74254</v>
          </cell>
          <cell r="B1571" t="str">
            <v>Lascelles</v>
          </cell>
          <cell r="C1571" t="str">
            <v>Bruce</v>
          </cell>
          <cell r="D1571" t="str">
            <v>UGB</v>
          </cell>
          <cell r="E1571" t="str">
            <v>S4</v>
          </cell>
          <cell r="F1571" t="str">
            <v>EEC</v>
          </cell>
          <cell r="G1571" t="str">
            <v>UE21</v>
          </cell>
          <cell r="H1571" t="str">
            <v>UK-HYDST</v>
          </cell>
          <cell r="I1571" t="str">
            <v>Tech</v>
          </cell>
          <cell r="J1571">
            <v>37.5</v>
          </cell>
          <cell r="K1571">
            <v>97</v>
          </cell>
          <cell r="L1571">
            <v>3</v>
          </cell>
          <cell r="M1571" t="str">
            <v>Business Director</v>
          </cell>
          <cell r="N1571">
            <v>53.596611282051001</v>
          </cell>
        </row>
        <row r="1572">
          <cell r="A1572" t="str">
            <v>A25066</v>
          </cell>
          <cell r="B1572" t="str">
            <v>Laskar</v>
          </cell>
          <cell r="C1572" t="str">
            <v>Gerald</v>
          </cell>
          <cell r="D1572" t="str">
            <v>UGB</v>
          </cell>
          <cell r="E1572" t="str">
            <v>S2</v>
          </cell>
          <cell r="F1572" t="str">
            <v>SBS</v>
          </cell>
          <cell r="G1572" t="str">
            <v>UP51</v>
          </cell>
          <cell r="H1572" t="str">
            <v>UK-HYDST</v>
          </cell>
          <cell r="I1572" t="str">
            <v>Tech</v>
          </cell>
          <cell r="J1572">
            <v>37.5</v>
          </cell>
          <cell r="K1572">
            <v>12</v>
          </cell>
          <cell r="L1572">
            <v>0</v>
          </cell>
          <cell r="M1572" t="str">
            <v>N/A</v>
          </cell>
          <cell r="N1572">
            <v>10.292344615385</v>
          </cell>
        </row>
        <row r="1573">
          <cell r="A1573" t="str">
            <v>A25154</v>
          </cell>
          <cell r="B1573" t="str">
            <v>Laskar</v>
          </cell>
          <cell r="C1573" t="str">
            <v>Gerald</v>
          </cell>
          <cell r="D1573" t="str">
            <v>UGB</v>
          </cell>
          <cell r="E1573" t="str">
            <v>S2</v>
          </cell>
          <cell r="F1573" t="str">
            <v>SBS</v>
          </cell>
          <cell r="G1573" t="str">
            <v>UP33</v>
          </cell>
          <cell r="H1573" t="str">
            <v>UK-HYDST</v>
          </cell>
          <cell r="I1573" t="str">
            <v>Tech</v>
          </cell>
          <cell r="J1573">
            <v>37.5</v>
          </cell>
          <cell r="K1573">
            <v>46</v>
          </cell>
          <cell r="L1573">
            <v>8</v>
          </cell>
          <cell r="M1573" t="str">
            <v>Resident Engineer (1) / Resident Engineer</v>
          </cell>
          <cell r="N1573">
            <v>20.315421538462001</v>
          </cell>
        </row>
        <row r="1574">
          <cell r="A1574" t="str">
            <v>A25041</v>
          </cell>
          <cell r="B1574" t="str">
            <v>Latham</v>
          </cell>
          <cell r="C1574" t="str">
            <v>James</v>
          </cell>
          <cell r="D1574" t="str">
            <v>UGB</v>
          </cell>
          <cell r="E1574" t="str">
            <v>S2</v>
          </cell>
          <cell r="F1574" t="str">
            <v>GGE</v>
          </cell>
          <cell r="G1574" t="str">
            <v>UP31</v>
          </cell>
          <cell r="H1574" t="str">
            <v>UK-HYDST</v>
          </cell>
          <cell r="I1574" t="str">
            <v>Tech</v>
          </cell>
          <cell r="J1574">
            <v>37.5</v>
          </cell>
          <cell r="K1574">
            <v>35</v>
          </cell>
          <cell r="L1574">
            <v>8</v>
          </cell>
          <cell r="M1574" t="str">
            <v>Engineer  (Not chartered) (Graduate)</v>
          </cell>
          <cell r="N1574">
            <v>13.027597948718</v>
          </cell>
        </row>
        <row r="1575">
          <cell r="A1575" t="str">
            <v>A74255</v>
          </cell>
          <cell r="B1575" t="str">
            <v>Latham</v>
          </cell>
          <cell r="C1575" t="str">
            <v>James</v>
          </cell>
          <cell r="D1575" t="str">
            <v>UGB</v>
          </cell>
          <cell r="E1575" t="str">
            <v>S4</v>
          </cell>
          <cell r="F1575" t="str">
            <v>EEC</v>
          </cell>
          <cell r="G1575" t="str">
            <v>UE21</v>
          </cell>
          <cell r="H1575" t="str">
            <v>UK-CRESS</v>
          </cell>
          <cell r="I1575" t="str">
            <v>Tech</v>
          </cell>
          <cell r="J1575">
            <v>37.5</v>
          </cell>
          <cell r="K1575">
            <v>71</v>
          </cell>
          <cell r="L1575">
            <v>4</v>
          </cell>
          <cell r="M1575" t="str">
            <v>Associate Business Director</v>
          </cell>
          <cell r="N1575">
            <v>23.779655384615001</v>
          </cell>
        </row>
        <row r="1576">
          <cell r="A1576" t="str">
            <v>U03082</v>
          </cell>
          <cell r="B1576" t="str">
            <v>Lau</v>
          </cell>
          <cell r="C1576" t="str">
            <v>Weng</v>
          </cell>
          <cell r="D1576" t="str">
            <v>UGB</v>
          </cell>
          <cell r="E1576" t="str">
            <v>S1</v>
          </cell>
          <cell r="F1576" t="str">
            <v>SBR</v>
          </cell>
          <cell r="G1576" t="str">
            <v>UT31</v>
          </cell>
          <cell r="H1576" t="str">
            <v>UK-AGENCY</v>
          </cell>
          <cell r="I1576" t="str">
            <v>Tech</v>
          </cell>
          <cell r="J1576">
            <v>0</v>
          </cell>
          <cell r="K1576">
            <v>17</v>
          </cell>
          <cell r="L1576">
            <v>5</v>
          </cell>
          <cell r="M1576" t="str">
            <v>Senior Resident Engineer</v>
          </cell>
          <cell r="N1576">
            <v>53.04</v>
          </cell>
        </row>
        <row r="1577">
          <cell r="A1577" t="str">
            <v>A25074</v>
          </cell>
          <cell r="B1577" t="str">
            <v>Lavender</v>
          </cell>
          <cell r="C1577" t="str">
            <v>Andrew</v>
          </cell>
          <cell r="D1577" t="str">
            <v>UGB</v>
          </cell>
          <cell r="E1577" t="str">
            <v>S3</v>
          </cell>
          <cell r="F1577" t="str">
            <v>WWN</v>
          </cell>
          <cell r="G1577" t="str">
            <v>UU61</v>
          </cell>
          <cell r="H1577" t="str">
            <v>UK-HYDST</v>
          </cell>
          <cell r="I1577" t="str">
            <v>Tech</v>
          </cell>
          <cell r="J1577">
            <v>40</v>
          </cell>
          <cell r="K1577">
            <v>34</v>
          </cell>
          <cell r="L1577">
            <v>8</v>
          </cell>
          <cell r="M1577" t="str">
            <v>Technical Officer/ Technician</v>
          </cell>
          <cell r="N1577">
            <v>11.782246153846</v>
          </cell>
        </row>
        <row r="1578">
          <cell r="A1578" t="str">
            <v>A74621</v>
          </cell>
          <cell r="B1578" t="str">
            <v>Lavery</v>
          </cell>
          <cell r="C1578" t="str">
            <v>Jennifer</v>
          </cell>
          <cell r="D1578" t="str">
            <v>UGB</v>
          </cell>
          <cell r="E1578" t="str">
            <v>S1</v>
          </cell>
          <cell r="F1578" t="str">
            <v>SBR</v>
          </cell>
          <cell r="G1578" t="str">
            <v>UT31</v>
          </cell>
          <cell r="H1578" t="str">
            <v>UK-HYDST</v>
          </cell>
          <cell r="I1578" t="str">
            <v>Tech</v>
          </cell>
          <cell r="J1578">
            <v>37.5</v>
          </cell>
          <cell r="K1578">
            <v>9</v>
          </cell>
          <cell r="L1578">
            <v>11</v>
          </cell>
          <cell r="M1578" t="str">
            <v>Junior Technician</v>
          </cell>
          <cell r="N1578">
            <v>9.0661907692309995</v>
          </cell>
        </row>
        <row r="1579">
          <cell r="A1579" t="str">
            <v>A74373</v>
          </cell>
          <cell r="B1579" t="str">
            <v>Laverye</v>
          </cell>
          <cell r="C1579" t="str">
            <v>Tim</v>
          </cell>
          <cell r="D1579" t="str">
            <v>UGB</v>
          </cell>
          <cell r="E1579" t="str">
            <v>S2</v>
          </cell>
          <cell r="F1579" t="str">
            <v>GGE</v>
          </cell>
          <cell r="G1579" t="str">
            <v>UP32</v>
          </cell>
          <cell r="H1579" t="str">
            <v>UK-HYDST</v>
          </cell>
          <cell r="I1579" t="str">
            <v>Tech</v>
          </cell>
          <cell r="J1579">
            <v>37.5</v>
          </cell>
          <cell r="K1579">
            <v>77</v>
          </cell>
          <cell r="L1579">
            <v>7</v>
          </cell>
          <cell r="M1579" t="str">
            <v>Resident Engineer (2)</v>
          </cell>
          <cell r="N1579">
            <v>16.361062564103001</v>
          </cell>
        </row>
        <row r="1580">
          <cell r="A1580" t="str">
            <v>A49799</v>
          </cell>
          <cell r="B1580" t="str">
            <v>Lavin</v>
          </cell>
          <cell r="C1580" t="str">
            <v>David</v>
          </cell>
          <cell r="D1580" t="str">
            <v>UGB</v>
          </cell>
          <cell r="E1580" t="str">
            <v>S1</v>
          </cell>
          <cell r="F1580" t="str">
            <v>THW</v>
          </cell>
          <cell r="G1580" t="str">
            <v>UT21</v>
          </cell>
          <cell r="H1580" t="str">
            <v>UK-HYDST</v>
          </cell>
          <cell r="I1580" t="str">
            <v>Tech</v>
          </cell>
          <cell r="J1580">
            <v>37.5</v>
          </cell>
          <cell r="K1580">
            <v>55</v>
          </cell>
          <cell r="L1580">
            <v>6</v>
          </cell>
          <cell r="M1580" t="str">
            <v>Senior Engineer</v>
          </cell>
          <cell r="N1580">
            <v>19.66242974359</v>
          </cell>
        </row>
        <row r="1581">
          <cell r="A1581" t="str">
            <v>A80041</v>
          </cell>
          <cell r="B1581" t="str">
            <v>Lavin</v>
          </cell>
          <cell r="C1581" t="str">
            <v>Jonjo</v>
          </cell>
          <cell r="D1581" t="str">
            <v>UGB</v>
          </cell>
          <cell r="E1581" t="str">
            <v>S3</v>
          </cell>
          <cell r="F1581" t="str">
            <v>ERE</v>
          </cell>
          <cell r="G1581" t="str">
            <v>UU81</v>
          </cell>
          <cell r="H1581" t="str">
            <v>P-STD</v>
          </cell>
          <cell r="I1581" t="str">
            <v>Tech</v>
          </cell>
          <cell r="J1581">
            <v>37.5</v>
          </cell>
          <cell r="K1581">
            <v>3</v>
          </cell>
          <cell r="L1581">
            <v>8</v>
          </cell>
          <cell r="M1581" t="str">
            <v>Resident Engineer (1) / Resident Engineer</v>
          </cell>
          <cell r="N1581">
            <v>14.026703589744001</v>
          </cell>
        </row>
        <row r="1582">
          <cell r="A1582" t="str">
            <v>A24798</v>
          </cell>
          <cell r="B1582" t="str">
            <v>Law</v>
          </cell>
          <cell r="C1582" t="str">
            <v>Siu</v>
          </cell>
          <cell r="D1582" t="str">
            <v>UGB</v>
          </cell>
          <cell r="E1582" t="str">
            <v>S1</v>
          </cell>
          <cell r="F1582" t="str">
            <v>TPL</v>
          </cell>
          <cell r="G1582" t="str">
            <v>UT22</v>
          </cell>
          <cell r="H1582" t="str">
            <v>UK-HYDST</v>
          </cell>
          <cell r="I1582" t="str">
            <v>Tech</v>
          </cell>
          <cell r="J1582">
            <v>37.5</v>
          </cell>
          <cell r="K1582">
            <v>51</v>
          </cell>
          <cell r="L1582">
            <v>7</v>
          </cell>
          <cell r="M1582" t="str">
            <v>Transport Planner /Consultant</v>
          </cell>
          <cell r="N1582">
            <v>20.008498461538</v>
          </cell>
        </row>
        <row r="1583">
          <cell r="A1583" t="str">
            <v>A00509</v>
          </cell>
          <cell r="B1583" t="str">
            <v>Lawrence</v>
          </cell>
          <cell r="C1583" t="str">
            <v>David</v>
          </cell>
          <cell r="D1583" t="str">
            <v>UGB</v>
          </cell>
          <cell r="E1583" t="str">
            <v>S2</v>
          </cell>
          <cell r="F1583" t="str">
            <v>GGE</v>
          </cell>
          <cell r="G1583" t="str">
            <v>UP31</v>
          </cell>
          <cell r="H1583" t="str">
            <v>P-FIX</v>
          </cell>
          <cell r="I1583" t="str">
            <v>Tech</v>
          </cell>
          <cell r="J1583">
            <v>37.5</v>
          </cell>
          <cell r="K1583">
            <v>30</v>
          </cell>
          <cell r="L1583">
            <v>8</v>
          </cell>
          <cell r="M1583" t="str">
            <v>Engineer  (Not chartered) (Graduate)</v>
          </cell>
          <cell r="N1583">
            <v>13.56274974359</v>
          </cell>
        </row>
        <row r="1584">
          <cell r="A1584" t="str">
            <v>A97519</v>
          </cell>
          <cell r="B1584" t="str">
            <v>Lawrence</v>
          </cell>
          <cell r="C1584" t="str">
            <v>Pete</v>
          </cell>
          <cell r="D1584" t="str">
            <v>UGB</v>
          </cell>
          <cell r="E1584" t="str">
            <v>S1</v>
          </cell>
          <cell r="F1584" t="str">
            <v>THW</v>
          </cell>
          <cell r="G1584" t="str">
            <v>UT21</v>
          </cell>
          <cell r="H1584" t="str">
            <v>UK-HYDST</v>
          </cell>
          <cell r="I1584" t="str">
            <v>Tech</v>
          </cell>
          <cell r="J1584">
            <v>37.5</v>
          </cell>
          <cell r="K1584">
            <v>98</v>
          </cell>
          <cell r="L1584">
            <v>3</v>
          </cell>
          <cell r="M1584" t="str">
            <v>Technical Director  / Technical Director (1)</v>
          </cell>
          <cell r="N1584">
            <v>29.939736923077</v>
          </cell>
        </row>
        <row r="1585">
          <cell r="A1585" t="str">
            <v>S10276</v>
          </cell>
          <cell r="B1585" t="str">
            <v>Lawrence</v>
          </cell>
          <cell r="C1585" t="str">
            <v>David</v>
          </cell>
          <cell r="D1585" t="str">
            <v>UGB</v>
          </cell>
          <cell r="E1585" t="str">
            <v>S1</v>
          </cell>
          <cell r="F1585" t="str">
            <v>THW</v>
          </cell>
          <cell r="G1585" t="str">
            <v>UT22</v>
          </cell>
          <cell r="H1585" t="str">
            <v>UK-SC-LTD</v>
          </cell>
          <cell r="I1585" t="str">
            <v>Tech</v>
          </cell>
          <cell r="J1585">
            <v>0</v>
          </cell>
          <cell r="K1585">
            <v>0</v>
          </cell>
          <cell r="L1585">
            <v>6</v>
          </cell>
          <cell r="M1585" t="str">
            <v>Resident Engineer (1) / Resident Engineer</v>
          </cell>
          <cell r="N1585">
            <v>0.01</v>
          </cell>
        </row>
        <row r="1586">
          <cell r="A1586" t="str">
            <v>W96903</v>
          </cell>
          <cell r="B1586" t="str">
            <v>Lawrence</v>
          </cell>
          <cell r="C1586" t="str">
            <v>Mick</v>
          </cell>
          <cell r="D1586" t="str">
            <v>UGB</v>
          </cell>
          <cell r="E1586" t="str">
            <v>S3</v>
          </cell>
          <cell r="F1586" t="str">
            <v>WWN</v>
          </cell>
          <cell r="G1586" t="str">
            <v>UU21</v>
          </cell>
          <cell r="H1586" t="str">
            <v>UK-CON-A</v>
          </cell>
          <cell r="I1586" t="str">
            <v>Tech</v>
          </cell>
          <cell r="J1586">
            <v>37.5</v>
          </cell>
          <cell r="K1586">
            <v>321</v>
          </cell>
          <cell r="L1586">
            <v>0</v>
          </cell>
          <cell r="M1586" t="str">
            <v>N/A</v>
          </cell>
          <cell r="N1586">
            <v>27.153235897436002</v>
          </cell>
        </row>
        <row r="1587">
          <cell r="A1587" t="str">
            <v>A74651</v>
          </cell>
          <cell r="B1587" t="str">
            <v>Lawrie</v>
          </cell>
          <cell r="C1587" t="str">
            <v>Helen</v>
          </cell>
          <cell r="D1587" t="str">
            <v>UGB</v>
          </cell>
          <cell r="E1587" t="str">
            <v>S2</v>
          </cell>
          <cell r="F1587" t="str">
            <v>GGE</v>
          </cell>
          <cell r="G1587" t="str">
            <v>UP31</v>
          </cell>
          <cell r="H1587" t="str">
            <v>UK-HYDST</v>
          </cell>
          <cell r="I1587" t="str">
            <v>Tech</v>
          </cell>
          <cell r="J1587">
            <v>37.5</v>
          </cell>
          <cell r="K1587">
            <v>17</v>
          </cell>
          <cell r="L1587">
            <v>6</v>
          </cell>
          <cell r="M1587" t="str">
            <v>Senior Consultant</v>
          </cell>
          <cell r="N1587">
            <v>19.862601025640998</v>
          </cell>
        </row>
        <row r="1588">
          <cell r="A1588" t="str">
            <v>A74975</v>
          </cell>
          <cell r="B1588" t="str">
            <v>Lawrie</v>
          </cell>
          <cell r="C1588" t="str">
            <v>Helen</v>
          </cell>
          <cell r="D1588" t="str">
            <v>UGB</v>
          </cell>
          <cell r="E1588" t="str">
            <v>S2</v>
          </cell>
          <cell r="F1588" t="str">
            <v>GGE</v>
          </cell>
          <cell r="G1588" t="str">
            <v>UP31</v>
          </cell>
          <cell r="H1588" t="str">
            <v>UK-AGENCY</v>
          </cell>
          <cell r="I1588" t="str">
            <v>Tech</v>
          </cell>
          <cell r="J1588">
            <v>37.5</v>
          </cell>
          <cell r="K1588">
            <v>3</v>
          </cell>
          <cell r="L1588">
            <v>11</v>
          </cell>
          <cell r="M1588" t="str">
            <v>Inspector (2) (ME)</v>
          </cell>
          <cell r="N1588">
            <v>24.1</v>
          </cell>
        </row>
        <row r="1589">
          <cell r="A1589" t="str">
            <v>A76122</v>
          </cell>
          <cell r="B1589" t="str">
            <v>Lawrie</v>
          </cell>
          <cell r="C1589" t="str">
            <v>Linda</v>
          </cell>
          <cell r="D1589" t="str">
            <v>UGB</v>
          </cell>
          <cell r="E1589" t="str">
            <v>S9</v>
          </cell>
          <cell r="F1589" t="str">
            <v>AFF</v>
          </cell>
          <cell r="G1589" t="str">
            <v>UF17</v>
          </cell>
          <cell r="H1589" t="str">
            <v>P-STD</v>
          </cell>
          <cell r="I1589" t="str">
            <v>Admin</v>
          </cell>
          <cell r="J1589">
            <v>24</v>
          </cell>
          <cell r="K1589">
            <v>12</v>
          </cell>
          <cell r="L1589">
            <v>11</v>
          </cell>
          <cell r="M1589" t="str">
            <v>Facilities Assistant</v>
          </cell>
          <cell r="N1589">
            <v>12.879476241987</v>
          </cell>
        </row>
        <row r="1590">
          <cell r="A1590" t="str">
            <v>A76335</v>
          </cell>
          <cell r="B1590" t="str">
            <v>Lawton-Taylor</v>
          </cell>
          <cell r="C1590" t="str">
            <v>Mark</v>
          </cell>
          <cell r="D1590" t="str">
            <v>UGB</v>
          </cell>
          <cell r="E1590" t="str">
            <v>S1</v>
          </cell>
          <cell r="F1590" t="str">
            <v>TRL</v>
          </cell>
          <cell r="G1590" t="str">
            <v>UT43</v>
          </cell>
          <cell r="H1590" t="str">
            <v>P-STD</v>
          </cell>
          <cell r="I1590" t="str">
            <v>Tech</v>
          </cell>
          <cell r="J1590">
            <v>33</v>
          </cell>
          <cell r="K1590">
            <v>6</v>
          </cell>
          <cell r="L1590">
            <v>6</v>
          </cell>
          <cell r="M1590" t="str">
            <v>Discipline Leader</v>
          </cell>
          <cell r="N1590">
            <v>32.985263403262998</v>
          </cell>
        </row>
        <row r="1591">
          <cell r="A1591" t="str">
            <v>A76549</v>
          </cell>
          <cell r="B1591" t="str">
            <v>Le Breton</v>
          </cell>
          <cell r="C1591" t="str">
            <v>Grace</v>
          </cell>
          <cell r="D1591" t="str">
            <v>UGB</v>
          </cell>
          <cell r="E1591" t="str">
            <v>S9</v>
          </cell>
          <cell r="F1591" t="str">
            <v>AFN</v>
          </cell>
          <cell r="G1591" t="str">
            <v>US13</v>
          </cell>
          <cell r="H1591" t="str">
            <v>P-STD</v>
          </cell>
          <cell r="I1591" t="str">
            <v>Admin</v>
          </cell>
          <cell r="J1591">
            <v>37.5</v>
          </cell>
          <cell r="K1591">
            <v>1</v>
          </cell>
          <cell r="L1591">
            <v>10</v>
          </cell>
          <cell r="M1591" t="str">
            <v>Graduate Trainee Accountant</v>
          </cell>
          <cell r="N1591">
            <v>13.929267692308001</v>
          </cell>
        </row>
        <row r="1592">
          <cell r="A1592" t="str">
            <v>A50056</v>
          </cell>
          <cell r="B1592" t="str">
            <v>Leach</v>
          </cell>
          <cell r="C1592" t="str">
            <v>Hannah</v>
          </cell>
          <cell r="D1592" t="str">
            <v>UGB</v>
          </cell>
          <cell r="E1592" t="str">
            <v>S9</v>
          </cell>
          <cell r="F1592" t="str">
            <v>ABD</v>
          </cell>
          <cell r="G1592" t="str">
            <v>US16</v>
          </cell>
          <cell r="H1592" t="str">
            <v>UK-HYDST</v>
          </cell>
          <cell r="I1592" t="str">
            <v>Admin</v>
          </cell>
          <cell r="J1592">
            <v>37.5</v>
          </cell>
          <cell r="K1592">
            <v>65</v>
          </cell>
          <cell r="L1592">
            <v>7</v>
          </cell>
          <cell r="M1592" t="str">
            <v>Bid Coordinator/Administrator</v>
          </cell>
          <cell r="N1592">
            <v>16.786128274359001</v>
          </cell>
        </row>
        <row r="1593">
          <cell r="A1593" t="str">
            <v>u03147</v>
          </cell>
          <cell r="B1593" t="str">
            <v>Leach</v>
          </cell>
          <cell r="C1593" t="str">
            <v>Amy</v>
          </cell>
          <cell r="D1593" t="str">
            <v>UGB</v>
          </cell>
          <cell r="E1593" t="str">
            <v>S3</v>
          </cell>
          <cell r="F1593" t="str">
            <v>WWN</v>
          </cell>
          <cell r="G1593" t="str">
            <v>UU61</v>
          </cell>
          <cell r="H1593" t="str">
            <v>UK-AGENCY</v>
          </cell>
          <cell r="I1593" t="str">
            <v>Tech</v>
          </cell>
          <cell r="J1593">
            <v>37.5</v>
          </cell>
          <cell r="K1593">
            <v>3</v>
          </cell>
          <cell r="L1593">
            <v>10</v>
          </cell>
          <cell r="M1593" t="str">
            <v>Technical assistant</v>
          </cell>
          <cell r="N1593">
            <v>10.8</v>
          </cell>
        </row>
        <row r="1594">
          <cell r="A1594" t="str">
            <v>A74850</v>
          </cell>
          <cell r="B1594" t="str">
            <v>Leader</v>
          </cell>
          <cell r="C1594" t="str">
            <v>Richard</v>
          </cell>
          <cell r="D1594" t="str">
            <v>UGB</v>
          </cell>
          <cell r="E1594" t="str">
            <v>S3</v>
          </cell>
          <cell r="F1594" t="str">
            <v>WWN</v>
          </cell>
          <cell r="G1594" t="str">
            <v>UU31</v>
          </cell>
          <cell r="H1594" t="str">
            <v>P-STD</v>
          </cell>
          <cell r="I1594" t="str">
            <v>Tech</v>
          </cell>
          <cell r="J1594">
            <v>37.5</v>
          </cell>
          <cell r="K1594">
            <v>21</v>
          </cell>
          <cell r="L1594">
            <v>8</v>
          </cell>
          <cell r="M1594" t="str">
            <v>Engineer  (Not chartered) (Graduate)</v>
          </cell>
          <cell r="N1594">
            <v>21.198798071795</v>
          </cell>
        </row>
        <row r="1595">
          <cell r="A1595" t="str">
            <v>A76417</v>
          </cell>
          <cell r="B1595" t="str">
            <v>Leadston</v>
          </cell>
          <cell r="C1595" t="str">
            <v>Trevor</v>
          </cell>
          <cell r="D1595" t="str">
            <v>UGB</v>
          </cell>
          <cell r="E1595" t="str">
            <v>S1</v>
          </cell>
          <cell r="F1595" t="str">
            <v>TRL</v>
          </cell>
          <cell r="G1595" t="str">
            <v>UT42</v>
          </cell>
          <cell r="H1595" t="str">
            <v>UK-AGENCY</v>
          </cell>
          <cell r="I1595" t="str">
            <v>Tech</v>
          </cell>
          <cell r="J1595">
            <v>40</v>
          </cell>
          <cell r="K1595">
            <v>9</v>
          </cell>
          <cell r="L1595">
            <v>8</v>
          </cell>
          <cell r="M1595" t="str">
            <v>Engineer  (Not chartered) (Graduate)</v>
          </cell>
          <cell r="N1595">
            <v>67.5</v>
          </cell>
        </row>
        <row r="1596">
          <cell r="A1596" t="str">
            <v>A74930</v>
          </cell>
          <cell r="B1596" t="str">
            <v>Leaver</v>
          </cell>
          <cell r="C1596" t="str">
            <v>Matthew</v>
          </cell>
          <cell r="D1596" t="str">
            <v>UGB</v>
          </cell>
          <cell r="E1596" t="str">
            <v>S2</v>
          </cell>
          <cell r="F1596" t="str">
            <v>GCL</v>
          </cell>
          <cell r="G1596" t="str">
            <v>UP31</v>
          </cell>
          <cell r="H1596" t="str">
            <v>P-STD</v>
          </cell>
          <cell r="I1596" t="str">
            <v>Tech</v>
          </cell>
          <cell r="J1596">
            <v>37.5</v>
          </cell>
          <cell r="K1596">
            <v>17</v>
          </cell>
          <cell r="L1596">
            <v>6</v>
          </cell>
          <cell r="M1596" t="str">
            <v>Senior Consultant</v>
          </cell>
          <cell r="N1596">
            <v>26.966734358974001</v>
          </cell>
        </row>
        <row r="1597">
          <cell r="A1597" t="str">
            <v>A50136</v>
          </cell>
          <cell r="B1597" t="str">
            <v>Lecocq</v>
          </cell>
          <cell r="C1597" t="str">
            <v>Anita</v>
          </cell>
          <cell r="D1597" t="str">
            <v>UGB</v>
          </cell>
          <cell r="E1597" t="str">
            <v>S3</v>
          </cell>
          <cell r="F1597" t="str">
            <v>WWN</v>
          </cell>
          <cell r="G1597" t="str">
            <v>UU61</v>
          </cell>
          <cell r="H1597" t="str">
            <v>UK-HYDST</v>
          </cell>
          <cell r="I1597" t="str">
            <v>Tech</v>
          </cell>
          <cell r="J1597">
            <v>30</v>
          </cell>
          <cell r="K1597">
            <v>24</v>
          </cell>
          <cell r="L1597">
            <v>5</v>
          </cell>
          <cell r="M1597" t="str">
            <v>Senior Resident Engineer</v>
          </cell>
          <cell r="N1597">
            <v>21.694374358973999</v>
          </cell>
        </row>
        <row r="1598">
          <cell r="A1598" t="str">
            <v>A74853</v>
          </cell>
          <cell r="B1598" t="str">
            <v>Ledesma</v>
          </cell>
          <cell r="C1598" t="str">
            <v>Luis</v>
          </cell>
          <cell r="D1598" t="str">
            <v>UGB</v>
          </cell>
          <cell r="E1598" t="str">
            <v>S1</v>
          </cell>
          <cell r="F1598" t="str">
            <v>TRS</v>
          </cell>
          <cell r="G1598" t="str">
            <v>UT41</v>
          </cell>
          <cell r="H1598" t="str">
            <v>P-STD</v>
          </cell>
          <cell r="I1598" t="str">
            <v>Tech</v>
          </cell>
          <cell r="J1598">
            <v>37.5</v>
          </cell>
          <cell r="K1598">
            <v>21</v>
          </cell>
          <cell r="L1598">
            <v>8</v>
          </cell>
          <cell r="M1598" t="str">
            <v>Engineer  (Not chartered) (Graduate)</v>
          </cell>
          <cell r="N1598">
            <v>17.100960000000001</v>
          </cell>
        </row>
        <row r="1599">
          <cell r="A1599" t="str">
            <v>A00451</v>
          </cell>
          <cell r="B1599" t="str">
            <v>Lee</v>
          </cell>
          <cell r="C1599" t="str">
            <v>DJ</v>
          </cell>
          <cell r="D1599" t="str">
            <v>UGB</v>
          </cell>
          <cell r="E1599" t="str">
            <v>S1</v>
          </cell>
          <cell r="F1599" t="str">
            <v>TRL</v>
          </cell>
          <cell r="G1599" t="str">
            <v>UT42</v>
          </cell>
          <cell r="H1599" t="str">
            <v>UK-HYDST</v>
          </cell>
          <cell r="I1599" t="str">
            <v>Tech</v>
          </cell>
          <cell r="J1599">
            <v>37.5</v>
          </cell>
          <cell r="K1599">
            <v>19</v>
          </cell>
          <cell r="L1599">
            <v>7</v>
          </cell>
          <cell r="M1599" t="str">
            <v>Project Planner (3)</v>
          </cell>
          <cell r="N1599">
            <v>21.321575384614999</v>
          </cell>
        </row>
        <row r="1600">
          <cell r="A1600" t="str">
            <v>A76517</v>
          </cell>
          <cell r="B1600" t="str">
            <v>Lee</v>
          </cell>
          <cell r="C1600" t="str">
            <v>Steph</v>
          </cell>
          <cell r="D1600" t="str">
            <v>UGB</v>
          </cell>
          <cell r="E1600" t="str">
            <v>S1</v>
          </cell>
          <cell r="F1600" t="str">
            <v>TRL</v>
          </cell>
          <cell r="G1600" t="str">
            <v>UT43</v>
          </cell>
          <cell r="H1600" t="str">
            <v>UK-AGENCY</v>
          </cell>
          <cell r="I1600" t="str">
            <v>Tech</v>
          </cell>
          <cell r="J1600">
            <v>40</v>
          </cell>
          <cell r="K1600">
            <v>2</v>
          </cell>
          <cell r="L1600">
            <v>6</v>
          </cell>
          <cell r="M1600" t="str">
            <v>Construction Manager (2)</v>
          </cell>
          <cell r="N1600">
            <v>49.4</v>
          </cell>
        </row>
        <row r="1601">
          <cell r="A1601" t="str">
            <v>U03073</v>
          </cell>
          <cell r="B1601" t="str">
            <v>Lee</v>
          </cell>
          <cell r="C1601" t="str">
            <v>Elliott</v>
          </cell>
          <cell r="D1601" t="str">
            <v>UGB</v>
          </cell>
          <cell r="E1601" t="str">
            <v>S1</v>
          </cell>
          <cell r="F1601" t="str">
            <v>SBR</v>
          </cell>
          <cell r="G1601" t="str">
            <v>UT31</v>
          </cell>
          <cell r="H1601" t="str">
            <v>UK-AGENCY</v>
          </cell>
          <cell r="I1601" t="str">
            <v>Tech</v>
          </cell>
          <cell r="J1601">
            <v>0</v>
          </cell>
          <cell r="K1601">
            <v>13</v>
          </cell>
          <cell r="L1601">
            <v>7</v>
          </cell>
          <cell r="M1601" t="str">
            <v>Senior Technician</v>
          </cell>
          <cell r="N1601">
            <v>36.299999999999997</v>
          </cell>
        </row>
        <row r="1602">
          <cell r="A1602" t="str">
            <v>W40681</v>
          </cell>
          <cell r="B1602" t="str">
            <v>Lee</v>
          </cell>
          <cell r="C1602" t="str">
            <v>Craig</v>
          </cell>
          <cell r="D1602" t="str">
            <v>UGB</v>
          </cell>
          <cell r="E1602" t="str">
            <v>S3</v>
          </cell>
          <cell r="F1602" t="str">
            <v>WEN</v>
          </cell>
          <cell r="G1602" t="str">
            <v>UU41</v>
          </cell>
          <cell r="H1602" t="str">
            <v>UK-HYDST</v>
          </cell>
          <cell r="I1602" t="str">
            <v>Tech</v>
          </cell>
          <cell r="J1602">
            <v>30</v>
          </cell>
          <cell r="K1602">
            <v>138</v>
          </cell>
          <cell r="L1602">
            <v>7</v>
          </cell>
          <cell r="M1602" t="str">
            <v>Chartered or Consulting Engineer</v>
          </cell>
          <cell r="N1602">
            <v>18.203202282050999</v>
          </cell>
        </row>
        <row r="1603">
          <cell r="A1603" t="str">
            <v>A49824</v>
          </cell>
          <cell r="B1603" t="str">
            <v>Lee Wing On</v>
          </cell>
          <cell r="C1603" t="str">
            <v>Samson</v>
          </cell>
          <cell r="D1603" t="str">
            <v>UGB</v>
          </cell>
          <cell r="E1603" t="str">
            <v>S3</v>
          </cell>
          <cell r="F1603" t="str">
            <v>WWN</v>
          </cell>
          <cell r="G1603" t="str">
            <v>UU31</v>
          </cell>
          <cell r="H1603" t="str">
            <v>UK-HYDST</v>
          </cell>
          <cell r="I1603" t="str">
            <v>Tech</v>
          </cell>
          <cell r="J1603">
            <v>37.5</v>
          </cell>
          <cell r="K1603">
            <v>32</v>
          </cell>
          <cell r="L1603">
            <v>0</v>
          </cell>
          <cell r="M1603" t="str">
            <v>N/A</v>
          </cell>
          <cell r="N1603">
            <v>24.139524102564</v>
          </cell>
        </row>
        <row r="1604">
          <cell r="A1604" t="str">
            <v>A96903</v>
          </cell>
          <cell r="B1604" t="str">
            <v>Lees</v>
          </cell>
          <cell r="C1604" t="str">
            <v>George</v>
          </cell>
          <cell r="D1604" t="str">
            <v>UGB</v>
          </cell>
          <cell r="E1604" t="str">
            <v>S3</v>
          </cell>
          <cell r="F1604" t="str">
            <v>WWN</v>
          </cell>
          <cell r="G1604" t="str">
            <v>UU21</v>
          </cell>
          <cell r="H1604" t="str">
            <v>UK-HYDST</v>
          </cell>
          <cell r="I1604" t="str">
            <v>Tech</v>
          </cell>
          <cell r="J1604">
            <v>7.5</v>
          </cell>
          <cell r="K1604">
            <v>42</v>
          </cell>
          <cell r="L1604">
            <v>0</v>
          </cell>
          <cell r="M1604" t="str">
            <v>N/A</v>
          </cell>
          <cell r="N1604">
            <v>28.636374666666999</v>
          </cell>
        </row>
        <row r="1605">
          <cell r="A1605" t="str">
            <v>A25084</v>
          </cell>
          <cell r="B1605" t="str">
            <v>Legaspi</v>
          </cell>
          <cell r="C1605" t="str">
            <v>Lesly</v>
          </cell>
          <cell r="D1605" t="str">
            <v>UGB</v>
          </cell>
          <cell r="E1605" t="str">
            <v>S4</v>
          </cell>
          <cell r="F1605" t="str">
            <v>EEA</v>
          </cell>
          <cell r="G1605" t="str">
            <v>UE31</v>
          </cell>
          <cell r="H1605" t="str">
            <v>UK-HYDST</v>
          </cell>
          <cell r="I1605" t="str">
            <v>Tech</v>
          </cell>
          <cell r="J1605">
            <v>15</v>
          </cell>
          <cell r="K1605">
            <v>10</v>
          </cell>
          <cell r="L1605">
            <v>0</v>
          </cell>
          <cell r="M1605" t="str">
            <v>N/A</v>
          </cell>
          <cell r="N1605">
            <v>11.717948717949</v>
          </cell>
        </row>
        <row r="1606">
          <cell r="A1606" t="str">
            <v>A74766</v>
          </cell>
          <cell r="B1606" t="str">
            <v>Leighton</v>
          </cell>
          <cell r="C1606" t="str">
            <v>Neil</v>
          </cell>
          <cell r="D1606" t="str">
            <v>UGB</v>
          </cell>
          <cell r="E1606" t="str">
            <v>S1</v>
          </cell>
          <cell r="F1606" t="str">
            <v>TRL</v>
          </cell>
          <cell r="G1606" t="str">
            <v>UT42</v>
          </cell>
          <cell r="H1606" t="str">
            <v>UK-AGENCY</v>
          </cell>
          <cell r="I1606" t="str">
            <v>Tech</v>
          </cell>
          <cell r="J1606">
            <v>37.5</v>
          </cell>
          <cell r="K1606">
            <v>23</v>
          </cell>
          <cell r="L1606">
            <v>8</v>
          </cell>
          <cell r="M1606" t="str">
            <v>Engineer  (Not chartered) (Graduate)</v>
          </cell>
          <cell r="N1606">
            <v>38.5</v>
          </cell>
        </row>
        <row r="1607">
          <cell r="A1607" t="str">
            <v>A85790</v>
          </cell>
          <cell r="B1607" t="str">
            <v>Leighton</v>
          </cell>
          <cell r="C1607" t="str">
            <v>Amanda</v>
          </cell>
          <cell r="D1607" t="str">
            <v>UGB</v>
          </cell>
          <cell r="E1607" t="str">
            <v>S1</v>
          </cell>
          <cell r="F1607" t="str">
            <v>THW</v>
          </cell>
          <cell r="G1607" t="str">
            <v>UT22</v>
          </cell>
          <cell r="H1607" t="str">
            <v>UK-HYDST</v>
          </cell>
          <cell r="I1607" t="str">
            <v>Tech</v>
          </cell>
          <cell r="J1607">
            <v>37.5</v>
          </cell>
          <cell r="K1607">
            <v>128</v>
          </cell>
          <cell r="L1607">
            <v>5</v>
          </cell>
          <cell r="M1607" t="str">
            <v>Principal Engineer/ Technical Discipline Leader</v>
          </cell>
          <cell r="N1607">
            <v>32.795026153846003</v>
          </cell>
        </row>
        <row r="1608">
          <cell r="A1608" t="str">
            <v>A00549</v>
          </cell>
          <cell r="B1608" t="str">
            <v>Leiserach</v>
          </cell>
          <cell r="C1608" t="str">
            <v>David</v>
          </cell>
          <cell r="D1608" t="str">
            <v>UGB</v>
          </cell>
          <cell r="E1608" t="str">
            <v>S3</v>
          </cell>
          <cell r="F1608" t="str">
            <v>WWN</v>
          </cell>
          <cell r="G1608" t="str">
            <v>UU51</v>
          </cell>
          <cell r="H1608" t="str">
            <v>P-STD</v>
          </cell>
          <cell r="I1608" t="str">
            <v>Tech</v>
          </cell>
          <cell r="J1608">
            <v>37.5</v>
          </cell>
          <cell r="K1608">
            <v>10</v>
          </cell>
          <cell r="L1608">
            <v>5</v>
          </cell>
          <cell r="M1608" t="str">
            <v>Team Leader</v>
          </cell>
          <cell r="N1608">
            <v>24.611270769231002</v>
          </cell>
        </row>
        <row r="1609">
          <cell r="A1609" t="str">
            <v>A74884</v>
          </cell>
          <cell r="B1609" t="str">
            <v>Leiserach</v>
          </cell>
          <cell r="C1609" t="str">
            <v>David</v>
          </cell>
          <cell r="D1609" t="str">
            <v>UGB</v>
          </cell>
          <cell r="E1609" t="str">
            <v>S3</v>
          </cell>
          <cell r="F1609" t="str">
            <v>WWN</v>
          </cell>
          <cell r="G1609" t="str">
            <v>UU51</v>
          </cell>
          <cell r="H1609" t="str">
            <v>P-FIX</v>
          </cell>
          <cell r="I1609" t="str">
            <v>Tech</v>
          </cell>
          <cell r="J1609">
            <v>0</v>
          </cell>
          <cell r="K1609">
            <v>20</v>
          </cell>
          <cell r="L1609">
            <v>6</v>
          </cell>
          <cell r="M1609" t="str">
            <v>Senior Engineer</v>
          </cell>
          <cell r="N1609">
            <v>17.43</v>
          </cell>
        </row>
        <row r="1610">
          <cell r="A1610" t="str">
            <v>A74846</v>
          </cell>
          <cell r="B1610" t="str">
            <v>Leith</v>
          </cell>
          <cell r="C1610" t="str">
            <v>David</v>
          </cell>
          <cell r="D1610" t="str">
            <v>UGB</v>
          </cell>
          <cell r="E1610" t="str">
            <v>S1</v>
          </cell>
          <cell r="F1610" t="str">
            <v>TRL</v>
          </cell>
          <cell r="G1610" t="str">
            <v>UT41</v>
          </cell>
          <cell r="H1610" t="str">
            <v>P-STD</v>
          </cell>
          <cell r="I1610" t="str">
            <v>Tech</v>
          </cell>
          <cell r="J1610">
            <v>37.5</v>
          </cell>
          <cell r="K1610">
            <v>3</v>
          </cell>
          <cell r="L1610">
            <v>4</v>
          </cell>
          <cell r="M1610" t="str">
            <v>Project Manager  Category 2 (2)</v>
          </cell>
          <cell r="N1610">
            <v>31.534395897435999</v>
          </cell>
        </row>
        <row r="1611">
          <cell r="A1611" t="str">
            <v>A80026</v>
          </cell>
          <cell r="B1611" t="str">
            <v>Leith</v>
          </cell>
          <cell r="C1611" t="str">
            <v>Andrew</v>
          </cell>
          <cell r="D1611" t="str">
            <v>UGB</v>
          </cell>
          <cell r="E1611" t="str">
            <v>S3</v>
          </cell>
          <cell r="F1611" t="str">
            <v>ERE</v>
          </cell>
          <cell r="G1611" t="str">
            <v>UU81</v>
          </cell>
          <cell r="H1611" t="str">
            <v>P-STD</v>
          </cell>
          <cell r="I1611" t="str">
            <v>Tech</v>
          </cell>
          <cell r="J1611">
            <v>37.5</v>
          </cell>
          <cell r="K1611">
            <v>3</v>
          </cell>
          <cell r="L1611">
            <v>8</v>
          </cell>
          <cell r="M1611" t="str">
            <v>Resident Engineer (1) / Resident Engineer</v>
          </cell>
          <cell r="N1611">
            <v>15.384615384615</v>
          </cell>
        </row>
        <row r="1612">
          <cell r="A1612" t="str">
            <v>S10371</v>
          </cell>
          <cell r="B1612" t="str">
            <v>Lemon</v>
          </cell>
          <cell r="C1612" t="str">
            <v>Tony</v>
          </cell>
          <cell r="D1612" t="str">
            <v>UGB</v>
          </cell>
          <cell r="E1612" t="str">
            <v>S1</v>
          </cell>
          <cell r="F1612" t="str">
            <v>TRS</v>
          </cell>
          <cell r="G1612" t="str">
            <v>UT42</v>
          </cell>
          <cell r="H1612" t="str">
            <v>UK-SC-SELF</v>
          </cell>
          <cell r="I1612" t="str">
            <v>Tech</v>
          </cell>
          <cell r="J1612">
            <v>40</v>
          </cell>
          <cell r="K1612">
            <v>11</v>
          </cell>
          <cell r="L1612">
            <v>11</v>
          </cell>
          <cell r="M1612" t="str">
            <v>Inspector (2) (ME)</v>
          </cell>
          <cell r="N1612">
            <v>90.62</v>
          </cell>
        </row>
        <row r="1613">
          <cell r="A1613" t="str">
            <v>A76095</v>
          </cell>
          <cell r="B1613" t="str">
            <v>Leng</v>
          </cell>
          <cell r="C1613" t="str">
            <v>Benjamin</v>
          </cell>
          <cell r="D1613" t="str">
            <v>UGB</v>
          </cell>
          <cell r="E1613" t="str">
            <v>S1</v>
          </cell>
          <cell r="F1613" t="str">
            <v>TRL</v>
          </cell>
          <cell r="G1613" t="str">
            <v>UT43</v>
          </cell>
          <cell r="H1613" t="str">
            <v>P-STD</v>
          </cell>
          <cell r="I1613" t="str">
            <v>Tech</v>
          </cell>
          <cell r="J1613">
            <v>37.5</v>
          </cell>
          <cell r="K1613">
            <v>8</v>
          </cell>
          <cell r="L1613">
            <v>10</v>
          </cell>
          <cell r="M1613" t="str">
            <v>Graduate Engineer</v>
          </cell>
          <cell r="N1613">
            <v>16.640088205127999</v>
          </cell>
        </row>
        <row r="1614">
          <cell r="A1614" t="str">
            <v>A74919</v>
          </cell>
          <cell r="B1614" t="str">
            <v>Leprince</v>
          </cell>
          <cell r="C1614" t="str">
            <v>Charles</v>
          </cell>
          <cell r="D1614" t="str">
            <v>UGB</v>
          </cell>
          <cell r="E1614" t="str">
            <v>S1</v>
          </cell>
          <cell r="F1614" t="str">
            <v>TRL</v>
          </cell>
          <cell r="G1614" t="str">
            <v>UT42</v>
          </cell>
          <cell r="H1614" t="str">
            <v>P-STD</v>
          </cell>
          <cell r="I1614" t="str">
            <v>Tech</v>
          </cell>
          <cell r="J1614">
            <v>37.5</v>
          </cell>
          <cell r="K1614">
            <v>19</v>
          </cell>
          <cell r="L1614">
            <v>5</v>
          </cell>
          <cell r="M1614" t="str">
            <v>Principal Engineer/ Technical Discipline Leader</v>
          </cell>
          <cell r="N1614">
            <v>38.111759999999997</v>
          </cell>
        </row>
        <row r="1615">
          <cell r="A1615" t="str">
            <v>S10253</v>
          </cell>
          <cell r="B1615" t="str">
            <v>Lerpiniere</v>
          </cell>
          <cell r="C1615" t="str">
            <v>Dave</v>
          </cell>
          <cell r="D1615" t="str">
            <v>UGB</v>
          </cell>
          <cell r="E1615" t="str">
            <v>S3</v>
          </cell>
          <cell r="F1615" t="str">
            <v>MMA</v>
          </cell>
          <cell r="G1615" t="str">
            <v>UU81</v>
          </cell>
          <cell r="H1615" t="str">
            <v>UK-SC-LTD</v>
          </cell>
          <cell r="I1615" t="str">
            <v>Tech</v>
          </cell>
          <cell r="J1615">
            <v>0</v>
          </cell>
          <cell r="K1615">
            <v>13</v>
          </cell>
          <cell r="L1615">
            <v>5</v>
          </cell>
          <cell r="M1615" t="str">
            <v>Principal Environmental Consultant</v>
          </cell>
          <cell r="N1615">
            <v>50</v>
          </cell>
        </row>
        <row r="1616">
          <cell r="A1616" t="str">
            <v>A00496</v>
          </cell>
          <cell r="B1616" t="str">
            <v>Lester</v>
          </cell>
          <cell r="C1616" t="str">
            <v>Tom</v>
          </cell>
          <cell r="D1616" t="str">
            <v>UGB</v>
          </cell>
          <cell r="E1616" t="str">
            <v>S3</v>
          </cell>
          <cell r="F1616" t="str">
            <v>WEN</v>
          </cell>
          <cell r="G1616" t="str">
            <v>UU41</v>
          </cell>
          <cell r="H1616" t="str">
            <v>P-STD</v>
          </cell>
          <cell r="I1616" t="str">
            <v>Tech</v>
          </cell>
          <cell r="J1616">
            <v>37.5</v>
          </cell>
          <cell r="K1616">
            <v>31</v>
          </cell>
          <cell r="L1616">
            <v>8</v>
          </cell>
          <cell r="M1616" t="str">
            <v>Senior Technician</v>
          </cell>
          <cell r="N1616">
            <v>15.065493333333</v>
          </cell>
        </row>
        <row r="1617">
          <cell r="A1617" t="str">
            <v>W40339</v>
          </cell>
          <cell r="B1617" t="str">
            <v>Letman</v>
          </cell>
          <cell r="C1617" t="str">
            <v>Clare</v>
          </cell>
          <cell r="D1617" t="str">
            <v>UGB</v>
          </cell>
          <cell r="E1617" t="str">
            <v>S9</v>
          </cell>
          <cell r="F1617" t="str">
            <v>AFF</v>
          </cell>
          <cell r="G1617" t="str">
            <v>UF18</v>
          </cell>
          <cell r="H1617" t="str">
            <v>UK-HYDST</v>
          </cell>
          <cell r="I1617" t="str">
            <v>Admin</v>
          </cell>
          <cell r="J1617">
            <v>37.5</v>
          </cell>
          <cell r="K1617">
            <v>241</v>
          </cell>
          <cell r="L1617">
            <v>5</v>
          </cell>
          <cell r="M1617" t="str">
            <v>Office Facilities Manager (1)</v>
          </cell>
          <cell r="N1617">
            <v>24.410921025640999</v>
          </cell>
        </row>
        <row r="1618">
          <cell r="A1618" t="str">
            <v>A76079</v>
          </cell>
          <cell r="B1618" t="str">
            <v>Lever</v>
          </cell>
          <cell r="C1618" t="str">
            <v>Mark</v>
          </cell>
          <cell r="D1618" t="str">
            <v>UGB</v>
          </cell>
          <cell r="E1618" t="str">
            <v>S1</v>
          </cell>
          <cell r="F1618" t="str">
            <v>TRL</v>
          </cell>
          <cell r="G1618" t="str">
            <v>UT43</v>
          </cell>
          <cell r="H1618" t="str">
            <v>P-FIX</v>
          </cell>
          <cell r="I1618" t="str">
            <v>Tech</v>
          </cell>
          <cell r="J1618">
            <v>37.5</v>
          </cell>
          <cell r="K1618">
            <v>2</v>
          </cell>
          <cell r="L1618">
            <v>11</v>
          </cell>
          <cell r="M1618" t="str">
            <v>Junior Technician</v>
          </cell>
          <cell r="N1618">
            <v>6.4811800000000002</v>
          </cell>
        </row>
        <row r="1619">
          <cell r="A1619" t="str">
            <v>A24725</v>
          </cell>
          <cell r="B1619" t="str">
            <v>Levy</v>
          </cell>
          <cell r="C1619" t="str">
            <v>Viviana</v>
          </cell>
          <cell r="D1619" t="str">
            <v>UGB</v>
          </cell>
          <cell r="E1619" t="str">
            <v>S3</v>
          </cell>
          <cell r="F1619" t="str">
            <v>WEN</v>
          </cell>
          <cell r="G1619" t="str">
            <v>UU41</v>
          </cell>
          <cell r="H1619" t="str">
            <v>UK-HYDST</v>
          </cell>
          <cell r="I1619" t="str">
            <v>Tech</v>
          </cell>
          <cell r="J1619">
            <v>22.5</v>
          </cell>
          <cell r="K1619">
            <v>41</v>
          </cell>
          <cell r="L1619">
            <v>0</v>
          </cell>
          <cell r="M1619" t="str">
            <v>N/A</v>
          </cell>
          <cell r="N1619">
            <v>22.511856410256001</v>
          </cell>
        </row>
        <row r="1620">
          <cell r="A1620" t="str">
            <v>A76058</v>
          </cell>
          <cell r="B1620" t="str">
            <v>Levy</v>
          </cell>
          <cell r="C1620" t="str">
            <v>Tony</v>
          </cell>
          <cell r="D1620" t="str">
            <v>UGB</v>
          </cell>
          <cell r="E1620" t="str">
            <v>S1</v>
          </cell>
          <cell r="F1620" t="str">
            <v>TRS</v>
          </cell>
          <cell r="G1620" t="str">
            <v>UT43</v>
          </cell>
          <cell r="H1620" t="str">
            <v>UK-AGENCY</v>
          </cell>
          <cell r="I1620" t="str">
            <v>Tech</v>
          </cell>
          <cell r="J1620">
            <v>40</v>
          </cell>
          <cell r="K1620">
            <v>12</v>
          </cell>
          <cell r="L1620">
            <v>6</v>
          </cell>
          <cell r="M1620" t="str">
            <v>Senior Engineer</v>
          </cell>
          <cell r="N1620">
            <v>34</v>
          </cell>
        </row>
        <row r="1621">
          <cell r="A1621" t="str">
            <v>A76172</v>
          </cell>
          <cell r="B1621" t="str">
            <v>Levy</v>
          </cell>
          <cell r="C1621" t="str">
            <v>Natalie</v>
          </cell>
          <cell r="D1621" t="str">
            <v>UGB</v>
          </cell>
          <cell r="E1621" t="str">
            <v>S1</v>
          </cell>
          <cell r="F1621" t="str">
            <v>TRL</v>
          </cell>
          <cell r="G1621" t="str">
            <v>UT42</v>
          </cell>
          <cell r="H1621" t="str">
            <v>UK-AGENCY</v>
          </cell>
          <cell r="I1621" t="str">
            <v>Tech</v>
          </cell>
          <cell r="J1621">
            <v>30</v>
          </cell>
          <cell r="K1621">
            <v>12</v>
          </cell>
          <cell r="L1621">
            <v>10</v>
          </cell>
          <cell r="M1621" t="str">
            <v>Graduate Engineer</v>
          </cell>
          <cell r="N1621">
            <v>20.399999999999999</v>
          </cell>
        </row>
        <row r="1622">
          <cell r="A1622" t="str">
            <v>A24827</v>
          </cell>
          <cell r="B1622" t="str">
            <v>Lewis</v>
          </cell>
          <cell r="C1622" t="str">
            <v>Sarah</v>
          </cell>
          <cell r="D1622" t="str">
            <v>UGB</v>
          </cell>
          <cell r="E1622" t="str">
            <v>S3</v>
          </cell>
          <cell r="F1622" t="str">
            <v>WWN</v>
          </cell>
          <cell r="G1622" t="str">
            <v>UU61</v>
          </cell>
          <cell r="H1622" t="str">
            <v>UK-HYDST</v>
          </cell>
          <cell r="I1622" t="str">
            <v>Tech</v>
          </cell>
          <cell r="J1622">
            <v>37.5</v>
          </cell>
          <cell r="K1622">
            <v>50</v>
          </cell>
          <cell r="L1622">
            <v>9</v>
          </cell>
          <cell r="M1622" t="str">
            <v>Assistant Engineer  (Graduate)</v>
          </cell>
          <cell r="N1622">
            <v>8.4242420512820004</v>
          </cell>
        </row>
        <row r="1623">
          <cell r="A1623" t="str">
            <v>A24933</v>
          </cell>
          <cell r="B1623" t="str">
            <v>Lewis</v>
          </cell>
          <cell r="C1623" t="str">
            <v>David</v>
          </cell>
          <cell r="D1623" t="str">
            <v>UGB</v>
          </cell>
          <cell r="E1623" t="str">
            <v>S3</v>
          </cell>
          <cell r="F1623" t="str">
            <v>SWT</v>
          </cell>
          <cell r="G1623" t="str">
            <v>UU21</v>
          </cell>
          <cell r="H1623" t="str">
            <v>UK-HYDST</v>
          </cell>
          <cell r="I1623" t="str">
            <v>Tech</v>
          </cell>
          <cell r="J1623">
            <v>37.5</v>
          </cell>
          <cell r="K1623">
            <v>23</v>
          </cell>
          <cell r="L1623">
            <v>0</v>
          </cell>
          <cell r="M1623" t="str">
            <v>N/A</v>
          </cell>
          <cell r="N1623">
            <v>8.8184984615380007</v>
          </cell>
        </row>
        <row r="1624">
          <cell r="A1624" t="str">
            <v>A25012</v>
          </cell>
          <cell r="B1624" t="str">
            <v>Lewis</v>
          </cell>
          <cell r="C1624" t="str">
            <v>Shane</v>
          </cell>
          <cell r="D1624" t="str">
            <v>UGB</v>
          </cell>
          <cell r="E1624" t="str">
            <v>S3</v>
          </cell>
          <cell r="F1624" t="str">
            <v>MAM</v>
          </cell>
          <cell r="G1624" t="str">
            <v>UU23</v>
          </cell>
          <cell r="H1624" t="str">
            <v>UK-HYDST</v>
          </cell>
          <cell r="I1624" t="str">
            <v>Tech</v>
          </cell>
          <cell r="J1624">
            <v>37.5</v>
          </cell>
          <cell r="K1624">
            <v>32</v>
          </cell>
          <cell r="L1624">
            <v>8</v>
          </cell>
          <cell r="M1624" t="str">
            <v>Engineer  (Not chartered) (Graduate)</v>
          </cell>
          <cell r="N1624">
            <v>13.151318974359</v>
          </cell>
        </row>
        <row r="1625">
          <cell r="A1625" t="str">
            <v>A25035</v>
          </cell>
          <cell r="B1625" t="str">
            <v>Lewis</v>
          </cell>
          <cell r="C1625" t="str">
            <v>Dan</v>
          </cell>
          <cell r="D1625" t="str">
            <v>UGB</v>
          </cell>
          <cell r="E1625" t="str">
            <v>S9</v>
          </cell>
          <cell r="F1625" t="str">
            <v>AIT</v>
          </cell>
          <cell r="G1625" t="str">
            <v>US15</v>
          </cell>
          <cell r="H1625" t="str">
            <v>UK-HYDST</v>
          </cell>
          <cell r="I1625" t="str">
            <v>Admin</v>
          </cell>
          <cell r="J1625">
            <v>37.5</v>
          </cell>
          <cell r="K1625">
            <v>11</v>
          </cell>
          <cell r="L1625">
            <v>0</v>
          </cell>
          <cell r="M1625" t="str">
            <v>N/A</v>
          </cell>
          <cell r="N1625">
            <v>9.5149087179489999</v>
          </cell>
        </row>
        <row r="1626">
          <cell r="A1626" t="str">
            <v>A41621</v>
          </cell>
          <cell r="B1626" t="str">
            <v>Lewis</v>
          </cell>
          <cell r="C1626" t="str">
            <v>Peter R</v>
          </cell>
          <cell r="D1626" t="str">
            <v>UGB</v>
          </cell>
          <cell r="E1626" t="str">
            <v>S2</v>
          </cell>
          <cell r="F1626" t="str">
            <v>SBS</v>
          </cell>
          <cell r="G1626" t="str">
            <v>UP51</v>
          </cell>
          <cell r="H1626" t="str">
            <v>UK-HYDST</v>
          </cell>
          <cell r="I1626" t="str">
            <v>Tech</v>
          </cell>
          <cell r="J1626">
            <v>37.5</v>
          </cell>
          <cell r="K1626">
            <v>175</v>
          </cell>
          <cell r="L1626">
            <v>4</v>
          </cell>
          <cell r="M1626" t="str">
            <v>Associate Business Director</v>
          </cell>
          <cell r="N1626">
            <v>34.504254358974002</v>
          </cell>
        </row>
        <row r="1627">
          <cell r="A1627" t="str">
            <v>A50059</v>
          </cell>
          <cell r="B1627" t="str">
            <v>Lewis</v>
          </cell>
          <cell r="C1627" t="str">
            <v>Darren</v>
          </cell>
          <cell r="D1627" t="str">
            <v>UGB</v>
          </cell>
          <cell r="E1627" t="str">
            <v>S1</v>
          </cell>
          <cell r="F1627" t="str">
            <v>TRL</v>
          </cell>
          <cell r="G1627" t="str">
            <v>UT42</v>
          </cell>
          <cell r="H1627" t="str">
            <v>UK-HYDST</v>
          </cell>
          <cell r="I1627" t="str">
            <v>Site</v>
          </cell>
          <cell r="J1627">
            <v>37.5</v>
          </cell>
          <cell r="K1627">
            <v>64</v>
          </cell>
          <cell r="L1627">
            <v>9</v>
          </cell>
          <cell r="M1627" t="str">
            <v>Commercial Assistant (2)</v>
          </cell>
          <cell r="N1627">
            <v>16.745069276923001</v>
          </cell>
        </row>
        <row r="1628">
          <cell r="A1628" t="str">
            <v>A74323</v>
          </cell>
          <cell r="B1628" t="str">
            <v>Lewis</v>
          </cell>
          <cell r="C1628" t="str">
            <v>Elaine</v>
          </cell>
          <cell r="D1628" t="str">
            <v>UGB</v>
          </cell>
          <cell r="E1628" t="str">
            <v>S3</v>
          </cell>
          <cell r="F1628" t="str">
            <v>WWN</v>
          </cell>
          <cell r="G1628" t="str">
            <v>UU21</v>
          </cell>
          <cell r="H1628" t="str">
            <v>UK-HYDST</v>
          </cell>
          <cell r="I1628" t="str">
            <v>Tech</v>
          </cell>
          <cell r="J1628">
            <v>8</v>
          </cell>
          <cell r="K1628">
            <v>32</v>
          </cell>
          <cell r="L1628">
            <v>0</v>
          </cell>
          <cell r="M1628" t="str">
            <v>N/A</v>
          </cell>
          <cell r="N1628">
            <v>21.161057692307999</v>
          </cell>
        </row>
        <row r="1629">
          <cell r="A1629" t="str">
            <v>A76285</v>
          </cell>
          <cell r="B1629" t="str">
            <v>Lewis</v>
          </cell>
          <cell r="C1629" t="str">
            <v>Amy</v>
          </cell>
          <cell r="D1629" t="str">
            <v>UGB</v>
          </cell>
          <cell r="E1629" t="str">
            <v>S9</v>
          </cell>
          <cell r="F1629" t="str">
            <v>AFF</v>
          </cell>
          <cell r="G1629" t="str">
            <v>UF13</v>
          </cell>
          <cell r="H1629" t="str">
            <v>UK-AGENCY</v>
          </cell>
          <cell r="I1629" t="str">
            <v>Admin</v>
          </cell>
          <cell r="J1629">
            <v>37.5</v>
          </cell>
          <cell r="K1629">
            <v>1</v>
          </cell>
          <cell r="L1629">
            <v>9</v>
          </cell>
          <cell r="M1629" t="str">
            <v>Admin Assistant</v>
          </cell>
          <cell r="N1629">
            <v>13.09</v>
          </cell>
        </row>
        <row r="1630">
          <cell r="A1630" t="str">
            <v>A76494</v>
          </cell>
          <cell r="B1630" t="str">
            <v>Lewis</v>
          </cell>
          <cell r="C1630" t="str">
            <v>Becky</v>
          </cell>
          <cell r="D1630" t="str">
            <v>UGB</v>
          </cell>
          <cell r="E1630" t="str">
            <v>S9</v>
          </cell>
          <cell r="F1630" t="str">
            <v>AHR</v>
          </cell>
          <cell r="G1630" t="str">
            <v>G11</v>
          </cell>
          <cell r="H1630" t="str">
            <v>P-STD</v>
          </cell>
          <cell r="I1630" t="str">
            <v>Admin</v>
          </cell>
          <cell r="J1630">
            <v>37.5</v>
          </cell>
          <cell r="K1630">
            <v>2</v>
          </cell>
          <cell r="L1630">
            <v>6</v>
          </cell>
          <cell r="M1630" t="str">
            <v>Executive Assistant / Senior PA to Regional Managing Directo</v>
          </cell>
          <cell r="N1630">
            <v>24.177524102564</v>
          </cell>
        </row>
        <row r="1631">
          <cell r="A1631" t="str">
            <v>U02924</v>
          </cell>
          <cell r="B1631" t="str">
            <v>Lewis</v>
          </cell>
          <cell r="C1631" t="str">
            <v>Rena</v>
          </cell>
          <cell r="D1631" t="str">
            <v>UGB</v>
          </cell>
          <cell r="E1631" t="str">
            <v>S3</v>
          </cell>
          <cell r="F1631" t="str">
            <v>MAM</v>
          </cell>
          <cell r="G1631" t="str">
            <v>UU23</v>
          </cell>
          <cell r="H1631" t="str">
            <v>UK-AGENCY</v>
          </cell>
          <cell r="I1631" t="str">
            <v>Tech</v>
          </cell>
          <cell r="J1631">
            <v>0</v>
          </cell>
          <cell r="K1631">
            <v>21</v>
          </cell>
          <cell r="L1631">
            <v>10</v>
          </cell>
          <cell r="M1631" t="str">
            <v>HR Administration Assistant</v>
          </cell>
          <cell r="N1631">
            <v>6.15</v>
          </cell>
        </row>
        <row r="1632">
          <cell r="A1632" t="str">
            <v>W40428</v>
          </cell>
          <cell r="B1632" t="str">
            <v>Lewis</v>
          </cell>
          <cell r="C1632" t="str">
            <v>Dave</v>
          </cell>
          <cell r="D1632" t="str">
            <v>UGB</v>
          </cell>
          <cell r="E1632" t="str">
            <v>S9</v>
          </cell>
          <cell r="F1632" t="str">
            <v>AIT</v>
          </cell>
          <cell r="G1632" t="str">
            <v>G11</v>
          </cell>
          <cell r="H1632" t="str">
            <v>UK-HYDST</v>
          </cell>
          <cell r="I1632" t="str">
            <v>Admin</v>
          </cell>
          <cell r="J1632">
            <v>37.5</v>
          </cell>
          <cell r="K1632">
            <v>218</v>
          </cell>
          <cell r="L1632">
            <v>4</v>
          </cell>
          <cell r="M1632" t="str">
            <v>Finance Manager/FInancial Controller (EA)</v>
          </cell>
          <cell r="N1632">
            <v>34.523196020512998</v>
          </cell>
        </row>
        <row r="1633">
          <cell r="A1633" t="str">
            <v>A00241</v>
          </cell>
          <cell r="B1633" t="str">
            <v>Li</v>
          </cell>
          <cell r="C1633" t="str">
            <v>Fongyee</v>
          </cell>
          <cell r="D1633" t="str">
            <v>UGB</v>
          </cell>
          <cell r="E1633" t="str">
            <v>S1</v>
          </cell>
          <cell r="F1633" t="str">
            <v>THW</v>
          </cell>
          <cell r="G1633" t="str">
            <v>UT22</v>
          </cell>
          <cell r="H1633" t="str">
            <v>UK-HYDST</v>
          </cell>
          <cell r="I1633" t="str">
            <v>Tech</v>
          </cell>
          <cell r="J1633">
            <v>37.5</v>
          </cell>
          <cell r="K1633">
            <v>30</v>
          </cell>
          <cell r="L1633">
            <v>0</v>
          </cell>
          <cell r="M1633" t="str">
            <v>N/A</v>
          </cell>
          <cell r="N1633">
            <v>17.871575384614999</v>
          </cell>
        </row>
        <row r="1634">
          <cell r="A1634" t="str">
            <v>A76331</v>
          </cell>
          <cell r="B1634" t="str">
            <v>Li</v>
          </cell>
          <cell r="C1634" t="str">
            <v>Gary</v>
          </cell>
          <cell r="D1634" t="str">
            <v>UGB</v>
          </cell>
          <cell r="E1634" t="str">
            <v>S1</v>
          </cell>
          <cell r="F1634" t="str">
            <v>SBR</v>
          </cell>
          <cell r="G1634" t="str">
            <v>UT31</v>
          </cell>
          <cell r="H1634" t="str">
            <v>P-STD</v>
          </cell>
          <cell r="I1634" t="str">
            <v>Tech</v>
          </cell>
          <cell r="J1634">
            <v>37.5</v>
          </cell>
          <cell r="K1634">
            <v>4</v>
          </cell>
          <cell r="L1634">
            <v>6</v>
          </cell>
          <cell r="M1634" t="str">
            <v>Senior Engineer</v>
          </cell>
          <cell r="N1634">
            <v>30.708293333333</v>
          </cell>
        </row>
        <row r="1635">
          <cell r="A1635" t="str">
            <v>A96725</v>
          </cell>
          <cell r="B1635" t="str">
            <v>Li</v>
          </cell>
          <cell r="C1635" t="str">
            <v>Wendy</v>
          </cell>
          <cell r="D1635" t="str">
            <v>UGB</v>
          </cell>
          <cell r="E1635" t="str">
            <v>S1</v>
          </cell>
          <cell r="F1635" t="str">
            <v>THW</v>
          </cell>
          <cell r="G1635" t="str">
            <v>UT21</v>
          </cell>
          <cell r="H1635" t="str">
            <v>UK-HYDST</v>
          </cell>
          <cell r="I1635" t="str">
            <v>Tech</v>
          </cell>
          <cell r="J1635">
            <v>37.5</v>
          </cell>
          <cell r="K1635">
            <v>109</v>
          </cell>
          <cell r="L1635">
            <v>7</v>
          </cell>
          <cell r="M1635" t="str">
            <v>Chartered or Consulting Engineer</v>
          </cell>
          <cell r="N1635">
            <v>22.345729230768999</v>
          </cell>
        </row>
        <row r="1636">
          <cell r="A1636" t="str">
            <v>S10334</v>
          </cell>
          <cell r="B1636" t="str">
            <v>Lightbody</v>
          </cell>
          <cell r="C1636" t="str">
            <v>Tanya</v>
          </cell>
          <cell r="D1636" t="str">
            <v>UGB</v>
          </cell>
          <cell r="E1636" t="str">
            <v>S9</v>
          </cell>
          <cell r="F1636" t="str">
            <v>AHR</v>
          </cell>
          <cell r="G1636" t="str">
            <v>US12</v>
          </cell>
          <cell r="H1636" t="str">
            <v>UK-SC-LTD</v>
          </cell>
          <cell r="I1636" t="str">
            <v>Admin</v>
          </cell>
          <cell r="J1636">
            <v>30</v>
          </cell>
          <cell r="K1636">
            <v>6</v>
          </cell>
          <cell r="L1636">
            <v>4</v>
          </cell>
          <cell r="M1636" t="str">
            <v>Senior HR Manager/Advisor</v>
          </cell>
          <cell r="N1636">
            <v>66.66</v>
          </cell>
        </row>
        <row r="1637">
          <cell r="A1637" t="str">
            <v>A49693</v>
          </cell>
          <cell r="B1637" t="str">
            <v>Liles</v>
          </cell>
          <cell r="C1637" t="str">
            <v>Neil</v>
          </cell>
          <cell r="D1637" t="str">
            <v>UGB</v>
          </cell>
          <cell r="E1637" t="str">
            <v>S2</v>
          </cell>
          <cell r="F1637" t="str">
            <v>BBI</v>
          </cell>
          <cell r="G1637" t="str">
            <v>UP21</v>
          </cell>
          <cell r="H1637" t="str">
            <v>UK-BTP</v>
          </cell>
          <cell r="I1637" t="str">
            <v>Tech</v>
          </cell>
          <cell r="J1637">
            <v>37.5</v>
          </cell>
          <cell r="K1637">
            <v>38</v>
          </cell>
          <cell r="L1637">
            <v>0</v>
          </cell>
          <cell r="M1637" t="str">
            <v>N/A</v>
          </cell>
          <cell r="N1637">
            <v>39.086988338462</v>
          </cell>
        </row>
        <row r="1638">
          <cell r="A1638" t="str">
            <v>A50053</v>
          </cell>
          <cell r="B1638" t="str">
            <v>Lindsay</v>
          </cell>
          <cell r="C1638" t="str">
            <v>David</v>
          </cell>
          <cell r="D1638" t="str">
            <v>UGB</v>
          </cell>
          <cell r="E1638" t="str">
            <v>S1</v>
          </cell>
          <cell r="F1638" t="str">
            <v>TRL</v>
          </cell>
          <cell r="G1638" t="str">
            <v>UT42</v>
          </cell>
          <cell r="H1638" t="str">
            <v>UK-HYDST</v>
          </cell>
          <cell r="I1638" t="str">
            <v>Tech</v>
          </cell>
          <cell r="J1638">
            <v>37.5</v>
          </cell>
          <cell r="K1638">
            <v>13</v>
          </cell>
          <cell r="L1638">
            <v>0</v>
          </cell>
          <cell r="M1638" t="str">
            <v>N/A</v>
          </cell>
          <cell r="N1638">
            <v>77.619842051282006</v>
          </cell>
        </row>
        <row r="1639">
          <cell r="A1639" t="str">
            <v>S00229</v>
          </cell>
          <cell r="B1639" t="str">
            <v>Lindsey</v>
          </cell>
          <cell r="C1639" t="str">
            <v>Jerry</v>
          </cell>
          <cell r="D1639" t="str">
            <v>UGB</v>
          </cell>
          <cell r="E1639" t="str">
            <v>S2</v>
          </cell>
          <cell r="F1639" t="str">
            <v>BBS</v>
          </cell>
          <cell r="G1639" t="str">
            <v>UP41</v>
          </cell>
          <cell r="H1639" t="str">
            <v>UK-SC-SELF</v>
          </cell>
          <cell r="I1639" t="str">
            <v>Tech</v>
          </cell>
          <cell r="J1639">
            <v>0</v>
          </cell>
          <cell r="K1639">
            <v>63</v>
          </cell>
          <cell r="L1639">
            <v>0</v>
          </cell>
          <cell r="M1639" t="str">
            <v>N/A</v>
          </cell>
          <cell r="N1639">
            <v>0.01</v>
          </cell>
        </row>
        <row r="1640">
          <cell r="A1640" t="str">
            <v>A24768</v>
          </cell>
          <cell r="B1640" t="str">
            <v>Lines</v>
          </cell>
          <cell r="C1640" t="str">
            <v>Jacqui</v>
          </cell>
          <cell r="D1640" t="str">
            <v>UGB</v>
          </cell>
          <cell r="E1640" t="str">
            <v>S4</v>
          </cell>
          <cell r="F1640" t="str">
            <v>EEA</v>
          </cell>
          <cell r="G1640" t="str">
            <v>UE31</v>
          </cell>
          <cell r="H1640" t="str">
            <v>UK-HYDST</v>
          </cell>
          <cell r="I1640" t="str">
            <v>Tech</v>
          </cell>
          <cell r="J1640">
            <v>30</v>
          </cell>
          <cell r="K1640">
            <v>40</v>
          </cell>
          <cell r="L1640">
            <v>0</v>
          </cell>
          <cell r="M1640" t="str">
            <v>N/A</v>
          </cell>
          <cell r="N1640">
            <v>36.083110256410002</v>
          </cell>
        </row>
        <row r="1641">
          <cell r="A1641" t="str">
            <v>A74486</v>
          </cell>
          <cell r="B1641" t="str">
            <v>Ling</v>
          </cell>
          <cell r="C1641" t="str">
            <v>Jimmy</v>
          </cell>
          <cell r="D1641" t="str">
            <v>UGB</v>
          </cell>
          <cell r="E1641" t="str">
            <v>S2</v>
          </cell>
          <cell r="F1641" t="str">
            <v>SBS</v>
          </cell>
          <cell r="G1641" t="str">
            <v>UP51</v>
          </cell>
          <cell r="H1641" t="str">
            <v>UK-HYDST</v>
          </cell>
          <cell r="I1641" t="str">
            <v>Tech</v>
          </cell>
          <cell r="J1641">
            <v>37.5</v>
          </cell>
          <cell r="K1641">
            <v>18</v>
          </cell>
          <cell r="L1641">
            <v>0</v>
          </cell>
          <cell r="M1641" t="str">
            <v>N/A</v>
          </cell>
          <cell r="N1641">
            <v>19.090293333333001</v>
          </cell>
        </row>
        <row r="1642">
          <cell r="A1642" t="str">
            <v>A76186</v>
          </cell>
          <cell r="B1642" t="str">
            <v>Ling</v>
          </cell>
          <cell r="C1642" t="str">
            <v>Kenny</v>
          </cell>
          <cell r="D1642" t="str">
            <v>UGB</v>
          </cell>
          <cell r="E1642" t="str">
            <v>S9</v>
          </cell>
          <cell r="F1642" t="str">
            <v>ALG</v>
          </cell>
          <cell r="G1642" t="str">
            <v>US16</v>
          </cell>
          <cell r="H1642" t="str">
            <v>P-STD</v>
          </cell>
          <cell r="I1642" t="str">
            <v>Admin</v>
          </cell>
          <cell r="J1642">
            <v>37.5</v>
          </cell>
          <cell r="K1642">
            <v>10</v>
          </cell>
          <cell r="L1642">
            <v>6</v>
          </cell>
          <cell r="M1642" t="str">
            <v>Legal Advisor</v>
          </cell>
          <cell r="N1642">
            <v>28.917011282051</v>
          </cell>
        </row>
        <row r="1643">
          <cell r="A1643" t="str">
            <v>A87033</v>
          </cell>
          <cell r="B1643" t="str">
            <v>Lings</v>
          </cell>
          <cell r="C1643" t="str">
            <v>John</v>
          </cell>
          <cell r="D1643" t="str">
            <v>UGB</v>
          </cell>
          <cell r="E1643" t="str">
            <v>S2</v>
          </cell>
          <cell r="F1643" t="str">
            <v>SBS</v>
          </cell>
          <cell r="G1643" t="str">
            <v>UP33</v>
          </cell>
          <cell r="H1643" t="str">
            <v>UK-HYDST</v>
          </cell>
          <cell r="I1643" t="str">
            <v>Tech</v>
          </cell>
          <cell r="J1643">
            <v>37.5</v>
          </cell>
          <cell r="K1643">
            <v>134</v>
          </cell>
          <cell r="L1643">
            <v>5</v>
          </cell>
          <cell r="M1643" t="str">
            <v>Principal Engineer/ Technical Discipline Leader</v>
          </cell>
          <cell r="N1643">
            <v>21.580689230769</v>
          </cell>
        </row>
        <row r="1644">
          <cell r="A1644" t="str">
            <v>A00162</v>
          </cell>
          <cell r="B1644" t="str">
            <v>Lister</v>
          </cell>
          <cell r="C1644" t="str">
            <v>Matthew</v>
          </cell>
          <cell r="D1644" t="str">
            <v>UGB</v>
          </cell>
          <cell r="E1644" t="str">
            <v>S9</v>
          </cell>
          <cell r="F1644" t="str">
            <v>ARI</v>
          </cell>
          <cell r="G1644" t="str">
            <v>G11</v>
          </cell>
          <cell r="H1644" t="str">
            <v>UK-HYDST</v>
          </cell>
          <cell r="I1644" t="str">
            <v>Admin</v>
          </cell>
          <cell r="J1644">
            <v>37.5</v>
          </cell>
          <cell r="K1644">
            <v>80</v>
          </cell>
          <cell r="L1644">
            <v>5</v>
          </cell>
          <cell r="M1644" t="str">
            <v>Group Systems Manager</v>
          </cell>
          <cell r="N1644">
            <v>28.753590769231</v>
          </cell>
        </row>
        <row r="1645">
          <cell r="A1645" t="str">
            <v>A24836</v>
          </cell>
          <cell r="B1645" t="str">
            <v>Lister</v>
          </cell>
          <cell r="C1645" t="str">
            <v>Rachel</v>
          </cell>
          <cell r="D1645" t="str">
            <v>UGB</v>
          </cell>
          <cell r="E1645" t="str">
            <v>S2</v>
          </cell>
          <cell r="F1645" t="str">
            <v>PUP</v>
          </cell>
          <cell r="G1645" t="str">
            <v>UP21</v>
          </cell>
          <cell r="H1645" t="str">
            <v>UK-HYDST</v>
          </cell>
          <cell r="I1645" t="str">
            <v>Tech</v>
          </cell>
          <cell r="J1645">
            <v>37.5</v>
          </cell>
          <cell r="K1645">
            <v>33</v>
          </cell>
          <cell r="L1645">
            <v>0</v>
          </cell>
          <cell r="M1645" t="str">
            <v>N/A</v>
          </cell>
          <cell r="N1645">
            <v>21.715729230769</v>
          </cell>
        </row>
        <row r="1646">
          <cell r="A1646" t="str">
            <v>A74476</v>
          </cell>
          <cell r="B1646" t="str">
            <v>Little</v>
          </cell>
          <cell r="C1646" t="str">
            <v>James</v>
          </cell>
          <cell r="D1646" t="str">
            <v>UGB</v>
          </cell>
          <cell r="E1646" t="str">
            <v>S3</v>
          </cell>
          <cell r="F1646" t="str">
            <v>WWN</v>
          </cell>
          <cell r="G1646" t="str">
            <v>UU71</v>
          </cell>
          <cell r="H1646" t="str">
            <v>UK-HYDST</v>
          </cell>
          <cell r="I1646" t="str">
            <v>Tech</v>
          </cell>
          <cell r="J1646">
            <v>37.5</v>
          </cell>
          <cell r="K1646">
            <v>69</v>
          </cell>
          <cell r="L1646">
            <v>10</v>
          </cell>
          <cell r="M1646" t="str">
            <v>Technical Officer/ Technician</v>
          </cell>
          <cell r="N1646">
            <v>7.0146393846150001</v>
          </cell>
        </row>
        <row r="1647">
          <cell r="A1647" t="str">
            <v>A76414</v>
          </cell>
          <cell r="B1647" t="str">
            <v>Littlewood</v>
          </cell>
          <cell r="C1647" t="str">
            <v>Paul</v>
          </cell>
          <cell r="D1647" t="str">
            <v>UGB</v>
          </cell>
          <cell r="E1647" t="str">
            <v>S1</v>
          </cell>
          <cell r="F1647" t="str">
            <v>TRL</v>
          </cell>
          <cell r="G1647" t="str">
            <v>UT41</v>
          </cell>
          <cell r="H1647" t="str">
            <v>UK-AGENCY</v>
          </cell>
          <cell r="I1647" t="str">
            <v>Tech</v>
          </cell>
          <cell r="J1647">
            <v>40</v>
          </cell>
          <cell r="K1647">
            <v>5</v>
          </cell>
          <cell r="L1647">
            <v>7</v>
          </cell>
          <cell r="M1647" t="str">
            <v>Chartered or Consulting Engineer</v>
          </cell>
          <cell r="N1647">
            <v>40.32</v>
          </cell>
        </row>
        <row r="1648">
          <cell r="A1648" t="str">
            <v>A49780</v>
          </cell>
          <cell r="B1648" t="str">
            <v>Llewellin</v>
          </cell>
          <cell r="C1648" t="str">
            <v>Mark</v>
          </cell>
          <cell r="D1648" t="str">
            <v>UGB</v>
          </cell>
          <cell r="E1648" t="str">
            <v>S2</v>
          </cell>
          <cell r="F1648" t="str">
            <v>BBI</v>
          </cell>
          <cell r="G1648" t="str">
            <v>UP33</v>
          </cell>
          <cell r="H1648" t="str">
            <v>UK-HYDST</v>
          </cell>
          <cell r="I1648" t="str">
            <v>Tech</v>
          </cell>
          <cell r="J1648">
            <v>37.5</v>
          </cell>
          <cell r="K1648">
            <v>84</v>
          </cell>
          <cell r="L1648">
            <v>7</v>
          </cell>
          <cell r="M1648" t="str">
            <v>Senior Technician</v>
          </cell>
          <cell r="N1648">
            <v>18.111831794872</v>
          </cell>
        </row>
        <row r="1649">
          <cell r="A1649" t="str">
            <v>A25287</v>
          </cell>
          <cell r="B1649" t="str">
            <v>Llewellyn-Jones</v>
          </cell>
          <cell r="C1649" t="str">
            <v>Louise</v>
          </cell>
          <cell r="D1649" t="str">
            <v>UGB</v>
          </cell>
          <cell r="E1649" t="str">
            <v>S9</v>
          </cell>
          <cell r="F1649" t="str">
            <v>ABD</v>
          </cell>
          <cell r="G1649" t="str">
            <v>US16</v>
          </cell>
          <cell r="H1649" t="str">
            <v>UK-HYDST</v>
          </cell>
          <cell r="I1649" t="str">
            <v>Admin</v>
          </cell>
          <cell r="J1649">
            <v>37.5</v>
          </cell>
          <cell r="K1649">
            <v>0</v>
          </cell>
          <cell r="L1649">
            <v>7</v>
          </cell>
          <cell r="M1649" t="str">
            <v>Bid Coordinator/Administrator</v>
          </cell>
          <cell r="N1649">
            <v>11.794871794872</v>
          </cell>
        </row>
        <row r="1650">
          <cell r="A1650" t="str">
            <v>A25033</v>
          </cell>
          <cell r="B1650" t="str">
            <v>Lloyd</v>
          </cell>
          <cell r="C1650" t="str">
            <v>Jon</v>
          </cell>
          <cell r="D1650" t="str">
            <v>UGB</v>
          </cell>
          <cell r="E1650" t="str">
            <v>S3</v>
          </cell>
          <cell r="F1650" t="str">
            <v>ERE</v>
          </cell>
          <cell r="G1650" t="str">
            <v>UU81</v>
          </cell>
          <cell r="H1650" t="str">
            <v>UK-HYDST</v>
          </cell>
          <cell r="I1650" t="str">
            <v>Tech</v>
          </cell>
          <cell r="J1650">
            <v>37.5</v>
          </cell>
          <cell r="K1650">
            <v>51</v>
          </cell>
          <cell r="L1650">
            <v>5</v>
          </cell>
          <cell r="M1650" t="str">
            <v>Project  Planner (1)</v>
          </cell>
          <cell r="N1650">
            <v>29.200036923077</v>
          </cell>
        </row>
        <row r="1651">
          <cell r="A1651" t="str">
            <v>W01254</v>
          </cell>
          <cell r="B1651" t="str">
            <v>Lloyd</v>
          </cell>
          <cell r="C1651" t="str">
            <v>Emma</v>
          </cell>
          <cell r="D1651" t="str">
            <v>UGB</v>
          </cell>
          <cell r="E1651" t="str">
            <v>S9</v>
          </cell>
          <cell r="F1651" t="str">
            <v>ABD</v>
          </cell>
          <cell r="G1651" t="str">
            <v>US16</v>
          </cell>
          <cell r="H1651" t="str">
            <v>UK-HYDST</v>
          </cell>
          <cell r="I1651" t="str">
            <v>Admin</v>
          </cell>
          <cell r="J1651">
            <v>37.5</v>
          </cell>
          <cell r="K1651">
            <v>186</v>
          </cell>
          <cell r="L1651">
            <v>4</v>
          </cell>
          <cell r="M1651" t="str">
            <v>Client Relationship/Sales Manager (2)</v>
          </cell>
          <cell r="N1651">
            <v>32.230757661538</v>
          </cell>
        </row>
        <row r="1652">
          <cell r="A1652" t="str">
            <v>U03002</v>
          </cell>
          <cell r="B1652" t="str">
            <v>Lloyd-Morley</v>
          </cell>
          <cell r="C1652" t="str">
            <v>Naomi</v>
          </cell>
          <cell r="D1652" t="str">
            <v>UGB</v>
          </cell>
          <cell r="E1652" t="str">
            <v>S9</v>
          </cell>
          <cell r="F1652" t="str">
            <v>AFF</v>
          </cell>
          <cell r="G1652" t="str">
            <v>UF18</v>
          </cell>
          <cell r="H1652" t="str">
            <v>UK-SEC-NP</v>
          </cell>
          <cell r="I1652" t="str">
            <v>Admin</v>
          </cell>
          <cell r="J1652">
            <v>0</v>
          </cell>
          <cell r="K1652">
            <v>0</v>
          </cell>
          <cell r="L1652">
            <v>0</v>
          </cell>
          <cell r="M1652" t="str">
            <v>N/A</v>
          </cell>
          <cell r="N1652">
            <v>0.01</v>
          </cell>
        </row>
        <row r="1653">
          <cell r="A1653" t="str">
            <v>W40975</v>
          </cell>
          <cell r="B1653" t="str">
            <v>Lloyd-Morley</v>
          </cell>
          <cell r="C1653" t="str">
            <v>Cathy</v>
          </cell>
          <cell r="D1653" t="str">
            <v>UGB</v>
          </cell>
          <cell r="E1653" t="str">
            <v>S1</v>
          </cell>
          <cell r="F1653" t="str">
            <v>TEX</v>
          </cell>
          <cell r="G1653" t="str">
            <v>UT11</v>
          </cell>
          <cell r="H1653" t="str">
            <v>UK-HYDST</v>
          </cell>
          <cell r="I1653" t="str">
            <v>Admin</v>
          </cell>
          <cell r="J1653">
            <v>20</v>
          </cell>
          <cell r="K1653">
            <v>83</v>
          </cell>
          <cell r="L1653">
            <v>0</v>
          </cell>
          <cell r="M1653" t="str">
            <v>N/A</v>
          </cell>
          <cell r="N1653">
            <v>10.188646153845999</v>
          </cell>
        </row>
        <row r="1654">
          <cell r="A1654" t="str">
            <v>S10085</v>
          </cell>
          <cell r="B1654" t="str">
            <v>Lock</v>
          </cell>
          <cell r="C1654" t="str">
            <v>Gill</v>
          </cell>
          <cell r="D1654" t="str">
            <v>UGB</v>
          </cell>
          <cell r="E1654" t="str">
            <v>S4</v>
          </cell>
          <cell r="F1654" t="str">
            <v>EEA</v>
          </cell>
          <cell r="G1654" t="str">
            <v>UE31</v>
          </cell>
          <cell r="H1654" t="str">
            <v>UK-SC-SELF</v>
          </cell>
          <cell r="I1654" t="str">
            <v>Tech</v>
          </cell>
          <cell r="J1654">
            <v>0</v>
          </cell>
          <cell r="K1654">
            <v>74</v>
          </cell>
          <cell r="L1654">
            <v>5</v>
          </cell>
          <cell r="M1654" t="str">
            <v>Principal Environmental Consultant</v>
          </cell>
          <cell r="N1654">
            <v>35</v>
          </cell>
        </row>
        <row r="1655">
          <cell r="A1655" t="str">
            <v>U03061</v>
          </cell>
          <cell r="B1655" t="str">
            <v>Lock</v>
          </cell>
          <cell r="C1655" t="str">
            <v>Kathryn</v>
          </cell>
          <cell r="D1655" t="str">
            <v>UGB</v>
          </cell>
          <cell r="E1655" t="str">
            <v>S9</v>
          </cell>
          <cell r="F1655" t="str">
            <v>AFN</v>
          </cell>
          <cell r="G1655" t="str">
            <v>US13</v>
          </cell>
          <cell r="H1655" t="str">
            <v>UK-AGENCY</v>
          </cell>
          <cell r="I1655" t="str">
            <v>Admin</v>
          </cell>
          <cell r="J1655">
            <v>0</v>
          </cell>
          <cell r="K1655">
            <v>7</v>
          </cell>
          <cell r="L1655">
            <v>9</v>
          </cell>
          <cell r="M1655" t="str">
            <v>Admin Assistant</v>
          </cell>
          <cell r="N1655">
            <v>12.14</v>
          </cell>
        </row>
        <row r="1656">
          <cell r="A1656" t="str">
            <v>A80017</v>
          </cell>
          <cell r="B1656" t="str">
            <v>Lockhart</v>
          </cell>
          <cell r="C1656" t="str">
            <v>Bob</v>
          </cell>
          <cell r="D1656" t="str">
            <v>UGB</v>
          </cell>
          <cell r="E1656" t="str">
            <v>S3</v>
          </cell>
          <cell r="F1656" t="str">
            <v>ERE</v>
          </cell>
          <cell r="G1656" t="str">
            <v>UU81</v>
          </cell>
          <cell r="H1656" t="str">
            <v>UK-AGENCY</v>
          </cell>
          <cell r="I1656" t="str">
            <v>Tech</v>
          </cell>
          <cell r="J1656">
            <v>22.5</v>
          </cell>
          <cell r="K1656">
            <v>3</v>
          </cell>
          <cell r="L1656">
            <v>9</v>
          </cell>
          <cell r="M1656" t="str">
            <v>Graduate Engineer</v>
          </cell>
          <cell r="N1656">
            <v>49</v>
          </cell>
        </row>
        <row r="1657">
          <cell r="A1657" t="str">
            <v>A76191</v>
          </cell>
          <cell r="B1657" t="str">
            <v>Lodge</v>
          </cell>
          <cell r="C1657" t="str">
            <v>Philip</v>
          </cell>
          <cell r="D1657" t="str">
            <v>UGB</v>
          </cell>
          <cell r="E1657" t="str">
            <v>S1</v>
          </cell>
          <cell r="F1657" t="str">
            <v>TRS</v>
          </cell>
          <cell r="G1657" t="str">
            <v>UT43</v>
          </cell>
          <cell r="H1657" t="str">
            <v>P-STD</v>
          </cell>
          <cell r="I1657" t="str">
            <v>Tech</v>
          </cell>
          <cell r="J1657">
            <v>37.5</v>
          </cell>
          <cell r="K1657">
            <v>8</v>
          </cell>
          <cell r="L1657">
            <v>4</v>
          </cell>
          <cell r="M1657" t="str">
            <v>Associate (EA)/ Associate Tech. Dir / Associate Tech. Dir (2</v>
          </cell>
          <cell r="N1657">
            <v>44.950414358974001</v>
          </cell>
        </row>
        <row r="1658">
          <cell r="A1658" t="str">
            <v>A00435</v>
          </cell>
          <cell r="B1658" t="str">
            <v>Loewenthal</v>
          </cell>
          <cell r="C1658" t="str">
            <v>Lucy</v>
          </cell>
          <cell r="D1658" t="str">
            <v>UGB</v>
          </cell>
          <cell r="E1658" t="str">
            <v>S1</v>
          </cell>
          <cell r="F1658" t="str">
            <v>SBR</v>
          </cell>
          <cell r="G1658" t="str">
            <v>UT31</v>
          </cell>
          <cell r="H1658" t="str">
            <v>UK-HYDST</v>
          </cell>
          <cell r="I1658" t="str">
            <v>Tech</v>
          </cell>
          <cell r="J1658">
            <v>40</v>
          </cell>
          <cell r="K1658">
            <v>56</v>
          </cell>
          <cell r="L1658">
            <v>9</v>
          </cell>
          <cell r="M1658" t="str">
            <v>Assistant Engineer  (Graduate)</v>
          </cell>
          <cell r="N1658">
            <v>22.142212499999999</v>
          </cell>
        </row>
        <row r="1659">
          <cell r="A1659" t="str">
            <v>W41025</v>
          </cell>
          <cell r="B1659" t="str">
            <v>Lok</v>
          </cell>
          <cell r="C1659" t="str">
            <v>Lawrence</v>
          </cell>
          <cell r="D1659" t="str">
            <v>UGB</v>
          </cell>
          <cell r="E1659" t="str">
            <v>S3</v>
          </cell>
          <cell r="F1659" t="str">
            <v>WEN</v>
          </cell>
          <cell r="G1659" t="str">
            <v>UU41</v>
          </cell>
          <cell r="H1659" t="str">
            <v>UK-HYDST</v>
          </cell>
          <cell r="I1659" t="str">
            <v>Tech</v>
          </cell>
          <cell r="J1659">
            <v>37.5</v>
          </cell>
          <cell r="K1659">
            <v>81</v>
          </cell>
          <cell r="L1659">
            <v>8</v>
          </cell>
          <cell r="M1659" t="str">
            <v>Resident Engineer (1) / Resident Engineer</v>
          </cell>
          <cell r="N1659">
            <v>14.097317948718</v>
          </cell>
        </row>
        <row r="1660">
          <cell r="A1660" t="str">
            <v>A24840</v>
          </cell>
          <cell r="B1660" t="str">
            <v>Long</v>
          </cell>
          <cell r="C1660" t="str">
            <v>Casey</v>
          </cell>
          <cell r="D1660" t="str">
            <v>UGB</v>
          </cell>
          <cell r="E1660" t="str">
            <v>S3</v>
          </cell>
          <cell r="F1660" t="str">
            <v>MAM</v>
          </cell>
          <cell r="G1660" t="str">
            <v>UU23</v>
          </cell>
          <cell r="H1660" t="str">
            <v>UK-HYDST</v>
          </cell>
          <cell r="I1660" t="str">
            <v>Tech</v>
          </cell>
          <cell r="J1660">
            <v>37.5</v>
          </cell>
          <cell r="K1660">
            <v>51</v>
          </cell>
          <cell r="L1660">
            <v>10</v>
          </cell>
          <cell r="M1660" t="str">
            <v>Technical assistant</v>
          </cell>
          <cell r="N1660">
            <v>7.4465833333329998</v>
          </cell>
        </row>
        <row r="1661">
          <cell r="A1661" t="str">
            <v>A50007</v>
          </cell>
          <cell r="B1661" t="str">
            <v>Long</v>
          </cell>
          <cell r="C1661" t="str">
            <v>Claire</v>
          </cell>
          <cell r="D1661" t="str">
            <v>UGB</v>
          </cell>
          <cell r="E1661" t="str">
            <v>S9</v>
          </cell>
          <cell r="F1661" t="str">
            <v>AFF</v>
          </cell>
          <cell r="G1661" t="str">
            <v>UF13</v>
          </cell>
          <cell r="H1661" t="str">
            <v>UK-HYDST</v>
          </cell>
          <cell r="I1661" t="str">
            <v>Admin</v>
          </cell>
          <cell r="J1661">
            <v>0</v>
          </cell>
          <cell r="K1661">
            <v>50</v>
          </cell>
          <cell r="L1661">
            <v>8</v>
          </cell>
          <cell r="M1661" t="str">
            <v>Administration  Officer</v>
          </cell>
          <cell r="N1661">
            <v>12.99374974359</v>
          </cell>
        </row>
        <row r="1662">
          <cell r="A1662" t="str">
            <v>A74256</v>
          </cell>
          <cell r="B1662" t="str">
            <v>Long</v>
          </cell>
          <cell r="C1662" t="str">
            <v>Emma</v>
          </cell>
          <cell r="D1662" t="str">
            <v>UGB</v>
          </cell>
          <cell r="E1662" t="str">
            <v>S4</v>
          </cell>
          <cell r="F1662" t="str">
            <v>EEC</v>
          </cell>
          <cell r="G1662" t="str">
            <v>UE21</v>
          </cell>
          <cell r="H1662" t="str">
            <v>UK-CRESS</v>
          </cell>
          <cell r="I1662" t="str">
            <v>Tech</v>
          </cell>
          <cell r="J1662">
            <v>37.5</v>
          </cell>
          <cell r="K1662">
            <v>97</v>
          </cell>
          <cell r="L1662">
            <v>5</v>
          </cell>
          <cell r="M1662" t="str">
            <v>Senior  Environmental Consultant 1</v>
          </cell>
          <cell r="N1662">
            <v>21.783344615385001</v>
          </cell>
        </row>
        <row r="1663">
          <cell r="A1663" t="str">
            <v>A76408</v>
          </cell>
          <cell r="B1663" t="str">
            <v>Long</v>
          </cell>
          <cell r="C1663" t="str">
            <v>Jamie</v>
          </cell>
          <cell r="D1663" t="str">
            <v>UGB</v>
          </cell>
          <cell r="E1663" t="str">
            <v>S1</v>
          </cell>
          <cell r="F1663" t="str">
            <v>TRL</v>
          </cell>
          <cell r="G1663" t="str">
            <v>UT41</v>
          </cell>
          <cell r="H1663" t="str">
            <v>UK-AGENCY</v>
          </cell>
          <cell r="I1663" t="str">
            <v>Tech</v>
          </cell>
          <cell r="J1663">
            <v>35</v>
          </cell>
          <cell r="K1663">
            <v>4</v>
          </cell>
          <cell r="L1663">
            <v>5</v>
          </cell>
          <cell r="M1663" t="str">
            <v>Principal Engineer/ Technical Discipline Leader</v>
          </cell>
          <cell r="N1663">
            <v>63.14</v>
          </cell>
        </row>
        <row r="1664">
          <cell r="A1664" t="str">
            <v>U03038</v>
          </cell>
          <cell r="B1664" t="str">
            <v>Long</v>
          </cell>
          <cell r="C1664" t="str">
            <v>Kevin</v>
          </cell>
          <cell r="D1664" t="str">
            <v>UGB</v>
          </cell>
          <cell r="E1664" t="str">
            <v>S1</v>
          </cell>
          <cell r="F1664" t="str">
            <v>THW</v>
          </cell>
          <cell r="G1664" t="str">
            <v>UT24</v>
          </cell>
          <cell r="H1664" t="str">
            <v>UK-AGENCY</v>
          </cell>
          <cell r="I1664" t="str">
            <v>Tech</v>
          </cell>
          <cell r="J1664">
            <v>0</v>
          </cell>
          <cell r="K1664">
            <v>12</v>
          </cell>
          <cell r="L1664">
            <v>5</v>
          </cell>
          <cell r="M1664" t="str">
            <v>Principal Engineer/ Technical Discipline Leader</v>
          </cell>
          <cell r="N1664">
            <v>34.65</v>
          </cell>
        </row>
        <row r="1665">
          <cell r="A1665" t="str">
            <v>A76572</v>
          </cell>
          <cell r="B1665" t="str">
            <v>Longhurst</v>
          </cell>
          <cell r="C1665" t="str">
            <v>Sam</v>
          </cell>
          <cell r="D1665" t="str">
            <v>UGB</v>
          </cell>
          <cell r="E1665" t="str">
            <v>S9</v>
          </cell>
          <cell r="F1665" t="str">
            <v>AIT</v>
          </cell>
          <cell r="G1665" t="str">
            <v>US15</v>
          </cell>
          <cell r="H1665" t="str">
            <v>P-FIX</v>
          </cell>
          <cell r="I1665" t="str">
            <v>Admin</v>
          </cell>
          <cell r="J1665">
            <v>37.5</v>
          </cell>
          <cell r="K1665">
            <v>0</v>
          </cell>
          <cell r="L1665">
            <v>11</v>
          </cell>
          <cell r="M1665" t="str">
            <v>Junior Technician</v>
          </cell>
          <cell r="N1665">
            <v>6.0023446153849997</v>
          </cell>
        </row>
        <row r="1666">
          <cell r="A1666" t="str">
            <v>A25268</v>
          </cell>
          <cell r="B1666" t="str">
            <v>Longstaff</v>
          </cell>
          <cell r="C1666" t="str">
            <v>Alison</v>
          </cell>
          <cell r="D1666" t="str">
            <v>UGB</v>
          </cell>
          <cell r="E1666" t="str">
            <v>S1</v>
          </cell>
          <cell r="F1666" t="str">
            <v>TRL</v>
          </cell>
          <cell r="G1666" t="str">
            <v>UT42</v>
          </cell>
          <cell r="H1666" t="str">
            <v>P-STD</v>
          </cell>
          <cell r="I1666" t="str">
            <v>Tech</v>
          </cell>
          <cell r="J1666">
            <v>37.5</v>
          </cell>
          <cell r="K1666">
            <v>27</v>
          </cell>
          <cell r="L1666">
            <v>3</v>
          </cell>
          <cell r="M1666" t="str">
            <v>Sector Bid Manager</v>
          </cell>
          <cell r="N1666">
            <v>54.175870769230997</v>
          </cell>
        </row>
        <row r="1667">
          <cell r="A1667" t="str">
            <v>A74802</v>
          </cell>
          <cell r="B1667" t="str">
            <v>Longstaff</v>
          </cell>
          <cell r="C1667" t="str">
            <v>Katherine</v>
          </cell>
          <cell r="D1667" t="str">
            <v>UGB</v>
          </cell>
          <cell r="E1667" t="str">
            <v>S1</v>
          </cell>
          <cell r="F1667" t="str">
            <v>THW</v>
          </cell>
          <cell r="G1667" t="str">
            <v>UT21</v>
          </cell>
          <cell r="H1667" t="str">
            <v>UK-AGENCY</v>
          </cell>
          <cell r="I1667" t="str">
            <v>Tech</v>
          </cell>
          <cell r="J1667">
            <v>26</v>
          </cell>
          <cell r="K1667">
            <v>3</v>
          </cell>
          <cell r="L1667">
            <v>10</v>
          </cell>
          <cell r="M1667" t="str">
            <v>Clerical Officer</v>
          </cell>
          <cell r="N1667">
            <v>14.05</v>
          </cell>
        </row>
        <row r="1668">
          <cell r="A1668" t="str">
            <v>A25004</v>
          </cell>
          <cell r="B1668" t="str">
            <v>Longstone</v>
          </cell>
          <cell r="C1668" t="str">
            <v>Jenny</v>
          </cell>
          <cell r="D1668" t="str">
            <v>UGB</v>
          </cell>
          <cell r="E1668" t="str">
            <v>S9</v>
          </cell>
          <cell r="F1668" t="str">
            <v>AFF</v>
          </cell>
          <cell r="G1668" t="str">
            <v>UF11</v>
          </cell>
          <cell r="H1668" t="str">
            <v>UK-HYDST</v>
          </cell>
          <cell r="I1668" t="str">
            <v>Admin</v>
          </cell>
          <cell r="J1668">
            <v>37.5</v>
          </cell>
          <cell r="K1668">
            <v>13</v>
          </cell>
          <cell r="L1668">
            <v>0</v>
          </cell>
          <cell r="M1668" t="str">
            <v>N/A</v>
          </cell>
          <cell r="N1668">
            <v>12.30054974359</v>
          </cell>
        </row>
        <row r="1669">
          <cell r="A1669" t="str">
            <v>A76320</v>
          </cell>
          <cell r="B1669" t="str">
            <v>Lopez Ruiz</v>
          </cell>
          <cell r="C1669" t="str">
            <v>Estrella</v>
          </cell>
          <cell r="D1669" t="str">
            <v>UGB</v>
          </cell>
          <cell r="E1669" t="str">
            <v>S9</v>
          </cell>
          <cell r="F1669" t="str">
            <v>AFF</v>
          </cell>
          <cell r="G1669" t="str">
            <v>UF13</v>
          </cell>
          <cell r="H1669" t="str">
            <v>UK-AGENCY</v>
          </cell>
          <cell r="I1669" t="str">
            <v>Admin</v>
          </cell>
          <cell r="J1669">
            <v>37.5</v>
          </cell>
          <cell r="K1669">
            <v>2</v>
          </cell>
          <cell r="L1669">
            <v>9</v>
          </cell>
          <cell r="M1669" t="str">
            <v>Admin Assistant</v>
          </cell>
          <cell r="N1669">
            <v>13.09</v>
          </cell>
        </row>
        <row r="1670">
          <cell r="A1670" t="str">
            <v>A91677</v>
          </cell>
          <cell r="B1670" t="str">
            <v>Lovell</v>
          </cell>
          <cell r="C1670" t="str">
            <v>Dom</v>
          </cell>
          <cell r="D1670" t="str">
            <v>UGB</v>
          </cell>
          <cell r="E1670" t="str">
            <v>S3</v>
          </cell>
          <cell r="F1670" t="str">
            <v>WWN</v>
          </cell>
          <cell r="G1670" t="str">
            <v>UU61</v>
          </cell>
          <cell r="H1670" t="str">
            <v>UK-HYDST</v>
          </cell>
          <cell r="I1670" t="str">
            <v>Tech</v>
          </cell>
          <cell r="J1670">
            <v>37.5</v>
          </cell>
          <cell r="K1670">
            <v>148</v>
          </cell>
          <cell r="L1670">
            <v>4</v>
          </cell>
          <cell r="M1670" t="str">
            <v>Associate (EA)/ Associate Tech. Dir / Associate Tech. Dir (2</v>
          </cell>
          <cell r="N1670">
            <v>39.617664820512999</v>
          </cell>
        </row>
        <row r="1671">
          <cell r="A1671" t="str">
            <v>A74684</v>
          </cell>
          <cell r="B1671" t="str">
            <v>Lovering</v>
          </cell>
          <cell r="C1671" t="str">
            <v>Ian</v>
          </cell>
          <cell r="D1671" t="str">
            <v>UGB</v>
          </cell>
          <cell r="E1671" t="str">
            <v>S3</v>
          </cell>
          <cell r="F1671" t="str">
            <v>WWN</v>
          </cell>
          <cell r="G1671" t="str">
            <v>UU31</v>
          </cell>
          <cell r="H1671" t="str">
            <v>P-STD</v>
          </cell>
          <cell r="I1671" t="str">
            <v>Tech</v>
          </cell>
          <cell r="J1671">
            <v>37.5</v>
          </cell>
          <cell r="K1671">
            <v>35</v>
          </cell>
          <cell r="L1671">
            <v>4</v>
          </cell>
          <cell r="M1671" t="str">
            <v>Associate (EA)/ Associate Tech. Dir / Associate Tech. Dir (2</v>
          </cell>
          <cell r="N1671">
            <v>43.675872820513</v>
          </cell>
        </row>
        <row r="1672">
          <cell r="A1672" t="str">
            <v>W29491</v>
          </cell>
          <cell r="B1672" t="str">
            <v>Lovis</v>
          </cell>
          <cell r="C1672" t="str">
            <v>Yanelle</v>
          </cell>
          <cell r="D1672" t="str">
            <v>UGB</v>
          </cell>
          <cell r="E1672" t="str">
            <v>S3</v>
          </cell>
          <cell r="F1672" t="str">
            <v>WWN</v>
          </cell>
          <cell r="G1672" t="str">
            <v>UU31</v>
          </cell>
          <cell r="H1672" t="str">
            <v>UK-HYDST</v>
          </cell>
          <cell r="I1672" t="str">
            <v>Tech</v>
          </cell>
          <cell r="J1672">
            <v>22.5</v>
          </cell>
          <cell r="K1672">
            <v>127</v>
          </cell>
          <cell r="L1672">
            <v>9</v>
          </cell>
          <cell r="M1672" t="str">
            <v>Assistant Engineer  (Graduate)</v>
          </cell>
          <cell r="N1672">
            <v>10.599169230769</v>
          </cell>
        </row>
        <row r="1673">
          <cell r="A1673" t="str">
            <v>U02955</v>
          </cell>
          <cell r="B1673" t="str">
            <v>Lowe</v>
          </cell>
          <cell r="C1673" t="str">
            <v>Rob</v>
          </cell>
          <cell r="D1673" t="str">
            <v>UGB</v>
          </cell>
          <cell r="E1673" t="str">
            <v>S1</v>
          </cell>
          <cell r="F1673" t="str">
            <v>SBR</v>
          </cell>
          <cell r="G1673" t="str">
            <v>UT31</v>
          </cell>
          <cell r="H1673" t="str">
            <v>UK-AGENCY</v>
          </cell>
          <cell r="I1673" t="str">
            <v>Tech</v>
          </cell>
          <cell r="J1673">
            <v>0</v>
          </cell>
          <cell r="K1673">
            <v>30</v>
          </cell>
          <cell r="L1673">
            <v>7</v>
          </cell>
          <cell r="M1673" t="str">
            <v>Senior Technician</v>
          </cell>
          <cell r="N1673">
            <v>35.200000000000003</v>
          </cell>
        </row>
        <row r="1674">
          <cell r="A1674" t="str">
            <v>A76493</v>
          </cell>
          <cell r="B1674" t="str">
            <v>Lowham</v>
          </cell>
          <cell r="C1674" t="str">
            <v>Andy</v>
          </cell>
          <cell r="D1674" t="str">
            <v>UGB</v>
          </cell>
          <cell r="E1674" t="str">
            <v>S1</v>
          </cell>
          <cell r="F1674" t="str">
            <v>TRL</v>
          </cell>
          <cell r="G1674" t="str">
            <v>UT43</v>
          </cell>
          <cell r="H1674" t="str">
            <v>UK-AGENCY</v>
          </cell>
          <cell r="I1674" t="str">
            <v>Tech</v>
          </cell>
          <cell r="J1674">
            <v>37.5</v>
          </cell>
          <cell r="K1674">
            <v>2</v>
          </cell>
          <cell r="L1674">
            <v>9</v>
          </cell>
          <cell r="M1674" t="str">
            <v>Technical Officer/ Technician</v>
          </cell>
          <cell r="N1674">
            <v>23.91</v>
          </cell>
        </row>
        <row r="1675">
          <cell r="A1675" t="str">
            <v>A25081</v>
          </cell>
          <cell r="B1675" t="str">
            <v>Lu</v>
          </cell>
          <cell r="C1675" t="str">
            <v>Yu</v>
          </cell>
          <cell r="D1675" t="str">
            <v>UGB</v>
          </cell>
          <cell r="E1675" t="str">
            <v>S1</v>
          </cell>
          <cell r="F1675" t="str">
            <v>SBR</v>
          </cell>
          <cell r="G1675" t="str">
            <v>UT31</v>
          </cell>
          <cell r="H1675" t="str">
            <v>UK-HYDST</v>
          </cell>
          <cell r="I1675" t="str">
            <v>Tech</v>
          </cell>
          <cell r="J1675">
            <v>37.5</v>
          </cell>
          <cell r="K1675">
            <v>22</v>
          </cell>
          <cell r="L1675">
            <v>10</v>
          </cell>
          <cell r="M1675" t="str">
            <v>Environmental consultant 4 / Graduate</v>
          </cell>
          <cell r="N1675">
            <v>15.193883076923001</v>
          </cell>
        </row>
        <row r="1676">
          <cell r="A1676" t="str">
            <v>A74815</v>
          </cell>
          <cell r="B1676" t="str">
            <v>Lubbock</v>
          </cell>
          <cell r="C1676" t="str">
            <v>Barbara</v>
          </cell>
          <cell r="D1676" t="str">
            <v>UGB</v>
          </cell>
          <cell r="E1676" t="str">
            <v>S1</v>
          </cell>
          <cell r="F1676" t="str">
            <v>TRL</v>
          </cell>
          <cell r="G1676" t="str">
            <v>UT42</v>
          </cell>
          <cell r="H1676" t="str">
            <v>UK-AGENCY</v>
          </cell>
          <cell r="I1676" t="str">
            <v>Tech</v>
          </cell>
          <cell r="J1676">
            <v>35</v>
          </cell>
          <cell r="K1676">
            <v>0</v>
          </cell>
          <cell r="L1676">
            <v>7</v>
          </cell>
          <cell r="M1676" t="str">
            <v>Bid Coordinator/Administrator</v>
          </cell>
          <cell r="N1676">
            <v>24.66</v>
          </cell>
        </row>
        <row r="1677">
          <cell r="A1677" t="str">
            <v>A74810</v>
          </cell>
          <cell r="B1677" t="str">
            <v>Lucas</v>
          </cell>
          <cell r="C1677" t="str">
            <v>Patrick</v>
          </cell>
          <cell r="D1677" t="str">
            <v>UGB</v>
          </cell>
          <cell r="E1677" t="str">
            <v>S1</v>
          </cell>
          <cell r="F1677" t="str">
            <v>TRL</v>
          </cell>
          <cell r="G1677" t="str">
            <v>UT41</v>
          </cell>
          <cell r="H1677" t="str">
            <v>P-STD</v>
          </cell>
          <cell r="I1677" t="str">
            <v>Tech</v>
          </cell>
          <cell r="J1677">
            <v>37.5</v>
          </cell>
          <cell r="K1677">
            <v>20</v>
          </cell>
          <cell r="L1677">
            <v>10</v>
          </cell>
          <cell r="M1677" t="str">
            <v>Graduate Engineer</v>
          </cell>
          <cell r="N1677">
            <v>19.255216410256001</v>
          </cell>
        </row>
        <row r="1678">
          <cell r="A1678" t="str">
            <v>A76515</v>
          </cell>
          <cell r="B1678" t="str">
            <v>Lucas</v>
          </cell>
          <cell r="C1678" t="str">
            <v>Jim</v>
          </cell>
          <cell r="D1678" t="str">
            <v>UGB</v>
          </cell>
          <cell r="E1678" t="str">
            <v>S1</v>
          </cell>
          <cell r="F1678" t="str">
            <v>TRL</v>
          </cell>
          <cell r="G1678" t="str">
            <v>UT41</v>
          </cell>
          <cell r="H1678" t="str">
            <v>UK-AGENCY</v>
          </cell>
          <cell r="I1678" t="str">
            <v>Tech</v>
          </cell>
          <cell r="J1678">
            <v>37.5</v>
          </cell>
          <cell r="K1678">
            <v>2</v>
          </cell>
          <cell r="L1678">
            <v>5</v>
          </cell>
          <cell r="M1678" t="str">
            <v>Principal Engineer/ Technical Discipline Leader</v>
          </cell>
          <cell r="N1678">
            <v>41.6</v>
          </cell>
        </row>
        <row r="1679">
          <cell r="A1679" t="str">
            <v>U02864</v>
          </cell>
          <cell r="B1679" t="str">
            <v>Lucas</v>
          </cell>
          <cell r="C1679" t="str">
            <v>Jim</v>
          </cell>
          <cell r="D1679" t="str">
            <v>UGB</v>
          </cell>
          <cell r="E1679" t="str">
            <v>S1</v>
          </cell>
          <cell r="F1679" t="str">
            <v>TRL</v>
          </cell>
          <cell r="G1679" t="str">
            <v>UT41</v>
          </cell>
          <cell r="H1679" t="str">
            <v>UK-AGENCY</v>
          </cell>
          <cell r="I1679" t="str">
            <v>Tech</v>
          </cell>
          <cell r="J1679">
            <v>0</v>
          </cell>
          <cell r="K1679">
            <v>66</v>
          </cell>
          <cell r="L1679">
            <v>5</v>
          </cell>
          <cell r="M1679" t="str">
            <v>Principal Engineer/ Technical Discipline Leader</v>
          </cell>
          <cell r="N1679">
            <v>38.520000000000003</v>
          </cell>
        </row>
        <row r="1680">
          <cell r="A1680" t="str">
            <v>A41805</v>
          </cell>
          <cell r="B1680" t="str">
            <v>Ludlam</v>
          </cell>
          <cell r="C1680" t="str">
            <v>Moira</v>
          </cell>
          <cell r="D1680" t="str">
            <v>UGB</v>
          </cell>
          <cell r="E1680" t="str">
            <v>S1</v>
          </cell>
          <cell r="F1680" t="str">
            <v>THW</v>
          </cell>
          <cell r="G1680" t="str">
            <v>UT21</v>
          </cell>
          <cell r="H1680" t="str">
            <v>UK-HYDST</v>
          </cell>
          <cell r="I1680" t="str">
            <v>Tech</v>
          </cell>
          <cell r="J1680">
            <v>37.5</v>
          </cell>
          <cell r="K1680">
            <v>205</v>
          </cell>
          <cell r="L1680">
            <v>6</v>
          </cell>
          <cell r="M1680" t="str">
            <v>Senior Engineer</v>
          </cell>
          <cell r="N1680">
            <v>31.244806153846</v>
          </cell>
        </row>
        <row r="1681">
          <cell r="A1681" t="str">
            <v>A74782</v>
          </cell>
          <cell r="B1681" t="str">
            <v>Ludski</v>
          </cell>
          <cell r="C1681" t="str">
            <v>Chantelle</v>
          </cell>
          <cell r="D1681" t="str">
            <v>UGB</v>
          </cell>
          <cell r="E1681" t="str">
            <v>S9</v>
          </cell>
          <cell r="F1681" t="str">
            <v>AHR</v>
          </cell>
          <cell r="G1681" t="str">
            <v>US12</v>
          </cell>
          <cell r="H1681" t="str">
            <v>P-STD</v>
          </cell>
          <cell r="I1681" t="str">
            <v>Admin</v>
          </cell>
          <cell r="J1681">
            <v>37.5</v>
          </cell>
          <cell r="K1681">
            <v>23</v>
          </cell>
          <cell r="L1681">
            <v>2</v>
          </cell>
          <cell r="M1681" t="str">
            <v>Regional HR Director</v>
          </cell>
          <cell r="N1681">
            <v>75.505883076922998</v>
          </cell>
        </row>
        <row r="1682">
          <cell r="A1682" t="str">
            <v>A95516</v>
          </cell>
          <cell r="B1682" t="str">
            <v>Lui</v>
          </cell>
          <cell r="C1682" t="str">
            <v>Amanda</v>
          </cell>
          <cell r="D1682" t="str">
            <v>UGB</v>
          </cell>
          <cell r="E1682" t="str">
            <v>S3</v>
          </cell>
          <cell r="F1682" t="str">
            <v>WWN</v>
          </cell>
          <cell r="G1682" t="str">
            <v>UU71</v>
          </cell>
          <cell r="H1682" t="str">
            <v>UK-HYDST</v>
          </cell>
          <cell r="I1682" t="str">
            <v>Tech</v>
          </cell>
          <cell r="J1682">
            <v>37.5</v>
          </cell>
          <cell r="K1682">
            <v>71</v>
          </cell>
          <cell r="L1682">
            <v>0</v>
          </cell>
          <cell r="M1682" t="str">
            <v>N/A</v>
          </cell>
          <cell r="N1682">
            <v>19.195011282050999</v>
          </cell>
        </row>
        <row r="1683">
          <cell r="A1683" t="str">
            <v>A00340</v>
          </cell>
          <cell r="B1683" t="str">
            <v>Lukianowicz</v>
          </cell>
          <cell r="C1683" t="str">
            <v>Michal</v>
          </cell>
          <cell r="D1683" t="str">
            <v>UGB</v>
          </cell>
          <cell r="E1683" t="str">
            <v>S2</v>
          </cell>
          <cell r="F1683" t="str">
            <v>BBI</v>
          </cell>
          <cell r="G1683" t="str">
            <v>UP21</v>
          </cell>
          <cell r="H1683" t="str">
            <v>UK-HYDST</v>
          </cell>
          <cell r="I1683" t="str">
            <v>Tech</v>
          </cell>
          <cell r="J1683">
            <v>22.5</v>
          </cell>
          <cell r="K1683">
            <v>47</v>
          </cell>
          <cell r="L1683">
            <v>8</v>
          </cell>
          <cell r="M1683" t="str">
            <v>Technical Officer/ Technician</v>
          </cell>
          <cell r="N1683">
            <v>15.402112820513</v>
          </cell>
        </row>
        <row r="1684">
          <cell r="A1684" t="str">
            <v>A74582</v>
          </cell>
          <cell r="B1684" t="str">
            <v>Lummis</v>
          </cell>
          <cell r="C1684" t="str">
            <v>Amy</v>
          </cell>
          <cell r="D1684" t="str">
            <v>UGB</v>
          </cell>
          <cell r="E1684" t="str">
            <v>S9</v>
          </cell>
          <cell r="F1684" t="str">
            <v>AFN</v>
          </cell>
          <cell r="G1684" t="str">
            <v>G11</v>
          </cell>
          <cell r="H1684" t="str">
            <v>UK-HYDST</v>
          </cell>
          <cell r="I1684" t="str">
            <v>Admin</v>
          </cell>
          <cell r="J1684">
            <v>37.5</v>
          </cell>
          <cell r="K1684">
            <v>62</v>
          </cell>
          <cell r="L1684">
            <v>4</v>
          </cell>
          <cell r="M1684" t="str">
            <v>Finance Manager/FInancial Controller (EA)</v>
          </cell>
          <cell r="N1684">
            <v>59.325616410256004</v>
          </cell>
        </row>
        <row r="1685">
          <cell r="A1685" t="str">
            <v>A97497</v>
          </cell>
          <cell r="B1685" t="str">
            <v>Lundie</v>
          </cell>
          <cell r="C1685" t="str">
            <v>Maxwell</v>
          </cell>
          <cell r="D1685" t="str">
            <v>UGB</v>
          </cell>
          <cell r="E1685" t="str">
            <v>S2</v>
          </cell>
          <cell r="F1685" t="str">
            <v>GGE</v>
          </cell>
          <cell r="G1685" t="str">
            <v>UP31</v>
          </cell>
          <cell r="H1685" t="str">
            <v>UK-HYDST</v>
          </cell>
          <cell r="I1685" t="str">
            <v>Tech</v>
          </cell>
          <cell r="J1685">
            <v>37.5</v>
          </cell>
          <cell r="K1685">
            <v>100</v>
          </cell>
          <cell r="L1685">
            <v>5</v>
          </cell>
          <cell r="M1685" t="str">
            <v>Principal Engineer/ Technical Discipline Leader</v>
          </cell>
          <cell r="N1685">
            <v>29.113375320614999</v>
          </cell>
        </row>
        <row r="1686">
          <cell r="A1686" t="str">
            <v>A50098</v>
          </cell>
          <cell r="B1686" t="str">
            <v>Lunt</v>
          </cell>
          <cell r="C1686" t="str">
            <v>Kate</v>
          </cell>
          <cell r="D1686" t="str">
            <v>UGB</v>
          </cell>
          <cell r="E1686" t="str">
            <v>S1</v>
          </cell>
          <cell r="F1686" t="str">
            <v>TRL</v>
          </cell>
          <cell r="G1686" t="str">
            <v>UT41</v>
          </cell>
          <cell r="H1686" t="str">
            <v>P-STD</v>
          </cell>
          <cell r="I1686" t="str">
            <v>Tech</v>
          </cell>
          <cell r="J1686">
            <v>37.5</v>
          </cell>
          <cell r="K1686">
            <v>49</v>
          </cell>
          <cell r="L1686">
            <v>5</v>
          </cell>
          <cell r="M1686" t="str">
            <v>Principal Engineer/ Technical Discipline Leader</v>
          </cell>
          <cell r="N1686">
            <v>33.612648205127996</v>
          </cell>
        </row>
        <row r="1687">
          <cell r="A1687" t="str">
            <v>M96938</v>
          </cell>
          <cell r="B1687" t="str">
            <v>Lunt</v>
          </cell>
          <cell r="C1687" t="str">
            <v>Francoise</v>
          </cell>
          <cell r="D1687" t="str">
            <v>UGB</v>
          </cell>
          <cell r="E1687" t="str">
            <v>S9</v>
          </cell>
          <cell r="F1687" t="str">
            <v>AFF</v>
          </cell>
          <cell r="G1687" t="str">
            <v>UF19</v>
          </cell>
          <cell r="H1687" t="str">
            <v>UK-HYDST</v>
          </cell>
          <cell r="I1687" t="str">
            <v>Admin</v>
          </cell>
          <cell r="J1687">
            <v>37.5</v>
          </cell>
          <cell r="K1687">
            <v>80</v>
          </cell>
          <cell r="L1687">
            <v>10</v>
          </cell>
          <cell r="M1687" t="str">
            <v>Facilities Assistant</v>
          </cell>
          <cell r="N1687">
            <v>8.24</v>
          </cell>
        </row>
        <row r="1688">
          <cell r="A1688" t="str">
            <v>A42267</v>
          </cell>
          <cell r="B1688" t="str">
            <v>Lynch</v>
          </cell>
          <cell r="C1688" t="str">
            <v>Robert</v>
          </cell>
          <cell r="D1688" t="str">
            <v>UGB</v>
          </cell>
          <cell r="E1688" t="str">
            <v>S1</v>
          </cell>
          <cell r="F1688" t="str">
            <v>THW</v>
          </cell>
          <cell r="G1688" t="str">
            <v>UT21</v>
          </cell>
          <cell r="H1688" t="str">
            <v>UK-HYDST</v>
          </cell>
          <cell r="I1688" t="str">
            <v>Tech</v>
          </cell>
          <cell r="J1688">
            <v>37.5</v>
          </cell>
          <cell r="K1688">
            <v>186</v>
          </cell>
          <cell r="L1688">
            <v>4</v>
          </cell>
          <cell r="M1688" t="str">
            <v>Associate (EA)/ Associate Tech. Dir / Associate Tech. Dir (2</v>
          </cell>
          <cell r="N1688">
            <v>45.026678974359001</v>
          </cell>
        </row>
        <row r="1689">
          <cell r="A1689" t="str">
            <v>W41076</v>
          </cell>
          <cell r="B1689" t="str">
            <v>Lynn</v>
          </cell>
          <cell r="C1689" t="str">
            <v>Jeff</v>
          </cell>
          <cell r="D1689" t="str">
            <v>UGB</v>
          </cell>
          <cell r="E1689" t="str">
            <v>S2</v>
          </cell>
          <cell r="F1689" t="str">
            <v>BBI</v>
          </cell>
          <cell r="G1689" t="str">
            <v>UP33</v>
          </cell>
          <cell r="H1689" t="str">
            <v>UK-HYDST</v>
          </cell>
          <cell r="I1689" t="str">
            <v>Tech</v>
          </cell>
          <cell r="J1689">
            <v>37.5</v>
          </cell>
          <cell r="K1689">
            <v>108</v>
          </cell>
          <cell r="L1689">
            <v>4</v>
          </cell>
          <cell r="M1689" t="str">
            <v>Associate (EA)/ Associate Tech. Dir / Associate Tech. Dir (2</v>
          </cell>
          <cell r="N1689">
            <v>38.005729230768999</v>
          </cell>
        </row>
        <row r="1690">
          <cell r="A1690" t="str">
            <v>A81205</v>
          </cell>
          <cell r="B1690" t="str">
            <v>MacAuley</v>
          </cell>
          <cell r="C1690" t="str">
            <v>Terry</v>
          </cell>
          <cell r="D1690" t="str">
            <v>UGB</v>
          </cell>
          <cell r="E1690" t="str">
            <v>S1</v>
          </cell>
          <cell r="F1690" t="str">
            <v>THW</v>
          </cell>
          <cell r="G1690" t="str">
            <v>UT21</v>
          </cell>
          <cell r="H1690" t="str">
            <v>UK-HYDST</v>
          </cell>
          <cell r="I1690" t="str">
            <v>Site</v>
          </cell>
          <cell r="J1690">
            <v>37.5</v>
          </cell>
          <cell r="K1690">
            <v>165</v>
          </cell>
          <cell r="L1690">
            <v>6</v>
          </cell>
          <cell r="M1690" t="str">
            <v>Senior Engineer</v>
          </cell>
          <cell r="N1690">
            <v>29.558928205128002</v>
          </cell>
        </row>
        <row r="1691">
          <cell r="A1691" t="str">
            <v>A80001</v>
          </cell>
          <cell r="B1691" t="str">
            <v>MacDonald</v>
          </cell>
          <cell r="C1691" t="str">
            <v>Neil</v>
          </cell>
          <cell r="D1691" t="str">
            <v>UGB</v>
          </cell>
          <cell r="E1691" t="str">
            <v>S3</v>
          </cell>
          <cell r="F1691" t="str">
            <v>ERE</v>
          </cell>
          <cell r="G1691" t="str">
            <v>UU81</v>
          </cell>
          <cell r="H1691" t="str">
            <v>UK-AGENCY</v>
          </cell>
          <cell r="I1691" t="str">
            <v>Tech</v>
          </cell>
          <cell r="J1691">
            <v>37.5</v>
          </cell>
          <cell r="K1691">
            <v>3</v>
          </cell>
          <cell r="L1691">
            <v>8</v>
          </cell>
          <cell r="M1691" t="str">
            <v>Engineer  (Not chartered) (Graduate)</v>
          </cell>
          <cell r="N1691">
            <v>42.03</v>
          </cell>
        </row>
        <row r="1692">
          <cell r="A1692" t="str">
            <v>S10246</v>
          </cell>
          <cell r="B1692" t="str">
            <v>Mack</v>
          </cell>
          <cell r="C1692" t="str">
            <v>Jim</v>
          </cell>
          <cell r="D1692" t="str">
            <v>UGB</v>
          </cell>
          <cell r="E1692" t="str">
            <v>S1</v>
          </cell>
          <cell r="F1692" t="str">
            <v>THW</v>
          </cell>
          <cell r="G1692" t="str">
            <v>UT22</v>
          </cell>
          <cell r="H1692" t="str">
            <v>UK-SC-LTD</v>
          </cell>
          <cell r="I1692" t="str">
            <v>Tech</v>
          </cell>
          <cell r="J1692">
            <v>0</v>
          </cell>
          <cell r="K1692">
            <v>7</v>
          </cell>
          <cell r="L1692">
            <v>0</v>
          </cell>
          <cell r="M1692" t="str">
            <v>N/A</v>
          </cell>
          <cell r="N1692">
            <v>83.33</v>
          </cell>
        </row>
        <row r="1693">
          <cell r="A1693" t="str">
            <v>A49895</v>
          </cell>
          <cell r="B1693" t="str">
            <v>Macklin</v>
          </cell>
          <cell r="C1693" t="str">
            <v>Stacey</v>
          </cell>
          <cell r="D1693" t="str">
            <v>UGB</v>
          </cell>
          <cell r="E1693" t="str">
            <v>S1</v>
          </cell>
          <cell r="F1693" t="str">
            <v>TPL</v>
          </cell>
          <cell r="G1693" t="str">
            <v>UT22</v>
          </cell>
          <cell r="H1693" t="str">
            <v>UK-HYDST</v>
          </cell>
          <cell r="I1693" t="str">
            <v>Tech</v>
          </cell>
          <cell r="J1693">
            <v>37.5</v>
          </cell>
          <cell r="K1693">
            <v>36</v>
          </cell>
          <cell r="L1693">
            <v>9</v>
          </cell>
          <cell r="M1693" t="str">
            <v>Graduate Planner</v>
          </cell>
          <cell r="N1693">
            <v>13.151318974359</v>
          </cell>
        </row>
        <row r="1694">
          <cell r="A1694" t="str">
            <v>A76260</v>
          </cell>
          <cell r="B1694" t="str">
            <v>Mackreth</v>
          </cell>
          <cell r="C1694" t="str">
            <v>Bev</v>
          </cell>
          <cell r="D1694" t="str">
            <v>UGB</v>
          </cell>
          <cell r="E1694" t="str">
            <v>S9</v>
          </cell>
          <cell r="F1694" t="str">
            <v>AFF</v>
          </cell>
          <cell r="G1694" t="str">
            <v>UF12</v>
          </cell>
          <cell r="H1694" t="str">
            <v>P-STD</v>
          </cell>
          <cell r="I1694" t="str">
            <v>Admin</v>
          </cell>
          <cell r="J1694">
            <v>37.5</v>
          </cell>
          <cell r="K1694">
            <v>9</v>
          </cell>
          <cell r="L1694">
            <v>10</v>
          </cell>
          <cell r="M1694" t="str">
            <v>Receptionist</v>
          </cell>
          <cell r="N1694">
            <v>13.548192943589999</v>
          </cell>
        </row>
        <row r="1695">
          <cell r="A1695" t="str">
            <v>A25157</v>
          </cell>
          <cell r="B1695" t="str">
            <v>Macleod</v>
          </cell>
          <cell r="C1695" t="str">
            <v>Callum</v>
          </cell>
          <cell r="D1695" t="str">
            <v>UGB</v>
          </cell>
          <cell r="E1695" t="str">
            <v>S1</v>
          </cell>
          <cell r="F1695" t="str">
            <v>THW</v>
          </cell>
          <cell r="G1695" t="str">
            <v>UT23</v>
          </cell>
          <cell r="H1695" t="str">
            <v>UK-HYDST</v>
          </cell>
          <cell r="I1695" t="str">
            <v>Tech</v>
          </cell>
          <cell r="J1695">
            <v>37.5</v>
          </cell>
          <cell r="K1695">
            <v>34</v>
          </cell>
          <cell r="L1695">
            <v>7</v>
          </cell>
          <cell r="M1695" t="str">
            <v>Senior  Landscape/ Project/Graphic/Urban Designer</v>
          </cell>
          <cell r="N1695">
            <v>15.940877948718001</v>
          </cell>
        </row>
        <row r="1696">
          <cell r="A1696" t="str">
            <v>A80027</v>
          </cell>
          <cell r="B1696" t="str">
            <v>MacLeod</v>
          </cell>
          <cell r="C1696" t="str">
            <v>Finlay</v>
          </cell>
          <cell r="D1696" t="str">
            <v>UGB</v>
          </cell>
          <cell r="E1696" t="str">
            <v>S3</v>
          </cell>
          <cell r="F1696" t="str">
            <v>ERE</v>
          </cell>
          <cell r="G1696" t="str">
            <v>UU81</v>
          </cell>
          <cell r="H1696" t="str">
            <v>P-STD</v>
          </cell>
          <cell r="I1696" t="str">
            <v>Tech</v>
          </cell>
          <cell r="J1696">
            <v>37.5</v>
          </cell>
          <cell r="K1696">
            <v>3</v>
          </cell>
          <cell r="L1696">
            <v>8</v>
          </cell>
          <cell r="M1696" t="str">
            <v>Resident Engineer (1) / Resident Engineer</v>
          </cell>
          <cell r="N1696">
            <v>33.333333333333002</v>
          </cell>
        </row>
        <row r="1697">
          <cell r="A1697" t="str">
            <v>W72311</v>
          </cell>
          <cell r="B1697" t="str">
            <v>Macmillan</v>
          </cell>
          <cell r="C1697" t="str">
            <v>Nicola</v>
          </cell>
          <cell r="D1697" t="str">
            <v>UGB</v>
          </cell>
          <cell r="E1697" t="str">
            <v>S4</v>
          </cell>
          <cell r="F1697" t="str">
            <v>EEA</v>
          </cell>
          <cell r="G1697" t="str">
            <v>UE31</v>
          </cell>
          <cell r="H1697" t="str">
            <v>UK-HYDST</v>
          </cell>
          <cell r="I1697" t="str">
            <v>Tech</v>
          </cell>
          <cell r="J1697">
            <v>30</v>
          </cell>
          <cell r="K1697">
            <v>125</v>
          </cell>
          <cell r="L1697">
            <v>6</v>
          </cell>
          <cell r="M1697" t="str">
            <v>Senior  Environmental Consultant 1</v>
          </cell>
          <cell r="N1697">
            <v>17.266387179487001</v>
          </cell>
        </row>
        <row r="1698">
          <cell r="A1698" t="str">
            <v>W01585</v>
          </cell>
          <cell r="B1698" t="str">
            <v>Macrdechian</v>
          </cell>
          <cell r="C1698" t="str">
            <v>Gabby</v>
          </cell>
          <cell r="D1698" t="str">
            <v>UGB</v>
          </cell>
          <cell r="E1698" t="str">
            <v>S3</v>
          </cell>
          <cell r="F1698" t="str">
            <v>SWT</v>
          </cell>
          <cell r="G1698" t="str">
            <v>UU21</v>
          </cell>
          <cell r="H1698" t="str">
            <v>UK-AGENCY</v>
          </cell>
          <cell r="I1698" t="str">
            <v>Tech</v>
          </cell>
          <cell r="J1698">
            <v>0</v>
          </cell>
          <cell r="K1698">
            <v>113</v>
          </cell>
          <cell r="L1698">
            <v>0</v>
          </cell>
          <cell r="M1698" t="str">
            <v>N/A</v>
          </cell>
          <cell r="N1698">
            <v>25.76</v>
          </cell>
        </row>
        <row r="1699">
          <cell r="A1699" t="str">
            <v>A49860</v>
          </cell>
          <cell r="B1699" t="str">
            <v>Maftei</v>
          </cell>
          <cell r="C1699" t="str">
            <v>Mariana</v>
          </cell>
          <cell r="D1699" t="str">
            <v>UGB</v>
          </cell>
          <cell r="E1699" t="str">
            <v>S1</v>
          </cell>
          <cell r="F1699" t="str">
            <v>THW</v>
          </cell>
          <cell r="G1699" t="str">
            <v>UT24</v>
          </cell>
          <cell r="H1699" t="str">
            <v>UK-HYDST</v>
          </cell>
          <cell r="I1699" t="str">
            <v>Tech</v>
          </cell>
          <cell r="J1699">
            <v>37.5</v>
          </cell>
          <cell r="K1699">
            <v>34</v>
          </cell>
          <cell r="L1699">
            <v>0</v>
          </cell>
          <cell r="M1699" t="str">
            <v>N/A</v>
          </cell>
          <cell r="N1699">
            <v>33.933532307691998</v>
          </cell>
        </row>
        <row r="1700">
          <cell r="A1700" t="str">
            <v>A49936</v>
          </cell>
          <cell r="B1700" t="str">
            <v>Mag</v>
          </cell>
          <cell r="C1700" t="str">
            <v>Mariana</v>
          </cell>
          <cell r="D1700" t="str">
            <v>UGB</v>
          </cell>
          <cell r="E1700" t="str">
            <v>S1</v>
          </cell>
          <cell r="F1700" t="str">
            <v>THW</v>
          </cell>
          <cell r="G1700" t="str">
            <v>UT25</v>
          </cell>
          <cell r="H1700" t="str">
            <v>UK-HYDST</v>
          </cell>
          <cell r="I1700" t="str">
            <v>Tech</v>
          </cell>
          <cell r="J1700">
            <v>40</v>
          </cell>
          <cell r="K1700">
            <v>81</v>
          </cell>
          <cell r="L1700">
            <v>8</v>
          </cell>
          <cell r="M1700" t="str">
            <v>Administration  Officer</v>
          </cell>
          <cell r="N1700">
            <v>8.2023136586540009</v>
          </cell>
        </row>
        <row r="1701">
          <cell r="A1701" t="str">
            <v>A49888</v>
          </cell>
          <cell r="B1701" t="str">
            <v>Mahmood</v>
          </cell>
          <cell r="C1701" t="str">
            <v>Qaiser</v>
          </cell>
          <cell r="D1701" t="str">
            <v>UGB</v>
          </cell>
          <cell r="E1701" t="str">
            <v>S1</v>
          </cell>
          <cell r="F1701" t="str">
            <v>SBR</v>
          </cell>
          <cell r="G1701" t="str">
            <v>UT31</v>
          </cell>
          <cell r="H1701" t="str">
            <v>UK-HYDST</v>
          </cell>
          <cell r="I1701" t="str">
            <v>Tech</v>
          </cell>
          <cell r="J1701">
            <v>37.5</v>
          </cell>
          <cell r="K1701">
            <v>83</v>
          </cell>
          <cell r="L1701">
            <v>10</v>
          </cell>
          <cell r="M1701" t="str">
            <v>Technical Officer/ Technician</v>
          </cell>
          <cell r="N1701">
            <v>12.066790769231</v>
          </cell>
        </row>
        <row r="1702">
          <cell r="A1702" t="str">
            <v>A76202</v>
          </cell>
          <cell r="B1702" t="str">
            <v>Maiden</v>
          </cell>
          <cell r="C1702" t="str">
            <v>Julie</v>
          </cell>
          <cell r="D1702" t="str">
            <v>UGB</v>
          </cell>
          <cell r="E1702" t="str">
            <v>S9</v>
          </cell>
          <cell r="F1702" t="str">
            <v>AFN</v>
          </cell>
          <cell r="G1702" t="str">
            <v>US13</v>
          </cell>
          <cell r="H1702" t="str">
            <v>UK-AGENCY</v>
          </cell>
          <cell r="I1702" t="str">
            <v>Admin</v>
          </cell>
          <cell r="J1702">
            <v>37.5</v>
          </cell>
          <cell r="K1702">
            <v>11</v>
          </cell>
          <cell r="L1702">
            <v>9</v>
          </cell>
          <cell r="M1702" t="str">
            <v>Accounts Clerk</v>
          </cell>
          <cell r="N1702">
            <v>16.91</v>
          </cell>
        </row>
        <row r="1703">
          <cell r="A1703" t="str">
            <v>A74710</v>
          </cell>
          <cell r="B1703" t="str">
            <v>Maina</v>
          </cell>
          <cell r="C1703" t="str">
            <v>Alessandra</v>
          </cell>
          <cell r="D1703" t="str">
            <v>UGB</v>
          </cell>
          <cell r="E1703" t="str">
            <v>S9</v>
          </cell>
          <cell r="F1703" t="str">
            <v>AFN</v>
          </cell>
          <cell r="G1703" t="str">
            <v>US13</v>
          </cell>
          <cell r="H1703" t="str">
            <v>T-FIX</v>
          </cell>
          <cell r="I1703" t="str">
            <v>Admin</v>
          </cell>
          <cell r="J1703">
            <v>37.5</v>
          </cell>
          <cell r="K1703">
            <v>5</v>
          </cell>
          <cell r="L1703">
            <v>10</v>
          </cell>
          <cell r="M1703" t="str">
            <v>Clerical Officer</v>
          </cell>
          <cell r="N1703">
            <v>8.7743958974359995</v>
          </cell>
        </row>
        <row r="1704">
          <cell r="A1704" t="str">
            <v>U03172</v>
          </cell>
          <cell r="B1704" t="str">
            <v>Maina</v>
          </cell>
          <cell r="C1704" t="str">
            <v>Alessandra</v>
          </cell>
          <cell r="D1704" t="str">
            <v>UGB</v>
          </cell>
          <cell r="E1704" t="str">
            <v>S9</v>
          </cell>
          <cell r="F1704" t="str">
            <v>AFN</v>
          </cell>
          <cell r="G1704" t="str">
            <v>US13</v>
          </cell>
          <cell r="H1704" t="str">
            <v>UK-AGENCY</v>
          </cell>
          <cell r="I1704" t="str">
            <v>Admin</v>
          </cell>
          <cell r="J1704">
            <v>37.5</v>
          </cell>
          <cell r="K1704">
            <v>5</v>
          </cell>
          <cell r="L1704">
            <v>10</v>
          </cell>
          <cell r="M1704" t="str">
            <v>Clerical Officer</v>
          </cell>
          <cell r="N1704">
            <v>11.91</v>
          </cell>
        </row>
        <row r="1705">
          <cell r="A1705" t="str">
            <v>A00242</v>
          </cell>
          <cell r="B1705" t="str">
            <v>Mainwaring</v>
          </cell>
          <cell r="C1705" t="str">
            <v>Kevin</v>
          </cell>
          <cell r="D1705" t="str">
            <v>UGB</v>
          </cell>
          <cell r="E1705" t="str">
            <v>S1</v>
          </cell>
          <cell r="F1705" t="str">
            <v>TRL</v>
          </cell>
          <cell r="G1705" t="str">
            <v>UT41</v>
          </cell>
          <cell r="H1705" t="str">
            <v>UK-HYDST</v>
          </cell>
          <cell r="I1705" t="str">
            <v>Tech</v>
          </cell>
          <cell r="J1705">
            <v>37.5</v>
          </cell>
          <cell r="K1705">
            <v>81</v>
          </cell>
          <cell r="L1705">
            <v>8</v>
          </cell>
          <cell r="M1705" t="str">
            <v>Engineer  (Not chartered) (Graduate)</v>
          </cell>
          <cell r="N1705">
            <v>22.615577558974</v>
          </cell>
        </row>
        <row r="1706">
          <cell r="A1706" t="str">
            <v>U03097</v>
          </cell>
          <cell r="B1706" t="str">
            <v>Majewkie</v>
          </cell>
          <cell r="C1706" t="str">
            <v>Artur</v>
          </cell>
          <cell r="D1706" t="str">
            <v>UGB</v>
          </cell>
          <cell r="E1706" t="str">
            <v>S9</v>
          </cell>
          <cell r="F1706" t="str">
            <v>AFF</v>
          </cell>
          <cell r="G1706" t="str">
            <v>UF22</v>
          </cell>
          <cell r="H1706" t="str">
            <v>UK-AGENCY</v>
          </cell>
          <cell r="I1706" t="str">
            <v>Admin</v>
          </cell>
          <cell r="J1706">
            <v>0</v>
          </cell>
          <cell r="K1706">
            <v>0</v>
          </cell>
          <cell r="L1706">
            <v>0</v>
          </cell>
          <cell r="M1706" t="str">
            <v>N/A</v>
          </cell>
          <cell r="N1706">
            <v>10</v>
          </cell>
        </row>
        <row r="1707">
          <cell r="A1707" t="str">
            <v>A05605</v>
          </cell>
          <cell r="B1707" t="str">
            <v>Major</v>
          </cell>
          <cell r="C1707" t="str">
            <v>Alan</v>
          </cell>
          <cell r="D1707" t="str">
            <v>UGB</v>
          </cell>
          <cell r="E1707" t="str">
            <v>S1</v>
          </cell>
          <cell r="F1707" t="str">
            <v>SBR</v>
          </cell>
          <cell r="G1707" t="str">
            <v>UT31</v>
          </cell>
          <cell r="H1707" t="str">
            <v>UK-HYDST</v>
          </cell>
          <cell r="I1707" t="str">
            <v>Tech</v>
          </cell>
          <cell r="J1707">
            <v>22.5</v>
          </cell>
          <cell r="K1707">
            <v>231</v>
          </cell>
          <cell r="L1707">
            <v>3</v>
          </cell>
          <cell r="M1707" t="str">
            <v>Technical Director  / Technical Director (1)</v>
          </cell>
          <cell r="N1707">
            <v>31.846153846153999</v>
          </cell>
        </row>
        <row r="1708">
          <cell r="A1708" t="str">
            <v>A42354</v>
          </cell>
          <cell r="B1708" t="str">
            <v>Major</v>
          </cell>
          <cell r="C1708" t="str">
            <v>Ian</v>
          </cell>
          <cell r="D1708" t="str">
            <v>UGB</v>
          </cell>
          <cell r="E1708" t="str">
            <v>S1</v>
          </cell>
          <cell r="F1708" t="str">
            <v>THW</v>
          </cell>
          <cell r="G1708" t="str">
            <v>UT21</v>
          </cell>
          <cell r="H1708" t="str">
            <v>UK-HYDST</v>
          </cell>
          <cell r="I1708" t="str">
            <v>Tech</v>
          </cell>
          <cell r="J1708">
            <v>37.5</v>
          </cell>
          <cell r="K1708">
            <v>133</v>
          </cell>
          <cell r="L1708">
            <v>5</v>
          </cell>
          <cell r="M1708" t="str">
            <v>Principal Engineer/ Technical Discipline Leader</v>
          </cell>
          <cell r="N1708">
            <v>31.148613333333</v>
          </cell>
        </row>
        <row r="1709">
          <cell r="A1709" t="str">
            <v>S10288</v>
          </cell>
          <cell r="B1709" t="str">
            <v>Major</v>
          </cell>
          <cell r="C1709" t="str">
            <v>Alan</v>
          </cell>
          <cell r="D1709" t="str">
            <v>UGB</v>
          </cell>
          <cell r="E1709" t="str">
            <v>S1</v>
          </cell>
          <cell r="F1709" t="str">
            <v>SBR</v>
          </cell>
          <cell r="G1709" t="str">
            <v>UT31</v>
          </cell>
          <cell r="H1709" t="str">
            <v>UK-SC-LTD</v>
          </cell>
          <cell r="I1709" t="str">
            <v>Tech</v>
          </cell>
          <cell r="J1709">
            <v>37.5</v>
          </cell>
          <cell r="K1709">
            <v>43</v>
          </cell>
          <cell r="L1709">
            <v>6</v>
          </cell>
          <cell r="M1709" t="str">
            <v>Senior Engineer</v>
          </cell>
          <cell r="N1709">
            <v>0.01</v>
          </cell>
        </row>
        <row r="1710">
          <cell r="A1710" t="str">
            <v>A24729</v>
          </cell>
          <cell r="B1710" t="str">
            <v>Makoriwa</v>
          </cell>
          <cell r="C1710" t="str">
            <v>Collins</v>
          </cell>
          <cell r="D1710" t="str">
            <v>UGB</v>
          </cell>
          <cell r="E1710" t="str">
            <v>S1</v>
          </cell>
          <cell r="F1710" t="str">
            <v>THW</v>
          </cell>
          <cell r="G1710" t="str">
            <v>UT22</v>
          </cell>
          <cell r="H1710" t="str">
            <v>UK-HYDST</v>
          </cell>
          <cell r="I1710" t="str">
            <v>Tech</v>
          </cell>
          <cell r="J1710">
            <v>37.5</v>
          </cell>
          <cell r="K1710">
            <v>92</v>
          </cell>
          <cell r="L1710">
            <v>4</v>
          </cell>
          <cell r="M1710" t="str">
            <v>Associate (EA)/ Associate Tech. Dir / Associate Tech. Dir (2</v>
          </cell>
          <cell r="N1710">
            <v>30.087093333333002</v>
          </cell>
        </row>
        <row r="1711">
          <cell r="A1711" t="str">
            <v>A76215</v>
          </cell>
          <cell r="B1711" t="str">
            <v>Makrides</v>
          </cell>
          <cell r="C1711" t="str">
            <v>Alex</v>
          </cell>
          <cell r="D1711" t="str">
            <v>UGB</v>
          </cell>
          <cell r="E1711" t="str">
            <v>S1</v>
          </cell>
          <cell r="F1711" t="str">
            <v>TRL</v>
          </cell>
          <cell r="G1711" t="str">
            <v>UT41</v>
          </cell>
          <cell r="H1711" t="str">
            <v>T-FIX</v>
          </cell>
          <cell r="I1711" t="str">
            <v>Tech</v>
          </cell>
          <cell r="J1711">
            <v>37.5</v>
          </cell>
          <cell r="K1711">
            <v>0</v>
          </cell>
          <cell r="L1711">
            <v>11</v>
          </cell>
          <cell r="M1711" t="str">
            <v>Junior Technician</v>
          </cell>
          <cell r="N1711">
            <v>0</v>
          </cell>
        </row>
        <row r="1712">
          <cell r="A1712" t="str">
            <v>W41122</v>
          </cell>
          <cell r="B1712" t="str">
            <v>Mamun</v>
          </cell>
          <cell r="C1712" t="str">
            <v>Mohammed</v>
          </cell>
          <cell r="D1712" t="str">
            <v>UGB</v>
          </cell>
          <cell r="E1712" t="str">
            <v>S3</v>
          </cell>
          <cell r="F1712" t="str">
            <v>WEN</v>
          </cell>
          <cell r="G1712" t="str">
            <v>UU41</v>
          </cell>
          <cell r="H1712" t="str">
            <v>UK-HYDST</v>
          </cell>
          <cell r="I1712" t="str">
            <v>Tech</v>
          </cell>
          <cell r="J1712">
            <v>37.5</v>
          </cell>
          <cell r="K1712">
            <v>91</v>
          </cell>
          <cell r="L1712">
            <v>6</v>
          </cell>
          <cell r="M1712" t="str">
            <v>Senior Engineer</v>
          </cell>
          <cell r="N1712">
            <v>18.308501538462</v>
          </cell>
        </row>
        <row r="1713">
          <cell r="A1713" t="str">
            <v>A76055</v>
          </cell>
          <cell r="B1713" t="str">
            <v>Manclark</v>
          </cell>
          <cell r="C1713" t="str">
            <v>Tim</v>
          </cell>
          <cell r="D1713" t="str">
            <v>UGB</v>
          </cell>
          <cell r="E1713" t="str">
            <v>S1</v>
          </cell>
          <cell r="F1713" t="str">
            <v>TRL</v>
          </cell>
          <cell r="G1713" t="str">
            <v>UT41</v>
          </cell>
          <cell r="H1713" t="str">
            <v>UK-AGENCY</v>
          </cell>
          <cell r="I1713" t="str">
            <v>Tech</v>
          </cell>
          <cell r="J1713">
            <v>37.5</v>
          </cell>
          <cell r="K1713">
            <v>9</v>
          </cell>
          <cell r="L1713">
            <v>6</v>
          </cell>
          <cell r="M1713" t="str">
            <v>Senior IT Administrator</v>
          </cell>
          <cell r="N1713">
            <v>36.4</v>
          </cell>
        </row>
        <row r="1714">
          <cell r="A1714" t="str">
            <v>A50046</v>
          </cell>
          <cell r="B1714" t="str">
            <v>Mandaza</v>
          </cell>
          <cell r="C1714" t="str">
            <v>Admire</v>
          </cell>
          <cell r="D1714" t="str">
            <v>UGB</v>
          </cell>
          <cell r="E1714" t="str">
            <v>S3</v>
          </cell>
          <cell r="F1714" t="str">
            <v>WWN</v>
          </cell>
          <cell r="G1714" t="str">
            <v>UU31</v>
          </cell>
          <cell r="H1714" t="str">
            <v>UK-HYDST</v>
          </cell>
          <cell r="I1714" t="str">
            <v>Tech</v>
          </cell>
          <cell r="J1714">
            <v>37.5</v>
          </cell>
          <cell r="K1714">
            <v>7</v>
          </cell>
          <cell r="L1714">
            <v>0</v>
          </cell>
          <cell r="M1714" t="str">
            <v>N/A</v>
          </cell>
          <cell r="N1714">
            <v>29.288242051282001</v>
          </cell>
        </row>
        <row r="1715">
          <cell r="A1715" t="str">
            <v>A24843</v>
          </cell>
          <cell r="B1715" t="str">
            <v>Mangion</v>
          </cell>
          <cell r="C1715" t="str">
            <v>Mark</v>
          </cell>
          <cell r="D1715" t="str">
            <v>UGB</v>
          </cell>
          <cell r="E1715" t="str">
            <v>S3</v>
          </cell>
          <cell r="F1715" t="str">
            <v>WTC</v>
          </cell>
          <cell r="G1715" t="str">
            <v>UU22</v>
          </cell>
          <cell r="H1715" t="str">
            <v>UK-HYDST</v>
          </cell>
          <cell r="I1715" t="str">
            <v>Tech</v>
          </cell>
          <cell r="J1715">
            <v>37.5</v>
          </cell>
          <cell r="K1715">
            <v>42</v>
          </cell>
          <cell r="L1715">
            <v>5</v>
          </cell>
          <cell r="M1715" t="str">
            <v>Principal Engineer/ Technical Discipline Leader</v>
          </cell>
          <cell r="N1715">
            <v>23.480857435897001</v>
          </cell>
        </row>
        <row r="1716">
          <cell r="A1716" t="str">
            <v>W43729</v>
          </cell>
          <cell r="B1716" t="str">
            <v>Mann</v>
          </cell>
          <cell r="C1716" t="str">
            <v>Phil</v>
          </cell>
          <cell r="D1716" t="str">
            <v>UGB</v>
          </cell>
          <cell r="E1716" t="str">
            <v>S1</v>
          </cell>
          <cell r="F1716" t="str">
            <v>TRS</v>
          </cell>
          <cell r="G1716" t="str">
            <v>UT42</v>
          </cell>
          <cell r="H1716" t="str">
            <v>UK-HYDST</v>
          </cell>
          <cell r="I1716" t="str">
            <v>Tech</v>
          </cell>
          <cell r="J1716">
            <v>37.5</v>
          </cell>
          <cell r="K1716">
            <v>165</v>
          </cell>
          <cell r="L1716">
            <v>5</v>
          </cell>
          <cell r="M1716" t="str">
            <v>Technical Director  / Technical Director (1)</v>
          </cell>
          <cell r="N1716">
            <v>32.635863179487004</v>
          </cell>
        </row>
        <row r="1717">
          <cell r="A1717" t="str">
            <v>A25132</v>
          </cell>
          <cell r="B1717" t="str">
            <v>Manoharan</v>
          </cell>
          <cell r="C1717" t="str">
            <v>Sinnadurai</v>
          </cell>
          <cell r="D1717" t="str">
            <v>UGB</v>
          </cell>
          <cell r="E1717" t="str">
            <v>S1</v>
          </cell>
          <cell r="F1717" t="str">
            <v>TRL</v>
          </cell>
          <cell r="G1717" t="str">
            <v>UT43</v>
          </cell>
          <cell r="H1717" t="str">
            <v>UK-HYDST</v>
          </cell>
          <cell r="I1717" t="str">
            <v>Tech</v>
          </cell>
          <cell r="J1717">
            <v>37.5</v>
          </cell>
          <cell r="K1717">
            <v>17</v>
          </cell>
          <cell r="L1717">
            <v>6</v>
          </cell>
          <cell r="M1717" t="str">
            <v>Senior Engineer</v>
          </cell>
          <cell r="N1717">
            <v>23.076923076922998</v>
          </cell>
        </row>
        <row r="1718">
          <cell r="A1718" t="str">
            <v>A76540</v>
          </cell>
          <cell r="B1718" t="str">
            <v>Mansbridge</v>
          </cell>
          <cell r="C1718" t="str">
            <v>Barry</v>
          </cell>
          <cell r="D1718" t="str">
            <v>UGB</v>
          </cell>
          <cell r="E1718" t="str">
            <v>S1</v>
          </cell>
          <cell r="F1718" t="str">
            <v>TRL</v>
          </cell>
          <cell r="G1718" t="str">
            <v>UT42</v>
          </cell>
          <cell r="H1718" t="str">
            <v>UK-AGENCY</v>
          </cell>
          <cell r="I1718" t="str">
            <v>Tech</v>
          </cell>
          <cell r="J1718">
            <v>40</v>
          </cell>
          <cell r="K1718">
            <v>1</v>
          </cell>
          <cell r="L1718">
            <v>7</v>
          </cell>
          <cell r="M1718" t="str">
            <v>Chartered or Consulting Engineer</v>
          </cell>
          <cell r="N1718">
            <v>42.9</v>
          </cell>
        </row>
        <row r="1719">
          <cell r="A1719" t="str">
            <v>A00013</v>
          </cell>
          <cell r="B1719" t="str">
            <v>Mantzevelakis</v>
          </cell>
          <cell r="C1719" t="str">
            <v>Alkis</v>
          </cell>
          <cell r="D1719" t="str">
            <v>UGB</v>
          </cell>
          <cell r="E1719" t="str">
            <v>S1</v>
          </cell>
          <cell r="F1719" t="str">
            <v>THW</v>
          </cell>
          <cell r="G1719" t="str">
            <v>UT22</v>
          </cell>
          <cell r="H1719" t="str">
            <v>UK-HYDST</v>
          </cell>
          <cell r="I1719" t="str">
            <v>Tech</v>
          </cell>
          <cell r="J1719">
            <v>37.5</v>
          </cell>
          <cell r="K1719">
            <v>92</v>
          </cell>
          <cell r="L1719">
            <v>6</v>
          </cell>
          <cell r="M1719" t="str">
            <v>Senior Engineer</v>
          </cell>
          <cell r="N1719">
            <v>23.485526153845999</v>
          </cell>
        </row>
        <row r="1720">
          <cell r="A1720" t="str">
            <v>A00275</v>
          </cell>
          <cell r="B1720" t="str">
            <v>Ma-oon</v>
          </cell>
          <cell r="C1720" t="str">
            <v>Kamonthip</v>
          </cell>
          <cell r="D1720" t="str">
            <v>UGB</v>
          </cell>
          <cell r="E1720" t="str">
            <v>S1</v>
          </cell>
          <cell r="F1720" t="str">
            <v>SBR</v>
          </cell>
          <cell r="G1720" t="str">
            <v>UT31</v>
          </cell>
          <cell r="H1720" t="str">
            <v>UK-HYDST</v>
          </cell>
          <cell r="I1720" t="str">
            <v>Tech</v>
          </cell>
          <cell r="J1720">
            <v>37.5</v>
          </cell>
          <cell r="K1720">
            <v>39</v>
          </cell>
          <cell r="L1720">
            <v>8</v>
          </cell>
          <cell r="M1720" t="str">
            <v>Engineer  (Not chartered) (Graduate)</v>
          </cell>
          <cell r="N1720">
            <v>15.193883076923001</v>
          </cell>
        </row>
        <row r="1721">
          <cell r="A1721" t="str">
            <v>U03003</v>
          </cell>
          <cell r="B1721" t="str">
            <v>Marchant</v>
          </cell>
          <cell r="C1721" t="str">
            <v>James</v>
          </cell>
          <cell r="D1721" t="str">
            <v>UGB</v>
          </cell>
          <cell r="E1721" t="str">
            <v>S3</v>
          </cell>
          <cell r="F1721" t="str">
            <v>MAM</v>
          </cell>
          <cell r="G1721" t="str">
            <v>UU23</v>
          </cell>
          <cell r="H1721" t="str">
            <v>UK-AGENCY</v>
          </cell>
          <cell r="I1721" t="str">
            <v>Tech</v>
          </cell>
          <cell r="J1721">
            <v>0</v>
          </cell>
          <cell r="K1721">
            <v>12</v>
          </cell>
          <cell r="L1721">
            <v>9</v>
          </cell>
          <cell r="M1721" t="str">
            <v>Admin Assistant</v>
          </cell>
          <cell r="N1721">
            <v>9.93</v>
          </cell>
        </row>
        <row r="1722">
          <cell r="A1722" t="str">
            <v>A42326</v>
          </cell>
          <cell r="B1722" t="str">
            <v>Marcol</v>
          </cell>
          <cell r="C1722" t="str">
            <v>Chris</v>
          </cell>
          <cell r="D1722" t="str">
            <v>UGB</v>
          </cell>
          <cell r="E1722" t="str">
            <v>S3</v>
          </cell>
          <cell r="F1722" t="str">
            <v>WEN</v>
          </cell>
          <cell r="G1722" t="str">
            <v>UU41</v>
          </cell>
          <cell r="H1722" t="str">
            <v>UK-HYDST</v>
          </cell>
          <cell r="I1722" t="str">
            <v>Tech</v>
          </cell>
          <cell r="J1722">
            <v>37.5</v>
          </cell>
          <cell r="K1722">
            <v>167</v>
          </cell>
          <cell r="L1722">
            <v>7</v>
          </cell>
          <cell r="M1722" t="str">
            <v>Senior Technician</v>
          </cell>
          <cell r="N1722">
            <v>14.639472820512999</v>
          </cell>
        </row>
        <row r="1723">
          <cell r="A1723" t="str">
            <v>A24742</v>
          </cell>
          <cell r="B1723" t="str">
            <v>Mardon</v>
          </cell>
          <cell r="C1723" t="str">
            <v>David</v>
          </cell>
          <cell r="D1723" t="str">
            <v>UGB</v>
          </cell>
          <cell r="E1723" t="str">
            <v>S3</v>
          </cell>
          <cell r="F1723" t="str">
            <v>WEN</v>
          </cell>
          <cell r="G1723" t="str">
            <v>UU41</v>
          </cell>
          <cell r="H1723" t="str">
            <v>UK-HYDST</v>
          </cell>
          <cell r="I1723" t="str">
            <v>Tech</v>
          </cell>
          <cell r="J1723">
            <v>37.5</v>
          </cell>
          <cell r="K1723">
            <v>98</v>
          </cell>
          <cell r="L1723">
            <v>6</v>
          </cell>
          <cell r="M1723" t="str">
            <v>Senior Engineer</v>
          </cell>
          <cell r="N1723">
            <v>28.208707630768998</v>
          </cell>
        </row>
        <row r="1724">
          <cell r="A1724" t="str">
            <v>A25007</v>
          </cell>
          <cell r="B1724" t="str">
            <v>Mardon</v>
          </cell>
          <cell r="C1724" t="str">
            <v>Katie</v>
          </cell>
          <cell r="D1724" t="str">
            <v>UGB</v>
          </cell>
          <cell r="E1724" t="str">
            <v>S4</v>
          </cell>
          <cell r="F1724" t="str">
            <v>EEC</v>
          </cell>
          <cell r="G1724" t="str">
            <v>UE21</v>
          </cell>
          <cell r="H1724" t="str">
            <v>UK-HYDST</v>
          </cell>
          <cell r="I1724" t="str">
            <v>Tech</v>
          </cell>
          <cell r="J1724">
            <v>37.5</v>
          </cell>
          <cell r="K1724">
            <v>39</v>
          </cell>
          <cell r="L1724">
            <v>9</v>
          </cell>
          <cell r="M1724" t="str">
            <v>Environmental consultant 3 / Graduate</v>
          </cell>
          <cell r="N1724">
            <v>10.706077948718001</v>
          </cell>
        </row>
        <row r="1725">
          <cell r="A1725" t="str">
            <v>A24994</v>
          </cell>
          <cell r="B1725" t="str">
            <v>Margetson</v>
          </cell>
          <cell r="C1725" t="str">
            <v>Neil</v>
          </cell>
          <cell r="D1725" t="str">
            <v>UGB</v>
          </cell>
          <cell r="E1725" t="str">
            <v>S2</v>
          </cell>
          <cell r="F1725" t="str">
            <v>GGE</v>
          </cell>
          <cell r="G1725" t="str">
            <v>UP31</v>
          </cell>
          <cell r="H1725" t="str">
            <v>UK-HYDST</v>
          </cell>
          <cell r="I1725" t="str">
            <v>Tech</v>
          </cell>
          <cell r="J1725">
            <v>37.5</v>
          </cell>
          <cell r="K1725">
            <v>21</v>
          </cell>
          <cell r="L1725">
            <v>0</v>
          </cell>
          <cell r="M1725" t="str">
            <v>N/A</v>
          </cell>
          <cell r="N1725">
            <v>36.291875948718001</v>
          </cell>
        </row>
        <row r="1726">
          <cell r="A1726" t="str">
            <v>A76196</v>
          </cell>
          <cell r="B1726" t="str">
            <v>Mariola</v>
          </cell>
          <cell r="C1726" t="str">
            <v>Claudio</v>
          </cell>
          <cell r="D1726" t="str">
            <v>UGB</v>
          </cell>
          <cell r="E1726" t="str">
            <v>S1</v>
          </cell>
          <cell r="F1726" t="str">
            <v>TRL</v>
          </cell>
          <cell r="G1726" t="str">
            <v>UT42</v>
          </cell>
          <cell r="H1726" t="str">
            <v>UK-AGENCY</v>
          </cell>
          <cell r="I1726" t="str">
            <v>Tech</v>
          </cell>
          <cell r="J1726">
            <v>37.5</v>
          </cell>
          <cell r="K1726">
            <v>11</v>
          </cell>
          <cell r="L1726">
            <v>10</v>
          </cell>
          <cell r="M1726" t="str">
            <v>Technical assistant</v>
          </cell>
          <cell r="N1726">
            <v>38.5</v>
          </cell>
        </row>
        <row r="1727">
          <cell r="A1727" t="str">
            <v>A74899</v>
          </cell>
          <cell r="B1727" t="str">
            <v>Marks</v>
          </cell>
          <cell r="C1727" t="str">
            <v>Paul</v>
          </cell>
          <cell r="D1727" t="str">
            <v>UGB</v>
          </cell>
          <cell r="E1727" t="str">
            <v>S4</v>
          </cell>
          <cell r="F1727" t="str">
            <v>EEA</v>
          </cell>
          <cell r="G1727" t="str">
            <v>UE31</v>
          </cell>
          <cell r="H1727" t="str">
            <v>P-SNR</v>
          </cell>
          <cell r="I1727" t="str">
            <v>Tech</v>
          </cell>
          <cell r="J1727">
            <v>37.5</v>
          </cell>
          <cell r="K1727">
            <v>6</v>
          </cell>
          <cell r="L1727">
            <v>4</v>
          </cell>
          <cell r="M1727" t="str">
            <v>Associate Business Director</v>
          </cell>
          <cell r="N1727">
            <v>31.534395897435999</v>
          </cell>
        </row>
        <row r="1728">
          <cell r="A1728" t="str">
            <v>A25019</v>
          </cell>
          <cell r="B1728" t="str">
            <v>Markwart</v>
          </cell>
          <cell r="C1728" t="str">
            <v>Marissa</v>
          </cell>
          <cell r="D1728" t="str">
            <v>UGB</v>
          </cell>
          <cell r="E1728" t="str">
            <v>S3</v>
          </cell>
          <cell r="F1728" t="str">
            <v>WWN</v>
          </cell>
          <cell r="G1728" t="str">
            <v>UU61</v>
          </cell>
          <cell r="H1728" t="str">
            <v>UK-HYDST</v>
          </cell>
          <cell r="I1728" t="str">
            <v>Tech</v>
          </cell>
          <cell r="J1728">
            <v>37.5</v>
          </cell>
          <cell r="K1728">
            <v>37</v>
          </cell>
          <cell r="L1728">
            <v>7</v>
          </cell>
          <cell r="M1728" t="str">
            <v>Senior Technician</v>
          </cell>
          <cell r="N1728">
            <v>9.6497805128209997</v>
          </cell>
        </row>
        <row r="1729">
          <cell r="A1729" t="str">
            <v>A76475</v>
          </cell>
          <cell r="B1729" t="str">
            <v>Marles</v>
          </cell>
          <cell r="C1729" t="str">
            <v>Samuel</v>
          </cell>
          <cell r="D1729" t="str">
            <v>UGB</v>
          </cell>
          <cell r="E1729" t="str">
            <v>S4</v>
          </cell>
          <cell r="F1729" t="str">
            <v>EEC</v>
          </cell>
          <cell r="G1729" t="str">
            <v>UE21</v>
          </cell>
          <cell r="H1729" t="str">
            <v>P-FIX</v>
          </cell>
          <cell r="I1729" t="str">
            <v>Tech</v>
          </cell>
          <cell r="J1729">
            <v>37.5</v>
          </cell>
          <cell r="K1729">
            <v>2</v>
          </cell>
          <cell r="L1729">
            <v>10</v>
          </cell>
          <cell r="M1729" t="str">
            <v>Graduate Engineer</v>
          </cell>
          <cell r="N1729">
            <v>13.814447179487001</v>
          </cell>
        </row>
        <row r="1730">
          <cell r="A1730" t="str">
            <v>A76042</v>
          </cell>
          <cell r="B1730" t="str">
            <v>Marlow</v>
          </cell>
          <cell r="C1730" t="str">
            <v>Philip</v>
          </cell>
          <cell r="D1730" t="str">
            <v>UGB</v>
          </cell>
          <cell r="E1730" t="str">
            <v>S1</v>
          </cell>
          <cell r="F1730" t="str">
            <v>TRL</v>
          </cell>
          <cell r="G1730" t="str">
            <v>UT41</v>
          </cell>
          <cell r="H1730" t="str">
            <v>UK-AGENCY</v>
          </cell>
          <cell r="I1730" t="str">
            <v>Tech</v>
          </cell>
          <cell r="J1730">
            <v>37.5</v>
          </cell>
          <cell r="K1730">
            <v>8</v>
          </cell>
          <cell r="L1730">
            <v>7</v>
          </cell>
          <cell r="M1730" t="str">
            <v>IT Administrator</v>
          </cell>
          <cell r="N1730">
            <v>35.4</v>
          </cell>
        </row>
        <row r="1731">
          <cell r="A1731" t="str">
            <v>A74759</v>
          </cell>
          <cell r="B1731" t="str">
            <v>Marmion</v>
          </cell>
          <cell r="C1731" t="str">
            <v>Desmond</v>
          </cell>
          <cell r="D1731" t="str">
            <v>UGB</v>
          </cell>
          <cell r="E1731" t="str">
            <v>S1</v>
          </cell>
          <cell r="F1731" t="str">
            <v>THW</v>
          </cell>
          <cell r="G1731" t="str">
            <v>UT21</v>
          </cell>
          <cell r="H1731" t="str">
            <v>UK-AGENCY</v>
          </cell>
          <cell r="I1731" t="str">
            <v>Tech</v>
          </cell>
          <cell r="J1731">
            <v>42</v>
          </cell>
          <cell r="K1731">
            <v>1</v>
          </cell>
          <cell r="L1731">
            <v>7</v>
          </cell>
          <cell r="M1731" t="str">
            <v>Chartered or Consulting Engineer</v>
          </cell>
          <cell r="N1731">
            <v>28</v>
          </cell>
        </row>
        <row r="1732">
          <cell r="A1732" t="str">
            <v>U03036</v>
          </cell>
          <cell r="B1732" t="str">
            <v>Marr</v>
          </cell>
          <cell r="C1732" t="str">
            <v>Justin</v>
          </cell>
          <cell r="D1732" t="str">
            <v>UGB</v>
          </cell>
          <cell r="E1732" t="str">
            <v>S3</v>
          </cell>
          <cell r="F1732" t="str">
            <v>WWN</v>
          </cell>
          <cell r="G1732" t="str">
            <v>UU61</v>
          </cell>
          <cell r="H1732" t="str">
            <v>UK-SEC-NP</v>
          </cell>
          <cell r="I1732" t="str">
            <v>Tech</v>
          </cell>
          <cell r="J1732">
            <v>0</v>
          </cell>
          <cell r="K1732">
            <v>3</v>
          </cell>
          <cell r="L1732">
            <v>0</v>
          </cell>
          <cell r="M1732" t="str">
            <v>N/A</v>
          </cell>
          <cell r="N1732">
            <v>0.01</v>
          </cell>
        </row>
        <row r="1733">
          <cell r="A1733" t="str">
            <v>W41130</v>
          </cell>
          <cell r="B1733" t="str">
            <v>Marriott</v>
          </cell>
          <cell r="C1733" t="str">
            <v>Krystina</v>
          </cell>
          <cell r="D1733" t="str">
            <v>UGB</v>
          </cell>
          <cell r="E1733" t="str">
            <v>S9</v>
          </cell>
          <cell r="F1733" t="str">
            <v>AFF</v>
          </cell>
          <cell r="G1733" t="str">
            <v>UF16</v>
          </cell>
          <cell r="H1733" t="str">
            <v>UK-HYDST</v>
          </cell>
          <cell r="I1733" t="str">
            <v>Admin</v>
          </cell>
          <cell r="J1733">
            <v>37.5</v>
          </cell>
          <cell r="K1733">
            <v>70</v>
          </cell>
          <cell r="L1733">
            <v>10</v>
          </cell>
          <cell r="M1733" t="str">
            <v>Facilities Assistant</v>
          </cell>
          <cell r="N1733">
            <v>6.9561461846150001</v>
          </cell>
        </row>
        <row r="1734">
          <cell r="A1734" t="str">
            <v>A00391</v>
          </cell>
          <cell r="B1734" t="str">
            <v>Marsh</v>
          </cell>
          <cell r="C1734" t="str">
            <v>Nick</v>
          </cell>
          <cell r="D1734" t="str">
            <v>UGB</v>
          </cell>
          <cell r="E1734" t="str">
            <v>S2</v>
          </cell>
          <cell r="F1734" t="str">
            <v>BBI</v>
          </cell>
          <cell r="G1734" t="str">
            <v>UP21</v>
          </cell>
          <cell r="H1734" t="str">
            <v>UK-HYDST</v>
          </cell>
          <cell r="I1734" t="str">
            <v>Tech</v>
          </cell>
          <cell r="J1734">
            <v>37.5</v>
          </cell>
          <cell r="K1734">
            <v>8</v>
          </cell>
          <cell r="L1734">
            <v>0</v>
          </cell>
          <cell r="M1734" t="str">
            <v>N/A</v>
          </cell>
          <cell r="N1734">
            <v>28.517472820512999</v>
          </cell>
        </row>
        <row r="1735">
          <cell r="A1735" t="str">
            <v>A50254</v>
          </cell>
          <cell r="B1735" t="str">
            <v>Marsh</v>
          </cell>
          <cell r="C1735" t="str">
            <v>Jon</v>
          </cell>
          <cell r="D1735" t="str">
            <v>UGB</v>
          </cell>
          <cell r="E1735" t="str">
            <v>S1</v>
          </cell>
          <cell r="F1735" t="str">
            <v>TRL</v>
          </cell>
          <cell r="G1735" t="str">
            <v>UT43</v>
          </cell>
          <cell r="H1735" t="str">
            <v>P-STD</v>
          </cell>
          <cell r="I1735" t="str">
            <v>Tech</v>
          </cell>
          <cell r="J1735">
            <v>37.5</v>
          </cell>
          <cell r="K1735">
            <v>23</v>
          </cell>
          <cell r="L1735">
            <v>4</v>
          </cell>
          <cell r="M1735" t="str">
            <v>Associate (EA)/ Associate Tech. Dir / Associate Tech. Dir (2</v>
          </cell>
          <cell r="N1735">
            <v>36.285794871794998</v>
          </cell>
        </row>
        <row r="1736">
          <cell r="A1736" t="str">
            <v>A76081</v>
          </cell>
          <cell r="B1736" t="str">
            <v>Marsh</v>
          </cell>
          <cell r="C1736" t="str">
            <v>Brenda</v>
          </cell>
          <cell r="D1736" t="str">
            <v>UGB</v>
          </cell>
          <cell r="E1736" t="str">
            <v>S1</v>
          </cell>
          <cell r="F1736" t="str">
            <v>TRL</v>
          </cell>
          <cell r="G1736" t="str">
            <v>UT43</v>
          </cell>
          <cell r="H1736" t="str">
            <v>P-STD</v>
          </cell>
          <cell r="I1736" t="str">
            <v>Tech</v>
          </cell>
          <cell r="J1736">
            <v>37.5</v>
          </cell>
          <cell r="K1736">
            <v>12</v>
          </cell>
          <cell r="L1736">
            <v>6</v>
          </cell>
          <cell r="M1736" t="str">
            <v>Senior Engineer</v>
          </cell>
          <cell r="N1736">
            <v>28.052611282051</v>
          </cell>
        </row>
        <row r="1737">
          <cell r="A1737" t="str">
            <v>U03092</v>
          </cell>
          <cell r="B1737" t="str">
            <v>Marsh</v>
          </cell>
          <cell r="C1737" t="str">
            <v>Terry</v>
          </cell>
          <cell r="D1737" t="str">
            <v>UGB</v>
          </cell>
          <cell r="E1737" t="str">
            <v>S1</v>
          </cell>
          <cell r="F1737" t="str">
            <v>TRL</v>
          </cell>
          <cell r="G1737" t="str">
            <v>UT43</v>
          </cell>
          <cell r="H1737" t="str">
            <v>UK-AGENCY</v>
          </cell>
          <cell r="I1737" t="str">
            <v>Tech</v>
          </cell>
          <cell r="J1737">
            <v>0</v>
          </cell>
          <cell r="K1737">
            <v>6</v>
          </cell>
          <cell r="L1737">
            <v>8</v>
          </cell>
          <cell r="M1737" t="str">
            <v>Engineer  (Not chartered) (Graduate)</v>
          </cell>
          <cell r="N1737">
            <v>35.299999999999997</v>
          </cell>
        </row>
        <row r="1738">
          <cell r="A1738" t="str">
            <v>A42150</v>
          </cell>
          <cell r="B1738" t="str">
            <v>Marshall</v>
          </cell>
          <cell r="C1738" t="str">
            <v>Andrew</v>
          </cell>
          <cell r="D1738" t="str">
            <v>UGB</v>
          </cell>
          <cell r="E1738" t="str">
            <v>S1</v>
          </cell>
          <cell r="F1738" t="str">
            <v>TEX</v>
          </cell>
          <cell r="G1738" t="str">
            <v>UT40</v>
          </cell>
          <cell r="H1738" t="str">
            <v>UK-HYDST</v>
          </cell>
          <cell r="I1738" t="str">
            <v>Admin</v>
          </cell>
          <cell r="J1738">
            <v>37.5</v>
          </cell>
          <cell r="K1738">
            <v>200</v>
          </cell>
          <cell r="L1738">
            <v>2</v>
          </cell>
          <cell r="M1738" t="str">
            <v>Business Director</v>
          </cell>
          <cell r="N1738">
            <v>83.506015958974004</v>
          </cell>
        </row>
        <row r="1739">
          <cell r="A1739" t="str">
            <v>A50208</v>
          </cell>
          <cell r="B1739" t="str">
            <v>Marshall</v>
          </cell>
          <cell r="C1739" t="str">
            <v>Lee</v>
          </cell>
          <cell r="D1739" t="str">
            <v>UGB</v>
          </cell>
          <cell r="E1739" t="str">
            <v>S3</v>
          </cell>
          <cell r="F1739" t="str">
            <v>MMA</v>
          </cell>
          <cell r="G1739" t="str">
            <v>UU81</v>
          </cell>
          <cell r="H1739" t="str">
            <v>P-STD</v>
          </cell>
          <cell r="I1739" t="str">
            <v>Tech</v>
          </cell>
          <cell r="J1739">
            <v>37.5</v>
          </cell>
          <cell r="K1739">
            <v>7</v>
          </cell>
          <cell r="L1739">
            <v>4</v>
          </cell>
          <cell r="M1739" t="str">
            <v>Associate Business Director</v>
          </cell>
          <cell r="N1739">
            <v>32.701575384614998</v>
          </cell>
        </row>
        <row r="1740">
          <cell r="A1740" t="str">
            <v>A76547</v>
          </cell>
          <cell r="B1740" t="str">
            <v>Marshman</v>
          </cell>
          <cell r="C1740" t="str">
            <v>Neil</v>
          </cell>
          <cell r="D1740" t="str">
            <v>UGB</v>
          </cell>
          <cell r="E1740" t="str">
            <v>S1</v>
          </cell>
          <cell r="F1740" t="str">
            <v>TRS</v>
          </cell>
          <cell r="G1740" t="str">
            <v>UT42</v>
          </cell>
          <cell r="H1740" t="str">
            <v>UK-AGENCY</v>
          </cell>
          <cell r="I1740" t="str">
            <v>Tech</v>
          </cell>
          <cell r="J1740">
            <v>40</v>
          </cell>
          <cell r="K1740">
            <v>1</v>
          </cell>
          <cell r="L1740">
            <v>5</v>
          </cell>
          <cell r="M1740" t="str">
            <v>Principal Engineer/ Technical Discipline Leader</v>
          </cell>
          <cell r="N1740">
            <v>38.880000000000003</v>
          </cell>
        </row>
        <row r="1741">
          <cell r="A1741" t="str">
            <v>A50111</v>
          </cell>
          <cell r="B1741" t="str">
            <v>Martin</v>
          </cell>
          <cell r="C1741" t="str">
            <v>Sandra</v>
          </cell>
          <cell r="D1741" t="str">
            <v>UGB</v>
          </cell>
          <cell r="E1741" t="str">
            <v>S9</v>
          </cell>
          <cell r="F1741" t="str">
            <v>AFF</v>
          </cell>
          <cell r="G1741" t="str">
            <v>UF11</v>
          </cell>
          <cell r="H1741" t="str">
            <v>P-STD</v>
          </cell>
          <cell r="I1741" t="str">
            <v>Admin</v>
          </cell>
          <cell r="J1741">
            <v>37.5</v>
          </cell>
          <cell r="K1741">
            <v>10</v>
          </cell>
          <cell r="L1741">
            <v>10</v>
          </cell>
          <cell r="M1741" t="str">
            <v>Facilities Assistant</v>
          </cell>
          <cell r="N1741">
            <v>7.3154215384620001</v>
          </cell>
        </row>
        <row r="1742">
          <cell r="A1742" t="str">
            <v>A74970</v>
          </cell>
          <cell r="B1742" t="str">
            <v>Martin</v>
          </cell>
          <cell r="C1742" t="str">
            <v>Joel</v>
          </cell>
          <cell r="D1742" t="str">
            <v>UGB</v>
          </cell>
          <cell r="E1742" t="str">
            <v>S1</v>
          </cell>
          <cell r="F1742" t="str">
            <v>TRL</v>
          </cell>
          <cell r="G1742" t="str">
            <v>UT42</v>
          </cell>
          <cell r="H1742" t="str">
            <v>P-STD</v>
          </cell>
          <cell r="I1742" t="str">
            <v>Tech</v>
          </cell>
          <cell r="J1742">
            <v>37.5</v>
          </cell>
          <cell r="K1742">
            <v>16</v>
          </cell>
          <cell r="L1742">
            <v>6</v>
          </cell>
          <cell r="M1742" t="str">
            <v>Senior Engineer</v>
          </cell>
          <cell r="N1742">
            <v>31.326795897436</v>
          </cell>
        </row>
        <row r="1743">
          <cell r="A1743" t="str">
            <v>A94617</v>
          </cell>
          <cell r="B1743" t="str">
            <v>Martin</v>
          </cell>
          <cell r="C1743" t="str">
            <v>Luke</v>
          </cell>
          <cell r="D1743" t="str">
            <v>UGB</v>
          </cell>
          <cell r="E1743" t="str">
            <v>S1</v>
          </cell>
          <cell r="F1743" t="str">
            <v>TPL</v>
          </cell>
          <cell r="G1743" t="str">
            <v>UT22</v>
          </cell>
          <cell r="H1743" t="str">
            <v>UK-HYDST</v>
          </cell>
          <cell r="I1743" t="str">
            <v>Tech</v>
          </cell>
          <cell r="J1743">
            <v>37.5</v>
          </cell>
          <cell r="K1743">
            <v>93</v>
          </cell>
          <cell r="L1743">
            <v>8</v>
          </cell>
          <cell r="M1743" t="str">
            <v>Planner</v>
          </cell>
          <cell r="N1743">
            <v>22.488754871794999</v>
          </cell>
        </row>
        <row r="1744">
          <cell r="A1744" t="str">
            <v>A95346</v>
          </cell>
          <cell r="B1744" t="str">
            <v>Martin</v>
          </cell>
          <cell r="C1744" t="str">
            <v>Adrian</v>
          </cell>
          <cell r="D1744" t="str">
            <v>UGB</v>
          </cell>
          <cell r="E1744" t="str">
            <v>S1</v>
          </cell>
          <cell r="F1744" t="str">
            <v>TIS</v>
          </cell>
          <cell r="G1744" t="str">
            <v>UT51</v>
          </cell>
          <cell r="H1744" t="str">
            <v>UK-HYDST</v>
          </cell>
          <cell r="I1744" t="str">
            <v>Tech</v>
          </cell>
          <cell r="J1744">
            <v>37.5</v>
          </cell>
          <cell r="K1744">
            <v>89</v>
          </cell>
          <cell r="L1744">
            <v>7</v>
          </cell>
          <cell r="M1744" t="str">
            <v>Chartered or Consulting Engineer</v>
          </cell>
          <cell r="N1744">
            <v>20.240183589743999</v>
          </cell>
        </row>
        <row r="1745">
          <cell r="A1745" t="str">
            <v>A98515</v>
          </cell>
          <cell r="B1745" t="str">
            <v>Martin</v>
          </cell>
          <cell r="C1745" t="str">
            <v>Graham</v>
          </cell>
          <cell r="D1745" t="str">
            <v>UGB</v>
          </cell>
          <cell r="E1745" t="str">
            <v>S1</v>
          </cell>
          <cell r="F1745" t="str">
            <v>THW</v>
          </cell>
          <cell r="G1745" t="str">
            <v>UT21</v>
          </cell>
          <cell r="H1745" t="str">
            <v>UK-HYDST</v>
          </cell>
          <cell r="I1745" t="str">
            <v>Tech</v>
          </cell>
          <cell r="J1745">
            <v>37.5</v>
          </cell>
          <cell r="K1745">
            <v>112</v>
          </cell>
          <cell r="L1745">
            <v>3</v>
          </cell>
          <cell r="M1745" t="str">
            <v>Project Manager  Category  2 (1)</v>
          </cell>
          <cell r="N1745">
            <v>50.542237948717997</v>
          </cell>
        </row>
        <row r="1746">
          <cell r="A1746" t="str">
            <v>U03114</v>
          </cell>
          <cell r="B1746" t="str">
            <v>Martin</v>
          </cell>
          <cell r="C1746" t="str">
            <v>Sandra</v>
          </cell>
          <cell r="D1746" t="str">
            <v>UGB</v>
          </cell>
          <cell r="E1746" t="str">
            <v>S9</v>
          </cell>
          <cell r="F1746" t="str">
            <v>AFF</v>
          </cell>
          <cell r="G1746" t="str">
            <v>UF11</v>
          </cell>
          <cell r="H1746" t="str">
            <v>UK-AGENCY</v>
          </cell>
          <cell r="I1746" t="str">
            <v>Admin</v>
          </cell>
          <cell r="J1746">
            <v>37.5</v>
          </cell>
          <cell r="K1746">
            <v>1</v>
          </cell>
          <cell r="L1746">
            <v>10</v>
          </cell>
          <cell r="M1746" t="str">
            <v>Facilities Assistant</v>
          </cell>
          <cell r="N1746">
            <v>6.93</v>
          </cell>
        </row>
        <row r="1747">
          <cell r="A1747" t="str">
            <v>W43761</v>
          </cell>
          <cell r="B1747" t="str">
            <v>Martin</v>
          </cell>
          <cell r="C1747" t="str">
            <v>Dai</v>
          </cell>
          <cell r="D1747" t="str">
            <v>UGB</v>
          </cell>
          <cell r="E1747" t="str">
            <v>S3</v>
          </cell>
          <cell r="F1747" t="str">
            <v>MAM</v>
          </cell>
          <cell r="G1747" t="str">
            <v>UU23</v>
          </cell>
          <cell r="H1747" t="str">
            <v>UK-HYDST</v>
          </cell>
          <cell r="I1747" t="str">
            <v>Site</v>
          </cell>
          <cell r="J1747">
            <v>37.5</v>
          </cell>
          <cell r="K1747">
            <v>121</v>
          </cell>
          <cell r="L1747">
            <v>7</v>
          </cell>
          <cell r="M1747" t="str">
            <v>Senior Technician</v>
          </cell>
          <cell r="N1747">
            <v>18.141011282051</v>
          </cell>
        </row>
        <row r="1748">
          <cell r="A1748" t="str">
            <v>A25270</v>
          </cell>
          <cell r="B1748" t="str">
            <v>Marusamy</v>
          </cell>
          <cell r="C1748" t="str">
            <v>Nathan</v>
          </cell>
          <cell r="D1748" t="str">
            <v>UGB</v>
          </cell>
          <cell r="E1748" t="str">
            <v>S1</v>
          </cell>
          <cell r="F1748" t="str">
            <v>TRL</v>
          </cell>
          <cell r="G1748" t="str">
            <v>UT41</v>
          </cell>
          <cell r="H1748" t="str">
            <v>P-STD</v>
          </cell>
          <cell r="I1748" t="str">
            <v>Tech</v>
          </cell>
          <cell r="J1748">
            <v>37.5</v>
          </cell>
          <cell r="K1748">
            <v>27</v>
          </cell>
          <cell r="L1748">
            <v>7</v>
          </cell>
          <cell r="M1748" t="str">
            <v>Senior Technician</v>
          </cell>
          <cell r="N1748">
            <v>33.442488205128001</v>
          </cell>
        </row>
        <row r="1749">
          <cell r="A1749" t="str">
            <v>A49969</v>
          </cell>
          <cell r="B1749" t="str">
            <v>Maryan</v>
          </cell>
          <cell r="C1749" t="str">
            <v>Paul</v>
          </cell>
          <cell r="D1749" t="str">
            <v>UGB</v>
          </cell>
          <cell r="E1749" t="str">
            <v>S9</v>
          </cell>
          <cell r="F1749" t="str">
            <v>AMT</v>
          </cell>
          <cell r="G1749" t="str">
            <v>US16</v>
          </cell>
          <cell r="H1749" t="str">
            <v>UK-HYDST</v>
          </cell>
          <cell r="I1749" t="str">
            <v>Tech</v>
          </cell>
          <cell r="J1749">
            <v>37.5</v>
          </cell>
          <cell r="K1749">
            <v>27</v>
          </cell>
          <cell r="L1749">
            <v>3</v>
          </cell>
          <cell r="M1749" t="str">
            <v>Technical Director  / Technical Director (1)</v>
          </cell>
          <cell r="N1749">
            <v>38.537472820513003</v>
          </cell>
        </row>
        <row r="1750">
          <cell r="A1750" t="str">
            <v>S10331</v>
          </cell>
          <cell r="B1750" t="str">
            <v>Masheder</v>
          </cell>
          <cell r="C1750" t="str">
            <v>Alex</v>
          </cell>
          <cell r="D1750" t="str">
            <v>UGB</v>
          </cell>
          <cell r="E1750" t="str">
            <v>S1</v>
          </cell>
          <cell r="F1750" t="str">
            <v>TRL</v>
          </cell>
          <cell r="G1750" t="str">
            <v>UT42</v>
          </cell>
          <cell r="H1750" t="str">
            <v>UK-SC-LTD</v>
          </cell>
          <cell r="I1750" t="str">
            <v>Tech</v>
          </cell>
          <cell r="J1750">
            <v>37.5</v>
          </cell>
          <cell r="K1750">
            <v>11</v>
          </cell>
          <cell r="L1750">
            <v>5</v>
          </cell>
          <cell r="M1750" t="str">
            <v>Principal Consultant (Aus)</v>
          </cell>
          <cell r="N1750">
            <v>62.05</v>
          </cell>
        </row>
        <row r="1751">
          <cell r="A1751" t="str">
            <v>A49832</v>
          </cell>
          <cell r="B1751" t="str">
            <v>Masini</v>
          </cell>
          <cell r="C1751" t="str">
            <v>Enrico</v>
          </cell>
          <cell r="D1751" t="str">
            <v>UGB</v>
          </cell>
          <cell r="E1751" t="str">
            <v>S3</v>
          </cell>
          <cell r="F1751" t="str">
            <v>WWN</v>
          </cell>
          <cell r="G1751" t="str">
            <v>UU31</v>
          </cell>
          <cell r="H1751" t="str">
            <v>UK-HYDST</v>
          </cell>
          <cell r="I1751" t="str">
            <v>Tech</v>
          </cell>
          <cell r="J1751">
            <v>40</v>
          </cell>
          <cell r="K1751">
            <v>41</v>
          </cell>
          <cell r="L1751">
            <v>6</v>
          </cell>
          <cell r="M1751" t="str">
            <v>Senior Engineer</v>
          </cell>
          <cell r="N1751">
            <v>22.450996153845999</v>
          </cell>
        </row>
        <row r="1752">
          <cell r="A1752" t="str">
            <v>A00273</v>
          </cell>
          <cell r="B1752" t="str">
            <v>Mason</v>
          </cell>
          <cell r="C1752" t="str">
            <v>Christopher</v>
          </cell>
          <cell r="D1752" t="str">
            <v>UGB</v>
          </cell>
          <cell r="E1752" t="str">
            <v>S1</v>
          </cell>
          <cell r="F1752" t="str">
            <v>TPL</v>
          </cell>
          <cell r="G1752" t="str">
            <v>UT22</v>
          </cell>
          <cell r="H1752" t="str">
            <v>UK-HYDST</v>
          </cell>
          <cell r="I1752" t="str">
            <v>Tech</v>
          </cell>
          <cell r="J1752">
            <v>37.5</v>
          </cell>
          <cell r="K1752">
            <v>74</v>
          </cell>
          <cell r="L1752">
            <v>6</v>
          </cell>
          <cell r="M1752" t="str">
            <v>Senior  Transport Planner/ consultant</v>
          </cell>
          <cell r="N1752">
            <v>17.473384615385001</v>
          </cell>
        </row>
        <row r="1753">
          <cell r="A1753" t="str">
            <v>A74416</v>
          </cell>
          <cell r="B1753" t="str">
            <v>Mason</v>
          </cell>
          <cell r="C1753" t="str">
            <v>Rachael</v>
          </cell>
          <cell r="D1753" t="str">
            <v>UGB</v>
          </cell>
          <cell r="E1753" t="str">
            <v>S3</v>
          </cell>
          <cell r="F1753" t="str">
            <v>WEN</v>
          </cell>
          <cell r="G1753" t="str">
            <v>UU41</v>
          </cell>
          <cell r="H1753" t="str">
            <v>UK-HYDST</v>
          </cell>
          <cell r="I1753" t="str">
            <v>Tech</v>
          </cell>
          <cell r="J1753">
            <v>37.5</v>
          </cell>
          <cell r="K1753">
            <v>26</v>
          </cell>
          <cell r="L1753">
            <v>0</v>
          </cell>
          <cell r="M1753" t="str">
            <v>N/A</v>
          </cell>
          <cell r="N1753">
            <v>20.165267692307999</v>
          </cell>
        </row>
        <row r="1754">
          <cell r="A1754" t="str">
            <v>A74758</v>
          </cell>
          <cell r="B1754" t="str">
            <v>Mason</v>
          </cell>
          <cell r="C1754" t="str">
            <v>Andrew</v>
          </cell>
          <cell r="D1754" t="str">
            <v>UGB</v>
          </cell>
          <cell r="E1754" t="str">
            <v>S2</v>
          </cell>
          <cell r="F1754" t="str">
            <v>GLR</v>
          </cell>
          <cell r="G1754" t="str">
            <v>UP32</v>
          </cell>
          <cell r="H1754" t="str">
            <v>P-STD</v>
          </cell>
          <cell r="I1754" t="str">
            <v>Tech</v>
          </cell>
          <cell r="J1754">
            <v>37.5</v>
          </cell>
          <cell r="K1754">
            <v>22</v>
          </cell>
          <cell r="L1754">
            <v>7</v>
          </cell>
          <cell r="M1754" t="str">
            <v>Chartered or Consulting Engineer</v>
          </cell>
          <cell r="N1754">
            <v>23.030869948717999</v>
          </cell>
        </row>
        <row r="1755">
          <cell r="A1755" t="str">
            <v>A76309</v>
          </cell>
          <cell r="B1755" t="str">
            <v>Mason</v>
          </cell>
          <cell r="C1755" t="str">
            <v>Adrian</v>
          </cell>
          <cell r="D1755" t="str">
            <v>UGB</v>
          </cell>
          <cell r="E1755" t="str">
            <v>S9</v>
          </cell>
          <cell r="F1755" t="str">
            <v>AFN</v>
          </cell>
          <cell r="G1755" t="str">
            <v>US13</v>
          </cell>
          <cell r="H1755" t="str">
            <v>P-FIX</v>
          </cell>
          <cell r="I1755" t="str">
            <v>Admin</v>
          </cell>
          <cell r="J1755">
            <v>37.5</v>
          </cell>
          <cell r="K1755">
            <v>6</v>
          </cell>
          <cell r="L1755">
            <v>4</v>
          </cell>
          <cell r="M1755" t="str">
            <v>Finance Manager/FInancial Controller (EA)</v>
          </cell>
          <cell r="N1755">
            <v>30.186303589744</v>
          </cell>
        </row>
        <row r="1756">
          <cell r="A1756" t="str">
            <v>W44334</v>
          </cell>
          <cell r="B1756" t="str">
            <v>Massey</v>
          </cell>
          <cell r="C1756" t="str">
            <v>Richard</v>
          </cell>
          <cell r="D1756" t="str">
            <v>UGB</v>
          </cell>
          <cell r="E1756" t="str">
            <v>S3</v>
          </cell>
          <cell r="F1756" t="str">
            <v>WTC</v>
          </cell>
          <cell r="G1756" t="str">
            <v>UU22</v>
          </cell>
          <cell r="H1756" t="str">
            <v>UK-HYDST</v>
          </cell>
          <cell r="I1756" t="str">
            <v>Site</v>
          </cell>
          <cell r="J1756">
            <v>30</v>
          </cell>
          <cell r="K1756">
            <v>52</v>
          </cell>
          <cell r="L1756">
            <v>0</v>
          </cell>
          <cell r="M1756" t="str">
            <v>N/A</v>
          </cell>
          <cell r="N1756">
            <v>34.856410256410001</v>
          </cell>
        </row>
        <row r="1757">
          <cell r="A1757" t="str">
            <v>A74257</v>
          </cell>
          <cell r="B1757" t="str">
            <v>Masters</v>
          </cell>
          <cell r="C1757" t="str">
            <v>Rob</v>
          </cell>
          <cell r="D1757" t="str">
            <v>UGB</v>
          </cell>
          <cell r="E1757" t="str">
            <v>S4</v>
          </cell>
          <cell r="F1757" t="str">
            <v>EEC</v>
          </cell>
          <cell r="G1757" t="str">
            <v>UE21</v>
          </cell>
          <cell r="H1757" t="str">
            <v>UK-CRESS</v>
          </cell>
          <cell r="I1757" t="str">
            <v>Tech</v>
          </cell>
          <cell r="J1757">
            <v>0</v>
          </cell>
          <cell r="K1757">
            <v>83</v>
          </cell>
          <cell r="L1757">
            <v>6</v>
          </cell>
          <cell r="M1757" t="str">
            <v>Senior Technician</v>
          </cell>
          <cell r="N1757">
            <v>14.318498461538001</v>
          </cell>
        </row>
        <row r="1758">
          <cell r="A1758" t="str">
            <v>A05576</v>
          </cell>
          <cell r="B1758" t="str">
            <v>Mathews</v>
          </cell>
          <cell r="C1758" t="str">
            <v>Russell</v>
          </cell>
          <cell r="D1758" t="str">
            <v>UGB</v>
          </cell>
          <cell r="E1758" t="str">
            <v>S1</v>
          </cell>
          <cell r="F1758" t="str">
            <v>THW</v>
          </cell>
          <cell r="G1758" t="str">
            <v>UT21</v>
          </cell>
          <cell r="H1758" t="str">
            <v>UK-HYDST</v>
          </cell>
          <cell r="I1758" t="str">
            <v>Tech</v>
          </cell>
          <cell r="J1758">
            <v>37.5</v>
          </cell>
          <cell r="K1758">
            <v>285</v>
          </cell>
          <cell r="L1758">
            <v>2</v>
          </cell>
          <cell r="M1758" t="str">
            <v>Project Manager or Project Director Category 1</v>
          </cell>
          <cell r="N1758">
            <v>63.690410256409997</v>
          </cell>
        </row>
        <row r="1759">
          <cell r="A1759" t="str">
            <v>A24844</v>
          </cell>
          <cell r="B1759" t="str">
            <v>Matthews</v>
          </cell>
          <cell r="C1759" t="str">
            <v>Claire</v>
          </cell>
          <cell r="D1759" t="str">
            <v>UGB</v>
          </cell>
          <cell r="E1759" t="str">
            <v>S1</v>
          </cell>
          <cell r="F1759" t="str">
            <v>THW</v>
          </cell>
          <cell r="G1759" t="str">
            <v>UT21</v>
          </cell>
          <cell r="H1759" t="str">
            <v>UK-HYDST</v>
          </cell>
          <cell r="I1759" t="str">
            <v>Tech</v>
          </cell>
          <cell r="J1759">
            <v>37.5</v>
          </cell>
          <cell r="K1759">
            <v>91</v>
          </cell>
          <cell r="L1759">
            <v>7</v>
          </cell>
          <cell r="M1759" t="str">
            <v>Senior Technician</v>
          </cell>
          <cell r="N1759">
            <v>18.528036923077</v>
          </cell>
        </row>
        <row r="1760">
          <cell r="A1760" t="str">
            <v>S10238</v>
          </cell>
          <cell r="B1760" t="str">
            <v>Matthews</v>
          </cell>
          <cell r="C1760" t="str">
            <v>John</v>
          </cell>
          <cell r="D1760" t="str">
            <v>UGB</v>
          </cell>
          <cell r="E1760" t="str">
            <v>S9</v>
          </cell>
          <cell r="F1760" t="str">
            <v>AFF</v>
          </cell>
          <cell r="G1760" t="str">
            <v>UF11</v>
          </cell>
          <cell r="H1760" t="str">
            <v>UK-SC-SELF</v>
          </cell>
          <cell r="I1760" t="str">
            <v>Admin</v>
          </cell>
          <cell r="J1760">
            <v>0</v>
          </cell>
          <cell r="K1760">
            <v>34</v>
          </cell>
          <cell r="L1760">
            <v>4</v>
          </cell>
          <cell r="M1760" t="str">
            <v>Business Development Manager</v>
          </cell>
          <cell r="N1760">
            <v>33.33</v>
          </cell>
        </row>
        <row r="1761">
          <cell r="A1761" t="str">
            <v>S10299</v>
          </cell>
          <cell r="B1761" t="str">
            <v>Maund</v>
          </cell>
          <cell r="C1761" t="str">
            <v>Julian</v>
          </cell>
          <cell r="D1761" t="str">
            <v>UGB</v>
          </cell>
          <cell r="E1761" t="str">
            <v>S2</v>
          </cell>
          <cell r="F1761" t="str">
            <v>GGE</v>
          </cell>
          <cell r="G1761" t="str">
            <v>UP31</v>
          </cell>
          <cell r="H1761" t="str">
            <v>UK-SC-LTD</v>
          </cell>
          <cell r="I1761" t="str">
            <v>Tech</v>
          </cell>
          <cell r="J1761">
            <v>40</v>
          </cell>
          <cell r="K1761">
            <v>9</v>
          </cell>
          <cell r="L1761">
            <v>4</v>
          </cell>
          <cell r="M1761" t="str">
            <v>Principal  Architect</v>
          </cell>
          <cell r="N1761">
            <v>43.75</v>
          </cell>
        </row>
        <row r="1762">
          <cell r="A1762" t="str">
            <v>A74296</v>
          </cell>
          <cell r="B1762" t="str">
            <v>Mavin</v>
          </cell>
          <cell r="C1762" t="str">
            <v>Mike</v>
          </cell>
          <cell r="D1762" t="str">
            <v>UGB</v>
          </cell>
          <cell r="E1762" t="str">
            <v>S1</v>
          </cell>
          <cell r="F1762" t="str">
            <v>THW</v>
          </cell>
          <cell r="G1762" t="str">
            <v>UT22</v>
          </cell>
          <cell r="H1762" t="str">
            <v>UK-HYDST</v>
          </cell>
          <cell r="I1762" t="str">
            <v>Tech</v>
          </cell>
          <cell r="J1762">
            <v>37.5</v>
          </cell>
          <cell r="K1762">
            <v>91</v>
          </cell>
          <cell r="L1762">
            <v>3</v>
          </cell>
          <cell r="M1762" t="str">
            <v>Technical Director  / Technical Director (1)</v>
          </cell>
          <cell r="N1762">
            <v>50.850363818974003</v>
          </cell>
        </row>
        <row r="1763">
          <cell r="A1763" t="str">
            <v>A25031</v>
          </cell>
          <cell r="B1763" t="str">
            <v>May</v>
          </cell>
          <cell r="C1763" t="str">
            <v>Russell</v>
          </cell>
          <cell r="D1763" t="str">
            <v>UGB</v>
          </cell>
          <cell r="E1763" t="str">
            <v>S1</v>
          </cell>
          <cell r="F1763" t="str">
            <v>SBR</v>
          </cell>
          <cell r="G1763" t="str">
            <v>UT31</v>
          </cell>
          <cell r="H1763" t="str">
            <v>UK-HYDST</v>
          </cell>
          <cell r="I1763" t="str">
            <v>Tech</v>
          </cell>
          <cell r="J1763">
            <v>37.5</v>
          </cell>
          <cell r="K1763">
            <v>56</v>
          </cell>
          <cell r="L1763">
            <v>6</v>
          </cell>
          <cell r="M1763" t="str">
            <v>Principal Technician</v>
          </cell>
          <cell r="N1763">
            <v>20.446190769230999</v>
          </cell>
        </row>
        <row r="1764">
          <cell r="A1764" t="str">
            <v>A74353</v>
          </cell>
          <cell r="B1764" t="str">
            <v>Mayhew</v>
          </cell>
          <cell r="C1764" t="str">
            <v>John</v>
          </cell>
          <cell r="D1764" t="str">
            <v>UGB</v>
          </cell>
          <cell r="E1764" t="str">
            <v>S2</v>
          </cell>
          <cell r="F1764" t="str">
            <v>GLR</v>
          </cell>
          <cell r="G1764" t="str">
            <v>UP21</v>
          </cell>
          <cell r="H1764" t="str">
            <v>UK-HYDST</v>
          </cell>
          <cell r="I1764" t="str">
            <v>Tech</v>
          </cell>
          <cell r="J1764">
            <v>37.5</v>
          </cell>
          <cell r="K1764">
            <v>31</v>
          </cell>
          <cell r="L1764">
            <v>0</v>
          </cell>
          <cell r="M1764" t="str">
            <v>N/A</v>
          </cell>
          <cell r="N1764">
            <v>47.897472820513002</v>
          </cell>
        </row>
        <row r="1765">
          <cell r="A1765" t="str">
            <v>A00341</v>
          </cell>
          <cell r="B1765" t="str">
            <v>Maynard</v>
          </cell>
          <cell r="C1765" t="str">
            <v>Mark</v>
          </cell>
          <cell r="D1765" t="str">
            <v>UGB</v>
          </cell>
          <cell r="E1765" t="str">
            <v>S1</v>
          </cell>
          <cell r="F1765" t="str">
            <v>SBR</v>
          </cell>
          <cell r="G1765" t="str">
            <v>UT31</v>
          </cell>
          <cell r="H1765" t="str">
            <v>UK-HYDST</v>
          </cell>
          <cell r="I1765" t="str">
            <v>Tech</v>
          </cell>
          <cell r="J1765">
            <v>30</v>
          </cell>
          <cell r="K1765">
            <v>40</v>
          </cell>
          <cell r="L1765">
            <v>7</v>
          </cell>
          <cell r="M1765" t="str">
            <v>Senior Technician</v>
          </cell>
          <cell r="N1765">
            <v>16.634067692308001</v>
          </cell>
        </row>
        <row r="1766">
          <cell r="A1766" t="str">
            <v>A49982</v>
          </cell>
          <cell r="B1766" t="str">
            <v>Mayne</v>
          </cell>
          <cell r="C1766" t="str">
            <v>Brian</v>
          </cell>
          <cell r="D1766" t="str">
            <v>UGB</v>
          </cell>
          <cell r="E1766" t="str">
            <v>S3</v>
          </cell>
          <cell r="F1766" t="str">
            <v>MMA</v>
          </cell>
          <cell r="G1766" t="str">
            <v>UU81</v>
          </cell>
          <cell r="H1766" t="str">
            <v>UK-HYDST</v>
          </cell>
          <cell r="I1766" t="str">
            <v>Tech</v>
          </cell>
          <cell r="J1766">
            <v>37.5</v>
          </cell>
          <cell r="K1766">
            <v>42</v>
          </cell>
          <cell r="L1766">
            <v>4</v>
          </cell>
          <cell r="M1766" t="str">
            <v>Associate (EA)/ Associate Tech. Dir / Associate Tech. Dir (2</v>
          </cell>
          <cell r="N1766">
            <v>30.063749743590002</v>
          </cell>
        </row>
        <row r="1767">
          <cell r="A1767" t="str">
            <v>A76387</v>
          </cell>
          <cell r="B1767" t="str">
            <v>Mazhar Ahmed</v>
          </cell>
          <cell r="C1767" t="str">
            <v>Farheen</v>
          </cell>
          <cell r="D1767" t="str">
            <v>UGB</v>
          </cell>
          <cell r="E1767" t="str">
            <v>S1</v>
          </cell>
          <cell r="F1767" t="str">
            <v>THW</v>
          </cell>
          <cell r="G1767" t="str">
            <v>UT21</v>
          </cell>
          <cell r="H1767" t="str">
            <v>P-STD</v>
          </cell>
          <cell r="I1767" t="str">
            <v>Tech</v>
          </cell>
          <cell r="J1767">
            <v>37.5</v>
          </cell>
          <cell r="K1767">
            <v>5</v>
          </cell>
          <cell r="L1767">
            <v>7</v>
          </cell>
          <cell r="M1767" t="str">
            <v>Chartered or Consulting Engineer</v>
          </cell>
          <cell r="N1767">
            <v>25.547729230769001</v>
          </cell>
        </row>
        <row r="1768">
          <cell r="A1768" t="str">
            <v>U03187</v>
          </cell>
          <cell r="B1768" t="str">
            <v>McAdam</v>
          </cell>
          <cell r="C1768" t="str">
            <v>Brianna</v>
          </cell>
          <cell r="D1768" t="str">
            <v>UGB</v>
          </cell>
          <cell r="E1768" t="str">
            <v>S3</v>
          </cell>
          <cell r="F1768" t="str">
            <v>MMA</v>
          </cell>
          <cell r="G1768" t="str">
            <v>UU81</v>
          </cell>
          <cell r="H1768" t="str">
            <v>UK-AGENCY</v>
          </cell>
          <cell r="I1768" t="str">
            <v>Admin</v>
          </cell>
          <cell r="J1768">
            <v>37.5</v>
          </cell>
          <cell r="K1768">
            <v>1</v>
          </cell>
          <cell r="L1768">
            <v>10</v>
          </cell>
          <cell r="M1768" t="str">
            <v>Clerical Officer</v>
          </cell>
          <cell r="N1768">
            <v>0.01</v>
          </cell>
        </row>
        <row r="1769">
          <cell r="A1769" t="str">
            <v>S10327</v>
          </cell>
          <cell r="B1769" t="str">
            <v>McAleer</v>
          </cell>
          <cell r="C1769" t="str">
            <v>Steven</v>
          </cell>
          <cell r="D1769" t="str">
            <v>UGB</v>
          </cell>
          <cell r="E1769" t="str">
            <v>S3</v>
          </cell>
          <cell r="F1769" t="str">
            <v>WEN</v>
          </cell>
          <cell r="G1769" t="str">
            <v>UU41</v>
          </cell>
          <cell r="H1769" t="str">
            <v>UK-SC-LTD</v>
          </cell>
          <cell r="I1769" t="str">
            <v>Tech</v>
          </cell>
          <cell r="J1769">
            <v>37.5</v>
          </cell>
          <cell r="K1769">
            <v>3</v>
          </cell>
          <cell r="L1769">
            <v>5</v>
          </cell>
          <cell r="M1769" t="str">
            <v>Principal Consultant (Aus)</v>
          </cell>
          <cell r="N1769">
            <v>27</v>
          </cell>
        </row>
        <row r="1770">
          <cell r="A1770" t="str">
            <v>A80036</v>
          </cell>
          <cell r="B1770" t="str">
            <v>McBriar</v>
          </cell>
          <cell r="C1770" t="str">
            <v>Len</v>
          </cell>
          <cell r="D1770" t="str">
            <v>UGB</v>
          </cell>
          <cell r="E1770" t="str">
            <v>S3</v>
          </cell>
          <cell r="F1770" t="str">
            <v>ERE</v>
          </cell>
          <cell r="G1770" t="str">
            <v>UU81</v>
          </cell>
          <cell r="H1770" t="str">
            <v>P-STD</v>
          </cell>
          <cell r="I1770" t="str">
            <v>Tech</v>
          </cell>
          <cell r="J1770">
            <v>37.5</v>
          </cell>
          <cell r="K1770">
            <v>3</v>
          </cell>
          <cell r="L1770">
            <v>7</v>
          </cell>
          <cell r="M1770" t="str">
            <v>Chartered or Consulting Engineer</v>
          </cell>
          <cell r="N1770">
            <v>28.032857435897</v>
          </cell>
        </row>
        <row r="1771">
          <cell r="A1771" t="str">
            <v>W44415</v>
          </cell>
          <cell r="B1771" t="str">
            <v>McCabe</v>
          </cell>
          <cell r="C1771" t="str">
            <v>Chris</v>
          </cell>
          <cell r="D1771" t="str">
            <v>UGB</v>
          </cell>
          <cell r="E1771" t="str">
            <v>S1</v>
          </cell>
          <cell r="F1771" t="str">
            <v>THW</v>
          </cell>
          <cell r="G1771" t="str">
            <v>UT22</v>
          </cell>
          <cell r="H1771" t="str">
            <v>UK-HYDST</v>
          </cell>
          <cell r="I1771" t="str">
            <v>Tech</v>
          </cell>
          <cell r="J1771">
            <v>37.5</v>
          </cell>
          <cell r="K1771">
            <v>106</v>
          </cell>
          <cell r="L1771">
            <v>7</v>
          </cell>
          <cell r="M1771" t="str">
            <v>Chartered or Consulting Engineer</v>
          </cell>
          <cell r="N1771">
            <v>24.235880000000002</v>
          </cell>
        </row>
        <row r="1772">
          <cell r="A1772" t="str">
            <v>A00423</v>
          </cell>
          <cell r="B1772" t="str">
            <v>McCarthy</v>
          </cell>
          <cell r="C1772" t="str">
            <v>Jim</v>
          </cell>
          <cell r="D1772" t="str">
            <v>UGB</v>
          </cell>
          <cell r="E1772" t="str">
            <v>S2</v>
          </cell>
          <cell r="F1772" t="str">
            <v>SBS</v>
          </cell>
          <cell r="G1772" t="str">
            <v>UP33</v>
          </cell>
          <cell r="H1772" t="str">
            <v>UK-HYDST</v>
          </cell>
          <cell r="I1772" t="str">
            <v>Tech</v>
          </cell>
          <cell r="J1772">
            <v>37.5</v>
          </cell>
          <cell r="K1772">
            <v>59</v>
          </cell>
          <cell r="L1772">
            <v>4</v>
          </cell>
          <cell r="M1772" t="str">
            <v>Associate (EA)/ Associate Tech. Dir / Associate Tech. Dir (2</v>
          </cell>
          <cell r="N1772">
            <v>47.397309538461997</v>
          </cell>
        </row>
        <row r="1773">
          <cell r="A1773" t="str">
            <v>A76120</v>
          </cell>
          <cell r="B1773" t="str">
            <v>McCarthy</v>
          </cell>
          <cell r="C1773" t="str">
            <v>Andrew</v>
          </cell>
          <cell r="D1773" t="str">
            <v>UGB</v>
          </cell>
          <cell r="E1773" t="str">
            <v>S1</v>
          </cell>
          <cell r="F1773" t="str">
            <v>TRL</v>
          </cell>
          <cell r="G1773" t="str">
            <v>UT42</v>
          </cell>
          <cell r="H1773" t="str">
            <v>UK-AGENCY</v>
          </cell>
          <cell r="I1773" t="str">
            <v>Tech</v>
          </cell>
          <cell r="J1773">
            <v>37.5</v>
          </cell>
          <cell r="K1773">
            <v>13</v>
          </cell>
          <cell r="L1773">
            <v>10</v>
          </cell>
          <cell r="M1773" t="str">
            <v>Technical assistant</v>
          </cell>
          <cell r="N1773">
            <v>37.4</v>
          </cell>
        </row>
        <row r="1774">
          <cell r="A1774" t="str">
            <v>A76444</v>
          </cell>
          <cell r="B1774" t="str">
            <v>McCarthy</v>
          </cell>
          <cell r="C1774" t="str">
            <v>Gary</v>
          </cell>
          <cell r="D1774" t="str">
            <v>UGB</v>
          </cell>
          <cell r="E1774" t="str">
            <v>S1</v>
          </cell>
          <cell r="F1774" t="str">
            <v>TRL</v>
          </cell>
          <cell r="G1774" t="str">
            <v>UT42</v>
          </cell>
          <cell r="H1774" t="str">
            <v>UK-AGENCY</v>
          </cell>
          <cell r="I1774" t="str">
            <v>Tech</v>
          </cell>
          <cell r="J1774">
            <v>37.5</v>
          </cell>
          <cell r="K1774">
            <v>4</v>
          </cell>
          <cell r="L1774">
            <v>7</v>
          </cell>
          <cell r="M1774" t="str">
            <v>Senior Technician</v>
          </cell>
          <cell r="N1774">
            <v>36.72</v>
          </cell>
        </row>
        <row r="1775">
          <cell r="A1775" t="str">
            <v>U03159</v>
          </cell>
          <cell r="B1775" t="str">
            <v>McCarthy</v>
          </cell>
          <cell r="C1775" t="str">
            <v>Andrew</v>
          </cell>
          <cell r="D1775" t="str">
            <v>UGB</v>
          </cell>
          <cell r="E1775" t="str">
            <v>S1</v>
          </cell>
          <cell r="F1775" t="str">
            <v>SBR</v>
          </cell>
          <cell r="G1775" t="str">
            <v>UT31</v>
          </cell>
          <cell r="H1775" t="str">
            <v>UK-AGENCY</v>
          </cell>
          <cell r="I1775" t="str">
            <v>Tech</v>
          </cell>
          <cell r="J1775">
            <v>37.5</v>
          </cell>
          <cell r="K1775">
            <v>7</v>
          </cell>
          <cell r="L1775">
            <v>7</v>
          </cell>
          <cell r="M1775" t="str">
            <v>Senior Drafter/ Draftman</v>
          </cell>
          <cell r="N1775">
            <v>35.200000000000003</v>
          </cell>
        </row>
        <row r="1776">
          <cell r="A1776" t="str">
            <v>A76230</v>
          </cell>
          <cell r="B1776" t="str">
            <v>McCaskill</v>
          </cell>
          <cell r="C1776" t="str">
            <v>Joe</v>
          </cell>
          <cell r="D1776" t="str">
            <v>UGB</v>
          </cell>
          <cell r="E1776" t="str">
            <v>S2</v>
          </cell>
          <cell r="F1776" t="str">
            <v>GGE</v>
          </cell>
          <cell r="G1776" t="str">
            <v>UP31</v>
          </cell>
          <cell r="H1776" t="str">
            <v>T-FIX</v>
          </cell>
          <cell r="I1776" t="str">
            <v>Tech</v>
          </cell>
          <cell r="J1776">
            <v>37.5</v>
          </cell>
          <cell r="K1776">
            <v>0</v>
          </cell>
          <cell r="L1776">
            <v>11</v>
          </cell>
          <cell r="M1776" t="str">
            <v>Junior Technician</v>
          </cell>
          <cell r="N1776">
            <v>0</v>
          </cell>
        </row>
        <row r="1777">
          <cell r="A1777" t="str">
            <v>A89451</v>
          </cell>
          <cell r="B1777" t="str">
            <v>McClintock</v>
          </cell>
          <cell r="C1777" t="str">
            <v>Joe</v>
          </cell>
          <cell r="D1777" t="str">
            <v>UGB</v>
          </cell>
          <cell r="E1777" t="str">
            <v>S3</v>
          </cell>
          <cell r="F1777" t="str">
            <v>WWN</v>
          </cell>
          <cell r="G1777" t="str">
            <v>UU71</v>
          </cell>
          <cell r="H1777" t="str">
            <v>UK-HYDST</v>
          </cell>
          <cell r="I1777" t="str">
            <v>Tech</v>
          </cell>
          <cell r="J1777">
            <v>15</v>
          </cell>
          <cell r="K1777">
            <v>127</v>
          </cell>
          <cell r="L1777">
            <v>4</v>
          </cell>
          <cell r="M1777" t="str">
            <v>Associate Business Director</v>
          </cell>
          <cell r="N1777">
            <v>25.904399999999999</v>
          </cell>
        </row>
        <row r="1778">
          <cell r="A1778" t="str">
            <v>A49853</v>
          </cell>
          <cell r="B1778" t="str">
            <v>McCloskey</v>
          </cell>
          <cell r="C1778" t="str">
            <v>Simon</v>
          </cell>
          <cell r="D1778" t="str">
            <v>UGB</v>
          </cell>
          <cell r="E1778" t="str">
            <v>S4</v>
          </cell>
          <cell r="F1778" t="str">
            <v>EEA</v>
          </cell>
          <cell r="G1778" t="str">
            <v>UE31</v>
          </cell>
          <cell r="H1778" t="str">
            <v>UK-HYDST</v>
          </cell>
          <cell r="I1778" t="str">
            <v>Tech</v>
          </cell>
          <cell r="J1778">
            <v>37.5</v>
          </cell>
          <cell r="K1778">
            <v>30</v>
          </cell>
          <cell r="L1778">
            <v>0</v>
          </cell>
          <cell r="M1778" t="str">
            <v>N/A</v>
          </cell>
          <cell r="N1778">
            <v>14.285062564103001</v>
          </cell>
        </row>
        <row r="1779">
          <cell r="A1779" t="str">
            <v>A40037</v>
          </cell>
          <cell r="B1779" t="str">
            <v>McClung</v>
          </cell>
          <cell r="C1779" t="str">
            <v>Neil</v>
          </cell>
          <cell r="D1779" t="str">
            <v>UGB</v>
          </cell>
          <cell r="E1779" t="str">
            <v>S3</v>
          </cell>
          <cell r="F1779" t="str">
            <v>WEN</v>
          </cell>
          <cell r="G1779" t="str">
            <v>UU41</v>
          </cell>
          <cell r="H1779" t="str">
            <v>UK-HYDST</v>
          </cell>
          <cell r="I1779" t="str">
            <v>Tech</v>
          </cell>
          <cell r="J1779">
            <v>37.5</v>
          </cell>
          <cell r="K1779">
            <v>247</v>
          </cell>
          <cell r="L1779">
            <v>4</v>
          </cell>
          <cell r="M1779" t="str">
            <v>Associate (EA)/ Associate Tech. Dir / Associate Tech. Dir (2</v>
          </cell>
          <cell r="N1779">
            <v>23.482608205127999</v>
          </cell>
        </row>
        <row r="1780">
          <cell r="A1780" t="str">
            <v>A76359</v>
          </cell>
          <cell r="B1780" t="str">
            <v>McClung</v>
          </cell>
          <cell r="C1780" t="str">
            <v>Neil</v>
          </cell>
          <cell r="D1780" t="str">
            <v>UGB</v>
          </cell>
          <cell r="E1780" t="str">
            <v>S3</v>
          </cell>
          <cell r="F1780" t="str">
            <v>WEN</v>
          </cell>
          <cell r="G1780" t="str">
            <v>UU41</v>
          </cell>
          <cell r="H1780" t="str">
            <v>P-STD</v>
          </cell>
          <cell r="I1780" t="str">
            <v>Tech</v>
          </cell>
          <cell r="J1780">
            <v>37.5</v>
          </cell>
          <cell r="K1780">
            <v>6</v>
          </cell>
          <cell r="L1780">
            <v>4</v>
          </cell>
          <cell r="M1780" t="str">
            <v>Associate Business Director</v>
          </cell>
          <cell r="N1780">
            <v>32.258236923077</v>
          </cell>
        </row>
        <row r="1781">
          <cell r="A1781" t="str">
            <v>A00153</v>
          </cell>
          <cell r="B1781" t="str">
            <v>McClymont</v>
          </cell>
          <cell r="C1781" t="str">
            <v>Susannah</v>
          </cell>
          <cell r="D1781" t="str">
            <v>UGB</v>
          </cell>
          <cell r="E1781" t="str">
            <v>S2</v>
          </cell>
          <cell r="F1781" t="str">
            <v>GGE</v>
          </cell>
          <cell r="G1781" t="str">
            <v>UP31</v>
          </cell>
          <cell r="H1781" t="str">
            <v>UK-HYDST</v>
          </cell>
          <cell r="I1781" t="str">
            <v>Tech</v>
          </cell>
          <cell r="J1781">
            <v>0</v>
          </cell>
          <cell r="K1781">
            <v>72</v>
          </cell>
          <cell r="L1781">
            <v>5</v>
          </cell>
          <cell r="M1781" t="str">
            <v>Principal Environmental Consultant</v>
          </cell>
          <cell r="N1781">
            <v>19.570806153846</v>
          </cell>
        </row>
        <row r="1782">
          <cell r="A1782" t="str">
            <v>A00285</v>
          </cell>
          <cell r="B1782" t="str">
            <v>McConney</v>
          </cell>
          <cell r="C1782" t="str">
            <v>Adrian</v>
          </cell>
          <cell r="D1782" t="str">
            <v>UGB</v>
          </cell>
          <cell r="E1782" t="str">
            <v>S2</v>
          </cell>
          <cell r="F1782" t="str">
            <v>GGE</v>
          </cell>
          <cell r="G1782" t="str">
            <v>UP31</v>
          </cell>
          <cell r="H1782" t="str">
            <v>UK-HYDST</v>
          </cell>
          <cell r="I1782" t="str">
            <v>Tech</v>
          </cell>
          <cell r="J1782">
            <v>37.5</v>
          </cell>
          <cell r="K1782">
            <v>24</v>
          </cell>
          <cell r="L1782">
            <v>0</v>
          </cell>
          <cell r="M1782" t="str">
            <v>N/A</v>
          </cell>
          <cell r="N1782">
            <v>20.823218461538001</v>
          </cell>
        </row>
        <row r="1783">
          <cell r="A1783" t="str">
            <v>A76378</v>
          </cell>
          <cell r="B1783" t="str">
            <v>McCormick</v>
          </cell>
          <cell r="C1783" t="str">
            <v>Paul</v>
          </cell>
          <cell r="D1783" t="str">
            <v>UGB</v>
          </cell>
          <cell r="E1783" t="str">
            <v>S1</v>
          </cell>
          <cell r="F1783" t="str">
            <v>TRL</v>
          </cell>
          <cell r="G1783" t="str">
            <v>UT41</v>
          </cell>
          <cell r="H1783" t="str">
            <v>P-STD</v>
          </cell>
          <cell r="I1783" t="str">
            <v>Tech</v>
          </cell>
          <cell r="J1783">
            <v>37.5</v>
          </cell>
          <cell r="K1783">
            <v>3</v>
          </cell>
          <cell r="L1783">
            <v>4</v>
          </cell>
          <cell r="M1783" t="str">
            <v>Associate Business Director</v>
          </cell>
          <cell r="N1783">
            <v>55.282319999999999</v>
          </cell>
        </row>
        <row r="1784">
          <cell r="A1784" t="str">
            <v>W43192</v>
          </cell>
          <cell r="B1784" t="str">
            <v>McCrann</v>
          </cell>
          <cell r="C1784" t="str">
            <v>John</v>
          </cell>
          <cell r="D1784" t="str">
            <v>UGB</v>
          </cell>
          <cell r="E1784" t="str">
            <v>S2</v>
          </cell>
          <cell r="F1784" t="str">
            <v>GCL</v>
          </cell>
          <cell r="G1784" t="str">
            <v>UP21</v>
          </cell>
          <cell r="H1784" t="str">
            <v>UK-HYDST</v>
          </cell>
          <cell r="I1784" t="str">
            <v>Tech</v>
          </cell>
          <cell r="J1784">
            <v>37.5</v>
          </cell>
          <cell r="K1784">
            <v>161</v>
          </cell>
          <cell r="L1784">
            <v>7</v>
          </cell>
          <cell r="M1784" t="str">
            <v>Senior Drafter/ Draftman</v>
          </cell>
          <cell r="N1784">
            <v>17.761677948717999</v>
          </cell>
        </row>
        <row r="1785">
          <cell r="A1785" t="str">
            <v>A80007</v>
          </cell>
          <cell r="B1785" t="str">
            <v>McCulloch</v>
          </cell>
          <cell r="C1785" t="str">
            <v>Jim</v>
          </cell>
          <cell r="D1785" t="str">
            <v>UGB</v>
          </cell>
          <cell r="E1785" t="str">
            <v>S3</v>
          </cell>
          <cell r="F1785" t="str">
            <v>ERE</v>
          </cell>
          <cell r="G1785" t="str">
            <v>UU81</v>
          </cell>
          <cell r="H1785" t="str">
            <v>UK-AGENCY</v>
          </cell>
          <cell r="I1785" t="str">
            <v>Tech</v>
          </cell>
          <cell r="J1785">
            <v>37.5</v>
          </cell>
          <cell r="K1785">
            <v>3</v>
          </cell>
          <cell r="L1785">
            <v>8</v>
          </cell>
          <cell r="M1785" t="str">
            <v>Assistant Resident Engineer(1) / Assistant Resident Engineer</v>
          </cell>
          <cell r="N1785">
            <v>30.75</v>
          </cell>
        </row>
        <row r="1786">
          <cell r="A1786" t="str">
            <v>A74542</v>
          </cell>
          <cell r="B1786" t="str">
            <v>McDaid</v>
          </cell>
          <cell r="C1786" t="str">
            <v>Bryan</v>
          </cell>
          <cell r="D1786" t="str">
            <v>UGB</v>
          </cell>
          <cell r="E1786" t="str">
            <v>S3</v>
          </cell>
          <cell r="F1786" t="str">
            <v>WWN</v>
          </cell>
          <cell r="G1786" t="str">
            <v>UU71</v>
          </cell>
          <cell r="H1786" t="str">
            <v>UK-HYDST</v>
          </cell>
          <cell r="I1786" t="str">
            <v>Tech</v>
          </cell>
          <cell r="J1786">
            <v>37.5</v>
          </cell>
          <cell r="K1786">
            <v>46</v>
          </cell>
          <cell r="L1786">
            <v>9</v>
          </cell>
          <cell r="M1786" t="str">
            <v>Assistant Engineer  (Graduate)</v>
          </cell>
          <cell r="N1786">
            <v>12.515206153846</v>
          </cell>
        </row>
        <row r="1787">
          <cell r="A1787" t="str">
            <v>A80014</v>
          </cell>
          <cell r="B1787" t="str">
            <v>McDermott</v>
          </cell>
          <cell r="C1787" t="str">
            <v>Michael</v>
          </cell>
          <cell r="D1787" t="str">
            <v>UGB</v>
          </cell>
          <cell r="E1787" t="str">
            <v>S3</v>
          </cell>
          <cell r="F1787" t="str">
            <v>ERE</v>
          </cell>
          <cell r="G1787" t="str">
            <v>UU81</v>
          </cell>
          <cell r="H1787" t="str">
            <v>UK-AGENCY</v>
          </cell>
          <cell r="I1787" t="str">
            <v>Tech</v>
          </cell>
          <cell r="J1787">
            <v>37.5</v>
          </cell>
          <cell r="K1787">
            <v>3</v>
          </cell>
          <cell r="L1787">
            <v>9</v>
          </cell>
          <cell r="M1787" t="str">
            <v>Graduate Engineer</v>
          </cell>
          <cell r="N1787">
            <v>40.86</v>
          </cell>
        </row>
        <row r="1788">
          <cell r="A1788" t="str">
            <v>U03103</v>
          </cell>
          <cell r="B1788" t="str">
            <v>McDermott</v>
          </cell>
          <cell r="C1788" t="str">
            <v>Ryan</v>
          </cell>
          <cell r="D1788" t="str">
            <v>UGB</v>
          </cell>
          <cell r="E1788" t="str">
            <v>S1</v>
          </cell>
          <cell r="F1788" t="str">
            <v>THW</v>
          </cell>
          <cell r="G1788" t="str">
            <v>UT21</v>
          </cell>
          <cell r="H1788" t="str">
            <v>UK-AGENCY</v>
          </cell>
          <cell r="I1788" t="str">
            <v>Tech</v>
          </cell>
          <cell r="J1788">
            <v>0</v>
          </cell>
          <cell r="K1788">
            <v>7</v>
          </cell>
          <cell r="L1788">
            <v>8</v>
          </cell>
          <cell r="M1788" t="str">
            <v>Technical Officer/ Technician</v>
          </cell>
          <cell r="N1788">
            <v>22.77</v>
          </cell>
        </row>
        <row r="1789">
          <cell r="A1789" t="str">
            <v>A24857</v>
          </cell>
          <cell r="B1789" t="str">
            <v>McDonald</v>
          </cell>
          <cell r="C1789" t="str">
            <v>Shirley</v>
          </cell>
          <cell r="D1789" t="str">
            <v>UGB</v>
          </cell>
          <cell r="E1789" t="str">
            <v>S3</v>
          </cell>
          <cell r="F1789" t="str">
            <v>WWN</v>
          </cell>
          <cell r="G1789" t="str">
            <v>UU61</v>
          </cell>
          <cell r="H1789" t="str">
            <v>UK-HYDST</v>
          </cell>
          <cell r="I1789" t="str">
            <v>Tech</v>
          </cell>
          <cell r="J1789">
            <v>37.5</v>
          </cell>
          <cell r="K1789">
            <v>70</v>
          </cell>
          <cell r="L1789">
            <v>6</v>
          </cell>
          <cell r="M1789" t="str">
            <v>Executive Assistant / Senior PA to Regional Managing Directo</v>
          </cell>
          <cell r="N1789">
            <v>12.567729230769</v>
          </cell>
        </row>
        <row r="1790">
          <cell r="A1790" t="str">
            <v>A74950</v>
          </cell>
          <cell r="B1790" t="str">
            <v>McDonnell</v>
          </cell>
          <cell r="C1790" t="str">
            <v>Gary</v>
          </cell>
          <cell r="D1790" t="str">
            <v>UGB</v>
          </cell>
          <cell r="E1790" t="str">
            <v>S3</v>
          </cell>
          <cell r="F1790" t="str">
            <v>WEN</v>
          </cell>
          <cell r="G1790" t="str">
            <v>UU41</v>
          </cell>
          <cell r="H1790" t="str">
            <v>P-STD</v>
          </cell>
          <cell r="I1790" t="str">
            <v>Tech</v>
          </cell>
          <cell r="J1790">
            <v>37.5</v>
          </cell>
          <cell r="K1790">
            <v>18</v>
          </cell>
          <cell r="L1790">
            <v>9</v>
          </cell>
          <cell r="M1790" t="str">
            <v>Environmental consultant 3 / Graduate</v>
          </cell>
          <cell r="N1790">
            <v>16.655549743590001</v>
          </cell>
        </row>
        <row r="1791">
          <cell r="A1791" t="str">
            <v>A49752</v>
          </cell>
          <cell r="B1791" t="str">
            <v>McDonough</v>
          </cell>
          <cell r="C1791" t="str">
            <v>Laura</v>
          </cell>
          <cell r="D1791" t="str">
            <v>UGB</v>
          </cell>
          <cell r="E1791" t="str">
            <v>S2</v>
          </cell>
          <cell r="F1791" t="str">
            <v>GGE</v>
          </cell>
          <cell r="G1791" t="str">
            <v>UP31</v>
          </cell>
          <cell r="H1791" t="str">
            <v>UK-HYDST</v>
          </cell>
          <cell r="I1791" t="str">
            <v>Tech</v>
          </cell>
          <cell r="J1791">
            <v>37.5</v>
          </cell>
          <cell r="K1791">
            <v>37</v>
          </cell>
          <cell r="L1791">
            <v>0</v>
          </cell>
          <cell r="M1791" t="str">
            <v>N/A</v>
          </cell>
          <cell r="N1791">
            <v>18.296574358973999</v>
          </cell>
        </row>
        <row r="1792">
          <cell r="A1792" t="str">
            <v>A81920</v>
          </cell>
          <cell r="B1792" t="str">
            <v>McEwen</v>
          </cell>
          <cell r="C1792" t="str">
            <v>Paul</v>
          </cell>
          <cell r="D1792" t="str">
            <v>UGB</v>
          </cell>
          <cell r="E1792" t="str">
            <v>S2</v>
          </cell>
          <cell r="F1792" t="str">
            <v>GGE</v>
          </cell>
          <cell r="G1792" t="str">
            <v>UP31</v>
          </cell>
          <cell r="H1792" t="str">
            <v>UK-HYDST</v>
          </cell>
          <cell r="I1792" t="str">
            <v>Tech</v>
          </cell>
          <cell r="J1792">
            <v>37.5</v>
          </cell>
          <cell r="K1792">
            <v>105</v>
          </cell>
          <cell r="L1792">
            <v>5</v>
          </cell>
          <cell r="M1792" t="str">
            <v>Principal Engineer/ Technical Discipline Leader</v>
          </cell>
          <cell r="N1792">
            <v>23.714293333333</v>
          </cell>
        </row>
        <row r="1793">
          <cell r="A1793" t="str">
            <v>U03072</v>
          </cell>
          <cell r="B1793" t="str">
            <v>McGee</v>
          </cell>
          <cell r="C1793" t="str">
            <v>Michael</v>
          </cell>
          <cell r="D1793" t="str">
            <v>UGB</v>
          </cell>
          <cell r="E1793" t="str">
            <v>S1</v>
          </cell>
          <cell r="F1793" t="str">
            <v>TRL</v>
          </cell>
          <cell r="G1793" t="str">
            <v>UT42</v>
          </cell>
          <cell r="H1793" t="str">
            <v>UK-AGENCY</v>
          </cell>
          <cell r="I1793" t="str">
            <v>Tech</v>
          </cell>
          <cell r="J1793">
            <v>0</v>
          </cell>
          <cell r="K1793">
            <v>5</v>
          </cell>
          <cell r="L1793">
            <v>0</v>
          </cell>
          <cell r="M1793" t="str">
            <v>N/A</v>
          </cell>
          <cell r="N1793">
            <v>44.66</v>
          </cell>
        </row>
        <row r="1794">
          <cell r="A1794" t="str">
            <v>S10233</v>
          </cell>
          <cell r="B1794" t="str">
            <v>McGovern</v>
          </cell>
          <cell r="C1794" t="str">
            <v>Kevin</v>
          </cell>
          <cell r="D1794" t="str">
            <v>UGB</v>
          </cell>
          <cell r="E1794" t="str">
            <v>S3</v>
          </cell>
          <cell r="F1794" t="str">
            <v>WEN</v>
          </cell>
          <cell r="G1794" t="str">
            <v>UU41</v>
          </cell>
          <cell r="H1794" t="str">
            <v>UK-SC-SELF</v>
          </cell>
          <cell r="I1794" t="str">
            <v>Tech</v>
          </cell>
          <cell r="J1794">
            <v>0</v>
          </cell>
          <cell r="K1794">
            <v>18</v>
          </cell>
          <cell r="L1794">
            <v>0</v>
          </cell>
          <cell r="M1794" t="str">
            <v>N/A</v>
          </cell>
          <cell r="N1794">
            <v>100</v>
          </cell>
        </row>
        <row r="1795">
          <cell r="A1795" t="str">
            <v>A41324</v>
          </cell>
          <cell r="B1795" t="str">
            <v>McGrath</v>
          </cell>
          <cell r="C1795" t="str">
            <v>Colin</v>
          </cell>
          <cell r="D1795" t="str">
            <v>UGB</v>
          </cell>
          <cell r="E1795" t="str">
            <v>S9</v>
          </cell>
          <cell r="F1795" t="str">
            <v>AIT</v>
          </cell>
          <cell r="G1795" t="str">
            <v>G11</v>
          </cell>
          <cell r="H1795" t="str">
            <v>UK-HYDST</v>
          </cell>
          <cell r="I1795" t="str">
            <v>Admin</v>
          </cell>
          <cell r="J1795">
            <v>37.5</v>
          </cell>
          <cell r="K1795">
            <v>226</v>
          </cell>
          <cell r="L1795">
            <v>4</v>
          </cell>
          <cell r="M1795" t="str">
            <v>Regional/Group IT Manager</v>
          </cell>
          <cell r="N1795">
            <v>30.115006153846</v>
          </cell>
        </row>
        <row r="1796">
          <cell r="A1796" t="str">
            <v>A00499</v>
          </cell>
          <cell r="B1796" t="str">
            <v>McGrath-Woodhead</v>
          </cell>
          <cell r="C1796" t="str">
            <v>Lewis</v>
          </cell>
          <cell r="D1796" t="str">
            <v>UGB</v>
          </cell>
          <cell r="E1796" t="str">
            <v>S2</v>
          </cell>
          <cell r="F1796" t="str">
            <v>GGE</v>
          </cell>
          <cell r="G1796" t="str">
            <v>UP31</v>
          </cell>
          <cell r="H1796" t="str">
            <v>P-STD</v>
          </cell>
          <cell r="I1796" t="str">
            <v>Tech</v>
          </cell>
          <cell r="J1796">
            <v>37.5</v>
          </cell>
          <cell r="K1796">
            <v>21</v>
          </cell>
          <cell r="L1796">
            <v>11</v>
          </cell>
          <cell r="M1796" t="str">
            <v>Junior Technician</v>
          </cell>
          <cell r="N1796">
            <v>5.9886302564099996</v>
          </cell>
        </row>
        <row r="1797">
          <cell r="A1797" t="str">
            <v>U03052</v>
          </cell>
          <cell r="B1797" t="str">
            <v>McGuiness</v>
          </cell>
          <cell r="C1797" t="str">
            <v>Sharon</v>
          </cell>
          <cell r="D1797" t="str">
            <v>UGB</v>
          </cell>
          <cell r="E1797" t="str">
            <v>S9</v>
          </cell>
          <cell r="F1797" t="str">
            <v>AFF</v>
          </cell>
          <cell r="G1797" t="str">
            <v>UF11</v>
          </cell>
          <cell r="H1797" t="str">
            <v>UK-AGENCY</v>
          </cell>
          <cell r="I1797" t="str">
            <v>Admin</v>
          </cell>
          <cell r="J1797">
            <v>0</v>
          </cell>
          <cell r="K1797">
            <v>1</v>
          </cell>
          <cell r="L1797">
            <v>0</v>
          </cell>
          <cell r="M1797" t="str">
            <v>N/A</v>
          </cell>
          <cell r="N1797">
            <v>0</v>
          </cell>
        </row>
        <row r="1798">
          <cell r="A1798" t="str">
            <v>U02942</v>
          </cell>
          <cell r="B1798" t="str">
            <v>McGuire</v>
          </cell>
          <cell r="C1798" t="str">
            <v>Deirdre</v>
          </cell>
          <cell r="D1798" t="str">
            <v>UGB</v>
          </cell>
          <cell r="E1798" t="str">
            <v>S3</v>
          </cell>
          <cell r="F1798" t="str">
            <v>WWN</v>
          </cell>
          <cell r="G1798" t="str">
            <v>UU61</v>
          </cell>
          <cell r="H1798" t="str">
            <v>UK-AGENCY</v>
          </cell>
          <cell r="I1798" t="str">
            <v>Tech</v>
          </cell>
          <cell r="J1798">
            <v>0</v>
          </cell>
          <cell r="K1798">
            <v>7</v>
          </cell>
          <cell r="L1798">
            <v>0</v>
          </cell>
          <cell r="M1798" t="str">
            <v>N/A</v>
          </cell>
          <cell r="N1798">
            <v>37.31</v>
          </cell>
        </row>
        <row r="1799">
          <cell r="A1799" t="str">
            <v>U03093</v>
          </cell>
          <cell r="B1799" t="str">
            <v>McGuire</v>
          </cell>
          <cell r="C1799" t="str">
            <v>Deidre</v>
          </cell>
          <cell r="D1799" t="str">
            <v>UGB</v>
          </cell>
          <cell r="E1799" t="str">
            <v>S3</v>
          </cell>
          <cell r="F1799" t="str">
            <v>WWN</v>
          </cell>
          <cell r="G1799" t="str">
            <v>UU61</v>
          </cell>
          <cell r="H1799" t="str">
            <v>UK-AGENCY</v>
          </cell>
          <cell r="I1799" t="str">
            <v>Tech</v>
          </cell>
          <cell r="J1799">
            <v>0</v>
          </cell>
          <cell r="K1799">
            <v>9</v>
          </cell>
          <cell r="L1799">
            <v>5</v>
          </cell>
          <cell r="M1799" t="str">
            <v>Senior Resident Engineer</v>
          </cell>
          <cell r="N1799">
            <v>31.5</v>
          </cell>
        </row>
        <row r="1800">
          <cell r="A1800" t="str">
            <v>W46477</v>
          </cell>
          <cell r="B1800" t="str">
            <v>McGuire</v>
          </cell>
          <cell r="C1800" t="str">
            <v>Ambrose</v>
          </cell>
          <cell r="D1800" t="str">
            <v>UGB</v>
          </cell>
          <cell r="E1800" t="str">
            <v>S3</v>
          </cell>
          <cell r="F1800" t="str">
            <v>UEX</v>
          </cell>
          <cell r="G1800" t="str">
            <v>UU11</v>
          </cell>
          <cell r="H1800" t="str">
            <v>UK-HYDST</v>
          </cell>
          <cell r="I1800" t="str">
            <v>Admin</v>
          </cell>
          <cell r="J1800">
            <v>37.5</v>
          </cell>
          <cell r="K1800">
            <v>60</v>
          </cell>
          <cell r="L1800">
            <v>2</v>
          </cell>
          <cell r="M1800" t="str">
            <v>Sector Managing Director</v>
          </cell>
          <cell r="N1800">
            <v>51.960036923076999</v>
          </cell>
        </row>
        <row r="1801">
          <cell r="A1801" t="str">
            <v>A25136</v>
          </cell>
          <cell r="B1801" t="str">
            <v>McIntosh</v>
          </cell>
          <cell r="C1801" t="str">
            <v>Helen</v>
          </cell>
          <cell r="D1801" t="str">
            <v>UGB</v>
          </cell>
          <cell r="E1801" t="str">
            <v>S3</v>
          </cell>
          <cell r="F1801" t="str">
            <v>WWN</v>
          </cell>
          <cell r="G1801" t="str">
            <v>UU21</v>
          </cell>
          <cell r="H1801" t="str">
            <v>UK-HYDST</v>
          </cell>
          <cell r="I1801" t="str">
            <v>Tech</v>
          </cell>
          <cell r="J1801">
            <v>37.5</v>
          </cell>
          <cell r="K1801">
            <v>11</v>
          </cell>
          <cell r="L1801">
            <v>11</v>
          </cell>
          <cell r="M1801" t="str">
            <v>Office Junior Clerical Assistant</v>
          </cell>
          <cell r="N1801">
            <v>6.4400369230769998</v>
          </cell>
        </row>
        <row r="1802">
          <cell r="A1802" t="str">
            <v>A76441</v>
          </cell>
          <cell r="B1802" t="str">
            <v>McKearnon</v>
          </cell>
          <cell r="C1802" t="str">
            <v>Sean</v>
          </cell>
          <cell r="D1802" t="str">
            <v>UGB</v>
          </cell>
          <cell r="E1802" t="str">
            <v>S1</v>
          </cell>
          <cell r="F1802" t="str">
            <v>TRL</v>
          </cell>
          <cell r="G1802" t="str">
            <v>UT41</v>
          </cell>
          <cell r="H1802" t="str">
            <v>P-STD</v>
          </cell>
          <cell r="I1802" t="str">
            <v>Tech</v>
          </cell>
          <cell r="J1802">
            <v>37.5</v>
          </cell>
          <cell r="K1802">
            <v>4</v>
          </cell>
          <cell r="L1802">
            <v>8</v>
          </cell>
          <cell r="M1802" t="str">
            <v>Engineer  (Not chartered) (Graduate)</v>
          </cell>
          <cell r="N1802">
            <v>26.054395897435999</v>
          </cell>
        </row>
        <row r="1803">
          <cell r="A1803" t="str">
            <v>W97276</v>
          </cell>
          <cell r="B1803" t="str">
            <v>McKee</v>
          </cell>
          <cell r="C1803" t="str">
            <v>Robert</v>
          </cell>
          <cell r="D1803" t="str">
            <v>UGB</v>
          </cell>
          <cell r="E1803" t="str">
            <v>S9</v>
          </cell>
          <cell r="F1803" t="str">
            <v>AIT</v>
          </cell>
          <cell r="G1803" t="str">
            <v>US15</v>
          </cell>
          <cell r="H1803" t="str">
            <v>UK-HYDST</v>
          </cell>
          <cell r="I1803" t="str">
            <v>Admin</v>
          </cell>
          <cell r="J1803">
            <v>37.5</v>
          </cell>
          <cell r="K1803">
            <v>460</v>
          </cell>
          <cell r="L1803">
            <v>4</v>
          </cell>
          <cell r="M1803" t="str">
            <v>IT Desktop Manager</v>
          </cell>
          <cell r="N1803">
            <v>38.535154692307998</v>
          </cell>
        </row>
        <row r="1804">
          <cell r="A1804" t="str">
            <v>A74691</v>
          </cell>
          <cell r="B1804" t="str">
            <v>McKenzie</v>
          </cell>
          <cell r="C1804" t="str">
            <v>Euan</v>
          </cell>
          <cell r="D1804" t="str">
            <v>UGB</v>
          </cell>
          <cell r="E1804" t="str">
            <v>S4</v>
          </cell>
          <cell r="F1804" t="str">
            <v>EEA</v>
          </cell>
          <cell r="G1804" t="str">
            <v>UE31</v>
          </cell>
          <cell r="H1804" t="str">
            <v>UK-AGENCY</v>
          </cell>
          <cell r="I1804" t="str">
            <v>Tech</v>
          </cell>
          <cell r="J1804">
            <v>37.5</v>
          </cell>
          <cell r="K1804">
            <v>1</v>
          </cell>
          <cell r="L1804">
            <v>11</v>
          </cell>
          <cell r="M1804" t="str">
            <v>Junior Technician</v>
          </cell>
          <cell r="N1804">
            <v>0.01</v>
          </cell>
        </row>
        <row r="1805">
          <cell r="A1805" t="str">
            <v>A76102</v>
          </cell>
          <cell r="B1805" t="str">
            <v>McKenzie</v>
          </cell>
          <cell r="C1805" t="str">
            <v>Deborah</v>
          </cell>
          <cell r="D1805" t="str">
            <v>UGB</v>
          </cell>
          <cell r="E1805" t="str">
            <v>S9</v>
          </cell>
          <cell r="F1805" t="str">
            <v>AFN</v>
          </cell>
          <cell r="G1805" t="str">
            <v>US13</v>
          </cell>
          <cell r="H1805" t="str">
            <v>UK-AGENCY</v>
          </cell>
          <cell r="I1805" t="str">
            <v>Admin</v>
          </cell>
          <cell r="J1805">
            <v>37.5</v>
          </cell>
          <cell r="K1805">
            <v>1</v>
          </cell>
          <cell r="L1805">
            <v>9</v>
          </cell>
          <cell r="M1805" t="str">
            <v>Accounts Clerk</v>
          </cell>
          <cell r="N1805">
            <v>0</v>
          </cell>
        </row>
        <row r="1806">
          <cell r="A1806" t="str">
            <v>A50042</v>
          </cell>
          <cell r="B1806" t="str">
            <v>McLachlan</v>
          </cell>
          <cell r="C1806" t="str">
            <v>Hamish</v>
          </cell>
          <cell r="D1806" t="str">
            <v>UGB</v>
          </cell>
          <cell r="E1806" t="str">
            <v>S1</v>
          </cell>
          <cell r="F1806" t="str">
            <v>THW</v>
          </cell>
          <cell r="G1806" t="str">
            <v>UT23</v>
          </cell>
          <cell r="H1806" t="str">
            <v>UK-HYDST</v>
          </cell>
          <cell r="I1806" t="str">
            <v>Tech</v>
          </cell>
          <cell r="J1806">
            <v>37.5</v>
          </cell>
          <cell r="K1806">
            <v>63</v>
          </cell>
          <cell r="L1806">
            <v>7</v>
          </cell>
          <cell r="M1806" t="str">
            <v>Chartered or Consulting Engineer</v>
          </cell>
          <cell r="N1806">
            <v>26.789062564102998</v>
          </cell>
        </row>
        <row r="1807">
          <cell r="A1807" t="str">
            <v>A76371</v>
          </cell>
          <cell r="B1807" t="str">
            <v>McLaughlin</v>
          </cell>
          <cell r="C1807" t="str">
            <v>Scott</v>
          </cell>
          <cell r="D1807" t="str">
            <v>UGB</v>
          </cell>
          <cell r="E1807" t="str">
            <v>S1</v>
          </cell>
          <cell r="F1807" t="str">
            <v>THW</v>
          </cell>
          <cell r="G1807" t="str">
            <v>UT21</v>
          </cell>
          <cell r="H1807" t="str">
            <v>UK-AGENCY</v>
          </cell>
          <cell r="I1807" t="str">
            <v>Tech</v>
          </cell>
          <cell r="J1807">
            <v>37.5</v>
          </cell>
          <cell r="K1807">
            <v>2</v>
          </cell>
          <cell r="L1807">
            <v>9</v>
          </cell>
          <cell r="M1807" t="str">
            <v>Technical Officer/ Technician</v>
          </cell>
          <cell r="N1807">
            <v>23</v>
          </cell>
        </row>
        <row r="1808">
          <cell r="A1808" t="str">
            <v>A76078</v>
          </cell>
          <cell r="B1808" t="str">
            <v>McLeod</v>
          </cell>
          <cell r="C1808" t="str">
            <v>Dougie</v>
          </cell>
          <cell r="D1808" t="str">
            <v>UGB</v>
          </cell>
          <cell r="E1808" t="str">
            <v>S1</v>
          </cell>
          <cell r="F1808" t="str">
            <v>TRL</v>
          </cell>
          <cell r="G1808" t="str">
            <v>UT43</v>
          </cell>
          <cell r="H1808" t="str">
            <v>P-STD</v>
          </cell>
          <cell r="I1808" t="str">
            <v>Tech</v>
          </cell>
          <cell r="J1808">
            <v>37.5</v>
          </cell>
          <cell r="K1808">
            <v>4</v>
          </cell>
          <cell r="L1808">
            <v>5</v>
          </cell>
          <cell r="M1808" t="str">
            <v>Principal Engineer/ Technical Discipline Leader</v>
          </cell>
          <cell r="N1808">
            <v>32.701575384614998</v>
          </cell>
        </row>
        <row r="1809">
          <cell r="A1809" t="str">
            <v>A74826</v>
          </cell>
          <cell r="B1809" t="str">
            <v>McMahon</v>
          </cell>
          <cell r="C1809" t="str">
            <v>Paul</v>
          </cell>
          <cell r="D1809" t="str">
            <v>UGB</v>
          </cell>
          <cell r="E1809" t="str">
            <v>S1</v>
          </cell>
          <cell r="F1809" t="str">
            <v>TRL</v>
          </cell>
          <cell r="G1809" t="str">
            <v>UT42</v>
          </cell>
          <cell r="H1809" t="str">
            <v>UK-AGENCY</v>
          </cell>
          <cell r="I1809" t="str">
            <v>Tech</v>
          </cell>
          <cell r="J1809">
            <v>40</v>
          </cell>
          <cell r="K1809">
            <v>22</v>
          </cell>
          <cell r="L1809">
            <v>7</v>
          </cell>
          <cell r="M1809" t="str">
            <v>Senior Technician</v>
          </cell>
          <cell r="N1809">
            <v>38.5</v>
          </cell>
        </row>
        <row r="1810">
          <cell r="A1810" t="str">
            <v>A76158</v>
          </cell>
          <cell r="B1810" t="str">
            <v>McMillan</v>
          </cell>
          <cell r="C1810" t="str">
            <v>Neil</v>
          </cell>
          <cell r="D1810" t="str">
            <v>UGB</v>
          </cell>
          <cell r="E1810" t="str">
            <v>S1</v>
          </cell>
          <cell r="F1810" t="str">
            <v>THW</v>
          </cell>
          <cell r="G1810" t="str">
            <v>UT21</v>
          </cell>
          <cell r="H1810" t="str">
            <v>P-STD</v>
          </cell>
          <cell r="I1810" t="str">
            <v>Tech</v>
          </cell>
          <cell r="J1810">
            <v>37.5</v>
          </cell>
          <cell r="K1810">
            <v>10</v>
          </cell>
          <cell r="L1810">
            <v>3</v>
          </cell>
          <cell r="M1810" t="str">
            <v>Technical Director  / Technical Director (1)</v>
          </cell>
          <cell r="N1810">
            <v>45.955991794871998</v>
          </cell>
        </row>
        <row r="1811">
          <cell r="A1811" t="str">
            <v>A76291</v>
          </cell>
          <cell r="B1811" t="str">
            <v>McMurdo</v>
          </cell>
          <cell r="C1811" t="str">
            <v>Andy</v>
          </cell>
          <cell r="D1811" t="str">
            <v>UGB</v>
          </cell>
          <cell r="E1811" t="str">
            <v>S1</v>
          </cell>
          <cell r="F1811" t="str">
            <v>THW</v>
          </cell>
          <cell r="G1811" t="str">
            <v>UT22</v>
          </cell>
          <cell r="H1811" t="str">
            <v>P-STD</v>
          </cell>
          <cell r="I1811" t="str">
            <v>Tech</v>
          </cell>
          <cell r="J1811">
            <v>37.5</v>
          </cell>
          <cell r="K1811">
            <v>5</v>
          </cell>
          <cell r="L1811">
            <v>7</v>
          </cell>
          <cell r="M1811" t="str">
            <v>Chartered or Consulting Engineer</v>
          </cell>
          <cell r="N1811">
            <v>18.695421538462</v>
          </cell>
        </row>
        <row r="1812">
          <cell r="A1812" t="str">
            <v>A25208</v>
          </cell>
          <cell r="B1812" t="str">
            <v>McNally</v>
          </cell>
          <cell r="C1812" t="str">
            <v>Aoife</v>
          </cell>
          <cell r="D1812" t="str">
            <v>UGB</v>
          </cell>
          <cell r="E1812" t="str">
            <v>S3</v>
          </cell>
          <cell r="F1812" t="str">
            <v>WEN</v>
          </cell>
          <cell r="G1812" t="str">
            <v>UU41</v>
          </cell>
          <cell r="H1812" t="str">
            <v>P-STD</v>
          </cell>
          <cell r="I1812" t="str">
            <v>Tech</v>
          </cell>
          <cell r="J1812">
            <v>37.5</v>
          </cell>
          <cell r="K1812">
            <v>42</v>
          </cell>
          <cell r="L1812">
            <v>8</v>
          </cell>
          <cell r="M1812" t="str">
            <v>Engineer  (Not chartered) (Graduate)</v>
          </cell>
          <cell r="N1812">
            <v>19.835813661538001</v>
          </cell>
        </row>
        <row r="1813">
          <cell r="A1813" t="str">
            <v>A76539</v>
          </cell>
          <cell r="B1813" t="str">
            <v>McNally</v>
          </cell>
          <cell r="C1813" t="str">
            <v>Eamonn</v>
          </cell>
          <cell r="D1813" t="str">
            <v>UGB</v>
          </cell>
          <cell r="E1813" t="str">
            <v>S1</v>
          </cell>
          <cell r="F1813" t="str">
            <v>TRL</v>
          </cell>
          <cell r="G1813" t="str">
            <v>UT42</v>
          </cell>
          <cell r="H1813" t="str">
            <v>UK-AGENCY</v>
          </cell>
          <cell r="I1813" t="str">
            <v>Tech</v>
          </cell>
          <cell r="J1813">
            <v>40</v>
          </cell>
          <cell r="K1813">
            <v>1</v>
          </cell>
          <cell r="L1813">
            <v>7</v>
          </cell>
          <cell r="M1813" t="str">
            <v>Chartered or Consulting Engineer</v>
          </cell>
          <cell r="N1813">
            <v>52</v>
          </cell>
        </row>
        <row r="1814">
          <cell r="A1814" t="str">
            <v>A74418</v>
          </cell>
          <cell r="B1814" t="str">
            <v>McNamara</v>
          </cell>
          <cell r="C1814" t="str">
            <v>Guy</v>
          </cell>
          <cell r="D1814" t="str">
            <v>UGB</v>
          </cell>
          <cell r="E1814" t="str">
            <v>S1</v>
          </cell>
          <cell r="F1814" t="str">
            <v>THW</v>
          </cell>
          <cell r="G1814" t="str">
            <v>UT23</v>
          </cell>
          <cell r="H1814" t="str">
            <v>UK-HYDST</v>
          </cell>
          <cell r="I1814" t="str">
            <v>Tech</v>
          </cell>
          <cell r="J1814">
            <v>37.5</v>
          </cell>
          <cell r="K1814">
            <v>29</v>
          </cell>
          <cell r="L1814">
            <v>0</v>
          </cell>
          <cell r="M1814" t="str">
            <v>N/A</v>
          </cell>
          <cell r="N1814">
            <v>17.358974358973999</v>
          </cell>
        </row>
        <row r="1815">
          <cell r="A1815" t="str">
            <v>A00465</v>
          </cell>
          <cell r="B1815" t="str">
            <v>McNeil</v>
          </cell>
          <cell r="C1815" t="str">
            <v>Charles</v>
          </cell>
          <cell r="D1815" t="str">
            <v>UGB</v>
          </cell>
          <cell r="E1815" t="str">
            <v>S3</v>
          </cell>
          <cell r="F1815" t="str">
            <v>WWN</v>
          </cell>
          <cell r="G1815" t="str">
            <v>UU31</v>
          </cell>
          <cell r="H1815" t="str">
            <v>P-FIX</v>
          </cell>
          <cell r="I1815" t="str">
            <v>Tech</v>
          </cell>
          <cell r="J1815">
            <v>37.5</v>
          </cell>
          <cell r="K1815">
            <v>3</v>
          </cell>
          <cell r="L1815">
            <v>11</v>
          </cell>
          <cell r="M1815" t="str">
            <v>Junior Technician</v>
          </cell>
          <cell r="N1815">
            <v>7.607216410256</v>
          </cell>
        </row>
        <row r="1816">
          <cell r="A1816" t="str">
            <v>A74719</v>
          </cell>
          <cell r="B1816" t="str">
            <v>McNeil</v>
          </cell>
          <cell r="C1816" t="str">
            <v>Charles</v>
          </cell>
          <cell r="D1816" t="str">
            <v>UGB</v>
          </cell>
          <cell r="E1816" t="str">
            <v>S2</v>
          </cell>
          <cell r="F1816" t="str">
            <v>BBI</v>
          </cell>
          <cell r="G1816" t="str">
            <v>UP21</v>
          </cell>
          <cell r="H1816" t="str">
            <v>P-FIX</v>
          </cell>
          <cell r="I1816" t="str">
            <v>Tech</v>
          </cell>
          <cell r="J1816">
            <v>37.5</v>
          </cell>
          <cell r="K1816">
            <v>7</v>
          </cell>
          <cell r="L1816">
            <v>11</v>
          </cell>
          <cell r="M1816" t="str">
            <v>Junior Technician</v>
          </cell>
          <cell r="N1816">
            <v>8.7743958974359995</v>
          </cell>
        </row>
        <row r="1817">
          <cell r="A1817" t="str">
            <v>A00075</v>
          </cell>
          <cell r="B1817" t="str">
            <v>McNulty</v>
          </cell>
          <cell r="C1817" t="str">
            <v>Mark</v>
          </cell>
          <cell r="D1817" t="str">
            <v>UGB</v>
          </cell>
          <cell r="E1817" t="str">
            <v>S3</v>
          </cell>
          <cell r="F1817" t="str">
            <v>WWN</v>
          </cell>
          <cell r="G1817" t="str">
            <v>UU71</v>
          </cell>
          <cell r="H1817" t="str">
            <v>UK-HYDST</v>
          </cell>
          <cell r="I1817" t="str">
            <v>Tech</v>
          </cell>
          <cell r="J1817">
            <v>37.5</v>
          </cell>
          <cell r="K1817">
            <v>67</v>
          </cell>
          <cell r="L1817">
            <v>7</v>
          </cell>
          <cell r="M1817" t="str">
            <v>Chartered or Consulting Engineer</v>
          </cell>
          <cell r="N1817">
            <v>13.443113846154001</v>
          </cell>
        </row>
        <row r="1818">
          <cell r="A1818" t="str">
            <v>A41758</v>
          </cell>
          <cell r="B1818" t="str">
            <v>McNulty</v>
          </cell>
          <cell r="C1818" t="str">
            <v>Patrick</v>
          </cell>
          <cell r="D1818" t="str">
            <v>UGB</v>
          </cell>
          <cell r="E1818" t="str">
            <v>S1</v>
          </cell>
          <cell r="F1818" t="str">
            <v>THW</v>
          </cell>
          <cell r="G1818" t="str">
            <v>UT22</v>
          </cell>
          <cell r="H1818" t="str">
            <v>UK-HYDST</v>
          </cell>
          <cell r="I1818" t="str">
            <v>Tech</v>
          </cell>
          <cell r="J1818">
            <v>37.5</v>
          </cell>
          <cell r="K1818">
            <v>212</v>
          </cell>
          <cell r="L1818">
            <v>5</v>
          </cell>
          <cell r="M1818" t="str">
            <v>Technical Director  / Technical Director (1)</v>
          </cell>
          <cell r="N1818">
            <v>35.250671007691999</v>
          </cell>
        </row>
        <row r="1819">
          <cell r="A1819" t="str">
            <v>A80011</v>
          </cell>
          <cell r="B1819" t="str">
            <v>McPherson</v>
          </cell>
          <cell r="C1819" t="str">
            <v>Fraser</v>
          </cell>
          <cell r="D1819" t="str">
            <v>UGB</v>
          </cell>
          <cell r="E1819" t="str">
            <v>S3</v>
          </cell>
          <cell r="F1819" t="str">
            <v>ERE</v>
          </cell>
          <cell r="G1819" t="str">
            <v>UU81</v>
          </cell>
          <cell r="H1819" t="str">
            <v>UK-AGENCY</v>
          </cell>
          <cell r="I1819" t="str">
            <v>Tech</v>
          </cell>
          <cell r="J1819">
            <v>37.5</v>
          </cell>
          <cell r="K1819">
            <v>3</v>
          </cell>
          <cell r="L1819">
            <v>8</v>
          </cell>
          <cell r="M1819" t="str">
            <v>Engineer  (Not chartered) (Graduate)</v>
          </cell>
          <cell r="N1819">
            <v>37.47</v>
          </cell>
        </row>
        <row r="1820">
          <cell r="A1820" t="str">
            <v>A80008</v>
          </cell>
          <cell r="B1820" t="str">
            <v>McPhillips</v>
          </cell>
          <cell r="C1820" t="str">
            <v>Jim</v>
          </cell>
          <cell r="D1820" t="str">
            <v>UGB</v>
          </cell>
          <cell r="E1820" t="str">
            <v>S3</v>
          </cell>
          <cell r="F1820" t="str">
            <v>ERE</v>
          </cell>
          <cell r="G1820" t="str">
            <v>UU81</v>
          </cell>
          <cell r="H1820" t="str">
            <v>UK-AGENCY</v>
          </cell>
          <cell r="I1820" t="str">
            <v>Tech</v>
          </cell>
          <cell r="J1820">
            <v>37.5</v>
          </cell>
          <cell r="K1820">
            <v>3</v>
          </cell>
          <cell r="L1820">
            <v>8</v>
          </cell>
          <cell r="M1820" t="str">
            <v>Resident Engineer (1) / Resident Engineer</v>
          </cell>
          <cell r="N1820">
            <v>43</v>
          </cell>
        </row>
        <row r="1821">
          <cell r="A1821" t="str">
            <v>A74995</v>
          </cell>
          <cell r="B1821" t="str">
            <v>McRobbie</v>
          </cell>
          <cell r="C1821" t="str">
            <v>Kerrianne</v>
          </cell>
          <cell r="D1821" t="str">
            <v>UGB</v>
          </cell>
          <cell r="E1821" t="str">
            <v>S3</v>
          </cell>
          <cell r="F1821" t="str">
            <v>ERE</v>
          </cell>
          <cell r="G1821" t="str">
            <v>UU81</v>
          </cell>
          <cell r="H1821" t="str">
            <v>P-STD</v>
          </cell>
          <cell r="I1821" t="str">
            <v>Tech</v>
          </cell>
          <cell r="J1821">
            <v>37.5</v>
          </cell>
          <cell r="K1821">
            <v>3</v>
          </cell>
          <cell r="L1821">
            <v>10</v>
          </cell>
          <cell r="M1821" t="str">
            <v>Geotechnical Engineer (Graduate 2)</v>
          </cell>
          <cell r="N1821">
            <v>10.875318974359001</v>
          </cell>
        </row>
        <row r="1822">
          <cell r="A1822" t="str">
            <v>S10231</v>
          </cell>
          <cell r="B1822" t="str">
            <v>Mellis</v>
          </cell>
          <cell r="C1822" t="str">
            <v>Mark</v>
          </cell>
          <cell r="D1822" t="str">
            <v>UGB</v>
          </cell>
          <cell r="E1822" t="str">
            <v>S1</v>
          </cell>
          <cell r="F1822" t="str">
            <v>TRL</v>
          </cell>
          <cell r="G1822" t="str">
            <v>UT41</v>
          </cell>
          <cell r="H1822" t="str">
            <v>UK-SC-LTD</v>
          </cell>
          <cell r="I1822" t="str">
            <v>Tech</v>
          </cell>
          <cell r="J1822">
            <v>0</v>
          </cell>
          <cell r="K1822">
            <v>66</v>
          </cell>
          <cell r="L1822">
            <v>7</v>
          </cell>
          <cell r="M1822" t="str">
            <v>Chartered or Consulting Engineer</v>
          </cell>
          <cell r="N1822">
            <v>46.67</v>
          </cell>
        </row>
        <row r="1823">
          <cell r="A1823" t="str">
            <v>A00203</v>
          </cell>
          <cell r="B1823" t="str">
            <v>Melville</v>
          </cell>
          <cell r="C1823" t="str">
            <v>Misti</v>
          </cell>
          <cell r="D1823" t="str">
            <v>UGB</v>
          </cell>
          <cell r="E1823" t="str">
            <v>S9</v>
          </cell>
          <cell r="F1823" t="str">
            <v>AHR</v>
          </cell>
          <cell r="G1823" t="str">
            <v>G11</v>
          </cell>
          <cell r="H1823" t="str">
            <v>UK-HYDST</v>
          </cell>
          <cell r="I1823" t="str">
            <v>Admin</v>
          </cell>
          <cell r="J1823">
            <v>37.5</v>
          </cell>
          <cell r="K1823">
            <v>85</v>
          </cell>
          <cell r="L1823">
            <v>1</v>
          </cell>
          <cell r="M1823" t="str">
            <v>Group HR &amp; Communications Director</v>
          </cell>
          <cell r="N1823">
            <v>105.073529230769</v>
          </cell>
        </row>
        <row r="1824">
          <cell r="A1824" t="str">
            <v>A76556</v>
          </cell>
          <cell r="B1824" t="str">
            <v>Mendpara</v>
          </cell>
          <cell r="C1824" t="str">
            <v>Manoj</v>
          </cell>
          <cell r="D1824" t="str">
            <v>UGB</v>
          </cell>
          <cell r="E1824" t="str">
            <v>S3</v>
          </cell>
          <cell r="F1824" t="str">
            <v>WEN</v>
          </cell>
          <cell r="G1824" t="str">
            <v>UU41</v>
          </cell>
          <cell r="H1824" t="str">
            <v>UK-AGENCY</v>
          </cell>
          <cell r="I1824" t="str">
            <v>Tech</v>
          </cell>
          <cell r="J1824">
            <v>37.5</v>
          </cell>
          <cell r="K1824">
            <v>0</v>
          </cell>
          <cell r="L1824">
            <v>8</v>
          </cell>
          <cell r="M1824" t="str">
            <v>Senior Technician</v>
          </cell>
          <cell r="N1824">
            <v>18.72</v>
          </cell>
        </row>
        <row r="1825">
          <cell r="A1825" t="str">
            <v>A74485</v>
          </cell>
          <cell r="B1825" t="str">
            <v>Mensah</v>
          </cell>
          <cell r="C1825" t="str">
            <v>Augustine</v>
          </cell>
          <cell r="D1825" t="str">
            <v>UGB</v>
          </cell>
          <cell r="E1825" t="str">
            <v>S1</v>
          </cell>
          <cell r="F1825" t="str">
            <v>TRL</v>
          </cell>
          <cell r="G1825" t="str">
            <v>UT42</v>
          </cell>
          <cell r="H1825" t="str">
            <v>UK-HYDST</v>
          </cell>
          <cell r="I1825" t="str">
            <v>Tech</v>
          </cell>
          <cell r="J1825">
            <v>37.5</v>
          </cell>
          <cell r="K1825">
            <v>29</v>
          </cell>
          <cell r="L1825">
            <v>7</v>
          </cell>
          <cell r="M1825" t="str">
            <v>Cost Manager</v>
          </cell>
          <cell r="N1825">
            <v>15.777472820512999</v>
          </cell>
        </row>
        <row r="1826">
          <cell r="A1826" t="str">
            <v>A95834</v>
          </cell>
          <cell r="B1826" t="str">
            <v>Merren</v>
          </cell>
          <cell r="C1826" t="str">
            <v>Anna</v>
          </cell>
          <cell r="D1826" t="str">
            <v>UGB</v>
          </cell>
          <cell r="E1826" t="str">
            <v>S1</v>
          </cell>
          <cell r="F1826" t="str">
            <v>THW</v>
          </cell>
          <cell r="G1826" t="str">
            <v>UT21</v>
          </cell>
          <cell r="H1826" t="str">
            <v>UK-HYDST</v>
          </cell>
          <cell r="I1826" t="str">
            <v>Tech</v>
          </cell>
          <cell r="J1826">
            <v>37.5</v>
          </cell>
          <cell r="K1826">
            <v>86</v>
          </cell>
          <cell r="L1826">
            <v>7</v>
          </cell>
          <cell r="M1826" t="str">
            <v>Chartered or Consulting Engineer</v>
          </cell>
          <cell r="N1826">
            <v>17.936754871794999</v>
          </cell>
        </row>
        <row r="1827">
          <cell r="A1827" t="str">
            <v>A74390</v>
          </cell>
          <cell r="B1827" t="str">
            <v>Merrett</v>
          </cell>
          <cell r="C1827" t="str">
            <v>Helen</v>
          </cell>
          <cell r="D1827" t="str">
            <v>UGB</v>
          </cell>
          <cell r="E1827" t="str">
            <v>S3</v>
          </cell>
          <cell r="F1827" t="str">
            <v>WEN</v>
          </cell>
          <cell r="G1827" t="str">
            <v>UU41</v>
          </cell>
          <cell r="H1827" t="str">
            <v>UK-HYDST</v>
          </cell>
          <cell r="I1827" t="str">
            <v>Tech</v>
          </cell>
          <cell r="J1827">
            <v>7.5</v>
          </cell>
          <cell r="K1827">
            <v>82</v>
          </cell>
          <cell r="L1827">
            <v>5</v>
          </cell>
          <cell r="M1827" t="str">
            <v>Principal Environmental Consultant</v>
          </cell>
          <cell r="N1827">
            <v>29.331864615385001</v>
          </cell>
        </row>
        <row r="1828">
          <cell r="A1828" t="str">
            <v>A25153</v>
          </cell>
          <cell r="B1828" t="str">
            <v>Merron</v>
          </cell>
          <cell r="C1828" t="str">
            <v>John</v>
          </cell>
          <cell r="D1828" t="str">
            <v>UGB</v>
          </cell>
          <cell r="E1828" t="str">
            <v>S1</v>
          </cell>
          <cell r="F1828" t="str">
            <v>TRS</v>
          </cell>
          <cell r="G1828" t="str">
            <v>UT42</v>
          </cell>
          <cell r="H1828" t="str">
            <v>UK-HYDST</v>
          </cell>
          <cell r="I1828" t="str">
            <v>Tech</v>
          </cell>
          <cell r="J1828">
            <v>37.5</v>
          </cell>
          <cell r="K1828">
            <v>56</v>
          </cell>
          <cell r="L1828">
            <v>8</v>
          </cell>
          <cell r="M1828" t="str">
            <v>Engineer  (Not chartered) (Graduate)</v>
          </cell>
          <cell r="N1828">
            <v>30.766280058462002</v>
          </cell>
        </row>
        <row r="1829">
          <cell r="A1829" t="str">
            <v>A93416</v>
          </cell>
          <cell r="B1829" t="str">
            <v>Merry</v>
          </cell>
          <cell r="C1829" t="str">
            <v>Andrew</v>
          </cell>
          <cell r="D1829" t="str">
            <v>UGB</v>
          </cell>
          <cell r="E1829" t="str">
            <v>S1</v>
          </cell>
          <cell r="F1829" t="str">
            <v>THW</v>
          </cell>
          <cell r="G1829" t="str">
            <v>UT21</v>
          </cell>
          <cell r="H1829" t="str">
            <v>UK-HYDST</v>
          </cell>
          <cell r="I1829" t="str">
            <v>Tech</v>
          </cell>
          <cell r="J1829">
            <v>45</v>
          </cell>
          <cell r="K1829">
            <v>127</v>
          </cell>
          <cell r="L1829">
            <v>5</v>
          </cell>
          <cell r="M1829" t="str">
            <v>Principal Engineer/ Technical Discipline Leader</v>
          </cell>
          <cell r="N1829">
            <v>42.219426837607003</v>
          </cell>
        </row>
        <row r="1830">
          <cell r="A1830" t="str">
            <v>A05564</v>
          </cell>
          <cell r="B1830" t="str">
            <v>Metherell</v>
          </cell>
          <cell r="C1830" t="str">
            <v>Phil</v>
          </cell>
          <cell r="D1830" t="str">
            <v>UGB</v>
          </cell>
          <cell r="E1830" t="str">
            <v>S9</v>
          </cell>
          <cell r="F1830" t="str">
            <v>AIT</v>
          </cell>
          <cell r="G1830" t="str">
            <v>G11</v>
          </cell>
          <cell r="H1830" t="str">
            <v>UK-HYDST</v>
          </cell>
          <cell r="I1830" t="str">
            <v>Admin</v>
          </cell>
          <cell r="J1830">
            <v>37.5</v>
          </cell>
          <cell r="K1830">
            <v>259</v>
          </cell>
          <cell r="L1830">
            <v>4</v>
          </cell>
          <cell r="M1830" t="str">
            <v>Group IT Projects Manager</v>
          </cell>
          <cell r="N1830">
            <v>24.531318974358999</v>
          </cell>
        </row>
        <row r="1831">
          <cell r="A1831" t="str">
            <v>A76415</v>
          </cell>
          <cell r="B1831" t="str">
            <v>Metherell</v>
          </cell>
          <cell r="C1831" t="str">
            <v>Phil</v>
          </cell>
          <cell r="D1831" t="str">
            <v>UGB</v>
          </cell>
          <cell r="E1831" t="str">
            <v>S9</v>
          </cell>
          <cell r="F1831" t="str">
            <v>AIT</v>
          </cell>
          <cell r="G1831" t="str">
            <v>G11</v>
          </cell>
          <cell r="H1831" t="str">
            <v>UK-AGENCY</v>
          </cell>
          <cell r="I1831" t="str">
            <v>Admin</v>
          </cell>
          <cell r="J1831">
            <v>22.5</v>
          </cell>
          <cell r="K1831">
            <v>5</v>
          </cell>
          <cell r="L1831">
            <v>6</v>
          </cell>
          <cell r="M1831" t="str">
            <v>Senior IT Administrator</v>
          </cell>
          <cell r="N1831">
            <v>40</v>
          </cell>
        </row>
        <row r="1832">
          <cell r="A1832" t="str">
            <v>U03158</v>
          </cell>
          <cell r="B1832" t="str">
            <v>Meyers</v>
          </cell>
          <cell r="C1832" t="str">
            <v>Katrina</v>
          </cell>
          <cell r="D1832" t="str">
            <v>UGB</v>
          </cell>
          <cell r="E1832" t="str">
            <v>S1</v>
          </cell>
          <cell r="F1832" t="str">
            <v>THW</v>
          </cell>
          <cell r="G1832" t="str">
            <v>UT22</v>
          </cell>
          <cell r="H1832" t="str">
            <v>UK-AGENCY</v>
          </cell>
          <cell r="I1832" t="str">
            <v>Tech</v>
          </cell>
          <cell r="J1832">
            <v>37.5</v>
          </cell>
          <cell r="K1832">
            <v>26</v>
          </cell>
          <cell r="L1832">
            <v>9</v>
          </cell>
          <cell r="M1832" t="str">
            <v>Admin Assistant</v>
          </cell>
          <cell r="N1832">
            <v>22.1</v>
          </cell>
        </row>
        <row r="1833">
          <cell r="A1833" t="str">
            <v>A94609</v>
          </cell>
          <cell r="B1833" t="str">
            <v>Mian</v>
          </cell>
          <cell r="C1833" t="str">
            <v>Rehan</v>
          </cell>
          <cell r="D1833" t="str">
            <v>UGB</v>
          </cell>
          <cell r="E1833" t="str">
            <v>S1</v>
          </cell>
          <cell r="F1833" t="str">
            <v>TPL</v>
          </cell>
          <cell r="G1833" t="str">
            <v>UT22</v>
          </cell>
          <cell r="H1833" t="str">
            <v>UK-HYDST</v>
          </cell>
          <cell r="I1833" t="str">
            <v>Tech</v>
          </cell>
          <cell r="J1833">
            <v>37.5</v>
          </cell>
          <cell r="K1833">
            <v>114</v>
          </cell>
          <cell r="L1833">
            <v>3</v>
          </cell>
          <cell r="M1833" t="str">
            <v>Client Relationship /Sales Manager (1)</v>
          </cell>
          <cell r="N1833">
            <v>58.123495384614998</v>
          </cell>
        </row>
        <row r="1834">
          <cell r="A1834" t="str">
            <v>A93939</v>
          </cell>
          <cell r="B1834" t="str">
            <v>Micklam</v>
          </cell>
          <cell r="C1834" t="str">
            <v>Alan</v>
          </cell>
          <cell r="D1834" t="str">
            <v>UGB</v>
          </cell>
          <cell r="E1834" t="str">
            <v>S3</v>
          </cell>
          <cell r="F1834" t="str">
            <v>WEN</v>
          </cell>
          <cell r="G1834" t="str">
            <v>UU41</v>
          </cell>
          <cell r="H1834" t="str">
            <v>UK-ZH-P</v>
          </cell>
          <cell r="I1834" t="str">
            <v>Tech</v>
          </cell>
          <cell r="J1834">
            <v>0</v>
          </cell>
          <cell r="K1834">
            <v>125</v>
          </cell>
          <cell r="L1834">
            <v>3</v>
          </cell>
          <cell r="M1834" t="str">
            <v>Technical Director  / Technical Director (1)</v>
          </cell>
          <cell r="N1834">
            <v>32.5</v>
          </cell>
        </row>
        <row r="1835">
          <cell r="A1835" t="str">
            <v>A76269</v>
          </cell>
          <cell r="B1835" t="str">
            <v>Midgley</v>
          </cell>
          <cell r="C1835" t="str">
            <v>Jocelyn</v>
          </cell>
          <cell r="D1835" t="str">
            <v>UGB</v>
          </cell>
          <cell r="E1835" t="str">
            <v>S4</v>
          </cell>
          <cell r="F1835" t="str">
            <v>EEX</v>
          </cell>
          <cell r="G1835" t="str">
            <v>UE11</v>
          </cell>
          <cell r="H1835" t="str">
            <v>P-STD</v>
          </cell>
          <cell r="I1835" t="str">
            <v>Admin</v>
          </cell>
          <cell r="J1835">
            <v>37.5</v>
          </cell>
          <cell r="K1835">
            <v>9</v>
          </cell>
          <cell r="L1835">
            <v>6</v>
          </cell>
          <cell r="M1835" t="str">
            <v>Senior Bid Administrator/Coordinator</v>
          </cell>
          <cell r="N1835">
            <v>19.302652307692</v>
          </cell>
        </row>
        <row r="1836">
          <cell r="A1836" t="str">
            <v>A00492</v>
          </cell>
          <cell r="B1836" t="str">
            <v>Miles</v>
          </cell>
          <cell r="C1836" t="str">
            <v>Jackie</v>
          </cell>
          <cell r="D1836" t="str">
            <v>UGB</v>
          </cell>
          <cell r="E1836" t="str">
            <v>S9</v>
          </cell>
          <cell r="F1836" t="str">
            <v>AHR</v>
          </cell>
          <cell r="G1836" t="str">
            <v>US12</v>
          </cell>
          <cell r="H1836" t="str">
            <v>P-STD</v>
          </cell>
          <cell r="I1836" t="str">
            <v>Admin</v>
          </cell>
          <cell r="J1836">
            <v>37.5</v>
          </cell>
          <cell r="K1836">
            <v>7</v>
          </cell>
          <cell r="L1836">
            <v>10</v>
          </cell>
          <cell r="M1836" t="str">
            <v>HR Administration Assistant</v>
          </cell>
          <cell r="N1836">
            <v>9.9415753846149997</v>
          </cell>
        </row>
        <row r="1837">
          <cell r="A1837" t="str">
            <v>U03195</v>
          </cell>
          <cell r="B1837" t="str">
            <v>Millar</v>
          </cell>
          <cell r="C1837" t="str">
            <v>Jim</v>
          </cell>
          <cell r="D1837" t="str">
            <v>UGB</v>
          </cell>
          <cell r="E1837" t="str">
            <v>S1</v>
          </cell>
          <cell r="F1837" t="str">
            <v>TRL</v>
          </cell>
          <cell r="G1837" t="str">
            <v>UT41</v>
          </cell>
          <cell r="H1837" t="str">
            <v>UK-AGENCY</v>
          </cell>
          <cell r="I1837" t="str">
            <v>Tech</v>
          </cell>
          <cell r="J1837">
            <v>37.5</v>
          </cell>
          <cell r="K1837">
            <v>12</v>
          </cell>
          <cell r="L1837">
            <v>5</v>
          </cell>
          <cell r="M1837" t="str">
            <v>Principal Engineer/ Technical Discipline Leader</v>
          </cell>
          <cell r="N1837">
            <v>57.2</v>
          </cell>
        </row>
        <row r="1838">
          <cell r="A1838" t="str">
            <v>A00254</v>
          </cell>
          <cell r="B1838" t="str">
            <v>Miller</v>
          </cell>
          <cell r="C1838" t="str">
            <v>David</v>
          </cell>
          <cell r="D1838" t="str">
            <v>UGB</v>
          </cell>
          <cell r="E1838" t="str">
            <v>S1</v>
          </cell>
          <cell r="F1838" t="str">
            <v>SBR</v>
          </cell>
          <cell r="G1838" t="str">
            <v>UT31</v>
          </cell>
          <cell r="H1838" t="str">
            <v>UK-HYDST</v>
          </cell>
          <cell r="I1838" t="str">
            <v>Tech</v>
          </cell>
          <cell r="J1838">
            <v>37.5</v>
          </cell>
          <cell r="K1838">
            <v>80</v>
          </cell>
          <cell r="L1838">
            <v>8</v>
          </cell>
          <cell r="M1838" t="str">
            <v>Engineer  (Not chartered) (Graduate)</v>
          </cell>
          <cell r="N1838">
            <v>22.015449435897001</v>
          </cell>
        </row>
        <row r="1839">
          <cell r="A1839" t="str">
            <v>A98914</v>
          </cell>
          <cell r="B1839" t="str">
            <v>Millership</v>
          </cell>
          <cell r="C1839" t="str">
            <v>Ella</v>
          </cell>
          <cell r="D1839" t="str">
            <v>UGB</v>
          </cell>
          <cell r="E1839" t="str">
            <v>S1</v>
          </cell>
          <cell r="F1839" t="str">
            <v>THW</v>
          </cell>
          <cell r="G1839" t="str">
            <v>UT21</v>
          </cell>
          <cell r="H1839" t="str">
            <v>UK-HYDST</v>
          </cell>
          <cell r="I1839" t="str">
            <v>Tech</v>
          </cell>
          <cell r="J1839">
            <v>37.5</v>
          </cell>
          <cell r="K1839">
            <v>111</v>
          </cell>
          <cell r="L1839">
            <v>7</v>
          </cell>
          <cell r="M1839" t="str">
            <v>Senior Technician</v>
          </cell>
          <cell r="N1839">
            <v>21.826559589744001</v>
          </cell>
        </row>
        <row r="1840">
          <cell r="A1840" t="str">
            <v>A00422</v>
          </cell>
          <cell r="B1840" t="str">
            <v>Mills</v>
          </cell>
          <cell r="C1840" t="str">
            <v>David</v>
          </cell>
          <cell r="D1840" t="str">
            <v>UGB</v>
          </cell>
          <cell r="E1840" t="str">
            <v>S2</v>
          </cell>
          <cell r="F1840" t="str">
            <v>GGE</v>
          </cell>
          <cell r="G1840" t="str">
            <v>UP31</v>
          </cell>
          <cell r="H1840" t="str">
            <v>UK-HYDST</v>
          </cell>
          <cell r="I1840" t="str">
            <v>Tech</v>
          </cell>
          <cell r="J1840">
            <v>37.5</v>
          </cell>
          <cell r="K1840">
            <v>3</v>
          </cell>
          <cell r="L1840">
            <v>0</v>
          </cell>
          <cell r="M1840" t="str">
            <v>N/A</v>
          </cell>
          <cell r="N1840">
            <v>10.272324615384999</v>
          </cell>
        </row>
        <row r="1841">
          <cell r="A1841" t="str">
            <v>A00470</v>
          </cell>
          <cell r="B1841" t="str">
            <v>Mills</v>
          </cell>
          <cell r="C1841" t="str">
            <v>David</v>
          </cell>
          <cell r="D1841" t="str">
            <v>UGB</v>
          </cell>
          <cell r="E1841" t="str">
            <v>S2</v>
          </cell>
          <cell r="F1841" t="str">
            <v>GGE</v>
          </cell>
          <cell r="G1841" t="str">
            <v>UP31</v>
          </cell>
          <cell r="H1841" t="str">
            <v>P-FIX</v>
          </cell>
          <cell r="I1841" t="str">
            <v>Tech</v>
          </cell>
          <cell r="J1841">
            <v>37.5</v>
          </cell>
          <cell r="K1841">
            <v>0</v>
          </cell>
          <cell r="L1841">
            <v>10</v>
          </cell>
          <cell r="M1841" t="str">
            <v>Graduate Engineer</v>
          </cell>
          <cell r="N1841">
            <v>14.026703589744001</v>
          </cell>
        </row>
        <row r="1842">
          <cell r="A1842" t="str">
            <v>A25068</v>
          </cell>
          <cell r="B1842" t="str">
            <v>Mills</v>
          </cell>
          <cell r="C1842" t="str">
            <v>Charles</v>
          </cell>
          <cell r="D1842" t="str">
            <v>UGB</v>
          </cell>
          <cell r="E1842" t="str">
            <v>S1</v>
          </cell>
          <cell r="F1842" t="str">
            <v>TRL</v>
          </cell>
          <cell r="G1842" t="str">
            <v>UT42</v>
          </cell>
          <cell r="H1842" t="str">
            <v>UK-HYDST</v>
          </cell>
          <cell r="I1842" t="str">
            <v>Tech</v>
          </cell>
          <cell r="J1842">
            <v>37.5</v>
          </cell>
          <cell r="K1842">
            <v>16</v>
          </cell>
          <cell r="L1842">
            <v>0</v>
          </cell>
          <cell r="M1842" t="str">
            <v>N/A</v>
          </cell>
          <cell r="N1842">
            <v>74.133977569231007</v>
          </cell>
        </row>
        <row r="1843">
          <cell r="A1843" t="str">
            <v>A25195</v>
          </cell>
          <cell r="B1843" t="str">
            <v>Mills</v>
          </cell>
          <cell r="C1843" t="str">
            <v>Gina</v>
          </cell>
          <cell r="D1843" t="str">
            <v>UGB</v>
          </cell>
          <cell r="E1843" t="str">
            <v>S3</v>
          </cell>
          <cell r="F1843" t="str">
            <v>WWN</v>
          </cell>
          <cell r="G1843" t="str">
            <v>UU61</v>
          </cell>
          <cell r="H1843" t="str">
            <v>UK-TURNER</v>
          </cell>
          <cell r="I1843" t="str">
            <v>Tech</v>
          </cell>
          <cell r="J1843">
            <v>37.5</v>
          </cell>
          <cell r="K1843">
            <v>1</v>
          </cell>
          <cell r="L1843">
            <v>8</v>
          </cell>
          <cell r="M1843" t="str">
            <v>Technical Officer/ Technician</v>
          </cell>
          <cell r="N1843">
            <v>8.5993189743590008</v>
          </cell>
        </row>
        <row r="1844">
          <cell r="A1844" t="str">
            <v>A74481</v>
          </cell>
          <cell r="B1844" t="str">
            <v>Mills</v>
          </cell>
          <cell r="C1844" t="str">
            <v>Joe</v>
          </cell>
          <cell r="D1844" t="str">
            <v>UGB</v>
          </cell>
          <cell r="E1844" t="str">
            <v>S9</v>
          </cell>
          <cell r="F1844" t="str">
            <v>AIT</v>
          </cell>
          <cell r="G1844" t="str">
            <v>G11</v>
          </cell>
          <cell r="H1844" t="str">
            <v>UK-HYDST</v>
          </cell>
          <cell r="I1844" t="str">
            <v>Admin</v>
          </cell>
          <cell r="J1844">
            <v>37.5</v>
          </cell>
          <cell r="K1844">
            <v>36</v>
          </cell>
          <cell r="L1844">
            <v>7</v>
          </cell>
          <cell r="M1844" t="str">
            <v>Group Business Systems Support</v>
          </cell>
          <cell r="N1844">
            <v>15.193883076923001</v>
          </cell>
        </row>
        <row r="1845">
          <cell r="A1845" t="str">
            <v>A74511</v>
          </cell>
          <cell r="B1845" t="str">
            <v>Mills</v>
          </cell>
          <cell r="C1845" t="str">
            <v>Chris</v>
          </cell>
          <cell r="D1845" t="str">
            <v>UGB</v>
          </cell>
          <cell r="E1845" t="str">
            <v>S1</v>
          </cell>
          <cell r="F1845" t="str">
            <v>THW</v>
          </cell>
          <cell r="G1845" t="str">
            <v>UT21</v>
          </cell>
          <cell r="H1845" t="str">
            <v>UK-HYDST</v>
          </cell>
          <cell r="I1845" t="str">
            <v>Tech</v>
          </cell>
          <cell r="J1845">
            <v>37.5</v>
          </cell>
          <cell r="K1845">
            <v>21</v>
          </cell>
          <cell r="L1845">
            <v>0</v>
          </cell>
          <cell r="M1845" t="str">
            <v>N/A</v>
          </cell>
          <cell r="N1845">
            <v>35.201938964103</v>
          </cell>
        </row>
        <row r="1846">
          <cell r="A1846" t="str">
            <v>A76403</v>
          </cell>
          <cell r="B1846" t="str">
            <v>Mills</v>
          </cell>
          <cell r="C1846" t="str">
            <v>Colin</v>
          </cell>
          <cell r="D1846" t="str">
            <v>UGB</v>
          </cell>
          <cell r="E1846" t="str">
            <v>S1</v>
          </cell>
          <cell r="F1846" t="str">
            <v>TRL</v>
          </cell>
          <cell r="G1846" t="str">
            <v>UT41</v>
          </cell>
          <cell r="H1846" t="str">
            <v>UK-AGENCY</v>
          </cell>
          <cell r="I1846" t="str">
            <v>Tech</v>
          </cell>
          <cell r="J1846">
            <v>37.5</v>
          </cell>
          <cell r="K1846">
            <v>5</v>
          </cell>
          <cell r="L1846">
            <v>8</v>
          </cell>
          <cell r="M1846" t="str">
            <v>Senior Technician</v>
          </cell>
          <cell r="N1846">
            <v>27.04</v>
          </cell>
        </row>
        <row r="1847">
          <cell r="A1847" t="str">
            <v>A96954</v>
          </cell>
          <cell r="B1847" t="str">
            <v>Mills</v>
          </cell>
          <cell r="C1847" t="str">
            <v>Jonathan</v>
          </cell>
          <cell r="D1847" t="str">
            <v>UGB</v>
          </cell>
          <cell r="E1847" t="str">
            <v>S1</v>
          </cell>
          <cell r="F1847" t="str">
            <v>THW</v>
          </cell>
          <cell r="G1847" t="str">
            <v>UT22</v>
          </cell>
          <cell r="H1847" t="str">
            <v>UK-HYDST</v>
          </cell>
          <cell r="I1847" t="str">
            <v>Tech</v>
          </cell>
          <cell r="J1847">
            <v>37.5</v>
          </cell>
          <cell r="K1847">
            <v>92</v>
          </cell>
          <cell r="L1847">
            <v>8</v>
          </cell>
          <cell r="M1847" t="str">
            <v>Planner</v>
          </cell>
          <cell r="N1847">
            <v>15.498808717949</v>
          </cell>
        </row>
        <row r="1848">
          <cell r="A1848" t="str">
            <v>W41114</v>
          </cell>
          <cell r="B1848" t="str">
            <v>Mills</v>
          </cell>
          <cell r="C1848" t="str">
            <v>Chris</v>
          </cell>
          <cell r="D1848" t="str">
            <v>UGB</v>
          </cell>
          <cell r="E1848" t="str">
            <v>S1</v>
          </cell>
          <cell r="F1848" t="str">
            <v>TEX</v>
          </cell>
          <cell r="G1848" t="str">
            <v>UT40</v>
          </cell>
          <cell r="H1848" t="str">
            <v>UK-HYDST</v>
          </cell>
          <cell r="I1848" t="str">
            <v>Admin</v>
          </cell>
          <cell r="J1848">
            <v>37.5</v>
          </cell>
          <cell r="K1848">
            <v>104</v>
          </cell>
          <cell r="L1848">
            <v>8</v>
          </cell>
          <cell r="M1848" t="str">
            <v>Senior Secretary/Team Secretary</v>
          </cell>
          <cell r="N1848">
            <v>17.697472820512999</v>
          </cell>
        </row>
        <row r="1849">
          <cell r="A1849" t="str">
            <v>A25155</v>
          </cell>
          <cell r="B1849" t="str">
            <v>Millsted</v>
          </cell>
          <cell r="C1849" t="str">
            <v>Gareth</v>
          </cell>
          <cell r="D1849" t="str">
            <v>UGB</v>
          </cell>
          <cell r="E1849" t="str">
            <v>S2</v>
          </cell>
          <cell r="F1849" t="str">
            <v>GGE</v>
          </cell>
          <cell r="G1849" t="str">
            <v>UP31</v>
          </cell>
          <cell r="H1849" t="str">
            <v>UK-HYDST</v>
          </cell>
          <cell r="I1849" t="str">
            <v>Tech</v>
          </cell>
          <cell r="J1849">
            <v>40</v>
          </cell>
          <cell r="K1849">
            <v>8</v>
          </cell>
          <cell r="L1849">
            <v>9</v>
          </cell>
          <cell r="M1849" t="str">
            <v>Environmental consultant 3 / Graduate</v>
          </cell>
          <cell r="N1849">
            <v>24.3659</v>
          </cell>
        </row>
        <row r="1850">
          <cell r="A1850" t="str">
            <v>A25015</v>
          </cell>
          <cell r="B1850" t="str">
            <v>Milne</v>
          </cell>
          <cell r="C1850" t="str">
            <v>Sarah</v>
          </cell>
          <cell r="D1850" t="str">
            <v>UGB</v>
          </cell>
          <cell r="E1850" t="str">
            <v>S4</v>
          </cell>
          <cell r="F1850" t="str">
            <v>EEA</v>
          </cell>
          <cell r="G1850" t="str">
            <v>UE31</v>
          </cell>
          <cell r="H1850" t="str">
            <v>UK-HYDST</v>
          </cell>
          <cell r="I1850" t="str">
            <v>Tech</v>
          </cell>
          <cell r="J1850">
            <v>37.5</v>
          </cell>
          <cell r="K1850">
            <v>41</v>
          </cell>
          <cell r="L1850">
            <v>6</v>
          </cell>
          <cell r="M1850" t="str">
            <v>Senior  Environmental Consultant 1</v>
          </cell>
          <cell r="N1850">
            <v>17.499062564102999</v>
          </cell>
        </row>
        <row r="1851">
          <cell r="A1851" t="str">
            <v>A76284</v>
          </cell>
          <cell r="B1851" t="str">
            <v>Milne</v>
          </cell>
          <cell r="C1851" t="str">
            <v>Sam</v>
          </cell>
          <cell r="D1851" t="str">
            <v>UGB</v>
          </cell>
          <cell r="E1851" t="str">
            <v>S2</v>
          </cell>
          <cell r="F1851" t="str">
            <v>SBS</v>
          </cell>
          <cell r="G1851" t="str">
            <v>UP33</v>
          </cell>
          <cell r="H1851" t="str">
            <v>P-STD</v>
          </cell>
          <cell r="I1851" t="str">
            <v>Tech</v>
          </cell>
          <cell r="J1851">
            <v>37.5</v>
          </cell>
          <cell r="K1851">
            <v>8</v>
          </cell>
          <cell r="L1851">
            <v>11</v>
          </cell>
          <cell r="M1851" t="str">
            <v>Junior Technician</v>
          </cell>
          <cell r="N1851">
            <v>8.6523958974359996</v>
          </cell>
        </row>
        <row r="1852">
          <cell r="A1852" t="str">
            <v>W41149</v>
          </cell>
          <cell r="B1852" t="str">
            <v>Milne</v>
          </cell>
          <cell r="C1852" t="str">
            <v>Alex</v>
          </cell>
          <cell r="D1852" t="str">
            <v>UGB</v>
          </cell>
          <cell r="E1852" t="str">
            <v>S2</v>
          </cell>
          <cell r="F1852" t="str">
            <v>GLR</v>
          </cell>
          <cell r="G1852" t="str">
            <v>UP21</v>
          </cell>
          <cell r="H1852" t="str">
            <v>UK-HYDST</v>
          </cell>
          <cell r="I1852" t="str">
            <v>Tech</v>
          </cell>
          <cell r="J1852">
            <v>37.5</v>
          </cell>
          <cell r="K1852">
            <v>41</v>
          </cell>
          <cell r="L1852">
            <v>0</v>
          </cell>
          <cell r="M1852" t="str">
            <v>N/A</v>
          </cell>
          <cell r="N1852">
            <v>31.447513846153999</v>
          </cell>
        </row>
        <row r="1853">
          <cell r="A1853" t="str">
            <v>A74658</v>
          </cell>
          <cell r="B1853" t="str">
            <v>Milner</v>
          </cell>
          <cell r="C1853" t="str">
            <v>Peter</v>
          </cell>
          <cell r="D1853" t="str">
            <v>UGB</v>
          </cell>
          <cell r="E1853" t="str">
            <v>S4</v>
          </cell>
          <cell r="F1853" t="str">
            <v>EEA</v>
          </cell>
          <cell r="G1853" t="str">
            <v>UE31</v>
          </cell>
          <cell r="H1853" t="str">
            <v>UK-HYDST</v>
          </cell>
          <cell r="I1853" t="str">
            <v>Tech</v>
          </cell>
          <cell r="J1853">
            <v>37.5</v>
          </cell>
          <cell r="K1853">
            <v>24</v>
          </cell>
          <cell r="L1853">
            <v>6</v>
          </cell>
          <cell r="M1853" t="str">
            <v>Senior  Environmental Consultant 1</v>
          </cell>
          <cell r="N1853">
            <v>22.196960000000001</v>
          </cell>
        </row>
        <row r="1854">
          <cell r="A1854" t="str">
            <v>A00243</v>
          </cell>
          <cell r="B1854" t="str">
            <v>Minton</v>
          </cell>
          <cell r="C1854" t="str">
            <v>Rob</v>
          </cell>
          <cell r="D1854" t="str">
            <v>UGB</v>
          </cell>
          <cell r="E1854" t="str">
            <v>S4</v>
          </cell>
          <cell r="F1854" t="str">
            <v>EER</v>
          </cell>
          <cell r="G1854" t="str">
            <v>UE31</v>
          </cell>
          <cell r="H1854" t="str">
            <v>UK-HYDST</v>
          </cell>
          <cell r="I1854" t="str">
            <v>Tech</v>
          </cell>
          <cell r="J1854">
            <v>37.5</v>
          </cell>
          <cell r="K1854">
            <v>70</v>
          </cell>
          <cell r="L1854">
            <v>7</v>
          </cell>
          <cell r="M1854" t="str">
            <v>Consultant (1) (Aus)</v>
          </cell>
          <cell r="N1854">
            <v>16.600334358973999</v>
          </cell>
        </row>
        <row r="1855">
          <cell r="A1855" t="str">
            <v>A25017</v>
          </cell>
          <cell r="B1855" t="str">
            <v>Mirams</v>
          </cell>
          <cell r="C1855" t="str">
            <v>Simon</v>
          </cell>
          <cell r="D1855" t="str">
            <v>UGB</v>
          </cell>
          <cell r="E1855" t="str">
            <v>S3</v>
          </cell>
          <cell r="F1855" t="str">
            <v>WEN</v>
          </cell>
          <cell r="G1855" t="str">
            <v>UU41</v>
          </cell>
          <cell r="H1855" t="str">
            <v>UK-HYDST</v>
          </cell>
          <cell r="I1855" t="str">
            <v>Tech</v>
          </cell>
          <cell r="J1855">
            <v>37.5</v>
          </cell>
          <cell r="K1855">
            <v>22</v>
          </cell>
          <cell r="L1855">
            <v>9</v>
          </cell>
          <cell r="M1855" t="str">
            <v>Assistant Resident Engineer(1) / Assistant Resident Engineer</v>
          </cell>
          <cell r="N1855">
            <v>9.9415753846149997</v>
          </cell>
        </row>
        <row r="1856">
          <cell r="A1856" t="str">
            <v>A76200</v>
          </cell>
          <cell r="B1856" t="str">
            <v>Mircheva</v>
          </cell>
          <cell r="C1856" t="str">
            <v>Ivanka</v>
          </cell>
          <cell r="D1856" t="str">
            <v>UGB</v>
          </cell>
          <cell r="E1856" t="str">
            <v>S1</v>
          </cell>
          <cell r="F1856" t="str">
            <v>TRL</v>
          </cell>
          <cell r="G1856" t="str">
            <v>UT43</v>
          </cell>
          <cell r="H1856" t="str">
            <v>P-STD</v>
          </cell>
          <cell r="I1856" t="str">
            <v>Tech</v>
          </cell>
          <cell r="J1856">
            <v>37.5</v>
          </cell>
          <cell r="K1856">
            <v>10</v>
          </cell>
          <cell r="L1856">
            <v>8</v>
          </cell>
          <cell r="M1856" t="str">
            <v>Engineer  (Not chartered) (Graduate)</v>
          </cell>
          <cell r="N1856">
            <v>17.341626666667</v>
          </cell>
        </row>
        <row r="1857">
          <cell r="A1857" t="str">
            <v>A25089</v>
          </cell>
          <cell r="B1857" t="str">
            <v>Mirza</v>
          </cell>
          <cell r="C1857" t="str">
            <v>Ali</v>
          </cell>
          <cell r="D1857" t="str">
            <v>UGB</v>
          </cell>
          <cell r="E1857" t="str">
            <v>S1</v>
          </cell>
          <cell r="F1857" t="str">
            <v>TPL</v>
          </cell>
          <cell r="G1857" t="str">
            <v>UT22</v>
          </cell>
          <cell r="H1857" t="str">
            <v>UK-HYDST</v>
          </cell>
          <cell r="I1857" t="str">
            <v>Tech</v>
          </cell>
          <cell r="J1857">
            <v>37.5</v>
          </cell>
          <cell r="K1857">
            <v>67</v>
          </cell>
          <cell r="L1857">
            <v>7</v>
          </cell>
          <cell r="M1857" t="str">
            <v>Planner</v>
          </cell>
          <cell r="N1857">
            <v>23.320344615385</v>
          </cell>
        </row>
        <row r="1858">
          <cell r="A1858" t="str">
            <v>A74303</v>
          </cell>
          <cell r="B1858" t="str">
            <v>Missen</v>
          </cell>
          <cell r="C1858" t="str">
            <v>Claire</v>
          </cell>
          <cell r="D1858" t="str">
            <v>UGB</v>
          </cell>
          <cell r="E1858" t="str">
            <v>S9</v>
          </cell>
          <cell r="F1858" t="str">
            <v>AFF</v>
          </cell>
          <cell r="G1858" t="str">
            <v>UF18</v>
          </cell>
          <cell r="H1858" t="str">
            <v>UK-HYDST</v>
          </cell>
          <cell r="I1858" t="str">
            <v>Admin</v>
          </cell>
          <cell r="J1858">
            <v>37.5</v>
          </cell>
          <cell r="K1858">
            <v>37</v>
          </cell>
          <cell r="L1858">
            <v>0</v>
          </cell>
          <cell r="M1858" t="str">
            <v>N/A</v>
          </cell>
          <cell r="N1858">
            <v>8.5464000000000002</v>
          </cell>
        </row>
        <row r="1859">
          <cell r="A1859" t="str">
            <v>A42386</v>
          </cell>
          <cell r="B1859" t="str">
            <v>Mistry</v>
          </cell>
          <cell r="C1859" t="str">
            <v>Dhansukh</v>
          </cell>
          <cell r="D1859" t="str">
            <v>UGB</v>
          </cell>
          <cell r="E1859" t="str">
            <v>S1</v>
          </cell>
          <cell r="F1859" t="str">
            <v>THW</v>
          </cell>
          <cell r="G1859" t="str">
            <v>UT21</v>
          </cell>
          <cell r="H1859" t="str">
            <v>UK-HYDST</v>
          </cell>
          <cell r="I1859" t="str">
            <v>Tech</v>
          </cell>
          <cell r="J1859">
            <v>37.5</v>
          </cell>
          <cell r="K1859">
            <v>174</v>
          </cell>
          <cell r="L1859">
            <v>5</v>
          </cell>
          <cell r="M1859" t="str">
            <v>Principal Engineer/ Technical Discipline Leader</v>
          </cell>
          <cell r="N1859">
            <v>39.593113846153997</v>
          </cell>
        </row>
        <row r="1860">
          <cell r="A1860" t="str">
            <v>A99902</v>
          </cell>
          <cell r="B1860" t="str">
            <v>Miyaoka</v>
          </cell>
          <cell r="C1860" t="str">
            <v>Mark</v>
          </cell>
          <cell r="D1860" t="str">
            <v>UGB</v>
          </cell>
          <cell r="E1860" t="str">
            <v>S1</v>
          </cell>
          <cell r="F1860" t="str">
            <v>THW</v>
          </cell>
          <cell r="G1860" t="str">
            <v>UT24</v>
          </cell>
          <cell r="H1860" t="str">
            <v>UK-HYDST</v>
          </cell>
          <cell r="I1860" t="str">
            <v>Tech</v>
          </cell>
          <cell r="J1860">
            <v>37.5</v>
          </cell>
          <cell r="K1860">
            <v>47</v>
          </cell>
          <cell r="L1860">
            <v>0</v>
          </cell>
          <cell r="M1860" t="str">
            <v>N/A</v>
          </cell>
          <cell r="N1860">
            <v>32.411464615385</v>
          </cell>
        </row>
        <row r="1861">
          <cell r="A1861" t="str">
            <v>A76353</v>
          </cell>
          <cell r="B1861" t="str">
            <v>Mladenouic</v>
          </cell>
          <cell r="C1861" t="str">
            <v>Dusica</v>
          </cell>
          <cell r="D1861" t="str">
            <v>UGB</v>
          </cell>
          <cell r="E1861" t="str">
            <v>S1</v>
          </cell>
          <cell r="F1861" t="str">
            <v>TRL</v>
          </cell>
          <cell r="G1861" t="str">
            <v>UT42</v>
          </cell>
          <cell r="H1861" t="str">
            <v>UK-AGENCY</v>
          </cell>
          <cell r="I1861" t="str">
            <v>Tech</v>
          </cell>
          <cell r="J1861">
            <v>37.5</v>
          </cell>
          <cell r="K1861">
            <v>8</v>
          </cell>
          <cell r="L1861">
            <v>10</v>
          </cell>
          <cell r="M1861" t="str">
            <v>Technical assistant</v>
          </cell>
          <cell r="N1861">
            <v>36.299999999999997</v>
          </cell>
        </row>
        <row r="1862">
          <cell r="A1862" t="str">
            <v>A50186</v>
          </cell>
          <cell r="B1862" t="str">
            <v>Mohamad</v>
          </cell>
          <cell r="C1862" t="str">
            <v>Ali</v>
          </cell>
          <cell r="D1862" t="str">
            <v>UGB</v>
          </cell>
          <cell r="E1862" t="str">
            <v>S1</v>
          </cell>
          <cell r="F1862" t="str">
            <v>TRL</v>
          </cell>
          <cell r="G1862" t="str">
            <v>UT42</v>
          </cell>
          <cell r="H1862" t="str">
            <v>P-STD</v>
          </cell>
          <cell r="I1862" t="str">
            <v>Tech</v>
          </cell>
          <cell r="J1862">
            <v>37.5</v>
          </cell>
          <cell r="K1862">
            <v>37</v>
          </cell>
          <cell r="L1862">
            <v>8</v>
          </cell>
          <cell r="M1862" t="str">
            <v>Planner</v>
          </cell>
          <cell r="N1862">
            <v>26.002118974359</v>
          </cell>
        </row>
        <row r="1863">
          <cell r="A1863" t="str">
            <v>A50204</v>
          </cell>
          <cell r="B1863" t="str">
            <v>Mohammed</v>
          </cell>
          <cell r="C1863" t="str">
            <v>Adamu</v>
          </cell>
          <cell r="D1863" t="str">
            <v>UGB</v>
          </cell>
          <cell r="E1863" t="str">
            <v>S1</v>
          </cell>
          <cell r="F1863" t="str">
            <v>TRL</v>
          </cell>
          <cell r="G1863" t="str">
            <v>UT42</v>
          </cell>
          <cell r="H1863" t="str">
            <v>P-STD</v>
          </cell>
          <cell r="I1863" t="str">
            <v>Tech</v>
          </cell>
          <cell r="J1863">
            <v>37.5</v>
          </cell>
          <cell r="K1863">
            <v>8</v>
          </cell>
          <cell r="L1863">
            <v>8</v>
          </cell>
          <cell r="M1863" t="str">
            <v>Senior Quality Engineer</v>
          </cell>
          <cell r="N1863">
            <v>19.570806153846</v>
          </cell>
        </row>
        <row r="1864">
          <cell r="A1864" t="str">
            <v>A76337</v>
          </cell>
          <cell r="B1864" t="str">
            <v>Mohammed</v>
          </cell>
          <cell r="C1864" t="str">
            <v>Adamu</v>
          </cell>
          <cell r="D1864" t="str">
            <v>UGB</v>
          </cell>
          <cell r="E1864" t="str">
            <v>S1</v>
          </cell>
          <cell r="F1864" t="str">
            <v>TRS</v>
          </cell>
          <cell r="G1864" t="str">
            <v>UT43</v>
          </cell>
          <cell r="H1864" t="str">
            <v>UK-AGENCY</v>
          </cell>
          <cell r="I1864" t="str">
            <v>Tech</v>
          </cell>
          <cell r="J1864">
            <v>37.5</v>
          </cell>
          <cell r="K1864">
            <v>5</v>
          </cell>
          <cell r="L1864">
            <v>6</v>
          </cell>
          <cell r="M1864" t="str">
            <v>Senior Engineer</v>
          </cell>
          <cell r="N1864">
            <v>35.200000000000003</v>
          </cell>
        </row>
        <row r="1865">
          <cell r="A1865" t="str">
            <v>A87076</v>
          </cell>
          <cell r="B1865" t="str">
            <v>Mollard</v>
          </cell>
          <cell r="C1865" t="str">
            <v>Selena</v>
          </cell>
          <cell r="D1865" t="str">
            <v>UGB</v>
          </cell>
          <cell r="E1865" t="str">
            <v>S2</v>
          </cell>
          <cell r="F1865" t="str">
            <v>GGE</v>
          </cell>
          <cell r="G1865" t="str">
            <v>UP31</v>
          </cell>
          <cell r="H1865" t="str">
            <v>UK-HYDST</v>
          </cell>
          <cell r="I1865" t="str">
            <v>Tech</v>
          </cell>
          <cell r="J1865">
            <v>37.5</v>
          </cell>
          <cell r="K1865">
            <v>81</v>
          </cell>
          <cell r="L1865">
            <v>0</v>
          </cell>
          <cell r="M1865" t="str">
            <v>N/A</v>
          </cell>
          <cell r="N1865">
            <v>24.679267692307999</v>
          </cell>
        </row>
        <row r="1866">
          <cell r="A1866" t="str">
            <v>U03091</v>
          </cell>
          <cell r="B1866" t="str">
            <v>Monaghan</v>
          </cell>
          <cell r="C1866" t="str">
            <v>Mark</v>
          </cell>
          <cell r="D1866" t="str">
            <v>UGB</v>
          </cell>
          <cell r="E1866" t="str">
            <v>S1</v>
          </cell>
          <cell r="F1866" t="str">
            <v>THW</v>
          </cell>
          <cell r="G1866" t="str">
            <v>UT24</v>
          </cell>
          <cell r="H1866" t="str">
            <v>UK-AGENCY</v>
          </cell>
          <cell r="I1866" t="str">
            <v>Tech</v>
          </cell>
          <cell r="J1866">
            <v>0</v>
          </cell>
          <cell r="K1866">
            <v>3</v>
          </cell>
          <cell r="L1866">
            <v>10</v>
          </cell>
          <cell r="M1866" t="str">
            <v>Technical Officer/ Technician</v>
          </cell>
          <cell r="N1866">
            <v>20.25</v>
          </cell>
        </row>
        <row r="1867">
          <cell r="A1867" t="str">
            <v>U03125</v>
          </cell>
          <cell r="B1867" t="str">
            <v>Monaghan</v>
          </cell>
          <cell r="C1867" t="str">
            <v>Mark</v>
          </cell>
          <cell r="D1867" t="str">
            <v>UGB</v>
          </cell>
          <cell r="E1867" t="str">
            <v>S1</v>
          </cell>
          <cell r="F1867" t="str">
            <v>THW</v>
          </cell>
          <cell r="G1867" t="str">
            <v>UT24</v>
          </cell>
          <cell r="H1867" t="str">
            <v>UK-AGENCY</v>
          </cell>
          <cell r="I1867" t="str">
            <v>Tech</v>
          </cell>
          <cell r="J1867">
            <v>37.5</v>
          </cell>
          <cell r="K1867">
            <v>0</v>
          </cell>
          <cell r="L1867">
            <v>10</v>
          </cell>
          <cell r="M1867" t="str">
            <v>Technical Officer/ Technician</v>
          </cell>
          <cell r="N1867">
            <v>34.08</v>
          </cell>
        </row>
        <row r="1868">
          <cell r="A1868" t="str">
            <v>U03201</v>
          </cell>
          <cell r="B1868" t="str">
            <v>Monger</v>
          </cell>
          <cell r="C1868" t="str">
            <v>Charlie</v>
          </cell>
          <cell r="D1868" t="str">
            <v>UGB</v>
          </cell>
          <cell r="E1868" t="str">
            <v>S9</v>
          </cell>
          <cell r="F1868" t="str">
            <v>AFF</v>
          </cell>
          <cell r="G1868" t="str">
            <v>UF13</v>
          </cell>
          <cell r="H1868" t="str">
            <v>UK-AGENCY</v>
          </cell>
          <cell r="I1868" t="str">
            <v>Admin</v>
          </cell>
          <cell r="J1868">
            <v>37.5</v>
          </cell>
          <cell r="K1868">
            <v>0</v>
          </cell>
          <cell r="L1868">
            <v>10</v>
          </cell>
          <cell r="M1868" t="str">
            <v>Facilities Assistant</v>
          </cell>
          <cell r="N1868">
            <v>0.01</v>
          </cell>
        </row>
        <row r="1869">
          <cell r="A1869" t="str">
            <v>A76193</v>
          </cell>
          <cell r="B1869" t="str">
            <v>Montague</v>
          </cell>
          <cell r="C1869" t="str">
            <v>Christopher</v>
          </cell>
          <cell r="D1869" t="str">
            <v>UGB</v>
          </cell>
          <cell r="E1869" t="str">
            <v>S3</v>
          </cell>
          <cell r="F1869" t="str">
            <v>WEN</v>
          </cell>
          <cell r="G1869" t="str">
            <v>UU41</v>
          </cell>
          <cell r="H1869" t="str">
            <v>P-FIX</v>
          </cell>
          <cell r="I1869" t="str">
            <v>Tech</v>
          </cell>
          <cell r="J1869">
            <v>40</v>
          </cell>
          <cell r="K1869">
            <v>10</v>
          </cell>
          <cell r="L1869">
            <v>11</v>
          </cell>
          <cell r="M1869" t="str">
            <v>Junior Technician</v>
          </cell>
          <cell r="N1869">
            <v>9.9351788461540007</v>
          </cell>
        </row>
        <row r="1870">
          <cell r="A1870" t="str">
            <v>U02952</v>
          </cell>
          <cell r="B1870" t="str">
            <v>Montero</v>
          </cell>
          <cell r="C1870" t="str">
            <v>Mars</v>
          </cell>
          <cell r="D1870" t="str">
            <v>UGB</v>
          </cell>
          <cell r="E1870" t="str">
            <v>S3</v>
          </cell>
          <cell r="F1870" t="str">
            <v>SWT</v>
          </cell>
          <cell r="G1870" t="str">
            <v>UU21</v>
          </cell>
          <cell r="H1870" t="str">
            <v>UK-AGENCY</v>
          </cell>
          <cell r="I1870" t="str">
            <v>Tech</v>
          </cell>
          <cell r="J1870">
            <v>0</v>
          </cell>
          <cell r="K1870">
            <v>11</v>
          </cell>
          <cell r="L1870">
            <v>0</v>
          </cell>
          <cell r="M1870" t="str">
            <v>N/A</v>
          </cell>
          <cell r="N1870">
            <v>33.6</v>
          </cell>
        </row>
        <row r="1871">
          <cell r="A1871" t="str">
            <v>A50220</v>
          </cell>
          <cell r="B1871" t="str">
            <v>Moodie</v>
          </cell>
          <cell r="C1871" t="str">
            <v>Robert</v>
          </cell>
          <cell r="D1871" t="str">
            <v>UGB</v>
          </cell>
          <cell r="E1871" t="str">
            <v>S1</v>
          </cell>
          <cell r="F1871" t="str">
            <v>THW</v>
          </cell>
          <cell r="G1871" t="str">
            <v>UT22</v>
          </cell>
          <cell r="H1871" t="str">
            <v>P-FIX</v>
          </cell>
          <cell r="I1871" t="str">
            <v>Admin</v>
          </cell>
          <cell r="J1871">
            <v>37.5</v>
          </cell>
          <cell r="K1871">
            <v>1</v>
          </cell>
          <cell r="L1871">
            <v>11</v>
          </cell>
          <cell r="M1871" t="str">
            <v>Junior Technician</v>
          </cell>
          <cell r="N1871">
            <v>8.5409600000000001</v>
          </cell>
        </row>
        <row r="1872">
          <cell r="A1872" t="str">
            <v>A00510</v>
          </cell>
          <cell r="B1872" t="str">
            <v>Moon</v>
          </cell>
          <cell r="C1872" t="str">
            <v>Daniel</v>
          </cell>
          <cell r="D1872" t="str">
            <v>UGB</v>
          </cell>
          <cell r="E1872" t="str">
            <v>S2</v>
          </cell>
          <cell r="F1872" t="str">
            <v>GGE</v>
          </cell>
          <cell r="G1872" t="str">
            <v>UP31</v>
          </cell>
          <cell r="H1872" t="str">
            <v>P-STD</v>
          </cell>
          <cell r="I1872" t="str">
            <v>Tech</v>
          </cell>
          <cell r="J1872">
            <v>37.5</v>
          </cell>
          <cell r="K1872">
            <v>1</v>
          </cell>
          <cell r="L1872">
            <v>6</v>
          </cell>
          <cell r="M1872" t="str">
            <v>Senior Engineer</v>
          </cell>
          <cell r="N1872">
            <v>19.487179487178999</v>
          </cell>
        </row>
        <row r="1873">
          <cell r="A1873" t="str">
            <v>A74593</v>
          </cell>
          <cell r="B1873" t="str">
            <v>Moon</v>
          </cell>
          <cell r="C1873" t="str">
            <v>Daniel</v>
          </cell>
          <cell r="D1873" t="str">
            <v>UGB</v>
          </cell>
          <cell r="E1873" t="str">
            <v>S2</v>
          </cell>
          <cell r="F1873" t="str">
            <v>BBI</v>
          </cell>
          <cell r="G1873" t="str">
            <v>UP21</v>
          </cell>
          <cell r="H1873" t="str">
            <v>UK-HYDST</v>
          </cell>
          <cell r="I1873" t="str">
            <v>Tech</v>
          </cell>
          <cell r="J1873">
            <v>37.5</v>
          </cell>
          <cell r="K1873">
            <v>0</v>
          </cell>
          <cell r="L1873">
            <v>0</v>
          </cell>
          <cell r="M1873" t="str">
            <v>N/A</v>
          </cell>
          <cell r="N1873">
            <v>19.264652307692</v>
          </cell>
        </row>
        <row r="1874">
          <cell r="A1874" t="str">
            <v>A74825</v>
          </cell>
          <cell r="B1874" t="str">
            <v>Moore</v>
          </cell>
          <cell r="C1874" t="str">
            <v>Natalie</v>
          </cell>
          <cell r="D1874" t="str">
            <v>UGB</v>
          </cell>
          <cell r="E1874" t="str">
            <v>S4</v>
          </cell>
          <cell r="F1874" t="str">
            <v>EEA</v>
          </cell>
          <cell r="G1874" t="str">
            <v>UE31</v>
          </cell>
          <cell r="H1874" t="str">
            <v>T-FIX</v>
          </cell>
          <cell r="I1874" t="str">
            <v>Tech</v>
          </cell>
          <cell r="J1874">
            <v>37.5</v>
          </cell>
          <cell r="K1874">
            <v>1</v>
          </cell>
          <cell r="L1874">
            <v>11</v>
          </cell>
          <cell r="M1874" t="str">
            <v>Junior Technician</v>
          </cell>
          <cell r="N1874">
            <v>0.01</v>
          </cell>
        </row>
        <row r="1875">
          <cell r="A1875" t="str">
            <v>A76237</v>
          </cell>
          <cell r="B1875" t="str">
            <v>Moore</v>
          </cell>
          <cell r="C1875" t="str">
            <v>Natalie</v>
          </cell>
          <cell r="D1875" t="str">
            <v>UGB</v>
          </cell>
          <cell r="E1875" t="str">
            <v>S4</v>
          </cell>
          <cell r="F1875" t="str">
            <v>EEA</v>
          </cell>
          <cell r="G1875" t="str">
            <v>UE31</v>
          </cell>
          <cell r="H1875" t="str">
            <v>P-STD</v>
          </cell>
          <cell r="I1875" t="str">
            <v>Tech</v>
          </cell>
          <cell r="J1875">
            <v>37.5</v>
          </cell>
          <cell r="K1875">
            <v>8</v>
          </cell>
          <cell r="L1875">
            <v>8</v>
          </cell>
          <cell r="M1875" t="str">
            <v>Engineer  (Not chartered) (Graduate)</v>
          </cell>
          <cell r="N1875">
            <v>15.908713846154001</v>
          </cell>
        </row>
        <row r="1876">
          <cell r="A1876" t="str">
            <v>A76409</v>
          </cell>
          <cell r="B1876" t="str">
            <v>Moore</v>
          </cell>
          <cell r="C1876" t="str">
            <v>Nicholas</v>
          </cell>
          <cell r="D1876" t="str">
            <v>UGB</v>
          </cell>
          <cell r="E1876" t="str">
            <v>S1</v>
          </cell>
          <cell r="F1876" t="str">
            <v>TRL</v>
          </cell>
          <cell r="G1876" t="str">
            <v>UT42</v>
          </cell>
          <cell r="H1876" t="str">
            <v>UK-AGENCY</v>
          </cell>
          <cell r="I1876" t="str">
            <v>Tech</v>
          </cell>
          <cell r="J1876">
            <v>37.5</v>
          </cell>
          <cell r="K1876">
            <v>5</v>
          </cell>
          <cell r="L1876">
            <v>7</v>
          </cell>
          <cell r="M1876" t="str">
            <v>Senior Technician</v>
          </cell>
          <cell r="N1876">
            <v>37.4</v>
          </cell>
        </row>
        <row r="1877">
          <cell r="A1877" t="str">
            <v>A76543</v>
          </cell>
          <cell r="B1877" t="str">
            <v>Moore</v>
          </cell>
          <cell r="C1877" t="str">
            <v>John</v>
          </cell>
          <cell r="D1877" t="str">
            <v>UGB</v>
          </cell>
          <cell r="E1877" t="str">
            <v>S2</v>
          </cell>
          <cell r="F1877" t="str">
            <v>GCL</v>
          </cell>
          <cell r="G1877" t="str">
            <v>UP31</v>
          </cell>
          <cell r="H1877" t="str">
            <v>UK-AGENCY</v>
          </cell>
          <cell r="I1877" t="str">
            <v>Tech</v>
          </cell>
          <cell r="J1877">
            <v>40</v>
          </cell>
          <cell r="K1877">
            <v>1</v>
          </cell>
          <cell r="L1877">
            <v>7</v>
          </cell>
          <cell r="M1877" t="str">
            <v>Clerk of Works</v>
          </cell>
          <cell r="N1877">
            <v>24.84</v>
          </cell>
        </row>
        <row r="1878">
          <cell r="A1878" t="str">
            <v>A76533</v>
          </cell>
          <cell r="B1878" t="str">
            <v>Morad</v>
          </cell>
          <cell r="C1878" t="str">
            <v>Ibrahim</v>
          </cell>
          <cell r="D1878" t="str">
            <v>UGB</v>
          </cell>
          <cell r="E1878" t="str">
            <v>S1</v>
          </cell>
          <cell r="F1878" t="str">
            <v>SBR</v>
          </cell>
          <cell r="G1878" t="str">
            <v>UT31</v>
          </cell>
          <cell r="H1878" t="str">
            <v>UK-AGENCY</v>
          </cell>
          <cell r="I1878" t="str">
            <v>Tech</v>
          </cell>
          <cell r="J1878">
            <v>40</v>
          </cell>
          <cell r="K1878">
            <v>1</v>
          </cell>
          <cell r="L1878">
            <v>8</v>
          </cell>
          <cell r="M1878" t="str">
            <v>Technical Officer/ Technician</v>
          </cell>
          <cell r="N1878">
            <v>27.19</v>
          </cell>
        </row>
        <row r="1879">
          <cell r="A1879" t="str">
            <v>U02991</v>
          </cell>
          <cell r="B1879" t="str">
            <v>Morad</v>
          </cell>
          <cell r="C1879" t="str">
            <v>Ibrahim</v>
          </cell>
          <cell r="D1879" t="str">
            <v>UGB</v>
          </cell>
          <cell r="E1879" t="str">
            <v>S1</v>
          </cell>
          <cell r="F1879" t="str">
            <v>TRL</v>
          </cell>
          <cell r="G1879" t="str">
            <v>UT41</v>
          </cell>
          <cell r="H1879" t="str">
            <v>UK-AGENCY</v>
          </cell>
          <cell r="I1879" t="str">
            <v>Tech</v>
          </cell>
          <cell r="J1879">
            <v>0</v>
          </cell>
          <cell r="K1879">
            <v>17</v>
          </cell>
          <cell r="L1879">
            <v>7</v>
          </cell>
          <cell r="M1879" t="str">
            <v>Landscape/Project/Graphic/Urban Designer</v>
          </cell>
          <cell r="N1879">
            <v>22.05</v>
          </cell>
        </row>
        <row r="1880">
          <cell r="A1880" t="str">
            <v>A76212</v>
          </cell>
          <cell r="B1880" t="str">
            <v>Moran</v>
          </cell>
          <cell r="C1880" t="str">
            <v>Dan</v>
          </cell>
          <cell r="D1880" t="str">
            <v>UGB</v>
          </cell>
          <cell r="E1880" t="str">
            <v>S1</v>
          </cell>
          <cell r="F1880" t="str">
            <v>SBR</v>
          </cell>
          <cell r="G1880" t="str">
            <v>UT31</v>
          </cell>
          <cell r="H1880" t="str">
            <v>P-FIX</v>
          </cell>
          <cell r="I1880" t="str">
            <v>Tech</v>
          </cell>
          <cell r="J1880">
            <v>37.5</v>
          </cell>
          <cell r="K1880">
            <v>4</v>
          </cell>
          <cell r="L1880">
            <v>8</v>
          </cell>
          <cell r="M1880" t="str">
            <v>Engineer  (Not chartered) (Graduate)</v>
          </cell>
          <cell r="N1880">
            <v>25.91</v>
          </cell>
        </row>
        <row r="1881">
          <cell r="A1881" t="str">
            <v>A76280</v>
          </cell>
          <cell r="B1881" t="str">
            <v>Moreno</v>
          </cell>
          <cell r="C1881" t="str">
            <v>Adriana</v>
          </cell>
          <cell r="D1881" t="str">
            <v>UGB</v>
          </cell>
          <cell r="E1881" t="str">
            <v>S3</v>
          </cell>
          <cell r="F1881" t="str">
            <v>WEN</v>
          </cell>
          <cell r="G1881" t="str">
            <v>UU41</v>
          </cell>
          <cell r="H1881" t="str">
            <v>P-STD</v>
          </cell>
          <cell r="I1881" t="str">
            <v>Tech</v>
          </cell>
          <cell r="J1881">
            <v>37.5</v>
          </cell>
          <cell r="K1881">
            <v>8</v>
          </cell>
          <cell r="L1881">
            <v>7</v>
          </cell>
          <cell r="M1881" t="str">
            <v>Chartered or Consulting Engineer</v>
          </cell>
          <cell r="N1881">
            <v>22.572344615384999</v>
          </cell>
        </row>
        <row r="1882">
          <cell r="A1882" t="str">
            <v>A80028</v>
          </cell>
          <cell r="B1882" t="str">
            <v>Moretti</v>
          </cell>
          <cell r="C1882" t="str">
            <v>David</v>
          </cell>
          <cell r="D1882" t="str">
            <v>UGB</v>
          </cell>
          <cell r="E1882" t="str">
            <v>S3</v>
          </cell>
          <cell r="F1882" t="str">
            <v>ERE</v>
          </cell>
          <cell r="G1882" t="str">
            <v>UU81</v>
          </cell>
          <cell r="H1882" t="str">
            <v>P-STD</v>
          </cell>
          <cell r="I1882" t="str">
            <v>Tech</v>
          </cell>
          <cell r="J1882">
            <v>37.5</v>
          </cell>
          <cell r="K1882">
            <v>3</v>
          </cell>
          <cell r="L1882">
            <v>8</v>
          </cell>
          <cell r="M1882" t="str">
            <v>Resident Engineer (1) / Resident Engineer</v>
          </cell>
          <cell r="N1882">
            <v>41.747216410256001</v>
          </cell>
        </row>
        <row r="1883">
          <cell r="A1883" t="str">
            <v>A24968</v>
          </cell>
          <cell r="B1883" t="str">
            <v>Morgan</v>
          </cell>
          <cell r="C1883" t="str">
            <v>Dan</v>
          </cell>
          <cell r="D1883" t="str">
            <v>UGB</v>
          </cell>
          <cell r="E1883" t="str">
            <v>S2</v>
          </cell>
          <cell r="F1883" t="str">
            <v>SBS</v>
          </cell>
          <cell r="G1883" t="str">
            <v>UP51</v>
          </cell>
          <cell r="H1883" t="str">
            <v>UK-HYDST</v>
          </cell>
          <cell r="I1883" t="str">
            <v>Tech</v>
          </cell>
          <cell r="J1883">
            <v>37.5</v>
          </cell>
          <cell r="K1883">
            <v>34</v>
          </cell>
          <cell r="L1883">
            <v>11</v>
          </cell>
          <cell r="M1883" t="str">
            <v>Junior Technician</v>
          </cell>
          <cell r="N1883">
            <v>7.023626666667</v>
          </cell>
        </row>
        <row r="1884">
          <cell r="A1884" t="str">
            <v>A49926</v>
          </cell>
          <cell r="B1884" t="str">
            <v>Morgan</v>
          </cell>
          <cell r="C1884" t="str">
            <v>James</v>
          </cell>
          <cell r="D1884" t="str">
            <v>UGB</v>
          </cell>
          <cell r="E1884" t="str">
            <v>S4</v>
          </cell>
          <cell r="F1884" t="str">
            <v>EEX</v>
          </cell>
          <cell r="G1884" t="str">
            <v>UE11</v>
          </cell>
          <cell r="H1884" t="str">
            <v>UK-HYDST</v>
          </cell>
          <cell r="I1884" t="str">
            <v>Tech</v>
          </cell>
          <cell r="J1884">
            <v>37.5</v>
          </cell>
          <cell r="K1884">
            <v>24</v>
          </cell>
          <cell r="L1884">
            <v>0</v>
          </cell>
          <cell r="M1884" t="str">
            <v>N/A</v>
          </cell>
          <cell r="N1884">
            <v>35.238461538461998</v>
          </cell>
        </row>
        <row r="1885">
          <cell r="A1885" t="str">
            <v>A74305</v>
          </cell>
          <cell r="B1885" t="str">
            <v>Morgan</v>
          </cell>
          <cell r="C1885" t="str">
            <v>Rhodri</v>
          </cell>
          <cell r="D1885" t="str">
            <v>UGB</v>
          </cell>
          <cell r="E1885" t="str">
            <v>S3</v>
          </cell>
          <cell r="F1885" t="str">
            <v>ERE</v>
          </cell>
          <cell r="G1885" t="str">
            <v>UU81</v>
          </cell>
          <cell r="H1885" t="str">
            <v>UK-HYDST</v>
          </cell>
          <cell r="I1885" t="str">
            <v>Tech</v>
          </cell>
          <cell r="J1885">
            <v>37.5</v>
          </cell>
          <cell r="K1885">
            <v>92</v>
          </cell>
          <cell r="L1885">
            <v>7</v>
          </cell>
          <cell r="M1885" t="str">
            <v>Environmental consultant 1</v>
          </cell>
          <cell r="N1885">
            <v>24.309776153845998</v>
          </cell>
        </row>
        <row r="1886">
          <cell r="A1886" t="str">
            <v>A74420</v>
          </cell>
          <cell r="B1886" t="str">
            <v>Morgan</v>
          </cell>
          <cell r="C1886" t="str">
            <v>Craig</v>
          </cell>
          <cell r="D1886" t="str">
            <v>UGB</v>
          </cell>
          <cell r="E1886" t="str">
            <v>S3</v>
          </cell>
          <cell r="F1886" t="str">
            <v>MAM</v>
          </cell>
          <cell r="G1886" t="str">
            <v>UU23</v>
          </cell>
          <cell r="H1886" t="str">
            <v>UK-HYDST</v>
          </cell>
          <cell r="I1886" t="str">
            <v>Tech</v>
          </cell>
          <cell r="J1886">
            <v>37.5</v>
          </cell>
          <cell r="K1886">
            <v>41</v>
          </cell>
          <cell r="L1886">
            <v>10</v>
          </cell>
          <cell r="M1886" t="str">
            <v>Technical Officer/ Technician</v>
          </cell>
          <cell r="N1886">
            <v>8.4534215384620008</v>
          </cell>
        </row>
        <row r="1887">
          <cell r="A1887" t="str">
            <v>A82651</v>
          </cell>
          <cell r="B1887" t="str">
            <v>Morgan</v>
          </cell>
          <cell r="C1887" t="str">
            <v>Terry</v>
          </cell>
          <cell r="D1887" t="str">
            <v>UGB</v>
          </cell>
          <cell r="E1887" t="str">
            <v>S2</v>
          </cell>
          <cell r="F1887" t="str">
            <v>SBS</v>
          </cell>
          <cell r="G1887" t="str">
            <v>UP51</v>
          </cell>
          <cell r="H1887" t="str">
            <v>UK-HYDST</v>
          </cell>
          <cell r="I1887" t="str">
            <v>Tech</v>
          </cell>
          <cell r="J1887">
            <v>37.5</v>
          </cell>
          <cell r="K1887">
            <v>126</v>
          </cell>
          <cell r="L1887">
            <v>5</v>
          </cell>
          <cell r="M1887" t="str">
            <v>Principal Engineer/ Technical Discipline Leader</v>
          </cell>
          <cell r="N1887">
            <v>24.093626666666999</v>
          </cell>
        </row>
        <row r="1888">
          <cell r="A1888" t="str">
            <v>W42099</v>
          </cell>
          <cell r="B1888" t="str">
            <v>Morgans</v>
          </cell>
          <cell r="C1888" t="str">
            <v>Geoff</v>
          </cell>
          <cell r="D1888" t="str">
            <v>UGB</v>
          </cell>
          <cell r="E1888" t="str">
            <v>S1</v>
          </cell>
          <cell r="F1888" t="str">
            <v>THW</v>
          </cell>
          <cell r="G1888" t="str">
            <v>UT23</v>
          </cell>
          <cell r="H1888" t="str">
            <v>UK-HYDST</v>
          </cell>
          <cell r="I1888" t="str">
            <v>Tech</v>
          </cell>
          <cell r="J1888">
            <v>37.5</v>
          </cell>
          <cell r="K1888">
            <v>551</v>
          </cell>
          <cell r="L1888">
            <v>4</v>
          </cell>
          <cell r="M1888" t="str">
            <v>Senior Commercial Manager / Commercial Manager</v>
          </cell>
          <cell r="N1888">
            <v>55.817981158974</v>
          </cell>
        </row>
        <row r="1889">
          <cell r="A1889" t="str">
            <v>A74819</v>
          </cell>
          <cell r="B1889" t="str">
            <v>Moriarty</v>
          </cell>
          <cell r="C1889" t="str">
            <v>John</v>
          </cell>
          <cell r="D1889" t="str">
            <v>UGB</v>
          </cell>
          <cell r="E1889" t="str">
            <v>S1</v>
          </cell>
          <cell r="F1889" t="str">
            <v>TRL</v>
          </cell>
          <cell r="G1889" t="str">
            <v>UT42</v>
          </cell>
          <cell r="H1889" t="str">
            <v>UK-AGENCY</v>
          </cell>
          <cell r="I1889" t="str">
            <v>Tech</v>
          </cell>
          <cell r="J1889">
            <v>48</v>
          </cell>
          <cell r="K1889">
            <v>11</v>
          </cell>
          <cell r="L1889">
            <v>5</v>
          </cell>
          <cell r="M1889" t="str">
            <v>Project  Planner (1)</v>
          </cell>
          <cell r="N1889">
            <v>40.700000000000003</v>
          </cell>
        </row>
        <row r="1890">
          <cell r="A1890" t="str">
            <v>A76060</v>
          </cell>
          <cell r="B1890" t="str">
            <v>Moriarty</v>
          </cell>
          <cell r="C1890" t="str">
            <v>Sean</v>
          </cell>
          <cell r="D1890" t="str">
            <v>UGB</v>
          </cell>
          <cell r="E1890" t="str">
            <v>S1</v>
          </cell>
          <cell r="F1890" t="str">
            <v>TRS</v>
          </cell>
          <cell r="G1890" t="str">
            <v>UT42</v>
          </cell>
          <cell r="H1890" t="str">
            <v>P-STD</v>
          </cell>
          <cell r="I1890" t="str">
            <v>Tech</v>
          </cell>
          <cell r="J1890">
            <v>37.5</v>
          </cell>
          <cell r="K1890">
            <v>6</v>
          </cell>
          <cell r="L1890">
            <v>3</v>
          </cell>
          <cell r="M1890" t="str">
            <v>Business Director</v>
          </cell>
          <cell r="N1890">
            <v>46.124139487179001</v>
          </cell>
        </row>
        <row r="1891">
          <cell r="A1891" t="str">
            <v>A76315</v>
          </cell>
          <cell r="B1891" t="str">
            <v>Morley</v>
          </cell>
          <cell r="C1891" t="str">
            <v>Chris</v>
          </cell>
          <cell r="D1891" t="str">
            <v>UGB</v>
          </cell>
          <cell r="E1891" t="str">
            <v>S4</v>
          </cell>
          <cell r="F1891" t="str">
            <v>EEC</v>
          </cell>
          <cell r="G1891" t="str">
            <v>UE21</v>
          </cell>
          <cell r="H1891" t="str">
            <v>UK-AGENCY</v>
          </cell>
          <cell r="I1891" t="str">
            <v>Tech</v>
          </cell>
          <cell r="J1891">
            <v>37.5</v>
          </cell>
          <cell r="K1891">
            <v>7</v>
          </cell>
          <cell r="L1891">
            <v>11</v>
          </cell>
          <cell r="M1891" t="str">
            <v>Junior Technician</v>
          </cell>
          <cell r="N1891">
            <v>38.659999999999997</v>
          </cell>
        </row>
        <row r="1892">
          <cell r="A1892" t="str">
            <v>A00336</v>
          </cell>
          <cell r="B1892" t="str">
            <v>Morrell</v>
          </cell>
          <cell r="C1892" t="str">
            <v>Mike</v>
          </cell>
          <cell r="D1892" t="str">
            <v>UGB</v>
          </cell>
          <cell r="E1892" t="str">
            <v>S2</v>
          </cell>
          <cell r="F1892" t="str">
            <v>GLR</v>
          </cell>
          <cell r="G1892" t="str">
            <v>UP21</v>
          </cell>
          <cell r="H1892" t="str">
            <v>UK-HYDST</v>
          </cell>
          <cell r="I1892" t="str">
            <v>Tech</v>
          </cell>
          <cell r="J1892">
            <v>37.5</v>
          </cell>
          <cell r="K1892">
            <v>17</v>
          </cell>
          <cell r="L1892">
            <v>0</v>
          </cell>
          <cell r="M1892" t="str">
            <v>N/A</v>
          </cell>
          <cell r="N1892">
            <v>38.010693333333002</v>
          </cell>
        </row>
        <row r="1893">
          <cell r="A1893" t="str">
            <v>A00461</v>
          </cell>
          <cell r="B1893" t="str">
            <v>Morris</v>
          </cell>
          <cell r="C1893" t="str">
            <v>Andrew</v>
          </cell>
          <cell r="D1893" t="str">
            <v>UGB</v>
          </cell>
          <cell r="E1893" t="str">
            <v>S1</v>
          </cell>
          <cell r="F1893" t="str">
            <v>TRL</v>
          </cell>
          <cell r="G1893" t="str">
            <v>UT42</v>
          </cell>
          <cell r="H1893" t="str">
            <v>P-STD</v>
          </cell>
          <cell r="I1893" t="str">
            <v>Tech</v>
          </cell>
          <cell r="J1893">
            <v>37.5</v>
          </cell>
          <cell r="K1893">
            <v>10</v>
          </cell>
          <cell r="L1893">
            <v>3</v>
          </cell>
          <cell r="M1893" t="str">
            <v>Technical Director  / Technical Director (1)</v>
          </cell>
          <cell r="N1893">
            <v>46.124139487179001</v>
          </cell>
        </row>
        <row r="1894">
          <cell r="A1894" t="str">
            <v>A09663</v>
          </cell>
          <cell r="B1894" t="str">
            <v>Morris</v>
          </cell>
          <cell r="C1894" t="str">
            <v>Louise</v>
          </cell>
          <cell r="D1894" t="str">
            <v>UGB</v>
          </cell>
          <cell r="E1894" t="str">
            <v>S9</v>
          </cell>
          <cell r="F1894" t="str">
            <v>AFF</v>
          </cell>
          <cell r="G1894" t="str">
            <v>UF11</v>
          </cell>
          <cell r="H1894" t="str">
            <v>UK-HYDST</v>
          </cell>
          <cell r="I1894" t="str">
            <v>Admin</v>
          </cell>
          <cell r="J1894">
            <v>30</v>
          </cell>
          <cell r="K1894">
            <v>240</v>
          </cell>
          <cell r="L1894">
            <v>8</v>
          </cell>
          <cell r="M1894" t="str">
            <v>Senior Secretary/Team Secretary</v>
          </cell>
          <cell r="N1894">
            <v>11.504369230769001</v>
          </cell>
        </row>
        <row r="1895">
          <cell r="A1895" t="str">
            <v>A41895</v>
          </cell>
          <cell r="B1895" t="str">
            <v>Morris</v>
          </cell>
          <cell r="C1895" t="str">
            <v>Martin</v>
          </cell>
          <cell r="D1895" t="str">
            <v>UGB</v>
          </cell>
          <cell r="E1895" t="str">
            <v>S1</v>
          </cell>
          <cell r="F1895" t="str">
            <v>THW</v>
          </cell>
          <cell r="G1895" t="str">
            <v>UT21</v>
          </cell>
          <cell r="H1895" t="str">
            <v>UK-HYDST</v>
          </cell>
          <cell r="I1895" t="str">
            <v>Tech</v>
          </cell>
          <cell r="J1895">
            <v>37.5</v>
          </cell>
          <cell r="K1895">
            <v>499</v>
          </cell>
          <cell r="L1895">
            <v>2</v>
          </cell>
          <cell r="M1895" t="str">
            <v>Senior Technical Director</v>
          </cell>
          <cell r="N1895">
            <v>31.948717948717999</v>
          </cell>
        </row>
        <row r="1896">
          <cell r="A1896" t="str">
            <v>A49829</v>
          </cell>
          <cell r="B1896" t="str">
            <v>Morris</v>
          </cell>
          <cell r="C1896" t="str">
            <v>Rob</v>
          </cell>
          <cell r="D1896" t="str">
            <v>UGB</v>
          </cell>
          <cell r="E1896" t="str">
            <v>S1</v>
          </cell>
          <cell r="F1896" t="str">
            <v>THW</v>
          </cell>
          <cell r="G1896" t="str">
            <v>UT22</v>
          </cell>
          <cell r="H1896" t="str">
            <v>UK-HYDST</v>
          </cell>
          <cell r="I1896" t="str">
            <v>Tech</v>
          </cell>
          <cell r="J1896">
            <v>37.5</v>
          </cell>
          <cell r="K1896">
            <v>38</v>
          </cell>
          <cell r="L1896">
            <v>3</v>
          </cell>
          <cell r="M1896" t="str">
            <v>Technical Director  / Technical Director (1)</v>
          </cell>
          <cell r="N1896">
            <v>41.455421538461998</v>
          </cell>
        </row>
        <row r="1897">
          <cell r="A1897" t="str">
            <v>A74276</v>
          </cell>
          <cell r="B1897" t="str">
            <v>Morris</v>
          </cell>
          <cell r="C1897" t="str">
            <v>Laura</v>
          </cell>
          <cell r="D1897" t="str">
            <v>UGB</v>
          </cell>
          <cell r="E1897" t="str">
            <v>S9</v>
          </cell>
          <cell r="F1897" t="str">
            <v>ABD</v>
          </cell>
          <cell r="G1897" t="str">
            <v>US16</v>
          </cell>
          <cell r="H1897" t="str">
            <v>UK-HYDST</v>
          </cell>
          <cell r="I1897" t="str">
            <v>Admin</v>
          </cell>
          <cell r="J1897">
            <v>37.5</v>
          </cell>
          <cell r="K1897">
            <v>70</v>
          </cell>
          <cell r="L1897">
            <v>7</v>
          </cell>
          <cell r="M1897" t="str">
            <v>Bid Coordinator/Administrator</v>
          </cell>
          <cell r="N1897">
            <v>10.274221538461999</v>
          </cell>
        </row>
        <row r="1898">
          <cell r="A1898" t="str">
            <v>A74396</v>
          </cell>
          <cell r="B1898" t="str">
            <v>Morris</v>
          </cell>
          <cell r="C1898" t="str">
            <v>Shaun</v>
          </cell>
          <cell r="D1898" t="str">
            <v>UGB</v>
          </cell>
          <cell r="E1898" t="str">
            <v>S2</v>
          </cell>
          <cell r="F1898" t="str">
            <v>BBI</v>
          </cell>
          <cell r="G1898" t="str">
            <v>UP33</v>
          </cell>
          <cell r="H1898" t="str">
            <v>UK-HYDST</v>
          </cell>
          <cell r="I1898" t="str">
            <v>Tech</v>
          </cell>
          <cell r="J1898">
            <v>37.5</v>
          </cell>
          <cell r="K1898">
            <v>59</v>
          </cell>
          <cell r="L1898">
            <v>4</v>
          </cell>
          <cell r="M1898" t="str">
            <v>Technical Director  / Technical Director (1)</v>
          </cell>
          <cell r="N1898">
            <v>36.343175384615002</v>
          </cell>
        </row>
        <row r="1899">
          <cell r="A1899" t="str">
            <v>A76143</v>
          </cell>
          <cell r="B1899" t="str">
            <v>Morris</v>
          </cell>
          <cell r="C1899" t="str">
            <v>Will</v>
          </cell>
          <cell r="D1899" t="str">
            <v>UGB</v>
          </cell>
          <cell r="E1899" t="str">
            <v>S1</v>
          </cell>
          <cell r="F1899" t="str">
            <v>SBR</v>
          </cell>
          <cell r="G1899" t="str">
            <v>UT31</v>
          </cell>
          <cell r="H1899" t="str">
            <v>P-STD</v>
          </cell>
          <cell r="I1899" t="str">
            <v>Tech</v>
          </cell>
          <cell r="J1899">
            <v>37.5</v>
          </cell>
          <cell r="K1899">
            <v>10</v>
          </cell>
          <cell r="L1899">
            <v>4</v>
          </cell>
          <cell r="M1899" t="str">
            <v>Associate Business Director</v>
          </cell>
          <cell r="N1899">
            <v>39.796590769231003</v>
          </cell>
        </row>
        <row r="1900">
          <cell r="A1900" t="str">
            <v>A76321</v>
          </cell>
          <cell r="B1900" t="str">
            <v>Morris</v>
          </cell>
          <cell r="C1900" t="str">
            <v>Laura</v>
          </cell>
          <cell r="D1900" t="str">
            <v>UGB</v>
          </cell>
          <cell r="E1900" t="str">
            <v>S9</v>
          </cell>
          <cell r="F1900" t="str">
            <v>AMT</v>
          </cell>
          <cell r="G1900" t="str">
            <v>US16</v>
          </cell>
          <cell r="H1900" t="str">
            <v>P-STD</v>
          </cell>
          <cell r="I1900" t="str">
            <v>Admin</v>
          </cell>
          <cell r="J1900">
            <v>37.5</v>
          </cell>
          <cell r="K1900">
            <v>7</v>
          </cell>
          <cell r="L1900">
            <v>7</v>
          </cell>
          <cell r="M1900" t="str">
            <v>Business Development Coordinator</v>
          </cell>
          <cell r="N1900">
            <v>14.248447179487</v>
          </cell>
        </row>
        <row r="1901">
          <cell r="A1901" t="str">
            <v>A76346</v>
          </cell>
          <cell r="B1901" t="str">
            <v>Morris</v>
          </cell>
          <cell r="C1901" t="str">
            <v>Albert</v>
          </cell>
          <cell r="D1901" t="str">
            <v>UGB</v>
          </cell>
          <cell r="E1901" t="str">
            <v>S1</v>
          </cell>
          <cell r="F1901" t="str">
            <v>TRS</v>
          </cell>
          <cell r="G1901" t="str">
            <v>UT41</v>
          </cell>
          <cell r="H1901" t="str">
            <v>UK-AGENCY</v>
          </cell>
          <cell r="I1901" t="str">
            <v>Tech</v>
          </cell>
          <cell r="J1901">
            <v>37.5</v>
          </cell>
          <cell r="K1901">
            <v>7</v>
          </cell>
          <cell r="L1901">
            <v>7</v>
          </cell>
          <cell r="M1901" t="str">
            <v>Chartered or Consulting Engineer</v>
          </cell>
          <cell r="N1901">
            <v>49.97</v>
          </cell>
        </row>
        <row r="1902">
          <cell r="A1902" t="str">
            <v>W43974</v>
          </cell>
          <cell r="B1902" t="str">
            <v>Morris</v>
          </cell>
          <cell r="C1902" t="str">
            <v>Dylan</v>
          </cell>
          <cell r="D1902" t="str">
            <v>UGB</v>
          </cell>
          <cell r="E1902" t="str">
            <v>S3</v>
          </cell>
          <cell r="F1902" t="str">
            <v>WWN</v>
          </cell>
          <cell r="G1902" t="str">
            <v>UU21</v>
          </cell>
          <cell r="H1902" t="str">
            <v>UK-HYDST</v>
          </cell>
          <cell r="I1902" t="str">
            <v>Tech</v>
          </cell>
          <cell r="J1902">
            <v>37.5</v>
          </cell>
          <cell r="K1902">
            <v>66</v>
          </cell>
          <cell r="L1902">
            <v>8</v>
          </cell>
          <cell r="M1902" t="str">
            <v>Engineer  (Not chartered) (Graduate)</v>
          </cell>
          <cell r="N1902">
            <v>16.944652307691999</v>
          </cell>
        </row>
        <row r="1903">
          <cell r="A1903" t="str">
            <v>W69450</v>
          </cell>
          <cell r="B1903" t="str">
            <v>Morris</v>
          </cell>
          <cell r="C1903" t="str">
            <v>Kay</v>
          </cell>
          <cell r="D1903" t="str">
            <v>UGB</v>
          </cell>
          <cell r="E1903" t="str">
            <v>S9</v>
          </cell>
          <cell r="F1903" t="str">
            <v>AFN</v>
          </cell>
          <cell r="G1903" t="str">
            <v>US13</v>
          </cell>
          <cell r="H1903" t="str">
            <v>UK-HYDST</v>
          </cell>
          <cell r="I1903" t="str">
            <v>Admin</v>
          </cell>
          <cell r="J1903">
            <v>19.5</v>
          </cell>
          <cell r="K1903">
            <v>187</v>
          </cell>
          <cell r="L1903">
            <v>8</v>
          </cell>
          <cell r="M1903" t="str">
            <v>Financial Accountant</v>
          </cell>
          <cell r="N1903">
            <v>13.983717299803001</v>
          </cell>
        </row>
        <row r="1904">
          <cell r="A1904" t="str">
            <v>A80003</v>
          </cell>
          <cell r="B1904" t="str">
            <v>Morrison</v>
          </cell>
          <cell r="C1904" t="str">
            <v>Neil</v>
          </cell>
          <cell r="D1904" t="str">
            <v>UGB</v>
          </cell>
          <cell r="E1904" t="str">
            <v>S3</v>
          </cell>
          <cell r="F1904" t="str">
            <v>ERE</v>
          </cell>
          <cell r="G1904" t="str">
            <v>UU81</v>
          </cell>
          <cell r="H1904" t="str">
            <v>UK-AGENCY</v>
          </cell>
          <cell r="I1904" t="str">
            <v>Tech</v>
          </cell>
          <cell r="J1904">
            <v>37.5</v>
          </cell>
          <cell r="K1904">
            <v>3</v>
          </cell>
          <cell r="L1904">
            <v>9</v>
          </cell>
          <cell r="M1904" t="str">
            <v>Graduate Engineer</v>
          </cell>
          <cell r="N1904">
            <v>29.72</v>
          </cell>
        </row>
        <row r="1905">
          <cell r="A1905" t="str">
            <v>A74304</v>
          </cell>
          <cell r="B1905" t="str">
            <v>Morrissy</v>
          </cell>
          <cell r="C1905" t="str">
            <v>Alison</v>
          </cell>
          <cell r="D1905" t="str">
            <v>UGB</v>
          </cell>
          <cell r="E1905" t="str">
            <v>S4</v>
          </cell>
          <cell r="F1905" t="str">
            <v>EEA</v>
          </cell>
          <cell r="G1905" t="str">
            <v>UE31</v>
          </cell>
          <cell r="H1905" t="str">
            <v>UK-HYDST</v>
          </cell>
          <cell r="I1905" t="str">
            <v>Tech</v>
          </cell>
          <cell r="J1905">
            <v>37.5</v>
          </cell>
          <cell r="K1905">
            <v>64</v>
          </cell>
          <cell r="L1905">
            <v>7</v>
          </cell>
          <cell r="M1905" t="str">
            <v>Senior Environmental consultant 2</v>
          </cell>
          <cell r="N1905">
            <v>14.026703589744001</v>
          </cell>
        </row>
        <row r="1906">
          <cell r="A1906" t="str">
            <v>A00550</v>
          </cell>
          <cell r="B1906" t="str">
            <v>Mortimer</v>
          </cell>
          <cell r="C1906" t="str">
            <v>Gary</v>
          </cell>
          <cell r="D1906" t="str">
            <v>UGB</v>
          </cell>
          <cell r="E1906" t="str">
            <v>S2</v>
          </cell>
          <cell r="F1906" t="str">
            <v>BBI</v>
          </cell>
          <cell r="G1906" t="str">
            <v>UP21</v>
          </cell>
          <cell r="H1906" t="str">
            <v>P-FIX</v>
          </cell>
          <cell r="I1906" t="str">
            <v>Tech</v>
          </cell>
          <cell r="J1906">
            <v>37.5</v>
          </cell>
          <cell r="K1906">
            <v>3</v>
          </cell>
          <cell r="L1906">
            <v>6</v>
          </cell>
          <cell r="M1906" t="str">
            <v>Senior Consultant</v>
          </cell>
          <cell r="N1906">
            <v>19.279011282050998</v>
          </cell>
        </row>
        <row r="1907">
          <cell r="A1907" t="str">
            <v>A24801</v>
          </cell>
          <cell r="B1907" t="str">
            <v>Mortimore</v>
          </cell>
          <cell r="C1907" t="str">
            <v>Michael</v>
          </cell>
          <cell r="D1907" t="str">
            <v>UGB</v>
          </cell>
          <cell r="E1907" t="str">
            <v>S3</v>
          </cell>
          <cell r="F1907" t="str">
            <v>WTC</v>
          </cell>
          <cell r="G1907" t="str">
            <v>UU22</v>
          </cell>
          <cell r="H1907" t="str">
            <v>UK-HYDST</v>
          </cell>
          <cell r="I1907" t="str">
            <v>Tech</v>
          </cell>
          <cell r="J1907">
            <v>37.5</v>
          </cell>
          <cell r="K1907">
            <v>45</v>
          </cell>
          <cell r="L1907">
            <v>10</v>
          </cell>
          <cell r="M1907" t="str">
            <v>Environmental consultant 4 / Graduate</v>
          </cell>
          <cell r="N1907">
            <v>13.793267692308</v>
          </cell>
        </row>
        <row r="1908">
          <cell r="A1908" t="str">
            <v>A04927</v>
          </cell>
          <cell r="B1908" t="str">
            <v>Morton</v>
          </cell>
          <cell r="C1908" t="str">
            <v>Dave</v>
          </cell>
          <cell r="D1908" t="str">
            <v>UGB</v>
          </cell>
          <cell r="E1908" t="str">
            <v>S3</v>
          </cell>
          <cell r="F1908" t="str">
            <v>WEN</v>
          </cell>
          <cell r="G1908" t="str">
            <v>UU41</v>
          </cell>
          <cell r="H1908" t="str">
            <v>UK-HYDST</v>
          </cell>
          <cell r="I1908" t="str">
            <v>Tech</v>
          </cell>
          <cell r="J1908">
            <v>37.5</v>
          </cell>
          <cell r="K1908">
            <v>416</v>
          </cell>
          <cell r="L1908">
            <v>4</v>
          </cell>
          <cell r="M1908" t="str">
            <v>Project Manager  Category 2 (2)</v>
          </cell>
          <cell r="N1908">
            <v>28.609997948718</v>
          </cell>
        </row>
        <row r="1909">
          <cell r="A1909" t="str">
            <v>A76043</v>
          </cell>
          <cell r="B1909" t="str">
            <v>Morton</v>
          </cell>
          <cell r="C1909" t="str">
            <v>Justin</v>
          </cell>
          <cell r="D1909" t="str">
            <v>UGB</v>
          </cell>
          <cell r="E1909" t="str">
            <v>S2</v>
          </cell>
          <cell r="F1909" t="str">
            <v>GLR</v>
          </cell>
          <cell r="G1909" t="str">
            <v>UP32</v>
          </cell>
          <cell r="H1909" t="str">
            <v>P-STD</v>
          </cell>
          <cell r="I1909" t="str">
            <v>Tech</v>
          </cell>
          <cell r="J1909">
            <v>37.5</v>
          </cell>
          <cell r="K1909">
            <v>15</v>
          </cell>
          <cell r="L1909">
            <v>8</v>
          </cell>
          <cell r="M1909" t="str">
            <v>Geotechnical Engineer (Assistant)</v>
          </cell>
          <cell r="N1909">
            <v>19.279381538462001</v>
          </cell>
        </row>
        <row r="1910">
          <cell r="A1910" t="str">
            <v>S10333</v>
          </cell>
          <cell r="B1910" t="str">
            <v>Morton</v>
          </cell>
          <cell r="C1910" t="str">
            <v>Alan</v>
          </cell>
          <cell r="D1910" t="str">
            <v>UGB</v>
          </cell>
          <cell r="E1910" t="str">
            <v>S9</v>
          </cell>
          <cell r="F1910" t="str">
            <v>AHR</v>
          </cell>
          <cell r="G1910" t="str">
            <v>US12</v>
          </cell>
          <cell r="H1910" t="str">
            <v>UK-SC-LTD</v>
          </cell>
          <cell r="I1910" t="str">
            <v>Admin</v>
          </cell>
          <cell r="J1910">
            <v>37.5</v>
          </cell>
          <cell r="K1910">
            <v>4</v>
          </cell>
          <cell r="L1910">
            <v>2</v>
          </cell>
          <cell r="M1910" t="str">
            <v>Regional HR Director</v>
          </cell>
          <cell r="N1910">
            <v>46.66</v>
          </cell>
        </row>
        <row r="1911">
          <cell r="A1911" t="str">
            <v>U03137</v>
          </cell>
          <cell r="B1911" t="str">
            <v>Morton</v>
          </cell>
          <cell r="C1911" t="str">
            <v>Dave</v>
          </cell>
          <cell r="D1911" t="str">
            <v>UGB</v>
          </cell>
          <cell r="E1911" t="str">
            <v>S1</v>
          </cell>
          <cell r="F1911" t="str">
            <v>TIS</v>
          </cell>
          <cell r="G1911" t="str">
            <v>UT51</v>
          </cell>
          <cell r="H1911" t="str">
            <v>UK-AGENCY</v>
          </cell>
          <cell r="I1911" t="str">
            <v>Tech</v>
          </cell>
          <cell r="J1911">
            <v>37.5</v>
          </cell>
          <cell r="K1911">
            <v>5</v>
          </cell>
          <cell r="L1911">
            <v>6</v>
          </cell>
          <cell r="M1911" t="str">
            <v>Senior Consultant</v>
          </cell>
          <cell r="N1911">
            <v>59.22</v>
          </cell>
        </row>
        <row r="1912">
          <cell r="A1912" t="str">
            <v>A25241</v>
          </cell>
          <cell r="B1912" t="str">
            <v>Mosquera Vazquez</v>
          </cell>
          <cell r="C1912" t="str">
            <v>Monica</v>
          </cell>
          <cell r="D1912" t="str">
            <v>UGB</v>
          </cell>
          <cell r="E1912" t="str">
            <v>S2</v>
          </cell>
          <cell r="F1912" t="str">
            <v>GGE</v>
          </cell>
          <cell r="G1912" t="str">
            <v>UP31</v>
          </cell>
          <cell r="H1912" t="str">
            <v>P-STD</v>
          </cell>
          <cell r="I1912" t="str">
            <v>Tech</v>
          </cell>
          <cell r="J1912">
            <v>37.5</v>
          </cell>
          <cell r="K1912">
            <v>5</v>
          </cell>
          <cell r="L1912">
            <v>9</v>
          </cell>
          <cell r="M1912" t="str">
            <v>Environmental consultant 3 / Graduate</v>
          </cell>
          <cell r="N1912">
            <v>11.108754871795</v>
          </cell>
        </row>
        <row r="1913">
          <cell r="A1913" t="str">
            <v>A76452</v>
          </cell>
          <cell r="B1913" t="str">
            <v>Mottershead</v>
          </cell>
          <cell r="C1913" t="str">
            <v>Brenton</v>
          </cell>
          <cell r="D1913" t="str">
            <v>UGB</v>
          </cell>
          <cell r="E1913" t="str">
            <v>S1</v>
          </cell>
          <cell r="F1913" t="str">
            <v>THW</v>
          </cell>
          <cell r="G1913" t="str">
            <v>UT22</v>
          </cell>
          <cell r="H1913" t="str">
            <v>P-STD</v>
          </cell>
          <cell r="I1913" t="str">
            <v>Tech</v>
          </cell>
          <cell r="J1913">
            <v>37.5</v>
          </cell>
          <cell r="K1913">
            <v>3</v>
          </cell>
          <cell r="L1913">
            <v>8</v>
          </cell>
          <cell r="M1913" t="str">
            <v>Engineer  (Not chartered) (Graduate)</v>
          </cell>
          <cell r="N1913">
            <v>14.180549743589999</v>
          </cell>
        </row>
        <row r="1914">
          <cell r="A1914" t="str">
            <v>A76047</v>
          </cell>
          <cell r="B1914" t="str">
            <v>Moy</v>
          </cell>
          <cell r="C1914" t="str">
            <v>Richard</v>
          </cell>
          <cell r="D1914" t="str">
            <v>UGB</v>
          </cell>
          <cell r="E1914" t="str">
            <v>S1</v>
          </cell>
          <cell r="F1914" t="str">
            <v>TRL</v>
          </cell>
          <cell r="G1914" t="str">
            <v>UT43</v>
          </cell>
          <cell r="H1914" t="str">
            <v>P-STD</v>
          </cell>
          <cell r="I1914" t="str">
            <v>Tech</v>
          </cell>
          <cell r="J1914">
            <v>37.5</v>
          </cell>
          <cell r="K1914">
            <v>14</v>
          </cell>
          <cell r="L1914">
            <v>5</v>
          </cell>
          <cell r="M1914" t="str">
            <v>Principal Engineer/ Technical Discipline Leader</v>
          </cell>
          <cell r="N1914">
            <v>29.829504871794999</v>
          </cell>
        </row>
        <row r="1915">
          <cell r="A1915" t="str">
            <v>A76128</v>
          </cell>
          <cell r="B1915" t="str">
            <v>Muckley</v>
          </cell>
          <cell r="C1915" t="str">
            <v>Matthew</v>
          </cell>
          <cell r="D1915" t="str">
            <v>UGB</v>
          </cell>
          <cell r="E1915" t="str">
            <v>S1</v>
          </cell>
          <cell r="F1915" t="str">
            <v>TRS</v>
          </cell>
          <cell r="G1915" t="str">
            <v>UT42</v>
          </cell>
          <cell r="H1915" t="str">
            <v>P-STD</v>
          </cell>
          <cell r="I1915" t="str">
            <v>Tech</v>
          </cell>
          <cell r="J1915">
            <v>37.5</v>
          </cell>
          <cell r="K1915">
            <v>13</v>
          </cell>
          <cell r="L1915">
            <v>6</v>
          </cell>
          <cell r="M1915" t="str">
            <v>Senior Engineer</v>
          </cell>
          <cell r="N1915">
            <v>38.850934358974001</v>
          </cell>
        </row>
        <row r="1916">
          <cell r="A1916" t="str">
            <v>U03161</v>
          </cell>
          <cell r="B1916" t="str">
            <v>Muggeridge</v>
          </cell>
          <cell r="C1916" t="str">
            <v>Nathan</v>
          </cell>
          <cell r="D1916" t="str">
            <v>UGB</v>
          </cell>
          <cell r="E1916" t="str">
            <v>S3</v>
          </cell>
          <cell r="F1916" t="str">
            <v>WWN</v>
          </cell>
          <cell r="G1916" t="str">
            <v>UU61</v>
          </cell>
          <cell r="H1916" t="str">
            <v>UK-AGENCY</v>
          </cell>
          <cell r="I1916" t="str">
            <v>Tech</v>
          </cell>
          <cell r="J1916">
            <v>37.5</v>
          </cell>
          <cell r="K1916">
            <v>5</v>
          </cell>
          <cell r="L1916">
            <v>8</v>
          </cell>
          <cell r="M1916" t="str">
            <v>Engineer  (Not chartered) (Graduate)</v>
          </cell>
          <cell r="N1916">
            <v>49.92</v>
          </cell>
        </row>
        <row r="1917">
          <cell r="A1917" t="str">
            <v>A50221</v>
          </cell>
          <cell r="B1917" t="str">
            <v>Muir</v>
          </cell>
          <cell r="C1917" t="str">
            <v>Lee</v>
          </cell>
          <cell r="D1917" t="str">
            <v>UGB</v>
          </cell>
          <cell r="E1917" t="str">
            <v>S1</v>
          </cell>
          <cell r="F1917" t="str">
            <v>THW</v>
          </cell>
          <cell r="G1917" t="str">
            <v>UT22</v>
          </cell>
          <cell r="H1917" t="str">
            <v>P-FIX</v>
          </cell>
          <cell r="I1917" t="str">
            <v>Admin</v>
          </cell>
          <cell r="J1917">
            <v>37.5</v>
          </cell>
          <cell r="K1917">
            <v>1</v>
          </cell>
          <cell r="L1917">
            <v>11</v>
          </cell>
          <cell r="M1917" t="str">
            <v>Junior Technician</v>
          </cell>
          <cell r="N1917">
            <v>8.5409600000000001</v>
          </cell>
        </row>
        <row r="1918">
          <cell r="A1918" t="str">
            <v>A50235</v>
          </cell>
          <cell r="B1918" t="str">
            <v>Muncey</v>
          </cell>
          <cell r="C1918" t="str">
            <v>Christian</v>
          </cell>
          <cell r="D1918" t="str">
            <v>UGB</v>
          </cell>
          <cell r="E1918" t="str">
            <v>S1</v>
          </cell>
          <cell r="F1918" t="str">
            <v>THW</v>
          </cell>
          <cell r="G1918" t="str">
            <v>UT23</v>
          </cell>
          <cell r="H1918" t="str">
            <v>UK-AGENCY</v>
          </cell>
          <cell r="I1918" t="str">
            <v>Tech</v>
          </cell>
          <cell r="J1918">
            <v>37.5</v>
          </cell>
          <cell r="K1918">
            <v>9</v>
          </cell>
          <cell r="L1918">
            <v>8</v>
          </cell>
          <cell r="M1918" t="str">
            <v>Engineer  (Not chartered) (Graduate)</v>
          </cell>
          <cell r="N1918">
            <v>27</v>
          </cell>
        </row>
        <row r="1919">
          <cell r="A1919" t="str">
            <v>A86797</v>
          </cell>
          <cell r="B1919" t="str">
            <v>Munn-Mace</v>
          </cell>
          <cell r="C1919" t="str">
            <v>Hugh</v>
          </cell>
          <cell r="D1919" t="str">
            <v>UGB</v>
          </cell>
          <cell r="E1919" t="str">
            <v>S1</v>
          </cell>
          <cell r="F1919" t="str">
            <v>THW</v>
          </cell>
          <cell r="G1919" t="str">
            <v>UT25</v>
          </cell>
          <cell r="H1919" t="str">
            <v>UK-HYDST</v>
          </cell>
          <cell r="I1919" t="str">
            <v>Site</v>
          </cell>
          <cell r="J1919">
            <v>37.5</v>
          </cell>
          <cell r="K1919">
            <v>129</v>
          </cell>
          <cell r="L1919">
            <v>4</v>
          </cell>
          <cell r="M1919" t="str">
            <v>Site Operations Manager</v>
          </cell>
          <cell r="N1919">
            <v>50.284013326154003</v>
          </cell>
        </row>
        <row r="1920">
          <cell r="A1920" t="str">
            <v>A25286</v>
          </cell>
          <cell r="B1920" t="str">
            <v>Munro</v>
          </cell>
          <cell r="C1920" t="str">
            <v>Susan</v>
          </cell>
          <cell r="D1920" t="str">
            <v>UGB</v>
          </cell>
          <cell r="E1920" t="str">
            <v>S1</v>
          </cell>
          <cell r="F1920" t="str">
            <v>TRL</v>
          </cell>
          <cell r="G1920" t="str">
            <v>UT42</v>
          </cell>
          <cell r="H1920" t="str">
            <v>P-STD</v>
          </cell>
          <cell r="I1920" t="str">
            <v>Tech</v>
          </cell>
          <cell r="J1920">
            <v>40</v>
          </cell>
          <cell r="K1920">
            <v>7</v>
          </cell>
          <cell r="L1920">
            <v>8</v>
          </cell>
          <cell r="M1920" t="str">
            <v>Engineer  (Not chartered) (Graduate)</v>
          </cell>
          <cell r="N1920">
            <v>13.150034615385</v>
          </cell>
        </row>
        <row r="1921">
          <cell r="A1921" t="str">
            <v>A80042</v>
          </cell>
          <cell r="B1921" t="str">
            <v>Munro</v>
          </cell>
          <cell r="C1921" t="str">
            <v>Archie</v>
          </cell>
          <cell r="D1921" t="str">
            <v>UGB</v>
          </cell>
          <cell r="E1921" t="str">
            <v>S3</v>
          </cell>
          <cell r="F1921" t="str">
            <v>ERE</v>
          </cell>
          <cell r="G1921" t="str">
            <v>UU81</v>
          </cell>
          <cell r="H1921" t="str">
            <v>P-STD</v>
          </cell>
          <cell r="I1921" t="str">
            <v>Tech</v>
          </cell>
          <cell r="J1921">
            <v>37.5</v>
          </cell>
          <cell r="K1921">
            <v>3</v>
          </cell>
          <cell r="L1921">
            <v>8</v>
          </cell>
          <cell r="M1921" t="str">
            <v>Engineer  (Not chartered) (Graduate)</v>
          </cell>
          <cell r="N1921">
            <v>29.783626666667001</v>
          </cell>
        </row>
        <row r="1922">
          <cell r="A1922" t="str">
            <v>U03074</v>
          </cell>
          <cell r="B1922" t="str">
            <v>Murison</v>
          </cell>
          <cell r="C1922" t="str">
            <v>Jamie</v>
          </cell>
          <cell r="D1922" t="str">
            <v>UGB</v>
          </cell>
          <cell r="E1922" t="str">
            <v>S1</v>
          </cell>
          <cell r="F1922" t="str">
            <v>TRL</v>
          </cell>
          <cell r="G1922" t="str">
            <v>UT41</v>
          </cell>
          <cell r="H1922" t="str">
            <v>UK-AGENCY</v>
          </cell>
          <cell r="I1922" t="str">
            <v>Tech</v>
          </cell>
          <cell r="J1922">
            <v>0</v>
          </cell>
          <cell r="K1922">
            <v>16</v>
          </cell>
          <cell r="L1922">
            <v>7</v>
          </cell>
          <cell r="M1922" t="str">
            <v>Senior Technician</v>
          </cell>
          <cell r="N1922">
            <v>36.299999999999997</v>
          </cell>
        </row>
        <row r="1923">
          <cell r="A1923" t="str">
            <v>A76070</v>
          </cell>
          <cell r="B1923" t="str">
            <v>Murphy</v>
          </cell>
          <cell r="C1923" t="str">
            <v>Jayne</v>
          </cell>
          <cell r="D1923" t="str">
            <v>UGB</v>
          </cell>
          <cell r="E1923" t="str">
            <v>S3</v>
          </cell>
          <cell r="F1923" t="str">
            <v>WWN</v>
          </cell>
          <cell r="G1923" t="str">
            <v>UU71</v>
          </cell>
          <cell r="H1923" t="str">
            <v>P-STD</v>
          </cell>
          <cell r="I1923" t="str">
            <v>Tech</v>
          </cell>
          <cell r="J1923">
            <v>30</v>
          </cell>
          <cell r="K1923">
            <v>13</v>
          </cell>
          <cell r="L1923">
            <v>8</v>
          </cell>
          <cell r="M1923" t="str">
            <v>Engineer  (Not chartered) (Graduate)</v>
          </cell>
          <cell r="N1923">
            <v>19.664725641025999</v>
          </cell>
        </row>
        <row r="1924">
          <cell r="A1924" t="str">
            <v>A05558</v>
          </cell>
          <cell r="B1924" t="str">
            <v>Murray</v>
          </cell>
          <cell r="C1924" t="str">
            <v>Andy</v>
          </cell>
          <cell r="D1924" t="str">
            <v>UGB</v>
          </cell>
          <cell r="E1924" t="str">
            <v>S3</v>
          </cell>
          <cell r="F1924" t="str">
            <v>WWN</v>
          </cell>
          <cell r="G1924" t="str">
            <v>UU71</v>
          </cell>
          <cell r="H1924" t="str">
            <v>UK-HYDST</v>
          </cell>
          <cell r="I1924" t="str">
            <v>Tech</v>
          </cell>
          <cell r="J1924">
            <v>37.5</v>
          </cell>
          <cell r="K1924">
            <v>288</v>
          </cell>
          <cell r="L1924">
            <v>3</v>
          </cell>
          <cell r="M1924" t="str">
            <v>Business Director</v>
          </cell>
          <cell r="N1924">
            <v>49.624847346872002</v>
          </cell>
        </row>
        <row r="1925">
          <cell r="A1925" t="str">
            <v>A50226</v>
          </cell>
          <cell r="B1925" t="str">
            <v>Murray</v>
          </cell>
          <cell r="C1925" t="str">
            <v>Bryan</v>
          </cell>
          <cell r="D1925" t="str">
            <v>UGB</v>
          </cell>
          <cell r="E1925" t="str">
            <v>S1</v>
          </cell>
          <cell r="F1925" t="str">
            <v>THW</v>
          </cell>
          <cell r="G1925" t="str">
            <v>UT22</v>
          </cell>
          <cell r="H1925" t="str">
            <v>P-FIX</v>
          </cell>
          <cell r="I1925" t="str">
            <v>Admin</v>
          </cell>
          <cell r="J1925">
            <v>37.5</v>
          </cell>
          <cell r="K1925">
            <v>1</v>
          </cell>
          <cell r="L1925">
            <v>11</v>
          </cell>
          <cell r="M1925" t="str">
            <v>Junior Technician</v>
          </cell>
          <cell r="N1925">
            <v>10.81696</v>
          </cell>
        </row>
        <row r="1926">
          <cell r="A1926" t="str">
            <v>A86894</v>
          </cell>
          <cell r="B1926" t="str">
            <v>Murray</v>
          </cell>
          <cell r="C1926" t="str">
            <v>Rob</v>
          </cell>
          <cell r="D1926" t="str">
            <v>UGB</v>
          </cell>
          <cell r="E1926" t="str">
            <v>S1</v>
          </cell>
          <cell r="F1926" t="str">
            <v>THW</v>
          </cell>
          <cell r="G1926" t="str">
            <v>UT21</v>
          </cell>
          <cell r="H1926" t="str">
            <v>UK-HYDST</v>
          </cell>
          <cell r="I1926" t="str">
            <v>Tech</v>
          </cell>
          <cell r="J1926">
            <v>37.5</v>
          </cell>
          <cell r="K1926">
            <v>129</v>
          </cell>
          <cell r="L1926">
            <v>7</v>
          </cell>
          <cell r="M1926" t="str">
            <v>Chartered or Consulting Engineer</v>
          </cell>
          <cell r="N1926">
            <v>23.743013456410001</v>
          </cell>
        </row>
        <row r="1927">
          <cell r="A1927" t="str">
            <v>A87491</v>
          </cell>
          <cell r="B1927" t="str">
            <v>Murray</v>
          </cell>
          <cell r="C1927" t="str">
            <v>Will</v>
          </cell>
          <cell r="D1927" t="str">
            <v>UGB</v>
          </cell>
          <cell r="E1927" t="str">
            <v>S1</v>
          </cell>
          <cell r="F1927" t="str">
            <v>TRL</v>
          </cell>
          <cell r="G1927" t="str">
            <v>UT42</v>
          </cell>
          <cell r="H1927" t="str">
            <v>UK-HYDST</v>
          </cell>
          <cell r="I1927" t="str">
            <v>Tech</v>
          </cell>
          <cell r="J1927">
            <v>37.5</v>
          </cell>
          <cell r="K1927">
            <v>127</v>
          </cell>
          <cell r="L1927">
            <v>4</v>
          </cell>
          <cell r="M1927" t="str">
            <v>Project Manager  Category 2 (2)</v>
          </cell>
          <cell r="N1927">
            <v>46.221559999999997</v>
          </cell>
        </row>
        <row r="1928">
          <cell r="A1928" t="str">
            <v>U02979</v>
          </cell>
          <cell r="B1928" t="str">
            <v>Murray</v>
          </cell>
          <cell r="C1928" t="str">
            <v>Neil</v>
          </cell>
          <cell r="D1928" t="str">
            <v>UGB</v>
          </cell>
          <cell r="E1928" t="str">
            <v>S1</v>
          </cell>
          <cell r="F1928" t="str">
            <v>TRL</v>
          </cell>
          <cell r="G1928" t="str">
            <v>UT41</v>
          </cell>
          <cell r="H1928" t="str">
            <v>UK-AGENCY</v>
          </cell>
          <cell r="I1928" t="str">
            <v>Tech</v>
          </cell>
          <cell r="J1928">
            <v>0</v>
          </cell>
          <cell r="K1928">
            <v>18</v>
          </cell>
          <cell r="L1928">
            <v>7</v>
          </cell>
          <cell r="M1928" t="str">
            <v>Project Planner (3)</v>
          </cell>
          <cell r="N1928">
            <v>50.5</v>
          </cell>
        </row>
        <row r="1929">
          <cell r="A1929" t="str">
            <v>A81175</v>
          </cell>
          <cell r="B1929" t="str">
            <v>Murrells</v>
          </cell>
          <cell r="C1929" t="str">
            <v>Catherine</v>
          </cell>
          <cell r="D1929" t="str">
            <v>UGB</v>
          </cell>
          <cell r="E1929" t="str">
            <v>S2</v>
          </cell>
          <cell r="F1929" t="str">
            <v>GGE</v>
          </cell>
          <cell r="G1929" t="str">
            <v>UP31</v>
          </cell>
          <cell r="H1929" t="str">
            <v>UK-HYDST</v>
          </cell>
          <cell r="I1929" t="str">
            <v>Tech</v>
          </cell>
          <cell r="J1929">
            <v>37.5</v>
          </cell>
          <cell r="K1929">
            <v>163</v>
          </cell>
          <cell r="L1929">
            <v>5</v>
          </cell>
          <cell r="M1929" t="str">
            <v>Principal Engineer/ Technical Discipline Leader</v>
          </cell>
          <cell r="N1929">
            <v>35.656959999999998</v>
          </cell>
        </row>
        <row r="1930">
          <cell r="A1930" t="str">
            <v>A74801</v>
          </cell>
          <cell r="B1930" t="str">
            <v>Mutale</v>
          </cell>
          <cell r="C1930" t="str">
            <v>Mwale</v>
          </cell>
          <cell r="D1930" t="str">
            <v>UGB</v>
          </cell>
          <cell r="E1930" t="str">
            <v>S4</v>
          </cell>
          <cell r="F1930" t="str">
            <v>EEA</v>
          </cell>
          <cell r="G1930" t="str">
            <v>UE31</v>
          </cell>
          <cell r="H1930" t="str">
            <v>UK-SEC-NP</v>
          </cell>
          <cell r="I1930" t="str">
            <v>Tech</v>
          </cell>
          <cell r="J1930">
            <v>0</v>
          </cell>
          <cell r="K1930">
            <v>1</v>
          </cell>
          <cell r="L1930">
            <v>10</v>
          </cell>
          <cell r="M1930" t="str">
            <v>Graduate Engineer</v>
          </cell>
          <cell r="N1930">
            <v>12.089054358974</v>
          </cell>
        </row>
        <row r="1931">
          <cell r="A1931" t="str">
            <v>A74860</v>
          </cell>
          <cell r="B1931" t="str">
            <v>Mutale</v>
          </cell>
          <cell r="C1931" t="str">
            <v>Mwale</v>
          </cell>
          <cell r="D1931" t="str">
            <v>UGB</v>
          </cell>
          <cell r="E1931" t="str">
            <v>S4</v>
          </cell>
          <cell r="F1931" t="str">
            <v>EEA</v>
          </cell>
          <cell r="G1931" t="str">
            <v>UE31</v>
          </cell>
          <cell r="H1931" t="str">
            <v>P-FIX</v>
          </cell>
          <cell r="I1931" t="str">
            <v>Tech</v>
          </cell>
          <cell r="J1931">
            <v>37.5</v>
          </cell>
          <cell r="K1931">
            <v>21</v>
          </cell>
          <cell r="L1931">
            <v>10</v>
          </cell>
          <cell r="M1931" t="str">
            <v>Environmental consultant 4 / Graduate</v>
          </cell>
          <cell r="N1931">
            <v>12.649944615384999</v>
          </cell>
        </row>
        <row r="1932">
          <cell r="A1932" t="str">
            <v>A76114</v>
          </cell>
          <cell r="B1932" t="str">
            <v>Muttoo</v>
          </cell>
          <cell r="C1932" t="str">
            <v>Azhar</v>
          </cell>
          <cell r="D1932" t="str">
            <v>UGB</v>
          </cell>
          <cell r="E1932" t="str">
            <v>S1</v>
          </cell>
          <cell r="F1932" t="str">
            <v>TRL</v>
          </cell>
          <cell r="G1932" t="str">
            <v>UT42</v>
          </cell>
          <cell r="H1932" t="str">
            <v>P-STD</v>
          </cell>
          <cell r="I1932" t="str">
            <v>Tech</v>
          </cell>
          <cell r="J1932">
            <v>37.5</v>
          </cell>
          <cell r="K1932">
            <v>12</v>
          </cell>
          <cell r="L1932">
            <v>5</v>
          </cell>
          <cell r="M1932" t="str">
            <v>Project  Planner (1)</v>
          </cell>
          <cell r="N1932">
            <v>32.708549743589998</v>
          </cell>
        </row>
        <row r="1933">
          <cell r="A1933" t="str">
            <v>U03113</v>
          </cell>
          <cell r="B1933" t="str">
            <v>Myers</v>
          </cell>
          <cell r="C1933" t="str">
            <v>Nadine</v>
          </cell>
          <cell r="D1933" t="str">
            <v>UGB</v>
          </cell>
          <cell r="E1933" t="str">
            <v>S1</v>
          </cell>
          <cell r="F1933" t="str">
            <v>THW</v>
          </cell>
          <cell r="G1933" t="str">
            <v>UT21</v>
          </cell>
          <cell r="H1933" t="str">
            <v>UK-AGENCY</v>
          </cell>
          <cell r="I1933" t="str">
            <v>Tech</v>
          </cell>
          <cell r="J1933">
            <v>0</v>
          </cell>
          <cell r="K1933">
            <v>11</v>
          </cell>
          <cell r="L1933">
            <v>10</v>
          </cell>
          <cell r="M1933" t="str">
            <v>Facilities Assistant</v>
          </cell>
          <cell r="N1933">
            <v>17.5</v>
          </cell>
        </row>
        <row r="1934">
          <cell r="A1934" t="str">
            <v>A98639</v>
          </cell>
          <cell r="B1934" t="str">
            <v>Mythen</v>
          </cell>
          <cell r="C1934" t="str">
            <v>David</v>
          </cell>
          <cell r="D1934" t="str">
            <v>UGB</v>
          </cell>
          <cell r="E1934" t="str">
            <v>S2</v>
          </cell>
          <cell r="F1934" t="str">
            <v>BBI</v>
          </cell>
          <cell r="G1934" t="str">
            <v>UP33</v>
          </cell>
          <cell r="H1934" t="str">
            <v>UK-HYDST</v>
          </cell>
          <cell r="I1934" t="str">
            <v>Tech</v>
          </cell>
          <cell r="J1934">
            <v>37.5</v>
          </cell>
          <cell r="K1934">
            <v>107</v>
          </cell>
          <cell r="L1934">
            <v>3</v>
          </cell>
          <cell r="M1934" t="str">
            <v>Technical Director  / Technical Director (1)</v>
          </cell>
          <cell r="N1934">
            <v>57.121909743590003</v>
          </cell>
        </row>
        <row r="1935">
          <cell r="A1935" t="str">
            <v>A74796</v>
          </cell>
          <cell r="B1935" t="str">
            <v>Mytych</v>
          </cell>
          <cell r="C1935" t="str">
            <v>Michal</v>
          </cell>
          <cell r="D1935" t="str">
            <v>UGB</v>
          </cell>
          <cell r="E1935" t="str">
            <v>S3</v>
          </cell>
          <cell r="F1935" t="str">
            <v>ERE</v>
          </cell>
          <cell r="G1935" t="str">
            <v>UU81</v>
          </cell>
          <cell r="H1935" t="str">
            <v>P-STD</v>
          </cell>
          <cell r="I1935" t="str">
            <v>Tech</v>
          </cell>
          <cell r="J1935">
            <v>37.5</v>
          </cell>
          <cell r="K1935">
            <v>12</v>
          </cell>
          <cell r="L1935">
            <v>7</v>
          </cell>
          <cell r="M1935" t="str">
            <v>Project manager GCCC(Aus)</v>
          </cell>
          <cell r="N1935">
            <v>20.475370256409999</v>
          </cell>
        </row>
        <row r="1936">
          <cell r="A1936" t="str">
            <v>A25011</v>
          </cell>
          <cell r="B1936" t="str">
            <v>Nadesan</v>
          </cell>
          <cell r="C1936" t="str">
            <v>Krish</v>
          </cell>
          <cell r="D1936" t="str">
            <v>UGB</v>
          </cell>
          <cell r="E1936" t="str">
            <v>S1</v>
          </cell>
          <cell r="F1936" t="str">
            <v>SBR</v>
          </cell>
          <cell r="G1936" t="str">
            <v>UT31</v>
          </cell>
          <cell r="H1936" t="str">
            <v>UK-HYDST</v>
          </cell>
          <cell r="I1936" t="str">
            <v>Tech</v>
          </cell>
          <cell r="J1936">
            <v>37.5</v>
          </cell>
          <cell r="K1936">
            <v>27</v>
          </cell>
          <cell r="L1936">
            <v>9</v>
          </cell>
          <cell r="M1936" t="str">
            <v>Assistant Engineer  (Graduate)</v>
          </cell>
          <cell r="N1936">
            <v>12.859524102564</v>
          </cell>
        </row>
        <row r="1937">
          <cell r="A1937" t="str">
            <v>A76288</v>
          </cell>
          <cell r="B1937" t="str">
            <v>Nagornyy</v>
          </cell>
          <cell r="C1937" t="str">
            <v>Denys</v>
          </cell>
          <cell r="D1937" t="str">
            <v>UGB</v>
          </cell>
          <cell r="E1937" t="str">
            <v>S3</v>
          </cell>
          <cell r="F1937" t="str">
            <v>WWN</v>
          </cell>
          <cell r="G1937" t="str">
            <v>UU31</v>
          </cell>
          <cell r="H1937" t="str">
            <v>T-FIX</v>
          </cell>
          <cell r="I1937" t="str">
            <v>Tech</v>
          </cell>
          <cell r="J1937">
            <v>37.5</v>
          </cell>
          <cell r="K1937">
            <v>8</v>
          </cell>
          <cell r="L1937">
            <v>6</v>
          </cell>
          <cell r="M1937" t="str">
            <v>Senior Engineer</v>
          </cell>
          <cell r="N1937">
            <v>34</v>
          </cell>
        </row>
        <row r="1938">
          <cell r="A1938" t="str">
            <v>A04908</v>
          </cell>
          <cell r="B1938" t="str">
            <v>Nairne</v>
          </cell>
          <cell r="C1938" t="str">
            <v>Andrew</v>
          </cell>
          <cell r="D1938" t="str">
            <v>UGB</v>
          </cell>
          <cell r="E1938" t="str">
            <v>S3</v>
          </cell>
          <cell r="F1938" t="str">
            <v>WWN</v>
          </cell>
          <cell r="G1938" t="str">
            <v>UU31</v>
          </cell>
          <cell r="H1938" t="str">
            <v>UK-HYDST</v>
          </cell>
          <cell r="I1938" t="str">
            <v>Tech</v>
          </cell>
          <cell r="J1938">
            <v>30</v>
          </cell>
          <cell r="K1938">
            <v>453</v>
          </cell>
          <cell r="L1938">
            <v>2</v>
          </cell>
          <cell r="M1938" t="str">
            <v>Senior Technical Director</v>
          </cell>
          <cell r="N1938">
            <v>69.605540000000005</v>
          </cell>
        </row>
        <row r="1939">
          <cell r="A1939" t="str">
            <v>A74700</v>
          </cell>
          <cell r="B1939" t="str">
            <v>Nanic-Holden</v>
          </cell>
          <cell r="C1939" t="str">
            <v>Bojana</v>
          </cell>
          <cell r="D1939" t="str">
            <v>UGB</v>
          </cell>
          <cell r="E1939" t="str">
            <v>S2</v>
          </cell>
          <cell r="F1939" t="str">
            <v>GGE</v>
          </cell>
          <cell r="G1939" t="str">
            <v>UP31</v>
          </cell>
          <cell r="H1939" t="str">
            <v>UK-HYDST</v>
          </cell>
          <cell r="I1939" t="str">
            <v>Tech</v>
          </cell>
          <cell r="J1939">
            <v>37.5</v>
          </cell>
          <cell r="K1939">
            <v>7</v>
          </cell>
          <cell r="L1939">
            <v>10</v>
          </cell>
          <cell r="M1939" t="str">
            <v>Graduate Engineer</v>
          </cell>
          <cell r="N1939">
            <v>11.108754871795</v>
          </cell>
        </row>
        <row r="1940">
          <cell r="A1940" t="str">
            <v>A74675</v>
          </cell>
          <cell r="B1940" t="str">
            <v>Narayana</v>
          </cell>
          <cell r="C1940" t="str">
            <v>Manjesh</v>
          </cell>
          <cell r="D1940" t="str">
            <v>UGB</v>
          </cell>
          <cell r="E1940" t="str">
            <v>S2</v>
          </cell>
          <cell r="F1940" t="str">
            <v>GGE</v>
          </cell>
          <cell r="G1940" t="str">
            <v>UP31</v>
          </cell>
          <cell r="H1940" t="str">
            <v>P-FIX</v>
          </cell>
          <cell r="I1940" t="str">
            <v>Tech</v>
          </cell>
          <cell r="J1940">
            <v>37.5</v>
          </cell>
          <cell r="K1940">
            <v>27</v>
          </cell>
          <cell r="L1940">
            <v>10</v>
          </cell>
          <cell r="M1940" t="str">
            <v>Graduate Engineer</v>
          </cell>
          <cell r="N1940">
            <v>12.97916</v>
          </cell>
        </row>
        <row r="1941">
          <cell r="A1941" t="str">
            <v>A49696</v>
          </cell>
          <cell r="B1941" t="str">
            <v>Nash</v>
          </cell>
          <cell r="C1941" t="str">
            <v>Sue</v>
          </cell>
          <cell r="D1941" t="str">
            <v>UGB</v>
          </cell>
          <cell r="E1941" t="str">
            <v>S9</v>
          </cell>
          <cell r="F1941" t="str">
            <v>AFF</v>
          </cell>
          <cell r="G1941" t="str">
            <v>UF10</v>
          </cell>
          <cell r="H1941" t="str">
            <v>UK-AGENCY</v>
          </cell>
          <cell r="I1941" t="str">
            <v>Admin</v>
          </cell>
          <cell r="J1941">
            <v>0</v>
          </cell>
          <cell r="K1941">
            <v>37</v>
          </cell>
          <cell r="L1941">
            <v>0</v>
          </cell>
          <cell r="M1941" t="str">
            <v>N/A</v>
          </cell>
          <cell r="N1941">
            <v>10.6</v>
          </cell>
        </row>
        <row r="1942">
          <cell r="A1942" t="str">
            <v>W44377</v>
          </cell>
          <cell r="B1942" t="str">
            <v>Nayyar</v>
          </cell>
          <cell r="C1942" t="str">
            <v>Anuj</v>
          </cell>
          <cell r="D1942" t="str">
            <v>UGB</v>
          </cell>
          <cell r="E1942" t="str">
            <v>S3</v>
          </cell>
          <cell r="F1942" t="str">
            <v>WTC</v>
          </cell>
          <cell r="G1942" t="str">
            <v>UU22</v>
          </cell>
          <cell r="H1942" t="str">
            <v>UK-HYDST</v>
          </cell>
          <cell r="I1942" t="str">
            <v>Tech</v>
          </cell>
          <cell r="J1942">
            <v>37.5</v>
          </cell>
          <cell r="K1942">
            <v>49</v>
          </cell>
          <cell r="L1942">
            <v>0</v>
          </cell>
          <cell r="M1942" t="str">
            <v>N/A</v>
          </cell>
          <cell r="N1942">
            <v>31.083670205128001</v>
          </cell>
        </row>
        <row r="1943">
          <cell r="A1943" t="str">
            <v>A74806</v>
          </cell>
          <cell r="B1943" t="str">
            <v>Nazir</v>
          </cell>
          <cell r="C1943" t="str">
            <v>Khurram</v>
          </cell>
          <cell r="D1943" t="str">
            <v>UGB</v>
          </cell>
          <cell r="E1943" t="str">
            <v>S1</v>
          </cell>
          <cell r="F1943" t="str">
            <v>TRL</v>
          </cell>
          <cell r="G1943" t="str">
            <v>UT43</v>
          </cell>
          <cell r="H1943" t="str">
            <v>T-FIX</v>
          </cell>
          <cell r="I1943" t="str">
            <v>Tech</v>
          </cell>
          <cell r="J1943">
            <v>37.5</v>
          </cell>
          <cell r="K1943">
            <v>1</v>
          </cell>
          <cell r="L1943">
            <v>11</v>
          </cell>
          <cell r="M1943" t="str">
            <v>Junior Technician</v>
          </cell>
          <cell r="N1943">
            <v>6.4400369230769998</v>
          </cell>
        </row>
        <row r="1944">
          <cell r="A1944" t="str">
            <v>A00184</v>
          </cell>
          <cell r="B1944" t="str">
            <v>Nedza</v>
          </cell>
          <cell r="C1944" t="str">
            <v>Urszula</v>
          </cell>
          <cell r="D1944" t="str">
            <v>UGB</v>
          </cell>
          <cell r="E1944" t="str">
            <v>S2</v>
          </cell>
          <cell r="F1944" t="str">
            <v>GGE</v>
          </cell>
          <cell r="G1944" t="str">
            <v>UP31</v>
          </cell>
          <cell r="H1944" t="str">
            <v>UK-HYDST</v>
          </cell>
          <cell r="I1944" t="str">
            <v>Tech</v>
          </cell>
          <cell r="J1944">
            <v>0</v>
          </cell>
          <cell r="K1944">
            <v>27</v>
          </cell>
          <cell r="L1944">
            <v>0</v>
          </cell>
          <cell r="M1944" t="str">
            <v>N/A</v>
          </cell>
          <cell r="N1944">
            <v>14.074358974359001</v>
          </cell>
        </row>
        <row r="1945">
          <cell r="A1945" t="str">
            <v>A74943</v>
          </cell>
          <cell r="B1945" t="str">
            <v>Needham</v>
          </cell>
          <cell r="C1945" t="str">
            <v>Thomas</v>
          </cell>
          <cell r="D1945" t="str">
            <v>UGB</v>
          </cell>
          <cell r="E1945" t="str">
            <v>S1</v>
          </cell>
          <cell r="F1945" t="str">
            <v>TRL</v>
          </cell>
          <cell r="G1945" t="str">
            <v>UT43</v>
          </cell>
          <cell r="H1945" t="str">
            <v>UK-AGENCY</v>
          </cell>
          <cell r="I1945" t="str">
            <v>Tech</v>
          </cell>
          <cell r="J1945">
            <v>37.5</v>
          </cell>
          <cell r="K1945">
            <v>18</v>
          </cell>
          <cell r="L1945">
            <v>5</v>
          </cell>
          <cell r="M1945" t="str">
            <v>Principal Engineer/ Technical Discipline Leader</v>
          </cell>
          <cell r="N1945">
            <v>39.380000000000003</v>
          </cell>
        </row>
        <row r="1946">
          <cell r="A1946" t="str">
            <v>A00455</v>
          </cell>
          <cell r="B1946" t="str">
            <v>Neer</v>
          </cell>
          <cell r="C1946" t="str">
            <v>Harvinder</v>
          </cell>
          <cell r="D1946" t="str">
            <v>UGB</v>
          </cell>
          <cell r="E1946" t="str">
            <v>S3</v>
          </cell>
          <cell r="F1946" t="str">
            <v>WWN</v>
          </cell>
          <cell r="G1946" t="str">
            <v>UU71</v>
          </cell>
          <cell r="H1946" t="str">
            <v>P-FIX</v>
          </cell>
          <cell r="I1946" t="str">
            <v>Tech</v>
          </cell>
          <cell r="J1946">
            <v>37.5</v>
          </cell>
          <cell r="K1946">
            <v>-1</v>
          </cell>
          <cell r="L1946">
            <v>10</v>
          </cell>
          <cell r="M1946" t="str">
            <v>Technical Officer/ Technician</v>
          </cell>
          <cell r="N1946">
            <v>7.7048615384619996</v>
          </cell>
        </row>
        <row r="1947">
          <cell r="A1947" t="str">
            <v>A00456</v>
          </cell>
          <cell r="B1947" t="str">
            <v>Neer</v>
          </cell>
          <cell r="C1947" t="str">
            <v>Harvinder</v>
          </cell>
          <cell r="D1947" t="str">
            <v>UGB</v>
          </cell>
          <cell r="E1947" t="str">
            <v>S3</v>
          </cell>
          <cell r="F1947" t="str">
            <v>WWN</v>
          </cell>
          <cell r="G1947" t="str">
            <v>UU71</v>
          </cell>
          <cell r="H1947" t="str">
            <v>P-FIX</v>
          </cell>
          <cell r="I1947" t="str">
            <v>Tech</v>
          </cell>
          <cell r="J1947">
            <v>37.5</v>
          </cell>
          <cell r="K1947">
            <v>2</v>
          </cell>
          <cell r="L1947">
            <v>10</v>
          </cell>
          <cell r="M1947" t="str">
            <v>Technical Officer/ Technician</v>
          </cell>
          <cell r="N1947">
            <v>6.4400369230769998</v>
          </cell>
        </row>
        <row r="1948">
          <cell r="A1948" t="str">
            <v>A74354</v>
          </cell>
          <cell r="B1948" t="str">
            <v>Neer</v>
          </cell>
          <cell r="C1948" t="str">
            <v>Harvinder</v>
          </cell>
          <cell r="D1948" t="str">
            <v>UGB</v>
          </cell>
          <cell r="E1948" t="str">
            <v>S3</v>
          </cell>
          <cell r="F1948" t="str">
            <v>WWN</v>
          </cell>
          <cell r="G1948" t="str">
            <v>UU71</v>
          </cell>
          <cell r="H1948" t="str">
            <v>UK-HYDST</v>
          </cell>
          <cell r="I1948" t="str">
            <v>Tech</v>
          </cell>
          <cell r="J1948">
            <v>37.5</v>
          </cell>
          <cell r="K1948">
            <v>33</v>
          </cell>
          <cell r="L1948">
            <v>0</v>
          </cell>
          <cell r="M1948" t="str">
            <v>N/A</v>
          </cell>
          <cell r="N1948">
            <v>13.623729230768999</v>
          </cell>
        </row>
        <row r="1949">
          <cell r="A1949" t="str">
            <v>A00345</v>
          </cell>
          <cell r="B1949" t="str">
            <v>Negrea</v>
          </cell>
          <cell r="C1949" t="str">
            <v>Liliana</v>
          </cell>
          <cell r="D1949" t="str">
            <v>UGB</v>
          </cell>
          <cell r="E1949" t="str">
            <v>S1</v>
          </cell>
          <cell r="F1949" t="str">
            <v>THW</v>
          </cell>
          <cell r="G1949" t="str">
            <v>UT25</v>
          </cell>
          <cell r="H1949" t="str">
            <v>UK-HYDST</v>
          </cell>
          <cell r="I1949" t="str">
            <v>Tech</v>
          </cell>
          <cell r="J1949">
            <v>40</v>
          </cell>
          <cell r="K1949">
            <v>18</v>
          </cell>
          <cell r="L1949">
            <v>0</v>
          </cell>
          <cell r="M1949" t="str">
            <v>N/A</v>
          </cell>
          <cell r="N1949">
            <v>1.3266923076920001</v>
          </cell>
        </row>
        <row r="1950">
          <cell r="A1950" t="str">
            <v>A00326</v>
          </cell>
          <cell r="B1950" t="str">
            <v>Negru</v>
          </cell>
          <cell r="C1950" t="str">
            <v>Corneliu</v>
          </cell>
          <cell r="D1950" t="str">
            <v>UGB</v>
          </cell>
          <cell r="E1950" t="str">
            <v>S1</v>
          </cell>
          <cell r="F1950" t="str">
            <v>THW</v>
          </cell>
          <cell r="G1950" t="str">
            <v>UT25</v>
          </cell>
          <cell r="H1950" t="str">
            <v>UK-HYDST</v>
          </cell>
          <cell r="I1950" t="str">
            <v>Site</v>
          </cell>
          <cell r="J1950">
            <v>40</v>
          </cell>
          <cell r="K1950">
            <v>25</v>
          </cell>
          <cell r="L1950">
            <v>0</v>
          </cell>
          <cell r="M1950" t="str">
            <v>N/A</v>
          </cell>
          <cell r="N1950">
            <v>9.6882160673079998</v>
          </cell>
        </row>
        <row r="1951">
          <cell r="A1951" t="str">
            <v>A50031</v>
          </cell>
          <cell r="B1951" t="str">
            <v>Neill</v>
          </cell>
          <cell r="C1951" t="str">
            <v>Jean</v>
          </cell>
          <cell r="D1951" t="str">
            <v>UGB</v>
          </cell>
          <cell r="E1951" t="str">
            <v>S9</v>
          </cell>
          <cell r="F1951" t="str">
            <v>AFF</v>
          </cell>
          <cell r="G1951" t="str">
            <v>UF17</v>
          </cell>
          <cell r="H1951" t="str">
            <v>UK-HYDST</v>
          </cell>
          <cell r="I1951" t="str">
            <v>Admin</v>
          </cell>
          <cell r="J1951">
            <v>37.5</v>
          </cell>
          <cell r="K1951">
            <v>6</v>
          </cell>
          <cell r="L1951">
            <v>0</v>
          </cell>
          <cell r="M1951" t="str">
            <v>N/A</v>
          </cell>
          <cell r="N1951">
            <v>10.907729230769</v>
          </cell>
        </row>
        <row r="1952">
          <cell r="A1952" t="str">
            <v>A80013</v>
          </cell>
          <cell r="B1952" t="str">
            <v>Neilson</v>
          </cell>
          <cell r="C1952" t="str">
            <v>Tom</v>
          </cell>
          <cell r="D1952" t="str">
            <v>UGB</v>
          </cell>
          <cell r="E1952" t="str">
            <v>S3</v>
          </cell>
          <cell r="F1952" t="str">
            <v>ERE</v>
          </cell>
          <cell r="G1952" t="str">
            <v>UU81</v>
          </cell>
          <cell r="H1952" t="str">
            <v>UK-AGENCY</v>
          </cell>
          <cell r="I1952" t="str">
            <v>Tech</v>
          </cell>
          <cell r="J1952">
            <v>37.5</v>
          </cell>
          <cell r="K1952">
            <v>3</v>
          </cell>
          <cell r="L1952">
            <v>9</v>
          </cell>
          <cell r="M1952" t="str">
            <v>Graduate Engineer</v>
          </cell>
          <cell r="N1952">
            <v>26.45</v>
          </cell>
        </row>
        <row r="1953">
          <cell r="A1953" t="str">
            <v>A98663</v>
          </cell>
          <cell r="B1953" t="str">
            <v>Newell</v>
          </cell>
          <cell r="C1953" t="str">
            <v>Fred</v>
          </cell>
          <cell r="D1953" t="str">
            <v>UGB</v>
          </cell>
          <cell r="E1953" t="str">
            <v>S1</v>
          </cell>
          <cell r="F1953" t="str">
            <v>SBR</v>
          </cell>
          <cell r="G1953" t="str">
            <v>UT31</v>
          </cell>
          <cell r="H1953" t="str">
            <v>UK-HYDST</v>
          </cell>
          <cell r="I1953" t="str">
            <v>Tech</v>
          </cell>
          <cell r="J1953">
            <v>37.5</v>
          </cell>
          <cell r="K1953">
            <v>104</v>
          </cell>
          <cell r="L1953">
            <v>7</v>
          </cell>
          <cell r="M1953" t="str">
            <v>Senior Technician</v>
          </cell>
          <cell r="N1953">
            <v>33.668148866667003</v>
          </cell>
        </row>
        <row r="1954">
          <cell r="A1954" t="str">
            <v>A00090</v>
          </cell>
          <cell r="B1954" t="str">
            <v>Newlands</v>
          </cell>
          <cell r="C1954" t="str">
            <v>Kelly</v>
          </cell>
          <cell r="D1954" t="str">
            <v>UGB</v>
          </cell>
          <cell r="E1954" t="str">
            <v>S1</v>
          </cell>
          <cell r="F1954" t="str">
            <v>TIS</v>
          </cell>
          <cell r="G1954" t="str">
            <v>UT51</v>
          </cell>
          <cell r="H1954" t="str">
            <v>UK-HYDST</v>
          </cell>
          <cell r="I1954" t="str">
            <v>Tech</v>
          </cell>
          <cell r="J1954">
            <v>37.5</v>
          </cell>
          <cell r="K1954">
            <v>61</v>
          </cell>
          <cell r="L1954">
            <v>9</v>
          </cell>
          <cell r="M1954" t="str">
            <v>Marketing Assistant</v>
          </cell>
          <cell r="N1954">
            <v>18.003867692307999</v>
          </cell>
        </row>
        <row r="1955">
          <cell r="A1955" t="str">
            <v>A74687</v>
          </cell>
          <cell r="B1955" t="str">
            <v>Newman</v>
          </cell>
          <cell r="C1955" t="str">
            <v>Darren</v>
          </cell>
          <cell r="D1955" t="str">
            <v>UGB</v>
          </cell>
          <cell r="E1955" t="str">
            <v>S2</v>
          </cell>
          <cell r="F1955" t="str">
            <v>GGE</v>
          </cell>
          <cell r="G1955" t="str">
            <v>UP31</v>
          </cell>
          <cell r="H1955" t="str">
            <v>P-FIX</v>
          </cell>
          <cell r="I1955" t="str">
            <v>Tech</v>
          </cell>
          <cell r="J1955">
            <v>37.5</v>
          </cell>
          <cell r="K1955">
            <v>1</v>
          </cell>
          <cell r="L1955">
            <v>7</v>
          </cell>
          <cell r="M1955" t="str">
            <v>Resident Engineer (2)</v>
          </cell>
          <cell r="N1955">
            <v>15.193883076923001</v>
          </cell>
        </row>
        <row r="1956">
          <cell r="A1956" t="str">
            <v>A74721</v>
          </cell>
          <cell r="B1956" t="str">
            <v>Newman</v>
          </cell>
          <cell r="C1956" t="str">
            <v>Darren</v>
          </cell>
          <cell r="D1956" t="str">
            <v>UGB</v>
          </cell>
          <cell r="E1956" t="str">
            <v>S2</v>
          </cell>
          <cell r="F1956" t="str">
            <v>GGE</v>
          </cell>
          <cell r="G1956" t="str">
            <v>UP31</v>
          </cell>
          <cell r="H1956" t="str">
            <v>P-STD</v>
          </cell>
          <cell r="I1956" t="str">
            <v>Tech</v>
          </cell>
          <cell r="J1956">
            <v>37.5</v>
          </cell>
          <cell r="K1956">
            <v>14</v>
          </cell>
          <cell r="L1956">
            <v>6</v>
          </cell>
          <cell r="M1956" t="str">
            <v>Senior Engineer</v>
          </cell>
          <cell r="N1956">
            <v>16.069267692307999</v>
          </cell>
        </row>
        <row r="1957">
          <cell r="A1957" t="str">
            <v>A74820</v>
          </cell>
          <cell r="B1957" t="str">
            <v>Newton</v>
          </cell>
          <cell r="C1957" t="str">
            <v>Steve</v>
          </cell>
          <cell r="D1957" t="str">
            <v>UGB</v>
          </cell>
          <cell r="E1957" t="str">
            <v>S1</v>
          </cell>
          <cell r="F1957" t="str">
            <v>TRL</v>
          </cell>
          <cell r="G1957" t="str">
            <v>UT43</v>
          </cell>
          <cell r="H1957" t="str">
            <v>P-STD</v>
          </cell>
          <cell r="I1957" t="str">
            <v>Tech</v>
          </cell>
          <cell r="J1957">
            <v>30</v>
          </cell>
          <cell r="K1957">
            <v>22</v>
          </cell>
          <cell r="L1957">
            <v>4</v>
          </cell>
          <cell r="M1957" t="str">
            <v>Project Manager  Category 2 (2)</v>
          </cell>
          <cell r="N1957">
            <v>51.357632051282003</v>
          </cell>
        </row>
        <row r="1958">
          <cell r="A1958" t="str">
            <v>S10242</v>
          </cell>
          <cell r="B1958" t="str">
            <v>Newton</v>
          </cell>
          <cell r="C1958" t="str">
            <v>Alison</v>
          </cell>
          <cell r="D1958" t="str">
            <v>UGB</v>
          </cell>
          <cell r="E1958" t="str">
            <v>S1</v>
          </cell>
          <cell r="F1958" t="str">
            <v>TIS</v>
          </cell>
          <cell r="G1958" t="str">
            <v>UT22</v>
          </cell>
          <cell r="H1958" t="str">
            <v>UK-SC-LTD</v>
          </cell>
          <cell r="I1958" t="str">
            <v>Tech</v>
          </cell>
          <cell r="J1958">
            <v>0</v>
          </cell>
          <cell r="K1958">
            <v>70</v>
          </cell>
          <cell r="L1958">
            <v>5</v>
          </cell>
          <cell r="M1958" t="str">
            <v>Principal Engineer/ Technical Discipline Leader</v>
          </cell>
          <cell r="N1958">
            <v>30.5</v>
          </cell>
        </row>
        <row r="1959">
          <cell r="A1959" t="str">
            <v>A00291</v>
          </cell>
          <cell r="B1959" t="str">
            <v>Ng</v>
          </cell>
          <cell r="C1959" t="str">
            <v>Matthew</v>
          </cell>
          <cell r="D1959" t="str">
            <v>UGB</v>
          </cell>
          <cell r="E1959" t="str">
            <v>S1</v>
          </cell>
          <cell r="F1959" t="str">
            <v>TPL</v>
          </cell>
          <cell r="G1959" t="str">
            <v>UT22</v>
          </cell>
          <cell r="H1959" t="str">
            <v>UK-HYDST</v>
          </cell>
          <cell r="I1959" t="str">
            <v>Tech</v>
          </cell>
          <cell r="J1959">
            <v>37.5</v>
          </cell>
          <cell r="K1959">
            <v>36</v>
          </cell>
          <cell r="L1959">
            <v>6</v>
          </cell>
          <cell r="M1959" t="str">
            <v>Senior  Transport Planner/ consultant</v>
          </cell>
          <cell r="N1959">
            <v>26.034062564102999</v>
          </cell>
        </row>
        <row r="1960">
          <cell r="A1960" t="str">
            <v>A74676</v>
          </cell>
          <cell r="B1960" t="str">
            <v>Ng</v>
          </cell>
          <cell r="C1960" t="str">
            <v>Kwok-Gam</v>
          </cell>
          <cell r="D1960" t="str">
            <v>UGB</v>
          </cell>
          <cell r="E1960" t="str">
            <v>S1</v>
          </cell>
          <cell r="F1960" t="str">
            <v>TRL</v>
          </cell>
          <cell r="G1960" t="str">
            <v>UT43</v>
          </cell>
          <cell r="H1960" t="str">
            <v>UK-AGENCY</v>
          </cell>
          <cell r="I1960" t="str">
            <v>Tech</v>
          </cell>
          <cell r="J1960">
            <v>37.5</v>
          </cell>
          <cell r="K1960">
            <v>5</v>
          </cell>
          <cell r="L1960">
            <v>10</v>
          </cell>
          <cell r="M1960" t="str">
            <v>Graduate Engineer</v>
          </cell>
          <cell r="N1960">
            <v>20.51</v>
          </cell>
        </row>
        <row r="1961">
          <cell r="A1961" t="str">
            <v>S10235</v>
          </cell>
          <cell r="B1961" t="str">
            <v>Ng</v>
          </cell>
          <cell r="C1961" t="str">
            <v>Dennis</v>
          </cell>
          <cell r="D1961" t="str">
            <v>UGB</v>
          </cell>
          <cell r="E1961" t="str">
            <v>S1</v>
          </cell>
          <cell r="F1961" t="str">
            <v>THW</v>
          </cell>
          <cell r="G1961" t="str">
            <v>UT22</v>
          </cell>
          <cell r="H1961" t="str">
            <v>UK-SC-LTD</v>
          </cell>
          <cell r="I1961" t="str">
            <v>Tech</v>
          </cell>
          <cell r="J1961">
            <v>0</v>
          </cell>
          <cell r="K1961">
            <v>20</v>
          </cell>
          <cell r="L1961">
            <v>0</v>
          </cell>
          <cell r="M1961" t="str">
            <v>N/A</v>
          </cell>
          <cell r="N1961">
            <v>28</v>
          </cell>
        </row>
        <row r="1962">
          <cell r="A1962" t="str">
            <v>A25254</v>
          </cell>
          <cell r="B1962" t="str">
            <v>Ngan</v>
          </cell>
          <cell r="C1962" t="str">
            <v>Shu Fu</v>
          </cell>
          <cell r="D1962" t="str">
            <v>UGB</v>
          </cell>
          <cell r="E1962" t="str">
            <v>S1</v>
          </cell>
          <cell r="F1962" t="str">
            <v>TRS</v>
          </cell>
          <cell r="G1962" t="str">
            <v>UT42</v>
          </cell>
          <cell r="H1962" t="str">
            <v>P-STD</v>
          </cell>
          <cell r="I1962" t="str">
            <v>Tech</v>
          </cell>
          <cell r="J1962">
            <v>37.5</v>
          </cell>
          <cell r="K1962">
            <v>28</v>
          </cell>
          <cell r="L1962">
            <v>5</v>
          </cell>
          <cell r="M1962" t="str">
            <v>Principal Engineer/ Technical Discipline Leader</v>
          </cell>
          <cell r="N1962">
            <v>49.704948461538002</v>
          </cell>
        </row>
        <row r="1963">
          <cell r="A1963" t="str">
            <v>A24794</v>
          </cell>
          <cell r="B1963" t="str">
            <v>Nguyen</v>
          </cell>
          <cell r="C1963" t="str">
            <v>Susanne</v>
          </cell>
          <cell r="D1963" t="str">
            <v>UGB</v>
          </cell>
          <cell r="E1963" t="str">
            <v>S9</v>
          </cell>
          <cell r="F1963" t="str">
            <v>ABD</v>
          </cell>
          <cell r="G1963" t="str">
            <v>US16</v>
          </cell>
          <cell r="H1963" t="str">
            <v>UK-HYDST</v>
          </cell>
          <cell r="I1963" t="str">
            <v>Admin</v>
          </cell>
          <cell r="J1963">
            <v>15</v>
          </cell>
          <cell r="K1963">
            <v>75</v>
          </cell>
          <cell r="L1963">
            <v>7</v>
          </cell>
          <cell r="M1963" t="str">
            <v>Bid Coordinator/Administrator</v>
          </cell>
          <cell r="N1963">
            <v>11.505490256410001</v>
          </cell>
        </row>
        <row r="1964">
          <cell r="A1964" t="str">
            <v>A25036</v>
          </cell>
          <cell r="B1964" t="str">
            <v>Nguyen</v>
          </cell>
          <cell r="C1964" t="str">
            <v>Daniel</v>
          </cell>
          <cell r="D1964" t="str">
            <v>UGB</v>
          </cell>
          <cell r="E1964" t="str">
            <v>S2</v>
          </cell>
          <cell r="F1964" t="str">
            <v>GCL</v>
          </cell>
          <cell r="G1964" t="str">
            <v>UP21</v>
          </cell>
          <cell r="H1964" t="str">
            <v>UK-HYDST</v>
          </cell>
          <cell r="I1964" t="str">
            <v>Tech</v>
          </cell>
          <cell r="J1964">
            <v>37.5</v>
          </cell>
          <cell r="K1964">
            <v>13</v>
          </cell>
          <cell r="L1964">
            <v>0</v>
          </cell>
          <cell r="M1964" t="str">
            <v>N/A</v>
          </cell>
          <cell r="N1964">
            <v>26.925165128204998</v>
          </cell>
        </row>
        <row r="1965">
          <cell r="A1965" t="str">
            <v>S10367</v>
          </cell>
          <cell r="B1965" t="str">
            <v>Niblock</v>
          </cell>
          <cell r="C1965" t="str">
            <v>Matthew</v>
          </cell>
          <cell r="D1965" t="str">
            <v>UGB</v>
          </cell>
          <cell r="E1965" t="str">
            <v>S1</v>
          </cell>
          <cell r="F1965" t="str">
            <v>SBR</v>
          </cell>
          <cell r="G1965" t="str">
            <v>UT31</v>
          </cell>
          <cell r="H1965" t="str">
            <v>UK-SC-LTD</v>
          </cell>
          <cell r="I1965" t="str">
            <v>Tech</v>
          </cell>
          <cell r="J1965">
            <v>37.5</v>
          </cell>
          <cell r="K1965">
            <v>12</v>
          </cell>
          <cell r="L1965">
            <v>7</v>
          </cell>
          <cell r="M1965" t="str">
            <v>Chartered or Consulting Engineer</v>
          </cell>
          <cell r="N1965">
            <v>29</v>
          </cell>
        </row>
        <row r="1966">
          <cell r="A1966" t="str">
            <v>U03015</v>
          </cell>
          <cell r="B1966" t="str">
            <v>Niblock</v>
          </cell>
          <cell r="C1966" t="str">
            <v>Matt</v>
          </cell>
          <cell r="D1966" t="str">
            <v>UGB</v>
          </cell>
          <cell r="E1966" t="str">
            <v>S1</v>
          </cell>
          <cell r="F1966" t="str">
            <v>SBR</v>
          </cell>
          <cell r="G1966" t="str">
            <v>UT31</v>
          </cell>
          <cell r="H1966" t="str">
            <v>UK-AGENCY</v>
          </cell>
          <cell r="I1966" t="str">
            <v>Tech</v>
          </cell>
          <cell r="J1966">
            <v>0</v>
          </cell>
          <cell r="K1966">
            <v>16</v>
          </cell>
          <cell r="L1966">
            <v>7</v>
          </cell>
          <cell r="M1966" t="str">
            <v>Senior Technician</v>
          </cell>
          <cell r="N1966">
            <v>28</v>
          </cell>
        </row>
        <row r="1967">
          <cell r="A1967" t="str">
            <v>A50081</v>
          </cell>
          <cell r="B1967" t="str">
            <v>Nicholas</v>
          </cell>
          <cell r="C1967" t="str">
            <v>Curtis</v>
          </cell>
          <cell r="D1967" t="str">
            <v>UGB</v>
          </cell>
          <cell r="E1967" t="str">
            <v>S9</v>
          </cell>
          <cell r="F1967" t="str">
            <v>AIT</v>
          </cell>
          <cell r="G1967" t="str">
            <v>US15</v>
          </cell>
          <cell r="H1967" t="str">
            <v>UK-HYDST</v>
          </cell>
          <cell r="I1967" t="str">
            <v>Admin</v>
          </cell>
          <cell r="J1967">
            <v>37.5</v>
          </cell>
          <cell r="K1967">
            <v>3</v>
          </cell>
          <cell r="L1967">
            <v>0</v>
          </cell>
          <cell r="M1967" t="str">
            <v>N/A</v>
          </cell>
          <cell r="N1967">
            <v>15.608242051282</v>
          </cell>
        </row>
        <row r="1968">
          <cell r="A1968" t="str">
            <v>A99112</v>
          </cell>
          <cell r="B1968" t="str">
            <v>Nicholas</v>
          </cell>
          <cell r="C1968" t="str">
            <v>Ed</v>
          </cell>
          <cell r="D1968" t="str">
            <v>UGB</v>
          </cell>
          <cell r="E1968" t="str">
            <v>S1</v>
          </cell>
          <cell r="F1968" t="str">
            <v>TPL</v>
          </cell>
          <cell r="G1968" t="str">
            <v>UT22</v>
          </cell>
          <cell r="H1968" t="str">
            <v>UK-HYDST</v>
          </cell>
          <cell r="I1968" t="str">
            <v>Tech</v>
          </cell>
          <cell r="J1968">
            <v>37.5</v>
          </cell>
          <cell r="K1968">
            <v>53</v>
          </cell>
          <cell r="L1968">
            <v>0</v>
          </cell>
          <cell r="M1968" t="str">
            <v>N/A</v>
          </cell>
          <cell r="N1968">
            <v>23.671657025641</v>
          </cell>
        </row>
        <row r="1969">
          <cell r="A1969" t="str">
            <v>W00840</v>
          </cell>
          <cell r="B1969" t="str">
            <v>Nicholls</v>
          </cell>
          <cell r="C1969" t="str">
            <v>Alistair</v>
          </cell>
          <cell r="D1969" t="str">
            <v>UGB</v>
          </cell>
          <cell r="E1969" t="str">
            <v>S1</v>
          </cell>
          <cell r="F1969" t="str">
            <v>TRL</v>
          </cell>
          <cell r="G1969" t="str">
            <v>UT41</v>
          </cell>
          <cell r="H1969" t="str">
            <v>UK-AGENCY</v>
          </cell>
          <cell r="I1969" t="str">
            <v>Tech</v>
          </cell>
          <cell r="J1969">
            <v>0</v>
          </cell>
          <cell r="K1969">
            <v>229</v>
          </cell>
          <cell r="L1969">
            <v>6</v>
          </cell>
          <cell r="M1969" t="str">
            <v>Senior Engineer</v>
          </cell>
          <cell r="N1969">
            <v>27.5</v>
          </cell>
        </row>
        <row r="1970">
          <cell r="A1970" t="str">
            <v>A24973</v>
          </cell>
          <cell r="B1970" t="str">
            <v>Nichols</v>
          </cell>
          <cell r="C1970" t="str">
            <v>Brunton</v>
          </cell>
          <cell r="D1970" t="str">
            <v>UGB</v>
          </cell>
          <cell r="E1970" t="str">
            <v>S1</v>
          </cell>
          <cell r="F1970" t="str">
            <v>SBR</v>
          </cell>
          <cell r="G1970" t="str">
            <v>UT31</v>
          </cell>
          <cell r="H1970" t="str">
            <v>UK-HYDST</v>
          </cell>
          <cell r="I1970" t="str">
            <v>Tech</v>
          </cell>
          <cell r="J1970">
            <v>37.5</v>
          </cell>
          <cell r="K1970">
            <v>79</v>
          </cell>
          <cell r="L1970">
            <v>4</v>
          </cell>
          <cell r="M1970" t="str">
            <v>Associate (EA)/ Associate Tech. Dir / Associate Tech. Dir (2</v>
          </cell>
          <cell r="N1970">
            <v>37.910294461538001</v>
          </cell>
        </row>
        <row r="1971">
          <cell r="A1971" t="str">
            <v>A00501</v>
          </cell>
          <cell r="B1971" t="str">
            <v>Nicholson</v>
          </cell>
          <cell r="C1971" t="str">
            <v>Sarah</v>
          </cell>
          <cell r="D1971" t="str">
            <v>UGB</v>
          </cell>
          <cell r="E1971" t="str">
            <v>S3</v>
          </cell>
          <cell r="F1971" t="str">
            <v>WEN</v>
          </cell>
          <cell r="G1971" t="str">
            <v>UU41</v>
          </cell>
          <cell r="H1971" t="str">
            <v>UK-HYDST</v>
          </cell>
          <cell r="I1971" t="str">
            <v>Tech</v>
          </cell>
          <cell r="J1971">
            <v>30</v>
          </cell>
          <cell r="K1971">
            <v>29</v>
          </cell>
          <cell r="L1971">
            <v>7</v>
          </cell>
          <cell r="M1971" t="str">
            <v>Environmental consultant 1</v>
          </cell>
          <cell r="N1971">
            <v>16.978969230769</v>
          </cell>
        </row>
        <row r="1972">
          <cell r="A1972" t="str">
            <v>A05003</v>
          </cell>
          <cell r="B1972" t="str">
            <v>Nicholson</v>
          </cell>
          <cell r="C1972" t="str">
            <v>Andy</v>
          </cell>
          <cell r="D1972" t="str">
            <v>UGB</v>
          </cell>
          <cell r="E1972" t="str">
            <v>S3</v>
          </cell>
          <cell r="F1972" t="str">
            <v>WWN</v>
          </cell>
          <cell r="G1972" t="str">
            <v>UU61</v>
          </cell>
          <cell r="H1972" t="str">
            <v>UK-HYDST</v>
          </cell>
          <cell r="I1972" t="str">
            <v>Tech</v>
          </cell>
          <cell r="J1972">
            <v>37.5</v>
          </cell>
          <cell r="K1972">
            <v>290</v>
          </cell>
          <cell r="L1972">
            <v>7</v>
          </cell>
          <cell r="M1972" t="str">
            <v>Senior Technician</v>
          </cell>
          <cell r="N1972">
            <v>19.093073564103001</v>
          </cell>
        </row>
        <row r="1973">
          <cell r="A1973" t="str">
            <v>A24976</v>
          </cell>
          <cell r="B1973" t="str">
            <v>Nicks</v>
          </cell>
          <cell r="C1973" t="str">
            <v>Toby</v>
          </cell>
          <cell r="D1973" t="str">
            <v>UGB</v>
          </cell>
          <cell r="E1973" t="str">
            <v>S2</v>
          </cell>
          <cell r="F1973" t="str">
            <v>BBI</v>
          </cell>
          <cell r="G1973" t="str">
            <v>UP21</v>
          </cell>
          <cell r="H1973" t="str">
            <v>UK-HYDST</v>
          </cell>
          <cell r="I1973" t="str">
            <v>Tech</v>
          </cell>
          <cell r="J1973">
            <v>37.5</v>
          </cell>
          <cell r="K1973">
            <v>34</v>
          </cell>
          <cell r="L1973">
            <v>9</v>
          </cell>
          <cell r="M1973" t="str">
            <v>Graduate Engineer</v>
          </cell>
          <cell r="N1973">
            <v>13.36608</v>
          </cell>
        </row>
        <row r="1974">
          <cell r="A1974" t="str">
            <v>A85189</v>
          </cell>
          <cell r="B1974" t="str">
            <v>Nickson</v>
          </cell>
          <cell r="C1974" t="str">
            <v>Caroline</v>
          </cell>
          <cell r="D1974" t="str">
            <v>UGB</v>
          </cell>
          <cell r="E1974" t="str">
            <v>S3</v>
          </cell>
          <cell r="F1974" t="str">
            <v>WWN</v>
          </cell>
          <cell r="G1974" t="str">
            <v>UU61</v>
          </cell>
          <cell r="H1974" t="str">
            <v>UK-HYDST</v>
          </cell>
          <cell r="I1974" t="str">
            <v>Tech</v>
          </cell>
          <cell r="J1974">
            <v>22.5</v>
          </cell>
          <cell r="K1974">
            <v>130</v>
          </cell>
          <cell r="L1974">
            <v>5</v>
          </cell>
          <cell r="M1974" t="str">
            <v>Principal Engineer/ Technical Discipline Leader</v>
          </cell>
          <cell r="N1974">
            <v>29.902816769230999</v>
          </cell>
        </row>
        <row r="1975">
          <cell r="A1975" t="str">
            <v>A74532</v>
          </cell>
          <cell r="B1975" t="str">
            <v>Niederle</v>
          </cell>
          <cell r="C1975" t="str">
            <v>Findlay</v>
          </cell>
          <cell r="D1975" t="str">
            <v>UGB</v>
          </cell>
          <cell r="E1975" t="str">
            <v>S1</v>
          </cell>
          <cell r="F1975" t="str">
            <v>THW</v>
          </cell>
          <cell r="G1975" t="str">
            <v>UT26</v>
          </cell>
          <cell r="H1975" t="str">
            <v>UK-HYDST</v>
          </cell>
          <cell r="I1975" t="str">
            <v>Tech</v>
          </cell>
          <cell r="J1975">
            <v>40</v>
          </cell>
          <cell r="K1975">
            <v>39</v>
          </cell>
          <cell r="L1975">
            <v>4</v>
          </cell>
          <cell r="M1975" t="str">
            <v>Associate (EA)/ Associate Tech. Dir / Associate Tech. Dir (2</v>
          </cell>
          <cell r="N1975">
            <v>27.596153846153999</v>
          </cell>
        </row>
        <row r="1976">
          <cell r="A1976" t="str">
            <v>A76086</v>
          </cell>
          <cell r="B1976" t="str">
            <v>Nikoloska</v>
          </cell>
          <cell r="C1976" t="str">
            <v>Vesna</v>
          </cell>
          <cell r="D1976" t="str">
            <v>UGB</v>
          </cell>
          <cell r="E1976" t="str">
            <v>S3</v>
          </cell>
          <cell r="F1976" t="str">
            <v>WWN</v>
          </cell>
          <cell r="G1976" t="str">
            <v>UU71</v>
          </cell>
          <cell r="H1976" t="str">
            <v>P-STD</v>
          </cell>
          <cell r="I1976" t="str">
            <v>Tech</v>
          </cell>
          <cell r="J1976">
            <v>37.5</v>
          </cell>
          <cell r="K1976">
            <v>11</v>
          </cell>
          <cell r="L1976">
            <v>6</v>
          </cell>
          <cell r="M1976" t="str">
            <v>Senior Engineer</v>
          </cell>
          <cell r="N1976">
            <v>20.737985641026</v>
          </cell>
        </row>
        <row r="1977">
          <cell r="A1977" t="str">
            <v>A25151</v>
          </cell>
          <cell r="B1977" t="str">
            <v>Nimmo</v>
          </cell>
          <cell r="C1977" t="str">
            <v>Alex</v>
          </cell>
          <cell r="D1977" t="str">
            <v>UGB</v>
          </cell>
          <cell r="E1977" t="str">
            <v>S3</v>
          </cell>
          <cell r="F1977" t="str">
            <v>WEN</v>
          </cell>
          <cell r="G1977" t="str">
            <v>UU41</v>
          </cell>
          <cell r="H1977" t="str">
            <v>UK-HYDST</v>
          </cell>
          <cell r="I1977" t="str">
            <v>Tech</v>
          </cell>
          <cell r="J1977">
            <v>37.5</v>
          </cell>
          <cell r="K1977">
            <v>24</v>
          </cell>
          <cell r="L1977">
            <v>8</v>
          </cell>
          <cell r="M1977" t="str">
            <v>Technical Officer/ Technician</v>
          </cell>
          <cell r="N1977">
            <v>11.692344615385</v>
          </cell>
        </row>
        <row r="1978">
          <cell r="A1978" t="str">
            <v>A98051</v>
          </cell>
          <cell r="B1978" t="str">
            <v>Nimmo</v>
          </cell>
          <cell r="C1978" t="str">
            <v>Alex</v>
          </cell>
          <cell r="D1978" t="str">
            <v>UGB</v>
          </cell>
          <cell r="E1978" t="str">
            <v>S3</v>
          </cell>
          <cell r="F1978" t="str">
            <v>WEN</v>
          </cell>
          <cell r="G1978" t="str">
            <v>UU41</v>
          </cell>
          <cell r="H1978" t="str">
            <v>UK-HYDST</v>
          </cell>
          <cell r="I1978" t="str">
            <v>Tech</v>
          </cell>
          <cell r="J1978">
            <v>40</v>
          </cell>
          <cell r="K1978">
            <v>45</v>
          </cell>
          <cell r="L1978">
            <v>0</v>
          </cell>
          <cell r="M1978" t="str">
            <v>N/A</v>
          </cell>
          <cell r="N1978">
            <v>10.495707692308001</v>
          </cell>
        </row>
        <row r="1979">
          <cell r="A1979" t="str">
            <v>A24993</v>
          </cell>
          <cell r="B1979" t="str">
            <v>Nistor</v>
          </cell>
          <cell r="C1979" t="str">
            <v>Adrian</v>
          </cell>
          <cell r="D1979" t="str">
            <v>UGB</v>
          </cell>
          <cell r="E1979" t="str">
            <v>S1</v>
          </cell>
          <cell r="F1979" t="str">
            <v>THW</v>
          </cell>
          <cell r="G1979" t="str">
            <v>UT25</v>
          </cell>
          <cell r="H1979" t="str">
            <v>UK-HYDST</v>
          </cell>
          <cell r="I1979" t="str">
            <v>Site</v>
          </cell>
          <cell r="J1979">
            <v>40</v>
          </cell>
          <cell r="K1979">
            <v>38</v>
          </cell>
          <cell r="L1979">
            <v>8</v>
          </cell>
          <cell r="M1979" t="str">
            <v>Engineer  (Not chartered) (Graduate)</v>
          </cell>
          <cell r="N1979">
            <v>12.457386538462</v>
          </cell>
        </row>
        <row r="1980">
          <cell r="A1980" t="str">
            <v>A25207</v>
          </cell>
          <cell r="B1980" t="str">
            <v>Nistor</v>
          </cell>
          <cell r="C1980" t="str">
            <v>Adrian</v>
          </cell>
          <cell r="D1980" t="str">
            <v>UGB</v>
          </cell>
          <cell r="E1980" t="str">
            <v>S1</v>
          </cell>
          <cell r="F1980" t="str">
            <v>THW</v>
          </cell>
          <cell r="G1980" t="str">
            <v>UT25</v>
          </cell>
          <cell r="H1980" t="str">
            <v>P-STD</v>
          </cell>
          <cell r="I1980" t="str">
            <v>Tech</v>
          </cell>
          <cell r="J1980">
            <v>37.5</v>
          </cell>
          <cell r="K1980">
            <v>17</v>
          </cell>
          <cell r="L1980">
            <v>8</v>
          </cell>
          <cell r="M1980" t="str">
            <v>Engineer  (Not chartered) (Graduate)</v>
          </cell>
          <cell r="N1980">
            <v>14.506558974359001</v>
          </cell>
        </row>
        <row r="1981">
          <cell r="A1981" t="str">
            <v>W44296</v>
          </cell>
          <cell r="B1981" t="str">
            <v>Nithsdale</v>
          </cell>
          <cell r="C1981" t="str">
            <v>Ben</v>
          </cell>
          <cell r="D1981" t="str">
            <v>UGB</v>
          </cell>
          <cell r="E1981" t="str">
            <v>S3</v>
          </cell>
          <cell r="F1981" t="str">
            <v>WWN</v>
          </cell>
          <cell r="G1981" t="str">
            <v>UU31</v>
          </cell>
          <cell r="H1981" t="str">
            <v>UK-ZH-P</v>
          </cell>
          <cell r="I1981" t="str">
            <v>Tech</v>
          </cell>
          <cell r="J1981">
            <v>1</v>
          </cell>
          <cell r="K1981">
            <v>129</v>
          </cell>
          <cell r="L1981">
            <v>5</v>
          </cell>
          <cell r="M1981" t="str">
            <v>Principal Engineer/ Technical Discipline Leader</v>
          </cell>
          <cell r="N1981">
            <v>26</v>
          </cell>
        </row>
        <row r="1982">
          <cell r="A1982" t="str">
            <v>A76506</v>
          </cell>
          <cell r="B1982" t="str">
            <v>Nixon</v>
          </cell>
          <cell r="C1982" t="str">
            <v>Paul</v>
          </cell>
          <cell r="D1982" t="str">
            <v>UGB</v>
          </cell>
          <cell r="E1982" t="str">
            <v>S1</v>
          </cell>
          <cell r="F1982" t="str">
            <v>TRL</v>
          </cell>
          <cell r="G1982" t="str">
            <v>UT41</v>
          </cell>
          <cell r="H1982" t="str">
            <v>UK-AGENCY</v>
          </cell>
          <cell r="I1982" t="str">
            <v>Tech</v>
          </cell>
          <cell r="J1982">
            <v>56</v>
          </cell>
          <cell r="K1982">
            <v>2</v>
          </cell>
          <cell r="L1982">
            <v>4</v>
          </cell>
          <cell r="M1982" t="str">
            <v>Site Operations Manager</v>
          </cell>
          <cell r="N1982">
            <v>45.5</v>
          </cell>
        </row>
        <row r="1983">
          <cell r="A1983" t="str">
            <v>A24937</v>
          </cell>
          <cell r="B1983" t="str">
            <v>Noman</v>
          </cell>
          <cell r="C1983" t="str">
            <v>Wohid</v>
          </cell>
          <cell r="D1983" t="str">
            <v>UGB</v>
          </cell>
          <cell r="E1983" t="str">
            <v>S1</v>
          </cell>
          <cell r="F1983" t="str">
            <v>SBR</v>
          </cell>
          <cell r="G1983" t="str">
            <v>UT31</v>
          </cell>
          <cell r="H1983" t="str">
            <v>UK-HYDST</v>
          </cell>
          <cell r="I1983" t="str">
            <v>Tech</v>
          </cell>
          <cell r="J1983">
            <v>37.5</v>
          </cell>
          <cell r="K1983">
            <v>51</v>
          </cell>
          <cell r="L1983">
            <v>8</v>
          </cell>
          <cell r="M1983" t="str">
            <v>Engineer  (Not chartered) (Graduate)</v>
          </cell>
          <cell r="N1983">
            <v>18.835483076923001</v>
          </cell>
        </row>
        <row r="1984">
          <cell r="A1984" t="str">
            <v>U02825</v>
          </cell>
          <cell r="B1984" t="str">
            <v>Noorollahi</v>
          </cell>
          <cell r="C1984" t="str">
            <v>Ojean</v>
          </cell>
          <cell r="D1984" t="str">
            <v>UGB</v>
          </cell>
          <cell r="E1984" t="str">
            <v>S1</v>
          </cell>
          <cell r="F1984" t="str">
            <v>THW</v>
          </cell>
          <cell r="G1984" t="str">
            <v>UT22</v>
          </cell>
          <cell r="H1984" t="str">
            <v>UK-AGENCY</v>
          </cell>
          <cell r="I1984" t="str">
            <v>Tech</v>
          </cell>
          <cell r="J1984">
            <v>0</v>
          </cell>
          <cell r="K1984">
            <v>26</v>
          </cell>
          <cell r="L1984">
            <v>0</v>
          </cell>
          <cell r="M1984" t="str">
            <v>N/A</v>
          </cell>
          <cell r="N1984">
            <v>24</v>
          </cell>
        </row>
        <row r="1985">
          <cell r="A1985" t="str">
            <v>S10279</v>
          </cell>
          <cell r="B1985" t="str">
            <v>Nordmann</v>
          </cell>
          <cell r="C1985" t="str">
            <v>Francis</v>
          </cell>
          <cell r="D1985" t="str">
            <v>UGB</v>
          </cell>
          <cell r="E1985" t="str">
            <v>S3</v>
          </cell>
          <cell r="F1985" t="str">
            <v>ERE</v>
          </cell>
          <cell r="G1985" t="str">
            <v>UU81</v>
          </cell>
          <cell r="H1985" t="str">
            <v>UK-SC-LTD</v>
          </cell>
          <cell r="I1985" t="str">
            <v>Tech</v>
          </cell>
          <cell r="J1985">
            <v>0</v>
          </cell>
          <cell r="K1985">
            <v>20</v>
          </cell>
          <cell r="L1985">
            <v>4</v>
          </cell>
          <cell r="M1985" t="str">
            <v>Project Manager  Category 2 (2)</v>
          </cell>
          <cell r="N1985">
            <v>86.67</v>
          </cell>
        </row>
        <row r="1986">
          <cell r="A1986" t="str">
            <v>A00085</v>
          </cell>
          <cell r="B1986" t="str">
            <v>Norman</v>
          </cell>
          <cell r="C1986" t="str">
            <v>Laura</v>
          </cell>
          <cell r="D1986" t="str">
            <v>UGB</v>
          </cell>
          <cell r="E1986" t="str">
            <v>S4</v>
          </cell>
          <cell r="F1986" t="str">
            <v>EER</v>
          </cell>
          <cell r="G1986" t="str">
            <v>UE31</v>
          </cell>
          <cell r="H1986" t="str">
            <v>UK-HYDST</v>
          </cell>
          <cell r="I1986" t="str">
            <v>Tech</v>
          </cell>
          <cell r="J1986">
            <v>0</v>
          </cell>
          <cell r="K1986">
            <v>94</v>
          </cell>
          <cell r="L1986">
            <v>5</v>
          </cell>
          <cell r="M1986" t="str">
            <v>Principal Consultant (Aus)</v>
          </cell>
          <cell r="N1986">
            <v>28.163165128205002</v>
          </cell>
        </row>
        <row r="1987">
          <cell r="A1987" t="str">
            <v>A74857</v>
          </cell>
          <cell r="B1987" t="str">
            <v>Norman</v>
          </cell>
          <cell r="C1987" t="str">
            <v>Peter</v>
          </cell>
          <cell r="D1987" t="str">
            <v>UGB</v>
          </cell>
          <cell r="E1987" t="str">
            <v>S3</v>
          </cell>
          <cell r="F1987" t="str">
            <v>WWN</v>
          </cell>
          <cell r="G1987" t="str">
            <v>UU51</v>
          </cell>
          <cell r="H1987" t="str">
            <v>P-STD</v>
          </cell>
          <cell r="I1987" t="str">
            <v>Tech</v>
          </cell>
          <cell r="J1987">
            <v>37.5</v>
          </cell>
          <cell r="K1987">
            <v>21</v>
          </cell>
          <cell r="L1987">
            <v>6</v>
          </cell>
          <cell r="M1987" t="str">
            <v>Senior Engineer</v>
          </cell>
          <cell r="N1987">
            <v>25.249995897436001</v>
          </cell>
        </row>
        <row r="1988">
          <cell r="A1988" t="str">
            <v>U02937</v>
          </cell>
          <cell r="B1988" t="str">
            <v>Norman</v>
          </cell>
          <cell r="C1988" t="str">
            <v>Peter</v>
          </cell>
          <cell r="D1988" t="str">
            <v>UGB</v>
          </cell>
          <cell r="E1988" t="str">
            <v>S3</v>
          </cell>
          <cell r="F1988" t="str">
            <v>WWN</v>
          </cell>
          <cell r="G1988" t="str">
            <v>UU51</v>
          </cell>
          <cell r="H1988" t="str">
            <v>UK-AGENCY</v>
          </cell>
          <cell r="I1988" t="str">
            <v>Tech</v>
          </cell>
          <cell r="J1988">
            <v>0</v>
          </cell>
          <cell r="K1988">
            <v>51</v>
          </cell>
          <cell r="L1988">
            <v>6</v>
          </cell>
          <cell r="M1988" t="str">
            <v>Senior Engineer</v>
          </cell>
          <cell r="N1988">
            <v>30.95</v>
          </cell>
        </row>
        <row r="1989">
          <cell r="A1989" t="str">
            <v>W01085</v>
          </cell>
          <cell r="B1989" t="str">
            <v>Norman</v>
          </cell>
          <cell r="C1989" t="str">
            <v>Janine</v>
          </cell>
          <cell r="D1989" t="str">
            <v>UGB</v>
          </cell>
          <cell r="E1989" t="str">
            <v>S4</v>
          </cell>
          <cell r="F1989" t="str">
            <v>EEA</v>
          </cell>
          <cell r="G1989" t="str">
            <v>UE31</v>
          </cell>
          <cell r="H1989" t="str">
            <v>UK-HYDST</v>
          </cell>
          <cell r="I1989" t="str">
            <v>Tech</v>
          </cell>
          <cell r="J1989">
            <v>37.5</v>
          </cell>
          <cell r="K1989">
            <v>207</v>
          </cell>
          <cell r="L1989">
            <v>6</v>
          </cell>
          <cell r="M1989" t="str">
            <v>Senior Graphic Designer</v>
          </cell>
          <cell r="N1989">
            <v>22.304647384614999</v>
          </cell>
        </row>
        <row r="1990">
          <cell r="A1990" t="str">
            <v>A76308</v>
          </cell>
          <cell r="B1990" t="str">
            <v>Norris</v>
          </cell>
          <cell r="C1990" t="str">
            <v>Robin</v>
          </cell>
          <cell r="D1990" t="str">
            <v>UGB</v>
          </cell>
          <cell r="E1990" t="str">
            <v>S9</v>
          </cell>
          <cell r="F1990" t="str">
            <v>AFF</v>
          </cell>
          <cell r="G1990" t="str">
            <v>UF15</v>
          </cell>
          <cell r="H1990" t="str">
            <v>P-STD</v>
          </cell>
          <cell r="I1990" t="str">
            <v>Admin</v>
          </cell>
          <cell r="J1990">
            <v>37.5</v>
          </cell>
          <cell r="K1990">
            <v>6</v>
          </cell>
          <cell r="L1990">
            <v>6</v>
          </cell>
          <cell r="M1990" t="str">
            <v>Office  Manager or  Office Facilities Manager (2)</v>
          </cell>
          <cell r="N1990">
            <v>16.944652307691999</v>
          </cell>
        </row>
        <row r="1991">
          <cell r="A1991" t="str">
            <v>A83380</v>
          </cell>
          <cell r="B1991" t="str">
            <v>North</v>
          </cell>
          <cell r="C1991" t="str">
            <v>Tom</v>
          </cell>
          <cell r="D1991" t="str">
            <v>UGB</v>
          </cell>
          <cell r="E1991" t="str">
            <v>S9</v>
          </cell>
          <cell r="F1991" t="str">
            <v>AIT</v>
          </cell>
          <cell r="G1991" t="str">
            <v>US15</v>
          </cell>
          <cell r="H1991" t="str">
            <v>UK-HYDST</v>
          </cell>
          <cell r="I1991" t="str">
            <v>Admin</v>
          </cell>
          <cell r="J1991">
            <v>37.5</v>
          </cell>
          <cell r="K1991">
            <v>157</v>
          </cell>
          <cell r="L1991">
            <v>6</v>
          </cell>
          <cell r="M1991" t="str">
            <v>Senior Network Administrator</v>
          </cell>
          <cell r="N1991">
            <v>25.658284432409999</v>
          </cell>
        </row>
        <row r="1992">
          <cell r="A1992" t="str">
            <v>U02820</v>
          </cell>
          <cell r="B1992" t="str">
            <v>North</v>
          </cell>
          <cell r="C1992" t="str">
            <v>Peter</v>
          </cell>
          <cell r="D1992" t="str">
            <v>UGB</v>
          </cell>
          <cell r="E1992" t="str">
            <v>S1</v>
          </cell>
          <cell r="F1992" t="str">
            <v>THW</v>
          </cell>
          <cell r="G1992" t="str">
            <v>UT21</v>
          </cell>
          <cell r="H1992" t="str">
            <v>UK-AGENCY</v>
          </cell>
          <cell r="I1992" t="str">
            <v>Tech</v>
          </cell>
          <cell r="J1992">
            <v>0</v>
          </cell>
          <cell r="K1992">
            <v>98</v>
          </cell>
          <cell r="L1992">
            <v>7</v>
          </cell>
          <cell r="M1992" t="str">
            <v>Resident Engineer (2)</v>
          </cell>
          <cell r="N1992">
            <v>33.229999999999997</v>
          </cell>
        </row>
        <row r="1993">
          <cell r="A1993" t="str">
            <v>W44326</v>
          </cell>
          <cell r="B1993" t="str">
            <v>North</v>
          </cell>
          <cell r="C1993" t="str">
            <v>Sam</v>
          </cell>
          <cell r="D1993" t="str">
            <v>UGB</v>
          </cell>
          <cell r="E1993" t="str">
            <v>S9</v>
          </cell>
          <cell r="F1993" t="str">
            <v>AIT</v>
          </cell>
          <cell r="G1993" t="str">
            <v>US15</v>
          </cell>
          <cell r="H1993" t="str">
            <v>UK-HYDST</v>
          </cell>
          <cell r="I1993" t="str">
            <v>Admin</v>
          </cell>
          <cell r="J1993">
            <v>37.5</v>
          </cell>
          <cell r="K1993">
            <v>123</v>
          </cell>
          <cell r="L1993">
            <v>6</v>
          </cell>
          <cell r="M1993" t="str">
            <v>Senior IT Administrator</v>
          </cell>
          <cell r="N1993">
            <v>21.580586728204999</v>
          </cell>
        </row>
        <row r="1994">
          <cell r="A1994" t="str">
            <v>A74783</v>
          </cell>
          <cell r="B1994" t="str">
            <v>North Smith</v>
          </cell>
          <cell r="C1994" t="str">
            <v>Lee</v>
          </cell>
          <cell r="D1994" t="str">
            <v>UGB</v>
          </cell>
          <cell r="E1994" t="str">
            <v>S1</v>
          </cell>
          <cell r="F1994" t="str">
            <v>TEX</v>
          </cell>
          <cell r="G1994" t="str">
            <v>UT11</v>
          </cell>
          <cell r="H1994" t="str">
            <v>P-STD</v>
          </cell>
          <cell r="I1994" t="str">
            <v>Admin</v>
          </cell>
          <cell r="J1994">
            <v>37.5</v>
          </cell>
          <cell r="K1994">
            <v>10</v>
          </cell>
          <cell r="L1994">
            <v>2</v>
          </cell>
          <cell r="M1994" t="str">
            <v>Sector Operations Director</v>
          </cell>
          <cell r="N1994">
            <v>51.960036923076999</v>
          </cell>
        </row>
        <row r="1995">
          <cell r="A1995" t="str">
            <v>A74662</v>
          </cell>
          <cell r="B1995" t="str">
            <v>Northover</v>
          </cell>
          <cell r="C1995" t="str">
            <v>Robert</v>
          </cell>
          <cell r="D1995" t="str">
            <v>UGB</v>
          </cell>
          <cell r="E1995" t="str">
            <v>S3</v>
          </cell>
          <cell r="F1995" t="str">
            <v>WWN</v>
          </cell>
          <cell r="G1995" t="str">
            <v>UU61</v>
          </cell>
          <cell r="H1995" t="str">
            <v>UK-HYDST</v>
          </cell>
          <cell r="I1995" t="str">
            <v>Tech</v>
          </cell>
          <cell r="J1995">
            <v>37.5</v>
          </cell>
          <cell r="K1995">
            <v>52</v>
          </cell>
          <cell r="L1995">
            <v>8</v>
          </cell>
          <cell r="M1995" t="str">
            <v>Assistant Engineer  (Graduate)</v>
          </cell>
          <cell r="N1995">
            <v>20.118970256410002</v>
          </cell>
        </row>
        <row r="1996">
          <cell r="A1996" t="str">
            <v>A76092</v>
          </cell>
          <cell r="B1996" t="str">
            <v>O’Meire</v>
          </cell>
          <cell r="C1996" t="str">
            <v>Karen</v>
          </cell>
          <cell r="D1996" t="str">
            <v>UGB</v>
          </cell>
          <cell r="E1996" t="str">
            <v>S1</v>
          </cell>
          <cell r="F1996" t="str">
            <v>TRL</v>
          </cell>
          <cell r="G1996" t="str">
            <v>UT42</v>
          </cell>
          <cell r="H1996" t="str">
            <v>UK-AGENCY</v>
          </cell>
          <cell r="I1996" t="str">
            <v>Tech</v>
          </cell>
          <cell r="J1996">
            <v>37.5</v>
          </cell>
          <cell r="K1996">
            <v>14</v>
          </cell>
          <cell r="L1996">
            <v>8</v>
          </cell>
          <cell r="M1996" t="str">
            <v>Administration  Officer</v>
          </cell>
          <cell r="N1996">
            <v>25.44</v>
          </cell>
        </row>
        <row r="1997">
          <cell r="A1997" t="str">
            <v>A74926</v>
          </cell>
          <cell r="B1997" t="str">
            <v>O’Sullivan</v>
          </cell>
          <cell r="C1997" t="str">
            <v>Rebecca</v>
          </cell>
          <cell r="D1997" t="str">
            <v>UGB</v>
          </cell>
          <cell r="E1997" t="str">
            <v>S9</v>
          </cell>
          <cell r="F1997" t="str">
            <v>AFF</v>
          </cell>
          <cell r="G1997" t="str">
            <v>UF15</v>
          </cell>
          <cell r="H1997" t="str">
            <v>UK-AGENCY</v>
          </cell>
          <cell r="I1997" t="str">
            <v>Admin</v>
          </cell>
          <cell r="J1997">
            <v>37.5</v>
          </cell>
          <cell r="K1997">
            <v>6</v>
          </cell>
          <cell r="L1997">
            <v>9</v>
          </cell>
          <cell r="M1997" t="str">
            <v>Senior Receptionist</v>
          </cell>
          <cell r="N1997">
            <v>11.692344615385</v>
          </cell>
        </row>
        <row r="1998">
          <cell r="A1998" t="str">
            <v>U03168</v>
          </cell>
          <cell r="B1998" t="str">
            <v>Oar</v>
          </cell>
          <cell r="C1998" t="str">
            <v>Tegan</v>
          </cell>
          <cell r="D1998" t="str">
            <v>UGB</v>
          </cell>
          <cell r="E1998" t="str">
            <v>S9</v>
          </cell>
          <cell r="F1998" t="str">
            <v>AFN</v>
          </cell>
          <cell r="G1998" t="str">
            <v>G11</v>
          </cell>
          <cell r="H1998" t="str">
            <v>UK-AGENCY</v>
          </cell>
          <cell r="I1998" t="str">
            <v>Admin</v>
          </cell>
          <cell r="J1998">
            <v>37.5</v>
          </cell>
          <cell r="K1998">
            <v>0</v>
          </cell>
          <cell r="L1998">
            <v>10</v>
          </cell>
          <cell r="M1998" t="str">
            <v>Accounts Clerk</v>
          </cell>
          <cell r="N1998">
            <v>17.72</v>
          </cell>
        </row>
        <row r="1999">
          <cell r="A1999" t="str">
            <v>A00249</v>
          </cell>
          <cell r="B1999" t="str">
            <v>Obaydi</v>
          </cell>
          <cell r="C1999" t="str">
            <v>Husain</v>
          </cell>
          <cell r="D1999" t="str">
            <v>UGB</v>
          </cell>
          <cell r="E1999" t="str">
            <v>S1</v>
          </cell>
          <cell r="F1999" t="str">
            <v>SBR</v>
          </cell>
          <cell r="G1999" t="str">
            <v>UT31</v>
          </cell>
          <cell r="H1999" t="str">
            <v>UK-HYDST</v>
          </cell>
          <cell r="I1999" t="str">
            <v>Tech</v>
          </cell>
          <cell r="J1999">
            <v>37.5</v>
          </cell>
          <cell r="K1999">
            <v>80</v>
          </cell>
          <cell r="L1999">
            <v>8</v>
          </cell>
          <cell r="M1999" t="str">
            <v>Assistant Resident Engineer(1) / Assistant Resident Engineer</v>
          </cell>
          <cell r="N1999">
            <v>23.374120256409999</v>
          </cell>
        </row>
        <row r="2000">
          <cell r="A2000" t="str">
            <v>A05315</v>
          </cell>
          <cell r="B2000" t="str">
            <v>O'Brien</v>
          </cell>
          <cell r="C2000" t="str">
            <v>Peter</v>
          </cell>
          <cell r="D2000" t="str">
            <v>UGB</v>
          </cell>
          <cell r="E2000" t="str">
            <v>S1</v>
          </cell>
          <cell r="F2000" t="str">
            <v>THW</v>
          </cell>
          <cell r="G2000" t="str">
            <v>UT21</v>
          </cell>
          <cell r="H2000" t="str">
            <v>UK-HYDST</v>
          </cell>
          <cell r="I2000" t="str">
            <v>Tech</v>
          </cell>
          <cell r="J2000">
            <v>0</v>
          </cell>
          <cell r="K2000">
            <v>327</v>
          </cell>
          <cell r="L2000">
            <v>5</v>
          </cell>
          <cell r="M2000" t="str">
            <v>Senior Resident Engineer</v>
          </cell>
          <cell r="N2000">
            <v>29.220133333332999</v>
          </cell>
        </row>
        <row r="2001">
          <cell r="A2001" t="str">
            <v>A50213</v>
          </cell>
          <cell r="B2001" t="str">
            <v>O'Brien</v>
          </cell>
          <cell r="C2001" t="str">
            <v>Enda</v>
          </cell>
          <cell r="D2001" t="str">
            <v>UGB</v>
          </cell>
          <cell r="E2001" t="str">
            <v>S1</v>
          </cell>
          <cell r="F2001" t="str">
            <v>THW</v>
          </cell>
          <cell r="G2001" t="str">
            <v>UT21</v>
          </cell>
          <cell r="H2001" t="str">
            <v>UK-AGENCY</v>
          </cell>
          <cell r="I2001" t="str">
            <v>Tech</v>
          </cell>
          <cell r="J2001">
            <v>37.5</v>
          </cell>
          <cell r="K2001">
            <v>2</v>
          </cell>
          <cell r="L2001">
            <v>7</v>
          </cell>
          <cell r="M2001" t="str">
            <v>Chartered or Consulting Engineer</v>
          </cell>
          <cell r="N2001">
            <v>28.87</v>
          </cell>
        </row>
        <row r="2002">
          <cell r="A2002" t="str">
            <v>A74545</v>
          </cell>
          <cell r="B2002" t="str">
            <v>O'Brien</v>
          </cell>
          <cell r="C2002" t="str">
            <v>Laurenne</v>
          </cell>
          <cell r="D2002" t="str">
            <v>UGB</v>
          </cell>
          <cell r="E2002" t="str">
            <v>S4</v>
          </cell>
          <cell r="F2002" t="str">
            <v>EEA</v>
          </cell>
          <cell r="G2002" t="str">
            <v>UE31</v>
          </cell>
          <cell r="H2002" t="str">
            <v>UK-HYDST</v>
          </cell>
          <cell r="I2002" t="str">
            <v>Tech</v>
          </cell>
          <cell r="J2002">
            <v>40</v>
          </cell>
          <cell r="K2002">
            <v>10</v>
          </cell>
          <cell r="L2002">
            <v>0</v>
          </cell>
          <cell r="M2002" t="str">
            <v>N/A</v>
          </cell>
          <cell r="N2002">
            <v>19.735457692308</v>
          </cell>
        </row>
        <row r="2003">
          <cell r="A2003" t="str">
            <v>S10264</v>
          </cell>
          <cell r="B2003" t="str">
            <v>O'Brien</v>
          </cell>
          <cell r="C2003" t="str">
            <v>Seamus</v>
          </cell>
          <cell r="D2003" t="str">
            <v>UGB</v>
          </cell>
          <cell r="E2003" t="str">
            <v>S3</v>
          </cell>
          <cell r="F2003" t="str">
            <v>WEN</v>
          </cell>
          <cell r="G2003" t="str">
            <v>UU41</v>
          </cell>
          <cell r="H2003" t="str">
            <v>UK-SC-LTD</v>
          </cell>
          <cell r="I2003" t="str">
            <v>Tech</v>
          </cell>
          <cell r="J2003">
            <v>0</v>
          </cell>
          <cell r="K2003">
            <v>7</v>
          </cell>
          <cell r="L2003">
            <v>8</v>
          </cell>
          <cell r="M2003" t="str">
            <v>Environmental consultant 2</v>
          </cell>
          <cell r="N2003">
            <v>34.14</v>
          </cell>
        </row>
        <row r="2004">
          <cell r="A2004" t="str">
            <v>A76240</v>
          </cell>
          <cell r="B2004" t="str">
            <v>O'Connor</v>
          </cell>
          <cell r="C2004" t="str">
            <v>Jamie</v>
          </cell>
          <cell r="D2004" t="str">
            <v>UGB</v>
          </cell>
          <cell r="E2004" t="str">
            <v>S4</v>
          </cell>
          <cell r="F2004" t="str">
            <v>EEC</v>
          </cell>
          <cell r="G2004" t="str">
            <v>UE21</v>
          </cell>
          <cell r="H2004" t="str">
            <v>P-FIX</v>
          </cell>
          <cell r="I2004" t="str">
            <v>Tech</v>
          </cell>
          <cell r="J2004">
            <v>37.5</v>
          </cell>
          <cell r="K2004">
            <v>2</v>
          </cell>
          <cell r="L2004">
            <v>11</v>
          </cell>
          <cell r="M2004" t="str">
            <v>Junior Technician</v>
          </cell>
          <cell r="N2004">
            <v>6.7318317948719999</v>
          </cell>
        </row>
        <row r="2005">
          <cell r="A2005" t="str">
            <v>A50145</v>
          </cell>
          <cell r="B2005" t="str">
            <v>Oddie</v>
          </cell>
          <cell r="C2005" t="str">
            <v>Laura</v>
          </cell>
          <cell r="D2005" t="str">
            <v>UGB</v>
          </cell>
          <cell r="E2005" t="str">
            <v>S3</v>
          </cell>
          <cell r="F2005" t="str">
            <v>WWN</v>
          </cell>
          <cell r="G2005" t="str">
            <v>UU31</v>
          </cell>
          <cell r="H2005" t="str">
            <v>P-STD</v>
          </cell>
          <cell r="I2005" t="str">
            <v>Tech</v>
          </cell>
          <cell r="J2005">
            <v>37.5</v>
          </cell>
          <cell r="K2005">
            <v>12</v>
          </cell>
          <cell r="L2005">
            <v>7</v>
          </cell>
          <cell r="M2005" t="str">
            <v>Chartered or Consulting Engineer</v>
          </cell>
          <cell r="N2005">
            <v>18.695421538462</v>
          </cell>
        </row>
        <row r="2006">
          <cell r="A2006" t="str">
            <v>A50004</v>
          </cell>
          <cell r="B2006" t="str">
            <v>Odeneye</v>
          </cell>
          <cell r="C2006" t="str">
            <v>Olu</v>
          </cell>
          <cell r="D2006" t="str">
            <v>UGB</v>
          </cell>
          <cell r="E2006" t="str">
            <v>S1</v>
          </cell>
          <cell r="F2006" t="str">
            <v>THW</v>
          </cell>
          <cell r="G2006" t="str">
            <v>UT22</v>
          </cell>
          <cell r="H2006" t="str">
            <v>UK-HYDST</v>
          </cell>
          <cell r="I2006" t="str">
            <v>Tech</v>
          </cell>
          <cell r="J2006">
            <v>37.5</v>
          </cell>
          <cell r="K2006">
            <v>9</v>
          </cell>
          <cell r="L2006">
            <v>0</v>
          </cell>
          <cell r="M2006" t="str">
            <v>N/A</v>
          </cell>
          <cell r="N2006">
            <v>8.6441394871790003</v>
          </cell>
        </row>
        <row r="2007">
          <cell r="A2007" t="str">
            <v>U02540</v>
          </cell>
          <cell r="B2007" t="str">
            <v>O'Donnell</v>
          </cell>
          <cell r="C2007" t="str">
            <v>John</v>
          </cell>
          <cell r="D2007" t="str">
            <v>UGB</v>
          </cell>
          <cell r="E2007" t="str">
            <v>S3</v>
          </cell>
          <cell r="F2007" t="str">
            <v>WWN</v>
          </cell>
          <cell r="G2007" t="str">
            <v>UU21</v>
          </cell>
          <cell r="H2007" t="str">
            <v>UK-AGENCY</v>
          </cell>
          <cell r="I2007" t="str">
            <v>Tech</v>
          </cell>
          <cell r="J2007">
            <v>0</v>
          </cell>
          <cell r="K2007">
            <v>42</v>
          </cell>
          <cell r="L2007">
            <v>0</v>
          </cell>
          <cell r="M2007" t="str">
            <v>N/A</v>
          </cell>
          <cell r="N2007">
            <v>18</v>
          </cell>
        </row>
        <row r="2008">
          <cell r="A2008" t="str">
            <v>W46396</v>
          </cell>
          <cell r="B2008" t="str">
            <v>O'Donoghue</v>
          </cell>
          <cell r="C2008" t="str">
            <v>Dara</v>
          </cell>
          <cell r="D2008" t="str">
            <v>UGB</v>
          </cell>
          <cell r="E2008" t="str">
            <v>S3</v>
          </cell>
          <cell r="F2008" t="str">
            <v>WWN</v>
          </cell>
          <cell r="G2008" t="str">
            <v>UU71</v>
          </cell>
          <cell r="H2008" t="str">
            <v>UK-HYDST</v>
          </cell>
          <cell r="I2008" t="str">
            <v>Tech</v>
          </cell>
          <cell r="J2008">
            <v>37.5</v>
          </cell>
          <cell r="K2008">
            <v>111</v>
          </cell>
          <cell r="L2008">
            <v>7</v>
          </cell>
          <cell r="M2008" t="str">
            <v>Chartered or Consulting Engineer</v>
          </cell>
          <cell r="N2008">
            <v>14.902088205128001</v>
          </cell>
        </row>
        <row r="2009">
          <cell r="A2009" t="str">
            <v>A00160</v>
          </cell>
          <cell r="B2009" t="str">
            <v>O'Grady</v>
          </cell>
          <cell r="C2009" t="str">
            <v>Chris</v>
          </cell>
          <cell r="D2009" t="str">
            <v>UGB</v>
          </cell>
          <cell r="E2009" t="str">
            <v>S2</v>
          </cell>
          <cell r="F2009" t="str">
            <v>GCL</v>
          </cell>
          <cell r="G2009" t="str">
            <v>UP31</v>
          </cell>
          <cell r="H2009" t="str">
            <v>UK-HYDST</v>
          </cell>
          <cell r="I2009" t="str">
            <v>Tech</v>
          </cell>
          <cell r="J2009">
            <v>33.75</v>
          </cell>
          <cell r="K2009">
            <v>90</v>
          </cell>
          <cell r="L2009">
            <v>4</v>
          </cell>
          <cell r="M2009" t="str">
            <v>Associate (EA)/ Associate Tech. Dir / Associate Tech. Dir (2</v>
          </cell>
          <cell r="N2009">
            <v>43.54266728751</v>
          </cell>
        </row>
        <row r="2010">
          <cell r="A2010" t="str">
            <v>A76501</v>
          </cell>
          <cell r="B2010" t="str">
            <v>O'Hare</v>
          </cell>
          <cell r="C2010" t="str">
            <v>Steven</v>
          </cell>
          <cell r="D2010" t="str">
            <v>UGB</v>
          </cell>
          <cell r="E2010" t="str">
            <v>S1</v>
          </cell>
          <cell r="F2010" t="str">
            <v>TRL</v>
          </cell>
          <cell r="G2010" t="str">
            <v>UT41</v>
          </cell>
          <cell r="H2010" t="str">
            <v>UK-AGENCY</v>
          </cell>
          <cell r="I2010" t="str">
            <v>Tech</v>
          </cell>
          <cell r="J2010">
            <v>40</v>
          </cell>
          <cell r="K2010">
            <v>2</v>
          </cell>
          <cell r="L2010">
            <v>4</v>
          </cell>
          <cell r="M2010" t="str">
            <v>Project Manager  Category 2 (2)</v>
          </cell>
          <cell r="N2010">
            <v>64.13</v>
          </cell>
        </row>
        <row r="2011">
          <cell r="A2011" t="str">
            <v>A00281</v>
          </cell>
          <cell r="B2011" t="str">
            <v>Ojeniyi</v>
          </cell>
          <cell r="C2011" t="str">
            <v>Bosun</v>
          </cell>
          <cell r="D2011" t="str">
            <v>UGB</v>
          </cell>
          <cell r="E2011" t="str">
            <v>S1</v>
          </cell>
          <cell r="F2011" t="str">
            <v>TRL</v>
          </cell>
          <cell r="G2011" t="str">
            <v>UT42</v>
          </cell>
          <cell r="H2011" t="str">
            <v>UK-HYDST</v>
          </cell>
          <cell r="I2011" t="str">
            <v>Tech</v>
          </cell>
          <cell r="J2011">
            <v>37.5</v>
          </cell>
          <cell r="K2011">
            <v>55</v>
          </cell>
          <cell r="L2011">
            <v>5</v>
          </cell>
          <cell r="M2011" t="str">
            <v>Principal Cost Manager</v>
          </cell>
          <cell r="N2011">
            <v>32.161754871794997</v>
          </cell>
        </row>
        <row r="2012">
          <cell r="A2012" t="str">
            <v>A00283</v>
          </cell>
          <cell r="B2012" t="str">
            <v>O'Keefe</v>
          </cell>
          <cell r="C2012" t="str">
            <v>Sian</v>
          </cell>
          <cell r="D2012" t="str">
            <v>UGB</v>
          </cell>
          <cell r="E2012" t="str">
            <v>S9</v>
          </cell>
          <cell r="F2012" t="str">
            <v>AHR</v>
          </cell>
          <cell r="G2012" t="str">
            <v>G11</v>
          </cell>
          <cell r="H2012" t="str">
            <v>UK-HYDST</v>
          </cell>
          <cell r="I2012" t="str">
            <v>Admin</v>
          </cell>
          <cell r="J2012">
            <v>37.5</v>
          </cell>
          <cell r="K2012">
            <v>41</v>
          </cell>
          <cell r="L2012">
            <v>3</v>
          </cell>
          <cell r="M2012" t="str">
            <v>Group Brand &amp; Engagement Manager</v>
          </cell>
          <cell r="N2012">
            <v>35.619524102564</v>
          </cell>
        </row>
        <row r="2013">
          <cell r="A2013" t="str">
            <v>A74565</v>
          </cell>
          <cell r="B2013" t="str">
            <v>Okpor</v>
          </cell>
          <cell r="C2013" t="str">
            <v>Henry</v>
          </cell>
          <cell r="D2013" t="str">
            <v>UGB</v>
          </cell>
          <cell r="E2013" t="str">
            <v>S1</v>
          </cell>
          <cell r="F2013" t="str">
            <v>TRL</v>
          </cell>
          <cell r="G2013" t="str">
            <v>UT42</v>
          </cell>
          <cell r="H2013" t="str">
            <v>UK-HYDST</v>
          </cell>
          <cell r="I2013" t="str">
            <v>Tech</v>
          </cell>
          <cell r="J2013">
            <v>37.5</v>
          </cell>
          <cell r="K2013">
            <v>35</v>
          </cell>
          <cell r="L2013">
            <v>6</v>
          </cell>
          <cell r="M2013" t="str">
            <v>Senior Project Manager  – Landscape &amp; Planning</v>
          </cell>
          <cell r="N2013">
            <v>30.950806153845999</v>
          </cell>
        </row>
        <row r="2014">
          <cell r="A2014" t="str">
            <v>S10360</v>
          </cell>
          <cell r="B2014" t="str">
            <v>Okpor</v>
          </cell>
          <cell r="C2014" t="str">
            <v>Henry</v>
          </cell>
          <cell r="D2014" t="str">
            <v>UGB</v>
          </cell>
          <cell r="E2014" t="str">
            <v>S1</v>
          </cell>
          <cell r="F2014" t="str">
            <v>TRL</v>
          </cell>
          <cell r="G2014" t="str">
            <v>UT42</v>
          </cell>
          <cell r="H2014" t="str">
            <v>UK-SC-LTD</v>
          </cell>
          <cell r="I2014" t="str">
            <v>Tech</v>
          </cell>
          <cell r="J2014">
            <v>37.5</v>
          </cell>
          <cell r="K2014">
            <v>12</v>
          </cell>
          <cell r="L2014">
            <v>6</v>
          </cell>
          <cell r="M2014" t="str">
            <v>Senior Project Manager  – Landscape &amp; Planning</v>
          </cell>
          <cell r="N2014">
            <v>46.66</v>
          </cell>
        </row>
        <row r="2015">
          <cell r="A2015" t="str">
            <v>A74527</v>
          </cell>
          <cell r="B2015" t="str">
            <v>Olar</v>
          </cell>
          <cell r="C2015" t="str">
            <v>Diana</v>
          </cell>
          <cell r="D2015" t="str">
            <v>UGB</v>
          </cell>
          <cell r="E2015" t="str">
            <v>S1</v>
          </cell>
          <cell r="F2015" t="str">
            <v>THW</v>
          </cell>
          <cell r="G2015" t="str">
            <v>UT25</v>
          </cell>
          <cell r="H2015" t="str">
            <v>UK-HYDST</v>
          </cell>
          <cell r="I2015" t="str">
            <v>Tech</v>
          </cell>
          <cell r="J2015">
            <v>40</v>
          </cell>
          <cell r="K2015">
            <v>10</v>
          </cell>
          <cell r="L2015">
            <v>0</v>
          </cell>
          <cell r="M2015" t="str">
            <v>N/A</v>
          </cell>
          <cell r="N2015">
            <v>3.9913990384620002</v>
          </cell>
        </row>
        <row r="2016">
          <cell r="A2016" t="str">
            <v>A49842</v>
          </cell>
          <cell r="B2016" t="str">
            <v>Olatunde</v>
          </cell>
          <cell r="C2016" t="str">
            <v>David</v>
          </cell>
          <cell r="D2016" t="str">
            <v>UGB</v>
          </cell>
          <cell r="E2016" t="str">
            <v>S3</v>
          </cell>
          <cell r="F2016" t="str">
            <v>WTC</v>
          </cell>
          <cell r="G2016" t="str">
            <v>UU22</v>
          </cell>
          <cell r="H2016" t="str">
            <v>UK-HYDST</v>
          </cell>
          <cell r="I2016" t="str">
            <v>Tech</v>
          </cell>
          <cell r="J2016">
            <v>37.5</v>
          </cell>
          <cell r="K2016">
            <v>30</v>
          </cell>
          <cell r="L2016">
            <v>0</v>
          </cell>
          <cell r="M2016" t="str">
            <v>N/A</v>
          </cell>
          <cell r="N2016">
            <v>35.282180512821</v>
          </cell>
        </row>
        <row r="2017">
          <cell r="A2017" t="str">
            <v>A50060</v>
          </cell>
          <cell r="B2017" t="str">
            <v>Olckers</v>
          </cell>
          <cell r="C2017" t="str">
            <v>Glenn</v>
          </cell>
          <cell r="D2017" t="str">
            <v>UGB</v>
          </cell>
          <cell r="E2017" t="str">
            <v>S1</v>
          </cell>
          <cell r="F2017" t="str">
            <v>TRL</v>
          </cell>
          <cell r="G2017" t="str">
            <v>UT42</v>
          </cell>
          <cell r="H2017" t="str">
            <v>UK-HYDST</v>
          </cell>
          <cell r="I2017" t="str">
            <v>Tech</v>
          </cell>
          <cell r="J2017">
            <v>37.5</v>
          </cell>
          <cell r="K2017">
            <v>23</v>
          </cell>
          <cell r="L2017">
            <v>4</v>
          </cell>
          <cell r="M2017" t="str">
            <v>Associate (EA)/ Associate Tech. Dir / Associate Tech. Dir (2</v>
          </cell>
          <cell r="N2017">
            <v>42.622601025641004</v>
          </cell>
        </row>
        <row r="2018">
          <cell r="A2018" t="str">
            <v>A00353</v>
          </cell>
          <cell r="B2018" t="str">
            <v>Old</v>
          </cell>
          <cell r="C2018" t="str">
            <v>David</v>
          </cell>
          <cell r="D2018" t="str">
            <v>UGB</v>
          </cell>
          <cell r="E2018" t="str">
            <v>S3</v>
          </cell>
          <cell r="F2018" t="str">
            <v>WWN</v>
          </cell>
          <cell r="G2018" t="str">
            <v>UU31</v>
          </cell>
          <cell r="H2018" t="str">
            <v>UK-HYDST</v>
          </cell>
          <cell r="I2018" t="str">
            <v>Tech</v>
          </cell>
          <cell r="J2018">
            <v>37.5</v>
          </cell>
          <cell r="K2018">
            <v>68</v>
          </cell>
          <cell r="L2018">
            <v>8</v>
          </cell>
          <cell r="M2018" t="str">
            <v>Engineer  (Not chartered) (Graduate)</v>
          </cell>
          <cell r="N2018">
            <v>17.131121282051001</v>
          </cell>
        </row>
        <row r="2019">
          <cell r="A2019" t="str">
            <v>A74737</v>
          </cell>
          <cell r="B2019" t="str">
            <v>O'Leary</v>
          </cell>
          <cell r="C2019" t="str">
            <v>Michael</v>
          </cell>
          <cell r="D2019" t="str">
            <v>UGB</v>
          </cell>
          <cell r="E2019" t="str">
            <v>S9</v>
          </cell>
          <cell r="F2019" t="str">
            <v>AIT</v>
          </cell>
          <cell r="G2019" t="str">
            <v>US15</v>
          </cell>
          <cell r="H2019" t="str">
            <v>P-STD</v>
          </cell>
          <cell r="I2019" t="str">
            <v>Admin</v>
          </cell>
          <cell r="J2019">
            <v>22.5</v>
          </cell>
          <cell r="K2019">
            <v>24</v>
          </cell>
          <cell r="L2019">
            <v>8</v>
          </cell>
          <cell r="M2019" t="str">
            <v>IT Engineer</v>
          </cell>
          <cell r="N2019">
            <v>15.414464957265</v>
          </cell>
        </row>
        <row r="2020">
          <cell r="A2020" t="str">
            <v>A00164</v>
          </cell>
          <cell r="B2020" t="str">
            <v>Oliver</v>
          </cell>
          <cell r="C2020" t="str">
            <v>Bonita</v>
          </cell>
          <cell r="D2020" t="str">
            <v>UGB</v>
          </cell>
          <cell r="E2020" t="str">
            <v>S3</v>
          </cell>
          <cell r="F2020" t="str">
            <v>WWN</v>
          </cell>
          <cell r="G2020" t="str">
            <v>UU61</v>
          </cell>
          <cell r="H2020" t="str">
            <v>UK-HYDST</v>
          </cell>
          <cell r="I2020" t="str">
            <v>Tech</v>
          </cell>
          <cell r="J2020">
            <v>30</v>
          </cell>
          <cell r="K2020">
            <v>35</v>
          </cell>
          <cell r="L2020">
            <v>0</v>
          </cell>
          <cell r="M2020" t="str">
            <v>N/A</v>
          </cell>
          <cell r="N2020">
            <v>19.064148717948999</v>
          </cell>
        </row>
        <row r="2021">
          <cell r="A2021" t="str">
            <v>A50184</v>
          </cell>
          <cell r="B2021" t="str">
            <v>Oliver</v>
          </cell>
          <cell r="C2021" t="str">
            <v>Bonita</v>
          </cell>
          <cell r="D2021" t="str">
            <v>UGB</v>
          </cell>
          <cell r="E2021" t="str">
            <v>S3</v>
          </cell>
          <cell r="F2021" t="str">
            <v>WWN</v>
          </cell>
          <cell r="G2021" t="str">
            <v>UU61</v>
          </cell>
          <cell r="H2021" t="str">
            <v>P-STD</v>
          </cell>
          <cell r="I2021" t="str">
            <v>Tech</v>
          </cell>
          <cell r="J2021">
            <v>30</v>
          </cell>
          <cell r="K2021">
            <v>37</v>
          </cell>
          <cell r="L2021">
            <v>8</v>
          </cell>
          <cell r="M2021" t="str">
            <v>Engineer  (Not chartered) (Graduate)</v>
          </cell>
          <cell r="N2021">
            <v>19.605556410256</v>
          </cell>
        </row>
        <row r="2022">
          <cell r="A2022" t="str">
            <v>A74790</v>
          </cell>
          <cell r="B2022" t="str">
            <v>Oliver</v>
          </cell>
          <cell r="C2022" t="str">
            <v>Adam</v>
          </cell>
          <cell r="D2022" t="str">
            <v>UGB</v>
          </cell>
          <cell r="E2022" t="str">
            <v>S1</v>
          </cell>
          <cell r="F2022" t="str">
            <v>TRL</v>
          </cell>
          <cell r="G2022" t="str">
            <v>UT43</v>
          </cell>
          <cell r="H2022" t="str">
            <v>P-STD</v>
          </cell>
          <cell r="I2022" t="str">
            <v>Tech</v>
          </cell>
          <cell r="J2022">
            <v>37.5</v>
          </cell>
          <cell r="K2022">
            <v>23</v>
          </cell>
          <cell r="L2022">
            <v>9</v>
          </cell>
          <cell r="M2022" t="str">
            <v>Assistant Engineer  (Graduate)</v>
          </cell>
          <cell r="N2022">
            <v>18.364139487178999</v>
          </cell>
        </row>
        <row r="2023">
          <cell r="A2023" t="str">
            <v>W46426</v>
          </cell>
          <cell r="B2023" t="str">
            <v>Oliver</v>
          </cell>
          <cell r="C2023" t="str">
            <v>Rob</v>
          </cell>
          <cell r="D2023" t="str">
            <v>UGB</v>
          </cell>
          <cell r="E2023" t="str">
            <v>S1</v>
          </cell>
          <cell r="F2023" t="str">
            <v>TRL</v>
          </cell>
          <cell r="G2023" t="str">
            <v>UT41</v>
          </cell>
          <cell r="H2023" t="str">
            <v>UK-HYDST</v>
          </cell>
          <cell r="I2023" t="str">
            <v>Tech</v>
          </cell>
          <cell r="J2023">
            <v>37.5</v>
          </cell>
          <cell r="K2023">
            <v>100</v>
          </cell>
          <cell r="L2023">
            <v>8</v>
          </cell>
          <cell r="M2023" t="str">
            <v>Project Controls Manager</v>
          </cell>
          <cell r="N2023">
            <v>17.528242051282</v>
          </cell>
        </row>
        <row r="2024">
          <cell r="A2024" t="str">
            <v>S10240</v>
          </cell>
          <cell r="B2024" t="str">
            <v>Olivier</v>
          </cell>
          <cell r="C2024" t="str">
            <v>Riaan</v>
          </cell>
          <cell r="D2024" t="str">
            <v>UGB</v>
          </cell>
          <cell r="E2024" t="str">
            <v>S3</v>
          </cell>
          <cell r="F2024" t="str">
            <v>WTC</v>
          </cell>
          <cell r="G2024" t="str">
            <v>UU22</v>
          </cell>
          <cell r="H2024" t="str">
            <v>UK-SC-LTD</v>
          </cell>
          <cell r="I2024" t="str">
            <v>Tech</v>
          </cell>
          <cell r="J2024">
            <v>0</v>
          </cell>
          <cell r="K2024">
            <v>59</v>
          </cell>
          <cell r="L2024">
            <v>6</v>
          </cell>
          <cell r="M2024" t="str">
            <v>Senior Engineer</v>
          </cell>
          <cell r="N2024">
            <v>33.5</v>
          </cell>
        </row>
        <row r="2025">
          <cell r="A2025" t="str">
            <v>A25183</v>
          </cell>
          <cell r="B2025" t="str">
            <v>Ollett</v>
          </cell>
          <cell r="C2025" t="str">
            <v>Edward</v>
          </cell>
          <cell r="D2025" t="str">
            <v>UGB</v>
          </cell>
          <cell r="E2025" t="str">
            <v>S3</v>
          </cell>
          <cell r="F2025" t="str">
            <v>WWN</v>
          </cell>
          <cell r="G2025" t="str">
            <v>UU31</v>
          </cell>
          <cell r="H2025" t="str">
            <v>UK-HYDST</v>
          </cell>
          <cell r="I2025" t="str">
            <v>Tech</v>
          </cell>
          <cell r="J2025">
            <v>37.5</v>
          </cell>
          <cell r="K2025">
            <v>50</v>
          </cell>
          <cell r="L2025">
            <v>5</v>
          </cell>
          <cell r="M2025" t="str">
            <v>Principal Engineer/ Technical Discipline Leader</v>
          </cell>
          <cell r="N2025">
            <v>42.203244717948998</v>
          </cell>
        </row>
        <row r="2026">
          <cell r="A2026" t="str">
            <v>A00481</v>
          </cell>
          <cell r="B2026" t="str">
            <v>O'Loghlen</v>
          </cell>
          <cell r="C2026" t="str">
            <v>Dominic</v>
          </cell>
          <cell r="D2026" t="str">
            <v>UGB</v>
          </cell>
          <cell r="E2026" t="str">
            <v>S2</v>
          </cell>
          <cell r="F2026" t="str">
            <v>PUP</v>
          </cell>
          <cell r="G2026" t="str">
            <v>UP21</v>
          </cell>
          <cell r="H2026" t="str">
            <v>P-STD</v>
          </cell>
          <cell r="I2026" t="str">
            <v>Tech</v>
          </cell>
          <cell r="J2026">
            <v>37.5</v>
          </cell>
          <cell r="K2026">
            <v>14</v>
          </cell>
          <cell r="L2026">
            <v>10</v>
          </cell>
          <cell r="M2026" t="str">
            <v>Graduate Engineer</v>
          </cell>
          <cell r="N2026">
            <v>11.692344615385</v>
          </cell>
        </row>
        <row r="2027">
          <cell r="A2027" t="str">
            <v>A50146</v>
          </cell>
          <cell r="B2027" t="str">
            <v>Olsson</v>
          </cell>
          <cell r="C2027" t="str">
            <v>Helen</v>
          </cell>
          <cell r="D2027" t="str">
            <v>UGB</v>
          </cell>
          <cell r="E2027" t="str">
            <v>S3</v>
          </cell>
          <cell r="F2027" t="str">
            <v>WEN</v>
          </cell>
          <cell r="G2027" t="str">
            <v>UU41</v>
          </cell>
          <cell r="H2027" t="str">
            <v>P-STD</v>
          </cell>
          <cell r="I2027" t="str">
            <v>Tech</v>
          </cell>
          <cell r="J2027">
            <v>0</v>
          </cell>
          <cell r="K2027">
            <v>30</v>
          </cell>
          <cell r="L2027">
            <v>8</v>
          </cell>
          <cell r="M2027" t="str">
            <v>Engineer  (Not chartered) (Graduate)</v>
          </cell>
          <cell r="N2027">
            <v>4.4949323076920003</v>
          </cell>
        </row>
        <row r="2028">
          <cell r="A2028" t="str">
            <v>A89389</v>
          </cell>
          <cell r="B2028" t="str">
            <v>Olsson</v>
          </cell>
          <cell r="C2028" t="str">
            <v>William</v>
          </cell>
          <cell r="D2028" t="str">
            <v>UGB</v>
          </cell>
          <cell r="E2028" t="str">
            <v>S3</v>
          </cell>
          <cell r="F2028" t="str">
            <v>WWN</v>
          </cell>
          <cell r="G2028" t="str">
            <v>UU61</v>
          </cell>
          <cell r="H2028" t="str">
            <v>UK-HYDST</v>
          </cell>
          <cell r="I2028" t="str">
            <v>Tech</v>
          </cell>
          <cell r="J2028">
            <v>37.5</v>
          </cell>
          <cell r="K2028">
            <v>138</v>
          </cell>
          <cell r="L2028">
            <v>4</v>
          </cell>
          <cell r="M2028" t="str">
            <v>Associate (EA)/ Associate Tech. Dir / Associate Tech. Dir (2</v>
          </cell>
          <cell r="N2028">
            <v>24.683052307692002</v>
          </cell>
        </row>
        <row r="2029">
          <cell r="A2029" t="str">
            <v>W01783</v>
          </cell>
          <cell r="B2029" t="str">
            <v>O'Mahoney</v>
          </cell>
          <cell r="C2029" t="str">
            <v>Chris</v>
          </cell>
          <cell r="D2029" t="str">
            <v>UGB</v>
          </cell>
          <cell r="E2029" t="str">
            <v>S9</v>
          </cell>
          <cell r="F2029" t="str">
            <v>ALG</v>
          </cell>
          <cell r="G2029" t="str">
            <v>US16</v>
          </cell>
          <cell r="H2029" t="str">
            <v>UK-AGENCY</v>
          </cell>
          <cell r="I2029" t="str">
            <v>Admin</v>
          </cell>
          <cell r="J2029">
            <v>0</v>
          </cell>
          <cell r="K2029">
            <v>157</v>
          </cell>
          <cell r="L2029">
            <v>0</v>
          </cell>
          <cell r="M2029" t="str">
            <v>Senior Technical Director</v>
          </cell>
          <cell r="N2029">
            <v>59.47</v>
          </cell>
        </row>
        <row r="2030">
          <cell r="A2030" t="str">
            <v>U03129</v>
          </cell>
          <cell r="B2030" t="str">
            <v>O'Meara</v>
          </cell>
          <cell r="C2030" t="str">
            <v>John</v>
          </cell>
          <cell r="D2030" t="str">
            <v>UGB</v>
          </cell>
          <cell r="E2030" t="str">
            <v>S1</v>
          </cell>
          <cell r="F2030" t="str">
            <v>THW</v>
          </cell>
          <cell r="G2030" t="str">
            <v>UT24</v>
          </cell>
          <cell r="H2030" t="str">
            <v>UK-AGENCY</v>
          </cell>
          <cell r="I2030" t="str">
            <v>Tech</v>
          </cell>
          <cell r="J2030">
            <v>0</v>
          </cell>
          <cell r="K2030">
            <v>0</v>
          </cell>
          <cell r="L2030">
            <v>10</v>
          </cell>
          <cell r="M2030" t="str">
            <v>Technical Officer/ Technician</v>
          </cell>
          <cell r="N2030">
            <v>34.08</v>
          </cell>
        </row>
        <row r="2031">
          <cell r="A2031" t="str">
            <v>U03000</v>
          </cell>
          <cell r="B2031" t="str">
            <v>O'Neil</v>
          </cell>
          <cell r="C2031" t="str">
            <v>Lauren</v>
          </cell>
          <cell r="D2031" t="str">
            <v>UGB</v>
          </cell>
          <cell r="E2031" t="str">
            <v>S9</v>
          </cell>
          <cell r="F2031" t="str">
            <v>AFF</v>
          </cell>
          <cell r="G2031" t="str">
            <v>UF18</v>
          </cell>
          <cell r="H2031" t="str">
            <v>UK-SEC-NP</v>
          </cell>
          <cell r="I2031" t="str">
            <v>Admin</v>
          </cell>
          <cell r="J2031">
            <v>0</v>
          </cell>
          <cell r="K2031">
            <v>1</v>
          </cell>
          <cell r="L2031">
            <v>0</v>
          </cell>
          <cell r="M2031" t="str">
            <v>N/A</v>
          </cell>
          <cell r="N2031">
            <v>0.01</v>
          </cell>
        </row>
        <row r="2032">
          <cell r="A2032" t="str">
            <v>A74531</v>
          </cell>
          <cell r="B2032" t="str">
            <v>O'Neill</v>
          </cell>
          <cell r="C2032" t="str">
            <v>Fiona</v>
          </cell>
          <cell r="D2032" t="str">
            <v>UGB</v>
          </cell>
          <cell r="E2032" t="str">
            <v>S1</v>
          </cell>
          <cell r="F2032" t="str">
            <v>THW</v>
          </cell>
          <cell r="G2032" t="str">
            <v>UT24</v>
          </cell>
          <cell r="H2032" t="str">
            <v>UK-HYDST</v>
          </cell>
          <cell r="I2032" t="str">
            <v>Tech</v>
          </cell>
          <cell r="J2032">
            <v>45</v>
          </cell>
          <cell r="K2032">
            <v>22</v>
          </cell>
          <cell r="L2032">
            <v>6</v>
          </cell>
          <cell r="M2032" t="str">
            <v>Resident Engineer (1) / Resident Engineer</v>
          </cell>
          <cell r="N2032">
            <v>31.58398034188</v>
          </cell>
        </row>
        <row r="2033">
          <cell r="A2033" t="str">
            <v>A74383</v>
          </cell>
          <cell r="B2033" t="str">
            <v>Or</v>
          </cell>
          <cell r="C2033" t="str">
            <v>Sharifah</v>
          </cell>
          <cell r="D2033" t="str">
            <v>UGB</v>
          </cell>
          <cell r="E2033" t="str">
            <v>S4</v>
          </cell>
          <cell r="F2033" t="str">
            <v>EEA</v>
          </cell>
          <cell r="G2033" t="str">
            <v>UE31</v>
          </cell>
          <cell r="H2033" t="str">
            <v>UK-HYDST</v>
          </cell>
          <cell r="I2033" t="str">
            <v>Tech</v>
          </cell>
          <cell r="J2033">
            <v>37.5</v>
          </cell>
          <cell r="K2033">
            <v>26</v>
          </cell>
          <cell r="L2033">
            <v>0</v>
          </cell>
          <cell r="M2033" t="str">
            <v>N/A</v>
          </cell>
          <cell r="N2033">
            <v>22.163113846154001</v>
          </cell>
        </row>
        <row r="2034">
          <cell r="A2034" t="str">
            <v>A50167</v>
          </cell>
          <cell r="B2034" t="str">
            <v>Ord</v>
          </cell>
          <cell r="C2034" t="str">
            <v>David</v>
          </cell>
          <cell r="D2034" t="str">
            <v>UGB</v>
          </cell>
          <cell r="E2034" t="str">
            <v>S3</v>
          </cell>
          <cell r="F2034" t="str">
            <v>WEN</v>
          </cell>
          <cell r="G2034" t="str">
            <v>UU41</v>
          </cell>
          <cell r="H2034" t="str">
            <v>P-STD</v>
          </cell>
          <cell r="I2034" t="str">
            <v>Tech</v>
          </cell>
          <cell r="J2034">
            <v>37.5</v>
          </cell>
          <cell r="K2034">
            <v>35</v>
          </cell>
          <cell r="L2034">
            <v>9</v>
          </cell>
          <cell r="M2034" t="str">
            <v>Assistant Engineer  (Graduate)</v>
          </cell>
          <cell r="N2034">
            <v>18.114088205127999</v>
          </cell>
        </row>
        <row r="2035">
          <cell r="A2035" t="str">
            <v>A74606</v>
          </cell>
          <cell r="B2035" t="str">
            <v>Orde</v>
          </cell>
          <cell r="C2035" t="str">
            <v>David</v>
          </cell>
          <cell r="D2035" t="str">
            <v>UGB</v>
          </cell>
          <cell r="E2035" t="str">
            <v>S2</v>
          </cell>
          <cell r="F2035" t="str">
            <v>GGE</v>
          </cell>
          <cell r="G2035" t="str">
            <v>UP31</v>
          </cell>
          <cell r="H2035" t="str">
            <v>UK-HYDST</v>
          </cell>
          <cell r="I2035" t="str">
            <v>Tech</v>
          </cell>
          <cell r="J2035">
            <v>37.5</v>
          </cell>
          <cell r="K2035">
            <v>13</v>
          </cell>
          <cell r="L2035">
            <v>8</v>
          </cell>
          <cell r="M2035" t="str">
            <v>Engineer  (Not chartered) (Graduate)</v>
          </cell>
          <cell r="N2035">
            <v>16.944652307691999</v>
          </cell>
        </row>
        <row r="2036">
          <cell r="A2036" t="str">
            <v>W46485</v>
          </cell>
          <cell r="B2036" t="str">
            <v>Orme</v>
          </cell>
          <cell r="C2036" t="str">
            <v>Jamie</v>
          </cell>
          <cell r="D2036" t="str">
            <v>UGB</v>
          </cell>
          <cell r="E2036" t="str">
            <v>S1</v>
          </cell>
          <cell r="F2036" t="str">
            <v>THW</v>
          </cell>
          <cell r="G2036" t="str">
            <v>UT23</v>
          </cell>
          <cell r="H2036" t="str">
            <v>UK-HYDST</v>
          </cell>
          <cell r="I2036" t="str">
            <v>Tech</v>
          </cell>
          <cell r="J2036">
            <v>37.5</v>
          </cell>
          <cell r="K2036">
            <v>97</v>
          </cell>
          <cell r="L2036">
            <v>8</v>
          </cell>
          <cell r="M2036" t="str">
            <v>Engineer  (Not chartered) (Graduate)</v>
          </cell>
          <cell r="N2036">
            <v>19.144785641026001</v>
          </cell>
        </row>
        <row r="2037">
          <cell r="A2037" t="str">
            <v>A25148</v>
          </cell>
          <cell r="B2037" t="str">
            <v>Osagie</v>
          </cell>
          <cell r="C2037" t="str">
            <v>Frank</v>
          </cell>
          <cell r="D2037" t="str">
            <v>UGB</v>
          </cell>
          <cell r="E2037" t="str">
            <v>S1</v>
          </cell>
          <cell r="F2037" t="str">
            <v>TRL</v>
          </cell>
          <cell r="G2037" t="str">
            <v>UT42</v>
          </cell>
          <cell r="H2037" t="str">
            <v>UK-HYDST</v>
          </cell>
          <cell r="I2037" t="str">
            <v>Tech</v>
          </cell>
          <cell r="J2037">
            <v>37.5</v>
          </cell>
          <cell r="K2037">
            <v>15</v>
          </cell>
          <cell r="L2037">
            <v>5</v>
          </cell>
          <cell r="M2037" t="str">
            <v>Project  Planner (1)</v>
          </cell>
          <cell r="N2037">
            <v>24.239524102564001</v>
          </cell>
        </row>
        <row r="2038">
          <cell r="A2038" t="str">
            <v>A50097</v>
          </cell>
          <cell r="B2038" t="str">
            <v>O'Shea</v>
          </cell>
          <cell r="C2038" t="str">
            <v>Julie</v>
          </cell>
          <cell r="D2038" t="str">
            <v>UGB</v>
          </cell>
          <cell r="E2038" t="str">
            <v>S9</v>
          </cell>
          <cell r="F2038" t="str">
            <v>AFN</v>
          </cell>
          <cell r="G2038" t="str">
            <v>US13</v>
          </cell>
          <cell r="H2038" t="str">
            <v>UK-HYDST</v>
          </cell>
          <cell r="I2038" t="str">
            <v>Admin</v>
          </cell>
          <cell r="J2038">
            <v>37.5</v>
          </cell>
          <cell r="K2038">
            <v>26</v>
          </cell>
          <cell r="L2038">
            <v>3</v>
          </cell>
          <cell r="M2038" t="str">
            <v>Group Professional Development Manager</v>
          </cell>
          <cell r="N2038">
            <v>47.291318974359001</v>
          </cell>
        </row>
        <row r="2039">
          <cell r="A2039" t="str">
            <v>A74913</v>
          </cell>
          <cell r="B2039" t="str">
            <v>O'Shea</v>
          </cell>
          <cell r="C2039" t="str">
            <v>Claire</v>
          </cell>
          <cell r="D2039" t="str">
            <v>UGB</v>
          </cell>
          <cell r="E2039" t="str">
            <v>S1</v>
          </cell>
          <cell r="F2039" t="str">
            <v>SBR</v>
          </cell>
          <cell r="G2039" t="str">
            <v>UT31</v>
          </cell>
          <cell r="H2039" t="str">
            <v>P-STD</v>
          </cell>
          <cell r="I2039" t="str">
            <v>Tech</v>
          </cell>
          <cell r="J2039">
            <v>37.5</v>
          </cell>
          <cell r="K2039">
            <v>8</v>
          </cell>
          <cell r="L2039">
            <v>10</v>
          </cell>
          <cell r="M2039" t="str">
            <v>Graduate Engineer</v>
          </cell>
          <cell r="N2039">
            <v>5.1282049999999998E-6</v>
          </cell>
        </row>
        <row r="2040">
          <cell r="A2040" t="str">
            <v>A80040</v>
          </cell>
          <cell r="B2040" t="str">
            <v>Osman</v>
          </cell>
          <cell r="C2040" t="str">
            <v>Tagwa</v>
          </cell>
          <cell r="D2040" t="str">
            <v>UGB</v>
          </cell>
          <cell r="E2040" t="str">
            <v>S3</v>
          </cell>
          <cell r="F2040" t="str">
            <v>ERE</v>
          </cell>
          <cell r="G2040" t="str">
            <v>UU81</v>
          </cell>
          <cell r="H2040" t="str">
            <v>P-STD</v>
          </cell>
          <cell r="I2040" t="str">
            <v>Tech</v>
          </cell>
          <cell r="J2040">
            <v>37.5</v>
          </cell>
          <cell r="K2040">
            <v>3</v>
          </cell>
          <cell r="L2040">
            <v>8</v>
          </cell>
          <cell r="M2040" t="str">
            <v>Resident Engineer (1) / Resident Engineer</v>
          </cell>
          <cell r="N2040">
            <v>19.279011282050998</v>
          </cell>
        </row>
        <row r="2041">
          <cell r="A2041" t="str">
            <v>A05040</v>
          </cell>
          <cell r="B2041" t="str">
            <v>O'Sullivan</v>
          </cell>
          <cell r="C2041" t="str">
            <v>Phil</v>
          </cell>
          <cell r="D2041" t="str">
            <v>UGB</v>
          </cell>
          <cell r="E2041" t="str">
            <v>S3</v>
          </cell>
          <cell r="F2041" t="str">
            <v>WTC</v>
          </cell>
          <cell r="G2041" t="str">
            <v>UU22</v>
          </cell>
          <cell r="H2041" t="str">
            <v>UK-HYDST</v>
          </cell>
          <cell r="I2041" t="str">
            <v>Tech</v>
          </cell>
          <cell r="J2041">
            <v>37.5</v>
          </cell>
          <cell r="K2041">
            <v>212</v>
          </cell>
          <cell r="L2041">
            <v>3</v>
          </cell>
          <cell r="M2041" t="str">
            <v>Technical Director  / Technical Director (1)</v>
          </cell>
          <cell r="N2041">
            <v>28.376562051282001</v>
          </cell>
        </row>
        <row r="2042">
          <cell r="A2042" t="str">
            <v>A76420</v>
          </cell>
          <cell r="B2042" t="str">
            <v>O'Sullivan</v>
          </cell>
          <cell r="C2042" t="str">
            <v>Phil</v>
          </cell>
          <cell r="D2042" t="str">
            <v>UGB</v>
          </cell>
          <cell r="E2042" t="str">
            <v>S3</v>
          </cell>
          <cell r="F2042" t="str">
            <v>WTC</v>
          </cell>
          <cell r="G2042" t="str">
            <v>UU22</v>
          </cell>
          <cell r="H2042" t="str">
            <v>P-STD</v>
          </cell>
          <cell r="I2042" t="str">
            <v>Tech</v>
          </cell>
          <cell r="J2042">
            <v>37.5</v>
          </cell>
          <cell r="K2042">
            <v>4</v>
          </cell>
          <cell r="L2042">
            <v>4</v>
          </cell>
          <cell r="M2042" t="str">
            <v>Associate (EA)/ Associate Tech. Dir / Associate Tech. Dir (2</v>
          </cell>
          <cell r="N2042">
            <v>42.314069743589997</v>
          </cell>
        </row>
        <row r="2043">
          <cell r="A2043" t="str">
            <v>U03086</v>
          </cell>
          <cell r="B2043" t="str">
            <v>O'Toole</v>
          </cell>
          <cell r="C2043" t="str">
            <v>Chris</v>
          </cell>
          <cell r="D2043" t="str">
            <v>UGB</v>
          </cell>
          <cell r="E2043" t="str">
            <v>S1</v>
          </cell>
          <cell r="F2043" t="str">
            <v>SBR</v>
          </cell>
          <cell r="G2043" t="str">
            <v>UT31</v>
          </cell>
          <cell r="H2043" t="str">
            <v>UK-AGENCY</v>
          </cell>
          <cell r="I2043" t="str">
            <v>Tech</v>
          </cell>
          <cell r="J2043">
            <v>0</v>
          </cell>
          <cell r="K2043">
            <v>17</v>
          </cell>
          <cell r="L2043">
            <v>7</v>
          </cell>
          <cell r="M2043" t="str">
            <v>Senior Technician</v>
          </cell>
          <cell r="N2043">
            <v>26</v>
          </cell>
        </row>
        <row r="2044">
          <cell r="A2044" t="str">
            <v>A49907</v>
          </cell>
          <cell r="B2044" t="str">
            <v>Ouston</v>
          </cell>
          <cell r="C2044" t="str">
            <v>David</v>
          </cell>
          <cell r="D2044" t="str">
            <v>UGB</v>
          </cell>
          <cell r="E2044" t="str">
            <v>S2</v>
          </cell>
          <cell r="F2044" t="str">
            <v>GGE</v>
          </cell>
          <cell r="G2044" t="str">
            <v>UP31</v>
          </cell>
          <cell r="H2044" t="str">
            <v>UK-HYDST</v>
          </cell>
          <cell r="I2044" t="str">
            <v>Tech</v>
          </cell>
          <cell r="J2044">
            <v>37.5</v>
          </cell>
          <cell r="K2044">
            <v>80</v>
          </cell>
          <cell r="L2044">
            <v>5</v>
          </cell>
          <cell r="M2044" t="str">
            <v>Principal Engineer/ Technical Discipline Leader</v>
          </cell>
          <cell r="N2044">
            <v>32.339226322564002</v>
          </cell>
        </row>
        <row r="2045">
          <cell r="A2045" t="str">
            <v>A00287</v>
          </cell>
          <cell r="B2045" t="str">
            <v>Owen</v>
          </cell>
          <cell r="C2045" t="str">
            <v>Martyn</v>
          </cell>
          <cell r="D2045" t="str">
            <v>UGB</v>
          </cell>
          <cell r="E2045" t="str">
            <v>S9</v>
          </cell>
          <cell r="F2045" t="str">
            <v>ARI</v>
          </cell>
          <cell r="G2045" t="str">
            <v>G11</v>
          </cell>
          <cell r="H2045" t="str">
            <v>UK-HYDST</v>
          </cell>
          <cell r="I2045" t="str">
            <v>Admin</v>
          </cell>
          <cell r="J2045">
            <v>37.5</v>
          </cell>
          <cell r="K2045">
            <v>76</v>
          </cell>
          <cell r="L2045">
            <v>3</v>
          </cell>
          <cell r="M2045" t="str">
            <v>Commercial Director / Risk Manager</v>
          </cell>
          <cell r="N2045">
            <v>53.993187692307998</v>
          </cell>
        </row>
        <row r="2046">
          <cell r="A2046" t="str">
            <v>A50069</v>
          </cell>
          <cell r="B2046" t="str">
            <v>Owen</v>
          </cell>
          <cell r="C2046" t="str">
            <v>David</v>
          </cell>
          <cell r="D2046" t="str">
            <v>UGB</v>
          </cell>
          <cell r="E2046" t="str">
            <v>S1</v>
          </cell>
          <cell r="F2046" t="str">
            <v>TIS</v>
          </cell>
          <cell r="G2046" t="str">
            <v>UT51</v>
          </cell>
          <cell r="H2046" t="str">
            <v>UK-HYDST</v>
          </cell>
          <cell r="I2046" t="str">
            <v>Tech</v>
          </cell>
          <cell r="J2046">
            <v>37.5</v>
          </cell>
          <cell r="K2046">
            <v>6</v>
          </cell>
          <cell r="L2046">
            <v>0</v>
          </cell>
          <cell r="M2046" t="str">
            <v>N/A</v>
          </cell>
          <cell r="N2046">
            <v>35.353415517949003</v>
          </cell>
        </row>
        <row r="2047">
          <cell r="A2047" t="str">
            <v>A75177</v>
          </cell>
          <cell r="B2047" t="str">
            <v>Owen</v>
          </cell>
          <cell r="C2047" t="str">
            <v>Howard</v>
          </cell>
          <cell r="D2047" t="str">
            <v>UGB</v>
          </cell>
          <cell r="E2047" t="str">
            <v>S1</v>
          </cell>
          <cell r="F2047" t="str">
            <v>TRS</v>
          </cell>
          <cell r="G2047" t="str">
            <v>UT42</v>
          </cell>
          <cell r="H2047" t="str">
            <v>UK-HYDST</v>
          </cell>
          <cell r="I2047" t="str">
            <v>Tech</v>
          </cell>
          <cell r="J2047">
            <v>37.5</v>
          </cell>
          <cell r="K2047">
            <v>51</v>
          </cell>
          <cell r="L2047">
            <v>7</v>
          </cell>
          <cell r="M2047" t="str">
            <v>Resident Engineer (2)</v>
          </cell>
          <cell r="N2047">
            <v>19.480283076923001</v>
          </cell>
        </row>
        <row r="2048">
          <cell r="A2048" t="str">
            <v>A76404</v>
          </cell>
          <cell r="B2048" t="str">
            <v>Owen</v>
          </cell>
          <cell r="C2048" t="str">
            <v>Pete</v>
          </cell>
          <cell r="D2048" t="str">
            <v>UGB</v>
          </cell>
          <cell r="E2048" t="str">
            <v>S4</v>
          </cell>
          <cell r="F2048" t="str">
            <v>EEC</v>
          </cell>
          <cell r="G2048" t="str">
            <v>UE21</v>
          </cell>
          <cell r="H2048" t="str">
            <v>P-STD</v>
          </cell>
          <cell r="I2048" t="str">
            <v>Tech</v>
          </cell>
          <cell r="J2048">
            <v>37.5</v>
          </cell>
          <cell r="K2048">
            <v>4</v>
          </cell>
          <cell r="L2048">
            <v>5</v>
          </cell>
          <cell r="M2048" t="str">
            <v>Principal Environmental Scientist</v>
          </cell>
          <cell r="N2048">
            <v>20.742652307692001</v>
          </cell>
        </row>
        <row r="2049">
          <cell r="A2049" t="str">
            <v>W46450</v>
          </cell>
          <cell r="B2049" t="str">
            <v>Owen</v>
          </cell>
          <cell r="C2049" t="str">
            <v>Eifion</v>
          </cell>
          <cell r="D2049" t="str">
            <v>UGB</v>
          </cell>
          <cell r="E2049" t="str">
            <v>S1</v>
          </cell>
          <cell r="F2049" t="str">
            <v>THW</v>
          </cell>
          <cell r="G2049" t="str">
            <v>UT21</v>
          </cell>
          <cell r="H2049" t="str">
            <v>UK-HYDST</v>
          </cell>
          <cell r="I2049" t="str">
            <v>Tech</v>
          </cell>
          <cell r="J2049">
            <v>37.5</v>
          </cell>
          <cell r="K2049">
            <v>123</v>
          </cell>
          <cell r="L2049">
            <v>3</v>
          </cell>
          <cell r="M2049" t="str">
            <v>Technical Director  / Technical Director (1)</v>
          </cell>
          <cell r="N2049">
            <v>32.234703589744001</v>
          </cell>
        </row>
        <row r="2050">
          <cell r="A2050" t="str">
            <v>A87645</v>
          </cell>
          <cell r="B2050" t="str">
            <v>Oyesanya</v>
          </cell>
          <cell r="C2050" t="str">
            <v>Joseph</v>
          </cell>
          <cell r="D2050" t="str">
            <v>UGB</v>
          </cell>
          <cell r="E2050" t="str">
            <v>S1</v>
          </cell>
          <cell r="F2050" t="str">
            <v>THW</v>
          </cell>
          <cell r="G2050" t="str">
            <v>UT23</v>
          </cell>
          <cell r="H2050" t="str">
            <v>UK-HYDST</v>
          </cell>
          <cell r="I2050" t="str">
            <v>Tech</v>
          </cell>
          <cell r="J2050">
            <v>37.5</v>
          </cell>
          <cell r="K2050">
            <v>136</v>
          </cell>
          <cell r="L2050">
            <v>6</v>
          </cell>
          <cell r="M2050" t="str">
            <v>Senior Engineer</v>
          </cell>
          <cell r="N2050">
            <v>31.855647179487001</v>
          </cell>
        </row>
        <row r="2051">
          <cell r="A2051" t="str">
            <v>S10387</v>
          </cell>
          <cell r="B2051" t="str">
            <v>Pabathi</v>
          </cell>
          <cell r="C2051" t="str">
            <v>Ranga</v>
          </cell>
          <cell r="D2051" t="str">
            <v>UGB</v>
          </cell>
          <cell r="E2051" t="str">
            <v>S1</v>
          </cell>
          <cell r="F2051" t="str">
            <v>TRL</v>
          </cell>
          <cell r="G2051" t="str">
            <v>UT41</v>
          </cell>
          <cell r="H2051" t="str">
            <v>T-FIX</v>
          </cell>
          <cell r="I2051" t="str">
            <v>Tech</v>
          </cell>
          <cell r="J2051">
            <v>40</v>
          </cell>
          <cell r="K2051">
            <v>3</v>
          </cell>
          <cell r="L2051">
            <v>6</v>
          </cell>
          <cell r="M2051" t="str">
            <v>Senior Engineer</v>
          </cell>
          <cell r="N2051">
            <v>40.5</v>
          </cell>
        </row>
        <row r="2052">
          <cell r="A2052" t="str">
            <v>A41774</v>
          </cell>
          <cell r="B2052" t="str">
            <v>Page</v>
          </cell>
          <cell r="C2052" t="str">
            <v>Graham</v>
          </cell>
          <cell r="D2052" t="str">
            <v>UGB</v>
          </cell>
          <cell r="E2052" t="str">
            <v>S2</v>
          </cell>
          <cell r="F2052" t="str">
            <v>SBS</v>
          </cell>
          <cell r="G2052" t="str">
            <v>UP51</v>
          </cell>
          <cell r="H2052" t="str">
            <v>UK-HYDST</v>
          </cell>
          <cell r="I2052" t="str">
            <v>Tech</v>
          </cell>
          <cell r="J2052">
            <v>37.5</v>
          </cell>
          <cell r="K2052">
            <v>174</v>
          </cell>
          <cell r="L2052">
            <v>6</v>
          </cell>
          <cell r="M2052" t="str">
            <v>Principal Technician</v>
          </cell>
          <cell r="N2052">
            <v>19.345384615385001</v>
          </cell>
        </row>
        <row r="2053">
          <cell r="A2053" t="str">
            <v>A76059</v>
          </cell>
          <cell r="B2053" t="str">
            <v>Page</v>
          </cell>
          <cell r="C2053" t="str">
            <v>Terry</v>
          </cell>
          <cell r="D2053" t="str">
            <v>UGB</v>
          </cell>
          <cell r="E2053" t="str">
            <v>S3</v>
          </cell>
          <cell r="F2053" t="str">
            <v>ERE</v>
          </cell>
          <cell r="G2053" t="str">
            <v>UU81</v>
          </cell>
          <cell r="H2053" t="str">
            <v>P-FIX</v>
          </cell>
          <cell r="I2053" t="str">
            <v>Tech</v>
          </cell>
          <cell r="J2053">
            <v>37.5</v>
          </cell>
          <cell r="K2053">
            <v>12</v>
          </cell>
          <cell r="L2053">
            <v>4</v>
          </cell>
          <cell r="M2053" t="str">
            <v>Principal  Architect</v>
          </cell>
          <cell r="N2053">
            <v>41.568693333333002</v>
          </cell>
        </row>
        <row r="2054">
          <cell r="A2054" t="str">
            <v>W48488</v>
          </cell>
          <cell r="B2054" t="str">
            <v>Page</v>
          </cell>
          <cell r="C2054" t="str">
            <v>David</v>
          </cell>
          <cell r="D2054" t="str">
            <v>UGB</v>
          </cell>
          <cell r="E2054" t="str">
            <v>S3</v>
          </cell>
          <cell r="F2054" t="str">
            <v>WEN</v>
          </cell>
          <cell r="G2054" t="str">
            <v>UU41</v>
          </cell>
          <cell r="H2054" t="str">
            <v>UK-HYDST</v>
          </cell>
          <cell r="I2054" t="str">
            <v>Tech</v>
          </cell>
          <cell r="J2054">
            <v>37.5</v>
          </cell>
          <cell r="K2054">
            <v>178</v>
          </cell>
          <cell r="L2054">
            <v>4</v>
          </cell>
          <cell r="M2054" t="str">
            <v>Associate (EA)/ Associate Tech. Dir / Associate Tech. Dir (2</v>
          </cell>
          <cell r="N2054">
            <v>28.226211825640998</v>
          </cell>
        </row>
        <row r="2055">
          <cell r="A2055" t="str">
            <v>U03030</v>
          </cell>
          <cell r="B2055" t="str">
            <v>Pahade</v>
          </cell>
          <cell r="C2055" t="str">
            <v>Aditya</v>
          </cell>
          <cell r="D2055" t="str">
            <v>UGB</v>
          </cell>
          <cell r="E2055" t="str">
            <v>S4</v>
          </cell>
          <cell r="F2055" t="str">
            <v>EEA</v>
          </cell>
          <cell r="G2055" t="str">
            <v>UE31</v>
          </cell>
          <cell r="H2055" t="str">
            <v>UK-AGENCY</v>
          </cell>
          <cell r="I2055" t="str">
            <v>Admin</v>
          </cell>
          <cell r="J2055">
            <v>0</v>
          </cell>
          <cell r="K2055">
            <v>0</v>
          </cell>
          <cell r="L2055">
            <v>0</v>
          </cell>
          <cell r="M2055" t="str">
            <v>N/A</v>
          </cell>
          <cell r="N2055">
            <v>0.01</v>
          </cell>
        </row>
        <row r="2056">
          <cell r="A2056" t="str">
            <v>A74839</v>
          </cell>
          <cell r="B2056" t="str">
            <v>Palmer</v>
          </cell>
          <cell r="C2056" t="str">
            <v>Stephen</v>
          </cell>
          <cell r="D2056" t="str">
            <v>UGB</v>
          </cell>
          <cell r="E2056" t="str">
            <v>S1</v>
          </cell>
          <cell r="F2056" t="str">
            <v>TRL</v>
          </cell>
          <cell r="G2056" t="str">
            <v>UT42</v>
          </cell>
          <cell r="H2056" t="str">
            <v>UK-AGENCY</v>
          </cell>
          <cell r="I2056" t="str">
            <v>Tech</v>
          </cell>
          <cell r="J2056">
            <v>37.5</v>
          </cell>
          <cell r="K2056">
            <v>22</v>
          </cell>
          <cell r="L2056">
            <v>7</v>
          </cell>
          <cell r="M2056" t="str">
            <v>Senior Drafter/ Draftman</v>
          </cell>
          <cell r="N2056">
            <v>39.6</v>
          </cell>
        </row>
        <row r="2057">
          <cell r="A2057" t="str">
            <v>U02985</v>
          </cell>
          <cell r="B2057" t="str">
            <v>Palmer</v>
          </cell>
          <cell r="C2057" t="str">
            <v>Hannah</v>
          </cell>
          <cell r="D2057" t="str">
            <v>UGB</v>
          </cell>
          <cell r="E2057" t="str">
            <v>S2</v>
          </cell>
          <cell r="F2057" t="str">
            <v>SBS</v>
          </cell>
          <cell r="G2057" t="str">
            <v>UP51</v>
          </cell>
          <cell r="H2057" t="str">
            <v>UK-SEC-NP</v>
          </cell>
          <cell r="I2057" t="str">
            <v>Tech</v>
          </cell>
          <cell r="J2057">
            <v>0</v>
          </cell>
          <cell r="K2057">
            <v>2</v>
          </cell>
          <cell r="L2057">
            <v>0</v>
          </cell>
          <cell r="M2057" t="str">
            <v>N/A</v>
          </cell>
          <cell r="N2057">
            <v>0.01</v>
          </cell>
        </row>
        <row r="2058">
          <cell r="A2058" t="str">
            <v>A76162</v>
          </cell>
          <cell r="B2058" t="str">
            <v>Panchal</v>
          </cell>
          <cell r="C2058" t="str">
            <v>Gauravkumar</v>
          </cell>
          <cell r="D2058" t="str">
            <v>UGB</v>
          </cell>
          <cell r="E2058" t="str">
            <v>S1</v>
          </cell>
          <cell r="F2058" t="str">
            <v>SBR</v>
          </cell>
          <cell r="G2058" t="str">
            <v>UT31</v>
          </cell>
          <cell r="H2058" t="str">
            <v>P-STD</v>
          </cell>
          <cell r="I2058" t="str">
            <v>Tech</v>
          </cell>
          <cell r="J2058">
            <v>37.5</v>
          </cell>
          <cell r="K2058">
            <v>11</v>
          </cell>
          <cell r="L2058">
            <v>9</v>
          </cell>
          <cell r="M2058" t="str">
            <v>Assistant Engineer  (Graduate)</v>
          </cell>
          <cell r="N2058">
            <v>19.401375384615001</v>
          </cell>
        </row>
        <row r="2059">
          <cell r="A2059" t="str">
            <v>A76267</v>
          </cell>
          <cell r="B2059" t="str">
            <v>Panesar</v>
          </cell>
          <cell r="C2059" t="str">
            <v>Sucha</v>
          </cell>
          <cell r="D2059" t="str">
            <v>UGB</v>
          </cell>
          <cell r="E2059" t="str">
            <v>S1</v>
          </cell>
          <cell r="F2059" t="str">
            <v>THW</v>
          </cell>
          <cell r="G2059" t="str">
            <v>UT21</v>
          </cell>
          <cell r="H2059" t="str">
            <v>P-STD</v>
          </cell>
          <cell r="I2059" t="str">
            <v>Tech</v>
          </cell>
          <cell r="J2059">
            <v>42.5</v>
          </cell>
          <cell r="K2059">
            <v>9</v>
          </cell>
          <cell r="L2059">
            <v>9</v>
          </cell>
          <cell r="M2059" t="str">
            <v>Assistant Engineer  (Graduate)</v>
          </cell>
          <cell r="N2059">
            <v>18.906322171946002</v>
          </cell>
        </row>
        <row r="2060">
          <cell r="A2060" t="str">
            <v>A50211</v>
          </cell>
          <cell r="B2060" t="str">
            <v>Pangan</v>
          </cell>
          <cell r="C2060" t="str">
            <v>Fernando</v>
          </cell>
          <cell r="D2060" t="str">
            <v>UGB</v>
          </cell>
          <cell r="E2060" t="str">
            <v>S1</v>
          </cell>
          <cell r="F2060" t="str">
            <v>THW</v>
          </cell>
          <cell r="G2060" t="str">
            <v>UT21</v>
          </cell>
          <cell r="H2060" t="str">
            <v>UK-AGENCY</v>
          </cell>
          <cell r="I2060" t="str">
            <v>Tech</v>
          </cell>
          <cell r="J2060">
            <v>37.5</v>
          </cell>
          <cell r="K2060">
            <v>0</v>
          </cell>
          <cell r="L2060">
            <v>8</v>
          </cell>
          <cell r="M2060" t="str">
            <v>Senior Technician</v>
          </cell>
          <cell r="N2060">
            <v>19.8</v>
          </cell>
        </row>
        <row r="2061">
          <cell r="A2061" t="str">
            <v>U03100</v>
          </cell>
          <cell r="B2061" t="str">
            <v>Pangan</v>
          </cell>
          <cell r="C2061" t="str">
            <v>Fernando</v>
          </cell>
          <cell r="D2061" t="str">
            <v>UGB</v>
          </cell>
          <cell r="E2061" t="str">
            <v>S1</v>
          </cell>
          <cell r="F2061" t="str">
            <v>THW</v>
          </cell>
          <cell r="G2061" t="str">
            <v>UT21</v>
          </cell>
          <cell r="H2061" t="str">
            <v>UK-AGENCY</v>
          </cell>
          <cell r="I2061" t="str">
            <v>Tech</v>
          </cell>
          <cell r="J2061">
            <v>0</v>
          </cell>
          <cell r="K2061">
            <v>19</v>
          </cell>
          <cell r="L2061">
            <v>10</v>
          </cell>
          <cell r="M2061" t="str">
            <v>Technical Officer/ Technician</v>
          </cell>
          <cell r="N2061">
            <v>18.260000000000002</v>
          </cell>
        </row>
        <row r="2062">
          <cell r="A2062" t="str">
            <v>S10295</v>
          </cell>
          <cell r="B2062" t="str">
            <v>Parasam</v>
          </cell>
          <cell r="C2062" t="str">
            <v>Tony</v>
          </cell>
          <cell r="D2062" t="str">
            <v>UGB</v>
          </cell>
          <cell r="E2062" t="str">
            <v>S2</v>
          </cell>
          <cell r="F2062" t="str">
            <v>SBS</v>
          </cell>
          <cell r="G2062" t="str">
            <v>UP51</v>
          </cell>
          <cell r="H2062" t="str">
            <v>UK-SC-LTD</v>
          </cell>
          <cell r="I2062" t="str">
            <v>Tech</v>
          </cell>
          <cell r="J2062">
            <v>40</v>
          </cell>
          <cell r="K2062">
            <v>8</v>
          </cell>
          <cell r="L2062">
            <v>5</v>
          </cell>
          <cell r="M2062" t="str">
            <v>Senior Resident Engineer</v>
          </cell>
          <cell r="N2062">
            <v>45</v>
          </cell>
        </row>
        <row r="2063">
          <cell r="A2063" t="str">
            <v>A74880</v>
          </cell>
          <cell r="B2063" t="str">
            <v>Parde</v>
          </cell>
          <cell r="C2063" t="str">
            <v>Rakesh</v>
          </cell>
          <cell r="D2063" t="str">
            <v>UGB</v>
          </cell>
          <cell r="E2063" t="str">
            <v>S1</v>
          </cell>
          <cell r="F2063" t="str">
            <v>TRL</v>
          </cell>
          <cell r="G2063" t="str">
            <v>UT42</v>
          </cell>
          <cell r="H2063" t="str">
            <v>UK-AGENCY</v>
          </cell>
          <cell r="I2063" t="str">
            <v>Tech</v>
          </cell>
          <cell r="J2063">
            <v>40</v>
          </cell>
          <cell r="K2063">
            <v>6</v>
          </cell>
          <cell r="L2063">
            <v>5</v>
          </cell>
          <cell r="M2063" t="str">
            <v>Project  Planner (1)</v>
          </cell>
          <cell r="N2063">
            <v>69.45</v>
          </cell>
        </row>
        <row r="2064">
          <cell r="A2064" t="str">
            <v>A00233</v>
          </cell>
          <cell r="B2064" t="str">
            <v>Parfitt</v>
          </cell>
          <cell r="C2064" t="str">
            <v>Ian</v>
          </cell>
          <cell r="D2064" t="str">
            <v>UGB</v>
          </cell>
          <cell r="E2064" t="str">
            <v>S2</v>
          </cell>
          <cell r="F2064" t="str">
            <v>BBS</v>
          </cell>
          <cell r="G2064" t="str">
            <v>UP41</v>
          </cell>
          <cell r="H2064" t="str">
            <v>UK-HYDST</v>
          </cell>
          <cell r="I2064" t="str">
            <v>Tech</v>
          </cell>
          <cell r="J2064">
            <v>37.5</v>
          </cell>
          <cell r="K2064">
            <v>24</v>
          </cell>
          <cell r="L2064">
            <v>0</v>
          </cell>
          <cell r="M2064" t="str">
            <v>N/A</v>
          </cell>
          <cell r="N2064">
            <v>92.943883076923001</v>
          </cell>
        </row>
        <row r="2065">
          <cell r="A2065" t="str">
            <v>W06319</v>
          </cell>
          <cell r="B2065" t="str">
            <v>Parfitt</v>
          </cell>
          <cell r="C2065" t="str">
            <v>Rebecca</v>
          </cell>
          <cell r="D2065" t="str">
            <v>UGB</v>
          </cell>
          <cell r="E2065" t="str">
            <v>S3</v>
          </cell>
          <cell r="F2065" t="str">
            <v>MAM</v>
          </cell>
          <cell r="G2065" t="str">
            <v>UU23</v>
          </cell>
          <cell r="H2065" t="str">
            <v>UK-HYDST</v>
          </cell>
          <cell r="I2065" t="str">
            <v>Tech</v>
          </cell>
          <cell r="J2065">
            <v>37.5</v>
          </cell>
          <cell r="K2065">
            <v>81</v>
          </cell>
          <cell r="L2065">
            <v>9</v>
          </cell>
          <cell r="M2065" t="str">
            <v>Graduate Planner</v>
          </cell>
          <cell r="N2065">
            <v>11.164779487179</v>
          </cell>
        </row>
        <row r="2066">
          <cell r="A2066" t="str">
            <v>A76370</v>
          </cell>
          <cell r="B2066" t="str">
            <v>Parham</v>
          </cell>
          <cell r="C2066" t="str">
            <v>Steven</v>
          </cell>
          <cell r="D2066" t="str">
            <v>UGB</v>
          </cell>
          <cell r="E2066" t="str">
            <v>S1</v>
          </cell>
          <cell r="F2066" t="str">
            <v>TRL</v>
          </cell>
          <cell r="G2066" t="str">
            <v>UT42</v>
          </cell>
          <cell r="H2066" t="str">
            <v>UK-AGENCY</v>
          </cell>
          <cell r="I2066" t="str">
            <v>Tech</v>
          </cell>
          <cell r="J2066">
            <v>37.5</v>
          </cell>
          <cell r="K2066">
            <v>6</v>
          </cell>
          <cell r="L2066">
            <v>7</v>
          </cell>
          <cell r="M2066" t="str">
            <v>Senior Drafter/ Draftman</v>
          </cell>
          <cell r="N2066">
            <v>36.299999999999997</v>
          </cell>
        </row>
        <row r="2067">
          <cell r="A2067" t="str">
            <v>A49810</v>
          </cell>
          <cell r="B2067" t="str">
            <v>Parikh</v>
          </cell>
          <cell r="C2067" t="str">
            <v>Sujal</v>
          </cell>
          <cell r="D2067" t="str">
            <v>UGB</v>
          </cell>
          <cell r="E2067" t="str">
            <v>S2</v>
          </cell>
          <cell r="F2067" t="str">
            <v>BBI</v>
          </cell>
          <cell r="G2067" t="str">
            <v>UP33</v>
          </cell>
          <cell r="H2067" t="str">
            <v>UK-HYDST</v>
          </cell>
          <cell r="I2067" t="str">
            <v>Tech</v>
          </cell>
          <cell r="J2067">
            <v>37.5</v>
          </cell>
          <cell r="K2067">
            <v>68</v>
          </cell>
          <cell r="L2067">
            <v>8</v>
          </cell>
          <cell r="M2067" t="str">
            <v>Engineer  (Not chartered) (Graduate)</v>
          </cell>
          <cell r="N2067">
            <v>16.472528205128</v>
          </cell>
        </row>
        <row r="2068">
          <cell r="A2068" t="str">
            <v>A00467</v>
          </cell>
          <cell r="B2068" t="str">
            <v>Parker</v>
          </cell>
          <cell r="C2068" t="str">
            <v>Beth</v>
          </cell>
          <cell r="D2068" t="str">
            <v>UGB</v>
          </cell>
          <cell r="E2068" t="str">
            <v>S4</v>
          </cell>
          <cell r="F2068" t="str">
            <v>EEA</v>
          </cell>
          <cell r="G2068" t="str">
            <v>UE31</v>
          </cell>
          <cell r="H2068" t="str">
            <v>P-FIX</v>
          </cell>
          <cell r="I2068" t="str">
            <v>Tech</v>
          </cell>
          <cell r="J2068">
            <v>37.5</v>
          </cell>
          <cell r="K2068">
            <v>1</v>
          </cell>
          <cell r="L2068">
            <v>11</v>
          </cell>
          <cell r="M2068" t="str">
            <v>Junior Technician</v>
          </cell>
          <cell r="N2068">
            <v>6.4400369230769998</v>
          </cell>
        </row>
        <row r="2069">
          <cell r="A2069" t="str">
            <v>A00527</v>
          </cell>
          <cell r="B2069" t="str">
            <v>Parker</v>
          </cell>
          <cell r="C2069" t="str">
            <v>Simeon</v>
          </cell>
          <cell r="D2069" t="str">
            <v>UGB</v>
          </cell>
          <cell r="E2069" t="str">
            <v>S2</v>
          </cell>
          <cell r="F2069" t="str">
            <v>BBI</v>
          </cell>
          <cell r="G2069" t="str">
            <v>UP33</v>
          </cell>
          <cell r="H2069" t="str">
            <v>P-STD</v>
          </cell>
          <cell r="I2069" t="str">
            <v>Tech</v>
          </cell>
          <cell r="J2069">
            <v>37.5</v>
          </cell>
          <cell r="K2069">
            <v>10</v>
          </cell>
          <cell r="L2069">
            <v>5</v>
          </cell>
          <cell r="M2069" t="str">
            <v>Principal Engineer/ Technical Discipline Leader</v>
          </cell>
          <cell r="N2069">
            <v>33.868754871794998</v>
          </cell>
        </row>
        <row r="2070">
          <cell r="A2070" t="str">
            <v>A00556</v>
          </cell>
          <cell r="B2070" t="str">
            <v>Parker</v>
          </cell>
          <cell r="C2070" t="str">
            <v>Maurice</v>
          </cell>
          <cell r="D2070" t="str">
            <v>UGB</v>
          </cell>
          <cell r="E2070" t="str">
            <v>S1</v>
          </cell>
          <cell r="F2070" t="str">
            <v>THW</v>
          </cell>
          <cell r="G2070" t="str">
            <v>UT23</v>
          </cell>
          <cell r="H2070" t="str">
            <v>P-STD</v>
          </cell>
          <cell r="I2070" t="str">
            <v>Tech</v>
          </cell>
          <cell r="J2070">
            <v>37.5</v>
          </cell>
          <cell r="K2070">
            <v>30</v>
          </cell>
          <cell r="L2070">
            <v>6</v>
          </cell>
          <cell r="M2070" t="str">
            <v>Senior Engineer</v>
          </cell>
          <cell r="N2070">
            <v>28.563165128205</v>
          </cell>
        </row>
        <row r="2071">
          <cell r="A2071" t="str">
            <v>A24944</v>
          </cell>
          <cell r="B2071" t="str">
            <v>Parker</v>
          </cell>
          <cell r="C2071" t="str">
            <v>Peter</v>
          </cell>
          <cell r="D2071" t="str">
            <v>UGB</v>
          </cell>
          <cell r="E2071" t="str">
            <v>S1</v>
          </cell>
          <cell r="F2071" t="str">
            <v>THW</v>
          </cell>
          <cell r="G2071" t="str">
            <v>UT21</v>
          </cell>
          <cell r="H2071" t="str">
            <v>UK-HYDST</v>
          </cell>
          <cell r="I2071" t="str">
            <v>Tech</v>
          </cell>
          <cell r="J2071">
            <v>37.5</v>
          </cell>
          <cell r="K2071">
            <v>34</v>
          </cell>
          <cell r="L2071">
            <v>5</v>
          </cell>
          <cell r="M2071" t="str">
            <v>Principal Engineer/ Technical Discipline Leader</v>
          </cell>
          <cell r="N2071">
            <v>29.287575384615</v>
          </cell>
        </row>
        <row r="2072">
          <cell r="A2072" t="str">
            <v>A24967</v>
          </cell>
          <cell r="B2072" t="str">
            <v>Parker</v>
          </cell>
          <cell r="C2072" t="str">
            <v>Steve</v>
          </cell>
          <cell r="D2072" t="str">
            <v>UGB</v>
          </cell>
          <cell r="E2072" t="str">
            <v>S1</v>
          </cell>
          <cell r="F2072" t="str">
            <v>TRL</v>
          </cell>
          <cell r="G2072" t="str">
            <v>UT41</v>
          </cell>
          <cell r="H2072" t="str">
            <v>UK-HYDST</v>
          </cell>
          <cell r="I2072" t="str">
            <v>Tech</v>
          </cell>
          <cell r="J2072">
            <v>37.5</v>
          </cell>
          <cell r="K2072">
            <v>67</v>
          </cell>
          <cell r="L2072">
            <v>5</v>
          </cell>
          <cell r="M2072" t="str">
            <v>Principal Engineer/ Technical Discipline Leader</v>
          </cell>
          <cell r="N2072">
            <v>25.054635569230999</v>
          </cell>
        </row>
        <row r="2073">
          <cell r="A2073" t="str">
            <v>A00001</v>
          </cell>
          <cell r="B2073" t="str">
            <v>Parkes</v>
          </cell>
          <cell r="C2073" t="str">
            <v>Simon</v>
          </cell>
          <cell r="D2073" t="str">
            <v>UGB</v>
          </cell>
          <cell r="E2073" t="str">
            <v>S4</v>
          </cell>
          <cell r="F2073" t="str">
            <v>EEA</v>
          </cell>
          <cell r="G2073" t="str">
            <v>UE31</v>
          </cell>
          <cell r="H2073" t="str">
            <v>UK-HYDST</v>
          </cell>
          <cell r="I2073" t="str">
            <v>Tech</v>
          </cell>
          <cell r="J2073">
            <v>0</v>
          </cell>
          <cell r="K2073">
            <v>41</v>
          </cell>
          <cell r="L2073">
            <v>0</v>
          </cell>
          <cell r="M2073" t="str">
            <v>N/A</v>
          </cell>
          <cell r="N2073">
            <v>14.389524102564</v>
          </cell>
        </row>
        <row r="2074">
          <cell r="A2074" t="str">
            <v>A25234</v>
          </cell>
          <cell r="B2074" t="str">
            <v>Parkes</v>
          </cell>
          <cell r="C2074" t="str">
            <v>Rebekah</v>
          </cell>
          <cell r="D2074" t="str">
            <v>UGB</v>
          </cell>
          <cell r="E2074" t="str">
            <v>S9</v>
          </cell>
          <cell r="F2074" t="str">
            <v>AFN</v>
          </cell>
          <cell r="G2074" t="str">
            <v>US13</v>
          </cell>
          <cell r="H2074" t="str">
            <v>P-FIX</v>
          </cell>
          <cell r="I2074" t="str">
            <v>Admin</v>
          </cell>
          <cell r="J2074">
            <v>37.5</v>
          </cell>
          <cell r="K2074">
            <v>1</v>
          </cell>
          <cell r="L2074">
            <v>5</v>
          </cell>
          <cell r="M2074" t="str">
            <v>Finance Manager/FInancial Controller (EA)</v>
          </cell>
          <cell r="N2074">
            <v>20.737985641026</v>
          </cell>
        </row>
        <row r="2075">
          <cell r="A2075" t="str">
            <v>S10252</v>
          </cell>
          <cell r="B2075" t="str">
            <v>Parkhouse</v>
          </cell>
          <cell r="C2075" t="str">
            <v>Steve</v>
          </cell>
          <cell r="D2075" t="str">
            <v>UGB</v>
          </cell>
          <cell r="E2075" t="str">
            <v>S3</v>
          </cell>
          <cell r="F2075" t="str">
            <v>WWN</v>
          </cell>
          <cell r="G2075" t="str">
            <v>UU61</v>
          </cell>
          <cell r="H2075" t="str">
            <v>UK-SC-LTD</v>
          </cell>
          <cell r="I2075" t="str">
            <v>Tech</v>
          </cell>
          <cell r="J2075">
            <v>0</v>
          </cell>
          <cell r="K2075">
            <v>59</v>
          </cell>
          <cell r="L2075">
            <v>6</v>
          </cell>
          <cell r="M2075" t="str">
            <v>Principal Technician</v>
          </cell>
          <cell r="N2075">
            <v>26</v>
          </cell>
        </row>
        <row r="2076">
          <cell r="A2076" t="str">
            <v>A25242</v>
          </cell>
          <cell r="B2076" t="str">
            <v>Parr</v>
          </cell>
          <cell r="C2076" t="str">
            <v>Chris</v>
          </cell>
          <cell r="D2076" t="str">
            <v>UGB</v>
          </cell>
          <cell r="E2076" t="str">
            <v>S3</v>
          </cell>
          <cell r="F2076" t="str">
            <v>MMA</v>
          </cell>
          <cell r="G2076" t="str">
            <v>UU81</v>
          </cell>
          <cell r="H2076" t="str">
            <v>P-STD</v>
          </cell>
          <cell r="I2076" t="str">
            <v>Tech</v>
          </cell>
          <cell r="J2076">
            <v>37.5</v>
          </cell>
          <cell r="K2076">
            <v>10</v>
          </cell>
          <cell r="L2076">
            <v>9</v>
          </cell>
          <cell r="M2076" t="str">
            <v>Environmental consultant 3 / Graduate</v>
          </cell>
          <cell r="N2076">
            <v>11.108754871795</v>
          </cell>
        </row>
        <row r="2077">
          <cell r="A2077" t="str">
            <v>U03047</v>
          </cell>
          <cell r="B2077" t="str">
            <v>Parrett</v>
          </cell>
          <cell r="C2077" t="str">
            <v>Nick</v>
          </cell>
          <cell r="D2077" t="str">
            <v>UGB</v>
          </cell>
          <cell r="E2077" t="str">
            <v>S1</v>
          </cell>
          <cell r="F2077" t="str">
            <v>TRL</v>
          </cell>
          <cell r="G2077" t="str">
            <v>UT42</v>
          </cell>
          <cell r="H2077" t="str">
            <v>UK-AGENCY</v>
          </cell>
          <cell r="I2077" t="str">
            <v>Tech</v>
          </cell>
          <cell r="J2077">
            <v>0</v>
          </cell>
          <cell r="K2077">
            <v>6</v>
          </cell>
          <cell r="L2077">
            <v>0</v>
          </cell>
          <cell r="M2077" t="str">
            <v>N/A</v>
          </cell>
          <cell r="N2077">
            <v>60</v>
          </cell>
        </row>
        <row r="2078">
          <cell r="A2078" t="str">
            <v>W49344</v>
          </cell>
          <cell r="B2078" t="str">
            <v>Parri</v>
          </cell>
          <cell r="C2078" t="str">
            <v>Gwion</v>
          </cell>
          <cell r="D2078" t="str">
            <v>UGB</v>
          </cell>
          <cell r="E2078" t="str">
            <v>S3</v>
          </cell>
          <cell r="F2078" t="str">
            <v>SWT</v>
          </cell>
          <cell r="G2078" t="str">
            <v>UU21</v>
          </cell>
          <cell r="H2078" t="str">
            <v>UK-HYDST</v>
          </cell>
          <cell r="I2078" t="str">
            <v>Tech</v>
          </cell>
          <cell r="J2078">
            <v>37.5</v>
          </cell>
          <cell r="K2078">
            <v>58</v>
          </cell>
          <cell r="L2078">
            <v>8</v>
          </cell>
          <cell r="M2078" t="str">
            <v>Engineer  (Not chartered) (Graduate)</v>
          </cell>
          <cell r="N2078">
            <v>15.485677948717999</v>
          </cell>
        </row>
        <row r="2079">
          <cell r="A2079" t="str">
            <v>A03263</v>
          </cell>
          <cell r="B2079" t="str">
            <v>Parry</v>
          </cell>
          <cell r="C2079" t="str">
            <v>Geraint</v>
          </cell>
          <cell r="D2079" t="str">
            <v>UGB</v>
          </cell>
          <cell r="E2079" t="str">
            <v>S9</v>
          </cell>
          <cell r="F2079" t="str">
            <v>ABD</v>
          </cell>
          <cell r="G2079" t="str">
            <v>US16</v>
          </cell>
          <cell r="H2079" t="str">
            <v>UK-HYDST</v>
          </cell>
          <cell r="I2079" t="str">
            <v>Admin</v>
          </cell>
          <cell r="J2079">
            <v>22.5</v>
          </cell>
          <cell r="K2079">
            <v>213</v>
          </cell>
          <cell r="L2079">
            <v>2</v>
          </cell>
          <cell r="M2079" t="str">
            <v>Group Risk Manager</v>
          </cell>
          <cell r="N2079">
            <v>46.932444444444002</v>
          </cell>
        </row>
        <row r="2080">
          <cell r="A2080" t="str">
            <v>A50077</v>
          </cell>
          <cell r="B2080" t="str">
            <v>Parry</v>
          </cell>
          <cell r="C2080" t="str">
            <v>Mathew</v>
          </cell>
          <cell r="D2080" t="str">
            <v>UGB</v>
          </cell>
          <cell r="E2080" t="str">
            <v>S2</v>
          </cell>
          <cell r="F2080" t="str">
            <v>GGE</v>
          </cell>
          <cell r="G2080" t="str">
            <v>UP31</v>
          </cell>
          <cell r="H2080" t="str">
            <v>UK-HYDST</v>
          </cell>
          <cell r="I2080" t="str">
            <v>Tech</v>
          </cell>
          <cell r="J2080">
            <v>37.5</v>
          </cell>
          <cell r="K2080">
            <v>63</v>
          </cell>
          <cell r="L2080">
            <v>5</v>
          </cell>
          <cell r="M2080" t="str">
            <v>Principal Engineer/ Technical Discipline Leader</v>
          </cell>
          <cell r="N2080">
            <v>30.471575384615001</v>
          </cell>
        </row>
        <row r="2081">
          <cell r="A2081" t="str">
            <v>A76045</v>
          </cell>
          <cell r="B2081" t="str">
            <v>Parry</v>
          </cell>
          <cell r="C2081" t="str">
            <v>Terry</v>
          </cell>
          <cell r="D2081" t="str">
            <v>UGB</v>
          </cell>
          <cell r="E2081" t="str">
            <v>S1</v>
          </cell>
          <cell r="F2081" t="str">
            <v>TRS</v>
          </cell>
          <cell r="G2081" t="str">
            <v>UT41</v>
          </cell>
          <cell r="H2081" t="str">
            <v>P-STD</v>
          </cell>
          <cell r="I2081" t="str">
            <v>Tech</v>
          </cell>
          <cell r="J2081">
            <v>37.5</v>
          </cell>
          <cell r="K2081">
            <v>15</v>
          </cell>
          <cell r="L2081">
            <v>6</v>
          </cell>
          <cell r="M2081" t="str">
            <v>Senior Engineer</v>
          </cell>
          <cell r="N2081">
            <v>27.169088205127998</v>
          </cell>
        </row>
        <row r="2082">
          <cell r="A2082" t="str">
            <v>U03012</v>
          </cell>
          <cell r="B2082" t="str">
            <v>Parry</v>
          </cell>
          <cell r="C2082" t="str">
            <v>Clive</v>
          </cell>
          <cell r="D2082" t="str">
            <v>UGB</v>
          </cell>
          <cell r="E2082" t="str">
            <v>S1</v>
          </cell>
          <cell r="F2082" t="str">
            <v>SBR</v>
          </cell>
          <cell r="G2082" t="str">
            <v>UT31</v>
          </cell>
          <cell r="H2082" t="str">
            <v>UK-AGENCY</v>
          </cell>
          <cell r="I2082" t="str">
            <v>Tech</v>
          </cell>
          <cell r="J2082">
            <v>0</v>
          </cell>
          <cell r="K2082">
            <v>23</v>
          </cell>
          <cell r="L2082">
            <v>7</v>
          </cell>
          <cell r="M2082" t="str">
            <v>Senior Technician</v>
          </cell>
          <cell r="N2082">
            <v>33.28</v>
          </cell>
        </row>
        <row r="2083">
          <cell r="A2083" t="str">
            <v>A00559</v>
          </cell>
          <cell r="B2083" t="str">
            <v>Parsons</v>
          </cell>
          <cell r="C2083" t="str">
            <v>Ian</v>
          </cell>
          <cell r="D2083" t="str">
            <v>UGB</v>
          </cell>
          <cell r="E2083" t="str">
            <v>S2</v>
          </cell>
          <cell r="F2083" t="str">
            <v>GLR</v>
          </cell>
          <cell r="G2083" t="str">
            <v>UP32</v>
          </cell>
          <cell r="H2083" t="str">
            <v>P-STD</v>
          </cell>
          <cell r="I2083" t="str">
            <v>Tech</v>
          </cell>
          <cell r="J2083">
            <v>37.5</v>
          </cell>
          <cell r="K2083">
            <v>30</v>
          </cell>
          <cell r="L2083">
            <v>7</v>
          </cell>
          <cell r="M2083" t="str">
            <v>Chartered or Consulting Engineer</v>
          </cell>
          <cell r="N2083">
            <v>23.400152820513</v>
          </cell>
        </row>
        <row r="2084">
          <cell r="A2084" t="str">
            <v>A74544</v>
          </cell>
          <cell r="B2084" t="str">
            <v>Parsons</v>
          </cell>
          <cell r="C2084" t="str">
            <v>Mark</v>
          </cell>
          <cell r="D2084" t="str">
            <v>UGB</v>
          </cell>
          <cell r="E2084" t="str">
            <v>S3</v>
          </cell>
          <cell r="F2084" t="str">
            <v>MAM</v>
          </cell>
          <cell r="G2084" t="str">
            <v>UU23</v>
          </cell>
          <cell r="H2084" t="str">
            <v>UK-HYDST</v>
          </cell>
          <cell r="I2084" t="str">
            <v>Tech</v>
          </cell>
          <cell r="J2084">
            <v>37.5</v>
          </cell>
          <cell r="K2084">
            <v>27</v>
          </cell>
          <cell r="L2084">
            <v>8</v>
          </cell>
          <cell r="M2084" t="str">
            <v>Senior Technician</v>
          </cell>
          <cell r="N2084">
            <v>12.859524102564</v>
          </cell>
        </row>
        <row r="2085">
          <cell r="A2085" t="str">
            <v>A74881</v>
          </cell>
          <cell r="B2085" t="str">
            <v>Parsons</v>
          </cell>
          <cell r="C2085" t="str">
            <v>Chrissie</v>
          </cell>
          <cell r="D2085" t="str">
            <v>UGB</v>
          </cell>
          <cell r="E2085" t="str">
            <v>S9</v>
          </cell>
          <cell r="F2085" t="str">
            <v>AFF</v>
          </cell>
          <cell r="G2085" t="str">
            <v>UF17</v>
          </cell>
          <cell r="H2085" t="str">
            <v>P-STD</v>
          </cell>
          <cell r="I2085" t="str">
            <v>Admin</v>
          </cell>
          <cell r="J2085">
            <v>37.5</v>
          </cell>
          <cell r="K2085">
            <v>0</v>
          </cell>
          <cell r="L2085">
            <v>11</v>
          </cell>
          <cell r="M2085" t="str">
            <v>Office Junior Clerical Assistant</v>
          </cell>
          <cell r="N2085">
            <v>5.2728574358970004</v>
          </cell>
        </row>
        <row r="2086">
          <cell r="A2086" t="str">
            <v>S10241</v>
          </cell>
          <cell r="B2086" t="str">
            <v>Parsons</v>
          </cell>
          <cell r="C2086" t="str">
            <v>Lynn</v>
          </cell>
          <cell r="D2086" t="str">
            <v>UGB</v>
          </cell>
          <cell r="E2086" t="str">
            <v>S3</v>
          </cell>
          <cell r="F2086" t="str">
            <v>MAM</v>
          </cell>
          <cell r="G2086" t="str">
            <v>UU23</v>
          </cell>
          <cell r="H2086" t="str">
            <v>UK-SC-LTD</v>
          </cell>
          <cell r="I2086" t="str">
            <v>Tech</v>
          </cell>
          <cell r="J2086">
            <v>0</v>
          </cell>
          <cell r="K2086">
            <v>22</v>
          </cell>
          <cell r="L2086">
            <v>7</v>
          </cell>
          <cell r="M2086" t="str">
            <v>Resident Engineer (2)</v>
          </cell>
          <cell r="N2086">
            <v>27</v>
          </cell>
        </row>
        <row r="2087">
          <cell r="A2087" t="str">
            <v>A49941</v>
          </cell>
          <cell r="B2087" t="str">
            <v>Parton</v>
          </cell>
          <cell r="C2087" t="str">
            <v>Robert</v>
          </cell>
          <cell r="D2087" t="str">
            <v>UGB</v>
          </cell>
          <cell r="E2087" t="str">
            <v>S3</v>
          </cell>
          <cell r="F2087" t="str">
            <v>MAM</v>
          </cell>
          <cell r="G2087" t="str">
            <v>UU23</v>
          </cell>
          <cell r="H2087" t="str">
            <v>UK-HYDST</v>
          </cell>
          <cell r="I2087" t="str">
            <v>Tech</v>
          </cell>
          <cell r="J2087">
            <v>22.5</v>
          </cell>
          <cell r="K2087">
            <v>29</v>
          </cell>
          <cell r="L2087">
            <v>7</v>
          </cell>
          <cell r="M2087" t="str">
            <v>Chartered or Consulting Engineer</v>
          </cell>
          <cell r="N2087">
            <v>14.089035897436</v>
          </cell>
        </row>
        <row r="2088">
          <cell r="A2088" t="str">
            <v>A76041</v>
          </cell>
          <cell r="B2088" t="str">
            <v>Passarelli</v>
          </cell>
          <cell r="C2088" t="str">
            <v>Gerald</v>
          </cell>
          <cell r="D2088" t="str">
            <v>UGB</v>
          </cell>
          <cell r="E2088" t="str">
            <v>S1</v>
          </cell>
          <cell r="F2088" t="str">
            <v>TRL</v>
          </cell>
          <cell r="G2088" t="str">
            <v>UT41</v>
          </cell>
          <cell r="H2088" t="str">
            <v>UK-AGENCY</v>
          </cell>
          <cell r="I2088" t="str">
            <v>Tech</v>
          </cell>
          <cell r="J2088">
            <v>37.5</v>
          </cell>
          <cell r="K2088">
            <v>8</v>
          </cell>
          <cell r="L2088">
            <v>7</v>
          </cell>
          <cell r="M2088" t="str">
            <v>IT Administrator</v>
          </cell>
          <cell r="N2088">
            <v>37.4</v>
          </cell>
        </row>
        <row r="2089">
          <cell r="A2089" t="str">
            <v>U03075</v>
          </cell>
          <cell r="B2089" t="str">
            <v>Passarelli</v>
          </cell>
          <cell r="C2089" t="str">
            <v>Gerald</v>
          </cell>
          <cell r="D2089" t="str">
            <v>UGB</v>
          </cell>
          <cell r="E2089" t="str">
            <v>S1</v>
          </cell>
          <cell r="F2089" t="str">
            <v>SBR</v>
          </cell>
          <cell r="G2089" t="str">
            <v>UT31</v>
          </cell>
          <cell r="H2089" t="str">
            <v>UK-AGENCY</v>
          </cell>
          <cell r="I2089" t="str">
            <v>Tech</v>
          </cell>
          <cell r="J2089">
            <v>0</v>
          </cell>
          <cell r="K2089">
            <v>17</v>
          </cell>
          <cell r="L2089">
            <v>7</v>
          </cell>
          <cell r="M2089" t="str">
            <v>Senior Technician</v>
          </cell>
          <cell r="N2089">
            <v>36.299999999999997</v>
          </cell>
        </row>
        <row r="2090">
          <cell r="A2090" t="str">
            <v>S10294</v>
          </cell>
          <cell r="B2090" t="str">
            <v>Patel</v>
          </cell>
          <cell r="C2090" t="str">
            <v>Alpesh</v>
          </cell>
          <cell r="D2090" t="str">
            <v>UGB</v>
          </cell>
          <cell r="E2090" t="str">
            <v>S2</v>
          </cell>
          <cell r="F2090" t="str">
            <v>SBS</v>
          </cell>
          <cell r="G2090" t="str">
            <v>UP51</v>
          </cell>
          <cell r="H2090" t="str">
            <v>UK-SC-LTD</v>
          </cell>
          <cell r="I2090" t="str">
            <v>Tech</v>
          </cell>
          <cell r="J2090">
            <v>40</v>
          </cell>
          <cell r="K2090">
            <v>4</v>
          </cell>
          <cell r="L2090">
            <v>5</v>
          </cell>
          <cell r="M2090" t="str">
            <v>Senior Resident Engineer</v>
          </cell>
          <cell r="N2090">
            <v>45</v>
          </cell>
        </row>
        <row r="2091">
          <cell r="A2091" t="str">
            <v>S10307</v>
          </cell>
          <cell r="B2091" t="str">
            <v>Patel</v>
          </cell>
          <cell r="C2091" t="str">
            <v>Alpesh</v>
          </cell>
          <cell r="D2091" t="str">
            <v>UGB</v>
          </cell>
          <cell r="E2091" t="str">
            <v>S1</v>
          </cell>
          <cell r="F2091" t="str">
            <v>TRL</v>
          </cell>
          <cell r="G2091" t="str">
            <v>UT42</v>
          </cell>
          <cell r="H2091" t="str">
            <v>UK-SC-SELF</v>
          </cell>
          <cell r="I2091" t="str">
            <v>Tech</v>
          </cell>
          <cell r="J2091">
            <v>40</v>
          </cell>
          <cell r="K2091">
            <v>33</v>
          </cell>
          <cell r="L2091">
            <v>4</v>
          </cell>
          <cell r="M2091" t="str">
            <v>Associate (EA)/ Associate Tech. Dir / Associate Tech. Dir (2</v>
          </cell>
          <cell r="N2091">
            <v>55</v>
          </cell>
        </row>
        <row r="2092">
          <cell r="A2092" t="str">
            <v>A50228</v>
          </cell>
          <cell r="B2092" t="str">
            <v>Paterson</v>
          </cell>
          <cell r="C2092" t="str">
            <v>Robert</v>
          </cell>
          <cell r="D2092" t="str">
            <v>UGB</v>
          </cell>
          <cell r="E2092" t="str">
            <v>S3</v>
          </cell>
          <cell r="F2092" t="str">
            <v>WWN</v>
          </cell>
          <cell r="G2092" t="str">
            <v>UU71</v>
          </cell>
          <cell r="H2092" t="str">
            <v>UK-AGENCY</v>
          </cell>
          <cell r="I2092" t="str">
            <v>Tech</v>
          </cell>
          <cell r="J2092">
            <v>37.5</v>
          </cell>
          <cell r="K2092">
            <v>25</v>
          </cell>
          <cell r="L2092">
            <v>6</v>
          </cell>
          <cell r="M2092" t="str">
            <v>Senior Engineer</v>
          </cell>
          <cell r="N2092">
            <v>30.8</v>
          </cell>
        </row>
        <row r="2093">
          <cell r="A2093" t="str">
            <v>A76294</v>
          </cell>
          <cell r="B2093" t="str">
            <v>Paterson</v>
          </cell>
          <cell r="C2093" t="str">
            <v>Steve</v>
          </cell>
          <cell r="D2093" t="str">
            <v>UGB</v>
          </cell>
          <cell r="E2093" t="str">
            <v>S1</v>
          </cell>
          <cell r="F2093" t="str">
            <v>TRL</v>
          </cell>
          <cell r="G2093" t="str">
            <v>UT41</v>
          </cell>
          <cell r="H2093" t="str">
            <v>P-STD</v>
          </cell>
          <cell r="I2093" t="str">
            <v>Tech</v>
          </cell>
          <cell r="J2093">
            <v>30</v>
          </cell>
          <cell r="K2093">
            <v>8</v>
          </cell>
          <cell r="L2093">
            <v>7</v>
          </cell>
          <cell r="M2093" t="str">
            <v>Consultant (1) (Aus)</v>
          </cell>
          <cell r="N2093">
            <v>25.841520512820999</v>
          </cell>
        </row>
        <row r="2094">
          <cell r="A2094" t="str">
            <v>U03009</v>
          </cell>
          <cell r="B2094" t="str">
            <v>Paterson</v>
          </cell>
          <cell r="C2094" t="str">
            <v>Shane</v>
          </cell>
          <cell r="D2094" t="str">
            <v>UGB</v>
          </cell>
          <cell r="E2094" t="str">
            <v>S9</v>
          </cell>
          <cell r="F2094" t="str">
            <v>AFN</v>
          </cell>
          <cell r="G2094" t="str">
            <v>G11</v>
          </cell>
          <cell r="H2094" t="str">
            <v>UK-AGENCY</v>
          </cell>
          <cell r="I2094" t="str">
            <v>Admin</v>
          </cell>
          <cell r="J2094">
            <v>0</v>
          </cell>
          <cell r="K2094">
            <v>1</v>
          </cell>
          <cell r="L2094">
            <v>0</v>
          </cell>
          <cell r="M2094" t="str">
            <v>N/A</v>
          </cell>
          <cell r="N2094">
            <v>45</v>
          </cell>
        </row>
        <row r="2095">
          <cell r="A2095" t="str">
            <v>U03191</v>
          </cell>
          <cell r="B2095" t="str">
            <v>Pathak</v>
          </cell>
          <cell r="C2095" t="str">
            <v>Puja</v>
          </cell>
          <cell r="D2095" t="str">
            <v>UGB</v>
          </cell>
          <cell r="E2095" t="str">
            <v>S1</v>
          </cell>
          <cell r="F2095" t="str">
            <v>SBR</v>
          </cell>
          <cell r="G2095" t="str">
            <v>UT31</v>
          </cell>
          <cell r="H2095" t="str">
            <v>UK-AGENCY</v>
          </cell>
          <cell r="I2095" t="str">
            <v>Tech</v>
          </cell>
          <cell r="J2095">
            <v>37.5</v>
          </cell>
          <cell r="K2095">
            <v>5</v>
          </cell>
          <cell r="L2095">
            <v>8</v>
          </cell>
          <cell r="M2095" t="str">
            <v>Engineer  (Not chartered) (Graduate)</v>
          </cell>
          <cell r="N2095">
            <v>0.01</v>
          </cell>
        </row>
        <row r="2096">
          <cell r="A2096" t="str">
            <v>A76063</v>
          </cell>
          <cell r="B2096" t="str">
            <v>Patrick</v>
          </cell>
          <cell r="C2096" t="str">
            <v>John</v>
          </cell>
          <cell r="D2096" t="str">
            <v>UGB</v>
          </cell>
          <cell r="E2096" t="str">
            <v>S1</v>
          </cell>
          <cell r="F2096" t="str">
            <v>TRS</v>
          </cell>
          <cell r="G2096" t="str">
            <v>UT43</v>
          </cell>
          <cell r="H2096" t="str">
            <v>UK-AGENCY</v>
          </cell>
          <cell r="I2096" t="str">
            <v>Tech</v>
          </cell>
          <cell r="J2096">
            <v>40</v>
          </cell>
          <cell r="K2096">
            <v>3</v>
          </cell>
          <cell r="L2096">
            <v>7</v>
          </cell>
          <cell r="M2096" t="str">
            <v>Resident Engineer (2)</v>
          </cell>
          <cell r="N2096">
            <v>40</v>
          </cell>
        </row>
        <row r="2097">
          <cell r="A2097" t="str">
            <v>A74718</v>
          </cell>
          <cell r="B2097" t="str">
            <v>Patten</v>
          </cell>
          <cell r="C2097" t="str">
            <v>Tori</v>
          </cell>
          <cell r="D2097" t="str">
            <v>UGB</v>
          </cell>
          <cell r="E2097" t="str">
            <v>S2</v>
          </cell>
          <cell r="F2097" t="str">
            <v>GGE</v>
          </cell>
          <cell r="G2097" t="str">
            <v>UP31</v>
          </cell>
          <cell r="H2097" t="str">
            <v>T-FIX</v>
          </cell>
          <cell r="I2097" t="str">
            <v>Tech</v>
          </cell>
          <cell r="J2097">
            <v>37.5</v>
          </cell>
          <cell r="K2097">
            <v>0</v>
          </cell>
          <cell r="L2097">
            <v>11</v>
          </cell>
          <cell r="M2097" t="str">
            <v>Junior Technician</v>
          </cell>
          <cell r="N2097">
            <v>0.01</v>
          </cell>
        </row>
        <row r="2098">
          <cell r="A2098" t="str">
            <v>U03131</v>
          </cell>
          <cell r="B2098" t="str">
            <v>Patten</v>
          </cell>
          <cell r="C2098" t="str">
            <v>Victoria</v>
          </cell>
          <cell r="D2098" t="str">
            <v>UGB</v>
          </cell>
          <cell r="E2098" t="str">
            <v>S2</v>
          </cell>
          <cell r="F2098" t="str">
            <v>GGE</v>
          </cell>
          <cell r="G2098" t="str">
            <v>UP31</v>
          </cell>
          <cell r="H2098" t="str">
            <v>UK-SEC-NP</v>
          </cell>
          <cell r="I2098" t="str">
            <v>Tech</v>
          </cell>
          <cell r="J2098">
            <v>37.5</v>
          </cell>
          <cell r="K2098">
            <v>1</v>
          </cell>
          <cell r="L2098">
            <v>11</v>
          </cell>
          <cell r="M2098" t="str">
            <v>Junior Technician</v>
          </cell>
          <cell r="N2098">
            <v>0.01</v>
          </cell>
        </row>
        <row r="2099">
          <cell r="A2099" t="str">
            <v>A49932</v>
          </cell>
          <cell r="B2099" t="str">
            <v>Patterson</v>
          </cell>
          <cell r="C2099" t="str">
            <v>Adam</v>
          </cell>
          <cell r="D2099" t="str">
            <v>UGB</v>
          </cell>
          <cell r="E2099" t="str">
            <v>S2</v>
          </cell>
          <cell r="F2099" t="str">
            <v>SBS</v>
          </cell>
          <cell r="G2099" t="str">
            <v>UP51</v>
          </cell>
          <cell r="H2099" t="str">
            <v>UK-HYDST</v>
          </cell>
          <cell r="I2099" t="str">
            <v>Tech</v>
          </cell>
          <cell r="J2099">
            <v>37.5</v>
          </cell>
          <cell r="K2099">
            <v>44</v>
          </cell>
          <cell r="L2099">
            <v>9</v>
          </cell>
          <cell r="M2099" t="str">
            <v>Graduate Engineer</v>
          </cell>
          <cell r="N2099">
            <v>10.423036923076999</v>
          </cell>
        </row>
        <row r="2100">
          <cell r="A2100" t="str">
            <v>A80012</v>
          </cell>
          <cell r="B2100" t="str">
            <v>Patterson</v>
          </cell>
          <cell r="C2100" t="str">
            <v>Tim</v>
          </cell>
          <cell r="D2100" t="str">
            <v>UGB</v>
          </cell>
          <cell r="E2100" t="str">
            <v>S1</v>
          </cell>
          <cell r="F2100" t="str">
            <v>THW</v>
          </cell>
          <cell r="G2100" t="str">
            <v>UT24</v>
          </cell>
          <cell r="H2100" t="str">
            <v>UK-HYDST</v>
          </cell>
          <cell r="I2100" t="str">
            <v>Tech</v>
          </cell>
          <cell r="J2100">
            <v>37.5</v>
          </cell>
          <cell r="K2100">
            <v>113</v>
          </cell>
          <cell r="L2100">
            <v>0</v>
          </cell>
          <cell r="M2100" t="str">
            <v>N/A</v>
          </cell>
          <cell r="N2100">
            <v>57.123973015384998</v>
          </cell>
        </row>
        <row r="2101">
          <cell r="A2101" t="str">
            <v>U02713</v>
          </cell>
          <cell r="B2101" t="str">
            <v>Pattinson</v>
          </cell>
          <cell r="C2101" t="str">
            <v>Clinton</v>
          </cell>
          <cell r="D2101" t="str">
            <v>UGB</v>
          </cell>
          <cell r="E2101" t="str">
            <v>S1</v>
          </cell>
          <cell r="F2101" t="str">
            <v>THW</v>
          </cell>
          <cell r="G2101" t="str">
            <v>UT23</v>
          </cell>
          <cell r="H2101" t="str">
            <v>UK-AGENCY</v>
          </cell>
          <cell r="I2101" t="str">
            <v>Tech</v>
          </cell>
          <cell r="J2101">
            <v>0</v>
          </cell>
          <cell r="K2101">
            <v>26</v>
          </cell>
          <cell r="L2101">
            <v>0</v>
          </cell>
          <cell r="M2101" t="str">
            <v>N/A</v>
          </cell>
          <cell r="N2101">
            <v>30.5</v>
          </cell>
        </row>
        <row r="2102">
          <cell r="A2102" t="str">
            <v>A74546</v>
          </cell>
          <cell r="B2102" t="str">
            <v>Patuleanu</v>
          </cell>
          <cell r="C2102" t="str">
            <v>Florin</v>
          </cell>
          <cell r="D2102" t="str">
            <v>UGB</v>
          </cell>
          <cell r="E2102" t="str">
            <v>S1</v>
          </cell>
          <cell r="F2102" t="str">
            <v>THW</v>
          </cell>
          <cell r="G2102" t="str">
            <v>UT25</v>
          </cell>
          <cell r="H2102" t="str">
            <v>UK-HYDST</v>
          </cell>
          <cell r="I2102" t="str">
            <v>Tech</v>
          </cell>
          <cell r="J2102">
            <v>40</v>
          </cell>
          <cell r="K2102">
            <v>14</v>
          </cell>
          <cell r="L2102">
            <v>0</v>
          </cell>
          <cell r="M2102" t="str">
            <v>N/A</v>
          </cell>
          <cell r="N2102">
            <v>6.2236298076920002</v>
          </cell>
        </row>
        <row r="2103">
          <cell r="A2103" t="str">
            <v>A00364</v>
          </cell>
          <cell r="B2103" t="str">
            <v>Paul</v>
          </cell>
          <cell r="C2103" t="str">
            <v>Edward</v>
          </cell>
          <cell r="D2103" t="str">
            <v>UGB</v>
          </cell>
          <cell r="E2103" t="str">
            <v>S1</v>
          </cell>
          <cell r="F2103" t="str">
            <v>TRL</v>
          </cell>
          <cell r="G2103" t="str">
            <v>UT42</v>
          </cell>
          <cell r="H2103" t="str">
            <v>UK-HYDST</v>
          </cell>
          <cell r="I2103" t="str">
            <v>Tech</v>
          </cell>
          <cell r="J2103">
            <v>37.5</v>
          </cell>
          <cell r="K2103">
            <v>13</v>
          </cell>
          <cell r="L2103">
            <v>0</v>
          </cell>
          <cell r="M2103" t="str">
            <v>N/A</v>
          </cell>
          <cell r="N2103">
            <v>14.041575384614999</v>
          </cell>
        </row>
        <row r="2104">
          <cell r="A2104" t="str">
            <v>U02982</v>
          </cell>
          <cell r="B2104" t="str">
            <v>Pavlovic</v>
          </cell>
          <cell r="C2104" t="str">
            <v>Zoran</v>
          </cell>
          <cell r="D2104" t="str">
            <v>UGB</v>
          </cell>
          <cell r="E2104" t="str">
            <v>S1</v>
          </cell>
          <cell r="F2104" t="str">
            <v>SBR</v>
          </cell>
          <cell r="G2104" t="str">
            <v>UT31</v>
          </cell>
          <cell r="H2104" t="str">
            <v>UK-AGENCY</v>
          </cell>
          <cell r="I2104" t="str">
            <v>Tech</v>
          </cell>
          <cell r="J2104">
            <v>0</v>
          </cell>
          <cell r="K2104">
            <v>27</v>
          </cell>
          <cell r="L2104">
            <v>6</v>
          </cell>
          <cell r="M2104" t="str">
            <v>Principal Technician</v>
          </cell>
          <cell r="N2104">
            <v>37.4</v>
          </cell>
        </row>
        <row r="2105">
          <cell r="A2105" t="str">
            <v>A24978</v>
          </cell>
          <cell r="B2105" t="str">
            <v>Payne</v>
          </cell>
          <cell r="C2105" t="str">
            <v>Zac</v>
          </cell>
          <cell r="D2105" t="str">
            <v>UGB</v>
          </cell>
          <cell r="E2105" t="str">
            <v>S1</v>
          </cell>
          <cell r="F2105" t="str">
            <v>SBR</v>
          </cell>
          <cell r="G2105" t="str">
            <v>UT31</v>
          </cell>
          <cell r="H2105" t="str">
            <v>UK-HYDST</v>
          </cell>
          <cell r="I2105" t="str">
            <v>Tech</v>
          </cell>
          <cell r="J2105">
            <v>40</v>
          </cell>
          <cell r="K2105">
            <v>79</v>
          </cell>
          <cell r="L2105">
            <v>5</v>
          </cell>
          <cell r="M2105" t="str">
            <v>Principal Engineer/ Technical Discipline Leader</v>
          </cell>
          <cell r="N2105">
            <v>39.041316346153998</v>
          </cell>
        </row>
        <row r="2106">
          <cell r="A2106" t="str">
            <v>A25056</v>
          </cell>
          <cell r="B2106" t="str">
            <v>Payne</v>
          </cell>
          <cell r="C2106" t="str">
            <v>Stevie</v>
          </cell>
          <cell r="D2106" t="str">
            <v>UGB</v>
          </cell>
          <cell r="E2106" t="str">
            <v>S9</v>
          </cell>
          <cell r="F2106" t="str">
            <v>ABD</v>
          </cell>
          <cell r="G2106" t="str">
            <v>US16</v>
          </cell>
          <cell r="H2106" t="str">
            <v>UK-HYDST</v>
          </cell>
          <cell r="I2106" t="str">
            <v>Admin</v>
          </cell>
          <cell r="J2106">
            <v>37.5</v>
          </cell>
          <cell r="K2106">
            <v>42</v>
          </cell>
          <cell r="L2106">
            <v>5</v>
          </cell>
          <cell r="M2106" t="str">
            <v>Commercial  Manager</v>
          </cell>
          <cell r="N2106">
            <v>27.157472820513</v>
          </cell>
        </row>
        <row r="2107">
          <cell r="A2107" t="str">
            <v>A25063</v>
          </cell>
          <cell r="B2107" t="str">
            <v>Payne</v>
          </cell>
          <cell r="C2107" t="str">
            <v>Rebecca</v>
          </cell>
          <cell r="D2107" t="str">
            <v>UGB</v>
          </cell>
          <cell r="E2107" t="str">
            <v>S9</v>
          </cell>
          <cell r="F2107" t="str">
            <v>AEX</v>
          </cell>
          <cell r="G2107" t="str">
            <v>G11</v>
          </cell>
          <cell r="H2107" t="str">
            <v>UK-HYDST</v>
          </cell>
          <cell r="I2107" t="str">
            <v>Admin</v>
          </cell>
          <cell r="J2107">
            <v>37.5</v>
          </cell>
          <cell r="K2107">
            <v>54</v>
          </cell>
          <cell r="L2107">
            <v>5</v>
          </cell>
          <cell r="M2107" t="str">
            <v>Executive Assistant to CEO</v>
          </cell>
          <cell r="N2107">
            <v>24.821363076922999</v>
          </cell>
        </row>
        <row r="2108">
          <cell r="A2108" t="str">
            <v>S10370</v>
          </cell>
          <cell r="B2108" t="str">
            <v>Payne</v>
          </cell>
          <cell r="C2108" t="str">
            <v>Martin</v>
          </cell>
          <cell r="D2108" t="str">
            <v>UGB</v>
          </cell>
          <cell r="E2108" t="str">
            <v>S1</v>
          </cell>
          <cell r="F2108" t="str">
            <v>TRL</v>
          </cell>
          <cell r="G2108" t="str">
            <v>UT42</v>
          </cell>
          <cell r="H2108" t="str">
            <v>UK-SC-LTD</v>
          </cell>
          <cell r="I2108" t="str">
            <v>Tech</v>
          </cell>
          <cell r="J2108">
            <v>40</v>
          </cell>
          <cell r="K2108">
            <v>12</v>
          </cell>
          <cell r="L2108">
            <v>4</v>
          </cell>
          <cell r="M2108" t="str">
            <v>Project Manager  Category 2 (2)</v>
          </cell>
          <cell r="N2108">
            <v>58</v>
          </cell>
        </row>
        <row r="2109">
          <cell r="A2109" t="str">
            <v>A98302</v>
          </cell>
          <cell r="B2109" t="str">
            <v>Peake</v>
          </cell>
          <cell r="C2109" t="str">
            <v>John</v>
          </cell>
          <cell r="D2109" t="str">
            <v>UGB</v>
          </cell>
          <cell r="E2109" t="str">
            <v>S3</v>
          </cell>
          <cell r="F2109" t="str">
            <v>MMA</v>
          </cell>
          <cell r="G2109" t="str">
            <v>UU81</v>
          </cell>
          <cell r="H2109" t="str">
            <v>UK-HYDST</v>
          </cell>
          <cell r="I2109" t="str">
            <v>Tech</v>
          </cell>
          <cell r="J2109">
            <v>37.5</v>
          </cell>
          <cell r="K2109">
            <v>68</v>
          </cell>
          <cell r="L2109">
            <v>7</v>
          </cell>
          <cell r="M2109" t="str">
            <v>Chartered or Consulting Engineer</v>
          </cell>
          <cell r="N2109">
            <v>16.944652307691999</v>
          </cell>
        </row>
        <row r="2110">
          <cell r="A2110" t="str">
            <v>A25185</v>
          </cell>
          <cell r="B2110" t="str">
            <v>Pearce</v>
          </cell>
          <cell r="C2110" t="str">
            <v>James</v>
          </cell>
          <cell r="D2110" t="str">
            <v>UGB</v>
          </cell>
          <cell r="E2110" t="str">
            <v>S3</v>
          </cell>
          <cell r="F2110" t="str">
            <v>WWN</v>
          </cell>
          <cell r="G2110" t="str">
            <v>UU61</v>
          </cell>
          <cell r="H2110" t="str">
            <v>UK-HYDST</v>
          </cell>
          <cell r="I2110" t="str">
            <v>Tech</v>
          </cell>
          <cell r="J2110">
            <v>37.5</v>
          </cell>
          <cell r="K2110">
            <v>50</v>
          </cell>
          <cell r="L2110">
            <v>5</v>
          </cell>
          <cell r="M2110" t="str">
            <v>Senior Resident Engineer</v>
          </cell>
          <cell r="N2110">
            <v>31.060876096409999</v>
          </cell>
        </row>
        <row r="2111">
          <cell r="A2111" t="str">
            <v>A76185</v>
          </cell>
          <cell r="B2111" t="str">
            <v>Pearcey</v>
          </cell>
          <cell r="C2111" t="str">
            <v>Robin</v>
          </cell>
          <cell r="D2111" t="str">
            <v>UGB</v>
          </cell>
          <cell r="E2111" t="str">
            <v>S3</v>
          </cell>
          <cell r="F2111" t="str">
            <v>WEN</v>
          </cell>
          <cell r="G2111" t="str">
            <v>UU41</v>
          </cell>
          <cell r="H2111" t="str">
            <v>P-FIX</v>
          </cell>
          <cell r="I2111" t="str">
            <v>Tech</v>
          </cell>
          <cell r="J2111">
            <v>40</v>
          </cell>
          <cell r="K2111">
            <v>10</v>
          </cell>
          <cell r="L2111">
            <v>11</v>
          </cell>
          <cell r="M2111" t="str">
            <v>Junior Technician</v>
          </cell>
          <cell r="N2111">
            <v>9.7360923076919992</v>
          </cell>
        </row>
        <row r="2112">
          <cell r="A2112" t="str">
            <v>A76149</v>
          </cell>
          <cell r="B2112" t="str">
            <v>Pearn</v>
          </cell>
          <cell r="C2112" t="str">
            <v>Will</v>
          </cell>
          <cell r="D2112" t="str">
            <v>UGB</v>
          </cell>
          <cell r="E2112" t="str">
            <v>S1</v>
          </cell>
          <cell r="F2112" t="str">
            <v>TRL</v>
          </cell>
          <cell r="G2112" t="str">
            <v>UT43</v>
          </cell>
          <cell r="H2112" t="str">
            <v>P-FIX</v>
          </cell>
          <cell r="I2112" t="str">
            <v>Tech</v>
          </cell>
          <cell r="J2112">
            <v>37.5</v>
          </cell>
          <cell r="K2112">
            <v>10</v>
          </cell>
          <cell r="L2112">
            <v>11</v>
          </cell>
          <cell r="M2112" t="str">
            <v>Junior Technician</v>
          </cell>
          <cell r="N2112">
            <v>10.249318974358999</v>
          </cell>
        </row>
        <row r="2113">
          <cell r="A2113" t="str">
            <v>A50008</v>
          </cell>
          <cell r="B2113" t="str">
            <v>Pearse</v>
          </cell>
          <cell r="C2113" t="str">
            <v>Mark</v>
          </cell>
          <cell r="D2113" t="str">
            <v>UGB</v>
          </cell>
          <cell r="E2113" t="str">
            <v>S1</v>
          </cell>
          <cell r="F2113" t="str">
            <v>TRL</v>
          </cell>
          <cell r="G2113" t="str">
            <v>UT41</v>
          </cell>
          <cell r="H2113" t="str">
            <v>UK-HYDST</v>
          </cell>
          <cell r="I2113" t="str">
            <v>Tech</v>
          </cell>
          <cell r="J2113">
            <v>37.5</v>
          </cell>
          <cell r="K2113">
            <v>25</v>
          </cell>
          <cell r="L2113">
            <v>3</v>
          </cell>
          <cell r="M2113" t="str">
            <v>Technical Director  / Technical Director (1)</v>
          </cell>
          <cell r="N2113">
            <v>34.452344615385002</v>
          </cell>
        </row>
        <row r="2114">
          <cell r="A2114" t="str">
            <v>A24999</v>
          </cell>
          <cell r="B2114" t="str">
            <v>Pearson</v>
          </cell>
          <cell r="C2114" t="str">
            <v>Charley</v>
          </cell>
          <cell r="D2114" t="str">
            <v>UGB</v>
          </cell>
          <cell r="E2114" t="str">
            <v>S4</v>
          </cell>
          <cell r="F2114" t="str">
            <v>EEC</v>
          </cell>
          <cell r="G2114" t="str">
            <v>UE21</v>
          </cell>
          <cell r="H2114" t="str">
            <v>UK-HYDST</v>
          </cell>
          <cell r="I2114" t="str">
            <v>Tech</v>
          </cell>
          <cell r="J2114">
            <v>40</v>
          </cell>
          <cell r="K2114">
            <v>16</v>
          </cell>
          <cell r="L2114">
            <v>0</v>
          </cell>
          <cell r="M2114" t="str">
            <v>N/A</v>
          </cell>
          <cell r="N2114">
            <v>12.915419230769</v>
          </cell>
        </row>
        <row r="2115">
          <cell r="A2115" t="str">
            <v>A49865</v>
          </cell>
          <cell r="B2115" t="str">
            <v>Pearson</v>
          </cell>
          <cell r="C2115" t="str">
            <v>Alex</v>
          </cell>
          <cell r="D2115" t="str">
            <v>UGB</v>
          </cell>
          <cell r="E2115" t="str">
            <v>S3</v>
          </cell>
          <cell r="F2115" t="str">
            <v>WWN</v>
          </cell>
          <cell r="G2115" t="str">
            <v>UU31</v>
          </cell>
          <cell r="H2115" t="str">
            <v>UK-HYDST</v>
          </cell>
          <cell r="I2115" t="str">
            <v>Tech</v>
          </cell>
          <cell r="J2115">
            <v>37.5</v>
          </cell>
          <cell r="K2115">
            <v>82</v>
          </cell>
          <cell r="L2115">
            <v>8</v>
          </cell>
          <cell r="M2115" t="str">
            <v>Engineer  (Not chartered) (Graduate)</v>
          </cell>
          <cell r="N2115">
            <v>19.985565128205</v>
          </cell>
        </row>
        <row r="2116">
          <cell r="A2116" t="str">
            <v>A50142</v>
          </cell>
          <cell r="B2116" t="str">
            <v>Pearson</v>
          </cell>
          <cell r="C2116" t="str">
            <v>Chris</v>
          </cell>
          <cell r="D2116" t="str">
            <v>UGB</v>
          </cell>
          <cell r="E2116" t="str">
            <v>S3</v>
          </cell>
          <cell r="F2116" t="str">
            <v>WWN</v>
          </cell>
          <cell r="G2116" t="str">
            <v>UU61</v>
          </cell>
          <cell r="H2116" t="str">
            <v>P-STD</v>
          </cell>
          <cell r="I2116" t="str">
            <v>Tech</v>
          </cell>
          <cell r="J2116">
            <v>30</v>
          </cell>
          <cell r="K2116">
            <v>46</v>
          </cell>
          <cell r="L2116">
            <v>7</v>
          </cell>
          <cell r="M2116" t="str">
            <v>Resident Engineer (2)</v>
          </cell>
          <cell r="N2116">
            <v>26.623360237179</v>
          </cell>
        </row>
        <row r="2117">
          <cell r="A2117" t="str">
            <v>A50231</v>
          </cell>
          <cell r="B2117" t="str">
            <v>Pearson</v>
          </cell>
          <cell r="C2117" t="str">
            <v>Paul</v>
          </cell>
          <cell r="D2117" t="str">
            <v>UGB</v>
          </cell>
          <cell r="E2117" t="str">
            <v>S3</v>
          </cell>
          <cell r="F2117" t="str">
            <v>ERE</v>
          </cell>
          <cell r="G2117" t="str">
            <v>UU81</v>
          </cell>
          <cell r="H2117" t="str">
            <v>P-STD</v>
          </cell>
          <cell r="I2117" t="str">
            <v>Tech</v>
          </cell>
          <cell r="J2117">
            <v>37.5</v>
          </cell>
          <cell r="K2117">
            <v>17</v>
          </cell>
          <cell r="L2117">
            <v>3</v>
          </cell>
          <cell r="M2117" t="str">
            <v>Business Director</v>
          </cell>
          <cell r="N2117">
            <v>54.877985641026001</v>
          </cell>
        </row>
        <row r="2118">
          <cell r="A2118" t="str">
            <v>A74812</v>
          </cell>
          <cell r="B2118" t="str">
            <v>Pearson</v>
          </cell>
          <cell r="C2118" t="str">
            <v>Stephen</v>
          </cell>
          <cell r="D2118" t="str">
            <v>UGB</v>
          </cell>
          <cell r="E2118" t="str">
            <v>S1</v>
          </cell>
          <cell r="F2118" t="str">
            <v>TRL</v>
          </cell>
          <cell r="G2118" t="str">
            <v>UT41</v>
          </cell>
          <cell r="H2118" t="str">
            <v>UK-AGENCY</v>
          </cell>
          <cell r="I2118" t="str">
            <v>Tech</v>
          </cell>
          <cell r="J2118">
            <v>35</v>
          </cell>
          <cell r="K2118">
            <v>22</v>
          </cell>
          <cell r="L2118">
            <v>5</v>
          </cell>
          <cell r="M2118" t="str">
            <v>Project  Planner (1)</v>
          </cell>
          <cell r="N2118">
            <v>60.92</v>
          </cell>
        </row>
        <row r="2119">
          <cell r="A2119" t="str">
            <v>A76077</v>
          </cell>
          <cell r="B2119" t="str">
            <v>Pearson</v>
          </cell>
          <cell r="C2119" t="str">
            <v>Tom</v>
          </cell>
          <cell r="D2119" t="str">
            <v>UGB</v>
          </cell>
          <cell r="E2119" t="str">
            <v>S3</v>
          </cell>
          <cell r="F2119" t="str">
            <v>WWN</v>
          </cell>
          <cell r="G2119" t="str">
            <v>UU61</v>
          </cell>
          <cell r="H2119" t="str">
            <v>P-FIX</v>
          </cell>
          <cell r="I2119" t="str">
            <v>Tech</v>
          </cell>
          <cell r="J2119">
            <v>37.5</v>
          </cell>
          <cell r="K2119">
            <v>11</v>
          </cell>
          <cell r="L2119">
            <v>11</v>
          </cell>
          <cell r="M2119" t="str">
            <v>Junior Technician</v>
          </cell>
          <cell r="N2119">
            <v>8.3724933333330007</v>
          </cell>
        </row>
        <row r="2120">
          <cell r="A2120" t="str">
            <v>A76166</v>
          </cell>
          <cell r="B2120" t="str">
            <v>Pearson</v>
          </cell>
          <cell r="C2120" t="str">
            <v>Philip</v>
          </cell>
          <cell r="D2120" t="str">
            <v>UGB</v>
          </cell>
          <cell r="E2120" t="str">
            <v>S1</v>
          </cell>
          <cell r="F2120" t="str">
            <v>TRL</v>
          </cell>
          <cell r="G2120" t="str">
            <v>UT41</v>
          </cell>
          <cell r="H2120" t="str">
            <v>P-STD</v>
          </cell>
          <cell r="I2120" t="str">
            <v>Tech</v>
          </cell>
          <cell r="J2120">
            <v>37.5</v>
          </cell>
          <cell r="K2120">
            <v>5</v>
          </cell>
          <cell r="L2120">
            <v>10</v>
          </cell>
          <cell r="M2120" t="str">
            <v>Graduate Engineer</v>
          </cell>
          <cell r="N2120">
            <v>13.151318974359</v>
          </cell>
        </row>
        <row r="2121">
          <cell r="A2121" t="str">
            <v>A76314</v>
          </cell>
          <cell r="B2121" t="str">
            <v>Pearson</v>
          </cell>
          <cell r="C2121" t="str">
            <v>Nadine</v>
          </cell>
          <cell r="D2121" t="str">
            <v>UGB</v>
          </cell>
          <cell r="E2121" t="str">
            <v>S9</v>
          </cell>
          <cell r="F2121" t="str">
            <v>AHR</v>
          </cell>
          <cell r="G2121" t="str">
            <v>US12</v>
          </cell>
          <cell r="H2121" t="str">
            <v>P-FIX</v>
          </cell>
          <cell r="I2121" t="str">
            <v>Admin</v>
          </cell>
          <cell r="J2121">
            <v>37.5</v>
          </cell>
          <cell r="K2121">
            <v>7</v>
          </cell>
          <cell r="L2121">
            <v>10</v>
          </cell>
          <cell r="M2121" t="str">
            <v>HR Administration Assistant</v>
          </cell>
          <cell r="N2121">
            <v>12.523165128204999</v>
          </cell>
        </row>
        <row r="2122">
          <cell r="A2122" t="str">
            <v>S10275</v>
          </cell>
          <cell r="B2122" t="str">
            <v>Pearson</v>
          </cell>
          <cell r="C2122" t="str">
            <v>Chris</v>
          </cell>
          <cell r="D2122" t="str">
            <v>UGB</v>
          </cell>
          <cell r="E2122" t="str">
            <v>S3</v>
          </cell>
          <cell r="F2122" t="str">
            <v>WWN</v>
          </cell>
          <cell r="G2122" t="str">
            <v>UU61</v>
          </cell>
          <cell r="H2122" t="str">
            <v>UK-SC-LTD</v>
          </cell>
          <cell r="I2122" t="str">
            <v>Tech</v>
          </cell>
          <cell r="J2122">
            <v>0</v>
          </cell>
          <cell r="K2122">
            <v>7</v>
          </cell>
          <cell r="L2122">
            <v>6</v>
          </cell>
          <cell r="M2122" t="str">
            <v>Resident Engineer (1) / Resident Engineer</v>
          </cell>
          <cell r="N2122">
            <v>30</v>
          </cell>
        </row>
        <row r="2123">
          <cell r="A2123" t="str">
            <v>W49220</v>
          </cell>
          <cell r="B2123" t="str">
            <v>Pearson</v>
          </cell>
          <cell r="C2123" t="str">
            <v>Michael</v>
          </cell>
          <cell r="D2123" t="str">
            <v>UGB</v>
          </cell>
          <cell r="E2123" t="str">
            <v>S2</v>
          </cell>
          <cell r="F2123" t="str">
            <v>BBI</v>
          </cell>
          <cell r="G2123" t="str">
            <v>UP33</v>
          </cell>
          <cell r="H2123" t="str">
            <v>UK-HYDST</v>
          </cell>
          <cell r="I2123" t="str">
            <v>Tech</v>
          </cell>
          <cell r="J2123">
            <v>37.5</v>
          </cell>
          <cell r="K2123">
            <v>115</v>
          </cell>
          <cell r="L2123">
            <v>6</v>
          </cell>
          <cell r="M2123" t="str">
            <v>Senior Engineer</v>
          </cell>
          <cell r="N2123">
            <v>20.154395897436</v>
          </cell>
        </row>
        <row r="2124">
          <cell r="A2124" t="str">
            <v>A76535</v>
          </cell>
          <cell r="B2124" t="str">
            <v>Peart</v>
          </cell>
          <cell r="C2124" t="str">
            <v>Ryan</v>
          </cell>
          <cell r="D2124" t="str">
            <v>UGB</v>
          </cell>
          <cell r="E2124" t="str">
            <v>S1</v>
          </cell>
          <cell r="F2124" t="str">
            <v>TRL</v>
          </cell>
          <cell r="G2124" t="str">
            <v>UT43</v>
          </cell>
          <cell r="H2124" t="str">
            <v>P-STD</v>
          </cell>
          <cell r="I2124" t="str">
            <v>Tech</v>
          </cell>
          <cell r="J2124">
            <v>37.5</v>
          </cell>
          <cell r="K2124">
            <v>1</v>
          </cell>
          <cell r="L2124">
            <v>11</v>
          </cell>
          <cell r="M2124" t="str">
            <v>Junior Technician</v>
          </cell>
          <cell r="N2124">
            <v>8.2959343589739998</v>
          </cell>
        </row>
        <row r="2125">
          <cell r="A2125" t="str">
            <v>A74673</v>
          </cell>
          <cell r="B2125" t="str">
            <v>Pease</v>
          </cell>
          <cell r="C2125" t="str">
            <v>Kim</v>
          </cell>
          <cell r="D2125" t="str">
            <v>UGB</v>
          </cell>
          <cell r="E2125" t="str">
            <v>S3</v>
          </cell>
          <cell r="F2125" t="str">
            <v>WWN</v>
          </cell>
          <cell r="G2125" t="str">
            <v>UU61</v>
          </cell>
          <cell r="H2125" t="str">
            <v>P-STD</v>
          </cell>
          <cell r="I2125" t="str">
            <v>Tech</v>
          </cell>
          <cell r="J2125">
            <v>37.5</v>
          </cell>
          <cell r="K2125">
            <v>36</v>
          </cell>
          <cell r="L2125">
            <v>7</v>
          </cell>
          <cell r="M2125" t="str">
            <v>Chartered or Consulting Engineer</v>
          </cell>
          <cell r="N2125">
            <v>20.251052307691999</v>
          </cell>
        </row>
        <row r="2126">
          <cell r="A2126" t="str">
            <v>A74672</v>
          </cell>
          <cell r="B2126" t="str">
            <v>Peasey</v>
          </cell>
          <cell r="C2126" t="str">
            <v>Tony</v>
          </cell>
          <cell r="D2126" t="str">
            <v>UGB</v>
          </cell>
          <cell r="E2126" t="str">
            <v>S3</v>
          </cell>
          <cell r="F2126" t="str">
            <v>WTC</v>
          </cell>
          <cell r="G2126" t="str">
            <v>UU22</v>
          </cell>
          <cell r="H2126" t="str">
            <v>P-STD</v>
          </cell>
          <cell r="I2126" t="str">
            <v>Tech</v>
          </cell>
          <cell r="J2126">
            <v>37.5</v>
          </cell>
          <cell r="K2126">
            <v>3</v>
          </cell>
          <cell r="L2126">
            <v>6</v>
          </cell>
          <cell r="M2126" t="str">
            <v>Senior Engineer</v>
          </cell>
          <cell r="N2126">
            <v>21.613370256410001</v>
          </cell>
        </row>
        <row r="2127">
          <cell r="A2127" t="str">
            <v>A93971</v>
          </cell>
          <cell r="B2127" t="str">
            <v>Peck</v>
          </cell>
          <cell r="C2127" t="str">
            <v>Simon</v>
          </cell>
          <cell r="D2127" t="str">
            <v>UGB</v>
          </cell>
          <cell r="E2127" t="str">
            <v>S3</v>
          </cell>
          <cell r="F2127" t="str">
            <v>WWN</v>
          </cell>
          <cell r="G2127" t="str">
            <v>UU31</v>
          </cell>
          <cell r="H2127" t="str">
            <v>UK-HYDST</v>
          </cell>
          <cell r="I2127" t="str">
            <v>Site</v>
          </cell>
          <cell r="J2127">
            <v>37.5</v>
          </cell>
          <cell r="K2127">
            <v>118</v>
          </cell>
          <cell r="L2127">
            <v>8</v>
          </cell>
          <cell r="M2127" t="str">
            <v>Engineer  (Not chartered) (Graduate)</v>
          </cell>
          <cell r="N2127">
            <v>20.400524102563999</v>
          </cell>
        </row>
        <row r="2128">
          <cell r="A2128" t="str">
            <v>A00116</v>
          </cell>
          <cell r="B2128" t="str">
            <v>Peiris</v>
          </cell>
          <cell r="C2128" t="str">
            <v>Mohanlal</v>
          </cell>
          <cell r="D2128" t="str">
            <v>UGB</v>
          </cell>
          <cell r="E2128" t="str">
            <v>S3</v>
          </cell>
          <cell r="F2128" t="str">
            <v>WWN</v>
          </cell>
          <cell r="G2128" t="str">
            <v>UU31</v>
          </cell>
          <cell r="H2128" t="str">
            <v>UK-HYDST</v>
          </cell>
          <cell r="I2128" t="str">
            <v>Tech</v>
          </cell>
          <cell r="J2128">
            <v>0</v>
          </cell>
          <cell r="K2128">
            <v>96</v>
          </cell>
          <cell r="L2128">
            <v>5</v>
          </cell>
          <cell r="M2128" t="str">
            <v>Principal Engineer/ Technical Discipline Leader</v>
          </cell>
          <cell r="N2128">
            <v>34.16559705641</v>
          </cell>
        </row>
        <row r="2129">
          <cell r="A2129" t="str">
            <v>W49271</v>
          </cell>
          <cell r="B2129" t="str">
            <v>Pells</v>
          </cell>
          <cell r="C2129" t="str">
            <v>Martyn</v>
          </cell>
          <cell r="D2129" t="str">
            <v>UGB</v>
          </cell>
          <cell r="E2129" t="str">
            <v>S3</v>
          </cell>
          <cell r="F2129" t="str">
            <v>WWN</v>
          </cell>
          <cell r="G2129" t="str">
            <v>UU21</v>
          </cell>
          <cell r="H2129" t="str">
            <v>UK-HYDST</v>
          </cell>
          <cell r="I2129" t="str">
            <v>Tech</v>
          </cell>
          <cell r="J2129">
            <v>40</v>
          </cell>
          <cell r="K2129">
            <v>57</v>
          </cell>
          <cell r="L2129">
            <v>0</v>
          </cell>
          <cell r="M2129" t="str">
            <v>N/A</v>
          </cell>
          <cell r="N2129">
            <v>45.540865384615003</v>
          </cell>
        </row>
        <row r="2130">
          <cell r="A2130" t="str">
            <v>A00374</v>
          </cell>
          <cell r="B2130" t="str">
            <v>Pena</v>
          </cell>
          <cell r="C2130" t="str">
            <v>Eva</v>
          </cell>
          <cell r="D2130" t="str">
            <v>UGB</v>
          </cell>
          <cell r="E2130" t="str">
            <v>S1</v>
          </cell>
          <cell r="F2130" t="str">
            <v>THW</v>
          </cell>
          <cell r="G2130" t="str">
            <v>UT25</v>
          </cell>
          <cell r="H2130" t="str">
            <v>UK-HYDST</v>
          </cell>
          <cell r="I2130" t="str">
            <v>Tech</v>
          </cell>
          <cell r="J2130">
            <v>40</v>
          </cell>
          <cell r="K2130">
            <v>22</v>
          </cell>
          <cell r="L2130">
            <v>6</v>
          </cell>
          <cell r="M2130" t="str">
            <v>Resident Engineer (1) / Resident Engineer</v>
          </cell>
          <cell r="N2130">
            <v>6.3986307692309996</v>
          </cell>
        </row>
        <row r="2131">
          <cell r="A2131" t="str">
            <v>A74590</v>
          </cell>
          <cell r="B2131" t="str">
            <v>Penny</v>
          </cell>
          <cell r="C2131" t="str">
            <v>Kate</v>
          </cell>
          <cell r="D2131" t="str">
            <v>UGB</v>
          </cell>
          <cell r="E2131" t="str">
            <v>S9</v>
          </cell>
          <cell r="F2131" t="str">
            <v>AIT</v>
          </cell>
          <cell r="G2131" t="str">
            <v>G11</v>
          </cell>
          <cell r="H2131" t="str">
            <v>UK-HYDST</v>
          </cell>
          <cell r="I2131" t="str">
            <v>Admin</v>
          </cell>
          <cell r="J2131">
            <v>0</v>
          </cell>
          <cell r="K2131">
            <v>17</v>
          </cell>
          <cell r="L2131">
            <v>7</v>
          </cell>
          <cell r="M2131" t="str">
            <v>Dax implementation</v>
          </cell>
          <cell r="N2131">
            <v>15.777472820512999</v>
          </cell>
        </row>
        <row r="2132">
          <cell r="A2132" t="str">
            <v>A76462</v>
          </cell>
          <cell r="B2132" t="str">
            <v>Percival</v>
          </cell>
          <cell r="C2132" t="str">
            <v>Declan</v>
          </cell>
          <cell r="D2132" t="str">
            <v>UGB</v>
          </cell>
          <cell r="E2132" t="str">
            <v>S2</v>
          </cell>
          <cell r="F2132" t="str">
            <v>GGE</v>
          </cell>
          <cell r="G2132" t="str">
            <v>UP31</v>
          </cell>
          <cell r="H2132" t="str">
            <v>UK-SEC-NP</v>
          </cell>
          <cell r="I2132" t="str">
            <v>Tech</v>
          </cell>
          <cell r="J2132">
            <v>37.5</v>
          </cell>
          <cell r="K2132">
            <v>0</v>
          </cell>
          <cell r="L2132">
            <v>11</v>
          </cell>
          <cell r="M2132" t="str">
            <v>Junior Technician</v>
          </cell>
          <cell r="N2132">
            <v>0</v>
          </cell>
        </row>
        <row r="2133">
          <cell r="A2133" t="str">
            <v>A74547</v>
          </cell>
          <cell r="B2133" t="str">
            <v>Perren</v>
          </cell>
          <cell r="C2133" t="str">
            <v>Leonie</v>
          </cell>
          <cell r="D2133" t="str">
            <v>UGB</v>
          </cell>
          <cell r="E2133" t="str">
            <v>S1</v>
          </cell>
          <cell r="F2133" t="str">
            <v>THW</v>
          </cell>
          <cell r="G2133" t="str">
            <v>UT24</v>
          </cell>
          <cell r="H2133" t="str">
            <v>UK-HYDST</v>
          </cell>
          <cell r="I2133" t="str">
            <v>Tech</v>
          </cell>
          <cell r="J2133">
            <v>37.5</v>
          </cell>
          <cell r="K2133">
            <v>10</v>
          </cell>
          <cell r="L2133">
            <v>0</v>
          </cell>
          <cell r="M2133" t="str">
            <v>N/A</v>
          </cell>
          <cell r="N2133">
            <v>34.973195897436</v>
          </cell>
        </row>
        <row r="2134">
          <cell r="A2134" t="str">
            <v>A25225</v>
          </cell>
          <cell r="B2134" t="str">
            <v>Pester</v>
          </cell>
          <cell r="C2134" t="str">
            <v>Laura</v>
          </cell>
          <cell r="D2134" t="str">
            <v>UGB</v>
          </cell>
          <cell r="E2134" t="str">
            <v>S4</v>
          </cell>
          <cell r="F2134" t="str">
            <v>EEX</v>
          </cell>
          <cell r="G2134" t="str">
            <v>UE11</v>
          </cell>
          <cell r="H2134" t="str">
            <v>P-STD</v>
          </cell>
          <cell r="I2134" t="str">
            <v>Admin</v>
          </cell>
          <cell r="J2134">
            <v>37.5</v>
          </cell>
          <cell r="K2134">
            <v>19</v>
          </cell>
          <cell r="L2134">
            <v>6</v>
          </cell>
          <cell r="M2134" t="str">
            <v>Executive Assistant / Senior PA to Regional Managing Directo</v>
          </cell>
          <cell r="N2134">
            <v>14.318498461538001</v>
          </cell>
        </row>
        <row r="2135">
          <cell r="A2135" t="str">
            <v>A74799</v>
          </cell>
          <cell r="B2135" t="str">
            <v>Petero</v>
          </cell>
          <cell r="C2135" t="str">
            <v>John</v>
          </cell>
          <cell r="D2135" t="str">
            <v>UGB</v>
          </cell>
          <cell r="E2135" t="str">
            <v>S1</v>
          </cell>
          <cell r="F2135" t="str">
            <v>TRL</v>
          </cell>
          <cell r="G2135" t="str">
            <v>UT42</v>
          </cell>
          <cell r="H2135" t="str">
            <v>UK-AGENCY</v>
          </cell>
          <cell r="I2135" t="str">
            <v>Tech</v>
          </cell>
          <cell r="J2135">
            <v>37.5</v>
          </cell>
          <cell r="K2135">
            <v>11</v>
          </cell>
          <cell r="L2135">
            <v>6</v>
          </cell>
          <cell r="M2135" t="str">
            <v>Senior Engineer</v>
          </cell>
          <cell r="N2135">
            <v>36</v>
          </cell>
        </row>
        <row r="2136">
          <cell r="A2136" t="str">
            <v>A76167</v>
          </cell>
          <cell r="B2136" t="str">
            <v>Petterson</v>
          </cell>
          <cell r="C2136" t="str">
            <v>Anthony</v>
          </cell>
          <cell r="D2136" t="str">
            <v>UGB</v>
          </cell>
          <cell r="E2136" t="str">
            <v>S1</v>
          </cell>
          <cell r="F2136" t="str">
            <v>TRL</v>
          </cell>
          <cell r="G2136" t="str">
            <v>UT42</v>
          </cell>
          <cell r="H2136" t="str">
            <v>UK-AGENCY</v>
          </cell>
          <cell r="I2136" t="str">
            <v>Tech</v>
          </cell>
          <cell r="J2136">
            <v>37.5</v>
          </cell>
          <cell r="K2136">
            <v>5</v>
          </cell>
          <cell r="L2136">
            <v>10</v>
          </cell>
          <cell r="M2136" t="str">
            <v>Technical assistant</v>
          </cell>
          <cell r="N2136">
            <v>36.299999999999997</v>
          </cell>
        </row>
        <row r="2137">
          <cell r="A2137" t="str">
            <v>A74679</v>
          </cell>
          <cell r="B2137" t="str">
            <v>Pettinger</v>
          </cell>
          <cell r="C2137" t="str">
            <v>Tess</v>
          </cell>
          <cell r="D2137" t="str">
            <v>UGB</v>
          </cell>
          <cell r="E2137" t="str">
            <v>S4</v>
          </cell>
          <cell r="F2137" t="str">
            <v>EEC</v>
          </cell>
          <cell r="G2137" t="str">
            <v>UE21</v>
          </cell>
          <cell r="H2137" t="str">
            <v>UK-HYDST</v>
          </cell>
          <cell r="I2137" t="str">
            <v>Tech</v>
          </cell>
          <cell r="J2137">
            <v>37.5</v>
          </cell>
          <cell r="K2137">
            <v>27</v>
          </cell>
          <cell r="L2137">
            <v>10</v>
          </cell>
          <cell r="M2137" t="str">
            <v>Environmental consultant 4 / Graduate</v>
          </cell>
          <cell r="N2137">
            <v>10.525165128205</v>
          </cell>
        </row>
        <row r="2138">
          <cell r="A2138" t="str">
            <v>A00538</v>
          </cell>
          <cell r="B2138" t="str">
            <v>Pew</v>
          </cell>
          <cell r="C2138" t="str">
            <v>Dominic</v>
          </cell>
          <cell r="D2138" t="str">
            <v>UGB</v>
          </cell>
          <cell r="E2138" t="str">
            <v>S3</v>
          </cell>
          <cell r="F2138" t="str">
            <v>WWN</v>
          </cell>
          <cell r="G2138" t="str">
            <v>UU61</v>
          </cell>
          <cell r="H2138" t="str">
            <v>P-STD</v>
          </cell>
          <cell r="I2138" t="str">
            <v>Tech</v>
          </cell>
          <cell r="J2138">
            <v>37.5</v>
          </cell>
          <cell r="K2138">
            <v>6</v>
          </cell>
          <cell r="L2138">
            <v>9</v>
          </cell>
          <cell r="M2138" t="str">
            <v>Technical Officer/ Technician</v>
          </cell>
          <cell r="N2138">
            <v>9.9415753846149997</v>
          </cell>
        </row>
        <row r="2139">
          <cell r="A2139" t="str">
            <v>A00405</v>
          </cell>
          <cell r="B2139" t="str">
            <v>Phillips</v>
          </cell>
          <cell r="C2139" t="str">
            <v>Gavin</v>
          </cell>
          <cell r="D2139" t="str">
            <v>UGB</v>
          </cell>
          <cell r="E2139" t="str">
            <v>S2</v>
          </cell>
          <cell r="F2139" t="str">
            <v>BBI</v>
          </cell>
          <cell r="G2139" t="str">
            <v>UP21</v>
          </cell>
          <cell r="H2139" t="str">
            <v>UK-HYDST</v>
          </cell>
          <cell r="I2139" t="str">
            <v>Tech</v>
          </cell>
          <cell r="J2139">
            <v>37.5</v>
          </cell>
          <cell r="K2139">
            <v>1</v>
          </cell>
          <cell r="L2139">
            <v>0</v>
          </cell>
          <cell r="M2139" t="str">
            <v>N/A</v>
          </cell>
          <cell r="N2139">
            <v>8.0299087179490005</v>
          </cell>
        </row>
        <row r="2140">
          <cell r="A2140" t="str">
            <v>A25258</v>
          </cell>
          <cell r="B2140" t="str">
            <v>Phillips</v>
          </cell>
          <cell r="C2140" t="str">
            <v>Russell</v>
          </cell>
          <cell r="D2140" t="str">
            <v>UGB</v>
          </cell>
          <cell r="E2140" t="str">
            <v>S1</v>
          </cell>
          <cell r="F2140" t="str">
            <v>TRL</v>
          </cell>
          <cell r="G2140" t="str">
            <v>UT42</v>
          </cell>
          <cell r="H2140" t="str">
            <v>UK-AGENCY</v>
          </cell>
          <cell r="I2140" t="str">
            <v>Tech</v>
          </cell>
          <cell r="J2140">
            <v>37.5</v>
          </cell>
          <cell r="K2140">
            <v>7</v>
          </cell>
          <cell r="L2140">
            <v>5</v>
          </cell>
          <cell r="M2140" t="str">
            <v>Principal Engineer/ Technical Discipline Leader</v>
          </cell>
          <cell r="N2140">
            <v>43.2</v>
          </cell>
        </row>
        <row r="2141">
          <cell r="A2141" t="str">
            <v>A41779</v>
          </cell>
          <cell r="B2141" t="str">
            <v>Phillips</v>
          </cell>
          <cell r="C2141" t="str">
            <v>John</v>
          </cell>
          <cell r="D2141" t="str">
            <v>UGB</v>
          </cell>
          <cell r="E2141" t="str">
            <v>S1</v>
          </cell>
          <cell r="F2141" t="str">
            <v>THW</v>
          </cell>
          <cell r="G2141" t="str">
            <v>UT21</v>
          </cell>
          <cell r="H2141" t="str">
            <v>UK-HYDST</v>
          </cell>
          <cell r="I2141" t="str">
            <v>Tech</v>
          </cell>
          <cell r="J2141">
            <v>37.5</v>
          </cell>
          <cell r="K2141">
            <v>210</v>
          </cell>
          <cell r="L2141">
            <v>5</v>
          </cell>
          <cell r="M2141" t="str">
            <v>Principal Engineer/ Technical Discipline Leader</v>
          </cell>
          <cell r="N2141">
            <v>32.504426666667001</v>
          </cell>
        </row>
        <row r="2142">
          <cell r="A2142" t="str">
            <v>A50126</v>
          </cell>
          <cell r="B2142" t="str">
            <v>Phillips</v>
          </cell>
          <cell r="C2142" t="str">
            <v>Gavin</v>
          </cell>
          <cell r="D2142" t="str">
            <v>UGB</v>
          </cell>
          <cell r="E2142" t="str">
            <v>S3</v>
          </cell>
          <cell r="F2142" t="str">
            <v>WWN</v>
          </cell>
          <cell r="G2142" t="str">
            <v>UU21</v>
          </cell>
          <cell r="H2142" t="str">
            <v>T-FIX</v>
          </cell>
          <cell r="I2142" t="str">
            <v>Tech</v>
          </cell>
          <cell r="J2142">
            <v>37.5</v>
          </cell>
          <cell r="K2142">
            <v>2</v>
          </cell>
          <cell r="L2142">
            <v>11</v>
          </cell>
          <cell r="M2142" t="str">
            <v>Junior Technician</v>
          </cell>
          <cell r="N2142">
            <v>6.7318317948719999</v>
          </cell>
        </row>
        <row r="2143">
          <cell r="A2143" t="str">
            <v>A74924</v>
          </cell>
          <cell r="B2143" t="str">
            <v>Phillips</v>
          </cell>
          <cell r="C2143" t="str">
            <v>Daniel</v>
          </cell>
          <cell r="D2143" t="str">
            <v>UGB</v>
          </cell>
          <cell r="E2143" t="str">
            <v>S3</v>
          </cell>
          <cell r="F2143" t="str">
            <v>WWN</v>
          </cell>
          <cell r="G2143" t="str">
            <v>UU61</v>
          </cell>
          <cell r="H2143" t="str">
            <v>P-STD</v>
          </cell>
          <cell r="I2143" t="str">
            <v>Tech</v>
          </cell>
          <cell r="J2143">
            <v>37.5</v>
          </cell>
          <cell r="K2143">
            <v>19</v>
          </cell>
          <cell r="L2143">
            <v>9</v>
          </cell>
          <cell r="M2143" t="str">
            <v>Assistant Engineer  (Graduate)</v>
          </cell>
          <cell r="N2143">
            <v>15.700026666667</v>
          </cell>
        </row>
        <row r="2144">
          <cell r="A2144" t="str">
            <v>A76299</v>
          </cell>
          <cell r="B2144" t="str">
            <v>Phillips</v>
          </cell>
          <cell r="C2144" t="str">
            <v>Michelle</v>
          </cell>
          <cell r="D2144" t="str">
            <v>UGB</v>
          </cell>
          <cell r="E2144" t="str">
            <v>S4</v>
          </cell>
          <cell r="F2144" t="str">
            <v>EEC</v>
          </cell>
          <cell r="G2144" t="str">
            <v>UE21</v>
          </cell>
          <cell r="H2144" t="str">
            <v>P-STD</v>
          </cell>
          <cell r="I2144" t="str">
            <v>Tech</v>
          </cell>
          <cell r="J2144">
            <v>37.5</v>
          </cell>
          <cell r="K2144">
            <v>8</v>
          </cell>
          <cell r="L2144">
            <v>8</v>
          </cell>
          <cell r="M2144" t="str">
            <v>Engineer  (Not chartered) (Graduate)</v>
          </cell>
          <cell r="N2144">
            <v>14.727606153846001</v>
          </cell>
        </row>
        <row r="2145">
          <cell r="A2145" t="str">
            <v>W48062</v>
          </cell>
          <cell r="B2145" t="str">
            <v>Phillips</v>
          </cell>
          <cell r="C2145" t="str">
            <v>Greg</v>
          </cell>
          <cell r="D2145" t="str">
            <v>UGB</v>
          </cell>
          <cell r="E2145" t="str">
            <v>S4</v>
          </cell>
          <cell r="F2145" t="str">
            <v>EEA</v>
          </cell>
          <cell r="G2145" t="str">
            <v>UE31</v>
          </cell>
          <cell r="H2145" t="str">
            <v>UK-CON-A</v>
          </cell>
          <cell r="I2145" t="str">
            <v>Tech</v>
          </cell>
          <cell r="J2145">
            <v>37</v>
          </cell>
          <cell r="K2145">
            <v>227</v>
          </cell>
          <cell r="L2145">
            <v>0</v>
          </cell>
          <cell r="M2145" t="str">
            <v>N/A</v>
          </cell>
          <cell r="N2145">
            <v>17.646056133056</v>
          </cell>
        </row>
        <row r="2146">
          <cell r="A2146" t="str">
            <v>W49042</v>
          </cell>
          <cell r="B2146" t="str">
            <v>Phillips</v>
          </cell>
          <cell r="C2146" t="str">
            <v>Brian</v>
          </cell>
          <cell r="D2146" t="str">
            <v>UGB</v>
          </cell>
          <cell r="E2146" t="str">
            <v>S3</v>
          </cell>
          <cell r="F2146" t="str">
            <v>MAM</v>
          </cell>
          <cell r="G2146" t="str">
            <v>UU23</v>
          </cell>
          <cell r="H2146" t="str">
            <v>UK-HYDST</v>
          </cell>
          <cell r="I2146" t="str">
            <v>Tech</v>
          </cell>
          <cell r="J2146">
            <v>37.5</v>
          </cell>
          <cell r="K2146">
            <v>116</v>
          </cell>
          <cell r="L2146">
            <v>8</v>
          </cell>
          <cell r="M2146" t="str">
            <v>Engineer  (Not chartered) (Graduate)</v>
          </cell>
          <cell r="N2146">
            <v>14.168949087179</v>
          </cell>
        </row>
        <row r="2147">
          <cell r="A2147" t="str">
            <v>W49159</v>
          </cell>
          <cell r="B2147" t="str">
            <v>Phillips</v>
          </cell>
          <cell r="C2147" t="str">
            <v>Dean</v>
          </cell>
          <cell r="D2147" t="str">
            <v>UGB</v>
          </cell>
          <cell r="E2147" t="str">
            <v>S3</v>
          </cell>
          <cell r="F2147" t="str">
            <v>MAM</v>
          </cell>
          <cell r="G2147" t="str">
            <v>UU23</v>
          </cell>
          <cell r="H2147" t="str">
            <v>UK-HYDST</v>
          </cell>
          <cell r="I2147" t="str">
            <v>Tech</v>
          </cell>
          <cell r="J2147">
            <v>37.5</v>
          </cell>
          <cell r="K2147">
            <v>99</v>
          </cell>
          <cell r="L2147">
            <v>9</v>
          </cell>
          <cell r="M2147" t="str">
            <v>Assistant Engineer  (Graduate)</v>
          </cell>
          <cell r="N2147">
            <v>12.465282605127999</v>
          </cell>
        </row>
        <row r="2148">
          <cell r="A2148" t="str">
            <v>A76393</v>
          </cell>
          <cell r="B2148" t="str">
            <v>Phillis</v>
          </cell>
          <cell r="C2148" t="str">
            <v>Sarah</v>
          </cell>
          <cell r="D2148" t="str">
            <v>UGB</v>
          </cell>
          <cell r="E2148" t="str">
            <v>S9</v>
          </cell>
          <cell r="F2148" t="str">
            <v>AHR</v>
          </cell>
          <cell r="G2148" t="str">
            <v>G11</v>
          </cell>
          <cell r="H2148" t="str">
            <v>T-FIX</v>
          </cell>
          <cell r="I2148" t="str">
            <v>Admin</v>
          </cell>
          <cell r="J2148">
            <v>22.5</v>
          </cell>
          <cell r="K2148">
            <v>6</v>
          </cell>
          <cell r="L2148">
            <v>7</v>
          </cell>
          <cell r="M2148" t="str">
            <v>HR Officer</v>
          </cell>
          <cell r="N2148">
            <v>20</v>
          </cell>
        </row>
        <row r="2149">
          <cell r="A2149" t="str">
            <v>A74343</v>
          </cell>
          <cell r="B2149" t="str">
            <v>Pickard</v>
          </cell>
          <cell r="C2149" t="str">
            <v>Jo</v>
          </cell>
          <cell r="D2149" t="str">
            <v>UGB</v>
          </cell>
          <cell r="E2149" t="str">
            <v>S4</v>
          </cell>
          <cell r="F2149" t="str">
            <v>EEC</v>
          </cell>
          <cell r="G2149" t="str">
            <v>UE21</v>
          </cell>
          <cell r="H2149" t="str">
            <v>UK-HYDST</v>
          </cell>
          <cell r="I2149" t="str">
            <v>Tech</v>
          </cell>
          <cell r="J2149">
            <v>27.5</v>
          </cell>
          <cell r="K2149">
            <v>88</v>
          </cell>
          <cell r="L2149">
            <v>5</v>
          </cell>
          <cell r="M2149" t="str">
            <v>Principal Environmental Consultant</v>
          </cell>
          <cell r="N2149">
            <v>23.464224859301002</v>
          </cell>
        </row>
        <row r="2150">
          <cell r="A2150" t="str">
            <v>A05726</v>
          </cell>
          <cell r="B2150" t="str">
            <v>Picken</v>
          </cell>
          <cell r="C2150" t="str">
            <v>Douglas</v>
          </cell>
          <cell r="D2150" t="str">
            <v>UGB</v>
          </cell>
          <cell r="E2150" t="str">
            <v>S3</v>
          </cell>
          <cell r="F2150" t="str">
            <v>WWN</v>
          </cell>
          <cell r="G2150" t="str">
            <v>UU21</v>
          </cell>
          <cell r="H2150" t="str">
            <v>UK-HYDST</v>
          </cell>
          <cell r="I2150" t="str">
            <v>Tech</v>
          </cell>
          <cell r="J2150">
            <v>37.5</v>
          </cell>
          <cell r="K2150">
            <v>398</v>
          </cell>
          <cell r="L2150">
            <v>3</v>
          </cell>
          <cell r="M2150" t="str">
            <v>Technical Director  / Technical Director (1)</v>
          </cell>
          <cell r="N2150">
            <v>27.179487179487001</v>
          </cell>
        </row>
        <row r="2151">
          <cell r="A2151" t="str">
            <v>A76208</v>
          </cell>
          <cell r="B2151" t="str">
            <v>Pickering</v>
          </cell>
          <cell r="C2151" t="str">
            <v>Carys</v>
          </cell>
          <cell r="D2151" t="str">
            <v>UGB</v>
          </cell>
          <cell r="E2151" t="str">
            <v>S9</v>
          </cell>
          <cell r="F2151" t="str">
            <v>AFF</v>
          </cell>
          <cell r="G2151" t="str">
            <v>UF16</v>
          </cell>
          <cell r="H2151" t="str">
            <v>P-STD</v>
          </cell>
          <cell r="I2151" t="str">
            <v>Admin</v>
          </cell>
          <cell r="J2151">
            <v>37.5</v>
          </cell>
          <cell r="K2151">
            <v>10</v>
          </cell>
          <cell r="L2151">
            <v>11</v>
          </cell>
          <cell r="M2151" t="str">
            <v>Facilities Assistant</v>
          </cell>
          <cell r="N2151">
            <v>10.017421538461999</v>
          </cell>
        </row>
        <row r="2152">
          <cell r="A2152" t="str">
            <v>A99457</v>
          </cell>
          <cell r="B2152" t="str">
            <v>Pidgeon</v>
          </cell>
          <cell r="C2152" t="str">
            <v>Chris</v>
          </cell>
          <cell r="D2152" t="str">
            <v>UGB</v>
          </cell>
          <cell r="E2152" t="str">
            <v>S1</v>
          </cell>
          <cell r="F2152" t="str">
            <v>TEX</v>
          </cell>
          <cell r="G2152" t="str">
            <v>UT40</v>
          </cell>
          <cell r="H2152" t="str">
            <v>UK-HYDST</v>
          </cell>
          <cell r="I2152" t="str">
            <v>Admin</v>
          </cell>
          <cell r="J2152">
            <v>37.5</v>
          </cell>
          <cell r="K2152">
            <v>106</v>
          </cell>
          <cell r="L2152">
            <v>4</v>
          </cell>
          <cell r="M2152" t="str">
            <v>Business Development Manager</v>
          </cell>
          <cell r="N2152">
            <v>40.905535310768997</v>
          </cell>
        </row>
        <row r="2153">
          <cell r="A2153" t="str">
            <v>A74572</v>
          </cell>
          <cell r="B2153" t="str">
            <v>Pierrepont</v>
          </cell>
          <cell r="C2153" t="str">
            <v>Patrick</v>
          </cell>
          <cell r="D2153" t="str">
            <v>UGB</v>
          </cell>
          <cell r="E2153" t="str">
            <v>S3</v>
          </cell>
          <cell r="F2153" t="str">
            <v>MMA</v>
          </cell>
          <cell r="G2153" t="str">
            <v>UU81</v>
          </cell>
          <cell r="H2153" t="str">
            <v>UK-HYDST</v>
          </cell>
          <cell r="I2153" t="str">
            <v>Tech</v>
          </cell>
          <cell r="J2153">
            <v>37.5</v>
          </cell>
          <cell r="K2153">
            <v>46</v>
          </cell>
          <cell r="L2153">
            <v>4</v>
          </cell>
          <cell r="M2153" t="str">
            <v>Associate Business Director</v>
          </cell>
          <cell r="N2153">
            <v>37.749626666666998</v>
          </cell>
        </row>
        <row r="2154">
          <cell r="A2154" t="str">
            <v>A96369</v>
          </cell>
          <cell r="B2154" t="str">
            <v>Pike</v>
          </cell>
          <cell r="C2154" t="str">
            <v>Chris</v>
          </cell>
          <cell r="D2154" t="str">
            <v>UGB</v>
          </cell>
          <cell r="E2154" t="str">
            <v>S1</v>
          </cell>
          <cell r="F2154" t="str">
            <v>TEX</v>
          </cell>
          <cell r="G2154" t="str">
            <v>UT40</v>
          </cell>
          <cell r="H2154" t="str">
            <v>UK-HYDST</v>
          </cell>
          <cell r="I2154" t="str">
            <v>Tech</v>
          </cell>
          <cell r="J2154">
            <v>37.5</v>
          </cell>
          <cell r="K2154">
            <v>105</v>
          </cell>
          <cell r="L2154">
            <v>3</v>
          </cell>
          <cell r="M2154" t="str">
            <v>Technical Director  / Technical Director (1)</v>
          </cell>
          <cell r="N2154">
            <v>66.759643076922998</v>
          </cell>
        </row>
        <row r="2155">
          <cell r="A2155" t="str">
            <v>W48070</v>
          </cell>
          <cell r="B2155" t="str">
            <v>Pilcher</v>
          </cell>
          <cell r="C2155" t="str">
            <v>Rob</v>
          </cell>
          <cell r="D2155" t="str">
            <v>UGB</v>
          </cell>
          <cell r="E2155" t="str">
            <v>S1</v>
          </cell>
          <cell r="F2155" t="str">
            <v>THW</v>
          </cell>
          <cell r="G2155" t="str">
            <v>UT21</v>
          </cell>
          <cell r="H2155" t="str">
            <v>UK-HYDST</v>
          </cell>
          <cell r="I2155" t="str">
            <v>Tech</v>
          </cell>
          <cell r="J2155">
            <v>37.5</v>
          </cell>
          <cell r="K2155">
            <v>331</v>
          </cell>
          <cell r="L2155">
            <v>6</v>
          </cell>
          <cell r="M2155" t="str">
            <v>Senior Engineer</v>
          </cell>
          <cell r="N2155">
            <v>31.212228205128</v>
          </cell>
        </row>
        <row r="2156">
          <cell r="A2156" t="str">
            <v>A50068</v>
          </cell>
          <cell r="B2156" t="str">
            <v>Pilkington</v>
          </cell>
          <cell r="C2156" t="str">
            <v>Richard</v>
          </cell>
          <cell r="D2156" t="str">
            <v>UGB</v>
          </cell>
          <cell r="E2156" t="str">
            <v>S4</v>
          </cell>
          <cell r="F2156" t="str">
            <v>EEA</v>
          </cell>
          <cell r="G2156" t="str">
            <v>UE31</v>
          </cell>
          <cell r="H2156" t="str">
            <v>UK-HYDST</v>
          </cell>
          <cell r="I2156" t="str">
            <v>Tech</v>
          </cell>
          <cell r="J2156">
            <v>7.5</v>
          </cell>
          <cell r="K2156">
            <v>5</v>
          </cell>
          <cell r="L2156">
            <v>0</v>
          </cell>
          <cell r="M2156" t="str">
            <v>N/A</v>
          </cell>
          <cell r="N2156">
            <v>9.5282051282050002</v>
          </cell>
        </row>
        <row r="2157">
          <cell r="A2157" t="str">
            <v>A00257</v>
          </cell>
          <cell r="B2157" t="str">
            <v>Pimley</v>
          </cell>
          <cell r="C2157" t="str">
            <v>Elizabeth</v>
          </cell>
          <cell r="D2157" t="str">
            <v>UGB</v>
          </cell>
          <cell r="E2157" t="str">
            <v>S4</v>
          </cell>
          <cell r="F2157" t="str">
            <v>EEC</v>
          </cell>
          <cell r="G2157" t="str">
            <v>UE21</v>
          </cell>
          <cell r="H2157" t="str">
            <v>UK-HYDST</v>
          </cell>
          <cell r="I2157" t="str">
            <v>Tech</v>
          </cell>
          <cell r="J2157">
            <v>37.5</v>
          </cell>
          <cell r="K2157">
            <v>37</v>
          </cell>
          <cell r="L2157">
            <v>7</v>
          </cell>
          <cell r="M2157" t="str">
            <v>Environmental consultant 1</v>
          </cell>
          <cell r="N2157">
            <v>14.610293333333001</v>
          </cell>
        </row>
        <row r="2158">
          <cell r="A2158" t="str">
            <v>A74851</v>
          </cell>
          <cell r="B2158" t="str">
            <v>Pimlow</v>
          </cell>
          <cell r="C2158" t="str">
            <v>Cameron</v>
          </cell>
          <cell r="D2158" t="str">
            <v>UGB</v>
          </cell>
          <cell r="E2158" t="str">
            <v>S2</v>
          </cell>
          <cell r="F2158" t="str">
            <v>GGE</v>
          </cell>
          <cell r="G2158" t="str">
            <v>UP31</v>
          </cell>
          <cell r="H2158" t="str">
            <v>P-FIX</v>
          </cell>
          <cell r="I2158" t="str">
            <v>Tech</v>
          </cell>
          <cell r="J2158">
            <v>37.5</v>
          </cell>
          <cell r="K2158">
            <v>11</v>
          </cell>
          <cell r="L2158">
            <v>9</v>
          </cell>
          <cell r="M2158" t="str">
            <v>Graduate Planner</v>
          </cell>
          <cell r="N2158">
            <v>11.984139487179</v>
          </cell>
        </row>
        <row r="2159">
          <cell r="A2159" t="str">
            <v>A49835</v>
          </cell>
          <cell r="B2159" t="str">
            <v>Pinkett</v>
          </cell>
          <cell r="C2159" t="str">
            <v>Alan</v>
          </cell>
          <cell r="D2159" t="str">
            <v>UGB</v>
          </cell>
          <cell r="E2159" t="str">
            <v>S3</v>
          </cell>
          <cell r="F2159" t="str">
            <v>WWN</v>
          </cell>
          <cell r="G2159" t="str">
            <v>UU31</v>
          </cell>
          <cell r="H2159" t="str">
            <v>UK-HYDST</v>
          </cell>
          <cell r="I2159" t="str">
            <v>Tech</v>
          </cell>
          <cell r="J2159">
            <v>30</v>
          </cell>
          <cell r="K2159">
            <v>80</v>
          </cell>
          <cell r="L2159">
            <v>5</v>
          </cell>
          <cell r="M2159" t="str">
            <v>Principal Engineer/ Technical Discipline Leader</v>
          </cell>
          <cell r="N2159">
            <v>27.527353846154</v>
          </cell>
        </row>
        <row r="2160">
          <cell r="A2160" t="str">
            <v>A76367</v>
          </cell>
          <cell r="B2160" t="str">
            <v>Pinkham</v>
          </cell>
          <cell r="C2160" t="str">
            <v>Richard</v>
          </cell>
          <cell r="D2160" t="str">
            <v>UGB</v>
          </cell>
          <cell r="E2160" t="str">
            <v>S1</v>
          </cell>
          <cell r="F2160" t="str">
            <v>TRL</v>
          </cell>
          <cell r="G2160" t="str">
            <v>UT42</v>
          </cell>
          <cell r="H2160" t="str">
            <v>UK-AGENCY</v>
          </cell>
          <cell r="I2160" t="str">
            <v>Tech</v>
          </cell>
          <cell r="J2160">
            <v>37.5</v>
          </cell>
          <cell r="K2160">
            <v>7</v>
          </cell>
          <cell r="L2160">
            <v>10</v>
          </cell>
          <cell r="M2160" t="str">
            <v>Technical assistant</v>
          </cell>
          <cell r="N2160">
            <v>33</v>
          </cell>
        </row>
        <row r="2161">
          <cell r="A2161" t="str">
            <v>W48186</v>
          </cell>
          <cell r="B2161" t="str">
            <v>Pinnington</v>
          </cell>
          <cell r="C2161" t="str">
            <v>Greg</v>
          </cell>
          <cell r="D2161" t="str">
            <v>UGB</v>
          </cell>
          <cell r="E2161" t="str">
            <v>S3</v>
          </cell>
          <cell r="F2161" t="str">
            <v>MAM</v>
          </cell>
          <cell r="G2161" t="str">
            <v>UU23</v>
          </cell>
          <cell r="H2161" t="str">
            <v>UK-HYDST</v>
          </cell>
          <cell r="I2161" t="str">
            <v>Tech</v>
          </cell>
          <cell r="J2161">
            <v>37.5</v>
          </cell>
          <cell r="K2161">
            <v>210</v>
          </cell>
          <cell r="L2161">
            <v>0</v>
          </cell>
          <cell r="M2161" t="str">
            <v>N/A</v>
          </cell>
          <cell r="N2161">
            <v>17.052695302564</v>
          </cell>
        </row>
        <row r="2162">
          <cell r="A2162" t="str">
            <v>A25222</v>
          </cell>
          <cell r="B2162" t="str">
            <v>Pirouzi</v>
          </cell>
          <cell r="C2162" t="str">
            <v>Sussan</v>
          </cell>
          <cell r="D2162" t="str">
            <v>UGB</v>
          </cell>
          <cell r="E2162" t="str">
            <v>S1</v>
          </cell>
          <cell r="F2162" t="str">
            <v>TRL</v>
          </cell>
          <cell r="G2162" t="str">
            <v>UT42</v>
          </cell>
          <cell r="H2162" t="str">
            <v>UK-AGENCY</v>
          </cell>
          <cell r="I2162" t="str">
            <v>Tech</v>
          </cell>
          <cell r="J2162">
            <v>40</v>
          </cell>
          <cell r="K2162">
            <v>5</v>
          </cell>
          <cell r="L2162">
            <v>5</v>
          </cell>
          <cell r="M2162" t="str">
            <v>Principal Planner</v>
          </cell>
          <cell r="N2162">
            <v>62.5</v>
          </cell>
        </row>
        <row r="2163">
          <cell r="A2163" t="str">
            <v>A74450</v>
          </cell>
          <cell r="B2163" t="str">
            <v>Pjatkova</v>
          </cell>
          <cell r="C2163" t="str">
            <v>Kate</v>
          </cell>
          <cell r="D2163" t="str">
            <v>UGB</v>
          </cell>
          <cell r="E2163" t="str">
            <v>S9</v>
          </cell>
          <cell r="F2163" t="str">
            <v>ABD</v>
          </cell>
          <cell r="G2163" t="str">
            <v>US16</v>
          </cell>
          <cell r="H2163" t="str">
            <v>UK-HYDST</v>
          </cell>
          <cell r="I2163" t="str">
            <v>Admin</v>
          </cell>
          <cell r="J2163">
            <v>30</v>
          </cell>
          <cell r="K2163">
            <v>78</v>
          </cell>
          <cell r="L2163">
            <v>8</v>
          </cell>
          <cell r="M2163" t="str">
            <v>Bid Coordinator/Administrator</v>
          </cell>
          <cell r="N2163">
            <v>11.059714102564</v>
          </cell>
        </row>
        <row r="2164">
          <cell r="A2164" t="str">
            <v>A74376</v>
          </cell>
          <cell r="B2164" t="str">
            <v>Plessiet</v>
          </cell>
          <cell r="C2164" t="str">
            <v>Tristan</v>
          </cell>
          <cell r="D2164" t="str">
            <v>UGB</v>
          </cell>
          <cell r="E2164" t="str">
            <v>S3</v>
          </cell>
          <cell r="F2164" t="str">
            <v>WEN</v>
          </cell>
          <cell r="G2164" t="str">
            <v>UU41</v>
          </cell>
          <cell r="H2164" t="str">
            <v>UK-HYDST</v>
          </cell>
          <cell r="I2164" t="str">
            <v>Tech</v>
          </cell>
          <cell r="J2164">
            <v>37.5</v>
          </cell>
          <cell r="K2164">
            <v>31</v>
          </cell>
          <cell r="L2164">
            <v>0</v>
          </cell>
          <cell r="M2164" t="str">
            <v>N/A</v>
          </cell>
          <cell r="N2164">
            <v>18.257643076922999</v>
          </cell>
        </row>
        <row r="2165">
          <cell r="A2165" t="str">
            <v>A76532</v>
          </cell>
          <cell r="B2165" t="str">
            <v>Plews</v>
          </cell>
          <cell r="C2165" t="str">
            <v>Michael</v>
          </cell>
          <cell r="D2165" t="str">
            <v>UGB</v>
          </cell>
          <cell r="E2165" t="str">
            <v>S1</v>
          </cell>
          <cell r="F2165" t="str">
            <v>TRL</v>
          </cell>
          <cell r="G2165" t="str">
            <v>UT42</v>
          </cell>
          <cell r="H2165" t="str">
            <v>UK-AGENCY</v>
          </cell>
          <cell r="I2165" t="str">
            <v>Tech</v>
          </cell>
          <cell r="J2165">
            <v>40</v>
          </cell>
          <cell r="K2165">
            <v>1</v>
          </cell>
          <cell r="L2165">
            <v>6</v>
          </cell>
          <cell r="M2165" t="str">
            <v>Senior  Planner</v>
          </cell>
          <cell r="N2165">
            <v>58.5</v>
          </cell>
        </row>
        <row r="2166">
          <cell r="A2166" t="str">
            <v>U03200</v>
          </cell>
          <cell r="B2166" t="str">
            <v>Plews</v>
          </cell>
          <cell r="C2166" t="str">
            <v>Michael</v>
          </cell>
          <cell r="D2166" t="str">
            <v>UGB</v>
          </cell>
          <cell r="E2166" t="str">
            <v>S1</v>
          </cell>
          <cell r="F2166" t="str">
            <v>TRL</v>
          </cell>
          <cell r="G2166" t="str">
            <v>UT42</v>
          </cell>
          <cell r="H2166" t="str">
            <v>UK-AGENCY</v>
          </cell>
          <cell r="I2166" t="str">
            <v>Tech</v>
          </cell>
          <cell r="J2166">
            <v>37.5</v>
          </cell>
          <cell r="K2166">
            <v>25</v>
          </cell>
          <cell r="L2166">
            <v>4</v>
          </cell>
          <cell r="M2166" t="str">
            <v>Graduate Planner</v>
          </cell>
          <cell r="N2166">
            <v>50</v>
          </cell>
        </row>
        <row r="2167">
          <cell r="A2167" t="str">
            <v>A76478</v>
          </cell>
          <cell r="B2167" t="str">
            <v>Plohl</v>
          </cell>
          <cell r="C2167" t="str">
            <v>Ben</v>
          </cell>
          <cell r="D2167" t="str">
            <v>UGB</v>
          </cell>
          <cell r="E2167" t="str">
            <v>S9</v>
          </cell>
          <cell r="F2167" t="str">
            <v>AFN</v>
          </cell>
          <cell r="G2167" t="str">
            <v>US13</v>
          </cell>
          <cell r="H2167" t="str">
            <v>UK-AGENCY</v>
          </cell>
          <cell r="I2167" t="str">
            <v>Admin</v>
          </cell>
          <cell r="J2167">
            <v>40</v>
          </cell>
          <cell r="K2167">
            <v>2</v>
          </cell>
          <cell r="L2167">
            <v>4</v>
          </cell>
          <cell r="M2167" t="str">
            <v>Finance Manager/FInancial Controller (EA)</v>
          </cell>
          <cell r="N2167">
            <v>41.88</v>
          </cell>
        </row>
        <row r="2168">
          <cell r="A2168" t="str">
            <v>A25167</v>
          </cell>
          <cell r="B2168" t="str">
            <v>Plumb</v>
          </cell>
          <cell r="C2168" t="str">
            <v>Colin</v>
          </cell>
          <cell r="D2168" t="str">
            <v>UGB</v>
          </cell>
          <cell r="E2168" t="str">
            <v>S2</v>
          </cell>
          <cell r="F2168" t="str">
            <v>GLR</v>
          </cell>
          <cell r="G2168" t="str">
            <v>UP32</v>
          </cell>
          <cell r="H2168" t="str">
            <v>UK-HYDST</v>
          </cell>
          <cell r="I2168" t="str">
            <v>Tech</v>
          </cell>
          <cell r="J2168">
            <v>37.5</v>
          </cell>
          <cell r="K2168">
            <v>54</v>
          </cell>
          <cell r="L2168">
            <v>3</v>
          </cell>
          <cell r="M2168" t="str">
            <v>Technical Director  / Technical Director (1)</v>
          </cell>
          <cell r="N2168">
            <v>53.201362959087</v>
          </cell>
        </row>
        <row r="2169">
          <cell r="A2169" t="str">
            <v>U02993</v>
          </cell>
          <cell r="B2169" t="str">
            <v>Pocock</v>
          </cell>
          <cell r="C2169" t="str">
            <v>Ray</v>
          </cell>
          <cell r="D2169" t="str">
            <v>UGB</v>
          </cell>
          <cell r="E2169" t="str">
            <v>S1</v>
          </cell>
          <cell r="F2169" t="str">
            <v>TRL</v>
          </cell>
          <cell r="G2169" t="str">
            <v>UT41</v>
          </cell>
          <cell r="H2169" t="str">
            <v>UK-SC-PAY</v>
          </cell>
          <cell r="I2169" t="str">
            <v>Tech</v>
          </cell>
          <cell r="J2169">
            <v>0</v>
          </cell>
          <cell r="K2169">
            <v>17</v>
          </cell>
          <cell r="L2169">
            <v>5</v>
          </cell>
          <cell r="M2169" t="str">
            <v>Senior Resident Engineer</v>
          </cell>
          <cell r="N2169">
            <v>80</v>
          </cell>
        </row>
        <row r="2170">
          <cell r="A2170" t="str">
            <v>A49967</v>
          </cell>
          <cell r="B2170" t="str">
            <v>Ponnampalam</v>
          </cell>
          <cell r="C2170" t="str">
            <v>Kumaresan</v>
          </cell>
          <cell r="D2170" t="str">
            <v>UGB</v>
          </cell>
          <cell r="E2170" t="str">
            <v>S3</v>
          </cell>
          <cell r="F2170" t="str">
            <v>WWN</v>
          </cell>
          <cell r="G2170" t="str">
            <v>UU31</v>
          </cell>
          <cell r="H2170" t="str">
            <v>UK-HYDST</v>
          </cell>
          <cell r="I2170" t="str">
            <v>Tech</v>
          </cell>
          <cell r="J2170">
            <v>37.5</v>
          </cell>
          <cell r="K2170">
            <v>43</v>
          </cell>
          <cell r="L2170">
            <v>8</v>
          </cell>
          <cell r="M2170" t="str">
            <v>Engineer  (Not chartered) (Graduate)</v>
          </cell>
          <cell r="N2170">
            <v>16.530887179486999</v>
          </cell>
        </row>
        <row r="2171">
          <cell r="A2171" t="str">
            <v>A25257</v>
          </cell>
          <cell r="B2171" t="str">
            <v>Poole</v>
          </cell>
          <cell r="C2171" t="str">
            <v>Victor</v>
          </cell>
          <cell r="D2171" t="str">
            <v>UGB</v>
          </cell>
          <cell r="E2171" t="str">
            <v>S1</v>
          </cell>
          <cell r="F2171" t="str">
            <v>TRL</v>
          </cell>
          <cell r="G2171" t="str">
            <v>UT41</v>
          </cell>
          <cell r="H2171" t="str">
            <v>UK-AGENCY</v>
          </cell>
          <cell r="I2171" t="str">
            <v>Tech</v>
          </cell>
          <cell r="J2171">
            <v>37.5</v>
          </cell>
          <cell r="K2171">
            <v>3</v>
          </cell>
          <cell r="L2171">
            <v>7</v>
          </cell>
          <cell r="M2171" t="str">
            <v>Senior Technician</v>
          </cell>
          <cell r="N2171">
            <v>36.299999999999997</v>
          </cell>
        </row>
        <row r="2172">
          <cell r="A2172" t="str">
            <v>A76350</v>
          </cell>
          <cell r="B2172" t="str">
            <v>Pope</v>
          </cell>
          <cell r="C2172" t="str">
            <v>Mike</v>
          </cell>
          <cell r="D2172" t="str">
            <v>UGB</v>
          </cell>
          <cell r="E2172" t="str">
            <v>S1</v>
          </cell>
          <cell r="F2172" t="str">
            <v>THW</v>
          </cell>
          <cell r="G2172" t="str">
            <v>UT21</v>
          </cell>
          <cell r="H2172" t="str">
            <v>P-STD</v>
          </cell>
          <cell r="I2172" t="str">
            <v>Tech</v>
          </cell>
          <cell r="J2172">
            <v>37.5</v>
          </cell>
          <cell r="K2172">
            <v>6</v>
          </cell>
          <cell r="L2172">
            <v>10</v>
          </cell>
          <cell r="M2172" t="str">
            <v>Graduate Engineer</v>
          </cell>
          <cell r="N2172">
            <v>12.781626666667</v>
          </cell>
        </row>
        <row r="2173">
          <cell r="A2173" t="str">
            <v>A74524</v>
          </cell>
          <cell r="B2173" t="str">
            <v>Popescu</v>
          </cell>
          <cell r="C2173" t="str">
            <v>Vasile</v>
          </cell>
          <cell r="D2173" t="str">
            <v>UGB</v>
          </cell>
          <cell r="E2173" t="str">
            <v>S1</v>
          </cell>
          <cell r="F2173" t="str">
            <v>THW</v>
          </cell>
          <cell r="G2173" t="str">
            <v>UT25</v>
          </cell>
          <cell r="H2173" t="str">
            <v>UK-HYDST</v>
          </cell>
          <cell r="I2173" t="str">
            <v>Tech</v>
          </cell>
          <cell r="J2173">
            <v>40</v>
          </cell>
          <cell r="K2173">
            <v>25</v>
          </cell>
          <cell r="L2173">
            <v>6</v>
          </cell>
          <cell r="M2173" t="str">
            <v>Senior Quantity Surveyor</v>
          </cell>
          <cell r="N2173">
            <v>5.0363134615379996</v>
          </cell>
        </row>
        <row r="2174">
          <cell r="A2174" t="str">
            <v>A25101</v>
          </cell>
          <cell r="B2174" t="str">
            <v>Porter</v>
          </cell>
          <cell r="C2174" t="str">
            <v>Chris</v>
          </cell>
          <cell r="D2174" t="str">
            <v>UGB</v>
          </cell>
          <cell r="E2174" t="str">
            <v>S9</v>
          </cell>
          <cell r="F2174" t="str">
            <v>AIT</v>
          </cell>
          <cell r="G2174" t="str">
            <v>G11</v>
          </cell>
          <cell r="H2174" t="str">
            <v>UK-HYDST</v>
          </cell>
          <cell r="I2174" t="str">
            <v>Admin</v>
          </cell>
          <cell r="J2174">
            <v>37.5</v>
          </cell>
          <cell r="K2174">
            <v>66</v>
          </cell>
          <cell r="L2174">
            <v>7</v>
          </cell>
          <cell r="M2174" t="str">
            <v>Group Business Systems Support</v>
          </cell>
          <cell r="N2174">
            <v>26.169589743589999</v>
          </cell>
        </row>
        <row r="2175">
          <cell r="A2175" t="str">
            <v>U03184</v>
          </cell>
          <cell r="B2175" t="str">
            <v>Posner</v>
          </cell>
          <cell r="C2175" t="str">
            <v>Hannah</v>
          </cell>
          <cell r="D2175" t="str">
            <v>UGB</v>
          </cell>
          <cell r="E2175" t="str">
            <v>S3</v>
          </cell>
          <cell r="F2175" t="str">
            <v>MMA</v>
          </cell>
          <cell r="G2175" t="str">
            <v>UU81</v>
          </cell>
          <cell r="H2175" t="str">
            <v>UK-AGENCY</v>
          </cell>
          <cell r="I2175" t="str">
            <v>Admin</v>
          </cell>
          <cell r="J2175">
            <v>37.5</v>
          </cell>
          <cell r="K2175">
            <v>1</v>
          </cell>
          <cell r="L2175">
            <v>10</v>
          </cell>
          <cell r="M2175" t="str">
            <v>Clerical Officer</v>
          </cell>
          <cell r="N2175">
            <v>0.01</v>
          </cell>
        </row>
        <row r="2176">
          <cell r="A2176" t="str">
            <v>A92606</v>
          </cell>
          <cell r="B2176" t="str">
            <v>Postlethwaite</v>
          </cell>
          <cell r="C2176" t="str">
            <v>Nick</v>
          </cell>
          <cell r="D2176" t="str">
            <v>UGB</v>
          </cell>
          <cell r="E2176" t="str">
            <v>S3</v>
          </cell>
          <cell r="F2176" t="str">
            <v>ERE</v>
          </cell>
          <cell r="G2176" t="str">
            <v>UU81</v>
          </cell>
          <cell r="H2176" t="str">
            <v>UK-HYDST</v>
          </cell>
          <cell r="I2176" t="str">
            <v>Tech</v>
          </cell>
          <cell r="J2176">
            <v>30</v>
          </cell>
          <cell r="K2176">
            <v>103</v>
          </cell>
          <cell r="L2176">
            <v>3</v>
          </cell>
          <cell r="M2176" t="str">
            <v>Technical Director  / Technical Director (1)</v>
          </cell>
          <cell r="N2176">
            <v>43.503123076923004</v>
          </cell>
        </row>
        <row r="2177">
          <cell r="A2177" t="str">
            <v>A00560</v>
          </cell>
          <cell r="B2177" t="str">
            <v>Potter</v>
          </cell>
          <cell r="C2177" t="str">
            <v>Ceeva</v>
          </cell>
          <cell r="D2177" t="str">
            <v>UGB</v>
          </cell>
          <cell r="E2177" t="str">
            <v>S9</v>
          </cell>
          <cell r="F2177" t="str">
            <v>AFF</v>
          </cell>
          <cell r="G2177" t="str">
            <v>UF15</v>
          </cell>
          <cell r="H2177" t="str">
            <v>UK-AGENCY</v>
          </cell>
          <cell r="I2177" t="str">
            <v>Admin</v>
          </cell>
          <cell r="J2177">
            <v>37.5</v>
          </cell>
          <cell r="K2177">
            <v>0</v>
          </cell>
          <cell r="L2177">
            <v>11</v>
          </cell>
          <cell r="M2177" t="str">
            <v>Facilities Assistant</v>
          </cell>
          <cell r="N2177">
            <v>14.5</v>
          </cell>
        </row>
        <row r="2178">
          <cell r="A2178" t="str">
            <v>A98574</v>
          </cell>
          <cell r="B2178" t="str">
            <v>Povey</v>
          </cell>
          <cell r="C2178" t="str">
            <v>Nathan</v>
          </cell>
          <cell r="D2178" t="str">
            <v>UGB</v>
          </cell>
          <cell r="E2178" t="str">
            <v>S3</v>
          </cell>
          <cell r="F2178" t="str">
            <v>WWN</v>
          </cell>
          <cell r="G2178" t="str">
            <v>UU71</v>
          </cell>
          <cell r="H2178" t="str">
            <v>UK-HYDST</v>
          </cell>
          <cell r="I2178" t="str">
            <v>Tech</v>
          </cell>
          <cell r="J2178">
            <v>37.5</v>
          </cell>
          <cell r="K2178">
            <v>103</v>
          </cell>
          <cell r="L2178">
            <v>7</v>
          </cell>
          <cell r="M2178" t="str">
            <v>Planner</v>
          </cell>
          <cell r="N2178">
            <v>21.609823589744</v>
          </cell>
        </row>
        <row r="2179">
          <cell r="A2179" t="str">
            <v>S10285</v>
          </cell>
          <cell r="B2179" t="str">
            <v>Povey</v>
          </cell>
          <cell r="C2179" t="str">
            <v>Jeremy</v>
          </cell>
          <cell r="D2179" t="str">
            <v>UGB</v>
          </cell>
          <cell r="E2179" t="str">
            <v>S1</v>
          </cell>
          <cell r="F2179" t="str">
            <v>TRL</v>
          </cell>
          <cell r="G2179" t="str">
            <v>UT42</v>
          </cell>
          <cell r="H2179" t="str">
            <v>UK-SC-LTD</v>
          </cell>
          <cell r="I2179" t="str">
            <v>Tech</v>
          </cell>
          <cell r="J2179">
            <v>40</v>
          </cell>
          <cell r="K2179">
            <v>21</v>
          </cell>
          <cell r="L2179">
            <v>7</v>
          </cell>
          <cell r="M2179" t="str">
            <v>Project Planner (3)</v>
          </cell>
          <cell r="N2179">
            <v>37.5</v>
          </cell>
        </row>
        <row r="2180">
          <cell r="A2180" t="str">
            <v>W09393</v>
          </cell>
          <cell r="B2180" t="str">
            <v>Povey</v>
          </cell>
          <cell r="C2180" t="str">
            <v>June</v>
          </cell>
          <cell r="D2180" t="str">
            <v>UGB</v>
          </cell>
          <cell r="E2180" t="str">
            <v>S9</v>
          </cell>
          <cell r="F2180" t="str">
            <v>AFF</v>
          </cell>
          <cell r="G2180" t="str">
            <v>UF18</v>
          </cell>
          <cell r="H2180" t="str">
            <v>UK-HYDST</v>
          </cell>
          <cell r="I2180" t="str">
            <v>Admin</v>
          </cell>
          <cell r="J2180">
            <v>37.5</v>
          </cell>
          <cell r="K2180">
            <v>135</v>
          </cell>
          <cell r="L2180">
            <v>9</v>
          </cell>
          <cell r="M2180" t="str">
            <v>Facilities Coordinator</v>
          </cell>
          <cell r="N2180">
            <v>9.4748786666669993</v>
          </cell>
        </row>
        <row r="2181">
          <cell r="A2181" t="str">
            <v>A00395</v>
          </cell>
          <cell r="B2181" t="str">
            <v>Powell</v>
          </cell>
          <cell r="C2181" t="str">
            <v>Thomas</v>
          </cell>
          <cell r="D2181" t="str">
            <v>UGB</v>
          </cell>
          <cell r="E2181" t="str">
            <v>S2</v>
          </cell>
          <cell r="F2181" t="str">
            <v>PUP</v>
          </cell>
          <cell r="G2181" t="str">
            <v>UP21</v>
          </cell>
          <cell r="H2181" t="str">
            <v>UK-HYDST</v>
          </cell>
          <cell r="I2181" t="str">
            <v>Tech</v>
          </cell>
          <cell r="J2181">
            <v>37.5</v>
          </cell>
          <cell r="K2181">
            <v>11</v>
          </cell>
          <cell r="L2181">
            <v>0</v>
          </cell>
          <cell r="M2181" t="str">
            <v>N/A</v>
          </cell>
          <cell r="N2181">
            <v>15.956447179487</v>
          </cell>
        </row>
        <row r="2182">
          <cell r="A2182" t="str">
            <v>A05820</v>
          </cell>
          <cell r="B2182" t="str">
            <v>Powell</v>
          </cell>
          <cell r="C2182" t="str">
            <v>Chris</v>
          </cell>
          <cell r="D2182" t="str">
            <v>UGB</v>
          </cell>
          <cell r="E2182" t="str">
            <v>S3</v>
          </cell>
          <cell r="F2182" t="str">
            <v>WWN</v>
          </cell>
          <cell r="G2182" t="str">
            <v>UU21</v>
          </cell>
          <cell r="H2182" t="str">
            <v>UK-HYDST</v>
          </cell>
          <cell r="I2182" t="str">
            <v>Tech</v>
          </cell>
          <cell r="J2182">
            <v>37.5</v>
          </cell>
          <cell r="K2182">
            <v>224</v>
          </cell>
          <cell r="L2182">
            <v>0</v>
          </cell>
          <cell r="M2182" t="str">
            <v>N/A</v>
          </cell>
          <cell r="N2182">
            <v>33.670656410256001</v>
          </cell>
        </row>
        <row r="2183">
          <cell r="A2183" t="str">
            <v>A49984</v>
          </cell>
          <cell r="B2183" t="str">
            <v>Powell</v>
          </cell>
          <cell r="C2183" t="str">
            <v>James</v>
          </cell>
          <cell r="D2183" t="str">
            <v>UGB</v>
          </cell>
          <cell r="E2183" t="str">
            <v>S1</v>
          </cell>
          <cell r="F2183" t="str">
            <v>TPL</v>
          </cell>
          <cell r="G2183" t="str">
            <v>UT22</v>
          </cell>
          <cell r="H2183" t="str">
            <v>UK-HYDST</v>
          </cell>
          <cell r="I2183" t="str">
            <v>Tech</v>
          </cell>
          <cell r="J2183">
            <v>37.5</v>
          </cell>
          <cell r="K2183">
            <v>36</v>
          </cell>
          <cell r="L2183">
            <v>8</v>
          </cell>
          <cell r="M2183" t="str">
            <v>Planner</v>
          </cell>
          <cell r="N2183">
            <v>19.182718974358998</v>
          </cell>
        </row>
        <row r="2184">
          <cell r="A2184" t="str">
            <v>S10324</v>
          </cell>
          <cell r="B2184" t="str">
            <v>Powell</v>
          </cell>
          <cell r="C2184" t="str">
            <v>John</v>
          </cell>
          <cell r="D2184" t="str">
            <v>UGB</v>
          </cell>
          <cell r="E2184" t="str">
            <v>S3</v>
          </cell>
          <cell r="F2184" t="str">
            <v>WWN</v>
          </cell>
          <cell r="G2184" t="str">
            <v>UU71</v>
          </cell>
          <cell r="H2184" t="str">
            <v>UK-SC-SELF</v>
          </cell>
          <cell r="I2184" t="str">
            <v>Tech</v>
          </cell>
          <cell r="J2184">
            <v>37.5</v>
          </cell>
          <cell r="K2184">
            <v>2</v>
          </cell>
          <cell r="L2184">
            <v>7</v>
          </cell>
          <cell r="M2184" t="str">
            <v>Consultant (1) (Aus)</v>
          </cell>
          <cell r="N2184">
            <v>10</v>
          </cell>
        </row>
        <row r="2185">
          <cell r="A2185" t="str">
            <v>U03060</v>
          </cell>
          <cell r="B2185" t="str">
            <v>Powell</v>
          </cell>
          <cell r="C2185" t="str">
            <v>John</v>
          </cell>
          <cell r="D2185" t="str">
            <v>UGB</v>
          </cell>
          <cell r="E2185" t="str">
            <v>S1</v>
          </cell>
          <cell r="F2185" t="str">
            <v>TRL</v>
          </cell>
          <cell r="G2185" t="str">
            <v>UT41</v>
          </cell>
          <cell r="H2185" t="str">
            <v>UK-AGENCY</v>
          </cell>
          <cell r="I2185" t="str">
            <v>Tech</v>
          </cell>
          <cell r="J2185">
            <v>0</v>
          </cell>
          <cell r="K2185">
            <v>10</v>
          </cell>
          <cell r="L2185">
            <v>11</v>
          </cell>
          <cell r="M2185" t="str">
            <v>Office Junior Clerical Assistant</v>
          </cell>
          <cell r="N2185">
            <v>8</v>
          </cell>
        </row>
        <row r="2186">
          <cell r="A2186" t="str">
            <v>W49182</v>
          </cell>
          <cell r="B2186" t="str">
            <v>Powell</v>
          </cell>
          <cell r="C2186" t="str">
            <v>Alison</v>
          </cell>
          <cell r="D2186" t="str">
            <v>UGB</v>
          </cell>
          <cell r="E2186" t="str">
            <v>S4</v>
          </cell>
          <cell r="F2186" t="str">
            <v>EER</v>
          </cell>
          <cell r="G2186" t="str">
            <v>UE31</v>
          </cell>
          <cell r="H2186" t="str">
            <v>UK-HYDST</v>
          </cell>
          <cell r="I2186" t="str">
            <v>Tech</v>
          </cell>
          <cell r="J2186">
            <v>22.5</v>
          </cell>
          <cell r="K2186">
            <v>138</v>
          </cell>
          <cell r="L2186">
            <v>5</v>
          </cell>
          <cell r="M2186" t="str">
            <v>Principal Engineer/ Technical Discipline Leader</v>
          </cell>
          <cell r="N2186">
            <v>33.897540923077003</v>
          </cell>
        </row>
        <row r="2187">
          <cell r="A2187" t="str">
            <v>W49247</v>
          </cell>
          <cell r="B2187" t="str">
            <v>Powell</v>
          </cell>
          <cell r="C2187" t="str">
            <v>Clare</v>
          </cell>
          <cell r="D2187" t="str">
            <v>UGB</v>
          </cell>
          <cell r="E2187" t="str">
            <v>S3</v>
          </cell>
          <cell r="F2187" t="str">
            <v>MAM</v>
          </cell>
          <cell r="G2187" t="str">
            <v>UU23</v>
          </cell>
          <cell r="H2187" t="str">
            <v>UK-HYDST</v>
          </cell>
          <cell r="I2187" t="str">
            <v>Tech</v>
          </cell>
          <cell r="J2187">
            <v>37.5</v>
          </cell>
          <cell r="K2187">
            <v>87</v>
          </cell>
          <cell r="L2187">
            <v>9</v>
          </cell>
          <cell r="M2187" t="str">
            <v>Assistant Engineer  (Graduate)</v>
          </cell>
          <cell r="N2187">
            <v>11.164779487179</v>
          </cell>
        </row>
        <row r="2188">
          <cell r="A2188" t="str">
            <v>W49336</v>
          </cell>
          <cell r="B2188" t="str">
            <v>Powell</v>
          </cell>
          <cell r="C2188" t="str">
            <v>Gethin</v>
          </cell>
          <cell r="D2188" t="str">
            <v>UGB</v>
          </cell>
          <cell r="E2188" t="str">
            <v>S3</v>
          </cell>
          <cell r="F2188" t="str">
            <v>WWN</v>
          </cell>
          <cell r="G2188" t="str">
            <v>UU31</v>
          </cell>
          <cell r="H2188" t="str">
            <v>UK-HYDST</v>
          </cell>
          <cell r="I2188" t="str">
            <v>Tech</v>
          </cell>
          <cell r="J2188">
            <v>37.5</v>
          </cell>
          <cell r="K2188">
            <v>104</v>
          </cell>
          <cell r="L2188">
            <v>8</v>
          </cell>
          <cell r="M2188" t="str">
            <v>Engineer  (Not chartered) (Graduate)</v>
          </cell>
          <cell r="N2188">
            <v>21.897934358973998</v>
          </cell>
        </row>
        <row r="2189">
          <cell r="A2189" t="str">
            <v>S10258</v>
          </cell>
          <cell r="B2189" t="str">
            <v>Pownall</v>
          </cell>
          <cell r="C2189" t="str">
            <v>Paul</v>
          </cell>
          <cell r="D2189" t="str">
            <v>UGB</v>
          </cell>
          <cell r="E2189" t="str">
            <v>S1</v>
          </cell>
          <cell r="F2189" t="str">
            <v>SBR</v>
          </cell>
          <cell r="G2189" t="str">
            <v>UT31</v>
          </cell>
          <cell r="H2189" t="str">
            <v>UK-SC-LTD</v>
          </cell>
          <cell r="I2189" t="str">
            <v>Tech</v>
          </cell>
          <cell r="J2189">
            <v>0</v>
          </cell>
          <cell r="K2189">
            <v>10</v>
          </cell>
          <cell r="L2189">
            <v>9</v>
          </cell>
          <cell r="M2189" t="str">
            <v>Technical Officer/ Technician</v>
          </cell>
          <cell r="N2189">
            <v>22</v>
          </cell>
        </row>
        <row r="2190">
          <cell r="A2190" t="str">
            <v>S10286</v>
          </cell>
          <cell r="B2190" t="str">
            <v>Pownall</v>
          </cell>
          <cell r="C2190" t="str">
            <v>Paul</v>
          </cell>
          <cell r="D2190" t="str">
            <v>UGB</v>
          </cell>
          <cell r="E2190" t="str">
            <v>S1</v>
          </cell>
          <cell r="F2190" t="str">
            <v>SBR</v>
          </cell>
          <cell r="G2190" t="str">
            <v>UT31</v>
          </cell>
          <cell r="H2190" t="str">
            <v>UK-SC-LTD</v>
          </cell>
          <cell r="I2190" t="str">
            <v>Tech</v>
          </cell>
          <cell r="J2190">
            <v>0</v>
          </cell>
          <cell r="K2190">
            <v>10</v>
          </cell>
          <cell r="L2190">
            <v>10</v>
          </cell>
          <cell r="M2190" t="str">
            <v>Technical Officer/ Technician</v>
          </cell>
          <cell r="N2190">
            <v>22</v>
          </cell>
        </row>
        <row r="2191">
          <cell r="A2191" t="str">
            <v>U02973</v>
          </cell>
          <cell r="B2191" t="str">
            <v>Pownall</v>
          </cell>
          <cell r="C2191" t="str">
            <v>Ashley</v>
          </cell>
          <cell r="D2191" t="str">
            <v>UGB</v>
          </cell>
          <cell r="E2191" t="str">
            <v>S1</v>
          </cell>
          <cell r="F2191" t="str">
            <v>TRL</v>
          </cell>
          <cell r="G2191" t="str">
            <v>UT41</v>
          </cell>
          <cell r="H2191" t="str">
            <v>UK-AGENCY</v>
          </cell>
          <cell r="I2191" t="str">
            <v>Tech</v>
          </cell>
          <cell r="J2191">
            <v>0</v>
          </cell>
          <cell r="K2191">
            <v>15</v>
          </cell>
          <cell r="L2191">
            <v>7</v>
          </cell>
          <cell r="M2191" t="str">
            <v>Senior Technician</v>
          </cell>
          <cell r="N2191">
            <v>36.909999999999997</v>
          </cell>
        </row>
        <row r="2192">
          <cell r="A2192" t="str">
            <v>W12068</v>
          </cell>
          <cell r="B2192" t="str">
            <v>Poynter</v>
          </cell>
          <cell r="C2192" t="str">
            <v>Sam</v>
          </cell>
          <cell r="D2192" t="str">
            <v>UGB</v>
          </cell>
          <cell r="E2192" t="str">
            <v>S9</v>
          </cell>
          <cell r="F2192" t="str">
            <v>AFN</v>
          </cell>
          <cell r="G2192" t="str">
            <v>US13</v>
          </cell>
          <cell r="H2192" t="str">
            <v>UK-HYDST</v>
          </cell>
          <cell r="I2192" t="str">
            <v>Admin</v>
          </cell>
          <cell r="J2192">
            <v>30</v>
          </cell>
          <cell r="K2192">
            <v>285</v>
          </cell>
          <cell r="L2192">
            <v>7</v>
          </cell>
          <cell r="M2192" t="str">
            <v>Senior Credit Controller</v>
          </cell>
          <cell r="N2192">
            <v>22.018532692308</v>
          </cell>
        </row>
        <row r="2193">
          <cell r="A2193" t="str">
            <v>A00258</v>
          </cell>
          <cell r="B2193" t="str">
            <v>Poyser</v>
          </cell>
          <cell r="C2193" t="str">
            <v>Ian</v>
          </cell>
          <cell r="D2193" t="str">
            <v>UGB</v>
          </cell>
          <cell r="E2193" t="str">
            <v>S3</v>
          </cell>
          <cell r="F2193" t="str">
            <v>MMA</v>
          </cell>
          <cell r="G2193" t="str">
            <v>UU81</v>
          </cell>
          <cell r="H2193" t="str">
            <v>UK-HYDST</v>
          </cell>
          <cell r="I2193" t="str">
            <v>Tech</v>
          </cell>
          <cell r="J2193">
            <v>37.5</v>
          </cell>
          <cell r="K2193">
            <v>40</v>
          </cell>
          <cell r="L2193">
            <v>6</v>
          </cell>
          <cell r="M2193" t="str">
            <v>Senior  Environmental Consultant 1</v>
          </cell>
          <cell r="N2193">
            <v>17.936754871794999</v>
          </cell>
        </row>
        <row r="2194">
          <cell r="A2194" t="str">
            <v>A25168</v>
          </cell>
          <cell r="B2194" t="str">
            <v>Prabhu</v>
          </cell>
          <cell r="C2194" t="str">
            <v>Girish</v>
          </cell>
          <cell r="D2194" t="str">
            <v>UGB</v>
          </cell>
          <cell r="E2194" t="str">
            <v>S1</v>
          </cell>
          <cell r="F2194" t="str">
            <v>TRS</v>
          </cell>
          <cell r="G2194" t="str">
            <v>UT43</v>
          </cell>
          <cell r="H2194" t="str">
            <v>UK-HYDST</v>
          </cell>
          <cell r="I2194" t="str">
            <v>Tech</v>
          </cell>
          <cell r="J2194">
            <v>37.5</v>
          </cell>
          <cell r="K2194">
            <v>49</v>
          </cell>
          <cell r="L2194">
            <v>7</v>
          </cell>
          <cell r="M2194" t="str">
            <v>Resident Engineer (2)</v>
          </cell>
          <cell r="N2194">
            <v>21.613370256410001</v>
          </cell>
        </row>
        <row r="2195">
          <cell r="A2195" t="str">
            <v>A74403</v>
          </cell>
          <cell r="B2195" t="str">
            <v>Prakash</v>
          </cell>
          <cell r="C2195" t="str">
            <v>Megha</v>
          </cell>
          <cell r="D2195" t="str">
            <v>UGB</v>
          </cell>
          <cell r="E2195" t="str">
            <v>S3</v>
          </cell>
          <cell r="F2195" t="str">
            <v>WWN</v>
          </cell>
          <cell r="G2195" t="str">
            <v>UU71</v>
          </cell>
          <cell r="H2195" t="str">
            <v>UK-HYDST</v>
          </cell>
          <cell r="I2195" t="str">
            <v>Tech</v>
          </cell>
          <cell r="J2195">
            <v>37.5</v>
          </cell>
          <cell r="K2195">
            <v>35</v>
          </cell>
          <cell r="L2195">
            <v>8</v>
          </cell>
          <cell r="M2195" t="str">
            <v>Assistant Resident Engineer(1) / Assistant Resident Engineer</v>
          </cell>
          <cell r="N2195">
            <v>14.843729230769</v>
          </cell>
        </row>
        <row r="2196">
          <cell r="A2196" t="str">
            <v>A25127</v>
          </cell>
          <cell r="B2196" t="str">
            <v>Prasad</v>
          </cell>
          <cell r="C2196" t="str">
            <v>Allan</v>
          </cell>
          <cell r="D2196" t="str">
            <v>UGB</v>
          </cell>
          <cell r="E2196" t="str">
            <v>S1</v>
          </cell>
          <cell r="F2196" t="str">
            <v>THW</v>
          </cell>
          <cell r="G2196" t="str">
            <v>UT21</v>
          </cell>
          <cell r="H2196" t="str">
            <v>UK-HYDST</v>
          </cell>
          <cell r="I2196" t="str">
            <v>Site</v>
          </cell>
          <cell r="J2196">
            <v>40</v>
          </cell>
          <cell r="K2196">
            <v>15</v>
          </cell>
          <cell r="L2196">
            <v>5</v>
          </cell>
          <cell r="M2196" t="str">
            <v>Senior Resident Engineer</v>
          </cell>
          <cell r="N2196">
            <v>26.308159615385001</v>
          </cell>
        </row>
        <row r="2197">
          <cell r="A2197" t="str">
            <v>A25028</v>
          </cell>
          <cell r="B2197" t="str">
            <v>Pratt</v>
          </cell>
          <cell r="C2197" t="str">
            <v>Malcolm</v>
          </cell>
          <cell r="D2197" t="str">
            <v>UGB</v>
          </cell>
          <cell r="E2197" t="str">
            <v>S1</v>
          </cell>
          <cell r="F2197" t="str">
            <v>THW</v>
          </cell>
          <cell r="G2197" t="str">
            <v>UT23</v>
          </cell>
          <cell r="H2197" t="str">
            <v>UK-HYDST</v>
          </cell>
          <cell r="I2197" t="str">
            <v>Tech</v>
          </cell>
          <cell r="J2197">
            <v>37.5</v>
          </cell>
          <cell r="K2197">
            <v>25</v>
          </cell>
          <cell r="L2197">
            <v>6</v>
          </cell>
          <cell r="M2197" t="str">
            <v>Senior Engineer</v>
          </cell>
          <cell r="N2197">
            <v>22.196960000000001</v>
          </cell>
        </row>
        <row r="2198">
          <cell r="A2198" t="str">
            <v>A81612</v>
          </cell>
          <cell r="B2198" t="str">
            <v>Pratten</v>
          </cell>
          <cell r="C2198" t="str">
            <v>Jon</v>
          </cell>
          <cell r="D2198" t="str">
            <v>UGB</v>
          </cell>
          <cell r="E2198" t="str">
            <v>S3</v>
          </cell>
          <cell r="F2198" t="str">
            <v>WWN</v>
          </cell>
          <cell r="G2198" t="str">
            <v>UU61</v>
          </cell>
          <cell r="H2198" t="str">
            <v>UK-HYDST</v>
          </cell>
          <cell r="I2198" t="str">
            <v>Tech</v>
          </cell>
          <cell r="J2198">
            <v>37.5</v>
          </cell>
          <cell r="K2198">
            <v>163</v>
          </cell>
          <cell r="L2198">
            <v>4</v>
          </cell>
          <cell r="M2198" t="str">
            <v>Associate (EA)/ Associate Tech. Dir / Associate Tech. Dir (2</v>
          </cell>
          <cell r="N2198">
            <v>31.804993969230999</v>
          </cell>
        </row>
        <row r="2199">
          <cell r="A2199" t="str">
            <v>A76027</v>
          </cell>
          <cell r="B2199" t="str">
            <v>Preece</v>
          </cell>
          <cell r="C2199" t="str">
            <v>Alan</v>
          </cell>
          <cell r="D2199" t="str">
            <v>UGB</v>
          </cell>
          <cell r="E2199" t="str">
            <v>S3</v>
          </cell>
          <cell r="F2199" t="str">
            <v>WWN</v>
          </cell>
          <cell r="G2199" t="str">
            <v>UU71</v>
          </cell>
          <cell r="H2199" t="str">
            <v>UK-AGENCY</v>
          </cell>
          <cell r="I2199" t="str">
            <v>Tech</v>
          </cell>
          <cell r="J2199">
            <v>37.5</v>
          </cell>
          <cell r="K2199">
            <v>16</v>
          </cell>
          <cell r="L2199">
            <v>7</v>
          </cell>
          <cell r="M2199" t="str">
            <v>Resident Engineer (2)</v>
          </cell>
          <cell r="N2199">
            <v>49.09</v>
          </cell>
        </row>
        <row r="2200">
          <cell r="A2200" t="str">
            <v>A74577</v>
          </cell>
          <cell r="B2200" t="str">
            <v>Prentice</v>
          </cell>
          <cell r="C2200" t="str">
            <v>Lauren</v>
          </cell>
          <cell r="D2200" t="str">
            <v>UGB</v>
          </cell>
          <cell r="E2200" t="str">
            <v>S3</v>
          </cell>
          <cell r="F2200" t="str">
            <v>WWN</v>
          </cell>
          <cell r="G2200" t="str">
            <v>UU61</v>
          </cell>
          <cell r="H2200" t="str">
            <v>UK-HYDST</v>
          </cell>
          <cell r="I2200" t="str">
            <v>Tech</v>
          </cell>
          <cell r="J2200">
            <v>37.5</v>
          </cell>
          <cell r="K2200">
            <v>16</v>
          </cell>
          <cell r="L2200">
            <v>10</v>
          </cell>
          <cell r="M2200" t="str">
            <v>Technical Officer/ Technician</v>
          </cell>
          <cell r="N2200">
            <v>8.7743958974359995</v>
          </cell>
        </row>
        <row r="2201">
          <cell r="A2201" t="str">
            <v>A49964</v>
          </cell>
          <cell r="B2201" t="str">
            <v>Prescott</v>
          </cell>
          <cell r="C2201" t="str">
            <v>Ruth</v>
          </cell>
          <cell r="D2201" t="str">
            <v>UGB</v>
          </cell>
          <cell r="E2201" t="str">
            <v>S4</v>
          </cell>
          <cell r="F2201" t="str">
            <v>EEA</v>
          </cell>
          <cell r="G2201" t="str">
            <v>UE31</v>
          </cell>
          <cell r="H2201" t="str">
            <v>UK-HYDST</v>
          </cell>
          <cell r="I2201" t="str">
            <v>Tech</v>
          </cell>
          <cell r="J2201">
            <v>40</v>
          </cell>
          <cell r="K2201">
            <v>46</v>
          </cell>
          <cell r="L2201">
            <v>8</v>
          </cell>
          <cell r="M2201" t="str">
            <v>Engineer  (Not chartered) (Graduate)</v>
          </cell>
          <cell r="N2201">
            <v>13.697150000000001</v>
          </cell>
        </row>
        <row r="2202">
          <cell r="A2202" t="str">
            <v>A95133</v>
          </cell>
          <cell r="B2202" t="str">
            <v>Prescott</v>
          </cell>
          <cell r="C2202" t="str">
            <v>James</v>
          </cell>
          <cell r="D2202" t="str">
            <v>UGB</v>
          </cell>
          <cell r="E2202" t="str">
            <v>S3</v>
          </cell>
          <cell r="F2202" t="str">
            <v>WEN</v>
          </cell>
          <cell r="G2202" t="str">
            <v>UU41</v>
          </cell>
          <cell r="H2202" t="str">
            <v>UK-HYDST</v>
          </cell>
          <cell r="I2202" t="str">
            <v>Tech</v>
          </cell>
          <cell r="J2202">
            <v>37.5</v>
          </cell>
          <cell r="K2202">
            <v>124</v>
          </cell>
          <cell r="L2202">
            <v>5</v>
          </cell>
          <cell r="M2202" t="str">
            <v>Principal Engineer/ Technical Discipline Leader</v>
          </cell>
          <cell r="N2202">
            <v>35.939585641026</v>
          </cell>
        </row>
        <row r="2203">
          <cell r="A2203" t="str">
            <v>A24938</v>
          </cell>
          <cell r="B2203" t="str">
            <v>Preston</v>
          </cell>
          <cell r="C2203" t="str">
            <v>Phil</v>
          </cell>
          <cell r="D2203" t="str">
            <v>UGB</v>
          </cell>
          <cell r="E2203" t="str">
            <v>S4</v>
          </cell>
          <cell r="F2203" t="str">
            <v>EEC</v>
          </cell>
          <cell r="G2203" t="str">
            <v>UE21</v>
          </cell>
          <cell r="H2203" t="str">
            <v>UK-HYDST</v>
          </cell>
          <cell r="I2203" t="str">
            <v>Tech</v>
          </cell>
          <cell r="J2203">
            <v>37.5</v>
          </cell>
          <cell r="K2203">
            <v>24</v>
          </cell>
          <cell r="L2203">
            <v>0</v>
          </cell>
          <cell r="M2203" t="str">
            <v>N/A</v>
          </cell>
          <cell r="N2203">
            <v>23.287431794871999</v>
          </cell>
        </row>
        <row r="2204">
          <cell r="A2204" t="str">
            <v>A74617</v>
          </cell>
          <cell r="B2204" t="str">
            <v>Pretorius</v>
          </cell>
          <cell r="C2204" t="str">
            <v>Corienne</v>
          </cell>
          <cell r="D2204" t="str">
            <v>UGB</v>
          </cell>
          <cell r="E2204" t="str">
            <v>S1</v>
          </cell>
          <cell r="F2204" t="str">
            <v>TRL</v>
          </cell>
          <cell r="G2204" t="str">
            <v>UT42</v>
          </cell>
          <cell r="H2204" t="str">
            <v>UK-HYDST</v>
          </cell>
          <cell r="I2204" t="str">
            <v>Tech</v>
          </cell>
          <cell r="J2204">
            <v>30</v>
          </cell>
          <cell r="K2204">
            <v>19</v>
          </cell>
          <cell r="L2204">
            <v>6</v>
          </cell>
          <cell r="M2204" t="str">
            <v>Senior Cost Manager</v>
          </cell>
          <cell r="N2204">
            <v>28.767482051281998</v>
          </cell>
        </row>
        <row r="2205">
          <cell r="A2205" t="str">
            <v>S10268</v>
          </cell>
          <cell r="B2205" t="str">
            <v>Pretorius</v>
          </cell>
          <cell r="C2205" t="str">
            <v>Magedie</v>
          </cell>
          <cell r="D2205" t="str">
            <v>UGB</v>
          </cell>
          <cell r="E2205" t="str">
            <v>S1</v>
          </cell>
          <cell r="F2205" t="str">
            <v>THW</v>
          </cell>
          <cell r="G2205" t="str">
            <v>UT22</v>
          </cell>
          <cell r="H2205" t="str">
            <v>UK-SC-LTD</v>
          </cell>
          <cell r="I2205" t="str">
            <v>Tech</v>
          </cell>
          <cell r="J2205">
            <v>0</v>
          </cell>
          <cell r="K2205">
            <v>54</v>
          </cell>
          <cell r="L2205">
            <v>5</v>
          </cell>
          <cell r="M2205" t="str">
            <v>Technical Director  / Technical Director (1)</v>
          </cell>
          <cell r="N2205">
            <v>40</v>
          </cell>
        </row>
        <row r="2206">
          <cell r="A2206" t="str">
            <v>A74464</v>
          </cell>
          <cell r="B2206" t="str">
            <v>Pretty</v>
          </cell>
          <cell r="C2206" t="str">
            <v>Sheila</v>
          </cell>
          <cell r="D2206" t="str">
            <v>UGB</v>
          </cell>
          <cell r="E2206" t="str">
            <v>S9</v>
          </cell>
          <cell r="F2206" t="str">
            <v>AFN</v>
          </cell>
          <cell r="G2206" t="str">
            <v>US13</v>
          </cell>
          <cell r="H2206" t="str">
            <v>UK-HYDST</v>
          </cell>
          <cell r="I2206" t="str">
            <v>Admin</v>
          </cell>
          <cell r="J2206">
            <v>30</v>
          </cell>
          <cell r="K2206">
            <v>78</v>
          </cell>
          <cell r="L2206">
            <v>7</v>
          </cell>
          <cell r="M2206" t="str">
            <v>Assistant Accountant / Part qualified Accountant</v>
          </cell>
          <cell r="N2206">
            <v>14.672805128205001</v>
          </cell>
        </row>
        <row r="2207">
          <cell r="A2207" t="str">
            <v>A00114</v>
          </cell>
          <cell r="B2207" t="str">
            <v>Price</v>
          </cell>
          <cell r="C2207" t="str">
            <v>David</v>
          </cell>
          <cell r="D2207" t="str">
            <v>UGB</v>
          </cell>
          <cell r="E2207" t="str">
            <v>S2</v>
          </cell>
          <cell r="F2207" t="str">
            <v>SBS</v>
          </cell>
          <cell r="G2207" t="str">
            <v>UP33</v>
          </cell>
          <cell r="H2207" t="str">
            <v>UK-HYDST</v>
          </cell>
          <cell r="I2207" t="str">
            <v>Tech</v>
          </cell>
          <cell r="J2207">
            <v>37.5</v>
          </cell>
          <cell r="K2207">
            <v>77</v>
          </cell>
          <cell r="L2207">
            <v>5</v>
          </cell>
          <cell r="M2207" t="str">
            <v>Principal Engineer/ Technical Discipline Leader</v>
          </cell>
          <cell r="N2207">
            <v>25.695872307691999</v>
          </cell>
        </row>
        <row r="2208">
          <cell r="A2208" t="str">
            <v>A00319</v>
          </cell>
          <cell r="B2208" t="str">
            <v>Price</v>
          </cell>
          <cell r="C2208" t="str">
            <v>Gerald</v>
          </cell>
          <cell r="D2208" t="str">
            <v>UGB</v>
          </cell>
          <cell r="E2208" t="str">
            <v>S2</v>
          </cell>
          <cell r="F2208" t="str">
            <v>BBS</v>
          </cell>
          <cell r="G2208" t="str">
            <v>UP41</v>
          </cell>
          <cell r="H2208" t="str">
            <v>UK-HYDST</v>
          </cell>
          <cell r="I2208" t="str">
            <v>Tech</v>
          </cell>
          <cell r="J2208">
            <v>37.5</v>
          </cell>
          <cell r="K2208">
            <v>14</v>
          </cell>
          <cell r="L2208">
            <v>0</v>
          </cell>
          <cell r="M2208" t="str">
            <v>N/A</v>
          </cell>
          <cell r="N2208">
            <v>33.371076923076998</v>
          </cell>
        </row>
        <row r="2209">
          <cell r="A2209" t="str">
            <v>A00429</v>
          </cell>
          <cell r="B2209" t="str">
            <v>Price</v>
          </cell>
          <cell r="C2209" t="str">
            <v>Adrian</v>
          </cell>
          <cell r="D2209" t="str">
            <v>UGB</v>
          </cell>
          <cell r="E2209" t="str">
            <v>S1</v>
          </cell>
          <cell r="F2209" t="str">
            <v>TIS</v>
          </cell>
          <cell r="G2209" t="str">
            <v>UT51</v>
          </cell>
          <cell r="H2209" t="str">
            <v>UK-HYDST</v>
          </cell>
          <cell r="I2209" t="str">
            <v>Tech</v>
          </cell>
          <cell r="J2209">
            <v>37.5</v>
          </cell>
          <cell r="K2209">
            <v>17</v>
          </cell>
          <cell r="L2209">
            <v>6</v>
          </cell>
          <cell r="M2209" t="str">
            <v>Senior Engineer</v>
          </cell>
          <cell r="N2209">
            <v>21.613370256410001</v>
          </cell>
        </row>
        <row r="2210">
          <cell r="A2210" t="str">
            <v>A00555</v>
          </cell>
          <cell r="B2210" t="str">
            <v>Price</v>
          </cell>
          <cell r="C2210" t="str">
            <v>Dave</v>
          </cell>
          <cell r="D2210" t="str">
            <v>UGB</v>
          </cell>
          <cell r="E2210" t="str">
            <v>S9</v>
          </cell>
          <cell r="F2210" t="str">
            <v>AFF</v>
          </cell>
          <cell r="G2210" t="str">
            <v>UF16</v>
          </cell>
          <cell r="H2210" t="str">
            <v>P-FIX</v>
          </cell>
          <cell r="I2210" t="str">
            <v>Admin</v>
          </cell>
          <cell r="J2210">
            <v>37.5</v>
          </cell>
          <cell r="K2210">
            <v>20</v>
          </cell>
          <cell r="L2210">
            <v>11</v>
          </cell>
          <cell r="M2210" t="str">
            <v>Facilities Assistant</v>
          </cell>
          <cell r="N2210">
            <v>7.7093446153849996</v>
          </cell>
        </row>
        <row r="2211">
          <cell r="A2211" t="str">
            <v>A98590</v>
          </cell>
          <cell r="B2211" t="str">
            <v>Price</v>
          </cell>
          <cell r="C2211" t="str">
            <v>Dave</v>
          </cell>
          <cell r="D2211" t="str">
            <v>UGB</v>
          </cell>
          <cell r="E2211" t="str">
            <v>S4</v>
          </cell>
          <cell r="F2211" t="str">
            <v>EEA</v>
          </cell>
          <cell r="G2211" t="str">
            <v>UE31</v>
          </cell>
          <cell r="H2211" t="str">
            <v>UK-HYDST</v>
          </cell>
          <cell r="I2211" t="str">
            <v>Tech</v>
          </cell>
          <cell r="J2211">
            <v>37.5</v>
          </cell>
          <cell r="K2211">
            <v>44</v>
          </cell>
          <cell r="L2211">
            <v>0</v>
          </cell>
          <cell r="M2211" t="str">
            <v>N/A</v>
          </cell>
          <cell r="N2211">
            <v>21.353883076923001</v>
          </cell>
        </row>
        <row r="2212">
          <cell r="A2212" t="str">
            <v>S00235</v>
          </cell>
          <cell r="B2212" t="str">
            <v>Price</v>
          </cell>
          <cell r="C2212" t="str">
            <v>Ken</v>
          </cell>
          <cell r="D2212" t="str">
            <v>UGB</v>
          </cell>
          <cell r="E2212" t="str">
            <v>S2</v>
          </cell>
          <cell r="F2212" t="str">
            <v>BBS</v>
          </cell>
          <cell r="G2212" t="str">
            <v>UP41</v>
          </cell>
          <cell r="H2212" t="str">
            <v>UK-SC-SELF</v>
          </cell>
          <cell r="I2212" t="str">
            <v>Tech</v>
          </cell>
          <cell r="J2212">
            <v>0</v>
          </cell>
          <cell r="K2212">
            <v>24</v>
          </cell>
          <cell r="L2212">
            <v>0</v>
          </cell>
          <cell r="M2212" t="str">
            <v>N/A</v>
          </cell>
          <cell r="N2212">
            <v>0.01</v>
          </cell>
        </row>
        <row r="2213">
          <cell r="A2213" t="str">
            <v>A25147</v>
          </cell>
          <cell r="B2213" t="str">
            <v>Priestland</v>
          </cell>
          <cell r="C2213" t="str">
            <v>John</v>
          </cell>
          <cell r="D2213" t="str">
            <v>UGB</v>
          </cell>
          <cell r="E2213" t="str">
            <v>S9</v>
          </cell>
          <cell r="F2213" t="str">
            <v>ACM</v>
          </cell>
          <cell r="G2213" t="str">
            <v>G11</v>
          </cell>
          <cell r="H2213" t="str">
            <v>UK-HYDST</v>
          </cell>
          <cell r="I2213" t="str">
            <v>Admin</v>
          </cell>
          <cell r="J2213">
            <v>37.5</v>
          </cell>
          <cell r="K2213">
            <v>55</v>
          </cell>
          <cell r="L2213">
            <v>1</v>
          </cell>
          <cell r="M2213" t="str">
            <v>Group Finance Director</v>
          </cell>
          <cell r="N2213">
            <v>148.29456512820499</v>
          </cell>
        </row>
        <row r="2214">
          <cell r="A2214" t="str">
            <v>U02556</v>
          </cell>
          <cell r="B2214" t="str">
            <v>Prince</v>
          </cell>
          <cell r="C2214" t="str">
            <v>Troy</v>
          </cell>
          <cell r="D2214" t="str">
            <v>UGB</v>
          </cell>
          <cell r="E2214" t="str">
            <v>S1</v>
          </cell>
          <cell r="F2214" t="str">
            <v>THW</v>
          </cell>
          <cell r="G2214" t="str">
            <v>UT22</v>
          </cell>
          <cell r="H2214" t="str">
            <v>UK-AGENCY</v>
          </cell>
          <cell r="I2214" t="str">
            <v>Tech</v>
          </cell>
          <cell r="J2214">
            <v>0</v>
          </cell>
          <cell r="K2214">
            <v>49</v>
          </cell>
          <cell r="L2214">
            <v>7</v>
          </cell>
          <cell r="M2214" t="str">
            <v>Resident Engineer (2)</v>
          </cell>
          <cell r="N2214">
            <v>29.5</v>
          </cell>
        </row>
        <row r="2215">
          <cell r="A2215" t="str">
            <v>A76347</v>
          </cell>
          <cell r="B2215" t="str">
            <v>Prior</v>
          </cell>
          <cell r="C2215" t="str">
            <v>John</v>
          </cell>
          <cell r="D2215" t="str">
            <v>UGB</v>
          </cell>
          <cell r="E2215" t="str">
            <v>S1</v>
          </cell>
          <cell r="F2215" t="str">
            <v>TRL</v>
          </cell>
          <cell r="G2215" t="str">
            <v>UT41</v>
          </cell>
          <cell r="H2215" t="str">
            <v>UK-AGENCY</v>
          </cell>
          <cell r="I2215" t="str">
            <v>Tech</v>
          </cell>
          <cell r="J2215">
            <v>37.5</v>
          </cell>
          <cell r="K2215">
            <v>4</v>
          </cell>
          <cell r="L2215">
            <v>7</v>
          </cell>
          <cell r="M2215" t="str">
            <v>Chartered or Consulting Engineer</v>
          </cell>
          <cell r="N2215">
            <v>51.84</v>
          </cell>
        </row>
        <row r="2216">
          <cell r="A2216" t="str">
            <v>A76449</v>
          </cell>
          <cell r="B2216" t="str">
            <v>Prior</v>
          </cell>
          <cell r="C2216" t="str">
            <v>Declan</v>
          </cell>
          <cell r="D2216" t="str">
            <v>UGB</v>
          </cell>
          <cell r="E2216" t="str">
            <v>S1</v>
          </cell>
          <cell r="F2216" t="str">
            <v>TRL</v>
          </cell>
          <cell r="G2216" t="str">
            <v>UT43</v>
          </cell>
          <cell r="H2216" t="str">
            <v>P-STD</v>
          </cell>
          <cell r="I2216" t="str">
            <v>Tech</v>
          </cell>
          <cell r="J2216">
            <v>37.5</v>
          </cell>
          <cell r="K2216">
            <v>3</v>
          </cell>
          <cell r="L2216">
            <v>9</v>
          </cell>
          <cell r="M2216" t="str">
            <v>Assistant Engineer  (Graduate)</v>
          </cell>
          <cell r="N2216">
            <v>20.347267692308002</v>
          </cell>
        </row>
        <row r="2217">
          <cell r="A2217" t="str">
            <v>A22510</v>
          </cell>
          <cell r="B2217" t="str">
            <v>Pristavec</v>
          </cell>
          <cell r="C2217" t="str">
            <v>Christopher</v>
          </cell>
          <cell r="D2217" t="str">
            <v>UGB</v>
          </cell>
          <cell r="E2217" t="str">
            <v>S2</v>
          </cell>
          <cell r="F2217" t="str">
            <v>GLR</v>
          </cell>
          <cell r="G2217" t="str">
            <v>UP32</v>
          </cell>
          <cell r="H2217" t="str">
            <v>P-STD</v>
          </cell>
          <cell r="I2217" t="str">
            <v>Tech</v>
          </cell>
          <cell r="J2217">
            <v>37.5</v>
          </cell>
          <cell r="K2217">
            <v>39</v>
          </cell>
          <cell r="L2217">
            <v>7</v>
          </cell>
          <cell r="M2217" t="str">
            <v>Geotechnical Engineer</v>
          </cell>
          <cell r="N2217">
            <v>14.610293333333001</v>
          </cell>
        </row>
        <row r="2218">
          <cell r="A2218" t="str">
            <v>A97411</v>
          </cell>
          <cell r="B2218" t="str">
            <v>Pritchard</v>
          </cell>
          <cell r="C2218" t="str">
            <v>Stuart</v>
          </cell>
          <cell r="D2218" t="str">
            <v>UGB</v>
          </cell>
          <cell r="E2218" t="str">
            <v>S1</v>
          </cell>
          <cell r="F2218" t="str">
            <v>THW</v>
          </cell>
          <cell r="G2218" t="str">
            <v>UT21</v>
          </cell>
          <cell r="H2218" t="str">
            <v>UK-HYDST</v>
          </cell>
          <cell r="I2218" t="str">
            <v>Tech</v>
          </cell>
          <cell r="J2218">
            <v>37.5</v>
          </cell>
          <cell r="K2218">
            <v>112</v>
          </cell>
          <cell r="L2218">
            <v>3</v>
          </cell>
          <cell r="M2218" t="str">
            <v>Technical Director  / Technical Director (1)</v>
          </cell>
          <cell r="N2218">
            <v>56.647441025641001</v>
          </cell>
        </row>
        <row r="2219">
          <cell r="A2219" t="str">
            <v>S10369</v>
          </cell>
          <cell r="B2219" t="str">
            <v>Pritchard</v>
          </cell>
          <cell r="C2219" t="str">
            <v>Gareth</v>
          </cell>
          <cell r="D2219" t="str">
            <v>UGB</v>
          </cell>
          <cell r="E2219" t="str">
            <v>S4</v>
          </cell>
          <cell r="F2219" t="str">
            <v>EEA</v>
          </cell>
          <cell r="G2219" t="str">
            <v>UE31</v>
          </cell>
          <cell r="H2219" t="str">
            <v>UK-SC-LTD</v>
          </cell>
          <cell r="I2219" t="str">
            <v>Tech</v>
          </cell>
          <cell r="J2219">
            <v>0</v>
          </cell>
          <cell r="K2219">
            <v>13</v>
          </cell>
          <cell r="L2219">
            <v>9</v>
          </cell>
          <cell r="M2219" t="str">
            <v>Surveyor (Graduate 1)</v>
          </cell>
          <cell r="N2219">
            <v>35</v>
          </cell>
        </row>
        <row r="2220">
          <cell r="A2220" t="str">
            <v>A00460</v>
          </cell>
          <cell r="B2220" t="str">
            <v>Privett</v>
          </cell>
          <cell r="C2220" t="str">
            <v>Louise</v>
          </cell>
          <cell r="D2220" t="str">
            <v>UGB</v>
          </cell>
          <cell r="E2220" t="str">
            <v>S2</v>
          </cell>
          <cell r="F2220" t="str">
            <v>GGE</v>
          </cell>
          <cell r="G2220" t="str">
            <v>UP31</v>
          </cell>
          <cell r="H2220" t="str">
            <v>P-FIX</v>
          </cell>
          <cell r="I2220" t="str">
            <v>Tech</v>
          </cell>
          <cell r="J2220">
            <v>37.5</v>
          </cell>
          <cell r="K2220">
            <v>2</v>
          </cell>
          <cell r="L2220">
            <v>11</v>
          </cell>
          <cell r="M2220" t="str">
            <v>Junior Technician</v>
          </cell>
          <cell r="N2220">
            <v>7.607216410256</v>
          </cell>
        </row>
        <row r="2221">
          <cell r="A2221" t="str">
            <v>A00514</v>
          </cell>
          <cell r="B2221" t="str">
            <v>Privett</v>
          </cell>
          <cell r="C2221" t="str">
            <v>Louise</v>
          </cell>
          <cell r="D2221" t="str">
            <v>UGB</v>
          </cell>
          <cell r="E2221" t="str">
            <v>S2</v>
          </cell>
          <cell r="F2221" t="str">
            <v>GGE</v>
          </cell>
          <cell r="G2221" t="str">
            <v>UP31</v>
          </cell>
          <cell r="H2221" t="str">
            <v>T-FIX</v>
          </cell>
          <cell r="I2221" t="str">
            <v>Tech</v>
          </cell>
          <cell r="J2221">
            <v>37.5</v>
          </cell>
          <cell r="K2221">
            <v>2</v>
          </cell>
          <cell r="L2221">
            <v>11</v>
          </cell>
          <cell r="M2221" t="str">
            <v>Junior Technician</v>
          </cell>
          <cell r="N2221">
            <v>9.2072123076920001</v>
          </cell>
        </row>
        <row r="2222">
          <cell r="A2222" t="str">
            <v>A00477</v>
          </cell>
          <cell r="B2222" t="str">
            <v>Probyn</v>
          </cell>
          <cell r="C2222" t="str">
            <v>Lovisa</v>
          </cell>
          <cell r="D2222" t="str">
            <v>UGB</v>
          </cell>
          <cell r="E2222" t="str">
            <v>S9</v>
          </cell>
          <cell r="F2222" t="str">
            <v>ACM</v>
          </cell>
          <cell r="G2222" t="str">
            <v>G11</v>
          </cell>
          <cell r="H2222" t="str">
            <v>P-STD</v>
          </cell>
          <cell r="I2222" t="str">
            <v>Admin</v>
          </cell>
          <cell r="J2222">
            <v>37.5</v>
          </cell>
          <cell r="K2222">
            <v>45</v>
          </cell>
          <cell r="L2222">
            <v>6</v>
          </cell>
          <cell r="M2222" t="str">
            <v>Executive Assistant / Senior PA to Regional Managing Directo</v>
          </cell>
          <cell r="N2222">
            <v>28.213575384615002</v>
          </cell>
        </row>
        <row r="2223">
          <cell r="A2223" t="str">
            <v>A49933</v>
          </cell>
          <cell r="B2223" t="str">
            <v>Proctor</v>
          </cell>
          <cell r="C2223" t="str">
            <v>David</v>
          </cell>
          <cell r="D2223" t="str">
            <v>UGB</v>
          </cell>
          <cell r="E2223" t="str">
            <v>S3</v>
          </cell>
          <cell r="F2223" t="str">
            <v>MMA</v>
          </cell>
          <cell r="G2223" t="str">
            <v>UU81</v>
          </cell>
          <cell r="H2223" t="str">
            <v>UK-HYDST</v>
          </cell>
          <cell r="I2223" t="str">
            <v>Tech</v>
          </cell>
          <cell r="J2223">
            <v>37.5</v>
          </cell>
          <cell r="K2223">
            <v>23</v>
          </cell>
          <cell r="L2223">
            <v>0</v>
          </cell>
          <cell r="M2223" t="str">
            <v>N/A</v>
          </cell>
          <cell r="N2223">
            <v>21.353883076923001</v>
          </cell>
        </row>
        <row r="2224">
          <cell r="A2224" t="str">
            <v>A74407</v>
          </cell>
          <cell r="B2224" t="str">
            <v>Proctor</v>
          </cell>
          <cell r="C2224" t="str">
            <v>Alan</v>
          </cell>
          <cell r="D2224" t="str">
            <v>UGB</v>
          </cell>
          <cell r="E2224" t="str">
            <v>S3</v>
          </cell>
          <cell r="F2224" t="str">
            <v>UEX</v>
          </cell>
          <cell r="G2224" t="str">
            <v>UU11</v>
          </cell>
          <cell r="H2224" t="str">
            <v>UK-HYDST</v>
          </cell>
          <cell r="I2224" t="str">
            <v>Admin</v>
          </cell>
          <cell r="J2224">
            <v>37.5</v>
          </cell>
          <cell r="K2224">
            <v>53</v>
          </cell>
          <cell r="L2224">
            <v>4</v>
          </cell>
          <cell r="M2224" t="str">
            <v>Associate (EA)/ Associate Tech. Dir / Associate Tech. Dir (2</v>
          </cell>
          <cell r="N2224">
            <v>25.698498461538001</v>
          </cell>
        </row>
        <row r="2225">
          <cell r="A2225" t="str">
            <v>A76372</v>
          </cell>
          <cell r="B2225" t="str">
            <v>Prothero</v>
          </cell>
          <cell r="C2225" t="str">
            <v>Tracy</v>
          </cell>
          <cell r="D2225" t="str">
            <v>UGB</v>
          </cell>
          <cell r="E2225" t="str">
            <v>S9</v>
          </cell>
          <cell r="F2225" t="str">
            <v>AFN</v>
          </cell>
          <cell r="G2225" t="str">
            <v>US13</v>
          </cell>
          <cell r="H2225" t="str">
            <v>P-STD</v>
          </cell>
          <cell r="I2225" t="str">
            <v>Admin</v>
          </cell>
          <cell r="J2225">
            <v>37.5</v>
          </cell>
          <cell r="K2225">
            <v>4</v>
          </cell>
          <cell r="L2225">
            <v>5</v>
          </cell>
          <cell r="M2225" t="str">
            <v>Finance Manager/FInancial Controller (EA)</v>
          </cell>
          <cell r="N2225">
            <v>14.026703589744001</v>
          </cell>
        </row>
        <row r="2226">
          <cell r="A2226" t="str">
            <v>A76450</v>
          </cell>
          <cell r="B2226" t="str">
            <v>Protheroe</v>
          </cell>
          <cell r="C2226" t="str">
            <v>Sadie</v>
          </cell>
          <cell r="D2226" t="str">
            <v>UGB</v>
          </cell>
          <cell r="E2226" t="str">
            <v>S9</v>
          </cell>
          <cell r="F2226" t="str">
            <v>AFN</v>
          </cell>
          <cell r="G2226" t="str">
            <v>US13</v>
          </cell>
          <cell r="H2226" t="str">
            <v>UK-AGENCY</v>
          </cell>
          <cell r="I2226" t="str">
            <v>Admin</v>
          </cell>
          <cell r="J2226">
            <v>37.5</v>
          </cell>
          <cell r="K2226">
            <v>2</v>
          </cell>
          <cell r="L2226">
            <v>9</v>
          </cell>
          <cell r="M2226" t="str">
            <v>Accounts Clerk</v>
          </cell>
          <cell r="N2226">
            <v>10.33</v>
          </cell>
        </row>
        <row r="2227">
          <cell r="A2227" t="str">
            <v>A76516</v>
          </cell>
          <cell r="B2227" t="str">
            <v>Protheroe</v>
          </cell>
          <cell r="C2227" t="str">
            <v>Sadie</v>
          </cell>
          <cell r="D2227" t="str">
            <v>UGB</v>
          </cell>
          <cell r="E2227" t="str">
            <v>S9</v>
          </cell>
          <cell r="F2227" t="str">
            <v>AFN</v>
          </cell>
          <cell r="G2227" t="str">
            <v>US13</v>
          </cell>
          <cell r="H2227" t="str">
            <v>P-FIX</v>
          </cell>
          <cell r="I2227" t="str">
            <v>Admin</v>
          </cell>
          <cell r="J2227">
            <v>37.5</v>
          </cell>
          <cell r="K2227">
            <v>2</v>
          </cell>
          <cell r="L2227">
            <v>9</v>
          </cell>
          <cell r="M2227" t="str">
            <v>Accounts Clerk</v>
          </cell>
          <cell r="N2227">
            <v>10.73337025641</v>
          </cell>
        </row>
        <row r="2228">
          <cell r="A2228" t="str">
            <v>A24987</v>
          </cell>
          <cell r="B2228" t="str">
            <v>Provonchee</v>
          </cell>
          <cell r="C2228" t="str">
            <v>Christienne</v>
          </cell>
          <cell r="D2228" t="str">
            <v>UGB</v>
          </cell>
          <cell r="E2228" t="str">
            <v>S4</v>
          </cell>
          <cell r="F2228" t="str">
            <v>EEA</v>
          </cell>
          <cell r="G2228" t="str">
            <v>UE31</v>
          </cell>
          <cell r="H2228" t="str">
            <v>UK-HYDST</v>
          </cell>
          <cell r="I2228" t="str">
            <v>Tech</v>
          </cell>
          <cell r="J2228">
            <v>40</v>
          </cell>
          <cell r="K2228">
            <v>24</v>
          </cell>
          <cell r="L2228">
            <v>0</v>
          </cell>
          <cell r="M2228" t="str">
            <v>N/A</v>
          </cell>
          <cell r="N2228">
            <v>15.449073076923</v>
          </cell>
        </row>
        <row r="2229">
          <cell r="A2229" t="str">
            <v>A00228</v>
          </cell>
          <cell r="B2229" t="str">
            <v>Pugh</v>
          </cell>
          <cell r="C2229" t="str">
            <v>Claire</v>
          </cell>
          <cell r="D2229" t="str">
            <v>UGB</v>
          </cell>
          <cell r="E2229" t="str">
            <v>S2</v>
          </cell>
          <cell r="F2229" t="str">
            <v>PUP</v>
          </cell>
          <cell r="G2229" t="str">
            <v>UP21</v>
          </cell>
          <cell r="H2229" t="str">
            <v>UK-HYDST</v>
          </cell>
          <cell r="I2229" t="str">
            <v>Tech</v>
          </cell>
          <cell r="J2229">
            <v>37.5</v>
          </cell>
          <cell r="K2229">
            <v>50</v>
          </cell>
          <cell r="L2229">
            <v>7</v>
          </cell>
          <cell r="M2229" t="str">
            <v>Planner</v>
          </cell>
          <cell r="N2229">
            <v>17.032190769231001</v>
          </cell>
        </row>
        <row r="2230">
          <cell r="A2230" t="str">
            <v>A00236</v>
          </cell>
          <cell r="B2230" t="str">
            <v>Pugh</v>
          </cell>
          <cell r="C2230" t="str">
            <v>Nic</v>
          </cell>
          <cell r="D2230" t="str">
            <v>UGB</v>
          </cell>
          <cell r="E2230" t="str">
            <v>S2</v>
          </cell>
          <cell r="F2230" t="str">
            <v>BBS</v>
          </cell>
          <cell r="G2230" t="str">
            <v>UP41</v>
          </cell>
          <cell r="H2230" t="str">
            <v>UK-HYDST</v>
          </cell>
          <cell r="I2230" t="str">
            <v>Tech</v>
          </cell>
          <cell r="J2230">
            <v>37</v>
          </cell>
          <cell r="K2230">
            <v>27</v>
          </cell>
          <cell r="L2230">
            <v>0</v>
          </cell>
          <cell r="M2230" t="str">
            <v>N/A</v>
          </cell>
          <cell r="N2230">
            <v>15.24483991684</v>
          </cell>
        </row>
        <row r="2231">
          <cell r="A2231" t="str">
            <v>A85367</v>
          </cell>
          <cell r="B2231" t="str">
            <v>Pugh</v>
          </cell>
          <cell r="C2231" t="str">
            <v>Alison</v>
          </cell>
          <cell r="D2231" t="str">
            <v>UGB</v>
          </cell>
          <cell r="E2231" t="str">
            <v>S2</v>
          </cell>
          <cell r="F2231" t="str">
            <v>GCL</v>
          </cell>
          <cell r="G2231" t="str">
            <v>UP31</v>
          </cell>
          <cell r="H2231" t="str">
            <v>UK-HYDST</v>
          </cell>
          <cell r="I2231" t="str">
            <v>Tech</v>
          </cell>
          <cell r="J2231">
            <v>30</v>
          </cell>
          <cell r="K2231">
            <v>134</v>
          </cell>
          <cell r="L2231">
            <v>5</v>
          </cell>
          <cell r="M2231" t="str">
            <v>Principal Environmental Consultant</v>
          </cell>
          <cell r="N2231">
            <v>30.567515384615</v>
          </cell>
        </row>
        <row r="2232">
          <cell r="A2232" t="str">
            <v>A05818</v>
          </cell>
          <cell r="B2232" t="str">
            <v>Pullen</v>
          </cell>
          <cell r="C2232" t="str">
            <v>Chris</v>
          </cell>
          <cell r="D2232" t="str">
            <v>UGB</v>
          </cell>
          <cell r="E2232" t="str">
            <v>S9</v>
          </cell>
          <cell r="F2232" t="str">
            <v>AFN</v>
          </cell>
          <cell r="G2232" t="str">
            <v>US13</v>
          </cell>
          <cell r="H2232" t="str">
            <v>UK-HYDST</v>
          </cell>
          <cell r="I2232" t="str">
            <v>Admin</v>
          </cell>
          <cell r="J2232">
            <v>37.5</v>
          </cell>
          <cell r="K2232">
            <v>284</v>
          </cell>
          <cell r="L2232">
            <v>4</v>
          </cell>
          <cell r="M2232" t="str">
            <v>Head of Procurement</v>
          </cell>
          <cell r="N2232">
            <v>43.063848205127996</v>
          </cell>
        </row>
        <row r="2233">
          <cell r="A2233" t="str">
            <v>A25166</v>
          </cell>
          <cell r="B2233" t="str">
            <v>Purvis</v>
          </cell>
          <cell r="C2233" t="str">
            <v>Mick</v>
          </cell>
          <cell r="D2233" t="str">
            <v>UGB</v>
          </cell>
          <cell r="E2233" t="str">
            <v>S1</v>
          </cell>
          <cell r="F2233" t="str">
            <v>SBR</v>
          </cell>
          <cell r="G2233" t="str">
            <v>UT31</v>
          </cell>
          <cell r="H2233" t="str">
            <v>UK-HYDST</v>
          </cell>
          <cell r="I2233" t="str">
            <v>Tech</v>
          </cell>
          <cell r="J2233">
            <v>37.5</v>
          </cell>
          <cell r="K2233">
            <v>47</v>
          </cell>
          <cell r="L2233">
            <v>6</v>
          </cell>
          <cell r="M2233" t="str">
            <v>Health and Safety Advisor</v>
          </cell>
          <cell r="N2233">
            <v>14.384615384615</v>
          </cell>
        </row>
        <row r="2234">
          <cell r="A2234" t="str">
            <v>A76489</v>
          </cell>
          <cell r="B2234" t="str">
            <v>Putravu</v>
          </cell>
          <cell r="C2234" t="str">
            <v>Anu</v>
          </cell>
          <cell r="D2234" t="str">
            <v>UGB</v>
          </cell>
          <cell r="E2234" t="str">
            <v>S9</v>
          </cell>
          <cell r="F2234" t="str">
            <v>AHR</v>
          </cell>
          <cell r="G2234" t="str">
            <v>US12</v>
          </cell>
          <cell r="H2234" t="str">
            <v>UK-AGENCY</v>
          </cell>
          <cell r="I2234" t="str">
            <v>Admin</v>
          </cell>
          <cell r="J2234">
            <v>37.5</v>
          </cell>
          <cell r="K2234">
            <v>0</v>
          </cell>
          <cell r="L2234">
            <v>10</v>
          </cell>
          <cell r="M2234" t="str">
            <v>HR Administration Assistant</v>
          </cell>
          <cell r="N2234">
            <v>12.4</v>
          </cell>
        </row>
        <row r="2235">
          <cell r="A2235" t="str">
            <v>A00252</v>
          </cell>
          <cell r="B2235" t="str">
            <v>Putty</v>
          </cell>
          <cell r="C2235" t="str">
            <v>Akshaye</v>
          </cell>
          <cell r="D2235" t="str">
            <v>UGB</v>
          </cell>
          <cell r="E2235" t="str">
            <v>S1</v>
          </cell>
          <cell r="F2235" t="str">
            <v>TRL</v>
          </cell>
          <cell r="G2235" t="str">
            <v>UT42</v>
          </cell>
          <cell r="H2235" t="str">
            <v>UK-HYDST</v>
          </cell>
          <cell r="I2235" t="str">
            <v>Tech</v>
          </cell>
          <cell r="J2235">
            <v>37.5</v>
          </cell>
          <cell r="K2235">
            <v>23</v>
          </cell>
          <cell r="L2235">
            <v>0</v>
          </cell>
          <cell r="M2235" t="str">
            <v>N/A</v>
          </cell>
          <cell r="N2235">
            <v>23.794801025641</v>
          </cell>
        </row>
        <row r="2236">
          <cell r="A2236" t="str">
            <v>A74807</v>
          </cell>
          <cell r="B2236" t="str">
            <v>Pyatt</v>
          </cell>
          <cell r="C2236" t="str">
            <v>Stephen</v>
          </cell>
          <cell r="D2236" t="str">
            <v>UGB</v>
          </cell>
          <cell r="E2236" t="str">
            <v>S4</v>
          </cell>
          <cell r="F2236" t="str">
            <v>EEA</v>
          </cell>
          <cell r="G2236" t="str">
            <v>UE31</v>
          </cell>
          <cell r="H2236" t="str">
            <v>P-STD</v>
          </cell>
          <cell r="I2236" t="str">
            <v>Tech</v>
          </cell>
          <cell r="J2236">
            <v>37.5</v>
          </cell>
          <cell r="K2236">
            <v>22</v>
          </cell>
          <cell r="L2236">
            <v>5</v>
          </cell>
          <cell r="M2236" t="str">
            <v>Team Leader</v>
          </cell>
          <cell r="N2236">
            <v>36.359310358974</v>
          </cell>
        </row>
        <row r="2237">
          <cell r="A2237" t="str">
            <v>W49298</v>
          </cell>
          <cell r="B2237" t="str">
            <v>Pyatt</v>
          </cell>
          <cell r="C2237" t="str">
            <v>Stephen</v>
          </cell>
          <cell r="D2237" t="str">
            <v>UGB</v>
          </cell>
          <cell r="E2237" t="str">
            <v>S4</v>
          </cell>
          <cell r="F2237" t="str">
            <v>EEA</v>
          </cell>
          <cell r="G2237" t="str">
            <v>UE31</v>
          </cell>
          <cell r="H2237" t="str">
            <v>UK-HYDST</v>
          </cell>
          <cell r="I2237" t="str">
            <v>Tech</v>
          </cell>
          <cell r="J2237">
            <v>37.5</v>
          </cell>
          <cell r="K2237">
            <v>66</v>
          </cell>
          <cell r="L2237">
            <v>6</v>
          </cell>
          <cell r="M2237" t="str">
            <v>Senior  Environmental Consultant 1</v>
          </cell>
          <cell r="N2237">
            <v>19.279011282050998</v>
          </cell>
        </row>
        <row r="2238">
          <cell r="A2238" t="str">
            <v>A97683</v>
          </cell>
          <cell r="B2238" t="str">
            <v>Quick</v>
          </cell>
          <cell r="C2238" t="str">
            <v>James</v>
          </cell>
          <cell r="D2238" t="str">
            <v>UGB</v>
          </cell>
          <cell r="E2238" t="str">
            <v>S1</v>
          </cell>
          <cell r="F2238" t="str">
            <v>TIS</v>
          </cell>
          <cell r="G2238" t="str">
            <v>UT51</v>
          </cell>
          <cell r="H2238" t="str">
            <v>UK-HYDST</v>
          </cell>
          <cell r="I2238" t="str">
            <v>Tech</v>
          </cell>
          <cell r="J2238">
            <v>37.5</v>
          </cell>
          <cell r="K2238">
            <v>53</v>
          </cell>
          <cell r="L2238">
            <v>6</v>
          </cell>
          <cell r="M2238" t="str">
            <v>Senior Engineer</v>
          </cell>
          <cell r="N2238">
            <v>20.737985641026</v>
          </cell>
        </row>
        <row r="2239">
          <cell r="A2239" t="str">
            <v>A00284</v>
          </cell>
          <cell r="B2239" t="str">
            <v>Quigley</v>
          </cell>
          <cell r="C2239" t="str">
            <v>Andrew</v>
          </cell>
          <cell r="D2239" t="str">
            <v>UGB</v>
          </cell>
          <cell r="E2239" t="str">
            <v>S9</v>
          </cell>
          <cell r="F2239" t="str">
            <v>AFF</v>
          </cell>
          <cell r="G2239" t="str">
            <v>UF15</v>
          </cell>
          <cell r="H2239" t="str">
            <v>UK-HYDST</v>
          </cell>
          <cell r="I2239" t="str">
            <v>Admin</v>
          </cell>
          <cell r="J2239">
            <v>37.5</v>
          </cell>
          <cell r="K2239">
            <v>20</v>
          </cell>
          <cell r="L2239">
            <v>0</v>
          </cell>
          <cell r="M2239" t="str">
            <v>N/A</v>
          </cell>
          <cell r="N2239">
            <v>13.292307692308</v>
          </cell>
        </row>
        <row r="2240">
          <cell r="A2240" t="str">
            <v>A00351</v>
          </cell>
          <cell r="B2240" t="str">
            <v>Quincey</v>
          </cell>
          <cell r="C2240" t="str">
            <v>Simon</v>
          </cell>
          <cell r="D2240" t="str">
            <v>UGB</v>
          </cell>
          <cell r="E2240" t="str">
            <v>S2</v>
          </cell>
          <cell r="F2240" t="str">
            <v>GGE</v>
          </cell>
          <cell r="G2240" t="str">
            <v>UP32</v>
          </cell>
          <cell r="H2240" t="str">
            <v>UK-HYDST</v>
          </cell>
          <cell r="I2240" t="str">
            <v>Tech</v>
          </cell>
          <cell r="J2240">
            <v>37.5</v>
          </cell>
          <cell r="K2240">
            <v>43</v>
          </cell>
          <cell r="L2240">
            <v>8</v>
          </cell>
          <cell r="M2240" t="str">
            <v>Engineer  (Not chartered) (Graduate)</v>
          </cell>
          <cell r="N2240">
            <v>12.275934358974</v>
          </cell>
        </row>
        <row r="2241">
          <cell r="A2241" t="str">
            <v>A94501</v>
          </cell>
          <cell r="B2241" t="str">
            <v>Quinn</v>
          </cell>
          <cell r="C2241" t="str">
            <v>Michael</v>
          </cell>
          <cell r="D2241" t="str">
            <v>UGB</v>
          </cell>
          <cell r="E2241" t="str">
            <v>S1</v>
          </cell>
          <cell r="F2241" t="str">
            <v>THW</v>
          </cell>
          <cell r="G2241" t="str">
            <v>UT21</v>
          </cell>
          <cell r="H2241" t="str">
            <v>UK-HYDST</v>
          </cell>
          <cell r="I2241" t="str">
            <v>Tech</v>
          </cell>
          <cell r="J2241">
            <v>37.5</v>
          </cell>
          <cell r="K2241">
            <v>114</v>
          </cell>
          <cell r="L2241">
            <v>5</v>
          </cell>
          <cell r="M2241" t="str">
            <v>Principal Engineer/ Technical Discipline Leader</v>
          </cell>
          <cell r="N2241">
            <v>36.195052307692002</v>
          </cell>
        </row>
        <row r="2242">
          <cell r="A2242" t="str">
            <v>S10291</v>
          </cell>
          <cell r="B2242" t="str">
            <v>Quint</v>
          </cell>
          <cell r="C2242" t="str">
            <v>Mike</v>
          </cell>
          <cell r="D2242" t="str">
            <v>UGB</v>
          </cell>
          <cell r="E2242" t="str">
            <v>S2</v>
          </cell>
          <cell r="F2242" t="str">
            <v>GGE</v>
          </cell>
          <cell r="G2242" t="str">
            <v>UP31</v>
          </cell>
          <cell r="H2242" t="str">
            <v>UK-SC-SELF</v>
          </cell>
          <cell r="I2242" t="str">
            <v>Tech</v>
          </cell>
          <cell r="J2242">
            <v>37.5</v>
          </cell>
          <cell r="K2242">
            <v>15</v>
          </cell>
          <cell r="L2242">
            <v>6</v>
          </cell>
          <cell r="M2242" t="str">
            <v>Senior Engineer</v>
          </cell>
          <cell r="N2242">
            <v>50</v>
          </cell>
        </row>
        <row r="2243">
          <cell r="A2243" t="str">
            <v>A74921</v>
          </cell>
          <cell r="B2243" t="str">
            <v>Quirk</v>
          </cell>
          <cell r="C2243" t="str">
            <v>Richard</v>
          </cell>
          <cell r="D2243" t="str">
            <v>UGB</v>
          </cell>
          <cell r="E2243" t="str">
            <v>S1</v>
          </cell>
          <cell r="F2243" t="str">
            <v>TRL</v>
          </cell>
          <cell r="G2243" t="str">
            <v>UT43</v>
          </cell>
          <cell r="H2243" t="str">
            <v>P-STD</v>
          </cell>
          <cell r="I2243" t="str">
            <v>Tech</v>
          </cell>
          <cell r="J2243">
            <v>37.5</v>
          </cell>
          <cell r="K2243">
            <v>19</v>
          </cell>
          <cell r="L2243">
            <v>10</v>
          </cell>
          <cell r="M2243" t="str">
            <v>Graduate Engineer</v>
          </cell>
          <cell r="N2243">
            <v>22.696344615385001</v>
          </cell>
        </row>
        <row r="2244">
          <cell r="A2244" t="str">
            <v>A74591</v>
          </cell>
          <cell r="B2244" t="str">
            <v>Qureshi</v>
          </cell>
          <cell r="C2244" t="str">
            <v>Asif</v>
          </cell>
          <cell r="D2244" t="str">
            <v>UGB</v>
          </cell>
          <cell r="E2244" t="str">
            <v>S1</v>
          </cell>
          <cell r="F2244" t="str">
            <v>TRL</v>
          </cell>
          <cell r="G2244" t="str">
            <v>UT41</v>
          </cell>
          <cell r="H2244" t="str">
            <v>UK-HYDST</v>
          </cell>
          <cell r="I2244" t="str">
            <v>Tech</v>
          </cell>
          <cell r="J2244">
            <v>37.5</v>
          </cell>
          <cell r="K2244">
            <v>33</v>
          </cell>
          <cell r="L2244">
            <v>6</v>
          </cell>
          <cell r="M2244" t="str">
            <v>Senior Engineer</v>
          </cell>
          <cell r="N2244">
            <v>18.987216410256</v>
          </cell>
        </row>
        <row r="2245">
          <cell r="A2245" t="str">
            <v>A74525</v>
          </cell>
          <cell r="B2245" t="str">
            <v>Racareanu</v>
          </cell>
          <cell r="C2245" t="str">
            <v>Vasile</v>
          </cell>
          <cell r="D2245" t="str">
            <v>UGB</v>
          </cell>
          <cell r="E2245" t="str">
            <v>S1</v>
          </cell>
          <cell r="F2245" t="str">
            <v>THW</v>
          </cell>
          <cell r="G2245" t="str">
            <v>UT25</v>
          </cell>
          <cell r="H2245" t="str">
            <v>UK-HYDST</v>
          </cell>
          <cell r="I2245" t="str">
            <v>Tech</v>
          </cell>
          <cell r="J2245">
            <v>40</v>
          </cell>
          <cell r="K2245">
            <v>19</v>
          </cell>
          <cell r="L2245">
            <v>0</v>
          </cell>
          <cell r="M2245" t="str">
            <v>N/A</v>
          </cell>
          <cell r="N2245">
            <v>8.8356562499999995</v>
          </cell>
        </row>
        <row r="2246">
          <cell r="A2246" t="str">
            <v>A00382</v>
          </cell>
          <cell r="B2246" t="str">
            <v>Rafal</v>
          </cell>
          <cell r="C2246" t="str">
            <v>Anna</v>
          </cell>
          <cell r="D2246" t="str">
            <v>UGB</v>
          </cell>
          <cell r="E2246" t="str">
            <v>S9</v>
          </cell>
          <cell r="F2246" t="str">
            <v>AFN</v>
          </cell>
          <cell r="G2246" t="str">
            <v>G11</v>
          </cell>
          <cell r="H2246" t="str">
            <v>UK-HYDST</v>
          </cell>
          <cell r="I2246" t="str">
            <v>Admin</v>
          </cell>
          <cell r="J2246">
            <v>37.5</v>
          </cell>
          <cell r="K2246">
            <v>32</v>
          </cell>
          <cell r="L2246">
            <v>8</v>
          </cell>
          <cell r="M2246" t="str">
            <v>Assistant Accountant / Part qualified Accountant</v>
          </cell>
          <cell r="N2246">
            <v>15.485677948717999</v>
          </cell>
        </row>
        <row r="2247">
          <cell r="A2247" t="str">
            <v>A76046</v>
          </cell>
          <cell r="B2247" t="str">
            <v>Raine</v>
          </cell>
          <cell r="C2247" t="str">
            <v>Mike</v>
          </cell>
          <cell r="D2247" t="str">
            <v>UGB</v>
          </cell>
          <cell r="E2247" t="str">
            <v>S1</v>
          </cell>
          <cell r="F2247" t="str">
            <v>TRS</v>
          </cell>
          <cell r="G2247" t="str">
            <v>UT42</v>
          </cell>
          <cell r="H2247" t="str">
            <v>P-STD</v>
          </cell>
          <cell r="I2247" t="str">
            <v>Tech</v>
          </cell>
          <cell r="J2247">
            <v>37.5</v>
          </cell>
          <cell r="K2247">
            <v>3</v>
          </cell>
          <cell r="L2247">
            <v>6</v>
          </cell>
          <cell r="M2247" t="str">
            <v>Senior Engineer</v>
          </cell>
          <cell r="N2247">
            <v>25.698498461538001</v>
          </cell>
        </row>
        <row r="2248">
          <cell r="A2248" t="str">
            <v>A49943</v>
          </cell>
          <cell r="B2248" t="str">
            <v>Raj</v>
          </cell>
          <cell r="C2248" t="str">
            <v>Aswin</v>
          </cell>
          <cell r="D2248" t="str">
            <v>UGB</v>
          </cell>
          <cell r="E2248" t="str">
            <v>S1</v>
          </cell>
          <cell r="F2248" t="str">
            <v>TPL</v>
          </cell>
          <cell r="G2248" t="str">
            <v>UT22</v>
          </cell>
          <cell r="H2248" t="str">
            <v>UK-HYDST</v>
          </cell>
          <cell r="I2248" t="str">
            <v>Tech</v>
          </cell>
          <cell r="J2248">
            <v>37.5</v>
          </cell>
          <cell r="K2248">
            <v>35</v>
          </cell>
          <cell r="L2248">
            <v>9</v>
          </cell>
          <cell r="M2248" t="str">
            <v>Graduate Planner</v>
          </cell>
          <cell r="N2248">
            <v>14.277647179486999</v>
          </cell>
        </row>
        <row r="2249">
          <cell r="A2249" t="str">
            <v>A50067</v>
          </cell>
          <cell r="B2249" t="str">
            <v>Rajah</v>
          </cell>
          <cell r="C2249" t="str">
            <v>Ratnam</v>
          </cell>
          <cell r="D2249" t="str">
            <v>UGB</v>
          </cell>
          <cell r="E2249" t="str">
            <v>S1</v>
          </cell>
          <cell r="F2249" t="str">
            <v>TPL</v>
          </cell>
          <cell r="G2249" t="str">
            <v>UT22</v>
          </cell>
          <cell r="H2249" t="str">
            <v>UK-HYDST</v>
          </cell>
          <cell r="I2249" t="str">
            <v>Tech</v>
          </cell>
          <cell r="J2249">
            <v>37.5</v>
          </cell>
          <cell r="K2249">
            <v>29</v>
          </cell>
          <cell r="L2249">
            <v>4</v>
          </cell>
          <cell r="M2249" t="str">
            <v>Associate (EA)/ Associate Tech. Dir / Associate Tech. Dir (2</v>
          </cell>
          <cell r="N2249">
            <v>32.150083076923003</v>
          </cell>
        </row>
        <row r="2250">
          <cell r="A2250" t="str">
            <v>A25093</v>
          </cell>
          <cell r="B2250" t="str">
            <v>Rakowska</v>
          </cell>
          <cell r="C2250" t="str">
            <v>Beata</v>
          </cell>
          <cell r="D2250" t="str">
            <v>UGB</v>
          </cell>
          <cell r="E2250" t="str">
            <v>S3</v>
          </cell>
          <cell r="F2250" t="str">
            <v>WWN</v>
          </cell>
          <cell r="G2250" t="str">
            <v>UU61</v>
          </cell>
          <cell r="H2250" t="str">
            <v>UK-HYDST</v>
          </cell>
          <cell r="I2250" t="str">
            <v>Tech</v>
          </cell>
          <cell r="J2250">
            <v>37.5</v>
          </cell>
          <cell r="K2250">
            <v>24</v>
          </cell>
          <cell r="L2250">
            <v>9</v>
          </cell>
          <cell r="M2250" t="str">
            <v>Graduate Engineer</v>
          </cell>
          <cell r="N2250">
            <v>12.275934358974</v>
          </cell>
        </row>
        <row r="2251">
          <cell r="A2251" t="str">
            <v>A49859</v>
          </cell>
          <cell r="B2251" t="str">
            <v>Rakowski</v>
          </cell>
          <cell r="C2251" t="str">
            <v>Pawel</v>
          </cell>
          <cell r="D2251" t="str">
            <v>UGB</v>
          </cell>
          <cell r="E2251" t="str">
            <v>S2</v>
          </cell>
          <cell r="F2251" t="str">
            <v>GGE</v>
          </cell>
          <cell r="G2251" t="str">
            <v>UP31</v>
          </cell>
          <cell r="H2251" t="str">
            <v>UK-HYDST</v>
          </cell>
          <cell r="I2251" t="str">
            <v>Tech</v>
          </cell>
          <cell r="J2251">
            <v>37.5</v>
          </cell>
          <cell r="K2251">
            <v>45</v>
          </cell>
          <cell r="L2251">
            <v>8</v>
          </cell>
          <cell r="M2251" t="str">
            <v>Environmental consultant 2</v>
          </cell>
          <cell r="N2251">
            <v>12.976242051282</v>
          </cell>
        </row>
        <row r="2252">
          <cell r="A2252" t="str">
            <v>A49712</v>
          </cell>
          <cell r="B2252" t="str">
            <v>Ralph</v>
          </cell>
          <cell r="C2252" t="str">
            <v>Joe</v>
          </cell>
          <cell r="D2252" t="str">
            <v>UGB</v>
          </cell>
          <cell r="E2252" t="str">
            <v>S1</v>
          </cell>
          <cell r="F2252" t="str">
            <v>THW</v>
          </cell>
          <cell r="G2252" t="str">
            <v>UT22</v>
          </cell>
          <cell r="H2252" t="str">
            <v>UK-BTP</v>
          </cell>
          <cell r="I2252" t="str">
            <v>Tech</v>
          </cell>
          <cell r="J2252">
            <v>37.5</v>
          </cell>
          <cell r="K2252">
            <v>82</v>
          </cell>
          <cell r="L2252">
            <v>7</v>
          </cell>
          <cell r="M2252" t="str">
            <v>Senior Technician</v>
          </cell>
          <cell r="N2252">
            <v>17.247161887179001</v>
          </cell>
        </row>
        <row r="2253">
          <cell r="A2253" t="str">
            <v>U02946</v>
          </cell>
          <cell r="B2253" t="str">
            <v>Rampley</v>
          </cell>
          <cell r="C2253" t="str">
            <v>Mark</v>
          </cell>
          <cell r="D2253" t="str">
            <v>UGB</v>
          </cell>
          <cell r="E2253" t="str">
            <v>S1</v>
          </cell>
          <cell r="F2253" t="str">
            <v>SBR</v>
          </cell>
          <cell r="G2253" t="str">
            <v>UT31</v>
          </cell>
          <cell r="H2253" t="str">
            <v>UK-AGENCY</v>
          </cell>
          <cell r="I2253" t="str">
            <v>Tech</v>
          </cell>
          <cell r="J2253">
            <v>0</v>
          </cell>
          <cell r="K2253">
            <v>31</v>
          </cell>
          <cell r="L2253">
            <v>6</v>
          </cell>
          <cell r="M2253" t="str">
            <v>Principal Technician</v>
          </cell>
          <cell r="N2253">
            <v>36.299999999999997</v>
          </cell>
        </row>
        <row r="2254">
          <cell r="A2254" t="str">
            <v>A25082</v>
          </cell>
          <cell r="B2254" t="str">
            <v>Ramzan</v>
          </cell>
          <cell r="C2254" t="str">
            <v>Nadia Aneesa</v>
          </cell>
          <cell r="D2254" t="str">
            <v>UGB</v>
          </cell>
          <cell r="E2254" t="str">
            <v>S1</v>
          </cell>
          <cell r="F2254" t="str">
            <v>THW</v>
          </cell>
          <cell r="G2254" t="str">
            <v>UT21</v>
          </cell>
          <cell r="H2254" t="str">
            <v>UK-HYDST</v>
          </cell>
          <cell r="I2254" t="str">
            <v>Tech</v>
          </cell>
          <cell r="J2254">
            <v>37.5</v>
          </cell>
          <cell r="K2254">
            <v>67</v>
          </cell>
          <cell r="L2254">
            <v>8</v>
          </cell>
          <cell r="M2254" t="str">
            <v>Engineer  (Not chartered) (Graduate)</v>
          </cell>
          <cell r="N2254">
            <v>20.856334358973999</v>
          </cell>
        </row>
        <row r="2255">
          <cell r="A2255" t="str">
            <v>A76496</v>
          </cell>
          <cell r="B2255" t="str">
            <v>Ran</v>
          </cell>
          <cell r="C2255" t="str">
            <v>Ullas</v>
          </cell>
          <cell r="D2255" t="str">
            <v>UGB</v>
          </cell>
          <cell r="E2255" t="str">
            <v>S1</v>
          </cell>
          <cell r="F2255" t="str">
            <v>TRS</v>
          </cell>
          <cell r="G2255" t="str">
            <v>UT42</v>
          </cell>
          <cell r="H2255" t="str">
            <v>UK-AGENCY</v>
          </cell>
          <cell r="I2255" t="str">
            <v>Tech</v>
          </cell>
          <cell r="J2255">
            <v>40</v>
          </cell>
          <cell r="K2255">
            <v>2</v>
          </cell>
          <cell r="L2255">
            <v>4</v>
          </cell>
          <cell r="M2255" t="str">
            <v>Site Operations Manager</v>
          </cell>
          <cell r="N2255">
            <v>67.5</v>
          </cell>
        </row>
        <row r="2256">
          <cell r="A2256" t="str">
            <v>A00264</v>
          </cell>
          <cell r="B2256" t="str">
            <v>Randall</v>
          </cell>
          <cell r="C2256" t="str">
            <v>Simon</v>
          </cell>
          <cell r="D2256" t="str">
            <v>UGB</v>
          </cell>
          <cell r="E2256" t="str">
            <v>S4</v>
          </cell>
          <cell r="F2256" t="str">
            <v>EEX</v>
          </cell>
          <cell r="G2256" t="str">
            <v>UE11</v>
          </cell>
          <cell r="H2256" t="str">
            <v>UK-HYDST</v>
          </cell>
          <cell r="I2256" t="str">
            <v>Admin</v>
          </cell>
          <cell r="J2256">
            <v>37.5</v>
          </cell>
          <cell r="K2256">
            <v>78</v>
          </cell>
          <cell r="L2256">
            <v>2</v>
          </cell>
          <cell r="M2256" t="str">
            <v>Sector Managing Director</v>
          </cell>
          <cell r="N2256">
            <v>90.814697435897003</v>
          </cell>
        </row>
        <row r="2257">
          <cell r="A2257" t="str">
            <v>A50044</v>
          </cell>
          <cell r="B2257" t="str">
            <v>Rankin</v>
          </cell>
          <cell r="C2257" t="str">
            <v>Charlie</v>
          </cell>
          <cell r="D2257" t="str">
            <v>UGB</v>
          </cell>
          <cell r="E2257" t="str">
            <v>S9</v>
          </cell>
          <cell r="F2257" t="str">
            <v>AIT</v>
          </cell>
          <cell r="G2257" t="str">
            <v>US15</v>
          </cell>
          <cell r="H2257" t="str">
            <v>UK-HYDST</v>
          </cell>
          <cell r="I2257" t="str">
            <v>Admin</v>
          </cell>
          <cell r="J2257">
            <v>40</v>
          </cell>
          <cell r="K2257">
            <v>65</v>
          </cell>
          <cell r="L2257">
            <v>11</v>
          </cell>
          <cell r="M2257" t="str">
            <v>Junior Technician</v>
          </cell>
          <cell r="N2257">
            <v>19.640617307692001</v>
          </cell>
        </row>
        <row r="2258">
          <cell r="A2258" t="str">
            <v>A76473</v>
          </cell>
          <cell r="B2258" t="str">
            <v>Rankin</v>
          </cell>
          <cell r="C2258" t="str">
            <v>Tom</v>
          </cell>
          <cell r="D2258" t="str">
            <v>UGB</v>
          </cell>
          <cell r="E2258" t="str">
            <v>S1</v>
          </cell>
          <cell r="F2258" t="str">
            <v>THW</v>
          </cell>
          <cell r="G2258" t="str">
            <v>UT21</v>
          </cell>
          <cell r="H2258" t="str">
            <v>P-STD</v>
          </cell>
          <cell r="I2258" t="str">
            <v>Tech</v>
          </cell>
          <cell r="J2258">
            <v>37.5</v>
          </cell>
          <cell r="K2258">
            <v>2</v>
          </cell>
          <cell r="L2258">
            <v>7</v>
          </cell>
          <cell r="M2258" t="str">
            <v>Senior Technician</v>
          </cell>
          <cell r="N2258">
            <v>23.777206153845999</v>
          </cell>
        </row>
        <row r="2259">
          <cell r="A2259" t="str">
            <v>A97853</v>
          </cell>
          <cell r="B2259" t="str">
            <v>Rankin</v>
          </cell>
          <cell r="C2259" t="str">
            <v>Tom</v>
          </cell>
          <cell r="D2259" t="str">
            <v>UGB</v>
          </cell>
          <cell r="E2259" t="str">
            <v>S1</v>
          </cell>
          <cell r="F2259" t="str">
            <v>THW</v>
          </cell>
          <cell r="G2259" t="str">
            <v>UT21</v>
          </cell>
          <cell r="H2259" t="str">
            <v>UK-HYDST</v>
          </cell>
          <cell r="I2259" t="str">
            <v>Tech</v>
          </cell>
          <cell r="J2259">
            <v>37.5</v>
          </cell>
          <cell r="K2259">
            <v>100</v>
          </cell>
          <cell r="L2259">
            <v>8</v>
          </cell>
          <cell r="M2259" t="str">
            <v>Technical Officer/ Technician</v>
          </cell>
          <cell r="N2259">
            <v>16.950488205128</v>
          </cell>
        </row>
        <row r="2260">
          <cell r="A2260" t="str">
            <v>A24736</v>
          </cell>
          <cell r="B2260" t="str">
            <v>Ranson</v>
          </cell>
          <cell r="C2260" t="str">
            <v>Brian</v>
          </cell>
          <cell r="D2260" t="str">
            <v>UGB</v>
          </cell>
          <cell r="E2260" t="str">
            <v>S2</v>
          </cell>
          <cell r="F2260" t="str">
            <v>BBI</v>
          </cell>
          <cell r="G2260" t="str">
            <v>UP21</v>
          </cell>
          <cell r="H2260" t="str">
            <v>UK-HYDST</v>
          </cell>
          <cell r="I2260" t="str">
            <v>Tech</v>
          </cell>
          <cell r="J2260">
            <v>37.5</v>
          </cell>
          <cell r="K2260">
            <v>48</v>
          </cell>
          <cell r="L2260">
            <v>4</v>
          </cell>
          <cell r="M2260" t="str">
            <v>Associate (EA)/ Associate Tech. Dir / Associate Tech. Dir (2</v>
          </cell>
          <cell r="N2260">
            <v>36.103903589744</v>
          </cell>
        </row>
        <row r="2261">
          <cell r="A2261" t="str">
            <v>S10282</v>
          </cell>
          <cell r="B2261" t="str">
            <v>Ranson</v>
          </cell>
          <cell r="C2261" t="str">
            <v>Brian</v>
          </cell>
          <cell r="D2261" t="str">
            <v>UGB</v>
          </cell>
          <cell r="E2261" t="str">
            <v>S2</v>
          </cell>
          <cell r="F2261" t="str">
            <v>BBI</v>
          </cell>
          <cell r="G2261" t="str">
            <v>UP21</v>
          </cell>
          <cell r="H2261" t="str">
            <v>UK-SC-LTD</v>
          </cell>
          <cell r="I2261" t="str">
            <v>Tech</v>
          </cell>
          <cell r="J2261">
            <v>0</v>
          </cell>
          <cell r="K2261">
            <v>16</v>
          </cell>
          <cell r="L2261">
            <v>5</v>
          </cell>
          <cell r="M2261" t="str">
            <v>Principal Engineer/ Technical Discipline Leader</v>
          </cell>
          <cell r="N2261">
            <v>60</v>
          </cell>
        </row>
        <row r="2262">
          <cell r="A2262" t="str">
            <v>A98647</v>
          </cell>
          <cell r="B2262" t="str">
            <v>Rao</v>
          </cell>
          <cell r="C2262" t="str">
            <v>Narasimha</v>
          </cell>
          <cell r="D2262" t="str">
            <v>UGB</v>
          </cell>
          <cell r="E2262" t="str">
            <v>S1</v>
          </cell>
          <cell r="F2262" t="str">
            <v>TPL</v>
          </cell>
          <cell r="G2262" t="str">
            <v>UT22</v>
          </cell>
          <cell r="H2262" t="str">
            <v>UK-HYDST</v>
          </cell>
          <cell r="I2262" t="str">
            <v>Tech</v>
          </cell>
          <cell r="J2262">
            <v>37.5</v>
          </cell>
          <cell r="K2262">
            <v>106</v>
          </cell>
          <cell r="L2262">
            <v>5</v>
          </cell>
          <cell r="M2262" t="str">
            <v>Principal Planner</v>
          </cell>
          <cell r="N2262">
            <v>31.887440999999999</v>
          </cell>
        </row>
        <row r="2263">
          <cell r="A2263" t="str">
            <v>A74870</v>
          </cell>
          <cell r="B2263" t="str">
            <v>Rashleigh</v>
          </cell>
          <cell r="C2263" t="str">
            <v>Charlotte</v>
          </cell>
          <cell r="D2263" t="str">
            <v>UGB</v>
          </cell>
          <cell r="E2263" t="str">
            <v>S4</v>
          </cell>
          <cell r="F2263" t="str">
            <v>EEA</v>
          </cell>
          <cell r="G2263" t="str">
            <v>UE31</v>
          </cell>
          <cell r="H2263" t="str">
            <v>P-STD</v>
          </cell>
          <cell r="I2263" t="str">
            <v>Tech</v>
          </cell>
          <cell r="J2263">
            <v>37.5</v>
          </cell>
          <cell r="K2263">
            <v>21</v>
          </cell>
          <cell r="L2263">
            <v>8</v>
          </cell>
          <cell r="M2263" t="str">
            <v>Engineer  (Not chartered) (Graduate)</v>
          </cell>
          <cell r="N2263">
            <v>15.903472820513</v>
          </cell>
        </row>
        <row r="2264">
          <cell r="A2264" t="str">
            <v>A74506</v>
          </cell>
          <cell r="B2264" t="str">
            <v>Ratan</v>
          </cell>
          <cell r="C2264" t="str">
            <v>Rajiv</v>
          </cell>
          <cell r="D2264" t="str">
            <v>UGB</v>
          </cell>
          <cell r="E2264" t="str">
            <v>S3</v>
          </cell>
          <cell r="F2264" t="str">
            <v>WWN</v>
          </cell>
          <cell r="G2264" t="str">
            <v>UU31</v>
          </cell>
          <cell r="H2264" t="str">
            <v>UK-HYDST</v>
          </cell>
          <cell r="I2264" t="str">
            <v>Tech</v>
          </cell>
          <cell r="J2264">
            <v>37.5</v>
          </cell>
          <cell r="K2264">
            <v>71</v>
          </cell>
          <cell r="L2264">
            <v>8</v>
          </cell>
          <cell r="M2264" t="str">
            <v>Engineer  (Not chartered) (Graduate)</v>
          </cell>
          <cell r="N2264">
            <v>19.154054088205001</v>
          </cell>
        </row>
        <row r="2265">
          <cell r="A2265" t="str">
            <v>A00415</v>
          </cell>
          <cell r="B2265" t="str">
            <v>Ratcliffe</v>
          </cell>
          <cell r="C2265" t="str">
            <v>Andrew</v>
          </cell>
          <cell r="D2265" t="str">
            <v>UGB</v>
          </cell>
          <cell r="E2265" t="str">
            <v>S1</v>
          </cell>
          <cell r="F2265" t="str">
            <v>TRL</v>
          </cell>
          <cell r="G2265" t="str">
            <v>UT42</v>
          </cell>
          <cell r="H2265" t="str">
            <v>UK-HYDST</v>
          </cell>
          <cell r="I2265" t="str">
            <v>Tech</v>
          </cell>
          <cell r="J2265">
            <v>37.5</v>
          </cell>
          <cell r="K2265">
            <v>55</v>
          </cell>
          <cell r="L2265">
            <v>8</v>
          </cell>
          <cell r="M2265" t="str">
            <v>Engineer  (Not chartered) (Graduate)</v>
          </cell>
          <cell r="N2265">
            <v>25.639852307691999</v>
          </cell>
        </row>
        <row r="2266">
          <cell r="A2266" t="str">
            <v>A74830</v>
          </cell>
          <cell r="B2266" t="str">
            <v>Raven</v>
          </cell>
          <cell r="C2266" t="str">
            <v>Jon</v>
          </cell>
          <cell r="D2266" t="str">
            <v>UGB</v>
          </cell>
          <cell r="E2266" t="str">
            <v>S2</v>
          </cell>
          <cell r="F2266" t="str">
            <v>GCL</v>
          </cell>
          <cell r="G2266" t="str">
            <v>UP31</v>
          </cell>
          <cell r="H2266" t="str">
            <v>P-STD</v>
          </cell>
          <cell r="I2266" t="str">
            <v>Tech</v>
          </cell>
          <cell r="J2266">
            <v>37.5</v>
          </cell>
          <cell r="K2266">
            <v>19</v>
          </cell>
          <cell r="L2266">
            <v>9</v>
          </cell>
          <cell r="M2266" t="str">
            <v>Environmental consultant 3 / Graduate</v>
          </cell>
          <cell r="N2266">
            <v>16.219242051281999</v>
          </cell>
        </row>
        <row r="2267">
          <cell r="A2267" t="str">
            <v>A94668</v>
          </cell>
          <cell r="B2267" t="str">
            <v>Raven</v>
          </cell>
          <cell r="C2267" t="str">
            <v>Kevin</v>
          </cell>
          <cell r="D2267" t="str">
            <v>UGB</v>
          </cell>
          <cell r="E2267" t="str">
            <v>S2</v>
          </cell>
          <cell r="F2267" t="str">
            <v>GGE</v>
          </cell>
          <cell r="G2267" t="str">
            <v>UP31</v>
          </cell>
          <cell r="H2267" t="str">
            <v>UK-HYDST</v>
          </cell>
          <cell r="I2267" t="str">
            <v>Tech</v>
          </cell>
          <cell r="J2267">
            <v>37.5</v>
          </cell>
          <cell r="K2267">
            <v>118</v>
          </cell>
          <cell r="L2267">
            <v>3</v>
          </cell>
          <cell r="M2267" t="str">
            <v>Technical Director  / Technical Director (1)</v>
          </cell>
          <cell r="N2267">
            <v>44.614957854974001</v>
          </cell>
        </row>
        <row r="2268">
          <cell r="A2268" t="str">
            <v>A40159</v>
          </cell>
          <cell r="B2268" t="str">
            <v>Ravenscroft</v>
          </cell>
          <cell r="C2268" t="str">
            <v>Lisa</v>
          </cell>
          <cell r="D2268" t="str">
            <v>UGB</v>
          </cell>
          <cell r="E2268" t="str">
            <v>S9</v>
          </cell>
          <cell r="F2268" t="str">
            <v>AHR</v>
          </cell>
          <cell r="G2268" t="str">
            <v>G11</v>
          </cell>
          <cell r="H2268" t="str">
            <v>UK-HYDST</v>
          </cell>
          <cell r="I2268" t="str">
            <v>Admin</v>
          </cell>
          <cell r="J2268">
            <v>37.5</v>
          </cell>
          <cell r="K2268">
            <v>253</v>
          </cell>
          <cell r="L2268">
            <v>7</v>
          </cell>
          <cell r="M2268" t="str">
            <v>Senior Technician</v>
          </cell>
          <cell r="N2268">
            <v>19.869801928205</v>
          </cell>
        </row>
        <row r="2269">
          <cell r="A2269" t="str">
            <v>W52868</v>
          </cell>
          <cell r="B2269" t="str">
            <v>Rawlings</v>
          </cell>
          <cell r="C2269" t="str">
            <v>Mark</v>
          </cell>
          <cell r="D2269" t="str">
            <v>UGB</v>
          </cell>
          <cell r="E2269" t="str">
            <v>S3</v>
          </cell>
          <cell r="F2269" t="str">
            <v>WTC</v>
          </cell>
          <cell r="G2269" t="str">
            <v>UU22</v>
          </cell>
          <cell r="H2269" t="str">
            <v>UK-HYDST</v>
          </cell>
          <cell r="I2269" t="str">
            <v>Tech</v>
          </cell>
          <cell r="J2269">
            <v>37.5</v>
          </cell>
          <cell r="K2269">
            <v>133</v>
          </cell>
          <cell r="L2269">
            <v>7</v>
          </cell>
          <cell r="M2269" t="str">
            <v>Chartered or Consulting Engineer</v>
          </cell>
          <cell r="N2269">
            <v>18.695421538462</v>
          </cell>
        </row>
        <row r="2270">
          <cell r="A2270" t="str">
            <v>A76098</v>
          </cell>
          <cell r="B2270" t="str">
            <v>Rawlins</v>
          </cell>
          <cell r="C2270" t="str">
            <v>Amon</v>
          </cell>
          <cell r="D2270" t="str">
            <v>UGB</v>
          </cell>
          <cell r="E2270" t="str">
            <v>S1</v>
          </cell>
          <cell r="F2270" t="str">
            <v>TRL</v>
          </cell>
          <cell r="G2270" t="str">
            <v>UT41</v>
          </cell>
          <cell r="H2270" t="str">
            <v>P-STD</v>
          </cell>
          <cell r="I2270" t="str">
            <v>Tech</v>
          </cell>
          <cell r="J2270">
            <v>37.5</v>
          </cell>
          <cell r="K2270">
            <v>14</v>
          </cell>
          <cell r="L2270">
            <v>7</v>
          </cell>
          <cell r="M2270" t="str">
            <v>Chartered or Consulting Engineer</v>
          </cell>
          <cell r="N2270">
            <v>24.758498461538</v>
          </cell>
        </row>
        <row r="2271">
          <cell r="A2271" t="str">
            <v>W98221</v>
          </cell>
          <cell r="B2271" t="str">
            <v>Raybould</v>
          </cell>
          <cell r="C2271" t="str">
            <v>David</v>
          </cell>
          <cell r="D2271" t="str">
            <v>UGB</v>
          </cell>
          <cell r="E2271" t="str">
            <v>S3</v>
          </cell>
          <cell r="F2271" t="str">
            <v>WWN</v>
          </cell>
          <cell r="G2271" t="str">
            <v>UU61</v>
          </cell>
          <cell r="H2271" t="str">
            <v>UK-HYDST</v>
          </cell>
          <cell r="I2271" t="str">
            <v>Tech</v>
          </cell>
          <cell r="J2271">
            <v>37.5</v>
          </cell>
          <cell r="K2271">
            <v>283</v>
          </cell>
          <cell r="L2271">
            <v>7</v>
          </cell>
          <cell r="M2271" t="str">
            <v>Chartered or Consulting Engineer</v>
          </cell>
          <cell r="N2271">
            <v>22.994735362179</v>
          </cell>
        </row>
        <row r="2272">
          <cell r="A2272" t="str">
            <v>A74261</v>
          </cell>
          <cell r="B2272" t="str">
            <v>Reason</v>
          </cell>
          <cell r="C2272" t="str">
            <v>Paola</v>
          </cell>
          <cell r="D2272" t="str">
            <v>UGB</v>
          </cell>
          <cell r="E2272" t="str">
            <v>S4</v>
          </cell>
          <cell r="F2272" t="str">
            <v>EEC</v>
          </cell>
          <cell r="G2272" t="str">
            <v>UE21</v>
          </cell>
          <cell r="H2272" t="str">
            <v>UK-HYDST</v>
          </cell>
          <cell r="I2272" t="str">
            <v>Tech</v>
          </cell>
          <cell r="J2272">
            <v>37.5</v>
          </cell>
          <cell r="K2272">
            <v>97</v>
          </cell>
          <cell r="L2272">
            <v>3</v>
          </cell>
          <cell r="M2272" t="str">
            <v>Technical Director  / Technical Director (1)</v>
          </cell>
          <cell r="N2272">
            <v>40.841431794872001</v>
          </cell>
        </row>
        <row r="2273">
          <cell r="A2273" t="str">
            <v>A40878</v>
          </cell>
          <cell r="B2273" t="str">
            <v>Rechere</v>
          </cell>
          <cell r="C2273" t="str">
            <v>Brian</v>
          </cell>
          <cell r="D2273" t="str">
            <v>UGB</v>
          </cell>
          <cell r="E2273" t="str">
            <v>S1</v>
          </cell>
          <cell r="F2273" t="str">
            <v>THW</v>
          </cell>
          <cell r="G2273" t="str">
            <v>UT22</v>
          </cell>
          <cell r="H2273" t="str">
            <v>UK-HYDST</v>
          </cell>
          <cell r="I2273" t="str">
            <v>Tech</v>
          </cell>
          <cell r="J2273">
            <v>37.5</v>
          </cell>
          <cell r="K2273">
            <v>236</v>
          </cell>
          <cell r="L2273">
            <v>3</v>
          </cell>
          <cell r="M2273" t="str">
            <v>Business Director</v>
          </cell>
          <cell r="N2273">
            <v>64.305936410255995</v>
          </cell>
        </row>
        <row r="2274">
          <cell r="A2274" t="str">
            <v>U03208</v>
          </cell>
          <cell r="B2274" t="str">
            <v>Redgrave</v>
          </cell>
          <cell r="C2274" t="str">
            <v>Jon</v>
          </cell>
          <cell r="D2274" t="str">
            <v>UGB</v>
          </cell>
          <cell r="E2274" t="str">
            <v>S3</v>
          </cell>
          <cell r="F2274" t="str">
            <v>WWN</v>
          </cell>
          <cell r="G2274" t="str">
            <v>UU61</v>
          </cell>
          <cell r="H2274" t="str">
            <v>UK-AGENCY</v>
          </cell>
          <cell r="I2274" t="str">
            <v>Tech</v>
          </cell>
          <cell r="J2274">
            <v>37.5</v>
          </cell>
          <cell r="K2274">
            <v>5</v>
          </cell>
          <cell r="L2274">
            <v>7</v>
          </cell>
          <cell r="M2274" t="str">
            <v>Quantity surveyor</v>
          </cell>
          <cell r="N2274">
            <v>26.5</v>
          </cell>
        </row>
        <row r="2275">
          <cell r="A2275" t="str">
            <v>A00497</v>
          </cell>
          <cell r="B2275" t="str">
            <v>Redman</v>
          </cell>
          <cell r="C2275" t="str">
            <v>Helen</v>
          </cell>
          <cell r="D2275" t="str">
            <v>UGB</v>
          </cell>
          <cell r="E2275" t="str">
            <v>S9</v>
          </cell>
          <cell r="F2275" t="str">
            <v>AHR</v>
          </cell>
          <cell r="G2275" t="str">
            <v>US12</v>
          </cell>
          <cell r="H2275" t="str">
            <v>P-STD</v>
          </cell>
          <cell r="I2275" t="str">
            <v>Admin</v>
          </cell>
          <cell r="J2275">
            <v>37.5</v>
          </cell>
          <cell r="K2275">
            <v>19</v>
          </cell>
          <cell r="L2275">
            <v>9</v>
          </cell>
          <cell r="M2275" t="str">
            <v>HR Assistant</v>
          </cell>
          <cell r="N2275">
            <v>11.692344615385</v>
          </cell>
        </row>
        <row r="2276">
          <cell r="A2276" t="str">
            <v>A74868</v>
          </cell>
          <cell r="B2276" t="str">
            <v>Redman</v>
          </cell>
          <cell r="C2276" t="str">
            <v>Martha</v>
          </cell>
          <cell r="D2276" t="str">
            <v>UGB</v>
          </cell>
          <cell r="E2276" t="str">
            <v>S4</v>
          </cell>
          <cell r="F2276" t="str">
            <v>EEA</v>
          </cell>
          <cell r="G2276" t="str">
            <v>UE31</v>
          </cell>
          <cell r="H2276" t="str">
            <v>T-FIX</v>
          </cell>
          <cell r="I2276" t="str">
            <v>Tech</v>
          </cell>
          <cell r="J2276">
            <v>37.5</v>
          </cell>
          <cell r="K2276">
            <v>7</v>
          </cell>
          <cell r="L2276">
            <v>8</v>
          </cell>
          <cell r="M2276" t="str">
            <v>Engineer  (Not chartered) (Graduate)</v>
          </cell>
          <cell r="N2276">
            <v>11.108754871795</v>
          </cell>
        </row>
        <row r="2277">
          <cell r="A2277" t="str">
            <v>A50118</v>
          </cell>
          <cell r="B2277" t="str">
            <v>Redmore</v>
          </cell>
          <cell r="C2277" t="str">
            <v>Jethro</v>
          </cell>
          <cell r="D2277" t="str">
            <v>UGB</v>
          </cell>
          <cell r="E2277" t="str">
            <v>S4</v>
          </cell>
          <cell r="F2277" t="str">
            <v>EEA</v>
          </cell>
          <cell r="G2277" t="str">
            <v>UE31</v>
          </cell>
          <cell r="H2277" t="str">
            <v>UK-HYDST</v>
          </cell>
          <cell r="I2277" t="str">
            <v>Tech</v>
          </cell>
          <cell r="J2277">
            <v>37.5</v>
          </cell>
          <cell r="K2277">
            <v>12</v>
          </cell>
          <cell r="L2277">
            <v>6</v>
          </cell>
          <cell r="M2277" t="str">
            <v>Senior  Environmental Consultant 1</v>
          </cell>
          <cell r="N2277">
            <v>17.928001025640999</v>
          </cell>
        </row>
        <row r="2278">
          <cell r="A2278" t="str">
            <v>A00145</v>
          </cell>
          <cell r="B2278" t="str">
            <v>Redwood</v>
          </cell>
          <cell r="C2278" t="str">
            <v>Ben</v>
          </cell>
          <cell r="D2278" t="str">
            <v>UGB</v>
          </cell>
          <cell r="E2278" t="str">
            <v>S3</v>
          </cell>
          <cell r="F2278" t="str">
            <v>WWN</v>
          </cell>
          <cell r="G2278" t="str">
            <v>UU21</v>
          </cell>
          <cell r="H2278" t="str">
            <v>UK-HYDST</v>
          </cell>
          <cell r="I2278" t="str">
            <v>Tech</v>
          </cell>
          <cell r="J2278">
            <v>37.5</v>
          </cell>
          <cell r="K2278">
            <v>43</v>
          </cell>
          <cell r="L2278">
            <v>8</v>
          </cell>
          <cell r="M2278" t="str">
            <v>Engineer  (Not chartered) (Graduate)</v>
          </cell>
          <cell r="N2278">
            <v>13.559831794872</v>
          </cell>
        </row>
        <row r="2279">
          <cell r="A2279" t="str">
            <v>A00208</v>
          </cell>
          <cell r="B2279" t="str">
            <v>Reed</v>
          </cell>
          <cell r="C2279" t="str">
            <v>Penny</v>
          </cell>
          <cell r="D2279" t="str">
            <v>UGB</v>
          </cell>
          <cell r="E2279" t="str">
            <v>S9</v>
          </cell>
          <cell r="F2279" t="str">
            <v>AFF</v>
          </cell>
          <cell r="G2279" t="str">
            <v>UF13</v>
          </cell>
          <cell r="H2279" t="str">
            <v>UK-HYDST</v>
          </cell>
          <cell r="I2279" t="str">
            <v>Admin</v>
          </cell>
          <cell r="J2279">
            <v>21.25</v>
          </cell>
          <cell r="K2279">
            <v>85</v>
          </cell>
          <cell r="L2279">
            <v>9</v>
          </cell>
          <cell r="M2279" t="str">
            <v>Senior Receptionist</v>
          </cell>
          <cell r="N2279">
            <v>13.392799954751</v>
          </cell>
        </row>
        <row r="2280">
          <cell r="A2280" t="str">
            <v>A50052</v>
          </cell>
          <cell r="B2280" t="str">
            <v>Reed</v>
          </cell>
          <cell r="C2280" t="str">
            <v>Georgie</v>
          </cell>
          <cell r="D2280" t="str">
            <v>UGB</v>
          </cell>
          <cell r="E2280" t="str">
            <v>S9</v>
          </cell>
          <cell r="F2280" t="str">
            <v>AFN</v>
          </cell>
          <cell r="G2280" t="str">
            <v>US13</v>
          </cell>
          <cell r="H2280" t="str">
            <v>UK-HYDST</v>
          </cell>
          <cell r="I2280" t="str">
            <v>Admin</v>
          </cell>
          <cell r="J2280">
            <v>37.5</v>
          </cell>
          <cell r="K2280">
            <v>65</v>
          </cell>
          <cell r="L2280">
            <v>6</v>
          </cell>
          <cell r="M2280" t="str">
            <v>Assistant Procurement Manager</v>
          </cell>
          <cell r="N2280">
            <v>19.376291794871999</v>
          </cell>
        </row>
        <row r="2281">
          <cell r="A2281" t="str">
            <v>A74463</v>
          </cell>
          <cell r="B2281" t="str">
            <v>Reed</v>
          </cell>
          <cell r="C2281" t="str">
            <v>Claire</v>
          </cell>
          <cell r="D2281" t="str">
            <v>UGB</v>
          </cell>
          <cell r="E2281" t="str">
            <v>S9</v>
          </cell>
          <cell r="F2281" t="str">
            <v>AFF</v>
          </cell>
          <cell r="G2281" t="str">
            <v>UF13</v>
          </cell>
          <cell r="H2281" t="str">
            <v>UK-HYDST</v>
          </cell>
          <cell r="I2281" t="str">
            <v>Admin</v>
          </cell>
          <cell r="J2281">
            <v>21.25</v>
          </cell>
          <cell r="K2281">
            <v>78</v>
          </cell>
          <cell r="L2281">
            <v>9</v>
          </cell>
          <cell r="M2281" t="str">
            <v>Senior Receptionist</v>
          </cell>
          <cell r="N2281">
            <v>13.423605882353</v>
          </cell>
        </row>
        <row r="2282">
          <cell r="A2282" t="str">
            <v>A49916</v>
          </cell>
          <cell r="B2282" t="str">
            <v>Rees</v>
          </cell>
          <cell r="C2282" t="str">
            <v>Daniel</v>
          </cell>
          <cell r="D2282" t="str">
            <v>UGB</v>
          </cell>
          <cell r="E2282" t="str">
            <v>S3</v>
          </cell>
          <cell r="F2282" t="str">
            <v>MAM</v>
          </cell>
          <cell r="G2282" t="str">
            <v>UU23</v>
          </cell>
          <cell r="H2282" t="str">
            <v>UK-HYDST</v>
          </cell>
          <cell r="I2282" t="str">
            <v>Tech</v>
          </cell>
          <cell r="J2282">
            <v>37.5</v>
          </cell>
          <cell r="K2282">
            <v>41</v>
          </cell>
          <cell r="L2282">
            <v>10</v>
          </cell>
          <cell r="M2282" t="str">
            <v>Technical Officer/ Technician</v>
          </cell>
          <cell r="N2282">
            <v>9.0545189743590004</v>
          </cell>
        </row>
        <row r="2283">
          <cell r="A2283" t="str">
            <v>A76375</v>
          </cell>
          <cell r="B2283" t="str">
            <v>Rees</v>
          </cell>
          <cell r="C2283" t="str">
            <v>Llewellyn</v>
          </cell>
          <cell r="D2283" t="str">
            <v>UGB</v>
          </cell>
          <cell r="E2283" t="str">
            <v>S2</v>
          </cell>
          <cell r="F2283" t="str">
            <v>BBI</v>
          </cell>
          <cell r="G2283" t="str">
            <v>UP33</v>
          </cell>
          <cell r="H2283" t="str">
            <v>P-STD</v>
          </cell>
          <cell r="I2283" t="str">
            <v>Tech</v>
          </cell>
          <cell r="J2283">
            <v>37.5</v>
          </cell>
          <cell r="K2283">
            <v>6</v>
          </cell>
          <cell r="L2283">
            <v>11</v>
          </cell>
          <cell r="M2283" t="str">
            <v>Junior Technician</v>
          </cell>
          <cell r="N2283">
            <v>6.6554215384619999</v>
          </cell>
        </row>
        <row r="2284">
          <cell r="A2284" t="str">
            <v>W52051</v>
          </cell>
          <cell r="B2284" t="str">
            <v>Rees</v>
          </cell>
          <cell r="C2284" t="str">
            <v>Aled</v>
          </cell>
          <cell r="D2284" t="str">
            <v>UGB</v>
          </cell>
          <cell r="E2284" t="str">
            <v>S3</v>
          </cell>
          <cell r="F2284" t="str">
            <v>WWN</v>
          </cell>
          <cell r="G2284" t="str">
            <v>UU31</v>
          </cell>
          <cell r="H2284" t="str">
            <v>UK-HYDST</v>
          </cell>
          <cell r="I2284" t="str">
            <v>Tech</v>
          </cell>
          <cell r="J2284">
            <v>37.5</v>
          </cell>
          <cell r="K2284">
            <v>395</v>
          </cell>
          <cell r="L2284">
            <v>4</v>
          </cell>
          <cell r="M2284" t="str">
            <v>Associate (EA)/ Associate Tech. Dir / Associate Tech. Dir (2</v>
          </cell>
          <cell r="N2284">
            <v>23.364139487178999</v>
          </cell>
        </row>
        <row r="2285">
          <cell r="A2285" t="str">
            <v>W52981</v>
          </cell>
          <cell r="B2285" t="str">
            <v>Rees</v>
          </cell>
          <cell r="C2285" t="str">
            <v>Sarah</v>
          </cell>
          <cell r="D2285" t="str">
            <v>UGB</v>
          </cell>
          <cell r="E2285" t="str">
            <v>S3</v>
          </cell>
          <cell r="F2285" t="str">
            <v>MAM</v>
          </cell>
          <cell r="G2285" t="str">
            <v>UU23</v>
          </cell>
          <cell r="H2285" t="str">
            <v>UK-HYDST</v>
          </cell>
          <cell r="I2285" t="str">
            <v>Tech</v>
          </cell>
          <cell r="J2285">
            <v>37.5</v>
          </cell>
          <cell r="K2285">
            <v>88</v>
          </cell>
          <cell r="L2285">
            <v>10</v>
          </cell>
          <cell r="M2285" t="str">
            <v>Technical Officer/ Technician</v>
          </cell>
          <cell r="N2285">
            <v>7.9017979230769999</v>
          </cell>
        </row>
        <row r="2286">
          <cell r="A2286" t="str">
            <v>A24886</v>
          </cell>
          <cell r="B2286" t="str">
            <v>Reeves</v>
          </cell>
          <cell r="C2286" t="str">
            <v>Keith</v>
          </cell>
          <cell r="D2286" t="str">
            <v>UGB</v>
          </cell>
          <cell r="E2286" t="str">
            <v>S2</v>
          </cell>
          <cell r="F2286" t="str">
            <v>GGE</v>
          </cell>
          <cell r="G2286" t="str">
            <v>UP31</v>
          </cell>
          <cell r="H2286" t="str">
            <v>UK-HYDST</v>
          </cell>
          <cell r="I2286" t="str">
            <v>Tech</v>
          </cell>
          <cell r="J2286">
            <v>37.5</v>
          </cell>
          <cell r="K2286">
            <v>72</v>
          </cell>
          <cell r="L2286">
            <v>4</v>
          </cell>
          <cell r="M2286" t="str">
            <v>Principal  Architect</v>
          </cell>
          <cell r="N2286">
            <v>28.318816410256002</v>
          </cell>
        </row>
        <row r="2287">
          <cell r="A2287" t="str">
            <v>A49929</v>
          </cell>
          <cell r="B2287" t="str">
            <v>Reeves</v>
          </cell>
          <cell r="C2287" t="str">
            <v>David</v>
          </cell>
          <cell r="D2287" t="str">
            <v>UGB</v>
          </cell>
          <cell r="E2287" t="str">
            <v>S2</v>
          </cell>
          <cell r="F2287" t="str">
            <v>BBS</v>
          </cell>
          <cell r="G2287" t="str">
            <v>UP41</v>
          </cell>
          <cell r="H2287" t="str">
            <v>UK-HYDST</v>
          </cell>
          <cell r="I2287" t="str">
            <v>Tech</v>
          </cell>
          <cell r="J2287">
            <v>37.5</v>
          </cell>
          <cell r="K2287">
            <v>18</v>
          </cell>
          <cell r="L2287">
            <v>0</v>
          </cell>
          <cell r="M2287" t="str">
            <v>N/A</v>
          </cell>
          <cell r="N2287">
            <v>13.693370256410001</v>
          </cell>
        </row>
        <row r="2288">
          <cell r="A2288" t="str">
            <v>A25000</v>
          </cell>
          <cell r="B2288" t="str">
            <v>Reid</v>
          </cell>
          <cell r="C2288" t="str">
            <v>Graham</v>
          </cell>
          <cell r="D2288" t="str">
            <v>UGB</v>
          </cell>
          <cell r="E2288" t="str">
            <v>S9</v>
          </cell>
          <cell r="F2288" t="str">
            <v>AEX</v>
          </cell>
          <cell r="G2288" t="str">
            <v>US11</v>
          </cell>
          <cell r="H2288" t="str">
            <v>UK-HYDST</v>
          </cell>
          <cell r="I2288" t="str">
            <v>Admin</v>
          </cell>
          <cell r="J2288">
            <v>37.5</v>
          </cell>
          <cell r="K2288">
            <v>73</v>
          </cell>
          <cell r="L2288">
            <v>1</v>
          </cell>
          <cell r="M2288" t="str">
            <v>Regional Managing Director</v>
          </cell>
          <cell r="N2288">
            <v>155.156498461539</v>
          </cell>
        </row>
        <row r="2289">
          <cell r="A2289" t="str">
            <v>A25110</v>
          </cell>
          <cell r="B2289" t="str">
            <v>Reid</v>
          </cell>
          <cell r="C2289" t="str">
            <v>Matthew</v>
          </cell>
          <cell r="D2289" t="str">
            <v>UGB</v>
          </cell>
          <cell r="E2289" t="str">
            <v>S1</v>
          </cell>
          <cell r="F2289" t="str">
            <v>TRL</v>
          </cell>
          <cell r="G2289" t="str">
            <v>UT41</v>
          </cell>
          <cell r="H2289" t="str">
            <v>UK-HYDST</v>
          </cell>
          <cell r="I2289" t="str">
            <v>Admin</v>
          </cell>
          <cell r="J2289">
            <v>37.5</v>
          </cell>
          <cell r="K2289">
            <v>2</v>
          </cell>
          <cell r="L2289">
            <v>0</v>
          </cell>
          <cell r="M2289" t="str">
            <v>N/A</v>
          </cell>
          <cell r="N2289">
            <v>5.5646523076919996</v>
          </cell>
        </row>
        <row r="2290">
          <cell r="A2290" t="str">
            <v>A74262</v>
          </cell>
          <cell r="B2290" t="str">
            <v>Reid</v>
          </cell>
          <cell r="C2290" t="str">
            <v>Karen</v>
          </cell>
          <cell r="D2290" t="str">
            <v>UGB</v>
          </cell>
          <cell r="E2290" t="str">
            <v>S4</v>
          </cell>
          <cell r="F2290" t="str">
            <v>EEC</v>
          </cell>
          <cell r="G2290" t="str">
            <v>UE21</v>
          </cell>
          <cell r="H2290" t="str">
            <v>UK-CRESS</v>
          </cell>
          <cell r="I2290" t="str">
            <v>Tech</v>
          </cell>
          <cell r="J2290">
            <v>40</v>
          </cell>
          <cell r="K2290">
            <v>39</v>
          </cell>
          <cell r="L2290">
            <v>0</v>
          </cell>
          <cell r="M2290" t="str">
            <v>N/A</v>
          </cell>
          <cell r="N2290">
            <v>13.544177644231</v>
          </cell>
        </row>
        <row r="2291">
          <cell r="A2291" t="str">
            <v>A74667</v>
          </cell>
          <cell r="B2291" t="str">
            <v>Reid</v>
          </cell>
          <cell r="C2291" t="str">
            <v>Davina</v>
          </cell>
          <cell r="D2291" t="str">
            <v>UGB</v>
          </cell>
          <cell r="E2291" t="str">
            <v>S1</v>
          </cell>
          <cell r="F2291" t="str">
            <v>THW</v>
          </cell>
          <cell r="G2291" t="str">
            <v>UT22</v>
          </cell>
          <cell r="H2291" t="str">
            <v>UK-HYDST</v>
          </cell>
          <cell r="I2291" t="str">
            <v>Tech</v>
          </cell>
          <cell r="J2291">
            <v>37.5</v>
          </cell>
          <cell r="K2291">
            <v>6</v>
          </cell>
          <cell r="L2291">
            <v>11</v>
          </cell>
          <cell r="M2291" t="str">
            <v>Junior Technician</v>
          </cell>
          <cell r="N2291">
            <v>7.023626666667</v>
          </cell>
        </row>
        <row r="2292">
          <cell r="A2292" t="str">
            <v>U03108</v>
          </cell>
          <cell r="B2292" t="str">
            <v>Reid</v>
          </cell>
          <cell r="C2292" t="str">
            <v>Alrick</v>
          </cell>
          <cell r="D2292" t="str">
            <v>UGB</v>
          </cell>
          <cell r="E2292" t="str">
            <v>S1</v>
          </cell>
          <cell r="F2292" t="str">
            <v>TRL</v>
          </cell>
          <cell r="G2292" t="str">
            <v>UT41</v>
          </cell>
          <cell r="H2292" t="str">
            <v>UK-AGENCY</v>
          </cell>
          <cell r="I2292" t="str">
            <v>Tech</v>
          </cell>
          <cell r="J2292">
            <v>0</v>
          </cell>
          <cell r="K2292">
            <v>1</v>
          </cell>
          <cell r="L2292">
            <v>7</v>
          </cell>
          <cell r="M2292" t="str">
            <v>Senior Technician</v>
          </cell>
          <cell r="N2292">
            <v>25</v>
          </cell>
        </row>
        <row r="2293">
          <cell r="A2293" t="str">
            <v>A93025</v>
          </cell>
          <cell r="B2293" t="str">
            <v>Reininghaus</v>
          </cell>
          <cell r="C2293" t="str">
            <v>Heike</v>
          </cell>
          <cell r="D2293" t="str">
            <v>UGB</v>
          </cell>
          <cell r="E2293" t="str">
            <v>S2</v>
          </cell>
          <cell r="F2293" t="str">
            <v>SBS</v>
          </cell>
          <cell r="G2293" t="str">
            <v>UP51</v>
          </cell>
          <cell r="H2293" t="str">
            <v>UK-HYDST</v>
          </cell>
          <cell r="I2293" t="str">
            <v>Tech</v>
          </cell>
          <cell r="J2293">
            <v>37.5</v>
          </cell>
          <cell r="K2293">
            <v>68</v>
          </cell>
          <cell r="L2293">
            <v>0</v>
          </cell>
          <cell r="M2293" t="str">
            <v>N/A</v>
          </cell>
          <cell r="N2293">
            <v>32.503190410256003</v>
          </cell>
        </row>
        <row r="2294">
          <cell r="A2294" t="str">
            <v>A25057</v>
          </cell>
          <cell r="B2294" t="str">
            <v>Rennie</v>
          </cell>
          <cell r="C2294" t="str">
            <v>Michael</v>
          </cell>
          <cell r="D2294" t="str">
            <v>UGB</v>
          </cell>
          <cell r="E2294" t="str">
            <v>S1</v>
          </cell>
          <cell r="F2294" t="str">
            <v>TRL</v>
          </cell>
          <cell r="G2294" t="str">
            <v>UT41</v>
          </cell>
          <cell r="H2294" t="str">
            <v>UK-HYDST</v>
          </cell>
          <cell r="I2294" t="str">
            <v>Tech</v>
          </cell>
          <cell r="J2294">
            <v>8</v>
          </cell>
          <cell r="K2294">
            <v>10</v>
          </cell>
          <cell r="L2294">
            <v>0</v>
          </cell>
          <cell r="M2294" t="str">
            <v>N/A</v>
          </cell>
          <cell r="N2294">
            <v>35.549999999999997</v>
          </cell>
        </row>
        <row r="2295">
          <cell r="A2295" t="str">
            <v>U02905</v>
          </cell>
          <cell r="B2295" t="str">
            <v>Reno</v>
          </cell>
          <cell r="C2295" t="str">
            <v>Jeane</v>
          </cell>
          <cell r="D2295" t="str">
            <v>UGB</v>
          </cell>
          <cell r="E2295" t="str">
            <v>S2</v>
          </cell>
          <cell r="F2295" t="str">
            <v>GGE</v>
          </cell>
          <cell r="G2295" t="str">
            <v>UP31</v>
          </cell>
          <cell r="H2295" t="str">
            <v>UK-AGENCY</v>
          </cell>
          <cell r="I2295" t="str">
            <v>Tech</v>
          </cell>
          <cell r="J2295">
            <v>0</v>
          </cell>
          <cell r="K2295">
            <v>29</v>
          </cell>
          <cell r="L2295">
            <v>7</v>
          </cell>
          <cell r="M2295" t="str">
            <v>Environmental consultant 1</v>
          </cell>
          <cell r="N2295">
            <v>22.5</v>
          </cell>
        </row>
        <row r="2296">
          <cell r="A2296" t="str">
            <v>A91480</v>
          </cell>
          <cell r="B2296" t="str">
            <v>Renton-Rose</v>
          </cell>
          <cell r="C2296" t="str">
            <v>David</v>
          </cell>
          <cell r="D2296" t="str">
            <v>UGB</v>
          </cell>
          <cell r="E2296" t="str">
            <v>S4</v>
          </cell>
          <cell r="F2296" t="str">
            <v>EEX</v>
          </cell>
          <cell r="G2296" t="str">
            <v>UE11</v>
          </cell>
          <cell r="H2296" t="str">
            <v>UK-HYDST</v>
          </cell>
          <cell r="I2296" t="str">
            <v>Admin</v>
          </cell>
          <cell r="J2296">
            <v>37.5</v>
          </cell>
          <cell r="K2296">
            <v>146</v>
          </cell>
          <cell r="L2296">
            <v>2</v>
          </cell>
          <cell r="M2296" t="str">
            <v>Sector Managing Director</v>
          </cell>
          <cell r="N2296">
            <v>66.657622256409994</v>
          </cell>
        </row>
        <row r="2297">
          <cell r="A2297" t="str">
            <v>U02753</v>
          </cell>
          <cell r="B2297" t="str">
            <v>Restall</v>
          </cell>
          <cell r="C2297" t="str">
            <v>Stuart</v>
          </cell>
          <cell r="D2297" t="str">
            <v>UGB</v>
          </cell>
          <cell r="E2297" t="str">
            <v>S1</v>
          </cell>
          <cell r="F2297" t="str">
            <v>THW</v>
          </cell>
          <cell r="G2297" t="str">
            <v>UT23</v>
          </cell>
          <cell r="H2297" t="str">
            <v>UK-AGENCY</v>
          </cell>
          <cell r="I2297" t="str">
            <v>Tech</v>
          </cell>
          <cell r="J2297">
            <v>0</v>
          </cell>
          <cell r="K2297">
            <v>66</v>
          </cell>
          <cell r="L2297">
            <v>6</v>
          </cell>
          <cell r="M2297" t="str">
            <v>Principal Technician</v>
          </cell>
          <cell r="N2297">
            <v>26</v>
          </cell>
        </row>
        <row r="2298">
          <cell r="A2298" t="str">
            <v>A96202</v>
          </cell>
          <cell r="B2298" t="str">
            <v>Reynolds</v>
          </cell>
          <cell r="C2298" t="str">
            <v>Leon</v>
          </cell>
          <cell r="D2298" t="str">
            <v>UGB</v>
          </cell>
          <cell r="E2298" t="str">
            <v>S3</v>
          </cell>
          <cell r="F2298" t="str">
            <v>WEN</v>
          </cell>
          <cell r="G2298" t="str">
            <v>UU41</v>
          </cell>
          <cell r="H2298" t="str">
            <v>UK-HYDST</v>
          </cell>
          <cell r="I2298" t="str">
            <v>Tech</v>
          </cell>
          <cell r="J2298">
            <v>37.5</v>
          </cell>
          <cell r="K2298">
            <v>56</v>
          </cell>
          <cell r="L2298">
            <v>9</v>
          </cell>
          <cell r="M2298" t="str">
            <v>Graduate Engineer</v>
          </cell>
          <cell r="N2298">
            <v>13.326395897436001</v>
          </cell>
        </row>
        <row r="2299">
          <cell r="A2299" t="str">
            <v>A76296</v>
          </cell>
          <cell r="B2299" t="str">
            <v>Rhoden</v>
          </cell>
          <cell r="C2299" t="str">
            <v>Ian</v>
          </cell>
          <cell r="D2299" t="str">
            <v>UGB</v>
          </cell>
          <cell r="E2299" t="str">
            <v>S1</v>
          </cell>
          <cell r="F2299" t="str">
            <v>THW</v>
          </cell>
          <cell r="G2299" t="str">
            <v>UT21</v>
          </cell>
          <cell r="H2299" t="str">
            <v>UK-AGENCY</v>
          </cell>
          <cell r="I2299" t="str">
            <v>Tech</v>
          </cell>
          <cell r="J2299">
            <v>40</v>
          </cell>
          <cell r="K2299">
            <v>8</v>
          </cell>
          <cell r="L2299">
            <v>8</v>
          </cell>
          <cell r="M2299" t="str">
            <v>Engineer  (Not chartered) (Graduate)</v>
          </cell>
          <cell r="N2299">
            <v>36.72</v>
          </cell>
        </row>
        <row r="2300">
          <cell r="A2300" t="str">
            <v>A00209</v>
          </cell>
          <cell r="B2300" t="str">
            <v>Rhodes</v>
          </cell>
          <cell r="C2300" t="str">
            <v>Liz</v>
          </cell>
          <cell r="D2300" t="str">
            <v>UGB</v>
          </cell>
          <cell r="E2300" t="str">
            <v>S3</v>
          </cell>
          <cell r="F2300" t="str">
            <v>MMA</v>
          </cell>
          <cell r="G2300" t="str">
            <v>UU81</v>
          </cell>
          <cell r="H2300" t="str">
            <v>UK-HYDST</v>
          </cell>
          <cell r="I2300" t="str">
            <v>Tech</v>
          </cell>
          <cell r="J2300">
            <v>37.5</v>
          </cell>
          <cell r="K2300">
            <v>52</v>
          </cell>
          <cell r="L2300">
            <v>9</v>
          </cell>
          <cell r="M2300" t="str">
            <v>Graduate Engineer</v>
          </cell>
          <cell r="N2300">
            <v>13.281459487178999</v>
          </cell>
        </row>
        <row r="2301">
          <cell r="A2301" t="str">
            <v>A49908</v>
          </cell>
          <cell r="B2301" t="str">
            <v>Rhodes</v>
          </cell>
          <cell r="C2301" t="str">
            <v>Jamie</v>
          </cell>
          <cell r="D2301" t="str">
            <v>UGB</v>
          </cell>
          <cell r="E2301" t="str">
            <v>S2</v>
          </cell>
          <cell r="F2301" t="str">
            <v>GGE</v>
          </cell>
          <cell r="G2301" t="str">
            <v>UP31</v>
          </cell>
          <cell r="H2301" t="str">
            <v>UK-HYDST</v>
          </cell>
          <cell r="I2301" t="str">
            <v>Tech</v>
          </cell>
          <cell r="J2301">
            <v>40</v>
          </cell>
          <cell r="K2301">
            <v>27</v>
          </cell>
          <cell r="L2301">
            <v>0</v>
          </cell>
          <cell r="M2301" t="str">
            <v>N/A</v>
          </cell>
          <cell r="N2301">
            <v>24.843640384615</v>
          </cell>
        </row>
        <row r="2302">
          <cell r="A2302" t="str">
            <v>S10343</v>
          </cell>
          <cell r="B2302" t="str">
            <v>Rhodes</v>
          </cell>
          <cell r="C2302" t="str">
            <v>Trevor</v>
          </cell>
          <cell r="D2302" t="str">
            <v>UGB</v>
          </cell>
          <cell r="E2302" t="str">
            <v>S1</v>
          </cell>
          <cell r="F2302" t="str">
            <v>TRL</v>
          </cell>
          <cell r="G2302" t="str">
            <v>UT43</v>
          </cell>
          <cell r="H2302" t="str">
            <v>UK-SC-LTD</v>
          </cell>
          <cell r="I2302" t="str">
            <v>Tech</v>
          </cell>
          <cell r="J2302">
            <v>37.5</v>
          </cell>
          <cell r="K2302">
            <v>16</v>
          </cell>
          <cell r="L2302">
            <v>7</v>
          </cell>
          <cell r="M2302" t="str">
            <v>Consultant (1) (Aus)</v>
          </cell>
          <cell r="N2302">
            <v>31.75</v>
          </cell>
        </row>
        <row r="2303">
          <cell r="A2303" t="str">
            <v>A50216</v>
          </cell>
          <cell r="B2303" t="str">
            <v>Rhule</v>
          </cell>
          <cell r="C2303" t="str">
            <v>Caulton</v>
          </cell>
          <cell r="D2303" t="str">
            <v>UGB</v>
          </cell>
          <cell r="E2303" t="str">
            <v>S1</v>
          </cell>
          <cell r="F2303" t="str">
            <v>SBR</v>
          </cell>
          <cell r="G2303" t="str">
            <v>UT31</v>
          </cell>
          <cell r="H2303" t="str">
            <v>UK-AGENCY</v>
          </cell>
          <cell r="I2303" t="str">
            <v>Tech</v>
          </cell>
          <cell r="J2303">
            <v>37.5</v>
          </cell>
          <cell r="K2303">
            <v>2</v>
          </cell>
          <cell r="L2303">
            <v>5</v>
          </cell>
          <cell r="M2303" t="str">
            <v>Principal Engineer/ Technical Discipline Leader</v>
          </cell>
          <cell r="N2303">
            <v>46.2</v>
          </cell>
        </row>
        <row r="2304">
          <cell r="A2304" t="str">
            <v>A76211</v>
          </cell>
          <cell r="B2304" t="str">
            <v>Riat</v>
          </cell>
          <cell r="C2304" t="str">
            <v>Prabhjit</v>
          </cell>
          <cell r="D2304" t="str">
            <v>UGB</v>
          </cell>
          <cell r="E2304" t="str">
            <v>S1</v>
          </cell>
          <cell r="F2304" t="str">
            <v>TRL</v>
          </cell>
          <cell r="G2304" t="str">
            <v>UT43</v>
          </cell>
          <cell r="H2304" t="str">
            <v>P-FIX</v>
          </cell>
          <cell r="I2304" t="str">
            <v>Tech</v>
          </cell>
          <cell r="J2304">
            <v>37.5</v>
          </cell>
          <cell r="K2304">
            <v>1</v>
          </cell>
          <cell r="L2304">
            <v>11</v>
          </cell>
          <cell r="M2304" t="str">
            <v>Junior Technician</v>
          </cell>
          <cell r="N2304">
            <v>8.0152261538459992</v>
          </cell>
        </row>
        <row r="2305">
          <cell r="A2305" t="str">
            <v>A49979</v>
          </cell>
          <cell r="B2305" t="str">
            <v>Rice</v>
          </cell>
          <cell r="C2305" t="str">
            <v>Oliver</v>
          </cell>
          <cell r="D2305" t="str">
            <v>UGB</v>
          </cell>
          <cell r="E2305" t="str">
            <v>S1</v>
          </cell>
          <cell r="F2305" t="str">
            <v>TRL</v>
          </cell>
          <cell r="G2305" t="str">
            <v>UT42</v>
          </cell>
          <cell r="H2305" t="str">
            <v>UK-HYDST</v>
          </cell>
          <cell r="I2305" t="str">
            <v>Tech</v>
          </cell>
          <cell r="J2305">
            <v>37.5</v>
          </cell>
          <cell r="K2305">
            <v>37</v>
          </cell>
          <cell r="L2305">
            <v>9</v>
          </cell>
          <cell r="M2305" t="str">
            <v>Admin Assistant</v>
          </cell>
          <cell r="N2305">
            <v>13.734908717949001</v>
          </cell>
        </row>
        <row r="2306">
          <cell r="A2306" t="str">
            <v>A74714</v>
          </cell>
          <cell r="B2306" t="str">
            <v>Rice</v>
          </cell>
          <cell r="C2306" t="str">
            <v>Michelle</v>
          </cell>
          <cell r="D2306" t="str">
            <v>UGB</v>
          </cell>
          <cell r="E2306" t="str">
            <v>S9</v>
          </cell>
          <cell r="F2306" t="str">
            <v>ALG</v>
          </cell>
          <cell r="G2306" t="str">
            <v>US16</v>
          </cell>
          <cell r="H2306" t="str">
            <v>P-STD</v>
          </cell>
          <cell r="I2306" t="str">
            <v>Admin</v>
          </cell>
          <cell r="J2306">
            <v>37.5</v>
          </cell>
          <cell r="K2306">
            <v>17</v>
          </cell>
          <cell r="L2306">
            <v>4</v>
          </cell>
          <cell r="M2306" t="str">
            <v>Legal Advisor</v>
          </cell>
          <cell r="N2306">
            <v>29.783626666667001</v>
          </cell>
        </row>
        <row r="2307">
          <cell r="A2307" t="str">
            <v>A76107</v>
          </cell>
          <cell r="B2307" t="str">
            <v>Rice</v>
          </cell>
          <cell r="C2307" t="str">
            <v>Tom</v>
          </cell>
          <cell r="D2307" t="str">
            <v>UGB</v>
          </cell>
          <cell r="E2307" t="str">
            <v>S3</v>
          </cell>
          <cell r="F2307" t="str">
            <v>WWN</v>
          </cell>
          <cell r="G2307" t="str">
            <v>UU61</v>
          </cell>
          <cell r="H2307" t="str">
            <v>T-FIX</v>
          </cell>
          <cell r="I2307" t="str">
            <v>Tech</v>
          </cell>
          <cell r="J2307">
            <v>37.5</v>
          </cell>
          <cell r="K2307">
            <v>6</v>
          </cell>
          <cell r="L2307">
            <v>10</v>
          </cell>
          <cell r="M2307" t="str">
            <v>Graduate Engineer</v>
          </cell>
          <cell r="N2307">
            <v>0</v>
          </cell>
        </row>
        <row r="2308">
          <cell r="A2308" t="str">
            <v>A25116</v>
          </cell>
          <cell r="B2308" t="str">
            <v>Richards</v>
          </cell>
          <cell r="C2308" t="str">
            <v>Neil</v>
          </cell>
          <cell r="D2308" t="str">
            <v>UGB</v>
          </cell>
          <cell r="E2308" t="str">
            <v>S1</v>
          </cell>
          <cell r="F2308" t="str">
            <v>THW</v>
          </cell>
          <cell r="G2308" t="str">
            <v>UT22</v>
          </cell>
          <cell r="H2308" t="str">
            <v>UK-HYDST</v>
          </cell>
          <cell r="I2308" t="str">
            <v>Tech</v>
          </cell>
          <cell r="J2308">
            <v>37.5</v>
          </cell>
          <cell r="K2308">
            <v>0</v>
          </cell>
          <cell r="L2308">
            <v>0</v>
          </cell>
          <cell r="M2308" t="str">
            <v>N/A</v>
          </cell>
          <cell r="N2308">
            <v>8.7173446153850005</v>
          </cell>
        </row>
        <row r="2309">
          <cell r="A2309" t="str">
            <v>A25200</v>
          </cell>
          <cell r="B2309" t="str">
            <v>Richards</v>
          </cell>
          <cell r="C2309" t="str">
            <v>Matt</v>
          </cell>
          <cell r="D2309" t="str">
            <v>UGB</v>
          </cell>
          <cell r="E2309" t="str">
            <v>S3</v>
          </cell>
          <cell r="F2309" t="str">
            <v>WWN</v>
          </cell>
          <cell r="G2309" t="str">
            <v>UU61</v>
          </cell>
          <cell r="H2309" t="str">
            <v>UK-HYDST</v>
          </cell>
          <cell r="I2309" t="str">
            <v>Tech</v>
          </cell>
          <cell r="J2309">
            <v>37.5</v>
          </cell>
          <cell r="K2309">
            <v>50</v>
          </cell>
          <cell r="L2309">
            <v>7</v>
          </cell>
          <cell r="M2309" t="str">
            <v>Chartered or Consulting Engineer</v>
          </cell>
          <cell r="N2309">
            <v>23.894709709128001</v>
          </cell>
        </row>
        <row r="2310">
          <cell r="A2310" t="str">
            <v>A00166</v>
          </cell>
          <cell r="B2310" t="str">
            <v>Richardson</v>
          </cell>
          <cell r="C2310" t="str">
            <v>Philip</v>
          </cell>
          <cell r="D2310" t="str">
            <v>UGB</v>
          </cell>
          <cell r="E2310" t="str">
            <v>S3</v>
          </cell>
          <cell r="F2310" t="str">
            <v>WEN</v>
          </cell>
          <cell r="G2310" t="str">
            <v>UU41</v>
          </cell>
          <cell r="H2310" t="str">
            <v>UK-HYDST</v>
          </cell>
          <cell r="I2310" t="str">
            <v>Tech</v>
          </cell>
          <cell r="J2310">
            <v>40</v>
          </cell>
          <cell r="K2310">
            <v>33</v>
          </cell>
          <cell r="L2310">
            <v>0</v>
          </cell>
          <cell r="M2310" t="str">
            <v>N/A</v>
          </cell>
          <cell r="N2310">
            <v>13.490419230769</v>
          </cell>
        </row>
        <row r="2311">
          <cell r="A2311" t="str">
            <v>A24819</v>
          </cell>
          <cell r="B2311" t="str">
            <v>Richardson</v>
          </cell>
          <cell r="C2311" t="str">
            <v>Alex</v>
          </cell>
          <cell r="D2311" t="str">
            <v>UGB</v>
          </cell>
          <cell r="E2311" t="str">
            <v>S9</v>
          </cell>
          <cell r="F2311" t="str">
            <v>AHR</v>
          </cell>
          <cell r="G2311" t="str">
            <v>US12</v>
          </cell>
          <cell r="H2311" t="str">
            <v>UK-HYDST</v>
          </cell>
          <cell r="I2311" t="str">
            <v>Admin</v>
          </cell>
          <cell r="J2311">
            <v>37.5</v>
          </cell>
          <cell r="K2311">
            <v>67</v>
          </cell>
          <cell r="L2311">
            <v>5</v>
          </cell>
          <cell r="M2311" t="str">
            <v>Senior HR Manager/Advisor</v>
          </cell>
          <cell r="N2311">
            <v>17.382344615385001</v>
          </cell>
        </row>
        <row r="2312">
          <cell r="A2312" t="str">
            <v>A76336</v>
          </cell>
          <cell r="B2312" t="str">
            <v>Richardson</v>
          </cell>
          <cell r="C2312" t="str">
            <v>Nicola</v>
          </cell>
          <cell r="D2312" t="str">
            <v>UGB</v>
          </cell>
          <cell r="E2312" t="str">
            <v>S1</v>
          </cell>
          <cell r="F2312" t="str">
            <v>TRL</v>
          </cell>
          <cell r="G2312" t="str">
            <v>UT41</v>
          </cell>
          <cell r="H2312" t="str">
            <v>UK-AGENCY</v>
          </cell>
          <cell r="I2312" t="str">
            <v>Tech</v>
          </cell>
          <cell r="J2312">
            <v>15</v>
          </cell>
          <cell r="K2312">
            <v>7</v>
          </cell>
          <cell r="L2312">
            <v>6</v>
          </cell>
          <cell r="M2312" t="str">
            <v>Senior Project Manager  – Landscape &amp; Planning</v>
          </cell>
          <cell r="N2312">
            <v>46.67</v>
          </cell>
        </row>
        <row r="2313">
          <cell r="A2313" t="str">
            <v>A76349</v>
          </cell>
          <cell r="B2313" t="str">
            <v>Richardson</v>
          </cell>
          <cell r="C2313" t="str">
            <v>Paul</v>
          </cell>
          <cell r="D2313" t="str">
            <v>UGB</v>
          </cell>
          <cell r="E2313" t="str">
            <v>S1</v>
          </cell>
          <cell r="F2313" t="str">
            <v>TRL</v>
          </cell>
          <cell r="G2313" t="str">
            <v>UT41</v>
          </cell>
          <cell r="H2313" t="str">
            <v>UK-AGENCY</v>
          </cell>
          <cell r="I2313" t="str">
            <v>Tech</v>
          </cell>
          <cell r="J2313">
            <v>37.5</v>
          </cell>
          <cell r="K2313">
            <v>4</v>
          </cell>
          <cell r="L2313">
            <v>7</v>
          </cell>
          <cell r="M2313" t="str">
            <v>Chartered or Consulting Engineer</v>
          </cell>
          <cell r="N2313">
            <v>48</v>
          </cell>
        </row>
        <row r="2314">
          <cell r="A2314" t="str">
            <v>A76177</v>
          </cell>
          <cell r="B2314" t="str">
            <v>Richards-Pei</v>
          </cell>
          <cell r="C2314" t="str">
            <v>Senia</v>
          </cell>
          <cell r="D2314" t="str">
            <v>UGB</v>
          </cell>
          <cell r="E2314" t="str">
            <v>S9</v>
          </cell>
          <cell r="F2314" t="str">
            <v>AHR</v>
          </cell>
          <cell r="G2314" t="str">
            <v>G11</v>
          </cell>
          <cell r="H2314" t="str">
            <v>P-FIX</v>
          </cell>
          <cell r="I2314" t="str">
            <v>Admin</v>
          </cell>
          <cell r="J2314">
            <v>37.5</v>
          </cell>
          <cell r="K2314">
            <v>6</v>
          </cell>
          <cell r="L2314">
            <v>6</v>
          </cell>
          <cell r="M2314" t="str">
            <v>Executive Assistant / Senior PA to Regional Managing Directo</v>
          </cell>
          <cell r="N2314">
            <v>20</v>
          </cell>
        </row>
        <row r="2315">
          <cell r="A2315" t="str">
            <v>A74263</v>
          </cell>
          <cell r="B2315" t="str">
            <v>Richmond</v>
          </cell>
          <cell r="C2315" t="str">
            <v>Elaine</v>
          </cell>
          <cell r="D2315" t="str">
            <v>UGB</v>
          </cell>
          <cell r="E2315" t="str">
            <v>S4</v>
          </cell>
          <cell r="F2315" t="str">
            <v>EEC</v>
          </cell>
          <cell r="G2315" t="str">
            <v>UE21</v>
          </cell>
          <cell r="H2315" t="str">
            <v>UK-HYDST</v>
          </cell>
          <cell r="I2315" t="str">
            <v>Tech</v>
          </cell>
          <cell r="J2315">
            <v>37.5</v>
          </cell>
          <cell r="K2315">
            <v>95</v>
          </cell>
          <cell r="L2315">
            <v>3</v>
          </cell>
          <cell r="M2315" t="str">
            <v>Technical Director  / Technical Director (1)</v>
          </cell>
          <cell r="N2315">
            <v>43.266324102563999</v>
          </cell>
        </row>
        <row r="2316">
          <cell r="A2316" t="str">
            <v>A24739</v>
          </cell>
          <cell r="B2316" t="str">
            <v>Riddell</v>
          </cell>
          <cell r="C2316" t="str">
            <v>Daniel</v>
          </cell>
          <cell r="D2316" t="str">
            <v>UGB</v>
          </cell>
          <cell r="E2316" t="str">
            <v>S2</v>
          </cell>
          <cell r="F2316" t="str">
            <v>BBI</v>
          </cell>
          <cell r="G2316" t="str">
            <v>UP21</v>
          </cell>
          <cell r="H2316" t="str">
            <v>UK-BTP</v>
          </cell>
          <cell r="I2316" t="str">
            <v>Tech</v>
          </cell>
          <cell r="J2316">
            <v>37.5</v>
          </cell>
          <cell r="K2316">
            <v>48</v>
          </cell>
          <cell r="L2316">
            <v>8</v>
          </cell>
          <cell r="M2316" t="str">
            <v>Technical Officer/ Technician</v>
          </cell>
          <cell r="N2316">
            <v>14.601539487179</v>
          </cell>
        </row>
        <row r="2317">
          <cell r="A2317" t="str">
            <v>A76270</v>
          </cell>
          <cell r="B2317" t="str">
            <v>Riddell</v>
          </cell>
          <cell r="C2317" t="str">
            <v>Derek</v>
          </cell>
          <cell r="D2317" t="str">
            <v>UGB</v>
          </cell>
          <cell r="E2317" t="str">
            <v>S1</v>
          </cell>
          <cell r="F2317" t="str">
            <v>TRL</v>
          </cell>
          <cell r="G2317" t="str">
            <v>UT43</v>
          </cell>
          <cell r="H2317" t="str">
            <v>P-STD</v>
          </cell>
          <cell r="I2317" t="str">
            <v>Tech</v>
          </cell>
          <cell r="J2317">
            <v>37.5</v>
          </cell>
          <cell r="K2317">
            <v>0</v>
          </cell>
          <cell r="L2317">
            <v>3</v>
          </cell>
          <cell r="M2317" t="str">
            <v>Technical Director  / Technical Director (1)</v>
          </cell>
          <cell r="N2317">
            <v>51.960036923076999</v>
          </cell>
        </row>
        <row r="2318">
          <cell r="A2318" t="str">
            <v>A76421</v>
          </cell>
          <cell r="B2318" t="str">
            <v>Riddell</v>
          </cell>
          <cell r="C2318" t="str">
            <v>Derek</v>
          </cell>
          <cell r="D2318" t="str">
            <v>UGB</v>
          </cell>
          <cell r="E2318" t="str">
            <v>S1</v>
          </cell>
          <cell r="F2318" t="str">
            <v>TRL</v>
          </cell>
          <cell r="G2318" t="str">
            <v>UT43</v>
          </cell>
          <cell r="H2318" t="str">
            <v>P-STD</v>
          </cell>
          <cell r="I2318" t="str">
            <v>Tech</v>
          </cell>
          <cell r="J2318">
            <v>37.5</v>
          </cell>
          <cell r="K2318">
            <v>0</v>
          </cell>
          <cell r="L2318">
            <v>3</v>
          </cell>
          <cell r="M2318" t="str">
            <v>Technical Director  / Technical Director (1)</v>
          </cell>
          <cell r="N2318">
            <v>51.960036923076999</v>
          </cell>
        </row>
        <row r="2319">
          <cell r="A2319" t="str">
            <v>A76446</v>
          </cell>
          <cell r="B2319" t="str">
            <v>Riddell</v>
          </cell>
          <cell r="C2319" t="str">
            <v>Derek</v>
          </cell>
          <cell r="D2319" t="str">
            <v>UGB</v>
          </cell>
          <cell r="E2319" t="str">
            <v>S1</v>
          </cell>
          <cell r="F2319" t="str">
            <v>TRL</v>
          </cell>
          <cell r="G2319" t="str">
            <v>UT43</v>
          </cell>
          <cell r="H2319" t="str">
            <v>P-STD</v>
          </cell>
          <cell r="I2319" t="str">
            <v>Tech</v>
          </cell>
          <cell r="J2319">
            <v>37.5</v>
          </cell>
          <cell r="K2319">
            <v>0</v>
          </cell>
          <cell r="L2319">
            <v>3</v>
          </cell>
          <cell r="M2319" t="str">
            <v>Technical Director  / Technical Director (1)</v>
          </cell>
          <cell r="N2319">
            <v>51.960036923076999</v>
          </cell>
        </row>
        <row r="2320">
          <cell r="A2320" t="str">
            <v>A76529</v>
          </cell>
          <cell r="B2320" t="str">
            <v>Riddell</v>
          </cell>
          <cell r="C2320" t="str">
            <v>Derek</v>
          </cell>
          <cell r="D2320" t="str">
            <v>UGB</v>
          </cell>
          <cell r="E2320" t="str">
            <v>S1</v>
          </cell>
          <cell r="F2320" t="str">
            <v>TRL</v>
          </cell>
          <cell r="G2320" t="str">
            <v>UT43</v>
          </cell>
          <cell r="H2320" t="str">
            <v>P-STD</v>
          </cell>
          <cell r="I2320" t="str">
            <v>Tech</v>
          </cell>
          <cell r="J2320">
            <v>37.5</v>
          </cell>
          <cell r="K2320">
            <v>1</v>
          </cell>
          <cell r="L2320">
            <v>3</v>
          </cell>
          <cell r="M2320" t="str">
            <v>Technical Director  / Technical Director (1)</v>
          </cell>
          <cell r="N2320">
            <v>67.148098461537998</v>
          </cell>
        </row>
        <row r="2321">
          <cell r="A2321" t="str">
            <v>U03198</v>
          </cell>
          <cell r="B2321" t="str">
            <v>Ridley</v>
          </cell>
          <cell r="C2321" t="str">
            <v>Ian</v>
          </cell>
          <cell r="D2321" t="str">
            <v>UGB</v>
          </cell>
          <cell r="E2321" t="str">
            <v>S9</v>
          </cell>
          <cell r="F2321" t="str">
            <v>AFN</v>
          </cell>
          <cell r="G2321" t="str">
            <v>US13</v>
          </cell>
          <cell r="H2321" t="str">
            <v>UK-AGENCY</v>
          </cell>
          <cell r="I2321" t="str">
            <v>Admin</v>
          </cell>
          <cell r="J2321">
            <v>37.5</v>
          </cell>
          <cell r="K2321">
            <v>2</v>
          </cell>
          <cell r="L2321">
            <v>5</v>
          </cell>
          <cell r="M2321" t="str">
            <v>Finance Manager/FInancial Controller (EA)</v>
          </cell>
          <cell r="N2321">
            <v>29.74</v>
          </cell>
        </row>
        <row r="2322">
          <cell r="A2322" t="str">
            <v>W32973</v>
          </cell>
          <cell r="B2322" t="str">
            <v>Rigas</v>
          </cell>
          <cell r="C2322" t="str">
            <v>Maria</v>
          </cell>
          <cell r="D2322" t="str">
            <v>UGB</v>
          </cell>
          <cell r="E2322" t="str">
            <v>S9</v>
          </cell>
          <cell r="F2322" t="str">
            <v>AFF</v>
          </cell>
          <cell r="G2322" t="str">
            <v>UF16</v>
          </cell>
          <cell r="H2322" t="str">
            <v>UK-HYDST</v>
          </cell>
          <cell r="I2322" t="str">
            <v>Admin</v>
          </cell>
          <cell r="J2322">
            <v>24</v>
          </cell>
          <cell r="K2322">
            <v>108</v>
          </cell>
          <cell r="L2322">
            <v>10</v>
          </cell>
          <cell r="M2322" t="str">
            <v>Receptionist</v>
          </cell>
          <cell r="N2322">
            <v>6.8910256410260002</v>
          </cell>
        </row>
        <row r="2323">
          <cell r="A2323" t="str">
            <v>A74824</v>
          </cell>
          <cell r="B2323" t="str">
            <v>Riley</v>
          </cell>
          <cell r="C2323" t="str">
            <v>Adrian</v>
          </cell>
          <cell r="D2323" t="str">
            <v>UGB</v>
          </cell>
          <cell r="E2323" t="str">
            <v>S1</v>
          </cell>
          <cell r="F2323" t="str">
            <v>TRL</v>
          </cell>
          <cell r="G2323" t="str">
            <v>UT42</v>
          </cell>
          <cell r="H2323" t="str">
            <v>UK-AGENCY</v>
          </cell>
          <cell r="I2323" t="str">
            <v>Tech</v>
          </cell>
          <cell r="J2323">
            <v>35</v>
          </cell>
          <cell r="K2323">
            <v>15</v>
          </cell>
          <cell r="L2323">
            <v>7</v>
          </cell>
          <cell r="M2323" t="str">
            <v>Bid Coordinator/Administrator</v>
          </cell>
          <cell r="N2323">
            <v>27.14</v>
          </cell>
        </row>
        <row r="2324">
          <cell r="A2324" t="str">
            <v>A84999</v>
          </cell>
          <cell r="B2324" t="str">
            <v>Riley</v>
          </cell>
          <cell r="C2324" t="str">
            <v>Robert</v>
          </cell>
          <cell r="D2324" t="str">
            <v>UGB</v>
          </cell>
          <cell r="E2324" t="str">
            <v>S3</v>
          </cell>
          <cell r="F2324" t="str">
            <v>WWN</v>
          </cell>
          <cell r="G2324" t="str">
            <v>UU71</v>
          </cell>
          <cell r="H2324" t="str">
            <v>UK-HYDST</v>
          </cell>
          <cell r="I2324" t="str">
            <v>Tech</v>
          </cell>
          <cell r="J2324">
            <v>37.5</v>
          </cell>
          <cell r="K2324">
            <v>75</v>
          </cell>
          <cell r="L2324">
            <v>0</v>
          </cell>
          <cell r="M2324" t="str">
            <v>N/A</v>
          </cell>
          <cell r="N2324">
            <v>16.063076923076999</v>
          </cell>
        </row>
        <row r="2325">
          <cell r="A2325" t="str">
            <v>A85995</v>
          </cell>
          <cell r="B2325" t="str">
            <v>Riley</v>
          </cell>
          <cell r="C2325" t="str">
            <v>Stuart</v>
          </cell>
          <cell r="D2325" t="str">
            <v>UGB</v>
          </cell>
          <cell r="E2325" t="str">
            <v>S1</v>
          </cell>
          <cell r="F2325" t="str">
            <v>SBR</v>
          </cell>
          <cell r="G2325" t="str">
            <v>UT31</v>
          </cell>
          <cell r="H2325" t="str">
            <v>UK-HYDST</v>
          </cell>
          <cell r="I2325" t="str">
            <v>Tech</v>
          </cell>
          <cell r="J2325">
            <v>37.5</v>
          </cell>
          <cell r="K2325">
            <v>129</v>
          </cell>
          <cell r="L2325">
            <v>8</v>
          </cell>
          <cell r="M2325" t="str">
            <v>Senior Technician</v>
          </cell>
          <cell r="N2325">
            <v>23.664106742821001</v>
          </cell>
        </row>
        <row r="2326">
          <cell r="A2326" t="str">
            <v>A24776</v>
          </cell>
          <cell r="B2326" t="str">
            <v>Risdon</v>
          </cell>
          <cell r="C2326" t="str">
            <v>Paul</v>
          </cell>
          <cell r="D2326" t="str">
            <v>UGB</v>
          </cell>
          <cell r="E2326" t="str">
            <v>S3</v>
          </cell>
          <cell r="F2326" t="str">
            <v>WEN</v>
          </cell>
          <cell r="G2326" t="str">
            <v>UU41</v>
          </cell>
          <cell r="H2326" t="str">
            <v>UK-HYDST</v>
          </cell>
          <cell r="I2326" t="str">
            <v>Tech</v>
          </cell>
          <cell r="J2326">
            <v>37.5</v>
          </cell>
          <cell r="K2326">
            <v>95</v>
          </cell>
          <cell r="L2326">
            <v>6</v>
          </cell>
          <cell r="M2326" t="str">
            <v>Senior Engineer</v>
          </cell>
          <cell r="N2326">
            <v>24.880822358974001</v>
          </cell>
        </row>
        <row r="2327">
          <cell r="A2327" t="str">
            <v>A74589</v>
          </cell>
          <cell r="B2327" t="str">
            <v>Roach</v>
          </cell>
          <cell r="C2327" t="str">
            <v>Leanne</v>
          </cell>
          <cell r="D2327" t="str">
            <v>UGB</v>
          </cell>
          <cell r="E2327" t="str">
            <v>S3</v>
          </cell>
          <cell r="F2327" t="str">
            <v>WEN</v>
          </cell>
          <cell r="G2327" t="str">
            <v>UU41</v>
          </cell>
          <cell r="H2327" t="str">
            <v>UK-HYDST</v>
          </cell>
          <cell r="I2327" t="str">
            <v>Tech</v>
          </cell>
          <cell r="J2327">
            <v>22.5</v>
          </cell>
          <cell r="K2327">
            <v>50</v>
          </cell>
          <cell r="L2327">
            <v>5</v>
          </cell>
          <cell r="M2327" t="str">
            <v>Principal Environmental Consultant</v>
          </cell>
          <cell r="N2327">
            <v>26.175179487179001</v>
          </cell>
        </row>
        <row r="2328">
          <cell r="A2328" t="str">
            <v>A46352</v>
          </cell>
          <cell r="B2328" t="str">
            <v>Roake</v>
          </cell>
          <cell r="C2328" t="str">
            <v>Chris</v>
          </cell>
          <cell r="D2328" t="str">
            <v>UGB</v>
          </cell>
          <cell r="E2328" t="str">
            <v>S1</v>
          </cell>
          <cell r="F2328" t="str">
            <v>TRL</v>
          </cell>
          <cell r="G2328" t="str">
            <v>UT42</v>
          </cell>
          <cell r="H2328" t="str">
            <v>UK-AGENCY</v>
          </cell>
          <cell r="I2328" t="str">
            <v>Tech</v>
          </cell>
          <cell r="J2328">
            <v>37.5</v>
          </cell>
          <cell r="K2328">
            <v>7</v>
          </cell>
          <cell r="L2328">
            <v>10</v>
          </cell>
          <cell r="M2328" t="str">
            <v>Technical assistant</v>
          </cell>
          <cell r="N2328">
            <v>38.5</v>
          </cell>
        </row>
        <row r="2329">
          <cell r="A2329" t="str">
            <v>A00506</v>
          </cell>
          <cell r="B2329" t="str">
            <v>Roberts</v>
          </cell>
          <cell r="C2329" t="str">
            <v>Steven</v>
          </cell>
          <cell r="D2329" t="str">
            <v>UGB</v>
          </cell>
          <cell r="E2329" t="str">
            <v>S1</v>
          </cell>
          <cell r="F2329" t="str">
            <v>TRL</v>
          </cell>
          <cell r="G2329" t="str">
            <v>UT41</v>
          </cell>
          <cell r="H2329" t="str">
            <v>P-STD</v>
          </cell>
          <cell r="I2329" t="str">
            <v>Tech</v>
          </cell>
          <cell r="J2329">
            <v>37.5</v>
          </cell>
          <cell r="K2329">
            <v>44</v>
          </cell>
          <cell r="L2329">
            <v>6</v>
          </cell>
          <cell r="M2329" t="str">
            <v>Principal Technician</v>
          </cell>
          <cell r="N2329">
            <v>26.665268905845998</v>
          </cell>
        </row>
        <row r="2330">
          <cell r="A2330" t="str">
            <v>A24723</v>
          </cell>
          <cell r="B2330" t="str">
            <v>Roberts</v>
          </cell>
          <cell r="C2330" t="str">
            <v>Andrew</v>
          </cell>
          <cell r="D2330" t="str">
            <v>UGB</v>
          </cell>
          <cell r="E2330" t="str">
            <v>S3</v>
          </cell>
          <cell r="F2330" t="str">
            <v>WTC</v>
          </cell>
          <cell r="G2330" t="str">
            <v>UU22</v>
          </cell>
          <cell r="H2330" t="str">
            <v>UK-HYDST</v>
          </cell>
          <cell r="I2330" t="str">
            <v>Tech</v>
          </cell>
          <cell r="J2330">
            <v>37.5</v>
          </cell>
          <cell r="K2330">
            <v>60</v>
          </cell>
          <cell r="L2330">
            <v>6</v>
          </cell>
          <cell r="M2330" t="str">
            <v>Senior Engineer</v>
          </cell>
          <cell r="N2330">
            <v>17.414442051281998</v>
          </cell>
        </row>
        <row r="2331">
          <cell r="A2331" t="str">
            <v>A24740</v>
          </cell>
          <cell r="B2331" t="str">
            <v>Roberts</v>
          </cell>
          <cell r="C2331" t="str">
            <v>Dan</v>
          </cell>
          <cell r="D2331" t="str">
            <v>UGB</v>
          </cell>
          <cell r="E2331" t="str">
            <v>S2</v>
          </cell>
          <cell r="F2331" t="str">
            <v>GGE</v>
          </cell>
          <cell r="G2331" t="str">
            <v>UP31</v>
          </cell>
          <cell r="H2331" t="str">
            <v>UK-HYDST</v>
          </cell>
          <cell r="I2331" t="str">
            <v>Tech</v>
          </cell>
          <cell r="J2331">
            <v>37.5</v>
          </cell>
          <cell r="K2331">
            <v>58</v>
          </cell>
          <cell r="L2331">
            <v>6</v>
          </cell>
          <cell r="M2331" t="str">
            <v>Senior Quantity Surveyor</v>
          </cell>
          <cell r="N2331">
            <v>26.865677948718002</v>
          </cell>
        </row>
        <row r="2332">
          <cell r="A2332" t="str">
            <v>A24813</v>
          </cell>
          <cell r="B2332" t="str">
            <v>Roberts</v>
          </cell>
          <cell r="C2332" t="str">
            <v>Hywel</v>
          </cell>
          <cell r="D2332" t="str">
            <v>UGB</v>
          </cell>
          <cell r="E2332" t="str">
            <v>S3</v>
          </cell>
          <cell r="F2332" t="str">
            <v>WEN</v>
          </cell>
          <cell r="G2332" t="str">
            <v>UU41</v>
          </cell>
          <cell r="H2332" t="str">
            <v>UK-HYDST</v>
          </cell>
          <cell r="I2332" t="str">
            <v>Tech</v>
          </cell>
          <cell r="J2332">
            <v>37.5</v>
          </cell>
          <cell r="K2332">
            <v>94</v>
          </cell>
          <cell r="L2332">
            <v>6</v>
          </cell>
          <cell r="M2332" t="str">
            <v>Senior Engineer</v>
          </cell>
          <cell r="N2332">
            <v>25.311458051281999</v>
          </cell>
        </row>
        <row r="2333">
          <cell r="A2333" t="str">
            <v>A24909</v>
          </cell>
          <cell r="B2333" t="str">
            <v>Roberts</v>
          </cell>
          <cell r="C2333" t="str">
            <v>Bryn</v>
          </cell>
          <cell r="D2333" t="str">
            <v>UGB</v>
          </cell>
          <cell r="E2333" t="str">
            <v>S3</v>
          </cell>
          <cell r="F2333" t="str">
            <v>MAM</v>
          </cell>
          <cell r="G2333" t="str">
            <v>UU23</v>
          </cell>
          <cell r="H2333" t="str">
            <v>UK-HYDST</v>
          </cell>
          <cell r="I2333" t="str">
            <v>Tech</v>
          </cell>
          <cell r="J2333">
            <v>37.5</v>
          </cell>
          <cell r="K2333">
            <v>42</v>
          </cell>
          <cell r="L2333">
            <v>7</v>
          </cell>
          <cell r="M2333" t="str">
            <v>Chartered or Consulting Engineer</v>
          </cell>
          <cell r="N2333">
            <v>12.060006153846</v>
          </cell>
        </row>
        <row r="2334">
          <cell r="A2334" t="str">
            <v>A25237</v>
          </cell>
          <cell r="B2334" t="str">
            <v>Roberts</v>
          </cell>
          <cell r="C2334" t="str">
            <v>Arthur</v>
          </cell>
          <cell r="D2334" t="str">
            <v>UGB</v>
          </cell>
          <cell r="E2334" t="str">
            <v>S1</v>
          </cell>
          <cell r="F2334" t="str">
            <v>TRL</v>
          </cell>
          <cell r="G2334" t="str">
            <v>UT41</v>
          </cell>
          <cell r="H2334" t="str">
            <v>UK-AGENCY</v>
          </cell>
          <cell r="I2334" t="str">
            <v>Tech</v>
          </cell>
          <cell r="J2334">
            <v>37.5</v>
          </cell>
          <cell r="K2334">
            <v>3</v>
          </cell>
          <cell r="L2334">
            <v>7</v>
          </cell>
          <cell r="M2334" t="str">
            <v>Transport Planner /Consultant</v>
          </cell>
          <cell r="N2334">
            <v>29.58</v>
          </cell>
        </row>
        <row r="2335">
          <cell r="A2335" t="str">
            <v>A49732</v>
          </cell>
          <cell r="B2335" t="str">
            <v>Roberts</v>
          </cell>
          <cell r="C2335" t="str">
            <v>Annabel</v>
          </cell>
          <cell r="D2335" t="str">
            <v>UGB</v>
          </cell>
          <cell r="E2335" t="str">
            <v>S4</v>
          </cell>
          <cell r="F2335" t="str">
            <v>EEX</v>
          </cell>
          <cell r="G2335" t="str">
            <v>UE11</v>
          </cell>
          <cell r="H2335" t="str">
            <v>UK-HYDST</v>
          </cell>
          <cell r="I2335" t="str">
            <v>Admin</v>
          </cell>
          <cell r="J2335">
            <v>37.5</v>
          </cell>
          <cell r="K2335">
            <v>44</v>
          </cell>
          <cell r="L2335">
            <v>0</v>
          </cell>
          <cell r="M2335" t="str">
            <v>N/A</v>
          </cell>
          <cell r="N2335">
            <v>21.888242051281999</v>
          </cell>
        </row>
        <row r="2336">
          <cell r="A2336" t="str">
            <v>A49760</v>
          </cell>
          <cell r="B2336" t="str">
            <v>Roberts</v>
          </cell>
          <cell r="C2336" t="str">
            <v>Greg</v>
          </cell>
          <cell r="D2336" t="str">
            <v>UGB</v>
          </cell>
          <cell r="E2336" t="str">
            <v>S4</v>
          </cell>
          <cell r="F2336" t="str">
            <v>EEA</v>
          </cell>
          <cell r="G2336" t="str">
            <v>UE31</v>
          </cell>
          <cell r="H2336" t="str">
            <v>UK-HYDST</v>
          </cell>
          <cell r="I2336" t="str">
            <v>Tech</v>
          </cell>
          <cell r="J2336">
            <v>37.5</v>
          </cell>
          <cell r="K2336">
            <v>50</v>
          </cell>
          <cell r="L2336">
            <v>4</v>
          </cell>
          <cell r="M2336" t="str">
            <v>Client Relationship/Sales Manager (2)</v>
          </cell>
          <cell r="N2336">
            <v>23.655934358974001</v>
          </cell>
        </row>
        <row r="2337">
          <cell r="A2337" t="str">
            <v>A50041</v>
          </cell>
          <cell r="B2337" t="str">
            <v>Roberts</v>
          </cell>
          <cell r="C2337" t="str">
            <v>Arthur</v>
          </cell>
          <cell r="D2337" t="str">
            <v>UGB</v>
          </cell>
          <cell r="E2337" t="str">
            <v>S1</v>
          </cell>
          <cell r="F2337" t="str">
            <v>TRL</v>
          </cell>
          <cell r="G2337" t="str">
            <v>UT41</v>
          </cell>
          <cell r="H2337" t="str">
            <v>UK-HYDST</v>
          </cell>
          <cell r="I2337" t="str">
            <v>Tech</v>
          </cell>
          <cell r="J2337">
            <v>15</v>
          </cell>
          <cell r="K2337">
            <v>6</v>
          </cell>
          <cell r="L2337">
            <v>0</v>
          </cell>
          <cell r="M2337" t="str">
            <v>N/A</v>
          </cell>
          <cell r="N2337">
            <v>26.725641025641</v>
          </cell>
        </row>
        <row r="2338">
          <cell r="A2338" t="str">
            <v>A74327</v>
          </cell>
          <cell r="B2338" t="str">
            <v>Roberts</v>
          </cell>
          <cell r="C2338" t="str">
            <v>Greg</v>
          </cell>
          <cell r="D2338" t="str">
            <v>UGB</v>
          </cell>
          <cell r="E2338" t="str">
            <v>S3</v>
          </cell>
          <cell r="F2338" t="str">
            <v>WWN</v>
          </cell>
          <cell r="G2338" t="str">
            <v>UU71</v>
          </cell>
          <cell r="H2338" t="str">
            <v>UK-HYDST</v>
          </cell>
          <cell r="I2338" t="str">
            <v>Tech</v>
          </cell>
          <cell r="J2338">
            <v>37.5</v>
          </cell>
          <cell r="K2338">
            <v>37</v>
          </cell>
          <cell r="L2338">
            <v>0</v>
          </cell>
          <cell r="M2338" t="str">
            <v>N/A</v>
          </cell>
          <cell r="N2338">
            <v>9.5572504615380005</v>
          </cell>
        </row>
        <row r="2339">
          <cell r="A2339" t="str">
            <v>A76100</v>
          </cell>
          <cell r="B2339" t="str">
            <v>Roberts</v>
          </cell>
          <cell r="C2339" t="str">
            <v>Andy</v>
          </cell>
          <cell r="D2339" t="str">
            <v>UGB</v>
          </cell>
          <cell r="E2339" t="str">
            <v>S1</v>
          </cell>
          <cell r="F2339" t="str">
            <v>TRL</v>
          </cell>
          <cell r="G2339" t="str">
            <v>UT41</v>
          </cell>
          <cell r="H2339" t="str">
            <v>P-STD</v>
          </cell>
          <cell r="I2339" t="str">
            <v>Tech</v>
          </cell>
          <cell r="J2339">
            <v>37.5</v>
          </cell>
          <cell r="K2339">
            <v>13</v>
          </cell>
          <cell r="L2339">
            <v>8</v>
          </cell>
          <cell r="M2339" t="str">
            <v>Engineer  (Not chartered) (Graduate)</v>
          </cell>
          <cell r="N2339">
            <v>28.872165128205001</v>
          </cell>
        </row>
        <row r="2340">
          <cell r="A2340" t="str">
            <v>A76411</v>
          </cell>
          <cell r="B2340" t="str">
            <v>Roberts</v>
          </cell>
          <cell r="C2340" t="str">
            <v>Stephen</v>
          </cell>
          <cell r="D2340" t="str">
            <v>UGB</v>
          </cell>
          <cell r="E2340" t="str">
            <v>S1</v>
          </cell>
          <cell r="F2340" t="str">
            <v>SBR</v>
          </cell>
          <cell r="G2340" t="str">
            <v>UT31</v>
          </cell>
          <cell r="H2340" t="str">
            <v>P-STD</v>
          </cell>
          <cell r="I2340" t="str">
            <v>Tech</v>
          </cell>
          <cell r="J2340">
            <v>37.5</v>
          </cell>
          <cell r="K2340">
            <v>4</v>
          </cell>
          <cell r="L2340">
            <v>9</v>
          </cell>
          <cell r="M2340" t="str">
            <v>Assistant Engineer  (Graduate)</v>
          </cell>
          <cell r="N2340">
            <v>20.530293333332999</v>
          </cell>
        </row>
        <row r="2341">
          <cell r="A2341" t="str">
            <v>U02166</v>
          </cell>
          <cell r="B2341" t="str">
            <v>Roberts</v>
          </cell>
          <cell r="C2341" t="str">
            <v>Steven</v>
          </cell>
          <cell r="D2341" t="str">
            <v>UGB</v>
          </cell>
          <cell r="E2341" t="str">
            <v>S1</v>
          </cell>
          <cell r="F2341" t="str">
            <v>TRL</v>
          </cell>
          <cell r="G2341" t="str">
            <v>UT41</v>
          </cell>
          <cell r="H2341" t="str">
            <v>UK-AGENCY</v>
          </cell>
          <cell r="I2341" t="str">
            <v>Tech</v>
          </cell>
          <cell r="J2341">
            <v>0</v>
          </cell>
          <cell r="K2341">
            <v>83</v>
          </cell>
          <cell r="L2341">
            <v>9</v>
          </cell>
          <cell r="M2341" t="str">
            <v>Assistant resident Engineer (2)</v>
          </cell>
          <cell r="N2341">
            <v>26</v>
          </cell>
        </row>
        <row r="2342">
          <cell r="A2342" t="str">
            <v>A00443</v>
          </cell>
          <cell r="B2342" t="str">
            <v>Robertson</v>
          </cell>
          <cell r="C2342" t="str">
            <v>Alan</v>
          </cell>
          <cell r="D2342" t="str">
            <v>UGB</v>
          </cell>
          <cell r="E2342" t="str">
            <v>S2</v>
          </cell>
          <cell r="F2342" t="str">
            <v>GLR</v>
          </cell>
          <cell r="G2342" t="str">
            <v>UP21</v>
          </cell>
          <cell r="H2342" t="str">
            <v>UK-HYDST</v>
          </cell>
          <cell r="I2342" t="str">
            <v>Tech</v>
          </cell>
          <cell r="J2342">
            <v>37.5</v>
          </cell>
          <cell r="K2342">
            <v>1</v>
          </cell>
          <cell r="L2342">
            <v>0</v>
          </cell>
          <cell r="M2342" t="str">
            <v>N/A</v>
          </cell>
          <cell r="N2342">
            <v>5.8713600000000001</v>
          </cell>
        </row>
        <row r="2343">
          <cell r="A2343" t="str">
            <v>A49890</v>
          </cell>
          <cell r="B2343" t="str">
            <v>Robertson</v>
          </cell>
          <cell r="C2343" t="str">
            <v>John</v>
          </cell>
          <cell r="D2343" t="str">
            <v>UGB</v>
          </cell>
          <cell r="E2343" t="str">
            <v>S1</v>
          </cell>
          <cell r="F2343" t="str">
            <v>THW</v>
          </cell>
          <cell r="G2343" t="str">
            <v>UT22</v>
          </cell>
          <cell r="H2343" t="str">
            <v>UK-HYDST</v>
          </cell>
          <cell r="I2343" t="str">
            <v>Tech</v>
          </cell>
          <cell r="J2343">
            <v>37.5</v>
          </cell>
          <cell r="K2343">
            <v>82</v>
          </cell>
          <cell r="L2343">
            <v>4</v>
          </cell>
          <cell r="M2343" t="str">
            <v>Associate (EA)/ Associate Tech. Dir / Associate Tech. Dir (2</v>
          </cell>
          <cell r="N2343">
            <v>47.786535555385001</v>
          </cell>
        </row>
        <row r="2344">
          <cell r="A2344" t="str">
            <v>A00051</v>
          </cell>
          <cell r="B2344" t="str">
            <v>Robinson</v>
          </cell>
          <cell r="C2344" t="str">
            <v>Tom</v>
          </cell>
          <cell r="D2344" t="str">
            <v>UGB</v>
          </cell>
          <cell r="E2344" t="str">
            <v>S1</v>
          </cell>
          <cell r="F2344" t="str">
            <v>TIS</v>
          </cell>
          <cell r="G2344" t="str">
            <v>UT51</v>
          </cell>
          <cell r="H2344" t="str">
            <v>UK-HYDST</v>
          </cell>
          <cell r="I2344" t="str">
            <v>Tech</v>
          </cell>
          <cell r="J2344">
            <v>37.5</v>
          </cell>
          <cell r="K2344">
            <v>46</v>
          </cell>
          <cell r="L2344">
            <v>0</v>
          </cell>
          <cell r="M2344" t="str">
            <v>N/A</v>
          </cell>
          <cell r="N2344">
            <v>27.931779487179</v>
          </cell>
        </row>
        <row r="2345">
          <cell r="A2345" t="str">
            <v>A00537</v>
          </cell>
          <cell r="B2345" t="str">
            <v>Robinson</v>
          </cell>
          <cell r="C2345" t="str">
            <v>Jonathan</v>
          </cell>
          <cell r="D2345" t="str">
            <v>UGB</v>
          </cell>
          <cell r="E2345" t="str">
            <v>S1</v>
          </cell>
          <cell r="F2345" t="str">
            <v>TRL</v>
          </cell>
          <cell r="G2345" t="str">
            <v>UT41</v>
          </cell>
          <cell r="H2345" t="str">
            <v>UK-AGENCY</v>
          </cell>
          <cell r="I2345" t="str">
            <v>Tech</v>
          </cell>
          <cell r="J2345">
            <v>37.5</v>
          </cell>
          <cell r="K2345">
            <v>2</v>
          </cell>
          <cell r="L2345">
            <v>6</v>
          </cell>
          <cell r="M2345" t="str">
            <v>Senior Engineer</v>
          </cell>
          <cell r="N2345">
            <v>33.5</v>
          </cell>
        </row>
        <row r="2346">
          <cell r="A2346" t="str">
            <v>A74468</v>
          </cell>
          <cell r="B2346" t="str">
            <v>Robinson</v>
          </cell>
          <cell r="C2346" t="str">
            <v>Elizabeth</v>
          </cell>
          <cell r="D2346" t="str">
            <v>UGB</v>
          </cell>
          <cell r="E2346" t="str">
            <v>S9</v>
          </cell>
          <cell r="F2346" t="str">
            <v>AFN</v>
          </cell>
          <cell r="G2346" t="str">
            <v>US13</v>
          </cell>
          <cell r="H2346" t="str">
            <v>UK-HYDST</v>
          </cell>
          <cell r="I2346" t="str">
            <v>Admin</v>
          </cell>
          <cell r="J2346">
            <v>37.5</v>
          </cell>
          <cell r="K2346">
            <v>38</v>
          </cell>
          <cell r="L2346">
            <v>5</v>
          </cell>
          <cell r="M2346" t="str">
            <v>Finance Manager/FInancial Controller (EA)</v>
          </cell>
          <cell r="N2346">
            <v>16.944652307691999</v>
          </cell>
        </row>
        <row r="2347">
          <cell r="A2347" t="str">
            <v>A74762</v>
          </cell>
          <cell r="B2347" t="str">
            <v>Robinson</v>
          </cell>
          <cell r="C2347" t="str">
            <v>Dawn</v>
          </cell>
          <cell r="D2347" t="str">
            <v>UGB</v>
          </cell>
          <cell r="E2347" t="str">
            <v>S1</v>
          </cell>
          <cell r="F2347" t="str">
            <v>THW</v>
          </cell>
          <cell r="G2347" t="str">
            <v>UT21</v>
          </cell>
          <cell r="H2347" t="str">
            <v>P-STD</v>
          </cell>
          <cell r="I2347" t="str">
            <v>Tech</v>
          </cell>
          <cell r="J2347">
            <v>37.5</v>
          </cell>
          <cell r="K2347">
            <v>23</v>
          </cell>
          <cell r="L2347">
            <v>9</v>
          </cell>
          <cell r="M2347" t="str">
            <v>Admin Assistant</v>
          </cell>
          <cell r="N2347">
            <v>15.260036923076999</v>
          </cell>
        </row>
        <row r="2348">
          <cell r="A2348" t="str">
            <v>A76146</v>
          </cell>
          <cell r="B2348" t="str">
            <v>Robinson</v>
          </cell>
          <cell r="C2348" t="str">
            <v>Ian</v>
          </cell>
          <cell r="D2348" t="str">
            <v>UGB</v>
          </cell>
          <cell r="E2348" t="str">
            <v>S1</v>
          </cell>
          <cell r="F2348" t="str">
            <v>TEX</v>
          </cell>
          <cell r="G2348" t="str">
            <v>UT11</v>
          </cell>
          <cell r="H2348" t="str">
            <v>P-STD</v>
          </cell>
          <cell r="I2348" t="str">
            <v>Admin</v>
          </cell>
          <cell r="J2348">
            <v>37.5</v>
          </cell>
          <cell r="K2348">
            <v>11</v>
          </cell>
          <cell r="L2348">
            <v>2</v>
          </cell>
          <cell r="M2348" t="str">
            <v>Sector Operations Director</v>
          </cell>
          <cell r="N2348">
            <v>68.482590769230995</v>
          </cell>
        </row>
        <row r="2349">
          <cell r="A2349" t="str">
            <v>A76424</v>
          </cell>
          <cell r="B2349" t="str">
            <v>Robinson</v>
          </cell>
          <cell r="C2349" t="str">
            <v>Liam</v>
          </cell>
          <cell r="D2349" t="str">
            <v>UGB</v>
          </cell>
          <cell r="E2349" t="str">
            <v>S1</v>
          </cell>
          <cell r="F2349" t="str">
            <v>SBR</v>
          </cell>
          <cell r="G2349" t="str">
            <v>UT31</v>
          </cell>
          <cell r="H2349" t="str">
            <v>P-FIX</v>
          </cell>
          <cell r="I2349" t="str">
            <v>Tech</v>
          </cell>
          <cell r="J2349">
            <v>7.5</v>
          </cell>
          <cell r="K2349">
            <v>4</v>
          </cell>
          <cell r="L2349">
            <v>11</v>
          </cell>
          <cell r="M2349" t="str">
            <v>Junior Technician</v>
          </cell>
          <cell r="N2349">
            <v>0</v>
          </cell>
        </row>
        <row r="2350">
          <cell r="A2350" t="str">
            <v>A86932</v>
          </cell>
          <cell r="B2350" t="str">
            <v>Robinson</v>
          </cell>
          <cell r="C2350" t="str">
            <v>Dawn</v>
          </cell>
          <cell r="D2350" t="str">
            <v>UGB</v>
          </cell>
          <cell r="E2350" t="str">
            <v>S1</v>
          </cell>
          <cell r="F2350" t="str">
            <v>THW</v>
          </cell>
          <cell r="G2350" t="str">
            <v>UT21</v>
          </cell>
          <cell r="H2350" t="str">
            <v>UK-HYDST</v>
          </cell>
          <cell r="I2350" t="str">
            <v>Tech</v>
          </cell>
          <cell r="J2350">
            <v>37.5</v>
          </cell>
          <cell r="K2350">
            <v>120</v>
          </cell>
          <cell r="L2350">
            <v>9</v>
          </cell>
          <cell r="M2350" t="str">
            <v>Assistant Resident Engineer(1) / Assistant Resident Engineer</v>
          </cell>
          <cell r="N2350">
            <v>11.575626666667</v>
          </cell>
        </row>
        <row r="2351">
          <cell r="A2351" t="str">
            <v>A94544</v>
          </cell>
          <cell r="B2351" t="str">
            <v>Robinson</v>
          </cell>
          <cell r="C2351" t="str">
            <v>Jamie</v>
          </cell>
          <cell r="D2351" t="str">
            <v>UGB</v>
          </cell>
          <cell r="E2351" t="str">
            <v>S1</v>
          </cell>
          <cell r="F2351" t="str">
            <v>THW</v>
          </cell>
          <cell r="G2351" t="str">
            <v>UT21</v>
          </cell>
          <cell r="H2351" t="str">
            <v>UK-HYDST</v>
          </cell>
          <cell r="I2351" t="str">
            <v>Tech</v>
          </cell>
          <cell r="J2351">
            <v>37.5</v>
          </cell>
          <cell r="K2351">
            <v>65</v>
          </cell>
          <cell r="L2351">
            <v>0</v>
          </cell>
          <cell r="M2351" t="str">
            <v>N/A</v>
          </cell>
          <cell r="N2351">
            <v>44.544315282051002</v>
          </cell>
        </row>
        <row r="2352">
          <cell r="A2352" t="str">
            <v>W53082</v>
          </cell>
          <cell r="B2352" t="str">
            <v>Robinson</v>
          </cell>
          <cell r="C2352" t="str">
            <v>Rebecca</v>
          </cell>
          <cell r="D2352" t="str">
            <v>UGB</v>
          </cell>
          <cell r="E2352" t="str">
            <v>S9</v>
          </cell>
          <cell r="F2352" t="str">
            <v>AFN</v>
          </cell>
          <cell r="G2352" t="str">
            <v>US13</v>
          </cell>
          <cell r="H2352" t="str">
            <v>UK-HYDST</v>
          </cell>
          <cell r="I2352" t="str">
            <v>Admin</v>
          </cell>
          <cell r="J2352">
            <v>0</v>
          </cell>
          <cell r="K2352">
            <v>76</v>
          </cell>
          <cell r="L2352">
            <v>9</v>
          </cell>
          <cell r="M2352" t="str">
            <v>Accounts Clerk</v>
          </cell>
          <cell r="N2352">
            <v>4.576343076923</v>
          </cell>
        </row>
        <row r="2353">
          <cell r="A2353" t="str">
            <v>W98418</v>
          </cell>
          <cell r="B2353" t="str">
            <v>Robinson</v>
          </cell>
          <cell r="C2353" t="str">
            <v>Derek</v>
          </cell>
          <cell r="D2353" t="str">
            <v>UGB</v>
          </cell>
          <cell r="E2353" t="str">
            <v>S3</v>
          </cell>
          <cell r="F2353" t="str">
            <v>WTC</v>
          </cell>
          <cell r="G2353" t="str">
            <v>UU22</v>
          </cell>
          <cell r="H2353" t="str">
            <v>UK-CON-B</v>
          </cell>
          <cell r="I2353" t="str">
            <v>Tech</v>
          </cell>
          <cell r="J2353">
            <v>37.5</v>
          </cell>
          <cell r="K2353">
            <v>300</v>
          </cell>
          <cell r="L2353">
            <v>6</v>
          </cell>
          <cell r="M2353" t="str">
            <v>Chartered or Consulting Engineer</v>
          </cell>
          <cell r="N2353">
            <v>29.368806153845998</v>
          </cell>
        </row>
        <row r="2354">
          <cell r="A2354" t="str">
            <v>A50233</v>
          </cell>
          <cell r="B2354" t="str">
            <v>Robson</v>
          </cell>
          <cell r="C2354" t="str">
            <v>Gary</v>
          </cell>
          <cell r="D2354" t="str">
            <v>UGB</v>
          </cell>
          <cell r="E2354" t="str">
            <v>S1</v>
          </cell>
          <cell r="F2354" t="str">
            <v>TRL</v>
          </cell>
          <cell r="G2354" t="str">
            <v>UT43</v>
          </cell>
          <cell r="H2354" t="str">
            <v>P-STD</v>
          </cell>
          <cell r="I2354" t="str">
            <v>Tech</v>
          </cell>
          <cell r="J2354">
            <v>37.5</v>
          </cell>
          <cell r="K2354">
            <v>24</v>
          </cell>
          <cell r="L2354">
            <v>3</v>
          </cell>
          <cell r="M2354" t="str">
            <v>Technical Director  / Technical Director (1)</v>
          </cell>
          <cell r="N2354">
            <v>53.726284717949</v>
          </cell>
        </row>
        <row r="2355">
          <cell r="A2355" t="str">
            <v>A76168</v>
          </cell>
          <cell r="B2355" t="str">
            <v>Roche</v>
          </cell>
          <cell r="C2355" t="str">
            <v>Kevin</v>
          </cell>
          <cell r="D2355" t="str">
            <v>UGB</v>
          </cell>
          <cell r="E2355" t="str">
            <v>S1</v>
          </cell>
          <cell r="F2355" t="str">
            <v>TRL</v>
          </cell>
          <cell r="G2355" t="str">
            <v>UT42</v>
          </cell>
          <cell r="H2355" t="str">
            <v>UK-AGENCY</v>
          </cell>
          <cell r="I2355" t="str">
            <v>Tech</v>
          </cell>
          <cell r="J2355">
            <v>37.5</v>
          </cell>
          <cell r="K2355">
            <v>5</v>
          </cell>
          <cell r="L2355">
            <v>10</v>
          </cell>
          <cell r="M2355" t="str">
            <v>Technical assistant</v>
          </cell>
          <cell r="N2355">
            <v>34.1</v>
          </cell>
        </row>
        <row r="2356">
          <cell r="A2356" t="str">
            <v>A25255</v>
          </cell>
          <cell r="B2356" t="str">
            <v>Rockey</v>
          </cell>
          <cell r="C2356" t="str">
            <v>Tony</v>
          </cell>
          <cell r="D2356" t="str">
            <v>UGB</v>
          </cell>
          <cell r="E2356" t="str">
            <v>S3</v>
          </cell>
          <cell r="F2356" t="str">
            <v>WWN</v>
          </cell>
          <cell r="G2356" t="str">
            <v>UU61</v>
          </cell>
          <cell r="H2356" t="str">
            <v>P-STD</v>
          </cell>
          <cell r="I2356" t="str">
            <v>Tech</v>
          </cell>
          <cell r="J2356">
            <v>37.5</v>
          </cell>
          <cell r="K2356">
            <v>5</v>
          </cell>
          <cell r="L2356">
            <v>6</v>
          </cell>
          <cell r="M2356" t="str">
            <v>Senior Engineer</v>
          </cell>
          <cell r="N2356">
            <v>18.111831794872</v>
          </cell>
        </row>
        <row r="2357">
          <cell r="A2357" t="str">
            <v>A25272</v>
          </cell>
          <cell r="B2357" t="str">
            <v>Rode</v>
          </cell>
          <cell r="C2357" t="str">
            <v>Amit</v>
          </cell>
          <cell r="D2357" t="str">
            <v>UGB</v>
          </cell>
          <cell r="E2357" t="str">
            <v>S1</v>
          </cell>
          <cell r="F2357" t="str">
            <v>TRL</v>
          </cell>
          <cell r="G2357" t="str">
            <v>UT42</v>
          </cell>
          <cell r="H2357" t="str">
            <v>P-STD</v>
          </cell>
          <cell r="I2357" t="str">
            <v>Tech</v>
          </cell>
          <cell r="J2357">
            <v>37.5</v>
          </cell>
          <cell r="K2357">
            <v>6</v>
          </cell>
          <cell r="L2357">
            <v>7</v>
          </cell>
          <cell r="M2357" t="str">
            <v>Chartered or Consulting Engineer</v>
          </cell>
          <cell r="N2357">
            <v>22.780549743590001</v>
          </cell>
        </row>
        <row r="2358">
          <cell r="A2358" t="str">
            <v>A49699</v>
          </cell>
          <cell r="B2358" t="str">
            <v>Roderick</v>
          </cell>
          <cell r="C2358" t="str">
            <v>Aled</v>
          </cell>
          <cell r="D2358" t="str">
            <v>UGB</v>
          </cell>
          <cell r="E2358" t="str">
            <v>S2</v>
          </cell>
          <cell r="F2358" t="str">
            <v>BBI</v>
          </cell>
          <cell r="G2358" t="str">
            <v>UP21</v>
          </cell>
          <cell r="H2358" t="str">
            <v>UK-BTPD</v>
          </cell>
          <cell r="I2358" t="str">
            <v>Tech</v>
          </cell>
          <cell r="J2358">
            <v>37.5</v>
          </cell>
          <cell r="K2358">
            <v>40</v>
          </cell>
          <cell r="L2358">
            <v>0</v>
          </cell>
          <cell r="M2358" t="str">
            <v>N/A</v>
          </cell>
          <cell r="N2358">
            <v>47.016252307692</v>
          </cell>
        </row>
        <row r="2359">
          <cell r="A2359" t="str">
            <v>A76263</v>
          </cell>
          <cell r="B2359" t="str">
            <v>Rogan</v>
          </cell>
          <cell r="C2359" t="str">
            <v>Jon</v>
          </cell>
          <cell r="D2359" t="str">
            <v>UGB</v>
          </cell>
          <cell r="E2359" t="str">
            <v>S3</v>
          </cell>
          <cell r="F2359" t="str">
            <v>WEN</v>
          </cell>
          <cell r="G2359" t="str">
            <v>UU41</v>
          </cell>
          <cell r="H2359" t="str">
            <v>P-STD</v>
          </cell>
          <cell r="I2359" t="str">
            <v>Tech</v>
          </cell>
          <cell r="J2359">
            <v>37.5</v>
          </cell>
          <cell r="K2359">
            <v>8</v>
          </cell>
          <cell r="L2359">
            <v>6</v>
          </cell>
          <cell r="M2359" t="str">
            <v>Senior Engineer</v>
          </cell>
          <cell r="N2359">
            <v>28.472857435897001</v>
          </cell>
        </row>
        <row r="2360">
          <cell r="A2360" t="str">
            <v>A00137</v>
          </cell>
          <cell r="B2360" t="str">
            <v>Rogers</v>
          </cell>
          <cell r="C2360" t="str">
            <v>Michael</v>
          </cell>
          <cell r="D2360" t="str">
            <v>UGB</v>
          </cell>
          <cell r="E2360" t="str">
            <v>S1</v>
          </cell>
          <cell r="F2360" t="str">
            <v>THW</v>
          </cell>
          <cell r="G2360" t="str">
            <v>UT21</v>
          </cell>
          <cell r="H2360" t="str">
            <v>UK-HYDST</v>
          </cell>
          <cell r="I2360" t="str">
            <v>Tech</v>
          </cell>
          <cell r="J2360">
            <v>37.5</v>
          </cell>
          <cell r="K2360">
            <v>38</v>
          </cell>
          <cell r="L2360">
            <v>0</v>
          </cell>
          <cell r="M2360" t="str">
            <v>N/A</v>
          </cell>
          <cell r="N2360">
            <v>16.970256410255999</v>
          </cell>
        </row>
        <row r="2361">
          <cell r="A2361" t="str">
            <v>A49781</v>
          </cell>
          <cell r="B2361" t="str">
            <v>Rogers</v>
          </cell>
          <cell r="C2361" t="str">
            <v>Richard</v>
          </cell>
          <cell r="D2361" t="str">
            <v>UGB</v>
          </cell>
          <cell r="E2361" t="str">
            <v>S1</v>
          </cell>
          <cell r="F2361" t="str">
            <v>THW</v>
          </cell>
          <cell r="G2361" t="str">
            <v>UT23</v>
          </cell>
          <cell r="H2361" t="str">
            <v>UK-HYDST</v>
          </cell>
          <cell r="I2361" t="str">
            <v>Site</v>
          </cell>
          <cell r="J2361">
            <v>37.5</v>
          </cell>
          <cell r="K2361">
            <v>80</v>
          </cell>
          <cell r="L2361">
            <v>6</v>
          </cell>
          <cell r="M2361" t="str">
            <v>Senior Engineer</v>
          </cell>
          <cell r="N2361">
            <v>22.087536923077</v>
          </cell>
        </row>
        <row r="2362">
          <cell r="A2362" t="str">
            <v>A74908</v>
          </cell>
          <cell r="B2362" t="str">
            <v>Rogers</v>
          </cell>
          <cell r="C2362" t="str">
            <v>Gabrielle</v>
          </cell>
          <cell r="D2362" t="str">
            <v>UGB</v>
          </cell>
          <cell r="E2362" t="str">
            <v>S1</v>
          </cell>
          <cell r="F2362" t="str">
            <v>TRL</v>
          </cell>
          <cell r="G2362" t="str">
            <v>UT42</v>
          </cell>
          <cell r="H2362" t="str">
            <v>P-STD</v>
          </cell>
          <cell r="I2362" t="str">
            <v>Tech</v>
          </cell>
          <cell r="J2362">
            <v>37.5</v>
          </cell>
          <cell r="K2362">
            <v>13</v>
          </cell>
          <cell r="L2362">
            <v>9</v>
          </cell>
          <cell r="M2362" t="str">
            <v>Document Controller(1)</v>
          </cell>
          <cell r="N2362">
            <v>14.026703589744001</v>
          </cell>
        </row>
        <row r="2363">
          <cell r="A2363" t="str">
            <v>A00055</v>
          </cell>
          <cell r="B2363" t="str">
            <v>Ronan</v>
          </cell>
          <cell r="C2363" t="str">
            <v>Neil</v>
          </cell>
          <cell r="D2363" t="str">
            <v>UGB</v>
          </cell>
          <cell r="E2363" t="str">
            <v>S3</v>
          </cell>
          <cell r="F2363" t="str">
            <v>WWN</v>
          </cell>
          <cell r="G2363" t="str">
            <v>UU51</v>
          </cell>
          <cell r="H2363" t="str">
            <v>UK-HYDST</v>
          </cell>
          <cell r="I2363" t="str">
            <v>Tech</v>
          </cell>
          <cell r="J2363">
            <v>37.5</v>
          </cell>
          <cell r="K2363">
            <v>98</v>
          </cell>
          <cell r="L2363">
            <v>7</v>
          </cell>
          <cell r="M2363" t="str">
            <v>Senior Technician</v>
          </cell>
          <cell r="N2363">
            <v>24.606241435897001</v>
          </cell>
        </row>
        <row r="2364">
          <cell r="A2364" t="str">
            <v>A76476</v>
          </cell>
          <cell r="B2364" t="str">
            <v>Rooney</v>
          </cell>
          <cell r="C2364" t="str">
            <v>Kate</v>
          </cell>
          <cell r="D2364" t="str">
            <v>UGB</v>
          </cell>
          <cell r="E2364" t="str">
            <v>S4</v>
          </cell>
          <cell r="F2364" t="str">
            <v>EEC</v>
          </cell>
          <cell r="G2364" t="str">
            <v>UE21</v>
          </cell>
          <cell r="H2364" t="str">
            <v>P-FIX</v>
          </cell>
          <cell r="I2364" t="str">
            <v>Tech</v>
          </cell>
          <cell r="J2364">
            <v>37.5</v>
          </cell>
          <cell r="K2364">
            <v>2</v>
          </cell>
          <cell r="L2364">
            <v>11</v>
          </cell>
          <cell r="M2364" t="str">
            <v>Junior Technician</v>
          </cell>
          <cell r="N2364">
            <v>13.077011282051</v>
          </cell>
        </row>
        <row r="2365">
          <cell r="A2365" t="str">
            <v>A00098</v>
          </cell>
          <cell r="B2365" t="str">
            <v>Roper</v>
          </cell>
          <cell r="C2365" t="str">
            <v>Katy</v>
          </cell>
          <cell r="D2365" t="str">
            <v>UGB</v>
          </cell>
          <cell r="E2365" t="str">
            <v>S4</v>
          </cell>
          <cell r="F2365" t="str">
            <v>EEC</v>
          </cell>
          <cell r="G2365" t="str">
            <v>UE21</v>
          </cell>
          <cell r="H2365" t="str">
            <v>UK-HYDST</v>
          </cell>
          <cell r="I2365" t="str">
            <v>Tech</v>
          </cell>
          <cell r="J2365">
            <v>37.5</v>
          </cell>
          <cell r="K2365">
            <v>76</v>
          </cell>
          <cell r="L2365">
            <v>7</v>
          </cell>
          <cell r="M2365" t="str">
            <v>Environmental consultant 1</v>
          </cell>
          <cell r="N2365">
            <v>12.494780512821</v>
          </cell>
        </row>
        <row r="2366">
          <cell r="A2366" t="str">
            <v>U02990</v>
          </cell>
          <cell r="B2366" t="str">
            <v>Rose</v>
          </cell>
          <cell r="C2366" t="str">
            <v>Adrian</v>
          </cell>
          <cell r="D2366" t="str">
            <v>UGB</v>
          </cell>
          <cell r="E2366" t="str">
            <v>S1</v>
          </cell>
          <cell r="F2366" t="str">
            <v>TRL</v>
          </cell>
          <cell r="G2366" t="str">
            <v>UT41</v>
          </cell>
          <cell r="H2366" t="str">
            <v>UK-AGENCY</v>
          </cell>
          <cell r="I2366" t="str">
            <v>Tech</v>
          </cell>
          <cell r="J2366">
            <v>0</v>
          </cell>
          <cell r="K2366">
            <v>36</v>
          </cell>
          <cell r="L2366">
            <v>7</v>
          </cell>
          <cell r="M2366" t="str">
            <v>Senior Technician</v>
          </cell>
          <cell r="N2366">
            <v>30.8</v>
          </cell>
        </row>
        <row r="2367">
          <cell r="A2367" t="str">
            <v>A74907</v>
          </cell>
          <cell r="B2367" t="str">
            <v>Ross</v>
          </cell>
          <cell r="C2367" t="str">
            <v>Henry</v>
          </cell>
          <cell r="D2367" t="str">
            <v>UGB</v>
          </cell>
          <cell r="E2367" t="str">
            <v>S1</v>
          </cell>
          <cell r="F2367" t="str">
            <v>TRS</v>
          </cell>
          <cell r="G2367" t="str">
            <v>UT42</v>
          </cell>
          <cell r="H2367" t="str">
            <v>UK-AGENCY</v>
          </cell>
          <cell r="I2367" t="str">
            <v>Tech</v>
          </cell>
          <cell r="J2367">
            <v>37.5</v>
          </cell>
          <cell r="K2367">
            <v>19</v>
          </cell>
          <cell r="L2367">
            <v>6</v>
          </cell>
          <cell r="M2367" t="str">
            <v>Senior Engineer</v>
          </cell>
          <cell r="N2367">
            <v>65.86</v>
          </cell>
        </row>
        <row r="2368">
          <cell r="A2368" t="str">
            <v>A76051</v>
          </cell>
          <cell r="B2368" t="str">
            <v>Ross</v>
          </cell>
          <cell r="C2368" t="str">
            <v>Fiona</v>
          </cell>
          <cell r="D2368" t="str">
            <v>UGB</v>
          </cell>
          <cell r="E2368" t="str">
            <v>S9</v>
          </cell>
          <cell r="F2368" t="str">
            <v>ALG</v>
          </cell>
          <cell r="G2368" t="str">
            <v>US16</v>
          </cell>
          <cell r="H2368" t="str">
            <v>P-FIX</v>
          </cell>
          <cell r="I2368" t="str">
            <v>Admin</v>
          </cell>
          <cell r="J2368">
            <v>37.5</v>
          </cell>
          <cell r="K2368">
            <v>4</v>
          </cell>
          <cell r="L2368">
            <v>5</v>
          </cell>
          <cell r="M2368" t="str">
            <v>Associate Legal Advisor</v>
          </cell>
          <cell r="N2368">
            <v>34.452344615385002</v>
          </cell>
        </row>
        <row r="2369">
          <cell r="A2369" t="str">
            <v>A49735</v>
          </cell>
          <cell r="B2369" t="str">
            <v>Rosser</v>
          </cell>
          <cell r="C2369" t="str">
            <v>Simon</v>
          </cell>
          <cell r="D2369" t="str">
            <v>UGB</v>
          </cell>
          <cell r="E2369" t="str">
            <v>S1</v>
          </cell>
          <cell r="F2369" t="str">
            <v>SBR</v>
          </cell>
          <cell r="G2369" t="str">
            <v>UT31</v>
          </cell>
          <cell r="H2369" t="str">
            <v>UK-HYDST</v>
          </cell>
          <cell r="I2369" t="str">
            <v>Tech</v>
          </cell>
          <cell r="J2369">
            <v>37.5</v>
          </cell>
          <cell r="K2369">
            <v>97</v>
          </cell>
          <cell r="L2369">
            <v>7</v>
          </cell>
          <cell r="M2369" t="str">
            <v>Senior Technician</v>
          </cell>
          <cell r="N2369">
            <v>27.790171897436</v>
          </cell>
        </row>
        <row r="2370">
          <cell r="A2370" t="str">
            <v>A00092</v>
          </cell>
          <cell r="B2370" t="str">
            <v>Rowlands</v>
          </cell>
          <cell r="C2370" t="str">
            <v>Dafydd</v>
          </cell>
          <cell r="D2370" t="str">
            <v>UGB</v>
          </cell>
          <cell r="E2370" t="str">
            <v>S1</v>
          </cell>
          <cell r="F2370" t="str">
            <v>THW</v>
          </cell>
          <cell r="G2370" t="str">
            <v>UT21</v>
          </cell>
          <cell r="H2370" t="str">
            <v>UK-HYDST</v>
          </cell>
          <cell r="I2370" t="str">
            <v>Tech</v>
          </cell>
          <cell r="J2370">
            <v>37.5</v>
          </cell>
          <cell r="K2370">
            <v>80</v>
          </cell>
          <cell r="L2370">
            <v>6</v>
          </cell>
          <cell r="M2370" t="str">
            <v>Senior Engineer</v>
          </cell>
          <cell r="N2370">
            <v>17.236447179487001</v>
          </cell>
        </row>
        <row r="2371">
          <cell r="A2371" t="str">
            <v>A25146</v>
          </cell>
          <cell r="B2371" t="str">
            <v>Rowley</v>
          </cell>
          <cell r="C2371" t="str">
            <v>Alex</v>
          </cell>
          <cell r="D2371" t="str">
            <v>UGB</v>
          </cell>
          <cell r="E2371" t="str">
            <v>S1</v>
          </cell>
          <cell r="F2371" t="str">
            <v>TRL</v>
          </cell>
          <cell r="G2371" t="str">
            <v>UT42</v>
          </cell>
          <cell r="H2371" t="str">
            <v>UK-HYDST</v>
          </cell>
          <cell r="I2371" t="str">
            <v>Tech</v>
          </cell>
          <cell r="J2371">
            <v>37.5</v>
          </cell>
          <cell r="K2371">
            <v>26</v>
          </cell>
          <cell r="L2371">
            <v>5</v>
          </cell>
          <cell r="M2371" t="str">
            <v>Commercial  Manager</v>
          </cell>
          <cell r="N2371">
            <v>27.449267692307998</v>
          </cell>
        </row>
        <row r="2372">
          <cell r="A2372" t="str">
            <v>A50164</v>
          </cell>
          <cell r="B2372" t="str">
            <v>Rowley</v>
          </cell>
          <cell r="C2372" t="str">
            <v>Richard</v>
          </cell>
          <cell r="D2372" t="str">
            <v>UGB</v>
          </cell>
          <cell r="E2372" t="str">
            <v>S9</v>
          </cell>
          <cell r="F2372" t="str">
            <v>AIT</v>
          </cell>
          <cell r="G2372" t="str">
            <v>US15</v>
          </cell>
          <cell r="H2372" t="str">
            <v>P-STD</v>
          </cell>
          <cell r="I2372" t="str">
            <v>Admin</v>
          </cell>
          <cell r="J2372">
            <v>37.5</v>
          </cell>
          <cell r="K2372">
            <v>39</v>
          </cell>
          <cell r="L2372">
            <v>7</v>
          </cell>
          <cell r="M2372" t="str">
            <v>IT Administrator</v>
          </cell>
          <cell r="N2372">
            <v>15.142011538462</v>
          </cell>
        </row>
        <row r="2373">
          <cell r="A2373" t="str">
            <v>A49939</v>
          </cell>
          <cell r="B2373" t="str">
            <v>Rowlinson</v>
          </cell>
          <cell r="C2373" t="str">
            <v>David</v>
          </cell>
          <cell r="D2373" t="str">
            <v>UGB</v>
          </cell>
          <cell r="E2373" t="str">
            <v>S1</v>
          </cell>
          <cell r="F2373" t="str">
            <v>TRL</v>
          </cell>
          <cell r="G2373" t="str">
            <v>UT41</v>
          </cell>
          <cell r="H2373" t="str">
            <v>UK-HYDST</v>
          </cell>
          <cell r="I2373" t="str">
            <v>Tech</v>
          </cell>
          <cell r="J2373">
            <v>37.5</v>
          </cell>
          <cell r="K2373">
            <v>68</v>
          </cell>
          <cell r="L2373">
            <v>7</v>
          </cell>
          <cell r="M2373" t="str">
            <v>Chartered or Consulting Engineer</v>
          </cell>
          <cell r="N2373">
            <v>24.314908717948999</v>
          </cell>
        </row>
        <row r="2374">
          <cell r="A2374" t="str">
            <v>A00310</v>
          </cell>
          <cell r="B2374" t="str">
            <v>Roy</v>
          </cell>
          <cell r="C2374" t="str">
            <v>Deb</v>
          </cell>
          <cell r="D2374" t="str">
            <v>UGB</v>
          </cell>
          <cell r="E2374" t="str">
            <v>S1</v>
          </cell>
          <cell r="F2374" t="str">
            <v>THW</v>
          </cell>
          <cell r="G2374" t="str">
            <v>UT24</v>
          </cell>
          <cell r="H2374" t="str">
            <v>UK-HYDST</v>
          </cell>
          <cell r="I2374" t="str">
            <v>Tech</v>
          </cell>
          <cell r="J2374">
            <v>37.5</v>
          </cell>
          <cell r="K2374">
            <v>21</v>
          </cell>
          <cell r="L2374">
            <v>0</v>
          </cell>
          <cell r="M2374" t="str">
            <v>N/A</v>
          </cell>
          <cell r="N2374">
            <v>34.944652307692003</v>
          </cell>
        </row>
        <row r="2375">
          <cell r="A2375" t="str">
            <v>A76342</v>
          </cell>
          <cell r="B2375" t="str">
            <v>Royds</v>
          </cell>
          <cell r="C2375" t="str">
            <v>Jon</v>
          </cell>
          <cell r="D2375" t="str">
            <v>UGB</v>
          </cell>
          <cell r="E2375" t="str">
            <v>S1</v>
          </cell>
          <cell r="F2375" t="str">
            <v>SBR</v>
          </cell>
          <cell r="G2375" t="str">
            <v>UT31</v>
          </cell>
          <cell r="H2375" t="str">
            <v>P-STD</v>
          </cell>
          <cell r="I2375" t="str">
            <v>Tech</v>
          </cell>
          <cell r="J2375">
            <v>37.5</v>
          </cell>
          <cell r="K2375">
            <v>6</v>
          </cell>
          <cell r="L2375">
            <v>4</v>
          </cell>
          <cell r="M2375" t="str">
            <v>Associate Business Director</v>
          </cell>
          <cell r="N2375">
            <v>43.353308717948998</v>
          </cell>
        </row>
        <row r="2376">
          <cell r="A2376" t="str">
            <v>A76447</v>
          </cell>
          <cell r="B2376" t="str">
            <v>Rudling</v>
          </cell>
          <cell r="C2376" t="str">
            <v>Jeff</v>
          </cell>
          <cell r="D2376" t="str">
            <v>UGB</v>
          </cell>
          <cell r="E2376" t="str">
            <v>S1</v>
          </cell>
          <cell r="F2376" t="str">
            <v>TRL</v>
          </cell>
          <cell r="G2376" t="str">
            <v>UT42</v>
          </cell>
          <cell r="H2376" t="str">
            <v>UK-AGENCY</v>
          </cell>
          <cell r="I2376" t="str">
            <v>Tech</v>
          </cell>
          <cell r="J2376">
            <v>37.5</v>
          </cell>
          <cell r="K2376">
            <v>3</v>
          </cell>
          <cell r="L2376">
            <v>10</v>
          </cell>
          <cell r="M2376" t="str">
            <v>Technical assistant</v>
          </cell>
          <cell r="N2376">
            <v>36.72</v>
          </cell>
        </row>
        <row r="2377">
          <cell r="A2377" t="str">
            <v>U03025</v>
          </cell>
          <cell r="B2377" t="str">
            <v>Ruffell</v>
          </cell>
          <cell r="C2377" t="str">
            <v>Harry</v>
          </cell>
          <cell r="D2377" t="str">
            <v>UGB</v>
          </cell>
          <cell r="E2377" t="str">
            <v>S1</v>
          </cell>
          <cell r="F2377" t="str">
            <v>THW</v>
          </cell>
          <cell r="G2377" t="str">
            <v>UT23</v>
          </cell>
          <cell r="H2377" t="str">
            <v>UK-AGENCY</v>
          </cell>
          <cell r="I2377" t="str">
            <v>Tech</v>
          </cell>
          <cell r="J2377">
            <v>0</v>
          </cell>
          <cell r="K2377">
            <v>3</v>
          </cell>
          <cell r="L2377">
            <v>0</v>
          </cell>
          <cell r="M2377" t="str">
            <v>N/A</v>
          </cell>
          <cell r="N2377">
            <v>12</v>
          </cell>
        </row>
        <row r="2378">
          <cell r="A2378" t="str">
            <v>A85642</v>
          </cell>
          <cell r="B2378" t="str">
            <v>Rumble</v>
          </cell>
          <cell r="C2378" t="str">
            <v>Karim</v>
          </cell>
          <cell r="D2378" t="str">
            <v>UGB</v>
          </cell>
          <cell r="E2378" t="str">
            <v>S1</v>
          </cell>
          <cell r="F2378" t="str">
            <v>TRL</v>
          </cell>
          <cell r="G2378" t="str">
            <v>UT41</v>
          </cell>
          <cell r="H2378" t="str">
            <v>UK-HYDST</v>
          </cell>
          <cell r="I2378" t="str">
            <v>Tech</v>
          </cell>
          <cell r="J2378">
            <v>37.5</v>
          </cell>
          <cell r="K2378">
            <v>138</v>
          </cell>
          <cell r="L2378">
            <v>4</v>
          </cell>
          <cell r="M2378" t="str">
            <v>Project Manager  Category 2 (2)</v>
          </cell>
          <cell r="N2378">
            <v>43.353308717948998</v>
          </cell>
        </row>
        <row r="2379">
          <cell r="A2379" t="str">
            <v>W52930</v>
          </cell>
          <cell r="B2379" t="str">
            <v>Rushforth</v>
          </cell>
          <cell r="C2379" t="str">
            <v>James</v>
          </cell>
          <cell r="D2379" t="str">
            <v>UGB</v>
          </cell>
          <cell r="E2379" t="str">
            <v>S3</v>
          </cell>
          <cell r="F2379" t="str">
            <v>WWN</v>
          </cell>
          <cell r="G2379" t="str">
            <v>UU61</v>
          </cell>
          <cell r="H2379" t="str">
            <v>UK-HYDST</v>
          </cell>
          <cell r="I2379" t="str">
            <v>Tech</v>
          </cell>
          <cell r="J2379">
            <v>37.5</v>
          </cell>
          <cell r="K2379">
            <v>119</v>
          </cell>
          <cell r="L2379">
            <v>4</v>
          </cell>
          <cell r="M2379" t="str">
            <v>Associate (EA)/ Associate Tech. Dir / Associate Tech. Dir (2</v>
          </cell>
          <cell r="N2379">
            <v>18.958036923077</v>
          </cell>
        </row>
        <row r="2380">
          <cell r="A2380" t="str">
            <v>A76266</v>
          </cell>
          <cell r="B2380" t="str">
            <v>Rushton</v>
          </cell>
          <cell r="C2380" t="str">
            <v>Howard</v>
          </cell>
          <cell r="D2380" t="str">
            <v>UGB</v>
          </cell>
          <cell r="E2380" t="str">
            <v>S3</v>
          </cell>
          <cell r="F2380" t="str">
            <v>WEN</v>
          </cell>
          <cell r="G2380" t="str">
            <v>UU41</v>
          </cell>
          <cell r="H2380" t="str">
            <v>P-STD</v>
          </cell>
          <cell r="I2380" t="str">
            <v>Tech</v>
          </cell>
          <cell r="J2380">
            <v>37.5</v>
          </cell>
          <cell r="K2380">
            <v>7</v>
          </cell>
          <cell r="L2380">
            <v>5</v>
          </cell>
          <cell r="M2380" t="str">
            <v>Principal Engineer/ Technical Discipline Leader</v>
          </cell>
          <cell r="N2380">
            <v>30.344703589744</v>
          </cell>
        </row>
        <row r="2381">
          <cell r="A2381" t="str">
            <v>A74828</v>
          </cell>
          <cell r="B2381" t="str">
            <v>Russell</v>
          </cell>
          <cell r="C2381" t="str">
            <v>Sue</v>
          </cell>
          <cell r="D2381" t="str">
            <v>UGB</v>
          </cell>
          <cell r="E2381" t="str">
            <v>S9</v>
          </cell>
          <cell r="F2381" t="str">
            <v>AFF</v>
          </cell>
          <cell r="G2381" t="str">
            <v>UF14</v>
          </cell>
          <cell r="H2381" t="str">
            <v>P-STD</v>
          </cell>
          <cell r="I2381" t="str">
            <v>Admin</v>
          </cell>
          <cell r="J2381">
            <v>30</v>
          </cell>
          <cell r="K2381">
            <v>22</v>
          </cell>
          <cell r="L2381">
            <v>6</v>
          </cell>
          <cell r="M2381" t="str">
            <v>Office  Manager or  Office Facilities Manager (2)</v>
          </cell>
          <cell r="N2381">
            <v>17.922535897435999</v>
          </cell>
        </row>
        <row r="2382">
          <cell r="A2382" t="str">
            <v>U03049</v>
          </cell>
          <cell r="B2382" t="str">
            <v>Russell</v>
          </cell>
          <cell r="C2382" t="str">
            <v>Tom</v>
          </cell>
          <cell r="D2382" t="str">
            <v>UGB</v>
          </cell>
          <cell r="E2382" t="str">
            <v>S9</v>
          </cell>
          <cell r="F2382" t="str">
            <v>AFF</v>
          </cell>
          <cell r="G2382" t="str">
            <v>UF14</v>
          </cell>
          <cell r="H2382" t="str">
            <v>UK-AGENCY</v>
          </cell>
          <cell r="I2382" t="str">
            <v>Admin</v>
          </cell>
          <cell r="J2382">
            <v>0</v>
          </cell>
          <cell r="K2382">
            <v>2</v>
          </cell>
          <cell r="L2382">
            <v>0</v>
          </cell>
          <cell r="M2382" t="str">
            <v>N/A</v>
          </cell>
          <cell r="N2382">
            <v>0</v>
          </cell>
        </row>
        <row r="2383">
          <cell r="A2383" t="str">
            <v>A50251</v>
          </cell>
          <cell r="B2383" t="str">
            <v>Russells</v>
          </cell>
          <cell r="C2383" t="str">
            <v>Kenneth</v>
          </cell>
          <cell r="D2383" t="str">
            <v>UGB</v>
          </cell>
          <cell r="E2383" t="str">
            <v>S1</v>
          </cell>
          <cell r="F2383" t="str">
            <v>THW</v>
          </cell>
          <cell r="G2383" t="str">
            <v>UT21</v>
          </cell>
          <cell r="H2383" t="str">
            <v>UK-AGENCY</v>
          </cell>
          <cell r="I2383" t="str">
            <v>Tech</v>
          </cell>
          <cell r="J2383">
            <v>40</v>
          </cell>
          <cell r="K2383">
            <v>2</v>
          </cell>
          <cell r="L2383">
            <v>8</v>
          </cell>
          <cell r="M2383" t="str">
            <v>Engineer  (Not chartered) (Graduate)</v>
          </cell>
          <cell r="N2383">
            <v>22</v>
          </cell>
        </row>
        <row r="2384">
          <cell r="A2384" t="str">
            <v>A76101</v>
          </cell>
          <cell r="B2384" t="str">
            <v>Rust</v>
          </cell>
          <cell r="C2384" t="str">
            <v>Linda</v>
          </cell>
          <cell r="D2384" t="str">
            <v>UGB</v>
          </cell>
          <cell r="E2384" t="str">
            <v>S3</v>
          </cell>
          <cell r="F2384" t="str">
            <v>ERE</v>
          </cell>
          <cell r="G2384" t="str">
            <v>UU81</v>
          </cell>
          <cell r="H2384" t="str">
            <v>UK-AGENCY</v>
          </cell>
          <cell r="I2384" t="str">
            <v>Tech</v>
          </cell>
          <cell r="J2384">
            <v>37.5</v>
          </cell>
          <cell r="K2384">
            <v>3</v>
          </cell>
          <cell r="L2384">
            <v>5</v>
          </cell>
          <cell r="M2384" t="str">
            <v>Principal Planner</v>
          </cell>
          <cell r="N2384">
            <v>8.8000000000000007</v>
          </cell>
        </row>
        <row r="2385">
          <cell r="A2385" t="str">
            <v>A00007</v>
          </cell>
          <cell r="B2385" t="str">
            <v>Rutter</v>
          </cell>
          <cell r="C2385" t="str">
            <v>Sue</v>
          </cell>
          <cell r="D2385" t="str">
            <v>UGB</v>
          </cell>
          <cell r="E2385" t="str">
            <v>S3</v>
          </cell>
          <cell r="F2385" t="str">
            <v>MAM</v>
          </cell>
          <cell r="G2385" t="str">
            <v>UU23</v>
          </cell>
          <cell r="H2385" t="str">
            <v>UK-HYDST</v>
          </cell>
          <cell r="I2385" t="str">
            <v>Tech</v>
          </cell>
          <cell r="J2385">
            <v>37.5</v>
          </cell>
          <cell r="K2385">
            <v>59</v>
          </cell>
          <cell r="L2385">
            <v>10</v>
          </cell>
          <cell r="M2385" t="str">
            <v>Technical Officer/ Technician</v>
          </cell>
          <cell r="N2385">
            <v>8.0884051282050002</v>
          </cell>
        </row>
        <row r="2386">
          <cell r="A2386" t="str">
            <v>A24854</v>
          </cell>
          <cell r="B2386" t="str">
            <v>Rutter</v>
          </cell>
          <cell r="C2386" t="str">
            <v>Paul</v>
          </cell>
          <cell r="D2386" t="str">
            <v>UGB</v>
          </cell>
          <cell r="E2386" t="str">
            <v>S3</v>
          </cell>
          <cell r="F2386" t="str">
            <v>WWN</v>
          </cell>
          <cell r="G2386" t="str">
            <v>UU61</v>
          </cell>
          <cell r="H2386" t="str">
            <v>UK-HYDST</v>
          </cell>
          <cell r="I2386" t="str">
            <v>Tech</v>
          </cell>
          <cell r="J2386">
            <v>37.5</v>
          </cell>
          <cell r="K2386">
            <v>63</v>
          </cell>
          <cell r="L2386">
            <v>4</v>
          </cell>
          <cell r="M2386" t="str">
            <v>Associate (EA)/ Associate Tech. Dir / Associate Tech. Dir (2</v>
          </cell>
          <cell r="N2386">
            <v>25.114908717949</v>
          </cell>
        </row>
        <row r="2387">
          <cell r="A2387" t="str">
            <v>A74844</v>
          </cell>
          <cell r="B2387" t="str">
            <v>Ryan</v>
          </cell>
          <cell r="C2387" t="str">
            <v>Peter</v>
          </cell>
          <cell r="D2387" t="str">
            <v>UGB</v>
          </cell>
          <cell r="E2387" t="str">
            <v>S3</v>
          </cell>
          <cell r="F2387" t="str">
            <v>WEN</v>
          </cell>
          <cell r="G2387" t="str">
            <v>UU41</v>
          </cell>
          <cell r="H2387" t="str">
            <v>P-STD</v>
          </cell>
          <cell r="I2387" t="str">
            <v>Tech</v>
          </cell>
          <cell r="J2387">
            <v>37.5</v>
          </cell>
          <cell r="K2387">
            <v>12</v>
          </cell>
          <cell r="L2387">
            <v>11</v>
          </cell>
          <cell r="M2387" t="str">
            <v>Junior Technician</v>
          </cell>
          <cell r="N2387">
            <v>8.4826010256409994</v>
          </cell>
        </row>
        <row r="2388">
          <cell r="A2388" t="str">
            <v>A24995</v>
          </cell>
          <cell r="B2388" t="str">
            <v>Ryell</v>
          </cell>
          <cell r="C2388" t="str">
            <v>Peter</v>
          </cell>
          <cell r="D2388" t="str">
            <v>UGB</v>
          </cell>
          <cell r="E2388" t="str">
            <v>S3</v>
          </cell>
          <cell r="F2388" t="str">
            <v>WEN</v>
          </cell>
          <cell r="G2388" t="str">
            <v>UU41</v>
          </cell>
          <cell r="H2388" t="str">
            <v>UK-HYDST</v>
          </cell>
          <cell r="I2388" t="str">
            <v>Tech</v>
          </cell>
          <cell r="J2388">
            <v>37.5</v>
          </cell>
          <cell r="K2388">
            <v>22</v>
          </cell>
          <cell r="L2388">
            <v>0</v>
          </cell>
          <cell r="M2388" t="str">
            <v>N/A</v>
          </cell>
          <cell r="N2388">
            <v>18.944303589743999</v>
          </cell>
        </row>
        <row r="2389">
          <cell r="A2389" t="str">
            <v>A25141</v>
          </cell>
          <cell r="B2389" t="str">
            <v>Ryland</v>
          </cell>
          <cell r="C2389" t="str">
            <v>Joanna</v>
          </cell>
          <cell r="D2389" t="str">
            <v>UGB</v>
          </cell>
          <cell r="E2389" t="str">
            <v>S9</v>
          </cell>
          <cell r="F2389" t="str">
            <v>AFF</v>
          </cell>
          <cell r="G2389" t="str">
            <v>UF14</v>
          </cell>
          <cell r="H2389" t="str">
            <v>UK-HYDST</v>
          </cell>
          <cell r="I2389" t="str">
            <v>Admin</v>
          </cell>
          <cell r="J2389">
            <v>40</v>
          </cell>
          <cell r="K2389">
            <v>29</v>
          </cell>
          <cell r="L2389">
            <v>9</v>
          </cell>
          <cell r="M2389" t="str">
            <v>Senior Receptionist</v>
          </cell>
          <cell r="N2389">
            <v>9.1013807692309996</v>
          </cell>
        </row>
        <row r="2390">
          <cell r="A2390" t="str">
            <v>A76090</v>
          </cell>
          <cell r="B2390" t="str">
            <v>Saati</v>
          </cell>
          <cell r="C2390" t="str">
            <v>Mak</v>
          </cell>
          <cell r="D2390" t="str">
            <v>UGB</v>
          </cell>
          <cell r="E2390" t="str">
            <v>S2</v>
          </cell>
          <cell r="F2390" t="str">
            <v>SBS</v>
          </cell>
          <cell r="G2390" t="str">
            <v>UP33</v>
          </cell>
          <cell r="H2390" t="str">
            <v>P-STD</v>
          </cell>
          <cell r="I2390" t="str">
            <v>Tech</v>
          </cell>
          <cell r="J2390">
            <v>37.5</v>
          </cell>
          <cell r="K2390">
            <v>14</v>
          </cell>
          <cell r="L2390">
            <v>10</v>
          </cell>
          <cell r="M2390" t="str">
            <v>Graduate Engineer</v>
          </cell>
          <cell r="N2390">
            <v>20.333242051281999</v>
          </cell>
        </row>
        <row r="2391">
          <cell r="A2391" t="str">
            <v>S02285</v>
          </cell>
          <cell r="B2391" t="str">
            <v>Sadourian</v>
          </cell>
          <cell r="C2391" t="str">
            <v>Karnick</v>
          </cell>
          <cell r="D2391" t="str">
            <v>UGB</v>
          </cell>
          <cell r="E2391" t="str">
            <v>S1</v>
          </cell>
          <cell r="F2391" t="str">
            <v>TRL</v>
          </cell>
          <cell r="G2391" t="str">
            <v>UT41</v>
          </cell>
          <cell r="H2391" t="str">
            <v>UK-SC-SELF</v>
          </cell>
          <cell r="I2391" t="str">
            <v>Tech</v>
          </cell>
          <cell r="J2391">
            <v>0</v>
          </cell>
          <cell r="K2391">
            <v>115</v>
          </cell>
          <cell r="L2391">
            <v>5</v>
          </cell>
          <cell r="M2391" t="str">
            <v>Senior Resident Engineer</v>
          </cell>
          <cell r="N2391">
            <v>27.5</v>
          </cell>
        </row>
        <row r="2392">
          <cell r="A2392" t="str">
            <v>A76028</v>
          </cell>
          <cell r="B2392" t="str">
            <v>Sadowsky</v>
          </cell>
          <cell r="C2392" t="str">
            <v>Peter</v>
          </cell>
          <cell r="D2392" t="str">
            <v>UGB</v>
          </cell>
          <cell r="E2392" t="str">
            <v>S1</v>
          </cell>
          <cell r="F2392" t="str">
            <v>SBR</v>
          </cell>
          <cell r="G2392" t="str">
            <v>UT31</v>
          </cell>
          <cell r="H2392" t="str">
            <v>UK-AGENCY</v>
          </cell>
          <cell r="I2392" t="str">
            <v>Tech</v>
          </cell>
          <cell r="J2392">
            <v>37.5</v>
          </cell>
          <cell r="K2392">
            <v>0</v>
          </cell>
          <cell r="L2392">
            <v>11</v>
          </cell>
          <cell r="M2392" t="str">
            <v>Inspector (2) (ME)</v>
          </cell>
          <cell r="N2392">
            <v>23</v>
          </cell>
        </row>
        <row r="2393">
          <cell r="A2393" t="str">
            <v>A74690</v>
          </cell>
          <cell r="B2393" t="str">
            <v>Saelens</v>
          </cell>
          <cell r="C2393" t="str">
            <v>Justine</v>
          </cell>
          <cell r="D2393" t="str">
            <v>UGB</v>
          </cell>
          <cell r="E2393" t="str">
            <v>S4</v>
          </cell>
          <cell r="F2393" t="str">
            <v>EEC</v>
          </cell>
          <cell r="G2393" t="str">
            <v>UE21</v>
          </cell>
          <cell r="H2393" t="str">
            <v>P-STD</v>
          </cell>
          <cell r="I2393" t="str">
            <v>Tech</v>
          </cell>
          <cell r="J2393">
            <v>37.5</v>
          </cell>
          <cell r="K2393">
            <v>17</v>
          </cell>
          <cell r="L2393">
            <v>8</v>
          </cell>
          <cell r="M2393" t="str">
            <v>Environmental consultant 2</v>
          </cell>
          <cell r="N2393">
            <v>13.443113846154001</v>
          </cell>
        </row>
        <row r="2394">
          <cell r="A2394" t="str">
            <v>A97950</v>
          </cell>
          <cell r="B2394" t="str">
            <v>Sagoo</v>
          </cell>
          <cell r="C2394" t="str">
            <v>Hardial</v>
          </cell>
          <cell r="D2394" t="str">
            <v>UGB</v>
          </cell>
          <cell r="E2394" t="str">
            <v>S4</v>
          </cell>
          <cell r="F2394" t="str">
            <v>EEA</v>
          </cell>
          <cell r="G2394" t="str">
            <v>UE31</v>
          </cell>
          <cell r="H2394" t="str">
            <v>UK-HYDST</v>
          </cell>
          <cell r="I2394" t="str">
            <v>Tech</v>
          </cell>
          <cell r="J2394">
            <v>37.5</v>
          </cell>
          <cell r="K2394">
            <v>46</v>
          </cell>
          <cell r="L2394">
            <v>0</v>
          </cell>
          <cell r="M2394" t="str">
            <v>N/A</v>
          </cell>
          <cell r="N2394">
            <v>37.088898461538001</v>
          </cell>
        </row>
        <row r="2395">
          <cell r="A2395" t="str">
            <v>A76234</v>
          </cell>
          <cell r="B2395" t="str">
            <v>Sahota</v>
          </cell>
          <cell r="C2395" t="str">
            <v>Frank</v>
          </cell>
          <cell r="D2395" t="str">
            <v>UGB</v>
          </cell>
          <cell r="E2395" t="str">
            <v>S1</v>
          </cell>
          <cell r="F2395" t="str">
            <v>TRL</v>
          </cell>
          <cell r="G2395" t="str">
            <v>UT41</v>
          </cell>
          <cell r="H2395" t="str">
            <v>P-STD</v>
          </cell>
          <cell r="I2395" t="str">
            <v>Tech</v>
          </cell>
          <cell r="J2395">
            <v>37.5</v>
          </cell>
          <cell r="K2395">
            <v>0</v>
          </cell>
          <cell r="L2395">
            <v>4</v>
          </cell>
          <cell r="M2395" t="str">
            <v>Associate (EA)/ Associate Tech. Dir / Associate Tech. Dir (2</v>
          </cell>
          <cell r="N2395">
            <v>43.206190769231</v>
          </cell>
        </row>
        <row r="2396">
          <cell r="A2396" t="str">
            <v>A00368</v>
          </cell>
          <cell r="B2396" t="str">
            <v>Said</v>
          </cell>
          <cell r="C2396" t="str">
            <v>Samantha</v>
          </cell>
          <cell r="D2396" t="str">
            <v>UGB</v>
          </cell>
          <cell r="E2396" t="str">
            <v>S9</v>
          </cell>
          <cell r="F2396" t="str">
            <v>AFN</v>
          </cell>
          <cell r="G2396" t="str">
            <v>G11</v>
          </cell>
          <cell r="H2396" t="str">
            <v>UK-HYDST</v>
          </cell>
          <cell r="I2396" t="str">
            <v>Admin</v>
          </cell>
          <cell r="J2396">
            <v>37.5</v>
          </cell>
          <cell r="K2396">
            <v>14</v>
          </cell>
          <cell r="L2396">
            <v>0</v>
          </cell>
          <cell r="M2396" t="str">
            <v>N/A</v>
          </cell>
          <cell r="N2396">
            <v>25.905883076923001</v>
          </cell>
        </row>
        <row r="2397">
          <cell r="A2397" t="str">
            <v>U03126</v>
          </cell>
          <cell r="B2397" t="str">
            <v>Saldana</v>
          </cell>
          <cell r="C2397" t="str">
            <v>Alberto</v>
          </cell>
          <cell r="D2397" t="str">
            <v>UGB</v>
          </cell>
          <cell r="E2397" t="str">
            <v>S9</v>
          </cell>
          <cell r="F2397" t="str">
            <v>AFN</v>
          </cell>
          <cell r="G2397" t="str">
            <v>US13</v>
          </cell>
          <cell r="H2397" t="str">
            <v>UK-AGENCY</v>
          </cell>
          <cell r="I2397" t="str">
            <v>Admin</v>
          </cell>
          <cell r="J2397">
            <v>30</v>
          </cell>
          <cell r="K2397">
            <v>0</v>
          </cell>
          <cell r="L2397">
            <v>9</v>
          </cell>
          <cell r="M2397" t="str">
            <v>Assistant Accountant / Part qualified Accountant</v>
          </cell>
          <cell r="N2397">
            <v>12.14</v>
          </cell>
        </row>
        <row r="2398">
          <cell r="A2398" t="str">
            <v>A74805</v>
          </cell>
          <cell r="B2398" t="str">
            <v>Saleem</v>
          </cell>
          <cell r="C2398" t="str">
            <v>Adnan</v>
          </cell>
          <cell r="D2398" t="str">
            <v>UGB</v>
          </cell>
          <cell r="E2398" t="str">
            <v>S1</v>
          </cell>
          <cell r="F2398" t="str">
            <v>TRS</v>
          </cell>
          <cell r="G2398" t="str">
            <v>UT42</v>
          </cell>
          <cell r="H2398" t="str">
            <v>P-STD</v>
          </cell>
          <cell r="I2398" t="str">
            <v>Tech</v>
          </cell>
          <cell r="J2398">
            <v>37.5</v>
          </cell>
          <cell r="K2398">
            <v>20</v>
          </cell>
          <cell r="L2398">
            <v>5</v>
          </cell>
          <cell r="M2398" t="str">
            <v>Project  Planner (1)</v>
          </cell>
          <cell r="N2398">
            <v>46.796806153845999</v>
          </cell>
        </row>
        <row r="2399">
          <cell r="A2399" t="str">
            <v>A74969</v>
          </cell>
          <cell r="B2399" t="str">
            <v>Salemi</v>
          </cell>
          <cell r="C2399" t="str">
            <v>Anastasia</v>
          </cell>
          <cell r="D2399" t="str">
            <v>UGB</v>
          </cell>
          <cell r="E2399" t="str">
            <v>S1</v>
          </cell>
          <cell r="F2399" t="str">
            <v>TRS</v>
          </cell>
          <cell r="G2399" t="str">
            <v>UT43</v>
          </cell>
          <cell r="H2399" t="str">
            <v>P-STD</v>
          </cell>
          <cell r="I2399" t="str">
            <v>Tech</v>
          </cell>
          <cell r="J2399">
            <v>37.5</v>
          </cell>
          <cell r="K2399">
            <v>16</v>
          </cell>
          <cell r="L2399">
            <v>10</v>
          </cell>
          <cell r="M2399" t="str">
            <v>Graduate Engineer</v>
          </cell>
          <cell r="N2399">
            <v>17.213421538462001</v>
          </cell>
        </row>
        <row r="2400">
          <cell r="A2400" t="str">
            <v>A76456</v>
          </cell>
          <cell r="B2400" t="str">
            <v>Salter</v>
          </cell>
          <cell r="C2400" t="str">
            <v>Chris</v>
          </cell>
          <cell r="D2400" t="str">
            <v>UGB</v>
          </cell>
          <cell r="E2400" t="str">
            <v>S1</v>
          </cell>
          <cell r="F2400" t="str">
            <v>TRS</v>
          </cell>
          <cell r="G2400" t="str">
            <v>UT42</v>
          </cell>
          <cell r="H2400" t="str">
            <v>UK-AGENCY</v>
          </cell>
          <cell r="I2400" t="str">
            <v>Tech</v>
          </cell>
          <cell r="J2400">
            <v>37.5</v>
          </cell>
          <cell r="K2400">
            <v>3</v>
          </cell>
          <cell r="L2400">
            <v>6</v>
          </cell>
          <cell r="M2400" t="str">
            <v>Senior Engineer</v>
          </cell>
          <cell r="N2400">
            <v>64.8</v>
          </cell>
        </row>
        <row r="2401">
          <cell r="A2401" t="str">
            <v>A24935</v>
          </cell>
          <cell r="B2401" t="str">
            <v>Samuel</v>
          </cell>
          <cell r="C2401" t="str">
            <v>Paul</v>
          </cell>
          <cell r="D2401" t="str">
            <v>UGB</v>
          </cell>
          <cell r="E2401" t="str">
            <v>S3</v>
          </cell>
          <cell r="F2401" t="str">
            <v>WTC</v>
          </cell>
          <cell r="G2401" t="str">
            <v>UU22</v>
          </cell>
          <cell r="H2401" t="str">
            <v>UK-HYDST</v>
          </cell>
          <cell r="I2401" t="str">
            <v>Tech</v>
          </cell>
          <cell r="J2401">
            <v>37.5</v>
          </cell>
          <cell r="K2401">
            <v>41</v>
          </cell>
          <cell r="L2401">
            <v>8</v>
          </cell>
          <cell r="M2401" t="str">
            <v>Engineer  (Not chartered) (Graduate)</v>
          </cell>
          <cell r="N2401">
            <v>12.725298461537999</v>
          </cell>
        </row>
        <row r="2402">
          <cell r="A2402" t="str">
            <v>A40452</v>
          </cell>
          <cell r="B2402" t="str">
            <v>Sanders</v>
          </cell>
          <cell r="C2402" t="str">
            <v>Paul</v>
          </cell>
          <cell r="D2402" t="str">
            <v>UGB</v>
          </cell>
          <cell r="E2402" t="str">
            <v>S1</v>
          </cell>
          <cell r="F2402" t="str">
            <v>THW</v>
          </cell>
          <cell r="G2402" t="str">
            <v>UT21</v>
          </cell>
          <cell r="H2402" t="str">
            <v>UK-HYDST</v>
          </cell>
          <cell r="I2402" t="str">
            <v>Site</v>
          </cell>
          <cell r="J2402">
            <v>37.5</v>
          </cell>
          <cell r="K2402">
            <v>189</v>
          </cell>
          <cell r="L2402">
            <v>0</v>
          </cell>
          <cell r="M2402" t="str">
            <v>N/A</v>
          </cell>
          <cell r="N2402">
            <v>47.164692820512997</v>
          </cell>
        </row>
        <row r="2403">
          <cell r="A2403" t="str">
            <v>A00101</v>
          </cell>
          <cell r="B2403" t="str">
            <v>Sanderson</v>
          </cell>
          <cell r="C2403" t="str">
            <v>Laura</v>
          </cell>
          <cell r="D2403" t="str">
            <v>UGB</v>
          </cell>
          <cell r="E2403" t="str">
            <v>S4</v>
          </cell>
          <cell r="F2403" t="str">
            <v>EEC</v>
          </cell>
          <cell r="G2403" t="str">
            <v>UE21</v>
          </cell>
          <cell r="H2403" t="str">
            <v>UK-HYDST</v>
          </cell>
          <cell r="I2403" t="str">
            <v>Tech</v>
          </cell>
          <cell r="J2403">
            <v>37.5</v>
          </cell>
          <cell r="K2403">
            <v>53</v>
          </cell>
          <cell r="L2403">
            <v>7</v>
          </cell>
          <cell r="M2403" t="str">
            <v>Environmental consultant 1</v>
          </cell>
          <cell r="N2403">
            <v>12.789493333333001</v>
          </cell>
        </row>
        <row r="2404">
          <cell r="A2404" t="str">
            <v>A49744</v>
          </cell>
          <cell r="B2404" t="str">
            <v>Sandle</v>
          </cell>
          <cell r="C2404" t="str">
            <v>June</v>
          </cell>
          <cell r="D2404" t="str">
            <v>UGB</v>
          </cell>
          <cell r="E2404" t="str">
            <v>S9</v>
          </cell>
          <cell r="F2404" t="str">
            <v>AFF</v>
          </cell>
          <cell r="G2404" t="str">
            <v>UF12</v>
          </cell>
          <cell r="H2404" t="str">
            <v>UK-HYDST</v>
          </cell>
          <cell r="I2404" t="str">
            <v>Admin</v>
          </cell>
          <cell r="J2404">
            <v>37.5</v>
          </cell>
          <cell r="K2404">
            <v>62</v>
          </cell>
          <cell r="L2404">
            <v>8</v>
          </cell>
          <cell r="M2404" t="str">
            <v>Senior Secretary/Team Secretary</v>
          </cell>
          <cell r="N2404">
            <v>10.379267692308</v>
          </cell>
        </row>
        <row r="2405">
          <cell r="A2405" t="str">
            <v>A96865</v>
          </cell>
          <cell r="B2405" t="str">
            <v>Sands</v>
          </cell>
          <cell r="C2405" t="str">
            <v>Nic</v>
          </cell>
          <cell r="D2405" t="str">
            <v>UGB</v>
          </cell>
          <cell r="E2405" t="str">
            <v>S1</v>
          </cell>
          <cell r="F2405" t="str">
            <v>TIS</v>
          </cell>
          <cell r="G2405" t="str">
            <v>UT51</v>
          </cell>
          <cell r="H2405" t="str">
            <v>UK-HYDST</v>
          </cell>
          <cell r="I2405" t="str">
            <v>Tech</v>
          </cell>
          <cell r="J2405">
            <v>37.5</v>
          </cell>
          <cell r="K2405">
            <v>63</v>
          </cell>
          <cell r="L2405">
            <v>7</v>
          </cell>
          <cell r="M2405" t="str">
            <v>Chartered or Consulting Engineer</v>
          </cell>
          <cell r="N2405">
            <v>20.913062564103001</v>
          </cell>
        </row>
        <row r="2406">
          <cell r="A2406" t="str">
            <v>A98086</v>
          </cell>
          <cell r="B2406" t="str">
            <v>Santos</v>
          </cell>
          <cell r="C2406" t="str">
            <v>Jerome</v>
          </cell>
          <cell r="D2406" t="str">
            <v>UGB</v>
          </cell>
          <cell r="E2406" t="str">
            <v>S3</v>
          </cell>
          <cell r="F2406" t="str">
            <v>WWN</v>
          </cell>
          <cell r="G2406" t="str">
            <v>UU31</v>
          </cell>
          <cell r="H2406" t="str">
            <v>UK-HYDST</v>
          </cell>
          <cell r="I2406" t="str">
            <v>Tech</v>
          </cell>
          <cell r="J2406">
            <v>37.5</v>
          </cell>
          <cell r="K2406">
            <v>72</v>
          </cell>
          <cell r="L2406">
            <v>8</v>
          </cell>
          <cell r="M2406" t="str">
            <v>Engineer  (Not chartered) (Graduate)</v>
          </cell>
          <cell r="N2406">
            <v>15.564462564103</v>
          </cell>
        </row>
        <row r="2407">
          <cell r="A2407" t="str">
            <v>A76281</v>
          </cell>
          <cell r="B2407" t="str">
            <v>Sappal</v>
          </cell>
          <cell r="C2407" t="str">
            <v>Devpal</v>
          </cell>
          <cell r="D2407" t="str">
            <v>UGB</v>
          </cell>
          <cell r="E2407" t="str">
            <v>S1</v>
          </cell>
          <cell r="F2407" t="str">
            <v>TRS</v>
          </cell>
          <cell r="G2407" t="str">
            <v>UT42</v>
          </cell>
          <cell r="H2407" t="str">
            <v>P-STD</v>
          </cell>
          <cell r="I2407" t="str">
            <v>Tech</v>
          </cell>
          <cell r="J2407">
            <v>37.5</v>
          </cell>
          <cell r="K2407">
            <v>8</v>
          </cell>
          <cell r="L2407">
            <v>10</v>
          </cell>
          <cell r="M2407" t="str">
            <v>Graduate Engineer</v>
          </cell>
          <cell r="N2407">
            <v>16.891883076923001</v>
          </cell>
        </row>
        <row r="2408">
          <cell r="A2408" t="str">
            <v>A94196</v>
          </cell>
          <cell r="B2408" t="str">
            <v>Sargent</v>
          </cell>
          <cell r="C2408" t="str">
            <v>Bob</v>
          </cell>
          <cell r="D2408" t="str">
            <v>UGB</v>
          </cell>
          <cell r="E2408" t="str">
            <v>S3</v>
          </cell>
          <cell r="F2408" t="str">
            <v>WEN</v>
          </cell>
          <cell r="G2408" t="str">
            <v>UU41</v>
          </cell>
          <cell r="H2408" t="str">
            <v>UK-MARCUS</v>
          </cell>
          <cell r="I2408" t="str">
            <v>Tech</v>
          </cell>
          <cell r="J2408">
            <v>37.5</v>
          </cell>
          <cell r="K2408">
            <v>80</v>
          </cell>
          <cell r="L2408">
            <v>3</v>
          </cell>
          <cell r="M2408" t="str">
            <v>Technical Director  / Technical Director (1)</v>
          </cell>
          <cell r="N2408">
            <v>39.704652307692001</v>
          </cell>
        </row>
        <row r="2409">
          <cell r="A2409" t="str">
            <v>A76139</v>
          </cell>
          <cell r="B2409" t="str">
            <v>Sarican</v>
          </cell>
          <cell r="C2409" t="str">
            <v>Mazlum</v>
          </cell>
          <cell r="D2409" t="str">
            <v>UGB</v>
          </cell>
          <cell r="E2409" t="str">
            <v>S1</v>
          </cell>
          <cell r="F2409" t="str">
            <v>TRL</v>
          </cell>
          <cell r="G2409" t="str">
            <v>UT42</v>
          </cell>
          <cell r="H2409" t="str">
            <v>P-FIX</v>
          </cell>
          <cell r="I2409" t="str">
            <v>Tech</v>
          </cell>
          <cell r="J2409">
            <v>37.5</v>
          </cell>
          <cell r="K2409">
            <v>10</v>
          </cell>
          <cell r="L2409">
            <v>11</v>
          </cell>
          <cell r="M2409" t="str">
            <v>Junior Technician</v>
          </cell>
          <cell r="N2409">
            <v>10.73337025641</v>
          </cell>
        </row>
        <row r="2410">
          <cell r="A2410" t="str">
            <v>A50095</v>
          </cell>
          <cell r="B2410" t="str">
            <v>Sarreti</v>
          </cell>
          <cell r="C2410" t="str">
            <v>Torrin</v>
          </cell>
          <cell r="D2410" t="str">
            <v>UGB</v>
          </cell>
          <cell r="E2410" t="str">
            <v>S1</v>
          </cell>
          <cell r="F2410" t="str">
            <v>TRL</v>
          </cell>
          <cell r="G2410" t="str">
            <v>UT43</v>
          </cell>
          <cell r="H2410" t="str">
            <v>UK-HYDST</v>
          </cell>
          <cell r="I2410" t="str">
            <v>Tech</v>
          </cell>
          <cell r="J2410">
            <v>37.5</v>
          </cell>
          <cell r="K2410">
            <v>16</v>
          </cell>
          <cell r="L2410">
            <v>6</v>
          </cell>
          <cell r="M2410" t="str">
            <v>Senior Engineer</v>
          </cell>
          <cell r="N2410">
            <v>25.698498461538001</v>
          </cell>
        </row>
        <row r="2411">
          <cell r="A2411" t="str">
            <v>A25104</v>
          </cell>
          <cell r="B2411" t="str">
            <v>Sathaye</v>
          </cell>
          <cell r="C2411" t="str">
            <v>Santosh</v>
          </cell>
          <cell r="D2411" t="str">
            <v>UGB</v>
          </cell>
          <cell r="E2411" t="str">
            <v>S3</v>
          </cell>
          <cell r="F2411" t="str">
            <v>WEN</v>
          </cell>
          <cell r="G2411" t="str">
            <v>UU41</v>
          </cell>
          <cell r="H2411" t="str">
            <v>UK-HYDST</v>
          </cell>
          <cell r="I2411" t="str">
            <v>Tech</v>
          </cell>
          <cell r="J2411">
            <v>37.5</v>
          </cell>
          <cell r="K2411">
            <v>18</v>
          </cell>
          <cell r="L2411">
            <v>8</v>
          </cell>
          <cell r="M2411" t="str">
            <v>Engineer  (Not chartered) (Graduate)</v>
          </cell>
          <cell r="N2411">
            <v>14.610293333333001</v>
          </cell>
        </row>
        <row r="2412">
          <cell r="A2412" t="str">
            <v>W57975</v>
          </cell>
          <cell r="B2412" t="str">
            <v>Saulino</v>
          </cell>
          <cell r="C2412" t="str">
            <v>Jan</v>
          </cell>
          <cell r="D2412" t="str">
            <v>UGB</v>
          </cell>
          <cell r="E2412" t="str">
            <v>S9</v>
          </cell>
          <cell r="F2412" t="str">
            <v>AFF</v>
          </cell>
          <cell r="G2412" t="str">
            <v>UF18</v>
          </cell>
          <cell r="H2412" t="str">
            <v>UK-HYDST</v>
          </cell>
          <cell r="I2412" t="str">
            <v>Admin</v>
          </cell>
          <cell r="J2412">
            <v>0</v>
          </cell>
          <cell r="K2412">
            <v>91</v>
          </cell>
          <cell r="L2412">
            <v>10</v>
          </cell>
          <cell r="M2412" t="str">
            <v>Receptionist</v>
          </cell>
          <cell r="N2412">
            <v>9.5316071794870005</v>
          </cell>
        </row>
        <row r="2413">
          <cell r="A2413" t="str">
            <v>A05048</v>
          </cell>
          <cell r="B2413" t="str">
            <v>Saunders</v>
          </cell>
          <cell r="C2413" t="str">
            <v>Andrew</v>
          </cell>
          <cell r="D2413" t="str">
            <v>UGB</v>
          </cell>
          <cell r="E2413" t="str">
            <v>S4</v>
          </cell>
          <cell r="F2413" t="str">
            <v>EEA</v>
          </cell>
          <cell r="G2413" t="str">
            <v>UE31</v>
          </cell>
          <cell r="H2413" t="str">
            <v>UK-HYDST</v>
          </cell>
          <cell r="I2413" t="str">
            <v>Tech</v>
          </cell>
          <cell r="J2413">
            <v>37.5</v>
          </cell>
          <cell r="K2413">
            <v>256</v>
          </cell>
          <cell r="L2413">
            <v>3</v>
          </cell>
          <cell r="M2413" t="str">
            <v>Technical Director  / Technical Director (1)</v>
          </cell>
          <cell r="N2413">
            <v>56.008918021538001</v>
          </cell>
        </row>
        <row r="2414">
          <cell r="A2414" t="str">
            <v>A42237</v>
          </cell>
          <cell r="B2414" t="str">
            <v>Saunders</v>
          </cell>
          <cell r="C2414" t="str">
            <v>Vas</v>
          </cell>
          <cell r="D2414" t="str">
            <v>UGB</v>
          </cell>
          <cell r="E2414" t="str">
            <v>S1</v>
          </cell>
          <cell r="F2414" t="str">
            <v>TEX</v>
          </cell>
          <cell r="G2414" t="str">
            <v>UT11</v>
          </cell>
          <cell r="H2414" t="str">
            <v>UK-HYDST</v>
          </cell>
          <cell r="I2414" t="str">
            <v>Admin</v>
          </cell>
          <cell r="J2414">
            <v>37.5</v>
          </cell>
          <cell r="K2414">
            <v>251</v>
          </cell>
          <cell r="L2414">
            <v>6</v>
          </cell>
          <cell r="M2414" t="str">
            <v>Executive Assistant / Senior PA to Regional Managing Directo</v>
          </cell>
          <cell r="N2414">
            <v>25.757678974358999</v>
          </cell>
        </row>
        <row r="2415">
          <cell r="A2415" t="str">
            <v>A50076</v>
          </cell>
          <cell r="B2415" t="str">
            <v>Saunders</v>
          </cell>
          <cell r="C2415" t="str">
            <v>Louise</v>
          </cell>
          <cell r="D2415" t="str">
            <v>UGB</v>
          </cell>
          <cell r="E2415" t="str">
            <v>S9</v>
          </cell>
          <cell r="F2415" t="str">
            <v>AHR</v>
          </cell>
          <cell r="G2415" t="str">
            <v>US12</v>
          </cell>
          <cell r="H2415" t="str">
            <v>UK-HYDST</v>
          </cell>
          <cell r="I2415" t="str">
            <v>Admin</v>
          </cell>
          <cell r="J2415">
            <v>37.5</v>
          </cell>
          <cell r="K2415">
            <v>43</v>
          </cell>
          <cell r="L2415">
            <v>7</v>
          </cell>
          <cell r="M2415" t="str">
            <v>Marketing Coordinator</v>
          </cell>
          <cell r="N2415">
            <v>18.111831794872</v>
          </cell>
        </row>
        <row r="2416">
          <cell r="A2416" t="str">
            <v>A76124</v>
          </cell>
          <cell r="B2416" t="str">
            <v>Saunders</v>
          </cell>
          <cell r="C2416" t="str">
            <v>Rob</v>
          </cell>
          <cell r="D2416" t="str">
            <v>UGB</v>
          </cell>
          <cell r="E2416" t="str">
            <v>S1</v>
          </cell>
          <cell r="F2416" t="str">
            <v>TRL</v>
          </cell>
          <cell r="G2416" t="str">
            <v>UT43</v>
          </cell>
          <cell r="H2416" t="str">
            <v>UK-AGENCY</v>
          </cell>
          <cell r="I2416" t="str">
            <v>Tech</v>
          </cell>
          <cell r="J2416">
            <v>50</v>
          </cell>
          <cell r="K2416">
            <v>3</v>
          </cell>
          <cell r="L2416">
            <v>7</v>
          </cell>
          <cell r="M2416" t="str">
            <v>Planner</v>
          </cell>
          <cell r="N2416">
            <v>22</v>
          </cell>
        </row>
        <row r="2417">
          <cell r="A2417" t="str">
            <v>A74661</v>
          </cell>
          <cell r="B2417" t="str">
            <v>Savage</v>
          </cell>
          <cell r="C2417" t="str">
            <v>Roni</v>
          </cell>
          <cell r="D2417" t="str">
            <v>UGB</v>
          </cell>
          <cell r="E2417" t="str">
            <v>S2</v>
          </cell>
          <cell r="F2417" t="str">
            <v>GGE</v>
          </cell>
          <cell r="G2417" t="str">
            <v>UP31</v>
          </cell>
          <cell r="H2417" t="str">
            <v>UK-HYDST</v>
          </cell>
          <cell r="I2417" t="str">
            <v>Tech</v>
          </cell>
          <cell r="J2417">
            <v>37.5</v>
          </cell>
          <cell r="K2417">
            <v>0</v>
          </cell>
          <cell r="L2417">
            <v>0</v>
          </cell>
          <cell r="M2417" t="str">
            <v>N/A</v>
          </cell>
          <cell r="N2417">
            <v>50.315113846153999</v>
          </cell>
        </row>
        <row r="2418">
          <cell r="A2418" t="str">
            <v>S10270</v>
          </cell>
          <cell r="B2418" t="str">
            <v>Savage</v>
          </cell>
          <cell r="C2418" t="str">
            <v>Roni</v>
          </cell>
          <cell r="D2418" t="str">
            <v>UGB</v>
          </cell>
          <cell r="E2418" t="str">
            <v>S2</v>
          </cell>
          <cell r="F2418" t="str">
            <v>GGE</v>
          </cell>
          <cell r="G2418" t="str">
            <v>UP31</v>
          </cell>
          <cell r="H2418" t="str">
            <v>UK-SC-LTD</v>
          </cell>
          <cell r="I2418" t="str">
            <v>Tech</v>
          </cell>
          <cell r="J2418">
            <v>0</v>
          </cell>
          <cell r="K2418">
            <v>20</v>
          </cell>
          <cell r="L2418">
            <v>5</v>
          </cell>
          <cell r="M2418" t="str">
            <v>Principal Environmental Consultant</v>
          </cell>
          <cell r="N2418">
            <v>37.33</v>
          </cell>
        </row>
        <row r="2419">
          <cell r="A2419" t="str">
            <v>A50051</v>
          </cell>
          <cell r="B2419" t="str">
            <v>Sawers</v>
          </cell>
          <cell r="C2419" t="str">
            <v>Russell</v>
          </cell>
          <cell r="D2419" t="str">
            <v>UGB</v>
          </cell>
          <cell r="E2419" t="str">
            <v>S1</v>
          </cell>
          <cell r="F2419" t="str">
            <v>THW</v>
          </cell>
          <cell r="G2419" t="str">
            <v>UT23</v>
          </cell>
          <cell r="H2419" t="str">
            <v>UK-HYDST</v>
          </cell>
          <cell r="I2419" t="str">
            <v>Tech</v>
          </cell>
          <cell r="J2419">
            <v>37.5</v>
          </cell>
          <cell r="K2419">
            <v>62</v>
          </cell>
          <cell r="L2419">
            <v>6</v>
          </cell>
          <cell r="M2419" t="str">
            <v>Project manager GCCC(Aus)</v>
          </cell>
          <cell r="N2419">
            <v>31.268293333332998</v>
          </cell>
        </row>
        <row r="2420">
          <cell r="A2420" t="str">
            <v>A50133</v>
          </cell>
          <cell r="B2420" t="str">
            <v>Scagell</v>
          </cell>
          <cell r="C2420" t="str">
            <v>Steph</v>
          </cell>
          <cell r="D2420" t="str">
            <v>UGB</v>
          </cell>
          <cell r="E2420" t="str">
            <v>S9</v>
          </cell>
          <cell r="F2420" t="str">
            <v>AFF</v>
          </cell>
          <cell r="G2420" t="str">
            <v>UF23</v>
          </cell>
          <cell r="H2420" t="str">
            <v>P-STD</v>
          </cell>
          <cell r="I2420" t="str">
            <v>Admin</v>
          </cell>
          <cell r="J2420">
            <v>37.5</v>
          </cell>
          <cell r="K2420">
            <v>47</v>
          </cell>
          <cell r="L2420">
            <v>10</v>
          </cell>
          <cell r="M2420" t="str">
            <v>Facilities Assistant</v>
          </cell>
          <cell r="N2420">
            <v>10.169857435897001</v>
          </cell>
        </row>
        <row r="2421">
          <cell r="A2421" t="str">
            <v>U03128</v>
          </cell>
          <cell r="B2421" t="str">
            <v>Scagell</v>
          </cell>
          <cell r="C2421" t="str">
            <v>Stephanie</v>
          </cell>
          <cell r="D2421" t="str">
            <v>UGB</v>
          </cell>
          <cell r="E2421" t="str">
            <v>S9</v>
          </cell>
          <cell r="F2421" t="str">
            <v>AFF</v>
          </cell>
          <cell r="G2421" t="str">
            <v>UF23</v>
          </cell>
          <cell r="H2421" t="str">
            <v>UK-AGENCY</v>
          </cell>
          <cell r="I2421" t="str">
            <v>Admin</v>
          </cell>
          <cell r="J2421">
            <v>37.5</v>
          </cell>
          <cell r="K2421">
            <v>0</v>
          </cell>
          <cell r="L2421">
            <v>10</v>
          </cell>
          <cell r="M2421" t="str">
            <v>Facilities Assistant</v>
          </cell>
          <cell r="N2421">
            <v>10.8</v>
          </cell>
        </row>
        <row r="2422">
          <cell r="A2422" t="str">
            <v>A49968</v>
          </cell>
          <cell r="B2422" t="str">
            <v>Scammell</v>
          </cell>
          <cell r="C2422" t="str">
            <v>Gareth</v>
          </cell>
          <cell r="D2422" t="str">
            <v>UGB</v>
          </cell>
          <cell r="E2422" t="str">
            <v>S3</v>
          </cell>
          <cell r="F2422" t="str">
            <v>WWN</v>
          </cell>
          <cell r="G2422" t="str">
            <v>UU71</v>
          </cell>
          <cell r="H2422" t="str">
            <v>UK-HYDST</v>
          </cell>
          <cell r="I2422" t="str">
            <v>Tech</v>
          </cell>
          <cell r="J2422">
            <v>37.5</v>
          </cell>
          <cell r="K2422">
            <v>49</v>
          </cell>
          <cell r="L2422">
            <v>9</v>
          </cell>
          <cell r="M2422" t="str">
            <v>Assistant Engineer  (Graduate)</v>
          </cell>
          <cell r="N2422">
            <v>12.109611282051</v>
          </cell>
        </row>
        <row r="2423">
          <cell r="A2423" t="str">
            <v>A50168</v>
          </cell>
          <cell r="B2423" t="str">
            <v>Scammell</v>
          </cell>
          <cell r="C2423" t="str">
            <v>Ross</v>
          </cell>
          <cell r="D2423" t="str">
            <v>UGB</v>
          </cell>
          <cell r="E2423" t="str">
            <v>S2</v>
          </cell>
          <cell r="F2423" t="str">
            <v>GCL</v>
          </cell>
          <cell r="G2423" t="str">
            <v>UP31</v>
          </cell>
          <cell r="H2423" t="str">
            <v>P-FIX</v>
          </cell>
          <cell r="I2423" t="str">
            <v>Tech</v>
          </cell>
          <cell r="J2423">
            <v>37.5</v>
          </cell>
          <cell r="K2423">
            <v>38</v>
          </cell>
          <cell r="L2423">
            <v>7</v>
          </cell>
          <cell r="M2423" t="str">
            <v>Senior Technician</v>
          </cell>
          <cell r="N2423">
            <v>17.197052307692001</v>
          </cell>
        </row>
        <row r="2424">
          <cell r="A2424" t="str">
            <v>A49906</v>
          </cell>
          <cell r="B2424" t="str">
            <v>Scanlon</v>
          </cell>
          <cell r="C2424" t="str">
            <v>Lisa</v>
          </cell>
          <cell r="D2424" t="str">
            <v>UGB</v>
          </cell>
          <cell r="E2424" t="str">
            <v>S3</v>
          </cell>
          <cell r="F2424" t="str">
            <v>MAM</v>
          </cell>
          <cell r="G2424" t="str">
            <v>UU23</v>
          </cell>
          <cell r="H2424" t="str">
            <v>UK-HYDST</v>
          </cell>
          <cell r="I2424" t="str">
            <v>Tech</v>
          </cell>
          <cell r="J2424">
            <v>37.5</v>
          </cell>
          <cell r="K2424">
            <v>35</v>
          </cell>
          <cell r="L2424">
            <v>10</v>
          </cell>
          <cell r="M2424" t="str">
            <v>Technical assistant</v>
          </cell>
          <cell r="N2424">
            <v>6.0490317948719996</v>
          </cell>
        </row>
        <row r="2425">
          <cell r="A2425" t="str">
            <v>A74925</v>
          </cell>
          <cell r="B2425" t="str">
            <v>Schodorf</v>
          </cell>
          <cell r="C2425" t="str">
            <v>Marcus</v>
          </cell>
          <cell r="D2425" t="str">
            <v>UGB</v>
          </cell>
          <cell r="E2425" t="str">
            <v>S1</v>
          </cell>
          <cell r="F2425" t="str">
            <v>SBR</v>
          </cell>
          <cell r="G2425" t="str">
            <v>UT31</v>
          </cell>
          <cell r="H2425" t="str">
            <v>P-STD</v>
          </cell>
          <cell r="I2425" t="str">
            <v>Tech</v>
          </cell>
          <cell r="J2425">
            <v>37.5</v>
          </cell>
          <cell r="K2425">
            <v>19</v>
          </cell>
          <cell r="L2425">
            <v>5</v>
          </cell>
          <cell r="M2425" t="str">
            <v>Principal Engineer/ Technical Discipline Leader</v>
          </cell>
          <cell r="N2425">
            <v>39.811268102564</v>
          </cell>
        </row>
        <row r="2426">
          <cell r="A2426" t="str">
            <v>U02928</v>
          </cell>
          <cell r="B2426" t="str">
            <v>Schofield</v>
          </cell>
          <cell r="C2426" t="str">
            <v>Neil</v>
          </cell>
          <cell r="D2426" t="str">
            <v>UGB</v>
          </cell>
          <cell r="E2426" t="str">
            <v>S3</v>
          </cell>
          <cell r="F2426" t="str">
            <v>WWN</v>
          </cell>
          <cell r="G2426" t="str">
            <v>UU31</v>
          </cell>
          <cell r="H2426" t="str">
            <v>UK-AGENCY</v>
          </cell>
          <cell r="I2426" t="str">
            <v>Tech</v>
          </cell>
          <cell r="J2426">
            <v>0</v>
          </cell>
          <cell r="K2426">
            <v>10</v>
          </cell>
          <cell r="L2426">
            <v>0</v>
          </cell>
          <cell r="M2426" t="str">
            <v>N/A</v>
          </cell>
          <cell r="N2426">
            <v>26.5</v>
          </cell>
        </row>
        <row r="2427">
          <cell r="A2427" t="str">
            <v>A74957</v>
          </cell>
          <cell r="B2427" t="str">
            <v>Scholes</v>
          </cell>
          <cell r="C2427" t="str">
            <v>Chris</v>
          </cell>
          <cell r="D2427" t="str">
            <v>UGB</v>
          </cell>
          <cell r="E2427" t="str">
            <v>S1</v>
          </cell>
          <cell r="F2427" t="str">
            <v>TRL</v>
          </cell>
          <cell r="G2427" t="str">
            <v>UT41</v>
          </cell>
          <cell r="H2427" t="str">
            <v>UK-AGENCY</v>
          </cell>
          <cell r="I2427" t="str">
            <v>Tech</v>
          </cell>
          <cell r="J2427">
            <v>40</v>
          </cell>
          <cell r="K2427">
            <v>9</v>
          </cell>
          <cell r="L2427">
            <v>8</v>
          </cell>
          <cell r="M2427" t="str">
            <v>Engineer  (Not chartered) (Graduate)</v>
          </cell>
          <cell r="N2427">
            <v>21.4</v>
          </cell>
        </row>
        <row r="2428">
          <cell r="A2428" t="str">
            <v>A49910</v>
          </cell>
          <cell r="B2428" t="str">
            <v>Schumann</v>
          </cell>
          <cell r="C2428" t="str">
            <v>Xi</v>
          </cell>
          <cell r="D2428" t="str">
            <v>UGB</v>
          </cell>
          <cell r="E2428" t="str">
            <v>S2</v>
          </cell>
          <cell r="F2428" t="str">
            <v>SBS</v>
          </cell>
          <cell r="G2428" t="str">
            <v>UP33</v>
          </cell>
          <cell r="H2428" t="str">
            <v>UK-HYDST</v>
          </cell>
          <cell r="I2428" t="str">
            <v>Tech</v>
          </cell>
          <cell r="J2428">
            <v>37.5</v>
          </cell>
          <cell r="K2428">
            <v>81</v>
          </cell>
          <cell r="L2428">
            <v>8</v>
          </cell>
          <cell r="M2428" t="str">
            <v>Technical Officer/ Technician</v>
          </cell>
          <cell r="N2428">
            <v>18.964344615384999</v>
          </cell>
        </row>
        <row r="2429">
          <cell r="A2429" t="str">
            <v>A87831</v>
          </cell>
          <cell r="B2429" t="str">
            <v>Schumann</v>
          </cell>
          <cell r="C2429" t="str">
            <v>Richard</v>
          </cell>
          <cell r="D2429" t="str">
            <v>UGB</v>
          </cell>
          <cell r="E2429" t="str">
            <v>S2</v>
          </cell>
          <cell r="F2429" t="str">
            <v>SBS</v>
          </cell>
          <cell r="G2429" t="str">
            <v>UP33</v>
          </cell>
          <cell r="H2429" t="str">
            <v>UK-HYDST</v>
          </cell>
          <cell r="I2429" t="str">
            <v>Tech</v>
          </cell>
          <cell r="J2429">
            <v>37.5</v>
          </cell>
          <cell r="K2429">
            <v>134</v>
          </cell>
          <cell r="L2429">
            <v>7</v>
          </cell>
          <cell r="M2429" t="str">
            <v>Senior Technician</v>
          </cell>
          <cell r="N2429">
            <v>16.431676923076999</v>
          </cell>
        </row>
        <row r="2430">
          <cell r="A2430" t="str">
            <v>W57584</v>
          </cell>
          <cell r="B2430" t="str">
            <v>Scobie</v>
          </cell>
          <cell r="C2430" t="str">
            <v>Richard</v>
          </cell>
          <cell r="D2430" t="str">
            <v>UGB</v>
          </cell>
          <cell r="E2430" t="str">
            <v>S1</v>
          </cell>
          <cell r="F2430" t="str">
            <v>TRL</v>
          </cell>
          <cell r="G2430" t="str">
            <v>UT41</v>
          </cell>
          <cell r="H2430" t="str">
            <v>UK-HYDST</v>
          </cell>
          <cell r="I2430" t="str">
            <v>Tech</v>
          </cell>
          <cell r="J2430">
            <v>33.75</v>
          </cell>
          <cell r="K2430">
            <v>151</v>
          </cell>
          <cell r="L2430">
            <v>4</v>
          </cell>
          <cell r="M2430" t="str">
            <v>Associate (EA)/ Associate Tech. Dir / Associate Tech. Dir (2</v>
          </cell>
          <cell r="N2430">
            <v>36.379316913959997</v>
          </cell>
        </row>
        <row r="2431">
          <cell r="A2431" t="str">
            <v>A74228</v>
          </cell>
          <cell r="B2431" t="str">
            <v>Scoffham</v>
          </cell>
          <cell r="C2431" t="str">
            <v>Hayley</v>
          </cell>
          <cell r="D2431" t="str">
            <v>UGB</v>
          </cell>
          <cell r="E2431" t="str">
            <v>S4</v>
          </cell>
          <cell r="F2431" t="str">
            <v>EEC</v>
          </cell>
          <cell r="G2431" t="str">
            <v>UE21</v>
          </cell>
          <cell r="H2431" t="str">
            <v>UK-CRESS</v>
          </cell>
          <cell r="I2431" t="str">
            <v>Tech</v>
          </cell>
          <cell r="J2431">
            <v>37.5</v>
          </cell>
          <cell r="K2431">
            <v>97</v>
          </cell>
          <cell r="L2431">
            <v>5</v>
          </cell>
          <cell r="M2431" t="str">
            <v>Principal Engineer/ Technical Discipline Leader</v>
          </cell>
          <cell r="N2431">
            <v>21.752857435896999</v>
          </cell>
        </row>
        <row r="2432">
          <cell r="A2432" t="str">
            <v>W06904</v>
          </cell>
          <cell r="B2432" t="str">
            <v>Scone</v>
          </cell>
          <cell r="C2432" t="str">
            <v>Steve</v>
          </cell>
          <cell r="D2432" t="str">
            <v>UGB</v>
          </cell>
          <cell r="E2432" t="str">
            <v>S4</v>
          </cell>
          <cell r="F2432" t="str">
            <v>EEX</v>
          </cell>
          <cell r="G2432" t="str">
            <v>UE11</v>
          </cell>
          <cell r="H2432" t="str">
            <v>UK-HYDST</v>
          </cell>
          <cell r="I2432" t="str">
            <v>Tech</v>
          </cell>
          <cell r="J2432">
            <v>37.5</v>
          </cell>
          <cell r="K2432">
            <v>334</v>
          </cell>
          <cell r="L2432">
            <v>4</v>
          </cell>
          <cell r="M2432" t="str">
            <v>Business Development Manager</v>
          </cell>
          <cell r="N2432">
            <v>41.714876512821</v>
          </cell>
        </row>
        <row r="2433">
          <cell r="A2433" t="str">
            <v>A25289</v>
          </cell>
          <cell r="B2433" t="str">
            <v>Scorey</v>
          </cell>
          <cell r="C2433" t="str">
            <v>Alexander</v>
          </cell>
          <cell r="D2433" t="str">
            <v>UGB</v>
          </cell>
          <cell r="E2433" t="str">
            <v>S4</v>
          </cell>
          <cell r="F2433" t="str">
            <v>EEA</v>
          </cell>
          <cell r="G2433" t="str">
            <v>UE31</v>
          </cell>
          <cell r="H2433" t="str">
            <v>UK-SEC-NP</v>
          </cell>
          <cell r="I2433" t="str">
            <v>Tech</v>
          </cell>
          <cell r="J2433">
            <v>37.5</v>
          </cell>
          <cell r="K2433">
            <v>26</v>
          </cell>
          <cell r="L2433">
            <v>8</v>
          </cell>
          <cell r="M2433" t="str">
            <v>Environmental consultant 2</v>
          </cell>
          <cell r="N2433">
            <v>17.443062564102998</v>
          </cell>
        </row>
        <row r="2434">
          <cell r="A2434" t="str">
            <v>A00379</v>
          </cell>
          <cell r="B2434" t="str">
            <v>Scott</v>
          </cell>
          <cell r="C2434" t="str">
            <v>Kenny</v>
          </cell>
          <cell r="D2434" t="str">
            <v>UGB</v>
          </cell>
          <cell r="E2434" t="str">
            <v>S2</v>
          </cell>
          <cell r="F2434" t="str">
            <v>GGE</v>
          </cell>
          <cell r="G2434" t="str">
            <v>UP31</v>
          </cell>
          <cell r="H2434" t="str">
            <v>UK-HYDST</v>
          </cell>
          <cell r="I2434" t="str">
            <v>Tech</v>
          </cell>
          <cell r="J2434">
            <v>37.5</v>
          </cell>
          <cell r="K2434">
            <v>16</v>
          </cell>
          <cell r="L2434">
            <v>0</v>
          </cell>
          <cell r="M2434" t="str">
            <v>N/A</v>
          </cell>
          <cell r="N2434">
            <v>14.389780512821</v>
          </cell>
        </row>
        <row r="2435">
          <cell r="A2435" t="str">
            <v>A24889</v>
          </cell>
          <cell r="B2435" t="str">
            <v>Scott</v>
          </cell>
          <cell r="C2435" t="str">
            <v>Simon</v>
          </cell>
          <cell r="D2435" t="str">
            <v>UGB</v>
          </cell>
          <cell r="E2435" t="str">
            <v>S3</v>
          </cell>
          <cell r="F2435" t="str">
            <v>SWT</v>
          </cell>
          <cell r="G2435" t="str">
            <v>UU21</v>
          </cell>
          <cell r="H2435" t="str">
            <v>UK-HYDST</v>
          </cell>
          <cell r="I2435" t="str">
            <v>Tech</v>
          </cell>
          <cell r="J2435">
            <v>37.5</v>
          </cell>
          <cell r="K2435">
            <v>33</v>
          </cell>
          <cell r="L2435">
            <v>0</v>
          </cell>
          <cell r="M2435" t="str">
            <v>N/A</v>
          </cell>
          <cell r="N2435">
            <v>31.226283076923</v>
          </cell>
        </row>
        <row r="2436">
          <cell r="A2436" t="str">
            <v>A50154</v>
          </cell>
          <cell r="B2436" t="str">
            <v>Scott</v>
          </cell>
          <cell r="C2436" t="str">
            <v>Liam</v>
          </cell>
          <cell r="D2436" t="str">
            <v>UGB</v>
          </cell>
          <cell r="E2436" t="str">
            <v>S4</v>
          </cell>
          <cell r="F2436" t="str">
            <v>EER</v>
          </cell>
          <cell r="G2436" t="str">
            <v>UE31</v>
          </cell>
          <cell r="H2436" t="str">
            <v>P-STD</v>
          </cell>
          <cell r="I2436" t="str">
            <v>Tech</v>
          </cell>
          <cell r="J2436">
            <v>37.5</v>
          </cell>
          <cell r="K2436">
            <v>39</v>
          </cell>
          <cell r="L2436">
            <v>7</v>
          </cell>
          <cell r="M2436" t="str">
            <v>Planner</v>
          </cell>
          <cell r="N2436">
            <v>20.329965128205</v>
          </cell>
        </row>
        <row r="2437">
          <cell r="A2437" t="str">
            <v>A50237</v>
          </cell>
          <cell r="B2437" t="str">
            <v>Scott</v>
          </cell>
          <cell r="C2437" t="str">
            <v>Jamie</v>
          </cell>
          <cell r="D2437" t="str">
            <v>UGB</v>
          </cell>
          <cell r="E2437" t="str">
            <v>S1</v>
          </cell>
          <cell r="F2437" t="str">
            <v>TRL</v>
          </cell>
          <cell r="G2437" t="str">
            <v>UT43</v>
          </cell>
          <cell r="H2437" t="str">
            <v>P-STD</v>
          </cell>
          <cell r="I2437" t="str">
            <v>Tech</v>
          </cell>
          <cell r="J2437">
            <v>37.5</v>
          </cell>
          <cell r="K2437">
            <v>24</v>
          </cell>
          <cell r="L2437">
            <v>3</v>
          </cell>
          <cell r="M2437" t="str">
            <v>Business Director</v>
          </cell>
          <cell r="N2437">
            <v>67.276445641026001</v>
          </cell>
        </row>
        <row r="2438">
          <cell r="A2438" t="str">
            <v>A80029</v>
          </cell>
          <cell r="B2438" t="str">
            <v>Scott</v>
          </cell>
          <cell r="C2438" t="str">
            <v>Stuart</v>
          </cell>
          <cell r="D2438" t="str">
            <v>UGB</v>
          </cell>
          <cell r="E2438" t="str">
            <v>S3</v>
          </cell>
          <cell r="F2438" t="str">
            <v>ERE</v>
          </cell>
          <cell r="G2438" t="str">
            <v>UU81</v>
          </cell>
          <cell r="H2438" t="str">
            <v>P-STD</v>
          </cell>
          <cell r="I2438" t="str">
            <v>Tech</v>
          </cell>
          <cell r="J2438">
            <v>37.5</v>
          </cell>
          <cell r="K2438">
            <v>3</v>
          </cell>
          <cell r="L2438">
            <v>8</v>
          </cell>
          <cell r="M2438" t="str">
            <v>Resident Engineer (1) / Resident Engineer</v>
          </cell>
          <cell r="N2438">
            <v>39.558754871795003</v>
          </cell>
        </row>
        <row r="2439">
          <cell r="A2439" t="str">
            <v>W57517</v>
          </cell>
          <cell r="B2439" t="str">
            <v>Scourfield</v>
          </cell>
          <cell r="C2439" t="str">
            <v>Anthony</v>
          </cell>
          <cell r="D2439" t="str">
            <v>UGB</v>
          </cell>
          <cell r="E2439" t="str">
            <v>S9</v>
          </cell>
          <cell r="F2439" t="str">
            <v>AFN</v>
          </cell>
          <cell r="G2439" t="str">
            <v>US13</v>
          </cell>
          <cell r="H2439" t="str">
            <v>UK-HYDST</v>
          </cell>
          <cell r="I2439" t="str">
            <v>Admin</v>
          </cell>
          <cell r="J2439">
            <v>37.5</v>
          </cell>
          <cell r="K2439">
            <v>116</v>
          </cell>
          <cell r="L2439">
            <v>3</v>
          </cell>
          <cell r="M2439" t="str">
            <v>Chief Accountant</v>
          </cell>
          <cell r="N2439">
            <v>43.695792820512999</v>
          </cell>
        </row>
        <row r="2440">
          <cell r="A2440" t="str">
            <v>A74628</v>
          </cell>
          <cell r="B2440" t="str">
            <v>Scown</v>
          </cell>
          <cell r="C2440" t="str">
            <v>Sam</v>
          </cell>
          <cell r="D2440" t="str">
            <v>UGB</v>
          </cell>
          <cell r="E2440" t="str">
            <v>S9</v>
          </cell>
          <cell r="F2440" t="str">
            <v>AIT</v>
          </cell>
          <cell r="G2440" t="str">
            <v>US15</v>
          </cell>
          <cell r="H2440" t="str">
            <v>UK-HYDST</v>
          </cell>
          <cell r="I2440" t="str">
            <v>Admin</v>
          </cell>
          <cell r="J2440">
            <v>37.5</v>
          </cell>
          <cell r="K2440">
            <v>55</v>
          </cell>
          <cell r="L2440">
            <v>7</v>
          </cell>
          <cell r="M2440" t="str">
            <v>Senior Network Engineer</v>
          </cell>
          <cell r="N2440">
            <v>19.575146256410001</v>
          </cell>
        </row>
        <row r="2441">
          <cell r="A2441" t="str">
            <v>U03189</v>
          </cell>
          <cell r="B2441" t="str">
            <v>Scull</v>
          </cell>
          <cell r="C2441" t="str">
            <v>Mick</v>
          </cell>
          <cell r="D2441" t="str">
            <v>UGB</v>
          </cell>
          <cell r="E2441" t="str">
            <v>S1</v>
          </cell>
          <cell r="F2441" t="str">
            <v>TRL</v>
          </cell>
          <cell r="G2441" t="str">
            <v>UT41</v>
          </cell>
          <cell r="H2441" t="str">
            <v>UK-AGENCY</v>
          </cell>
          <cell r="I2441" t="str">
            <v>Tech</v>
          </cell>
          <cell r="J2441">
            <v>37.5</v>
          </cell>
          <cell r="K2441">
            <v>1</v>
          </cell>
          <cell r="L2441">
            <v>6</v>
          </cell>
          <cell r="M2441" t="str">
            <v>Senior Engineer</v>
          </cell>
          <cell r="N2441">
            <v>47.33</v>
          </cell>
        </row>
        <row r="2442">
          <cell r="A2442" t="str">
            <v>A24879</v>
          </cell>
          <cell r="B2442" t="str">
            <v>Seare</v>
          </cell>
          <cell r="C2442" t="str">
            <v>Michael</v>
          </cell>
          <cell r="D2442" t="str">
            <v>UGB</v>
          </cell>
          <cell r="E2442" t="str">
            <v>S1</v>
          </cell>
          <cell r="F2442" t="str">
            <v>TPL</v>
          </cell>
          <cell r="G2442" t="str">
            <v>UT22</v>
          </cell>
          <cell r="H2442" t="str">
            <v>UK-HYDST</v>
          </cell>
          <cell r="I2442" t="str">
            <v>Tech</v>
          </cell>
          <cell r="J2442">
            <v>37.5</v>
          </cell>
          <cell r="K2442">
            <v>55</v>
          </cell>
          <cell r="L2442">
            <v>5</v>
          </cell>
          <cell r="M2442" t="str">
            <v>Principal Planner</v>
          </cell>
          <cell r="N2442">
            <v>24.382503589744001</v>
          </cell>
        </row>
        <row r="2443">
          <cell r="A2443" t="str">
            <v>A24931</v>
          </cell>
          <cell r="B2443" t="str">
            <v>Searle</v>
          </cell>
          <cell r="C2443" t="str">
            <v>Carleen</v>
          </cell>
          <cell r="D2443" t="str">
            <v>UGB</v>
          </cell>
          <cell r="E2443" t="str">
            <v>S9</v>
          </cell>
          <cell r="F2443" t="str">
            <v>AFN</v>
          </cell>
          <cell r="G2443" t="str">
            <v>US18</v>
          </cell>
          <cell r="H2443" t="str">
            <v>UK-HYDST</v>
          </cell>
          <cell r="I2443" t="str">
            <v>Admin</v>
          </cell>
          <cell r="J2443">
            <v>37.5</v>
          </cell>
          <cell r="K2443">
            <v>67</v>
          </cell>
          <cell r="L2443">
            <v>8</v>
          </cell>
          <cell r="M2443" t="str">
            <v>Commercial Assistant (2)</v>
          </cell>
          <cell r="N2443">
            <v>12.392652307692</v>
          </cell>
        </row>
        <row r="2444">
          <cell r="A2444" t="str">
            <v>A42330</v>
          </cell>
          <cell r="B2444" t="str">
            <v>Searle</v>
          </cell>
          <cell r="C2444" t="str">
            <v>Rob</v>
          </cell>
          <cell r="D2444" t="str">
            <v>UGB</v>
          </cell>
          <cell r="E2444" t="str">
            <v>S3</v>
          </cell>
          <cell r="F2444" t="str">
            <v>WWN</v>
          </cell>
          <cell r="G2444" t="str">
            <v>UU61</v>
          </cell>
          <cell r="H2444" t="str">
            <v>UK-HYDST</v>
          </cell>
          <cell r="I2444" t="str">
            <v>Tech</v>
          </cell>
          <cell r="J2444">
            <v>37.5</v>
          </cell>
          <cell r="K2444">
            <v>179</v>
          </cell>
          <cell r="L2444">
            <v>8</v>
          </cell>
          <cell r="M2444" t="str">
            <v>Technical Officer/ Technician</v>
          </cell>
          <cell r="N2444">
            <v>14.809411653846</v>
          </cell>
        </row>
        <row r="2445">
          <cell r="A2445" t="str">
            <v>W25259</v>
          </cell>
          <cell r="B2445" t="str">
            <v>Searle</v>
          </cell>
          <cell r="C2445" t="str">
            <v>Jan</v>
          </cell>
          <cell r="D2445" t="str">
            <v>UGB</v>
          </cell>
          <cell r="E2445" t="str">
            <v>S9</v>
          </cell>
          <cell r="F2445" t="str">
            <v>AFF</v>
          </cell>
          <cell r="G2445" t="str">
            <v>UF18</v>
          </cell>
          <cell r="H2445" t="str">
            <v>UK-HYDST</v>
          </cell>
          <cell r="I2445" t="str">
            <v>Admin</v>
          </cell>
          <cell r="J2445">
            <v>37.5</v>
          </cell>
          <cell r="K2445">
            <v>152</v>
          </cell>
          <cell r="L2445">
            <v>8</v>
          </cell>
          <cell r="M2445" t="str">
            <v>Facilities Coordinator</v>
          </cell>
          <cell r="N2445">
            <v>15.224447179487001</v>
          </cell>
        </row>
        <row r="2446">
          <cell r="A2446" t="str">
            <v>A06959</v>
          </cell>
          <cell r="B2446" t="str">
            <v>Seaton</v>
          </cell>
          <cell r="C2446" t="str">
            <v>Murray</v>
          </cell>
          <cell r="D2446" t="str">
            <v>UGB</v>
          </cell>
          <cell r="E2446" t="str">
            <v>S2</v>
          </cell>
          <cell r="F2446" t="str">
            <v>BBI</v>
          </cell>
          <cell r="G2446" t="str">
            <v>UP21</v>
          </cell>
          <cell r="H2446" t="str">
            <v>UK-HYDST</v>
          </cell>
          <cell r="I2446" t="str">
            <v>Tech</v>
          </cell>
          <cell r="J2446">
            <v>37.5</v>
          </cell>
          <cell r="K2446">
            <v>236</v>
          </cell>
          <cell r="L2446">
            <v>0</v>
          </cell>
          <cell r="M2446" t="str">
            <v>N/A</v>
          </cell>
          <cell r="N2446">
            <v>28.919524102564001</v>
          </cell>
        </row>
        <row r="2447">
          <cell r="A2447" t="str">
            <v>U03179</v>
          </cell>
          <cell r="B2447" t="str">
            <v>Sedger</v>
          </cell>
          <cell r="C2447" t="str">
            <v>Allan</v>
          </cell>
          <cell r="D2447" t="str">
            <v>UGB</v>
          </cell>
          <cell r="E2447" t="str">
            <v>S1</v>
          </cell>
          <cell r="F2447" t="str">
            <v>TRL</v>
          </cell>
          <cell r="G2447" t="str">
            <v>UT42</v>
          </cell>
          <cell r="H2447" t="str">
            <v>UK-AGENCY</v>
          </cell>
          <cell r="I2447" t="str">
            <v>Tech</v>
          </cell>
          <cell r="J2447">
            <v>37.5</v>
          </cell>
          <cell r="K2447">
            <v>18</v>
          </cell>
          <cell r="L2447">
            <v>8</v>
          </cell>
          <cell r="M2447" t="str">
            <v>Engineer  (Not chartered) (Graduate)</v>
          </cell>
          <cell r="N2447">
            <v>34.840000000000003</v>
          </cell>
        </row>
        <row r="2448">
          <cell r="A2448" t="str">
            <v>A00068</v>
          </cell>
          <cell r="B2448" t="str">
            <v>Seera</v>
          </cell>
          <cell r="C2448" t="str">
            <v>Amardeep</v>
          </cell>
          <cell r="D2448" t="str">
            <v>UGB</v>
          </cell>
          <cell r="E2448" t="str">
            <v>S3</v>
          </cell>
          <cell r="F2448" t="str">
            <v>WWN</v>
          </cell>
          <cell r="G2448" t="str">
            <v>UU71</v>
          </cell>
          <cell r="H2448" t="str">
            <v>UK-HYDST</v>
          </cell>
          <cell r="I2448" t="str">
            <v>Tech</v>
          </cell>
          <cell r="J2448">
            <v>37.5</v>
          </cell>
          <cell r="K2448">
            <v>39</v>
          </cell>
          <cell r="L2448">
            <v>0</v>
          </cell>
          <cell r="M2448" t="str">
            <v>N/A</v>
          </cell>
          <cell r="N2448">
            <v>13.797831794872</v>
          </cell>
        </row>
        <row r="2449">
          <cell r="A2449" t="str">
            <v>A00124</v>
          </cell>
          <cell r="B2449" t="str">
            <v>Seex</v>
          </cell>
          <cell r="C2449" t="str">
            <v>Graham</v>
          </cell>
          <cell r="D2449" t="str">
            <v>UGB</v>
          </cell>
          <cell r="E2449" t="str">
            <v>S1</v>
          </cell>
          <cell r="F2449" t="str">
            <v>TRL</v>
          </cell>
          <cell r="G2449" t="str">
            <v>UT41</v>
          </cell>
          <cell r="H2449" t="str">
            <v>UK-HYDST</v>
          </cell>
          <cell r="I2449" t="str">
            <v>Tech</v>
          </cell>
          <cell r="J2449">
            <v>37.5</v>
          </cell>
          <cell r="K2449">
            <v>89</v>
          </cell>
          <cell r="L2449">
            <v>8</v>
          </cell>
          <cell r="M2449" t="str">
            <v>Engineer  (Not chartered) (Graduate)</v>
          </cell>
          <cell r="N2449">
            <v>22.324254871794999</v>
          </cell>
        </row>
        <row r="2450">
          <cell r="A2450" t="str">
            <v>A00507</v>
          </cell>
          <cell r="B2450" t="str">
            <v>Seignot</v>
          </cell>
          <cell r="C2450" t="str">
            <v>Phil</v>
          </cell>
          <cell r="D2450" t="str">
            <v>UGB</v>
          </cell>
          <cell r="E2450" t="str">
            <v>S3</v>
          </cell>
          <cell r="F2450" t="str">
            <v>WTC</v>
          </cell>
          <cell r="G2450" t="str">
            <v>UU22</v>
          </cell>
          <cell r="H2450" t="str">
            <v>P-FIX</v>
          </cell>
          <cell r="I2450" t="str">
            <v>Tech</v>
          </cell>
          <cell r="J2450">
            <v>37.5</v>
          </cell>
          <cell r="K2450">
            <v>29</v>
          </cell>
          <cell r="L2450">
            <v>6</v>
          </cell>
          <cell r="M2450" t="str">
            <v>Senior Engineer</v>
          </cell>
          <cell r="N2450">
            <v>40</v>
          </cell>
        </row>
        <row r="2451">
          <cell r="A2451" t="str">
            <v>W56286</v>
          </cell>
          <cell r="B2451" t="str">
            <v>Seignot</v>
          </cell>
          <cell r="C2451" t="str">
            <v>Phil</v>
          </cell>
          <cell r="D2451" t="str">
            <v>UGB</v>
          </cell>
          <cell r="E2451" t="str">
            <v>S3</v>
          </cell>
          <cell r="F2451" t="str">
            <v>WTC</v>
          </cell>
          <cell r="G2451" t="str">
            <v>UU22</v>
          </cell>
          <cell r="H2451" t="str">
            <v>UK-HYDST</v>
          </cell>
          <cell r="I2451" t="str">
            <v>Tech</v>
          </cell>
          <cell r="J2451">
            <v>37.5</v>
          </cell>
          <cell r="K2451">
            <v>212</v>
          </cell>
          <cell r="L2451">
            <v>0</v>
          </cell>
          <cell r="M2451" t="str">
            <v>N/A</v>
          </cell>
          <cell r="N2451">
            <v>28.105656410256</v>
          </cell>
        </row>
        <row r="2452">
          <cell r="A2452" t="str">
            <v>A74381</v>
          </cell>
          <cell r="B2452" t="str">
            <v>Sell</v>
          </cell>
          <cell r="C2452" t="str">
            <v>Nikki</v>
          </cell>
          <cell r="D2452" t="str">
            <v>UGB</v>
          </cell>
          <cell r="E2452" t="str">
            <v>S9</v>
          </cell>
          <cell r="F2452" t="str">
            <v>AFF</v>
          </cell>
          <cell r="G2452" t="str">
            <v>UF12</v>
          </cell>
          <cell r="H2452" t="str">
            <v>UK-HYDST</v>
          </cell>
          <cell r="I2452" t="str">
            <v>Admin</v>
          </cell>
          <cell r="J2452">
            <v>37.5</v>
          </cell>
          <cell r="K2452">
            <v>85</v>
          </cell>
          <cell r="L2452">
            <v>9</v>
          </cell>
          <cell r="M2452" t="str">
            <v>Facilities Coordinator</v>
          </cell>
          <cell r="N2452">
            <v>11.986244225641</v>
          </cell>
        </row>
        <row r="2453">
          <cell r="A2453" t="str">
            <v>A24867</v>
          </cell>
          <cell r="B2453" t="str">
            <v>Sematimba</v>
          </cell>
          <cell r="C2453" t="str">
            <v>Ivan</v>
          </cell>
          <cell r="D2453" t="str">
            <v>UGB</v>
          </cell>
          <cell r="E2453" t="str">
            <v>S3</v>
          </cell>
          <cell r="F2453" t="str">
            <v>SWT</v>
          </cell>
          <cell r="G2453" t="str">
            <v>UU21</v>
          </cell>
          <cell r="H2453" t="str">
            <v>UK-HYDST</v>
          </cell>
          <cell r="I2453" t="str">
            <v>Tech</v>
          </cell>
          <cell r="J2453">
            <v>37.5</v>
          </cell>
          <cell r="K2453">
            <v>40</v>
          </cell>
          <cell r="L2453">
            <v>0</v>
          </cell>
          <cell r="M2453" t="str">
            <v>N/A</v>
          </cell>
          <cell r="N2453">
            <v>15.34358974359</v>
          </cell>
        </row>
        <row r="2454">
          <cell r="A2454" t="str">
            <v>A74608</v>
          </cell>
          <cell r="B2454" t="str">
            <v>Semple</v>
          </cell>
          <cell r="C2454" t="str">
            <v>Stephen</v>
          </cell>
          <cell r="D2454" t="str">
            <v>UGB</v>
          </cell>
          <cell r="E2454" t="str">
            <v>S1</v>
          </cell>
          <cell r="F2454" t="str">
            <v>TRS</v>
          </cell>
          <cell r="G2454" t="str">
            <v>UT42</v>
          </cell>
          <cell r="H2454" t="str">
            <v>UK-HYDST</v>
          </cell>
          <cell r="I2454" t="str">
            <v>Tech</v>
          </cell>
          <cell r="J2454">
            <v>37.5</v>
          </cell>
          <cell r="K2454">
            <v>58</v>
          </cell>
          <cell r="L2454">
            <v>4</v>
          </cell>
          <cell r="M2454" t="str">
            <v>Associate (EA)/ Associate Tech. Dir / Associate Tech. Dir (2</v>
          </cell>
          <cell r="N2454">
            <v>54.548654769231</v>
          </cell>
        </row>
        <row r="2455">
          <cell r="A2455" t="str">
            <v>U03010</v>
          </cell>
          <cell r="B2455" t="str">
            <v>Senn</v>
          </cell>
          <cell r="C2455" t="str">
            <v>Patrick</v>
          </cell>
          <cell r="D2455" t="str">
            <v>UGB</v>
          </cell>
          <cell r="E2455" t="str">
            <v>S1</v>
          </cell>
          <cell r="F2455" t="str">
            <v>SBR</v>
          </cell>
          <cell r="G2455" t="str">
            <v>UT31</v>
          </cell>
          <cell r="H2455" t="str">
            <v>UK-SEC-NP</v>
          </cell>
          <cell r="I2455" t="str">
            <v>Tech</v>
          </cell>
          <cell r="J2455">
            <v>0</v>
          </cell>
          <cell r="K2455">
            <v>7</v>
          </cell>
          <cell r="L2455">
            <v>0</v>
          </cell>
          <cell r="M2455" t="str">
            <v>N/A</v>
          </cell>
          <cell r="N2455">
            <v>0.01</v>
          </cell>
        </row>
        <row r="2456">
          <cell r="A2456" t="str">
            <v>S01292</v>
          </cell>
          <cell r="B2456" t="str">
            <v>Senthoor</v>
          </cell>
          <cell r="C2456" t="str">
            <v>Palan</v>
          </cell>
          <cell r="D2456" t="str">
            <v>UGB</v>
          </cell>
          <cell r="E2456" t="str">
            <v>S1</v>
          </cell>
          <cell r="F2456" t="str">
            <v>TRL</v>
          </cell>
          <cell r="G2456" t="str">
            <v>UT43</v>
          </cell>
          <cell r="H2456" t="str">
            <v>UK-SC-LTD</v>
          </cell>
          <cell r="I2456" t="str">
            <v>Tech</v>
          </cell>
          <cell r="J2456">
            <v>37.5</v>
          </cell>
          <cell r="K2456">
            <v>3</v>
          </cell>
          <cell r="L2456">
            <v>8</v>
          </cell>
          <cell r="M2456" t="str">
            <v>Engineer  (Not chartered) (Graduate)</v>
          </cell>
          <cell r="N2456">
            <v>32.4</v>
          </cell>
        </row>
        <row r="2457">
          <cell r="A2457" t="str">
            <v>A00034</v>
          </cell>
          <cell r="B2457" t="str">
            <v>Setiadi</v>
          </cell>
          <cell r="C2457" t="str">
            <v>Yohan</v>
          </cell>
          <cell r="D2457" t="str">
            <v>UGB</v>
          </cell>
          <cell r="E2457" t="str">
            <v>S3</v>
          </cell>
          <cell r="F2457" t="str">
            <v>WEN</v>
          </cell>
          <cell r="G2457" t="str">
            <v>UU41</v>
          </cell>
          <cell r="H2457" t="str">
            <v>UK-HYDST</v>
          </cell>
          <cell r="I2457" t="str">
            <v>Tech</v>
          </cell>
          <cell r="J2457">
            <v>37.5</v>
          </cell>
          <cell r="K2457">
            <v>56</v>
          </cell>
          <cell r="L2457">
            <v>8</v>
          </cell>
          <cell r="M2457" t="str">
            <v>Engineer  (Not chartered) (Graduate)</v>
          </cell>
          <cell r="N2457">
            <v>16.404831794871999</v>
          </cell>
        </row>
        <row r="2458">
          <cell r="A2458" t="str">
            <v>A00130</v>
          </cell>
          <cell r="B2458" t="str">
            <v>Shah</v>
          </cell>
          <cell r="C2458" t="str">
            <v>Arpit</v>
          </cell>
          <cell r="D2458" t="str">
            <v>UGB</v>
          </cell>
          <cell r="E2458" t="str">
            <v>S1</v>
          </cell>
          <cell r="F2458" t="str">
            <v>THW</v>
          </cell>
          <cell r="G2458" t="str">
            <v>UT22</v>
          </cell>
          <cell r="H2458" t="str">
            <v>UK-HYDST</v>
          </cell>
          <cell r="I2458" t="str">
            <v>Tech</v>
          </cell>
          <cell r="J2458">
            <v>40</v>
          </cell>
          <cell r="K2458">
            <v>92</v>
          </cell>
          <cell r="L2458">
            <v>5</v>
          </cell>
          <cell r="M2458" t="str">
            <v>Principal Engineer/ Technical Discipline Leader</v>
          </cell>
          <cell r="N2458">
            <v>25.818842307692002</v>
          </cell>
        </row>
        <row r="2459">
          <cell r="A2459" t="str">
            <v>A25107</v>
          </cell>
          <cell r="B2459" t="str">
            <v>Shakeshaft</v>
          </cell>
          <cell r="C2459" t="str">
            <v>Peter</v>
          </cell>
          <cell r="D2459" t="str">
            <v>UGB</v>
          </cell>
          <cell r="E2459" t="str">
            <v>S1</v>
          </cell>
          <cell r="F2459" t="str">
            <v>SBR</v>
          </cell>
          <cell r="G2459" t="str">
            <v>UT31</v>
          </cell>
          <cell r="H2459" t="str">
            <v>UK-HYDST</v>
          </cell>
          <cell r="I2459" t="str">
            <v>Tech</v>
          </cell>
          <cell r="J2459">
            <v>30</v>
          </cell>
          <cell r="K2459">
            <v>18</v>
          </cell>
          <cell r="L2459">
            <v>7</v>
          </cell>
          <cell r="M2459" t="str">
            <v>Senior Technician</v>
          </cell>
          <cell r="N2459">
            <v>17.948717948717999</v>
          </cell>
        </row>
        <row r="2460">
          <cell r="A2460" t="str">
            <v>S10326</v>
          </cell>
          <cell r="B2460" t="str">
            <v>Shallcross</v>
          </cell>
          <cell r="C2460" t="str">
            <v>Matthew</v>
          </cell>
          <cell r="D2460" t="str">
            <v>UGB</v>
          </cell>
          <cell r="E2460" t="str">
            <v>S3</v>
          </cell>
          <cell r="F2460" t="str">
            <v>WEN</v>
          </cell>
          <cell r="G2460" t="str">
            <v>UU41</v>
          </cell>
          <cell r="H2460" t="str">
            <v>UK-SC-LTD</v>
          </cell>
          <cell r="I2460" t="str">
            <v>Tech</v>
          </cell>
          <cell r="J2460">
            <v>37.5</v>
          </cell>
          <cell r="K2460">
            <v>3</v>
          </cell>
          <cell r="L2460">
            <v>5</v>
          </cell>
          <cell r="M2460" t="str">
            <v>Principal Consultant (Aus)</v>
          </cell>
          <cell r="N2460">
            <v>24</v>
          </cell>
        </row>
        <row r="2461">
          <cell r="A2461" t="str">
            <v>A76213</v>
          </cell>
          <cell r="B2461" t="str">
            <v>Shanyinde</v>
          </cell>
          <cell r="C2461" t="str">
            <v>Chama</v>
          </cell>
          <cell r="D2461" t="str">
            <v>UGB</v>
          </cell>
          <cell r="E2461" t="str">
            <v>S1</v>
          </cell>
          <cell r="F2461" t="str">
            <v>SBR</v>
          </cell>
          <cell r="G2461" t="str">
            <v>UT31</v>
          </cell>
          <cell r="H2461" t="str">
            <v>P-STD</v>
          </cell>
          <cell r="I2461" t="str">
            <v>Tech</v>
          </cell>
          <cell r="J2461">
            <v>37.5</v>
          </cell>
          <cell r="K2461">
            <v>9</v>
          </cell>
          <cell r="L2461">
            <v>10</v>
          </cell>
          <cell r="M2461" t="str">
            <v>Graduate Engineer</v>
          </cell>
          <cell r="N2461">
            <v>17.911498461537999</v>
          </cell>
        </row>
        <row r="2462">
          <cell r="A2462" t="str">
            <v>W98647</v>
          </cell>
          <cell r="B2462" t="str">
            <v>Shapey</v>
          </cell>
          <cell r="C2462" t="str">
            <v>Keith</v>
          </cell>
          <cell r="D2462" t="str">
            <v>UGB</v>
          </cell>
          <cell r="E2462" t="str">
            <v>S9</v>
          </cell>
          <cell r="F2462" t="str">
            <v>AFN</v>
          </cell>
          <cell r="G2462" t="str">
            <v>US18</v>
          </cell>
          <cell r="H2462" t="str">
            <v>UK-HYDST</v>
          </cell>
          <cell r="I2462" t="str">
            <v>Admin</v>
          </cell>
          <cell r="J2462">
            <v>37</v>
          </cell>
          <cell r="K2462">
            <v>406</v>
          </cell>
          <cell r="L2462">
            <v>6</v>
          </cell>
          <cell r="M2462" t="str">
            <v>Senior Accountant or Accountant</v>
          </cell>
          <cell r="N2462">
            <v>33.297653711019002</v>
          </cell>
        </row>
        <row r="2463">
          <cell r="A2463" t="str">
            <v>U02290</v>
          </cell>
          <cell r="B2463" t="str">
            <v>Sharma</v>
          </cell>
          <cell r="C2463" t="str">
            <v>Ved</v>
          </cell>
          <cell r="D2463" t="str">
            <v>UGB</v>
          </cell>
          <cell r="E2463" t="str">
            <v>S1</v>
          </cell>
          <cell r="F2463" t="str">
            <v>THW</v>
          </cell>
          <cell r="G2463" t="str">
            <v>UT21</v>
          </cell>
          <cell r="H2463" t="str">
            <v>UK-AGENCY</v>
          </cell>
          <cell r="I2463" t="str">
            <v>Tech</v>
          </cell>
          <cell r="J2463">
            <v>0</v>
          </cell>
          <cell r="K2463">
            <v>76</v>
          </cell>
          <cell r="L2463">
            <v>6</v>
          </cell>
          <cell r="M2463" t="str">
            <v>Senior Engineer</v>
          </cell>
          <cell r="N2463">
            <v>35.15</v>
          </cell>
        </row>
        <row r="2464">
          <cell r="A2464" t="str">
            <v>A00352</v>
          </cell>
          <cell r="B2464" t="str">
            <v>Sharp</v>
          </cell>
          <cell r="C2464" t="str">
            <v>Simon</v>
          </cell>
          <cell r="D2464" t="str">
            <v>UGB</v>
          </cell>
          <cell r="E2464" t="str">
            <v>S4</v>
          </cell>
          <cell r="F2464" t="str">
            <v>EEC</v>
          </cell>
          <cell r="G2464" t="str">
            <v>UE21</v>
          </cell>
          <cell r="H2464" t="str">
            <v>UK-HYDST</v>
          </cell>
          <cell r="I2464" t="str">
            <v>Tech</v>
          </cell>
          <cell r="J2464">
            <v>40</v>
          </cell>
          <cell r="K2464">
            <v>11</v>
          </cell>
          <cell r="L2464">
            <v>0</v>
          </cell>
          <cell r="M2464" t="str">
            <v>N/A</v>
          </cell>
          <cell r="N2464">
            <v>13.490419230769</v>
          </cell>
        </row>
        <row r="2465">
          <cell r="A2465" t="str">
            <v>A74956</v>
          </cell>
          <cell r="B2465" t="str">
            <v>Sharpe</v>
          </cell>
          <cell r="C2465" t="str">
            <v>Jo-Anne</v>
          </cell>
          <cell r="D2465" t="str">
            <v>UGB</v>
          </cell>
          <cell r="E2465" t="str">
            <v>S1</v>
          </cell>
          <cell r="F2465" t="str">
            <v>TRS</v>
          </cell>
          <cell r="G2465" t="str">
            <v>UT42</v>
          </cell>
          <cell r="H2465" t="str">
            <v>P-STD</v>
          </cell>
          <cell r="I2465" t="str">
            <v>Tech</v>
          </cell>
          <cell r="J2465">
            <v>37.5</v>
          </cell>
          <cell r="K2465">
            <v>9</v>
          </cell>
          <cell r="L2465">
            <v>5</v>
          </cell>
          <cell r="M2465" t="str">
            <v>Senior Resident Engineer</v>
          </cell>
          <cell r="N2465">
            <v>37.370293333333002</v>
          </cell>
        </row>
        <row r="2466">
          <cell r="A2466" t="str">
            <v>A76329</v>
          </cell>
          <cell r="B2466" t="str">
            <v>Sharpe</v>
          </cell>
          <cell r="C2466" t="str">
            <v>Jo-Anne</v>
          </cell>
          <cell r="D2466" t="str">
            <v>UGB</v>
          </cell>
          <cell r="E2466" t="str">
            <v>S1</v>
          </cell>
          <cell r="F2466" t="str">
            <v>TRS</v>
          </cell>
          <cell r="G2466" t="str">
            <v>UT42</v>
          </cell>
          <cell r="H2466" t="str">
            <v>UK-AGENCY</v>
          </cell>
          <cell r="I2466" t="str">
            <v>Tech</v>
          </cell>
          <cell r="J2466">
            <v>0</v>
          </cell>
          <cell r="K2466">
            <v>0</v>
          </cell>
          <cell r="L2466">
            <v>5</v>
          </cell>
          <cell r="M2466" t="str">
            <v>Principal Engineer/ Technical Discipline Leader</v>
          </cell>
          <cell r="N2466">
            <v>73.91</v>
          </cell>
        </row>
        <row r="2467">
          <cell r="A2467" t="str">
            <v>S10259</v>
          </cell>
          <cell r="B2467" t="str">
            <v>Sharpe</v>
          </cell>
          <cell r="C2467" t="str">
            <v>Phil</v>
          </cell>
          <cell r="D2467" t="str">
            <v>UGB</v>
          </cell>
          <cell r="E2467" t="str">
            <v>S2</v>
          </cell>
          <cell r="F2467" t="str">
            <v>GGE</v>
          </cell>
          <cell r="G2467" t="str">
            <v>UP31</v>
          </cell>
          <cell r="H2467" t="str">
            <v>UK-SC-SELF</v>
          </cell>
          <cell r="I2467" t="str">
            <v>Tech</v>
          </cell>
          <cell r="J2467">
            <v>0</v>
          </cell>
          <cell r="K2467">
            <v>8</v>
          </cell>
          <cell r="L2467">
            <v>4</v>
          </cell>
          <cell r="M2467" t="str">
            <v>Associate (EA)/ Associate Tech. Dir / Associate Tech. Dir (2</v>
          </cell>
          <cell r="N2467">
            <v>56.25</v>
          </cell>
        </row>
        <row r="2468">
          <cell r="A2468" t="str">
            <v>A25211</v>
          </cell>
          <cell r="B2468" t="str">
            <v>Shaw</v>
          </cell>
          <cell r="C2468" t="str">
            <v>Mark</v>
          </cell>
          <cell r="D2468" t="str">
            <v>UGB</v>
          </cell>
          <cell r="E2468" t="str">
            <v>S2</v>
          </cell>
          <cell r="F2468" t="str">
            <v>GGE</v>
          </cell>
          <cell r="G2468" t="str">
            <v>UP31</v>
          </cell>
          <cell r="H2468" t="str">
            <v>P-STD</v>
          </cell>
          <cell r="I2468" t="str">
            <v>Tech</v>
          </cell>
          <cell r="J2468">
            <v>37.5</v>
          </cell>
          <cell r="K2468">
            <v>40</v>
          </cell>
          <cell r="L2468">
            <v>3</v>
          </cell>
          <cell r="M2468" t="str">
            <v>Business Director</v>
          </cell>
          <cell r="N2468">
            <v>65.164055794871999</v>
          </cell>
        </row>
        <row r="2469">
          <cell r="A2469" t="str">
            <v>A25214</v>
          </cell>
          <cell r="B2469" t="str">
            <v>Shaw</v>
          </cell>
          <cell r="C2469" t="str">
            <v>Kirsty</v>
          </cell>
          <cell r="D2469" t="str">
            <v>UGB</v>
          </cell>
          <cell r="E2469" t="str">
            <v>S4</v>
          </cell>
          <cell r="F2469" t="str">
            <v>EEA</v>
          </cell>
          <cell r="G2469" t="str">
            <v>UE31</v>
          </cell>
          <cell r="H2469" t="str">
            <v>P-FIX</v>
          </cell>
          <cell r="I2469" t="str">
            <v>Tech</v>
          </cell>
          <cell r="J2469">
            <v>37.5</v>
          </cell>
          <cell r="K2469">
            <v>15</v>
          </cell>
          <cell r="L2469">
            <v>10</v>
          </cell>
          <cell r="M2469" t="str">
            <v>Environmental consultant 4 / Graduate</v>
          </cell>
          <cell r="N2469">
            <v>11.108754871795</v>
          </cell>
        </row>
        <row r="2470">
          <cell r="A2470" t="str">
            <v>A76405</v>
          </cell>
          <cell r="B2470" t="str">
            <v>Shaw</v>
          </cell>
          <cell r="C2470" t="str">
            <v>Ben</v>
          </cell>
          <cell r="D2470" t="str">
            <v>UGB</v>
          </cell>
          <cell r="E2470" t="str">
            <v>S1</v>
          </cell>
          <cell r="F2470" t="str">
            <v>TRL</v>
          </cell>
          <cell r="G2470" t="str">
            <v>UT41</v>
          </cell>
          <cell r="H2470" t="str">
            <v>UK-AGENCY</v>
          </cell>
          <cell r="I2470" t="str">
            <v>Tech</v>
          </cell>
          <cell r="J2470">
            <v>35</v>
          </cell>
          <cell r="K2470">
            <v>5</v>
          </cell>
          <cell r="L2470">
            <v>8</v>
          </cell>
          <cell r="M2470" t="str">
            <v>Field Engineer</v>
          </cell>
          <cell r="N2470">
            <v>29.72</v>
          </cell>
        </row>
        <row r="2471">
          <cell r="A2471" t="str">
            <v>U03136</v>
          </cell>
          <cell r="B2471" t="str">
            <v>Shaw</v>
          </cell>
          <cell r="C2471" t="str">
            <v>Peter</v>
          </cell>
          <cell r="D2471" t="str">
            <v>UGB</v>
          </cell>
          <cell r="E2471" t="str">
            <v>S1</v>
          </cell>
          <cell r="F2471" t="str">
            <v>TRL</v>
          </cell>
          <cell r="G2471" t="str">
            <v>UT43</v>
          </cell>
          <cell r="H2471" t="str">
            <v>UK-AGENCY</v>
          </cell>
          <cell r="I2471" t="str">
            <v>Tech</v>
          </cell>
          <cell r="J2471">
            <v>37.5</v>
          </cell>
          <cell r="K2471">
            <v>5</v>
          </cell>
          <cell r="L2471">
            <v>7</v>
          </cell>
          <cell r="M2471" t="str">
            <v>Senior Technician</v>
          </cell>
          <cell r="N2471">
            <v>36.299999999999997</v>
          </cell>
        </row>
        <row r="2472">
          <cell r="A2472" t="str">
            <v>U03170</v>
          </cell>
          <cell r="B2472" t="str">
            <v>Shaw</v>
          </cell>
          <cell r="C2472" t="str">
            <v>Kirsty</v>
          </cell>
          <cell r="D2472" t="str">
            <v>UGB</v>
          </cell>
          <cell r="E2472" t="str">
            <v>S4</v>
          </cell>
          <cell r="F2472" t="str">
            <v>EEA</v>
          </cell>
          <cell r="G2472" t="str">
            <v>UE31</v>
          </cell>
          <cell r="H2472" t="str">
            <v>T-FIX</v>
          </cell>
          <cell r="I2472" t="str">
            <v>Tech</v>
          </cell>
          <cell r="J2472">
            <v>37.5</v>
          </cell>
          <cell r="K2472">
            <v>0</v>
          </cell>
          <cell r="L2472">
            <v>10</v>
          </cell>
          <cell r="M2472" t="str">
            <v>Technical assistant</v>
          </cell>
          <cell r="N2472">
            <v>7.7</v>
          </cell>
        </row>
        <row r="2473">
          <cell r="A2473" t="str">
            <v>W57533</v>
          </cell>
          <cell r="B2473" t="str">
            <v>Shaw</v>
          </cell>
          <cell r="C2473" t="str">
            <v>Catherine</v>
          </cell>
          <cell r="D2473" t="str">
            <v>UGB</v>
          </cell>
          <cell r="E2473" t="str">
            <v>S9</v>
          </cell>
          <cell r="F2473" t="str">
            <v>AFN</v>
          </cell>
          <cell r="G2473" t="str">
            <v>US18</v>
          </cell>
          <cell r="H2473" t="str">
            <v>UK-HYDST</v>
          </cell>
          <cell r="I2473" t="str">
            <v>Admin</v>
          </cell>
          <cell r="J2473">
            <v>37.5</v>
          </cell>
          <cell r="K2473">
            <v>152</v>
          </cell>
          <cell r="L2473">
            <v>7</v>
          </cell>
          <cell r="M2473" t="str">
            <v>Health and Safety Advisor</v>
          </cell>
          <cell r="N2473">
            <v>17.201318974359001</v>
          </cell>
        </row>
        <row r="2474">
          <cell r="A2474" t="str">
            <v>A00178</v>
          </cell>
          <cell r="B2474" t="str">
            <v>Shearman</v>
          </cell>
          <cell r="C2474" t="str">
            <v>Cid</v>
          </cell>
          <cell r="D2474" t="str">
            <v>UGB</v>
          </cell>
          <cell r="E2474" t="str">
            <v>S4</v>
          </cell>
          <cell r="F2474" t="str">
            <v>EEC</v>
          </cell>
          <cell r="G2474" t="str">
            <v>UE21</v>
          </cell>
          <cell r="H2474" t="str">
            <v>UK-HYDST</v>
          </cell>
          <cell r="I2474" t="str">
            <v>Tech</v>
          </cell>
          <cell r="J2474">
            <v>0</v>
          </cell>
          <cell r="K2474">
            <v>79</v>
          </cell>
          <cell r="L2474">
            <v>7</v>
          </cell>
          <cell r="M2474" t="str">
            <v>Environmental consultant 1</v>
          </cell>
          <cell r="N2474">
            <v>12.100857435897</v>
          </cell>
        </row>
        <row r="2475">
          <cell r="A2475" t="str">
            <v>A97020</v>
          </cell>
          <cell r="B2475" t="str">
            <v>Sheehy</v>
          </cell>
          <cell r="C2475" t="str">
            <v>Anthony</v>
          </cell>
          <cell r="D2475" t="str">
            <v>UGB</v>
          </cell>
          <cell r="E2475" t="str">
            <v>S1</v>
          </cell>
          <cell r="F2475" t="str">
            <v>THW</v>
          </cell>
          <cell r="G2475" t="str">
            <v>UT23</v>
          </cell>
          <cell r="H2475" t="str">
            <v>UK-HYDST</v>
          </cell>
          <cell r="I2475" t="str">
            <v>Tech</v>
          </cell>
          <cell r="J2475">
            <v>37.5</v>
          </cell>
          <cell r="K2475">
            <v>90</v>
          </cell>
          <cell r="L2475">
            <v>8</v>
          </cell>
          <cell r="M2475" t="str">
            <v>Engineer  (Not chartered) (Graduate)</v>
          </cell>
          <cell r="N2475">
            <v>18.958036923077</v>
          </cell>
        </row>
        <row r="2476">
          <cell r="A2476" t="str">
            <v>A24921</v>
          </cell>
          <cell r="B2476" t="str">
            <v>Sheere</v>
          </cell>
          <cell r="C2476" t="str">
            <v>Martin</v>
          </cell>
          <cell r="D2476" t="str">
            <v>UGB</v>
          </cell>
          <cell r="E2476" t="str">
            <v>S2</v>
          </cell>
          <cell r="F2476" t="str">
            <v>SBS</v>
          </cell>
          <cell r="G2476" t="str">
            <v>UP33</v>
          </cell>
          <cell r="H2476" t="str">
            <v>UK-HYDST</v>
          </cell>
          <cell r="I2476" t="str">
            <v>Tech</v>
          </cell>
          <cell r="J2476">
            <v>37.5</v>
          </cell>
          <cell r="K2476">
            <v>63</v>
          </cell>
          <cell r="L2476">
            <v>6</v>
          </cell>
          <cell r="M2476" t="str">
            <v>Senior Engineer</v>
          </cell>
          <cell r="N2476">
            <v>23.131870769231</v>
          </cell>
        </row>
        <row r="2477">
          <cell r="A2477" t="str">
            <v>A42350</v>
          </cell>
          <cell r="B2477" t="str">
            <v>Sheikh</v>
          </cell>
          <cell r="C2477" t="str">
            <v>Sophie</v>
          </cell>
          <cell r="D2477" t="str">
            <v>UGB</v>
          </cell>
          <cell r="E2477" t="str">
            <v>S9</v>
          </cell>
          <cell r="F2477" t="str">
            <v>AIT</v>
          </cell>
          <cell r="G2477" t="str">
            <v>G11</v>
          </cell>
          <cell r="H2477" t="str">
            <v>UK-HYDST</v>
          </cell>
          <cell r="I2477" t="str">
            <v>Admin</v>
          </cell>
          <cell r="J2477">
            <v>37.5</v>
          </cell>
          <cell r="K2477">
            <v>177</v>
          </cell>
          <cell r="L2477">
            <v>4</v>
          </cell>
          <cell r="M2477" t="str">
            <v>Group Systems Manager</v>
          </cell>
          <cell r="N2477">
            <v>35.711064615384998</v>
          </cell>
        </row>
        <row r="2478">
          <cell r="A2478" t="str">
            <v>A74961</v>
          </cell>
          <cell r="B2478" t="str">
            <v>Shemilt</v>
          </cell>
          <cell r="C2478" t="str">
            <v>Michael</v>
          </cell>
          <cell r="D2478" t="str">
            <v>UGB</v>
          </cell>
          <cell r="E2478" t="str">
            <v>S1</v>
          </cell>
          <cell r="F2478" t="str">
            <v>TRS</v>
          </cell>
          <cell r="G2478" t="str">
            <v>UT43</v>
          </cell>
          <cell r="H2478" t="str">
            <v>P-STD</v>
          </cell>
          <cell r="I2478" t="str">
            <v>Tech</v>
          </cell>
          <cell r="J2478">
            <v>37.5</v>
          </cell>
          <cell r="K2478">
            <v>17</v>
          </cell>
          <cell r="L2478">
            <v>5</v>
          </cell>
          <cell r="M2478" t="str">
            <v>Technical Director  / Technical Director (1)</v>
          </cell>
          <cell r="N2478">
            <v>44.933154871794997</v>
          </cell>
        </row>
        <row r="2479">
          <cell r="A2479" t="str">
            <v>A07032</v>
          </cell>
          <cell r="B2479" t="str">
            <v>Shephard</v>
          </cell>
          <cell r="C2479" t="str">
            <v>Paul</v>
          </cell>
          <cell r="D2479" t="str">
            <v>UGB</v>
          </cell>
          <cell r="E2479" t="str">
            <v>S4</v>
          </cell>
          <cell r="F2479" t="str">
            <v>EEA</v>
          </cell>
          <cell r="G2479" t="str">
            <v>UE31</v>
          </cell>
          <cell r="H2479" t="str">
            <v>UK-HYDST</v>
          </cell>
          <cell r="I2479" t="str">
            <v>Tech</v>
          </cell>
          <cell r="J2479">
            <v>37.5</v>
          </cell>
          <cell r="K2479">
            <v>279</v>
          </cell>
          <cell r="L2479">
            <v>5</v>
          </cell>
          <cell r="M2479" t="str">
            <v>Principal Engineer/ Technical Discipline Leader</v>
          </cell>
          <cell r="N2479">
            <v>30.875855589743999</v>
          </cell>
        </row>
        <row r="2480">
          <cell r="A2480" t="str">
            <v>A00526</v>
          </cell>
          <cell r="B2480" t="str">
            <v>Shepherd</v>
          </cell>
          <cell r="C2480" t="str">
            <v>Phil</v>
          </cell>
          <cell r="D2480" t="str">
            <v>UGB</v>
          </cell>
          <cell r="E2480" t="str">
            <v>S4</v>
          </cell>
          <cell r="F2480" t="str">
            <v>EEC</v>
          </cell>
          <cell r="G2480" t="str">
            <v>UE21</v>
          </cell>
          <cell r="H2480" t="str">
            <v>P-STD</v>
          </cell>
          <cell r="I2480" t="str">
            <v>Tech</v>
          </cell>
          <cell r="J2480">
            <v>37.5</v>
          </cell>
          <cell r="K2480">
            <v>12</v>
          </cell>
          <cell r="L2480">
            <v>5</v>
          </cell>
          <cell r="M2480" t="str">
            <v>Principal Environmental Consultant</v>
          </cell>
          <cell r="N2480">
            <v>21.029780512820999</v>
          </cell>
        </row>
        <row r="2481">
          <cell r="A2481" t="str">
            <v>A41272</v>
          </cell>
          <cell r="B2481" t="str">
            <v>Shepherd</v>
          </cell>
          <cell r="C2481" t="str">
            <v>Rob</v>
          </cell>
          <cell r="D2481" t="str">
            <v>UGB</v>
          </cell>
          <cell r="E2481" t="str">
            <v>S3</v>
          </cell>
          <cell r="F2481" t="str">
            <v>UEX</v>
          </cell>
          <cell r="G2481" t="str">
            <v>UU11</v>
          </cell>
          <cell r="H2481" t="str">
            <v>UK-HYDST</v>
          </cell>
          <cell r="I2481" t="str">
            <v>Admin</v>
          </cell>
          <cell r="J2481">
            <v>30</v>
          </cell>
          <cell r="K2481">
            <v>217</v>
          </cell>
          <cell r="L2481">
            <v>3</v>
          </cell>
          <cell r="M2481" t="str">
            <v>Client Relationship /Sales Manager (1)</v>
          </cell>
          <cell r="N2481">
            <v>40.147482051281997</v>
          </cell>
        </row>
        <row r="2482">
          <cell r="A2482" t="str">
            <v>U03104</v>
          </cell>
          <cell r="B2482" t="str">
            <v>Shepherd</v>
          </cell>
          <cell r="C2482" t="str">
            <v>Fiona</v>
          </cell>
          <cell r="D2482" t="str">
            <v>UGB</v>
          </cell>
          <cell r="E2482" t="str">
            <v>S9</v>
          </cell>
          <cell r="F2482" t="str">
            <v>AFF</v>
          </cell>
          <cell r="G2482" t="str">
            <v>UF11</v>
          </cell>
          <cell r="H2482" t="str">
            <v>UK-AGENCY</v>
          </cell>
          <cell r="I2482" t="str">
            <v>Admin</v>
          </cell>
          <cell r="J2482">
            <v>0</v>
          </cell>
          <cell r="K2482">
            <v>0</v>
          </cell>
          <cell r="L2482">
            <v>11</v>
          </cell>
          <cell r="M2482" t="str">
            <v>Junior Secretary/Clerical Assistant</v>
          </cell>
          <cell r="N2482">
            <v>11.9</v>
          </cell>
        </row>
        <row r="2483">
          <cell r="A2483" t="str">
            <v>A00313</v>
          </cell>
          <cell r="B2483" t="str">
            <v>Sheppard</v>
          </cell>
          <cell r="C2483" t="str">
            <v>Wendy</v>
          </cell>
          <cell r="D2483" t="str">
            <v>UGB</v>
          </cell>
          <cell r="E2483" t="str">
            <v>S4</v>
          </cell>
          <cell r="F2483" t="str">
            <v>EEA</v>
          </cell>
          <cell r="G2483" t="str">
            <v>UE31</v>
          </cell>
          <cell r="H2483" t="str">
            <v>UK-HYDST</v>
          </cell>
          <cell r="I2483" t="str">
            <v>Tech</v>
          </cell>
          <cell r="J2483">
            <v>22.5</v>
          </cell>
          <cell r="K2483">
            <v>17</v>
          </cell>
          <cell r="L2483">
            <v>0</v>
          </cell>
          <cell r="M2483" t="str">
            <v>N/A</v>
          </cell>
          <cell r="N2483">
            <v>12.121367521368001</v>
          </cell>
        </row>
        <row r="2484">
          <cell r="A2484" t="str">
            <v>A50088</v>
          </cell>
          <cell r="B2484" t="str">
            <v>Sheppard</v>
          </cell>
          <cell r="C2484" t="str">
            <v>Amy</v>
          </cell>
          <cell r="D2484" t="str">
            <v>UGB</v>
          </cell>
          <cell r="E2484" t="str">
            <v>S9</v>
          </cell>
          <cell r="F2484" t="str">
            <v>AFF</v>
          </cell>
          <cell r="G2484" t="str">
            <v>UF14</v>
          </cell>
          <cell r="H2484" t="str">
            <v>UK-HYDST</v>
          </cell>
          <cell r="I2484" t="str">
            <v>Admin</v>
          </cell>
          <cell r="J2484">
            <v>37.5</v>
          </cell>
          <cell r="K2484">
            <v>3</v>
          </cell>
          <cell r="L2484">
            <v>10</v>
          </cell>
          <cell r="M2484" t="str">
            <v>Facilities Assistant</v>
          </cell>
          <cell r="N2484">
            <v>9.0661907692309995</v>
          </cell>
        </row>
        <row r="2485">
          <cell r="A2485" t="str">
            <v>A25047</v>
          </cell>
          <cell r="B2485" t="str">
            <v>Sher</v>
          </cell>
          <cell r="C2485" t="str">
            <v>Ahad</v>
          </cell>
          <cell r="D2485" t="str">
            <v>UGB</v>
          </cell>
          <cell r="E2485" t="str">
            <v>S1</v>
          </cell>
          <cell r="F2485" t="str">
            <v>SBR</v>
          </cell>
          <cell r="G2485" t="str">
            <v>UT31</v>
          </cell>
          <cell r="H2485" t="str">
            <v>UK-HYDST</v>
          </cell>
          <cell r="I2485" t="str">
            <v>Tech</v>
          </cell>
          <cell r="J2485">
            <v>37.5</v>
          </cell>
          <cell r="K2485">
            <v>29</v>
          </cell>
          <cell r="L2485">
            <v>9</v>
          </cell>
          <cell r="M2485" t="str">
            <v>Assistant Engineer  (Graduate)</v>
          </cell>
          <cell r="N2485">
            <v>14.464395897436001</v>
          </cell>
        </row>
        <row r="2486">
          <cell r="A2486" t="str">
            <v>A86746</v>
          </cell>
          <cell r="B2486" t="str">
            <v>Sherborne</v>
          </cell>
          <cell r="C2486" t="str">
            <v>Jody</v>
          </cell>
          <cell r="D2486" t="str">
            <v>UGB</v>
          </cell>
          <cell r="E2486" t="str">
            <v>S9</v>
          </cell>
          <cell r="F2486" t="str">
            <v>AIT</v>
          </cell>
          <cell r="G2486" t="str">
            <v>US15</v>
          </cell>
          <cell r="H2486" t="str">
            <v>UK-HYDST</v>
          </cell>
          <cell r="I2486" t="str">
            <v>Admin</v>
          </cell>
          <cell r="J2486">
            <v>37.5</v>
          </cell>
          <cell r="K2486">
            <v>81</v>
          </cell>
          <cell r="L2486">
            <v>0</v>
          </cell>
          <cell r="M2486" t="str">
            <v>N/A</v>
          </cell>
          <cell r="N2486">
            <v>18.095819487179</v>
          </cell>
        </row>
        <row r="2487">
          <cell r="A2487" t="str">
            <v>A76428</v>
          </cell>
          <cell r="B2487" t="str">
            <v>Sherley</v>
          </cell>
          <cell r="C2487" t="str">
            <v>Philip</v>
          </cell>
          <cell r="D2487" t="str">
            <v>UGB</v>
          </cell>
          <cell r="E2487" t="str">
            <v>S1</v>
          </cell>
          <cell r="F2487" t="str">
            <v>TRL</v>
          </cell>
          <cell r="G2487" t="str">
            <v>UT42</v>
          </cell>
          <cell r="H2487" t="str">
            <v>UK-AGENCY</v>
          </cell>
          <cell r="I2487" t="str">
            <v>Tech</v>
          </cell>
          <cell r="J2487">
            <v>37.5</v>
          </cell>
          <cell r="K2487">
            <v>0</v>
          </cell>
          <cell r="L2487">
            <v>9</v>
          </cell>
          <cell r="M2487" t="str">
            <v>Senior Technician</v>
          </cell>
          <cell r="N2487">
            <v>37.799999999999997</v>
          </cell>
        </row>
        <row r="2488">
          <cell r="A2488" t="str">
            <v>A76386</v>
          </cell>
          <cell r="B2488" t="str">
            <v>Sherratt</v>
          </cell>
          <cell r="C2488" t="str">
            <v>Tom</v>
          </cell>
          <cell r="D2488" t="str">
            <v>UGB</v>
          </cell>
          <cell r="E2488" t="str">
            <v>S1</v>
          </cell>
          <cell r="F2488" t="str">
            <v>THW</v>
          </cell>
          <cell r="G2488" t="str">
            <v>UT21</v>
          </cell>
          <cell r="H2488" t="str">
            <v>P-FIX</v>
          </cell>
          <cell r="I2488" t="str">
            <v>Tech</v>
          </cell>
          <cell r="J2488">
            <v>37.5</v>
          </cell>
          <cell r="K2488">
            <v>6</v>
          </cell>
          <cell r="L2488">
            <v>9</v>
          </cell>
          <cell r="M2488" t="str">
            <v>Assistant Engineer  (Graduate)</v>
          </cell>
          <cell r="N2488">
            <v>18.055370256410001</v>
          </cell>
        </row>
        <row r="2489">
          <cell r="A2489" t="str">
            <v>A25277</v>
          </cell>
          <cell r="B2489" t="str">
            <v>Shields</v>
          </cell>
          <cell r="C2489" t="str">
            <v>Stephen</v>
          </cell>
          <cell r="D2489" t="str">
            <v>UGB</v>
          </cell>
          <cell r="E2489" t="str">
            <v>S1</v>
          </cell>
          <cell r="F2489" t="str">
            <v>TRL</v>
          </cell>
          <cell r="G2489" t="str">
            <v>UT41</v>
          </cell>
          <cell r="H2489" t="str">
            <v>P-STD</v>
          </cell>
          <cell r="I2489" t="str">
            <v>Tech</v>
          </cell>
          <cell r="J2489">
            <v>37.5</v>
          </cell>
          <cell r="K2489">
            <v>20</v>
          </cell>
          <cell r="L2489">
            <v>8</v>
          </cell>
          <cell r="M2489" t="str">
            <v>Senior Technician</v>
          </cell>
          <cell r="N2489">
            <v>19.419072820513001</v>
          </cell>
        </row>
        <row r="2490">
          <cell r="A2490" t="str">
            <v>U03098</v>
          </cell>
          <cell r="B2490" t="str">
            <v>Shields</v>
          </cell>
          <cell r="C2490" t="str">
            <v>Stephen</v>
          </cell>
          <cell r="D2490" t="str">
            <v>UGB</v>
          </cell>
          <cell r="E2490" t="str">
            <v>S1</v>
          </cell>
          <cell r="F2490" t="str">
            <v>TRL</v>
          </cell>
          <cell r="G2490" t="str">
            <v>UT41</v>
          </cell>
          <cell r="H2490" t="str">
            <v>UK-SEC-NP</v>
          </cell>
          <cell r="I2490" t="str">
            <v>Tech</v>
          </cell>
          <cell r="J2490">
            <v>0</v>
          </cell>
          <cell r="K2490">
            <v>5</v>
          </cell>
          <cell r="L2490">
            <v>8</v>
          </cell>
          <cell r="M2490" t="str">
            <v>Resident Engineer (1) / Resident Engineer</v>
          </cell>
          <cell r="N2490">
            <v>38.75</v>
          </cell>
        </row>
        <row r="2491">
          <cell r="A2491" t="str">
            <v>A76255</v>
          </cell>
          <cell r="B2491" t="str">
            <v>Shipley</v>
          </cell>
          <cell r="C2491" t="str">
            <v>Jill</v>
          </cell>
          <cell r="D2491" t="str">
            <v>UGB</v>
          </cell>
          <cell r="E2491" t="str">
            <v>S9</v>
          </cell>
          <cell r="F2491" t="str">
            <v>AFF</v>
          </cell>
          <cell r="G2491" t="str">
            <v>UF13</v>
          </cell>
          <cell r="H2491" t="str">
            <v>P-STD</v>
          </cell>
          <cell r="I2491" t="str">
            <v>Admin</v>
          </cell>
          <cell r="J2491">
            <v>37.5</v>
          </cell>
          <cell r="K2491">
            <v>9</v>
          </cell>
          <cell r="L2491">
            <v>10</v>
          </cell>
          <cell r="M2491" t="str">
            <v>Facilities Assistant</v>
          </cell>
          <cell r="N2491">
            <v>13.132395897436</v>
          </cell>
        </row>
        <row r="2492">
          <cell r="A2492" t="str">
            <v>S10293</v>
          </cell>
          <cell r="B2492" t="str">
            <v>Shipman</v>
          </cell>
          <cell r="C2492" t="str">
            <v>Chris</v>
          </cell>
          <cell r="D2492" t="str">
            <v>UGB</v>
          </cell>
          <cell r="E2492" t="str">
            <v>S1</v>
          </cell>
          <cell r="F2492" t="str">
            <v>TRL</v>
          </cell>
          <cell r="G2492" t="str">
            <v>UT42</v>
          </cell>
          <cell r="H2492" t="str">
            <v>UK-SC-LTD</v>
          </cell>
          <cell r="I2492" t="str">
            <v>Tech</v>
          </cell>
          <cell r="J2492">
            <v>37.5</v>
          </cell>
          <cell r="K2492">
            <v>41</v>
          </cell>
          <cell r="L2492">
            <v>4</v>
          </cell>
          <cell r="M2492" t="str">
            <v>Project Manager  Category 2 (2)</v>
          </cell>
          <cell r="N2492">
            <v>62.66</v>
          </cell>
        </row>
        <row r="2493">
          <cell r="A2493" t="str">
            <v>A24881</v>
          </cell>
          <cell r="B2493" t="str">
            <v>Shiu</v>
          </cell>
          <cell r="C2493" t="str">
            <v>Caz</v>
          </cell>
          <cell r="D2493" t="str">
            <v>UGB</v>
          </cell>
          <cell r="E2493" t="str">
            <v>S1</v>
          </cell>
          <cell r="F2493" t="str">
            <v>THW</v>
          </cell>
          <cell r="G2493" t="str">
            <v>UT21</v>
          </cell>
          <cell r="H2493" t="str">
            <v>UK-HYDST</v>
          </cell>
          <cell r="I2493" t="str">
            <v>Tech</v>
          </cell>
          <cell r="J2493">
            <v>37.5</v>
          </cell>
          <cell r="K2493">
            <v>63</v>
          </cell>
          <cell r="L2493">
            <v>10</v>
          </cell>
          <cell r="M2493" t="str">
            <v>Accounts Clerk</v>
          </cell>
          <cell r="N2493">
            <v>11.861585641026</v>
          </cell>
        </row>
        <row r="2494">
          <cell r="A2494" t="str">
            <v>A84786</v>
          </cell>
          <cell r="B2494" t="str">
            <v>Shoesmith</v>
          </cell>
          <cell r="C2494" t="str">
            <v>Tim</v>
          </cell>
          <cell r="D2494" t="str">
            <v>UGB</v>
          </cell>
          <cell r="E2494" t="str">
            <v>S1</v>
          </cell>
          <cell r="F2494" t="str">
            <v>THW</v>
          </cell>
          <cell r="G2494" t="str">
            <v>UT21</v>
          </cell>
          <cell r="H2494" t="str">
            <v>UK-HYDST</v>
          </cell>
          <cell r="I2494" t="str">
            <v>Site</v>
          </cell>
          <cell r="J2494">
            <v>40</v>
          </cell>
          <cell r="K2494">
            <v>96</v>
          </cell>
          <cell r="L2494">
            <v>7</v>
          </cell>
          <cell r="M2494" t="str">
            <v>Resident Engineer (2)</v>
          </cell>
          <cell r="N2494">
            <v>22.040659615385</v>
          </cell>
        </row>
        <row r="2495">
          <cell r="A2495" t="str">
            <v>A93262</v>
          </cell>
          <cell r="B2495" t="str">
            <v>Shomalzadeh</v>
          </cell>
          <cell r="C2495" t="str">
            <v>Alireza</v>
          </cell>
          <cell r="D2495" t="str">
            <v>UGB</v>
          </cell>
          <cell r="E2495" t="str">
            <v>S1</v>
          </cell>
          <cell r="F2495" t="str">
            <v>THW</v>
          </cell>
          <cell r="G2495" t="str">
            <v>UT22</v>
          </cell>
          <cell r="H2495" t="str">
            <v>UK-HYDST</v>
          </cell>
          <cell r="I2495" t="str">
            <v>Tech</v>
          </cell>
          <cell r="J2495">
            <v>37.5</v>
          </cell>
          <cell r="K2495">
            <v>75</v>
          </cell>
          <cell r="L2495">
            <v>5</v>
          </cell>
          <cell r="M2495" t="str">
            <v>Principal Engineer/ Technical Discipline Leader</v>
          </cell>
          <cell r="N2495">
            <v>24.142356410255999</v>
          </cell>
        </row>
        <row r="2496">
          <cell r="A2496" t="str">
            <v>A74888</v>
          </cell>
          <cell r="B2496" t="str">
            <v>Shoniwa</v>
          </cell>
          <cell r="C2496" t="str">
            <v>Steven</v>
          </cell>
          <cell r="D2496" t="str">
            <v>UGB</v>
          </cell>
          <cell r="E2496" t="str">
            <v>S3</v>
          </cell>
          <cell r="F2496" t="str">
            <v>WWN</v>
          </cell>
          <cell r="G2496" t="str">
            <v>UU71</v>
          </cell>
          <cell r="H2496" t="str">
            <v>P-STD</v>
          </cell>
          <cell r="I2496" t="str">
            <v>Tech</v>
          </cell>
          <cell r="J2496">
            <v>37.5</v>
          </cell>
          <cell r="K2496">
            <v>5</v>
          </cell>
          <cell r="L2496">
            <v>6</v>
          </cell>
          <cell r="M2496" t="str">
            <v>Senior Engineer</v>
          </cell>
          <cell r="N2496">
            <v>22.780549743590001</v>
          </cell>
        </row>
        <row r="2497">
          <cell r="A2497" t="str">
            <v>A74845</v>
          </cell>
          <cell r="B2497" t="str">
            <v>Shopland</v>
          </cell>
          <cell r="C2497" t="str">
            <v>George</v>
          </cell>
          <cell r="D2497" t="str">
            <v>UGB</v>
          </cell>
          <cell r="E2497" t="str">
            <v>S3</v>
          </cell>
          <cell r="F2497" t="str">
            <v>WEN</v>
          </cell>
          <cell r="G2497" t="str">
            <v>UU41</v>
          </cell>
          <cell r="H2497" t="str">
            <v>P-STD</v>
          </cell>
          <cell r="I2497" t="str">
            <v>Tech</v>
          </cell>
          <cell r="J2497">
            <v>37.5</v>
          </cell>
          <cell r="K2497">
            <v>13</v>
          </cell>
          <cell r="L2497">
            <v>11</v>
          </cell>
          <cell r="M2497" t="str">
            <v>Junior Technician</v>
          </cell>
          <cell r="N2497">
            <v>8.4826010256409994</v>
          </cell>
        </row>
        <row r="2498">
          <cell r="A2498" t="str">
            <v>A25159</v>
          </cell>
          <cell r="B2498" t="str">
            <v>Shu-Fu</v>
          </cell>
          <cell r="C2498" t="str">
            <v>Ngan</v>
          </cell>
          <cell r="D2498" t="str">
            <v>UGB</v>
          </cell>
          <cell r="E2498" t="str">
            <v>S1</v>
          </cell>
          <cell r="F2498" t="str">
            <v>TRL</v>
          </cell>
          <cell r="G2498" t="str">
            <v>UT43</v>
          </cell>
          <cell r="H2498" t="str">
            <v>UK-HYDST</v>
          </cell>
          <cell r="I2498" t="str">
            <v>Tech</v>
          </cell>
          <cell r="J2498">
            <v>37.5</v>
          </cell>
          <cell r="K2498">
            <v>16</v>
          </cell>
          <cell r="L2498">
            <v>6</v>
          </cell>
          <cell r="M2498" t="str">
            <v>Senior Engineer</v>
          </cell>
          <cell r="N2498">
            <v>37.370293333333002</v>
          </cell>
        </row>
        <row r="2499">
          <cell r="A2499" t="str">
            <v>A74364</v>
          </cell>
          <cell r="B2499" t="str">
            <v>Shuker</v>
          </cell>
          <cell r="C2499" t="str">
            <v>Lorraine</v>
          </cell>
          <cell r="D2499" t="str">
            <v>UGB</v>
          </cell>
          <cell r="E2499" t="str">
            <v>S9</v>
          </cell>
          <cell r="F2499" t="str">
            <v>ALG</v>
          </cell>
          <cell r="G2499" t="str">
            <v>US17</v>
          </cell>
          <cell r="H2499" t="str">
            <v>UK-HYDST</v>
          </cell>
          <cell r="I2499" t="str">
            <v>Admin</v>
          </cell>
          <cell r="J2499">
            <v>37.5</v>
          </cell>
          <cell r="K2499">
            <v>40</v>
          </cell>
          <cell r="L2499">
            <v>5</v>
          </cell>
          <cell r="M2499" t="str">
            <v>Health and Safety Advisor</v>
          </cell>
          <cell r="N2499">
            <v>18.251893333333001</v>
          </cell>
        </row>
        <row r="2500">
          <cell r="A2500" t="str">
            <v>A49857</v>
          </cell>
          <cell r="B2500" t="str">
            <v>Sibley</v>
          </cell>
          <cell r="C2500" t="str">
            <v>Peter</v>
          </cell>
          <cell r="D2500" t="str">
            <v>UGB</v>
          </cell>
          <cell r="E2500" t="str">
            <v>S3</v>
          </cell>
          <cell r="F2500" t="str">
            <v>ERE</v>
          </cell>
          <cell r="G2500" t="str">
            <v>UU81</v>
          </cell>
          <cell r="H2500" t="str">
            <v>UK-HYDST</v>
          </cell>
          <cell r="I2500" t="str">
            <v>Tech</v>
          </cell>
          <cell r="J2500">
            <v>37.5</v>
          </cell>
          <cell r="K2500">
            <v>37</v>
          </cell>
          <cell r="L2500">
            <v>7</v>
          </cell>
          <cell r="M2500" t="str">
            <v>Environmental consultant 1</v>
          </cell>
          <cell r="N2500">
            <v>16.944652307691999</v>
          </cell>
        </row>
        <row r="2501">
          <cell r="A2501" t="str">
            <v>A76292</v>
          </cell>
          <cell r="B2501" t="str">
            <v>Siddiqi</v>
          </cell>
          <cell r="C2501" t="str">
            <v>Shahban</v>
          </cell>
          <cell r="D2501" t="str">
            <v>UGB</v>
          </cell>
          <cell r="E2501" t="str">
            <v>S1</v>
          </cell>
          <cell r="F2501" t="str">
            <v>THW</v>
          </cell>
          <cell r="G2501" t="str">
            <v>UT21</v>
          </cell>
          <cell r="H2501" t="str">
            <v>P-STD</v>
          </cell>
          <cell r="I2501" t="str">
            <v>Tech</v>
          </cell>
          <cell r="J2501">
            <v>42.5</v>
          </cell>
          <cell r="K2501">
            <v>7</v>
          </cell>
          <cell r="L2501">
            <v>7</v>
          </cell>
          <cell r="M2501" t="str">
            <v>Chartered or Consulting Engineer</v>
          </cell>
          <cell r="N2501">
            <v>24.59269321267</v>
          </cell>
        </row>
        <row r="2502">
          <cell r="A2502" t="str">
            <v>A50036</v>
          </cell>
          <cell r="B2502" t="str">
            <v>Sidford</v>
          </cell>
          <cell r="C2502" t="str">
            <v>Jamie</v>
          </cell>
          <cell r="D2502" t="str">
            <v>UGB</v>
          </cell>
          <cell r="E2502" t="str">
            <v>S3</v>
          </cell>
          <cell r="F2502" t="str">
            <v>WWN</v>
          </cell>
          <cell r="G2502" t="str">
            <v>UU31</v>
          </cell>
          <cell r="H2502" t="str">
            <v>UK-HYDST</v>
          </cell>
          <cell r="I2502" t="str">
            <v>Tech</v>
          </cell>
          <cell r="J2502">
            <v>37.5</v>
          </cell>
          <cell r="K2502">
            <v>66</v>
          </cell>
          <cell r="L2502">
            <v>7</v>
          </cell>
          <cell r="M2502" t="str">
            <v>Chartered or Consulting Engineer</v>
          </cell>
          <cell r="N2502">
            <v>24.093668743590001</v>
          </cell>
        </row>
        <row r="2503">
          <cell r="A2503" t="str">
            <v>A25086</v>
          </cell>
          <cell r="B2503" t="str">
            <v>Sidhu</v>
          </cell>
          <cell r="C2503" t="str">
            <v>Natasha</v>
          </cell>
          <cell r="D2503" t="str">
            <v>UGB</v>
          </cell>
          <cell r="E2503" t="str">
            <v>S1</v>
          </cell>
          <cell r="F2503" t="str">
            <v>TRL</v>
          </cell>
          <cell r="G2503" t="str">
            <v>UT42</v>
          </cell>
          <cell r="H2503" t="str">
            <v>UK-HYDST</v>
          </cell>
          <cell r="I2503" t="str">
            <v>Tech</v>
          </cell>
          <cell r="J2503">
            <v>37.5</v>
          </cell>
          <cell r="K2503">
            <v>14</v>
          </cell>
          <cell r="L2503">
            <v>0</v>
          </cell>
          <cell r="M2503" t="str">
            <v>N/A</v>
          </cell>
          <cell r="N2503">
            <v>26.507216410256</v>
          </cell>
        </row>
        <row r="2504">
          <cell r="A2504" t="str">
            <v>W56383</v>
          </cell>
          <cell r="B2504" t="str">
            <v>Silva</v>
          </cell>
          <cell r="C2504" t="str">
            <v>Niki</v>
          </cell>
          <cell r="D2504" t="str">
            <v>UGB</v>
          </cell>
          <cell r="E2504" t="str">
            <v>S9</v>
          </cell>
          <cell r="F2504" t="str">
            <v>AFF</v>
          </cell>
          <cell r="G2504" t="str">
            <v>UF16</v>
          </cell>
          <cell r="H2504" t="str">
            <v>UK-HYDST</v>
          </cell>
          <cell r="I2504" t="str">
            <v>Admin</v>
          </cell>
          <cell r="J2504">
            <v>37.5</v>
          </cell>
          <cell r="K2504">
            <v>211</v>
          </cell>
          <cell r="L2504">
            <v>0</v>
          </cell>
          <cell r="M2504" t="str">
            <v>N/A</v>
          </cell>
          <cell r="N2504">
            <v>9.2660107692310003</v>
          </cell>
        </row>
        <row r="2505">
          <cell r="A2505" t="str">
            <v>A74241</v>
          </cell>
          <cell r="B2505" t="str">
            <v>Simmonds</v>
          </cell>
          <cell r="C2505" t="str">
            <v>LeeAnn</v>
          </cell>
          <cell r="D2505" t="str">
            <v>UGB</v>
          </cell>
          <cell r="E2505" t="str">
            <v>S4</v>
          </cell>
          <cell r="F2505" t="str">
            <v>EEC</v>
          </cell>
          <cell r="G2505" t="str">
            <v>UE21</v>
          </cell>
          <cell r="H2505" t="str">
            <v>UK-HYDST</v>
          </cell>
          <cell r="I2505" t="str">
            <v>Tech</v>
          </cell>
          <cell r="J2505">
            <v>40</v>
          </cell>
          <cell r="K2505">
            <v>38</v>
          </cell>
          <cell r="L2505">
            <v>0</v>
          </cell>
          <cell r="M2505" t="str">
            <v>N/A</v>
          </cell>
          <cell r="N2505">
            <v>12.726032211538</v>
          </cell>
        </row>
        <row r="2506">
          <cell r="A2506" t="str">
            <v>A76410</v>
          </cell>
          <cell r="B2506" t="str">
            <v>Simmonds</v>
          </cell>
          <cell r="C2506" t="str">
            <v>Dave</v>
          </cell>
          <cell r="D2506" t="str">
            <v>UGB</v>
          </cell>
          <cell r="E2506" t="str">
            <v>S9</v>
          </cell>
          <cell r="F2506" t="str">
            <v>AFN</v>
          </cell>
          <cell r="G2506" t="str">
            <v>G11</v>
          </cell>
          <cell r="H2506" t="str">
            <v>P-FIX</v>
          </cell>
          <cell r="I2506" t="str">
            <v>Admin</v>
          </cell>
          <cell r="J2506">
            <v>37.5</v>
          </cell>
          <cell r="K2506">
            <v>5</v>
          </cell>
          <cell r="L2506">
            <v>6</v>
          </cell>
          <cell r="M2506" t="str">
            <v>Financial Accountant</v>
          </cell>
          <cell r="N2506">
            <v>33.510806153845998</v>
          </cell>
        </row>
        <row r="2507">
          <cell r="A2507" t="str">
            <v>A02059</v>
          </cell>
          <cell r="B2507" t="str">
            <v>Simmons</v>
          </cell>
          <cell r="C2507" t="str">
            <v>Mike</v>
          </cell>
          <cell r="D2507" t="str">
            <v>UGB</v>
          </cell>
          <cell r="E2507" t="str">
            <v>S1</v>
          </cell>
          <cell r="F2507" t="str">
            <v>THW</v>
          </cell>
          <cell r="G2507" t="str">
            <v>UT21</v>
          </cell>
          <cell r="H2507" t="str">
            <v>UK-HYDST</v>
          </cell>
          <cell r="I2507" t="str">
            <v>Tech</v>
          </cell>
          <cell r="J2507">
            <v>40</v>
          </cell>
          <cell r="K2507">
            <v>344</v>
          </cell>
          <cell r="L2507">
            <v>5</v>
          </cell>
          <cell r="M2507" t="str">
            <v>Principal Engineer/ Technical Discipline Leader</v>
          </cell>
          <cell r="N2507">
            <v>42.615261538462001</v>
          </cell>
        </row>
        <row r="2508">
          <cell r="A2508" t="str">
            <v>A40646</v>
          </cell>
          <cell r="B2508" t="str">
            <v>Simpson</v>
          </cell>
          <cell r="C2508" t="str">
            <v>John</v>
          </cell>
          <cell r="D2508" t="str">
            <v>UGB</v>
          </cell>
          <cell r="E2508" t="str">
            <v>S1</v>
          </cell>
          <cell r="F2508" t="str">
            <v>THW</v>
          </cell>
          <cell r="G2508" t="str">
            <v>UT21</v>
          </cell>
          <cell r="H2508" t="str">
            <v>UK-HYDST</v>
          </cell>
          <cell r="I2508" t="str">
            <v>Site</v>
          </cell>
          <cell r="J2508">
            <v>37.5</v>
          </cell>
          <cell r="K2508">
            <v>186</v>
          </cell>
          <cell r="L2508">
            <v>0</v>
          </cell>
          <cell r="M2508" t="str">
            <v>N/A</v>
          </cell>
          <cell r="N2508">
            <v>41.980075384614999</v>
          </cell>
        </row>
        <row r="2509">
          <cell r="A2509" t="str">
            <v>A74712</v>
          </cell>
          <cell r="B2509" t="str">
            <v>Sims</v>
          </cell>
          <cell r="C2509" t="str">
            <v>Courtney</v>
          </cell>
          <cell r="D2509" t="str">
            <v>UGB</v>
          </cell>
          <cell r="E2509" t="str">
            <v>S1</v>
          </cell>
          <cell r="F2509" t="str">
            <v>THW</v>
          </cell>
          <cell r="G2509" t="str">
            <v>UT21</v>
          </cell>
          <cell r="H2509" t="str">
            <v>UK-AGENCY</v>
          </cell>
          <cell r="I2509" t="str">
            <v>Admin</v>
          </cell>
          <cell r="J2509">
            <v>37.5</v>
          </cell>
          <cell r="K2509">
            <v>3</v>
          </cell>
          <cell r="L2509">
            <v>10</v>
          </cell>
          <cell r="M2509" t="str">
            <v>Facilities Assistant</v>
          </cell>
          <cell r="N2509">
            <v>16.649999999999999</v>
          </cell>
        </row>
        <row r="2510">
          <cell r="A2510" t="str">
            <v>A50087</v>
          </cell>
          <cell r="B2510" t="str">
            <v>Singh</v>
          </cell>
          <cell r="C2510" t="str">
            <v>Rana</v>
          </cell>
          <cell r="D2510" t="str">
            <v>UGB</v>
          </cell>
          <cell r="E2510" t="str">
            <v>S3</v>
          </cell>
          <cell r="F2510" t="str">
            <v>WWN</v>
          </cell>
          <cell r="G2510" t="str">
            <v>UU61</v>
          </cell>
          <cell r="H2510" t="str">
            <v>UK-HYDST</v>
          </cell>
          <cell r="I2510" t="str">
            <v>Tech</v>
          </cell>
          <cell r="J2510">
            <v>45</v>
          </cell>
          <cell r="K2510">
            <v>6</v>
          </cell>
          <cell r="L2510">
            <v>6</v>
          </cell>
          <cell r="M2510" t="str">
            <v>Senior Engineer</v>
          </cell>
          <cell r="N2510">
            <v>6.0342997863249996</v>
          </cell>
        </row>
        <row r="2511">
          <cell r="A2511" t="str">
            <v>A50185</v>
          </cell>
          <cell r="B2511" t="str">
            <v>Singh</v>
          </cell>
          <cell r="C2511" t="str">
            <v>Jaspinder</v>
          </cell>
          <cell r="D2511" t="str">
            <v>UGB</v>
          </cell>
          <cell r="E2511" t="str">
            <v>S1</v>
          </cell>
          <cell r="F2511" t="str">
            <v>TRL</v>
          </cell>
          <cell r="G2511" t="str">
            <v>UT42</v>
          </cell>
          <cell r="H2511" t="str">
            <v>P-STD</v>
          </cell>
          <cell r="I2511" t="str">
            <v>Tech</v>
          </cell>
          <cell r="J2511">
            <v>37.5</v>
          </cell>
          <cell r="K2511">
            <v>21</v>
          </cell>
          <cell r="L2511">
            <v>5</v>
          </cell>
          <cell r="M2511" t="str">
            <v>Principal Engineer/ Technical Discipline Leader</v>
          </cell>
          <cell r="N2511">
            <v>39.704652307692001</v>
          </cell>
        </row>
        <row r="2512">
          <cell r="A2512" t="str">
            <v>A50238</v>
          </cell>
          <cell r="B2512" t="str">
            <v>Singh</v>
          </cell>
          <cell r="C2512" t="str">
            <v>Ravinder</v>
          </cell>
          <cell r="D2512" t="str">
            <v>UGB</v>
          </cell>
          <cell r="E2512" t="str">
            <v>S1</v>
          </cell>
          <cell r="F2512" t="str">
            <v>TRL</v>
          </cell>
          <cell r="G2512" t="str">
            <v>UT42</v>
          </cell>
          <cell r="H2512" t="str">
            <v>UK-AGENCY</v>
          </cell>
          <cell r="I2512" t="str">
            <v>Tech</v>
          </cell>
          <cell r="J2512">
            <v>52</v>
          </cell>
          <cell r="K2512">
            <v>11</v>
          </cell>
          <cell r="L2512">
            <v>5</v>
          </cell>
          <cell r="M2512" t="str">
            <v>Principal Engineer/ Technical Discipline Leader</v>
          </cell>
          <cell r="N2512">
            <v>37.159999999999997</v>
          </cell>
        </row>
        <row r="2513">
          <cell r="A2513" t="str">
            <v>A76048</v>
          </cell>
          <cell r="B2513" t="str">
            <v>Singh</v>
          </cell>
          <cell r="C2513" t="str">
            <v>Jaspinder</v>
          </cell>
          <cell r="D2513" t="str">
            <v>UGB</v>
          </cell>
          <cell r="E2513" t="str">
            <v>S1</v>
          </cell>
          <cell r="F2513" t="str">
            <v>TRS</v>
          </cell>
          <cell r="G2513" t="str">
            <v>UT42</v>
          </cell>
          <cell r="H2513" t="str">
            <v>UK-AGENCY</v>
          </cell>
          <cell r="I2513" t="str">
            <v>Tech</v>
          </cell>
          <cell r="J2513">
            <v>40</v>
          </cell>
          <cell r="K2513">
            <v>3</v>
          </cell>
          <cell r="L2513">
            <v>5</v>
          </cell>
          <cell r="M2513" t="str">
            <v>Principal Engineer/ Technical Discipline Leader</v>
          </cell>
          <cell r="N2513">
            <v>62.5</v>
          </cell>
        </row>
        <row r="2514">
          <cell r="A2514" t="str">
            <v>A76500</v>
          </cell>
          <cell r="B2514" t="str">
            <v>Singh</v>
          </cell>
          <cell r="C2514" t="str">
            <v>Raj</v>
          </cell>
          <cell r="D2514" t="str">
            <v>UGB</v>
          </cell>
          <cell r="E2514" t="str">
            <v>S1</v>
          </cell>
          <cell r="F2514" t="str">
            <v>TRL</v>
          </cell>
          <cell r="G2514" t="str">
            <v>UT41</v>
          </cell>
          <cell r="H2514" t="str">
            <v>UK-AGENCY</v>
          </cell>
          <cell r="I2514" t="str">
            <v>Tech</v>
          </cell>
          <cell r="J2514">
            <v>35</v>
          </cell>
          <cell r="K2514">
            <v>2</v>
          </cell>
          <cell r="L2514">
            <v>6</v>
          </cell>
          <cell r="M2514" t="str">
            <v>Assistant Procurement Manager</v>
          </cell>
          <cell r="N2514">
            <v>37.14</v>
          </cell>
        </row>
        <row r="2515">
          <cell r="A2515" t="str">
            <v>U03005</v>
          </cell>
          <cell r="B2515" t="str">
            <v>Singh Lota</v>
          </cell>
          <cell r="C2515" t="str">
            <v>Daljit</v>
          </cell>
          <cell r="D2515" t="str">
            <v>UGB</v>
          </cell>
          <cell r="E2515" t="str">
            <v>S3</v>
          </cell>
          <cell r="F2515" t="str">
            <v>MAM</v>
          </cell>
          <cell r="G2515" t="str">
            <v>UU23</v>
          </cell>
          <cell r="H2515" t="str">
            <v>UK-AGENCY</v>
          </cell>
          <cell r="I2515" t="str">
            <v>Tech</v>
          </cell>
          <cell r="J2515">
            <v>0</v>
          </cell>
          <cell r="K2515">
            <v>2</v>
          </cell>
          <cell r="L2515">
            <v>0</v>
          </cell>
          <cell r="M2515" t="str">
            <v>N/A</v>
          </cell>
          <cell r="N2515">
            <v>9.93</v>
          </cell>
        </row>
        <row r="2516">
          <cell r="A2516" t="str">
            <v>A76050</v>
          </cell>
          <cell r="B2516" t="str">
            <v>Sivagnanasundram</v>
          </cell>
          <cell r="C2516" t="str">
            <v>Krishna</v>
          </cell>
          <cell r="D2516" t="str">
            <v>UGB</v>
          </cell>
          <cell r="E2516" t="str">
            <v>S1</v>
          </cell>
          <cell r="F2516" t="str">
            <v>TRS</v>
          </cell>
          <cell r="G2516" t="str">
            <v>UT42</v>
          </cell>
          <cell r="H2516" t="str">
            <v>P-STD</v>
          </cell>
          <cell r="I2516" t="str">
            <v>Tech</v>
          </cell>
          <cell r="J2516">
            <v>37.5</v>
          </cell>
          <cell r="K2516">
            <v>14</v>
          </cell>
          <cell r="L2516">
            <v>6</v>
          </cell>
          <cell r="M2516" t="str">
            <v>Senior Engineer</v>
          </cell>
          <cell r="N2516">
            <v>42.737318974358999</v>
          </cell>
        </row>
        <row r="2517">
          <cell r="A2517" t="str">
            <v>A42401</v>
          </cell>
          <cell r="B2517" t="str">
            <v>Sivakumar</v>
          </cell>
          <cell r="C2517" t="str">
            <v>Siva</v>
          </cell>
          <cell r="D2517" t="str">
            <v>UGB</v>
          </cell>
          <cell r="E2517" t="str">
            <v>S1</v>
          </cell>
          <cell r="F2517" t="str">
            <v>THW</v>
          </cell>
          <cell r="G2517" t="str">
            <v>UT22</v>
          </cell>
          <cell r="H2517" t="str">
            <v>UK-HYDST</v>
          </cell>
          <cell r="I2517" t="str">
            <v>Tech</v>
          </cell>
          <cell r="J2517">
            <v>22.5</v>
          </cell>
          <cell r="K2517">
            <v>160</v>
          </cell>
          <cell r="L2517">
            <v>6</v>
          </cell>
          <cell r="M2517" t="str">
            <v>Senior Engineer</v>
          </cell>
          <cell r="N2517">
            <v>19.691497435896999</v>
          </cell>
        </row>
        <row r="2518">
          <cell r="A2518" t="str">
            <v>A74854</v>
          </cell>
          <cell r="B2518" t="str">
            <v>Skeels</v>
          </cell>
          <cell r="C2518" t="str">
            <v>Toby</v>
          </cell>
          <cell r="D2518" t="str">
            <v>UGB</v>
          </cell>
          <cell r="E2518" t="str">
            <v>S1</v>
          </cell>
          <cell r="F2518" t="str">
            <v>TRL</v>
          </cell>
          <cell r="G2518" t="str">
            <v>UT42</v>
          </cell>
          <cell r="H2518" t="str">
            <v>P-STD</v>
          </cell>
          <cell r="I2518" t="str">
            <v>Tech</v>
          </cell>
          <cell r="J2518">
            <v>37.5</v>
          </cell>
          <cell r="K2518">
            <v>21</v>
          </cell>
          <cell r="L2518">
            <v>8</v>
          </cell>
          <cell r="M2518" t="str">
            <v>Engineer  (Not chartered) (Graduate)</v>
          </cell>
          <cell r="N2518">
            <v>24.541697820513001</v>
          </cell>
        </row>
        <row r="2519">
          <cell r="A2519" t="str">
            <v>A74484</v>
          </cell>
          <cell r="B2519" t="str">
            <v>Skiba</v>
          </cell>
          <cell r="C2519" t="str">
            <v>Sylwia</v>
          </cell>
          <cell r="D2519" t="str">
            <v>UGB</v>
          </cell>
          <cell r="E2519" t="str">
            <v>S2</v>
          </cell>
          <cell r="F2519" t="str">
            <v>SBS</v>
          </cell>
          <cell r="G2519" t="str">
            <v>UP51</v>
          </cell>
          <cell r="H2519" t="str">
            <v>UK-HYDST</v>
          </cell>
          <cell r="I2519" t="str">
            <v>Tech</v>
          </cell>
          <cell r="J2519">
            <v>37.5</v>
          </cell>
          <cell r="K2519">
            <v>35</v>
          </cell>
          <cell r="L2519">
            <v>8</v>
          </cell>
          <cell r="M2519" t="str">
            <v>Engineer  (Not chartered) (Graduate)</v>
          </cell>
          <cell r="N2519">
            <v>15.777472820512999</v>
          </cell>
        </row>
        <row r="2520">
          <cell r="A2520" t="str">
            <v>A76231</v>
          </cell>
          <cell r="B2520" t="str">
            <v>Skinner</v>
          </cell>
          <cell r="C2520" t="str">
            <v>Kathryn</v>
          </cell>
          <cell r="D2520" t="str">
            <v>UGB</v>
          </cell>
          <cell r="E2520" t="str">
            <v>S4</v>
          </cell>
          <cell r="F2520" t="str">
            <v>EEC</v>
          </cell>
          <cell r="G2520" t="str">
            <v>UE21</v>
          </cell>
          <cell r="H2520" t="str">
            <v>P-FIX</v>
          </cell>
          <cell r="I2520" t="str">
            <v>Tech</v>
          </cell>
          <cell r="J2520">
            <v>37.5</v>
          </cell>
          <cell r="K2520">
            <v>10</v>
          </cell>
          <cell r="L2520">
            <v>10</v>
          </cell>
          <cell r="M2520" t="str">
            <v>Graduate Engineer</v>
          </cell>
          <cell r="N2520">
            <v>13.017472820512999</v>
          </cell>
        </row>
        <row r="2521">
          <cell r="A2521" t="str">
            <v>A76093</v>
          </cell>
          <cell r="B2521" t="str">
            <v>Skipsey</v>
          </cell>
          <cell r="C2521" t="str">
            <v>Gary</v>
          </cell>
          <cell r="D2521" t="str">
            <v>UGB</v>
          </cell>
          <cell r="E2521" t="str">
            <v>S9</v>
          </cell>
          <cell r="F2521" t="str">
            <v>AFF</v>
          </cell>
          <cell r="G2521" t="str">
            <v>UF15</v>
          </cell>
          <cell r="H2521" t="str">
            <v>P-FIX</v>
          </cell>
          <cell r="I2521" t="str">
            <v>Admin</v>
          </cell>
          <cell r="J2521">
            <v>37.5</v>
          </cell>
          <cell r="K2521">
            <v>14</v>
          </cell>
          <cell r="L2521">
            <v>10</v>
          </cell>
          <cell r="M2521" t="str">
            <v>Facilities Assistant</v>
          </cell>
          <cell r="N2521">
            <v>15.726190769231</v>
          </cell>
        </row>
        <row r="2522">
          <cell r="A2522" t="str">
            <v>A92169</v>
          </cell>
          <cell r="B2522" t="str">
            <v>Skittrall</v>
          </cell>
          <cell r="C2522" t="str">
            <v>Mark</v>
          </cell>
          <cell r="D2522" t="str">
            <v>UGB</v>
          </cell>
          <cell r="E2522" t="str">
            <v>S2</v>
          </cell>
          <cell r="F2522" t="str">
            <v>GGE</v>
          </cell>
          <cell r="G2522" t="str">
            <v>UP31</v>
          </cell>
          <cell r="H2522" t="str">
            <v>UK-HYDST</v>
          </cell>
          <cell r="I2522" t="str">
            <v>Tech</v>
          </cell>
          <cell r="J2522">
            <v>37.5</v>
          </cell>
          <cell r="K2522">
            <v>119</v>
          </cell>
          <cell r="L2522">
            <v>4</v>
          </cell>
          <cell r="M2522" t="str">
            <v>Associate (EA)/ Associate Tech. Dir / Associate Tech. Dir (2</v>
          </cell>
          <cell r="N2522">
            <v>42.673704410256001</v>
          </cell>
        </row>
        <row r="2523">
          <cell r="A2523" t="str">
            <v>A76103</v>
          </cell>
          <cell r="B2523" t="str">
            <v>Skrines</v>
          </cell>
          <cell r="C2523" t="str">
            <v>Patricia</v>
          </cell>
          <cell r="D2523" t="str">
            <v>UGB</v>
          </cell>
          <cell r="E2523" t="str">
            <v>S9</v>
          </cell>
          <cell r="F2523" t="str">
            <v>AFN</v>
          </cell>
          <cell r="G2523" t="str">
            <v>US13</v>
          </cell>
          <cell r="H2523" t="str">
            <v>P-FIX</v>
          </cell>
          <cell r="I2523" t="str">
            <v>Admin</v>
          </cell>
          <cell r="J2523">
            <v>37.5</v>
          </cell>
          <cell r="K2523">
            <v>4</v>
          </cell>
          <cell r="L2523">
            <v>6</v>
          </cell>
          <cell r="M2523" t="str">
            <v>Financial Accountant</v>
          </cell>
          <cell r="N2523">
            <v>12.275934358974</v>
          </cell>
        </row>
        <row r="2524">
          <cell r="A2524" t="str">
            <v>U02691</v>
          </cell>
          <cell r="B2524" t="str">
            <v>Slade</v>
          </cell>
          <cell r="C2524" t="str">
            <v>James</v>
          </cell>
          <cell r="D2524" t="str">
            <v>UGB</v>
          </cell>
          <cell r="E2524" t="str">
            <v>S1</v>
          </cell>
          <cell r="F2524" t="str">
            <v>THW</v>
          </cell>
          <cell r="G2524" t="str">
            <v>UT23</v>
          </cell>
          <cell r="H2524" t="str">
            <v>UK-AGENCY</v>
          </cell>
          <cell r="I2524" t="str">
            <v>Tech</v>
          </cell>
          <cell r="J2524">
            <v>0</v>
          </cell>
          <cell r="K2524">
            <v>73</v>
          </cell>
          <cell r="L2524">
            <v>6</v>
          </cell>
          <cell r="M2524" t="str">
            <v>Principal Technician</v>
          </cell>
          <cell r="N2524">
            <v>26</v>
          </cell>
        </row>
        <row r="2525">
          <cell r="A2525" t="str">
            <v>A25115</v>
          </cell>
          <cell r="B2525" t="str">
            <v>Sloan</v>
          </cell>
          <cell r="C2525" t="str">
            <v>Ken</v>
          </cell>
          <cell r="D2525" t="str">
            <v>UGB</v>
          </cell>
          <cell r="E2525" t="str">
            <v>S1</v>
          </cell>
          <cell r="F2525" t="str">
            <v>SBR</v>
          </cell>
          <cell r="G2525" t="str">
            <v>UT31</v>
          </cell>
          <cell r="H2525" t="str">
            <v>UK-HYDST</v>
          </cell>
          <cell r="I2525" t="str">
            <v>Tech</v>
          </cell>
          <cell r="J2525">
            <v>37.5</v>
          </cell>
          <cell r="K2525">
            <v>50</v>
          </cell>
          <cell r="L2525">
            <v>7</v>
          </cell>
          <cell r="M2525" t="str">
            <v>Senior Technician</v>
          </cell>
          <cell r="N2525">
            <v>20.479455384615001</v>
          </cell>
        </row>
        <row r="2526">
          <cell r="A2526" t="str">
            <v>A74394</v>
          </cell>
          <cell r="B2526" t="str">
            <v>Sloan</v>
          </cell>
          <cell r="C2526" t="str">
            <v>Paul</v>
          </cell>
          <cell r="D2526" t="str">
            <v>UGB</v>
          </cell>
          <cell r="E2526" t="str">
            <v>S2</v>
          </cell>
          <cell r="F2526" t="str">
            <v>BBI</v>
          </cell>
          <cell r="G2526" t="str">
            <v>UP21</v>
          </cell>
          <cell r="H2526" t="str">
            <v>UK-HYDST</v>
          </cell>
          <cell r="I2526" t="str">
            <v>Tech</v>
          </cell>
          <cell r="J2526">
            <v>37.5</v>
          </cell>
          <cell r="K2526">
            <v>43</v>
          </cell>
          <cell r="L2526">
            <v>6</v>
          </cell>
          <cell r="M2526" t="str">
            <v>Senior Engineer</v>
          </cell>
          <cell r="N2526">
            <v>20.737985641026</v>
          </cell>
        </row>
        <row r="2527">
          <cell r="A2527" t="str">
            <v>S10314</v>
          </cell>
          <cell r="B2527" t="str">
            <v>Sloan</v>
          </cell>
          <cell r="C2527" t="str">
            <v>Lee</v>
          </cell>
          <cell r="D2527" t="str">
            <v>UGB</v>
          </cell>
          <cell r="E2527" t="str">
            <v>S1</v>
          </cell>
          <cell r="F2527" t="str">
            <v>TRL</v>
          </cell>
          <cell r="G2527" t="str">
            <v>UT41</v>
          </cell>
          <cell r="H2527" t="str">
            <v>UK-SC-LTD</v>
          </cell>
          <cell r="I2527" t="str">
            <v>Tech</v>
          </cell>
          <cell r="J2527">
            <v>37.5</v>
          </cell>
          <cell r="K2527">
            <v>3</v>
          </cell>
          <cell r="L2527">
            <v>4</v>
          </cell>
          <cell r="M2527" t="str">
            <v>Project Manager  Category 2 (2)</v>
          </cell>
          <cell r="N2527">
            <v>46.67</v>
          </cell>
        </row>
        <row r="2528">
          <cell r="A2528" t="str">
            <v>U03050</v>
          </cell>
          <cell r="B2528" t="str">
            <v>Sloan</v>
          </cell>
          <cell r="C2528" t="str">
            <v>Lee</v>
          </cell>
          <cell r="D2528" t="str">
            <v>UGB</v>
          </cell>
          <cell r="E2528" t="str">
            <v>S1</v>
          </cell>
          <cell r="F2528" t="str">
            <v>TRL</v>
          </cell>
          <cell r="G2528" t="str">
            <v>UT41</v>
          </cell>
          <cell r="H2528" t="str">
            <v>UK-AGENCY</v>
          </cell>
          <cell r="I2528" t="str">
            <v>Tech</v>
          </cell>
          <cell r="J2528">
            <v>0</v>
          </cell>
          <cell r="K2528">
            <v>17</v>
          </cell>
          <cell r="L2528">
            <v>6</v>
          </cell>
          <cell r="M2528" t="str">
            <v>Senior Engineer</v>
          </cell>
          <cell r="N2528">
            <v>46.27</v>
          </cell>
        </row>
        <row r="2529">
          <cell r="A2529" t="str">
            <v>A24887</v>
          </cell>
          <cell r="B2529" t="str">
            <v>Slowe</v>
          </cell>
          <cell r="C2529" t="str">
            <v>Andy</v>
          </cell>
          <cell r="D2529" t="str">
            <v>UGB</v>
          </cell>
          <cell r="E2529" t="str">
            <v>S4</v>
          </cell>
          <cell r="F2529" t="str">
            <v>EEA</v>
          </cell>
          <cell r="G2529" t="str">
            <v>UE31</v>
          </cell>
          <cell r="H2529" t="str">
            <v>UK-HYDST</v>
          </cell>
          <cell r="I2529" t="str">
            <v>Tech</v>
          </cell>
          <cell r="J2529">
            <v>37.5</v>
          </cell>
          <cell r="K2529">
            <v>83</v>
          </cell>
          <cell r="L2529">
            <v>6</v>
          </cell>
          <cell r="M2529" t="str">
            <v>Senior  Environmental Consultant 1</v>
          </cell>
          <cell r="N2529">
            <v>26.349125000000001</v>
          </cell>
        </row>
        <row r="2530">
          <cell r="A2530" t="str">
            <v>A25156</v>
          </cell>
          <cell r="B2530" t="str">
            <v>Smale</v>
          </cell>
          <cell r="C2530" t="str">
            <v>Katherine</v>
          </cell>
          <cell r="D2530" t="str">
            <v>UGB</v>
          </cell>
          <cell r="E2530" t="str">
            <v>S2</v>
          </cell>
          <cell r="F2530" t="str">
            <v>GGE</v>
          </cell>
          <cell r="G2530" t="str">
            <v>UP31</v>
          </cell>
          <cell r="H2530" t="str">
            <v>UK-HYDST</v>
          </cell>
          <cell r="I2530" t="str">
            <v>Tech</v>
          </cell>
          <cell r="J2530">
            <v>40</v>
          </cell>
          <cell r="K2530">
            <v>3</v>
          </cell>
          <cell r="L2530">
            <v>0</v>
          </cell>
          <cell r="M2530" t="str">
            <v>N/A</v>
          </cell>
          <cell r="N2530">
            <v>21.255275000000001</v>
          </cell>
        </row>
        <row r="2531">
          <cell r="A2531" t="str">
            <v>A00049</v>
          </cell>
          <cell r="B2531" t="str">
            <v>Smith</v>
          </cell>
          <cell r="C2531" t="str">
            <v>Robin</v>
          </cell>
          <cell r="D2531" t="str">
            <v>UGB</v>
          </cell>
          <cell r="E2531" t="str">
            <v>S3</v>
          </cell>
          <cell r="F2531" t="str">
            <v>WWN</v>
          </cell>
          <cell r="G2531" t="str">
            <v>UU31</v>
          </cell>
          <cell r="H2531" t="str">
            <v>UK-HYDST</v>
          </cell>
          <cell r="I2531" t="str">
            <v>Tech</v>
          </cell>
          <cell r="J2531">
            <v>37.5</v>
          </cell>
          <cell r="K2531">
            <v>67</v>
          </cell>
          <cell r="L2531">
            <v>4</v>
          </cell>
          <cell r="M2531" t="str">
            <v>Associate Business Director</v>
          </cell>
          <cell r="N2531">
            <v>31.242601025641001</v>
          </cell>
        </row>
        <row r="2532">
          <cell r="A2532" t="str">
            <v>A00227</v>
          </cell>
          <cell r="B2532" t="str">
            <v>Smith</v>
          </cell>
          <cell r="C2532" t="str">
            <v>Jennifer</v>
          </cell>
          <cell r="D2532" t="str">
            <v>UGB</v>
          </cell>
          <cell r="E2532" t="str">
            <v>S9</v>
          </cell>
          <cell r="F2532" t="str">
            <v>ACS</v>
          </cell>
          <cell r="G2532" t="str">
            <v>G11</v>
          </cell>
          <cell r="H2532" t="str">
            <v>UK-HYDST</v>
          </cell>
          <cell r="I2532" t="str">
            <v>Admin</v>
          </cell>
          <cell r="J2532">
            <v>34.5</v>
          </cell>
          <cell r="K2532">
            <v>84</v>
          </cell>
          <cell r="L2532">
            <v>7</v>
          </cell>
          <cell r="M2532" t="str">
            <v>Group Business Systems Support</v>
          </cell>
          <cell r="N2532">
            <v>15.851224080268</v>
          </cell>
        </row>
        <row r="2533">
          <cell r="A2533" t="str">
            <v>A00307</v>
          </cell>
          <cell r="B2533" t="str">
            <v>Smith</v>
          </cell>
          <cell r="C2533" t="str">
            <v>Ben</v>
          </cell>
          <cell r="D2533" t="str">
            <v>UGB</v>
          </cell>
          <cell r="E2533" t="str">
            <v>S3</v>
          </cell>
          <cell r="F2533" t="str">
            <v>WWN</v>
          </cell>
          <cell r="G2533" t="str">
            <v>UU71</v>
          </cell>
          <cell r="H2533" t="str">
            <v>UK-HYDST</v>
          </cell>
          <cell r="I2533" t="str">
            <v>Tech</v>
          </cell>
          <cell r="J2533">
            <v>37.5</v>
          </cell>
          <cell r="K2533">
            <v>26</v>
          </cell>
          <cell r="L2533">
            <v>6</v>
          </cell>
          <cell r="M2533" t="str">
            <v>Senior Engineer</v>
          </cell>
          <cell r="N2533">
            <v>25.231626666667001</v>
          </cell>
        </row>
        <row r="2534">
          <cell r="A2534" t="str">
            <v>A00508</v>
          </cell>
          <cell r="B2534" t="str">
            <v>Smith</v>
          </cell>
          <cell r="C2534" t="str">
            <v>Andy</v>
          </cell>
          <cell r="D2534" t="str">
            <v>UGB</v>
          </cell>
          <cell r="E2534" t="str">
            <v>S9</v>
          </cell>
          <cell r="F2534" t="str">
            <v>AIT</v>
          </cell>
          <cell r="G2534" t="str">
            <v>US15</v>
          </cell>
          <cell r="H2534" t="str">
            <v>P-STD</v>
          </cell>
          <cell r="I2534" t="str">
            <v>Admin</v>
          </cell>
          <cell r="J2534">
            <v>37.5</v>
          </cell>
          <cell r="K2534">
            <v>1</v>
          </cell>
          <cell r="L2534">
            <v>7</v>
          </cell>
          <cell r="M2534" t="str">
            <v>Senior Field Engineer (IT)</v>
          </cell>
          <cell r="N2534">
            <v>10.525165128205</v>
          </cell>
        </row>
        <row r="2535">
          <cell r="A2535" t="str">
            <v>A24898</v>
          </cell>
          <cell r="B2535" t="str">
            <v>Smith</v>
          </cell>
          <cell r="C2535" t="str">
            <v>Paul</v>
          </cell>
          <cell r="D2535" t="str">
            <v>UGB</v>
          </cell>
          <cell r="E2535" t="str">
            <v>S1</v>
          </cell>
          <cell r="F2535" t="str">
            <v>SBR</v>
          </cell>
          <cell r="G2535" t="str">
            <v>UT31</v>
          </cell>
          <cell r="H2535" t="str">
            <v>UK-HYDST</v>
          </cell>
          <cell r="I2535" t="str">
            <v>Tech</v>
          </cell>
          <cell r="J2535">
            <v>37.5</v>
          </cell>
          <cell r="K2535">
            <v>76</v>
          </cell>
          <cell r="L2535">
            <v>6</v>
          </cell>
          <cell r="M2535" t="str">
            <v>Senior Engineer</v>
          </cell>
          <cell r="N2535">
            <v>18.858826666666999</v>
          </cell>
        </row>
        <row r="2536">
          <cell r="A2536" t="str">
            <v>A25262</v>
          </cell>
          <cell r="B2536" t="str">
            <v>Smith</v>
          </cell>
          <cell r="C2536" t="str">
            <v>Alan</v>
          </cell>
          <cell r="D2536" t="str">
            <v>UGB</v>
          </cell>
          <cell r="E2536" t="str">
            <v>S9</v>
          </cell>
          <cell r="F2536" t="str">
            <v>AIT</v>
          </cell>
          <cell r="G2536" t="str">
            <v>G11</v>
          </cell>
          <cell r="H2536" t="str">
            <v>P-STD</v>
          </cell>
          <cell r="I2536" t="str">
            <v>Admin</v>
          </cell>
          <cell r="J2536">
            <v>37.5</v>
          </cell>
          <cell r="K2536">
            <v>28</v>
          </cell>
          <cell r="L2536">
            <v>5</v>
          </cell>
          <cell r="M2536" t="str">
            <v>IT Desktop Manager</v>
          </cell>
          <cell r="N2536">
            <v>29.717630769231</v>
          </cell>
        </row>
        <row r="2537">
          <cell r="A2537" t="str">
            <v>A49866</v>
          </cell>
          <cell r="B2537" t="str">
            <v>Smith</v>
          </cell>
          <cell r="C2537" t="str">
            <v>Adam</v>
          </cell>
          <cell r="D2537" t="str">
            <v>UGB</v>
          </cell>
          <cell r="E2537" t="str">
            <v>S1</v>
          </cell>
          <cell r="F2537" t="str">
            <v>SBR</v>
          </cell>
          <cell r="G2537" t="str">
            <v>UT31</v>
          </cell>
          <cell r="H2537" t="str">
            <v>UK-HYDST</v>
          </cell>
          <cell r="I2537" t="str">
            <v>Tech</v>
          </cell>
          <cell r="J2537">
            <v>37.5</v>
          </cell>
          <cell r="K2537">
            <v>83</v>
          </cell>
          <cell r="L2537">
            <v>5</v>
          </cell>
          <cell r="M2537" t="str">
            <v>Principal Engineer/ Technical Discipline Leader</v>
          </cell>
          <cell r="N2537">
            <v>36.568973846154002</v>
          </cell>
        </row>
        <row r="2538">
          <cell r="A2538" t="str">
            <v>A50002</v>
          </cell>
          <cell r="B2538" t="str">
            <v>Smith</v>
          </cell>
          <cell r="C2538" t="str">
            <v>Andy</v>
          </cell>
          <cell r="D2538" t="str">
            <v>UGB</v>
          </cell>
          <cell r="E2538" t="str">
            <v>S3</v>
          </cell>
          <cell r="F2538" t="str">
            <v>WEN</v>
          </cell>
          <cell r="G2538" t="str">
            <v>UU41</v>
          </cell>
          <cell r="H2538" t="str">
            <v>UK-HYDST</v>
          </cell>
          <cell r="I2538" t="str">
            <v>Tech</v>
          </cell>
          <cell r="J2538">
            <v>37.5</v>
          </cell>
          <cell r="K2538">
            <v>24</v>
          </cell>
          <cell r="L2538">
            <v>7</v>
          </cell>
          <cell r="M2538" t="str">
            <v>Environmental consultant 1</v>
          </cell>
          <cell r="N2538">
            <v>15.339780512820999</v>
          </cell>
        </row>
        <row r="2539">
          <cell r="A2539" t="str">
            <v>A50242</v>
          </cell>
          <cell r="B2539" t="str">
            <v>Smith</v>
          </cell>
          <cell r="C2539" t="str">
            <v>Andrew</v>
          </cell>
          <cell r="D2539" t="str">
            <v>UGB</v>
          </cell>
          <cell r="E2539" t="str">
            <v>S3</v>
          </cell>
          <cell r="F2539" t="str">
            <v>WEN</v>
          </cell>
          <cell r="G2539" t="str">
            <v>UU41</v>
          </cell>
          <cell r="H2539" t="str">
            <v>P-STD</v>
          </cell>
          <cell r="I2539" t="str">
            <v>Tech</v>
          </cell>
          <cell r="J2539">
            <v>37.5</v>
          </cell>
          <cell r="K2539">
            <v>8</v>
          </cell>
          <cell r="L2539">
            <v>10</v>
          </cell>
          <cell r="M2539" t="str">
            <v>Graduate Engineer</v>
          </cell>
          <cell r="N2539">
            <v>11.108754871795</v>
          </cell>
        </row>
        <row r="2540">
          <cell r="A2540" t="str">
            <v>A74391</v>
          </cell>
          <cell r="B2540" t="str">
            <v>Smith</v>
          </cell>
          <cell r="C2540" t="str">
            <v>Sophie</v>
          </cell>
          <cell r="D2540" t="str">
            <v>UGB</v>
          </cell>
          <cell r="E2540" t="str">
            <v>S1</v>
          </cell>
          <cell r="F2540" t="str">
            <v>TRL</v>
          </cell>
          <cell r="G2540" t="str">
            <v>UT41</v>
          </cell>
          <cell r="H2540" t="str">
            <v>UK-HYDST</v>
          </cell>
          <cell r="I2540" t="str">
            <v>Tech</v>
          </cell>
          <cell r="J2540">
            <v>37.5</v>
          </cell>
          <cell r="K2540">
            <v>52</v>
          </cell>
          <cell r="L2540">
            <v>10</v>
          </cell>
          <cell r="M2540" t="str">
            <v>Technical Officer/ Technician</v>
          </cell>
          <cell r="N2540">
            <v>13.162990769231</v>
          </cell>
        </row>
        <row r="2541">
          <cell r="A2541" t="str">
            <v>A74477</v>
          </cell>
          <cell r="B2541" t="str">
            <v>Smith</v>
          </cell>
          <cell r="C2541" t="str">
            <v>Peter J</v>
          </cell>
          <cell r="D2541" t="str">
            <v>UGB</v>
          </cell>
          <cell r="E2541" t="str">
            <v>S2</v>
          </cell>
          <cell r="F2541" t="str">
            <v>SBS</v>
          </cell>
          <cell r="G2541" t="str">
            <v>UP51</v>
          </cell>
          <cell r="H2541" t="str">
            <v>UK-HYDST</v>
          </cell>
          <cell r="I2541" t="str">
            <v>Tech</v>
          </cell>
          <cell r="J2541">
            <v>37.5</v>
          </cell>
          <cell r="K2541">
            <v>42</v>
          </cell>
          <cell r="L2541">
            <v>4</v>
          </cell>
          <cell r="M2541" t="str">
            <v>Associate (EA)/ Associate Tech. Dir / Associate Tech. Dir (2</v>
          </cell>
          <cell r="N2541">
            <v>32.993370256410003</v>
          </cell>
        </row>
        <row r="2542">
          <cell r="A2542" t="str">
            <v>A74696</v>
          </cell>
          <cell r="B2542" t="str">
            <v>Smith</v>
          </cell>
          <cell r="C2542" t="str">
            <v>Stephen</v>
          </cell>
          <cell r="D2542" t="str">
            <v>UGB</v>
          </cell>
          <cell r="E2542" t="str">
            <v>S2</v>
          </cell>
          <cell r="F2542" t="str">
            <v>GCL</v>
          </cell>
          <cell r="G2542" t="str">
            <v>UP31</v>
          </cell>
          <cell r="H2542" t="str">
            <v>P-STD</v>
          </cell>
          <cell r="I2542" t="str">
            <v>Tech</v>
          </cell>
          <cell r="J2542">
            <v>37.5</v>
          </cell>
          <cell r="K2542">
            <v>33</v>
          </cell>
          <cell r="L2542">
            <v>6</v>
          </cell>
          <cell r="M2542" t="str">
            <v>Senior Engineer</v>
          </cell>
          <cell r="N2542">
            <v>23.475834487179</v>
          </cell>
        </row>
        <row r="2543">
          <cell r="A2543" t="str">
            <v>A74768</v>
          </cell>
          <cell r="B2543" t="str">
            <v>Smith</v>
          </cell>
          <cell r="C2543" t="str">
            <v>Ashley</v>
          </cell>
          <cell r="D2543" t="str">
            <v>UGB</v>
          </cell>
          <cell r="E2543" t="str">
            <v>S1</v>
          </cell>
          <cell r="F2543" t="str">
            <v>TRL</v>
          </cell>
          <cell r="G2543" t="str">
            <v>UT42</v>
          </cell>
          <cell r="H2543" t="str">
            <v>UK-AGENCY</v>
          </cell>
          <cell r="I2543" t="str">
            <v>Tech</v>
          </cell>
          <cell r="J2543">
            <v>35</v>
          </cell>
          <cell r="K2543">
            <v>15</v>
          </cell>
          <cell r="L2543">
            <v>8</v>
          </cell>
          <cell r="M2543" t="str">
            <v>Planner</v>
          </cell>
          <cell r="N2543">
            <v>54.29</v>
          </cell>
        </row>
        <row r="2544">
          <cell r="A2544" t="str">
            <v>A74823</v>
          </cell>
          <cell r="B2544" t="str">
            <v>Smith</v>
          </cell>
          <cell r="C2544" t="str">
            <v>Cameron</v>
          </cell>
          <cell r="D2544" t="str">
            <v>UGB</v>
          </cell>
          <cell r="E2544" t="str">
            <v>S2</v>
          </cell>
          <cell r="F2544" t="str">
            <v>GGE</v>
          </cell>
          <cell r="G2544" t="str">
            <v>UP31</v>
          </cell>
          <cell r="H2544" t="str">
            <v>T-FIX</v>
          </cell>
          <cell r="I2544" t="str">
            <v>Tech</v>
          </cell>
          <cell r="J2544">
            <v>37.5</v>
          </cell>
          <cell r="K2544">
            <v>0</v>
          </cell>
          <cell r="L2544">
            <v>11</v>
          </cell>
          <cell r="M2544" t="str">
            <v>Junior Technician</v>
          </cell>
          <cell r="N2544">
            <v>0.01</v>
          </cell>
        </row>
        <row r="2545">
          <cell r="A2545" t="str">
            <v>A76164</v>
          </cell>
          <cell r="B2545" t="str">
            <v>Smith</v>
          </cell>
          <cell r="C2545" t="str">
            <v>Danielle</v>
          </cell>
          <cell r="D2545" t="str">
            <v>UGB</v>
          </cell>
          <cell r="E2545" t="str">
            <v>S9</v>
          </cell>
          <cell r="F2545" t="str">
            <v>AFF</v>
          </cell>
          <cell r="G2545" t="str">
            <v>UF15</v>
          </cell>
          <cell r="H2545" t="str">
            <v>UK-AGENCY</v>
          </cell>
          <cell r="I2545" t="str">
            <v>Admin</v>
          </cell>
          <cell r="J2545">
            <v>37.5</v>
          </cell>
          <cell r="K2545">
            <v>2</v>
          </cell>
          <cell r="L2545">
            <v>10</v>
          </cell>
          <cell r="M2545" t="str">
            <v>Receptionist</v>
          </cell>
          <cell r="N2545">
            <v>13.92</v>
          </cell>
        </row>
        <row r="2546">
          <cell r="A2546" t="str">
            <v>A76183</v>
          </cell>
          <cell r="B2546" t="str">
            <v>Smith</v>
          </cell>
          <cell r="C2546" t="str">
            <v>Robert</v>
          </cell>
          <cell r="D2546" t="str">
            <v>UGB</v>
          </cell>
          <cell r="E2546" t="str">
            <v>S3</v>
          </cell>
          <cell r="F2546" t="str">
            <v>WTC</v>
          </cell>
          <cell r="G2546" t="str">
            <v>UU22</v>
          </cell>
          <cell r="H2546" t="str">
            <v>T-FIX</v>
          </cell>
          <cell r="I2546" t="str">
            <v>Tech</v>
          </cell>
          <cell r="J2546">
            <v>37.5</v>
          </cell>
          <cell r="K2546">
            <v>11</v>
          </cell>
          <cell r="L2546">
            <v>11</v>
          </cell>
          <cell r="M2546" t="str">
            <v>Junior Technician</v>
          </cell>
          <cell r="N2546">
            <v>8.3458830769230001</v>
          </cell>
        </row>
        <row r="2547">
          <cell r="A2547" t="str">
            <v>A76184</v>
          </cell>
          <cell r="B2547" t="str">
            <v>Smith</v>
          </cell>
          <cell r="C2547" t="str">
            <v>Brian</v>
          </cell>
          <cell r="D2547" t="str">
            <v>UGB</v>
          </cell>
          <cell r="E2547" t="str">
            <v>S3</v>
          </cell>
          <cell r="F2547" t="str">
            <v>WTC</v>
          </cell>
          <cell r="G2547" t="str">
            <v>UU22</v>
          </cell>
          <cell r="H2547" t="str">
            <v>UK-AGENCY</v>
          </cell>
          <cell r="I2547" t="str">
            <v>Tech</v>
          </cell>
          <cell r="J2547">
            <v>37.5</v>
          </cell>
          <cell r="K2547">
            <v>0</v>
          </cell>
          <cell r="L2547">
            <v>8</v>
          </cell>
          <cell r="M2547" t="str">
            <v>Engineer  (Not chartered) (Graduate)</v>
          </cell>
          <cell r="N2547">
            <v>33</v>
          </cell>
        </row>
        <row r="2548">
          <cell r="A2548" t="str">
            <v>A76348</v>
          </cell>
          <cell r="B2548" t="str">
            <v>Smith</v>
          </cell>
          <cell r="C2548" t="str">
            <v>Tim</v>
          </cell>
          <cell r="D2548" t="str">
            <v>UGB</v>
          </cell>
          <cell r="E2548" t="str">
            <v>S1</v>
          </cell>
          <cell r="F2548" t="str">
            <v>TRS</v>
          </cell>
          <cell r="G2548" t="str">
            <v>UT42</v>
          </cell>
          <cell r="H2548" t="str">
            <v>UK-AGENCY</v>
          </cell>
          <cell r="I2548" t="str">
            <v>Tech</v>
          </cell>
          <cell r="J2548">
            <v>37.5</v>
          </cell>
          <cell r="K2548">
            <v>0</v>
          </cell>
          <cell r="L2548">
            <v>7</v>
          </cell>
          <cell r="M2548" t="str">
            <v>Chartered or Consulting Engineer</v>
          </cell>
          <cell r="N2548">
            <v>40.32</v>
          </cell>
        </row>
        <row r="2549">
          <cell r="A2549" t="str">
            <v>A76439</v>
          </cell>
          <cell r="B2549" t="str">
            <v>Smith</v>
          </cell>
          <cell r="C2549" t="str">
            <v>Oliver</v>
          </cell>
          <cell r="D2549" t="str">
            <v>UGB</v>
          </cell>
          <cell r="E2549" t="str">
            <v>S1</v>
          </cell>
          <cell r="F2549" t="str">
            <v>THW</v>
          </cell>
          <cell r="G2549" t="str">
            <v>UT21</v>
          </cell>
          <cell r="H2549" t="str">
            <v>UK-AGENCY</v>
          </cell>
          <cell r="I2549" t="str">
            <v>Tech</v>
          </cell>
          <cell r="J2549">
            <v>37.5</v>
          </cell>
          <cell r="K2549">
            <v>3</v>
          </cell>
          <cell r="L2549">
            <v>9</v>
          </cell>
          <cell r="M2549" t="str">
            <v>Senior Technician</v>
          </cell>
          <cell r="N2549">
            <v>23.76</v>
          </cell>
        </row>
        <row r="2550">
          <cell r="A2550" t="str">
            <v>A76458</v>
          </cell>
          <cell r="B2550" t="str">
            <v>Smith</v>
          </cell>
          <cell r="C2550" t="str">
            <v>Bryan</v>
          </cell>
          <cell r="D2550" t="str">
            <v>UGB</v>
          </cell>
          <cell r="E2550" t="str">
            <v>S1</v>
          </cell>
          <cell r="F2550" t="str">
            <v>TRS</v>
          </cell>
          <cell r="G2550" t="str">
            <v>UT42</v>
          </cell>
          <cell r="H2550" t="str">
            <v>UK-AGENCY</v>
          </cell>
          <cell r="I2550" t="str">
            <v>Tech</v>
          </cell>
          <cell r="J2550">
            <v>40</v>
          </cell>
          <cell r="K2550">
            <v>3</v>
          </cell>
          <cell r="L2550">
            <v>5</v>
          </cell>
          <cell r="M2550" t="str">
            <v>Principal Engineer/ Technical Discipline Leader</v>
          </cell>
          <cell r="N2550">
            <v>38.06</v>
          </cell>
        </row>
        <row r="2551">
          <cell r="A2551" t="str">
            <v>A80030</v>
          </cell>
          <cell r="B2551" t="str">
            <v>Smith</v>
          </cell>
          <cell r="C2551" t="str">
            <v>Lewis</v>
          </cell>
          <cell r="D2551" t="str">
            <v>UGB</v>
          </cell>
          <cell r="E2551" t="str">
            <v>S3</v>
          </cell>
          <cell r="F2551" t="str">
            <v>ERE</v>
          </cell>
          <cell r="G2551" t="str">
            <v>UU81</v>
          </cell>
          <cell r="H2551" t="str">
            <v>P-STD</v>
          </cell>
          <cell r="I2551" t="str">
            <v>Tech</v>
          </cell>
          <cell r="J2551">
            <v>37.5</v>
          </cell>
          <cell r="K2551">
            <v>3</v>
          </cell>
          <cell r="L2551">
            <v>8</v>
          </cell>
          <cell r="M2551" t="str">
            <v>Resident Engineer (1) / Resident Engineer</v>
          </cell>
          <cell r="N2551">
            <v>19.230769230768999</v>
          </cell>
        </row>
        <row r="2552">
          <cell r="A2552" t="str">
            <v>A80037</v>
          </cell>
          <cell r="B2552" t="str">
            <v>Smith</v>
          </cell>
          <cell r="C2552" t="str">
            <v>Samantha</v>
          </cell>
          <cell r="D2552" t="str">
            <v>UGB</v>
          </cell>
          <cell r="E2552" t="str">
            <v>S3</v>
          </cell>
          <cell r="F2552" t="str">
            <v>ERE</v>
          </cell>
          <cell r="G2552" t="str">
            <v>UU81</v>
          </cell>
          <cell r="H2552" t="str">
            <v>P-STD</v>
          </cell>
          <cell r="I2552" t="str">
            <v>Tech</v>
          </cell>
          <cell r="J2552">
            <v>22.5</v>
          </cell>
          <cell r="K2552">
            <v>3</v>
          </cell>
          <cell r="L2552">
            <v>9</v>
          </cell>
          <cell r="M2552" t="str">
            <v>Assistant resident Engineer (2)</v>
          </cell>
          <cell r="N2552">
            <v>14.623993162393001</v>
          </cell>
        </row>
        <row r="2553">
          <cell r="A2553" t="str">
            <v>A81647</v>
          </cell>
          <cell r="B2553" t="str">
            <v>Smith</v>
          </cell>
          <cell r="C2553" t="str">
            <v>Matt</v>
          </cell>
          <cell r="D2553" t="str">
            <v>UGB</v>
          </cell>
          <cell r="E2553" t="str">
            <v>S2</v>
          </cell>
          <cell r="F2553" t="str">
            <v>SBS</v>
          </cell>
          <cell r="G2553" t="str">
            <v>UP33</v>
          </cell>
          <cell r="H2553" t="str">
            <v>UK-HYDST</v>
          </cell>
          <cell r="I2553" t="str">
            <v>Tech</v>
          </cell>
          <cell r="J2553">
            <v>37.5</v>
          </cell>
          <cell r="K2553">
            <v>164</v>
          </cell>
          <cell r="L2553">
            <v>7</v>
          </cell>
          <cell r="M2553" t="str">
            <v>Senior Technician</v>
          </cell>
          <cell r="N2553">
            <v>20.829731405128001</v>
          </cell>
        </row>
        <row r="2554">
          <cell r="A2554" t="str">
            <v>A84174</v>
          </cell>
          <cell r="B2554" t="str">
            <v>Smith</v>
          </cell>
          <cell r="C2554" t="str">
            <v>Peter</v>
          </cell>
          <cell r="D2554" t="str">
            <v>UGB</v>
          </cell>
          <cell r="E2554" t="str">
            <v>S1</v>
          </cell>
          <cell r="F2554" t="str">
            <v>THW</v>
          </cell>
          <cell r="G2554" t="str">
            <v>UT22</v>
          </cell>
          <cell r="H2554" t="str">
            <v>UK-HYDST</v>
          </cell>
          <cell r="I2554" t="str">
            <v>Tech</v>
          </cell>
          <cell r="J2554">
            <v>37.5</v>
          </cell>
          <cell r="K2554">
            <v>133</v>
          </cell>
          <cell r="L2554">
            <v>5</v>
          </cell>
          <cell r="M2554" t="str">
            <v>Principal Engineer/ Technical Discipline Leader</v>
          </cell>
          <cell r="N2554">
            <v>31.071883076923001</v>
          </cell>
        </row>
        <row r="2555">
          <cell r="A2555" t="str">
            <v>A85456</v>
          </cell>
          <cell r="B2555" t="str">
            <v>Smith</v>
          </cell>
          <cell r="C2555" t="str">
            <v>Kez</v>
          </cell>
          <cell r="D2555" t="str">
            <v>UGB</v>
          </cell>
          <cell r="E2555" t="str">
            <v>S9</v>
          </cell>
          <cell r="F2555" t="str">
            <v>AHR</v>
          </cell>
          <cell r="G2555" t="str">
            <v>US12</v>
          </cell>
          <cell r="H2555" t="str">
            <v>UK-HYDST</v>
          </cell>
          <cell r="I2555" t="str">
            <v>Admin</v>
          </cell>
          <cell r="J2555">
            <v>37.5</v>
          </cell>
          <cell r="K2555">
            <v>108</v>
          </cell>
          <cell r="L2555">
            <v>7</v>
          </cell>
          <cell r="M2555" t="str">
            <v>HR Officer</v>
          </cell>
          <cell r="N2555">
            <v>12.118365128204999</v>
          </cell>
        </row>
        <row r="2556">
          <cell r="A2556" t="str">
            <v>A86398</v>
          </cell>
          <cell r="B2556" t="str">
            <v>Smith</v>
          </cell>
          <cell r="C2556" t="str">
            <v>Lynne</v>
          </cell>
          <cell r="D2556" t="str">
            <v>UGB</v>
          </cell>
          <cell r="E2556" t="str">
            <v>S9</v>
          </cell>
          <cell r="F2556" t="str">
            <v>AFF</v>
          </cell>
          <cell r="G2556" t="str">
            <v>UF13</v>
          </cell>
          <cell r="H2556" t="str">
            <v>UK-HYDST</v>
          </cell>
          <cell r="I2556" t="str">
            <v>Admin</v>
          </cell>
          <cell r="J2556">
            <v>37.5</v>
          </cell>
          <cell r="K2556">
            <v>69</v>
          </cell>
          <cell r="L2556">
            <v>0</v>
          </cell>
          <cell r="M2556" t="str">
            <v>N/A</v>
          </cell>
          <cell r="N2556">
            <v>23.094908717949</v>
          </cell>
        </row>
        <row r="2557">
          <cell r="A2557" t="str">
            <v>A87777</v>
          </cell>
          <cell r="B2557" t="str">
            <v>Smith</v>
          </cell>
          <cell r="C2557" t="str">
            <v>Darren</v>
          </cell>
          <cell r="D2557" t="str">
            <v>UGB</v>
          </cell>
          <cell r="E2557" t="str">
            <v>S3</v>
          </cell>
          <cell r="F2557" t="str">
            <v>WWN</v>
          </cell>
          <cell r="G2557" t="str">
            <v>UU71</v>
          </cell>
          <cell r="H2557" t="str">
            <v>UK-HYDST</v>
          </cell>
          <cell r="I2557" t="str">
            <v>Tech</v>
          </cell>
          <cell r="J2557">
            <v>37.5</v>
          </cell>
          <cell r="K2557">
            <v>80</v>
          </cell>
          <cell r="L2557">
            <v>0</v>
          </cell>
          <cell r="M2557" t="str">
            <v>Technical Director  / Technical Director (1)</v>
          </cell>
          <cell r="N2557">
            <v>31.88454974359</v>
          </cell>
        </row>
        <row r="2558">
          <cell r="A2558" t="str">
            <v>A92185</v>
          </cell>
          <cell r="B2558" t="str">
            <v>Smith</v>
          </cell>
          <cell r="C2558" t="str">
            <v>Mark</v>
          </cell>
          <cell r="D2558" t="str">
            <v>UGB</v>
          </cell>
          <cell r="E2558" t="str">
            <v>S2</v>
          </cell>
          <cell r="F2558" t="str">
            <v>SBS</v>
          </cell>
          <cell r="G2558" t="str">
            <v>UP51</v>
          </cell>
          <cell r="H2558" t="str">
            <v>UK-HYDST</v>
          </cell>
          <cell r="I2558" t="str">
            <v>Tech</v>
          </cell>
          <cell r="J2558">
            <v>37.5</v>
          </cell>
          <cell r="K2558">
            <v>70</v>
          </cell>
          <cell r="L2558">
            <v>7</v>
          </cell>
          <cell r="M2558" t="str">
            <v>Senior Technician</v>
          </cell>
          <cell r="N2558">
            <v>16.390242051282002</v>
          </cell>
        </row>
        <row r="2559">
          <cell r="A2559" t="str">
            <v>A95028</v>
          </cell>
          <cell r="B2559" t="str">
            <v>Smith</v>
          </cell>
          <cell r="C2559" t="str">
            <v>Tim</v>
          </cell>
          <cell r="D2559" t="str">
            <v>UGB</v>
          </cell>
          <cell r="E2559" t="str">
            <v>S3</v>
          </cell>
          <cell r="F2559" t="str">
            <v>WEN</v>
          </cell>
          <cell r="G2559" t="str">
            <v>UU41</v>
          </cell>
          <cell r="H2559" t="str">
            <v>UK-HYDST</v>
          </cell>
          <cell r="I2559" t="str">
            <v>Tech</v>
          </cell>
          <cell r="J2559">
            <v>37.5</v>
          </cell>
          <cell r="K2559">
            <v>94</v>
          </cell>
          <cell r="L2559">
            <v>7</v>
          </cell>
          <cell r="M2559" t="str">
            <v>Senior Technician</v>
          </cell>
          <cell r="N2559">
            <v>18.794631794872</v>
          </cell>
        </row>
        <row r="2560">
          <cell r="A2560" t="str">
            <v>S10330</v>
          </cell>
          <cell r="B2560" t="str">
            <v>Smith</v>
          </cell>
          <cell r="C2560" t="str">
            <v>Peter</v>
          </cell>
          <cell r="D2560" t="str">
            <v>UGB</v>
          </cell>
          <cell r="E2560" t="str">
            <v>S1</v>
          </cell>
          <cell r="F2560" t="str">
            <v>TRL</v>
          </cell>
          <cell r="G2560" t="str">
            <v>UT42</v>
          </cell>
          <cell r="H2560" t="str">
            <v>UK-SC-LTD</v>
          </cell>
          <cell r="I2560" t="str">
            <v>Tech</v>
          </cell>
          <cell r="J2560">
            <v>37.5</v>
          </cell>
          <cell r="K2560">
            <v>12</v>
          </cell>
          <cell r="L2560">
            <v>3</v>
          </cell>
          <cell r="M2560" t="str">
            <v>Project Manager  Category  2 (1)</v>
          </cell>
          <cell r="N2560">
            <v>65</v>
          </cell>
        </row>
        <row r="2561">
          <cell r="A2561" t="str">
            <v>U03021</v>
          </cell>
          <cell r="B2561" t="str">
            <v>Smith</v>
          </cell>
          <cell r="C2561" t="str">
            <v>Matthew</v>
          </cell>
          <cell r="D2561" t="str">
            <v>UGB</v>
          </cell>
          <cell r="E2561" t="str">
            <v>S3</v>
          </cell>
          <cell r="F2561" t="str">
            <v>WEN</v>
          </cell>
          <cell r="G2561" t="str">
            <v>UU41</v>
          </cell>
          <cell r="H2561" t="str">
            <v>UK-SEC-NP</v>
          </cell>
          <cell r="I2561" t="str">
            <v>Tech</v>
          </cell>
          <cell r="J2561">
            <v>0</v>
          </cell>
          <cell r="K2561">
            <v>0</v>
          </cell>
          <cell r="L2561">
            <v>0</v>
          </cell>
          <cell r="M2561" t="str">
            <v>N/A</v>
          </cell>
          <cell r="N2561">
            <v>0.01</v>
          </cell>
        </row>
        <row r="2562">
          <cell r="A2562" t="str">
            <v>U03148</v>
          </cell>
          <cell r="B2562" t="str">
            <v>Smith</v>
          </cell>
          <cell r="C2562" t="str">
            <v>Ken</v>
          </cell>
          <cell r="D2562" t="str">
            <v>UGB</v>
          </cell>
          <cell r="E2562" t="str">
            <v>S1</v>
          </cell>
          <cell r="F2562" t="str">
            <v>TRL</v>
          </cell>
          <cell r="G2562" t="str">
            <v>UT43</v>
          </cell>
          <cell r="H2562" t="str">
            <v>UK-AGENCY</v>
          </cell>
          <cell r="I2562" t="str">
            <v>Tech</v>
          </cell>
          <cell r="J2562">
            <v>37.5</v>
          </cell>
          <cell r="K2562">
            <v>7</v>
          </cell>
          <cell r="L2562">
            <v>6</v>
          </cell>
          <cell r="M2562" t="str">
            <v>Senior Engineer</v>
          </cell>
          <cell r="N2562">
            <v>47.33</v>
          </cell>
        </row>
        <row r="2563">
          <cell r="A2563" t="str">
            <v>U03157</v>
          </cell>
          <cell r="B2563" t="str">
            <v>Smith</v>
          </cell>
          <cell r="C2563" t="str">
            <v>Sarah</v>
          </cell>
          <cell r="D2563" t="str">
            <v>UGB</v>
          </cell>
          <cell r="E2563" t="str">
            <v>S9</v>
          </cell>
          <cell r="F2563" t="str">
            <v>AHR</v>
          </cell>
          <cell r="G2563" t="str">
            <v>US12</v>
          </cell>
          <cell r="H2563" t="str">
            <v>UK-AGENCY</v>
          </cell>
          <cell r="I2563" t="str">
            <v>Admin</v>
          </cell>
          <cell r="J2563">
            <v>37.5</v>
          </cell>
          <cell r="K2563">
            <v>1</v>
          </cell>
          <cell r="L2563">
            <v>9</v>
          </cell>
          <cell r="M2563" t="str">
            <v>HR Assistant</v>
          </cell>
          <cell r="N2563">
            <v>10.7</v>
          </cell>
        </row>
        <row r="2564">
          <cell r="A2564" t="str">
            <v>U03203</v>
          </cell>
          <cell r="B2564" t="str">
            <v>Smith</v>
          </cell>
          <cell r="C2564" t="str">
            <v>Sarah</v>
          </cell>
          <cell r="D2564" t="str">
            <v>UGB</v>
          </cell>
          <cell r="E2564" t="str">
            <v>S9</v>
          </cell>
          <cell r="F2564" t="str">
            <v>AHR</v>
          </cell>
          <cell r="G2564" t="str">
            <v>US12</v>
          </cell>
          <cell r="H2564" t="str">
            <v>UK-AGENCY</v>
          </cell>
          <cell r="I2564" t="str">
            <v>Admin</v>
          </cell>
          <cell r="J2564">
            <v>37.5</v>
          </cell>
          <cell r="K2564">
            <v>0</v>
          </cell>
          <cell r="L2564">
            <v>9</v>
          </cell>
          <cell r="M2564" t="str">
            <v>HR Assistant</v>
          </cell>
          <cell r="N2564">
            <v>10.7</v>
          </cell>
        </row>
        <row r="2565">
          <cell r="A2565" t="str">
            <v>W57959</v>
          </cell>
          <cell r="B2565" t="str">
            <v>Smith</v>
          </cell>
          <cell r="C2565" t="str">
            <v>George</v>
          </cell>
          <cell r="D2565" t="str">
            <v>UGB</v>
          </cell>
          <cell r="E2565" t="str">
            <v>S3</v>
          </cell>
          <cell r="F2565" t="str">
            <v>UEX</v>
          </cell>
          <cell r="G2565" t="str">
            <v>UU11</v>
          </cell>
          <cell r="H2565" t="str">
            <v>UK-HYDST</v>
          </cell>
          <cell r="I2565" t="str">
            <v>Admin</v>
          </cell>
          <cell r="J2565">
            <v>37.5</v>
          </cell>
          <cell r="K2565">
            <v>53</v>
          </cell>
          <cell r="L2565">
            <v>0</v>
          </cell>
          <cell r="M2565" t="str">
            <v>N/A</v>
          </cell>
          <cell r="N2565">
            <v>45.122199107691998</v>
          </cell>
        </row>
        <row r="2566">
          <cell r="A2566" t="str">
            <v>W98744</v>
          </cell>
          <cell r="B2566" t="str">
            <v>Smith</v>
          </cell>
          <cell r="C2566" t="str">
            <v>Stewart</v>
          </cell>
          <cell r="D2566" t="str">
            <v>UGB</v>
          </cell>
          <cell r="E2566" t="str">
            <v>S3</v>
          </cell>
          <cell r="F2566" t="str">
            <v>WWN</v>
          </cell>
          <cell r="G2566" t="str">
            <v>UU71</v>
          </cell>
          <cell r="H2566" t="str">
            <v>UK-HYDST</v>
          </cell>
          <cell r="I2566" t="str">
            <v>Tech</v>
          </cell>
          <cell r="J2566">
            <v>37.5</v>
          </cell>
          <cell r="K2566">
            <v>375</v>
          </cell>
          <cell r="L2566">
            <v>5</v>
          </cell>
          <cell r="M2566" t="str">
            <v>Principal Engineer/ Technical Discipline Leader</v>
          </cell>
          <cell r="N2566">
            <v>19.051282051282001</v>
          </cell>
        </row>
        <row r="2567">
          <cell r="A2567" t="str">
            <v>A49708</v>
          </cell>
          <cell r="B2567" t="str">
            <v>Smoker</v>
          </cell>
          <cell r="C2567" t="str">
            <v>Chris</v>
          </cell>
          <cell r="D2567" t="str">
            <v>UGB</v>
          </cell>
          <cell r="E2567" t="str">
            <v>S2</v>
          </cell>
          <cell r="F2567" t="str">
            <v>BBI</v>
          </cell>
          <cell r="G2567" t="str">
            <v>UP21</v>
          </cell>
          <cell r="H2567" t="str">
            <v>UK-HYDST</v>
          </cell>
          <cell r="I2567" t="str">
            <v>Tech</v>
          </cell>
          <cell r="J2567">
            <v>37.5</v>
          </cell>
          <cell r="K2567">
            <v>50</v>
          </cell>
          <cell r="L2567">
            <v>6</v>
          </cell>
          <cell r="M2567" t="str">
            <v>Senior Engineer</v>
          </cell>
          <cell r="N2567">
            <v>23.915631794871999</v>
          </cell>
        </row>
        <row r="2568">
          <cell r="A2568" t="str">
            <v>A00401</v>
          </cell>
          <cell r="B2568" t="str">
            <v>Smyllie</v>
          </cell>
          <cell r="C2568" t="str">
            <v>Andrew</v>
          </cell>
          <cell r="D2568" t="str">
            <v>UGB</v>
          </cell>
          <cell r="E2568" t="str">
            <v>S1</v>
          </cell>
          <cell r="F2568" t="str">
            <v>SBR</v>
          </cell>
          <cell r="G2568" t="str">
            <v>UT31</v>
          </cell>
          <cell r="H2568" t="str">
            <v>UK-HYDST</v>
          </cell>
          <cell r="I2568" t="str">
            <v>Tech</v>
          </cell>
          <cell r="J2568">
            <v>37.5</v>
          </cell>
          <cell r="K2568">
            <v>18</v>
          </cell>
          <cell r="L2568">
            <v>10</v>
          </cell>
          <cell r="M2568" t="str">
            <v>Graduate Drafter</v>
          </cell>
          <cell r="N2568">
            <v>11.984139487179</v>
          </cell>
        </row>
        <row r="2569">
          <cell r="A2569" t="str">
            <v>A50075</v>
          </cell>
          <cell r="B2569" t="str">
            <v>Smyllie</v>
          </cell>
          <cell r="C2569" t="str">
            <v>Andrew</v>
          </cell>
          <cell r="D2569" t="str">
            <v>UGB</v>
          </cell>
          <cell r="E2569" t="str">
            <v>S1</v>
          </cell>
          <cell r="F2569" t="str">
            <v>SBR</v>
          </cell>
          <cell r="G2569" t="str">
            <v>UT31</v>
          </cell>
          <cell r="H2569" t="str">
            <v>UK-HYDST</v>
          </cell>
          <cell r="I2569" t="str">
            <v>Tech</v>
          </cell>
          <cell r="J2569">
            <v>37.5</v>
          </cell>
          <cell r="K2569">
            <v>4</v>
          </cell>
          <cell r="L2569">
            <v>0</v>
          </cell>
          <cell r="M2569" t="str">
            <v>N/A</v>
          </cell>
          <cell r="N2569">
            <v>7.5784984615380004</v>
          </cell>
        </row>
        <row r="2570">
          <cell r="A2570" t="str">
            <v>A76159</v>
          </cell>
          <cell r="B2570" t="str">
            <v>Snart</v>
          </cell>
          <cell r="C2570" t="str">
            <v>Cathy</v>
          </cell>
          <cell r="D2570" t="str">
            <v>UGB</v>
          </cell>
          <cell r="E2570" t="str">
            <v>S9</v>
          </cell>
          <cell r="F2570" t="str">
            <v>AFF</v>
          </cell>
          <cell r="G2570" t="str">
            <v>UF12</v>
          </cell>
          <cell r="H2570" t="str">
            <v>P-STD</v>
          </cell>
          <cell r="I2570" t="str">
            <v>Admin</v>
          </cell>
          <cell r="J2570">
            <v>37.5</v>
          </cell>
          <cell r="K2570">
            <v>12</v>
          </cell>
          <cell r="L2570">
            <v>6</v>
          </cell>
          <cell r="M2570" t="str">
            <v>Office  Manager or  Office Facilities Manager (2)</v>
          </cell>
          <cell r="N2570">
            <v>16.859690769231001</v>
          </cell>
        </row>
        <row r="2571">
          <cell r="A2571" t="str">
            <v>A76479</v>
          </cell>
          <cell r="B2571" t="str">
            <v>Snow</v>
          </cell>
          <cell r="C2571" t="str">
            <v>Mark</v>
          </cell>
          <cell r="D2571" t="str">
            <v>UGB</v>
          </cell>
          <cell r="E2571" t="str">
            <v>S1</v>
          </cell>
          <cell r="F2571" t="str">
            <v>TRL</v>
          </cell>
          <cell r="G2571" t="str">
            <v>UT41</v>
          </cell>
          <cell r="H2571" t="str">
            <v>UK-AGENCY</v>
          </cell>
          <cell r="I2571" t="str">
            <v>Tech</v>
          </cell>
          <cell r="J2571">
            <v>40</v>
          </cell>
          <cell r="K2571">
            <v>1</v>
          </cell>
          <cell r="L2571">
            <v>5</v>
          </cell>
          <cell r="M2571" t="str">
            <v>Principal Engineer/ Technical Discipline Leader</v>
          </cell>
          <cell r="N2571">
            <v>52.5</v>
          </cell>
        </row>
        <row r="2572">
          <cell r="A2572" t="str">
            <v>A00237</v>
          </cell>
          <cell r="B2572" t="str">
            <v>Soady</v>
          </cell>
          <cell r="C2572" t="str">
            <v>Nick</v>
          </cell>
          <cell r="D2572" t="str">
            <v>UGB</v>
          </cell>
          <cell r="E2572" t="str">
            <v>S2</v>
          </cell>
          <cell r="F2572" t="str">
            <v>BBS</v>
          </cell>
          <cell r="G2572" t="str">
            <v>UP41</v>
          </cell>
          <cell r="H2572" t="str">
            <v>UK-HYDST</v>
          </cell>
          <cell r="I2572" t="str">
            <v>Tech</v>
          </cell>
          <cell r="J2572">
            <v>37.5</v>
          </cell>
          <cell r="K2572">
            <v>24</v>
          </cell>
          <cell r="L2572">
            <v>0</v>
          </cell>
          <cell r="M2572" t="str">
            <v>N/A</v>
          </cell>
          <cell r="N2572">
            <v>68.914395897435995</v>
          </cell>
        </row>
        <row r="2573">
          <cell r="A2573" t="str">
            <v>A76313</v>
          </cell>
          <cell r="B2573" t="str">
            <v>Sohail</v>
          </cell>
          <cell r="C2573" t="str">
            <v>Chris</v>
          </cell>
          <cell r="D2573" t="str">
            <v>UGB</v>
          </cell>
          <cell r="E2573" t="str">
            <v>S1</v>
          </cell>
          <cell r="F2573" t="str">
            <v>TRL</v>
          </cell>
          <cell r="G2573" t="str">
            <v>UT42</v>
          </cell>
          <cell r="H2573" t="str">
            <v>UK-AGENCY</v>
          </cell>
          <cell r="I2573" t="str">
            <v>Tech</v>
          </cell>
          <cell r="J2573">
            <v>37.5</v>
          </cell>
          <cell r="K2573">
            <v>8</v>
          </cell>
          <cell r="L2573">
            <v>7</v>
          </cell>
          <cell r="M2573" t="str">
            <v>Senior Technician</v>
          </cell>
          <cell r="N2573">
            <v>36.299999999999997</v>
          </cell>
        </row>
        <row r="2574">
          <cell r="A2574" t="str">
            <v>A25070</v>
          </cell>
          <cell r="B2574" t="str">
            <v>Solana</v>
          </cell>
          <cell r="C2574" t="str">
            <v>Jorge</v>
          </cell>
          <cell r="D2574" t="str">
            <v>UGB</v>
          </cell>
          <cell r="E2574" t="str">
            <v>S3</v>
          </cell>
          <cell r="F2574" t="str">
            <v>WWN</v>
          </cell>
          <cell r="G2574" t="str">
            <v>UU31</v>
          </cell>
          <cell r="H2574" t="str">
            <v>UK-HYDST</v>
          </cell>
          <cell r="I2574" t="str">
            <v>Tech</v>
          </cell>
          <cell r="J2574">
            <v>37.5</v>
          </cell>
          <cell r="K2574">
            <v>36</v>
          </cell>
          <cell r="L2574">
            <v>9</v>
          </cell>
          <cell r="M2574" t="str">
            <v>Assistant Engineer  (Graduate)</v>
          </cell>
          <cell r="N2574">
            <v>12.302195897436</v>
          </cell>
        </row>
        <row r="2575">
          <cell r="A2575" t="str">
            <v>A89877</v>
          </cell>
          <cell r="B2575" t="str">
            <v>Solen</v>
          </cell>
          <cell r="C2575" t="str">
            <v>Engin</v>
          </cell>
          <cell r="D2575" t="str">
            <v>UGB</v>
          </cell>
          <cell r="E2575" t="str">
            <v>S1</v>
          </cell>
          <cell r="F2575" t="str">
            <v>THW</v>
          </cell>
          <cell r="G2575" t="str">
            <v>UT21</v>
          </cell>
          <cell r="H2575" t="str">
            <v>UK-HYDST</v>
          </cell>
          <cell r="I2575" t="str">
            <v>Tech</v>
          </cell>
          <cell r="J2575">
            <v>37.5</v>
          </cell>
          <cell r="K2575">
            <v>90</v>
          </cell>
          <cell r="L2575">
            <v>0</v>
          </cell>
          <cell r="M2575" t="str">
            <v>N/A</v>
          </cell>
          <cell r="N2575">
            <v>21.632447179486999</v>
          </cell>
        </row>
        <row r="2576">
          <cell r="A2576" t="str">
            <v>A76121</v>
          </cell>
          <cell r="B2576" t="str">
            <v>Sorroy</v>
          </cell>
          <cell r="C2576" t="str">
            <v>Rajinder</v>
          </cell>
          <cell r="D2576" t="str">
            <v>UGB</v>
          </cell>
          <cell r="E2576" t="str">
            <v>S1</v>
          </cell>
          <cell r="F2576" t="str">
            <v>TRL</v>
          </cell>
          <cell r="G2576" t="str">
            <v>UT42</v>
          </cell>
          <cell r="H2576" t="str">
            <v>UK-AGENCY</v>
          </cell>
          <cell r="I2576" t="str">
            <v>Tech</v>
          </cell>
          <cell r="J2576">
            <v>37.5</v>
          </cell>
          <cell r="K2576">
            <v>13</v>
          </cell>
          <cell r="L2576">
            <v>6</v>
          </cell>
          <cell r="M2576" t="str">
            <v>IT Manager</v>
          </cell>
          <cell r="N2576">
            <v>35.200000000000003</v>
          </cell>
        </row>
        <row r="2577">
          <cell r="A2577" t="str">
            <v>A00303</v>
          </cell>
          <cell r="B2577" t="str">
            <v>Sothiratnam</v>
          </cell>
          <cell r="C2577" t="str">
            <v>Awnesh</v>
          </cell>
          <cell r="D2577" t="str">
            <v>UGB</v>
          </cell>
          <cell r="E2577" t="str">
            <v>S1</v>
          </cell>
          <cell r="F2577" t="str">
            <v>SBR</v>
          </cell>
          <cell r="G2577" t="str">
            <v>UT31</v>
          </cell>
          <cell r="H2577" t="str">
            <v>UK-HYDST</v>
          </cell>
          <cell r="I2577" t="str">
            <v>Tech</v>
          </cell>
          <cell r="J2577">
            <v>37.5</v>
          </cell>
          <cell r="K2577">
            <v>75</v>
          </cell>
          <cell r="L2577">
            <v>7</v>
          </cell>
          <cell r="M2577" t="str">
            <v>Chartered or Consulting Engineer</v>
          </cell>
          <cell r="N2577">
            <v>27.684640076922999</v>
          </cell>
        </row>
        <row r="2578">
          <cell r="A2578" t="str">
            <v>A74855</v>
          </cell>
          <cell r="B2578" t="str">
            <v>Soubry</v>
          </cell>
          <cell r="C2578" t="str">
            <v>Michael</v>
          </cell>
          <cell r="D2578" t="str">
            <v>UGB</v>
          </cell>
          <cell r="E2578" t="str">
            <v>S1</v>
          </cell>
          <cell r="F2578" t="str">
            <v>SBR</v>
          </cell>
          <cell r="G2578" t="str">
            <v>UT31</v>
          </cell>
          <cell r="H2578" t="str">
            <v>UK-AGENCY</v>
          </cell>
          <cell r="I2578" t="str">
            <v>Tech</v>
          </cell>
          <cell r="J2578">
            <v>37.5</v>
          </cell>
          <cell r="K2578">
            <v>21</v>
          </cell>
          <cell r="L2578">
            <v>4</v>
          </cell>
          <cell r="M2578" t="str">
            <v>Associate (EA)/ Associate Tech. Dir / Associate Tech. Dir (2</v>
          </cell>
          <cell r="N2578">
            <v>50.89</v>
          </cell>
        </row>
        <row r="2579">
          <cell r="A2579" t="str">
            <v>U02367</v>
          </cell>
          <cell r="B2579" t="str">
            <v>Soubry</v>
          </cell>
          <cell r="C2579" t="str">
            <v>Michael</v>
          </cell>
          <cell r="D2579" t="str">
            <v>UGB</v>
          </cell>
          <cell r="E2579" t="str">
            <v>S1</v>
          </cell>
          <cell r="F2579" t="str">
            <v>SBR</v>
          </cell>
          <cell r="G2579" t="str">
            <v>UT31</v>
          </cell>
          <cell r="H2579" t="str">
            <v>UK-AGENCY</v>
          </cell>
          <cell r="I2579" t="str">
            <v>Tech</v>
          </cell>
          <cell r="J2579">
            <v>0</v>
          </cell>
          <cell r="K2579">
            <v>70</v>
          </cell>
          <cell r="L2579">
            <v>2</v>
          </cell>
          <cell r="M2579" t="str">
            <v>Senior Technical Director</v>
          </cell>
          <cell r="N2579">
            <v>42.25</v>
          </cell>
        </row>
        <row r="2580">
          <cell r="A2580" t="str">
            <v>A89656</v>
          </cell>
          <cell r="B2580" t="str">
            <v>Soubry-Smith</v>
          </cell>
          <cell r="C2580" t="str">
            <v>Caroline</v>
          </cell>
          <cell r="D2580" t="str">
            <v>UGB</v>
          </cell>
          <cell r="E2580" t="str">
            <v>S4</v>
          </cell>
          <cell r="F2580" t="str">
            <v>EEA</v>
          </cell>
          <cell r="G2580" t="str">
            <v>UE31</v>
          </cell>
          <cell r="H2580" t="str">
            <v>UK-HYDST</v>
          </cell>
          <cell r="I2580" t="str">
            <v>Tech</v>
          </cell>
          <cell r="J2580">
            <v>30</v>
          </cell>
          <cell r="K2580">
            <v>151</v>
          </cell>
          <cell r="L2580">
            <v>5</v>
          </cell>
          <cell r="M2580" t="str">
            <v>Principal Environmental Consultant</v>
          </cell>
          <cell r="N2580">
            <v>33.536336172307998</v>
          </cell>
        </row>
        <row r="2581">
          <cell r="A2581" t="str">
            <v>A06989</v>
          </cell>
          <cell r="B2581" t="str">
            <v>Sourbutts</v>
          </cell>
          <cell r="C2581" t="str">
            <v>John</v>
          </cell>
          <cell r="D2581" t="str">
            <v>UGB</v>
          </cell>
          <cell r="E2581" t="str">
            <v>S3</v>
          </cell>
          <cell r="F2581" t="str">
            <v>WWN</v>
          </cell>
          <cell r="G2581" t="str">
            <v>UU71</v>
          </cell>
          <cell r="H2581" t="str">
            <v>UK-HYDST</v>
          </cell>
          <cell r="I2581" t="str">
            <v>Tech</v>
          </cell>
          <cell r="J2581">
            <v>37.5</v>
          </cell>
          <cell r="K2581">
            <v>284</v>
          </cell>
          <cell r="L2581">
            <v>5</v>
          </cell>
          <cell r="M2581" t="str">
            <v>Principal Engineer/ Technical Discipline Leader</v>
          </cell>
          <cell r="N2581">
            <v>29.804703304615</v>
          </cell>
        </row>
        <row r="2582">
          <cell r="A2582" t="str">
            <v>U03193</v>
          </cell>
          <cell r="B2582" t="str">
            <v>Sourbutts</v>
          </cell>
          <cell r="C2582" t="str">
            <v>Lydia</v>
          </cell>
          <cell r="D2582" t="str">
            <v>UGB</v>
          </cell>
          <cell r="E2582" t="str">
            <v>S3</v>
          </cell>
          <cell r="F2582" t="str">
            <v>WEN</v>
          </cell>
          <cell r="G2582" t="str">
            <v>UU41</v>
          </cell>
          <cell r="H2582" t="str">
            <v>UK-AGENCY</v>
          </cell>
          <cell r="I2582" t="str">
            <v>Tech</v>
          </cell>
          <cell r="J2582">
            <v>37.5</v>
          </cell>
          <cell r="K2582">
            <v>0</v>
          </cell>
          <cell r="L2582">
            <v>11</v>
          </cell>
          <cell r="M2582" t="str">
            <v>Junior Technician</v>
          </cell>
          <cell r="N2582">
            <v>0.01</v>
          </cell>
        </row>
        <row r="2583">
          <cell r="A2583" t="str">
            <v>A97829</v>
          </cell>
          <cell r="B2583" t="str">
            <v>Southgate</v>
          </cell>
          <cell r="C2583" t="str">
            <v>Charlotte</v>
          </cell>
          <cell r="D2583" t="str">
            <v>UGB</v>
          </cell>
          <cell r="E2583" t="str">
            <v>S1</v>
          </cell>
          <cell r="F2583" t="str">
            <v>THW</v>
          </cell>
          <cell r="G2583" t="str">
            <v>UT21</v>
          </cell>
          <cell r="H2583" t="str">
            <v>UK-HYDST</v>
          </cell>
          <cell r="I2583" t="str">
            <v>Tech</v>
          </cell>
          <cell r="J2583">
            <v>0</v>
          </cell>
          <cell r="K2583">
            <v>110</v>
          </cell>
          <cell r="L2583">
            <v>6</v>
          </cell>
          <cell r="M2583" t="str">
            <v>Senior Engineer</v>
          </cell>
          <cell r="N2583">
            <v>16.804129230769</v>
          </cell>
        </row>
        <row r="2584">
          <cell r="A2584" t="str">
            <v>A50158</v>
          </cell>
          <cell r="B2584" t="str">
            <v>Sparrow</v>
          </cell>
          <cell r="C2584" t="str">
            <v>Paul</v>
          </cell>
          <cell r="D2584" t="str">
            <v>UGB</v>
          </cell>
          <cell r="E2584" t="str">
            <v>S1</v>
          </cell>
          <cell r="F2584" t="str">
            <v>TRL</v>
          </cell>
          <cell r="G2584" t="str">
            <v>UT42</v>
          </cell>
          <cell r="H2584" t="str">
            <v>P-STD</v>
          </cell>
          <cell r="I2584" t="str">
            <v>Tech</v>
          </cell>
          <cell r="J2584">
            <v>37.5</v>
          </cell>
          <cell r="K2584">
            <v>23</v>
          </cell>
          <cell r="L2584">
            <v>4</v>
          </cell>
          <cell r="M2584" t="str">
            <v>Project Manager  Category 2 (2)</v>
          </cell>
          <cell r="N2584">
            <v>37.953883076922999</v>
          </cell>
        </row>
        <row r="2585">
          <cell r="A2585" t="str">
            <v>U03048</v>
          </cell>
          <cell r="B2585" t="str">
            <v>Sparrow</v>
          </cell>
          <cell r="C2585" t="str">
            <v>Paul</v>
          </cell>
          <cell r="D2585" t="str">
            <v>UGB</v>
          </cell>
          <cell r="E2585" t="str">
            <v>S1</v>
          </cell>
          <cell r="F2585" t="str">
            <v>TRL</v>
          </cell>
          <cell r="G2585" t="str">
            <v>UT42</v>
          </cell>
          <cell r="H2585" t="str">
            <v>UK-AGENCY</v>
          </cell>
          <cell r="I2585" t="str">
            <v>Tech</v>
          </cell>
          <cell r="J2585">
            <v>0</v>
          </cell>
          <cell r="K2585">
            <v>18</v>
          </cell>
          <cell r="L2585">
            <v>5</v>
          </cell>
          <cell r="M2585" t="str">
            <v>Principal Planner</v>
          </cell>
          <cell r="N2585">
            <v>55</v>
          </cell>
        </row>
        <row r="2586">
          <cell r="A2586" t="str">
            <v>A76105</v>
          </cell>
          <cell r="B2586" t="str">
            <v>Speller</v>
          </cell>
          <cell r="C2586" t="str">
            <v>Allan</v>
          </cell>
          <cell r="D2586" t="str">
            <v>UGB</v>
          </cell>
          <cell r="E2586" t="str">
            <v>S1</v>
          </cell>
          <cell r="F2586" t="str">
            <v>TRL</v>
          </cell>
          <cell r="G2586" t="str">
            <v>UT42</v>
          </cell>
          <cell r="H2586" t="str">
            <v>UK-AGENCY</v>
          </cell>
          <cell r="I2586" t="str">
            <v>Tech</v>
          </cell>
          <cell r="J2586">
            <v>37.5</v>
          </cell>
          <cell r="K2586">
            <v>13</v>
          </cell>
          <cell r="L2586">
            <v>10</v>
          </cell>
          <cell r="M2586" t="str">
            <v>Technical assistant</v>
          </cell>
          <cell r="N2586">
            <v>38.5</v>
          </cell>
        </row>
        <row r="2587">
          <cell r="A2587" t="str">
            <v>U03078</v>
          </cell>
          <cell r="B2587" t="str">
            <v>Speller</v>
          </cell>
          <cell r="C2587" t="str">
            <v>Allan</v>
          </cell>
          <cell r="D2587" t="str">
            <v>UGB</v>
          </cell>
          <cell r="E2587" t="str">
            <v>S1</v>
          </cell>
          <cell r="F2587" t="str">
            <v>SBR</v>
          </cell>
          <cell r="G2587" t="str">
            <v>UT31</v>
          </cell>
          <cell r="H2587" t="str">
            <v>UK-AGENCY</v>
          </cell>
          <cell r="I2587" t="str">
            <v>Tech</v>
          </cell>
          <cell r="J2587">
            <v>0</v>
          </cell>
          <cell r="K2587">
            <v>15</v>
          </cell>
          <cell r="L2587">
            <v>7</v>
          </cell>
          <cell r="M2587" t="str">
            <v>Senior Technician</v>
          </cell>
          <cell r="N2587">
            <v>36.299999999999997</v>
          </cell>
        </row>
        <row r="2588">
          <cell r="A2588" t="str">
            <v>A91766</v>
          </cell>
          <cell r="B2588" t="str">
            <v>Spiers</v>
          </cell>
          <cell r="C2588" t="str">
            <v>John</v>
          </cell>
          <cell r="D2588" t="str">
            <v>UGB</v>
          </cell>
          <cell r="E2588" t="str">
            <v>S1</v>
          </cell>
          <cell r="F2588" t="str">
            <v>TEX</v>
          </cell>
          <cell r="G2588" t="str">
            <v>UT11</v>
          </cell>
          <cell r="H2588" t="str">
            <v>UK-HYDST</v>
          </cell>
          <cell r="I2588" t="str">
            <v>Admin</v>
          </cell>
          <cell r="J2588">
            <v>37.5</v>
          </cell>
          <cell r="K2588">
            <v>110</v>
          </cell>
          <cell r="L2588">
            <v>2</v>
          </cell>
          <cell r="M2588" t="str">
            <v>Sector Managing Director</v>
          </cell>
          <cell r="N2588">
            <v>69.467729230768995</v>
          </cell>
        </row>
        <row r="2589">
          <cell r="A2589" t="str">
            <v>U02884</v>
          </cell>
          <cell r="B2589" t="str">
            <v>Spires</v>
          </cell>
          <cell r="C2589" t="str">
            <v>James</v>
          </cell>
          <cell r="D2589" t="str">
            <v>UGB</v>
          </cell>
          <cell r="E2589" t="str">
            <v>S1</v>
          </cell>
          <cell r="F2589" t="str">
            <v>THW</v>
          </cell>
          <cell r="G2589" t="str">
            <v>UT22</v>
          </cell>
          <cell r="H2589" t="str">
            <v>UK-AGENCY</v>
          </cell>
          <cell r="I2589" t="str">
            <v>Tech</v>
          </cell>
          <cell r="J2589">
            <v>0</v>
          </cell>
          <cell r="K2589">
            <v>27</v>
          </cell>
          <cell r="L2589">
            <v>6</v>
          </cell>
          <cell r="M2589" t="str">
            <v>Senior Engineer</v>
          </cell>
          <cell r="N2589">
            <v>26</v>
          </cell>
        </row>
        <row r="2590">
          <cell r="A2590" t="str">
            <v>U03001</v>
          </cell>
          <cell r="B2590" t="str">
            <v>Spokes</v>
          </cell>
          <cell r="C2590" t="str">
            <v>Daniel</v>
          </cell>
          <cell r="D2590" t="str">
            <v>UGB</v>
          </cell>
          <cell r="E2590" t="str">
            <v>S3</v>
          </cell>
          <cell r="F2590" t="str">
            <v>ERE</v>
          </cell>
          <cell r="G2590" t="str">
            <v>UU81</v>
          </cell>
          <cell r="H2590" t="str">
            <v>UK-SEC-NP</v>
          </cell>
          <cell r="I2590" t="str">
            <v>Tech</v>
          </cell>
          <cell r="J2590">
            <v>0</v>
          </cell>
          <cell r="K2590">
            <v>3</v>
          </cell>
          <cell r="L2590">
            <v>0</v>
          </cell>
          <cell r="M2590" t="str">
            <v>N/A</v>
          </cell>
          <cell r="N2590">
            <v>0.01</v>
          </cell>
        </row>
        <row r="2591">
          <cell r="A2591" t="str">
            <v>A00490</v>
          </cell>
          <cell r="B2591" t="str">
            <v>Spragg</v>
          </cell>
          <cell r="C2591" t="str">
            <v>Rachel</v>
          </cell>
          <cell r="D2591" t="str">
            <v>UGB</v>
          </cell>
          <cell r="E2591" t="str">
            <v>S3</v>
          </cell>
          <cell r="F2591" t="str">
            <v>WWN</v>
          </cell>
          <cell r="G2591" t="str">
            <v>UU31</v>
          </cell>
          <cell r="H2591" t="str">
            <v>P-STD</v>
          </cell>
          <cell r="I2591" t="str">
            <v>Tech</v>
          </cell>
          <cell r="J2591">
            <v>37.5</v>
          </cell>
          <cell r="K2591">
            <v>15</v>
          </cell>
          <cell r="L2591">
            <v>7</v>
          </cell>
          <cell r="M2591" t="str">
            <v>Senior Network Engineer</v>
          </cell>
          <cell r="N2591">
            <v>21.905165128204999</v>
          </cell>
        </row>
        <row r="2592">
          <cell r="A2592" t="str">
            <v>W98752</v>
          </cell>
          <cell r="B2592" t="str">
            <v>Spray</v>
          </cell>
          <cell r="C2592" t="str">
            <v>Alan</v>
          </cell>
          <cell r="D2592" t="str">
            <v>UGB</v>
          </cell>
          <cell r="E2592" t="str">
            <v>S3</v>
          </cell>
          <cell r="F2592" t="str">
            <v>WWN</v>
          </cell>
          <cell r="G2592" t="str">
            <v>UU71</v>
          </cell>
          <cell r="H2592" t="str">
            <v>UK-HYDST</v>
          </cell>
          <cell r="I2592" t="str">
            <v>Tech</v>
          </cell>
          <cell r="J2592">
            <v>37.5</v>
          </cell>
          <cell r="K2592">
            <v>469</v>
          </cell>
          <cell r="L2592">
            <v>3</v>
          </cell>
          <cell r="M2592" t="str">
            <v>Technical Director  / Technical Director (1)</v>
          </cell>
          <cell r="N2592">
            <v>32.377099487179002</v>
          </cell>
        </row>
        <row r="2593">
          <cell r="A2593" t="str">
            <v>A25160</v>
          </cell>
          <cell r="B2593" t="str">
            <v>Springett</v>
          </cell>
          <cell r="C2593" t="str">
            <v>Peter</v>
          </cell>
          <cell r="D2593" t="str">
            <v>UGB</v>
          </cell>
          <cell r="E2593" t="str">
            <v>S1</v>
          </cell>
          <cell r="F2593" t="str">
            <v>THW</v>
          </cell>
          <cell r="G2593" t="str">
            <v>UT21</v>
          </cell>
          <cell r="H2593" t="str">
            <v>UK-HYDST</v>
          </cell>
          <cell r="I2593" t="str">
            <v>Tech</v>
          </cell>
          <cell r="J2593">
            <v>37.5</v>
          </cell>
          <cell r="K2593">
            <v>55</v>
          </cell>
          <cell r="L2593">
            <v>8</v>
          </cell>
          <cell r="M2593" t="str">
            <v>Engineer  (Not chartered) (Graduate)</v>
          </cell>
          <cell r="N2593">
            <v>19.951831794872</v>
          </cell>
        </row>
        <row r="2594">
          <cell r="A2594" t="str">
            <v>M92428</v>
          </cell>
          <cell r="B2594" t="str">
            <v>Spry</v>
          </cell>
          <cell r="C2594" t="str">
            <v>Marcus</v>
          </cell>
          <cell r="D2594" t="str">
            <v>UGB</v>
          </cell>
          <cell r="E2594" t="str">
            <v>S2</v>
          </cell>
          <cell r="F2594" t="str">
            <v>GCL</v>
          </cell>
          <cell r="G2594" t="str">
            <v>UP21</v>
          </cell>
          <cell r="H2594" t="str">
            <v>UK-HYDST</v>
          </cell>
          <cell r="I2594" t="str">
            <v>Tech</v>
          </cell>
          <cell r="J2594">
            <v>37.5</v>
          </cell>
          <cell r="K2594">
            <v>91</v>
          </cell>
          <cell r="L2594">
            <v>8</v>
          </cell>
          <cell r="M2594" t="str">
            <v>Engineer  (Not chartered) (Graduate)</v>
          </cell>
          <cell r="N2594">
            <v>16.361062564103001</v>
          </cell>
        </row>
        <row r="2595">
          <cell r="A2595" t="str">
            <v>A42272</v>
          </cell>
          <cell r="B2595" t="str">
            <v>St. James</v>
          </cell>
          <cell r="C2595" t="str">
            <v>Stella</v>
          </cell>
          <cell r="D2595" t="str">
            <v>UGB</v>
          </cell>
          <cell r="E2595" t="str">
            <v>S9</v>
          </cell>
          <cell r="F2595" t="str">
            <v>AFF</v>
          </cell>
          <cell r="G2595" t="str">
            <v>UF15</v>
          </cell>
          <cell r="H2595" t="str">
            <v>UK-HYDST</v>
          </cell>
          <cell r="I2595" t="str">
            <v>Admin</v>
          </cell>
          <cell r="J2595">
            <v>37.5</v>
          </cell>
          <cell r="K2595">
            <v>134</v>
          </cell>
          <cell r="L2595">
            <v>0</v>
          </cell>
          <cell r="M2595" t="str">
            <v>N/A</v>
          </cell>
          <cell r="N2595">
            <v>19.027692307692</v>
          </cell>
        </row>
        <row r="2596">
          <cell r="A2596" t="str">
            <v>A74461</v>
          </cell>
          <cell r="B2596" t="str">
            <v>St. John</v>
          </cell>
          <cell r="C2596" t="str">
            <v>Stuart</v>
          </cell>
          <cell r="D2596" t="str">
            <v>UGB</v>
          </cell>
          <cell r="E2596" t="str">
            <v>S3</v>
          </cell>
          <cell r="F2596" t="str">
            <v>ERE</v>
          </cell>
          <cell r="G2596" t="str">
            <v>UU81</v>
          </cell>
          <cell r="H2596" t="str">
            <v>UK-HYDST</v>
          </cell>
          <cell r="I2596" t="str">
            <v>Tech</v>
          </cell>
          <cell r="J2596">
            <v>37.5</v>
          </cell>
          <cell r="K2596">
            <v>47</v>
          </cell>
          <cell r="L2596">
            <v>8</v>
          </cell>
          <cell r="M2596" t="str">
            <v>Environmental consultant 2</v>
          </cell>
          <cell r="N2596">
            <v>14.610293333333001</v>
          </cell>
        </row>
        <row r="2597">
          <cell r="A2597" t="str">
            <v>A25143</v>
          </cell>
          <cell r="B2597" t="str">
            <v>Stacey</v>
          </cell>
          <cell r="C2597" t="str">
            <v>Paul</v>
          </cell>
          <cell r="D2597" t="str">
            <v>UGB</v>
          </cell>
          <cell r="E2597" t="str">
            <v>S1</v>
          </cell>
          <cell r="F2597" t="str">
            <v>TRL</v>
          </cell>
          <cell r="G2597" t="str">
            <v>UT43</v>
          </cell>
          <cell r="H2597" t="str">
            <v>UK-HYDST</v>
          </cell>
          <cell r="I2597" t="str">
            <v>Tech</v>
          </cell>
          <cell r="J2597">
            <v>37.5</v>
          </cell>
          <cell r="K2597">
            <v>22</v>
          </cell>
          <cell r="L2597">
            <v>7</v>
          </cell>
          <cell r="M2597" t="str">
            <v>Senior Technician</v>
          </cell>
          <cell r="N2597">
            <v>21.613370256410001</v>
          </cell>
        </row>
        <row r="2598">
          <cell r="A2598" t="str">
            <v>A42251</v>
          </cell>
          <cell r="B2598" t="str">
            <v>Staddon</v>
          </cell>
          <cell r="C2598" t="str">
            <v>Chris</v>
          </cell>
          <cell r="D2598" t="str">
            <v>UGB</v>
          </cell>
          <cell r="E2598" t="str">
            <v>S1</v>
          </cell>
          <cell r="F2598" t="str">
            <v>TIS</v>
          </cell>
          <cell r="G2598" t="str">
            <v>UT51</v>
          </cell>
          <cell r="H2598" t="str">
            <v>UK-HYDST</v>
          </cell>
          <cell r="I2598" t="str">
            <v>Tech</v>
          </cell>
          <cell r="J2598">
            <v>37.5</v>
          </cell>
          <cell r="K2598">
            <v>138</v>
          </cell>
          <cell r="L2598">
            <v>3</v>
          </cell>
          <cell r="M2598" t="str">
            <v>Technical Director  / Technical Director (1)</v>
          </cell>
          <cell r="N2598">
            <v>32.870203076922998</v>
          </cell>
        </row>
        <row r="2599">
          <cell r="A2599" t="str">
            <v>A50190</v>
          </cell>
          <cell r="B2599" t="str">
            <v>Staddon</v>
          </cell>
          <cell r="C2599" t="str">
            <v>Chris</v>
          </cell>
          <cell r="D2599" t="str">
            <v>UGB</v>
          </cell>
          <cell r="E2599" t="str">
            <v>S1</v>
          </cell>
          <cell r="F2599" t="str">
            <v>THW</v>
          </cell>
          <cell r="G2599" t="str">
            <v>UT21</v>
          </cell>
          <cell r="H2599" t="str">
            <v>P-STD</v>
          </cell>
          <cell r="I2599" t="str">
            <v>Tech</v>
          </cell>
          <cell r="J2599">
            <v>37.5</v>
          </cell>
          <cell r="K2599">
            <v>37</v>
          </cell>
          <cell r="L2599">
            <v>3</v>
          </cell>
          <cell r="M2599" t="str">
            <v>Technical Director  / Technical Director (1)</v>
          </cell>
          <cell r="N2599">
            <v>49.578761025641001</v>
          </cell>
        </row>
        <row r="2600">
          <cell r="A2600" t="str">
            <v>A76319</v>
          </cell>
          <cell r="B2600" t="str">
            <v>Stagles</v>
          </cell>
          <cell r="C2600" t="str">
            <v>Paul</v>
          </cell>
          <cell r="D2600" t="str">
            <v>UGB</v>
          </cell>
          <cell r="E2600" t="str">
            <v>S1</v>
          </cell>
          <cell r="F2600" t="str">
            <v>THW</v>
          </cell>
          <cell r="G2600" t="str">
            <v>UT21</v>
          </cell>
          <cell r="H2600" t="str">
            <v>UK-AGENCY</v>
          </cell>
          <cell r="I2600" t="str">
            <v>Tech</v>
          </cell>
          <cell r="J2600">
            <v>40</v>
          </cell>
          <cell r="K2600">
            <v>7</v>
          </cell>
          <cell r="L2600">
            <v>6</v>
          </cell>
          <cell r="M2600" t="str">
            <v>Senior Engineer</v>
          </cell>
          <cell r="N2600">
            <v>36.72</v>
          </cell>
        </row>
        <row r="2601">
          <cell r="A2601" t="str">
            <v>A76135</v>
          </cell>
          <cell r="B2601" t="str">
            <v>Stain</v>
          </cell>
          <cell r="C2601" t="str">
            <v>Jeremy</v>
          </cell>
          <cell r="D2601" t="str">
            <v>UGB</v>
          </cell>
          <cell r="E2601" t="str">
            <v>S4</v>
          </cell>
          <cell r="F2601" t="str">
            <v>EEX</v>
          </cell>
          <cell r="G2601" t="str">
            <v>UE11</v>
          </cell>
          <cell r="H2601" t="str">
            <v>P-STD</v>
          </cell>
          <cell r="I2601" t="str">
            <v>Admin</v>
          </cell>
          <cell r="J2601">
            <v>37.5</v>
          </cell>
          <cell r="K2601">
            <v>12</v>
          </cell>
          <cell r="L2601">
            <v>3</v>
          </cell>
          <cell r="M2601" t="str">
            <v>Business Director</v>
          </cell>
          <cell r="N2601">
            <v>63.383995897436002</v>
          </cell>
        </row>
        <row r="2602">
          <cell r="A2602" t="str">
            <v>A76140</v>
          </cell>
          <cell r="B2602" t="str">
            <v>Stanway</v>
          </cell>
          <cell r="C2602" t="str">
            <v>Joe</v>
          </cell>
          <cell r="D2602" t="str">
            <v>UGB</v>
          </cell>
          <cell r="E2602" t="str">
            <v>S1</v>
          </cell>
          <cell r="F2602" t="str">
            <v>TRL</v>
          </cell>
          <cell r="G2602" t="str">
            <v>UT42</v>
          </cell>
          <cell r="H2602" t="str">
            <v>P-FIX</v>
          </cell>
          <cell r="I2602" t="str">
            <v>Tech</v>
          </cell>
          <cell r="J2602">
            <v>37.5</v>
          </cell>
          <cell r="K2602">
            <v>10</v>
          </cell>
          <cell r="L2602">
            <v>11</v>
          </cell>
          <cell r="M2602" t="str">
            <v>Junior Technician</v>
          </cell>
          <cell r="N2602">
            <v>10.73337025641</v>
          </cell>
        </row>
        <row r="2603">
          <cell r="A2603" t="str">
            <v>A50029</v>
          </cell>
          <cell r="B2603" t="str">
            <v>Stapley</v>
          </cell>
          <cell r="C2603" t="str">
            <v>Mark</v>
          </cell>
          <cell r="D2603" t="str">
            <v>UGB</v>
          </cell>
          <cell r="E2603" t="str">
            <v>S1</v>
          </cell>
          <cell r="F2603" t="str">
            <v>THW</v>
          </cell>
          <cell r="G2603" t="str">
            <v>UT22</v>
          </cell>
          <cell r="H2603" t="str">
            <v>UK-HYDST</v>
          </cell>
          <cell r="I2603" t="str">
            <v>Tech</v>
          </cell>
          <cell r="J2603">
            <v>37.5</v>
          </cell>
          <cell r="K2603">
            <v>61</v>
          </cell>
          <cell r="L2603">
            <v>6</v>
          </cell>
          <cell r="M2603" t="str">
            <v>Senior Engineer</v>
          </cell>
          <cell r="N2603">
            <v>23.485526153845999</v>
          </cell>
        </row>
        <row r="2604">
          <cell r="A2604" t="str">
            <v>A76531</v>
          </cell>
          <cell r="B2604" t="str">
            <v>Stapor</v>
          </cell>
          <cell r="C2604" t="str">
            <v>Bea</v>
          </cell>
          <cell r="D2604" t="str">
            <v>UGB</v>
          </cell>
          <cell r="E2604" t="str">
            <v>S9</v>
          </cell>
          <cell r="F2604" t="str">
            <v>AFF</v>
          </cell>
          <cell r="G2604" t="str">
            <v>UF15</v>
          </cell>
          <cell r="H2604" t="str">
            <v>UK-AGENCY</v>
          </cell>
          <cell r="I2604" t="str">
            <v>Admin</v>
          </cell>
          <cell r="J2604">
            <v>37.5</v>
          </cell>
          <cell r="K2604">
            <v>0</v>
          </cell>
          <cell r="L2604">
            <v>11</v>
          </cell>
          <cell r="M2604" t="str">
            <v>Facilities Assistant</v>
          </cell>
          <cell r="N2604">
            <v>10</v>
          </cell>
        </row>
        <row r="2605">
          <cell r="A2605" t="str">
            <v>A74871</v>
          </cell>
          <cell r="B2605" t="str">
            <v>Starkey</v>
          </cell>
          <cell r="C2605" t="str">
            <v>Michael</v>
          </cell>
          <cell r="D2605" t="str">
            <v>UGB</v>
          </cell>
          <cell r="E2605" t="str">
            <v>S3</v>
          </cell>
          <cell r="F2605" t="str">
            <v>WWN</v>
          </cell>
          <cell r="G2605" t="str">
            <v>UU71</v>
          </cell>
          <cell r="H2605" t="str">
            <v>P-STD</v>
          </cell>
          <cell r="I2605" t="str">
            <v>Tech</v>
          </cell>
          <cell r="J2605">
            <v>37.5</v>
          </cell>
          <cell r="K2605">
            <v>18</v>
          </cell>
          <cell r="L2605">
            <v>7</v>
          </cell>
          <cell r="M2605" t="str">
            <v>Resident Engineer (2)</v>
          </cell>
          <cell r="N2605">
            <v>18.111831794872</v>
          </cell>
        </row>
        <row r="2606">
          <cell r="A2606" t="str">
            <v>A74650</v>
          </cell>
          <cell r="B2606" t="str">
            <v>Starr</v>
          </cell>
          <cell r="C2606" t="str">
            <v>Andrew</v>
          </cell>
          <cell r="D2606" t="str">
            <v>UGB</v>
          </cell>
          <cell r="E2606" t="str">
            <v>S1</v>
          </cell>
          <cell r="F2606" t="str">
            <v>TRL</v>
          </cell>
          <cell r="G2606" t="str">
            <v>UT42</v>
          </cell>
          <cell r="H2606" t="str">
            <v>UK-HYDST</v>
          </cell>
          <cell r="I2606" t="str">
            <v>Tech</v>
          </cell>
          <cell r="J2606">
            <v>37.5</v>
          </cell>
          <cell r="K2606">
            <v>3</v>
          </cell>
          <cell r="L2606">
            <v>4</v>
          </cell>
          <cell r="M2606" t="str">
            <v>Associate (EA)/ Associate Tech. Dir / Associate Tech. Dir (2</v>
          </cell>
          <cell r="N2606">
            <v>65.324242051281999</v>
          </cell>
        </row>
        <row r="2607">
          <cell r="A2607" t="str">
            <v>A42273</v>
          </cell>
          <cell r="B2607" t="str">
            <v>Start</v>
          </cell>
          <cell r="C2607" t="str">
            <v>Peter</v>
          </cell>
          <cell r="D2607" t="str">
            <v>UGB</v>
          </cell>
          <cell r="E2607" t="str">
            <v>S2</v>
          </cell>
          <cell r="F2607" t="str">
            <v>SBS</v>
          </cell>
          <cell r="G2607" t="str">
            <v>UP33</v>
          </cell>
          <cell r="H2607" t="str">
            <v>UK-HYDST</v>
          </cell>
          <cell r="I2607" t="str">
            <v>Tech</v>
          </cell>
          <cell r="J2607">
            <v>37.5</v>
          </cell>
          <cell r="K2607">
            <v>163</v>
          </cell>
          <cell r="L2607">
            <v>7</v>
          </cell>
          <cell r="M2607" t="str">
            <v>Senior Technician</v>
          </cell>
          <cell r="N2607">
            <v>19.267339487179001</v>
          </cell>
        </row>
        <row r="2608">
          <cell r="A2608" t="str">
            <v>A74852</v>
          </cell>
          <cell r="B2608" t="str">
            <v>Stearn</v>
          </cell>
          <cell r="C2608" t="str">
            <v>Chloe</v>
          </cell>
          <cell r="D2608" t="str">
            <v>UGB</v>
          </cell>
          <cell r="E2608" t="str">
            <v>S1</v>
          </cell>
          <cell r="F2608" t="str">
            <v>THW</v>
          </cell>
          <cell r="G2608" t="str">
            <v>UT22</v>
          </cell>
          <cell r="H2608" t="str">
            <v>P-FIX</v>
          </cell>
          <cell r="I2608" t="str">
            <v>Tech</v>
          </cell>
          <cell r="J2608">
            <v>37.5</v>
          </cell>
          <cell r="K2608">
            <v>11</v>
          </cell>
          <cell r="L2608">
            <v>11</v>
          </cell>
          <cell r="M2608" t="str">
            <v>Junior Technician</v>
          </cell>
          <cell r="N2608">
            <v>7.607216410256</v>
          </cell>
        </row>
        <row r="2609">
          <cell r="A2609" t="str">
            <v>A92374</v>
          </cell>
          <cell r="B2609" t="str">
            <v>Steer</v>
          </cell>
          <cell r="C2609" t="str">
            <v>Matthew</v>
          </cell>
          <cell r="D2609" t="str">
            <v>UGB</v>
          </cell>
          <cell r="E2609" t="str">
            <v>S3</v>
          </cell>
          <cell r="F2609" t="str">
            <v>WWN</v>
          </cell>
          <cell r="G2609" t="str">
            <v>UU61</v>
          </cell>
          <cell r="H2609" t="str">
            <v>UK-HYDST</v>
          </cell>
          <cell r="I2609" t="str">
            <v>Tech</v>
          </cell>
          <cell r="J2609">
            <v>37.5</v>
          </cell>
          <cell r="K2609">
            <v>115</v>
          </cell>
          <cell r="L2609">
            <v>6</v>
          </cell>
          <cell r="M2609" t="str">
            <v>Senior Engineer</v>
          </cell>
          <cell r="N2609">
            <v>22.948913016872002</v>
          </cell>
        </row>
        <row r="2610">
          <cell r="A2610" t="str">
            <v>W57991</v>
          </cell>
          <cell r="B2610" t="str">
            <v>Steer</v>
          </cell>
          <cell r="C2610" t="str">
            <v>Nick</v>
          </cell>
          <cell r="D2610" t="str">
            <v>UGB</v>
          </cell>
          <cell r="E2610" t="str">
            <v>S3</v>
          </cell>
          <cell r="F2610" t="str">
            <v>WTC</v>
          </cell>
          <cell r="G2610" t="str">
            <v>UU22</v>
          </cell>
          <cell r="H2610" t="str">
            <v>UK-HYDST</v>
          </cell>
          <cell r="I2610" t="str">
            <v>Tech</v>
          </cell>
          <cell r="J2610">
            <v>37.5</v>
          </cell>
          <cell r="K2610">
            <v>59</v>
          </cell>
          <cell r="L2610">
            <v>8</v>
          </cell>
          <cell r="M2610" t="str">
            <v>Engineer  (Not chartered) (Graduate)</v>
          </cell>
          <cell r="N2610">
            <v>16.349390769231</v>
          </cell>
        </row>
        <row r="2611">
          <cell r="A2611" t="str">
            <v>A74580</v>
          </cell>
          <cell r="B2611" t="str">
            <v>Stencel</v>
          </cell>
          <cell r="C2611" t="str">
            <v>Piotr</v>
          </cell>
          <cell r="D2611" t="str">
            <v>UGB</v>
          </cell>
          <cell r="E2611" t="str">
            <v>S1</v>
          </cell>
          <cell r="F2611" t="str">
            <v>TRL</v>
          </cell>
          <cell r="G2611" t="str">
            <v>UT41</v>
          </cell>
          <cell r="H2611" t="str">
            <v>UK-HYDST</v>
          </cell>
          <cell r="I2611" t="str">
            <v>Tech</v>
          </cell>
          <cell r="J2611">
            <v>37.5</v>
          </cell>
          <cell r="K2611">
            <v>62</v>
          </cell>
          <cell r="L2611">
            <v>8</v>
          </cell>
          <cell r="M2611" t="str">
            <v>Engineer  (Not chartered) (Graduate)</v>
          </cell>
          <cell r="N2611">
            <v>24.832613846154</v>
          </cell>
        </row>
        <row r="2612">
          <cell r="A2612" t="str">
            <v>A76471</v>
          </cell>
          <cell r="B2612" t="str">
            <v>Stenson</v>
          </cell>
          <cell r="C2612" t="str">
            <v>Katie</v>
          </cell>
          <cell r="D2612" t="str">
            <v>UGB</v>
          </cell>
          <cell r="E2612" t="str">
            <v>S4</v>
          </cell>
          <cell r="F2612" t="str">
            <v>EEC</v>
          </cell>
          <cell r="G2612" t="str">
            <v>UE21</v>
          </cell>
          <cell r="H2612" t="str">
            <v>P-FIX</v>
          </cell>
          <cell r="I2612" t="str">
            <v>Tech</v>
          </cell>
          <cell r="J2612">
            <v>37.5</v>
          </cell>
          <cell r="K2612">
            <v>2</v>
          </cell>
          <cell r="L2612">
            <v>11</v>
          </cell>
          <cell r="M2612" t="str">
            <v>Junior Technician</v>
          </cell>
          <cell r="N2612">
            <v>13.077011282051</v>
          </cell>
        </row>
        <row r="2613">
          <cell r="A2613" t="str">
            <v>A00348</v>
          </cell>
          <cell r="B2613" t="str">
            <v>Stepan</v>
          </cell>
          <cell r="C2613" t="str">
            <v>Clare</v>
          </cell>
          <cell r="D2613" t="str">
            <v>UGB</v>
          </cell>
          <cell r="E2613" t="str">
            <v>S2</v>
          </cell>
          <cell r="F2613" t="str">
            <v>GGE</v>
          </cell>
          <cell r="G2613" t="str">
            <v>UP31</v>
          </cell>
          <cell r="H2613" t="str">
            <v>UK-HYDST</v>
          </cell>
          <cell r="I2613" t="str">
            <v>Tech</v>
          </cell>
          <cell r="J2613">
            <v>22.5</v>
          </cell>
          <cell r="K2613">
            <v>68</v>
          </cell>
          <cell r="L2613">
            <v>7</v>
          </cell>
          <cell r="M2613" t="str">
            <v>Engineering Geologist</v>
          </cell>
          <cell r="N2613">
            <v>17.643018803419</v>
          </cell>
        </row>
        <row r="2614">
          <cell r="A2614" t="str">
            <v>A50048</v>
          </cell>
          <cell r="B2614" t="str">
            <v>Stephen</v>
          </cell>
          <cell r="C2614" t="str">
            <v>Mike</v>
          </cell>
          <cell r="D2614" t="str">
            <v>UGB</v>
          </cell>
          <cell r="E2614" t="str">
            <v>S3</v>
          </cell>
          <cell r="F2614" t="str">
            <v>MMA</v>
          </cell>
          <cell r="G2614" t="str">
            <v>UU81</v>
          </cell>
          <cell r="H2614" t="str">
            <v>UK-HYDST</v>
          </cell>
          <cell r="I2614" t="str">
            <v>Tech</v>
          </cell>
          <cell r="J2614">
            <v>37.5</v>
          </cell>
          <cell r="K2614">
            <v>18</v>
          </cell>
          <cell r="L2614">
            <v>6</v>
          </cell>
          <cell r="M2614" t="str">
            <v>Senior Engineer</v>
          </cell>
          <cell r="N2614">
            <v>21.613370256410001</v>
          </cell>
        </row>
        <row r="2615">
          <cell r="A2615" t="str">
            <v>W98523</v>
          </cell>
          <cell r="B2615" t="str">
            <v>Stephens</v>
          </cell>
          <cell r="C2615" t="str">
            <v>Jim</v>
          </cell>
          <cell r="D2615" t="str">
            <v>UGB</v>
          </cell>
          <cell r="E2615" t="str">
            <v>S3</v>
          </cell>
          <cell r="F2615" t="str">
            <v>WTC</v>
          </cell>
          <cell r="G2615" t="str">
            <v>UU22</v>
          </cell>
          <cell r="H2615" t="str">
            <v>UK-HYDST</v>
          </cell>
          <cell r="I2615" t="str">
            <v>Tech</v>
          </cell>
          <cell r="J2615">
            <v>37.5</v>
          </cell>
          <cell r="K2615">
            <v>254</v>
          </cell>
          <cell r="L2615">
            <v>8</v>
          </cell>
          <cell r="M2615" t="str">
            <v>Technical Officer/ Technician</v>
          </cell>
          <cell r="N2615">
            <v>16.361062564103001</v>
          </cell>
        </row>
        <row r="2616">
          <cell r="A2616" t="str">
            <v>A99562</v>
          </cell>
          <cell r="B2616" t="str">
            <v>Steven</v>
          </cell>
          <cell r="C2616" t="str">
            <v>Alastair</v>
          </cell>
          <cell r="D2616" t="str">
            <v>UGB</v>
          </cell>
          <cell r="E2616" t="str">
            <v>S3</v>
          </cell>
          <cell r="F2616" t="str">
            <v>WTC</v>
          </cell>
          <cell r="G2616" t="str">
            <v>UU22</v>
          </cell>
          <cell r="H2616" t="str">
            <v>UK-HYDST</v>
          </cell>
          <cell r="I2616" t="str">
            <v>Tech</v>
          </cell>
          <cell r="J2616">
            <v>37.5</v>
          </cell>
          <cell r="K2616">
            <v>104</v>
          </cell>
          <cell r="L2616">
            <v>5</v>
          </cell>
          <cell r="M2616" t="str">
            <v>Principal Engineer/ Technical Discipline Leader</v>
          </cell>
          <cell r="N2616">
            <v>35.483491917949003</v>
          </cell>
        </row>
        <row r="2617">
          <cell r="A2617" t="str">
            <v>S10280</v>
          </cell>
          <cell r="B2617" t="str">
            <v>Stevens</v>
          </cell>
          <cell r="C2617" t="str">
            <v>David</v>
          </cell>
          <cell r="D2617" t="str">
            <v>UGB</v>
          </cell>
          <cell r="E2617" t="str">
            <v>S1</v>
          </cell>
          <cell r="F2617" t="str">
            <v>THW</v>
          </cell>
          <cell r="G2617" t="str">
            <v>UT21</v>
          </cell>
          <cell r="H2617" t="str">
            <v>UK-SC-LTD</v>
          </cell>
          <cell r="I2617" t="str">
            <v>Tech</v>
          </cell>
          <cell r="J2617">
            <v>0</v>
          </cell>
          <cell r="K2617">
            <v>5</v>
          </cell>
          <cell r="L2617">
            <v>5</v>
          </cell>
          <cell r="M2617" t="str">
            <v>Principal Engineer/ Technical Discipline Leader</v>
          </cell>
          <cell r="N2617">
            <v>35</v>
          </cell>
        </row>
        <row r="2618">
          <cell r="A2618" t="str">
            <v>U02702</v>
          </cell>
          <cell r="B2618" t="str">
            <v>Stevens</v>
          </cell>
          <cell r="C2618" t="str">
            <v>David</v>
          </cell>
          <cell r="D2618" t="str">
            <v>UGB</v>
          </cell>
          <cell r="E2618" t="str">
            <v>S1</v>
          </cell>
          <cell r="F2618" t="str">
            <v>THW</v>
          </cell>
          <cell r="G2618" t="str">
            <v>UT21</v>
          </cell>
          <cell r="H2618" t="str">
            <v>UK-AGENCY</v>
          </cell>
          <cell r="I2618" t="str">
            <v>Tech</v>
          </cell>
          <cell r="J2618">
            <v>0</v>
          </cell>
          <cell r="K2618">
            <v>23</v>
          </cell>
          <cell r="L2618">
            <v>0</v>
          </cell>
          <cell r="M2618" t="str">
            <v>N/A</v>
          </cell>
          <cell r="N2618">
            <v>36</v>
          </cell>
        </row>
        <row r="2619">
          <cell r="A2619" t="str">
            <v>U03016</v>
          </cell>
          <cell r="B2619" t="str">
            <v>Stevens</v>
          </cell>
          <cell r="C2619" t="str">
            <v>David</v>
          </cell>
          <cell r="D2619" t="str">
            <v>UGB</v>
          </cell>
          <cell r="E2619" t="str">
            <v>S1</v>
          </cell>
          <cell r="F2619" t="str">
            <v>THW</v>
          </cell>
          <cell r="G2619" t="str">
            <v>UT22</v>
          </cell>
          <cell r="H2619" t="str">
            <v>UK-AGENCY</v>
          </cell>
          <cell r="I2619" t="str">
            <v>Tech</v>
          </cell>
          <cell r="J2619">
            <v>0</v>
          </cell>
          <cell r="K2619">
            <v>3</v>
          </cell>
          <cell r="L2619">
            <v>0</v>
          </cell>
          <cell r="M2619" t="str">
            <v>N/A</v>
          </cell>
          <cell r="N2619">
            <v>31</v>
          </cell>
        </row>
        <row r="2620">
          <cell r="A2620" t="str">
            <v>A24897</v>
          </cell>
          <cell r="B2620" t="str">
            <v>Stewart</v>
          </cell>
          <cell r="C2620" t="str">
            <v>Lyndsey</v>
          </cell>
          <cell r="D2620" t="str">
            <v>UGB</v>
          </cell>
          <cell r="E2620" t="str">
            <v>S3</v>
          </cell>
          <cell r="F2620" t="str">
            <v>MMA</v>
          </cell>
          <cell r="G2620" t="str">
            <v>UU81</v>
          </cell>
          <cell r="H2620" t="str">
            <v>UK-HYDST</v>
          </cell>
          <cell r="I2620" t="str">
            <v>Tech</v>
          </cell>
          <cell r="J2620">
            <v>37.5</v>
          </cell>
          <cell r="K2620">
            <v>27</v>
          </cell>
          <cell r="L2620">
            <v>0</v>
          </cell>
          <cell r="M2620" t="str">
            <v>N/A</v>
          </cell>
          <cell r="N2620">
            <v>15.07696</v>
          </cell>
        </row>
        <row r="2621">
          <cell r="A2621" t="str">
            <v>A25052</v>
          </cell>
          <cell r="B2621" t="str">
            <v>Stewart</v>
          </cell>
          <cell r="C2621" t="str">
            <v>Martyn</v>
          </cell>
          <cell r="D2621" t="str">
            <v>UGB</v>
          </cell>
          <cell r="E2621" t="str">
            <v>S1</v>
          </cell>
          <cell r="F2621" t="str">
            <v>THW</v>
          </cell>
          <cell r="G2621" t="str">
            <v>UT21</v>
          </cell>
          <cell r="H2621" t="str">
            <v>UK-HYDST</v>
          </cell>
          <cell r="I2621" t="str">
            <v>Tech</v>
          </cell>
          <cell r="J2621">
            <v>37.5</v>
          </cell>
          <cell r="K2621">
            <v>20</v>
          </cell>
          <cell r="L2621">
            <v>9</v>
          </cell>
          <cell r="M2621" t="str">
            <v>Graduate Engineer</v>
          </cell>
          <cell r="N2621">
            <v>12.567729230769</v>
          </cell>
        </row>
        <row r="2622">
          <cell r="A2622" t="str">
            <v>A25076</v>
          </cell>
          <cell r="B2622" t="str">
            <v>Stewart</v>
          </cell>
          <cell r="C2622" t="str">
            <v>Rod</v>
          </cell>
          <cell r="D2622" t="str">
            <v>UGB</v>
          </cell>
          <cell r="E2622" t="str">
            <v>S9</v>
          </cell>
          <cell r="F2622" t="str">
            <v>AEX</v>
          </cell>
          <cell r="G2622" t="str">
            <v>US11</v>
          </cell>
          <cell r="H2622" t="str">
            <v>UK-HYDST</v>
          </cell>
          <cell r="I2622" t="str">
            <v>Admin</v>
          </cell>
          <cell r="J2622">
            <v>37.5</v>
          </cell>
          <cell r="K2622">
            <v>18</v>
          </cell>
          <cell r="L2622">
            <v>1</v>
          </cell>
          <cell r="M2622" t="str">
            <v>Regional Managing Director</v>
          </cell>
          <cell r="N2622">
            <v>125.61901128205101</v>
          </cell>
        </row>
        <row r="2623">
          <cell r="A2623" t="str">
            <v>A76082</v>
          </cell>
          <cell r="B2623" t="str">
            <v>Stewart</v>
          </cell>
          <cell r="C2623" t="str">
            <v>Dexter</v>
          </cell>
          <cell r="D2623" t="str">
            <v>UGB</v>
          </cell>
          <cell r="E2623" t="str">
            <v>S1</v>
          </cell>
          <cell r="F2623" t="str">
            <v>TRS</v>
          </cell>
          <cell r="G2623" t="str">
            <v>UT42</v>
          </cell>
          <cell r="H2623" t="str">
            <v>UK-AGENCY</v>
          </cell>
          <cell r="I2623" t="str">
            <v>Tech</v>
          </cell>
          <cell r="J2623">
            <v>40</v>
          </cell>
          <cell r="K2623">
            <v>1</v>
          </cell>
          <cell r="L2623">
            <v>6</v>
          </cell>
          <cell r="M2623" t="str">
            <v>Senior Engineer</v>
          </cell>
          <cell r="N2623">
            <v>39.380000000000003</v>
          </cell>
        </row>
        <row r="2624">
          <cell r="A2624" t="str">
            <v>S10050</v>
          </cell>
          <cell r="B2624" t="str">
            <v>Stewart</v>
          </cell>
          <cell r="C2624" t="str">
            <v>Ian</v>
          </cell>
          <cell r="D2624" t="str">
            <v>UGB</v>
          </cell>
          <cell r="E2624" t="str">
            <v>S3</v>
          </cell>
          <cell r="F2624" t="str">
            <v>WWN</v>
          </cell>
          <cell r="G2624" t="str">
            <v>UU52</v>
          </cell>
          <cell r="H2624" t="str">
            <v>UK-AGENCY</v>
          </cell>
          <cell r="I2624" t="str">
            <v>Tech</v>
          </cell>
          <cell r="J2624">
            <v>0</v>
          </cell>
          <cell r="K2624">
            <v>64</v>
          </cell>
          <cell r="L2624">
            <v>0</v>
          </cell>
          <cell r="M2624" t="str">
            <v>N/A</v>
          </cell>
          <cell r="N2624">
            <v>25</v>
          </cell>
        </row>
        <row r="2625">
          <cell r="A2625" t="str">
            <v>A76137</v>
          </cell>
          <cell r="B2625" t="str">
            <v>Stirk</v>
          </cell>
          <cell r="C2625" t="str">
            <v>Andrew</v>
          </cell>
          <cell r="D2625" t="str">
            <v>UGB</v>
          </cell>
          <cell r="E2625" t="str">
            <v>S1</v>
          </cell>
          <cell r="F2625" t="str">
            <v>TRS</v>
          </cell>
          <cell r="G2625" t="str">
            <v>UT43</v>
          </cell>
          <cell r="H2625" t="str">
            <v>P-STD</v>
          </cell>
          <cell r="I2625" t="str">
            <v>Tech</v>
          </cell>
          <cell r="J2625">
            <v>37.5</v>
          </cell>
          <cell r="K2625">
            <v>10</v>
          </cell>
          <cell r="L2625">
            <v>4</v>
          </cell>
          <cell r="M2625" t="str">
            <v>Associate (EA)/ Associate Tech. Dir / Associate Tech. Dir (2</v>
          </cell>
          <cell r="N2625">
            <v>42.551739487178999</v>
          </cell>
        </row>
        <row r="2626">
          <cell r="A2626" t="str">
            <v>A80031</v>
          </cell>
          <cell r="B2626" t="str">
            <v>Stokoe</v>
          </cell>
          <cell r="C2626" t="str">
            <v>Gareth</v>
          </cell>
          <cell r="D2626" t="str">
            <v>UGB</v>
          </cell>
          <cell r="E2626" t="str">
            <v>S3</v>
          </cell>
          <cell r="F2626" t="str">
            <v>ERE</v>
          </cell>
          <cell r="G2626" t="str">
            <v>UU81</v>
          </cell>
          <cell r="H2626" t="str">
            <v>P-STD</v>
          </cell>
          <cell r="I2626" t="str">
            <v>Tech</v>
          </cell>
          <cell r="J2626">
            <v>37.5</v>
          </cell>
          <cell r="K2626">
            <v>3</v>
          </cell>
          <cell r="L2626">
            <v>8</v>
          </cell>
          <cell r="M2626" t="str">
            <v>Resident Engineer (1) / Resident Engineer</v>
          </cell>
          <cell r="N2626">
            <v>16.652857435897001</v>
          </cell>
        </row>
        <row r="2627">
          <cell r="A2627" t="str">
            <v>A85286</v>
          </cell>
          <cell r="B2627" t="str">
            <v>Stone</v>
          </cell>
          <cell r="C2627" t="str">
            <v>Guy</v>
          </cell>
          <cell r="D2627" t="str">
            <v>UGB</v>
          </cell>
          <cell r="E2627" t="str">
            <v>S4</v>
          </cell>
          <cell r="F2627" t="str">
            <v>EEC</v>
          </cell>
          <cell r="G2627" t="str">
            <v>UE21</v>
          </cell>
          <cell r="H2627" t="str">
            <v>UK-HYDST</v>
          </cell>
          <cell r="I2627" t="str">
            <v>Tech</v>
          </cell>
          <cell r="J2627">
            <v>37.5</v>
          </cell>
          <cell r="K2627">
            <v>130</v>
          </cell>
          <cell r="L2627">
            <v>5</v>
          </cell>
          <cell r="M2627" t="str">
            <v>Principal Environmental Consultant</v>
          </cell>
          <cell r="N2627">
            <v>28.163165128205002</v>
          </cell>
        </row>
        <row r="2628">
          <cell r="A2628" t="str">
            <v>A96032</v>
          </cell>
          <cell r="B2628" t="str">
            <v>Stone</v>
          </cell>
          <cell r="C2628" t="str">
            <v>Neil</v>
          </cell>
          <cell r="D2628" t="str">
            <v>UGB</v>
          </cell>
          <cell r="E2628" t="str">
            <v>S9</v>
          </cell>
          <cell r="F2628" t="str">
            <v>AIT</v>
          </cell>
          <cell r="G2628" t="str">
            <v>US15</v>
          </cell>
          <cell r="H2628" t="str">
            <v>UK-HYDST</v>
          </cell>
          <cell r="I2628" t="str">
            <v>Admin</v>
          </cell>
          <cell r="J2628">
            <v>37.5</v>
          </cell>
          <cell r="K2628">
            <v>56</v>
          </cell>
          <cell r="L2628">
            <v>0</v>
          </cell>
          <cell r="M2628" t="str">
            <v>N/A</v>
          </cell>
          <cell r="N2628">
            <v>12.90358974359</v>
          </cell>
        </row>
        <row r="2629">
          <cell r="A2629" t="str">
            <v>A50248</v>
          </cell>
          <cell r="B2629" t="str">
            <v>Stoneley</v>
          </cell>
          <cell r="C2629" t="str">
            <v>Carl</v>
          </cell>
          <cell r="D2629" t="str">
            <v>UGB</v>
          </cell>
          <cell r="E2629" t="str">
            <v>S1</v>
          </cell>
          <cell r="F2629" t="str">
            <v>TRL</v>
          </cell>
          <cell r="G2629" t="str">
            <v>UT42</v>
          </cell>
          <cell r="H2629" t="str">
            <v>UK-AGENCY</v>
          </cell>
          <cell r="I2629" t="str">
            <v>Tech</v>
          </cell>
          <cell r="J2629">
            <v>40</v>
          </cell>
          <cell r="K2629">
            <v>15</v>
          </cell>
          <cell r="L2629">
            <v>5</v>
          </cell>
          <cell r="M2629" t="str">
            <v>Senior Resident Engineer</v>
          </cell>
          <cell r="N2629">
            <v>55.75</v>
          </cell>
        </row>
        <row r="2630">
          <cell r="A2630" t="str">
            <v>A76512</v>
          </cell>
          <cell r="B2630" t="str">
            <v>Stoneley</v>
          </cell>
          <cell r="C2630" t="str">
            <v>Carl</v>
          </cell>
          <cell r="D2630" t="str">
            <v>UGB</v>
          </cell>
          <cell r="E2630" t="str">
            <v>S1</v>
          </cell>
          <cell r="F2630" t="str">
            <v>TRL</v>
          </cell>
          <cell r="G2630" t="str">
            <v>UT41</v>
          </cell>
          <cell r="H2630" t="str">
            <v>UK-AGENCY</v>
          </cell>
          <cell r="I2630" t="str">
            <v>Tech</v>
          </cell>
          <cell r="J2630">
            <v>40</v>
          </cell>
          <cell r="K2630">
            <v>2</v>
          </cell>
          <cell r="L2630">
            <v>5</v>
          </cell>
          <cell r="M2630" t="str">
            <v>Principal Engineer/ Technical Discipline Leader</v>
          </cell>
          <cell r="N2630">
            <v>54</v>
          </cell>
        </row>
        <row r="2631">
          <cell r="A2631" t="str">
            <v>A74344</v>
          </cell>
          <cell r="B2631" t="str">
            <v>Stonell</v>
          </cell>
          <cell r="C2631" t="str">
            <v>Mark</v>
          </cell>
          <cell r="D2631" t="str">
            <v>UGB</v>
          </cell>
          <cell r="E2631" t="str">
            <v>S2</v>
          </cell>
          <cell r="F2631" t="str">
            <v>SBS</v>
          </cell>
          <cell r="G2631" t="str">
            <v>UP33</v>
          </cell>
          <cell r="H2631" t="str">
            <v>UK-HYDST</v>
          </cell>
          <cell r="I2631" t="str">
            <v>Tech</v>
          </cell>
          <cell r="J2631">
            <v>37.5</v>
          </cell>
          <cell r="K2631">
            <v>63</v>
          </cell>
          <cell r="L2631">
            <v>6</v>
          </cell>
          <cell r="M2631" t="str">
            <v>Senior Engineer</v>
          </cell>
          <cell r="N2631">
            <v>22.196960000000001</v>
          </cell>
        </row>
        <row r="2632">
          <cell r="A2632" t="str">
            <v>A74689</v>
          </cell>
          <cell r="B2632" t="str">
            <v>Storr</v>
          </cell>
          <cell r="C2632" t="str">
            <v>Tom</v>
          </cell>
          <cell r="D2632" t="str">
            <v>UGB</v>
          </cell>
          <cell r="E2632" t="str">
            <v>S2</v>
          </cell>
          <cell r="F2632" t="str">
            <v>GGE</v>
          </cell>
          <cell r="G2632" t="str">
            <v>UP31</v>
          </cell>
          <cell r="H2632" t="str">
            <v>UK-HYDST</v>
          </cell>
          <cell r="I2632" t="str">
            <v>Tech</v>
          </cell>
          <cell r="J2632">
            <v>37.5</v>
          </cell>
          <cell r="K2632">
            <v>35</v>
          </cell>
          <cell r="L2632">
            <v>4</v>
          </cell>
          <cell r="M2632" t="str">
            <v>Associate Business Director</v>
          </cell>
          <cell r="N2632">
            <v>41.890846064103002</v>
          </cell>
        </row>
        <row r="2633">
          <cell r="A2633" t="str">
            <v>A00039</v>
          </cell>
          <cell r="B2633" t="str">
            <v>Stott</v>
          </cell>
          <cell r="C2633" t="str">
            <v>Will</v>
          </cell>
          <cell r="D2633" t="str">
            <v>UGB</v>
          </cell>
          <cell r="E2633" t="str">
            <v>S3</v>
          </cell>
          <cell r="F2633" t="str">
            <v>WEN</v>
          </cell>
          <cell r="G2633" t="str">
            <v>UU41</v>
          </cell>
          <cell r="H2633" t="str">
            <v>UK-HYDST</v>
          </cell>
          <cell r="I2633" t="str">
            <v>Tech</v>
          </cell>
          <cell r="J2633">
            <v>37.5</v>
          </cell>
          <cell r="K2633">
            <v>51</v>
          </cell>
          <cell r="L2633">
            <v>9</v>
          </cell>
          <cell r="M2633" t="str">
            <v>Graduate Engineer</v>
          </cell>
          <cell r="N2633">
            <v>12.917883076922999</v>
          </cell>
        </row>
        <row r="2634">
          <cell r="A2634" t="str">
            <v>U03164</v>
          </cell>
          <cell r="B2634" t="str">
            <v>Strand</v>
          </cell>
          <cell r="C2634" t="str">
            <v>Rita</v>
          </cell>
          <cell r="D2634" t="str">
            <v>UGB</v>
          </cell>
          <cell r="E2634" t="str">
            <v>S1</v>
          </cell>
          <cell r="F2634" t="str">
            <v>TRL</v>
          </cell>
          <cell r="G2634" t="str">
            <v>UT43</v>
          </cell>
          <cell r="H2634" t="str">
            <v>UK-AGENCY</v>
          </cell>
          <cell r="I2634" t="str">
            <v>Tech</v>
          </cell>
          <cell r="J2634">
            <v>37.5</v>
          </cell>
          <cell r="K2634">
            <v>1</v>
          </cell>
          <cell r="L2634">
            <v>7</v>
          </cell>
          <cell r="M2634" t="str">
            <v>Senior Technician</v>
          </cell>
          <cell r="N2634">
            <v>38.799999999999997</v>
          </cell>
        </row>
        <row r="2635">
          <cell r="A2635" t="str">
            <v>A50223</v>
          </cell>
          <cell r="B2635" t="str">
            <v>Strang</v>
          </cell>
          <cell r="C2635" t="str">
            <v>Scott</v>
          </cell>
          <cell r="D2635" t="str">
            <v>UGB</v>
          </cell>
          <cell r="E2635" t="str">
            <v>S1</v>
          </cell>
          <cell r="F2635" t="str">
            <v>THW</v>
          </cell>
          <cell r="G2635" t="str">
            <v>UT22</v>
          </cell>
          <cell r="H2635" t="str">
            <v>P-FIX</v>
          </cell>
          <cell r="I2635" t="str">
            <v>Admin</v>
          </cell>
          <cell r="J2635">
            <v>37.5</v>
          </cell>
          <cell r="K2635">
            <v>1</v>
          </cell>
          <cell r="L2635">
            <v>11</v>
          </cell>
          <cell r="M2635" t="str">
            <v>Junior Technician</v>
          </cell>
          <cell r="N2635">
            <v>8.5409600000000001</v>
          </cell>
        </row>
        <row r="2636">
          <cell r="A2636" t="str">
            <v>A95001</v>
          </cell>
          <cell r="B2636" t="str">
            <v>Strankalis</v>
          </cell>
          <cell r="C2636" t="str">
            <v>Eddie</v>
          </cell>
          <cell r="D2636" t="str">
            <v>UGB</v>
          </cell>
          <cell r="E2636" t="str">
            <v>S1</v>
          </cell>
          <cell r="F2636" t="str">
            <v>TPL</v>
          </cell>
          <cell r="G2636" t="str">
            <v>UT22</v>
          </cell>
          <cell r="H2636" t="str">
            <v>UK-HYDST</v>
          </cell>
          <cell r="I2636" t="str">
            <v>Tech</v>
          </cell>
          <cell r="J2636">
            <v>37.5</v>
          </cell>
          <cell r="K2636">
            <v>114</v>
          </cell>
          <cell r="L2636">
            <v>3</v>
          </cell>
          <cell r="M2636" t="str">
            <v>Technical Director  / Technical Director (1)</v>
          </cell>
          <cell r="N2636">
            <v>61.979821605128002</v>
          </cell>
        </row>
        <row r="2637">
          <cell r="A2637" t="str">
            <v>A00930</v>
          </cell>
          <cell r="B2637" t="str">
            <v>Stringer</v>
          </cell>
          <cell r="C2637" t="str">
            <v>Cliff</v>
          </cell>
          <cell r="D2637" t="str">
            <v>UGB</v>
          </cell>
          <cell r="E2637" t="str">
            <v>S1</v>
          </cell>
          <cell r="F2637" t="str">
            <v>THW</v>
          </cell>
          <cell r="G2637" t="str">
            <v>UT21</v>
          </cell>
          <cell r="H2637" t="str">
            <v>UK-HYDST</v>
          </cell>
          <cell r="I2637" t="str">
            <v>Site</v>
          </cell>
          <cell r="J2637">
            <v>40</v>
          </cell>
          <cell r="K2637">
            <v>514</v>
          </cell>
          <cell r="L2637">
            <v>5</v>
          </cell>
          <cell r="M2637" t="str">
            <v>Principal Engineer/ Technical Discipline Leader</v>
          </cell>
          <cell r="N2637">
            <v>22.427884615385</v>
          </cell>
        </row>
        <row r="2638">
          <cell r="A2638" t="str">
            <v>A41796</v>
          </cell>
          <cell r="B2638" t="str">
            <v>Stringfellow</v>
          </cell>
          <cell r="C2638" t="str">
            <v>Duncan</v>
          </cell>
          <cell r="D2638" t="str">
            <v>UGB</v>
          </cell>
          <cell r="E2638" t="str">
            <v>S1</v>
          </cell>
          <cell r="F2638" t="str">
            <v>SBR</v>
          </cell>
          <cell r="G2638" t="str">
            <v>UT31</v>
          </cell>
          <cell r="H2638" t="str">
            <v>UK-HYDST</v>
          </cell>
          <cell r="I2638" t="str">
            <v>Site</v>
          </cell>
          <cell r="J2638">
            <v>15</v>
          </cell>
          <cell r="K2638">
            <v>164</v>
          </cell>
          <cell r="L2638">
            <v>5</v>
          </cell>
          <cell r="M2638" t="str">
            <v>Principal Engineer/ Technical Discipline Leader</v>
          </cell>
          <cell r="N2638">
            <v>24.372430769230998</v>
          </cell>
        </row>
        <row r="2639">
          <cell r="A2639" t="str">
            <v>A76364</v>
          </cell>
          <cell r="B2639" t="str">
            <v>Stronge</v>
          </cell>
          <cell r="C2639" t="str">
            <v>Euan</v>
          </cell>
          <cell r="D2639" t="str">
            <v>UGB</v>
          </cell>
          <cell r="E2639" t="str">
            <v>S3</v>
          </cell>
          <cell r="F2639" t="str">
            <v>WWN</v>
          </cell>
          <cell r="G2639" t="str">
            <v>UU61</v>
          </cell>
          <cell r="H2639" t="str">
            <v>P-STD</v>
          </cell>
          <cell r="I2639" t="str">
            <v>Tech</v>
          </cell>
          <cell r="J2639">
            <v>37.5</v>
          </cell>
          <cell r="K2639">
            <v>6</v>
          </cell>
          <cell r="L2639">
            <v>9</v>
          </cell>
          <cell r="M2639" t="str">
            <v>Assistant Engineer  (Graduate)</v>
          </cell>
          <cell r="N2639">
            <v>13.407216410256</v>
          </cell>
        </row>
        <row r="2640">
          <cell r="A2640" t="str">
            <v>A00344</v>
          </cell>
          <cell r="B2640" t="str">
            <v>Stuart</v>
          </cell>
          <cell r="C2640" t="str">
            <v>Maz</v>
          </cell>
          <cell r="D2640" t="str">
            <v>UGB</v>
          </cell>
          <cell r="E2640" t="str">
            <v>S9</v>
          </cell>
          <cell r="F2640" t="str">
            <v>AIT</v>
          </cell>
          <cell r="G2640" t="str">
            <v>G11</v>
          </cell>
          <cell r="H2640" t="str">
            <v>UK-HYDST</v>
          </cell>
          <cell r="I2640" t="str">
            <v>Admin</v>
          </cell>
          <cell r="J2640">
            <v>37.5</v>
          </cell>
          <cell r="K2640">
            <v>24</v>
          </cell>
          <cell r="L2640">
            <v>7</v>
          </cell>
          <cell r="M2640" t="str">
            <v>Dax implementation</v>
          </cell>
          <cell r="N2640">
            <v>22.196960000000001</v>
          </cell>
        </row>
        <row r="2641">
          <cell r="A2641" t="str">
            <v>A06942</v>
          </cell>
          <cell r="B2641" t="str">
            <v>Stubbs</v>
          </cell>
          <cell r="C2641" t="str">
            <v>Tim</v>
          </cell>
          <cell r="D2641" t="str">
            <v>UGB</v>
          </cell>
          <cell r="E2641" t="str">
            <v>S2</v>
          </cell>
          <cell r="F2641" t="str">
            <v>PEX</v>
          </cell>
          <cell r="G2641" t="str">
            <v>UP11</v>
          </cell>
          <cell r="H2641" t="str">
            <v>UK-HYDST</v>
          </cell>
          <cell r="I2641" t="str">
            <v>Admin</v>
          </cell>
          <cell r="J2641">
            <v>37.5</v>
          </cell>
          <cell r="K2641">
            <v>278</v>
          </cell>
          <cell r="L2641">
            <v>2</v>
          </cell>
          <cell r="M2641" t="str">
            <v>Sector Operations Director</v>
          </cell>
          <cell r="N2641">
            <v>46.591011282050999</v>
          </cell>
        </row>
        <row r="2642">
          <cell r="A2642" t="str">
            <v>A00120</v>
          </cell>
          <cell r="B2642" t="str">
            <v>Sturtivant</v>
          </cell>
          <cell r="C2642" t="str">
            <v>Louise</v>
          </cell>
          <cell r="D2642" t="str">
            <v>UGB</v>
          </cell>
          <cell r="E2642" t="str">
            <v>S3</v>
          </cell>
          <cell r="F2642" t="str">
            <v>WWN</v>
          </cell>
          <cell r="G2642" t="str">
            <v>UU31</v>
          </cell>
          <cell r="H2642" t="str">
            <v>UK-HYDST</v>
          </cell>
          <cell r="I2642" t="str">
            <v>Tech</v>
          </cell>
          <cell r="J2642">
            <v>37.5</v>
          </cell>
          <cell r="K2642">
            <v>56</v>
          </cell>
          <cell r="L2642">
            <v>9</v>
          </cell>
          <cell r="M2642" t="str">
            <v>Technical Officer/ Technician</v>
          </cell>
          <cell r="N2642">
            <v>13.396426666667001</v>
          </cell>
        </row>
        <row r="2643">
          <cell r="A2643" t="str">
            <v>A00434</v>
          </cell>
          <cell r="B2643" t="str">
            <v>Stylianou</v>
          </cell>
          <cell r="C2643" t="str">
            <v>Chris</v>
          </cell>
          <cell r="D2643" t="str">
            <v>UGB</v>
          </cell>
          <cell r="E2643" t="str">
            <v>S1</v>
          </cell>
          <cell r="F2643" t="str">
            <v>THW</v>
          </cell>
          <cell r="G2643" t="str">
            <v>UT22</v>
          </cell>
          <cell r="H2643" t="str">
            <v>UK-HYDST</v>
          </cell>
          <cell r="I2643" t="str">
            <v>Tech</v>
          </cell>
          <cell r="J2643">
            <v>37.5</v>
          </cell>
          <cell r="K2643">
            <v>2</v>
          </cell>
          <cell r="L2643">
            <v>0</v>
          </cell>
          <cell r="M2643" t="str">
            <v>N/A</v>
          </cell>
          <cell r="N2643">
            <v>5.7476700000000003</v>
          </cell>
        </row>
        <row r="2644">
          <cell r="A2644" t="str">
            <v>A76245</v>
          </cell>
          <cell r="B2644" t="str">
            <v>Subedi</v>
          </cell>
          <cell r="C2644" t="str">
            <v>Damber</v>
          </cell>
          <cell r="D2644" t="str">
            <v>UGB</v>
          </cell>
          <cell r="E2644" t="str">
            <v>S3</v>
          </cell>
          <cell r="F2644" t="str">
            <v>WEN</v>
          </cell>
          <cell r="G2644" t="str">
            <v>UU41</v>
          </cell>
          <cell r="H2644" t="str">
            <v>P-STD</v>
          </cell>
          <cell r="I2644" t="str">
            <v>Tech</v>
          </cell>
          <cell r="J2644">
            <v>37.5</v>
          </cell>
          <cell r="K2644">
            <v>5</v>
          </cell>
          <cell r="L2644">
            <v>8</v>
          </cell>
          <cell r="M2644" t="str">
            <v>Engineer  (Not chartered) (Graduate)</v>
          </cell>
          <cell r="N2644">
            <v>15.193883076923001</v>
          </cell>
        </row>
        <row r="2645">
          <cell r="A2645" t="str">
            <v>A76228</v>
          </cell>
          <cell r="B2645" t="str">
            <v>Suddaby</v>
          </cell>
          <cell r="C2645" t="str">
            <v>Ryan</v>
          </cell>
          <cell r="D2645" t="str">
            <v>UGB</v>
          </cell>
          <cell r="E2645" t="str">
            <v>S1</v>
          </cell>
          <cell r="F2645" t="str">
            <v>TRL</v>
          </cell>
          <cell r="G2645" t="str">
            <v>UT43</v>
          </cell>
          <cell r="H2645" t="str">
            <v>P-STD</v>
          </cell>
          <cell r="I2645" t="str">
            <v>Tech</v>
          </cell>
          <cell r="J2645">
            <v>37.5</v>
          </cell>
          <cell r="K2645">
            <v>9</v>
          </cell>
          <cell r="L2645">
            <v>5</v>
          </cell>
          <cell r="M2645" t="str">
            <v>Principal Engineer/ Technical Discipline Leader</v>
          </cell>
          <cell r="N2645">
            <v>34.790806153845999</v>
          </cell>
        </row>
        <row r="2646">
          <cell r="A2646" t="str">
            <v>A25152</v>
          </cell>
          <cell r="B2646" t="str">
            <v>Sue</v>
          </cell>
          <cell r="C2646" t="str">
            <v>Daniel</v>
          </cell>
          <cell r="D2646" t="str">
            <v>UGB</v>
          </cell>
          <cell r="E2646" t="str">
            <v>S1</v>
          </cell>
          <cell r="F2646" t="str">
            <v>TRL</v>
          </cell>
          <cell r="G2646" t="str">
            <v>UT42</v>
          </cell>
          <cell r="H2646" t="str">
            <v>UK-HYDST</v>
          </cell>
          <cell r="I2646" t="str">
            <v>Tech</v>
          </cell>
          <cell r="J2646">
            <v>37.5</v>
          </cell>
          <cell r="K2646">
            <v>37</v>
          </cell>
          <cell r="L2646">
            <v>6</v>
          </cell>
          <cell r="M2646" t="str">
            <v>Senior Engineer</v>
          </cell>
          <cell r="N2646">
            <v>25.133875384614999</v>
          </cell>
        </row>
        <row r="2647">
          <cell r="A2647" t="str">
            <v>U03118</v>
          </cell>
          <cell r="B2647" t="str">
            <v>Sujatharan</v>
          </cell>
          <cell r="C2647" t="str">
            <v>Sujay</v>
          </cell>
          <cell r="D2647" t="str">
            <v>UGB</v>
          </cell>
          <cell r="E2647" t="str">
            <v>S2</v>
          </cell>
          <cell r="F2647" t="str">
            <v>SBS</v>
          </cell>
          <cell r="G2647" t="str">
            <v>UP51</v>
          </cell>
          <cell r="H2647" t="str">
            <v>UK-AGENCY</v>
          </cell>
          <cell r="I2647" t="str">
            <v>Tech</v>
          </cell>
          <cell r="J2647">
            <v>0</v>
          </cell>
          <cell r="K2647">
            <v>10</v>
          </cell>
          <cell r="L2647">
            <v>9</v>
          </cell>
          <cell r="M2647" t="str">
            <v>Assistant Engineer  (Graduate)</v>
          </cell>
          <cell r="N2647">
            <v>31.59</v>
          </cell>
        </row>
        <row r="2648">
          <cell r="A2648" t="str">
            <v>A00337</v>
          </cell>
          <cell r="B2648" t="str">
            <v>Sullivan</v>
          </cell>
          <cell r="C2648" t="str">
            <v>Leon</v>
          </cell>
          <cell r="D2648" t="str">
            <v>UGB</v>
          </cell>
          <cell r="E2648" t="str">
            <v>S1</v>
          </cell>
          <cell r="F2648" t="str">
            <v>SBR</v>
          </cell>
          <cell r="G2648" t="str">
            <v>UT31</v>
          </cell>
          <cell r="H2648" t="str">
            <v>UK-HYDST</v>
          </cell>
          <cell r="I2648" t="str">
            <v>Tech</v>
          </cell>
          <cell r="J2648">
            <v>37.5</v>
          </cell>
          <cell r="K2648">
            <v>74</v>
          </cell>
          <cell r="L2648">
            <v>3</v>
          </cell>
          <cell r="M2648" t="str">
            <v>Business Director</v>
          </cell>
          <cell r="N2648">
            <v>59.539235897436001</v>
          </cell>
        </row>
        <row r="2649">
          <cell r="A2649" t="str">
            <v>A76509</v>
          </cell>
          <cell r="B2649" t="str">
            <v>Sullivan</v>
          </cell>
          <cell r="C2649" t="str">
            <v>Peter</v>
          </cell>
          <cell r="D2649" t="str">
            <v>UGB</v>
          </cell>
          <cell r="E2649" t="str">
            <v>S1</v>
          </cell>
          <cell r="F2649" t="str">
            <v>TRL</v>
          </cell>
          <cell r="G2649" t="str">
            <v>UT43</v>
          </cell>
          <cell r="H2649" t="str">
            <v>UK-AGENCY</v>
          </cell>
          <cell r="I2649" t="str">
            <v>Tech</v>
          </cell>
          <cell r="J2649">
            <v>37.5</v>
          </cell>
          <cell r="K2649">
            <v>2</v>
          </cell>
          <cell r="L2649">
            <v>10</v>
          </cell>
          <cell r="M2649" t="str">
            <v>Technical Officer/ Technician</v>
          </cell>
          <cell r="N2649">
            <v>28</v>
          </cell>
        </row>
        <row r="2650">
          <cell r="A2650" t="str">
            <v>A00407</v>
          </cell>
          <cell r="B2650" t="str">
            <v>Sultana</v>
          </cell>
          <cell r="C2650" t="str">
            <v>Richard</v>
          </cell>
          <cell r="D2650" t="str">
            <v>UGB</v>
          </cell>
          <cell r="E2650" t="str">
            <v>S9</v>
          </cell>
          <cell r="F2650" t="str">
            <v>AIT</v>
          </cell>
          <cell r="G2650" t="str">
            <v>US15</v>
          </cell>
          <cell r="H2650" t="str">
            <v>UK-HYDST</v>
          </cell>
          <cell r="I2650" t="str">
            <v>Admin</v>
          </cell>
          <cell r="J2650">
            <v>37.5</v>
          </cell>
          <cell r="K2650">
            <v>8</v>
          </cell>
          <cell r="L2650">
            <v>0</v>
          </cell>
          <cell r="M2650" t="str">
            <v>N/A</v>
          </cell>
          <cell r="N2650">
            <v>10.211318974358999</v>
          </cell>
        </row>
        <row r="2651">
          <cell r="A2651" t="str">
            <v>A50099</v>
          </cell>
          <cell r="B2651" t="str">
            <v>Sumner</v>
          </cell>
          <cell r="C2651" t="str">
            <v>Stephen</v>
          </cell>
          <cell r="D2651" t="str">
            <v>UGB</v>
          </cell>
          <cell r="E2651" t="str">
            <v>S1</v>
          </cell>
          <cell r="F2651" t="str">
            <v>SBR</v>
          </cell>
          <cell r="G2651" t="str">
            <v>UT31</v>
          </cell>
          <cell r="H2651" t="str">
            <v>P-STD</v>
          </cell>
          <cell r="I2651" t="str">
            <v>Tech</v>
          </cell>
          <cell r="J2651">
            <v>37.5</v>
          </cell>
          <cell r="K2651">
            <v>49</v>
          </cell>
          <cell r="L2651">
            <v>5</v>
          </cell>
          <cell r="M2651" t="str">
            <v>Principal Engineer/ Technical Discipline Leader</v>
          </cell>
          <cell r="N2651">
            <v>37.885108923076999</v>
          </cell>
        </row>
        <row r="2652">
          <cell r="A2652" t="str">
            <v>U03013</v>
          </cell>
          <cell r="B2652" t="str">
            <v>Susa</v>
          </cell>
          <cell r="C2652" t="str">
            <v>Lucian</v>
          </cell>
          <cell r="D2652" t="str">
            <v>UGB</v>
          </cell>
          <cell r="E2652" t="str">
            <v>S1</v>
          </cell>
          <cell r="F2652" t="str">
            <v>THW</v>
          </cell>
          <cell r="G2652" t="str">
            <v>UT25</v>
          </cell>
          <cell r="H2652" t="str">
            <v>UK-AGENCY</v>
          </cell>
          <cell r="I2652" t="str">
            <v>Tech</v>
          </cell>
          <cell r="J2652">
            <v>0</v>
          </cell>
          <cell r="K2652">
            <v>11</v>
          </cell>
          <cell r="L2652">
            <v>0</v>
          </cell>
          <cell r="M2652" t="str">
            <v>N/A</v>
          </cell>
          <cell r="N2652">
            <v>23.11</v>
          </cell>
        </row>
        <row r="2653">
          <cell r="A2653" t="str">
            <v>W08907</v>
          </cell>
          <cell r="B2653" t="str">
            <v>Suter</v>
          </cell>
          <cell r="C2653" t="str">
            <v>Melanie</v>
          </cell>
          <cell r="D2653" t="str">
            <v>UGB</v>
          </cell>
          <cell r="E2653" t="str">
            <v>S9</v>
          </cell>
          <cell r="F2653" t="str">
            <v>AIT</v>
          </cell>
          <cell r="G2653" t="str">
            <v>US15</v>
          </cell>
          <cell r="H2653" t="str">
            <v>UK-HYDST</v>
          </cell>
          <cell r="I2653" t="str">
            <v>Admin</v>
          </cell>
          <cell r="J2653">
            <v>22.5</v>
          </cell>
          <cell r="K2653">
            <v>207</v>
          </cell>
          <cell r="L2653">
            <v>7</v>
          </cell>
          <cell r="M2653" t="str">
            <v>IT Administrator</v>
          </cell>
          <cell r="N2653">
            <v>15.552180649573</v>
          </cell>
        </row>
        <row r="2654">
          <cell r="A2654" t="str">
            <v>U02998</v>
          </cell>
          <cell r="B2654" t="str">
            <v>Suthar</v>
          </cell>
          <cell r="C2654" t="str">
            <v>Vanisha</v>
          </cell>
          <cell r="D2654" t="str">
            <v>UGB</v>
          </cell>
          <cell r="E2654" t="str">
            <v>S1</v>
          </cell>
          <cell r="F2654" t="str">
            <v>THW</v>
          </cell>
          <cell r="G2654" t="str">
            <v>UT21</v>
          </cell>
          <cell r="H2654" t="str">
            <v>UK-SEC-NP</v>
          </cell>
          <cell r="I2654" t="str">
            <v>Tech</v>
          </cell>
          <cell r="J2654">
            <v>0</v>
          </cell>
          <cell r="K2654">
            <v>0</v>
          </cell>
          <cell r="L2654">
            <v>0</v>
          </cell>
          <cell r="M2654" t="str">
            <v>N/A</v>
          </cell>
          <cell r="N2654">
            <v>0.01</v>
          </cell>
        </row>
        <row r="2655">
          <cell r="A2655" t="str">
            <v>S10087</v>
          </cell>
          <cell r="B2655" t="str">
            <v>Sutlow</v>
          </cell>
          <cell r="C2655" t="str">
            <v>Rob</v>
          </cell>
          <cell r="D2655" t="str">
            <v>UGB</v>
          </cell>
          <cell r="E2655" t="str">
            <v>S3</v>
          </cell>
          <cell r="F2655" t="str">
            <v>WWN</v>
          </cell>
          <cell r="G2655" t="str">
            <v>UU21</v>
          </cell>
          <cell r="H2655" t="str">
            <v>UK-AGENCY</v>
          </cell>
          <cell r="I2655" t="str">
            <v>Tech</v>
          </cell>
          <cell r="J2655">
            <v>0</v>
          </cell>
          <cell r="K2655">
            <v>35</v>
          </cell>
          <cell r="L2655">
            <v>0</v>
          </cell>
          <cell r="M2655" t="str">
            <v>N/A</v>
          </cell>
          <cell r="N2655">
            <v>33.78</v>
          </cell>
        </row>
        <row r="2656">
          <cell r="A2656" t="str">
            <v>A24997</v>
          </cell>
          <cell r="B2656" t="str">
            <v>Swains</v>
          </cell>
          <cell r="C2656" t="str">
            <v>Guy</v>
          </cell>
          <cell r="D2656" t="str">
            <v>UGB</v>
          </cell>
          <cell r="E2656" t="str">
            <v>S2</v>
          </cell>
          <cell r="F2656" t="str">
            <v>GGE</v>
          </cell>
          <cell r="G2656" t="str">
            <v>UP32</v>
          </cell>
          <cell r="H2656" t="str">
            <v>UK-HYDST</v>
          </cell>
          <cell r="I2656" t="str">
            <v>Tech</v>
          </cell>
          <cell r="J2656">
            <v>37.5</v>
          </cell>
          <cell r="K2656">
            <v>63</v>
          </cell>
          <cell r="L2656">
            <v>7</v>
          </cell>
          <cell r="M2656" t="str">
            <v>Resident Engineer (2)</v>
          </cell>
          <cell r="N2656">
            <v>15.777472820512999</v>
          </cell>
        </row>
        <row r="2657">
          <cell r="A2657" t="str">
            <v>A74905</v>
          </cell>
          <cell r="B2657" t="str">
            <v>Swales</v>
          </cell>
          <cell r="C2657" t="str">
            <v>Peter</v>
          </cell>
          <cell r="D2657" t="str">
            <v>UGB</v>
          </cell>
          <cell r="E2657" t="str">
            <v>S1</v>
          </cell>
          <cell r="F2657" t="str">
            <v>TRL</v>
          </cell>
          <cell r="G2657" t="str">
            <v>UT42</v>
          </cell>
          <cell r="H2657" t="str">
            <v>UK-AGENCY</v>
          </cell>
          <cell r="I2657" t="str">
            <v>Tech</v>
          </cell>
          <cell r="J2657">
            <v>37.5</v>
          </cell>
          <cell r="K2657">
            <v>20</v>
          </cell>
          <cell r="L2657">
            <v>7</v>
          </cell>
          <cell r="M2657" t="str">
            <v>Chartered or Consulting Engineer</v>
          </cell>
          <cell r="N2657">
            <v>41.8</v>
          </cell>
        </row>
        <row r="2658">
          <cell r="A2658" t="str">
            <v>S10262</v>
          </cell>
          <cell r="B2658" t="str">
            <v>Swan</v>
          </cell>
          <cell r="C2658" t="str">
            <v>Tim</v>
          </cell>
          <cell r="D2658" t="str">
            <v>UGB</v>
          </cell>
          <cell r="E2658" t="str">
            <v>S3</v>
          </cell>
          <cell r="F2658" t="str">
            <v>ERE</v>
          </cell>
          <cell r="G2658" t="str">
            <v>UU81</v>
          </cell>
          <cell r="H2658" t="str">
            <v>UK-SC-SELF</v>
          </cell>
          <cell r="I2658" t="str">
            <v>Tech</v>
          </cell>
          <cell r="J2658">
            <v>0</v>
          </cell>
          <cell r="K2658">
            <v>30</v>
          </cell>
          <cell r="L2658">
            <v>7</v>
          </cell>
          <cell r="M2658" t="str">
            <v>Environmental consultant 1</v>
          </cell>
          <cell r="N2658">
            <v>86.66</v>
          </cell>
        </row>
        <row r="2659">
          <cell r="A2659" t="str">
            <v>A74478</v>
          </cell>
          <cell r="B2659" t="str">
            <v>Swanepoel</v>
          </cell>
          <cell r="C2659" t="str">
            <v>Jacques</v>
          </cell>
          <cell r="D2659" t="str">
            <v>UGB</v>
          </cell>
          <cell r="E2659" t="str">
            <v>S9</v>
          </cell>
          <cell r="F2659" t="str">
            <v>AFN</v>
          </cell>
          <cell r="G2659" t="str">
            <v>G11</v>
          </cell>
          <cell r="H2659" t="str">
            <v>UK-HYDST</v>
          </cell>
          <cell r="I2659" t="str">
            <v>Admin</v>
          </cell>
          <cell r="J2659">
            <v>37.5</v>
          </cell>
          <cell r="K2659">
            <v>33</v>
          </cell>
          <cell r="L2659">
            <v>4</v>
          </cell>
          <cell r="M2659" t="str">
            <v>Group Finance Manager</v>
          </cell>
          <cell r="N2659">
            <v>41.455421538461998</v>
          </cell>
        </row>
        <row r="2660">
          <cell r="A2660" t="str">
            <v>A50034</v>
          </cell>
          <cell r="B2660" t="str">
            <v>Swanson</v>
          </cell>
          <cell r="C2660" t="str">
            <v>Lee</v>
          </cell>
          <cell r="D2660" t="str">
            <v>UGB</v>
          </cell>
          <cell r="E2660" t="str">
            <v>S4</v>
          </cell>
          <cell r="F2660" t="str">
            <v>EEA</v>
          </cell>
          <cell r="G2660" t="str">
            <v>UE31</v>
          </cell>
          <cell r="H2660" t="str">
            <v>UK-HYDST</v>
          </cell>
          <cell r="I2660" t="str">
            <v>Tech</v>
          </cell>
          <cell r="J2660">
            <v>37.5</v>
          </cell>
          <cell r="K2660">
            <v>7</v>
          </cell>
          <cell r="L2660">
            <v>0</v>
          </cell>
          <cell r="M2660" t="str">
            <v>N/A</v>
          </cell>
          <cell r="N2660">
            <v>17.175421538462</v>
          </cell>
        </row>
        <row r="2661">
          <cell r="A2661" t="str">
            <v>A50101</v>
          </cell>
          <cell r="B2661" t="str">
            <v>Sweeney</v>
          </cell>
          <cell r="C2661" t="str">
            <v>Rebecca</v>
          </cell>
          <cell r="D2661" t="str">
            <v>UGB</v>
          </cell>
          <cell r="E2661" t="str">
            <v>S3</v>
          </cell>
          <cell r="F2661" t="str">
            <v>WWN</v>
          </cell>
          <cell r="G2661" t="str">
            <v>UU71</v>
          </cell>
          <cell r="H2661" t="str">
            <v>P-STD</v>
          </cell>
          <cell r="I2661" t="str">
            <v>Tech</v>
          </cell>
          <cell r="J2661">
            <v>37.5</v>
          </cell>
          <cell r="K2661">
            <v>24</v>
          </cell>
          <cell r="L2661">
            <v>5</v>
          </cell>
          <cell r="M2661" t="str">
            <v>Principal Engineer/ Technical Discipline Leader</v>
          </cell>
          <cell r="N2661">
            <v>23.539216410256</v>
          </cell>
        </row>
        <row r="2662">
          <cell r="A2662" t="str">
            <v>A74317</v>
          </cell>
          <cell r="B2662" t="str">
            <v>Sweeney</v>
          </cell>
          <cell r="C2662" t="str">
            <v>Fintan</v>
          </cell>
          <cell r="D2662" t="str">
            <v>UGB</v>
          </cell>
          <cell r="E2662" t="str">
            <v>S3</v>
          </cell>
          <cell r="F2662" t="str">
            <v>WWN</v>
          </cell>
          <cell r="G2662" t="str">
            <v>UU71</v>
          </cell>
          <cell r="H2662" t="str">
            <v>UK-HYDST</v>
          </cell>
          <cell r="I2662" t="str">
            <v>Tech</v>
          </cell>
          <cell r="J2662">
            <v>37.5</v>
          </cell>
          <cell r="K2662">
            <v>57</v>
          </cell>
          <cell r="L2662">
            <v>8</v>
          </cell>
          <cell r="M2662" t="str">
            <v>Engineer  (Not chartered) (Graduate)</v>
          </cell>
          <cell r="N2662">
            <v>11.108754871795</v>
          </cell>
        </row>
        <row r="2663">
          <cell r="A2663" t="str">
            <v>W98833</v>
          </cell>
          <cell r="B2663" t="str">
            <v>Sweeney</v>
          </cell>
          <cell r="C2663" t="str">
            <v>Paul</v>
          </cell>
          <cell r="D2663" t="str">
            <v>UGB</v>
          </cell>
          <cell r="E2663" t="str">
            <v>S2</v>
          </cell>
          <cell r="F2663" t="str">
            <v>BBI</v>
          </cell>
          <cell r="G2663" t="str">
            <v>UP33</v>
          </cell>
          <cell r="H2663" t="str">
            <v>UK-HYDST</v>
          </cell>
          <cell r="I2663" t="str">
            <v>Tech</v>
          </cell>
          <cell r="J2663">
            <v>37.5</v>
          </cell>
          <cell r="K2663">
            <v>276</v>
          </cell>
          <cell r="L2663">
            <v>8</v>
          </cell>
          <cell r="M2663" t="str">
            <v>Technical Officer/ Technician</v>
          </cell>
          <cell r="N2663">
            <v>18.630806153845999</v>
          </cell>
        </row>
        <row r="2664">
          <cell r="A2664" t="str">
            <v>A76425</v>
          </cell>
          <cell r="B2664" t="str">
            <v>Swift</v>
          </cell>
          <cell r="C2664" t="str">
            <v>Richard</v>
          </cell>
          <cell r="D2664" t="str">
            <v>UGB</v>
          </cell>
          <cell r="E2664" t="str">
            <v>S2</v>
          </cell>
          <cell r="F2664" t="str">
            <v>SBS</v>
          </cell>
          <cell r="G2664" t="str">
            <v>UP33</v>
          </cell>
          <cell r="H2664" t="str">
            <v>P-STD</v>
          </cell>
          <cell r="I2664" t="str">
            <v>Tech</v>
          </cell>
          <cell r="J2664">
            <v>37.5</v>
          </cell>
          <cell r="K2664">
            <v>4</v>
          </cell>
          <cell r="L2664">
            <v>8</v>
          </cell>
          <cell r="M2664" t="str">
            <v>Senior Technician</v>
          </cell>
          <cell r="N2664">
            <v>15.844139487179</v>
          </cell>
        </row>
        <row r="2665">
          <cell r="A2665" t="str">
            <v>A76508</v>
          </cell>
          <cell r="B2665" t="str">
            <v>Swift</v>
          </cell>
          <cell r="C2665" t="str">
            <v>David</v>
          </cell>
          <cell r="D2665" t="str">
            <v>UGB</v>
          </cell>
          <cell r="E2665" t="str">
            <v>S1</v>
          </cell>
          <cell r="F2665" t="str">
            <v>TRL</v>
          </cell>
          <cell r="G2665" t="str">
            <v>UT41</v>
          </cell>
          <cell r="H2665" t="str">
            <v>UK-AGENCY</v>
          </cell>
          <cell r="I2665" t="str">
            <v>Tech</v>
          </cell>
          <cell r="J2665">
            <v>56</v>
          </cell>
          <cell r="K2665">
            <v>2</v>
          </cell>
          <cell r="L2665">
            <v>6</v>
          </cell>
          <cell r="M2665" t="str">
            <v>Senior Engineer</v>
          </cell>
          <cell r="N2665">
            <v>52</v>
          </cell>
        </row>
        <row r="2666">
          <cell r="A2666" t="str">
            <v>A92991</v>
          </cell>
          <cell r="B2666" t="str">
            <v>Swift</v>
          </cell>
          <cell r="C2666" t="str">
            <v>Rob</v>
          </cell>
          <cell r="D2666" t="str">
            <v>UGB</v>
          </cell>
          <cell r="E2666" t="str">
            <v>S2</v>
          </cell>
          <cell r="F2666" t="str">
            <v>GGE</v>
          </cell>
          <cell r="G2666" t="str">
            <v>UP31</v>
          </cell>
          <cell r="H2666" t="str">
            <v>UK-MARCUS</v>
          </cell>
          <cell r="I2666" t="str">
            <v>Tech</v>
          </cell>
          <cell r="J2666">
            <v>0</v>
          </cell>
          <cell r="K2666">
            <v>82</v>
          </cell>
          <cell r="L2666">
            <v>8</v>
          </cell>
          <cell r="M2666" t="str">
            <v>Environmental consultant 2</v>
          </cell>
          <cell r="N2666">
            <v>15.252242051282</v>
          </cell>
        </row>
        <row r="2667">
          <cell r="A2667" t="str">
            <v>S10376</v>
          </cell>
          <cell r="B2667" t="str">
            <v>Swift</v>
          </cell>
          <cell r="C2667" t="str">
            <v>Andrew</v>
          </cell>
          <cell r="D2667" t="str">
            <v>UGB</v>
          </cell>
          <cell r="E2667" t="str">
            <v>S1</v>
          </cell>
          <cell r="F2667" t="str">
            <v>THW</v>
          </cell>
          <cell r="G2667" t="str">
            <v>UT21</v>
          </cell>
          <cell r="H2667" t="str">
            <v>UK-SC-LTD</v>
          </cell>
          <cell r="I2667" t="str">
            <v>Tech</v>
          </cell>
          <cell r="J2667">
            <v>37.5</v>
          </cell>
          <cell r="K2667">
            <v>10</v>
          </cell>
          <cell r="L2667">
            <v>6</v>
          </cell>
          <cell r="M2667" t="str">
            <v>Senior Engineer</v>
          </cell>
          <cell r="N2667">
            <v>23.5</v>
          </cell>
        </row>
        <row r="2668">
          <cell r="A2668" t="str">
            <v>U02268</v>
          </cell>
          <cell r="B2668" t="str">
            <v>Swift</v>
          </cell>
          <cell r="C2668" t="str">
            <v>Andrew</v>
          </cell>
          <cell r="D2668" t="str">
            <v>UGB</v>
          </cell>
          <cell r="E2668" t="str">
            <v>S1</v>
          </cell>
          <cell r="F2668" t="str">
            <v>THW</v>
          </cell>
          <cell r="G2668" t="str">
            <v>UT21</v>
          </cell>
          <cell r="H2668" t="str">
            <v>UK-AGENCY</v>
          </cell>
          <cell r="I2668" t="str">
            <v>Tech</v>
          </cell>
          <cell r="J2668">
            <v>0</v>
          </cell>
          <cell r="K2668">
            <v>74</v>
          </cell>
          <cell r="L2668">
            <v>8</v>
          </cell>
          <cell r="M2668" t="str">
            <v>Resident Engineer (1) / Resident Engineer</v>
          </cell>
          <cell r="N2668">
            <v>28</v>
          </cell>
        </row>
        <row r="2669">
          <cell r="A2669" t="str">
            <v>A74471</v>
          </cell>
          <cell r="B2669" t="str">
            <v>Syed</v>
          </cell>
          <cell r="C2669" t="str">
            <v>Mofazzal</v>
          </cell>
          <cell r="D2669" t="str">
            <v>UGB</v>
          </cell>
          <cell r="E2669" t="str">
            <v>S3</v>
          </cell>
          <cell r="F2669" t="str">
            <v>WEN</v>
          </cell>
          <cell r="G2669" t="str">
            <v>UU41</v>
          </cell>
          <cell r="H2669" t="str">
            <v>UK-HYDST</v>
          </cell>
          <cell r="I2669" t="str">
            <v>Tech</v>
          </cell>
          <cell r="J2669">
            <v>37.5</v>
          </cell>
          <cell r="K2669">
            <v>30</v>
          </cell>
          <cell r="L2669">
            <v>8</v>
          </cell>
          <cell r="M2669" t="str">
            <v>Resident Engineer (1) / Resident Engineer</v>
          </cell>
          <cell r="N2669">
            <v>14.318498461538001</v>
          </cell>
        </row>
        <row r="2670">
          <cell r="A2670" t="str">
            <v>A99961</v>
          </cell>
          <cell r="B2670" t="str">
            <v>Syed</v>
          </cell>
          <cell r="C2670" t="str">
            <v>Ashfaque</v>
          </cell>
          <cell r="D2670" t="str">
            <v>UGB</v>
          </cell>
          <cell r="E2670" t="str">
            <v>S1</v>
          </cell>
          <cell r="F2670" t="str">
            <v>TPL</v>
          </cell>
          <cell r="G2670" t="str">
            <v>UT22</v>
          </cell>
          <cell r="H2670" t="str">
            <v>UK-HYDST</v>
          </cell>
          <cell r="I2670" t="str">
            <v>Tech</v>
          </cell>
          <cell r="J2670">
            <v>37.5</v>
          </cell>
          <cell r="K2670">
            <v>58</v>
          </cell>
          <cell r="L2670">
            <v>8</v>
          </cell>
          <cell r="M2670" t="str">
            <v>Planner</v>
          </cell>
          <cell r="N2670">
            <v>15.047985641025999</v>
          </cell>
        </row>
        <row r="2671">
          <cell r="A2671" t="str">
            <v>W57665</v>
          </cell>
          <cell r="B2671" t="str">
            <v>Symon</v>
          </cell>
          <cell r="C2671" t="str">
            <v>Joanne</v>
          </cell>
          <cell r="D2671" t="str">
            <v>UGB</v>
          </cell>
          <cell r="E2671" t="str">
            <v>S9</v>
          </cell>
          <cell r="F2671" t="str">
            <v>AFN</v>
          </cell>
          <cell r="G2671" t="str">
            <v>US13</v>
          </cell>
          <cell r="H2671" t="str">
            <v>UK-HYDST</v>
          </cell>
          <cell r="I2671" t="str">
            <v>Admin</v>
          </cell>
          <cell r="J2671">
            <v>37.5</v>
          </cell>
          <cell r="K2671">
            <v>84</v>
          </cell>
          <cell r="L2671">
            <v>0</v>
          </cell>
          <cell r="M2671" t="str">
            <v>N/A</v>
          </cell>
          <cell r="N2671">
            <v>15.251318974359</v>
          </cell>
        </row>
        <row r="2672">
          <cell r="A2672" t="str">
            <v>A01051</v>
          </cell>
          <cell r="B2672" t="str">
            <v>Symonds</v>
          </cell>
          <cell r="C2672" t="str">
            <v>Pam</v>
          </cell>
          <cell r="D2672" t="str">
            <v>UGB</v>
          </cell>
          <cell r="E2672" t="str">
            <v>S2</v>
          </cell>
          <cell r="F2672" t="str">
            <v>BBI</v>
          </cell>
          <cell r="G2672" t="str">
            <v>UP21</v>
          </cell>
          <cell r="H2672" t="str">
            <v>UK-HYDST</v>
          </cell>
          <cell r="I2672" t="str">
            <v>Tech</v>
          </cell>
          <cell r="J2672">
            <v>37.5</v>
          </cell>
          <cell r="K2672">
            <v>315</v>
          </cell>
          <cell r="L2672">
            <v>0</v>
          </cell>
          <cell r="M2672" t="str">
            <v>N/A</v>
          </cell>
          <cell r="N2672">
            <v>17.969230769231</v>
          </cell>
        </row>
        <row r="2673">
          <cell r="A2673" t="str">
            <v>A25271</v>
          </cell>
          <cell r="B2673" t="str">
            <v>Tacagni</v>
          </cell>
          <cell r="C2673" t="str">
            <v>Georgina</v>
          </cell>
          <cell r="D2673" t="str">
            <v>UGB</v>
          </cell>
          <cell r="E2673" t="str">
            <v>S1</v>
          </cell>
          <cell r="F2673" t="str">
            <v>SBR</v>
          </cell>
          <cell r="G2673" t="str">
            <v>UT31</v>
          </cell>
          <cell r="H2673" t="str">
            <v>UK-AGENCY</v>
          </cell>
          <cell r="I2673" t="str">
            <v>Tech</v>
          </cell>
          <cell r="J2673">
            <v>37.5</v>
          </cell>
          <cell r="K2673">
            <v>28</v>
          </cell>
          <cell r="L2673">
            <v>5</v>
          </cell>
          <cell r="M2673" t="str">
            <v>Senior Resident Engineer</v>
          </cell>
          <cell r="N2673">
            <v>41.8</v>
          </cell>
        </row>
        <row r="2674">
          <cell r="A2674" t="str">
            <v>U03119</v>
          </cell>
          <cell r="B2674" t="str">
            <v>Tacagni</v>
          </cell>
          <cell r="C2674" t="str">
            <v>Georgina</v>
          </cell>
          <cell r="D2674" t="str">
            <v>UGB</v>
          </cell>
          <cell r="E2674" t="str">
            <v>S1</v>
          </cell>
          <cell r="F2674" t="str">
            <v>SBR</v>
          </cell>
          <cell r="G2674" t="str">
            <v>UT31</v>
          </cell>
          <cell r="H2674" t="str">
            <v>UK-AGENCY</v>
          </cell>
          <cell r="I2674" t="str">
            <v>Tech</v>
          </cell>
          <cell r="J2674">
            <v>0</v>
          </cell>
          <cell r="K2674">
            <v>13</v>
          </cell>
          <cell r="L2674">
            <v>5</v>
          </cell>
          <cell r="M2674" t="str">
            <v>Senior Resident Engineer</v>
          </cell>
          <cell r="N2674">
            <v>38.5</v>
          </cell>
        </row>
        <row r="2675">
          <cell r="A2675" t="str">
            <v>A00170</v>
          </cell>
          <cell r="B2675" t="str">
            <v>Tacuri</v>
          </cell>
          <cell r="C2675" t="str">
            <v>Robert</v>
          </cell>
          <cell r="D2675" t="str">
            <v>UGB</v>
          </cell>
          <cell r="E2675" t="str">
            <v>S3</v>
          </cell>
          <cell r="F2675" t="str">
            <v>MAM</v>
          </cell>
          <cell r="G2675" t="str">
            <v>UU23</v>
          </cell>
          <cell r="H2675" t="str">
            <v>UK-HYDST</v>
          </cell>
          <cell r="I2675" t="str">
            <v>Tech</v>
          </cell>
          <cell r="J2675">
            <v>37.5</v>
          </cell>
          <cell r="K2675">
            <v>50</v>
          </cell>
          <cell r="L2675">
            <v>7</v>
          </cell>
          <cell r="M2675" t="str">
            <v>Chartered or Consulting Engineer</v>
          </cell>
          <cell r="N2675">
            <v>16.361062564103001</v>
          </cell>
        </row>
        <row r="2676">
          <cell r="A2676" t="str">
            <v>A24749</v>
          </cell>
          <cell r="B2676" t="str">
            <v>Talbot</v>
          </cell>
          <cell r="C2676" t="str">
            <v>John</v>
          </cell>
          <cell r="D2676" t="str">
            <v>UGB</v>
          </cell>
          <cell r="E2676" t="str">
            <v>S2</v>
          </cell>
          <cell r="F2676" t="str">
            <v>GGE</v>
          </cell>
          <cell r="G2676" t="str">
            <v>UP31</v>
          </cell>
          <cell r="H2676" t="str">
            <v>UK-BTP</v>
          </cell>
          <cell r="I2676" t="str">
            <v>Tech</v>
          </cell>
          <cell r="J2676">
            <v>37.5</v>
          </cell>
          <cell r="K2676">
            <v>43</v>
          </cell>
          <cell r="L2676">
            <v>0</v>
          </cell>
          <cell r="M2676" t="str">
            <v>N/A</v>
          </cell>
          <cell r="N2676">
            <v>39.842405128205002</v>
          </cell>
        </row>
        <row r="2677">
          <cell r="A2677" t="str">
            <v>S10390</v>
          </cell>
          <cell r="B2677" t="str">
            <v>Talpur</v>
          </cell>
          <cell r="C2677" t="str">
            <v>Aftab</v>
          </cell>
          <cell r="D2677" t="str">
            <v>UGB</v>
          </cell>
          <cell r="E2677" t="str">
            <v>S1</v>
          </cell>
          <cell r="F2677" t="str">
            <v>TRL</v>
          </cell>
          <cell r="G2677" t="str">
            <v>UT43</v>
          </cell>
          <cell r="H2677" t="str">
            <v>UK-SC-LTD</v>
          </cell>
          <cell r="I2677" t="str">
            <v>Tech</v>
          </cell>
          <cell r="J2677">
            <v>37.5</v>
          </cell>
          <cell r="K2677">
            <v>1</v>
          </cell>
          <cell r="L2677">
            <v>5</v>
          </cell>
          <cell r="M2677" t="str">
            <v>Principal Engineer/ Technical Discipline Leader</v>
          </cell>
          <cell r="N2677">
            <v>32.5</v>
          </cell>
        </row>
        <row r="2678">
          <cell r="A2678" t="str">
            <v>A25133</v>
          </cell>
          <cell r="B2678" t="str">
            <v>Tan</v>
          </cell>
          <cell r="C2678" t="str">
            <v>Yan</v>
          </cell>
          <cell r="D2678" t="str">
            <v>UGB</v>
          </cell>
          <cell r="E2678" t="str">
            <v>S1</v>
          </cell>
          <cell r="F2678" t="str">
            <v>TRL</v>
          </cell>
          <cell r="G2678" t="str">
            <v>UT42</v>
          </cell>
          <cell r="H2678" t="str">
            <v>UK-HYDST</v>
          </cell>
          <cell r="I2678" t="str">
            <v>Tech</v>
          </cell>
          <cell r="J2678">
            <v>37.5</v>
          </cell>
          <cell r="K2678">
            <v>17</v>
          </cell>
          <cell r="L2678">
            <v>9</v>
          </cell>
          <cell r="M2678" t="str">
            <v>Graduate Engineer</v>
          </cell>
          <cell r="N2678">
            <v>24.239524102564001</v>
          </cell>
        </row>
        <row r="2679">
          <cell r="A2679" t="str">
            <v>U03051</v>
          </cell>
          <cell r="B2679" t="str">
            <v>Tan</v>
          </cell>
          <cell r="C2679" t="str">
            <v>Perry</v>
          </cell>
          <cell r="D2679" t="str">
            <v>UGB</v>
          </cell>
          <cell r="E2679" t="str">
            <v>S1</v>
          </cell>
          <cell r="F2679" t="str">
            <v>THW</v>
          </cell>
          <cell r="G2679" t="str">
            <v>UT21</v>
          </cell>
          <cell r="H2679" t="str">
            <v>UK-SEC-NP</v>
          </cell>
          <cell r="I2679" t="str">
            <v>Tech</v>
          </cell>
          <cell r="J2679">
            <v>0</v>
          </cell>
          <cell r="K2679">
            <v>13</v>
          </cell>
          <cell r="L2679">
            <v>0</v>
          </cell>
          <cell r="M2679" t="str">
            <v>N/A</v>
          </cell>
          <cell r="N2679">
            <v>0.01</v>
          </cell>
        </row>
        <row r="2680">
          <cell r="A2680" t="str">
            <v>A76251</v>
          </cell>
          <cell r="B2680" t="str">
            <v>Tangri</v>
          </cell>
          <cell r="C2680" t="str">
            <v>Naveen</v>
          </cell>
          <cell r="D2680" t="str">
            <v>UGB</v>
          </cell>
          <cell r="E2680" t="str">
            <v>S1</v>
          </cell>
          <cell r="F2680" t="str">
            <v>THW</v>
          </cell>
          <cell r="G2680" t="str">
            <v>UT21</v>
          </cell>
          <cell r="H2680" t="str">
            <v>P-STD</v>
          </cell>
          <cell r="I2680" t="str">
            <v>Tech</v>
          </cell>
          <cell r="J2680">
            <v>37.5</v>
          </cell>
          <cell r="K2680">
            <v>4</v>
          </cell>
          <cell r="L2680">
            <v>7</v>
          </cell>
          <cell r="M2680" t="str">
            <v>Senior Field Engineer (IT)</v>
          </cell>
          <cell r="N2680">
            <v>18.461985641026001</v>
          </cell>
        </row>
        <row r="2681">
          <cell r="A2681" t="str">
            <v>A00432</v>
          </cell>
          <cell r="B2681" t="str">
            <v>Tanner</v>
          </cell>
          <cell r="C2681" t="str">
            <v>John</v>
          </cell>
          <cell r="D2681" t="str">
            <v>UGB</v>
          </cell>
          <cell r="E2681" t="str">
            <v>S3</v>
          </cell>
          <cell r="F2681" t="str">
            <v>WWN</v>
          </cell>
          <cell r="G2681" t="str">
            <v>UU61</v>
          </cell>
          <cell r="H2681" t="str">
            <v>UK-HYDST</v>
          </cell>
          <cell r="I2681" t="str">
            <v>Tech</v>
          </cell>
          <cell r="J2681">
            <v>37.5</v>
          </cell>
          <cell r="K2681">
            <v>1</v>
          </cell>
          <cell r="L2681">
            <v>0</v>
          </cell>
          <cell r="M2681" t="str">
            <v>N/A</v>
          </cell>
          <cell r="N2681">
            <v>7.6861907692309996</v>
          </cell>
        </row>
        <row r="2682">
          <cell r="A2682" t="str">
            <v>A00457</v>
          </cell>
          <cell r="B2682" t="str">
            <v>Tanner</v>
          </cell>
          <cell r="C2682" t="str">
            <v>John</v>
          </cell>
          <cell r="D2682" t="str">
            <v>UGB</v>
          </cell>
          <cell r="E2682" t="str">
            <v>S3</v>
          </cell>
          <cell r="F2682" t="str">
            <v>WWN</v>
          </cell>
          <cell r="G2682" t="str">
            <v>UU61</v>
          </cell>
          <cell r="H2682" t="str">
            <v>T-FIX</v>
          </cell>
          <cell r="I2682" t="str">
            <v>Tech</v>
          </cell>
          <cell r="J2682">
            <v>37.5</v>
          </cell>
          <cell r="K2682">
            <v>1</v>
          </cell>
          <cell r="L2682">
            <v>11</v>
          </cell>
          <cell r="M2682" t="str">
            <v>Junior Technician</v>
          </cell>
          <cell r="N2682">
            <v>8.2038461539999993E-3</v>
          </cell>
        </row>
        <row r="2683">
          <cell r="A2683" t="str">
            <v>A50188</v>
          </cell>
          <cell r="B2683" t="str">
            <v>Tanner</v>
          </cell>
          <cell r="C2683" t="str">
            <v>John</v>
          </cell>
          <cell r="D2683" t="str">
            <v>UGB</v>
          </cell>
          <cell r="E2683" t="str">
            <v>S3</v>
          </cell>
          <cell r="F2683" t="str">
            <v>WWN</v>
          </cell>
          <cell r="G2683" t="str">
            <v>UU61</v>
          </cell>
          <cell r="H2683" t="str">
            <v>P-STD</v>
          </cell>
          <cell r="I2683" t="str">
            <v>Tech</v>
          </cell>
          <cell r="J2683">
            <v>37.5</v>
          </cell>
          <cell r="K2683">
            <v>31</v>
          </cell>
          <cell r="L2683">
            <v>9</v>
          </cell>
          <cell r="M2683" t="str">
            <v>Assistant Engineer  (Graduate)</v>
          </cell>
          <cell r="N2683">
            <v>16.604166153845998</v>
          </cell>
        </row>
        <row r="2684">
          <cell r="A2684" t="str">
            <v>A07368</v>
          </cell>
          <cell r="B2684" t="str">
            <v>Tapp</v>
          </cell>
          <cell r="C2684" t="str">
            <v>Kevin</v>
          </cell>
          <cell r="D2684" t="str">
            <v>UGB</v>
          </cell>
          <cell r="E2684" t="str">
            <v>S1</v>
          </cell>
          <cell r="F2684" t="str">
            <v>THW</v>
          </cell>
          <cell r="G2684" t="str">
            <v>UT22</v>
          </cell>
          <cell r="H2684" t="str">
            <v>UK-HYDST</v>
          </cell>
          <cell r="I2684" t="str">
            <v>Tech</v>
          </cell>
          <cell r="J2684">
            <v>37.5</v>
          </cell>
          <cell r="K2684">
            <v>296</v>
          </cell>
          <cell r="L2684">
            <v>4</v>
          </cell>
          <cell r="M2684" t="str">
            <v>Associate (EA)/ Associate Tech. Dir / Associate Tech. Dir (2</v>
          </cell>
          <cell r="N2684">
            <v>41.017891741538001</v>
          </cell>
        </row>
        <row r="2685">
          <cell r="A2685" t="str">
            <v>A25046</v>
          </cell>
          <cell r="B2685" t="str">
            <v>Tarcuta</v>
          </cell>
          <cell r="C2685" t="str">
            <v>Daniel</v>
          </cell>
          <cell r="D2685" t="str">
            <v>UGB</v>
          </cell>
          <cell r="E2685" t="str">
            <v>S1</v>
          </cell>
          <cell r="F2685" t="str">
            <v>THW</v>
          </cell>
          <cell r="G2685" t="str">
            <v>UT25</v>
          </cell>
          <cell r="H2685" t="str">
            <v>UK-HYDST</v>
          </cell>
          <cell r="I2685" t="str">
            <v>Tech</v>
          </cell>
          <cell r="J2685">
            <v>40</v>
          </cell>
          <cell r="K2685">
            <v>14</v>
          </cell>
          <cell r="L2685">
            <v>0</v>
          </cell>
          <cell r="M2685" t="str">
            <v>N/A</v>
          </cell>
          <cell r="N2685">
            <v>1.496632211538</v>
          </cell>
        </row>
        <row r="2686">
          <cell r="A2686" t="str">
            <v>A00038</v>
          </cell>
          <cell r="B2686" t="str">
            <v>Tatchell</v>
          </cell>
          <cell r="C2686" t="str">
            <v>Rhian</v>
          </cell>
          <cell r="D2686" t="str">
            <v>UGB</v>
          </cell>
          <cell r="E2686" t="str">
            <v>S3</v>
          </cell>
          <cell r="F2686" t="str">
            <v>UEX</v>
          </cell>
          <cell r="G2686" t="str">
            <v>UU11</v>
          </cell>
          <cell r="H2686" t="str">
            <v>UK-HYDST</v>
          </cell>
          <cell r="I2686" t="str">
            <v>Admin</v>
          </cell>
          <cell r="J2686">
            <v>37.5</v>
          </cell>
          <cell r="K2686">
            <v>49</v>
          </cell>
          <cell r="L2686">
            <v>7</v>
          </cell>
          <cell r="M2686" t="str">
            <v>Marketing Coordinator</v>
          </cell>
          <cell r="N2686">
            <v>13.297216410256</v>
          </cell>
        </row>
        <row r="2687">
          <cell r="A2687" t="str">
            <v>A00169</v>
          </cell>
          <cell r="B2687" t="str">
            <v>Taubman</v>
          </cell>
          <cell r="C2687" t="str">
            <v>Georgina</v>
          </cell>
          <cell r="D2687" t="str">
            <v>UGB</v>
          </cell>
          <cell r="E2687" t="str">
            <v>S3</v>
          </cell>
          <cell r="F2687" t="str">
            <v>MMA</v>
          </cell>
          <cell r="G2687" t="str">
            <v>UU81</v>
          </cell>
          <cell r="H2687" t="str">
            <v>UK-HYDST</v>
          </cell>
          <cell r="I2687" t="str">
            <v>Tech</v>
          </cell>
          <cell r="J2687">
            <v>37.5</v>
          </cell>
          <cell r="K2687">
            <v>32</v>
          </cell>
          <cell r="L2687">
            <v>0</v>
          </cell>
          <cell r="M2687" t="str">
            <v>N/A</v>
          </cell>
          <cell r="N2687">
            <v>20.826334358974002</v>
          </cell>
        </row>
        <row r="2688">
          <cell r="A2688" t="str">
            <v>A00363</v>
          </cell>
          <cell r="B2688" t="str">
            <v>Taylor</v>
          </cell>
          <cell r="C2688" t="str">
            <v>Scott</v>
          </cell>
          <cell r="D2688" t="str">
            <v>UGB</v>
          </cell>
          <cell r="E2688" t="str">
            <v>S3</v>
          </cell>
          <cell r="F2688" t="str">
            <v>WWN</v>
          </cell>
          <cell r="G2688" t="str">
            <v>UU71</v>
          </cell>
          <cell r="H2688" t="str">
            <v>UK-HYDST</v>
          </cell>
          <cell r="I2688" t="str">
            <v>Tech</v>
          </cell>
          <cell r="J2688">
            <v>37.5</v>
          </cell>
          <cell r="K2688">
            <v>45</v>
          </cell>
          <cell r="L2688">
            <v>7</v>
          </cell>
          <cell r="M2688" t="str">
            <v>Chartered or Consulting Engineer</v>
          </cell>
          <cell r="N2688">
            <v>20.475370256409999</v>
          </cell>
        </row>
        <row r="2689">
          <cell r="A2689" t="str">
            <v>A49904</v>
          </cell>
          <cell r="B2689" t="str">
            <v>Taylor</v>
          </cell>
          <cell r="C2689" t="str">
            <v>Simon</v>
          </cell>
          <cell r="D2689" t="str">
            <v>UGB</v>
          </cell>
          <cell r="E2689" t="str">
            <v>S4</v>
          </cell>
          <cell r="F2689" t="str">
            <v>EEA</v>
          </cell>
          <cell r="G2689" t="str">
            <v>UE31</v>
          </cell>
          <cell r="H2689" t="str">
            <v>UK-HYDST</v>
          </cell>
          <cell r="I2689" t="str">
            <v>Tech</v>
          </cell>
          <cell r="J2689">
            <v>40</v>
          </cell>
          <cell r="K2689">
            <v>28</v>
          </cell>
          <cell r="L2689">
            <v>0</v>
          </cell>
          <cell r="M2689" t="str">
            <v>N/A</v>
          </cell>
          <cell r="N2689">
            <v>15.785323076923</v>
          </cell>
        </row>
        <row r="2690">
          <cell r="A2690" t="str">
            <v>A50049</v>
          </cell>
          <cell r="B2690" t="str">
            <v>Taylor</v>
          </cell>
          <cell r="C2690" t="str">
            <v>Heather</v>
          </cell>
          <cell r="D2690" t="str">
            <v>UGB</v>
          </cell>
          <cell r="E2690" t="str">
            <v>S3</v>
          </cell>
          <cell r="F2690" t="str">
            <v>WEN</v>
          </cell>
          <cell r="G2690" t="str">
            <v>UU41</v>
          </cell>
          <cell r="H2690" t="str">
            <v>UK-HYDST</v>
          </cell>
          <cell r="I2690" t="str">
            <v>Tech</v>
          </cell>
          <cell r="J2690">
            <v>37.5</v>
          </cell>
          <cell r="K2690">
            <v>48</v>
          </cell>
          <cell r="L2690">
            <v>6</v>
          </cell>
          <cell r="M2690" t="str">
            <v>Senior  Environmental Consultant 1</v>
          </cell>
          <cell r="N2690">
            <v>18.593293333333001</v>
          </cell>
        </row>
        <row r="2691">
          <cell r="A2691" t="str">
            <v>A74564</v>
          </cell>
          <cell r="B2691" t="str">
            <v>Taylor</v>
          </cell>
          <cell r="C2691" t="str">
            <v>Andrew</v>
          </cell>
          <cell r="D2691" t="str">
            <v>UGB</v>
          </cell>
          <cell r="E2691" t="str">
            <v>S1</v>
          </cell>
          <cell r="F2691" t="str">
            <v>SBR</v>
          </cell>
          <cell r="G2691" t="str">
            <v>UT31</v>
          </cell>
          <cell r="H2691" t="str">
            <v>UK-HYDST</v>
          </cell>
          <cell r="I2691" t="str">
            <v>Tech</v>
          </cell>
          <cell r="J2691">
            <v>37.5</v>
          </cell>
          <cell r="K2691">
            <v>56</v>
          </cell>
          <cell r="L2691">
            <v>5</v>
          </cell>
          <cell r="M2691" t="str">
            <v>Principal Engineer/ Technical Discipline Leader</v>
          </cell>
          <cell r="N2691">
            <v>28.641654608974001</v>
          </cell>
        </row>
        <row r="2692">
          <cell r="A2692" t="str">
            <v>W61298</v>
          </cell>
          <cell r="B2692" t="str">
            <v>Taylor</v>
          </cell>
          <cell r="C2692" t="str">
            <v>Adrian</v>
          </cell>
          <cell r="D2692" t="str">
            <v>UGB</v>
          </cell>
          <cell r="E2692" t="str">
            <v>S4</v>
          </cell>
          <cell r="F2692" t="str">
            <v>EEC</v>
          </cell>
          <cell r="G2692" t="str">
            <v>UE21</v>
          </cell>
          <cell r="H2692" t="str">
            <v>UK-HYDST</v>
          </cell>
          <cell r="I2692" t="str">
            <v>Tech</v>
          </cell>
          <cell r="J2692">
            <v>30</v>
          </cell>
          <cell r="K2692">
            <v>123</v>
          </cell>
          <cell r="L2692">
            <v>6</v>
          </cell>
          <cell r="M2692" t="str">
            <v>Senior  Environmental Consultant 1</v>
          </cell>
          <cell r="N2692">
            <v>18.245358974359</v>
          </cell>
        </row>
        <row r="2693">
          <cell r="A2693" t="str">
            <v>W61433</v>
          </cell>
          <cell r="B2693" t="str">
            <v>Taylor</v>
          </cell>
          <cell r="C2693" t="str">
            <v>Michelle</v>
          </cell>
          <cell r="D2693" t="str">
            <v>UGB</v>
          </cell>
          <cell r="E2693" t="str">
            <v>S9</v>
          </cell>
          <cell r="F2693" t="str">
            <v>AFF</v>
          </cell>
          <cell r="G2693" t="str">
            <v>UF16</v>
          </cell>
          <cell r="H2693" t="str">
            <v>UK-HYDST</v>
          </cell>
          <cell r="I2693" t="str">
            <v>Admin</v>
          </cell>
          <cell r="J2693">
            <v>22.5</v>
          </cell>
          <cell r="K2693">
            <v>104</v>
          </cell>
          <cell r="L2693">
            <v>8</v>
          </cell>
          <cell r="M2693" t="str">
            <v>Senior Secretary/Team Secretary</v>
          </cell>
          <cell r="N2693">
            <v>13.157192307692</v>
          </cell>
        </row>
        <row r="2694">
          <cell r="A2694" t="str">
            <v>A41800</v>
          </cell>
          <cell r="B2694" t="str">
            <v>Tear</v>
          </cell>
          <cell r="C2694" t="str">
            <v>Dianne</v>
          </cell>
          <cell r="D2694" t="str">
            <v>UGB</v>
          </cell>
          <cell r="E2694" t="str">
            <v>S1</v>
          </cell>
          <cell r="F2694" t="str">
            <v>THW</v>
          </cell>
          <cell r="G2694" t="str">
            <v>UT21</v>
          </cell>
          <cell r="H2694" t="str">
            <v>UK-HYDST</v>
          </cell>
          <cell r="I2694" t="str">
            <v>Tech</v>
          </cell>
          <cell r="J2694">
            <v>40</v>
          </cell>
          <cell r="K2694">
            <v>166</v>
          </cell>
          <cell r="L2694">
            <v>9</v>
          </cell>
          <cell r="M2694" t="str">
            <v>Admin Assistant</v>
          </cell>
          <cell r="N2694">
            <v>15.311140384614999</v>
          </cell>
        </row>
        <row r="2695">
          <cell r="A2695" t="str">
            <v>A25026</v>
          </cell>
          <cell r="B2695" t="str">
            <v>Tej</v>
          </cell>
          <cell r="C2695" t="str">
            <v>Charles</v>
          </cell>
          <cell r="D2695" t="str">
            <v>UGB</v>
          </cell>
          <cell r="E2695" t="str">
            <v>S2</v>
          </cell>
          <cell r="F2695" t="str">
            <v>SBS</v>
          </cell>
          <cell r="G2695" t="str">
            <v>UP33</v>
          </cell>
          <cell r="H2695" t="str">
            <v>UK-HYDST</v>
          </cell>
          <cell r="I2695" t="str">
            <v>Tech</v>
          </cell>
          <cell r="J2695">
            <v>37.5</v>
          </cell>
          <cell r="K2695">
            <v>72</v>
          </cell>
          <cell r="L2695">
            <v>4</v>
          </cell>
          <cell r="M2695" t="str">
            <v>Associate (EA)/ Associate Tech. Dir / Associate Tech. Dir (2</v>
          </cell>
          <cell r="N2695">
            <v>45.47894974359</v>
          </cell>
        </row>
        <row r="2696">
          <cell r="A2696" t="str">
            <v>A74809</v>
          </cell>
          <cell r="B2696" t="str">
            <v>Tester</v>
          </cell>
          <cell r="C2696" t="str">
            <v>Dominic</v>
          </cell>
          <cell r="D2696" t="str">
            <v>UGB</v>
          </cell>
          <cell r="E2696" t="str">
            <v>S3</v>
          </cell>
          <cell r="F2696" t="str">
            <v>WWN</v>
          </cell>
          <cell r="G2696" t="str">
            <v>UU61</v>
          </cell>
          <cell r="H2696" t="str">
            <v>P-STD</v>
          </cell>
          <cell r="I2696" t="str">
            <v>Tech</v>
          </cell>
          <cell r="J2696">
            <v>37.5</v>
          </cell>
          <cell r="K2696">
            <v>12</v>
          </cell>
          <cell r="L2696">
            <v>6</v>
          </cell>
          <cell r="M2696" t="str">
            <v>Project Planner  (2)</v>
          </cell>
          <cell r="N2696">
            <v>20.737985641026</v>
          </cell>
        </row>
        <row r="2697">
          <cell r="A2697" t="str">
            <v>U03040</v>
          </cell>
          <cell r="B2697" t="str">
            <v>Thakrar</v>
          </cell>
          <cell r="C2697" t="str">
            <v>Arvind</v>
          </cell>
          <cell r="D2697" t="str">
            <v>UGB</v>
          </cell>
          <cell r="E2697" t="str">
            <v>S1</v>
          </cell>
          <cell r="F2697" t="str">
            <v>THW</v>
          </cell>
          <cell r="G2697" t="str">
            <v>UT21</v>
          </cell>
          <cell r="H2697" t="str">
            <v>UK-SEC-NP</v>
          </cell>
          <cell r="I2697" t="str">
            <v>Tech</v>
          </cell>
          <cell r="J2697">
            <v>0</v>
          </cell>
          <cell r="K2697">
            <v>2</v>
          </cell>
          <cell r="L2697">
            <v>0</v>
          </cell>
          <cell r="M2697" t="str">
            <v>N/A</v>
          </cell>
          <cell r="N2697">
            <v>0.01</v>
          </cell>
        </row>
        <row r="2698">
          <cell r="A2698" t="str">
            <v>A74538</v>
          </cell>
          <cell r="B2698" t="str">
            <v>Thanabalasingam</v>
          </cell>
          <cell r="C2698" t="str">
            <v>Theepan</v>
          </cell>
          <cell r="D2698" t="str">
            <v>UGB</v>
          </cell>
          <cell r="E2698" t="str">
            <v>S1</v>
          </cell>
          <cell r="F2698" t="str">
            <v>THW</v>
          </cell>
          <cell r="G2698" t="str">
            <v>UT21</v>
          </cell>
          <cell r="H2698" t="str">
            <v>UK-HYDST</v>
          </cell>
          <cell r="I2698" t="str">
            <v>Tech</v>
          </cell>
          <cell r="J2698">
            <v>37.5</v>
          </cell>
          <cell r="K2698">
            <v>68</v>
          </cell>
          <cell r="L2698">
            <v>7</v>
          </cell>
          <cell r="M2698" t="str">
            <v>Chartered or Consulting Engineer</v>
          </cell>
          <cell r="N2698">
            <v>20.970601025640999</v>
          </cell>
        </row>
        <row r="2699">
          <cell r="A2699" t="str">
            <v>A76156</v>
          </cell>
          <cell r="B2699" t="str">
            <v>Theodori</v>
          </cell>
          <cell r="C2699" t="str">
            <v>Eleni</v>
          </cell>
          <cell r="D2699" t="str">
            <v>UGB</v>
          </cell>
          <cell r="E2699" t="str">
            <v>S1</v>
          </cell>
          <cell r="F2699" t="str">
            <v>TRL</v>
          </cell>
          <cell r="G2699" t="str">
            <v>UT41</v>
          </cell>
          <cell r="H2699" t="str">
            <v>P-STD</v>
          </cell>
          <cell r="I2699" t="str">
            <v>Tech</v>
          </cell>
          <cell r="J2699">
            <v>37.5</v>
          </cell>
          <cell r="K2699">
            <v>12</v>
          </cell>
          <cell r="L2699">
            <v>8</v>
          </cell>
          <cell r="M2699" t="str">
            <v>Engineer  (Not chartered) (Graduate)</v>
          </cell>
          <cell r="N2699">
            <v>19.365421538462002</v>
          </cell>
        </row>
        <row r="2700">
          <cell r="A2700" t="str">
            <v>A84654</v>
          </cell>
          <cell r="B2700" t="str">
            <v>Thirlwell</v>
          </cell>
          <cell r="C2700" t="str">
            <v>Samantha</v>
          </cell>
          <cell r="D2700" t="str">
            <v>UGB</v>
          </cell>
          <cell r="E2700" t="str">
            <v>S1</v>
          </cell>
          <cell r="F2700" t="str">
            <v>THW</v>
          </cell>
          <cell r="G2700" t="str">
            <v>UT22</v>
          </cell>
          <cell r="H2700" t="str">
            <v>UK-HYDST</v>
          </cell>
          <cell r="I2700" t="str">
            <v>Tech</v>
          </cell>
          <cell r="J2700">
            <v>37.5</v>
          </cell>
          <cell r="K2700">
            <v>136</v>
          </cell>
          <cell r="L2700">
            <v>5</v>
          </cell>
          <cell r="M2700" t="str">
            <v>Principal Engineer/ Technical Discipline Leader</v>
          </cell>
          <cell r="N2700">
            <v>32.188293333333</v>
          </cell>
        </row>
        <row r="2701">
          <cell r="A2701" t="str">
            <v>A25001</v>
          </cell>
          <cell r="B2701" t="str">
            <v>Thistleton</v>
          </cell>
          <cell r="C2701" t="str">
            <v>Dave</v>
          </cell>
          <cell r="D2701" t="str">
            <v>UGB</v>
          </cell>
          <cell r="E2701" t="str">
            <v>S1</v>
          </cell>
          <cell r="F2701" t="str">
            <v>TRL</v>
          </cell>
          <cell r="G2701" t="str">
            <v>UT41</v>
          </cell>
          <cell r="H2701" t="str">
            <v>UK-HYDST</v>
          </cell>
          <cell r="I2701" t="str">
            <v>Tech</v>
          </cell>
          <cell r="J2701">
            <v>37.5</v>
          </cell>
          <cell r="K2701">
            <v>68</v>
          </cell>
          <cell r="L2701">
            <v>9</v>
          </cell>
          <cell r="M2701" t="str">
            <v>Assistant Resident Engineer(1) / Assistant Resident Engineer</v>
          </cell>
          <cell r="N2701">
            <v>15.777472820512999</v>
          </cell>
        </row>
        <row r="2702">
          <cell r="A2702" t="str">
            <v>A82554</v>
          </cell>
          <cell r="B2702" t="str">
            <v>Thivaharan</v>
          </cell>
          <cell r="C2702" t="str">
            <v>Tharmalingham</v>
          </cell>
          <cell r="D2702" t="str">
            <v>UGB</v>
          </cell>
          <cell r="E2702" t="str">
            <v>S1</v>
          </cell>
          <cell r="F2702" t="str">
            <v>THW</v>
          </cell>
          <cell r="G2702" t="str">
            <v>UT22</v>
          </cell>
          <cell r="H2702" t="str">
            <v>UK-HYDST</v>
          </cell>
          <cell r="I2702" t="str">
            <v>Tech</v>
          </cell>
          <cell r="J2702">
            <v>37.5</v>
          </cell>
          <cell r="K2702">
            <v>142</v>
          </cell>
          <cell r="L2702">
            <v>5</v>
          </cell>
          <cell r="M2702" t="str">
            <v>Senior Resident Engineer</v>
          </cell>
          <cell r="N2702">
            <v>25.056549743590001</v>
          </cell>
        </row>
        <row r="2703">
          <cell r="A2703" t="str">
            <v>A99694</v>
          </cell>
          <cell r="B2703" t="str">
            <v>Thogulava</v>
          </cell>
          <cell r="C2703" t="str">
            <v>Hari</v>
          </cell>
          <cell r="D2703" t="str">
            <v>UGB</v>
          </cell>
          <cell r="E2703" t="str">
            <v>S1</v>
          </cell>
          <cell r="F2703" t="str">
            <v>TPL</v>
          </cell>
          <cell r="G2703" t="str">
            <v>UT22</v>
          </cell>
          <cell r="H2703" t="str">
            <v>UK-HYDST</v>
          </cell>
          <cell r="I2703" t="str">
            <v>Tech</v>
          </cell>
          <cell r="J2703">
            <v>37.5</v>
          </cell>
          <cell r="K2703">
            <v>54</v>
          </cell>
          <cell r="L2703">
            <v>6</v>
          </cell>
          <cell r="M2703" t="str">
            <v>Senior  Transport Planner/ consultant</v>
          </cell>
          <cell r="N2703">
            <v>23.072344615384999</v>
          </cell>
        </row>
        <row r="2704">
          <cell r="A2704" t="str">
            <v>A00088</v>
          </cell>
          <cell r="B2704" t="str">
            <v>Thomas</v>
          </cell>
          <cell r="C2704" t="str">
            <v>Dylan</v>
          </cell>
          <cell r="D2704" t="str">
            <v>UGB</v>
          </cell>
          <cell r="E2704" t="str">
            <v>S2</v>
          </cell>
          <cell r="F2704" t="str">
            <v>GGE</v>
          </cell>
          <cell r="G2704" t="str">
            <v>UP31</v>
          </cell>
          <cell r="H2704" t="str">
            <v>UK-HYDST</v>
          </cell>
          <cell r="I2704" t="str">
            <v>Tech</v>
          </cell>
          <cell r="J2704">
            <v>37.5</v>
          </cell>
          <cell r="K2704">
            <v>53</v>
          </cell>
          <cell r="L2704">
            <v>8</v>
          </cell>
          <cell r="M2704" t="str">
            <v>Engineer  (Not chartered) (Graduate)</v>
          </cell>
          <cell r="N2704">
            <v>13.443113846154001</v>
          </cell>
        </row>
        <row r="2705">
          <cell r="A2705" t="str">
            <v>A00278</v>
          </cell>
          <cell r="B2705" t="str">
            <v>Thomas</v>
          </cell>
          <cell r="C2705" t="str">
            <v>Lewis</v>
          </cell>
          <cell r="D2705" t="str">
            <v>UGB</v>
          </cell>
          <cell r="E2705" t="str">
            <v>S3</v>
          </cell>
          <cell r="F2705" t="str">
            <v>WWN</v>
          </cell>
          <cell r="G2705" t="str">
            <v>UU71</v>
          </cell>
          <cell r="H2705" t="str">
            <v>UK-HYDST</v>
          </cell>
          <cell r="I2705" t="str">
            <v>Tech</v>
          </cell>
          <cell r="J2705">
            <v>37.5</v>
          </cell>
          <cell r="K2705">
            <v>52</v>
          </cell>
          <cell r="L2705">
            <v>9</v>
          </cell>
          <cell r="M2705" t="str">
            <v>Assistant Engineer  (Graduate)</v>
          </cell>
          <cell r="N2705">
            <v>13.933329230769001</v>
          </cell>
        </row>
        <row r="2706">
          <cell r="A2706" t="str">
            <v>A01398</v>
          </cell>
          <cell r="B2706" t="str">
            <v>Thomas</v>
          </cell>
          <cell r="C2706" t="str">
            <v>Richard</v>
          </cell>
          <cell r="D2706" t="str">
            <v>UGB</v>
          </cell>
          <cell r="E2706" t="str">
            <v>S1</v>
          </cell>
          <cell r="F2706" t="str">
            <v>TEX</v>
          </cell>
          <cell r="G2706" t="str">
            <v>UT11</v>
          </cell>
          <cell r="H2706" t="str">
            <v>UK-HYDST</v>
          </cell>
          <cell r="I2706" t="str">
            <v>Admin</v>
          </cell>
          <cell r="J2706">
            <v>7.5</v>
          </cell>
          <cell r="K2706">
            <v>511</v>
          </cell>
          <cell r="L2706">
            <v>2</v>
          </cell>
          <cell r="M2706" t="str">
            <v>Sector Operations Director</v>
          </cell>
          <cell r="N2706">
            <v>47.294307692308003</v>
          </cell>
        </row>
        <row r="2707">
          <cell r="A2707" t="str">
            <v>A07384</v>
          </cell>
          <cell r="B2707" t="str">
            <v>Thomas</v>
          </cell>
          <cell r="C2707" t="str">
            <v>Chris</v>
          </cell>
          <cell r="D2707" t="str">
            <v>UGB</v>
          </cell>
          <cell r="E2707" t="str">
            <v>S3</v>
          </cell>
          <cell r="F2707" t="str">
            <v>WWN</v>
          </cell>
          <cell r="G2707" t="str">
            <v>UU71</v>
          </cell>
          <cell r="H2707" t="str">
            <v>UK-HYDST</v>
          </cell>
          <cell r="I2707" t="str">
            <v>Tech</v>
          </cell>
          <cell r="J2707">
            <v>37.5</v>
          </cell>
          <cell r="K2707">
            <v>289</v>
          </cell>
          <cell r="L2707">
            <v>2</v>
          </cell>
          <cell r="M2707" t="str">
            <v>Senior Technical Director</v>
          </cell>
          <cell r="N2707">
            <v>31.144849743590001</v>
          </cell>
        </row>
        <row r="2708">
          <cell r="A2708" t="str">
            <v>A24906</v>
          </cell>
          <cell r="B2708" t="str">
            <v>Thomas</v>
          </cell>
          <cell r="C2708" t="str">
            <v>Mark</v>
          </cell>
          <cell r="D2708" t="str">
            <v>UGB</v>
          </cell>
          <cell r="E2708" t="str">
            <v>S9</v>
          </cell>
          <cell r="F2708" t="str">
            <v>AHR</v>
          </cell>
          <cell r="G2708" t="str">
            <v>G11</v>
          </cell>
          <cell r="H2708" t="str">
            <v>UK-HYDST</v>
          </cell>
          <cell r="I2708" t="str">
            <v>Admin</v>
          </cell>
          <cell r="J2708">
            <v>37.5</v>
          </cell>
          <cell r="K2708">
            <v>68</v>
          </cell>
          <cell r="L2708">
            <v>3</v>
          </cell>
          <cell r="M2708" t="str">
            <v>Group Business Systems Manager</v>
          </cell>
          <cell r="N2708">
            <v>39.266959999999997</v>
          </cell>
        </row>
        <row r="2709">
          <cell r="A2709" t="str">
            <v>A24952</v>
          </cell>
          <cell r="B2709" t="str">
            <v>Thomas</v>
          </cell>
          <cell r="C2709" t="str">
            <v>Jocelyn</v>
          </cell>
          <cell r="D2709" t="str">
            <v>UGB</v>
          </cell>
          <cell r="E2709" t="str">
            <v>S2</v>
          </cell>
          <cell r="F2709" t="str">
            <v>GGE</v>
          </cell>
          <cell r="G2709" t="str">
            <v>UP31</v>
          </cell>
          <cell r="H2709" t="str">
            <v>UK-HYDST</v>
          </cell>
          <cell r="I2709" t="str">
            <v>Tech</v>
          </cell>
          <cell r="J2709">
            <v>40</v>
          </cell>
          <cell r="K2709">
            <v>42</v>
          </cell>
          <cell r="L2709">
            <v>8</v>
          </cell>
          <cell r="M2709" t="str">
            <v>Environmental consultant 2</v>
          </cell>
          <cell r="N2709">
            <v>12.876476923077</v>
          </cell>
        </row>
        <row r="2710">
          <cell r="A2710" t="str">
            <v>A24984</v>
          </cell>
          <cell r="B2710" t="str">
            <v>Thomas</v>
          </cell>
          <cell r="C2710" t="str">
            <v>Hannah</v>
          </cell>
          <cell r="D2710" t="str">
            <v>UGB</v>
          </cell>
          <cell r="E2710" t="str">
            <v>S3</v>
          </cell>
          <cell r="F2710" t="str">
            <v>SWT</v>
          </cell>
          <cell r="G2710" t="str">
            <v>UU21</v>
          </cell>
          <cell r="H2710" t="str">
            <v>UK-HYDST</v>
          </cell>
          <cell r="I2710" t="str">
            <v>Tech</v>
          </cell>
          <cell r="J2710">
            <v>37.5</v>
          </cell>
          <cell r="K2710">
            <v>28</v>
          </cell>
          <cell r="L2710">
            <v>0</v>
          </cell>
          <cell r="M2710" t="str">
            <v>N/A</v>
          </cell>
          <cell r="N2710">
            <v>8.1220882051279997</v>
          </cell>
        </row>
        <row r="2711">
          <cell r="A2711" t="str">
            <v>A42302</v>
          </cell>
          <cell r="B2711" t="str">
            <v>Thomas</v>
          </cell>
          <cell r="C2711" t="str">
            <v>Lisa</v>
          </cell>
          <cell r="D2711" t="str">
            <v>UGB</v>
          </cell>
          <cell r="E2711" t="str">
            <v>S9</v>
          </cell>
          <cell r="F2711" t="str">
            <v>AFN</v>
          </cell>
          <cell r="G2711" t="str">
            <v>US13</v>
          </cell>
          <cell r="H2711" t="str">
            <v>UK-HYDST</v>
          </cell>
          <cell r="I2711" t="str">
            <v>Admin</v>
          </cell>
          <cell r="J2711">
            <v>21</v>
          </cell>
          <cell r="K2711">
            <v>181</v>
          </cell>
          <cell r="L2711">
            <v>7</v>
          </cell>
          <cell r="M2711" t="str">
            <v>Senior Credit Controller</v>
          </cell>
          <cell r="N2711">
            <v>14.620296703297001</v>
          </cell>
        </row>
        <row r="2712">
          <cell r="A2712" t="str">
            <v>A49736</v>
          </cell>
          <cell r="B2712" t="str">
            <v>Thomas</v>
          </cell>
          <cell r="C2712" t="str">
            <v>Victoria</v>
          </cell>
          <cell r="D2712" t="str">
            <v>UGB</v>
          </cell>
          <cell r="E2712" t="str">
            <v>S4</v>
          </cell>
          <cell r="F2712" t="str">
            <v>EEA</v>
          </cell>
          <cell r="G2712" t="str">
            <v>UE31</v>
          </cell>
          <cell r="H2712" t="str">
            <v>UK-HYDST</v>
          </cell>
          <cell r="I2712" t="str">
            <v>Tech</v>
          </cell>
          <cell r="J2712">
            <v>0</v>
          </cell>
          <cell r="K2712">
            <v>40</v>
          </cell>
          <cell r="L2712">
            <v>0</v>
          </cell>
          <cell r="M2712" t="str">
            <v>N/A</v>
          </cell>
          <cell r="N2712">
            <v>18.227001025641002</v>
          </cell>
        </row>
        <row r="2713">
          <cell r="A2713" t="str">
            <v>A74264</v>
          </cell>
          <cell r="B2713" t="str">
            <v>Thomas</v>
          </cell>
          <cell r="C2713" t="str">
            <v>Clare</v>
          </cell>
          <cell r="D2713" t="str">
            <v>UGB</v>
          </cell>
          <cell r="E2713" t="str">
            <v>S9</v>
          </cell>
          <cell r="F2713" t="str">
            <v>AFN</v>
          </cell>
          <cell r="G2713" t="str">
            <v>US18</v>
          </cell>
          <cell r="H2713" t="str">
            <v>UK-HYDST</v>
          </cell>
          <cell r="I2713" t="str">
            <v>Admin</v>
          </cell>
          <cell r="J2713">
            <v>37.5</v>
          </cell>
          <cell r="K2713">
            <v>97</v>
          </cell>
          <cell r="L2713">
            <v>5</v>
          </cell>
          <cell r="M2713" t="str">
            <v>Team Leader</v>
          </cell>
          <cell r="N2713">
            <v>23.723279999999999</v>
          </cell>
        </row>
        <row r="2714">
          <cell r="A2714" t="str">
            <v>A74588</v>
          </cell>
          <cell r="B2714" t="str">
            <v>Thomas</v>
          </cell>
          <cell r="C2714" t="str">
            <v>Julian</v>
          </cell>
          <cell r="D2714" t="str">
            <v>UGB</v>
          </cell>
          <cell r="E2714" t="str">
            <v>S9</v>
          </cell>
          <cell r="F2714" t="str">
            <v>AFN</v>
          </cell>
          <cell r="G2714" t="str">
            <v>G11</v>
          </cell>
          <cell r="H2714" t="str">
            <v>UK-HYDST</v>
          </cell>
          <cell r="I2714" t="str">
            <v>Admin</v>
          </cell>
          <cell r="J2714">
            <v>37.5</v>
          </cell>
          <cell r="K2714">
            <v>1</v>
          </cell>
          <cell r="L2714">
            <v>0</v>
          </cell>
          <cell r="M2714" t="str">
            <v>N/A</v>
          </cell>
          <cell r="N2714">
            <v>44.796857435897003</v>
          </cell>
        </row>
        <row r="2715">
          <cell r="A2715" t="str">
            <v>A76179</v>
          </cell>
          <cell r="B2715" t="str">
            <v>Thomas</v>
          </cell>
          <cell r="C2715" t="str">
            <v>Andrew</v>
          </cell>
          <cell r="D2715" t="str">
            <v>UGB</v>
          </cell>
          <cell r="E2715" t="str">
            <v>S2</v>
          </cell>
          <cell r="F2715" t="str">
            <v>BBI</v>
          </cell>
          <cell r="G2715" t="str">
            <v>UP33</v>
          </cell>
          <cell r="H2715" t="str">
            <v>P-STD</v>
          </cell>
          <cell r="I2715" t="str">
            <v>Tech</v>
          </cell>
          <cell r="J2715">
            <v>37.5</v>
          </cell>
          <cell r="K2715">
            <v>11</v>
          </cell>
          <cell r="L2715">
            <v>8</v>
          </cell>
          <cell r="M2715" t="str">
            <v>Engineer  (Not chartered) (Graduate)</v>
          </cell>
          <cell r="N2715">
            <v>19.731780512821</v>
          </cell>
        </row>
        <row r="2716">
          <cell r="A2716" t="str">
            <v>A76536</v>
          </cell>
          <cell r="B2716" t="str">
            <v>Thomas</v>
          </cell>
          <cell r="C2716" t="str">
            <v>Chris</v>
          </cell>
          <cell r="D2716" t="str">
            <v>UGB</v>
          </cell>
          <cell r="E2716" t="str">
            <v>S1</v>
          </cell>
          <cell r="F2716" t="str">
            <v>THW</v>
          </cell>
          <cell r="G2716" t="str">
            <v>UT21</v>
          </cell>
          <cell r="H2716" t="str">
            <v>P-STD</v>
          </cell>
          <cell r="I2716" t="str">
            <v>Tech</v>
          </cell>
          <cell r="J2716">
            <v>37.5</v>
          </cell>
          <cell r="K2716">
            <v>0</v>
          </cell>
          <cell r="L2716">
            <v>6</v>
          </cell>
          <cell r="M2716" t="str">
            <v>Senior Engineer</v>
          </cell>
          <cell r="N2716">
            <v>27.028754871795002</v>
          </cell>
        </row>
        <row r="2717">
          <cell r="A2717" t="str">
            <v>A76557</v>
          </cell>
          <cell r="B2717" t="str">
            <v>Thomas</v>
          </cell>
          <cell r="C2717" t="str">
            <v>Christopher</v>
          </cell>
          <cell r="D2717" t="str">
            <v>UGB</v>
          </cell>
          <cell r="E2717" t="str">
            <v>S1</v>
          </cell>
          <cell r="F2717" t="str">
            <v>TRL</v>
          </cell>
          <cell r="G2717" t="str">
            <v>UT41</v>
          </cell>
          <cell r="H2717" t="str">
            <v>UK-AGENCY</v>
          </cell>
          <cell r="I2717" t="str">
            <v>Tech</v>
          </cell>
          <cell r="J2717">
            <v>40</v>
          </cell>
          <cell r="K2717">
            <v>0</v>
          </cell>
          <cell r="L2717">
            <v>8</v>
          </cell>
          <cell r="M2717" t="str">
            <v>Planner</v>
          </cell>
          <cell r="N2717">
            <v>43.75</v>
          </cell>
        </row>
        <row r="2718">
          <cell r="A2718" t="str">
            <v>A93041</v>
          </cell>
          <cell r="B2718" t="str">
            <v>Thomas</v>
          </cell>
          <cell r="C2718" t="str">
            <v>Paul</v>
          </cell>
          <cell r="D2718" t="str">
            <v>UGB</v>
          </cell>
          <cell r="E2718" t="str">
            <v>S1</v>
          </cell>
          <cell r="F2718" t="str">
            <v>THW</v>
          </cell>
          <cell r="G2718" t="str">
            <v>UT21</v>
          </cell>
          <cell r="H2718" t="str">
            <v>UK-HYDST</v>
          </cell>
          <cell r="I2718" t="str">
            <v>Tech</v>
          </cell>
          <cell r="J2718">
            <v>22.5</v>
          </cell>
          <cell r="K2718">
            <v>122</v>
          </cell>
          <cell r="L2718">
            <v>5</v>
          </cell>
          <cell r="M2718" t="str">
            <v>Principal Engineer/ Technical Discipline Leader</v>
          </cell>
          <cell r="N2718">
            <v>43.220915162392998</v>
          </cell>
        </row>
        <row r="2719">
          <cell r="A2719" t="str">
            <v>U02899</v>
          </cell>
          <cell r="B2719" t="str">
            <v>Thomas</v>
          </cell>
          <cell r="C2719" t="str">
            <v>Annabelle</v>
          </cell>
          <cell r="D2719" t="str">
            <v>UGB</v>
          </cell>
          <cell r="E2719" t="str">
            <v>S9</v>
          </cell>
          <cell r="F2719" t="str">
            <v>AFN</v>
          </cell>
          <cell r="G2719" t="str">
            <v>US13</v>
          </cell>
          <cell r="H2719" t="str">
            <v>UK-AGENCY</v>
          </cell>
          <cell r="I2719" t="str">
            <v>Admin</v>
          </cell>
          <cell r="J2719">
            <v>0</v>
          </cell>
          <cell r="K2719">
            <v>18</v>
          </cell>
          <cell r="L2719">
            <v>0</v>
          </cell>
          <cell r="M2719" t="str">
            <v>N/A</v>
          </cell>
          <cell r="N2719">
            <v>12.14</v>
          </cell>
        </row>
        <row r="2720">
          <cell r="A2720" t="str">
            <v>U03139</v>
          </cell>
          <cell r="B2720" t="str">
            <v>Thomas</v>
          </cell>
          <cell r="C2720" t="str">
            <v>Valerie</v>
          </cell>
          <cell r="D2720" t="str">
            <v>UGB</v>
          </cell>
          <cell r="E2720" t="str">
            <v>S1</v>
          </cell>
          <cell r="F2720" t="str">
            <v>TRL</v>
          </cell>
          <cell r="G2720" t="str">
            <v>UT43</v>
          </cell>
          <cell r="H2720" t="str">
            <v>UK-AGENCY</v>
          </cell>
          <cell r="I2720" t="str">
            <v>Tech</v>
          </cell>
          <cell r="J2720">
            <v>37.5</v>
          </cell>
          <cell r="K2720">
            <v>4</v>
          </cell>
          <cell r="L2720">
            <v>7</v>
          </cell>
          <cell r="M2720" t="str">
            <v>Senior Technician</v>
          </cell>
          <cell r="N2720">
            <v>29.4</v>
          </cell>
        </row>
        <row r="2721">
          <cell r="A2721" t="str">
            <v>W44148</v>
          </cell>
          <cell r="B2721" t="str">
            <v>Thomas</v>
          </cell>
          <cell r="C2721" t="str">
            <v>Harriet</v>
          </cell>
          <cell r="D2721" t="str">
            <v>UGB</v>
          </cell>
          <cell r="E2721" t="str">
            <v>S2</v>
          </cell>
          <cell r="F2721" t="str">
            <v>GLR</v>
          </cell>
          <cell r="G2721" t="str">
            <v>UP21</v>
          </cell>
          <cell r="H2721" t="str">
            <v>UK-HYDST</v>
          </cell>
          <cell r="I2721" t="str">
            <v>Tech</v>
          </cell>
          <cell r="J2721">
            <v>22.5</v>
          </cell>
          <cell r="K2721">
            <v>134</v>
          </cell>
          <cell r="L2721">
            <v>0</v>
          </cell>
          <cell r="M2721" t="str">
            <v>N/A</v>
          </cell>
          <cell r="N2721">
            <v>35.350584615385003</v>
          </cell>
        </row>
        <row r="2722">
          <cell r="A2722" t="str">
            <v>W60569</v>
          </cell>
          <cell r="B2722" t="str">
            <v>Thomas</v>
          </cell>
          <cell r="C2722" t="str">
            <v>Rob</v>
          </cell>
          <cell r="D2722" t="str">
            <v>UGB</v>
          </cell>
          <cell r="E2722" t="str">
            <v>S3</v>
          </cell>
          <cell r="F2722" t="str">
            <v>MAM</v>
          </cell>
          <cell r="G2722" t="str">
            <v>UU23</v>
          </cell>
          <cell r="H2722" t="str">
            <v>UK-HYDST</v>
          </cell>
          <cell r="I2722" t="str">
            <v>Tech</v>
          </cell>
          <cell r="J2722">
            <v>37.5</v>
          </cell>
          <cell r="K2722">
            <v>182</v>
          </cell>
          <cell r="L2722">
            <v>9</v>
          </cell>
          <cell r="M2722" t="str">
            <v>Technical Officer/ Technician</v>
          </cell>
          <cell r="N2722">
            <v>8.8591623076919994</v>
          </cell>
        </row>
        <row r="2723">
          <cell r="A2723" t="str">
            <v>A24972</v>
          </cell>
          <cell r="B2723" t="str">
            <v>Thompson</v>
          </cell>
          <cell r="C2723" t="str">
            <v>Ciaran</v>
          </cell>
          <cell r="D2723" t="str">
            <v>UGB</v>
          </cell>
          <cell r="E2723" t="str">
            <v>S9</v>
          </cell>
          <cell r="F2723" t="str">
            <v>ABD</v>
          </cell>
          <cell r="G2723" t="str">
            <v>US16</v>
          </cell>
          <cell r="H2723" t="str">
            <v>UK-HYDST</v>
          </cell>
          <cell r="I2723" t="str">
            <v>Admin</v>
          </cell>
          <cell r="J2723">
            <v>37.5</v>
          </cell>
          <cell r="K2723">
            <v>34</v>
          </cell>
          <cell r="L2723">
            <v>2</v>
          </cell>
          <cell r="M2723" t="str">
            <v>Regional Operations or Regional Commercial Director</v>
          </cell>
          <cell r="N2723">
            <v>63.631831794871999</v>
          </cell>
        </row>
        <row r="2724">
          <cell r="A2724" t="str">
            <v>S10281</v>
          </cell>
          <cell r="B2724" t="str">
            <v>Thompson</v>
          </cell>
          <cell r="C2724" t="str">
            <v>Brian</v>
          </cell>
          <cell r="D2724" t="str">
            <v>UGB</v>
          </cell>
          <cell r="E2724" t="str">
            <v>S1</v>
          </cell>
          <cell r="F2724" t="str">
            <v>TRL</v>
          </cell>
          <cell r="G2724" t="str">
            <v>UT42</v>
          </cell>
          <cell r="H2724" t="str">
            <v>UK-SC-LTD</v>
          </cell>
          <cell r="I2724" t="str">
            <v>Tech</v>
          </cell>
          <cell r="J2724">
            <v>0</v>
          </cell>
          <cell r="K2724">
            <v>50</v>
          </cell>
          <cell r="L2724">
            <v>4</v>
          </cell>
          <cell r="M2724" t="str">
            <v>Project Manager  Category 2 (2)</v>
          </cell>
          <cell r="N2724">
            <v>68.75</v>
          </cell>
        </row>
        <row r="2725">
          <cell r="A2725" t="str">
            <v>W61174</v>
          </cell>
          <cell r="B2725" t="str">
            <v>Thompson</v>
          </cell>
          <cell r="C2725" t="str">
            <v>Robert</v>
          </cell>
          <cell r="D2725" t="str">
            <v>UGB</v>
          </cell>
          <cell r="E2725" t="str">
            <v>S3</v>
          </cell>
          <cell r="F2725" t="str">
            <v>WWN</v>
          </cell>
          <cell r="G2725" t="str">
            <v>UU31</v>
          </cell>
          <cell r="H2725" t="str">
            <v>UK-HYDST</v>
          </cell>
          <cell r="I2725" t="str">
            <v>Tech</v>
          </cell>
          <cell r="J2725">
            <v>37.5</v>
          </cell>
          <cell r="K2725">
            <v>174</v>
          </cell>
          <cell r="L2725">
            <v>7</v>
          </cell>
          <cell r="M2725" t="str">
            <v>Senior Technician</v>
          </cell>
          <cell r="N2725">
            <v>17.166412399999999</v>
          </cell>
        </row>
        <row r="2726">
          <cell r="A2726" t="str">
            <v>W61220</v>
          </cell>
          <cell r="B2726" t="str">
            <v>Thompson</v>
          </cell>
          <cell r="C2726" t="str">
            <v>Gareth</v>
          </cell>
          <cell r="D2726" t="str">
            <v>UGB</v>
          </cell>
          <cell r="E2726" t="str">
            <v>S3</v>
          </cell>
          <cell r="F2726" t="str">
            <v>WWN</v>
          </cell>
          <cell r="G2726" t="str">
            <v>UU31</v>
          </cell>
          <cell r="H2726" t="str">
            <v>UK-HYDST</v>
          </cell>
          <cell r="I2726" t="str">
            <v>Tech</v>
          </cell>
          <cell r="J2726">
            <v>37.5</v>
          </cell>
          <cell r="K2726">
            <v>157</v>
          </cell>
          <cell r="L2726">
            <v>5</v>
          </cell>
          <cell r="M2726" t="str">
            <v>Senior Engineer</v>
          </cell>
          <cell r="N2726">
            <v>29.013965128205001</v>
          </cell>
        </row>
        <row r="2727">
          <cell r="A2727" t="str">
            <v>A50245</v>
          </cell>
          <cell r="B2727" t="str">
            <v>Thomson</v>
          </cell>
          <cell r="C2727" t="str">
            <v>Jenny</v>
          </cell>
          <cell r="D2727" t="str">
            <v>UGB</v>
          </cell>
          <cell r="E2727" t="str">
            <v>S9</v>
          </cell>
          <cell r="F2727" t="str">
            <v>AHR</v>
          </cell>
          <cell r="G2727" t="str">
            <v>US12</v>
          </cell>
          <cell r="H2727" t="str">
            <v>P-FIX</v>
          </cell>
          <cell r="I2727" t="str">
            <v>Admin</v>
          </cell>
          <cell r="J2727">
            <v>37.5</v>
          </cell>
          <cell r="K2727">
            <v>21</v>
          </cell>
          <cell r="L2727">
            <v>9</v>
          </cell>
          <cell r="M2727" t="str">
            <v>HR Assistant</v>
          </cell>
          <cell r="N2727">
            <v>13.734908717949001</v>
          </cell>
        </row>
        <row r="2728">
          <cell r="A2728" t="str">
            <v>U02984</v>
          </cell>
          <cell r="B2728" t="str">
            <v>Thomson</v>
          </cell>
          <cell r="C2728" t="str">
            <v>Andrew</v>
          </cell>
          <cell r="D2728" t="str">
            <v>UGB</v>
          </cell>
          <cell r="E2728" t="str">
            <v>S1</v>
          </cell>
          <cell r="F2728" t="str">
            <v>SBR</v>
          </cell>
          <cell r="G2728" t="str">
            <v>UT31</v>
          </cell>
          <cell r="H2728" t="str">
            <v>UK-AGENCY</v>
          </cell>
          <cell r="I2728" t="str">
            <v>Tech</v>
          </cell>
          <cell r="J2728">
            <v>0</v>
          </cell>
          <cell r="K2728">
            <v>63</v>
          </cell>
          <cell r="L2728">
            <v>6</v>
          </cell>
          <cell r="M2728" t="str">
            <v>Senior  Environmental Consultant 1</v>
          </cell>
          <cell r="N2728">
            <v>23</v>
          </cell>
        </row>
        <row r="2729">
          <cell r="A2729" t="str">
            <v>A76463</v>
          </cell>
          <cell r="B2729" t="str">
            <v>Thorburn</v>
          </cell>
          <cell r="C2729" t="str">
            <v>Gavin</v>
          </cell>
          <cell r="D2729" t="str">
            <v>UGB</v>
          </cell>
          <cell r="E2729" t="str">
            <v>S1</v>
          </cell>
          <cell r="F2729" t="str">
            <v>TRS</v>
          </cell>
          <cell r="G2729" t="str">
            <v>UT43</v>
          </cell>
          <cell r="H2729" t="str">
            <v>UK-SEC-NP</v>
          </cell>
          <cell r="I2729" t="str">
            <v>Tech</v>
          </cell>
          <cell r="J2729">
            <v>37.5</v>
          </cell>
          <cell r="K2729">
            <v>1</v>
          </cell>
          <cell r="L2729">
            <v>11</v>
          </cell>
          <cell r="M2729" t="str">
            <v>Junior Technician</v>
          </cell>
          <cell r="N2729">
            <v>0</v>
          </cell>
        </row>
        <row r="2730">
          <cell r="A2730" t="str">
            <v>A00173</v>
          </cell>
          <cell r="B2730" t="str">
            <v>Thornton</v>
          </cell>
          <cell r="C2730" t="str">
            <v>Rosie</v>
          </cell>
          <cell r="D2730" t="str">
            <v>UGB</v>
          </cell>
          <cell r="E2730" t="str">
            <v>S3</v>
          </cell>
          <cell r="F2730" t="str">
            <v>WEN</v>
          </cell>
          <cell r="G2730" t="str">
            <v>UU41</v>
          </cell>
          <cell r="H2730" t="str">
            <v>UK-HYDST</v>
          </cell>
          <cell r="I2730" t="str">
            <v>Tech</v>
          </cell>
          <cell r="J2730">
            <v>40</v>
          </cell>
          <cell r="K2730">
            <v>30</v>
          </cell>
          <cell r="L2730">
            <v>0</v>
          </cell>
          <cell r="M2730" t="str">
            <v>N/A</v>
          </cell>
          <cell r="N2730">
            <v>17.442982692308</v>
          </cell>
        </row>
        <row r="2731">
          <cell r="A2731" t="str">
            <v>A76534</v>
          </cell>
          <cell r="B2731" t="str">
            <v>Thornton</v>
          </cell>
          <cell r="C2731" t="str">
            <v>Dean</v>
          </cell>
          <cell r="D2731" t="str">
            <v>UGB</v>
          </cell>
          <cell r="E2731" t="str">
            <v>S1</v>
          </cell>
          <cell r="F2731" t="str">
            <v>SBR</v>
          </cell>
          <cell r="G2731" t="str">
            <v>UT31</v>
          </cell>
          <cell r="H2731" t="str">
            <v>UK-AGENCY</v>
          </cell>
          <cell r="I2731" t="str">
            <v>Tech</v>
          </cell>
          <cell r="J2731">
            <v>40</v>
          </cell>
          <cell r="K2731">
            <v>1</v>
          </cell>
          <cell r="L2731">
            <v>7</v>
          </cell>
          <cell r="M2731" t="str">
            <v>Senior Drafter/ Draftman</v>
          </cell>
          <cell r="N2731">
            <v>27</v>
          </cell>
        </row>
        <row r="2732">
          <cell r="A2732" t="str">
            <v>U02964</v>
          </cell>
          <cell r="B2732" t="str">
            <v>Thornton</v>
          </cell>
          <cell r="C2732" t="str">
            <v>Dean</v>
          </cell>
          <cell r="D2732" t="str">
            <v>UGB</v>
          </cell>
          <cell r="E2732" t="str">
            <v>S1</v>
          </cell>
          <cell r="F2732" t="str">
            <v>TRL</v>
          </cell>
          <cell r="G2732" t="str">
            <v>UT41</v>
          </cell>
          <cell r="H2732" t="str">
            <v>UK-AGENCY</v>
          </cell>
          <cell r="I2732" t="str">
            <v>Tech</v>
          </cell>
          <cell r="J2732">
            <v>0</v>
          </cell>
          <cell r="K2732">
            <v>17</v>
          </cell>
          <cell r="L2732">
            <v>7</v>
          </cell>
          <cell r="M2732" t="str">
            <v>Resident Engineer (2)</v>
          </cell>
          <cell r="N2732">
            <v>24</v>
          </cell>
        </row>
        <row r="2733">
          <cell r="A2733" t="str">
            <v>A74934</v>
          </cell>
          <cell r="B2733" t="str">
            <v>Thornton-Ball</v>
          </cell>
          <cell r="C2733" t="str">
            <v>Chris</v>
          </cell>
          <cell r="D2733" t="str">
            <v>UGB</v>
          </cell>
          <cell r="E2733" t="str">
            <v>S1</v>
          </cell>
          <cell r="F2733" t="str">
            <v>TRL</v>
          </cell>
          <cell r="G2733" t="str">
            <v>UT42</v>
          </cell>
          <cell r="H2733" t="str">
            <v>UK-AGENCY</v>
          </cell>
          <cell r="I2733" t="str">
            <v>Tech</v>
          </cell>
          <cell r="J2733">
            <v>37.5</v>
          </cell>
          <cell r="K2733">
            <v>4</v>
          </cell>
          <cell r="L2733">
            <v>6</v>
          </cell>
          <cell r="M2733" t="str">
            <v>Senior Engineer</v>
          </cell>
          <cell r="N2733">
            <v>56</v>
          </cell>
        </row>
        <row r="2734">
          <cell r="A2734" t="str">
            <v>A24750</v>
          </cell>
          <cell r="B2734" t="str">
            <v>Thornycroft</v>
          </cell>
          <cell r="C2734" t="str">
            <v>Kent</v>
          </cell>
          <cell r="D2734" t="str">
            <v>UGB</v>
          </cell>
          <cell r="E2734" t="str">
            <v>S2</v>
          </cell>
          <cell r="F2734" t="str">
            <v>BBI</v>
          </cell>
          <cell r="G2734" t="str">
            <v>UP21</v>
          </cell>
          <cell r="H2734" t="str">
            <v>UK-BTP</v>
          </cell>
          <cell r="I2734" t="str">
            <v>Tech</v>
          </cell>
          <cell r="J2734">
            <v>37.5</v>
          </cell>
          <cell r="K2734">
            <v>55</v>
          </cell>
          <cell r="L2734">
            <v>6</v>
          </cell>
          <cell r="M2734" t="str">
            <v>Senior Engineer</v>
          </cell>
          <cell r="N2734">
            <v>21.070631794872</v>
          </cell>
        </row>
        <row r="2735">
          <cell r="A2735" t="str">
            <v>S10312</v>
          </cell>
          <cell r="B2735" t="str">
            <v>Thorpe</v>
          </cell>
          <cell r="C2735" t="str">
            <v>Malcolm</v>
          </cell>
          <cell r="D2735" t="str">
            <v>UGB</v>
          </cell>
          <cell r="E2735" t="str">
            <v>S3</v>
          </cell>
          <cell r="F2735" t="str">
            <v>MMA</v>
          </cell>
          <cell r="G2735" t="str">
            <v>UU81</v>
          </cell>
          <cell r="H2735" t="str">
            <v>UK-SC-SELF</v>
          </cell>
          <cell r="I2735" t="str">
            <v>Tech</v>
          </cell>
          <cell r="J2735">
            <v>37.5</v>
          </cell>
          <cell r="K2735">
            <v>14</v>
          </cell>
          <cell r="L2735">
            <v>11</v>
          </cell>
          <cell r="M2735" t="str">
            <v>Inspector (2) (ME)</v>
          </cell>
          <cell r="N2735">
            <v>60</v>
          </cell>
        </row>
        <row r="2736">
          <cell r="A2736" t="str">
            <v>W60682</v>
          </cell>
          <cell r="B2736" t="str">
            <v>Thorpe</v>
          </cell>
          <cell r="C2736" t="str">
            <v>Sue</v>
          </cell>
          <cell r="D2736" t="str">
            <v>UGB</v>
          </cell>
          <cell r="E2736" t="str">
            <v>S9</v>
          </cell>
          <cell r="F2736" t="str">
            <v>AFN</v>
          </cell>
          <cell r="G2736" t="str">
            <v>US18</v>
          </cell>
          <cell r="H2736" t="str">
            <v>UK-HYDST</v>
          </cell>
          <cell r="I2736" t="str">
            <v>Admin</v>
          </cell>
          <cell r="J2736">
            <v>37.5</v>
          </cell>
          <cell r="K2736">
            <v>216</v>
          </cell>
          <cell r="L2736">
            <v>4</v>
          </cell>
          <cell r="M2736" t="str">
            <v>Senior Commercial Manager / Commercial Manager</v>
          </cell>
          <cell r="N2736">
            <v>35.978441025640997</v>
          </cell>
        </row>
        <row r="2737">
          <cell r="A2737" t="str">
            <v>A00318</v>
          </cell>
          <cell r="B2737" t="str">
            <v>Threlfall</v>
          </cell>
          <cell r="C2737" t="str">
            <v>David</v>
          </cell>
          <cell r="D2737" t="str">
            <v>UGB</v>
          </cell>
          <cell r="E2737" t="str">
            <v>S1</v>
          </cell>
          <cell r="F2737" t="str">
            <v>THW</v>
          </cell>
          <cell r="G2737" t="str">
            <v>UT21</v>
          </cell>
          <cell r="H2737" t="str">
            <v>UK-HYDST</v>
          </cell>
          <cell r="I2737" t="str">
            <v>Tech</v>
          </cell>
          <cell r="J2737">
            <v>37.5</v>
          </cell>
          <cell r="K2737">
            <v>346</v>
          </cell>
          <cell r="L2737">
            <v>2</v>
          </cell>
          <cell r="M2737" t="str">
            <v>Senior Technical Director</v>
          </cell>
          <cell r="N2737">
            <v>62.016633846154001</v>
          </cell>
        </row>
        <row r="2738">
          <cell r="A2738" t="str">
            <v>S10272</v>
          </cell>
          <cell r="B2738" t="str">
            <v>Thress</v>
          </cell>
          <cell r="C2738" t="str">
            <v>Phil</v>
          </cell>
          <cell r="D2738" t="str">
            <v>UGB</v>
          </cell>
          <cell r="E2738" t="str">
            <v>S1</v>
          </cell>
          <cell r="F2738" t="str">
            <v>SBR</v>
          </cell>
          <cell r="G2738" t="str">
            <v>UT31</v>
          </cell>
          <cell r="H2738" t="str">
            <v>UK-SC-LTD</v>
          </cell>
          <cell r="I2738" t="str">
            <v>Tech</v>
          </cell>
          <cell r="J2738">
            <v>0</v>
          </cell>
          <cell r="K2738">
            <v>14</v>
          </cell>
          <cell r="L2738">
            <v>5</v>
          </cell>
          <cell r="M2738" t="str">
            <v>Senior Resident Engineer</v>
          </cell>
          <cell r="N2738">
            <v>27.5</v>
          </cell>
        </row>
        <row r="2739">
          <cell r="A2739" t="str">
            <v>A00312</v>
          </cell>
          <cell r="B2739" t="str">
            <v>Thrower</v>
          </cell>
          <cell r="C2739" t="str">
            <v>Paul</v>
          </cell>
          <cell r="D2739" t="str">
            <v>UGB</v>
          </cell>
          <cell r="E2739" t="str">
            <v>S2</v>
          </cell>
          <cell r="F2739" t="str">
            <v>BBI</v>
          </cell>
          <cell r="G2739" t="str">
            <v>UP21</v>
          </cell>
          <cell r="H2739" t="str">
            <v>UK-HYDST</v>
          </cell>
          <cell r="I2739" t="str">
            <v>Tech</v>
          </cell>
          <cell r="J2739">
            <v>40</v>
          </cell>
          <cell r="K2739">
            <v>13</v>
          </cell>
          <cell r="L2739">
            <v>0</v>
          </cell>
          <cell r="M2739" t="str">
            <v>N/A</v>
          </cell>
          <cell r="N2739">
            <v>17.89715</v>
          </cell>
        </row>
        <row r="2740">
          <cell r="A2740" t="str">
            <v>A49883</v>
          </cell>
          <cell r="B2740" t="str">
            <v>Thurston</v>
          </cell>
          <cell r="C2740" t="str">
            <v>Nigel</v>
          </cell>
          <cell r="D2740" t="str">
            <v>UGB</v>
          </cell>
          <cell r="E2740" t="str">
            <v>S1</v>
          </cell>
          <cell r="F2740" t="str">
            <v>THW</v>
          </cell>
          <cell r="G2740" t="str">
            <v>UT21</v>
          </cell>
          <cell r="H2740" t="str">
            <v>UK-HYDST</v>
          </cell>
          <cell r="I2740" t="str">
            <v>Tech</v>
          </cell>
          <cell r="J2740">
            <v>37.5</v>
          </cell>
          <cell r="K2740">
            <v>82</v>
          </cell>
          <cell r="L2740">
            <v>8</v>
          </cell>
          <cell r="M2740" t="str">
            <v>Engineer  (Not chartered) (Graduate)</v>
          </cell>
          <cell r="N2740">
            <v>26.647680502564</v>
          </cell>
        </row>
        <row r="2741">
          <cell r="A2741" t="str">
            <v>A50120</v>
          </cell>
          <cell r="B2741" t="str">
            <v>Tidy</v>
          </cell>
          <cell r="C2741" t="str">
            <v>Mark</v>
          </cell>
          <cell r="D2741" t="str">
            <v>UGB</v>
          </cell>
          <cell r="E2741" t="str">
            <v>S1</v>
          </cell>
          <cell r="F2741" t="str">
            <v>TRL</v>
          </cell>
          <cell r="G2741" t="str">
            <v>UT41</v>
          </cell>
          <cell r="H2741" t="str">
            <v>P-FIX</v>
          </cell>
          <cell r="I2741" t="str">
            <v>Tech</v>
          </cell>
          <cell r="J2741">
            <v>37.5</v>
          </cell>
          <cell r="K2741">
            <v>12</v>
          </cell>
          <cell r="L2741">
            <v>11</v>
          </cell>
          <cell r="M2741" t="str">
            <v>Junior Technician</v>
          </cell>
          <cell r="N2741">
            <v>5.4187548717949996</v>
          </cell>
        </row>
        <row r="2742">
          <cell r="A2742" t="str">
            <v>W61441</v>
          </cell>
          <cell r="B2742" t="str">
            <v>Tilahun</v>
          </cell>
          <cell r="C2742" t="str">
            <v>Le</v>
          </cell>
          <cell r="D2742" t="str">
            <v>UGB</v>
          </cell>
          <cell r="E2742" t="str">
            <v>S3</v>
          </cell>
          <cell r="F2742" t="str">
            <v>WWN</v>
          </cell>
          <cell r="G2742" t="str">
            <v>UU31</v>
          </cell>
          <cell r="H2742" t="str">
            <v>UK-HYDST</v>
          </cell>
          <cell r="I2742" t="str">
            <v>Tech</v>
          </cell>
          <cell r="J2742">
            <v>37.5</v>
          </cell>
          <cell r="K2742">
            <v>48</v>
          </cell>
          <cell r="L2742">
            <v>0</v>
          </cell>
          <cell r="M2742" t="str">
            <v>N/A</v>
          </cell>
          <cell r="N2742">
            <v>36.098693333333003</v>
          </cell>
        </row>
        <row r="2743">
          <cell r="A2743" t="str">
            <v>A25062</v>
          </cell>
          <cell r="B2743" t="str">
            <v>Timothy</v>
          </cell>
          <cell r="C2743" t="str">
            <v>Mark</v>
          </cell>
          <cell r="D2743" t="str">
            <v>UGB</v>
          </cell>
          <cell r="E2743" t="str">
            <v>S2</v>
          </cell>
          <cell r="F2743" t="str">
            <v>GCL</v>
          </cell>
          <cell r="G2743" t="str">
            <v>UP21</v>
          </cell>
          <cell r="H2743" t="str">
            <v>UK-HYDST</v>
          </cell>
          <cell r="I2743" t="str">
            <v>Tech</v>
          </cell>
          <cell r="J2743">
            <v>37.5</v>
          </cell>
          <cell r="K2743">
            <v>22</v>
          </cell>
          <cell r="L2743">
            <v>10</v>
          </cell>
          <cell r="M2743" t="str">
            <v>Technical Officer/ Technician</v>
          </cell>
          <cell r="N2743">
            <v>6.7318317948719999</v>
          </cell>
        </row>
        <row r="2744">
          <cell r="A2744" t="str">
            <v>A40096</v>
          </cell>
          <cell r="B2744" t="str">
            <v>Tindall</v>
          </cell>
          <cell r="C2744" t="str">
            <v>Phil</v>
          </cell>
          <cell r="D2744" t="str">
            <v>UGB</v>
          </cell>
          <cell r="E2744" t="str">
            <v>S1</v>
          </cell>
          <cell r="F2744" t="str">
            <v>SBR</v>
          </cell>
          <cell r="G2744" t="str">
            <v>UT31</v>
          </cell>
          <cell r="H2744" t="str">
            <v>UK-HYDST</v>
          </cell>
          <cell r="I2744" t="str">
            <v>Tech</v>
          </cell>
          <cell r="J2744">
            <v>30</v>
          </cell>
          <cell r="K2744">
            <v>254</v>
          </cell>
          <cell r="L2744">
            <v>2</v>
          </cell>
          <cell r="M2744" t="str">
            <v>Senior Technical Director</v>
          </cell>
          <cell r="N2744">
            <v>70.095483851281998</v>
          </cell>
        </row>
        <row r="2745">
          <cell r="A2745" t="str">
            <v>U03150</v>
          </cell>
          <cell r="B2745" t="str">
            <v>Tingley</v>
          </cell>
          <cell r="C2745" t="str">
            <v>Matt</v>
          </cell>
          <cell r="D2745" t="str">
            <v>UGB</v>
          </cell>
          <cell r="E2745" t="str">
            <v>S1</v>
          </cell>
          <cell r="F2745" t="str">
            <v>TRL</v>
          </cell>
          <cell r="G2745" t="str">
            <v>UT43</v>
          </cell>
          <cell r="H2745" t="str">
            <v>UK-AGENCY</v>
          </cell>
          <cell r="I2745" t="str">
            <v>Tech</v>
          </cell>
          <cell r="J2745">
            <v>37.5</v>
          </cell>
          <cell r="K2745">
            <v>0</v>
          </cell>
          <cell r="L2745">
            <v>7</v>
          </cell>
          <cell r="M2745" t="str">
            <v>Senior Drafter/ Draftman</v>
          </cell>
          <cell r="N2745">
            <v>33</v>
          </cell>
        </row>
        <row r="2746">
          <cell r="A2746" t="str">
            <v>A74287</v>
          </cell>
          <cell r="B2746" t="str">
            <v>Tip</v>
          </cell>
          <cell r="C2746" t="str">
            <v>Ernest</v>
          </cell>
          <cell r="D2746" t="str">
            <v>UGB</v>
          </cell>
          <cell r="E2746" t="str">
            <v>S1</v>
          </cell>
          <cell r="F2746" t="str">
            <v>TPL</v>
          </cell>
          <cell r="G2746" t="str">
            <v>UT22</v>
          </cell>
          <cell r="H2746" t="str">
            <v>UK-HYDST</v>
          </cell>
          <cell r="I2746" t="str">
            <v>Tech</v>
          </cell>
          <cell r="J2746">
            <v>37.5</v>
          </cell>
          <cell r="K2746">
            <v>49</v>
          </cell>
          <cell r="L2746">
            <v>6</v>
          </cell>
          <cell r="M2746" t="str">
            <v>Senior  Planner</v>
          </cell>
          <cell r="N2746">
            <v>26.836498461538</v>
          </cell>
        </row>
        <row r="2747">
          <cell r="A2747" t="str">
            <v>A80032</v>
          </cell>
          <cell r="B2747" t="str">
            <v>Tizard</v>
          </cell>
          <cell r="C2747" t="str">
            <v>Melanie</v>
          </cell>
          <cell r="D2747" t="str">
            <v>UGB</v>
          </cell>
          <cell r="E2747" t="str">
            <v>S3</v>
          </cell>
          <cell r="F2747" t="str">
            <v>ERE</v>
          </cell>
          <cell r="G2747" t="str">
            <v>UU81</v>
          </cell>
          <cell r="H2747" t="str">
            <v>P-STD</v>
          </cell>
          <cell r="I2747" t="str">
            <v>Tech</v>
          </cell>
          <cell r="J2747">
            <v>37.5</v>
          </cell>
          <cell r="K2747">
            <v>3</v>
          </cell>
          <cell r="L2747">
            <v>8</v>
          </cell>
          <cell r="M2747" t="str">
            <v>Engineer  (Not chartered) (Graduate)</v>
          </cell>
          <cell r="N2747">
            <v>25.990293333333</v>
          </cell>
        </row>
        <row r="2748">
          <cell r="A2748" t="str">
            <v>W61417</v>
          </cell>
          <cell r="B2748" t="str">
            <v>Tohid</v>
          </cell>
          <cell r="C2748" t="str">
            <v>Raana</v>
          </cell>
          <cell r="D2748" t="str">
            <v>UGB</v>
          </cell>
          <cell r="E2748" t="str">
            <v>S3</v>
          </cell>
          <cell r="F2748" t="str">
            <v>WEN</v>
          </cell>
          <cell r="G2748" t="str">
            <v>UU41</v>
          </cell>
          <cell r="H2748" t="str">
            <v>UK-HYDST</v>
          </cell>
          <cell r="I2748" t="str">
            <v>Tech</v>
          </cell>
          <cell r="J2748">
            <v>37.5</v>
          </cell>
          <cell r="K2748">
            <v>57</v>
          </cell>
          <cell r="L2748">
            <v>0</v>
          </cell>
          <cell r="M2748" t="str">
            <v>N/A</v>
          </cell>
          <cell r="N2748">
            <v>16.449291974358999</v>
          </cell>
        </row>
        <row r="2749">
          <cell r="A2749" t="str">
            <v>A50253</v>
          </cell>
          <cell r="B2749" t="str">
            <v>Tomalin</v>
          </cell>
          <cell r="C2749" t="str">
            <v>Richard</v>
          </cell>
          <cell r="D2749" t="str">
            <v>UGB</v>
          </cell>
          <cell r="E2749" t="str">
            <v>S1</v>
          </cell>
          <cell r="F2749" t="str">
            <v>TRL</v>
          </cell>
          <cell r="G2749" t="str">
            <v>UT42</v>
          </cell>
          <cell r="H2749" t="str">
            <v>UK-AGENCY</v>
          </cell>
          <cell r="I2749" t="str">
            <v>Tech</v>
          </cell>
          <cell r="J2749">
            <v>40</v>
          </cell>
          <cell r="K2749">
            <v>24</v>
          </cell>
          <cell r="L2749">
            <v>7</v>
          </cell>
          <cell r="M2749" t="str">
            <v>Senior Technician</v>
          </cell>
          <cell r="N2749">
            <v>38.450000000000003</v>
          </cell>
        </row>
        <row r="2750">
          <cell r="A2750" t="str">
            <v>A25264</v>
          </cell>
          <cell r="B2750" t="str">
            <v>Tomlinson</v>
          </cell>
          <cell r="C2750" t="str">
            <v>Simon</v>
          </cell>
          <cell r="D2750" t="str">
            <v>UGB</v>
          </cell>
          <cell r="E2750" t="str">
            <v>S3</v>
          </cell>
          <cell r="F2750" t="str">
            <v>WWN</v>
          </cell>
          <cell r="G2750" t="str">
            <v>UU31</v>
          </cell>
          <cell r="H2750" t="str">
            <v>P-STD</v>
          </cell>
          <cell r="I2750" t="str">
            <v>Tech</v>
          </cell>
          <cell r="J2750">
            <v>37.5</v>
          </cell>
          <cell r="K2750">
            <v>26</v>
          </cell>
          <cell r="L2750">
            <v>3</v>
          </cell>
          <cell r="M2750" t="str">
            <v>Business Director</v>
          </cell>
          <cell r="N2750">
            <v>55.699921764103003</v>
          </cell>
        </row>
        <row r="2751">
          <cell r="A2751" t="str">
            <v>A25158</v>
          </cell>
          <cell r="B2751" t="str">
            <v>Toms</v>
          </cell>
          <cell r="C2751" t="str">
            <v>Cyrus</v>
          </cell>
          <cell r="D2751" t="str">
            <v>UGB</v>
          </cell>
          <cell r="E2751" t="str">
            <v>S2</v>
          </cell>
          <cell r="F2751" t="str">
            <v>GGE</v>
          </cell>
          <cell r="G2751" t="str">
            <v>UP31</v>
          </cell>
          <cell r="H2751" t="str">
            <v>UK-HYDST</v>
          </cell>
          <cell r="I2751" t="str">
            <v>Tech</v>
          </cell>
          <cell r="J2751">
            <v>37.5</v>
          </cell>
          <cell r="K2751">
            <v>51</v>
          </cell>
          <cell r="L2751">
            <v>4</v>
          </cell>
          <cell r="M2751" t="str">
            <v>Associate Business Director</v>
          </cell>
          <cell r="N2751">
            <v>34.014652307692003</v>
          </cell>
        </row>
        <row r="2752">
          <cell r="A2752" t="str">
            <v>A76274</v>
          </cell>
          <cell r="B2752" t="str">
            <v>Tonks</v>
          </cell>
          <cell r="C2752" t="str">
            <v>Dan</v>
          </cell>
          <cell r="D2752" t="str">
            <v>UGB</v>
          </cell>
          <cell r="E2752" t="str">
            <v>S3</v>
          </cell>
          <cell r="F2752" t="str">
            <v>WTC</v>
          </cell>
          <cell r="G2752" t="str">
            <v>UU22</v>
          </cell>
          <cell r="H2752" t="str">
            <v>P-STD</v>
          </cell>
          <cell r="I2752" t="str">
            <v>Tech</v>
          </cell>
          <cell r="J2752">
            <v>37.5</v>
          </cell>
          <cell r="K2752">
            <v>8</v>
          </cell>
          <cell r="L2752">
            <v>5</v>
          </cell>
          <cell r="M2752" t="str">
            <v>Principal Engineer/ Technical Discipline Leader</v>
          </cell>
          <cell r="N2752">
            <v>31.870703589744</v>
          </cell>
        </row>
        <row r="2753">
          <cell r="A2753" t="str">
            <v>A74266</v>
          </cell>
          <cell r="B2753" t="str">
            <v>Toogood</v>
          </cell>
          <cell r="C2753" t="str">
            <v>Matt</v>
          </cell>
          <cell r="D2753" t="str">
            <v>UGB</v>
          </cell>
          <cell r="E2753" t="str">
            <v>S4</v>
          </cell>
          <cell r="F2753" t="str">
            <v>EEC</v>
          </cell>
          <cell r="G2753" t="str">
            <v>UE21</v>
          </cell>
          <cell r="H2753" t="str">
            <v>UK-CRESS</v>
          </cell>
          <cell r="I2753" t="str">
            <v>Tech</v>
          </cell>
          <cell r="J2753">
            <v>24</v>
          </cell>
          <cell r="K2753">
            <v>39</v>
          </cell>
          <cell r="L2753">
            <v>0</v>
          </cell>
          <cell r="M2753" t="str">
            <v>N/A</v>
          </cell>
          <cell r="N2753">
            <v>12.955716346154</v>
          </cell>
        </row>
        <row r="2754">
          <cell r="A2754" t="str">
            <v>A93114</v>
          </cell>
          <cell r="B2754" t="str">
            <v>Tooms</v>
          </cell>
          <cell r="C2754" t="str">
            <v>Steve</v>
          </cell>
          <cell r="D2754" t="str">
            <v>UGB</v>
          </cell>
          <cell r="E2754" t="str">
            <v>S3</v>
          </cell>
          <cell r="F2754" t="str">
            <v>WWN</v>
          </cell>
          <cell r="G2754" t="str">
            <v>UU71</v>
          </cell>
          <cell r="H2754" t="str">
            <v>UK-HYDST</v>
          </cell>
          <cell r="I2754" t="str">
            <v>Tech</v>
          </cell>
          <cell r="J2754">
            <v>37.5</v>
          </cell>
          <cell r="K2754">
            <v>80</v>
          </cell>
          <cell r="L2754">
            <v>3</v>
          </cell>
          <cell r="M2754" t="str">
            <v>Technical Director  / Technical Director (1)</v>
          </cell>
          <cell r="N2754">
            <v>33.672668717949001</v>
          </cell>
        </row>
        <row r="2755">
          <cell r="A2755" t="str">
            <v>S10328</v>
          </cell>
          <cell r="B2755" t="str">
            <v>Toovey</v>
          </cell>
          <cell r="C2755" t="str">
            <v>John</v>
          </cell>
          <cell r="D2755" t="str">
            <v>UGB</v>
          </cell>
          <cell r="E2755" t="str">
            <v>S1</v>
          </cell>
          <cell r="F2755" t="str">
            <v>TRL</v>
          </cell>
          <cell r="G2755" t="str">
            <v>UT42</v>
          </cell>
          <cell r="H2755" t="str">
            <v>UK-SC-LTD</v>
          </cell>
          <cell r="I2755" t="str">
            <v>Tech</v>
          </cell>
          <cell r="J2755">
            <v>37.5</v>
          </cell>
          <cell r="K2755">
            <v>12</v>
          </cell>
          <cell r="L2755">
            <v>3</v>
          </cell>
          <cell r="M2755" t="str">
            <v>Project Manager  Category  2 (1)</v>
          </cell>
          <cell r="N2755">
            <v>92.07</v>
          </cell>
        </row>
        <row r="2756">
          <cell r="A2756" t="str">
            <v>A99295</v>
          </cell>
          <cell r="B2756" t="str">
            <v>Tooze</v>
          </cell>
          <cell r="C2756" t="str">
            <v>David</v>
          </cell>
          <cell r="D2756" t="str">
            <v>UGB</v>
          </cell>
          <cell r="E2756" t="str">
            <v>S1</v>
          </cell>
          <cell r="F2756" t="str">
            <v>THW</v>
          </cell>
          <cell r="G2756" t="str">
            <v>UT21</v>
          </cell>
          <cell r="H2756" t="str">
            <v>UK-HYDST</v>
          </cell>
          <cell r="I2756" t="str">
            <v>Tech</v>
          </cell>
          <cell r="J2756">
            <v>37.5</v>
          </cell>
          <cell r="K2756">
            <v>101</v>
          </cell>
          <cell r="L2756">
            <v>7</v>
          </cell>
          <cell r="M2756" t="str">
            <v>Planner</v>
          </cell>
          <cell r="N2756">
            <v>26.345216410256</v>
          </cell>
        </row>
        <row r="2757">
          <cell r="A2757" t="str">
            <v>A92002</v>
          </cell>
          <cell r="B2757" t="str">
            <v>Townrow</v>
          </cell>
          <cell r="C2757" t="str">
            <v>James</v>
          </cell>
          <cell r="D2757" t="str">
            <v>UGB</v>
          </cell>
          <cell r="E2757" t="str">
            <v>S2</v>
          </cell>
          <cell r="F2757" t="str">
            <v>SBS</v>
          </cell>
          <cell r="G2757" t="str">
            <v>UP51</v>
          </cell>
          <cell r="H2757" t="str">
            <v>UK-HYDST</v>
          </cell>
          <cell r="I2757" t="str">
            <v>Tech</v>
          </cell>
          <cell r="J2757">
            <v>37.5</v>
          </cell>
          <cell r="K2757">
            <v>124</v>
          </cell>
          <cell r="L2757">
            <v>6</v>
          </cell>
          <cell r="M2757" t="str">
            <v>Senior Engineer</v>
          </cell>
          <cell r="N2757">
            <v>20.296791794872</v>
          </cell>
        </row>
        <row r="2758">
          <cell r="A2758" t="str">
            <v>A49974</v>
          </cell>
          <cell r="B2758" t="str">
            <v>Tracey</v>
          </cell>
          <cell r="C2758" t="str">
            <v>Clare</v>
          </cell>
          <cell r="D2758" t="str">
            <v>UGB</v>
          </cell>
          <cell r="E2758" t="str">
            <v>S2</v>
          </cell>
          <cell r="F2758" t="str">
            <v>SBS</v>
          </cell>
          <cell r="G2758" t="str">
            <v>UP51</v>
          </cell>
          <cell r="H2758" t="str">
            <v>UK-HYDST</v>
          </cell>
          <cell r="I2758" t="str">
            <v>Tech</v>
          </cell>
          <cell r="J2758">
            <v>37.5</v>
          </cell>
          <cell r="K2758">
            <v>13</v>
          </cell>
          <cell r="L2758">
            <v>0</v>
          </cell>
          <cell r="M2758" t="str">
            <v>N/A</v>
          </cell>
          <cell r="N2758">
            <v>9.9415753846149997</v>
          </cell>
        </row>
        <row r="2759">
          <cell r="A2759" t="str">
            <v>A50139</v>
          </cell>
          <cell r="B2759" t="str">
            <v>Tracey</v>
          </cell>
          <cell r="C2759" t="str">
            <v>Clare</v>
          </cell>
          <cell r="D2759" t="str">
            <v>UGB</v>
          </cell>
          <cell r="E2759" t="str">
            <v>S1</v>
          </cell>
          <cell r="F2759" t="str">
            <v>SBR</v>
          </cell>
          <cell r="G2759" t="str">
            <v>UT31</v>
          </cell>
          <cell r="H2759" t="str">
            <v>P-FIX</v>
          </cell>
          <cell r="I2759" t="str">
            <v>Tech</v>
          </cell>
          <cell r="J2759">
            <v>40</v>
          </cell>
          <cell r="K2759">
            <v>2</v>
          </cell>
          <cell r="L2759">
            <v>10</v>
          </cell>
          <cell r="M2759" t="str">
            <v>Graduate Engineer</v>
          </cell>
          <cell r="N2759">
            <v>9.8673423076920006</v>
          </cell>
        </row>
        <row r="2760">
          <cell r="A2760" t="str">
            <v>A76201</v>
          </cell>
          <cell r="B2760" t="str">
            <v>Tracey</v>
          </cell>
          <cell r="C2760" t="str">
            <v>Hannah</v>
          </cell>
          <cell r="D2760" t="str">
            <v>UGB</v>
          </cell>
          <cell r="E2760" t="str">
            <v>S4</v>
          </cell>
          <cell r="F2760" t="str">
            <v>EEC</v>
          </cell>
          <cell r="G2760" t="str">
            <v>UE21</v>
          </cell>
          <cell r="H2760" t="str">
            <v>P-FIX</v>
          </cell>
          <cell r="I2760" t="str">
            <v>Tech</v>
          </cell>
          <cell r="J2760">
            <v>37.5</v>
          </cell>
          <cell r="K2760">
            <v>11</v>
          </cell>
          <cell r="L2760">
            <v>10</v>
          </cell>
          <cell r="M2760" t="str">
            <v>Graduate Engineer</v>
          </cell>
          <cell r="N2760">
            <v>11.329831794872</v>
          </cell>
        </row>
        <row r="2761">
          <cell r="A2761" t="str">
            <v>A00479</v>
          </cell>
          <cell r="B2761" t="str">
            <v>Trevorrow</v>
          </cell>
          <cell r="C2761" t="str">
            <v>Tom</v>
          </cell>
          <cell r="D2761" t="str">
            <v>UGB</v>
          </cell>
          <cell r="E2761" t="str">
            <v>S9</v>
          </cell>
          <cell r="F2761" t="str">
            <v>ALG</v>
          </cell>
          <cell r="G2761" t="str">
            <v>US16</v>
          </cell>
          <cell r="H2761" t="str">
            <v>UK-HYDST</v>
          </cell>
          <cell r="I2761" t="str">
            <v>Admin</v>
          </cell>
          <cell r="J2761">
            <v>37.5</v>
          </cell>
          <cell r="K2761">
            <v>6</v>
          </cell>
          <cell r="L2761">
            <v>5</v>
          </cell>
          <cell r="M2761" t="str">
            <v>Associate Legal Advisor</v>
          </cell>
          <cell r="N2761">
            <v>21.905165128204999</v>
          </cell>
        </row>
        <row r="2762">
          <cell r="A2762" t="str">
            <v>A74267</v>
          </cell>
          <cell r="B2762" t="str">
            <v>Trewhella</v>
          </cell>
          <cell r="C2762" t="str">
            <v>Will</v>
          </cell>
          <cell r="D2762" t="str">
            <v>UGB</v>
          </cell>
          <cell r="E2762" t="str">
            <v>S4</v>
          </cell>
          <cell r="F2762" t="str">
            <v>EEC</v>
          </cell>
          <cell r="G2762" t="str">
            <v>UE21</v>
          </cell>
          <cell r="H2762" t="str">
            <v>UK-CRESS</v>
          </cell>
          <cell r="I2762" t="str">
            <v>Tech</v>
          </cell>
          <cell r="J2762">
            <v>37.5</v>
          </cell>
          <cell r="K2762">
            <v>97</v>
          </cell>
          <cell r="L2762">
            <v>6</v>
          </cell>
          <cell r="M2762" t="str">
            <v>Senior  Environmental Consultant 1</v>
          </cell>
          <cell r="N2762">
            <v>21.849922230769</v>
          </cell>
        </row>
        <row r="2763">
          <cell r="A2763" t="str">
            <v>A74788</v>
          </cell>
          <cell r="B2763" t="str">
            <v>Trewin</v>
          </cell>
          <cell r="C2763" t="str">
            <v>Charlotte</v>
          </cell>
          <cell r="D2763" t="str">
            <v>UGB</v>
          </cell>
          <cell r="E2763" t="str">
            <v>S9</v>
          </cell>
          <cell r="F2763" t="str">
            <v>AHR</v>
          </cell>
          <cell r="G2763" t="str">
            <v>US12</v>
          </cell>
          <cell r="H2763" t="str">
            <v>P-FIX</v>
          </cell>
          <cell r="I2763" t="str">
            <v>Admin</v>
          </cell>
          <cell r="J2763">
            <v>37.5</v>
          </cell>
          <cell r="K2763">
            <v>2</v>
          </cell>
          <cell r="L2763">
            <v>9</v>
          </cell>
          <cell r="M2763" t="str">
            <v>HR Assistant</v>
          </cell>
          <cell r="N2763">
            <v>11.108754871795</v>
          </cell>
        </row>
        <row r="2764">
          <cell r="A2764" t="str">
            <v>A76069</v>
          </cell>
          <cell r="B2764" t="str">
            <v>Trivedi</v>
          </cell>
          <cell r="C2764" t="str">
            <v>Yogesh</v>
          </cell>
          <cell r="D2764" t="str">
            <v>UGB</v>
          </cell>
          <cell r="E2764" t="str">
            <v>S1</v>
          </cell>
          <cell r="F2764" t="str">
            <v>TRL</v>
          </cell>
          <cell r="G2764" t="str">
            <v>UT42</v>
          </cell>
          <cell r="H2764" t="str">
            <v>UK-AGENCY</v>
          </cell>
          <cell r="I2764" t="str">
            <v>Tech</v>
          </cell>
          <cell r="J2764">
            <v>37.5</v>
          </cell>
          <cell r="K2764">
            <v>15</v>
          </cell>
          <cell r="L2764">
            <v>7</v>
          </cell>
          <cell r="M2764" t="str">
            <v>Senior Field Engineer (IT)</v>
          </cell>
          <cell r="N2764">
            <v>38.33</v>
          </cell>
        </row>
        <row r="2765">
          <cell r="A2765" t="str">
            <v>U02986</v>
          </cell>
          <cell r="B2765" t="str">
            <v>Trivedi</v>
          </cell>
          <cell r="C2765" t="str">
            <v>Yogesh</v>
          </cell>
          <cell r="D2765" t="str">
            <v>UGB</v>
          </cell>
          <cell r="E2765" t="str">
            <v>S1</v>
          </cell>
          <cell r="F2765" t="str">
            <v>SBR</v>
          </cell>
          <cell r="G2765" t="str">
            <v>UT31</v>
          </cell>
          <cell r="H2765" t="str">
            <v>UK-AGENCY</v>
          </cell>
          <cell r="I2765" t="str">
            <v>Tech</v>
          </cell>
          <cell r="J2765">
            <v>0</v>
          </cell>
          <cell r="K2765">
            <v>26</v>
          </cell>
          <cell r="L2765">
            <v>6</v>
          </cell>
          <cell r="M2765" t="str">
            <v>Senior  Landscape/ Project/Graphic/Urban Designer</v>
          </cell>
          <cell r="N2765">
            <v>37</v>
          </cell>
        </row>
        <row r="2766">
          <cell r="A2766" t="str">
            <v>S10306</v>
          </cell>
          <cell r="B2766" t="str">
            <v>Troke</v>
          </cell>
          <cell r="C2766" t="str">
            <v>John</v>
          </cell>
          <cell r="D2766" t="str">
            <v>UGB</v>
          </cell>
          <cell r="E2766" t="str">
            <v>S1</v>
          </cell>
          <cell r="F2766" t="str">
            <v>THW</v>
          </cell>
          <cell r="G2766" t="str">
            <v>UT22</v>
          </cell>
          <cell r="H2766" t="str">
            <v>UK-SC-LTD</v>
          </cell>
          <cell r="I2766" t="str">
            <v>Tech</v>
          </cell>
          <cell r="J2766">
            <v>37.5</v>
          </cell>
          <cell r="K2766">
            <v>10</v>
          </cell>
          <cell r="L2766">
            <v>11</v>
          </cell>
          <cell r="M2766" t="str">
            <v>Inspector (2) (ME)</v>
          </cell>
          <cell r="N2766">
            <v>28</v>
          </cell>
        </row>
        <row r="2767">
          <cell r="A2767" t="str">
            <v>A41721</v>
          </cell>
          <cell r="B2767" t="str">
            <v>Trustram</v>
          </cell>
          <cell r="C2767" t="str">
            <v>Peter</v>
          </cell>
          <cell r="D2767" t="str">
            <v>UGB</v>
          </cell>
          <cell r="E2767" t="str">
            <v>S1</v>
          </cell>
          <cell r="F2767" t="str">
            <v>TIS</v>
          </cell>
          <cell r="G2767" t="str">
            <v>UT22</v>
          </cell>
          <cell r="H2767" t="str">
            <v>UK-HYDST</v>
          </cell>
          <cell r="I2767" t="str">
            <v>Tech</v>
          </cell>
          <cell r="J2767">
            <v>37.5</v>
          </cell>
          <cell r="K2767">
            <v>217</v>
          </cell>
          <cell r="L2767">
            <v>5</v>
          </cell>
          <cell r="M2767" t="str">
            <v>Principal Engineer/ Technical Discipline Leader</v>
          </cell>
          <cell r="N2767">
            <v>37.363333846153999</v>
          </cell>
        </row>
        <row r="2768">
          <cell r="A2768" t="str">
            <v>A50070</v>
          </cell>
          <cell r="B2768" t="str">
            <v>Tsang</v>
          </cell>
          <cell r="C2768" t="str">
            <v>Jocelyn</v>
          </cell>
          <cell r="D2768" t="str">
            <v>UGB</v>
          </cell>
          <cell r="E2768" t="str">
            <v>S1</v>
          </cell>
          <cell r="F2768" t="str">
            <v>TPL</v>
          </cell>
          <cell r="G2768" t="str">
            <v>UT22</v>
          </cell>
          <cell r="H2768" t="str">
            <v>UK-HYDST</v>
          </cell>
          <cell r="I2768" t="str">
            <v>Tech</v>
          </cell>
          <cell r="J2768">
            <v>37.5</v>
          </cell>
          <cell r="K2768">
            <v>8</v>
          </cell>
          <cell r="L2768">
            <v>0</v>
          </cell>
          <cell r="M2768" t="str">
            <v>N/A</v>
          </cell>
          <cell r="N2768">
            <v>30.025677948717998</v>
          </cell>
        </row>
        <row r="2769">
          <cell r="A2769" t="str">
            <v>A00428</v>
          </cell>
          <cell r="B2769" t="str">
            <v>Tsujimura</v>
          </cell>
          <cell r="C2769" t="str">
            <v>Sho</v>
          </cell>
          <cell r="D2769" t="str">
            <v>UGB</v>
          </cell>
          <cell r="E2769" t="str">
            <v>S1</v>
          </cell>
          <cell r="F2769" t="str">
            <v>THW</v>
          </cell>
          <cell r="G2769" t="str">
            <v>UT22</v>
          </cell>
          <cell r="H2769" t="str">
            <v>UK-HYDST</v>
          </cell>
          <cell r="I2769" t="str">
            <v>Tech</v>
          </cell>
          <cell r="J2769">
            <v>37.5</v>
          </cell>
          <cell r="K2769">
            <v>1</v>
          </cell>
          <cell r="L2769">
            <v>0</v>
          </cell>
          <cell r="M2769" t="str">
            <v>N/A</v>
          </cell>
          <cell r="N2769">
            <v>9.0610625641030005</v>
          </cell>
        </row>
        <row r="2770">
          <cell r="A2770" t="str">
            <v>A98035</v>
          </cell>
          <cell r="B2770" t="str">
            <v>Tubb</v>
          </cell>
          <cell r="C2770" t="str">
            <v>Cliff</v>
          </cell>
          <cell r="D2770" t="str">
            <v>UGB</v>
          </cell>
          <cell r="E2770" t="str">
            <v>S2</v>
          </cell>
          <cell r="F2770" t="str">
            <v>GGE</v>
          </cell>
          <cell r="G2770" t="str">
            <v>UP31</v>
          </cell>
          <cell r="H2770" t="str">
            <v>UK-HYDST</v>
          </cell>
          <cell r="I2770" t="str">
            <v>Tech</v>
          </cell>
          <cell r="J2770">
            <v>22.5</v>
          </cell>
          <cell r="K2770">
            <v>59</v>
          </cell>
          <cell r="L2770">
            <v>5</v>
          </cell>
          <cell r="M2770" t="str">
            <v>Principal Environmental Consultant</v>
          </cell>
          <cell r="N2770">
            <v>22.948717948717999</v>
          </cell>
        </row>
        <row r="2771">
          <cell r="A2771" t="str">
            <v>A74938</v>
          </cell>
          <cell r="B2771" t="str">
            <v>Tucker</v>
          </cell>
          <cell r="C2771" t="str">
            <v>Adrian</v>
          </cell>
          <cell r="D2771" t="str">
            <v>UGB</v>
          </cell>
          <cell r="E2771" t="str">
            <v>S3</v>
          </cell>
          <cell r="F2771" t="str">
            <v>WTC</v>
          </cell>
          <cell r="G2771" t="str">
            <v>UU22</v>
          </cell>
          <cell r="H2771" t="str">
            <v>P-STD</v>
          </cell>
          <cell r="I2771" t="str">
            <v>Tech</v>
          </cell>
          <cell r="J2771">
            <v>37.5</v>
          </cell>
          <cell r="K2771">
            <v>18</v>
          </cell>
          <cell r="L2771">
            <v>7</v>
          </cell>
          <cell r="M2771" t="str">
            <v>Chartered or Consulting Engineer</v>
          </cell>
          <cell r="N2771">
            <v>25.678370256409998</v>
          </cell>
        </row>
        <row r="2772">
          <cell r="A2772" t="str">
            <v>U02366</v>
          </cell>
          <cell r="B2772" t="str">
            <v>Tudor</v>
          </cell>
          <cell r="C2772" t="str">
            <v>Stuart</v>
          </cell>
          <cell r="D2772" t="str">
            <v>UGB</v>
          </cell>
          <cell r="E2772" t="str">
            <v>S1</v>
          </cell>
          <cell r="F2772" t="str">
            <v>TRL</v>
          </cell>
          <cell r="G2772" t="str">
            <v>UT41</v>
          </cell>
          <cell r="H2772" t="str">
            <v>UK-AGENCY</v>
          </cell>
          <cell r="I2772" t="str">
            <v>Tech</v>
          </cell>
          <cell r="J2772">
            <v>0</v>
          </cell>
          <cell r="K2772">
            <v>70</v>
          </cell>
          <cell r="L2772">
            <v>7</v>
          </cell>
          <cell r="M2772" t="str">
            <v>Chartered or Consulting Engineer</v>
          </cell>
          <cell r="N2772">
            <v>27</v>
          </cell>
        </row>
        <row r="2773">
          <cell r="A2773" t="str">
            <v>A24721</v>
          </cell>
          <cell r="B2773" t="str">
            <v>Tufnell</v>
          </cell>
          <cell r="C2773" t="str">
            <v>Raoul</v>
          </cell>
          <cell r="D2773" t="str">
            <v>UGB</v>
          </cell>
          <cell r="E2773" t="str">
            <v>S4</v>
          </cell>
          <cell r="F2773" t="str">
            <v>EEA</v>
          </cell>
          <cell r="G2773" t="str">
            <v>UE31</v>
          </cell>
          <cell r="H2773" t="str">
            <v>UK-HYDST</v>
          </cell>
          <cell r="I2773" t="str">
            <v>Tech</v>
          </cell>
          <cell r="J2773">
            <v>37.5</v>
          </cell>
          <cell r="K2773">
            <v>84</v>
          </cell>
          <cell r="L2773">
            <v>5</v>
          </cell>
          <cell r="M2773" t="str">
            <v>Principal Consultant (Aus)</v>
          </cell>
          <cell r="N2773">
            <v>19.570806153846</v>
          </cell>
        </row>
        <row r="2774">
          <cell r="A2774" t="str">
            <v>A74669</v>
          </cell>
          <cell r="B2774" t="str">
            <v>Tung</v>
          </cell>
          <cell r="C2774" t="str">
            <v>Julian</v>
          </cell>
          <cell r="D2774" t="str">
            <v>UGB</v>
          </cell>
          <cell r="E2774" t="str">
            <v>S1</v>
          </cell>
          <cell r="F2774" t="str">
            <v>THW</v>
          </cell>
          <cell r="G2774" t="str">
            <v>UT23</v>
          </cell>
          <cell r="H2774" t="str">
            <v>UK-HYDST</v>
          </cell>
          <cell r="I2774" t="str">
            <v>Tech</v>
          </cell>
          <cell r="J2774">
            <v>37.5</v>
          </cell>
          <cell r="K2774">
            <v>26</v>
          </cell>
          <cell r="L2774">
            <v>9</v>
          </cell>
          <cell r="M2774" t="str">
            <v>Graduate Engineer</v>
          </cell>
          <cell r="N2774">
            <v>14.896252307692</v>
          </cell>
        </row>
        <row r="2775">
          <cell r="A2775" t="str">
            <v>A50074</v>
          </cell>
          <cell r="B2775" t="str">
            <v>Turkington</v>
          </cell>
          <cell r="C2775" t="str">
            <v>Rory</v>
          </cell>
          <cell r="D2775" t="str">
            <v>UGB</v>
          </cell>
          <cell r="E2775" t="str">
            <v>S9</v>
          </cell>
          <cell r="F2775" t="str">
            <v>AIT</v>
          </cell>
          <cell r="G2775" t="str">
            <v>G11</v>
          </cell>
          <cell r="H2775" t="str">
            <v>UK-HYDST</v>
          </cell>
          <cell r="I2775" t="str">
            <v>Admin</v>
          </cell>
          <cell r="J2775">
            <v>37.5</v>
          </cell>
          <cell r="K2775">
            <v>64</v>
          </cell>
          <cell r="L2775">
            <v>7</v>
          </cell>
          <cell r="M2775" t="str">
            <v>Dax implementation</v>
          </cell>
          <cell r="N2775">
            <v>26.036985641026</v>
          </cell>
        </row>
        <row r="2776">
          <cell r="A2776" t="str">
            <v>A92622</v>
          </cell>
          <cell r="B2776" t="str">
            <v>Turland</v>
          </cell>
          <cell r="C2776" t="str">
            <v>Roy</v>
          </cell>
          <cell r="D2776" t="str">
            <v>UGB</v>
          </cell>
          <cell r="E2776" t="str">
            <v>S1</v>
          </cell>
          <cell r="F2776" t="str">
            <v>TIS</v>
          </cell>
          <cell r="G2776" t="str">
            <v>UT51</v>
          </cell>
          <cell r="H2776" t="str">
            <v>UK-HYDST</v>
          </cell>
          <cell r="I2776" t="str">
            <v>Tech</v>
          </cell>
          <cell r="J2776">
            <v>37.5</v>
          </cell>
          <cell r="K2776">
            <v>92</v>
          </cell>
          <cell r="L2776">
            <v>5</v>
          </cell>
          <cell r="M2776" t="str">
            <v>Principal Engineer/ Technical Discipline Leader</v>
          </cell>
          <cell r="N2776">
            <v>38.060096410256001</v>
          </cell>
        </row>
        <row r="2777">
          <cell r="A2777" t="str">
            <v>A74268</v>
          </cell>
          <cell r="B2777" t="str">
            <v>Turley</v>
          </cell>
          <cell r="C2777" t="str">
            <v>Liz</v>
          </cell>
          <cell r="D2777" t="str">
            <v>UGB</v>
          </cell>
          <cell r="E2777" t="str">
            <v>S4</v>
          </cell>
          <cell r="F2777" t="str">
            <v>EEC</v>
          </cell>
          <cell r="G2777" t="str">
            <v>UE21</v>
          </cell>
          <cell r="H2777" t="str">
            <v>UK-HYDST</v>
          </cell>
          <cell r="I2777" t="str">
            <v>Tech</v>
          </cell>
          <cell r="J2777">
            <v>20</v>
          </cell>
          <cell r="K2777">
            <v>97</v>
          </cell>
          <cell r="L2777">
            <v>6</v>
          </cell>
          <cell r="M2777" t="str">
            <v>Senior  Environmental Consultant 1</v>
          </cell>
          <cell r="N2777">
            <v>19.485955586538001</v>
          </cell>
        </row>
        <row r="2778">
          <cell r="A2778" t="str">
            <v>A00048</v>
          </cell>
          <cell r="B2778" t="str">
            <v>Turner</v>
          </cell>
          <cell r="C2778" t="str">
            <v>Ian</v>
          </cell>
          <cell r="D2778" t="str">
            <v>UGB</v>
          </cell>
          <cell r="E2778" t="str">
            <v>S1</v>
          </cell>
          <cell r="F2778" t="str">
            <v>THW</v>
          </cell>
          <cell r="G2778" t="str">
            <v>UT21</v>
          </cell>
          <cell r="H2778" t="str">
            <v>UK-HYDST</v>
          </cell>
          <cell r="I2778" t="str">
            <v>Tech</v>
          </cell>
          <cell r="J2778">
            <v>37.5</v>
          </cell>
          <cell r="K2778">
            <v>88</v>
          </cell>
          <cell r="L2778">
            <v>8</v>
          </cell>
          <cell r="M2778" t="str">
            <v>Engineer  (Not chartered) (Graduate)</v>
          </cell>
          <cell r="N2778">
            <v>12.976242051282</v>
          </cell>
        </row>
        <row r="2779">
          <cell r="A2779" t="str">
            <v>A03425</v>
          </cell>
          <cell r="B2779" t="str">
            <v>Turner</v>
          </cell>
          <cell r="C2779" t="str">
            <v>Dot</v>
          </cell>
          <cell r="D2779" t="str">
            <v>UGB</v>
          </cell>
          <cell r="E2779" t="str">
            <v>S9</v>
          </cell>
          <cell r="F2779" t="str">
            <v>AFF</v>
          </cell>
          <cell r="G2779" t="str">
            <v>UF11</v>
          </cell>
          <cell r="H2779" t="str">
            <v>UK-HYDST</v>
          </cell>
          <cell r="I2779" t="str">
            <v>Admin</v>
          </cell>
          <cell r="J2779">
            <v>37.5</v>
          </cell>
          <cell r="K2779">
            <v>240</v>
          </cell>
          <cell r="L2779">
            <v>5</v>
          </cell>
          <cell r="M2779" t="str">
            <v>Office Facilities Manager (1)</v>
          </cell>
          <cell r="N2779">
            <v>25.777235897436</v>
          </cell>
        </row>
        <row r="2780">
          <cell r="A2780" t="str">
            <v>A49921</v>
          </cell>
          <cell r="B2780" t="str">
            <v>Turner</v>
          </cell>
          <cell r="C2780" t="str">
            <v>Paul</v>
          </cell>
          <cell r="D2780" t="str">
            <v>UGB</v>
          </cell>
          <cell r="E2780" t="str">
            <v>S1</v>
          </cell>
          <cell r="F2780" t="str">
            <v>TRL</v>
          </cell>
          <cell r="G2780" t="str">
            <v>UT42</v>
          </cell>
          <cell r="H2780" t="str">
            <v>UK-HYDST</v>
          </cell>
          <cell r="I2780" t="str">
            <v>Tech</v>
          </cell>
          <cell r="J2780">
            <v>37.5</v>
          </cell>
          <cell r="K2780">
            <v>44</v>
          </cell>
          <cell r="L2780">
            <v>10</v>
          </cell>
          <cell r="M2780" t="str">
            <v>Clerical Officer</v>
          </cell>
          <cell r="N2780">
            <v>11.584380512820999</v>
          </cell>
        </row>
        <row r="2781">
          <cell r="A2781" t="str">
            <v>U03156</v>
          </cell>
          <cell r="B2781" t="str">
            <v>Turner</v>
          </cell>
          <cell r="C2781" t="str">
            <v>David</v>
          </cell>
          <cell r="D2781" t="str">
            <v>UGB</v>
          </cell>
          <cell r="E2781" t="str">
            <v>S1</v>
          </cell>
          <cell r="F2781" t="str">
            <v>TRL</v>
          </cell>
          <cell r="G2781" t="str">
            <v>UT42</v>
          </cell>
          <cell r="H2781" t="str">
            <v>UK-AGENCY</v>
          </cell>
          <cell r="I2781" t="str">
            <v>Tech</v>
          </cell>
          <cell r="J2781">
            <v>37.5</v>
          </cell>
          <cell r="K2781">
            <v>19</v>
          </cell>
          <cell r="L2781">
            <v>7</v>
          </cell>
          <cell r="M2781" t="str">
            <v>Senior Drafter/ Draftman</v>
          </cell>
          <cell r="N2781">
            <v>31.9</v>
          </cell>
        </row>
        <row r="2782">
          <cell r="A2782" t="str">
            <v>W99082</v>
          </cell>
          <cell r="B2782" t="str">
            <v>Turner</v>
          </cell>
          <cell r="C2782" t="str">
            <v>Dave</v>
          </cell>
          <cell r="D2782" t="str">
            <v>UGB</v>
          </cell>
          <cell r="E2782" t="str">
            <v>S3</v>
          </cell>
          <cell r="F2782" t="str">
            <v>WWN</v>
          </cell>
          <cell r="G2782" t="str">
            <v>UU31</v>
          </cell>
          <cell r="H2782" t="str">
            <v>UK-AGENCY</v>
          </cell>
          <cell r="I2782" t="str">
            <v>Tech</v>
          </cell>
          <cell r="J2782">
            <v>0</v>
          </cell>
          <cell r="K2782">
            <v>563</v>
          </cell>
          <cell r="L2782">
            <v>4</v>
          </cell>
          <cell r="M2782" t="str">
            <v>Associate (EA)/ Associate Tech. Dir / Associate Tech. Dir (2</v>
          </cell>
          <cell r="N2782">
            <v>62.67</v>
          </cell>
        </row>
        <row r="2783">
          <cell r="A2783" t="str">
            <v>A00335</v>
          </cell>
          <cell r="B2783" t="str">
            <v>Twemlow</v>
          </cell>
          <cell r="C2783" t="str">
            <v>Jess</v>
          </cell>
          <cell r="D2783" t="str">
            <v>UGB</v>
          </cell>
          <cell r="E2783" t="str">
            <v>S3</v>
          </cell>
          <cell r="F2783" t="str">
            <v>MMA</v>
          </cell>
          <cell r="G2783" t="str">
            <v>UU81</v>
          </cell>
          <cell r="H2783" t="str">
            <v>UK-HYDST</v>
          </cell>
          <cell r="I2783" t="str">
            <v>Tech</v>
          </cell>
          <cell r="J2783">
            <v>37.5</v>
          </cell>
          <cell r="K2783">
            <v>55</v>
          </cell>
          <cell r="L2783">
            <v>5</v>
          </cell>
          <cell r="M2783" t="str">
            <v>Principal Environmental Consultant</v>
          </cell>
          <cell r="N2783">
            <v>21.569601025640999</v>
          </cell>
        </row>
        <row r="2784">
          <cell r="A2784" t="str">
            <v>A92355</v>
          </cell>
          <cell r="B2784" t="str">
            <v>Tyler</v>
          </cell>
          <cell r="C2784" t="str">
            <v>Stewart</v>
          </cell>
          <cell r="D2784" t="str">
            <v>UGB</v>
          </cell>
          <cell r="E2784" t="str">
            <v>S9</v>
          </cell>
          <cell r="F2784" t="str">
            <v>AHR</v>
          </cell>
          <cell r="G2784" t="str">
            <v>G11</v>
          </cell>
          <cell r="H2784" t="str">
            <v>UK-HYDST</v>
          </cell>
          <cell r="I2784" t="str">
            <v>Admin</v>
          </cell>
          <cell r="J2784">
            <v>37.5</v>
          </cell>
          <cell r="K2784">
            <v>44</v>
          </cell>
          <cell r="L2784">
            <v>0</v>
          </cell>
          <cell r="M2784" t="str">
            <v>N/A</v>
          </cell>
          <cell r="N2784">
            <v>68.610256410256</v>
          </cell>
        </row>
        <row r="2785">
          <cell r="A2785" t="str">
            <v>S10323</v>
          </cell>
          <cell r="B2785" t="str">
            <v>Tyler</v>
          </cell>
          <cell r="C2785" t="str">
            <v>Vanessa</v>
          </cell>
          <cell r="D2785" t="str">
            <v>UGB</v>
          </cell>
          <cell r="E2785" t="str">
            <v>S9</v>
          </cell>
          <cell r="F2785" t="str">
            <v>AHR</v>
          </cell>
          <cell r="G2785" t="str">
            <v>US12</v>
          </cell>
          <cell r="H2785" t="str">
            <v>UK-SC-SELF</v>
          </cell>
          <cell r="I2785" t="str">
            <v>Admin</v>
          </cell>
          <cell r="J2785">
            <v>37.5</v>
          </cell>
          <cell r="K2785">
            <v>3</v>
          </cell>
          <cell r="L2785">
            <v>5</v>
          </cell>
          <cell r="M2785" t="str">
            <v>Senior HR Manager/Advisor</v>
          </cell>
          <cell r="N2785">
            <v>53.33</v>
          </cell>
        </row>
        <row r="2786">
          <cell r="A2786" t="str">
            <v>A76434</v>
          </cell>
          <cell r="B2786" t="str">
            <v>Tynan</v>
          </cell>
          <cell r="C2786" t="str">
            <v>Neil</v>
          </cell>
          <cell r="D2786" t="str">
            <v>UGB</v>
          </cell>
          <cell r="E2786" t="str">
            <v>S1</v>
          </cell>
          <cell r="F2786" t="str">
            <v>THW</v>
          </cell>
          <cell r="G2786" t="str">
            <v>UT21</v>
          </cell>
          <cell r="H2786" t="str">
            <v>P-STD</v>
          </cell>
          <cell r="I2786" t="str">
            <v>Tech</v>
          </cell>
          <cell r="J2786">
            <v>37.5</v>
          </cell>
          <cell r="K2786">
            <v>4</v>
          </cell>
          <cell r="L2786">
            <v>5</v>
          </cell>
          <cell r="M2786" t="str">
            <v>Principal Engineer/ Technical Discipline Leader</v>
          </cell>
          <cell r="N2786">
            <v>28.923257435897</v>
          </cell>
        </row>
        <row r="2787">
          <cell r="A2787" t="str">
            <v>A76262</v>
          </cell>
          <cell r="B2787" t="str">
            <v>Tyrell</v>
          </cell>
          <cell r="C2787" t="str">
            <v>Simon</v>
          </cell>
          <cell r="D2787" t="str">
            <v>UGB</v>
          </cell>
          <cell r="E2787" t="str">
            <v>S2</v>
          </cell>
          <cell r="F2787" t="str">
            <v>GGE</v>
          </cell>
          <cell r="G2787" t="str">
            <v>UP32</v>
          </cell>
          <cell r="H2787" t="str">
            <v>UK-AGENCY</v>
          </cell>
          <cell r="I2787" t="str">
            <v>Tech</v>
          </cell>
          <cell r="J2787">
            <v>37.5</v>
          </cell>
          <cell r="K2787">
            <v>2</v>
          </cell>
          <cell r="L2787">
            <v>7</v>
          </cell>
          <cell r="M2787" t="str">
            <v>Engineering Geologist</v>
          </cell>
          <cell r="N2787">
            <v>32</v>
          </cell>
        </row>
        <row r="2788">
          <cell r="A2788" t="str">
            <v>A25003</v>
          </cell>
          <cell r="B2788" t="str">
            <v>Uddin</v>
          </cell>
          <cell r="C2788" t="str">
            <v>Mohammed</v>
          </cell>
          <cell r="D2788" t="str">
            <v>UGB</v>
          </cell>
          <cell r="E2788" t="str">
            <v>S1</v>
          </cell>
          <cell r="F2788" t="str">
            <v>TPL</v>
          </cell>
          <cell r="G2788" t="str">
            <v>UT22</v>
          </cell>
          <cell r="H2788" t="str">
            <v>UK-HYDST</v>
          </cell>
          <cell r="I2788" t="str">
            <v>Tech</v>
          </cell>
          <cell r="J2788">
            <v>37.5</v>
          </cell>
          <cell r="K2788">
            <v>40</v>
          </cell>
          <cell r="L2788">
            <v>6</v>
          </cell>
          <cell r="M2788" t="str">
            <v>Senior Engineer</v>
          </cell>
          <cell r="N2788">
            <v>26.034062564102999</v>
          </cell>
        </row>
        <row r="2789">
          <cell r="A2789" t="str">
            <v>A74339</v>
          </cell>
          <cell r="B2789" t="str">
            <v>Ueber</v>
          </cell>
          <cell r="C2789" t="str">
            <v>Tom</v>
          </cell>
          <cell r="D2789" t="str">
            <v>UGB</v>
          </cell>
          <cell r="E2789" t="str">
            <v>S9</v>
          </cell>
          <cell r="F2789" t="str">
            <v>AIT</v>
          </cell>
          <cell r="G2789" t="str">
            <v>G11</v>
          </cell>
          <cell r="H2789" t="str">
            <v>UK-HYDST</v>
          </cell>
          <cell r="I2789" t="str">
            <v>Admin</v>
          </cell>
          <cell r="J2789">
            <v>37.5</v>
          </cell>
          <cell r="K2789">
            <v>88</v>
          </cell>
          <cell r="L2789">
            <v>7</v>
          </cell>
          <cell r="M2789" t="str">
            <v>Senior Technician</v>
          </cell>
          <cell r="N2789">
            <v>25.454421538462</v>
          </cell>
        </row>
        <row r="2790">
          <cell r="A2790" t="str">
            <v>A74559</v>
          </cell>
          <cell r="B2790" t="str">
            <v>Ugaily</v>
          </cell>
          <cell r="C2790" t="str">
            <v>Maher</v>
          </cell>
          <cell r="D2790" t="str">
            <v>UGB</v>
          </cell>
          <cell r="E2790" t="str">
            <v>S1</v>
          </cell>
          <cell r="F2790" t="str">
            <v>TPL</v>
          </cell>
          <cell r="G2790" t="str">
            <v>UT22</v>
          </cell>
          <cell r="H2790" t="str">
            <v>UK-HYDST</v>
          </cell>
          <cell r="I2790" t="str">
            <v>Tech</v>
          </cell>
          <cell r="J2790">
            <v>0</v>
          </cell>
          <cell r="K2790">
            <v>6</v>
          </cell>
          <cell r="L2790">
            <v>0</v>
          </cell>
          <cell r="M2790" t="str">
            <v>N/A</v>
          </cell>
          <cell r="N2790">
            <v>6.8906333333329997</v>
          </cell>
        </row>
        <row r="2791">
          <cell r="A2791" t="str">
            <v>U03054</v>
          </cell>
          <cell r="B2791" t="str">
            <v>Ugaily</v>
          </cell>
          <cell r="C2791" t="str">
            <v>Maher</v>
          </cell>
          <cell r="D2791" t="str">
            <v>UGB</v>
          </cell>
          <cell r="E2791" t="str">
            <v>S1</v>
          </cell>
          <cell r="F2791" t="str">
            <v>TPL</v>
          </cell>
          <cell r="G2791" t="str">
            <v>UT22</v>
          </cell>
          <cell r="H2791" t="str">
            <v>UK-SEC-NP</v>
          </cell>
          <cell r="I2791" t="str">
            <v>Tech</v>
          </cell>
          <cell r="J2791">
            <v>0</v>
          </cell>
          <cell r="K2791">
            <v>15</v>
          </cell>
          <cell r="L2791">
            <v>10</v>
          </cell>
          <cell r="M2791" t="str">
            <v>Environmental consultant 4 / Graduate</v>
          </cell>
          <cell r="N2791">
            <v>0.01</v>
          </cell>
        </row>
        <row r="2792">
          <cell r="A2792" t="str">
            <v>A00018</v>
          </cell>
          <cell r="B2792" t="str">
            <v>Ul Haq</v>
          </cell>
          <cell r="C2792" t="str">
            <v>Farhan</v>
          </cell>
          <cell r="D2792" t="str">
            <v>UGB</v>
          </cell>
          <cell r="E2792" t="str">
            <v>S1</v>
          </cell>
          <cell r="F2792" t="str">
            <v>SBR</v>
          </cell>
          <cell r="G2792" t="str">
            <v>UT31</v>
          </cell>
          <cell r="H2792" t="str">
            <v>UK-HYDST</v>
          </cell>
          <cell r="I2792" t="str">
            <v>Tech</v>
          </cell>
          <cell r="J2792">
            <v>37.5</v>
          </cell>
          <cell r="K2792">
            <v>77</v>
          </cell>
          <cell r="L2792">
            <v>9</v>
          </cell>
          <cell r="M2792" t="str">
            <v>Graduate Engineer</v>
          </cell>
          <cell r="N2792">
            <v>16.550729230769001</v>
          </cell>
        </row>
        <row r="2793">
          <cell r="A2793" t="str">
            <v>A74594</v>
          </cell>
          <cell r="B2793" t="str">
            <v>Ume</v>
          </cell>
          <cell r="C2793" t="str">
            <v>Vanessa</v>
          </cell>
          <cell r="D2793" t="str">
            <v>UGB</v>
          </cell>
          <cell r="E2793" t="str">
            <v>S1</v>
          </cell>
          <cell r="F2793" t="str">
            <v>TRL</v>
          </cell>
          <cell r="G2793" t="str">
            <v>UT42</v>
          </cell>
          <cell r="H2793" t="str">
            <v>UK-HYDST</v>
          </cell>
          <cell r="I2793" t="str">
            <v>Tech</v>
          </cell>
          <cell r="J2793">
            <v>37.5</v>
          </cell>
          <cell r="K2793">
            <v>13</v>
          </cell>
          <cell r="L2793">
            <v>4</v>
          </cell>
          <cell r="M2793" t="str">
            <v>Associate (EA)/ Associate Tech. Dir / Associate Tech. Dir (2</v>
          </cell>
          <cell r="N2793">
            <v>25.698498461538001</v>
          </cell>
        </row>
        <row r="2794">
          <cell r="A2794" t="str">
            <v>W64025</v>
          </cell>
          <cell r="B2794" t="str">
            <v>Underwood</v>
          </cell>
          <cell r="C2794" t="str">
            <v>Paul</v>
          </cell>
          <cell r="D2794" t="str">
            <v>UGB</v>
          </cell>
          <cell r="E2794" t="str">
            <v>S1</v>
          </cell>
          <cell r="F2794" t="str">
            <v>SBR</v>
          </cell>
          <cell r="G2794" t="str">
            <v>UT31</v>
          </cell>
          <cell r="H2794" t="str">
            <v>UK-HYDST</v>
          </cell>
          <cell r="I2794" t="str">
            <v>Tech</v>
          </cell>
          <cell r="J2794">
            <v>37.5</v>
          </cell>
          <cell r="K2794">
            <v>128</v>
          </cell>
          <cell r="L2794">
            <v>7</v>
          </cell>
          <cell r="M2794" t="str">
            <v>Senior Technician</v>
          </cell>
          <cell r="N2794">
            <v>23.646953209486998</v>
          </cell>
        </row>
        <row r="2795">
          <cell r="A2795" t="str">
            <v>A76155</v>
          </cell>
          <cell r="B2795" t="str">
            <v>Uzair</v>
          </cell>
          <cell r="C2795" t="str">
            <v>Umer</v>
          </cell>
          <cell r="D2795" t="str">
            <v>UGB</v>
          </cell>
          <cell r="E2795" t="str">
            <v>S4</v>
          </cell>
          <cell r="F2795" t="str">
            <v>ESD</v>
          </cell>
          <cell r="G2795" t="str">
            <v>UE21</v>
          </cell>
          <cell r="H2795" t="str">
            <v>P-STD</v>
          </cell>
          <cell r="I2795" t="str">
            <v>Tech</v>
          </cell>
          <cell r="J2795">
            <v>37.5</v>
          </cell>
          <cell r="K2795">
            <v>9</v>
          </cell>
          <cell r="L2795">
            <v>6</v>
          </cell>
          <cell r="M2795" t="str">
            <v>Senior Consultant</v>
          </cell>
          <cell r="N2795">
            <v>19.862601025640998</v>
          </cell>
        </row>
        <row r="2796">
          <cell r="A2796" t="str">
            <v>A41279</v>
          </cell>
          <cell r="B2796" t="str">
            <v>Valvona</v>
          </cell>
          <cell r="C2796" t="str">
            <v>Pat</v>
          </cell>
          <cell r="D2796" t="str">
            <v>UGB</v>
          </cell>
          <cell r="E2796" t="str">
            <v>S3</v>
          </cell>
          <cell r="F2796" t="str">
            <v>WWN</v>
          </cell>
          <cell r="G2796" t="str">
            <v>UU61</v>
          </cell>
          <cell r="H2796" t="str">
            <v>UK-HYDST</v>
          </cell>
          <cell r="I2796" t="str">
            <v>Tech</v>
          </cell>
          <cell r="J2796">
            <v>37.5</v>
          </cell>
          <cell r="K2796">
            <v>307</v>
          </cell>
          <cell r="L2796">
            <v>3</v>
          </cell>
          <cell r="M2796" t="str">
            <v>Technical Director  / Technical Director (1)</v>
          </cell>
          <cell r="N2796">
            <v>41.780951076923003</v>
          </cell>
        </row>
        <row r="2797">
          <cell r="A2797" t="str">
            <v>A74878</v>
          </cell>
          <cell r="B2797" t="str">
            <v>Van de Pette</v>
          </cell>
          <cell r="C2797" t="str">
            <v>Stephanie</v>
          </cell>
          <cell r="D2797" t="str">
            <v>UGB</v>
          </cell>
          <cell r="E2797" t="str">
            <v>S4</v>
          </cell>
          <cell r="F2797" t="str">
            <v>EEA</v>
          </cell>
          <cell r="G2797" t="str">
            <v>UE31</v>
          </cell>
          <cell r="H2797" t="str">
            <v>P-STD</v>
          </cell>
          <cell r="I2797" t="str">
            <v>Tech</v>
          </cell>
          <cell r="J2797">
            <v>37.5</v>
          </cell>
          <cell r="K2797">
            <v>20</v>
          </cell>
          <cell r="L2797">
            <v>9</v>
          </cell>
          <cell r="M2797" t="str">
            <v>Environmental consultant 3 / Graduate</v>
          </cell>
          <cell r="N2797">
            <v>17.657985641025999</v>
          </cell>
        </row>
        <row r="2798">
          <cell r="A2798" t="str">
            <v>A00384</v>
          </cell>
          <cell r="B2798" t="str">
            <v>Van Der Merwe</v>
          </cell>
          <cell r="C2798" t="str">
            <v>Michael</v>
          </cell>
          <cell r="D2798" t="str">
            <v>UGB</v>
          </cell>
          <cell r="E2798" t="str">
            <v>S4</v>
          </cell>
          <cell r="F2798" t="str">
            <v>EEA</v>
          </cell>
          <cell r="G2798" t="str">
            <v>UE31</v>
          </cell>
          <cell r="H2798" t="str">
            <v>UK-HYDST</v>
          </cell>
          <cell r="I2798" t="str">
            <v>Tech</v>
          </cell>
          <cell r="J2798">
            <v>37.5</v>
          </cell>
          <cell r="K2798">
            <v>68</v>
          </cell>
          <cell r="L2798">
            <v>6</v>
          </cell>
          <cell r="M2798" t="str">
            <v>Senior Consultant</v>
          </cell>
          <cell r="N2798">
            <v>25.376939487179001</v>
          </cell>
        </row>
        <row r="2799">
          <cell r="A2799" t="str">
            <v>A96431</v>
          </cell>
          <cell r="B2799" t="str">
            <v>van der Velden</v>
          </cell>
          <cell r="C2799" t="str">
            <v>Marcus</v>
          </cell>
          <cell r="D2799" t="str">
            <v>UGB</v>
          </cell>
          <cell r="E2799" t="str">
            <v>S1</v>
          </cell>
          <cell r="F2799" t="str">
            <v>THW</v>
          </cell>
          <cell r="G2799" t="str">
            <v>UT22</v>
          </cell>
          <cell r="H2799" t="str">
            <v>UK-HYDST</v>
          </cell>
          <cell r="I2799" t="str">
            <v>Tech</v>
          </cell>
          <cell r="J2799">
            <v>37.5</v>
          </cell>
          <cell r="K2799">
            <v>73</v>
          </cell>
          <cell r="L2799">
            <v>4</v>
          </cell>
          <cell r="M2799" t="str">
            <v>Associate (EA)/ Associate Tech. Dir / Associate Tech. Dir (2</v>
          </cell>
          <cell r="N2799">
            <v>30.087093333333002</v>
          </cell>
        </row>
        <row r="2800">
          <cell r="A2800" t="str">
            <v>W66230</v>
          </cell>
          <cell r="B2800" t="str">
            <v>Van Der Velden</v>
          </cell>
          <cell r="C2800" t="str">
            <v>Robert</v>
          </cell>
          <cell r="D2800" t="str">
            <v>UGB</v>
          </cell>
          <cell r="E2800" t="str">
            <v>S3</v>
          </cell>
          <cell r="F2800" t="str">
            <v>WTC</v>
          </cell>
          <cell r="G2800" t="str">
            <v>UU22</v>
          </cell>
          <cell r="H2800" t="str">
            <v>UK-HYDST</v>
          </cell>
          <cell r="I2800" t="str">
            <v>Tech</v>
          </cell>
          <cell r="J2800">
            <v>37.5</v>
          </cell>
          <cell r="K2800">
            <v>69</v>
          </cell>
          <cell r="L2800">
            <v>5</v>
          </cell>
          <cell r="M2800" t="str">
            <v>Principal Engineer/ Technical Discipline Leader</v>
          </cell>
          <cell r="N2800">
            <v>26.515524102564001</v>
          </cell>
        </row>
        <row r="2801">
          <cell r="A2801" t="str">
            <v>A74605</v>
          </cell>
          <cell r="B2801" t="str">
            <v>Vanstone</v>
          </cell>
          <cell r="C2801" t="str">
            <v>Kim</v>
          </cell>
          <cell r="D2801" t="str">
            <v>UGB</v>
          </cell>
          <cell r="E2801" t="str">
            <v>S3</v>
          </cell>
          <cell r="F2801" t="str">
            <v>WWN</v>
          </cell>
          <cell r="G2801" t="str">
            <v>UU61</v>
          </cell>
          <cell r="H2801" t="str">
            <v>UK-HYDST</v>
          </cell>
          <cell r="I2801" t="str">
            <v>Tech</v>
          </cell>
          <cell r="J2801">
            <v>37.5</v>
          </cell>
          <cell r="K2801">
            <v>36</v>
          </cell>
          <cell r="L2801">
            <v>4</v>
          </cell>
          <cell r="M2801" t="str">
            <v>Associate (EA)/ Associate Tech. Dir / Associate Tech. Dir (2</v>
          </cell>
          <cell r="N2801">
            <v>25.961113846153999</v>
          </cell>
        </row>
        <row r="2802">
          <cell r="A2802" t="str">
            <v>A76307</v>
          </cell>
          <cell r="B2802" t="str">
            <v>Varanauskas</v>
          </cell>
          <cell r="C2802" t="str">
            <v>Rokas</v>
          </cell>
          <cell r="D2802" t="str">
            <v>UGB</v>
          </cell>
          <cell r="E2802" t="str">
            <v>S2</v>
          </cell>
          <cell r="F2802" t="str">
            <v>BBI</v>
          </cell>
          <cell r="G2802" t="str">
            <v>UP33</v>
          </cell>
          <cell r="H2802" t="str">
            <v>P-STD</v>
          </cell>
          <cell r="I2802" t="str">
            <v>Tech</v>
          </cell>
          <cell r="J2802">
            <v>37.5</v>
          </cell>
          <cell r="K2802">
            <v>7</v>
          </cell>
          <cell r="L2802">
            <v>8</v>
          </cell>
          <cell r="M2802" t="str">
            <v>Resident Engineer (1) / Resident Engineer</v>
          </cell>
          <cell r="N2802">
            <v>18.744703589743999</v>
          </cell>
        </row>
        <row r="2803">
          <cell r="A2803" t="str">
            <v>A25274</v>
          </cell>
          <cell r="B2803" t="str">
            <v>Vardag</v>
          </cell>
          <cell r="C2803" t="str">
            <v>Anwar</v>
          </cell>
          <cell r="D2803" t="str">
            <v>UGB</v>
          </cell>
          <cell r="E2803" t="str">
            <v>S1</v>
          </cell>
          <cell r="F2803" t="str">
            <v>TRL</v>
          </cell>
          <cell r="G2803" t="str">
            <v>UT41</v>
          </cell>
          <cell r="H2803" t="str">
            <v>UK-AGENCY</v>
          </cell>
          <cell r="I2803" t="str">
            <v>Tech</v>
          </cell>
          <cell r="J2803">
            <v>37.5</v>
          </cell>
          <cell r="K2803">
            <v>6</v>
          </cell>
          <cell r="L2803">
            <v>6</v>
          </cell>
          <cell r="M2803" t="str">
            <v>Senior Engineer</v>
          </cell>
          <cell r="N2803">
            <v>35.75</v>
          </cell>
        </row>
        <row r="2804">
          <cell r="A2804" t="str">
            <v>A76472</v>
          </cell>
          <cell r="B2804" t="str">
            <v>Veitch</v>
          </cell>
          <cell r="C2804" t="str">
            <v>Emily</v>
          </cell>
          <cell r="D2804" t="str">
            <v>UGB</v>
          </cell>
          <cell r="E2804" t="str">
            <v>S9</v>
          </cell>
          <cell r="F2804" t="str">
            <v>AHR</v>
          </cell>
          <cell r="G2804" t="str">
            <v>G11</v>
          </cell>
          <cell r="H2804" t="str">
            <v>UK-AGENCY</v>
          </cell>
          <cell r="I2804" t="str">
            <v>Admin</v>
          </cell>
          <cell r="J2804">
            <v>37.5</v>
          </cell>
          <cell r="K2804">
            <v>1</v>
          </cell>
          <cell r="L2804">
            <v>7</v>
          </cell>
          <cell r="M2804" t="str">
            <v>Executive Secretary, Personal Assistant or Sector PA</v>
          </cell>
          <cell r="N2804">
            <v>27.69</v>
          </cell>
        </row>
        <row r="2805">
          <cell r="A2805" t="str">
            <v>A25249</v>
          </cell>
          <cell r="B2805" t="str">
            <v>Venn</v>
          </cell>
          <cell r="C2805" t="str">
            <v>Jon</v>
          </cell>
          <cell r="D2805" t="str">
            <v>UGB</v>
          </cell>
          <cell r="E2805" t="str">
            <v>S2</v>
          </cell>
          <cell r="F2805" t="str">
            <v>GLR</v>
          </cell>
          <cell r="G2805" t="str">
            <v>UP32</v>
          </cell>
          <cell r="H2805" t="str">
            <v>T-FIX</v>
          </cell>
          <cell r="I2805" t="str">
            <v>Tech</v>
          </cell>
          <cell r="J2805">
            <v>37.5</v>
          </cell>
          <cell r="K2805">
            <v>29</v>
          </cell>
          <cell r="L2805">
            <v>4</v>
          </cell>
          <cell r="M2805" t="str">
            <v>Associate Business Director</v>
          </cell>
          <cell r="N2805">
            <v>39.588704</v>
          </cell>
        </row>
        <row r="2806">
          <cell r="A2806" t="str">
            <v>A00440</v>
          </cell>
          <cell r="B2806" t="str">
            <v>Verma</v>
          </cell>
          <cell r="C2806" t="str">
            <v>Vishal</v>
          </cell>
          <cell r="D2806" t="str">
            <v>UGB</v>
          </cell>
          <cell r="E2806" t="str">
            <v>S1</v>
          </cell>
          <cell r="F2806" t="str">
            <v>TRL</v>
          </cell>
          <cell r="G2806" t="str">
            <v>UT41</v>
          </cell>
          <cell r="H2806" t="str">
            <v>UK-HYDST</v>
          </cell>
          <cell r="I2806" t="str">
            <v>Tech</v>
          </cell>
          <cell r="J2806">
            <v>37.5</v>
          </cell>
          <cell r="K2806">
            <v>24</v>
          </cell>
          <cell r="L2806">
            <v>8</v>
          </cell>
          <cell r="M2806" t="str">
            <v>Technical Officer/ Technician</v>
          </cell>
          <cell r="N2806">
            <v>16.069267692307999</v>
          </cell>
        </row>
        <row r="2807">
          <cell r="A2807" t="str">
            <v>A99791</v>
          </cell>
          <cell r="B2807" t="str">
            <v>Vernon</v>
          </cell>
          <cell r="C2807" t="str">
            <v>Stephen</v>
          </cell>
          <cell r="D2807" t="str">
            <v>UGB</v>
          </cell>
          <cell r="E2807" t="str">
            <v>S2</v>
          </cell>
          <cell r="F2807" t="str">
            <v>SBS</v>
          </cell>
          <cell r="G2807" t="str">
            <v>UP51</v>
          </cell>
          <cell r="H2807" t="str">
            <v>UK-HYDST</v>
          </cell>
          <cell r="I2807" t="str">
            <v>Tech</v>
          </cell>
          <cell r="J2807">
            <v>37.5</v>
          </cell>
          <cell r="K2807">
            <v>69</v>
          </cell>
          <cell r="L2807">
            <v>4</v>
          </cell>
          <cell r="M2807" t="str">
            <v>Associate (EA)/ Associate Tech. Dir / Associate Tech. Dir (2</v>
          </cell>
          <cell r="N2807">
            <v>35.841288205128002</v>
          </cell>
        </row>
        <row r="2808">
          <cell r="A2808" t="str">
            <v>A25240</v>
          </cell>
          <cell r="B2808" t="str">
            <v>Victory</v>
          </cell>
          <cell r="C2808" t="str">
            <v>Anwen</v>
          </cell>
          <cell r="D2808" t="str">
            <v>UGB</v>
          </cell>
          <cell r="E2808" t="str">
            <v>S4</v>
          </cell>
          <cell r="F2808" t="str">
            <v>EEA</v>
          </cell>
          <cell r="G2808" t="str">
            <v>UE31</v>
          </cell>
          <cell r="H2808" t="str">
            <v>P-STD</v>
          </cell>
          <cell r="I2808" t="str">
            <v>Tech</v>
          </cell>
          <cell r="J2808">
            <v>35.65</v>
          </cell>
          <cell r="K2808">
            <v>29</v>
          </cell>
          <cell r="L2808">
            <v>6</v>
          </cell>
          <cell r="M2808" t="str">
            <v>Senior  Landscape/ Project/Graphic/Urban Designer</v>
          </cell>
          <cell r="N2808">
            <v>27.047648074226</v>
          </cell>
        </row>
        <row r="2809">
          <cell r="A2809" t="str">
            <v>A74763</v>
          </cell>
          <cell r="B2809" t="str">
            <v>Vigneswaralingam</v>
          </cell>
          <cell r="C2809" t="str">
            <v>Ganesh</v>
          </cell>
          <cell r="D2809" t="str">
            <v>UGB</v>
          </cell>
          <cell r="E2809" t="str">
            <v>S1</v>
          </cell>
          <cell r="F2809" t="str">
            <v>TRS</v>
          </cell>
          <cell r="G2809" t="str">
            <v>UT42</v>
          </cell>
          <cell r="H2809" t="str">
            <v>P-STD</v>
          </cell>
          <cell r="I2809" t="str">
            <v>Tech</v>
          </cell>
          <cell r="J2809">
            <v>37.5</v>
          </cell>
          <cell r="K2809">
            <v>22</v>
          </cell>
          <cell r="L2809">
            <v>7</v>
          </cell>
          <cell r="M2809" t="str">
            <v>Senior Network Engineer</v>
          </cell>
          <cell r="N2809">
            <v>32.647003589744003</v>
          </cell>
        </row>
        <row r="2810">
          <cell r="A2810" t="str">
            <v>U02963</v>
          </cell>
          <cell r="B2810" t="str">
            <v>Vilhar</v>
          </cell>
          <cell r="C2810" t="str">
            <v>Martin</v>
          </cell>
          <cell r="D2810" t="str">
            <v>UGB</v>
          </cell>
          <cell r="E2810" t="str">
            <v>S1</v>
          </cell>
          <cell r="F2810" t="str">
            <v>SBR</v>
          </cell>
          <cell r="G2810" t="str">
            <v>UT31</v>
          </cell>
          <cell r="H2810" t="str">
            <v>UK-AGENCY</v>
          </cell>
          <cell r="I2810" t="str">
            <v>Tech</v>
          </cell>
          <cell r="J2810">
            <v>0</v>
          </cell>
          <cell r="K2810">
            <v>34</v>
          </cell>
          <cell r="L2810">
            <v>0</v>
          </cell>
          <cell r="M2810" t="str">
            <v>N/A</v>
          </cell>
          <cell r="N2810">
            <v>0.01</v>
          </cell>
        </row>
        <row r="2811">
          <cell r="A2811" t="str">
            <v>A00108</v>
          </cell>
          <cell r="B2811" t="str">
            <v>Viljoen</v>
          </cell>
          <cell r="C2811" t="str">
            <v>Anel</v>
          </cell>
          <cell r="D2811" t="str">
            <v>UGB</v>
          </cell>
          <cell r="E2811" t="str">
            <v>S1</v>
          </cell>
          <cell r="F2811" t="str">
            <v>THW</v>
          </cell>
          <cell r="G2811" t="str">
            <v>UT21</v>
          </cell>
          <cell r="H2811" t="str">
            <v>UK-HYDST</v>
          </cell>
          <cell r="I2811" t="str">
            <v>Tech</v>
          </cell>
          <cell r="J2811">
            <v>37.5</v>
          </cell>
          <cell r="K2811">
            <v>55</v>
          </cell>
          <cell r="L2811">
            <v>8</v>
          </cell>
          <cell r="M2811" t="str">
            <v>Planner</v>
          </cell>
          <cell r="N2811">
            <v>18.082652307692001</v>
          </cell>
        </row>
        <row r="2812">
          <cell r="A2812" t="str">
            <v>A49746</v>
          </cell>
          <cell r="B2812" t="str">
            <v>Viljoen</v>
          </cell>
          <cell r="C2812" t="str">
            <v>Quintin</v>
          </cell>
          <cell r="D2812" t="str">
            <v>UGB</v>
          </cell>
          <cell r="E2812" t="str">
            <v>S1</v>
          </cell>
          <cell r="F2812" t="str">
            <v>THW</v>
          </cell>
          <cell r="G2812" t="str">
            <v>UT21</v>
          </cell>
          <cell r="H2812" t="str">
            <v>UK-HYDST</v>
          </cell>
          <cell r="I2812" t="str">
            <v>Tech</v>
          </cell>
          <cell r="J2812">
            <v>37.5</v>
          </cell>
          <cell r="K2812">
            <v>56</v>
          </cell>
          <cell r="L2812">
            <v>8</v>
          </cell>
          <cell r="M2812" t="str">
            <v>Assistant Resident Engineer(1) / Assistant Resident Engineer</v>
          </cell>
          <cell r="N2812">
            <v>20.417011282051</v>
          </cell>
        </row>
        <row r="2813">
          <cell r="A2813" t="str">
            <v>A74713</v>
          </cell>
          <cell r="B2813" t="str">
            <v>Villamizar</v>
          </cell>
          <cell r="C2813" t="str">
            <v>Cristian</v>
          </cell>
          <cell r="D2813" t="str">
            <v>UGB</v>
          </cell>
          <cell r="E2813" t="str">
            <v>S9</v>
          </cell>
          <cell r="F2813" t="str">
            <v>AFN</v>
          </cell>
          <cell r="G2813" t="str">
            <v>G11</v>
          </cell>
          <cell r="H2813" t="str">
            <v>P-STD</v>
          </cell>
          <cell r="I2813" t="str">
            <v>Admin</v>
          </cell>
          <cell r="J2813">
            <v>37.5</v>
          </cell>
          <cell r="K2813">
            <v>24</v>
          </cell>
          <cell r="L2813">
            <v>6</v>
          </cell>
          <cell r="M2813" t="str">
            <v>Group Financial Accountant</v>
          </cell>
          <cell r="N2813">
            <v>19.279011282050998</v>
          </cell>
        </row>
        <row r="2814">
          <cell r="A2814" t="str">
            <v>A00402</v>
          </cell>
          <cell r="B2814" t="str">
            <v>Villars</v>
          </cell>
          <cell r="C2814" t="str">
            <v>Bethan</v>
          </cell>
          <cell r="D2814" t="str">
            <v>UGB</v>
          </cell>
          <cell r="E2814" t="str">
            <v>S9</v>
          </cell>
          <cell r="F2814" t="str">
            <v>ABD</v>
          </cell>
          <cell r="G2814" t="str">
            <v>US16</v>
          </cell>
          <cell r="H2814" t="str">
            <v>UK-HYDST</v>
          </cell>
          <cell r="I2814" t="str">
            <v>Admin</v>
          </cell>
          <cell r="J2814">
            <v>37.5</v>
          </cell>
          <cell r="K2814">
            <v>9</v>
          </cell>
          <cell r="L2814">
            <v>0</v>
          </cell>
          <cell r="M2814" t="str">
            <v>N/A</v>
          </cell>
          <cell r="N2814">
            <v>11.255934358974001</v>
          </cell>
        </row>
        <row r="2815">
          <cell r="A2815" t="str">
            <v>W29963</v>
          </cell>
          <cell r="B2815" t="str">
            <v>Vinnels</v>
          </cell>
          <cell r="C2815" t="str">
            <v>Donna</v>
          </cell>
          <cell r="D2815" t="str">
            <v>UGB</v>
          </cell>
          <cell r="E2815" t="str">
            <v>S2</v>
          </cell>
          <cell r="F2815" t="str">
            <v>PUP</v>
          </cell>
          <cell r="G2815" t="str">
            <v>UP21</v>
          </cell>
          <cell r="H2815" t="str">
            <v>UK-HYDST</v>
          </cell>
          <cell r="I2815" t="str">
            <v>Tech</v>
          </cell>
          <cell r="J2815">
            <v>37.5</v>
          </cell>
          <cell r="K2815">
            <v>56</v>
          </cell>
          <cell r="L2815">
            <v>0</v>
          </cell>
          <cell r="M2815" t="str">
            <v>N/A</v>
          </cell>
          <cell r="N2815">
            <v>19.435897435897001</v>
          </cell>
        </row>
        <row r="2816">
          <cell r="A2816" t="str">
            <v>A76304</v>
          </cell>
          <cell r="B2816" t="str">
            <v>Violi</v>
          </cell>
          <cell r="C2816" t="str">
            <v>John</v>
          </cell>
          <cell r="D2816" t="str">
            <v>UGB</v>
          </cell>
          <cell r="E2816" t="str">
            <v>S1</v>
          </cell>
          <cell r="F2816" t="str">
            <v>TRL</v>
          </cell>
          <cell r="G2816" t="str">
            <v>UT42</v>
          </cell>
          <cell r="H2816" t="str">
            <v>UK-AGENCY</v>
          </cell>
          <cell r="I2816" t="str">
            <v>Tech</v>
          </cell>
          <cell r="J2816">
            <v>37.5</v>
          </cell>
          <cell r="K2816">
            <v>5</v>
          </cell>
          <cell r="L2816">
            <v>9</v>
          </cell>
          <cell r="M2816" t="str">
            <v>Technical Officer/ Technician</v>
          </cell>
          <cell r="N2816">
            <v>36.4</v>
          </cell>
        </row>
        <row r="2817">
          <cell r="A2817" t="str">
            <v>A24998</v>
          </cell>
          <cell r="B2817" t="str">
            <v>Virsie</v>
          </cell>
          <cell r="C2817" t="str">
            <v>Andreea</v>
          </cell>
          <cell r="D2817" t="str">
            <v>UGB</v>
          </cell>
          <cell r="E2817" t="str">
            <v>S1</v>
          </cell>
          <cell r="F2817" t="str">
            <v>THW</v>
          </cell>
          <cell r="G2817" t="str">
            <v>UT25</v>
          </cell>
          <cell r="H2817" t="str">
            <v>UK-HYDST</v>
          </cell>
          <cell r="I2817" t="str">
            <v>Tech</v>
          </cell>
          <cell r="J2817">
            <v>40</v>
          </cell>
          <cell r="K2817">
            <v>13</v>
          </cell>
          <cell r="L2817">
            <v>0</v>
          </cell>
          <cell r="M2817" t="str">
            <v>N/A</v>
          </cell>
          <cell r="N2817">
            <v>5.5878447115379997</v>
          </cell>
        </row>
        <row r="2818">
          <cell r="A2818" t="str">
            <v>S10393</v>
          </cell>
          <cell r="B2818" t="str">
            <v>Virtue</v>
          </cell>
          <cell r="C2818" t="str">
            <v>Mark</v>
          </cell>
          <cell r="D2818" t="str">
            <v>UGB</v>
          </cell>
          <cell r="E2818" t="str">
            <v>S1</v>
          </cell>
          <cell r="F2818" t="str">
            <v>TRL</v>
          </cell>
          <cell r="G2818" t="str">
            <v>UT41</v>
          </cell>
          <cell r="H2818" t="str">
            <v>UK-SC-LTD</v>
          </cell>
          <cell r="I2818" t="str">
            <v>Tech</v>
          </cell>
          <cell r="J2818">
            <v>37.5</v>
          </cell>
          <cell r="K2818">
            <v>1</v>
          </cell>
          <cell r="L2818">
            <v>8</v>
          </cell>
          <cell r="M2818" t="str">
            <v>Technical Officer/ Technician</v>
          </cell>
          <cell r="N2818">
            <v>26.5</v>
          </cell>
        </row>
        <row r="2819">
          <cell r="A2819" t="str">
            <v>A74581</v>
          </cell>
          <cell r="B2819" t="str">
            <v>Visocins</v>
          </cell>
          <cell r="C2819" t="str">
            <v>Juri</v>
          </cell>
          <cell r="D2819" t="str">
            <v>UGB</v>
          </cell>
          <cell r="E2819" t="str">
            <v>S1</v>
          </cell>
          <cell r="F2819" t="str">
            <v>TRL</v>
          </cell>
          <cell r="G2819" t="str">
            <v>UT41</v>
          </cell>
          <cell r="H2819" t="str">
            <v>UK-HYDST</v>
          </cell>
          <cell r="I2819" t="str">
            <v>Tech</v>
          </cell>
          <cell r="J2819">
            <v>37.5</v>
          </cell>
          <cell r="K2819">
            <v>5</v>
          </cell>
          <cell r="L2819">
            <v>0</v>
          </cell>
          <cell r="M2819" t="str">
            <v>N/A</v>
          </cell>
          <cell r="N2819">
            <v>9.8631138461540004</v>
          </cell>
        </row>
        <row r="2820">
          <cell r="A2820" t="str">
            <v>A74508</v>
          </cell>
          <cell r="B2820" t="str">
            <v>Vogtlin</v>
          </cell>
          <cell r="C2820" t="str">
            <v>Dan</v>
          </cell>
          <cell r="D2820" t="str">
            <v>UGB</v>
          </cell>
          <cell r="E2820" t="str">
            <v>S3</v>
          </cell>
          <cell r="F2820" t="str">
            <v>WWN</v>
          </cell>
          <cell r="G2820" t="str">
            <v>UU71</v>
          </cell>
          <cell r="H2820" t="str">
            <v>UK-HYDST</v>
          </cell>
          <cell r="I2820" t="str">
            <v>Tech</v>
          </cell>
          <cell r="J2820">
            <v>37.5</v>
          </cell>
          <cell r="K2820">
            <v>70</v>
          </cell>
          <cell r="L2820">
            <v>8</v>
          </cell>
          <cell r="M2820" t="str">
            <v>Assistant Engineer  (Graduate)</v>
          </cell>
          <cell r="N2820">
            <v>20.504318974358998</v>
          </cell>
        </row>
        <row r="2821">
          <cell r="A2821" t="str">
            <v>A49985</v>
          </cell>
          <cell r="B2821" t="str">
            <v>Voo</v>
          </cell>
          <cell r="C2821" t="str">
            <v>Vun</v>
          </cell>
          <cell r="D2821" t="str">
            <v>UGB</v>
          </cell>
          <cell r="E2821" t="str">
            <v>S1</v>
          </cell>
          <cell r="F2821" t="str">
            <v>SBR</v>
          </cell>
          <cell r="G2821" t="str">
            <v>UT31</v>
          </cell>
          <cell r="H2821" t="str">
            <v>UK-HYDST</v>
          </cell>
          <cell r="I2821" t="str">
            <v>Tech</v>
          </cell>
          <cell r="J2821">
            <v>37.5</v>
          </cell>
          <cell r="K2821">
            <v>37</v>
          </cell>
          <cell r="L2821">
            <v>8</v>
          </cell>
          <cell r="M2821" t="str">
            <v>Engineer  (Not chartered) (Graduate)</v>
          </cell>
          <cell r="N2821">
            <v>17.935587692308001</v>
          </cell>
        </row>
        <row r="2822">
          <cell r="A2822" t="str">
            <v>A76171</v>
          </cell>
          <cell r="B2822" t="str">
            <v>Voo</v>
          </cell>
          <cell r="C2822" t="str">
            <v>Vun</v>
          </cell>
          <cell r="D2822" t="str">
            <v>UGB</v>
          </cell>
          <cell r="E2822" t="str">
            <v>S1</v>
          </cell>
          <cell r="F2822" t="str">
            <v>SBR</v>
          </cell>
          <cell r="G2822" t="str">
            <v>UT31</v>
          </cell>
          <cell r="H2822" t="str">
            <v>P-STD</v>
          </cell>
          <cell r="I2822" t="str">
            <v>Tech</v>
          </cell>
          <cell r="J2822">
            <v>37.5</v>
          </cell>
          <cell r="K2822">
            <v>9</v>
          </cell>
          <cell r="L2822">
            <v>7</v>
          </cell>
          <cell r="M2822" t="str">
            <v>Chartered or Consulting Engineer</v>
          </cell>
          <cell r="N2822">
            <v>25.05854974359</v>
          </cell>
        </row>
        <row r="2823">
          <cell r="A2823" t="str">
            <v>A50012</v>
          </cell>
          <cell r="B2823" t="str">
            <v>Vooght</v>
          </cell>
          <cell r="C2823" t="str">
            <v>Stephen</v>
          </cell>
          <cell r="D2823" t="str">
            <v>UGB</v>
          </cell>
          <cell r="E2823" t="str">
            <v>S9</v>
          </cell>
          <cell r="F2823" t="str">
            <v>AHR</v>
          </cell>
          <cell r="G2823" t="str">
            <v>US12</v>
          </cell>
          <cell r="H2823" t="str">
            <v>UK-HYDST</v>
          </cell>
          <cell r="I2823" t="str">
            <v>Admin</v>
          </cell>
          <cell r="J2823">
            <v>37.5</v>
          </cell>
          <cell r="K2823">
            <v>11</v>
          </cell>
          <cell r="L2823">
            <v>0</v>
          </cell>
          <cell r="M2823" t="str">
            <v>N/A</v>
          </cell>
          <cell r="N2823">
            <v>35.362589548717999</v>
          </cell>
        </row>
        <row r="2824">
          <cell r="A2824" t="str">
            <v>A85553</v>
          </cell>
          <cell r="B2824" t="str">
            <v>Vrabie</v>
          </cell>
          <cell r="C2824" t="str">
            <v>Cristian</v>
          </cell>
          <cell r="D2824" t="str">
            <v>UGB</v>
          </cell>
          <cell r="E2824" t="str">
            <v>S1</v>
          </cell>
          <cell r="F2824" t="str">
            <v>THW</v>
          </cell>
          <cell r="G2824" t="str">
            <v>UT21</v>
          </cell>
          <cell r="H2824" t="str">
            <v>UK-HYDST</v>
          </cell>
          <cell r="I2824" t="str">
            <v>Tech</v>
          </cell>
          <cell r="J2824">
            <v>37.5</v>
          </cell>
          <cell r="K2824">
            <v>136</v>
          </cell>
          <cell r="L2824">
            <v>6</v>
          </cell>
          <cell r="M2824" t="str">
            <v>Senior Engineer</v>
          </cell>
          <cell r="N2824">
            <v>23.800088205127999</v>
          </cell>
        </row>
        <row r="2825">
          <cell r="A2825" t="str">
            <v>A88684</v>
          </cell>
          <cell r="B2825" t="str">
            <v>Vrabie</v>
          </cell>
          <cell r="C2825" t="str">
            <v>Elena</v>
          </cell>
          <cell r="D2825" t="str">
            <v>UGB</v>
          </cell>
          <cell r="E2825" t="str">
            <v>S1</v>
          </cell>
          <cell r="F2825" t="str">
            <v>THW</v>
          </cell>
          <cell r="G2825" t="str">
            <v>UT21</v>
          </cell>
          <cell r="H2825" t="str">
            <v>UK-HYDST</v>
          </cell>
          <cell r="I2825" t="str">
            <v>Tech</v>
          </cell>
          <cell r="J2825">
            <v>37.5</v>
          </cell>
          <cell r="K2825">
            <v>148</v>
          </cell>
          <cell r="L2825">
            <v>3</v>
          </cell>
          <cell r="M2825" t="str">
            <v>Technical Director  / Technical Director (1)</v>
          </cell>
          <cell r="N2825">
            <v>53.197973333333003</v>
          </cell>
        </row>
        <row r="2826">
          <cell r="A2826" t="str">
            <v>W68284</v>
          </cell>
          <cell r="B2826" t="str">
            <v>Wade</v>
          </cell>
          <cell r="C2826" t="str">
            <v>Steve</v>
          </cell>
          <cell r="D2826" t="str">
            <v>UGB</v>
          </cell>
          <cell r="E2826" t="str">
            <v>S3</v>
          </cell>
          <cell r="F2826" t="str">
            <v>MAM</v>
          </cell>
          <cell r="G2826" t="str">
            <v>UU23</v>
          </cell>
          <cell r="H2826" t="str">
            <v>UK-HYDST</v>
          </cell>
          <cell r="I2826" t="str">
            <v>Tech</v>
          </cell>
          <cell r="J2826">
            <v>37.5</v>
          </cell>
          <cell r="K2826">
            <v>231</v>
          </cell>
          <cell r="L2826">
            <v>6</v>
          </cell>
          <cell r="M2826" t="str">
            <v>Senior Engineer</v>
          </cell>
          <cell r="N2826">
            <v>17.820036923077001</v>
          </cell>
        </row>
        <row r="2827">
          <cell r="A2827" t="str">
            <v>A99376</v>
          </cell>
          <cell r="B2827" t="str">
            <v>Wadham</v>
          </cell>
          <cell r="C2827" t="str">
            <v>Hayley</v>
          </cell>
          <cell r="D2827" t="str">
            <v>UGB</v>
          </cell>
          <cell r="E2827" t="str">
            <v>S9</v>
          </cell>
          <cell r="F2827" t="str">
            <v>AFF</v>
          </cell>
          <cell r="G2827" t="str">
            <v>UF13</v>
          </cell>
          <cell r="H2827" t="str">
            <v>UK-HYDST</v>
          </cell>
          <cell r="I2827" t="str">
            <v>Admin</v>
          </cell>
          <cell r="J2827">
            <v>30</v>
          </cell>
          <cell r="K2827">
            <v>42</v>
          </cell>
          <cell r="L2827">
            <v>0</v>
          </cell>
          <cell r="M2827" t="str">
            <v>N/A</v>
          </cell>
          <cell r="N2827">
            <v>13.808764102564</v>
          </cell>
        </row>
        <row r="2828">
          <cell r="A2828" t="str">
            <v>A25085</v>
          </cell>
          <cell r="B2828" t="str">
            <v>Wahab</v>
          </cell>
          <cell r="C2828" t="str">
            <v>Lena</v>
          </cell>
          <cell r="D2828" t="str">
            <v>UGB</v>
          </cell>
          <cell r="E2828" t="str">
            <v>S3</v>
          </cell>
          <cell r="F2828" t="str">
            <v>WTC</v>
          </cell>
          <cell r="G2828" t="str">
            <v>UU22</v>
          </cell>
          <cell r="H2828" t="str">
            <v>UK-HYDST</v>
          </cell>
          <cell r="I2828" t="str">
            <v>Tech</v>
          </cell>
          <cell r="J2828">
            <v>37.5</v>
          </cell>
          <cell r="K2828">
            <v>55</v>
          </cell>
          <cell r="L2828">
            <v>8</v>
          </cell>
          <cell r="M2828" t="str">
            <v>Engineer  (Not chartered) (Graduate)</v>
          </cell>
          <cell r="N2828">
            <v>15.584888205127999</v>
          </cell>
        </row>
        <row r="2829">
          <cell r="A2829" t="str">
            <v>U03088</v>
          </cell>
          <cell r="B2829" t="str">
            <v>Waites</v>
          </cell>
          <cell r="C2829" t="str">
            <v>Gordon</v>
          </cell>
          <cell r="D2829" t="str">
            <v>UGB</v>
          </cell>
          <cell r="E2829" t="str">
            <v>S1</v>
          </cell>
          <cell r="F2829" t="str">
            <v>TRL</v>
          </cell>
          <cell r="G2829" t="str">
            <v>UT43</v>
          </cell>
          <cell r="H2829" t="str">
            <v>UK-AGENCY</v>
          </cell>
          <cell r="I2829" t="str">
            <v>Tech</v>
          </cell>
          <cell r="J2829">
            <v>0</v>
          </cell>
          <cell r="K2829">
            <v>10</v>
          </cell>
          <cell r="L2829">
            <v>8</v>
          </cell>
          <cell r="M2829" t="str">
            <v>Engineer  (Not chartered) (Graduate)</v>
          </cell>
          <cell r="N2829">
            <v>33.299999999999997</v>
          </cell>
        </row>
        <row r="2830">
          <cell r="A2830" t="str">
            <v>A76323</v>
          </cell>
          <cell r="B2830" t="str">
            <v>Wakeling</v>
          </cell>
          <cell r="C2830" t="str">
            <v>Dan</v>
          </cell>
          <cell r="D2830" t="str">
            <v>UGB</v>
          </cell>
          <cell r="E2830" t="str">
            <v>S4</v>
          </cell>
          <cell r="F2830" t="str">
            <v>EEA</v>
          </cell>
          <cell r="G2830" t="str">
            <v>UE31</v>
          </cell>
          <cell r="H2830" t="str">
            <v>P-STD</v>
          </cell>
          <cell r="I2830" t="str">
            <v>Tech</v>
          </cell>
          <cell r="J2830">
            <v>37.5</v>
          </cell>
          <cell r="K2830">
            <v>7</v>
          </cell>
          <cell r="L2830">
            <v>11</v>
          </cell>
          <cell r="M2830" t="str">
            <v>Junior Technician</v>
          </cell>
          <cell r="N2830">
            <v>13.229831794872</v>
          </cell>
        </row>
        <row r="2831">
          <cell r="A2831" t="str">
            <v>A49898</v>
          </cell>
          <cell r="B2831" t="str">
            <v>Waldek</v>
          </cell>
          <cell r="C2831" t="str">
            <v>Stefan</v>
          </cell>
          <cell r="D2831" t="str">
            <v>UGB</v>
          </cell>
          <cell r="E2831" t="str">
            <v>S2</v>
          </cell>
          <cell r="F2831" t="str">
            <v>GGE</v>
          </cell>
          <cell r="G2831" t="str">
            <v>UP31</v>
          </cell>
          <cell r="H2831" t="str">
            <v>UK-HYDST</v>
          </cell>
          <cell r="I2831" t="str">
            <v>Tech</v>
          </cell>
          <cell r="J2831">
            <v>37.5</v>
          </cell>
          <cell r="K2831">
            <v>26</v>
          </cell>
          <cell r="L2831">
            <v>0</v>
          </cell>
          <cell r="M2831" t="str">
            <v>N/A</v>
          </cell>
          <cell r="N2831">
            <v>48.149072820512998</v>
          </cell>
        </row>
        <row r="2832">
          <cell r="A2832" t="str">
            <v>A50171</v>
          </cell>
          <cell r="B2832" t="str">
            <v>Waldron</v>
          </cell>
          <cell r="C2832" t="str">
            <v>Fiona</v>
          </cell>
          <cell r="D2832" t="str">
            <v>UGB</v>
          </cell>
          <cell r="E2832" t="str">
            <v>S2</v>
          </cell>
          <cell r="F2832" t="str">
            <v>GGE</v>
          </cell>
          <cell r="G2832" t="str">
            <v>UP31</v>
          </cell>
          <cell r="H2832" t="str">
            <v>T-FIX</v>
          </cell>
          <cell r="I2832" t="str">
            <v>Tech</v>
          </cell>
          <cell r="J2832">
            <v>37.5</v>
          </cell>
          <cell r="K2832">
            <v>2</v>
          </cell>
          <cell r="L2832">
            <v>11</v>
          </cell>
          <cell r="M2832" t="str">
            <v>Junior Technician</v>
          </cell>
          <cell r="N2832">
            <v>6.4400369230769998</v>
          </cell>
        </row>
        <row r="2833">
          <cell r="A2833" t="str">
            <v>A74883</v>
          </cell>
          <cell r="B2833" t="str">
            <v>Waldron</v>
          </cell>
          <cell r="C2833" t="str">
            <v>Fiona</v>
          </cell>
          <cell r="D2833" t="str">
            <v>UGB</v>
          </cell>
          <cell r="E2833" t="str">
            <v>S2</v>
          </cell>
          <cell r="F2833" t="str">
            <v>GCL</v>
          </cell>
          <cell r="G2833" t="str">
            <v>UP31</v>
          </cell>
          <cell r="H2833" t="str">
            <v>P-STD</v>
          </cell>
          <cell r="I2833" t="str">
            <v>Tech</v>
          </cell>
          <cell r="J2833">
            <v>37.5</v>
          </cell>
          <cell r="K2833">
            <v>19</v>
          </cell>
          <cell r="L2833">
            <v>8</v>
          </cell>
          <cell r="M2833" t="str">
            <v>Assistant Resident Engineer(1) / Assistant Resident Engineer</v>
          </cell>
          <cell r="N2833">
            <v>18.153539487179</v>
          </cell>
        </row>
        <row r="2834">
          <cell r="A2834" t="str">
            <v>A00100</v>
          </cell>
          <cell r="B2834" t="str">
            <v>Walker</v>
          </cell>
          <cell r="C2834" t="str">
            <v>Nick</v>
          </cell>
          <cell r="D2834" t="str">
            <v>UGB</v>
          </cell>
          <cell r="E2834" t="str">
            <v>S2</v>
          </cell>
          <cell r="F2834" t="str">
            <v>GLR</v>
          </cell>
          <cell r="G2834" t="str">
            <v>UP21</v>
          </cell>
          <cell r="H2834" t="str">
            <v>UK-HYDST</v>
          </cell>
          <cell r="I2834" t="str">
            <v>Tech</v>
          </cell>
          <cell r="J2834">
            <v>37.5</v>
          </cell>
          <cell r="K2834">
            <v>57</v>
          </cell>
          <cell r="L2834">
            <v>9</v>
          </cell>
          <cell r="M2834" t="str">
            <v>Environmental consultant 3 / Graduate</v>
          </cell>
          <cell r="N2834">
            <v>11.342190769230999</v>
          </cell>
        </row>
        <row r="2835">
          <cell r="A2835" t="str">
            <v>A50109</v>
          </cell>
          <cell r="B2835" t="str">
            <v>Walker</v>
          </cell>
          <cell r="C2835" t="str">
            <v>Leslie</v>
          </cell>
          <cell r="D2835" t="str">
            <v>UGB</v>
          </cell>
          <cell r="E2835" t="str">
            <v>S4</v>
          </cell>
          <cell r="F2835" t="str">
            <v>EEA</v>
          </cell>
          <cell r="G2835" t="str">
            <v>UE31</v>
          </cell>
          <cell r="H2835" t="str">
            <v>UK-HYDST</v>
          </cell>
          <cell r="I2835" t="str">
            <v>Tech</v>
          </cell>
          <cell r="J2835">
            <v>24</v>
          </cell>
          <cell r="K2835">
            <v>260</v>
          </cell>
          <cell r="L2835">
            <v>3</v>
          </cell>
          <cell r="M2835" t="str">
            <v>Associate Business Director</v>
          </cell>
          <cell r="N2835">
            <v>37.489849867788003</v>
          </cell>
        </row>
        <row r="2836">
          <cell r="A2836" t="str">
            <v>A74523</v>
          </cell>
          <cell r="B2836" t="str">
            <v>Walker</v>
          </cell>
          <cell r="C2836" t="str">
            <v>Rich</v>
          </cell>
          <cell r="D2836" t="str">
            <v>UGB</v>
          </cell>
          <cell r="E2836" t="str">
            <v>S9</v>
          </cell>
          <cell r="F2836" t="str">
            <v>AFF</v>
          </cell>
          <cell r="G2836" t="str">
            <v>UF16</v>
          </cell>
          <cell r="H2836" t="str">
            <v>UK-HYDST</v>
          </cell>
          <cell r="I2836" t="str">
            <v>Admin</v>
          </cell>
          <cell r="J2836">
            <v>40</v>
          </cell>
          <cell r="K2836">
            <v>34</v>
          </cell>
          <cell r="L2836">
            <v>10</v>
          </cell>
          <cell r="M2836" t="str">
            <v>Facilities Assistant</v>
          </cell>
          <cell r="N2836">
            <v>7.7692307692310001</v>
          </cell>
        </row>
        <row r="2837">
          <cell r="A2837" t="str">
            <v>A74604</v>
          </cell>
          <cell r="B2837" t="str">
            <v>Walker</v>
          </cell>
          <cell r="C2837" t="str">
            <v>Mike</v>
          </cell>
          <cell r="D2837" t="str">
            <v>UGB</v>
          </cell>
          <cell r="E2837" t="str">
            <v>S4</v>
          </cell>
          <cell r="F2837" t="str">
            <v>EEC</v>
          </cell>
          <cell r="G2837" t="str">
            <v>UE21</v>
          </cell>
          <cell r="H2837" t="str">
            <v>UK-HYDST</v>
          </cell>
          <cell r="I2837" t="str">
            <v>Tech</v>
          </cell>
          <cell r="J2837">
            <v>37.5</v>
          </cell>
          <cell r="K2837">
            <v>6</v>
          </cell>
          <cell r="L2837">
            <v>0</v>
          </cell>
          <cell r="M2837" t="str">
            <v>N/A</v>
          </cell>
          <cell r="N2837">
            <v>14.041575384614999</v>
          </cell>
        </row>
        <row r="2838">
          <cell r="A2838" t="str">
            <v>A74939</v>
          </cell>
          <cell r="B2838" t="str">
            <v>Walker</v>
          </cell>
          <cell r="C2838" t="str">
            <v>Jana</v>
          </cell>
          <cell r="D2838" t="str">
            <v>UGB</v>
          </cell>
          <cell r="E2838" t="str">
            <v>S9</v>
          </cell>
          <cell r="F2838" t="str">
            <v>AHR</v>
          </cell>
          <cell r="G2838" t="str">
            <v>G11</v>
          </cell>
          <cell r="H2838" t="str">
            <v>P-STD</v>
          </cell>
          <cell r="I2838" t="str">
            <v>Admin</v>
          </cell>
          <cell r="J2838">
            <v>30</v>
          </cell>
          <cell r="K2838">
            <v>8</v>
          </cell>
          <cell r="L2838">
            <v>5</v>
          </cell>
          <cell r="M2838" t="str">
            <v>Senior HR Manager/Advisor</v>
          </cell>
          <cell r="N2838">
            <v>24.828251282050999</v>
          </cell>
        </row>
        <row r="2839">
          <cell r="A2839" t="str">
            <v>A76519</v>
          </cell>
          <cell r="B2839" t="str">
            <v>Walker</v>
          </cell>
          <cell r="C2839" t="str">
            <v>Simon</v>
          </cell>
          <cell r="D2839" t="str">
            <v>UGB</v>
          </cell>
          <cell r="E2839" t="str">
            <v>S1</v>
          </cell>
          <cell r="F2839" t="str">
            <v>TRL</v>
          </cell>
          <cell r="G2839" t="str">
            <v>UT43</v>
          </cell>
          <cell r="H2839" t="str">
            <v>P-STD</v>
          </cell>
          <cell r="I2839" t="str">
            <v>Tech</v>
          </cell>
          <cell r="J2839">
            <v>37.5</v>
          </cell>
          <cell r="K2839">
            <v>0</v>
          </cell>
          <cell r="L2839">
            <v>4</v>
          </cell>
          <cell r="M2839" t="str">
            <v>Associate Business Director</v>
          </cell>
          <cell r="N2839">
            <v>38.827780512821001</v>
          </cell>
        </row>
        <row r="2840">
          <cell r="A2840" t="str">
            <v>A80043</v>
          </cell>
          <cell r="B2840" t="str">
            <v>Wallace</v>
          </cell>
          <cell r="C2840" t="str">
            <v>Craig</v>
          </cell>
          <cell r="D2840" t="str">
            <v>UGB</v>
          </cell>
          <cell r="E2840" t="str">
            <v>S3</v>
          </cell>
          <cell r="F2840" t="str">
            <v>ERE</v>
          </cell>
          <cell r="G2840" t="str">
            <v>UU81</v>
          </cell>
          <cell r="H2840" t="str">
            <v>UK-AGENCY</v>
          </cell>
          <cell r="I2840" t="str">
            <v>Tech</v>
          </cell>
          <cell r="J2840">
            <v>37.5</v>
          </cell>
          <cell r="K2840">
            <v>3</v>
          </cell>
          <cell r="L2840">
            <v>8</v>
          </cell>
          <cell r="M2840" t="str">
            <v>Engineer  (Not chartered) (Graduate)</v>
          </cell>
          <cell r="N2840">
            <v>29.5</v>
          </cell>
        </row>
        <row r="2841">
          <cell r="A2841" t="str">
            <v>A25145</v>
          </cell>
          <cell r="B2841" t="str">
            <v>Waller</v>
          </cell>
          <cell r="C2841" t="str">
            <v>Rachel</v>
          </cell>
          <cell r="D2841" t="str">
            <v>UGB</v>
          </cell>
          <cell r="E2841" t="str">
            <v>S9</v>
          </cell>
          <cell r="F2841" t="str">
            <v>AFF</v>
          </cell>
          <cell r="G2841" t="str">
            <v>UF14</v>
          </cell>
          <cell r="H2841" t="str">
            <v>UK-HYDST</v>
          </cell>
          <cell r="I2841" t="str">
            <v>Admin</v>
          </cell>
          <cell r="J2841">
            <v>37.5</v>
          </cell>
          <cell r="K2841">
            <v>5</v>
          </cell>
          <cell r="L2841">
            <v>0</v>
          </cell>
          <cell r="M2841" t="str">
            <v>N/A</v>
          </cell>
          <cell r="N2841">
            <v>13.519011282051</v>
          </cell>
        </row>
        <row r="2842">
          <cell r="A2842" t="str">
            <v>A74694</v>
          </cell>
          <cell r="B2842" t="str">
            <v>Wallington</v>
          </cell>
          <cell r="C2842" t="str">
            <v>John</v>
          </cell>
          <cell r="D2842" t="str">
            <v>UGB</v>
          </cell>
          <cell r="E2842" t="str">
            <v>S3</v>
          </cell>
          <cell r="F2842" t="str">
            <v>WWN</v>
          </cell>
          <cell r="G2842" t="str">
            <v>UU31</v>
          </cell>
          <cell r="H2842" t="str">
            <v>UK-AGENCY</v>
          </cell>
          <cell r="I2842" t="str">
            <v>Tech</v>
          </cell>
          <cell r="J2842">
            <v>37.5</v>
          </cell>
          <cell r="K2842">
            <v>2</v>
          </cell>
          <cell r="L2842">
            <v>8</v>
          </cell>
          <cell r="M2842" t="str">
            <v>Technical Officer/ Technician</v>
          </cell>
          <cell r="N2842">
            <v>25</v>
          </cell>
        </row>
        <row r="2843">
          <cell r="A2843" t="str">
            <v>U03154</v>
          </cell>
          <cell r="B2843" t="str">
            <v>Wallington</v>
          </cell>
          <cell r="C2843" t="str">
            <v>John</v>
          </cell>
          <cell r="D2843" t="str">
            <v>UGB</v>
          </cell>
          <cell r="E2843" t="str">
            <v>S3</v>
          </cell>
          <cell r="F2843" t="str">
            <v>WWN</v>
          </cell>
          <cell r="G2843" t="str">
            <v>UU31</v>
          </cell>
          <cell r="H2843" t="str">
            <v>UK-AGENCY</v>
          </cell>
          <cell r="I2843" t="str">
            <v>Tech</v>
          </cell>
          <cell r="J2843">
            <v>37.5</v>
          </cell>
          <cell r="K2843">
            <v>9</v>
          </cell>
          <cell r="L2843">
            <v>8</v>
          </cell>
          <cell r="M2843" t="str">
            <v>Drafter / Draftsman</v>
          </cell>
          <cell r="N2843">
            <v>25.2</v>
          </cell>
        </row>
        <row r="2844">
          <cell r="A2844" t="str">
            <v>S10223</v>
          </cell>
          <cell r="B2844" t="str">
            <v>Walsby</v>
          </cell>
          <cell r="C2844" t="str">
            <v>Ken</v>
          </cell>
          <cell r="D2844" t="str">
            <v>UGB</v>
          </cell>
          <cell r="E2844" t="str">
            <v>S1</v>
          </cell>
          <cell r="F2844" t="str">
            <v>TIS</v>
          </cell>
          <cell r="G2844" t="str">
            <v>UT51</v>
          </cell>
          <cell r="H2844" t="str">
            <v>UK-SC-SELF</v>
          </cell>
          <cell r="I2844" t="str">
            <v>Tech</v>
          </cell>
          <cell r="J2844">
            <v>0</v>
          </cell>
          <cell r="K2844">
            <v>42</v>
          </cell>
          <cell r="L2844">
            <v>5</v>
          </cell>
          <cell r="M2844" t="str">
            <v>Principal Engineer/ Technical Discipline Leader</v>
          </cell>
          <cell r="N2844">
            <v>56</v>
          </cell>
        </row>
        <row r="2845">
          <cell r="A2845" t="str">
            <v>A42120</v>
          </cell>
          <cell r="B2845" t="str">
            <v>Walters</v>
          </cell>
          <cell r="C2845" t="str">
            <v>Jerry</v>
          </cell>
          <cell r="D2845" t="str">
            <v>UGB</v>
          </cell>
          <cell r="E2845" t="str">
            <v>S9</v>
          </cell>
          <cell r="F2845" t="str">
            <v>ABD</v>
          </cell>
          <cell r="G2845" t="str">
            <v>US16</v>
          </cell>
          <cell r="H2845" t="str">
            <v>UK-HYDST</v>
          </cell>
          <cell r="I2845" t="str">
            <v>Admin</v>
          </cell>
          <cell r="J2845">
            <v>37.5</v>
          </cell>
          <cell r="K2845">
            <v>203</v>
          </cell>
          <cell r="L2845">
            <v>3</v>
          </cell>
          <cell r="M2845" t="str">
            <v>Commercial Director / Risk Manager</v>
          </cell>
          <cell r="N2845">
            <v>57.047501948718001</v>
          </cell>
        </row>
        <row r="2846">
          <cell r="A2846" t="str">
            <v>A74270</v>
          </cell>
          <cell r="B2846" t="str">
            <v>Walters</v>
          </cell>
          <cell r="C2846" t="str">
            <v>Samantha</v>
          </cell>
          <cell r="D2846" t="str">
            <v>UGB</v>
          </cell>
          <cell r="E2846" t="str">
            <v>S4</v>
          </cell>
          <cell r="F2846" t="str">
            <v>EEC</v>
          </cell>
          <cell r="G2846" t="str">
            <v>UE21</v>
          </cell>
          <cell r="H2846" t="str">
            <v>UK-HYDST</v>
          </cell>
          <cell r="I2846" t="str">
            <v>Tech</v>
          </cell>
          <cell r="J2846">
            <v>37.5</v>
          </cell>
          <cell r="K2846">
            <v>97</v>
          </cell>
          <cell r="L2846">
            <v>4</v>
          </cell>
          <cell r="M2846" t="str">
            <v>Associate (EA)/ Associate Tech. Dir / Associate Tech. Dir (2</v>
          </cell>
          <cell r="N2846">
            <v>33.150864820513</v>
          </cell>
        </row>
        <row r="2847">
          <cell r="A2847" t="str">
            <v>A49779</v>
          </cell>
          <cell r="B2847" t="str">
            <v>Walton</v>
          </cell>
          <cell r="C2847" t="str">
            <v>Philip</v>
          </cell>
          <cell r="D2847" t="str">
            <v>UGB</v>
          </cell>
          <cell r="E2847" t="str">
            <v>S1</v>
          </cell>
          <cell r="F2847" t="str">
            <v>THW</v>
          </cell>
          <cell r="G2847" t="str">
            <v>UT21</v>
          </cell>
          <cell r="H2847" t="str">
            <v>UK-HYDST</v>
          </cell>
          <cell r="I2847" t="str">
            <v>Tech</v>
          </cell>
          <cell r="J2847">
            <v>37.5</v>
          </cell>
          <cell r="K2847">
            <v>94</v>
          </cell>
          <cell r="L2847">
            <v>7</v>
          </cell>
          <cell r="M2847" t="str">
            <v>Senior Technician</v>
          </cell>
          <cell r="N2847">
            <v>27.066298184615</v>
          </cell>
        </row>
        <row r="2848">
          <cell r="A2848" t="str">
            <v>A88137</v>
          </cell>
          <cell r="B2848" t="str">
            <v>Wan</v>
          </cell>
          <cell r="C2848" t="str">
            <v>Shaoying</v>
          </cell>
          <cell r="D2848" t="str">
            <v>UGB</v>
          </cell>
          <cell r="E2848" t="str">
            <v>S1</v>
          </cell>
          <cell r="F2848" t="str">
            <v>SBR</v>
          </cell>
          <cell r="G2848" t="str">
            <v>UT31</v>
          </cell>
          <cell r="H2848" t="str">
            <v>UK-HYDST</v>
          </cell>
          <cell r="I2848" t="str">
            <v>Tech</v>
          </cell>
          <cell r="J2848">
            <v>37.5</v>
          </cell>
          <cell r="K2848">
            <v>155</v>
          </cell>
          <cell r="L2848">
            <v>8</v>
          </cell>
          <cell r="M2848" t="str">
            <v>Engineer  (Not chartered) (Graduate)</v>
          </cell>
          <cell r="N2848">
            <v>20.226510051281998</v>
          </cell>
        </row>
        <row r="2849">
          <cell r="A2849" t="str">
            <v>A76265</v>
          </cell>
          <cell r="B2849" t="str">
            <v>Wang</v>
          </cell>
          <cell r="C2849" t="str">
            <v>Jian</v>
          </cell>
          <cell r="D2849" t="str">
            <v>UGB</v>
          </cell>
          <cell r="E2849" t="str">
            <v>S2</v>
          </cell>
          <cell r="F2849" t="str">
            <v>GGE</v>
          </cell>
          <cell r="G2849" t="str">
            <v>UP31</v>
          </cell>
          <cell r="H2849" t="str">
            <v>P-STD</v>
          </cell>
          <cell r="I2849" t="str">
            <v>Tech</v>
          </cell>
          <cell r="J2849">
            <v>37.5</v>
          </cell>
          <cell r="K2849">
            <v>7</v>
          </cell>
          <cell r="L2849">
            <v>6</v>
          </cell>
          <cell r="M2849" t="str">
            <v>Senior Engineer</v>
          </cell>
          <cell r="N2849">
            <v>26.350857435897002</v>
          </cell>
        </row>
        <row r="2850">
          <cell r="A2850" t="str">
            <v>U03123</v>
          </cell>
          <cell r="B2850" t="str">
            <v>Wang</v>
          </cell>
          <cell r="C2850" t="str">
            <v>Yishi</v>
          </cell>
          <cell r="D2850" t="str">
            <v>UGB</v>
          </cell>
          <cell r="E2850" t="str">
            <v>S2</v>
          </cell>
          <cell r="F2850" t="str">
            <v>GGE</v>
          </cell>
          <cell r="G2850" t="str">
            <v>UP31</v>
          </cell>
          <cell r="H2850" t="str">
            <v>UK-AGENCY</v>
          </cell>
          <cell r="I2850" t="str">
            <v>Tech</v>
          </cell>
          <cell r="J2850">
            <v>37.5</v>
          </cell>
          <cell r="K2850">
            <v>7</v>
          </cell>
          <cell r="L2850">
            <v>6</v>
          </cell>
          <cell r="M2850" t="str">
            <v>Senior Engineer</v>
          </cell>
          <cell r="N2850">
            <v>25</v>
          </cell>
        </row>
        <row r="2851">
          <cell r="A2851" t="str">
            <v>U03178</v>
          </cell>
          <cell r="B2851" t="str">
            <v>Wang</v>
          </cell>
          <cell r="C2851" t="str">
            <v>Yishi</v>
          </cell>
          <cell r="D2851" t="str">
            <v>UGB</v>
          </cell>
          <cell r="E2851" t="str">
            <v>S2</v>
          </cell>
          <cell r="F2851" t="str">
            <v>GGE</v>
          </cell>
          <cell r="G2851" t="str">
            <v>UP31</v>
          </cell>
          <cell r="H2851" t="str">
            <v>UK-AGENCY</v>
          </cell>
          <cell r="I2851" t="str">
            <v>Tech</v>
          </cell>
          <cell r="J2851">
            <v>37.5</v>
          </cell>
          <cell r="K2851">
            <v>7</v>
          </cell>
          <cell r="L2851">
            <v>6</v>
          </cell>
          <cell r="M2851" t="str">
            <v>Senior Engineer</v>
          </cell>
          <cell r="N2851">
            <v>25</v>
          </cell>
        </row>
        <row r="2852">
          <cell r="A2852" t="str">
            <v>A42955</v>
          </cell>
          <cell r="B2852" t="str">
            <v>Ward</v>
          </cell>
          <cell r="C2852" t="str">
            <v>Hugh</v>
          </cell>
          <cell r="D2852" t="str">
            <v>UGB</v>
          </cell>
          <cell r="E2852" t="str">
            <v>S1</v>
          </cell>
          <cell r="F2852" t="str">
            <v>THW</v>
          </cell>
          <cell r="G2852" t="str">
            <v>UT24</v>
          </cell>
          <cell r="H2852" t="str">
            <v>UK-HYDST</v>
          </cell>
          <cell r="I2852" t="str">
            <v>Site</v>
          </cell>
          <cell r="J2852">
            <v>45</v>
          </cell>
          <cell r="K2852">
            <v>43</v>
          </cell>
          <cell r="L2852">
            <v>5</v>
          </cell>
          <cell r="M2852" t="str">
            <v>Senior Resident Engineer</v>
          </cell>
          <cell r="N2852">
            <v>24.333364102564001</v>
          </cell>
        </row>
        <row r="2853">
          <cell r="A2853" t="str">
            <v>A50205</v>
          </cell>
          <cell r="B2853" t="str">
            <v>Ward</v>
          </cell>
          <cell r="C2853" t="str">
            <v>Geoff</v>
          </cell>
          <cell r="D2853" t="str">
            <v>UGB</v>
          </cell>
          <cell r="E2853" t="str">
            <v>S1</v>
          </cell>
          <cell r="F2853" t="str">
            <v>TRL</v>
          </cell>
          <cell r="G2853" t="str">
            <v>UT41</v>
          </cell>
          <cell r="H2853" t="str">
            <v>P-STD</v>
          </cell>
          <cell r="I2853" t="str">
            <v>Tech</v>
          </cell>
          <cell r="J2853">
            <v>37.5</v>
          </cell>
          <cell r="K2853">
            <v>13</v>
          </cell>
          <cell r="L2853">
            <v>9</v>
          </cell>
          <cell r="M2853" t="str">
            <v>Assistant Engineer  (Graduate)</v>
          </cell>
          <cell r="N2853">
            <v>17.820036923077001</v>
          </cell>
        </row>
        <row r="2854">
          <cell r="A2854" t="str">
            <v>A76057</v>
          </cell>
          <cell r="B2854" t="str">
            <v>Ward</v>
          </cell>
          <cell r="C2854" t="str">
            <v>Theo</v>
          </cell>
          <cell r="D2854" t="str">
            <v>UGB</v>
          </cell>
          <cell r="E2854" t="str">
            <v>S1</v>
          </cell>
          <cell r="F2854" t="str">
            <v>TRS</v>
          </cell>
          <cell r="G2854" t="str">
            <v>UT43</v>
          </cell>
          <cell r="H2854" t="str">
            <v>UK-AGENCY</v>
          </cell>
          <cell r="I2854" t="str">
            <v>Tech</v>
          </cell>
          <cell r="J2854">
            <v>40</v>
          </cell>
          <cell r="K2854">
            <v>2</v>
          </cell>
          <cell r="L2854">
            <v>7</v>
          </cell>
          <cell r="M2854" t="str">
            <v>Transport Planner /Consultant</v>
          </cell>
          <cell r="N2854">
            <v>40</v>
          </cell>
        </row>
        <row r="2855">
          <cell r="A2855" t="str">
            <v>A76523</v>
          </cell>
          <cell r="B2855" t="str">
            <v>Ward</v>
          </cell>
          <cell r="C2855" t="str">
            <v>Hugh</v>
          </cell>
          <cell r="D2855" t="str">
            <v>UGB</v>
          </cell>
          <cell r="E2855" t="str">
            <v>S1</v>
          </cell>
          <cell r="F2855" t="str">
            <v>TRL</v>
          </cell>
          <cell r="G2855" t="str">
            <v>UT43</v>
          </cell>
          <cell r="H2855" t="str">
            <v>P-FIX</v>
          </cell>
          <cell r="I2855" t="str">
            <v>Tech</v>
          </cell>
          <cell r="J2855">
            <v>40</v>
          </cell>
          <cell r="K2855">
            <v>2</v>
          </cell>
          <cell r="L2855">
            <v>6</v>
          </cell>
          <cell r="M2855" t="str">
            <v>Resident Engineer (1) / Resident Engineer</v>
          </cell>
          <cell r="N2855">
            <v>36.712005769230998</v>
          </cell>
        </row>
        <row r="2856">
          <cell r="A2856" t="str">
            <v>A74882</v>
          </cell>
          <cell r="B2856" t="str">
            <v>Warde</v>
          </cell>
          <cell r="C2856" t="str">
            <v>Nick</v>
          </cell>
          <cell r="D2856" t="str">
            <v>UGB</v>
          </cell>
          <cell r="E2856" t="str">
            <v>S3</v>
          </cell>
          <cell r="F2856" t="str">
            <v>WWN</v>
          </cell>
          <cell r="G2856" t="str">
            <v>UU61</v>
          </cell>
          <cell r="H2856" t="str">
            <v>P-STD</v>
          </cell>
          <cell r="I2856" t="str">
            <v>Tech</v>
          </cell>
          <cell r="J2856">
            <v>37.5</v>
          </cell>
          <cell r="K2856">
            <v>20</v>
          </cell>
          <cell r="L2856">
            <v>7</v>
          </cell>
          <cell r="M2856" t="str">
            <v>Environmental consultant 1</v>
          </cell>
          <cell r="N2856">
            <v>19.829688205128001</v>
          </cell>
        </row>
        <row r="2857">
          <cell r="A2857" t="str">
            <v>A76187</v>
          </cell>
          <cell r="B2857" t="str">
            <v>Warren</v>
          </cell>
          <cell r="C2857" t="str">
            <v>Chris</v>
          </cell>
          <cell r="D2857" t="str">
            <v>UGB</v>
          </cell>
          <cell r="E2857" t="str">
            <v>S4</v>
          </cell>
          <cell r="F2857" t="str">
            <v>EEA</v>
          </cell>
          <cell r="G2857" t="str">
            <v>UE31</v>
          </cell>
          <cell r="H2857" t="str">
            <v>P-STD</v>
          </cell>
          <cell r="I2857" t="str">
            <v>Tech</v>
          </cell>
          <cell r="J2857">
            <v>37.5</v>
          </cell>
          <cell r="K2857">
            <v>10</v>
          </cell>
          <cell r="L2857">
            <v>6</v>
          </cell>
          <cell r="M2857" t="str">
            <v>Senior Consultant</v>
          </cell>
          <cell r="N2857">
            <v>26.134334358974002</v>
          </cell>
        </row>
        <row r="2858">
          <cell r="A2858" t="str">
            <v>A92231</v>
          </cell>
          <cell r="B2858" t="str">
            <v>Warren</v>
          </cell>
          <cell r="C2858" t="str">
            <v>Steve</v>
          </cell>
          <cell r="D2858" t="str">
            <v>UGB</v>
          </cell>
          <cell r="E2858" t="str">
            <v>S1</v>
          </cell>
          <cell r="F2858" t="str">
            <v>THW</v>
          </cell>
          <cell r="G2858" t="str">
            <v>UT21</v>
          </cell>
          <cell r="H2858" t="str">
            <v>UK-HYDST</v>
          </cell>
          <cell r="I2858" t="str">
            <v>Tech</v>
          </cell>
          <cell r="J2858">
            <v>37.5</v>
          </cell>
          <cell r="K2858">
            <v>85</v>
          </cell>
          <cell r="L2858">
            <v>3</v>
          </cell>
          <cell r="M2858" t="str">
            <v>Technical Director  / Technical Director (1)</v>
          </cell>
          <cell r="N2858">
            <v>32.030447179486998</v>
          </cell>
        </row>
        <row r="2859">
          <cell r="A2859" t="str">
            <v>W69876</v>
          </cell>
          <cell r="B2859" t="str">
            <v>Wasilew</v>
          </cell>
          <cell r="C2859" t="str">
            <v>Graeme</v>
          </cell>
          <cell r="D2859" t="str">
            <v>UGB</v>
          </cell>
          <cell r="E2859" t="str">
            <v>S1</v>
          </cell>
          <cell r="F2859" t="str">
            <v>THW</v>
          </cell>
          <cell r="G2859" t="str">
            <v>UT21</v>
          </cell>
          <cell r="H2859" t="str">
            <v>UK-HYDST</v>
          </cell>
          <cell r="I2859" t="str">
            <v>Tech</v>
          </cell>
          <cell r="J2859">
            <v>37.5</v>
          </cell>
          <cell r="K2859">
            <v>129</v>
          </cell>
          <cell r="L2859">
            <v>5</v>
          </cell>
          <cell r="M2859" t="str">
            <v>Principal Engineer/ Technical Discipline Leader</v>
          </cell>
          <cell r="N2859">
            <v>35.316637948717997</v>
          </cell>
        </row>
        <row r="2860">
          <cell r="A2860" t="str">
            <v>A74265</v>
          </cell>
          <cell r="B2860" t="str">
            <v>Waters</v>
          </cell>
          <cell r="C2860" t="str">
            <v>Gemma</v>
          </cell>
          <cell r="D2860" t="str">
            <v>UGB</v>
          </cell>
          <cell r="E2860" t="str">
            <v>S4</v>
          </cell>
          <cell r="F2860" t="str">
            <v>EEC</v>
          </cell>
          <cell r="G2860" t="str">
            <v>UE21</v>
          </cell>
          <cell r="H2860" t="str">
            <v>UK-HYDST</v>
          </cell>
          <cell r="I2860" t="str">
            <v>Tech</v>
          </cell>
          <cell r="J2860">
            <v>22.5</v>
          </cell>
          <cell r="K2860">
            <v>59</v>
          </cell>
          <cell r="L2860">
            <v>8</v>
          </cell>
          <cell r="M2860" t="str">
            <v>Environmental consultant 2</v>
          </cell>
          <cell r="N2860">
            <v>11.200266666667</v>
          </cell>
        </row>
        <row r="2861">
          <cell r="A2861" t="str">
            <v>A76461</v>
          </cell>
          <cell r="B2861" t="str">
            <v>Waters</v>
          </cell>
          <cell r="C2861" t="str">
            <v>Clinton</v>
          </cell>
          <cell r="D2861" t="str">
            <v>UGB</v>
          </cell>
          <cell r="E2861" t="str">
            <v>S1</v>
          </cell>
          <cell r="F2861" t="str">
            <v>TRL</v>
          </cell>
          <cell r="G2861" t="str">
            <v>UT42</v>
          </cell>
          <cell r="H2861" t="str">
            <v>UK-AGENCY</v>
          </cell>
          <cell r="I2861" t="str">
            <v>Tech</v>
          </cell>
          <cell r="J2861">
            <v>37.5</v>
          </cell>
          <cell r="K2861">
            <v>3</v>
          </cell>
          <cell r="L2861">
            <v>10</v>
          </cell>
          <cell r="M2861" t="str">
            <v>Technical assistant</v>
          </cell>
          <cell r="N2861">
            <v>32.4</v>
          </cell>
        </row>
        <row r="2862">
          <cell r="A2862" t="str">
            <v>A74540</v>
          </cell>
          <cell r="B2862" t="str">
            <v>Wathen</v>
          </cell>
          <cell r="C2862" t="str">
            <v>Chris</v>
          </cell>
          <cell r="D2862" t="str">
            <v>UGB</v>
          </cell>
          <cell r="E2862" t="str">
            <v>S4</v>
          </cell>
          <cell r="F2862" t="str">
            <v>EEA</v>
          </cell>
          <cell r="G2862" t="str">
            <v>UE31</v>
          </cell>
          <cell r="H2862" t="str">
            <v>UK-HYDST</v>
          </cell>
          <cell r="I2862" t="str">
            <v>Tech</v>
          </cell>
          <cell r="J2862">
            <v>37.5</v>
          </cell>
          <cell r="K2862">
            <v>29</v>
          </cell>
          <cell r="L2862">
            <v>9</v>
          </cell>
          <cell r="M2862" t="str">
            <v>Environmental consultant 3 / Graduate</v>
          </cell>
          <cell r="N2862">
            <v>12.275934358974</v>
          </cell>
        </row>
        <row r="2863">
          <cell r="A2863" t="str">
            <v>U03105</v>
          </cell>
          <cell r="B2863" t="str">
            <v>Watkins</v>
          </cell>
          <cell r="C2863" t="str">
            <v>Jessica</v>
          </cell>
          <cell r="D2863" t="str">
            <v>UGB</v>
          </cell>
          <cell r="E2863" t="str">
            <v>S9</v>
          </cell>
          <cell r="F2863" t="str">
            <v>AFF</v>
          </cell>
          <cell r="G2863" t="str">
            <v>UF23</v>
          </cell>
          <cell r="H2863" t="str">
            <v>UK-AGENCY</v>
          </cell>
          <cell r="I2863" t="str">
            <v>Admin</v>
          </cell>
          <cell r="J2863">
            <v>0</v>
          </cell>
          <cell r="K2863">
            <v>1</v>
          </cell>
          <cell r="L2863">
            <v>10</v>
          </cell>
          <cell r="M2863" t="str">
            <v>Facilities Assistant</v>
          </cell>
          <cell r="N2863">
            <v>10.8</v>
          </cell>
        </row>
        <row r="2864">
          <cell r="A2864" t="str">
            <v>A25246</v>
          </cell>
          <cell r="B2864" t="str">
            <v>Watson</v>
          </cell>
          <cell r="C2864" t="str">
            <v>Tom</v>
          </cell>
          <cell r="D2864" t="str">
            <v>UGB</v>
          </cell>
          <cell r="E2864" t="str">
            <v>S4</v>
          </cell>
          <cell r="F2864" t="str">
            <v>EER</v>
          </cell>
          <cell r="G2864" t="str">
            <v>UE31</v>
          </cell>
          <cell r="H2864" t="str">
            <v>P-STD</v>
          </cell>
          <cell r="I2864" t="str">
            <v>Tech</v>
          </cell>
          <cell r="J2864">
            <v>37.5</v>
          </cell>
          <cell r="K2864">
            <v>29</v>
          </cell>
          <cell r="L2864">
            <v>8</v>
          </cell>
          <cell r="M2864" t="str">
            <v>Consultant (2) (Aus)</v>
          </cell>
          <cell r="N2864">
            <v>17.480036923077002</v>
          </cell>
        </row>
        <row r="2865">
          <cell r="A2865" t="str">
            <v>A76087</v>
          </cell>
          <cell r="B2865" t="str">
            <v>Watson</v>
          </cell>
          <cell r="C2865" t="str">
            <v>Carl</v>
          </cell>
          <cell r="D2865" t="str">
            <v>UGB</v>
          </cell>
          <cell r="E2865" t="str">
            <v>S1</v>
          </cell>
          <cell r="F2865" t="str">
            <v>TRS</v>
          </cell>
          <cell r="G2865" t="str">
            <v>UT42</v>
          </cell>
          <cell r="H2865" t="str">
            <v>UK-AGENCY</v>
          </cell>
          <cell r="I2865" t="str">
            <v>Tech</v>
          </cell>
          <cell r="J2865">
            <v>40</v>
          </cell>
          <cell r="K2865">
            <v>2</v>
          </cell>
          <cell r="L2865">
            <v>5</v>
          </cell>
          <cell r="M2865" t="str">
            <v>Senior Resident Engineer</v>
          </cell>
          <cell r="N2865">
            <v>65.63</v>
          </cell>
        </row>
        <row r="2866">
          <cell r="A2866" t="str">
            <v>A80000</v>
          </cell>
          <cell r="B2866" t="str">
            <v>Watson</v>
          </cell>
          <cell r="C2866" t="str">
            <v>Penny</v>
          </cell>
          <cell r="D2866" t="str">
            <v>UGB</v>
          </cell>
          <cell r="E2866" t="str">
            <v>S3</v>
          </cell>
          <cell r="F2866" t="str">
            <v>ERE</v>
          </cell>
          <cell r="G2866" t="str">
            <v>UU81</v>
          </cell>
          <cell r="H2866" t="str">
            <v>UK-AGENCY</v>
          </cell>
          <cell r="I2866" t="str">
            <v>Tech</v>
          </cell>
          <cell r="J2866">
            <v>25</v>
          </cell>
          <cell r="K2866">
            <v>3</v>
          </cell>
          <cell r="L2866">
            <v>7</v>
          </cell>
          <cell r="M2866" t="str">
            <v>Chartered or Consulting Engineer</v>
          </cell>
          <cell r="N2866">
            <v>30</v>
          </cell>
        </row>
        <row r="2867">
          <cell r="A2867" t="str">
            <v>S10086</v>
          </cell>
          <cell r="B2867" t="str">
            <v>Watson</v>
          </cell>
          <cell r="C2867" t="str">
            <v>Steve</v>
          </cell>
          <cell r="D2867" t="str">
            <v>UGB</v>
          </cell>
          <cell r="E2867" t="str">
            <v>S3</v>
          </cell>
          <cell r="F2867" t="str">
            <v>MAM</v>
          </cell>
          <cell r="G2867" t="str">
            <v>UU23</v>
          </cell>
          <cell r="H2867" t="str">
            <v>UK-SC-LTD</v>
          </cell>
          <cell r="I2867" t="str">
            <v>Tech</v>
          </cell>
          <cell r="J2867">
            <v>0</v>
          </cell>
          <cell r="K2867">
            <v>35</v>
          </cell>
          <cell r="L2867">
            <v>0</v>
          </cell>
          <cell r="M2867" t="str">
            <v>N/A</v>
          </cell>
          <cell r="N2867">
            <v>33.78</v>
          </cell>
        </row>
        <row r="2868">
          <cell r="A2868" t="str">
            <v>W69310</v>
          </cell>
          <cell r="B2868" t="str">
            <v>Watterson</v>
          </cell>
          <cell r="C2868" t="str">
            <v>Alastair</v>
          </cell>
          <cell r="D2868" t="str">
            <v>UGB</v>
          </cell>
          <cell r="E2868" t="str">
            <v>S1</v>
          </cell>
          <cell r="F2868" t="str">
            <v>SBR</v>
          </cell>
          <cell r="G2868" t="str">
            <v>UT31</v>
          </cell>
          <cell r="H2868" t="str">
            <v>UK-HYDST</v>
          </cell>
          <cell r="I2868" t="str">
            <v>Tech</v>
          </cell>
          <cell r="J2868">
            <v>37.5</v>
          </cell>
          <cell r="K2868">
            <v>195</v>
          </cell>
          <cell r="L2868">
            <v>4</v>
          </cell>
          <cell r="M2868" t="str">
            <v>Associate (EA)/ Associate Tech. Dir / Associate Tech. Dir (2</v>
          </cell>
          <cell r="N2868">
            <v>34.929885641025997</v>
          </cell>
        </row>
        <row r="2869">
          <cell r="A2869" t="str">
            <v>A74332</v>
          </cell>
          <cell r="B2869" t="str">
            <v>Watts</v>
          </cell>
          <cell r="C2869" t="str">
            <v>Alan</v>
          </cell>
          <cell r="D2869" t="str">
            <v>UGB</v>
          </cell>
          <cell r="E2869" t="str">
            <v>S4</v>
          </cell>
          <cell r="F2869" t="str">
            <v>EEA</v>
          </cell>
          <cell r="G2869" t="str">
            <v>UE31</v>
          </cell>
          <cell r="H2869" t="str">
            <v>UK-HYDST</v>
          </cell>
          <cell r="I2869" t="str">
            <v>Tech</v>
          </cell>
          <cell r="J2869">
            <v>30</v>
          </cell>
          <cell r="K2869">
            <v>68</v>
          </cell>
          <cell r="L2869">
            <v>5</v>
          </cell>
          <cell r="M2869" t="str">
            <v>Principal Environmental Consultant</v>
          </cell>
          <cell r="N2869">
            <v>29.351071794871999</v>
          </cell>
        </row>
        <row r="2870">
          <cell r="A2870" t="str">
            <v>A74585</v>
          </cell>
          <cell r="B2870" t="str">
            <v>Watts</v>
          </cell>
          <cell r="C2870" t="str">
            <v>Mitchell</v>
          </cell>
          <cell r="D2870" t="str">
            <v>UGB</v>
          </cell>
          <cell r="E2870" t="str">
            <v>S3</v>
          </cell>
          <cell r="F2870" t="str">
            <v>WEN</v>
          </cell>
          <cell r="G2870" t="str">
            <v>UU41</v>
          </cell>
          <cell r="H2870" t="str">
            <v>UK-HYDST</v>
          </cell>
          <cell r="I2870" t="str">
            <v>Tech</v>
          </cell>
          <cell r="J2870">
            <v>37.5</v>
          </cell>
          <cell r="K2870">
            <v>13</v>
          </cell>
          <cell r="L2870">
            <v>7</v>
          </cell>
          <cell r="M2870" t="str">
            <v>Resident Engineer (2)</v>
          </cell>
          <cell r="N2870">
            <v>16.652857435897001</v>
          </cell>
        </row>
        <row r="2871">
          <cell r="A2871" t="str">
            <v>A89079</v>
          </cell>
          <cell r="B2871" t="str">
            <v>Watts</v>
          </cell>
          <cell r="C2871" t="str">
            <v>Anne</v>
          </cell>
          <cell r="D2871" t="str">
            <v>UGB</v>
          </cell>
          <cell r="E2871" t="str">
            <v>S9</v>
          </cell>
          <cell r="F2871" t="str">
            <v>AFF</v>
          </cell>
          <cell r="G2871" t="str">
            <v>UF12</v>
          </cell>
          <cell r="H2871" t="str">
            <v>UK-HYDST</v>
          </cell>
          <cell r="I2871" t="str">
            <v>Admin</v>
          </cell>
          <cell r="J2871">
            <v>37.5</v>
          </cell>
          <cell r="K2871">
            <v>114</v>
          </cell>
          <cell r="L2871">
            <v>8</v>
          </cell>
          <cell r="M2871" t="str">
            <v>Senior Secretary/Team Secretary</v>
          </cell>
          <cell r="N2871">
            <v>10.671062564103</v>
          </cell>
        </row>
        <row r="2872">
          <cell r="A2872" t="str">
            <v>A76486</v>
          </cell>
          <cell r="B2872" t="str">
            <v>Waugh</v>
          </cell>
          <cell r="C2872" t="str">
            <v>Jonathan</v>
          </cell>
          <cell r="D2872" t="str">
            <v>UGB</v>
          </cell>
          <cell r="E2872" t="str">
            <v>S2</v>
          </cell>
          <cell r="F2872" t="str">
            <v>GCL</v>
          </cell>
          <cell r="G2872" t="str">
            <v>UP31</v>
          </cell>
          <cell r="H2872" t="str">
            <v>P-FIX</v>
          </cell>
          <cell r="I2872" t="str">
            <v>Tech</v>
          </cell>
          <cell r="J2872">
            <v>37.5</v>
          </cell>
          <cell r="K2872">
            <v>2</v>
          </cell>
          <cell r="L2872">
            <v>11</v>
          </cell>
          <cell r="M2872" t="str">
            <v>Junior Technician</v>
          </cell>
          <cell r="N2872">
            <v>8.1601343589740001</v>
          </cell>
        </row>
        <row r="2873">
          <cell r="A2873" t="str">
            <v>W69698</v>
          </cell>
          <cell r="B2873" t="str">
            <v>Wayt</v>
          </cell>
          <cell r="C2873" t="str">
            <v>Andy</v>
          </cell>
          <cell r="D2873" t="str">
            <v>UGB</v>
          </cell>
          <cell r="E2873" t="str">
            <v>S3</v>
          </cell>
          <cell r="F2873" t="str">
            <v>WWN</v>
          </cell>
          <cell r="G2873" t="str">
            <v>UU61</v>
          </cell>
          <cell r="H2873" t="str">
            <v>UK-HYDST</v>
          </cell>
          <cell r="I2873" t="str">
            <v>Tech</v>
          </cell>
          <cell r="J2873">
            <v>37.5</v>
          </cell>
          <cell r="K2873">
            <v>122</v>
          </cell>
          <cell r="L2873">
            <v>7</v>
          </cell>
          <cell r="M2873" t="str">
            <v>Chartered or Consulting Engineer</v>
          </cell>
          <cell r="N2873">
            <v>17.331029569230999</v>
          </cell>
        </row>
        <row r="2874">
          <cell r="A2874" t="str">
            <v>A00530</v>
          </cell>
          <cell r="B2874" t="str">
            <v>Weatherhead</v>
          </cell>
          <cell r="C2874" t="str">
            <v>Duncan</v>
          </cell>
          <cell r="D2874" t="str">
            <v>UGB</v>
          </cell>
          <cell r="E2874" t="str">
            <v>S3</v>
          </cell>
          <cell r="F2874" t="str">
            <v>WWN</v>
          </cell>
          <cell r="G2874" t="str">
            <v>UU61</v>
          </cell>
          <cell r="H2874" t="str">
            <v>P-FIX</v>
          </cell>
          <cell r="I2874" t="str">
            <v>Tech</v>
          </cell>
          <cell r="J2874">
            <v>37.5</v>
          </cell>
          <cell r="K2874">
            <v>1</v>
          </cell>
          <cell r="L2874">
            <v>11</v>
          </cell>
          <cell r="M2874" t="str">
            <v>Junior Technician</v>
          </cell>
          <cell r="N2874">
            <v>7.023626666667</v>
          </cell>
        </row>
        <row r="2875">
          <cell r="A2875" t="str">
            <v>W09644</v>
          </cell>
          <cell r="B2875" t="str">
            <v>Weatherley</v>
          </cell>
          <cell r="C2875" t="str">
            <v>Mariam</v>
          </cell>
          <cell r="D2875" t="str">
            <v>UGB</v>
          </cell>
          <cell r="E2875" t="str">
            <v>S4</v>
          </cell>
          <cell r="F2875" t="str">
            <v>EEA</v>
          </cell>
          <cell r="G2875" t="str">
            <v>UE31</v>
          </cell>
          <cell r="H2875" t="str">
            <v>UK-HYDST</v>
          </cell>
          <cell r="I2875" t="str">
            <v>Tech</v>
          </cell>
          <cell r="J2875">
            <v>22.5</v>
          </cell>
          <cell r="K2875">
            <v>109</v>
          </cell>
          <cell r="L2875">
            <v>6</v>
          </cell>
          <cell r="M2875" t="str">
            <v>Senior Consultant</v>
          </cell>
          <cell r="N2875">
            <v>19.247969230769002</v>
          </cell>
        </row>
        <row r="2876">
          <cell r="A2876" t="str">
            <v>A00182</v>
          </cell>
          <cell r="B2876" t="str">
            <v>Weaver</v>
          </cell>
          <cell r="C2876" t="str">
            <v>Jo</v>
          </cell>
          <cell r="D2876" t="str">
            <v>UGB</v>
          </cell>
          <cell r="E2876" t="str">
            <v>S4</v>
          </cell>
          <cell r="F2876" t="str">
            <v>EEC</v>
          </cell>
          <cell r="G2876" t="str">
            <v>UE21</v>
          </cell>
          <cell r="H2876" t="str">
            <v>UK-HYDST</v>
          </cell>
          <cell r="I2876" t="str">
            <v>Tech</v>
          </cell>
          <cell r="J2876">
            <v>0</v>
          </cell>
          <cell r="K2876">
            <v>85</v>
          </cell>
          <cell r="L2876">
            <v>6</v>
          </cell>
          <cell r="M2876" t="str">
            <v>Senior Environmental consultant 2</v>
          </cell>
          <cell r="N2876">
            <v>19.547226666667001</v>
          </cell>
        </row>
        <row r="2877">
          <cell r="A2877" t="str">
            <v>A25162</v>
          </cell>
          <cell r="B2877" t="str">
            <v>Webb</v>
          </cell>
          <cell r="C2877" t="str">
            <v>Nerissa</v>
          </cell>
          <cell r="D2877" t="str">
            <v>UGB</v>
          </cell>
          <cell r="E2877" t="str">
            <v>S2</v>
          </cell>
          <cell r="F2877" t="str">
            <v>GGE</v>
          </cell>
          <cell r="G2877" t="str">
            <v>UP31</v>
          </cell>
          <cell r="H2877" t="str">
            <v>UK-HYDST</v>
          </cell>
          <cell r="I2877" t="str">
            <v>Tech</v>
          </cell>
          <cell r="J2877">
            <v>40</v>
          </cell>
          <cell r="K2877">
            <v>5</v>
          </cell>
          <cell r="L2877">
            <v>0</v>
          </cell>
          <cell r="M2877" t="str">
            <v>N/A</v>
          </cell>
          <cell r="N2877">
            <v>31.868880769231001</v>
          </cell>
        </row>
        <row r="2878">
          <cell r="A2878" t="str">
            <v>A49938</v>
          </cell>
          <cell r="B2878" t="str">
            <v>Webb</v>
          </cell>
          <cell r="C2878" t="str">
            <v>Richard</v>
          </cell>
          <cell r="D2878" t="str">
            <v>UGB</v>
          </cell>
          <cell r="E2878" t="str">
            <v>S1</v>
          </cell>
          <cell r="F2878" t="str">
            <v>THW</v>
          </cell>
          <cell r="G2878" t="str">
            <v>UT23</v>
          </cell>
          <cell r="H2878" t="str">
            <v>UK-HYDST</v>
          </cell>
          <cell r="I2878" t="str">
            <v>Tech</v>
          </cell>
          <cell r="J2878">
            <v>37.5</v>
          </cell>
          <cell r="K2878">
            <v>20</v>
          </cell>
          <cell r="L2878">
            <v>0</v>
          </cell>
          <cell r="M2878" t="str">
            <v>N/A</v>
          </cell>
          <cell r="N2878">
            <v>21.425641025640999</v>
          </cell>
        </row>
        <row r="2879">
          <cell r="A2879" t="str">
            <v>S10311</v>
          </cell>
          <cell r="B2879" t="str">
            <v>Webb</v>
          </cell>
          <cell r="C2879" t="str">
            <v>Ian</v>
          </cell>
          <cell r="D2879" t="str">
            <v>UGB</v>
          </cell>
          <cell r="E2879" t="str">
            <v>S1</v>
          </cell>
          <cell r="F2879" t="str">
            <v>TRL</v>
          </cell>
          <cell r="G2879" t="str">
            <v>UT41</v>
          </cell>
          <cell r="H2879" t="str">
            <v>UK-SC-LTD</v>
          </cell>
          <cell r="I2879" t="str">
            <v>Tech</v>
          </cell>
          <cell r="J2879">
            <v>37.5</v>
          </cell>
          <cell r="K2879">
            <v>4</v>
          </cell>
          <cell r="L2879">
            <v>5</v>
          </cell>
          <cell r="M2879" t="str">
            <v>Principal Engineer/ Technical Discipline Leader</v>
          </cell>
          <cell r="N2879">
            <v>48</v>
          </cell>
        </row>
        <row r="2880">
          <cell r="A2880" t="str">
            <v>S10361</v>
          </cell>
          <cell r="B2880" t="str">
            <v>Webb</v>
          </cell>
          <cell r="C2880" t="str">
            <v>Ian</v>
          </cell>
          <cell r="D2880" t="str">
            <v>UGB</v>
          </cell>
          <cell r="E2880" t="str">
            <v>S1</v>
          </cell>
          <cell r="F2880" t="str">
            <v>TRL</v>
          </cell>
          <cell r="G2880" t="str">
            <v>UT41</v>
          </cell>
          <cell r="H2880" t="str">
            <v>UK-SC-LTD</v>
          </cell>
          <cell r="I2880" t="str">
            <v>Tech</v>
          </cell>
          <cell r="J2880">
            <v>37.5</v>
          </cell>
          <cell r="K2880">
            <v>4</v>
          </cell>
          <cell r="L2880">
            <v>3</v>
          </cell>
          <cell r="M2880" t="str">
            <v>Commercial Director / Risk Manager</v>
          </cell>
          <cell r="N2880">
            <v>48</v>
          </cell>
        </row>
        <row r="2881">
          <cell r="A2881" t="str">
            <v>S10377</v>
          </cell>
          <cell r="B2881" t="str">
            <v>Webb</v>
          </cell>
          <cell r="C2881" t="str">
            <v>Ian</v>
          </cell>
          <cell r="D2881" t="str">
            <v>UGB</v>
          </cell>
          <cell r="E2881" t="str">
            <v>S1</v>
          </cell>
          <cell r="F2881" t="str">
            <v>TRL</v>
          </cell>
          <cell r="G2881" t="str">
            <v>UT41</v>
          </cell>
          <cell r="H2881" t="str">
            <v>UK-SC-LTD</v>
          </cell>
          <cell r="I2881" t="str">
            <v>Tech</v>
          </cell>
          <cell r="J2881">
            <v>37.5</v>
          </cell>
          <cell r="K2881">
            <v>10</v>
          </cell>
          <cell r="L2881">
            <v>3</v>
          </cell>
          <cell r="M2881" t="str">
            <v>Commercial Director / Risk Manager</v>
          </cell>
          <cell r="N2881">
            <v>48</v>
          </cell>
        </row>
        <row r="2882">
          <cell r="A2882" t="str">
            <v>W68101</v>
          </cell>
          <cell r="B2882" t="str">
            <v>Webb</v>
          </cell>
          <cell r="C2882" t="str">
            <v>Ian</v>
          </cell>
          <cell r="D2882" t="str">
            <v>UGB</v>
          </cell>
          <cell r="E2882" t="str">
            <v>S1</v>
          </cell>
          <cell r="F2882" t="str">
            <v>TEX</v>
          </cell>
          <cell r="G2882" t="str">
            <v>UT11</v>
          </cell>
          <cell r="H2882" t="str">
            <v>UK-HYDST</v>
          </cell>
          <cell r="I2882" t="str">
            <v>Admin</v>
          </cell>
          <cell r="J2882">
            <v>37.5</v>
          </cell>
          <cell r="K2882">
            <v>335</v>
          </cell>
          <cell r="L2882">
            <v>3</v>
          </cell>
          <cell r="M2882" t="str">
            <v>Technical Director  / Technical Director (1)</v>
          </cell>
          <cell r="N2882">
            <v>40.777844102564003</v>
          </cell>
        </row>
        <row r="2883">
          <cell r="A2883" t="str">
            <v>A25283</v>
          </cell>
          <cell r="B2883" t="str">
            <v>Webber</v>
          </cell>
          <cell r="C2883" t="str">
            <v>Suzy</v>
          </cell>
          <cell r="D2883" t="str">
            <v>UGB</v>
          </cell>
          <cell r="E2883" t="str">
            <v>S1</v>
          </cell>
          <cell r="F2883" t="str">
            <v>TRL</v>
          </cell>
          <cell r="G2883" t="str">
            <v>UT41</v>
          </cell>
          <cell r="H2883" t="str">
            <v>P-STD</v>
          </cell>
          <cell r="I2883" t="str">
            <v>Tech</v>
          </cell>
          <cell r="J2883">
            <v>37.5</v>
          </cell>
          <cell r="K2883">
            <v>26</v>
          </cell>
          <cell r="L2883">
            <v>8</v>
          </cell>
          <cell r="M2883" t="str">
            <v>Administration  Officer</v>
          </cell>
          <cell r="N2883">
            <v>16.068693333333002</v>
          </cell>
        </row>
        <row r="2884">
          <cell r="A2884" t="str">
            <v>A76195</v>
          </cell>
          <cell r="B2884" t="str">
            <v>Webber</v>
          </cell>
          <cell r="C2884" t="str">
            <v>Owen</v>
          </cell>
          <cell r="D2884" t="str">
            <v>UGB</v>
          </cell>
          <cell r="E2884" t="str">
            <v>S1</v>
          </cell>
          <cell r="F2884" t="str">
            <v>TRL</v>
          </cell>
          <cell r="G2884" t="str">
            <v>UT42</v>
          </cell>
          <cell r="H2884" t="str">
            <v>UK-AGENCY</v>
          </cell>
          <cell r="I2884" t="str">
            <v>Tech</v>
          </cell>
          <cell r="J2884">
            <v>37.5</v>
          </cell>
          <cell r="K2884">
            <v>11</v>
          </cell>
          <cell r="L2884">
            <v>10</v>
          </cell>
          <cell r="M2884" t="str">
            <v>Technical assistant</v>
          </cell>
          <cell r="N2884">
            <v>38.5</v>
          </cell>
        </row>
        <row r="2885">
          <cell r="A2885" t="str">
            <v>W69825</v>
          </cell>
          <cell r="B2885" t="str">
            <v>Webber</v>
          </cell>
          <cell r="C2885" t="str">
            <v>Geoff</v>
          </cell>
          <cell r="D2885" t="str">
            <v>UGB</v>
          </cell>
          <cell r="E2885" t="str">
            <v>S2</v>
          </cell>
          <cell r="F2885" t="str">
            <v>PUP</v>
          </cell>
          <cell r="G2885" t="str">
            <v>UP21</v>
          </cell>
          <cell r="H2885" t="str">
            <v>UK-HYDST</v>
          </cell>
          <cell r="I2885" t="str">
            <v>Tech</v>
          </cell>
          <cell r="J2885">
            <v>37.5</v>
          </cell>
          <cell r="K2885">
            <v>106</v>
          </cell>
          <cell r="L2885">
            <v>2</v>
          </cell>
          <cell r="M2885" t="str">
            <v>Senior Technical Director</v>
          </cell>
          <cell r="N2885">
            <v>36.923076923076998</v>
          </cell>
        </row>
        <row r="2886">
          <cell r="A2886" t="str">
            <v>A76170</v>
          </cell>
          <cell r="B2886" t="str">
            <v>Webster</v>
          </cell>
          <cell r="C2886" t="str">
            <v>Adam</v>
          </cell>
          <cell r="D2886" t="str">
            <v>UGB</v>
          </cell>
          <cell r="E2886" t="str">
            <v>S1</v>
          </cell>
          <cell r="F2886" t="str">
            <v>TRL</v>
          </cell>
          <cell r="G2886" t="str">
            <v>UT43</v>
          </cell>
          <cell r="H2886" t="str">
            <v>P-FIX</v>
          </cell>
          <cell r="I2886" t="str">
            <v>Tech</v>
          </cell>
          <cell r="J2886">
            <v>37.5</v>
          </cell>
          <cell r="K2886">
            <v>11</v>
          </cell>
          <cell r="L2886">
            <v>11</v>
          </cell>
          <cell r="M2886" t="str">
            <v>Junior Technician</v>
          </cell>
          <cell r="N2886">
            <v>10.036960000000001</v>
          </cell>
        </row>
        <row r="2887">
          <cell r="A2887" t="str">
            <v>A76514</v>
          </cell>
          <cell r="B2887" t="str">
            <v>Webster</v>
          </cell>
          <cell r="C2887" t="str">
            <v>Verity</v>
          </cell>
          <cell r="D2887" t="str">
            <v>UGB</v>
          </cell>
          <cell r="E2887" t="str">
            <v>S4</v>
          </cell>
          <cell r="F2887" t="str">
            <v>EEC</v>
          </cell>
          <cell r="G2887" t="str">
            <v>UE21</v>
          </cell>
          <cell r="H2887" t="str">
            <v>P-STD</v>
          </cell>
          <cell r="I2887" t="str">
            <v>Tech</v>
          </cell>
          <cell r="J2887">
            <v>37.5</v>
          </cell>
          <cell r="K2887">
            <v>0</v>
          </cell>
          <cell r="L2887">
            <v>5</v>
          </cell>
          <cell r="M2887" t="str">
            <v>Principal Environmental Consultant</v>
          </cell>
          <cell r="N2887">
            <v>22.810344615384999</v>
          </cell>
        </row>
        <row r="2888">
          <cell r="A2888" t="str">
            <v>A50224</v>
          </cell>
          <cell r="B2888" t="str">
            <v>Weir</v>
          </cell>
          <cell r="C2888" t="str">
            <v>Alastair</v>
          </cell>
          <cell r="D2888" t="str">
            <v>UGB</v>
          </cell>
          <cell r="E2888" t="str">
            <v>S1</v>
          </cell>
          <cell r="F2888" t="str">
            <v>THW</v>
          </cell>
          <cell r="G2888" t="str">
            <v>UT22</v>
          </cell>
          <cell r="H2888" t="str">
            <v>P-STD</v>
          </cell>
          <cell r="I2888" t="str">
            <v>Tech</v>
          </cell>
          <cell r="J2888">
            <v>37.5</v>
          </cell>
          <cell r="K2888">
            <v>25</v>
          </cell>
          <cell r="L2888">
            <v>9</v>
          </cell>
          <cell r="M2888" t="str">
            <v>Assistant Engineer  (Graduate)</v>
          </cell>
          <cell r="N2888">
            <v>14.673883076923</v>
          </cell>
        </row>
        <row r="2889">
          <cell r="A2889" t="str">
            <v>A50225</v>
          </cell>
          <cell r="B2889" t="str">
            <v>Weir</v>
          </cell>
          <cell r="C2889" t="str">
            <v>Iain</v>
          </cell>
          <cell r="D2889" t="str">
            <v>UGB</v>
          </cell>
          <cell r="E2889" t="str">
            <v>S1</v>
          </cell>
          <cell r="F2889" t="str">
            <v>THW</v>
          </cell>
          <cell r="G2889" t="str">
            <v>UT22</v>
          </cell>
          <cell r="H2889" t="str">
            <v>P-FIX</v>
          </cell>
          <cell r="I2889" t="str">
            <v>Admin</v>
          </cell>
          <cell r="J2889">
            <v>37.5</v>
          </cell>
          <cell r="K2889">
            <v>1</v>
          </cell>
          <cell r="L2889">
            <v>11</v>
          </cell>
          <cell r="M2889" t="str">
            <v>Junior Technician</v>
          </cell>
          <cell r="N2889">
            <v>10.81696</v>
          </cell>
        </row>
        <row r="2890">
          <cell r="A2890" t="str">
            <v>U03037</v>
          </cell>
          <cell r="B2890" t="str">
            <v>Weir</v>
          </cell>
          <cell r="C2890" t="str">
            <v>Anne</v>
          </cell>
          <cell r="D2890" t="str">
            <v>UGB</v>
          </cell>
          <cell r="E2890" t="str">
            <v>S1</v>
          </cell>
          <cell r="F2890" t="str">
            <v>THW</v>
          </cell>
          <cell r="G2890" t="str">
            <v>UT21</v>
          </cell>
          <cell r="H2890" t="str">
            <v>UK-AGENCY</v>
          </cell>
          <cell r="I2890" t="str">
            <v>Admin</v>
          </cell>
          <cell r="J2890">
            <v>0</v>
          </cell>
          <cell r="K2890">
            <v>10</v>
          </cell>
          <cell r="L2890">
            <v>10</v>
          </cell>
          <cell r="M2890" t="str">
            <v>Technical assistant</v>
          </cell>
          <cell r="N2890">
            <v>17.5</v>
          </cell>
        </row>
        <row r="2891">
          <cell r="A2891" t="str">
            <v>A50112</v>
          </cell>
          <cell r="B2891" t="str">
            <v>Welby</v>
          </cell>
          <cell r="C2891" t="str">
            <v>Rob</v>
          </cell>
          <cell r="D2891" t="str">
            <v>UGB</v>
          </cell>
          <cell r="E2891" t="str">
            <v>S1</v>
          </cell>
          <cell r="F2891" t="str">
            <v>TRS</v>
          </cell>
          <cell r="G2891" t="str">
            <v>UT41</v>
          </cell>
          <cell r="H2891" t="str">
            <v>UK-HYDST</v>
          </cell>
          <cell r="I2891" t="str">
            <v>Tech</v>
          </cell>
          <cell r="J2891">
            <v>37.5</v>
          </cell>
          <cell r="K2891">
            <v>48</v>
          </cell>
          <cell r="L2891">
            <v>7</v>
          </cell>
          <cell r="M2891" t="str">
            <v>Chartered or Consulting Engineer</v>
          </cell>
          <cell r="N2891">
            <v>28.526754871794999</v>
          </cell>
        </row>
        <row r="2892">
          <cell r="A2892" t="str">
            <v>A76316</v>
          </cell>
          <cell r="B2892" t="str">
            <v>Weldon</v>
          </cell>
          <cell r="C2892" t="str">
            <v>Vanessa</v>
          </cell>
          <cell r="D2892" t="str">
            <v>UGB</v>
          </cell>
          <cell r="E2892" t="str">
            <v>S9</v>
          </cell>
          <cell r="F2892" t="str">
            <v>AFN</v>
          </cell>
          <cell r="G2892" t="str">
            <v>US13</v>
          </cell>
          <cell r="H2892" t="str">
            <v>UK-AGENCY</v>
          </cell>
          <cell r="I2892" t="str">
            <v>Admin</v>
          </cell>
          <cell r="J2892">
            <v>37.5</v>
          </cell>
          <cell r="K2892">
            <v>1</v>
          </cell>
          <cell r="L2892">
            <v>5</v>
          </cell>
          <cell r="M2892" t="str">
            <v>Finance Manager/FInancial Controller (EA)</v>
          </cell>
          <cell r="N2892">
            <v>12.82</v>
          </cell>
        </row>
        <row r="2893">
          <cell r="A2893" t="str">
            <v>A50079</v>
          </cell>
          <cell r="B2893" t="str">
            <v>Wells</v>
          </cell>
          <cell r="C2893" t="str">
            <v>Tim</v>
          </cell>
          <cell r="D2893" t="str">
            <v>UGB</v>
          </cell>
          <cell r="E2893" t="str">
            <v>S1</v>
          </cell>
          <cell r="F2893" t="str">
            <v>THW</v>
          </cell>
          <cell r="G2893" t="str">
            <v>UT23</v>
          </cell>
          <cell r="H2893" t="str">
            <v>UK-HYDST</v>
          </cell>
          <cell r="I2893" t="str">
            <v>Tech</v>
          </cell>
          <cell r="J2893">
            <v>37.5</v>
          </cell>
          <cell r="K2893">
            <v>26</v>
          </cell>
          <cell r="L2893">
            <v>8</v>
          </cell>
          <cell r="M2893" t="str">
            <v>Engineer  (Not chartered) (Graduate)</v>
          </cell>
          <cell r="N2893">
            <v>19.862601025640998</v>
          </cell>
        </row>
        <row r="2894">
          <cell r="A2894" t="str">
            <v>A74271</v>
          </cell>
          <cell r="B2894" t="str">
            <v>Wells</v>
          </cell>
          <cell r="C2894" t="str">
            <v>David</v>
          </cell>
          <cell r="D2894" t="str">
            <v>UGB</v>
          </cell>
          <cell r="E2894" t="str">
            <v>S4</v>
          </cell>
          <cell r="F2894" t="str">
            <v>EEC</v>
          </cell>
          <cell r="G2894" t="str">
            <v>UE21</v>
          </cell>
          <cell r="H2894" t="str">
            <v>UK-HYDST</v>
          </cell>
          <cell r="I2894" t="str">
            <v>Tech</v>
          </cell>
          <cell r="J2894">
            <v>37.5</v>
          </cell>
          <cell r="K2894">
            <v>52</v>
          </cell>
          <cell r="L2894">
            <v>4</v>
          </cell>
          <cell r="M2894" t="str">
            <v>Associate (EA)/ Associate Tech. Dir / Associate Tech. Dir (2</v>
          </cell>
          <cell r="N2894">
            <v>22.500426666667</v>
          </cell>
        </row>
        <row r="2895">
          <cell r="A2895" t="str">
            <v>A76209</v>
          </cell>
          <cell r="B2895" t="str">
            <v>Wells</v>
          </cell>
          <cell r="C2895" t="str">
            <v>Oliver Neal</v>
          </cell>
          <cell r="D2895" t="str">
            <v>UGB</v>
          </cell>
          <cell r="E2895" t="str">
            <v>S2</v>
          </cell>
          <cell r="F2895" t="str">
            <v>GGE</v>
          </cell>
          <cell r="G2895" t="str">
            <v>UP31</v>
          </cell>
          <cell r="H2895" t="str">
            <v>P-STD</v>
          </cell>
          <cell r="I2895" t="str">
            <v>Tech</v>
          </cell>
          <cell r="J2895">
            <v>37.5</v>
          </cell>
          <cell r="K2895">
            <v>10</v>
          </cell>
          <cell r="L2895">
            <v>9</v>
          </cell>
          <cell r="M2895" t="str">
            <v>Geotechnical Engineer (Graduate 1)</v>
          </cell>
          <cell r="N2895">
            <v>16.441031794872</v>
          </cell>
        </row>
        <row r="2896">
          <cell r="A2896" t="str">
            <v>S10301</v>
          </cell>
          <cell r="B2896" t="str">
            <v>Wells</v>
          </cell>
          <cell r="C2896" t="str">
            <v>David</v>
          </cell>
          <cell r="D2896" t="str">
            <v>UGB</v>
          </cell>
          <cell r="E2896" t="str">
            <v>S4</v>
          </cell>
          <cell r="F2896" t="str">
            <v>EEC</v>
          </cell>
          <cell r="G2896" t="str">
            <v>UE21</v>
          </cell>
          <cell r="H2896" t="str">
            <v>UK-SC-SELF</v>
          </cell>
          <cell r="I2896" t="str">
            <v>Tech</v>
          </cell>
          <cell r="J2896">
            <v>0</v>
          </cell>
          <cell r="K2896">
            <v>20</v>
          </cell>
          <cell r="L2896">
            <v>4</v>
          </cell>
          <cell r="M2896" t="str">
            <v>Site Operations Manager</v>
          </cell>
          <cell r="N2896">
            <v>45</v>
          </cell>
        </row>
        <row r="2897">
          <cell r="A2897" t="str">
            <v>S10363</v>
          </cell>
          <cell r="B2897" t="str">
            <v>Wells</v>
          </cell>
          <cell r="C2897" t="str">
            <v>David</v>
          </cell>
          <cell r="D2897" t="str">
            <v>UGB</v>
          </cell>
          <cell r="E2897" t="str">
            <v>S4</v>
          </cell>
          <cell r="F2897" t="str">
            <v>EEC</v>
          </cell>
          <cell r="G2897" t="str">
            <v>UE21</v>
          </cell>
          <cell r="H2897" t="str">
            <v>UK-SC-LTD</v>
          </cell>
          <cell r="I2897" t="str">
            <v>Tech</v>
          </cell>
          <cell r="J2897">
            <v>37.5</v>
          </cell>
          <cell r="K2897">
            <v>14</v>
          </cell>
          <cell r="L2897">
            <v>8</v>
          </cell>
          <cell r="M2897" t="str">
            <v>Environmental Scientist (Assistant)</v>
          </cell>
          <cell r="N2897">
            <v>45</v>
          </cell>
        </row>
        <row r="2898">
          <cell r="A2898" t="str">
            <v>U03107</v>
          </cell>
          <cell r="B2898" t="str">
            <v>Welsby</v>
          </cell>
          <cell r="C2898" t="str">
            <v>Chris</v>
          </cell>
          <cell r="D2898" t="str">
            <v>UGB</v>
          </cell>
          <cell r="E2898" t="str">
            <v>S1</v>
          </cell>
          <cell r="F2898" t="str">
            <v>TRL</v>
          </cell>
          <cell r="G2898" t="str">
            <v>UT41</v>
          </cell>
          <cell r="H2898" t="str">
            <v>UK-AGENCY</v>
          </cell>
          <cell r="I2898" t="str">
            <v>Tech</v>
          </cell>
          <cell r="J2898">
            <v>0</v>
          </cell>
          <cell r="K2898">
            <v>3</v>
          </cell>
          <cell r="L2898">
            <v>7</v>
          </cell>
          <cell r="M2898" t="str">
            <v>Landscape/Project/Graphic/Urban Designer</v>
          </cell>
          <cell r="N2898">
            <v>25</v>
          </cell>
        </row>
        <row r="2899">
          <cell r="A2899" t="str">
            <v>A49702</v>
          </cell>
          <cell r="B2899" t="str">
            <v>Wesson</v>
          </cell>
          <cell r="C2899" t="str">
            <v>Kay</v>
          </cell>
          <cell r="D2899" t="str">
            <v>UGB</v>
          </cell>
          <cell r="E2899" t="str">
            <v>S1</v>
          </cell>
          <cell r="F2899" t="str">
            <v>TRL</v>
          </cell>
          <cell r="G2899" t="str">
            <v>UT41</v>
          </cell>
          <cell r="H2899" t="str">
            <v>UK-HYDST</v>
          </cell>
          <cell r="I2899" t="str">
            <v>Tech</v>
          </cell>
          <cell r="J2899">
            <v>37.5</v>
          </cell>
          <cell r="K2899">
            <v>98</v>
          </cell>
          <cell r="L2899">
            <v>8</v>
          </cell>
          <cell r="M2899" t="str">
            <v>Technical Officer/ Technician</v>
          </cell>
          <cell r="N2899">
            <v>19.549775089615</v>
          </cell>
        </row>
        <row r="2900">
          <cell r="A2900" t="str">
            <v>A97128</v>
          </cell>
          <cell r="B2900" t="str">
            <v>Westwood</v>
          </cell>
          <cell r="C2900" t="str">
            <v>Nick</v>
          </cell>
          <cell r="D2900" t="str">
            <v>UGB</v>
          </cell>
          <cell r="E2900" t="str">
            <v>S2</v>
          </cell>
          <cell r="F2900" t="str">
            <v>BBI</v>
          </cell>
          <cell r="G2900" t="str">
            <v>UP33</v>
          </cell>
          <cell r="H2900" t="str">
            <v>UK-HYDST</v>
          </cell>
          <cell r="I2900" t="str">
            <v>Tech</v>
          </cell>
          <cell r="J2900">
            <v>30</v>
          </cell>
          <cell r="K2900">
            <v>90</v>
          </cell>
          <cell r="L2900">
            <v>5</v>
          </cell>
          <cell r="M2900" t="str">
            <v>Principal Engineer/ Technical Discipline Leader</v>
          </cell>
          <cell r="N2900">
            <v>23.612633846154001</v>
          </cell>
        </row>
        <row r="2901">
          <cell r="A2901" t="str">
            <v>A93297</v>
          </cell>
          <cell r="B2901" t="str">
            <v>Wheatley</v>
          </cell>
          <cell r="C2901" t="str">
            <v>Charlotte</v>
          </cell>
          <cell r="D2901" t="str">
            <v>UGB</v>
          </cell>
          <cell r="E2901" t="str">
            <v>S2</v>
          </cell>
          <cell r="F2901" t="str">
            <v>GCL</v>
          </cell>
          <cell r="G2901" t="str">
            <v>UP31</v>
          </cell>
          <cell r="H2901" t="str">
            <v>UK-HYDST</v>
          </cell>
          <cell r="I2901" t="str">
            <v>Tech</v>
          </cell>
          <cell r="J2901">
            <v>37.5</v>
          </cell>
          <cell r="K2901">
            <v>116</v>
          </cell>
          <cell r="L2901">
            <v>5</v>
          </cell>
          <cell r="M2901" t="str">
            <v>Principal Environmental Consultant</v>
          </cell>
          <cell r="N2901">
            <v>28.584824820512999</v>
          </cell>
        </row>
        <row r="2902">
          <cell r="A2902" t="str">
            <v>A76559</v>
          </cell>
          <cell r="B2902" t="str">
            <v>Wheeliker</v>
          </cell>
          <cell r="C2902" t="str">
            <v>Sean</v>
          </cell>
          <cell r="D2902" t="str">
            <v>UGB</v>
          </cell>
          <cell r="E2902" t="str">
            <v>S2</v>
          </cell>
          <cell r="F2902" t="str">
            <v>GLR</v>
          </cell>
          <cell r="G2902" t="str">
            <v>UP32</v>
          </cell>
          <cell r="H2902" t="str">
            <v>P-FIX</v>
          </cell>
          <cell r="I2902" t="str">
            <v>Tech</v>
          </cell>
          <cell r="J2902">
            <v>37.5</v>
          </cell>
          <cell r="K2902">
            <v>0</v>
          </cell>
          <cell r="L2902">
            <v>7</v>
          </cell>
          <cell r="M2902" t="str">
            <v>Geotechnical Engineer</v>
          </cell>
          <cell r="N2902">
            <v>21.391883076923001</v>
          </cell>
        </row>
        <row r="2903">
          <cell r="A2903" t="str">
            <v>A76277</v>
          </cell>
          <cell r="B2903" t="str">
            <v>Whincup</v>
          </cell>
          <cell r="C2903" t="str">
            <v>Tim</v>
          </cell>
          <cell r="D2903" t="str">
            <v>UGB</v>
          </cell>
          <cell r="E2903" t="str">
            <v>S1</v>
          </cell>
          <cell r="F2903" t="str">
            <v>TRL</v>
          </cell>
          <cell r="G2903" t="str">
            <v>UT43</v>
          </cell>
          <cell r="H2903" t="str">
            <v>P-STD</v>
          </cell>
          <cell r="I2903" t="str">
            <v>Tech</v>
          </cell>
          <cell r="J2903">
            <v>37.5</v>
          </cell>
          <cell r="K2903">
            <v>4</v>
          </cell>
          <cell r="L2903">
            <v>11</v>
          </cell>
          <cell r="M2903" t="str">
            <v>Junior Technician</v>
          </cell>
          <cell r="N2903">
            <v>6.0023446153849997</v>
          </cell>
        </row>
        <row r="2904">
          <cell r="A2904" t="str">
            <v>A76192</v>
          </cell>
          <cell r="B2904" t="str">
            <v>Whiston</v>
          </cell>
          <cell r="C2904" t="str">
            <v>Alan</v>
          </cell>
          <cell r="D2904" t="str">
            <v>UGB</v>
          </cell>
          <cell r="E2904" t="str">
            <v>S2</v>
          </cell>
          <cell r="F2904" t="str">
            <v>BBI</v>
          </cell>
          <cell r="G2904" t="str">
            <v>UP33</v>
          </cell>
          <cell r="H2904" t="str">
            <v>P-STD</v>
          </cell>
          <cell r="I2904" t="str">
            <v>Tech</v>
          </cell>
          <cell r="J2904">
            <v>37.5</v>
          </cell>
          <cell r="K2904">
            <v>9</v>
          </cell>
          <cell r="L2904">
            <v>4</v>
          </cell>
          <cell r="M2904" t="str">
            <v>Associate (EA)/ Associate Tech. Dir / Associate Tech. Dir (2</v>
          </cell>
          <cell r="N2904">
            <v>43.555926153846002</v>
          </cell>
        </row>
        <row r="2905">
          <cell r="A2905" t="str">
            <v>A00302</v>
          </cell>
          <cell r="B2905" t="str">
            <v>White</v>
          </cell>
          <cell r="C2905" t="str">
            <v>Peter</v>
          </cell>
          <cell r="D2905" t="str">
            <v>UGB</v>
          </cell>
          <cell r="E2905" t="str">
            <v>S1</v>
          </cell>
          <cell r="F2905" t="str">
            <v>TIS</v>
          </cell>
          <cell r="G2905" t="str">
            <v>UT51</v>
          </cell>
          <cell r="H2905" t="str">
            <v>UK-HYDST</v>
          </cell>
          <cell r="I2905" t="str">
            <v>Tech</v>
          </cell>
          <cell r="J2905">
            <v>37.5</v>
          </cell>
          <cell r="K2905">
            <v>34</v>
          </cell>
          <cell r="L2905">
            <v>9</v>
          </cell>
          <cell r="M2905" t="str">
            <v>Admin Assistant</v>
          </cell>
          <cell r="N2905">
            <v>11.108754871795</v>
          </cell>
        </row>
        <row r="2906">
          <cell r="A2906" t="str">
            <v>A00493</v>
          </cell>
          <cell r="B2906" t="str">
            <v>White</v>
          </cell>
          <cell r="C2906" t="str">
            <v>Vicki</v>
          </cell>
          <cell r="D2906" t="str">
            <v>UGB</v>
          </cell>
          <cell r="E2906" t="str">
            <v>S9</v>
          </cell>
          <cell r="F2906" t="str">
            <v>AHR</v>
          </cell>
          <cell r="G2906" t="str">
            <v>US12</v>
          </cell>
          <cell r="H2906" t="str">
            <v>P-STD</v>
          </cell>
          <cell r="I2906" t="str">
            <v>Admin</v>
          </cell>
          <cell r="J2906">
            <v>37.5</v>
          </cell>
          <cell r="K2906">
            <v>43</v>
          </cell>
          <cell r="L2906">
            <v>5</v>
          </cell>
          <cell r="M2906" t="str">
            <v>Senior HR Manager/Advisor</v>
          </cell>
          <cell r="N2906">
            <v>30.758795897435999</v>
          </cell>
        </row>
        <row r="2907">
          <cell r="A2907" t="str">
            <v>A49724</v>
          </cell>
          <cell r="B2907" t="str">
            <v>White</v>
          </cell>
          <cell r="C2907" t="str">
            <v>Sandra</v>
          </cell>
          <cell r="D2907" t="str">
            <v>UGB</v>
          </cell>
          <cell r="E2907" t="str">
            <v>S9</v>
          </cell>
          <cell r="F2907" t="str">
            <v>AFF</v>
          </cell>
          <cell r="G2907" t="str">
            <v>UF18</v>
          </cell>
          <cell r="H2907" t="str">
            <v>UK-HYDST</v>
          </cell>
          <cell r="I2907" t="str">
            <v>Admin</v>
          </cell>
          <cell r="J2907">
            <v>37.5</v>
          </cell>
          <cell r="K2907">
            <v>97</v>
          </cell>
          <cell r="L2907">
            <v>9</v>
          </cell>
          <cell r="M2907" t="str">
            <v>Team Secretary  or Secretary</v>
          </cell>
          <cell r="N2907">
            <v>14.809895405128</v>
          </cell>
        </row>
        <row r="2908">
          <cell r="A2908" t="str">
            <v>A74699</v>
          </cell>
          <cell r="B2908" t="str">
            <v>White</v>
          </cell>
          <cell r="C2908" t="str">
            <v>David</v>
          </cell>
          <cell r="D2908" t="str">
            <v>UGB</v>
          </cell>
          <cell r="E2908" t="str">
            <v>S3</v>
          </cell>
          <cell r="F2908" t="str">
            <v>WTC</v>
          </cell>
          <cell r="G2908" t="str">
            <v>UU22</v>
          </cell>
          <cell r="H2908" t="str">
            <v>UK-AGENCY</v>
          </cell>
          <cell r="I2908" t="str">
            <v>Tech</v>
          </cell>
          <cell r="J2908">
            <v>37.5</v>
          </cell>
          <cell r="K2908">
            <v>35</v>
          </cell>
          <cell r="L2908">
            <v>5</v>
          </cell>
          <cell r="M2908" t="str">
            <v>Principal Engineer/ Technical Discipline Leader</v>
          </cell>
          <cell r="N2908">
            <v>53</v>
          </cell>
        </row>
        <row r="2909">
          <cell r="A2909" t="str">
            <v>A76023</v>
          </cell>
          <cell r="B2909" t="str">
            <v>White</v>
          </cell>
          <cell r="C2909" t="str">
            <v>Chris</v>
          </cell>
          <cell r="D2909" t="str">
            <v>UGB</v>
          </cell>
          <cell r="E2909" t="str">
            <v>S1</v>
          </cell>
          <cell r="F2909" t="str">
            <v>TRL</v>
          </cell>
          <cell r="G2909" t="str">
            <v>UT43</v>
          </cell>
          <cell r="H2909" t="str">
            <v>P-STD</v>
          </cell>
          <cell r="I2909" t="str">
            <v>Tech</v>
          </cell>
          <cell r="J2909">
            <v>37.5</v>
          </cell>
          <cell r="K2909">
            <v>16</v>
          </cell>
          <cell r="L2909">
            <v>10</v>
          </cell>
          <cell r="M2909" t="str">
            <v>Graduate Engineer</v>
          </cell>
          <cell r="N2909">
            <v>16.056498461537998</v>
          </cell>
        </row>
        <row r="2910">
          <cell r="A2910" t="str">
            <v>A97152</v>
          </cell>
          <cell r="B2910" t="str">
            <v>White</v>
          </cell>
          <cell r="C2910" t="str">
            <v>Alan</v>
          </cell>
          <cell r="D2910" t="str">
            <v>UGB</v>
          </cell>
          <cell r="E2910" t="str">
            <v>S2</v>
          </cell>
          <cell r="F2910" t="str">
            <v>GGE</v>
          </cell>
          <cell r="G2910" t="str">
            <v>UP31</v>
          </cell>
          <cell r="H2910" t="str">
            <v>UK-HYDST</v>
          </cell>
          <cell r="I2910" t="str">
            <v>Tech</v>
          </cell>
          <cell r="J2910">
            <v>37.5</v>
          </cell>
          <cell r="K2910">
            <v>67</v>
          </cell>
          <cell r="L2910">
            <v>5</v>
          </cell>
          <cell r="M2910" t="str">
            <v>Principal Engineer/ Technical Discipline Leader</v>
          </cell>
          <cell r="N2910">
            <v>25.698498461538001</v>
          </cell>
        </row>
        <row r="2911">
          <cell r="A2911" t="str">
            <v>U03019</v>
          </cell>
          <cell r="B2911" t="str">
            <v>White</v>
          </cell>
          <cell r="C2911" t="str">
            <v>David</v>
          </cell>
          <cell r="D2911" t="str">
            <v>UGB</v>
          </cell>
          <cell r="E2911" t="str">
            <v>S3</v>
          </cell>
          <cell r="F2911" t="str">
            <v>WTC</v>
          </cell>
          <cell r="G2911" t="str">
            <v>UU22</v>
          </cell>
          <cell r="H2911" t="str">
            <v>UK-AGENCY</v>
          </cell>
          <cell r="I2911" t="str">
            <v>Tech</v>
          </cell>
          <cell r="J2911">
            <v>0</v>
          </cell>
          <cell r="K2911">
            <v>11</v>
          </cell>
          <cell r="L2911">
            <v>5</v>
          </cell>
          <cell r="M2911" t="str">
            <v>Principal Engineer/ Technical Discipline Leader</v>
          </cell>
          <cell r="N2911">
            <v>42</v>
          </cell>
        </row>
        <row r="2912">
          <cell r="A2912" t="str">
            <v>W70084</v>
          </cell>
          <cell r="B2912" t="str">
            <v>White</v>
          </cell>
          <cell r="C2912" t="str">
            <v>David</v>
          </cell>
          <cell r="D2912" t="str">
            <v>UGB</v>
          </cell>
          <cell r="E2912" t="str">
            <v>S3</v>
          </cell>
          <cell r="F2912" t="str">
            <v>WTC</v>
          </cell>
          <cell r="G2912" t="str">
            <v>UU22</v>
          </cell>
          <cell r="H2912" t="str">
            <v>UK-HYDST</v>
          </cell>
          <cell r="I2912" t="str">
            <v>Tech</v>
          </cell>
          <cell r="J2912">
            <v>16</v>
          </cell>
          <cell r="K2912">
            <v>42</v>
          </cell>
          <cell r="L2912">
            <v>0</v>
          </cell>
          <cell r="M2912" t="str">
            <v>N/A</v>
          </cell>
          <cell r="N2912">
            <v>39.667884615384999</v>
          </cell>
        </row>
        <row r="2913">
          <cell r="A2913" t="str">
            <v>A76067</v>
          </cell>
          <cell r="B2913" t="str">
            <v>Whitehead</v>
          </cell>
          <cell r="C2913" t="str">
            <v>Barry</v>
          </cell>
          <cell r="D2913" t="str">
            <v>UGB</v>
          </cell>
          <cell r="E2913" t="str">
            <v>S1</v>
          </cell>
          <cell r="F2913" t="str">
            <v>TRL</v>
          </cell>
          <cell r="G2913" t="str">
            <v>UT42</v>
          </cell>
          <cell r="H2913" t="str">
            <v>UK-AGENCY</v>
          </cell>
          <cell r="I2913" t="str">
            <v>Tech</v>
          </cell>
          <cell r="J2913">
            <v>37.5</v>
          </cell>
          <cell r="K2913">
            <v>3</v>
          </cell>
          <cell r="L2913">
            <v>6</v>
          </cell>
          <cell r="M2913" t="str">
            <v>Senior Engineer</v>
          </cell>
          <cell r="N2913">
            <v>56.66</v>
          </cell>
        </row>
        <row r="2914">
          <cell r="A2914" t="str">
            <v>A74352</v>
          </cell>
          <cell r="B2914" t="str">
            <v>Whitehouse</v>
          </cell>
          <cell r="C2914" t="str">
            <v>Ben</v>
          </cell>
          <cell r="D2914" t="str">
            <v>UGB</v>
          </cell>
          <cell r="E2914" t="str">
            <v>S1</v>
          </cell>
          <cell r="F2914" t="str">
            <v>THW</v>
          </cell>
          <cell r="G2914" t="str">
            <v>UT21</v>
          </cell>
          <cell r="H2914" t="str">
            <v>UK-HYDST</v>
          </cell>
          <cell r="I2914" t="str">
            <v>Tech</v>
          </cell>
          <cell r="J2914">
            <v>37.5</v>
          </cell>
          <cell r="K2914">
            <v>46</v>
          </cell>
          <cell r="L2914">
            <v>8</v>
          </cell>
          <cell r="M2914" t="str">
            <v>Technical Officer/ Technician</v>
          </cell>
          <cell r="N2914">
            <v>8.1324471794870004</v>
          </cell>
        </row>
        <row r="2915">
          <cell r="A2915" t="str">
            <v>A76181</v>
          </cell>
          <cell r="B2915" t="str">
            <v>Whiteman</v>
          </cell>
          <cell r="C2915" t="str">
            <v>Alison</v>
          </cell>
          <cell r="D2915" t="str">
            <v>UGB</v>
          </cell>
          <cell r="E2915" t="str">
            <v>S9</v>
          </cell>
          <cell r="F2915" t="str">
            <v>AEX</v>
          </cell>
          <cell r="G2915" t="str">
            <v>G11</v>
          </cell>
          <cell r="H2915" t="str">
            <v>P-STD</v>
          </cell>
          <cell r="I2915" t="str">
            <v>Admin</v>
          </cell>
          <cell r="J2915">
            <v>37.5</v>
          </cell>
          <cell r="K2915">
            <v>6</v>
          </cell>
          <cell r="L2915">
            <v>5</v>
          </cell>
          <cell r="M2915" t="str">
            <v>Executive Assistant to CEO</v>
          </cell>
          <cell r="N2915">
            <v>23.076923076922998</v>
          </cell>
        </row>
        <row r="2916">
          <cell r="A2916" t="str">
            <v>U03068</v>
          </cell>
          <cell r="B2916" t="str">
            <v>Whitlow</v>
          </cell>
          <cell r="C2916" t="str">
            <v>Chris</v>
          </cell>
          <cell r="D2916" t="str">
            <v>UGB</v>
          </cell>
          <cell r="E2916" t="str">
            <v>S3</v>
          </cell>
          <cell r="F2916" t="str">
            <v>WEN</v>
          </cell>
          <cell r="G2916" t="str">
            <v>UU41</v>
          </cell>
          <cell r="H2916" t="str">
            <v>UK-AGENCY</v>
          </cell>
          <cell r="I2916" t="str">
            <v>Admin</v>
          </cell>
          <cell r="J2916">
            <v>0</v>
          </cell>
          <cell r="K2916">
            <v>36</v>
          </cell>
          <cell r="L2916">
            <v>4</v>
          </cell>
          <cell r="M2916" t="str">
            <v>Site Operations Manager</v>
          </cell>
          <cell r="N2916">
            <v>0.01</v>
          </cell>
        </row>
        <row r="2917">
          <cell r="A2917" t="str">
            <v>A74226</v>
          </cell>
          <cell r="B2917" t="str">
            <v>Whitworth</v>
          </cell>
          <cell r="C2917" t="str">
            <v>Rhiannon</v>
          </cell>
          <cell r="D2917" t="str">
            <v>UGB</v>
          </cell>
          <cell r="E2917" t="str">
            <v>S4</v>
          </cell>
          <cell r="F2917" t="str">
            <v>EEC</v>
          </cell>
          <cell r="G2917" t="str">
            <v>UE21</v>
          </cell>
          <cell r="H2917" t="str">
            <v>UK-CRESS</v>
          </cell>
          <cell r="I2917" t="str">
            <v>Tech</v>
          </cell>
          <cell r="J2917">
            <v>26.5</v>
          </cell>
          <cell r="K2917">
            <v>49</v>
          </cell>
          <cell r="L2917">
            <v>6</v>
          </cell>
          <cell r="M2917" t="str">
            <v>Senior  Environmental Consultant 1</v>
          </cell>
          <cell r="N2917">
            <v>15.728194484761</v>
          </cell>
        </row>
        <row r="2918">
          <cell r="A2918" t="str">
            <v>A76142</v>
          </cell>
          <cell r="B2918" t="str">
            <v>Whyte</v>
          </cell>
          <cell r="C2918" t="str">
            <v>William</v>
          </cell>
          <cell r="D2918" t="str">
            <v>UGB</v>
          </cell>
          <cell r="E2918" t="str">
            <v>S1</v>
          </cell>
          <cell r="F2918" t="str">
            <v>TRL</v>
          </cell>
          <cell r="G2918" t="str">
            <v>UT41</v>
          </cell>
          <cell r="H2918" t="str">
            <v>P-FIX</v>
          </cell>
          <cell r="I2918" t="str">
            <v>Tech</v>
          </cell>
          <cell r="J2918">
            <v>37.5</v>
          </cell>
          <cell r="K2918">
            <v>11</v>
          </cell>
          <cell r="L2918">
            <v>11</v>
          </cell>
          <cell r="M2918" t="str">
            <v>Junior Technician</v>
          </cell>
          <cell r="N2918">
            <v>10.249318974358999</v>
          </cell>
        </row>
        <row r="2919">
          <cell r="A2919" t="str">
            <v>A97101</v>
          </cell>
          <cell r="B2919" t="str">
            <v>Widdowson</v>
          </cell>
          <cell r="C2919" t="str">
            <v>Sarahjane</v>
          </cell>
          <cell r="D2919" t="str">
            <v>UGB</v>
          </cell>
          <cell r="E2919" t="str">
            <v>S3</v>
          </cell>
          <cell r="F2919" t="str">
            <v>MMA</v>
          </cell>
          <cell r="G2919" t="str">
            <v>UU81</v>
          </cell>
          <cell r="H2919" t="str">
            <v>UK-HYDST</v>
          </cell>
          <cell r="I2919" t="str">
            <v>Tech</v>
          </cell>
          <cell r="J2919">
            <v>37.5</v>
          </cell>
          <cell r="K2919">
            <v>43</v>
          </cell>
          <cell r="L2919">
            <v>0</v>
          </cell>
          <cell r="M2919" t="str">
            <v>N/A</v>
          </cell>
          <cell r="N2919">
            <v>25.575421538461999</v>
          </cell>
        </row>
        <row r="2920">
          <cell r="A2920" t="str">
            <v>A00150</v>
          </cell>
          <cell r="B2920" t="str">
            <v>Wilcoxon</v>
          </cell>
          <cell r="C2920" t="str">
            <v>Tara</v>
          </cell>
          <cell r="D2920" t="str">
            <v>UGB</v>
          </cell>
          <cell r="E2920" t="str">
            <v>S4</v>
          </cell>
          <cell r="F2920" t="str">
            <v>EEA</v>
          </cell>
          <cell r="G2920" t="str">
            <v>UE31</v>
          </cell>
          <cell r="H2920" t="str">
            <v>UK-HYDST</v>
          </cell>
          <cell r="I2920" t="str">
            <v>Tech</v>
          </cell>
          <cell r="J2920">
            <v>37.5</v>
          </cell>
          <cell r="K2920">
            <v>46</v>
          </cell>
          <cell r="L2920">
            <v>8</v>
          </cell>
          <cell r="M2920" t="str">
            <v>Environmental consultant 2</v>
          </cell>
          <cell r="N2920">
            <v>18.286908717949</v>
          </cell>
        </row>
        <row r="2921">
          <cell r="A2921" t="str">
            <v>U02815</v>
          </cell>
          <cell r="B2921" t="str">
            <v>Wilde</v>
          </cell>
          <cell r="C2921" t="str">
            <v>Jessica</v>
          </cell>
          <cell r="D2921" t="str">
            <v>UGB</v>
          </cell>
          <cell r="E2921" t="str">
            <v>S3</v>
          </cell>
          <cell r="F2921" t="str">
            <v>MAM</v>
          </cell>
          <cell r="G2921" t="str">
            <v>UU23</v>
          </cell>
          <cell r="H2921" t="str">
            <v>UK-AGENCY</v>
          </cell>
          <cell r="I2921" t="str">
            <v>Tech</v>
          </cell>
          <cell r="J2921">
            <v>0</v>
          </cell>
          <cell r="K2921">
            <v>31</v>
          </cell>
          <cell r="L2921">
            <v>10</v>
          </cell>
          <cell r="M2921" t="str">
            <v>HR Administration Assistant</v>
          </cell>
          <cell r="N2921">
            <v>9.69</v>
          </cell>
        </row>
        <row r="2922">
          <cell r="A2922" t="str">
            <v>W68322</v>
          </cell>
          <cell r="B2922" t="str">
            <v>Wilde</v>
          </cell>
          <cell r="C2922" t="str">
            <v>Mark</v>
          </cell>
          <cell r="D2922" t="str">
            <v>UGB</v>
          </cell>
          <cell r="E2922" t="str">
            <v>S3</v>
          </cell>
          <cell r="F2922" t="str">
            <v>MAM</v>
          </cell>
          <cell r="G2922" t="str">
            <v>UU23</v>
          </cell>
          <cell r="H2922" t="str">
            <v>UK-CON-A</v>
          </cell>
          <cell r="I2922" t="str">
            <v>Tech</v>
          </cell>
          <cell r="J2922">
            <v>37.5</v>
          </cell>
          <cell r="K2922">
            <v>223</v>
          </cell>
          <cell r="L2922">
            <v>8</v>
          </cell>
          <cell r="M2922" t="str">
            <v>Technical Officer/ Technician</v>
          </cell>
          <cell r="N2922">
            <v>10.901090297435999</v>
          </cell>
        </row>
        <row r="2923">
          <cell r="A2923" t="str">
            <v>U03032</v>
          </cell>
          <cell r="B2923" t="str">
            <v>Wilden</v>
          </cell>
          <cell r="C2923" t="str">
            <v>Luke</v>
          </cell>
          <cell r="D2923" t="str">
            <v>UGB</v>
          </cell>
          <cell r="E2923" t="str">
            <v>S2</v>
          </cell>
          <cell r="F2923" t="str">
            <v>GGE</v>
          </cell>
          <cell r="G2923" t="str">
            <v>UP31</v>
          </cell>
          <cell r="H2923" t="str">
            <v>UK-SEC-NP</v>
          </cell>
          <cell r="I2923" t="str">
            <v>Admin</v>
          </cell>
          <cell r="J2923">
            <v>0</v>
          </cell>
          <cell r="K2923">
            <v>1</v>
          </cell>
          <cell r="L2923">
            <v>0</v>
          </cell>
          <cell r="M2923" t="str">
            <v>N/A</v>
          </cell>
          <cell r="N2923">
            <v>0.01</v>
          </cell>
        </row>
        <row r="2924">
          <cell r="A2924" t="str">
            <v>A84727</v>
          </cell>
          <cell r="B2924" t="str">
            <v>Wildman</v>
          </cell>
          <cell r="C2924" t="str">
            <v>Andrew</v>
          </cell>
          <cell r="D2924" t="str">
            <v>UGB</v>
          </cell>
          <cell r="E2924" t="str">
            <v>S3</v>
          </cell>
          <cell r="F2924" t="str">
            <v>WWN</v>
          </cell>
          <cell r="G2924" t="str">
            <v>UU71</v>
          </cell>
          <cell r="H2924" t="str">
            <v>UK-HYDST</v>
          </cell>
          <cell r="I2924" t="str">
            <v>Tech</v>
          </cell>
          <cell r="J2924">
            <v>37.5</v>
          </cell>
          <cell r="K2924">
            <v>142</v>
          </cell>
          <cell r="L2924">
            <v>8</v>
          </cell>
          <cell r="M2924" t="str">
            <v>Engineer  (Not chartered) (Graduate)</v>
          </cell>
          <cell r="N2924">
            <v>21.685681608205002</v>
          </cell>
        </row>
        <row r="2925">
          <cell r="A2925" t="str">
            <v>A74750</v>
          </cell>
          <cell r="B2925" t="str">
            <v>Wilkins</v>
          </cell>
          <cell r="C2925" t="str">
            <v>Steve</v>
          </cell>
          <cell r="D2925" t="str">
            <v>UGB</v>
          </cell>
          <cell r="E2925" t="str">
            <v>S1</v>
          </cell>
          <cell r="F2925" t="str">
            <v>TRL</v>
          </cell>
          <cell r="G2925" t="str">
            <v>UT43</v>
          </cell>
          <cell r="H2925" t="str">
            <v>P-STD</v>
          </cell>
          <cell r="I2925" t="str">
            <v>Tech</v>
          </cell>
          <cell r="J2925">
            <v>37.5</v>
          </cell>
          <cell r="K2925">
            <v>23</v>
          </cell>
          <cell r="L2925">
            <v>3</v>
          </cell>
          <cell r="M2925" t="str">
            <v>Technical Director  / Technical Director (1)</v>
          </cell>
          <cell r="N2925">
            <v>55.393242051282002</v>
          </cell>
        </row>
        <row r="2926">
          <cell r="A2926" t="str">
            <v>A91022</v>
          </cell>
          <cell r="B2926" t="str">
            <v>Wilkins</v>
          </cell>
          <cell r="C2926" t="str">
            <v>Paul</v>
          </cell>
          <cell r="D2926" t="str">
            <v>UGB</v>
          </cell>
          <cell r="E2926" t="str">
            <v>S1</v>
          </cell>
          <cell r="F2926" t="str">
            <v>SBR</v>
          </cell>
          <cell r="G2926" t="str">
            <v>UT31</v>
          </cell>
          <cell r="H2926" t="str">
            <v>UK-HYDST</v>
          </cell>
          <cell r="I2926" t="str">
            <v>Tech</v>
          </cell>
          <cell r="J2926">
            <v>37.5</v>
          </cell>
          <cell r="K2926">
            <v>151</v>
          </cell>
          <cell r="L2926">
            <v>4</v>
          </cell>
          <cell r="M2926" t="str">
            <v>Associate Business Director</v>
          </cell>
          <cell r="N2926">
            <v>40.857918397436002</v>
          </cell>
        </row>
        <row r="2927">
          <cell r="A2927" t="str">
            <v>A98388</v>
          </cell>
          <cell r="B2927" t="str">
            <v>Wilkinson</v>
          </cell>
          <cell r="C2927" t="str">
            <v>Ali</v>
          </cell>
          <cell r="D2927" t="str">
            <v>UGB</v>
          </cell>
          <cell r="E2927" t="str">
            <v>S9</v>
          </cell>
          <cell r="F2927" t="str">
            <v>AFF</v>
          </cell>
          <cell r="G2927" t="str">
            <v>UF23</v>
          </cell>
          <cell r="H2927" t="str">
            <v>UK-HYDST</v>
          </cell>
          <cell r="I2927" t="str">
            <v>Admin</v>
          </cell>
          <cell r="J2927">
            <v>37.5</v>
          </cell>
          <cell r="K2927">
            <v>55</v>
          </cell>
          <cell r="L2927">
            <v>8</v>
          </cell>
          <cell r="M2927" t="str">
            <v>Facilities Coordinator</v>
          </cell>
          <cell r="N2927">
            <v>9.0661907692309995</v>
          </cell>
        </row>
        <row r="2928">
          <cell r="A2928" t="str">
            <v>A00052</v>
          </cell>
          <cell r="B2928" t="str">
            <v>Williams</v>
          </cell>
          <cell r="C2928" t="str">
            <v>Gillian</v>
          </cell>
          <cell r="D2928" t="str">
            <v>UGB</v>
          </cell>
          <cell r="E2928" t="str">
            <v>S3</v>
          </cell>
          <cell r="F2928" t="str">
            <v>MAM</v>
          </cell>
          <cell r="G2928" t="str">
            <v>UU23</v>
          </cell>
          <cell r="H2928" t="str">
            <v>UK-HYDST</v>
          </cell>
          <cell r="I2928" t="str">
            <v>Tech</v>
          </cell>
          <cell r="J2928">
            <v>37.5</v>
          </cell>
          <cell r="K2928">
            <v>58</v>
          </cell>
          <cell r="L2928">
            <v>10</v>
          </cell>
          <cell r="M2928" t="str">
            <v>Technical assistant</v>
          </cell>
          <cell r="N2928">
            <v>7.4465833333329998</v>
          </cell>
        </row>
        <row r="2929">
          <cell r="A2929" t="str">
            <v>A00552</v>
          </cell>
          <cell r="B2929" t="str">
            <v>Williams</v>
          </cell>
          <cell r="C2929" t="str">
            <v>Jason</v>
          </cell>
          <cell r="D2929" t="str">
            <v>UGB</v>
          </cell>
          <cell r="E2929" t="str">
            <v>S2</v>
          </cell>
          <cell r="F2929" t="str">
            <v>GGE</v>
          </cell>
          <cell r="G2929" t="str">
            <v>UP31</v>
          </cell>
          <cell r="H2929" t="str">
            <v>P-STD</v>
          </cell>
          <cell r="I2929" t="str">
            <v>Tech</v>
          </cell>
          <cell r="J2929">
            <v>37.5</v>
          </cell>
          <cell r="K2929">
            <v>11</v>
          </cell>
          <cell r="L2929">
            <v>6</v>
          </cell>
          <cell r="M2929" t="str">
            <v>Senior Engineer</v>
          </cell>
          <cell r="N2929">
            <v>21.613370256410001</v>
          </cell>
        </row>
        <row r="2930">
          <cell r="A2930" t="str">
            <v>A25073</v>
          </cell>
          <cell r="B2930" t="str">
            <v>Williams</v>
          </cell>
          <cell r="C2930" t="str">
            <v>Ashley</v>
          </cell>
          <cell r="D2930" t="str">
            <v>UGB</v>
          </cell>
          <cell r="E2930" t="str">
            <v>S3</v>
          </cell>
          <cell r="F2930" t="str">
            <v>WWN</v>
          </cell>
          <cell r="G2930" t="str">
            <v>UU61</v>
          </cell>
          <cell r="H2930" t="str">
            <v>UK-HYDST</v>
          </cell>
          <cell r="I2930" t="str">
            <v>Tech</v>
          </cell>
          <cell r="J2930">
            <v>40</v>
          </cell>
          <cell r="K2930">
            <v>28</v>
          </cell>
          <cell r="L2930">
            <v>9</v>
          </cell>
          <cell r="M2930" t="str">
            <v>Technical Officer/ Technician</v>
          </cell>
          <cell r="N2930">
            <v>7.6788807692310002</v>
          </cell>
        </row>
        <row r="2931">
          <cell r="A2931" t="str">
            <v>A25126</v>
          </cell>
          <cell r="B2931" t="str">
            <v>Williams</v>
          </cell>
          <cell r="C2931" t="str">
            <v>Danny</v>
          </cell>
          <cell r="D2931" t="str">
            <v>UGB</v>
          </cell>
          <cell r="E2931" t="str">
            <v>S1</v>
          </cell>
          <cell r="F2931" t="str">
            <v>THW</v>
          </cell>
          <cell r="G2931" t="str">
            <v>UT23</v>
          </cell>
          <cell r="H2931" t="str">
            <v>UK-HYDST</v>
          </cell>
          <cell r="I2931" t="str">
            <v>Tech</v>
          </cell>
          <cell r="J2931">
            <v>37.5</v>
          </cell>
          <cell r="K2931">
            <v>50</v>
          </cell>
          <cell r="L2931">
            <v>9</v>
          </cell>
          <cell r="M2931" t="str">
            <v>Assistant Engineer  (Graduate)</v>
          </cell>
          <cell r="N2931">
            <v>14.762026666666999</v>
          </cell>
        </row>
        <row r="2932">
          <cell r="A2932" t="str">
            <v>A25221</v>
          </cell>
          <cell r="B2932" t="str">
            <v>Williams</v>
          </cell>
          <cell r="C2932" t="str">
            <v>Dai</v>
          </cell>
          <cell r="D2932" t="str">
            <v>UGB</v>
          </cell>
          <cell r="E2932" t="str">
            <v>S3</v>
          </cell>
          <cell r="F2932" t="str">
            <v>WWN</v>
          </cell>
          <cell r="G2932" t="str">
            <v>UU61</v>
          </cell>
          <cell r="H2932" t="str">
            <v>T-FIX</v>
          </cell>
          <cell r="I2932" t="str">
            <v>Tech</v>
          </cell>
          <cell r="J2932">
            <v>37.5</v>
          </cell>
          <cell r="K2932">
            <v>4</v>
          </cell>
          <cell r="L2932">
            <v>6</v>
          </cell>
          <cell r="M2932" t="str">
            <v>Senior Engineer</v>
          </cell>
          <cell r="N2932">
            <v>19.862601025640998</v>
          </cell>
        </row>
        <row r="2933">
          <cell r="A2933" t="str">
            <v>A25227</v>
          </cell>
          <cell r="B2933" t="str">
            <v>Williams</v>
          </cell>
          <cell r="C2933" t="str">
            <v>Bruce</v>
          </cell>
          <cell r="D2933" t="str">
            <v>UGB</v>
          </cell>
          <cell r="E2933" t="str">
            <v>S3</v>
          </cell>
          <cell r="F2933" t="str">
            <v>WWN</v>
          </cell>
          <cell r="G2933" t="str">
            <v>UU31</v>
          </cell>
          <cell r="H2933" t="str">
            <v>SEC-IN</v>
          </cell>
          <cell r="I2933" t="str">
            <v>Tech</v>
          </cell>
          <cell r="J2933">
            <v>37.5</v>
          </cell>
          <cell r="K2933">
            <v>30</v>
          </cell>
          <cell r="L2933">
            <v>8</v>
          </cell>
          <cell r="M2933" t="str">
            <v>Engineer  (Not chartered) (Graduate)</v>
          </cell>
          <cell r="N2933">
            <v>40.840000000000003</v>
          </cell>
        </row>
        <row r="2934">
          <cell r="A2934" t="str">
            <v>A49861</v>
          </cell>
          <cell r="B2934" t="str">
            <v>Williams</v>
          </cell>
          <cell r="C2934" t="str">
            <v>Chris</v>
          </cell>
          <cell r="D2934" t="str">
            <v>UGB</v>
          </cell>
          <cell r="E2934" t="str">
            <v>S3</v>
          </cell>
          <cell r="F2934" t="str">
            <v>WWN</v>
          </cell>
          <cell r="G2934" t="str">
            <v>UU51</v>
          </cell>
          <cell r="H2934" t="str">
            <v>UK-HYDST</v>
          </cell>
          <cell r="I2934" t="str">
            <v>Tech</v>
          </cell>
          <cell r="J2934">
            <v>37.5</v>
          </cell>
          <cell r="K2934">
            <v>81</v>
          </cell>
          <cell r="L2934">
            <v>5</v>
          </cell>
          <cell r="M2934" t="str">
            <v>Principal Engineer/ Technical Discipline Leader</v>
          </cell>
          <cell r="N2934">
            <v>35.530769118050998</v>
          </cell>
        </row>
        <row r="2935">
          <cell r="A2935" t="str">
            <v>A49976</v>
          </cell>
          <cell r="B2935" t="str">
            <v>Williams</v>
          </cell>
          <cell r="C2935" t="str">
            <v>Alice</v>
          </cell>
          <cell r="D2935" t="str">
            <v>UGB</v>
          </cell>
          <cell r="E2935" t="str">
            <v>S9</v>
          </cell>
          <cell r="F2935" t="str">
            <v>AFF</v>
          </cell>
          <cell r="G2935" t="str">
            <v>UF13</v>
          </cell>
          <cell r="H2935" t="str">
            <v>UK-HYDST</v>
          </cell>
          <cell r="I2935" t="str">
            <v>Admin</v>
          </cell>
          <cell r="J2935">
            <v>37.5</v>
          </cell>
          <cell r="K2935">
            <v>27</v>
          </cell>
          <cell r="L2935">
            <v>10</v>
          </cell>
          <cell r="M2935" t="str">
            <v>Facilities Assistant</v>
          </cell>
          <cell r="N2935">
            <v>11.108754871795</v>
          </cell>
        </row>
        <row r="2936">
          <cell r="A2936" t="str">
            <v>A50236</v>
          </cell>
          <cell r="B2936" t="str">
            <v>Williams</v>
          </cell>
          <cell r="C2936" t="str">
            <v>Roger</v>
          </cell>
          <cell r="D2936" t="str">
            <v>UGB</v>
          </cell>
          <cell r="E2936" t="str">
            <v>S1</v>
          </cell>
          <cell r="F2936" t="str">
            <v>TRL</v>
          </cell>
          <cell r="G2936" t="str">
            <v>UT41</v>
          </cell>
          <cell r="H2936" t="str">
            <v>UK-AGENCY</v>
          </cell>
          <cell r="I2936" t="str">
            <v>Tech</v>
          </cell>
          <cell r="J2936">
            <v>37.5</v>
          </cell>
          <cell r="K2936">
            <v>15</v>
          </cell>
          <cell r="L2936">
            <v>7</v>
          </cell>
          <cell r="M2936" t="str">
            <v>Senior Technician</v>
          </cell>
          <cell r="N2936">
            <v>30</v>
          </cell>
        </row>
        <row r="2937">
          <cell r="A2937" t="str">
            <v>A74345</v>
          </cell>
          <cell r="B2937" t="str">
            <v>Williams</v>
          </cell>
          <cell r="C2937" t="str">
            <v>Simon</v>
          </cell>
          <cell r="D2937" t="str">
            <v>UGB</v>
          </cell>
          <cell r="E2937" t="str">
            <v>S2</v>
          </cell>
          <cell r="F2937" t="str">
            <v>PUP</v>
          </cell>
          <cell r="G2937" t="str">
            <v>UP21</v>
          </cell>
          <cell r="H2937" t="str">
            <v>UK-HYDST</v>
          </cell>
          <cell r="I2937" t="str">
            <v>Tech</v>
          </cell>
          <cell r="J2937">
            <v>37.5</v>
          </cell>
          <cell r="K2937">
            <v>38</v>
          </cell>
          <cell r="L2937">
            <v>6</v>
          </cell>
          <cell r="M2937" t="str">
            <v>Senior  Transport Planner/ consultant</v>
          </cell>
          <cell r="N2937">
            <v>19.862601025640998</v>
          </cell>
        </row>
        <row r="2938">
          <cell r="A2938" t="str">
            <v>A74423</v>
          </cell>
          <cell r="B2938" t="str">
            <v>Williams</v>
          </cell>
          <cell r="C2938" t="str">
            <v>Jeff</v>
          </cell>
          <cell r="D2938" t="str">
            <v>UGB</v>
          </cell>
          <cell r="E2938" t="str">
            <v>S2</v>
          </cell>
          <cell r="F2938" t="str">
            <v>BBS</v>
          </cell>
          <cell r="G2938" t="str">
            <v>UP41</v>
          </cell>
          <cell r="H2938" t="str">
            <v>UK-HYDST</v>
          </cell>
          <cell r="I2938" t="str">
            <v>Tech</v>
          </cell>
          <cell r="J2938">
            <v>37.5</v>
          </cell>
          <cell r="K2938">
            <v>20</v>
          </cell>
          <cell r="L2938">
            <v>0</v>
          </cell>
          <cell r="M2938" t="str">
            <v>N/A</v>
          </cell>
          <cell r="N2938">
            <v>38.343776953846003</v>
          </cell>
        </row>
        <row r="2939">
          <cell r="A2939" t="str">
            <v>A74536</v>
          </cell>
          <cell r="B2939" t="str">
            <v>Williams</v>
          </cell>
          <cell r="C2939" t="str">
            <v>Rhiannon</v>
          </cell>
          <cell r="D2939" t="str">
            <v>UGB</v>
          </cell>
          <cell r="E2939" t="str">
            <v>S3</v>
          </cell>
          <cell r="F2939" t="str">
            <v>MAM</v>
          </cell>
          <cell r="G2939" t="str">
            <v>UU23</v>
          </cell>
          <cell r="H2939" t="str">
            <v>UK-HYDST</v>
          </cell>
          <cell r="I2939" t="str">
            <v>Tech</v>
          </cell>
          <cell r="J2939">
            <v>37.5</v>
          </cell>
          <cell r="K2939">
            <v>14</v>
          </cell>
          <cell r="L2939">
            <v>0</v>
          </cell>
          <cell r="M2939" t="str">
            <v>N/A</v>
          </cell>
          <cell r="N2939">
            <v>12.841025641026</v>
          </cell>
        </row>
        <row r="2940">
          <cell r="A2940" t="str">
            <v>A74671</v>
          </cell>
          <cell r="B2940" t="str">
            <v>Williams</v>
          </cell>
          <cell r="C2940" t="str">
            <v>Richard</v>
          </cell>
          <cell r="D2940" t="str">
            <v>UGB</v>
          </cell>
          <cell r="E2940" t="str">
            <v>S9</v>
          </cell>
          <cell r="F2940" t="str">
            <v>AFN</v>
          </cell>
          <cell r="G2940" t="str">
            <v>US13</v>
          </cell>
          <cell r="H2940" t="str">
            <v>P-STD</v>
          </cell>
          <cell r="I2940" t="str">
            <v>Admin</v>
          </cell>
          <cell r="J2940">
            <v>37.5</v>
          </cell>
          <cell r="K2940">
            <v>36</v>
          </cell>
          <cell r="L2940">
            <v>5</v>
          </cell>
          <cell r="M2940" t="str">
            <v>Senior Accountant or Accountant</v>
          </cell>
          <cell r="N2940">
            <v>25.067729230769</v>
          </cell>
        </row>
        <row r="2941">
          <cell r="A2941" t="str">
            <v>A74740</v>
          </cell>
          <cell r="B2941" t="str">
            <v>Williams</v>
          </cell>
          <cell r="C2941" t="str">
            <v>Lee</v>
          </cell>
          <cell r="D2941" t="str">
            <v>UGB</v>
          </cell>
          <cell r="E2941" t="str">
            <v>S9</v>
          </cell>
          <cell r="F2941" t="str">
            <v>AHR</v>
          </cell>
          <cell r="G2941" t="str">
            <v>US12</v>
          </cell>
          <cell r="H2941" t="str">
            <v>UK-HYDST</v>
          </cell>
          <cell r="I2941" t="str">
            <v>Admin</v>
          </cell>
          <cell r="J2941">
            <v>37.5</v>
          </cell>
          <cell r="K2941">
            <v>5</v>
          </cell>
          <cell r="L2941">
            <v>4</v>
          </cell>
          <cell r="M2941" t="str">
            <v>Senior HR Manager/Advisor</v>
          </cell>
          <cell r="N2941">
            <v>24.239524102564001</v>
          </cell>
        </row>
        <row r="2942">
          <cell r="A2942" t="str">
            <v>A76256</v>
          </cell>
          <cell r="B2942" t="str">
            <v>Williams</v>
          </cell>
          <cell r="C2942" t="str">
            <v>Simon</v>
          </cell>
          <cell r="D2942" t="str">
            <v>UGB</v>
          </cell>
          <cell r="E2942" t="str">
            <v>S1</v>
          </cell>
          <cell r="F2942" t="str">
            <v>TRL</v>
          </cell>
          <cell r="G2942" t="str">
            <v>UT43</v>
          </cell>
          <cell r="H2942" t="str">
            <v>P-FIX</v>
          </cell>
          <cell r="I2942" t="str">
            <v>Tech</v>
          </cell>
          <cell r="J2942">
            <v>37.5</v>
          </cell>
          <cell r="K2942">
            <v>1</v>
          </cell>
          <cell r="L2942">
            <v>11</v>
          </cell>
          <cell r="M2942" t="str">
            <v>Junior Technician</v>
          </cell>
          <cell r="N2942">
            <v>6.4400369230769998</v>
          </cell>
        </row>
        <row r="2943">
          <cell r="A2943" t="str">
            <v>A76330</v>
          </cell>
          <cell r="B2943" t="str">
            <v>Williams</v>
          </cell>
          <cell r="C2943" t="str">
            <v>Andrew</v>
          </cell>
          <cell r="D2943" t="str">
            <v>UGB</v>
          </cell>
          <cell r="E2943" t="str">
            <v>S9</v>
          </cell>
          <cell r="F2943" t="str">
            <v>ARI</v>
          </cell>
          <cell r="G2943" t="str">
            <v>G11</v>
          </cell>
          <cell r="H2943" t="str">
            <v>P-STD</v>
          </cell>
          <cell r="I2943" t="str">
            <v>Admin</v>
          </cell>
          <cell r="J2943">
            <v>37.5</v>
          </cell>
          <cell r="K2943">
            <v>6</v>
          </cell>
          <cell r="L2943">
            <v>5</v>
          </cell>
          <cell r="M2943" t="str">
            <v>Group Systems Manager</v>
          </cell>
          <cell r="N2943">
            <v>39.823677948718</v>
          </cell>
        </row>
        <row r="2944">
          <cell r="A2944" t="str">
            <v>A76390</v>
          </cell>
          <cell r="B2944" t="str">
            <v>Williams</v>
          </cell>
          <cell r="C2944" t="str">
            <v>Danny</v>
          </cell>
          <cell r="D2944" t="str">
            <v>UGB</v>
          </cell>
          <cell r="E2944" t="str">
            <v>S1</v>
          </cell>
          <cell r="F2944" t="str">
            <v>THW</v>
          </cell>
          <cell r="G2944" t="str">
            <v>UT23</v>
          </cell>
          <cell r="H2944" t="str">
            <v>UK-AGENCY</v>
          </cell>
          <cell r="I2944" t="str">
            <v>Tech</v>
          </cell>
          <cell r="J2944">
            <v>37.5</v>
          </cell>
          <cell r="K2944">
            <v>4</v>
          </cell>
          <cell r="L2944">
            <v>9</v>
          </cell>
          <cell r="M2944" t="str">
            <v>Technical Officer/ Technician</v>
          </cell>
          <cell r="N2944">
            <v>26</v>
          </cell>
        </row>
        <row r="2945">
          <cell r="A2945" t="str">
            <v>A76433</v>
          </cell>
          <cell r="B2945" t="str">
            <v>Williams</v>
          </cell>
          <cell r="C2945" t="str">
            <v>Ryan</v>
          </cell>
          <cell r="D2945" t="str">
            <v>UGB</v>
          </cell>
          <cell r="E2945" t="str">
            <v>S1</v>
          </cell>
          <cell r="F2945" t="str">
            <v>TRS</v>
          </cell>
          <cell r="G2945" t="str">
            <v>UT41</v>
          </cell>
          <cell r="H2945" t="str">
            <v>P-STD</v>
          </cell>
          <cell r="I2945" t="str">
            <v>Tech</v>
          </cell>
          <cell r="J2945">
            <v>37.5</v>
          </cell>
          <cell r="K2945">
            <v>4</v>
          </cell>
          <cell r="L2945">
            <v>10</v>
          </cell>
          <cell r="M2945" t="str">
            <v>Graduate Engineer</v>
          </cell>
          <cell r="N2945">
            <v>17.741575384615</v>
          </cell>
        </row>
        <row r="2946">
          <cell r="A2946" t="str">
            <v>A88854</v>
          </cell>
          <cell r="B2946" t="str">
            <v>Williams</v>
          </cell>
          <cell r="C2946" t="str">
            <v>Helen</v>
          </cell>
          <cell r="D2946" t="str">
            <v>UGB</v>
          </cell>
          <cell r="E2946" t="str">
            <v>S1</v>
          </cell>
          <cell r="F2946" t="str">
            <v>SBR</v>
          </cell>
          <cell r="G2946" t="str">
            <v>UT31</v>
          </cell>
          <cell r="H2946" t="str">
            <v>UK-HYDST</v>
          </cell>
          <cell r="I2946" t="str">
            <v>Site</v>
          </cell>
          <cell r="J2946">
            <v>37.5</v>
          </cell>
          <cell r="K2946">
            <v>139</v>
          </cell>
          <cell r="L2946">
            <v>7</v>
          </cell>
          <cell r="M2946" t="str">
            <v>Resident Engineer (2)</v>
          </cell>
          <cell r="N2946">
            <v>20.950995897436002</v>
          </cell>
        </row>
        <row r="2947">
          <cell r="A2947" t="str">
            <v>A91170</v>
          </cell>
          <cell r="B2947" t="str">
            <v>Williams</v>
          </cell>
          <cell r="C2947" t="str">
            <v>Richard</v>
          </cell>
          <cell r="D2947" t="str">
            <v>UGB</v>
          </cell>
          <cell r="E2947" t="str">
            <v>S1</v>
          </cell>
          <cell r="F2947" t="str">
            <v>SBR</v>
          </cell>
          <cell r="G2947" t="str">
            <v>UT31</v>
          </cell>
          <cell r="H2947" t="str">
            <v>UK-HYDST</v>
          </cell>
          <cell r="I2947" t="str">
            <v>Tech</v>
          </cell>
          <cell r="J2947">
            <v>30</v>
          </cell>
          <cell r="K2947">
            <v>149</v>
          </cell>
          <cell r="L2947">
            <v>6</v>
          </cell>
          <cell r="M2947" t="str">
            <v>Senior Engineer</v>
          </cell>
          <cell r="N2947">
            <v>29.205456848076999</v>
          </cell>
        </row>
        <row r="2948">
          <cell r="A2948" t="str">
            <v>S10243</v>
          </cell>
          <cell r="B2948" t="str">
            <v>Williams</v>
          </cell>
          <cell r="C2948" t="str">
            <v>Paul</v>
          </cell>
          <cell r="D2948" t="str">
            <v>UGB</v>
          </cell>
          <cell r="E2948" t="str">
            <v>S1</v>
          </cell>
          <cell r="F2948" t="str">
            <v>THW</v>
          </cell>
          <cell r="G2948" t="str">
            <v>UT21</v>
          </cell>
          <cell r="H2948" t="str">
            <v>UK-SC-LTD</v>
          </cell>
          <cell r="I2948" t="str">
            <v>Tech</v>
          </cell>
          <cell r="J2948">
            <v>0</v>
          </cell>
          <cell r="K2948">
            <v>10</v>
          </cell>
          <cell r="L2948">
            <v>0</v>
          </cell>
          <cell r="M2948" t="str">
            <v>N/A</v>
          </cell>
          <cell r="N2948">
            <v>29</v>
          </cell>
        </row>
        <row r="2949">
          <cell r="A2949" t="str">
            <v>S10319</v>
          </cell>
          <cell r="B2949" t="str">
            <v>Williams</v>
          </cell>
          <cell r="C2949" t="str">
            <v>Russell</v>
          </cell>
          <cell r="D2949" t="str">
            <v>UGB</v>
          </cell>
          <cell r="E2949" t="str">
            <v>S1</v>
          </cell>
          <cell r="F2949" t="str">
            <v>THW</v>
          </cell>
          <cell r="G2949" t="str">
            <v>UT21</v>
          </cell>
          <cell r="H2949" t="str">
            <v>UK-SC-SELF</v>
          </cell>
          <cell r="I2949" t="str">
            <v>Tech</v>
          </cell>
          <cell r="J2949">
            <v>40</v>
          </cell>
          <cell r="K2949">
            <v>10</v>
          </cell>
          <cell r="L2949">
            <v>6</v>
          </cell>
          <cell r="M2949" t="str">
            <v>Principal Technician</v>
          </cell>
          <cell r="N2949">
            <v>53.5</v>
          </cell>
        </row>
        <row r="2950">
          <cell r="A2950" t="str">
            <v>S10381</v>
          </cell>
          <cell r="B2950" t="str">
            <v>Williams</v>
          </cell>
          <cell r="C2950" t="str">
            <v>Russell</v>
          </cell>
          <cell r="D2950" t="str">
            <v>UGB</v>
          </cell>
          <cell r="E2950" t="str">
            <v>S1</v>
          </cell>
          <cell r="F2950" t="str">
            <v>THW</v>
          </cell>
          <cell r="G2950" t="str">
            <v>UT21</v>
          </cell>
          <cell r="H2950" t="str">
            <v>UK-SC-LTD</v>
          </cell>
          <cell r="I2950" t="str">
            <v>Tech</v>
          </cell>
          <cell r="J2950">
            <v>37.5</v>
          </cell>
          <cell r="K2950">
            <v>7</v>
          </cell>
          <cell r="L2950">
            <v>5</v>
          </cell>
          <cell r="M2950" t="str">
            <v>Principal Engineer/ Technical Discipline Leader</v>
          </cell>
          <cell r="N2950">
            <v>58</v>
          </cell>
        </row>
        <row r="2951">
          <cell r="A2951" t="str">
            <v>U02876</v>
          </cell>
          <cell r="B2951" t="str">
            <v>Williams</v>
          </cell>
          <cell r="C2951" t="str">
            <v>Danny</v>
          </cell>
          <cell r="D2951" t="str">
            <v>UGB</v>
          </cell>
          <cell r="E2951" t="str">
            <v>S1</v>
          </cell>
          <cell r="F2951" t="str">
            <v>THW</v>
          </cell>
          <cell r="G2951" t="str">
            <v>UT23</v>
          </cell>
          <cell r="H2951" t="str">
            <v>UK-AGENCY</v>
          </cell>
          <cell r="I2951" t="str">
            <v>Tech</v>
          </cell>
          <cell r="J2951">
            <v>0</v>
          </cell>
          <cell r="K2951">
            <v>18</v>
          </cell>
          <cell r="L2951">
            <v>0</v>
          </cell>
          <cell r="M2951" t="str">
            <v>N/A</v>
          </cell>
          <cell r="N2951">
            <v>12</v>
          </cell>
        </row>
        <row r="2952">
          <cell r="A2952" t="str">
            <v>U02977</v>
          </cell>
          <cell r="B2952" t="str">
            <v>Williams</v>
          </cell>
          <cell r="C2952" t="str">
            <v>Mark</v>
          </cell>
          <cell r="D2952" t="str">
            <v>UGB</v>
          </cell>
          <cell r="E2952" t="str">
            <v>S1</v>
          </cell>
          <cell r="F2952" t="str">
            <v>TRL</v>
          </cell>
          <cell r="G2952" t="str">
            <v>UT41</v>
          </cell>
          <cell r="H2952" t="str">
            <v>UK-AGENCY</v>
          </cell>
          <cell r="I2952" t="str">
            <v>Tech</v>
          </cell>
          <cell r="J2952">
            <v>0</v>
          </cell>
          <cell r="K2952">
            <v>21</v>
          </cell>
          <cell r="L2952">
            <v>7</v>
          </cell>
          <cell r="M2952" t="str">
            <v>Senior Drafter/ Draftman</v>
          </cell>
          <cell r="N2952">
            <v>24.05</v>
          </cell>
        </row>
        <row r="2953">
          <cell r="A2953" t="str">
            <v>U03094</v>
          </cell>
          <cell r="B2953" t="str">
            <v>Williams</v>
          </cell>
          <cell r="C2953" t="str">
            <v>Bethan</v>
          </cell>
          <cell r="D2953" t="str">
            <v>UGB</v>
          </cell>
          <cell r="E2953" t="str">
            <v>S9</v>
          </cell>
          <cell r="F2953" t="str">
            <v>AFN</v>
          </cell>
          <cell r="G2953" t="str">
            <v>US13</v>
          </cell>
          <cell r="H2953" t="str">
            <v>UK-AGENCY</v>
          </cell>
          <cell r="I2953" t="str">
            <v>Admin</v>
          </cell>
          <cell r="J2953">
            <v>0</v>
          </cell>
          <cell r="K2953">
            <v>3</v>
          </cell>
          <cell r="L2953">
            <v>9</v>
          </cell>
          <cell r="M2953" t="str">
            <v>Accounts Clerk</v>
          </cell>
          <cell r="N2953">
            <v>12.14</v>
          </cell>
        </row>
        <row r="2954">
          <cell r="A2954" t="str">
            <v>U03204</v>
          </cell>
          <cell r="B2954" t="str">
            <v>Williams</v>
          </cell>
          <cell r="C2954" t="str">
            <v>Roger</v>
          </cell>
          <cell r="D2954" t="str">
            <v>UGB</v>
          </cell>
          <cell r="E2954" t="str">
            <v>S1</v>
          </cell>
          <cell r="F2954" t="str">
            <v>SBR</v>
          </cell>
          <cell r="G2954" t="str">
            <v>UT31</v>
          </cell>
          <cell r="H2954" t="str">
            <v>UK-AGENCY</v>
          </cell>
          <cell r="I2954" t="str">
            <v>Tech</v>
          </cell>
          <cell r="J2954">
            <v>40</v>
          </cell>
          <cell r="K2954">
            <v>1</v>
          </cell>
          <cell r="L2954">
            <v>7</v>
          </cell>
          <cell r="M2954" t="str">
            <v>Senior Technician</v>
          </cell>
          <cell r="N2954">
            <v>33</v>
          </cell>
        </row>
        <row r="2955">
          <cell r="A2955" t="str">
            <v>W68098</v>
          </cell>
          <cell r="B2955" t="str">
            <v>Williams</v>
          </cell>
          <cell r="C2955" t="str">
            <v>Peter</v>
          </cell>
          <cell r="D2955" t="str">
            <v>UGB</v>
          </cell>
          <cell r="E2955" t="str">
            <v>S2</v>
          </cell>
          <cell r="F2955" t="str">
            <v>BBI</v>
          </cell>
          <cell r="G2955" t="str">
            <v>UP33</v>
          </cell>
          <cell r="H2955" t="str">
            <v>UK-HYDST</v>
          </cell>
          <cell r="I2955" t="str">
            <v>Tech</v>
          </cell>
          <cell r="J2955">
            <v>37.5</v>
          </cell>
          <cell r="K2955">
            <v>304</v>
          </cell>
          <cell r="L2955">
            <v>6</v>
          </cell>
          <cell r="M2955" t="str">
            <v>Principal Technician</v>
          </cell>
          <cell r="N2955">
            <v>25.769383076922999</v>
          </cell>
        </row>
        <row r="2956">
          <cell r="A2956" t="str">
            <v>W68446</v>
          </cell>
          <cell r="B2956" t="str">
            <v>Williams</v>
          </cell>
          <cell r="C2956" t="str">
            <v>Phillip</v>
          </cell>
          <cell r="D2956" t="str">
            <v>UGB</v>
          </cell>
          <cell r="E2956" t="str">
            <v>S3</v>
          </cell>
          <cell r="F2956" t="str">
            <v>WTC</v>
          </cell>
          <cell r="G2956" t="str">
            <v>UU22</v>
          </cell>
          <cell r="H2956" t="str">
            <v>UK-HYDST</v>
          </cell>
          <cell r="I2956" t="str">
            <v>Tech</v>
          </cell>
          <cell r="J2956">
            <v>37.5</v>
          </cell>
          <cell r="K2956">
            <v>231</v>
          </cell>
          <cell r="L2956">
            <v>5</v>
          </cell>
          <cell r="M2956" t="str">
            <v>Principal Engineer/ Technical Discipline Leader</v>
          </cell>
          <cell r="N2956">
            <v>26.282088205128002</v>
          </cell>
        </row>
        <row r="2957">
          <cell r="A2957" t="str">
            <v>W69671</v>
          </cell>
          <cell r="B2957" t="str">
            <v>Williams</v>
          </cell>
          <cell r="C2957" t="str">
            <v>Keith</v>
          </cell>
          <cell r="D2957" t="str">
            <v>UGB</v>
          </cell>
          <cell r="E2957" t="str">
            <v>S1</v>
          </cell>
          <cell r="F2957" t="str">
            <v>TRL</v>
          </cell>
          <cell r="G2957" t="str">
            <v>UT41</v>
          </cell>
          <cell r="H2957" t="str">
            <v>UK-HYDST</v>
          </cell>
          <cell r="I2957" t="str">
            <v>Tech</v>
          </cell>
          <cell r="J2957">
            <v>37.5</v>
          </cell>
          <cell r="K2957">
            <v>162</v>
          </cell>
          <cell r="L2957">
            <v>5</v>
          </cell>
          <cell r="M2957" t="str">
            <v>Principal Engineer/ Technical Discipline Leader</v>
          </cell>
          <cell r="N2957">
            <v>29.306841430154002</v>
          </cell>
        </row>
        <row r="2958">
          <cell r="A2958" t="str">
            <v>W98175</v>
          </cell>
          <cell r="B2958" t="str">
            <v>Williams</v>
          </cell>
          <cell r="C2958" t="str">
            <v>Gareth</v>
          </cell>
          <cell r="D2958" t="str">
            <v>UGB</v>
          </cell>
          <cell r="E2958" t="str">
            <v>S3</v>
          </cell>
          <cell r="F2958" t="str">
            <v>MAM</v>
          </cell>
          <cell r="G2958" t="str">
            <v>UU23</v>
          </cell>
          <cell r="H2958" t="str">
            <v>UK-HYDST</v>
          </cell>
          <cell r="I2958" t="str">
            <v>Tech</v>
          </cell>
          <cell r="J2958">
            <v>37.5</v>
          </cell>
          <cell r="K2958">
            <v>240</v>
          </cell>
          <cell r="L2958">
            <v>8</v>
          </cell>
          <cell r="M2958" t="str">
            <v>Engineer  (Not chartered) (Graduate)</v>
          </cell>
          <cell r="N2958">
            <v>13.0530624</v>
          </cell>
        </row>
        <row r="2959">
          <cell r="A2959" t="str">
            <v>W99414</v>
          </cell>
          <cell r="B2959" t="str">
            <v>Williams</v>
          </cell>
          <cell r="C2959" t="str">
            <v>Eifion</v>
          </cell>
          <cell r="D2959" t="str">
            <v>UGB</v>
          </cell>
          <cell r="E2959" t="str">
            <v>S3</v>
          </cell>
          <cell r="F2959" t="str">
            <v>MAM</v>
          </cell>
          <cell r="G2959" t="str">
            <v>UU23</v>
          </cell>
          <cell r="H2959" t="str">
            <v>UK-HYDST</v>
          </cell>
          <cell r="I2959" t="str">
            <v>Tech</v>
          </cell>
          <cell r="J2959">
            <v>37.5</v>
          </cell>
          <cell r="K2959">
            <v>459</v>
          </cell>
          <cell r="L2959">
            <v>6</v>
          </cell>
          <cell r="M2959" t="str">
            <v>Senior Engineer</v>
          </cell>
          <cell r="N2959">
            <v>20.970739487178999</v>
          </cell>
        </row>
        <row r="2960">
          <cell r="A2960" t="str">
            <v>W99708</v>
          </cell>
          <cell r="B2960" t="str">
            <v>Williams</v>
          </cell>
          <cell r="C2960" t="str">
            <v>Jeff</v>
          </cell>
          <cell r="D2960" t="str">
            <v>UGB</v>
          </cell>
          <cell r="E2960" t="str">
            <v>S9</v>
          </cell>
          <cell r="F2960" t="str">
            <v>AFN</v>
          </cell>
          <cell r="G2960" t="str">
            <v>US13</v>
          </cell>
          <cell r="H2960" t="str">
            <v>UK-HYDST</v>
          </cell>
          <cell r="I2960" t="str">
            <v>Admin</v>
          </cell>
          <cell r="J2960">
            <v>37.5</v>
          </cell>
          <cell r="K2960">
            <v>253</v>
          </cell>
          <cell r="L2960">
            <v>4</v>
          </cell>
          <cell r="M2960" t="str">
            <v>Payroll Manager</v>
          </cell>
          <cell r="N2960">
            <v>25.704124266667002</v>
          </cell>
        </row>
        <row r="2961">
          <cell r="A2961" t="str">
            <v>W69965</v>
          </cell>
          <cell r="B2961" t="str">
            <v>Williamson</v>
          </cell>
          <cell r="C2961" t="str">
            <v>David</v>
          </cell>
          <cell r="D2961" t="str">
            <v>UGB</v>
          </cell>
          <cell r="E2961" t="str">
            <v>S3</v>
          </cell>
          <cell r="F2961" t="str">
            <v>WWN</v>
          </cell>
          <cell r="G2961" t="str">
            <v>UU31</v>
          </cell>
          <cell r="H2961" t="str">
            <v>UK-HYDST</v>
          </cell>
          <cell r="I2961" t="str">
            <v>Tech</v>
          </cell>
          <cell r="J2961">
            <v>37.5</v>
          </cell>
          <cell r="K2961">
            <v>63</v>
          </cell>
          <cell r="L2961">
            <v>6</v>
          </cell>
          <cell r="M2961" t="str">
            <v>Senior Engineer</v>
          </cell>
          <cell r="N2961">
            <v>21.321575384614999</v>
          </cell>
        </row>
        <row r="2962">
          <cell r="A2962" t="str">
            <v>A00032</v>
          </cell>
          <cell r="B2962" t="str">
            <v>Willingham</v>
          </cell>
          <cell r="C2962" t="str">
            <v>Emma</v>
          </cell>
          <cell r="D2962" t="str">
            <v>UGB</v>
          </cell>
          <cell r="E2962" t="str">
            <v>S9</v>
          </cell>
          <cell r="F2962" t="str">
            <v>AHR</v>
          </cell>
          <cell r="G2962" t="str">
            <v>US12</v>
          </cell>
          <cell r="H2962" t="str">
            <v>UK-HYDST</v>
          </cell>
          <cell r="I2962" t="str">
            <v>Admin</v>
          </cell>
          <cell r="J2962">
            <v>19.5</v>
          </cell>
          <cell r="K2962">
            <v>61</v>
          </cell>
          <cell r="L2962">
            <v>8</v>
          </cell>
          <cell r="M2962" t="str">
            <v>HR Officer</v>
          </cell>
          <cell r="N2962">
            <v>10.589025641026</v>
          </cell>
        </row>
        <row r="2963">
          <cell r="A2963" t="str">
            <v>A24755</v>
          </cell>
          <cell r="B2963" t="str">
            <v>Willis</v>
          </cell>
          <cell r="C2963" t="str">
            <v>Paul</v>
          </cell>
          <cell r="D2963" t="str">
            <v>UGB</v>
          </cell>
          <cell r="E2963" t="str">
            <v>S1</v>
          </cell>
          <cell r="F2963" t="str">
            <v>TPL</v>
          </cell>
          <cell r="G2963" t="str">
            <v>UT22</v>
          </cell>
          <cell r="H2963" t="str">
            <v>UK-BTP</v>
          </cell>
          <cell r="I2963" t="str">
            <v>Tech</v>
          </cell>
          <cell r="J2963">
            <v>37.5</v>
          </cell>
          <cell r="K2963">
            <v>82</v>
          </cell>
          <cell r="L2963">
            <v>5</v>
          </cell>
          <cell r="M2963" t="str">
            <v>Principal Engineer/ Technical Discipline Leader</v>
          </cell>
          <cell r="N2963">
            <v>25.351379282050999</v>
          </cell>
        </row>
        <row r="2964">
          <cell r="A2964" t="str">
            <v>A40919</v>
          </cell>
          <cell r="B2964" t="str">
            <v>Willson</v>
          </cell>
          <cell r="C2964" t="str">
            <v>Steve</v>
          </cell>
          <cell r="D2964" t="str">
            <v>UGB</v>
          </cell>
          <cell r="E2964" t="str">
            <v>S2</v>
          </cell>
          <cell r="F2964" t="str">
            <v>GGE</v>
          </cell>
          <cell r="G2964" t="str">
            <v>UP31</v>
          </cell>
          <cell r="H2964" t="str">
            <v>UK-HYDST</v>
          </cell>
          <cell r="I2964" t="str">
            <v>Tech</v>
          </cell>
          <cell r="J2964">
            <v>25</v>
          </cell>
          <cell r="K2964">
            <v>261</v>
          </cell>
          <cell r="L2964">
            <v>7</v>
          </cell>
          <cell r="M2964" t="str">
            <v>Chartered or Consulting Engineer</v>
          </cell>
          <cell r="N2964">
            <v>18.764055384614998</v>
          </cell>
        </row>
        <row r="2965">
          <cell r="A2965" t="str">
            <v>A74840</v>
          </cell>
          <cell r="B2965" t="str">
            <v>Wilshaw</v>
          </cell>
          <cell r="C2965" t="str">
            <v>Ian</v>
          </cell>
          <cell r="D2965" t="str">
            <v>UGB</v>
          </cell>
          <cell r="E2965" t="str">
            <v>S1</v>
          </cell>
          <cell r="F2965" t="str">
            <v>TRL</v>
          </cell>
          <cell r="G2965" t="str">
            <v>UT42</v>
          </cell>
          <cell r="H2965" t="str">
            <v>UK-AGENCY</v>
          </cell>
          <cell r="I2965" t="str">
            <v>Tech</v>
          </cell>
          <cell r="J2965">
            <v>37.5</v>
          </cell>
          <cell r="K2965">
            <v>16</v>
          </cell>
          <cell r="L2965">
            <v>7</v>
          </cell>
          <cell r="M2965" t="str">
            <v>Senior Drafter/ Draftman</v>
          </cell>
          <cell r="N2965">
            <v>38.5</v>
          </cell>
        </row>
        <row r="2966">
          <cell r="A2966" t="str">
            <v>A00417</v>
          </cell>
          <cell r="B2966" t="str">
            <v>Wilsher</v>
          </cell>
          <cell r="C2966" t="str">
            <v>Nick</v>
          </cell>
          <cell r="D2966" t="str">
            <v>UGB</v>
          </cell>
          <cell r="E2966" t="str">
            <v>S1</v>
          </cell>
          <cell r="F2966" t="str">
            <v>TRL</v>
          </cell>
          <cell r="G2966" t="str">
            <v>UT41</v>
          </cell>
          <cell r="H2966" t="str">
            <v>UK-HYDST</v>
          </cell>
          <cell r="I2966" t="str">
            <v>Tech</v>
          </cell>
          <cell r="J2966">
            <v>37.5</v>
          </cell>
          <cell r="K2966">
            <v>1</v>
          </cell>
          <cell r="L2966">
            <v>0</v>
          </cell>
          <cell r="M2966" t="str">
            <v>N/A</v>
          </cell>
          <cell r="N2966">
            <v>7.1018702564099998</v>
          </cell>
        </row>
        <row r="2967">
          <cell r="A2967" t="str">
            <v>A50141</v>
          </cell>
          <cell r="B2967" t="str">
            <v>Wilsher</v>
          </cell>
          <cell r="C2967" t="str">
            <v>Nick</v>
          </cell>
          <cell r="D2967" t="str">
            <v>UGB</v>
          </cell>
          <cell r="E2967" t="str">
            <v>S1</v>
          </cell>
          <cell r="F2967" t="str">
            <v>TRL</v>
          </cell>
          <cell r="G2967" t="str">
            <v>UT41</v>
          </cell>
          <cell r="H2967" t="str">
            <v>P-FIX</v>
          </cell>
          <cell r="I2967" t="str">
            <v>Tech</v>
          </cell>
          <cell r="J2967">
            <v>37.5</v>
          </cell>
          <cell r="K2967">
            <v>2</v>
          </cell>
          <cell r="L2967">
            <v>11</v>
          </cell>
          <cell r="M2967" t="str">
            <v>Junior Technician</v>
          </cell>
          <cell r="N2967">
            <v>6.1482420512819997</v>
          </cell>
        </row>
        <row r="2968">
          <cell r="A2968" t="str">
            <v>A74695</v>
          </cell>
          <cell r="B2968" t="str">
            <v>Wilsher</v>
          </cell>
          <cell r="C2968" t="str">
            <v>Nick</v>
          </cell>
          <cell r="D2968" t="str">
            <v>UGB</v>
          </cell>
          <cell r="E2968" t="str">
            <v>S1</v>
          </cell>
          <cell r="F2968" t="str">
            <v>TRL</v>
          </cell>
          <cell r="G2968" t="str">
            <v>UT41</v>
          </cell>
          <cell r="H2968" t="str">
            <v>T-FIX</v>
          </cell>
          <cell r="I2968" t="str">
            <v>Tech</v>
          </cell>
          <cell r="J2968">
            <v>37.5</v>
          </cell>
          <cell r="K2968">
            <v>2</v>
          </cell>
          <cell r="L2968">
            <v>11</v>
          </cell>
          <cell r="M2968" t="str">
            <v>Junior Technician</v>
          </cell>
          <cell r="N2968">
            <v>6.5859343589739998</v>
          </cell>
        </row>
        <row r="2969">
          <cell r="A2969" t="str">
            <v>A74727</v>
          </cell>
          <cell r="B2969" t="str">
            <v>Wilsher</v>
          </cell>
          <cell r="C2969" t="str">
            <v>Nick</v>
          </cell>
          <cell r="D2969" t="str">
            <v>UGB</v>
          </cell>
          <cell r="E2969" t="str">
            <v>S1</v>
          </cell>
          <cell r="F2969" t="str">
            <v>TRL</v>
          </cell>
          <cell r="G2969" t="str">
            <v>UT41</v>
          </cell>
          <cell r="H2969" t="str">
            <v>P-STD</v>
          </cell>
          <cell r="I2969" t="str">
            <v>Tech</v>
          </cell>
          <cell r="J2969">
            <v>40</v>
          </cell>
          <cell r="K2969">
            <v>22</v>
          </cell>
          <cell r="L2969">
            <v>10</v>
          </cell>
          <cell r="M2969" t="str">
            <v>Graduate Engineer</v>
          </cell>
          <cell r="N2969">
            <v>19.029349519231001</v>
          </cell>
        </row>
        <row r="2970">
          <cell r="A2970" t="str">
            <v>A25248</v>
          </cell>
          <cell r="B2970" t="str">
            <v>Wilson</v>
          </cell>
          <cell r="C2970" t="str">
            <v>Jane</v>
          </cell>
          <cell r="D2970" t="str">
            <v>UGB</v>
          </cell>
          <cell r="E2970" t="str">
            <v>S9</v>
          </cell>
          <cell r="F2970" t="str">
            <v>AHR</v>
          </cell>
          <cell r="G2970" t="str">
            <v>US12</v>
          </cell>
          <cell r="H2970" t="str">
            <v>P-STD</v>
          </cell>
          <cell r="I2970" t="str">
            <v>Admin</v>
          </cell>
          <cell r="J2970">
            <v>37.5</v>
          </cell>
          <cell r="K2970">
            <v>4</v>
          </cell>
          <cell r="L2970">
            <v>5</v>
          </cell>
          <cell r="M2970" t="str">
            <v>Senior HR Manager/Advisor</v>
          </cell>
          <cell r="N2970">
            <v>19.862601025640998</v>
          </cell>
        </row>
        <row r="2971">
          <cell r="A2971" t="str">
            <v>A50218</v>
          </cell>
          <cell r="B2971" t="str">
            <v>Wilson</v>
          </cell>
          <cell r="C2971" t="str">
            <v>Sam</v>
          </cell>
          <cell r="D2971" t="str">
            <v>UGB</v>
          </cell>
          <cell r="E2971" t="str">
            <v>S1</v>
          </cell>
          <cell r="F2971" t="str">
            <v>TRL</v>
          </cell>
          <cell r="G2971" t="str">
            <v>UT41</v>
          </cell>
          <cell r="H2971" t="str">
            <v>UK-AGENCY</v>
          </cell>
          <cell r="I2971" t="str">
            <v>Tech</v>
          </cell>
          <cell r="J2971">
            <v>37.5</v>
          </cell>
          <cell r="K2971">
            <v>5</v>
          </cell>
          <cell r="L2971">
            <v>10</v>
          </cell>
          <cell r="M2971" t="str">
            <v>Graduate Engineer</v>
          </cell>
          <cell r="N2971">
            <v>0.01</v>
          </cell>
        </row>
        <row r="2972">
          <cell r="A2972" t="str">
            <v>A74937</v>
          </cell>
          <cell r="B2972" t="str">
            <v>Wilson</v>
          </cell>
          <cell r="C2972" t="str">
            <v>Anne</v>
          </cell>
          <cell r="D2972" t="str">
            <v>UGB</v>
          </cell>
          <cell r="E2972" t="str">
            <v>S9</v>
          </cell>
          <cell r="F2972" t="str">
            <v>AFF</v>
          </cell>
          <cell r="G2972" t="str">
            <v>UF13</v>
          </cell>
          <cell r="H2972" t="str">
            <v>P-FIX</v>
          </cell>
          <cell r="I2972" t="str">
            <v>Admin</v>
          </cell>
          <cell r="J2972">
            <v>21.25</v>
          </cell>
          <cell r="K2972">
            <v>11</v>
          </cell>
          <cell r="L2972">
            <v>9</v>
          </cell>
          <cell r="M2972" t="str">
            <v>Senior Receptionist</v>
          </cell>
          <cell r="N2972">
            <v>10.057873303167</v>
          </cell>
        </row>
        <row r="2973">
          <cell r="A2973" t="str">
            <v>A76485</v>
          </cell>
          <cell r="B2973" t="str">
            <v>Wilson</v>
          </cell>
          <cell r="C2973" t="str">
            <v>Bobby</v>
          </cell>
          <cell r="D2973" t="str">
            <v>UGB</v>
          </cell>
          <cell r="E2973" t="str">
            <v>S4</v>
          </cell>
          <cell r="F2973" t="str">
            <v>EEA</v>
          </cell>
          <cell r="G2973" t="str">
            <v>UE31</v>
          </cell>
          <cell r="H2973" t="str">
            <v>P-FIX</v>
          </cell>
          <cell r="I2973" t="str">
            <v>Tech</v>
          </cell>
          <cell r="J2973">
            <v>37.5</v>
          </cell>
          <cell r="K2973">
            <v>2</v>
          </cell>
          <cell r="L2973">
            <v>11</v>
          </cell>
          <cell r="M2973" t="str">
            <v>Junior Technician</v>
          </cell>
          <cell r="N2973">
            <v>8.1601343589740001</v>
          </cell>
        </row>
        <row r="2974">
          <cell r="A2974" t="str">
            <v>A84077</v>
          </cell>
          <cell r="B2974" t="str">
            <v>Wilson</v>
          </cell>
          <cell r="C2974" t="str">
            <v>Trevor</v>
          </cell>
          <cell r="D2974" t="str">
            <v>UGB</v>
          </cell>
          <cell r="E2974" t="str">
            <v>S1</v>
          </cell>
          <cell r="F2974" t="str">
            <v>TRL</v>
          </cell>
          <cell r="G2974" t="str">
            <v>UT41</v>
          </cell>
          <cell r="H2974" t="str">
            <v>UK-HYDST</v>
          </cell>
          <cell r="I2974" t="str">
            <v>Tech</v>
          </cell>
          <cell r="J2974">
            <v>37.5</v>
          </cell>
          <cell r="K2974">
            <v>132</v>
          </cell>
          <cell r="L2974">
            <v>3</v>
          </cell>
          <cell r="M2974" t="str">
            <v>Technical Director  / Technical Director (1)</v>
          </cell>
          <cell r="N2974">
            <v>56.204896768474001</v>
          </cell>
        </row>
        <row r="2975">
          <cell r="A2975" t="str">
            <v>W69892</v>
          </cell>
          <cell r="B2975" t="str">
            <v>Wilson</v>
          </cell>
          <cell r="C2975" t="str">
            <v>Ian</v>
          </cell>
          <cell r="D2975" t="str">
            <v>UGB</v>
          </cell>
          <cell r="E2975" t="str">
            <v>S1</v>
          </cell>
          <cell r="F2975" t="str">
            <v>THW</v>
          </cell>
          <cell r="G2975" t="str">
            <v>UT21</v>
          </cell>
          <cell r="H2975" t="str">
            <v>UK-HYDST</v>
          </cell>
          <cell r="I2975" t="str">
            <v>Tech</v>
          </cell>
          <cell r="J2975">
            <v>37.5</v>
          </cell>
          <cell r="K2975">
            <v>122</v>
          </cell>
          <cell r="L2975">
            <v>3</v>
          </cell>
          <cell r="M2975" t="str">
            <v>Technical Director  / Technical Director (1)</v>
          </cell>
          <cell r="N2975">
            <v>36.812457148718003</v>
          </cell>
        </row>
        <row r="2976">
          <cell r="A2976" t="str">
            <v>W69973</v>
          </cell>
          <cell r="B2976" t="str">
            <v>Wilson</v>
          </cell>
          <cell r="C2976" t="str">
            <v>Joseph</v>
          </cell>
          <cell r="D2976" t="str">
            <v>UGB</v>
          </cell>
          <cell r="E2976" t="str">
            <v>S3</v>
          </cell>
          <cell r="F2976" t="str">
            <v>WEN</v>
          </cell>
          <cell r="G2976" t="str">
            <v>UU41</v>
          </cell>
          <cell r="H2976" t="str">
            <v>UK-HYDST</v>
          </cell>
          <cell r="I2976" t="str">
            <v>Tech</v>
          </cell>
          <cell r="J2976">
            <v>37.5</v>
          </cell>
          <cell r="K2976">
            <v>58</v>
          </cell>
          <cell r="L2976">
            <v>0</v>
          </cell>
          <cell r="M2976" t="str">
            <v>N/A</v>
          </cell>
          <cell r="N2976">
            <v>33.309181671795002</v>
          </cell>
        </row>
        <row r="2977">
          <cell r="A2977" t="str">
            <v>W69981</v>
          </cell>
          <cell r="B2977" t="str">
            <v>Wilson</v>
          </cell>
          <cell r="C2977" t="str">
            <v>Roy</v>
          </cell>
          <cell r="D2977" t="str">
            <v>UGB</v>
          </cell>
          <cell r="E2977" t="str">
            <v>S3</v>
          </cell>
          <cell r="F2977" t="str">
            <v>WWN</v>
          </cell>
          <cell r="G2977" t="str">
            <v>UU51</v>
          </cell>
          <cell r="H2977" t="str">
            <v>UK-HYDST</v>
          </cell>
          <cell r="I2977" t="str">
            <v>Tech</v>
          </cell>
          <cell r="J2977">
            <v>37.5</v>
          </cell>
          <cell r="K2977">
            <v>107</v>
          </cell>
          <cell r="L2977">
            <v>5</v>
          </cell>
          <cell r="M2977" t="str">
            <v>Senior Resident Engineer</v>
          </cell>
          <cell r="N2977">
            <v>31.644687660256</v>
          </cell>
        </row>
        <row r="2978">
          <cell r="A2978" t="str">
            <v>A74357</v>
          </cell>
          <cell r="B2978" t="str">
            <v>Windsor</v>
          </cell>
          <cell r="C2978" t="str">
            <v>Janet</v>
          </cell>
          <cell r="D2978" t="str">
            <v>UGB</v>
          </cell>
          <cell r="E2978" t="str">
            <v>S9</v>
          </cell>
          <cell r="F2978" t="str">
            <v>AFF</v>
          </cell>
          <cell r="G2978" t="str">
            <v>UF15</v>
          </cell>
          <cell r="H2978" t="str">
            <v>UK-HYDST</v>
          </cell>
          <cell r="I2978" t="str">
            <v>Admin</v>
          </cell>
          <cell r="J2978">
            <v>37.5</v>
          </cell>
          <cell r="K2978">
            <v>87</v>
          </cell>
          <cell r="L2978">
            <v>9</v>
          </cell>
          <cell r="M2978" t="str">
            <v>Senior Receptionist</v>
          </cell>
          <cell r="N2978">
            <v>14.704467076923001</v>
          </cell>
        </row>
        <row r="2979">
          <cell r="A2979" t="str">
            <v>A76544</v>
          </cell>
          <cell r="B2979" t="str">
            <v>Winskill</v>
          </cell>
          <cell r="C2979" t="str">
            <v>Craig</v>
          </cell>
          <cell r="D2979" t="str">
            <v>UGB</v>
          </cell>
          <cell r="E2979" t="str">
            <v>S1</v>
          </cell>
          <cell r="F2979" t="str">
            <v>TRL</v>
          </cell>
          <cell r="G2979" t="str">
            <v>UT43</v>
          </cell>
          <cell r="H2979" t="str">
            <v>UK-SEC-NP</v>
          </cell>
          <cell r="I2979" t="str">
            <v>Tech</v>
          </cell>
          <cell r="J2979">
            <v>37.5</v>
          </cell>
          <cell r="K2979">
            <v>1</v>
          </cell>
          <cell r="L2979">
            <v>11</v>
          </cell>
          <cell r="M2979" t="str">
            <v>Junior Technician</v>
          </cell>
          <cell r="N2979">
            <v>0</v>
          </cell>
        </row>
        <row r="2980">
          <cell r="A2980" t="str">
            <v>A02612</v>
          </cell>
          <cell r="B2980" t="str">
            <v>Winters</v>
          </cell>
          <cell r="C2980" t="str">
            <v>Dave</v>
          </cell>
          <cell r="D2980" t="str">
            <v>UGB</v>
          </cell>
          <cell r="E2980" t="str">
            <v>S1</v>
          </cell>
          <cell r="F2980" t="str">
            <v>TIS</v>
          </cell>
          <cell r="G2980" t="str">
            <v>UT51</v>
          </cell>
          <cell r="H2980" t="str">
            <v>UK-HYDST</v>
          </cell>
          <cell r="I2980" t="str">
            <v>Tech</v>
          </cell>
          <cell r="J2980">
            <v>37.5</v>
          </cell>
          <cell r="K2980">
            <v>506</v>
          </cell>
          <cell r="L2980">
            <v>5</v>
          </cell>
          <cell r="M2980" t="str">
            <v>Principal Engineer/ Technical Discipline Leader</v>
          </cell>
          <cell r="N2980">
            <v>20.897435897436001</v>
          </cell>
        </row>
        <row r="2981">
          <cell r="A2981" t="str">
            <v>W69752</v>
          </cell>
          <cell r="B2981" t="str">
            <v>Winterton</v>
          </cell>
          <cell r="C2981" t="str">
            <v>Marc</v>
          </cell>
          <cell r="D2981" t="str">
            <v>UGB</v>
          </cell>
          <cell r="E2981" t="str">
            <v>S1</v>
          </cell>
          <cell r="F2981" t="str">
            <v>TRS</v>
          </cell>
          <cell r="G2981" t="str">
            <v>UT41</v>
          </cell>
          <cell r="H2981" t="str">
            <v>UK-HYDST</v>
          </cell>
          <cell r="I2981" t="str">
            <v>Tech</v>
          </cell>
          <cell r="J2981">
            <v>37.5</v>
          </cell>
          <cell r="K2981">
            <v>158</v>
          </cell>
          <cell r="L2981">
            <v>4</v>
          </cell>
          <cell r="M2981" t="str">
            <v>Project Manager  Category 2 (2)</v>
          </cell>
          <cell r="N2981">
            <v>66.341682051282007</v>
          </cell>
        </row>
        <row r="2982">
          <cell r="A2982" t="str">
            <v>A74874</v>
          </cell>
          <cell r="B2982" t="str">
            <v>Wintle</v>
          </cell>
          <cell r="C2982" t="str">
            <v>Sian</v>
          </cell>
          <cell r="D2982" t="str">
            <v>UGB</v>
          </cell>
          <cell r="E2982" t="str">
            <v>S9</v>
          </cell>
          <cell r="F2982" t="str">
            <v>ABD</v>
          </cell>
          <cell r="G2982" t="str">
            <v>US16</v>
          </cell>
          <cell r="H2982" t="str">
            <v>P-STD</v>
          </cell>
          <cell r="I2982" t="str">
            <v>Admin</v>
          </cell>
          <cell r="J2982">
            <v>30</v>
          </cell>
          <cell r="K2982">
            <v>19</v>
          </cell>
          <cell r="L2982">
            <v>6</v>
          </cell>
          <cell r="M2982" t="str">
            <v>Senior Bid Administrator/Coordinator</v>
          </cell>
          <cell r="N2982">
            <v>13.302353846154</v>
          </cell>
        </row>
        <row r="2983">
          <cell r="A2983" t="str">
            <v>A74307</v>
          </cell>
          <cell r="B2983" t="str">
            <v>Withnell</v>
          </cell>
          <cell r="C2983" t="str">
            <v>Iain</v>
          </cell>
          <cell r="D2983" t="str">
            <v>UGB</v>
          </cell>
          <cell r="E2983" t="str">
            <v>S1</v>
          </cell>
          <cell r="F2983" t="str">
            <v>THW</v>
          </cell>
          <cell r="G2983" t="str">
            <v>UT21</v>
          </cell>
          <cell r="H2983" t="str">
            <v>UK-HYDST</v>
          </cell>
          <cell r="I2983" t="str">
            <v>Tech</v>
          </cell>
          <cell r="J2983">
            <v>37.5</v>
          </cell>
          <cell r="K2983">
            <v>49</v>
          </cell>
          <cell r="L2983">
            <v>6</v>
          </cell>
          <cell r="M2983" t="str">
            <v>Senior Engineer</v>
          </cell>
          <cell r="N2983">
            <v>18.695421538462</v>
          </cell>
        </row>
        <row r="2984">
          <cell r="A2984" t="str">
            <v>A49972</v>
          </cell>
          <cell r="B2984" t="str">
            <v>Witkowski</v>
          </cell>
          <cell r="C2984" t="str">
            <v>Piotr</v>
          </cell>
          <cell r="D2984" t="str">
            <v>UGB</v>
          </cell>
          <cell r="E2984" t="str">
            <v>S1</v>
          </cell>
          <cell r="F2984" t="str">
            <v>TPL</v>
          </cell>
          <cell r="G2984" t="str">
            <v>UT22</v>
          </cell>
          <cell r="H2984" t="str">
            <v>UK-HYDST</v>
          </cell>
          <cell r="I2984" t="str">
            <v>Tech</v>
          </cell>
          <cell r="J2984">
            <v>37.5</v>
          </cell>
          <cell r="K2984">
            <v>19</v>
          </cell>
          <cell r="L2984">
            <v>0</v>
          </cell>
          <cell r="M2984" t="str">
            <v>N/A</v>
          </cell>
          <cell r="N2984">
            <v>20.535784615385001</v>
          </cell>
        </row>
        <row r="2985">
          <cell r="A2985" t="str">
            <v>A24965</v>
          </cell>
          <cell r="B2985" t="str">
            <v>Woakes</v>
          </cell>
          <cell r="C2985" t="str">
            <v>Katarzyna</v>
          </cell>
          <cell r="D2985" t="str">
            <v>UGB</v>
          </cell>
          <cell r="E2985" t="str">
            <v>S3</v>
          </cell>
          <cell r="F2985" t="str">
            <v>WWN</v>
          </cell>
          <cell r="G2985" t="str">
            <v>UU51</v>
          </cell>
          <cell r="H2985" t="str">
            <v>UK-HYDST</v>
          </cell>
          <cell r="I2985" t="str">
            <v>Tech</v>
          </cell>
          <cell r="J2985">
            <v>0</v>
          </cell>
          <cell r="K2985">
            <v>80</v>
          </cell>
          <cell r="L2985">
            <v>7</v>
          </cell>
          <cell r="M2985" t="str">
            <v>Chartered or Consulting Engineer</v>
          </cell>
          <cell r="N2985">
            <v>24.043465128205</v>
          </cell>
        </row>
        <row r="2986">
          <cell r="A2986" t="str">
            <v>A95524</v>
          </cell>
          <cell r="B2986" t="str">
            <v>Woakes</v>
          </cell>
          <cell r="C2986" t="str">
            <v>Tim</v>
          </cell>
          <cell r="D2986" t="str">
            <v>UGB</v>
          </cell>
          <cell r="E2986" t="str">
            <v>S3</v>
          </cell>
          <cell r="F2986" t="str">
            <v>WWN</v>
          </cell>
          <cell r="G2986" t="str">
            <v>UU51</v>
          </cell>
          <cell r="H2986" t="str">
            <v>UK-HYDST</v>
          </cell>
          <cell r="I2986" t="str">
            <v>Tech</v>
          </cell>
          <cell r="J2986">
            <v>37.5</v>
          </cell>
          <cell r="K2986">
            <v>93</v>
          </cell>
          <cell r="L2986">
            <v>5</v>
          </cell>
          <cell r="M2986" t="str">
            <v>Office Facilities Manager (1)</v>
          </cell>
          <cell r="N2986">
            <v>22.561703589743999</v>
          </cell>
        </row>
        <row r="2987">
          <cell r="A2987" t="str">
            <v>U03124</v>
          </cell>
          <cell r="B2987" t="str">
            <v>Wolff</v>
          </cell>
          <cell r="C2987" t="str">
            <v>Kanina</v>
          </cell>
          <cell r="D2987" t="str">
            <v>UGB</v>
          </cell>
          <cell r="E2987" t="str">
            <v>S9</v>
          </cell>
          <cell r="F2987" t="str">
            <v>ACM</v>
          </cell>
          <cell r="G2987" t="str">
            <v>G11</v>
          </cell>
          <cell r="H2987" t="str">
            <v>UK-AGENCY</v>
          </cell>
          <cell r="I2987" t="str">
            <v>Admin</v>
          </cell>
          <cell r="J2987">
            <v>0</v>
          </cell>
          <cell r="K2987">
            <v>0</v>
          </cell>
          <cell r="L2987">
            <v>6</v>
          </cell>
          <cell r="M2987" t="str">
            <v>Executive Assistant / Senior PA to Regional Managing Directo</v>
          </cell>
          <cell r="N2987">
            <v>27.49</v>
          </cell>
        </row>
        <row r="2988">
          <cell r="A2988" t="str">
            <v>A50009</v>
          </cell>
          <cell r="B2988" t="str">
            <v>Wong</v>
          </cell>
          <cell r="C2988" t="str">
            <v>Eric</v>
          </cell>
          <cell r="D2988" t="str">
            <v>UGB</v>
          </cell>
          <cell r="E2988" t="str">
            <v>S9</v>
          </cell>
          <cell r="F2988" t="str">
            <v>AIT</v>
          </cell>
          <cell r="G2988" t="str">
            <v>G11</v>
          </cell>
          <cell r="H2988" t="str">
            <v>UK-HYDST</v>
          </cell>
          <cell r="I2988" t="str">
            <v>Admin</v>
          </cell>
          <cell r="J2988">
            <v>37.5</v>
          </cell>
          <cell r="K2988">
            <v>71</v>
          </cell>
          <cell r="L2988">
            <v>8</v>
          </cell>
          <cell r="M2988" t="str">
            <v>Technical Officer/ Technician</v>
          </cell>
          <cell r="N2988">
            <v>17.917206153845999</v>
          </cell>
        </row>
        <row r="2989">
          <cell r="A2989" t="str">
            <v>A74711</v>
          </cell>
          <cell r="B2989" t="str">
            <v>Wong</v>
          </cell>
          <cell r="C2989" t="str">
            <v>Malcolm</v>
          </cell>
          <cell r="D2989" t="str">
            <v>UGB</v>
          </cell>
          <cell r="E2989" t="str">
            <v>S2</v>
          </cell>
          <cell r="F2989" t="str">
            <v>GGE</v>
          </cell>
          <cell r="G2989" t="str">
            <v>UP31</v>
          </cell>
          <cell r="H2989" t="str">
            <v>P-STD</v>
          </cell>
          <cell r="I2989" t="str">
            <v>Tech</v>
          </cell>
          <cell r="J2989">
            <v>37.5</v>
          </cell>
          <cell r="K2989">
            <v>31</v>
          </cell>
          <cell r="L2989">
            <v>7</v>
          </cell>
          <cell r="M2989" t="str">
            <v>Chartered or Consulting Engineer</v>
          </cell>
          <cell r="N2989">
            <v>18.143929230769</v>
          </cell>
        </row>
        <row r="2990">
          <cell r="A2990" t="str">
            <v>A74742</v>
          </cell>
          <cell r="B2990" t="str">
            <v>Wong</v>
          </cell>
          <cell r="C2990" t="str">
            <v>Ting</v>
          </cell>
          <cell r="D2990" t="str">
            <v>UGB</v>
          </cell>
          <cell r="E2990" t="str">
            <v>S1</v>
          </cell>
          <cell r="F2990" t="str">
            <v>TRL</v>
          </cell>
          <cell r="G2990" t="str">
            <v>UT42</v>
          </cell>
          <cell r="H2990" t="str">
            <v>P-STD</v>
          </cell>
          <cell r="I2990" t="str">
            <v>Tech</v>
          </cell>
          <cell r="J2990">
            <v>37.5</v>
          </cell>
          <cell r="K2990">
            <v>5</v>
          </cell>
          <cell r="L2990">
            <v>6</v>
          </cell>
          <cell r="M2990" t="str">
            <v>Senior Graphic Designer</v>
          </cell>
          <cell r="N2990">
            <v>21.613370256410001</v>
          </cell>
        </row>
        <row r="2991">
          <cell r="A2991" t="str">
            <v>U02950</v>
          </cell>
          <cell r="B2991" t="str">
            <v>Wong</v>
          </cell>
          <cell r="C2991" t="str">
            <v>Patrick</v>
          </cell>
          <cell r="D2991" t="str">
            <v>UGB</v>
          </cell>
          <cell r="E2991" t="str">
            <v>S1</v>
          </cell>
          <cell r="F2991" t="str">
            <v>SBR</v>
          </cell>
          <cell r="G2991" t="str">
            <v>UT31</v>
          </cell>
          <cell r="H2991" t="str">
            <v>UK-AGENCY</v>
          </cell>
          <cell r="I2991" t="str">
            <v>Tech</v>
          </cell>
          <cell r="J2991">
            <v>0</v>
          </cell>
          <cell r="K2991">
            <v>35</v>
          </cell>
          <cell r="L2991">
            <v>0</v>
          </cell>
          <cell r="M2991" t="str">
            <v>N/A</v>
          </cell>
          <cell r="N2991">
            <v>33</v>
          </cell>
        </row>
        <row r="2992">
          <cell r="A2992" t="str">
            <v>A76160</v>
          </cell>
          <cell r="B2992" t="str">
            <v>Woo</v>
          </cell>
          <cell r="C2992" t="str">
            <v>Alex</v>
          </cell>
          <cell r="D2992" t="str">
            <v>UGB</v>
          </cell>
          <cell r="E2992" t="str">
            <v>S2</v>
          </cell>
          <cell r="F2992" t="str">
            <v>BBI</v>
          </cell>
          <cell r="G2992" t="str">
            <v>UP33</v>
          </cell>
          <cell r="H2992" t="str">
            <v>P-STD</v>
          </cell>
          <cell r="I2992" t="str">
            <v>Tech</v>
          </cell>
          <cell r="J2992">
            <v>37.5</v>
          </cell>
          <cell r="K2992">
            <v>12</v>
          </cell>
          <cell r="L2992">
            <v>5</v>
          </cell>
          <cell r="M2992" t="str">
            <v>Principal Engineer/ Technical Discipline Leader</v>
          </cell>
          <cell r="N2992">
            <v>37.642139487179001</v>
          </cell>
        </row>
        <row r="2993">
          <cell r="A2993" t="str">
            <v>A84069</v>
          </cell>
          <cell r="B2993" t="str">
            <v>Woo</v>
          </cell>
          <cell r="C2993" t="str">
            <v>Alex</v>
          </cell>
          <cell r="D2993" t="str">
            <v>UGB</v>
          </cell>
          <cell r="E2993" t="str">
            <v>S2</v>
          </cell>
          <cell r="F2993" t="str">
            <v>SBS</v>
          </cell>
          <cell r="G2993" t="str">
            <v>UP33</v>
          </cell>
          <cell r="H2993" t="str">
            <v>UK-HYDST</v>
          </cell>
          <cell r="I2993" t="str">
            <v>Tech</v>
          </cell>
          <cell r="J2993">
            <v>37.5</v>
          </cell>
          <cell r="K2993">
            <v>108</v>
          </cell>
          <cell r="L2993">
            <v>6</v>
          </cell>
          <cell r="M2993" t="str">
            <v>Senior Engineer</v>
          </cell>
          <cell r="N2993">
            <v>24.328404820513001</v>
          </cell>
        </row>
        <row r="2994">
          <cell r="A2994" t="str">
            <v>A00566</v>
          </cell>
          <cell r="B2994" t="str">
            <v>Wood</v>
          </cell>
          <cell r="C2994" t="str">
            <v>Dave</v>
          </cell>
          <cell r="D2994" t="str">
            <v>UGB</v>
          </cell>
          <cell r="E2994" t="str">
            <v>S1</v>
          </cell>
          <cell r="F2994" t="str">
            <v>TRL</v>
          </cell>
          <cell r="G2994" t="str">
            <v>UT42</v>
          </cell>
          <cell r="H2994" t="str">
            <v>UK-AGENCY</v>
          </cell>
          <cell r="I2994" t="str">
            <v>Tech</v>
          </cell>
          <cell r="J2994">
            <v>37.5</v>
          </cell>
          <cell r="K2994">
            <v>8</v>
          </cell>
          <cell r="L2994">
            <v>5</v>
          </cell>
          <cell r="M2994" t="str">
            <v>Principal Planner</v>
          </cell>
          <cell r="N2994">
            <v>55</v>
          </cell>
        </row>
        <row r="2995">
          <cell r="A2995" t="str">
            <v>A74848</v>
          </cell>
          <cell r="B2995" t="str">
            <v>Wood</v>
          </cell>
          <cell r="C2995" t="str">
            <v>Timothy</v>
          </cell>
          <cell r="D2995" t="str">
            <v>UGB</v>
          </cell>
          <cell r="E2995" t="str">
            <v>S3</v>
          </cell>
          <cell r="F2995" t="str">
            <v>WWN</v>
          </cell>
          <cell r="G2995" t="str">
            <v>UU71</v>
          </cell>
          <cell r="H2995" t="str">
            <v>P-STD</v>
          </cell>
          <cell r="I2995" t="str">
            <v>Tech</v>
          </cell>
          <cell r="J2995">
            <v>37.5</v>
          </cell>
          <cell r="K2995">
            <v>17</v>
          </cell>
          <cell r="L2995">
            <v>5</v>
          </cell>
          <cell r="M2995" t="str">
            <v>Principal Engineer/ Technical Discipline Leader</v>
          </cell>
          <cell r="N2995">
            <v>25.698498461538001</v>
          </cell>
        </row>
        <row r="2996">
          <cell r="A2996" t="str">
            <v>A76056</v>
          </cell>
          <cell r="B2996" t="str">
            <v>Wood</v>
          </cell>
          <cell r="C2996" t="str">
            <v>Zoe</v>
          </cell>
          <cell r="D2996" t="str">
            <v>UGB</v>
          </cell>
          <cell r="E2996" t="str">
            <v>S3</v>
          </cell>
          <cell r="F2996" t="str">
            <v>WWN</v>
          </cell>
          <cell r="G2996" t="str">
            <v>UU61</v>
          </cell>
          <cell r="H2996" t="str">
            <v>P-FIX</v>
          </cell>
          <cell r="I2996" t="str">
            <v>Tech</v>
          </cell>
          <cell r="J2996">
            <v>37.5</v>
          </cell>
          <cell r="K2996">
            <v>6</v>
          </cell>
          <cell r="L2996">
            <v>10</v>
          </cell>
          <cell r="M2996" t="str">
            <v>Document Controller (2)</v>
          </cell>
          <cell r="N2996">
            <v>9.6497805128209997</v>
          </cell>
        </row>
        <row r="2997">
          <cell r="A2997" t="str">
            <v>A76174</v>
          </cell>
          <cell r="B2997" t="str">
            <v>Wood</v>
          </cell>
          <cell r="C2997" t="str">
            <v>Frank</v>
          </cell>
          <cell r="D2997" t="str">
            <v>UGB</v>
          </cell>
          <cell r="E2997" t="str">
            <v>S3</v>
          </cell>
          <cell r="F2997" t="str">
            <v>WWN</v>
          </cell>
          <cell r="G2997" t="str">
            <v>UU71</v>
          </cell>
          <cell r="H2997" t="str">
            <v>P-FIX</v>
          </cell>
          <cell r="I2997" t="str">
            <v>Tech</v>
          </cell>
          <cell r="J2997">
            <v>37.5</v>
          </cell>
          <cell r="K2997">
            <v>10</v>
          </cell>
          <cell r="L2997">
            <v>8</v>
          </cell>
          <cell r="M2997" t="str">
            <v>Engineer  (Not chartered) (Graduate)</v>
          </cell>
          <cell r="N2997">
            <v>15.193883076923001</v>
          </cell>
        </row>
        <row r="2998">
          <cell r="A2998" t="str">
            <v>A76204</v>
          </cell>
          <cell r="B2998" t="str">
            <v>Wood</v>
          </cell>
          <cell r="C2998" t="str">
            <v>Camilla</v>
          </cell>
          <cell r="D2998" t="str">
            <v>UGB</v>
          </cell>
          <cell r="E2998" t="str">
            <v>S2</v>
          </cell>
          <cell r="F2998" t="str">
            <v>SBS</v>
          </cell>
          <cell r="G2998" t="str">
            <v>UP33</v>
          </cell>
          <cell r="H2998" t="str">
            <v>T-FIX</v>
          </cell>
          <cell r="I2998" t="str">
            <v>Tech</v>
          </cell>
          <cell r="J2998">
            <v>37.5</v>
          </cell>
          <cell r="K2998">
            <v>1</v>
          </cell>
          <cell r="L2998">
            <v>11</v>
          </cell>
          <cell r="M2998" t="str">
            <v>Junior Technician</v>
          </cell>
          <cell r="N2998">
            <v>0</v>
          </cell>
        </row>
        <row r="2999">
          <cell r="A2999" t="str">
            <v>A85146</v>
          </cell>
          <cell r="B2999" t="str">
            <v>Wood</v>
          </cell>
          <cell r="C2999" t="str">
            <v>Mike</v>
          </cell>
          <cell r="D2999" t="str">
            <v>UGB</v>
          </cell>
          <cell r="E2999" t="str">
            <v>S3</v>
          </cell>
          <cell r="F2999" t="str">
            <v>WWN</v>
          </cell>
          <cell r="G2999" t="str">
            <v>UU71</v>
          </cell>
          <cell r="H2999" t="str">
            <v>UK-HYDST</v>
          </cell>
          <cell r="I2999" t="str">
            <v>Tech</v>
          </cell>
          <cell r="J2999">
            <v>37.5</v>
          </cell>
          <cell r="K2999">
            <v>137</v>
          </cell>
          <cell r="L2999">
            <v>4</v>
          </cell>
          <cell r="M2999" t="str">
            <v>Principal  Architect</v>
          </cell>
          <cell r="N2999">
            <v>23.544468717949002</v>
          </cell>
        </row>
        <row r="3000">
          <cell r="A3000" t="str">
            <v>A88005</v>
          </cell>
          <cell r="B3000" t="str">
            <v>Wood</v>
          </cell>
          <cell r="C3000" t="str">
            <v>Mark</v>
          </cell>
          <cell r="D3000" t="str">
            <v>UGB</v>
          </cell>
          <cell r="E3000" t="str">
            <v>S3</v>
          </cell>
          <cell r="F3000" t="str">
            <v>WWN</v>
          </cell>
          <cell r="G3000" t="str">
            <v>UU61</v>
          </cell>
          <cell r="H3000" t="str">
            <v>UK-HYDST</v>
          </cell>
          <cell r="I3000" t="str">
            <v>Tech</v>
          </cell>
          <cell r="J3000">
            <v>37.5</v>
          </cell>
          <cell r="K3000">
            <v>155</v>
          </cell>
          <cell r="L3000">
            <v>4</v>
          </cell>
          <cell r="M3000" t="str">
            <v>Associate (EA)/ Associate Tech. Dir / Associate Tech. Dir (2</v>
          </cell>
          <cell r="N3000">
            <v>32.757316758974</v>
          </cell>
        </row>
        <row r="3001">
          <cell r="A3001" t="str">
            <v>S10263</v>
          </cell>
          <cell r="B3001" t="str">
            <v>Wood</v>
          </cell>
          <cell r="C3001" t="str">
            <v>Chris</v>
          </cell>
          <cell r="D3001" t="str">
            <v>UGB</v>
          </cell>
          <cell r="E3001" t="str">
            <v>S3</v>
          </cell>
          <cell r="F3001" t="str">
            <v>ERE</v>
          </cell>
          <cell r="G3001" t="str">
            <v>UU81</v>
          </cell>
          <cell r="H3001" t="str">
            <v>UK-SC-SELF</v>
          </cell>
          <cell r="I3001" t="str">
            <v>Tech</v>
          </cell>
          <cell r="J3001">
            <v>0</v>
          </cell>
          <cell r="K3001">
            <v>13</v>
          </cell>
          <cell r="L3001">
            <v>7</v>
          </cell>
          <cell r="M3001" t="str">
            <v>Environmental consultant 1</v>
          </cell>
          <cell r="N3001">
            <v>86.66</v>
          </cell>
        </row>
        <row r="3002">
          <cell r="A3002" t="str">
            <v>A50172</v>
          </cell>
          <cell r="B3002" t="str">
            <v>Woodbridge</v>
          </cell>
          <cell r="C3002" t="str">
            <v>Nicholas</v>
          </cell>
          <cell r="D3002" t="str">
            <v>UGB</v>
          </cell>
          <cell r="E3002" t="str">
            <v>S1</v>
          </cell>
          <cell r="F3002" t="str">
            <v>TRL</v>
          </cell>
          <cell r="G3002" t="str">
            <v>UT42</v>
          </cell>
          <cell r="H3002" t="str">
            <v>P-STD</v>
          </cell>
          <cell r="I3002" t="str">
            <v>Tech</v>
          </cell>
          <cell r="J3002">
            <v>37.5</v>
          </cell>
          <cell r="K3002">
            <v>5</v>
          </cell>
          <cell r="L3002">
            <v>6</v>
          </cell>
          <cell r="M3002" t="str">
            <v>Project manager GCCC(Aus)</v>
          </cell>
          <cell r="N3002">
            <v>23.364139487178999</v>
          </cell>
        </row>
        <row r="3003">
          <cell r="A3003" t="str">
            <v>A96628</v>
          </cell>
          <cell r="B3003" t="str">
            <v>Woodcraft</v>
          </cell>
          <cell r="C3003" t="str">
            <v>Melissa</v>
          </cell>
          <cell r="D3003" t="str">
            <v>UGB</v>
          </cell>
          <cell r="E3003" t="str">
            <v>S3</v>
          </cell>
          <cell r="F3003" t="str">
            <v>WEN</v>
          </cell>
          <cell r="G3003" t="str">
            <v>UU41</v>
          </cell>
          <cell r="H3003" t="str">
            <v>UK-HYDST</v>
          </cell>
          <cell r="I3003" t="str">
            <v>Tech</v>
          </cell>
          <cell r="J3003">
            <v>37.5</v>
          </cell>
          <cell r="K3003">
            <v>52</v>
          </cell>
          <cell r="L3003">
            <v>0</v>
          </cell>
          <cell r="M3003" t="str">
            <v>N/A</v>
          </cell>
          <cell r="N3003">
            <v>19.491575384615</v>
          </cell>
        </row>
        <row r="3004">
          <cell r="A3004" t="str">
            <v>A50065</v>
          </cell>
          <cell r="B3004" t="str">
            <v>Woodget</v>
          </cell>
          <cell r="C3004" t="str">
            <v>Sarah</v>
          </cell>
          <cell r="D3004" t="str">
            <v>UGB</v>
          </cell>
          <cell r="E3004" t="str">
            <v>S4</v>
          </cell>
          <cell r="F3004" t="str">
            <v>EEC</v>
          </cell>
          <cell r="G3004" t="str">
            <v>UE21</v>
          </cell>
          <cell r="H3004" t="str">
            <v>UK-HYDST</v>
          </cell>
          <cell r="I3004" t="str">
            <v>Tech</v>
          </cell>
          <cell r="J3004">
            <v>37.5</v>
          </cell>
          <cell r="K3004">
            <v>58</v>
          </cell>
          <cell r="L3004">
            <v>8</v>
          </cell>
          <cell r="M3004" t="str">
            <v>Environmental consultant 2</v>
          </cell>
          <cell r="N3004">
            <v>11.40054974359</v>
          </cell>
        </row>
        <row r="3005">
          <cell r="A3005" t="str">
            <v>A25232</v>
          </cell>
          <cell r="B3005" t="str">
            <v>Woodham</v>
          </cell>
          <cell r="C3005" t="str">
            <v>Alison</v>
          </cell>
          <cell r="D3005" t="str">
            <v>UGB</v>
          </cell>
          <cell r="E3005" t="str">
            <v>S9</v>
          </cell>
          <cell r="F3005" t="str">
            <v>AFF</v>
          </cell>
          <cell r="G3005" t="str">
            <v>UF14</v>
          </cell>
          <cell r="H3005" t="str">
            <v>P-STD</v>
          </cell>
          <cell r="I3005" t="str">
            <v>Admin</v>
          </cell>
          <cell r="J3005">
            <v>15</v>
          </cell>
          <cell r="K3005">
            <v>8</v>
          </cell>
          <cell r="L3005">
            <v>9</v>
          </cell>
          <cell r="M3005" t="str">
            <v>Facilities Coordinator</v>
          </cell>
          <cell r="N3005">
            <v>12.014964102564001</v>
          </cell>
        </row>
        <row r="3006">
          <cell r="A3006" t="str">
            <v>A25196</v>
          </cell>
          <cell r="B3006" t="str">
            <v>Woodhams</v>
          </cell>
          <cell r="C3006" t="str">
            <v>Gary</v>
          </cell>
          <cell r="D3006" t="str">
            <v>UGB</v>
          </cell>
          <cell r="E3006" t="str">
            <v>S3</v>
          </cell>
          <cell r="F3006" t="str">
            <v>WWN</v>
          </cell>
          <cell r="G3006" t="str">
            <v>UU61</v>
          </cell>
          <cell r="H3006" t="str">
            <v>UK-HYDST</v>
          </cell>
          <cell r="I3006" t="str">
            <v>Tech</v>
          </cell>
          <cell r="J3006">
            <v>37.5</v>
          </cell>
          <cell r="K3006">
            <v>50</v>
          </cell>
          <cell r="L3006">
            <v>8</v>
          </cell>
          <cell r="M3006" t="str">
            <v>Technical Officer/ Technician</v>
          </cell>
          <cell r="N3006">
            <v>20.057653333333</v>
          </cell>
        </row>
        <row r="3007">
          <cell r="A3007" t="str">
            <v>U03190</v>
          </cell>
          <cell r="B3007" t="str">
            <v>Woodhams</v>
          </cell>
          <cell r="C3007" t="str">
            <v>Tony</v>
          </cell>
          <cell r="D3007" t="str">
            <v>UGB</v>
          </cell>
          <cell r="E3007" t="str">
            <v>S3</v>
          </cell>
          <cell r="F3007" t="str">
            <v>WWN</v>
          </cell>
          <cell r="G3007" t="str">
            <v>UU61</v>
          </cell>
          <cell r="H3007" t="str">
            <v>UK-AGENCY</v>
          </cell>
          <cell r="I3007" t="str">
            <v>Admin</v>
          </cell>
          <cell r="J3007">
            <v>37.5</v>
          </cell>
          <cell r="K3007">
            <v>22</v>
          </cell>
          <cell r="L3007">
            <v>5</v>
          </cell>
          <cell r="M3007" t="str">
            <v>Finance Manager/FInancial Controller (EA)</v>
          </cell>
          <cell r="N3007">
            <v>47.71</v>
          </cell>
        </row>
        <row r="3008">
          <cell r="A3008" t="str">
            <v>A74401</v>
          </cell>
          <cell r="B3008" t="str">
            <v>Woodley</v>
          </cell>
          <cell r="C3008" t="str">
            <v>David</v>
          </cell>
          <cell r="D3008" t="str">
            <v>UGB</v>
          </cell>
          <cell r="E3008" t="str">
            <v>S1</v>
          </cell>
          <cell r="F3008" t="str">
            <v>TRL</v>
          </cell>
          <cell r="G3008" t="str">
            <v>UT42</v>
          </cell>
          <cell r="H3008" t="str">
            <v>UK-HYDST</v>
          </cell>
          <cell r="I3008" t="str">
            <v>Tech</v>
          </cell>
          <cell r="J3008">
            <v>37.5</v>
          </cell>
          <cell r="K3008">
            <v>39</v>
          </cell>
          <cell r="L3008">
            <v>5</v>
          </cell>
          <cell r="M3008" t="str">
            <v>Principal Engineer/ Technical Discipline Leader</v>
          </cell>
          <cell r="N3008">
            <v>25.698498461538001</v>
          </cell>
        </row>
        <row r="3009">
          <cell r="A3009" t="str">
            <v>A80128</v>
          </cell>
          <cell r="B3009" t="str">
            <v>Woodley</v>
          </cell>
          <cell r="C3009" t="str">
            <v>Tim</v>
          </cell>
          <cell r="D3009" t="str">
            <v>UGB</v>
          </cell>
          <cell r="E3009" t="str">
            <v>S2</v>
          </cell>
          <cell r="F3009" t="str">
            <v>SBS</v>
          </cell>
          <cell r="G3009" t="str">
            <v>UP33</v>
          </cell>
          <cell r="H3009" t="str">
            <v>UK-HYDST</v>
          </cell>
          <cell r="I3009" t="str">
            <v>Tech</v>
          </cell>
          <cell r="J3009">
            <v>37.5</v>
          </cell>
          <cell r="K3009">
            <v>168</v>
          </cell>
          <cell r="L3009">
            <v>6</v>
          </cell>
          <cell r="M3009" t="str">
            <v>Senior Engineer</v>
          </cell>
          <cell r="N3009">
            <v>34.969703846153998</v>
          </cell>
        </row>
        <row r="3010">
          <cell r="A3010" t="str">
            <v>A99503</v>
          </cell>
          <cell r="B3010" t="str">
            <v>Woodman</v>
          </cell>
          <cell r="C3010" t="str">
            <v>Mike</v>
          </cell>
          <cell r="D3010" t="str">
            <v>UGB</v>
          </cell>
          <cell r="E3010" t="str">
            <v>S2</v>
          </cell>
          <cell r="F3010" t="str">
            <v>GGE</v>
          </cell>
          <cell r="G3010" t="str">
            <v>UP31</v>
          </cell>
          <cell r="H3010" t="str">
            <v>UK-HYDST</v>
          </cell>
          <cell r="I3010" t="str">
            <v>Tech</v>
          </cell>
          <cell r="J3010">
            <v>37.5</v>
          </cell>
          <cell r="K3010">
            <v>100</v>
          </cell>
          <cell r="L3010">
            <v>6</v>
          </cell>
          <cell r="M3010" t="str">
            <v>Senior Engineer</v>
          </cell>
          <cell r="N3010">
            <v>25.327815205128001</v>
          </cell>
        </row>
        <row r="3011">
          <cell r="A3011" t="str">
            <v>A00238</v>
          </cell>
          <cell r="B3011" t="str">
            <v>Woods</v>
          </cell>
          <cell r="C3011" t="str">
            <v>Andrew</v>
          </cell>
          <cell r="D3011" t="str">
            <v>UGB</v>
          </cell>
          <cell r="E3011" t="str">
            <v>S2</v>
          </cell>
          <cell r="F3011" t="str">
            <v>BBS</v>
          </cell>
          <cell r="G3011" t="str">
            <v>UP41</v>
          </cell>
          <cell r="H3011" t="str">
            <v>UK-RPA</v>
          </cell>
          <cell r="I3011" t="str">
            <v>Tech</v>
          </cell>
          <cell r="J3011">
            <v>37</v>
          </cell>
          <cell r="K3011">
            <v>24</v>
          </cell>
          <cell r="L3011">
            <v>0</v>
          </cell>
          <cell r="M3011" t="str">
            <v>N/A</v>
          </cell>
          <cell r="N3011">
            <v>17.307729729729999</v>
          </cell>
        </row>
        <row r="3012">
          <cell r="A3012" t="str">
            <v>A74927</v>
          </cell>
          <cell r="B3012" t="str">
            <v>Woods</v>
          </cell>
          <cell r="C3012" t="str">
            <v>Kelly</v>
          </cell>
          <cell r="D3012" t="str">
            <v>UGB</v>
          </cell>
          <cell r="E3012" t="str">
            <v>S9</v>
          </cell>
          <cell r="F3012" t="str">
            <v>AFF</v>
          </cell>
          <cell r="G3012" t="str">
            <v>UF17</v>
          </cell>
          <cell r="H3012" t="str">
            <v>P-STD</v>
          </cell>
          <cell r="I3012" t="str">
            <v>Admin</v>
          </cell>
          <cell r="J3012">
            <v>37.5</v>
          </cell>
          <cell r="K3012">
            <v>5</v>
          </cell>
          <cell r="L3012">
            <v>11</v>
          </cell>
          <cell r="M3012" t="str">
            <v>Facilities Assistant</v>
          </cell>
          <cell r="N3012">
            <v>6.4808882051280001</v>
          </cell>
        </row>
        <row r="3013">
          <cell r="A3013" t="str">
            <v>S10244</v>
          </cell>
          <cell r="B3013" t="str">
            <v>Woods</v>
          </cell>
          <cell r="C3013" t="str">
            <v>Billy</v>
          </cell>
          <cell r="D3013" t="str">
            <v>UGB</v>
          </cell>
          <cell r="E3013" t="str">
            <v>S1</v>
          </cell>
          <cell r="F3013" t="str">
            <v>TRL</v>
          </cell>
          <cell r="G3013" t="str">
            <v>UT41</v>
          </cell>
          <cell r="H3013" t="str">
            <v>UK-SC-LTD</v>
          </cell>
          <cell r="I3013" t="str">
            <v>Tech</v>
          </cell>
          <cell r="J3013">
            <v>0</v>
          </cell>
          <cell r="K3013">
            <v>21</v>
          </cell>
          <cell r="L3013">
            <v>8</v>
          </cell>
          <cell r="M3013" t="str">
            <v>Assistant Resident Engineer(1) / Assistant Resident Engineer</v>
          </cell>
          <cell r="N3013">
            <v>30</v>
          </cell>
        </row>
        <row r="3014">
          <cell r="A3014" t="str">
            <v>A08201</v>
          </cell>
          <cell r="B3014" t="str">
            <v>Woodward</v>
          </cell>
          <cell r="C3014" t="str">
            <v>Colin</v>
          </cell>
          <cell r="D3014" t="str">
            <v>UGB</v>
          </cell>
          <cell r="E3014" t="str">
            <v>S3</v>
          </cell>
          <cell r="F3014" t="str">
            <v>WTC</v>
          </cell>
          <cell r="G3014" t="str">
            <v>UU22</v>
          </cell>
          <cell r="H3014" t="str">
            <v>UK-HYDST</v>
          </cell>
          <cell r="I3014" t="str">
            <v>Tech</v>
          </cell>
          <cell r="J3014">
            <v>22.5</v>
          </cell>
          <cell r="K3014">
            <v>255</v>
          </cell>
          <cell r="L3014">
            <v>6</v>
          </cell>
          <cell r="M3014" t="str">
            <v>Senior Engineer</v>
          </cell>
          <cell r="N3014">
            <v>14.412735042734999</v>
          </cell>
        </row>
        <row r="3015">
          <cell r="A3015" t="str">
            <v>A49996</v>
          </cell>
          <cell r="B3015" t="str">
            <v>Woo-Kai-Fong</v>
          </cell>
          <cell r="C3015" t="str">
            <v>Claudia</v>
          </cell>
          <cell r="D3015" t="str">
            <v>UGB</v>
          </cell>
          <cell r="E3015" t="str">
            <v>S1</v>
          </cell>
          <cell r="F3015" t="str">
            <v>THW</v>
          </cell>
          <cell r="G3015" t="str">
            <v>UT22</v>
          </cell>
          <cell r="H3015" t="str">
            <v>UK-HYDST</v>
          </cell>
          <cell r="I3015" t="str">
            <v>Tech</v>
          </cell>
          <cell r="J3015">
            <v>37.5</v>
          </cell>
          <cell r="K3015">
            <v>9</v>
          </cell>
          <cell r="L3015">
            <v>0</v>
          </cell>
          <cell r="M3015" t="str">
            <v>N/A</v>
          </cell>
          <cell r="N3015">
            <v>8.6441394871790003</v>
          </cell>
        </row>
        <row r="3016">
          <cell r="A3016" t="str">
            <v>S10359</v>
          </cell>
          <cell r="B3016" t="str">
            <v>Woolfenden</v>
          </cell>
          <cell r="C3016" t="str">
            <v>Karl</v>
          </cell>
          <cell r="D3016" t="str">
            <v>UGB</v>
          </cell>
          <cell r="E3016" t="str">
            <v>S1</v>
          </cell>
          <cell r="F3016" t="str">
            <v>TRL</v>
          </cell>
          <cell r="G3016" t="str">
            <v>UT41</v>
          </cell>
          <cell r="H3016" t="str">
            <v>UK-SC-SELF</v>
          </cell>
          <cell r="I3016" t="str">
            <v>Tech</v>
          </cell>
          <cell r="J3016">
            <v>40</v>
          </cell>
          <cell r="K3016">
            <v>3</v>
          </cell>
          <cell r="L3016">
            <v>4</v>
          </cell>
          <cell r="M3016" t="str">
            <v>Project Manager  Category 2 (2)</v>
          </cell>
          <cell r="N3016">
            <v>41</v>
          </cell>
        </row>
        <row r="3017">
          <cell r="A3017" t="str">
            <v>A76548</v>
          </cell>
          <cell r="B3017" t="str">
            <v>Woolley</v>
          </cell>
          <cell r="C3017" t="str">
            <v>Samuel</v>
          </cell>
          <cell r="D3017" t="str">
            <v>UGB</v>
          </cell>
          <cell r="E3017" t="str">
            <v>S1</v>
          </cell>
          <cell r="F3017" t="str">
            <v>TRS</v>
          </cell>
          <cell r="G3017" t="str">
            <v>UT43</v>
          </cell>
          <cell r="H3017" t="str">
            <v>P-STD</v>
          </cell>
          <cell r="I3017" t="str">
            <v>Tech</v>
          </cell>
          <cell r="J3017">
            <v>37.5</v>
          </cell>
          <cell r="K3017">
            <v>1</v>
          </cell>
          <cell r="L3017">
            <v>7</v>
          </cell>
          <cell r="M3017" t="str">
            <v>Project Planner (3)</v>
          </cell>
          <cell r="N3017">
            <v>19.377472820512999</v>
          </cell>
        </row>
        <row r="3018">
          <cell r="A3018" t="str">
            <v>A08169</v>
          </cell>
          <cell r="B3018" t="str">
            <v>Woolnough</v>
          </cell>
          <cell r="C3018" t="str">
            <v>John</v>
          </cell>
          <cell r="D3018" t="str">
            <v>UGB</v>
          </cell>
          <cell r="E3018" t="str">
            <v>S3</v>
          </cell>
          <cell r="F3018" t="str">
            <v>WWN</v>
          </cell>
          <cell r="G3018" t="str">
            <v>UU61</v>
          </cell>
          <cell r="H3018" t="str">
            <v>UK-HYDST</v>
          </cell>
          <cell r="I3018" t="str">
            <v>Tech</v>
          </cell>
          <cell r="J3018">
            <v>30</v>
          </cell>
          <cell r="K3018">
            <v>286</v>
          </cell>
          <cell r="L3018">
            <v>3</v>
          </cell>
          <cell r="M3018" t="str">
            <v>Technical Director  / Technical Director (1)</v>
          </cell>
          <cell r="N3018">
            <v>42.181294641282001</v>
          </cell>
        </row>
        <row r="3019">
          <cell r="A3019" t="str">
            <v>U01352</v>
          </cell>
          <cell r="B3019" t="str">
            <v>Woolvett</v>
          </cell>
          <cell r="C3019" t="str">
            <v>Jim</v>
          </cell>
          <cell r="D3019" t="str">
            <v>UGB</v>
          </cell>
          <cell r="E3019" t="str">
            <v>S1</v>
          </cell>
          <cell r="F3019" t="str">
            <v>TRL</v>
          </cell>
          <cell r="G3019" t="str">
            <v>UT42</v>
          </cell>
          <cell r="H3019" t="str">
            <v>UK-AGENCY</v>
          </cell>
          <cell r="I3019" t="str">
            <v>Tech</v>
          </cell>
          <cell r="J3019">
            <v>40</v>
          </cell>
          <cell r="K3019">
            <v>9</v>
          </cell>
          <cell r="L3019">
            <v>5</v>
          </cell>
          <cell r="M3019" t="str">
            <v>Principal Engineer/ Technical Discipline Leader</v>
          </cell>
          <cell r="N3019">
            <v>65.62</v>
          </cell>
        </row>
        <row r="3020">
          <cell r="A3020" t="str">
            <v>A76541</v>
          </cell>
          <cell r="B3020" t="str">
            <v>Workman</v>
          </cell>
          <cell r="C3020" t="str">
            <v>Will</v>
          </cell>
          <cell r="D3020" t="str">
            <v>UGB</v>
          </cell>
          <cell r="E3020" t="str">
            <v>S3</v>
          </cell>
          <cell r="F3020" t="str">
            <v>WWN</v>
          </cell>
          <cell r="G3020" t="str">
            <v>UU31</v>
          </cell>
          <cell r="H3020" t="str">
            <v>P-STD</v>
          </cell>
          <cell r="I3020" t="str">
            <v>Tech</v>
          </cell>
          <cell r="J3020">
            <v>37.5</v>
          </cell>
          <cell r="K3020">
            <v>1</v>
          </cell>
          <cell r="L3020">
            <v>8</v>
          </cell>
          <cell r="M3020" t="str">
            <v>Engineer  (Not chartered) (Graduate)</v>
          </cell>
          <cell r="N3020">
            <v>21.391883076923001</v>
          </cell>
        </row>
        <row r="3021">
          <cell r="A3021" t="str">
            <v>A25129</v>
          </cell>
          <cell r="B3021" t="str">
            <v>Wort</v>
          </cell>
          <cell r="C3021" t="str">
            <v>Frances</v>
          </cell>
          <cell r="D3021" t="str">
            <v>UGB</v>
          </cell>
          <cell r="E3021" t="str">
            <v>S9</v>
          </cell>
          <cell r="F3021" t="str">
            <v>AFN</v>
          </cell>
          <cell r="G3021" t="str">
            <v>G11</v>
          </cell>
          <cell r="H3021" t="str">
            <v>UK-HYDST</v>
          </cell>
          <cell r="I3021" t="str">
            <v>Admin</v>
          </cell>
          <cell r="J3021">
            <v>37.5</v>
          </cell>
          <cell r="K3021">
            <v>56</v>
          </cell>
          <cell r="L3021">
            <v>4</v>
          </cell>
          <cell r="M3021" t="str">
            <v>Group Tax &amp; Treasury Manager</v>
          </cell>
          <cell r="N3021">
            <v>56.593770256409996</v>
          </cell>
        </row>
        <row r="3022">
          <cell r="A3022" t="str">
            <v>A00102</v>
          </cell>
          <cell r="B3022" t="str">
            <v>Wouters</v>
          </cell>
          <cell r="C3022" t="str">
            <v>Ali</v>
          </cell>
          <cell r="D3022" t="str">
            <v>UGB</v>
          </cell>
          <cell r="E3022" t="str">
            <v>S4</v>
          </cell>
          <cell r="F3022" t="str">
            <v>EEC</v>
          </cell>
          <cell r="G3022" t="str">
            <v>UE21</v>
          </cell>
          <cell r="H3022" t="str">
            <v>UK-HYDST</v>
          </cell>
          <cell r="I3022" t="str">
            <v>Tech</v>
          </cell>
          <cell r="J3022">
            <v>37.5</v>
          </cell>
          <cell r="K3022">
            <v>50</v>
          </cell>
          <cell r="L3022">
            <v>6</v>
          </cell>
          <cell r="M3022" t="str">
            <v>Senior  Environmental Consultant 1</v>
          </cell>
          <cell r="N3022">
            <v>14.902088205128001</v>
          </cell>
        </row>
        <row r="3023">
          <cell r="A3023" t="str">
            <v>A74253</v>
          </cell>
          <cell r="B3023" t="str">
            <v>Wray</v>
          </cell>
          <cell r="C3023" t="str">
            <v>Chi</v>
          </cell>
          <cell r="D3023" t="str">
            <v>UGB</v>
          </cell>
          <cell r="E3023" t="str">
            <v>S4</v>
          </cell>
          <cell r="F3023" t="str">
            <v>EEC</v>
          </cell>
          <cell r="G3023" t="str">
            <v>UE21</v>
          </cell>
          <cell r="H3023" t="str">
            <v>UK-HYDST</v>
          </cell>
          <cell r="I3023" t="str">
            <v>Tech</v>
          </cell>
          <cell r="J3023">
            <v>37.5</v>
          </cell>
          <cell r="K3023">
            <v>55</v>
          </cell>
          <cell r="L3023">
            <v>8</v>
          </cell>
          <cell r="M3023" t="str">
            <v>Senior Technician</v>
          </cell>
          <cell r="N3023">
            <v>11.94037025641</v>
          </cell>
        </row>
        <row r="3024">
          <cell r="A3024" t="str">
            <v>A74273</v>
          </cell>
          <cell r="B3024" t="str">
            <v>Wray</v>
          </cell>
          <cell r="C3024" t="str">
            <v>Stephanie</v>
          </cell>
          <cell r="D3024" t="str">
            <v>UGB</v>
          </cell>
          <cell r="E3024" t="str">
            <v>S4</v>
          </cell>
          <cell r="F3024" t="str">
            <v>EEX</v>
          </cell>
          <cell r="G3024" t="str">
            <v>UE11</v>
          </cell>
          <cell r="H3024" t="str">
            <v>UK-CRESSD</v>
          </cell>
          <cell r="I3024" t="str">
            <v>Admin</v>
          </cell>
          <cell r="J3024">
            <v>37.5</v>
          </cell>
          <cell r="K3024">
            <v>49</v>
          </cell>
          <cell r="L3024">
            <v>2</v>
          </cell>
          <cell r="M3024" t="str">
            <v>Sector Managing Director</v>
          </cell>
          <cell r="N3024">
            <v>51.960036923076999</v>
          </cell>
        </row>
        <row r="3025">
          <cell r="A3025" t="str">
            <v>A74274</v>
          </cell>
          <cell r="B3025" t="str">
            <v>Wray</v>
          </cell>
          <cell r="C3025" t="str">
            <v>Mal</v>
          </cell>
          <cell r="D3025" t="str">
            <v>UGB</v>
          </cell>
          <cell r="E3025" t="str">
            <v>S4</v>
          </cell>
          <cell r="F3025" t="str">
            <v>EEC</v>
          </cell>
          <cell r="G3025" t="str">
            <v>UE21</v>
          </cell>
          <cell r="H3025" t="str">
            <v>UK-HYDST</v>
          </cell>
          <cell r="I3025" t="str">
            <v>Tech</v>
          </cell>
          <cell r="J3025">
            <v>37.5</v>
          </cell>
          <cell r="K3025">
            <v>55</v>
          </cell>
          <cell r="L3025">
            <v>6</v>
          </cell>
          <cell r="M3025" t="str">
            <v>Senior Architectural Technician (1)</v>
          </cell>
          <cell r="N3025">
            <v>16.002154871795</v>
          </cell>
        </row>
        <row r="3026">
          <cell r="A3026" t="str">
            <v>S10283</v>
          </cell>
          <cell r="B3026" t="str">
            <v>Wray</v>
          </cell>
          <cell r="C3026" t="str">
            <v>Stephanie</v>
          </cell>
          <cell r="D3026" t="str">
            <v>UGB</v>
          </cell>
          <cell r="E3026" t="str">
            <v>S4</v>
          </cell>
          <cell r="F3026" t="str">
            <v>EEX</v>
          </cell>
          <cell r="G3026" t="str">
            <v>UE11</v>
          </cell>
          <cell r="H3026" t="str">
            <v>UK-SC-SELF</v>
          </cell>
          <cell r="I3026" t="str">
            <v>Admin</v>
          </cell>
          <cell r="J3026">
            <v>0</v>
          </cell>
          <cell r="K3026">
            <v>28</v>
          </cell>
          <cell r="L3026">
            <v>5</v>
          </cell>
          <cell r="M3026" t="str">
            <v>Principal Environmental Consultant</v>
          </cell>
          <cell r="N3026">
            <v>90</v>
          </cell>
        </row>
        <row r="3027">
          <cell r="A3027" t="str">
            <v>A25075</v>
          </cell>
          <cell r="B3027" t="str">
            <v>Wrigglesworth</v>
          </cell>
          <cell r="C3027" t="str">
            <v>Sophie</v>
          </cell>
          <cell r="D3027" t="str">
            <v>UGB</v>
          </cell>
          <cell r="E3027" t="str">
            <v>S1</v>
          </cell>
          <cell r="F3027" t="str">
            <v>TRL</v>
          </cell>
          <cell r="G3027" t="str">
            <v>UT42</v>
          </cell>
          <cell r="H3027" t="str">
            <v>UK-HYDST</v>
          </cell>
          <cell r="I3027" t="str">
            <v>Tech</v>
          </cell>
          <cell r="J3027">
            <v>37.5</v>
          </cell>
          <cell r="K3027">
            <v>35</v>
          </cell>
          <cell r="L3027">
            <v>8</v>
          </cell>
          <cell r="M3027" t="str">
            <v>Technical Officer/ Technician</v>
          </cell>
          <cell r="N3027">
            <v>14.464395897436001</v>
          </cell>
        </row>
        <row r="3028">
          <cell r="A3028" t="str">
            <v>A00356</v>
          </cell>
          <cell r="B3028" t="str">
            <v>Wright</v>
          </cell>
          <cell r="C3028" t="str">
            <v>Karen</v>
          </cell>
          <cell r="D3028" t="str">
            <v>UGB</v>
          </cell>
          <cell r="E3028" t="str">
            <v>S9</v>
          </cell>
          <cell r="F3028" t="str">
            <v>AFF</v>
          </cell>
          <cell r="G3028" t="str">
            <v>UF20</v>
          </cell>
          <cell r="H3028" t="str">
            <v>UK-HYDST</v>
          </cell>
          <cell r="I3028" t="str">
            <v>Admin</v>
          </cell>
          <cell r="J3028">
            <v>20</v>
          </cell>
          <cell r="K3028">
            <v>41</v>
          </cell>
          <cell r="L3028">
            <v>10</v>
          </cell>
          <cell r="M3028" t="str">
            <v>Facilities Assistant</v>
          </cell>
          <cell r="N3028">
            <v>7.990305769231</v>
          </cell>
        </row>
        <row r="3029">
          <cell r="A3029" t="str">
            <v>A00472</v>
          </cell>
          <cell r="B3029" t="str">
            <v>Wright</v>
          </cell>
          <cell r="C3029" t="str">
            <v>Steve</v>
          </cell>
          <cell r="D3029" t="str">
            <v>UGB</v>
          </cell>
          <cell r="E3029" t="str">
            <v>S1</v>
          </cell>
          <cell r="F3029" t="str">
            <v>TEX</v>
          </cell>
          <cell r="G3029" t="str">
            <v>UT11</v>
          </cell>
          <cell r="H3029" t="str">
            <v>P-STD</v>
          </cell>
          <cell r="I3029" t="str">
            <v>Admin</v>
          </cell>
          <cell r="J3029">
            <v>37.5</v>
          </cell>
          <cell r="K3029">
            <v>21</v>
          </cell>
          <cell r="L3029">
            <v>2</v>
          </cell>
          <cell r="M3029" t="str">
            <v>Sector Operations Director</v>
          </cell>
          <cell r="N3029">
            <v>51.960036923076999</v>
          </cell>
        </row>
        <row r="3030">
          <cell r="A3030" t="str">
            <v>A08252</v>
          </cell>
          <cell r="B3030" t="str">
            <v>Wright</v>
          </cell>
          <cell r="C3030" t="str">
            <v>Mike</v>
          </cell>
          <cell r="D3030" t="str">
            <v>UGB</v>
          </cell>
          <cell r="E3030" t="str">
            <v>S1</v>
          </cell>
          <cell r="F3030" t="str">
            <v>THW</v>
          </cell>
          <cell r="G3030" t="str">
            <v>UT21</v>
          </cell>
          <cell r="H3030" t="str">
            <v>UK-HYDST</v>
          </cell>
          <cell r="I3030" t="str">
            <v>Site</v>
          </cell>
          <cell r="J3030">
            <v>24</v>
          </cell>
          <cell r="K3030">
            <v>245</v>
          </cell>
          <cell r="L3030">
            <v>3</v>
          </cell>
          <cell r="M3030" t="str">
            <v>Technical Director  / Technical Director (1)</v>
          </cell>
          <cell r="N3030">
            <v>34.759615384615003</v>
          </cell>
        </row>
        <row r="3031">
          <cell r="A3031" t="str">
            <v>A74886</v>
          </cell>
          <cell r="B3031" t="str">
            <v>Wright</v>
          </cell>
          <cell r="C3031" t="str">
            <v>Tom</v>
          </cell>
          <cell r="D3031" t="str">
            <v>UGB</v>
          </cell>
          <cell r="E3031" t="str">
            <v>S4</v>
          </cell>
          <cell r="F3031" t="str">
            <v>EEA</v>
          </cell>
          <cell r="G3031" t="str">
            <v>UE31</v>
          </cell>
          <cell r="H3031" t="str">
            <v>P-STD</v>
          </cell>
          <cell r="I3031" t="str">
            <v>Tech</v>
          </cell>
          <cell r="J3031">
            <v>37.5</v>
          </cell>
          <cell r="K3031">
            <v>19</v>
          </cell>
          <cell r="L3031">
            <v>9</v>
          </cell>
          <cell r="M3031" t="str">
            <v>Technical Officer/ Technician</v>
          </cell>
          <cell r="N3031">
            <v>20.625026461537999</v>
          </cell>
        </row>
        <row r="3032">
          <cell r="A3032" t="str">
            <v>U02967</v>
          </cell>
          <cell r="B3032" t="str">
            <v>Wright</v>
          </cell>
          <cell r="C3032" t="str">
            <v>Samantha</v>
          </cell>
          <cell r="D3032" t="str">
            <v>UGB</v>
          </cell>
          <cell r="E3032" t="str">
            <v>S1</v>
          </cell>
          <cell r="F3032" t="str">
            <v>TIS</v>
          </cell>
          <cell r="G3032" t="str">
            <v>UT51</v>
          </cell>
          <cell r="H3032" t="str">
            <v>UK-AGENCY</v>
          </cell>
          <cell r="I3032" t="str">
            <v>Tech</v>
          </cell>
          <cell r="J3032">
            <v>0</v>
          </cell>
          <cell r="K3032">
            <v>9</v>
          </cell>
          <cell r="L3032">
            <v>0</v>
          </cell>
          <cell r="M3032" t="str">
            <v>N/A</v>
          </cell>
          <cell r="N3032">
            <v>12.67</v>
          </cell>
        </row>
        <row r="3033">
          <cell r="A3033" t="str">
            <v>A03204</v>
          </cell>
          <cell r="B3033" t="str">
            <v>Wyatt</v>
          </cell>
          <cell r="C3033" t="str">
            <v>Tony</v>
          </cell>
          <cell r="D3033" t="str">
            <v>UGB</v>
          </cell>
          <cell r="E3033" t="str">
            <v>S9</v>
          </cell>
          <cell r="F3033" t="str">
            <v>AIT</v>
          </cell>
          <cell r="G3033" t="str">
            <v>US15</v>
          </cell>
          <cell r="H3033" t="str">
            <v>UK-HYDST</v>
          </cell>
          <cell r="I3033" t="str">
            <v>Admin</v>
          </cell>
          <cell r="J3033">
            <v>37.5</v>
          </cell>
          <cell r="K3033">
            <v>264</v>
          </cell>
          <cell r="L3033">
            <v>4</v>
          </cell>
          <cell r="M3033" t="str">
            <v>IT Desktop Manager</v>
          </cell>
          <cell r="N3033">
            <v>36.521850789744001</v>
          </cell>
        </row>
        <row r="3034">
          <cell r="A3034" t="str">
            <v>A74612</v>
          </cell>
          <cell r="B3034" t="str">
            <v>Wylie</v>
          </cell>
          <cell r="C3034" t="str">
            <v>Jenny</v>
          </cell>
          <cell r="D3034" t="str">
            <v>UGB</v>
          </cell>
          <cell r="E3034" t="str">
            <v>S4</v>
          </cell>
          <cell r="F3034" t="str">
            <v>EEC</v>
          </cell>
          <cell r="G3034" t="str">
            <v>UE21</v>
          </cell>
          <cell r="H3034" t="str">
            <v>UK-HYDST</v>
          </cell>
          <cell r="I3034" t="str">
            <v>Tech</v>
          </cell>
          <cell r="J3034">
            <v>37.5</v>
          </cell>
          <cell r="K3034">
            <v>60</v>
          </cell>
          <cell r="L3034">
            <v>5</v>
          </cell>
          <cell r="M3034" t="str">
            <v>Principal Environmental Consultant</v>
          </cell>
          <cell r="N3034">
            <v>23.120888205128001</v>
          </cell>
        </row>
        <row r="3035">
          <cell r="A3035" t="str">
            <v>A74386</v>
          </cell>
          <cell r="B3035" t="str">
            <v>Xu</v>
          </cell>
          <cell r="C3035" t="str">
            <v>Terry</v>
          </cell>
          <cell r="D3035" t="str">
            <v>UGB</v>
          </cell>
          <cell r="E3035" t="str">
            <v>S3</v>
          </cell>
          <cell r="F3035" t="str">
            <v>WWN</v>
          </cell>
          <cell r="G3035" t="str">
            <v>UU31</v>
          </cell>
          <cell r="H3035" t="str">
            <v>UK-HYDST</v>
          </cell>
          <cell r="I3035" t="str">
            <v>Tech</v>
          </cell>
          <cell r="J3035">
            <v>37.5</v>
          </cell>
          <cell r="K3035">
            <v>27</v>
          </cell>
          <cell r="L3035">
            <v>0</v>
          </cell>
          <cell r="M3035" t="str">
            <v>N/A</v>
          </cell>
          <cell r="N3035">
            <v>26.931729230769001</v>
          </cell>
        </row>
        <row r="3036">
          <cell r="A3036" t="str">
            <v>A98833</v>
          </cell>
          <cell r="B3036" t="str">
            <v>Yarnall</v>
          </cell>
          <cell r="C3036" t="str">
            <v>James</v>
          </cell>
          <cell r="D3036" t="str">
            <v>UGB</v>
          </cell>
          <cell r="E3036" t="str">
            <v>S1</v>
          </cell>
          <cell r="F3036" t="str">
            <v>TRL</v>
          </cell>
          <cell r="G3036" t="str">
            <v>UT42</v>
          </cell>
          <cell r="H3036" t="str">
            <v>UK-HYDST</v>
          </cell>
          <cell r="I3036" t="str">
            <v>Tech</v>
          </cell>
          <cell r="J3036">
            <v>37.5</v>
          </cell>
          <cell r="K3036">
            <v>60</v>
          </cell>
          <cell r="L3036">
            <v>6</v>
          </cell>
          <cell r="M3036" t="str">
            <v>Senior Quantity Surveyor</v>
          </cell>
          <cell r="N3036">
            <v>17.178088205127999</v>
          </cell>
        </row>
        <row r="3037">
          <cell r="A3037" t="str">
            <v>W72273</v>
          </cell>
          <cell r="B3037" t="str">
            <v>Yasin</v>
          </cell>
          <cell r="C3037" t="str">
            <v>Rukhsana</v>
          </cell>
          <cell r="D3037" t="str">
            <v>UGB</v>
          </cell>
          <cell r="E3037" t="str">
            <v>S9</v>
          </cell>
          <cell r="F3037" t="str">
            <v>AFN</v>
          </cell>
          <cell r="G3037" t="str">
            <v>US13</v>
          </cell>
          <cell r="H3037" t="str">
            <v>UK-HYDST</v>
          </cell>
          <cell r="I3037" t="str">
            <v>Admin</v>
          </cell>
          <cell r="J3037">
            <v>30</v>
          </cell>
          <cell r="K3037">
            <v>187</v>
          </cell>
          <cell r="L3037">
            <v>7</v>
          </cell>
          <cell r="M3037" t="str">
            <v>Assistant Accountant / Part qualified Accountant</v>
          </cell>
          <cell r="N3037">
            <v>13.862792307692001</v>
          </cell>
        </row>
        <row r="3038">
          <cell r="A3038" t="str">
            <v>A76380</v>
          </cell>
          <cell r="B3038" t="str">
            <v>Yates</v>
          </cell>
          <cell r="C3038" t="str">
            <v>David</v>
          </cell>
          <cell r="D3038" t="str">
            <v>UGB</v>
          </cell>
          <cell r="E3038" t="str">
            <v>S1</v>
          </cell>
          <cell r="F3038" t="str">
            <v>TRL</v>
          </cell>
          <cell r="G3038" t="str">
            <v>UT43</v>
          </cell>
          <cell r="H3038" t="str">
            <v>UK-AGENCY</v>
          </cell>
          <cell r="I3038" t="str">
            <v>Tech</v>
          </cell>
          <cell r="J3038">
            <v>37.5</v>
          </cell>
          <cell r="K3038">
            <v>5</v>
          </cell>
          <cell r="L3038">
            <v>7</v>
          </cell>
          <cell r="M3038" t="str">
            <v>Chartered or Consulting Engineer</v>
          </cell>
          <cell r="N3038">
            <v>37</v>
          </cell>
        </row>
        <row r="3039">
          <cell r="A3039" t="str">
            <v>U03006</v>
          </cell>
          <cell r="B3039" t="str">
            <v>Yates</v>
          </cell>
          <cell r="C3039" t="str">
            <v>Alan</v>
          </cell>
          <cell r="D3039" t="str">
            <v>UGB</v>
          </cell>
          <cell r="E3039" t="str">
            <v>S1</v>
          </cell>
          <cell r="F3039" t="str">
            <v>TRL</v>
          </cell>
          <cell r="G3039" t="str">
            <v>UT41</v>
          </cell>
          <cell r="H3039" t="str">
            <v>UK-AGENCY</v>
          </cell>
          <cell r="I3039" t="str">
            <v>Tech</v>
          </cell>
          <cell r="J3039">
            <v>0</v>
          </cell>
          <cell r="K3039">
            <v>13</v>
          </cell>
          <cell r="L3039">
            <v>7</v>
          </cell>
          <cell r="M3039" t="str">
            <v>Senior Drafter/ Draftman</v>
          </cell>
          <cell r="N3039">
            <v>24.95</v>
          </cell>
        </row>
        <row r="3040">
          <cell r="A3040" t="str">
            <v>A00462</v>
          </cell>
          <cell r="B3040" t="str">
            <v>Yawson</v>
          </cell>
          <cell r="C3040" t="str">
            <v>Prince</v>
          </cell>
          <cell r="D3040" t="str">
            <v>UGB</v>
          </cell>
          <cell r="E3040" t="str">
            <v>S2</v>
          </cell>
          <cell r="F3040" t="str">
            <v>GGE</v>
          </cell>
          <cell r="G3040" t="str">
            <v>UP31</v>
          </cell>
          <cell r="H3040" t="str">
            <v>P-STD</v>
          </cell>
          <cell r="I3040" t="str">
            <v>Tech</v>
          </cell>
          <cell r="J3040">
            <v>37.5</v>
          </cell>
          <cell r="K3040">
            <v>24</v>
          </cell>
          <cell r="L3040">
            <v>7</v>
          </cell>
          <cell r="M3040" t="str">
            <v>Chartered or Consulting Engineer</v>
          </cell>
          <cell r="N3040">
            <v>17.119729230769</v>
          </cell>
        </row>
        <row r="3041">
          <cell r="A3041" t="str">
            <v>A25043</v>
          </cell>
          <cell r="B3041" t="str">
            <v>Yawson</v>
          </cell>
          <cell r="C3041" t="str">
            <v>Prince</v>
          </cell>
          <cell r="D3041" t="str">
            <v>UGB</v>
          </cell>
          <cell r="E3041" t="str">
            <v>S2</v>
          </cell>
          <cell r="F3041" t="str">
            <v>BBI</v>
          </cell>
          <cell r="G3041" t="str">
            <v>UP21</v>
          </cell>
          <cell r="H3041" t="str">
            <v>UK-HYDST</v>
          </cell>
          <cell r="I3041" t="str">
            <v>Tech</v>
          </cell>
          <cell r="J3041">
            <v>37.5</v>
          </cell>
          <cell r="K3041">
            <v>11</v>
          </cell>
          <cell r="L3041">
            <v>0</v>
          </cell>
          <cell r="M3041" t="str">
            <v>N/A</v>
          </cell>
          <cell r="N3041">
            <v>18.071164102564001</v>
          </cell>
        </row>
        <row r="3042">
          <cell r="A3042" t="str">
            <v>A97802</v>
          </cell>
          <cell r="B3042" t="str">
            <v>Yeganeh</v>
          </cell>
          <cell r="C3042" t="str">
            <v>Alireza</v>
          </cell>
          <cell r="D3042" t="str">
            <v>UGB</v>
          </cell>
          <cell r="E3042" t="str">
            <v>S1</v>
          </cell>
          <cell r="F3042" t="str">
            <v>THW</v>
          </cell>
          <cell r="G3042" t="str">
            <v>UT21</v>
          </cell>
          <cell r="H3042" t="str">
            <v>UK-HYDST</v>
          </cell>
          <cell r="I3042" t="str">
            <v>Tech</v>
          </cell>
          <cell r="J3042">
            <v>0</v>
          </cell>
          <cell r="K3042">
            <v>70</v>
          </cell>
          <cell r="L3042">
            <v>6</v>
          </cell>
          <cell r="M3042" t="str">
            <v>Resident Engineer (1) / Resident Engineer</v>
          </cell>
          <cell r="N3042">
            <v>19.862601025640998</v>
          </cell>
        </row>
        <row r="3043">
          <cell r="A3043" t="str">
            <v>A00331</v>
          </cell>
          <cell r="B3043" t="str">
            <v>Young</v>
          </cell>
          <cell r="C3043" t="str">
            <v>Wendy</v>
          </cell>
          <cell r="D3043" t="str">
            <v>UGB</v>
          </cell>
          <cell r="E3043" t="str">
            <v>S3</v>
          </cell>
          <cell r="F3043" t="str">
            <v>WEN</v>
          </cell>
          <cell r="G3043" t="str">
            <v>UU41</v>
          </cell>
          <cell r="H3043" t="str">
            <v>UK-HYDST</v>
          </cell>
          <cell r="I3043" t="str">
            <v>Tech</v>
          </cell>
          <cell r="J3043">
            <v>37.5</v>
          </cell>
          <cell r="K3043">
            <v>29</v>
          </cell>
          <cell r="L3043">
            <v>9</v>
          </cell>
          <cell r="M3043" t="str">
            <v>Assistant Resident Engineer(1) / Assistant Resident Engineer</v>
          </cell>
          <cell r="N3043">
            <v>14.610293333333001</v>
          </cell>
        </row>
        <row r="3044">
          <cell r="A3044" t="str">
            <v>A24966</v>
          </cell>
          <cell r="B3044" t="str">
            <v>Young</v>
          </cell>
          <cell r="C3044" t="str">
            <v>Mark</v>
          </cell>
          <cell r="D3044" t="str">
            <v>UGB</v>
          </cell>
          <cell r="E3044" t="str">
            <v>S1</v>
          </cell>
          <cell r="F3044" t="str">
            <v>THW</v>
          </cell>
          <cell r="G3044" t="str">
            <v>UT22</v>
          </cell>
          <cell r="H3044" t="str">
            <v>UK-HYDST</v>
          </cell>
          <cell r="I3044" t="str">
            <v>Tech</v>
          </cell>
          <cell r="J3044">
            <v>37.5</v>
          </cell>
          <cell r="K3044">
            <v>80</v>
          </cell>
          <cell r="L3044">
            <v>5</v>
          </cell>
          <cell r="M3044" t="str">
            <v>Senior Resident Engineer</v>
          </cell>
          <cell r="N3044">
            <v>32.6841328</v>
          </cell>
        </row>
        <row r="3045">
          <cell r="A3045" t="str">
            <v>A76526</v>
          </cell>
          <cell r="B3045" t="str">
            <v>Young</v>
          </cell>
          <cell r="C3045" t="str">
            <v>Mark</v>
          </cell>
          <cell r="D3045" t="str">
            <v>UGB</v>
          </cell>
          <cell r="E3045" t="str">
            <v>S2</v>
          </cell>
          <cell r="F3045" t="str">
            <v>BBI</v>
          </cell>
          <cell r="G3045" t="str">
            <v>UP33</v>
          </cell>
          <cell r="H3045" t="str">
            <v>UK-AGENCY</v>
          </cell>
          <cell r="I3045" t="str">
            <v>Tech</v>
          </cell>
          <cell r="J3045">
            <v>37.5</v>
          </cell>
          <cell r="K3045">
            <v>1</v>
          </cell>
          <cell r="L3045">
            <v>6</v>
          </cell>
          <cell r="M3045" t="str">
            <v>Senior Engineer</v>
          </cell>
          <cell r="N3045">
            <v>29.7</v>
          </cell>
        </row>
        <row r="3046">
          <cell r="A3046" t="str">
            <v>U03109</v>
          </cell>
          <cell r="B3046" t="str">
            <v>Young</v>
          </cell>
          <cell r="C3046" t="str">
            <v>Rob</v>
          </cell>
          <cell r="D3046" t="str">
            <v>UGB</v>
          </cell>
          <cell r="E3046" t="str">
            <v>S1</v>
          </cell>
          <cell r="F3046" t="str">
            <v>SBR</v>
          </cell>
          <cell r="G3046" t="str">
            <v>UT31</v>
          </cell>
          <cell r="H3046" t="str">
            <v>UK-AGENCY</v>
          </cell>
          <cell r="I3046" t="str">
            <v>Admin</v>
          </cell>
          <cell r="J3046">
            <v>0</v>
          </cell>
          <cell r="K3046">
            <v>0</v>
          </cell>
          <cell r="L3046">
            <v>8</v>
          </cell>
          <cell r="M3046" t="str">
            <v>Administration  Officer</v>
          </cell>
          <cell r="N3046">
            <v>26</v>
          </cell>
        </row>
        <row r="3047">
          <cell r="A3047" t="str">
            <v>A25109</v>
          </cell>
          <cell r="B3047" t="str">
            <v>Yousif</v>
          </cell>
          <cell r="C3047" t="str">
            <v>Yacoub</v>
          </cell>
          <cell r="D3047" t="str">
            <v>UGB</v>
          </cell>
          <cell r="E3047" t="str">
            <v>S1</v>
          </cell>
          <cell r="F3047" t="str">
            <v>THW</v>
          </cell>
          <cell r="G3047" t="str">
            <v>UT22</v>
          </cell>
          <cell r="H3047" t="str">
            <v>UK-HYDST</v>
          </cell>
          <cell r="I3047" t="str">
            <v>Tech</v>
          </cell>
          <cell r="J3047">
            <v>15</v>
          </cell>
          <cell r="K3047">
            <v>8</v>
          </cell>
          <cell r="L3047">
            <v>0</v>
          </cell>
          <cell r="M3047" t="str">
            <v>N/A</v>
          </cell>
          <cell r="N3047">
            <v>12.271794871795001</v>
          </cell>
        </row>
        <row r="3048">
          <cell r="A3048" t="str">
            <v>A00494</v>
          </cell>
          <cell r="B3048" t="str">
            <v>Yousuf</v>
          </cell>
          <cell r="C3048" t="str">
            <v>Haroon</v>
          </cell>
          <cell r="D3048" t="str">
            <v>UGB</v>
          </cell>
          <cell r="E3048" t="str">
            <v>S1</v>
          </cell>
          <cell r="F3048" t="str">
            <v>TRL</v>
          </cell>
          <cell r="G3048" t="str">
            <v>UT42</v>
          </cell>
          <cell r="H3048" t="str">
            <v>P-STD</v>
          </cell>
          <cell r="I3048" t="str">
            <v>Tech</v>
          </cell>
          <cell r="J3048">
            <v>37.5</v>
          </cell>
          <cell r="K3048">
            <v>26</v>
          </cell>
          <cell r="L3048">
            <v>4</v>
          </cell>
          <cell r="M3048" t="str">
            <v>Project Manager  Category 2 (2)</v>
          </cell>
          <cell r="N3048">
            <v>31.534395897435999</v>
          </cell>
        </row>
        <row r="3049">
          <cell r="A3049" t="str">
            <v>A74611</v>
          </cell>
          <cell r="B3049" t="str">
            <v>Zaman</v>
          </cell>
          <cell r="C3049" t="str">
            <v>Muyeeduz</v>
          </cell>
          <cell r="D3049" t="str">
            <v>UGB</v>
          </cell>
          <cell r="E3049" t="str">
            <v>S1</v>
          </cell>
          <cell r="F3049" t="str">
            <v>THW</v>
          </cell>
          <cell r="G3049" t="str">
            <v>UT22</v>
          </cell>
          <cell r="H3049" t="str">
            <v>UK-HYDST</v>
          </cell>
          <cell r="I3049" t="str">
            <v>Site</v>
          </cell>
          <cell r="J3049">
            <v>40</v>
          </cell>
          <cell r="K3049">
            <v>59</v>
          </cell>
          <cell r="L3049">
            <v>7</v>
          </cell>
          <cell r="M3049" t="str">
            <v>Chartered or Consulting Engineer</v>
          </cell>
          <cell r="N3049">
            <v>27.978514663462001</v>
          </cell>
        </row>
        <row r="3050">
          <cell r="A3050" t="str">
            <v>A24961</v>
          </cell>
          <cell r="B3050" t="str">
            <v>Zegar</v>
          </cell>
          <cell r="C3050" t="str">
            <v>Maria</v>
          </cell>
          <cell r="D3050" t="str">
            <v>UGB</v>
          </cell>
          <cell r="E3050" t="str">
            <v>S2</v>
          </cell>
          <cell r="F3050" t="str">
            <v>BBS</v>
          </cell>
          <cell r="G3050" t="str">
            <v>UP41</v>
          </cell>
          <cell r="H3050" t="str">
            <v>UK-HYDST</v>
          </cell>
          <cell r="I3050" t="str">
            <v>Tech</v>
          </cell>
          <cell r="J3050">
            <v>37.5</v>
          </cell>
          <cell r="K3050">
            <v>20</v>
          </cell>
          <cell r="L3050">
            <v>0</v>
          </cell>
          <cell r="M3050" t="str">
            <v>N/A</v>
          </cell>
          <cell r="N3050">
            <v>15.086190769231001</v>
          </cell>
        </row>
        <row r="3051">
          <cell r="A3051" t="str">
            <v>A98043</v>
          </cell>
          <cell r="B3051" t="str">
            <v>Zhao</v>
          </cell>
          <cell r="C3051" t="str">
            <v>Peng</v>
          </cell>
          <cell r="D3051" t="str">
            <v>UGB</v>
          </cell>
          <cell r="E3051" t="str">
            <v>S1</v>
          </cell>
          <cell r="F3051" t="str">
            <v>THW</v>
          </cell>
          <cell r="G3051" t="str">
            <v>UT22</v>
          </cell>
          <cell r="H3051" t="str">
            <v>UK-HYDST</v>
          </cell>
          <cell r="I3051" t="str">
            <v>Tech</v>
          </cell>
          <cell r="J3051">
            <v>37.5</v>
          </cell>
          <cell r="K3051">
            <v>70</v>
          </cell>
          <cell r="L3051">
            <v>5</v>
          </cell>
          <cell r="M3051" t="str">
            <v>Principal Engineer/ Technical Discipline Leader</v>
          </cell>
          <cell r="N3051">
            <v>24.487549743590002</v>
          </cell>
        </row>
        <row r="3052">
          <cell r="A3052" t="str">
            <v>A25178</v>
          </cell>
          <cell r="B3052" t="str">
            <v>Zheng</v>
          </cell>
          <cell r="C3052" t="str">
            <v>Yi</v>
          </cell>
          <cell r="D3052" t="str">
            <v>UGB</v>
          </cell>
          <cell r="E3052" t="str">
            <v>S1</v>
          </cell>
          <cell r="F3052" t="str">
            <v>TRL</v>
          </cell>
          <cell r="G3052" t="str">
            <v>UT42</v>
          </cell>
          <cell r="H3052" t="str">
            <v>UK-HYDST</v>
          </cell>
          <cell r="I3052" t="str">
            <v>Tech</v>
          </cell>
          <cell r="J3052">
            <v>37.5</v>
          </cell>
          <cell r="K3052">
            <v>10</v>
          </cell>
          <cell r="L3052">
            <v>8</v>
          </cell>
          <cell r="M3052" t="str">
            <v>Senior Quality Engineer</v>
          </cell>
          <cell r="N3052">
            <v>21.321575384614999</v>
          </cell>
        </row>
        <row r="3053">
          <cell r="A3053" t="str">
            <v>A76099</v>
          </cell>
          <cell r="B3053" t="str">
            <v>Zheng</v>
          </cell>
          <cell r="C3053" t="str">
            <v>Youxin</v>
          </cell>
          <cell r="D3053" t="str">
            <v>UGB</v>
          </cell>
          <cell r="E3053" t="str">
            <v>S1</v>
          </cell>
          <cell r="F3053" t="str">
            <v>SBR</v>
          </cell>
          <cell r="G3053" t="str">
            <v>UT31</v>
          </cell>
          <cell r="H3053" t="str">
            <v>P-STD</v>
          </cell>
          <cell r="I3053" t="str">
            <v>Tech</v>
          </cell>
          <cell r="J3053">
            <v>37.5</v>
          </cell>
          <cell r="K3053">
            <v>2</v>
          </cell>
          <cell r="L3053">
            <v>5</v>
          </cell>
          <cell r="M3053" t="str">
            <v>Principal Engineer/ Technical Discipline Leader</v>
          </cell>
          <cell r="N3053">
            <v>27.741062564103</v>
          </cell>
        </row>
        <row r="3054">
          <cell r="A3054" t="str">
            <v>U03053</v>
          </cell>
          <cell r="B3054" t="str">
            <v>Zheng</v>
          </cell>
          <cell r="C3054" t="str">
            <v>Yi</v>
          </cell>
          <cell r="D3054" t="str">
            <v>UGB</v>
          </cell>
          <cell r="E3054" t="str">
            <v>S1</v>
          </cell>
          <cell r="F3054" t="str">
            <v>TRL</v>
          </cell>
          <cell r="G3054" t="str">
            <v>UT42</v>
          </cell>
          <cell r="H3054" t="str">
            <v>UK-AGENCY</v>
          </cell>
          <cell r="I3054" t="str">
            <v>Tech</v>
          </cell>
          <cell r="J3054">
            <v>0</v>
          </cell>
          <cell r="K3054">
            <v>5</v>
          </cell>
          <cell r="L3054">
            <v>0</v>
          </cell>
          <cell r="M3054" t="str">
            <v>N/A</v>
          </cell>
          <cell r="N3054">
            <v>26.66</v>
          </cell>
        </row>
        <row r="3055">
          <cell r="A3055" t="str">
            <v>A00339</v>
          </cell>
          <cell r="B3055" t="str">
            <v>Zorlutuna</v>
          </cell>
          <cell r="C3055" t="str">
            <v>Aydin</v>
          </cell>
          <cell r="D3055" t="str">
            <v>UGB</v>
          </cell>
          <cell r="E3055" t="str">
            <v>S4</v>
          </cell>
          <cell r="F3055" t="str">
            <v>EEA</v>
          </cell>
          <cell r="G3055" t="str">
            <v>UE31</v>
          </cell>
          <cell r="H3055" t="str">
            <v>UK-HYDST</v>
          </cell>
          <cell r="I3055" t="str">
            <v>Tech</v>
          </cell>
          <cell r="J3055">
            <v>37.5</v>
          </cell>
          <cell r="K3055">
            <v>73</v>
          </cell>
          <cell r="L3055">
            <v>4</v>
          </cell>
          <cell r="M3055" t="str">
            <v>Principal  Architect</v>
          </cell>
          <cell r="N3055">
            <v>39.291936882050997</v>
          </cell>
        </row>
        <row r="3056">
          <cell r="A3056" t="str">
            <v>A00482</v>
          </cell>
          <cell r="B3056" t="str">
            <v>Zwolski</v>
          </cell>
          <cell r="C3056" t="str">
            <v>Michal</v>
          </cell>
          <cell r="D3056" t="str">
            <v>UGB</v>
          </cell>
          <cell r="E3056" t="str">
            <v>S2</v>
          </cell>
          <cell r="F3056" t="str">
            <v>GGE</v>
          </cell>
          <cell r="G3056" t="str">
            <v>UP31</v>
          </cell>
          <cell r="H3056" t="str">
            <v>P-STD</v>
          </cell>
          <cell r="I3056" t="str">
            <v>Tech</v>
          </cell>
          <cell r="J3056">
            <v>37.5</v>
          </cell>
          <cell r="K3056">
            <v>26</v>
          </cell>
          <cell r="L3056">
            <v>8</v>
          </cell>
          <cell r="M3056" t="str">
            <v>Quantity surveyor</v>
          </cell>
          <cell r="N3056">
            <v>14.172601025641001</v>
          </cell>
        </row>
      </sheetData>
      <sheetData sheetId="20"/>
      <sheetData sheetId="21"/>
      <sheetData sheetId="22"/>
      <sheetData sheetId="23"/>
      <sheetData sheetId="24">
        <row r="7">
          <cell r="C7" t="str">
            <v>A75099</v>
          </cell>
          <cell r="D7" t="str">
            <v>UK</v>
          </cell>
          <cell r="E7" t="str">
            <v>UGB</v>
          </cell>
          <cell r="F7" t="str">
            <v>US11</v>
          </cell>
          <cell r="G7" t="str">
            <v>S9</v>
          </cell>
          <cell r="H7" t="str">
            <v>AEX</v>
          </cell>
          <cell r="I7" t="str">
            <v>Graduate Safety and Risk Engineer</v>
          </cell>
          <cell r="J7" t="str">
            <v>Graduate Engineer</v>
          </cell>
          <cell r="K7">
            <v>10</v>
          </cell>
          <cell r="L7" t="str">
            <v>Warrington</v>
          </cell>
        </row>
        <row r="8">
          <cell r="C8" t="str">
            <v>A76303</v>
          </cell>
          <cell r="D8" t="str">
            <v>UK</v>
          </cell>
          <cell r="E8" t="str">
            <v>UGB</v>
          </cell>
          <cell r="F8" t="str">
            <v>UT42</v>
          </cell>
          <cell r="G8" t="str">
            <v>S1</v>
          </cell>
          <cell r="H8" t="str">
            <v>TRL</v>
          </cell>
          <cell r="I8" t="str">
            <v>CAD 3D Microstation Technician</v>
          </cell>
          <cell r="J8" t="str">
            <v>Principal Technician</v>
          </cell>
          <cell r="K8">
            <v>6</v>
          </cell>
          <cell r="L8" t="str">
            <v>Other Site</v>
          </cell>
        </row>
        <row r="9">
          <cell r="C9" t="str">
            <v>A49871</v>
          </cell>
          <cell r="D9" t="str">
            <v>UK</v>
          </cell>
          <cell r="E9" t="str">
            <v>UGB</v>
          </cell>
          <cell r="F9" t="str">
            <v>UT51</v>
          </cell>
          <cell r="G9" t="str">
            <v>S1</v>
          </cell>
          <cell r="H9" t="str">
            <v>TIS</v>
          </cell>
          <cell r="I9" t="str">
            <v>Principal Consultant</v>
          </cell>
          <cell r="J9" t="str">
            <v>Senior Resident Engineer</v>
          </cell>
          <cell r="K9">
            <v>5</v>
          </cell>
          <cell r="L9" t="str">
            <v>Home</v>
          </cell>
        </row>
        <row r="10">
          <cell r="C10" t="str">
            <v>A76268</v>
          </cell>
          <cell r="D10" t="str">
            <v>UK</v>
          </cell>
          <cell r="E10" t="str">
            <v>UGB</v>
          </cell>
          <cell r="F10" t="str">
            <v>UT21</v>
          </cell>
          <cell r="G10" t="str">
            <v>S1</v>
          </cell>
          <cell r="H10" t="str">
            <v>THW</v>
          </cell>
          <cell r="I10" t="str">
            <v>Senior ITS Engineer</v>
          </cell>
          <cell r="J10" t="str">
            <v>Senior Engineer</v>
          </cell>
          <cell r="K10">
            <v>6</v>
          </cell>
          <cell r="L10" t="str">
            <v>Warrington</v>
          </cell>
        </row>
        <row r="11">
          <cell r="C11" t="str">
            <v>A50033</v>
          </cell>
          <cell r="D11" t="str">
            <v>UK</v>
          </cell>
          <cell r="E11" t="str">
            <v>UGB</v>
          </cell>
          <cell r="F11" t="str">
            <v>UT51</v>
          </cell>
          <cell r="G11" t="str">
            <v>S1</v>
          </cell>
          <cell r="H11" t="str">
            <v>TIS</v>
          </cell>
          <cell r="I11" t="str">
            <v>Consulting Engineer</v>
          </cell>
          <cell r="J11" t="str">
            <v>Chartered or Consulting Engineer</v>
          </cell>
          <cell r="K11">
            <v>7</v>
          </cell>
          <cell r="L11" t="str">
            <v>Warrington</v>
          </cell>
        </row>
        <row r="12">
          <cell r="C12" t="str">
            <v>A50148</v>
          </cell>
          <cell r="D12" t="str">
            <v>UK</v>
          </cell>
          <cell r="E12" t="str">
            <v>UGB</v>
          </cell>
          <cell r="F12" t="str">
            <v>UP51</v>
          </cell>
          <cell r="G12" t="str">
            <v>S2</v>
          </cell>
          <cell r="H12" t="str">
            <v>SBS</v>
          </cell>
          <cell r="I12" t="str">
            <v>Structural Engineer</v>
          </cell>
          <cell r="J12" t="str">
            <v>Senior Engineer</v>
          </cell>
          <cell r="K12">
            <v>6</v>
          </cell>
          <cell r="L12" t="str">
            <v>London</v>
          </cell>
        </row>
        <row r="13">
          <cell r="C13" t="str">
            <v>A74698</v>
          </cell>
          <cell r="D13" t="str">
            <v>UK</v>
          </cell>
          <cell r="E13" t="str">
            <v>UGB</v>
          </cell>
          <cell r="F13" t="str">
            <v>UT41</v>
          </cell>
          <cell r="G13" t="str">
            <v>S1</v>
          </cell>
          <cell r="H13" t="str">
            <v>TRL</v>
          </cell>
          <cell r="I13" t="str">
            <v>Structural Engineer</v>
          </cell>
          <cell r="J13" t="str">
            <v>Senior Engineer</v>
          </cell>
          <cell r="K13">
            <v>6</v>
          </cell>
          <cell r="L13" t="str">
            <v>London</v>
          </cell>
        </row>
        <row r="14">
          <cell r="C14" t="str">
            <v>U02532</v>
          </cell>
          <cell r="D14" t="str">
            <v>UK</v>
          </cell>
          <cell r="E14" t="str">
            <v>UGB</v>
          </cell>
          <cell r="F14" t="str">
            <v>UT23</v>
          </cell>
          <cell r="G14" t="str">
            <v>S1</v>
          </cell>
          <cell r="H14" t="str">
            <v>THW</v>
          </cell>
          <cell r="I14" t="str">
            <v>Engineering Technician</v>
          </cell>
          <cell r="J14" t="str">
            <v>Principal Technician</v>
          </cell>
          <cell r="K14">
            <v>6</v>
          </cell>
          <cell r="L14" t="str">
            <v>London</v>
          </cell>
        </row>
        <row r="15">
          <cell r="C15" t="str">
            <v>A76401</v>
          </cell>
          <cell r="D15" t="str">
            <v>UK</v>
          </cell>
          <cell r="E15" t="str">
            <v>UGB</v>
          </cell>
          <cell r="F15" t="str">
            <v>UP33</v>
          </cell>
          <cell r="G15" t="str">
            <v>S2</v>
          </cell>
          <cell r="H15" t="str">
            <v>BBI</v>
          </cell>
          <cell r="I15" t="str">
            <v>Business Director</v>
          </cell>
          <cell r="J15" t="str">
            <v>Business Director</v>
          </cell>
          <cell r="K15">
            <v>3</v>
          </cell>
          <cell r="L15" t="str">
            <v>Bristol</v>
          </cell>
        </row>
        <row r="16">
          <cell r="C16" t="str">
            <v>A49914</v>
          </cell>
          <cell r="D16" t="str">
            <v>UK</v>
          </cell>
          <cell r="E16" t="str">
            <v>UGB</v>
          </cell>
          <cell r="F16" t="str">
            <v>UP11</v>
          </cell>
          <cell r="G16" t="str">
            <v>S2</v>
          </cell>
          <cell r="H16" t="str">
            <v>PEX</v>
          </cell>
          <cell r="I16" t="str">
            <v>Business Development Manager</v>
          </cell>
          <cell r="J16" t="str">
            <v>Business Development Manager</v>
          </cell>
          <cell r="K16">
            <v>4</v>
          </cell>
          <cell r="L16" t="str">
            <v>Bristol</v>
          </cell>
        </row>
        <row r="17">
          <cell r="C17" t="str">
            <v>U03188</v>
          </cell>
          <cell r="D17" t="str">
            <v>UK</v>
          </cell>
          <cell r="E17" t="str">
            <v>UGB</v>
          </cell>
          <cell r="F17" t="str">
            <v>UU81</v>
          </cell>
          <cell r="G17" t="str">
            <v>S3</v>
          </cell>
          <cell r="H17" t="str">
            <v>MMA</v>
          </cell>
          <cell r="I17" t="str">
            <v>Tele Surveyors</v>
          </cell>
          <cell r="J17" t="str">
            <v>Clerical Officer</v>
          </cell>
          <cell r="K17">
            <v>10</v>
          </cell>
          <cell r="L17" t="str">
            <v>London</v>
          </cell>
        </row>
        <row r="18">
          <cell r="C18" t="str">
            <v>W01430</v>
          </cell>
          <cell r="D18" t="str">
            <v>UK</v>
          </cell>
          <cell r="E18" t="str">
            <v>UGB</v>
          </cell>
          <cell r="F18" t="str">
            <v>UU23</v>
          </cell>
          <cell r="G18" t="str">
            <v>S3</v>
          </cell>
          <cell r="H18" t="str">
            <v>MAM</v>
          </cell>
          <cell r="I18" t="str">
            <v>Senior Engineer</v>
          </cell>
          <cell r="J18" t="str">
            <v>Principal Engineer/ Technical Discipline Leader</v>
          </cell>
          <cell r="K18">
            <v>5</v>
          </cell>
          <cell r="L18" t="str">
            <v>Nelson</v>
          </cell>
        </row>
        <row r="19">
          <cell r="C19" t="str">
            <v>S10347</v>
          </cell>
          <cell r="D19" t="str">
            <v>UK</v>
          </cell>
          <cell r="E19" t="str">
            <v>UGB</v>
          </cell>
          <cell r="F19" t="str">
            <v>UU61</v>
          </cell>
          <cell r="G19" t="str">
            <v>S3</v>
          </cell>
          <cell r="H19" t="str">
            <v>WWN</v>
          </cell>
          <cell r="I19" t="str">
            <v>Sub Consultant</v>
          </cell>
          <cell r="J19" t="str">
            <v>Senior Engineer</v>
          </cell>
          <cell r="K19">
            <v>6</v>
          </cell>
          <cell r="L19" t="str">
            <v>Other Site</v>
          </cell>
        </row>
        <row r="20">
          <cell r="C20" t="str">
            <v>S10222</v>
          </cell>
          <cell r="D20" t="str">
            <v>UK</v>
          </cell>
          <cell r="E20" t="str">
            <v>UGB</v>
          </cell>
          <cell r="F20" t="str">
            <v>UU61</v>
          </cell>
          <cell r="G20" t="str">
            <v>S3</v>
          </cell>
          <cell r="H20" t="str">
            <v>WWN</v>
          </cell>
          <cell r="I20" t="str">
            <v>Engineer</v>
          </cell>
          <cell r="J20" t="str">
            <v>Resident Engineer (1) / Resident Engineer</v>
          </cell>
          <cell r="K20">
            <v>6</v>
          </cell>
          <cell r="L20" t="str">
            <v>Plymouth</v>
          </cell>
        </row>
        <row r="21">
          <cell r="C21" t="str">
            <v>A00066</v>
          </cell>
          <cell r="D21" t="str">
            <v>UK</v>
          </cell>
          <cell r="E21" t="str">
            <v>UGB</v>
          </cell>
          <cell r="F21" t="str">
            <v>UU71</v>
          </cell>
          <cell r="G21" t="str">
            <v>S3</v>
          </cell>
          <cell r="H21" t="str">
            <v>WWN</v>
          </cell>
          <cell r="I21" t="str">
            <v>Engineer</v>
          </cell>
          <cell r="J21" t="str">
            <v>Resident Engineer (1) / Resident Engineer</v>
          </cell>
          <cell r="K21">
            <v>8</v>
          </cell>
          <cell r="L21" t="str">
            <v>Birmingham</v>
          </cell>
        </row>
        <row r="22">
          <cell r="C22" t="str">
            <v>U03138</v>
          </cell>
          <cell r="D22" t="str">
            <v>UK</v>
          </cell>
          <cell r="E22" t="str">
            <v>UGB</v>
          </cell>
          <cell r="F22" t="str">
            <v>UP31</v>
          </cell>
          <cell r="G22" t="str">
            <v>S2</v>
          </cell>
          <cell r="H22" t="str">
            <v>GGE</v>
          </cell>
          <cell r="I22" t="str">
            <v>Senior Engineer</v>
          </cell>
          <cell r="J22" t="str">
            <v>Senior Technician</v>
          </cell>
          <cell r="K22">
            <v>7</v>
          </cell>
          <cell r="L22" t="str">
            <v>Guildford</v>
          </cell>
        </row>
        <row r="23">
          <cell r="C23" t="str">
            <v>A74566</v>
          </cell>
          <cell r="D23" t="str">
            <v>UK</v>
          </cell>
          <cell r="E23" t="str">
            <v>UGB</v>
          </cell>
          <cell r="F23" t="str">
            <v>UT31</v>
          </cell>
          <cell r="G23" t="str">
            <v>S1</v>
          </cell>
          <cell r="H23" t="str">
            <v>SBR</v>
          </cell>
          <cell r="I23" t="str">
            <v>Assistant Engineer</v>
          </cell>
          <cell r="J23" t="str">
            <v>Graduate Engineer</v>
          </cell>
          <cell r="K23">
            <v>9</v>
          </cell>
          <cell r="L23" t="str">
            <v>West One</v>
          </cell>
        </row>
        <row r="24">
          <cell r="C24" t="str">
            <v>A76399</v>
          </cell>
          <cell r="D24" t="str">
            <v>UK</v>
          </cell>
          <cell r="E24" t="str">
            <v>UGB</v>
          </cell>
          <cell r="F24" t="str">
            <v>UT21</v>
          </cell>
          <cell r="G24" t="str">
            <v>S1</v>
          </cell>
          <cell r="H24" t="str">
            <v>THW</v>
          </cell>
          <cell r="I24" t="str">
            <v>Graduate Highway Engineer</v>
          </cell>
          <cell r="J24" t="str">
            <v>Assistant Engineer  (Graduate)</v>
          </cell>
          <cell r="K24">
            <v>9</v>
          </cell>
          <cell r="L24" t="str">
            <v>Warrington</v>
          </cell>
        </row>
        <row r="25">
          <cell r="C25" t="str">
            <v>A76525</v>
          </cell>
          <cell r="D25" t="str">
            <v>UK</v>
          </cell>
          <cell r="E25" t="str">
            <v>UGB</v>
          </cell>
          <cell r="F25" t="str">
            <v>UU31</v>
          </cell>
          <cell r="G25" t="str">
            <v>S3</v>
          </cell>
          <cell r="H25" t="str">
            <v>WWN</v>
          </cell>
          <cell r="I25" t="str">
            <v>Engineer</v>
          </cell>
          <cell r="J25" t="str">
            <v>Chartered or Consulting Engineer</v>
          </cell>
          <cell r="K25">
            <v>7</v>
          </cell>
          <cell r="L25" t="str">
            <v>Birmingham</v>
          </cell>
        </row>
        <row r="26">
          <cell r="C26" t="str">
            <v>A74948</v>
          </cell>
          <cell r="D26" t="str">
            <v>UK</v>
          </cell>
          <cell r="E26" t="str">
            <v>UGB</v>
          </cell>
          <cell r="F26" t="str">
            <v>UU31</v>
          </cell>
          <cell r="G26" t="str">
            <v>S3</v>
          </cell>
          <cell r="H26" t="str">
            <v>WWN</v>
          </cell>
          <cell r="I26" t="str">
            <v>Engineer</v>
          </cell>
          <cell r="J26" t="str">
            <v>Chartered or Consulting Engineer</v>
          </cell>
          <cell r="K26">
            <v>7</v>
          </cell>
          <cell r="L26" t="str">
            <v>Cardiff</v>
          </cell>
        </row>
        <row r="27">
          <cell r="C27" t="str">
            <v>A00113</v>
          </cell>
          <cell r="D27" t="str">
            <v>UK</v>
          </cell>
          <cell r="E27" t="str">
            <v>UGB</v>
          </cell>
          <cell r="F27" t="str">
            <v>UU41</v>
          </cell>
          <cell r="G27" t="str">
            <v>S3</v>
          </cell>
          <cell r="H27" t="str">
            <v>WEN</v>
          </cell>
          <cell r="I27" t="str">
            <v>Sewerage Modeller</v>
          </cell>
          <cell r="J27" t="str">
            <v>Resident Engineer (2)</v>
          </cell>
          <cell r="K27">
            <v>7</v>
          </cell>
          <cell r="L27" t="str">
            <v>Plymouth</v>
          </cell>
        </row>
        <row r="28">
          <cell r="C28" t="str">
            <v>A74311</v>
          </cell>
          <cell r="D28" t="str">
            <v>UK</v>
          </cell>
          <cell r="E28" t="str">
            <v>UGB</v>
          </cell>
          <cell r="F28" t="str">
            <v>UP31</v>
          </cell>
          <cell r="G28" t="str">
            <v>S2</v>
          </cell>
          <cell r="H28" t="str">
            <v>GGE</v>
          </cell>
          <cell r="I28" t="str">
            <v>Senior engineer</v>
          </cell>
          <cell r="J28" t="str">
            <v>Senior Engineer</v>
          </cell>
          <cell r="K28">
            <v>6</v>
          </cell>
          <cell r="L28" t="str">
            <v>Cardiff</v>
          </cell>
        </row>
        <row r="29">
          <cell r="C29" t="str">
            <v>A50247</v>
          </cell>
          <cell r="D29" t="str">
            <v>UK</v>
          </cell>
          <cell r="E29" t="str">
            <v>UGB</v>
          </cell>
          <cell r="F29" t="str">
            <v>UU81</v>
          </cell>
          <cell r="G29" t="str">
            <v>S3</v>
          </cell>
          <cell r="H29" t="str">
            <v>MMA</v>
          </cell>
          <cell r="I29" t="str">
            <v>Senior Waste Management Consultant</v>
          </cell>
          <cell r="J29" t="str">
            <v>Senior Environmental consultant 2</v>
          </cell>
          <cell r="K29">
            <v>7</v>
          </cell>
          <cell r="L29" t="str">
            <v>London</v>
          </cell>
        </row>
        <row r="30">
          <cell r="C30" t="str">
            <v>A76467</v>
          </cell>
          <cell r="D30" t="str">
            <v>UK</v>
          </cell>
          <cell r="E30" t="str">
            <v>UGB</v>
          </cell>
          <cell r="F30" t="str">
            <v>UT21</v>
          </cell>
          <cell r="G30" t="str">
            <v>S1</v>
          </cell>
          <cell r="H30" t="str">
            <v>THW</v>
          </cell>
          <cell r="I30" t="str">
            <v>Work Experience Student</v>
          </cell>
          <cell r="J30" t="str">
            <v>Junior Technician</v>
          </cell>
          <cell r="K30">
            <v>11</v>
          </cell>
          <cell r="L30" t="str">
            <v>Cardiff</v>
          </cell>
        </row>
        <row r="31">
          <cell r="C31" t="str">
            <v>A74702</v>
          </cell>
          <cell r="D31" t="str">
            <v>UK</v>
          </cell>
          <cell r="E31" t="str">
            <v>UGB</v>
          </cell>
          <cell r="F31" t="str">
            <v>UT31</v>
          </cell>
          <cell r="G31" t="str">
            <v>S1</v>
          </cell>
          <cell r="H31" t="str">
            <v>SBR</v>
          </cell>
          <cell r="I31" t="str">
            <v>Student</v>
          </cell>
          <cell r="J31" t="str">
            <v>Junior Technician</v>
          </cell>
          <cell r="K31">
            <v>11</v>
          </cell>
          <cell r="L31" t="str">
            <v>London</v>
          </cell>
        </row>
        <row r="32">
          <cell r="C32" t="str">
            <v>A25120</v>
          </cell>
          <cell r="D32" t="str">
            <v>UK</v>
          </cell>
          <cell r="E32" t="str">
            <v>UGB</v>
          </cell>
          <cell r="F32" t="str">
            <v>UT43</v>
          </cell>
          <cell r="G32" t="str">
            <v>S1</v>
          </cell>
          <cell r="H32" t="str">
            <v>TRL</v>
          </cell>
          <cell r="I32" t="str">
            <v>Design Professional - Mechanical</v>
          </cell>
          <cell r="J32" t="str">
            <v>Chartered or Consulting Engineer</v>
          </cell>
          <cell r="K32">
            <v>7</v>
          </cell>
          <cell r="L32" t="str">
            <v>Secondment</v>
          </cell>
        </row>
        <row r="33">
          <cell r="C33" t="str">
            <v>A24748</v>
          </cell>
          <cell r="D33" t="str">
            <v>UK</v>
          </cell>
          <cell r="E33" t="str">
            <v>UGB</v>
          </cell>
          <cell r="F33" t="str">
            <v>UP21</v>
          </cell>
          <cell r="G33" t="str">
            <v>S2</v>
          </cell>
          <cell r="H33" t="str">
            <v>BBI</v>
          </cell>
          <cell r="I33" t="str">
            <v>Associate Director</v>
          </cell>
          <cell r="J33" t="str">
            <v>Associate (EA)/ Associate Tech. Dir / Associate Tech. Dir (2</v>
          </cell>
          <cell r="K33">
            <v>4</v>
          </cell>
          <cell r="L33" t="str">
            <v>Guildford</v>
          </cell>
        </row>
        <row r="34">
          <cell r="C34" t="str">
            <v>A76483</v>
          </cell>
          <cell r="D34" t="str">
            <v>UK</v>
          </cell>
          <cell r="E34" t="str">
            <v>UGB</v>
          </cell>
          <cell r="F34" t="str">
            <v>UT42</v>
          </cell>
          <cell r="G34" t="str">
            <v>S1</v>
          </cell>
          <cell r="H34" t="str">
            <v>TRL</v>
          </cell>
          <cell r="I34" t="str">
            <v>CAD Microstation Technician</v>
          </cell>
          <cell r="J34" t="str">
            <v>Technical Officer/ Technician</v>
          </cell>
          <cell r="K34">
            <v>8</v>
          </cell>
          <cell r="L34" t="str">
            <v>London</v>
          </cell>
        </row>
        <row r="35">
          <cell r="C35" t="str">
            <v>A76214</v>
          </cell>
          <cell r="D35" t="str">
            <v>UK</v>
          </cell>
          <cell r="E35" t="str">
            <v>UGB</v>
          </cell>
          <cell r="F35" t="str">
            <v>UT42</v>
          </cell>
          <cell r="G35" t="str">
            <v>S1</v>
          </cell>
          <cell r="H35" t="str">
            <v>TRL</v>
          </cell>
          <cell r="I35" t="str">
            <v>Project Controls Manager</v>
          </cell>
          <cell r="J35" t="str">
            <v>Graduate Engineer</v>
          </cell>
          <cell r="K35">
            <v>10</v>
          </cell>
          <cell r="L35" t="str">
            <v>Secondment</v>
          </cell>
        </row>
        <row r="36">
          <cell r="C36" t="str">
            <v>A74562</v>
          </cell>
          <cell r="D36" t="str">
            <v>UK</v>
          </cell>
          <cell r="E36" t="str">
            <v>UGB</v>
          </cell>
          <cell r="F36" t="str">
            <v>UT42</v>
          </cell>
          <cell r="G36" t="str">
            <v>S1</v>
          </cell>
          <cell r="H36" t="str">
            <v>TRL</v>
          </cell>
          <cell r="I36" t="str">
            <v>Cost Manager</v>
          </cell>
          <cell r="J36" t="str">
            <v>Business Development Coordinator</v>
          </cell>
          <cell r="K36">
            <v>7</v>
          </cell>
          <cell r="L36" t="str">
            <v>London</v>
          </cell>
        </row>
        <row r="37">
          <cell r="C37" t="str">
            <v>A25215</v>
          </cell>
          <cell r="D37" t="str">
            <v>UK</v>
          </cell>
          <cell r="E37" t="str">
            <v>UGB</v>
          </cell>
          <cell r="F37" t="str">
            <v>UU71</v>
          </cell>
          <cell r="G37" t="str">
            <v>S3</v>
          </cell>
          <cell r="H37" t="str">
            <v>WWN</v>
          </cell>
          <cell r="I37" t="str">
            <v>Principal Engineer</v>
          </cell>
          <cell r="J37" t="str">
            <v>Principal Engineer/ Technical Discipline Leader</v>
          </cell>
          <cell r="K37">
            <v>5</v>
          </cell>
          <cell r="L37" t="str">
            <v>Home</v>
          </cell>
        </row>
        <row r="38">
          <cell r="C38" t="str">
            <v>A74923</v>
          </cell>
          <cell r="D38" t="str">
            <v>UK</v>
          </cell>
          <cell r="E38" t="str">
            <v>UGB</v>
          </cell>
          <cell r="F38" t="str">
            <v>UU31</v>
          </cell>
          <cell r="G38" t="str">
            <v>S3</v>
          </cell>
          <cell r="H38" t="str">
            <v>WWN</v>
          </cell>
          <cell r="I38" t="str">
            <v>Clean Water Modeller</v>
          </cell>
          <cell r="J38" t="str">
            <v>Senior Field Engineer (IT)</v>
          </cell>
          <cell r="K38">
            <v>7</v>
          </cell>
          <cell r="L38" t="str">
            <v>Cardiff</v>
          </cell>
        </row>
        <row r="39">
          <cell r="C39" t="str">
            <v>A74583</v>
          </cell>
          <cell r="D39" t="str">
            <v>UK</v>
          </cell>
          <cell r="E39" t="str">
            <v>UGB</v>
          </cell>
          <cell r="F39" t="str">
            <v>UT24</v>
          </cell>
          <cell r="G39" t="str">
            <v>S1</v>
          </cell>
          <cell r="H39" t="str">
            <v>THW</v>
          </cell>
          <cell r="I39" t="str">
            <v>Senior Architect</v>
          </cell>
          <cell r="J39" t="str">
            <v>Senior Architect</v>
          </cell>
          <cell r="K39">
            <v>6</v>
          </cell>
          <cell r="L39" t="str">
            <v>Ireland</v>
          </cell>
        </row>
        <row r="40">
          <cell r="C40" t="str">
            <v>U03151</v>
          </cell>
          <cell r="D40" t="str">
            <v>UK</v>
          </cell>
          <cell r="E40" t="str">
            <v>UGB</v>
          </cell>
          <cell r="F40" t="str">
            <v>UT21</v>
          </cell>
          <cell r="G40" t="str">
            <v>S1</v>
          </cell>
          <cell r="H40" t="str">
            <v>THW</v>
          </cell>
          <cell r="I40" t="str">
            <v>Architect</v>
          </cell>
          <cell r="J40" t="str">
            <v>Senior Architect</v>
          </cell>
          <cell r="K40">
            <v>6</v>
          </cell>
          <cell r="L40" t="str">
            <v>Guildford</v>
          </cell>
        </row>
        <row r="41">
          <cell r="C41" t="str">
            <v>A98124</v>
          </cell>
          <cell r="D41" t="str">
            <v>UK</v>
          </cell>
          <cell r="E41" t="str">
            <v>UGB</v>
          </cell>
          <cell r="F41" t="str">
            <v>UT22</v>
          </cell>
          <cell r="G41" t="str">
            <v>S1</v>
          </cell>
          <cell r="H41" t="str">
            <v>THW</v>
          </cell>
          <cell r="I41" t="str">
            <v>Chartered Engineer</v>
          </cell>
          <cell r="J41" t="str">
            <v>Chartered or Consulting Engineer</v>
          </cell>
          <cell r="K41">
            <v>7</v>
          </cell>
          <cell r="L41" t="str">
            <v>London</v>
          </cell>
        </row>
        <row r="42">
          <cell r="C42" t="str">
            <v>A74918</v>
          </cell>
          <cell r="D42" t="str">
            <v>UK</v>
          </cell>
          <cell r="E42" t="str">
            <v>UGB</v>
          </cell>
          <cell r="F42" t="str">
            <v>UT42</v>
          </cell>
          <cell r="G42" t="str">
            <v>S1</v>
          </cell>
          <cell r="H42" t="str">
            <v>TRL</v>
          </cell>
          <cell r="I42" t="str">
            <v>Document Controller</v>
          </cell>
          <cell r="J42" t="str">
            <v>Commercial Assistant (1)</v>
          </cell>
          <cell r="K42">
            <v>8</v>
          </cell>
          <cell r="L42" t="str">
            <v>Other Site</v>
          </cell>
        </row>
        <row r="43">
          <cell r="C43" t="str">
            <v>W01465</v>
          </cell>
          <cell r="D43" t="str">
            <v>UK</v>
          </cell>
          <cell r="E43" t="str">
            <v>UGB</v>
          </cell>
          <cell r="F43" t="str">
            <v>UT40</v>
          </cell>
          <cell r="G43" t="str">
            <v>S1</v>
          </cell>
          <cell r="H43" t="str">
            <v>TEX</v>
          </cell>
          <cell r="I43" t="str">
            <v>Rail Sector Managing Director</v>
          </cell>
          <cell r="J43" t="str">
            <v>Sector Managing Director</v>
          </cell>
          <cell r="K43">
            <v>2</v>
          </cell>
          <cell r="L43" t="str">
            <v>Warrington</v>
          </cell>
        </row>
        <row r="44">
          <cell r="C44" t="str">
            <v>A00246</v>
          </cell>
          <cell r="D44" t="str">
            <v>UK</v>
          </cell>
          <cell r="E44" t="str">
            <v>UGB</v>
          </cell>
          <cell r="F44" t="str">
            <v>UU41</v>
          </cell>
          <cell r="G44" t="str">
            <v>S3</v>
          </cell>
          <cell r="H44" t="str">
            <v>WEN</v>
          </cell>
          <cell r="I44" t="str">
            <v>Graduarte Modeller</v>
          </cell>
          <cell r="J44" t="str">
            <v>Assistant Engineer  (Graduate)</v>
          </cell>
          <cell r="K44">
            <v>9</v>
          </cell>
          <cell r="L44" t="str">
            <v>Cardiff</v>
          </cell>
        </row>
        <row r="45">
          <cell r="C45" t="str">
            <v>A74289</v>
          </cell>
          <cell r="D45" t="str">
            <v>UK</v>
          </cell>
          <cell r="E45" t="str">
            <v>UGB</v>
          </cell>
          <cell r="F45" t="str">
            <v>UT42</v>
          </cell>
          <cell r="G45" t="str">
            <v>S1</v>
          </cell>
          <cell r="H45" t="str">
            <v>TRL</v>
          </cell>
          <cell r="I45" t="str">
            <v>Consulting Engineer</v>
          </cell>
          <cell r="J45" t="str">
            <v>Chartered or Consulting Engineer</v>
          </cell>
          <cell r="K45">
            <v>7</v>
          </cell>
          <cell r="L45" t="str">
            <v>London</v>
          </cell>
        </row>
        <row r="46">
          <cell r="C46" t="str">
            <v>A74756</v>
          </cell>
          <cell r="D46" t="str">
            <v>UK</v>
          </cell>
          <cell r="E46" t="str">
            <v>UGB</v>
          </cell>
          <cell r="F46" t="str">
            <v>UU11</v>
          </cell>
          <cell r="G46" t="str">
            <v>S3</v>
          </cell>
          <cell r="H46" t="str">
            <v>UEX</v>
          </cell>
          <cell r="I46" t="str">
            <v>Operations Director</v>
          </cell>
          <cell r="J46" t="str">
            <v>Sector Operations Director</v>
          </cell>
          <cell r="K46">
            <v>2</v>
          </cell>
          <cell r="L46" t="str">
            <v>Birmingham</v>
          </cell>
        </row>
        <row r="47">
          <cell r="C47" t="str">
            <v>A00189</v>
          </cell>
          <cell r="D47" t="str">
            <v>UK</v>
          </cell>
          <cell r="E47" t="str">
            <v>UGB</v>
          </cell>
          <cell r="F47" t="str">
            <v>UT21</v>
          </cell>
          <cell r="G47" t="str">
            <v>S1</v>
          </cell>
          <cell r="H47" t="str">
            <v>THW</v>
          </cell>
          <cell r="I47" t="str">
            <v>Senior Engineer</v>
          </cell>
          <cell r="J47" t="str">
            <v>Senior Quality Engineer</v>
          </cell>
          <cell r="K47">
            <v>8</v>
          </cell>
          <cell r="L47" t="str">
            <v>Birmingham</v>
          </cell>
        </row>
        <row r="48">
          <cell r="C48" t="str">
            <v>W01449</v>
          </cell>
          <cell r="D48" t="str">
            <v>UK</v>
          </cell>
          <cell r="E48" t="str">
            <v>UGB</v>
          </cell>
          <cell r="F48" t="str">
            <v>UU41</v>
          </cell>
          <cell r="G48" t="str">
            <v>S3</v>
          </cell>
          <cell r="H48" t="str">
            <v>WEN</v>
          </cell>
          <cell r="I48" t="str">
            <v>Senior Modelling Engineer</v>
          </cell>
          <cell r="J48" t="str">
            <v>Resident Engineer (2)</v>
          </cell>
          <cell r="K48">
            <v>7</v>
          </cell>
          <cell r="L48" t="str">
            <v>Cardiff</v>
          </cell>
        </row>
        <row r="49">
          <cell r="C49" t="str">
            <v>A74634</v>
          </cell>
          <cell r="D49" t="str">
            <v>UK</v>
          </cell>
          <cell r="E49" t="str">
            <v>UGB</v>
          </cell>
          <cell r="F49" t="str">
            <v>UT42</v>
          </cell>
          <cell r="G49" t="str">
            <v>S1</v>
          </cell>
          <cell r="H49" t="str">
            <v>TRL</v>
          </cell>
          <cell r="I49" t="str">
            <v>Senior Secretary</v>
          </cell>
          <cell r="J49" t="str">
            <v>Administration  Officer</v>
          </cell>
          <cell r="K49">
            <v>8</v>
          </cell>
          <cell r="L49" t="str">
            <v>Other Site</v>
          </cell>
        </row>
        <row r="50">
          <cell r="C50" t="str">
            <v>U02586</v>
          </cell>
          <cell r="D50" t="str">
            <v>UK</v>
          </cell>
          <cell r="E50" t="str">
            <v>UGB</v>
          </cell>
          <cell r="F50" t="str">
            <v>UT31</v>
          </cell>
          <cell r="G50" t="str">
            <v>S1</v>
          </cell>
          <cell r="H50" t="str">
            <v>SBR</v>
          </cell>
          <cell r="I50" t="str">
            <v>Inspector</v>
          </cell>
          <cell r="J50" t="str">
            <v>Senior Consultant</v>
          </cell>
          <cell r="K50">
            <v>6</v>
          </cell>
          <cell r="L50" t="str">
            <v>Other Site</v>
          </cell>
        </row>
        <row r="51">
          <cell r="C51" t="str">
            <v>W01023</v>
          </cell>
          <cell r="D51" t="str">
            <v>UK</v>
          </cell>
          <cell r="E51" t="str">
            <v>UGB</v>
          </cell>
          <cell r="F51" t="str">
            <v>UU31</v>
          </cell>
          <cell r="G51" t="str">
            <v>S3</v>
          </cell>
          <cell r="H51" t="str">
            <v>WWN</v>
          </cell>
          <cell r="I51" t="str">
            <v>Principal Engineer</v>
          </cell>
          <cell r="J51" t="str">
            <v>Principal Engineer/ Technical Discipline Leader</v>
          </cell>
          <cell r="K51">
            <v>5</v>
          </cell>
          <cell r="L51" t="str">
            <v>Cardiff</v>
          </cell>
        </row>
        <row r="52">
          <cell r="C52" t="str">
            <v>A74757</v>
          </cell>
          <cell r="D52" t="str">
            <v>UK</v>
          </cell>
          <cell r="E52" t="str">
            <v>UGB</v>
          </cell>
          <cell r="F52" t="str">
            <v>UT43</v>
          </cell>
          <cell r="G52" t="str">
            <v>S1</v>
          </cell>
          <cell r="H52" t="str">
            <v>TRS</v>
          </cell>
          <cell r="I52" t="str">
            <v>Graduate Engineer</v>
          </cell>
          <cell r="J52" t="str">
            <v>Graduate Engineer</v>
          </cell>
          <cell r="K52">
            <v>10</v>
          </cell>
          <cell r="L52" t="str">
            <v>London</v>
          </cell>
        </row>
        <row r="53">
          <cell r="C53" t="str">
            <v>A74877</v>
          </cell>
          <cell r="D53" t="str">
            <v>UK</v>
          </cell>
          <cell r="E53" t="str">
            <v>UGB</v>
          </cell>
          <cell r="F53" t="str">
            <v>UT43</v>
          </cell>
          <cell r="G53" t="str">
            <v>S1</v>
          </cell>
          <cell r="H53" t="str">
            <v>TRL</v>
          </cell>
          <cell r="I53" t="str">
            <v>Junior Engineer</v>
          </cell>
          <cell r="J53" t="str">
            <v>Junior Technician</v>
          </cell>
          <cell r="K53">
            <v>11</v>
          </cell>
          <cell r="L53" t="str">
            <v>York</v>
          </cell>
        </row>
        <row r="54">
          <cell r="C54" t="str">
            <v>A74917</v>
          </cell>
          <cell r="D54" t="str">
            <v>UK</v>
          </cell>
          <cell r="E54" t="str">
            <v>UGB</v>
          </cell>
          <cell r="F54" t="str">
            <v>UT42</v>
          </cell>
          <cell r="G54" t="str">
            <v>S1</v>
          </cell>
          <cell r="H54" t="str">
            <v>TRL</v>
          </cell>
          <cell r="I54" t="str">
            <v>Graduate Civil Engineer</v>
          </cell>
          <cell r="J54" t="str">
            <v>Graduate Engineer</v>
          </cell>
          <cell r="K54">
            <v>10</v>
          </cell>
          <cell r="L54" t="str">
            <v>London</v>
          </cell>
        </row>
        <row r="55">
          <cell r="C55" t="str">
            <v>A74784</v>
          </cell>
          <cell r="D55" t="str">
            <v>UK</v>
          </cell>
          <cell r="E55" t="str">
            <v>UGB</v>
          </cell>
          <cell r="F55" t="str">
            <v>UT41</v>
          </cell>
          <cell r="G55" t="str">
            <v>S1</v>
          </cell>
          <cell r="H55" t="str">
            <v>TRL</v>
          </cell>
          <cell r="I55" t="str">
            <v>Vacation Student</v>
          </cell>
          <cell r="J55" t="str">
            <v>Junior Technician</v>
          </cell>
          <cell r="K55">
            <v>11</v>
          </cell>
          <cell r="L55" t="str">
            <v>Warrington</v>
          </cell>
        </row>
        <row r="56">
          <cell r="C56" t="str">
            <v>A00512</v>
          </cell>
          <cell r="D56" t="str">
            <v>UK</v>
          </cell>
          <cell r="E56" t="str">
            <v>UGB</v>
          </cell>
          <cell r="F56" t="str">
            <v>UT41</v>
          </cell>
          <cell r="G56" t="str">
            <v>S1</v>
          </cell>
          <cell r="H56" t="str">
            <v>TRL</v>
          </cell>
          <cell r="I56" t="str">
            <v>Student/Trainee Engineer</v>
          </cell>
          <cell r="J56" t="str">
            <v>Junior Technician</v>
          </cell>
          <cell r="K56">
            <v>11</v>
          </cell>
          <cell r="L56" t="str">
            <v>Warrington</v>
          </cell>
        </row>
        <row r="57">
          <cell r="C57" t="str">
            <v>A25022</v>
          </cell>
          <cell r="D57" t="str">
            <v>UK</v>
          </cell>
          <cell r="E57" t="str">
            <v>UGB</v>
          </cell>
          <cell r="F57" t="str">
            <v>UT31</v>
          </cell>
          <cell r="G57" t="str">
            <v>S1</v>
          </cell>
          <cell r="H57" t="str">
            <v>SBR</v>
          </cell>
          <cell r="I57" t="str">
            <v>Senior Engineer</v>
          </cell>
          <cell r="J57" t="str">
            <v>Senior Engineer</v>
          </cell>
          <cell r="K57">
            <v>6</v>
          </cell>
          <cell r="L57" t="str">
            <v>Secondment</v>
          </cell>
        </row>
        <row r="58">
          <cell r="C58" t="str">
            <v>A24865</v>
          </cell>
          <cell r="D58" t="str">
            <v>UK</v>
          </cell>
          <cell r="E58" t="str">
            <v>UGB</v>
          </cell>
          <cell r="F58" t="str">
            <v>UT22</v>
          </cell>
          <cell r="G58" t="str">
            <v>S1</v>
          </cell>
          <cell r="H58" t="str">
            <v>TPL</v>
          </cell>
          <cell r="I58" t="str">
            <v>Assistant Transport Planner</v>
          </cell>
          <cell r="J58" t="str">
            <v>Planner</v>
          </cell>
          <cell r="K58">
            <v>8</v>
          </cell>
          <cell r="L58" t="str">
            <v>Guildford</v>
          </cell>
        </row>
        <row r="59">
          <cell r="C59" t="str">
            <v>A98701</v>
          </cell>
          <cell r="D59" t="str">
            <v>UK</v>
          </cell>
          <cell r="E59" t="str">
            <v>UGB</v>
          </cell>
          <cell r="F59" t="str">
            <v>UP51</v>
          </cell>
          <cell r="G59" t="str">
            <v>S2</v>
          </cell>
          <cell r="H59" t="str">
            <v>SBS</v>
          </cell>
          <cell r="I59" t="str">
            <v>Business Director</v>
          </cell>
          <cell r="J59" t="str">
            <v>Business Director</v>
          </cell>
          <cell r="K59">
            <v>3</v>
          </cell>
          <cell r="L59" t="str">
            <v>London</v>
          </cell>
        </row>
        <row r="60">
          <cell r="C60" t="str">
            <v>A86339</v>
          </cell>
          <cell r="D60" t="str">
            <v>UK</v>
          </cell>
          <cell r="E60" t="str">
            <v>UGB</v>
          </cell>
          <cell r="F60" t="str">
            <v>UT21</v>
          </cell>
          <cell r="G60" t="str">
            <v>S1</v>
          </cell>
          <cell r="H60" t="str">
            <v>THW</v>
          </cell>
          <cell r="I60" t="str">
            <v>Principal Engineer</v>
          </cell>
          <cell r="J60" t="str">
            <v>Senior Resident Engineer</v>
          </cell>
          <cell r="K60">
            <v>5</v>
          </cell>
          <cell r="L60" t="str">
            <v>Secondment</v>
          </cell>
        </row>
        <row r="61">
          <cell r="C61" t="str">
            <v>A00385</v>
          </cell>
          <cell r="D61" t="str">
            <v>UK</v>
          </cell>
          <cell r="E61" t="str">
            <v>UGB</v>
          </cell>
          <cell r="F61" t="str">
            <v>UT22</v>
          </cell>
          <cell r="G61" t="str">
            <v>S1</v>
          </cell>
          <cell r="H61" t="str">
            <v>THW</v>
          </cell>
          <cell r="I61" t="str">
            <v>Highways Design Engineer</v>
          </cell>
          <cell r="J61" t="str">
            <v>Engineer  (Not chartered) (Graduate)</v>
          </cell>
          <cell r="K61">
            <v>8</v>
          </cell>
          <cell r="L61" t="str">
            <v>London</v>
          </cell>
        </row>
        <row r="62">
          <cell r="C62" t="str">
            <v>A25140</v>
          </cell>
          <cell r="D62" t="str">
            <v>UK</v>
          </cell>
          <cell r="E62" t="str">
            <v>UGB</v>
          </cell>
          <cell r="F62" t="str">
            <v>UT43</v>
          </cell>
          <cell r="G62" t="str">
            <v>S1</v>
          </cell>
          <cell r="H62" t="str">
            <v>TRL</v>
          </cell>
          <cell r="I62" t="str">
            <v>Assistant Mechanical Engineer</v>
          </cell>
          <cell r="J62" t="str">
            <v>Assistant Resident Engineer(1) / Assistant Resident Engineer</v>
          </cell>
          <cell r="K62">
            <v>9</v>
          </cell>
          <cell r="L62" t="str">
            <v>London</v>
          </cell>
        </row>
        <row r="63">
          <cell r="C63" t="str">
            <v>U02377</v>
          </cell>
          <cell r="D63" t="str">
            <v>UK</v>
          </cell>
          <cell r="E63" t="str">
            <v>UGB</v>
          </cell>
          <cell r="F63" t="str">
            <v>UT21</v>
          </cell>
          <cell r="G63" t="str">
            <v>S1</v>
          </cell>
          <cell r="H63" t="str">
            <v>THW</v>
          </cell>
          <cell r="I63" t="str">
            <v>Engineer</v>
          </cell>
          <cell r="J63" t="str">
            <v>Senior Resident Engineer</v>
          </cell>
          <cell r="K63">
            <v>5</v>
          </cell>
          <cell r="L63" t="str">
            <v>Guildford</v>
          </cell>
        </row>
        <row r="64">
          <cell r="C64" t="str">
            <v>A00131</v>
          </cell>
          <cell r="D64" t="str">
            <v>UK</v>
          </cell>
          <cell r="E64" t="str">
            <v>UGB</v>
          </cell>
          <cell r="F64" t="str">
            <v>UP31</v>
          </cell>
          <cell r="G64" t="str">
            <v>S2</v>
          </cell>
          <cell r="H64" t="str">
            <v>GGE</v>
          </cell>
          <cell r="I64" t="str">
            <v>Senior Environmental Consultant</v>
          </cell>
          <cell r="J64" t="str">
            <v>Senior  Environmental Consultant 1</v>
          </cell>
          <cell r="K64">
            <v>6</v>
          </cell>
          <cell r="L64" t="str">
            <v>Secondment</v>
          </cell>
        </row>
        <row r="65">
          <cell r="C65" t="str">
            <v>A74964</v>
          </cell>
          <cell r="D65" t="str">
            <v>UK</v>
          </cell>
          <cell r="E65" t="str">
            <v>UGB</v>
          </cell>
          <cell r="F65" t="str">
            <v>US12</v>
          </cell>
          <cell r="G65" t="str">
            <v>S9</v>
          </cell>
          <cell r="H65" t="str">
            <v>AHR</v>
          </cell>
          <cell r="I65" t="str">
            <v>HR Business Partner</v>
          </cell>
          <cell r="J65" t="str">
            <v>Senior HR Manager/Advisor</v>
          </cell>
          <cell r="K65">
            <v>5</v>
          </cell>
          <cell r="L65" t="str">
            <v>Bristol</v>
          </cell>
        </row>
        <row r="66">
          <cell r="C66" t="str">
            <v>A76127</v>
          </cell>
          <cell r="D66" t="str">
            <v>UK</v>
          </cell>
          <cell r="E66" t="str">
            <v>UGB</v>
          </cell>
          <cell r="F66" t="str">
            <v>UT43</v>
          </cell>
          <cell r="G66" t="str">
            <v>S1</v>
          </cell>
          <cell r="H66" t="str">
            <v>TRL</v>
          </cell>
          <cell r="I66" t="str">
            <v>Administrator</v>
          </cell>
          <cell r="J66" t="str">
            <v>HR Administration Assistant</v>
          </cell>
          <cell r="K66">
            <v>10</v>
          </cell>
          <cell r="L66" t="str">
            <v>York</v>
          </cell>
        </row>
        <row r="67">
          <cell r="C67" t="str">
            <v>A49873</v>
          </cell>
          <cell r="D67" t="str">
            <v>UK</v>
          </cell>
          <cell r="E67" t="str">
            <v>UGB</v>
          </cell>
          <cell r="F67" t="str">
            <v>UT31</v>
          </cell>
          <cell r="G67" t="str">
            <v>S1</v>
          </cell>
          <cell r="H67" t="str">
            <v>SBR</v>
          </cell>
          <cell r="I67" t="str">
            <v>Graduate Engineer</v>
          </cell>
          <cell r="J67" t="str">
            <v>Assistant Engineer  (Graduate)</v>
          </cell>
          <cell r="K67">
            <v>9</v>
          </cell>
          <cell r="L67" t="str">
            <v>Birmingham</v>
          </cell>
        </row>
        <row r="68">
          <cell r="C68" t="str">
            <v>A74358</v>
          </cell>
          <cell r="D68" t="str">
            <v>UK</v>
          </cell>
          <cell r="E68" t="str">
            <v>UGB</v>
          </cell>
          <cell r="F68" t="str">
            <v>US13</v>
          </cell>
          <cell r="G68" t="str">
            <v>S9</v>
          </cell>
          <cell r="H68" t="str">
            <v>AFN</v>
          </cell>
          <cell r="I68" t="str">
            <v>Regional Finance Manager- Financial Accounting</v>
          </cell>
          <cell r="J68" t="str">
            <v>Finance Manager/FInancial Controller (EA)</v>
          </cell>
          <cell r="K68">
            <v>4</v>
          </cell>
          <cell r="L68" t="str">
            <v>Cardiff</v>
          </cell>
        </row>
        <row r="69">
          <cell r="C69" t="str">
            <v>S10256</v>
          </cell>
          <cell r="D69" t="str">
            <v>UK</v>
          </cell>
          <cell r="E69" t="str">
            <v>UGB</v>
          </cell>
          <cell r="F69" t="str">
            <v>UP31</v>
          </cell>
          <cell r="G69" t="str">
            <v>S2</v>
          </cell>
          <cell r="H69" t="str">
            <v>GGE</v>
          </cell>
          <cell r="I69" t="str">
            <v>Senior Engineer</v>
          </cell>
          <cell r="J69" t="str">
            <v>Senior Engineer</v>
          </cell>
          <cell r="K69">
            <v>6</v>
          </cell>
          <cell r="L69" t="str">
            <v>Birmingham</v>
          </cell>
        </row>
        <row r="70">
          <cell r="C70" t="str">
            <v>A74736</v>
          </cell>
          <cell r="D70" t="str">
            <v>UK</v>
          </cell>
          <cell r="E70" t="str">
            <v>UGB</v>
          </cell>
          <cell r="F70" t="str">
            <v>UT42</v>
          </cell>
          <cell r="G70" t="str">
            <v>S1</v>
          </cell>
          <cell r="H70" t="str">
            <v>TRL</v>
          </cell>
          <cell r="I70" t="str">
            <v>Technical Director Civil Engineer</v>
          </cell>
          <cell r="J70" t="str">
            <v>Technical Director  / Technical Director (1)</v>
          </cell>
          <cell r="K70">
            <v>3</v>
          </cell>
          <cell r="L70" t="str">
            <v>London</v>
          </cell>
        </row>
        <row r="71">
          <cell r="C71" t="str">
            <v>A74723</v>
          </cell>
          <cell r="D71" t="str">
            <v>UK</v>
          </cell>
          <cell r="E71" t="str">
            <v>UGB</v>
          </cell>
          <cell r="F71" t="str">
            <v>UF18</v>
          </cell>
          <cell r="G71" t="str">
            <v>S9</v>
          </cell>
          <cell r="H71" t="str">
            <v>AFF</v>
          </cell>
          <cell r="I71" t="str">
            <v>Work Experience Student</v>
          </cell>
          <cell r="J71" t="str">
            <v>Junior Secretary/Clerical Assistant</v>
          </cell>
          <cell r="K71">
            <v>11</v>
          </cell>
          <cell r="L71" t="str">
            <v>Warrington</v>
          </cell>
        </row>
        <row r="72">
          <cell r="C72" t="str">
            <v>A76429</v>
          </cell>
          <cell r="D72" t="str">
            <v>UK</v>
          </cell>
          <cell r="E72" t="str">
            <v>UGB</v>
          </cell>
          <cell r="F72" t="str">
            <v>UT42</v>
          </cell>
          <cell r="G72" t="str">
            <v>S1</v>
          </cell>
          <cell r="H72" t="str">
            <v>TRL</v>
          </cell>
          <cell r="I72" t="str">
            <v>CAD Microstation Technician</v>
          </cell>
          <cell r="J72" t="str">
            <v>Technical Officer/ Technician</v>
          </cell>
          <cell r="K72">
            <v>9</v>
          </cell>
          <cell r="L72" t="str">
            <v>Other Site</v>
          </cell>
        </row>
        <row r="73">
          <cell r="C73" t="str">
            <v>W02143</v>
          </cell>
          <cell r="D73" t="str">
            <v>UK</v>
          </cell>
          <cell r="E73" t="str">
            <v>UGB</v>
          </cell>
          <cell r="F73" t="str">
            <v>UU31</v>
          </cell>
          <cell r="G73" t="str">
            <v>S3</v>
          </cell>
          <cell r="H73" t="str">
            <v>WWN</v>
          </cell>
          <cell r="I73" t="str">
            <v>Chartered Engineer</v>
          </cell>
          <cell r="J73" t="str">
            <v>Chartered or Consulting Engineer</v>
          </cell>
          <cell r="K73">
            <v>7</v>
          </cell>
          <cell r="L73" t="str">
            <v>Cardiff</v>
          </cell>
        </row>
        <row r="74">
          <cell r="C74" t="str">
            <v>W02070</v>
          </cell>
          <cell r="D74" t="str">
            <v>UK</v>
          </cell>
          <cell r="E74" t="str">
            <v>UGB</v>
          </cell>
          <cell r="F74" t="str">
            <v>UT21</v>
          </cell>
          <cell r="G74" t="str">
            <v>S1</v>
          </cell>
          <cell r="H74" t="str">
            <v>THW</v>
          </cell>
          <cell r="I74" t="str">
            <v>Principal Engineer</v>
          </cell>
          <cell r="J74" t="str">
            <v>Principal Engineer/ Technical Discipline Leader</v>
          </cell>
          <cell r="K74">
            <v>5</v>
          </cell>
          <cell r="L74" t="str">
            <v>Cardiff</v>
          </cell>
        </row>
        <row r="75">
          <cell r="C75" t="str">
            <v>A76553</v>
          </cell>
          <cell r="D75" t="str">
            <v>UK</v>
          </cell>
          <cell r="E75" t="str">
            <v>UGB</v>
          </cell>
          <cell r="F75" t="str">
            <v>UT41</v>
          </cell>
          <cell r="G75" t="str">
            <v>S1</v>
          </cell>
          <cell r="H75" t="str">
            <v>TRL</v>
          </cell>
          <cell r="I75" t="str">
            <v>Business Analyst</v>
          </cell>
          <cell r="J75" t="str">
            <v>Principal Engineer/ Technical Discipline Leader</v>
          </cell>
          <cell r="K75">
            <v>5</v>
          </cell>
          <cell r="L75" t="str">
            <v>Other Site</v>
          </cell>
        </row>
        <row r="76">
          <cell r="C76" t="str">
            <v>A00523</v>
          </cell>
          <cell r="D76" t="str">
            <v>UK</v>
          </cell>
          <cell r="E76" t="str">
            <v>UGB</v>
          </cell>
          <cell r="F76" t="str">
            <v>UU31</v>
          </cell>
          <cell r="G76" t="str">
            <v>S3</v>
          </cell>
          <cell r="H76" t="str">
            <v>WWN</v>
          </cell>
          <cell r="I76" t="str">
            <v>Principal Civil Engineer</v>
          </cell>
          <cell r="J76" t="str">
            <v>Principal Engineer/ Technical Discipline Leader</v>
          </cell>
          <cell r="K76">
            <v>5</v>
          </cell>
          <cell r="L76" t="str">
            <v>Canary Wharf</v>
          </cell>
        </row>
        <row r="77">
          <cell r="C77" t="str">
            <v>U02992</v>
          </cell>
          <cell r="D77" t="str">
            <v>UK</v>
          </cell>
          <cell r="E77" t="str">
            <v>UGB</v>
          </cell>
          <cell r="F77" t="str">
            <v>UT41</v>
          </cell>
          <cell r="G77" t="str">
            <v>S1</v>
          </cell>
          <cell r="H77" t="str">
            <v>TRL</v>
          </cell>
          <cell r="I77" t="str">
            <v>Engineer</v>
          </cell>
          <cell r="J77" t="str">
            <v>Senior Resident Engineer</v>
          </cell>
          <cell r="K77">
            <v>5</v>
          </cell>
          <cell r="L77" t="str">
            <v>Warrington</v>
          </cell>
        </row>
        <row r="78">
          <cell r="C78" t="str">
            <v>A96423</v>
          </cell>
          <cell r="D78" t="str">
            <v>UK</v>
          </cell>
          <cell r="E78" t="str">
            <v>UGB</v>
          </cell>
          <cell r="F78" t="str">
            <v>UP31</v>
          </cell>
          <cell r="G78" t="str">
            <v>S2</v>
          </cell>
          <cell r="H78" t="str">
            <v>GGE</v>
          </cell>
          <cell r="I78" t="str">
            <v>Technical Director</v>
          </cell>
          <cell r="J78" t="str">
            <v>Associate Business Director</v>
          </cell>
          <cell r="K78">
            <v>4</v>
          </cell>
          <cell r="L78" t="str">
            <v>Exeter</v>
          </cell>
        </row>
        <row r="79">
          <cell r="C79" t="str">
            <v>A80039</v>
          </cell>
          <cell r="D79" t="str">
            <v>UK</v>
          </cell>
          <cell r="E79" t="str">
            <v>UGB</v>
          </cell>
          <cell r="F79" t="str">
            <v>UU81</v>
          </cell>
          <cell r="G79" t="str">
            <v>S3</v>
          </cell>
          <cell r="H79" t="str">
            <v>ERE</v>
          </cell>
          <cell r="I79" t="str">
            <v>Engineer</v>
          </cell>
          <cell r="J79" t="str">
            <v>Assistant Engineer  (Graduate)</v>
          </cell>
          <cell r="K79">
            <v>9</v>
          </cell>
        </row>
        <row r="80">
          <cell r="C80" t="str">
            <v>A00350</v>
          </cell>
          <cell r="D80" t="str">
            <v>UK</v>
          </cell>
          <cell r="E80" t="str">
            <v>UGB</v>
          </cell>
          <cell r="F80" t="str">
            <v>UE31</v>
          </cell>
          <cell r="G80" t="str">
            <v>S4</v>
          </cell>
          <cell r="H80" t="str">
            <v>EEA</v>
          </cell>
          <cell r="I80" t="str">
            <v>Landscape Architect/Urban Designer</v>
          </cell>
          <cell r="J80" t="str">
            <v>Engineer  (Not chartered) (Graduate)</v>
          </cell>
          <cell r="K80">
            <v>8</v>
          </cell>
          <cell r="L80" t="str">
            <v>Bristol</v>
          </cell>
        </row>
        <row r="81">
          <cell r="C81" t="str">
            <v>A25122</v>
          </cell>
          <cell r="D81" t="str">
            <v>UK</v>
          </cell>
          <cell r="E81" t="str">
            <v>UGB</v>
          </cell>
          <cell r="F81" t="str">
            <v>UT22</v>
          </cell>
          <cell r="G81" t="str">
            <v>S1</v>
          </cell>
          <cell r="H81" t="str">
            <v>THW</v>
          </cell>
          <cell r="I81" t="str">
            <v>Graduate Highways Engineer</v>
          </cell>
          <cell r="J81" t="str">
            <v>Graduate Architect</v>
          </cell>
          <cell r="K81">
            <v>10</v>
          </cell>
          <cell r="L81" t="str">
            <v>London</v>
          </cell>
        </row>
        <row r="82">
          <cell r="C82" t="str">
            <v>A25128</v>
          </cell>
          <cell r="D82" t="str">
            <v>UK</v>
          </cell>
          <cell r="E82" t="str">
            <v>UGB</v>
          </cell>
          <cell r="F82" t="str">
            <v>UT42</v>
          </cell>
          <cell r="G82" t="str">
            <v>S1</v>
          </cell>
          <cell r="H82" t="str">
            <v>TRS</v>
          </cell>
          <cell r="I82" t="str">
            <v>Electrical Engineer</v>
          </cell>
          <cell r="J82" t="str">
            <v>Engineer  (Not chartered) (Graduate)</v>
          </cell>
          <cell r="K82">
            <v>8</v>
          </cell>
          <cell r="L82" t="str">
            <v>London</v>
          </cell>
        </row>
        <row r="83">
          <cell r="C83" t="str">
            <v>A74897</v>
          </cell>
          <cell r="D83" t="str">
            <v>UK</v>
          </cell>
          <cell r="E83" t="str">
            <v>UGB</v>
          </cell>
          <cell r="F83" t="str">
            <v>UF15</v>
          </cell>
          <cell r="G83" t="str">
            <v>S9</v>
          </cell>
          <cell r="H83" t="str">
            <v>AFF</v>
          </cell>
          <cell r="I83" t="str">
            <v>Receptionist</v>
          </cell>
          <cell r="J83" t="str">
            <v>Senior Receptionist</v>
          </cell>
          <cell r="K83">
            <v>9</v>
          </cell>
          <cell r="L83" t="str">
            <v>London</v>
          </cell>
        </row>
        <row r="84">
          <cell r="C84" t="str">
            <v>A74720</v>
          </cell>
          <cell r="D84" t="str">
            <v>UK</v>
          </cell>
          <cell r="E84" t="str">
            <v>UGB</v>
          </cell>
          <cell r="F84" t="str">
            <v>UF12</v>
          </cell>
          <cell r="G84" t="str">
            <v>S9</v>
          </cell>
          <cell r="H84" t="str">
            <v>AFF</v>
          </cell>
          <cell r="I84" t="str">
            <v>Office Facilities Coordinator</v>
          </cell>
          <cell r="J84" t="str">
            <v>Facilities Coordinator</v>
          </cell>
          <cell r="K84">
            <v>8</v>
          </cell>
          <cell r="L84" t="str">
            <v>Bristol</v>
          </cell>
        </row>
        <row r="85">
          <cell r="C85" t="str">
            <v>A00525</v>
          </cell>
          <cell r="D85" t="str">
            <v>UK</v>
          </cell>
          <cell r="E85" t="str">
            <v>UGB</v>
          </cell>
          <cell r="F85" t="str">
            <v>UU41</v>
          </cell>
          <cell r="G85" t="str">
            <v>S3</v>
          </cell>
          <cell r="H85" t="str">
            <v>WEN</v>
          </cell>
          <cell r="I85" t="str">
            <v>Senior Engineer</v>
          </cell>
          <cell r="J85" t="str">
            <v>Senior Engineer</v>
          </cell>
          <cell r="K85">
            <v>6</v>
          </cell>
          <cell r="L85" t="str">
            <v>Exeter</v>
          </cell>
        </row>
        <row r="86">
          <cell r="C86" t="str">
            <v>A81450</v>
          </cell>
          <cell r="D86" t="str">
            <v>UK</v>
          </cell>
          <cell r="E86" t="str">
            <v>UGB</v>
          </cell>
          <cell r="F86" t="str">
            <v>UT31</v>
          </cell>
          <cell r="G86" t="str">
            <v>S1</v>
          </cell>
          <cell r="H86" t="str">
            <v>SBR</v>
          </cell>
          <cell r="I86" t="str">
            <v>Engineer</v>
          </cell>
          <cell r="J86" t="str">
            <v>Resident Engineer (1) / Resident Engineer</v>
          </cell>
          <cell r="K86">
            <v>8</v>
          </cell>
          <cell r="L86" t="str">
            <v>West One</v>
          </cell>
        </row>
        <row r="87">
          <cell r="C87" t="str">
            <v>A74555</v>
          </cell>
          <cell r="D87" t="str">
            <v>UK</v>
          </cell>
          <cell r="E87" t="str">
            <v>UGB</v>
          </cell>
          <cell r="F87" t="str">
            <v>UP21</v>
          </cell>
          <cell r="G87" t="str">
            <v>S2</v>
          </cell>
          <cell r="H87" t="str">
            <v>GCL</v>
          </cell>
          <cell r="I87" t="str">
            <v>Senior Asbestos Consultant</v>
          </cell>
          <cell r="J87" t="str">
            <v>Senior  Environmental Consultant 1</v>
          </cell>
          <cell r="K87">
            <v>6</v>
          </cell>
          <cell r="L87" t="str">
            <v>London</v>
          </cell>
        </row>
        <row r="88">
          <cell r="C88" t="str">
            <v>A74898</v>
          </cell>
          <cell r="D88" t="str">
            <v>UK</v>
          </cell>
          <cell r="E88" t="str">
            <v>UGB</v>
          </cell>
          <cell r="F88" t="str">
            <v>UU31</v>
          </cell>
          <cell r="G88" t="str">
            <v>S3</v>
          </cell>
          <cell r="H88" t="str">
            <v>WWN</v>
          </cell>
          <cell r="I88" t="str">
            <v>Senior Engineer</v>
          </cell>
          <cell r="J88" t="str">
            <v>Senior Engineer</v>
          </cell>
          <cell r="K88">
            <v>6</v>
          </cell>
          <cell r="L88" t="str">
            <v>Guildford</v>
          </cell>
        </row>
        <row r="89">
          <cell r="C89" t="str">
            <v>A00290</v>
          </cell>
          <cell r="D89" t="str">
            <v>UK</v>
          </cell>
          <cell r="E89" t="str">
            <v>UGB</v>
          </cell>
          <cell r="F89" t="str">
            <v>UT22</v>
          </cell>
          <cell r="G89" t="str">
            <v>S1</v>
          </cell>
          <cell r="H89" t="str">
            <v>THW</v>
          </cell>
          <cell r="I89" t="str">
            <v>Graduate Engineer</v>
          </cell>
          <cell r="J89" t="str">
            <v>Engineer  (Not chartered) (Graduate)</v>
          </cell>
          <cell r="K89">
            <v>8</v>
          </cell>
          <cell r="L89" t="str">
            <v>London</v>
          </cell>
        </row>
        <row r="90">
          <cell r="C90" t="str">
            <v>A99236</v>
          </cell>
          <cell r="D90" t="str">
            <v>UK</v>
          </cell>
          <cell r="E90" t="str">
            <v>UGB</v>
          </cell>
          <cell r="F90" t="str">
            <v>UT42</v>
          </cell>
          <cell r="G90" t="str">
            <v>S1</v>
          </cell>
          <cell r="H90" t="str">
            <v>TRL</v>
          </cell>
          <cell r="I90" t="str">
            <v>Document Controller</v>
          </cell>
          <cell r="J90" t="str">
            <v>Document Controller(1)</v>
          </cell>
          <cell r="K90">
            <v>9</v>
          </cell>
          <cell r="L90" t="str">
            <v>London</v>
          </cell>
        </row>
        <row r="91">
          <cell r="C91" t="str">
            <v>A76406</v>
          </cell>
          <cell r="D91" t="str">
            <v>UK</v>
          </cell>
          <cell r="E91" t="str">
            <v>UGB</v>
          </cell>
          <cell r="F91" t="str">
            <v>UT21</v>
          </cell>
          <cell r="G91" t="str">
            <v>S1</v>
          </cell>
          <cell r="H91" t="str">
            <v>THW</v>
          </cell>
          <cell r="I91" t="str">
            <v>Engineer</v>
          </cell>
          <cell r="J91" t="str">
            <v>Chartered or Consulting Engineer</v>
          </cell>
          <cell r="K91">
            <v>7</v>
          </cell>
          <cell r="L91" t="str">
            <v>Warrington</v>
          </cell>
        </row>
        <row r="92">
          <cell r="C92" t="str">
            <v>A74822</v>
          </cell>
          <cell r="D92" t="str">
            <v>UK</v>
          </cell>
          <cell r="E92" t="str">
            <v>UGB</v>
          </cell>
          <cell r="F92" t="str">
            <v>UP31</v>
          </cell>
          <cell r="G92" t="str">
            <v>S2</v>
          </cell>
          <cell r="H92" t="str">
            <v>GGE</v>
          </cell>
          <cell r="I92" t="str">
            <v>Student Engineer</v>
          </cell>
          <cell r="J92" t="str">
            <v>Junior Technician</v>
          </cell>
          <cell r="K92">
            <v>11</v>
          </cell>
          <cell r="L92" t="str">
            <v>Guildford</v>
          </cell>
        </row>
        <row r="93">
          <cell r="C93" t="str">
            <v>A76053</v>
          </cell>
          <cell r="D93" t="str">
            <v>UK</v>
          </cell>
          <cell r="E93" t="str">
            <v>UGB</v>
          </cell>
          <cell r="F93" t="str">
            <v>UT42</v>
          </cell>
          <cell r="G93" t="str">
            <v>S1</v>
          </cell>
          <cell r="H93" t="str">
            <v>TRS</v>
          </cell>
          <cell r="I93" t="str">
            <v>Senior Signalling Engineer</v>
          </cell>
          <cell r="J93" t="str">
            <v>Principal Engineer/ Technical Discipline Leader</v>
          </cell>
          <cell r="K93">
            <v>5</v>
          </cell>
          <cell r="L93" t="str">
            <v>London</v>
          </cell>
        </row>
        <row r="94">
          <cell r="C94" t="str">
            <v>S10320</v>
          </cell>
          <cell r="D94" t="str">
            <v>UK</v>
          </cell>
          <cell r="E94" t="str">
            <v>UGB</v>
          </cell>
          <cell r="F94" t="str">
            <v>UT42</v>
          </cell>
          <cell r="G94" t="str">
            <v>S1</v>
          </cell>
          <cell r="H94" t="str">
            <v>TRL</v>
          </cell>
          <cell r="I94" t="str">
            <v>Senior Signalling Engineer</v>
          </cell>
          <cell r="J94" t="str">
            <v>Senior Resident Engineer</v>
          </cell>
          <cell r="K94">
            <v>5</v>
          </cell>
          <cell r="L94" t="str">
            <v>London</v>
          </cell>
        </row>
        <row r="95">
          <cell r="C95" t="str">
            <v>A49931</v>
          </cell>
          <cell r="D95" t="str">
            <v>UK</v>
          </cell>
          <cell r="E95" t="str">
            <v>UGB</v>
          </cell>
          <cell r="F95" t="str">
            <v>US15</v>
          </cell>
          <cell r="G95" t="str">
            <v>S9</v>
          </cell>
          <cell r="H95" t="str">
            <v>AIT</v>
          </cell>
          <cell r="I95" t="str">
            <v>IT Helpdesk Analyst</v>
          </cell>
          <cell r="J95" t="str">
            <v>IT Administrator</v>
          </cell>
          <cell r="K95">
            <v>7</v>
          </cell>
          <cell r="L95" t="str">
            <v>Cardiff</v>
          </cell>
        </row>
        <row r="96">
          <cell r="C96" t="str">
            <v>A00123</v>
          </cell>
          <cell r="D96" t="str">
            <v>UK</v>
          </cell>
          <cell r="E96" t="str">
            <v>UGB</v>
          </cell>
          <cell r="F96" t="str">
            <v>UP51</v>
          </cell>
          <cell r="G96" t="str">
            <v>S2</v>
          </cell>
          <cell r="H96" t="str">
            <v>SBS</v>
          </cell>
          <cell r="I96" t="str">
            <v>Engineer</v>
          </cell>
          <cell r="J96" t="str">
            <v>Chartered or Consulting Engineer</v>
          </cell>
          <cell r="K96">
            <v>7</v>
          </cell>
          <cell r="L96" t="str">
            <v>Bristol</v>
          </cell>
        </row>
        <row r="97">
          <cell r="C97" t="str">
            <v>A74838</v>
          </cell>
          <cell r="D97" t="str">
            <v>UK</v>
          </cell>
          <cell r="E97" t="str">
            <v>UGB</v>
          </cell>
          <cell r="F97" t="str">
            <v>UT43</v>
          </cell>
          <cell r="G97" t="str">
            <v>S1</v>
          </cell>
          <cell r="H97" t="str">
            <v>TRS</v>
          </cell>
          <cell r="I97" t="str">
            <v>CAD Technician</v>
          </cell>
          <cell r="J97" t="str">
            <v>Senior Technician</v>
          </cell>
          <cell r="K97">
            <v>7</v>
          </cell>
          <cell r="L97" t="str">
            <v>Other Site</v>
          </cell>
        </row>
        <row r="98">
          <cell r="C98" t="str">
            <v>U03080</v>
          </cell>
          <cell r="D98" t="str">
            <v>UK</v>
          </cell>
          <cell r="E98" t="str">
            <v>UGB</v>
          </cell>
          <cell r="F98" t="str">
            <v>UT43</v>
          </cell>
          <cell r="G98" t="str">
            <v>S1</v>
          </cell>
          <cell r="H98" t="str">
            <v>TRL</v>
          </cell>
          <cell r="I98" t="str">
            <v>CAD Technician</v>
          </cell>
          <cell r="J98" t="str">
            <v>Senior Technician</v>
          </cell>
          <cell r="K98">
            <v>7</v>
          </cell>
          <cell r="L98" t="str">
            <v>Warrington</v>
          </cell>
        </row>
        <row r="99">
          <cell r="C99" t="str">
            <v>A25037</v>
          </cell>
          <cell r="D99" t="str">
            <v>UK</v>
          </cell>
          <cell r="E99" t="str">
            <v>UGB</v>
          </cell>
          <cell r="F99" t="str">
            <v>UT21</v>
          </cell>
          <cell r="G99" t="str">
            <v>S1</v>
          </cell>
          <cell r="H99" t="str">
            <v>THW</v>
          </cell>
          <cell r="I99" t="str">
            <v>Graduate Infrastructure Engineer</v>
          </cell>
          <cell r="J99" t="str">
            <v>Engineer  (Not chartered) (Graduate)</v>
          </cell>
          <cell r="K99">
            <v>8</v>
          </cell>
          <cell r="L99" t="str">
            <v>Warrington</v>
          </cell>
        </row>
        <row r="100">
          <cell r="C100" t="str">
            <v>A88196</v>
          </cell>
          <cell r="D100" t="str">
            <v>UK</v>
          </cell>
          <cell r="E100" t="str">
            <v>UGB</v>
          </cell>
          <cell r="F100" t="str">
            <v>UT31</v>
          </cell>
          <cell r="G100" t="str">
            <v>S1</v>
          </cell>
          <cell r="H100" t="str">
            <v>SBR</v>
          </cell>
          <cell r="I100" t="str">
            <v>Engineer</v>
          </cell>
          <cell r="J100" t="str">
            <v>Resident Engineer (1) / Resident Engineer</v>
          </cell>
          <cell r="K100">
            <v>8</v>
          </cell>
          <cell r="L100" t="str">
            <v>West One</v>
          </cell>
        </row>
        <row r="101">
          <cell r="C101" t="str">
            <v>U03033</v>
          </cell>
          <cell r="D101" t="str">
            <v>UK</v>
          </cell>
          <cell r="E101" t="str">
            <v>UGB</v>
          </cell>
          <cell r="F101" t="str">
            <v>UT42</v>
          </cell>
          <cell r="G101" t="str">
            <v>S1</v>
          </cell>
          <cell r="H101" t="str">
            <v>TRL</v>
          </cell>
          <cell r="I101" t="str">
            <v>Project manager</v>
          </cell>
          <cell r="J101" t="str">
            <v>Project Manager or Project Director Category 1</v>
          </cell>
          <cell r="K101">
            <v>2</v>
          </cell>
          <cell r="L101" t="str">
            <v>London</v>
          </cell>
        </row>
        <row r="102">
          <cell r="C102" t="str">
            <v>S10214</v>
          </cell>
          <cell r="D102" t="str">
            <v>UK</v>
          </cell>
          <cell r="E102" t="str">
            <v>UGB</v>
          </cell>
          <cell r="F102" t="str">
            <v>UU61</v>
          </cell>
          <cell r="G102" t="str">
            <v>S3</v>
          </cell>
          <cell r="H102" t="str">
            <v>WWN</v>
          </cell>
          <cell r="I102" t="str">
            <v>Waste Management Consultant</v>
          </cell>
          <cell r="J102" t="str">
            <v>Associate (EA)/ Associate Tech. Dir / Associate Tech. Dir (2</v>
          </cell>
          <cell r="K102">
            <v>4</v>
          </cell>
          <cell r="L102" t="str">
            <v>Plymouth</v>
          </cell>
        </row>
        <row r="103">
          <cell r="C103" t="str">
            <v>A76232</v>
          </cell>
          <cell r="D103" t="str">
            <v>UK</v>
          </cell>
          <cell r="E103" t="str">
            <v>UGB</v>
          </cell>
          <cell r="F103" t="str">
            <v>UT22</v>
          </cell>
          <cell r="G103" t="str">
            <v>S1</v>
          </cell>
          <cell r="H103" t="str">
            <v>THW</v>
          </cell>
          <cell r="I103" t="str">
            <v>Apprentice</v>
          </cell>
          <cell r="J103" t="str">
            <v>Graduate Engineer</v>
          </cell>
          <cell r="K103">
            <v>10</v>
          </cell>
          <cell r="L103" t="str">
            <v>London</v>
          </cell>
        </row>
        <row r="104">
          <cell r="C104" t="str">
            <v>A00152</v>
          </cell>
          <cell r="D104" t="str">
            <v>UK</v>
          </cell>
          <cell r="E104" t="str">
            <v>UGB</v>
          </cell>
          <cell r="F104" t="str">
            <v>UT21</v>
          </cell>
          <cell r="G104" t="str">
            <v>S1</v>
          </cell>
          <cell r="H104" t="str">
            <v>THW</v>
          </cell>
          <cell r="I104" t="str">
            <v xml:space="preserve">Technical Director </v>
          </cell>
          <cell r="J104" t="str">
            <v>Technical Director  / Technical Director (1)</v>
          </cell>
          <cell r="K104">
            <v>3</v>
          </cell>
          <cell r="L104" t="str">
            <v>Guildford</v>
          </cell>
        </row>
        <row r="105">
          <cell r="C105" t="str">
            <v>A24722</v>
          </cell>
          <cell r="D105" t="str">
            <v>UK</v>
          </cell>
          <cell r="E105" t="str">
            <v>UGB</v>
          </cell>
          <cell r="F105" t="str">
            <v>UT23</v>
          </cell>
          <cell r="G105" t="str">
            <v>S1</v>
          </cell>
          <cell r="H105" t="str">
            <v>THW</v>
          </cell>
          <cell r="I105" t="str">
            <v>Personal Assistant</v>
          </cell>
          <cell r="J105" t="str">
            <v>Bid Coordinator/Administrator</v>
          </cell>
          <cell r="K105">
            <v>7</v>
          </cell>
          <cell r="L105" t="str">
            <v>London</v>
          </cell>
        </row>
        <row r="106">
          <cell r="C106" t="str">
            <v>A96199</v>
          </cell>
          <cell r="D106" t="str">
            <v>UK</v>
          </cell>
          <cell r="E106" t="str">
            <v>UGB</v>
          </cell>
          <cell r="F106" t="str">
            <v>UT22</v>
          </cell>
          <cell r="G106" t="str">
            <v>S1</v>
          </cell>
          <cell r="H106" t="str">
            <v>TPL</v>
          </cell>
          <cell r="I106" t="str">
            <v>Technical Director</v>
          </cell>
          <cell r="J106" t="str">
            <v>Technical Director  / Technical Director (1)</v>
          </cell>
          <cell r="K106">
            <v>3</v>
          </cell>
          <cell r="L106" t="str">
            <v>Guildford</v>
          </cell>
        </row>
        <row r="107">
          <cell r="C107" t="str">
            <v>A24853</v>
          </cell>
          <cell r="D107" t="str">
            <v>UK</v>
          </cell>
          <cell r="E107" t="str">
            <v>UGB</v>
          </cell>
          <cell r="F107" t="str">
            <v>UT22</v>
          </cell>
          <cell r="G107" t="str">
            <v>S1</v>
          </cell>
          <cell r="H107" t="str">
            <v>TPL</v>
          </cell>
          <cell r="I107" t="str">
            <v>Technical Director</v>
          </cell>
          <cell r="J107" t="str">
            <v>Technical Director  / Technical Director (1)</v>
          </cell>
          <cell r="K107">
            <v>3</v>
          </cell>
          <cell r="L107" t="str">
            <v>Guildford</v>
          </cell>
        </row>
        <row r="108">
          <cell r="C108" t="str">
            <v>A00003</v>
          </cell>
          <cell r="D108" t="str">
            <v>UK</v>
          </cell>
          <cell r="E108" t="str">
            <v>UGB</v>
          </cell>
          <cell r="F108" t="str">
            <v>US13</v>
          </cell>
          <cell r="G108" t="str">
            <v>S9</v>
          </cell>
          <cell r="H108" t="str">
            <v>AFN</v>
          </cell>
          <cell r="I108" t="str">
            <v>Procurement Assistant</v>
          </cell>
          <cell r="J108" t="str">
            <v>Assistant Accountant / Part qualified Accountant</v>
          </cell>
          <cell r="K108">
            <v>7</v>
          </cell>
          <cell r="L108" t="str">
            <v>Guildford</v>
          </cell>
        </row>
        <row r="109">
          <cell r="C109" t="str">
            <v>A99155</v>
          </cell>
          <cell r="D109" t="str">
            <v>UK</v>
          </cell>
          <cell r="E109" t="str">
            <v>UGB</v>
          </cell>
          <cell r="F109" t="str">
            <v>UT21</v>
          </cell>
          <cell r="G109" t="str">
            <v>S1</v>
          </cell>
          <cell r="H109" t="str">
            <v>THW</v>
          </cell>
          <cell r="I109" t="str">
            <v>Senior Engineer</v>
          </cell>
          <cell r="J109" t="str">
            <v>Resident Engineer (1) / Resident Engineer</v>
          </cell>
          <cell r="K109">
            <v>6</v>
          </cell>
          <cell r="L109" t="str">
            <v>Birmingham</v>
          </cell>
        </row>
        <row r="110">
          <cell r="C110" t="str">
            <v>A83887</v>
          </cell>
          <cell r="D110" t="str">
            <v>UK</v>
          </cell>
          <cell r="E110" t="str">
            <v>UGB</v>
          </cell>
          <cell r="F110" t="str">
            <v>UT21</v>
          </cell>
          <cell r="G110" t="str">
            <v>S1</v>
          </cell>
          <cell r="H110" t="str">
            <v>THW</v>
          </cell>
          <cell r="I110" t="str">
            <v>Technician</v>
          </cell>
          <cell r="J110" t="str">
            <v>Technical Officer/ Technician</v>
          </cell>
          <cell r="K110">
            <v>8</v>
          </cell>
          <cell r="L110" t="str">
            <v>Birmingham</v>
          </cell>
        </row>
        <row r="111">
          <cell r="C111" t="str">
            <v>A74660</v>
          </cell>
          <cell r="D111" t="str">
            <v>UK</v>
          </cell>
          <cell r="E111" t="str">
            <v>UGB</v>
          </cell>
          <cell r="F111" t="str">
            <v>UT51</v>
          </cell>
          <cell r="G111" t="str">
            <v>S1</v>
          </cell>
          <cell r="H111" t="str">
            <v>TIS</v>
          </cell>
          <cell r="I111" t="str">
            <v>Project Support Officer</v>
          </cell>
          <cell r="J111" t="str">
            <v>Graduate Planner</v>
          </cell>
          <cell r="K111">
            <v>9</v>
          </cell>
          <cell r="L111" t="str">
            <v>Bristol</v>
          </cell>
        </row>
        <row r="112">
          <cell r="C112" t="str">
            <v>U03069</v>
          </cell>
          <cell r="D112" t="str">
            <v>UK</v>
          </cell>
          <cell r="E112" t="str">
            <v>UGB</v>
          </cell>
          <cell r="F112" t="str">
            <v>UT42</v>
          </cell>
          <cell r="G112" t="str">
            <v>S1</v>
          </cell>
          <cell r="H112" t="str">
            <v>TRL</v>
          </cell>
          <cell r="I112" t="str">
            <v>Project Manager</v>
          </cell>
          <cell r="J112" t="str">
            <v>Site Operations Manager</v>
          </cell>
          <cell r="K112">
            <v>4</v>
          </cell>
          <cell r="L112" t="str">
            <v>London</v>
          </cell>
        </row>
        <row r="113">
          <cell r="C113" t="str">
            <v>A49920</v>
          </cell>
          <cell r="D113" t="str">
            <v>UK</v>
          </cell>
          <cell r="E113" t="str">
            <v>UGB</v>
          </cell>
          <cell r="F113" t="str">
            <v>UU41</v>
          </cell>
          <cell r="G113" t="str">
            <v>S3</v>
          </cell>
          <cell r="H113" t="str">
            <v>WEN</v>
          </cell>
          <cell r="I113" t="str">
            <v>Assistant Engineering Hydrologist</v>
          </cell>
          <cell r="J113" t="str">
            <v>Assistant Resident Engineer(1) / Assistant Resident Engineer</v>
          </cell>
          <cell r="K113">
            <v>9</v>
          </cell>
          <cell r="L113" t="str">
            <v>Guildford</v>
          </cell>
        </row>
        <row r="114">
          <cell r="C114" t="str">
            <v>A42179</v>
          </cell>
          <cell r="D114" t="str">
            <v>UK</v>
          </cell>
          <cell r="E114" t="str">
            <v>UGB</v>
          </cell>
          <cell r="F114" t="str">
            <v>UT31</v>
          </cell>
          <cell r="G114" t="str">
            <v>S1</v>
          </cell>
          <cell r="H114" t="str">
            <v>SBR</v>
          </cell>
          <cell r="I114" t="str">
            <v>Business Director</v>
          </cell>
          <cell r="J114" t="str">
            <v>Business Director</v>
          </cell>
          <cell r="K114">
            <v>3</v>
          </cell>
          <cell r="L114" t="str">
            <v>Home</v>
          </cell>
        </row>
        <row r="115">
          <cell r="C115" t="str">
            <v>S10340</v>
          </cell>
          <cell r="D115" t="str">
            <v>UK</v>
          </cell>
          <cell r="E115" t="str">
            <v>UGB</v>
          </cell>
          <cell r="F115" t="str">
            <v>UT43</v>
          </cell>
          <cell r="G115" t="str">
            <v>S1</v>
          </cell>
          <cell r="H115" t="str">
            <v>TRS</v>
          </cell>
          <cell r="I115" t="str">
            <v>Technical Director OLE</v>
          </cell>
          <cell r="J115" t="str">
            <v>Technical Director  / Technical Director (1)</v>
          </cell>
          <cell r="K115">
            <v>3</v>
          </cell>
          <cell r="L115" t="str">
            <v>York</v>
          </cell>
        </row>
        <row r="116">
          <cell r="C116" t="str">
            <v>A74692</v>
          </cell>
          <cell r="D116" t="str">
            <v>UK</v>
          </cell>
          <cell r="E116" t="str">
            <v>UGB</v>
          </cell>
          <cell r="F116" t="str">
            <v>UE21</v>
          </cell>
          <cell r="G116" t="str">
            <v>S4</v>
          </cell>
          <cell r="H116" t="str">
            <v>EEC</v>
          </cell>
          <cell r="I116" t="str">
            <v>Ecologist</v>
          </cell>
          <cell r="J116" t="str">
            <v>Environmental consultant 3 / Graduate</v>
          </cell>
          <cell r="K116">
            <v>8</v>
          </cell>
          <cell r="L116" t="str">
            <v>Stroud</v>
          </cell>
        </row>
        <row r="117">
          <cell r="C117" t="str">
            <v>A41299</v>
          </cell>
          <cell r="D117" t="str">
            <v>UK</v>
          </cell>
          <cell r="E117" t="str">
            <v>UGB</v>
          </cell>
          <cell r="F117" t="str">
            <v>UP33</v>
          </cell>
          <cell r="G117" t="str">
            <v>S2</v>
          </cell>
          <cell r="H117" t="str">
            <v>SBS</v>
          </cell>
          <cell r="I117" t="str">
            <v>Technical Director (2)</v>
          </cell>
          <cell r="J117" t="str">
            <v>Project Manager  Category 2 (2)</v>
          </cell>
          <cell r="K117">
            <v>4</v>
          </cell>
          <cell r="L117" t="str">
            <v>Secondment</v>
          </cell>
        </row>
        <row r="118">
          <cell r="C118" t="str">
            <v>A74624</v>
          </cell>
          <cell r="D118" t="str">
            <v>UK</v>
          </cell>
          <cell r="E118" t="str">
            <v>UGB</v>
          </cell>
          <cell r="F118" t="str">
            <v>UT23</v>
          </cell>
          <cell r="G118" t="str">
            <v>S1</v>
          </cell>
          <cell r="H118" t="str">
            <v>THW</v>
          </cell>
          <cell r="I118" t="str">
            <v>Engineer</v>
          </cell>
          <cell r="J118" t="str">
            <v>Chartered or Consulting Engineer</v>
          </cell>
          <cell r="K118">
            <v>7</v>
          </cell>
          <cell r="L118" t="str">
            <v>West One</v>
          </cell>
        </row>
        <row r="119">
          <cell r="C119" t="str">
            <v>W04979</v>
          </cell>
          <cell r="D119" t="str">
            <v>UK</v>
          </cell>
          <cell r="E119" t="str">
            <v>UGB</v>
          </cell>
          <cell r="F119" t="str">
            <v>UU51</v>
          </cell>
          <cell r="G119" t="str">
            <v>S3</v>
          </cell>
          <cell r="H119" t="str">
            <v>WWN</v>
          </cell>
          <cell r="I119" t="str">
            <v>Associate Director</v>
          </cell>
          <cell r="J119" t="str">
            <v>Business Director</v>
          </cell>
          <cell r="K119">
            <v>3</v>
          </cell>
          <cell r="L119" t="str">
            <v>Cardiff</v>
          </cell>
        </row>
        <row r="120">
          <cell r="C120" t="str">
            <v>A01852</v>
          </cell>
          <cell r="D120" t="str">
            <v>UK</v>
          </cell>
          <cell r="E120" t="str">
            <v>UGB</v>
          </cell>
          <cell r="F120" t="str">
            <v>UU61</v>
          </cell>
          <cell r="G120" t="str">
            <v>S3</v>
          </cell>
          <cell r="H120" t="str">
            <v>WWN</v>
          </cell>
          <cell r="I120" t="str">
            <v>Interim Contract Leader - Developer Services</v>
          </cell>
          <cell r="J120" t="str">
            <v>Business Director</v>
          </cell>
          <cell r="K120">
            <v>3</v>
          </cell>
          <cell r="L120" t="str">
            <v>Plymouth</v>
          </cell>
        </row>
        <row r="121">
          <cell r="C121" t="str">
            <v>A40058</v>
          </cell>
          <cell r="D121" t="str">
            <v>UK</v>
          </cell>
          <cell r="E121" t="str">
            <v>UGB</v>
          </cell>
          <cell r="F121" t="str">
            <v>UT21</v>
          </cell>
          <cell r="G121" t="str">
            <v>S1</v>
          </cell>
          <cell r="H121" t="str">
            <v>THW</v>
          </cell>
          <cell r="I121" t="str">
            <v>Principal Consultant</v>
          </cell>
          <cell r="J121" t="str">
            <v>Senior Resident Engineer</v>
          </cell>
          <cell r="K121">
            <v>5</v>
          </cell>
          <cell r="L121" t="str">
            <v>Bristol</v>
          </cell>
        </row>
        <row r="122">
          <cell r="C122" t="str">
            <v>A25273</v>
          </cell>
          <cell r="D122" t="str">
            <v>UK</v>
          </cell>
          <cell r="E122" t="str">
            <v>UGB</v>
          </cell>
          <cell r="F122" t="str">
            <v>UT41</v>
          </cell>
          <cell r="G122" t="str">
            <v>S1</v>
          </cell>
          <cell r="H122" t="str">
            <v>TRL</v>
          </cell>
          <cell r="I122" t="str">
            <v>Senior Civil Engineer</v>
          </cell>
          <cell r="J122" t="str">
            <v>Senior Engineer</v>
          </cell>
          <cell r="K122">
            <v>6</v>
          </cell>
          <cell r="L122" t="str">
            <v>London</v>
          </cell>
        </row>
        <row r="123">
          <cell r="C123" t="str">
            <v>A95370</v>
          </cell>
          <cell r="D123" t="str">
            <v>UK</v>
          </cell>
          <cell r="E123" t="str">
            <v>UGB</v>
          </cell>
          <cell r="F123" t="str">
            <v>UP31</v>
          </cell>
          <cell r="G123" t="str">
            <v>S2</v>
          </cell>
          <cell r="H123" t="str">
            <v>GGE</v>
          </cell>
          <cell r="I123" t="str">
            <v>Principal Geotechnical Engineer</v>
          </cell>
          <cell r="J123" t="str">
            <v>Principal Engineer/ Technical Discipline Leader</v>
          </cell>
          <cell r="K123">
            <v>5</v>
          </cell>
          <cell r="L123" t="str">
            <v>Guildford</v>
          </cell>
        </row>
        <row r="124">
          <cell r="C124" t="str">
            <v>A76224</v>
          </cell>
          <cell r="D124" t="str">
            <v>UK</v>
          </cell>
          <cell r="E124" t="str">
            <v>UGB</v>
          </cell>
          <cell r="F124" t="str">
            <v>UF15</v>
          </cell>
          <cell r="G124" t="str">
            <v>S9</v>
          </cell>
          <cell r="H124" t="str">
            <v>AFF</v>
          </cell>
          <cell r="I124" t="str">
            <v>Facilities Co-ordinator</v>
          </cell>
          <cell r="J124" t="str">
            <v>Facilities Coordinator</v>
          </cell>
          <cell r="K124">
            <v>8</v>
          </cell>
          <cell r="L124" t="str">
            <v>London</v>
          </cell>
        </row>
        <row r="125">
          <cell r="C125" t="str">
            <v>A76052</v>
          </cell>
          <cell r="D125" t="str">
            <v>UK</v>
          </cell>
          <cell r="E125" t="str">
            <v>UGB</v>
          </cell>
          <cell r="F125" t="str">
            <v>UT43</v>
          </cell>
          <cell r="G125" t="str">
            <v>S1</v>
          </cell>
          <cell r="H125" t="str">
            <v>TRS</v>
          </cell>
          <cell r="I125" t="str">
            <v>Mechanical Engineer</v>
          </cell>
          <cell r="J125" t="str">
            <v>Resident Engineer (1) / Resident Engineer</v>
          </cell>
          <cell r="K125">
            <v>8</v>
          </cell>
          <cell r="L125" t="str">
            <v>London</v>
          </cell>
        </row>
        <row r="126">
          <cell r="C126" t="str">
            <v>U02883</v>
          </cell>
          <cell r="D126" t="str">
            <v>UK</v>
          </cell>
          <cell r="E126" t="str">
            <v>UGB</v>
          </cell>
          <cell r="F126" t="str">
            <v>UT31</v>
          </cell>
          <cell r="G126" t="str">
            <v>S1</v>
          </cell>
          <cell r="H126" t="str">
            <v>SBR</v>
          </cell>
          <cell r="I126" t="str">
            <v>Inspector</v>
          </cell>
          <cell r="J126" t="str">
            <v>Resident Engineer (2)</v>
          </cell>
          <cell r="K126">
            <v>7</v>
          </cell>
          <cell r="L126" t="str">
            <v>London</v>
          </cell>
        </row>
        <row r="127">
          <cell r="C127" t="str">
            <v>A74953</v>
          </cell>
          <cell r="D127" t="str">
            <v>UK</v>
          </cell>
          <cell r="E127" t="str">
            <v>UGB</v>
          </cell>
          <cell r="F127" t="str">
            <v>UT31</v>
          </cell>
          <cell r="G127" t="str">
            <v>S1</v>
          </cell>
          <cell r="H127" t="str">
            <v>SBR</v>
          </cell>
          <cell r="I127" t="str">
            <v>Graduate Engineer</v>
          </cell>
          <cell r="J127" t="str">
            <v>Graduate Engineer</v>
          </cell>
          <cell r="K127">
            <v>10</v>
          </cell>
          <cell r="L127" t="str">
            <v>Birmingham</v>
          </cell>
        </row>
        <row r="128">
          <cell r="C128" t="str">
            <v>A01857</v>
          </cell>
          <cell r="D128" t="str">
            <v>UK</v>
          </cell>
          <cell r="E128" t="str">
            <v>UGB</v>
          </cell>
          <cell r="F128" t="str">
            <v>UP31</v>
          </cell>
          <cell r="G128" t="str">
            <v>S2</v>
          </cell>
          <cell r="H128" t="str">
            <v>GGE</v>
          </cell>
          <cell r="I128" t="str">
            <v>Technical Director (2)</v>
          </cell>
          <cell r="J128" t="str">
            <v>Associate (EA)/ Associate Tech. Dir / Associate Tech. Dir (2</v>
          </cell>
          <cell r="K128">
            <v>4</v>
          </cell>
          <cell r="L128" t="str">
            <v>Guildford</v>
          </cell>
        </row>
        <row r="129">
          <cell r="C129" t="str">
            <v>A40949</v>
          </cell>
          <cell r="D129" t="str">
            <v>UK</v>
          </cell>
          <cell r="E129" t="str">
            <v>UGB</v>
          </cell>
          <cell r="F129" t="str">
            <v>UT31</v>
          </cell>
          <cell r="G129" t="str">
            <v>S1</v>
          </cell>
          <cell r="H129" t="str">
            <v>SBR</v>
          </cell>
          <cell r="I129" t="str">
            <v>Technical Director (1)</v>
          </cell>
          <cell r="J129" t="str">
            <v>Technical Director  / Technical Director (1)</v>
          </cell>
          <cell r="K129">
            <v>3</v>
          </cell>
          <cell r="L129" t="str">
            <v>Other Site</v>
          </cell>
        </row>
        <row r="130">
          <cell r="C130" t="str">
            <v>A24917</v>
          </cell>
          <cell r="D130" t="str">
            <v>UK</v>
          </cell>
          <cell r="E130" t="str">
            <v>UGB</v>
          </cell>
          <cell r="F130" t="str">
            <v>UU41</v>
          </cell>
          <cell r="G130" t="str">
            <v>S3</v>
          </cell>
          <cell r="H130" t="str">
            <v>WEN</v>
          </cell>
          <cell r="I130" t="str">
            <v>Graduate Engineer</v>
          </cell>
          <cell r="J130" t="str">
            <v>Assistant Engineer  (Graduate)</v>
          </cell>
          <cell r="K130">
            <v>9</v>
          </cell>
          <cell r="L130" t="str">
            <v>Birmingham</v>
          </cell>
        </row>
        <row r="131">
          <cell r="C131" t="str">
            <v>W06432</v>
          </cell>
          <cell r="D131" t="str">
            <v>UK</v>
          </cell>
          <cell r="E131" t="str">
            <v>UGB</v>
          </cell>
          <cell r="F131" t="str">
            <v>UT41</v>
          </cell>
          <cell r="G131" t="str">
            <v>S1</v>
          </cell>
          <cell r="H131" t="str">
            <v>TRL</v>
          </cell>
          <cell r="I131" t="str">
            <v>Engineer</v>
          </cell>
          <cell r="J131" t="str">
            <v>Engineer  (Not chartered) (Graduate)</v>
          </cell>
          <cell r="K131">
            <v>8</v>
          </cell>
          <cell r="L131" t="str">
            <v>Warrington</v>
          </cell>
        </row>
        <row r="132">
          <cell r="C132" t="str">
            <v>A24861</v>
          </cell>
          <cell r="D132" t="str">
            <v>UK</v>
          </cell>
          <cell r="E132" t="str">
            <v>UGB</v>
          </cell>
          <cell r="F132" t="str">
            <v>UU81</v>
          </cell>
          <cell r="G132" t="str">
            <v>S3</v>
          </cell>
          <cell r="H132" t="str">
            <v>ERE</v>
          </cell>
          <cell r="I132" t="str">
            <v>Senior Nuclear Consultant</v>
          </cell>
          <cell r="J132" t="str">
            <v>Project Manager  Category 2 (2)</v>
          </cell>
          <cell r="K132">
            <v>4</v>
          </cell>
          <cell r="L132" t="str">
            <v>Bristol</v>
          </cell>
        </row>
        <row r="133">
          <cell r="C133" t="str">
            <v>A51049</v>
          </cell>
          <cell r="D133" t="str">
            <v>UK</v>
          </cell>
          <cell r="E133" t="str">
            <v>UGB</v>
          </cell>
          <cell r="F133" t="str">
            <v>UE21</v>
          </cell>
          <cell r="G133" t="str">
            <v>S4</v>
          </cell>
          <cell r="H133" t="str">
            <v>ESD</v>
          </cell>
          <cell r="I133" t="str">
            <v>Principal Consultant</v>
          </cell>
          <cell r="J133" t="str">
            <v>Senior Consultant</v>
          </cell>
          <cell r="K133">
            <v>6</v>
          </cell>
          <cell r="L133" t="str">
            <v>London</v>
          </cell>
        </row>
        <row r="134">
          <cell r="C134" t="str">
            <v>U03043</v>
          </cell>
          <cell r="D134" t="str">
            <v>UK</v>
          </cell>
          <cell r="E134" t="str">
            <v>UGB</v>
          </cell>
          <cell r="F134" t="str">
            <v>UP31</v>
          </cell>
          <cell r="G134" t="str">
            <v>S2</v>
          </cell>
          <cell r="H134" t="str">
            <v>GGE</v>
          </cell>
          <cell r="I134" t="str">
            <v>Engineer</v>
          </cell>
          <cell r="J134" t="str">
            <v>Senior Engineer</v>
          </cell>
          <cell r="K134">
            <v>6</v>
          </cell>
          <cell r="L134" t="str">
            <v>Other Site</v>
          </cell>
        </row>
        <row r="135">
          <cell r="C135" t="str">
            <v>A76560</v>
          </cell>
          <cell r="D135" t="str">
            <v>UK</v>
          </cell>
          <cell r="E135" t="str">
            <v>UGB</v>
          </cell>
          <cell r="F135" t="str">
            <v>UT43</v>
          </cell>
          <cell r="G135" t="str">
            <v>S1</v>
          </cell>
          <cell r="H135" t="str">
            <v>TRL</v>
          </cell>
          <cell r="I135" t="str">
            <v>Graduate Engineer</v>
          </cell>
          <cell r="J135" t="str">
            <v>Graduate Engineer</v>
          </cell>
          <cell r="K135">
            <v>10</v>
          </cell>
          <cell r="L135" t="str">
            <v>York</v>
          </cell>
        </row>
        <row r="136">
          <cell r="C136" t="str">
            <v>A00543</v>
          </cell>
          <cell r="D136" t="str">
            <v>UK</v>
          </cell>
          <cell r="E136" t="str">
            <v>UGB</v>
          </cell>
          <cell r="F136" t="str">
            <v>UE31</v>
          </cell>
          <cell r="G136" t="str">
            <v>S4</v>
          </cell>
          <cell r="H136" t="str">
            <v>EEA</v>
          </cell>
          <cell r="I136" t="str">
            <v>Technical Director</v>
          </cell>
          <cell r="J136" t="str">
            <v>Technical Director  / Technical Director (1)</v>
          </cell>
          <cell r="K136">
            <v>3</v>
          </cell>
          <cell r="L136" t="str">
            <v>Bristol</v>
          </cell>
        </row>
        <row r="137">
          <cell r="C137" t="str">
            <v>A76036</v>
          </cell>
          <cell r="D137" t="str">
            <v>UK</v>
          </cell>
          <cell r="E137" t="str">
            <v>UGB</v>
          </cell>
          <cell r="F137" t="str">
            <v>UT43</v>
          </cell>
          <cell r="G137" t="str">
            <v>S1</v>
          </cell>
          <cell r="H137" t="str">
            <v>TRL</v>
          </cell>
          <cell r="I137" t="str">
            <v>Principal Technician / BIM Manager</v>
          </cell>
          <cell r="J137" t="str">
            <v>Principal Technician</v>
          </cell>
          <cell r="K137">
            <v>6</v>
          </cell>
          <cell r="L137" t="str">
            <v>York</v>
          </cell>
        </row>
        <row r="138">
          <cell r="C138" t="str">
            <v>A76145</v>
          </cell>
          <cell r="D138" t="str">
            <v>UK</v>
          </cell>
          <cell r="E138" t="str">
            <v>UGB</v>
          </cell>
          <cell r="F138" t="str">
            <v>UT43</v>
          </cell>
          <cell r="G138" t="str">
            <v>S1</v>
          </cell>
          <cell r="H138" t="str">
            <v>TRS</v>
          </cell>
          <cell r="I138" t="str">
            <v>Associate Technical Director Electrification &amp; MEP Services</v>
          </cell>
          <cell r="J138" t="str">
            <v>Associate (EA)/ Associate Tech. Dir / Associate Tech. Dir (2</v>
          </cell>
          <cell r="K138">
            <v>4</v>
          </cell>
          <cell r="L138" t="str">
            <v>York</v>
          </cell>
        </row>
        <row r="139">
          <cell r="C139" t="str">
            <v>A74755</v>
          </cell>
          <cell r="D139" t="str">
            <v>UK</v>
          </cell>
          <cell r="E139" t="str">
            <v>UGB</v>
          </cell>
          <cell r="F139" t="str">
            <v>UT43</v>
          </cell>
          <cell r="G139" t="str">
            <v>S1</v>
          </cell>
          <cell r="H139" t="str">
            <v>TRL</v>
          </cell>
          <cell r="I139" t="str">
            <v>Technical Director</v>
          </cell>
          <cell r="J139" t="str">
            <v>Technical Director  / Technical Director (1)</v>
          </cell>
          <cell r="K139">
            <v>3</v>
          </cell>
          <cell r="L139" t="str">
            <v>York</v>
          </cell>
        </row>
        <row r="140">
          <cell r="C140" t="str">
            <v>U03121</v>
          </cell>
          <cell r="D140" t="str">
            <v>UK</v>
          </cell>
          <cell r="E140" t="str">
            <v>UGB</v>
          </cell>
          <cell r="F140" t="str">
            <v>UE31</v>
          </cell>
          <cell r="G140" t="str">
            <v>S4</v>
          </cell>
          <cell r="H140" t="str">
            <v>EEA</v>
          </cell>
          <cell r="I140" t="str">
            <v>Assessor</v>
          </cell>
          <cell r="J140" t="str">
            <v>Environmental consultant 1</v>
          </cell>
          <cell r="K140">
            <v>7</v>
          </cell>
          <cell r="L140" t="str">
            <v>Warrington</v>
          </cell>
        </row>
        <row r="141">
          <cell r="C141" t="str">
            <v>U02966</v>
          </cell>
          <cell r="D141" t="str">
            <v>UK</v>
          </cell>
          <cell r="E141" t="str">
            <v>UGB</v>
          </cell>
          <cell r="F141" t="str">
            <v>UT41</v>
          </cell>
          <cell r="G141" t="str">
            <v>S1</v>
          </cell>
          <cell r="H141" t="str">
            <v>TRL</v>
          </cell>
          <cell r="I141" t="str">
            <v>CAD Technician</v>
          </cell>
          <cell r="J141" t="str">
            <v>Senior Technician</v>
          </cell>
          <cell r="K141">
            <v>7</v>
          </cell>
          <cell r="L141" t="str">
            <v>Warrington</v>
          </cell>
        </row>
        <row r="142">
          <cell r="C142" t="str">
            <v>A00250</v>
          </cell>
          <cell r="D142" t="str">
            <v>UK</v>
          </cell>
          <cell r="E142" t="str">
            <v>UGB</v>
          </cell>
          <cell r="F142" t="str">
            <v>UT42</v>
          </cell>
          <cell r="G142" t="str">
            <v>S1</v>
          </cell>
          <cell r="H142" t="str">
            <v>TRL</v>
          </cell>
          <cell r="I142" t="str">
            <v>Senior Cost Manager</v>
          </cell>
          <cell r="J142" t="str">
            <v>Client Relationship Manager</v>
          </cell>
          <cell r="K142">
            <v>6</v>
          </cell>
          <cell r="L142" t="str">
            <v>London</v>
          </cell>
        </row>
        <row r="143">
          <cell r="C143" t="str">
            <v>A76459</v>
          </cell>
          <cell r="D143" t="str">
            <v>UK</v>
          </cell>
          <cell r="E143" t="str">
            <v>UGB</v>
          </cell>
          <cell r="F143" t="str">
            <v>UT42</v>
          </cell>
          <cell r="G143" t="str">
            <v>S1</v>
          </cell>
          <cell r="H143" t="str">
            <v>TRL</v>
          </cell>
          <cell r="I143" t="str">
            <v>CAD Microstation Technician</v>
          </cell>
          <cell r="J143" t="str">
            <v>Technical assistant</v>
          </cell>
          <cell r="K143">
            <v>10</v>
          </cell>
          <cell r="L143" t="str">
            <v>London</v>
          </cell>
        </row>
        <row r="144">
          <cell r="C144" t="str">
            <v>A24759</v>
          </cell>
          <cell r="D144" t="str">
            <v>UK</v>
          </cell>
          <cell r="E144" t="str">
            <v>UGB</v>
          </cell>
          <cell r="F144" t="str">
            <v>UF13</v>
          </cell>
          <cell r="G144" t="str">
            <v>S9</v>
          </cell>
          <cell r="H144" t="str">
            <v>AFF</v>
          </cell>
          <cell r="I144" t="str">
            <v>Office Facilities Assistant</v>
          </cell>
          <cell r="J144" t="str">
            <v>Marketing Coordinator</v>
          </cell>
          <cell r="K144">
            <v>8</v>
          </cell>
          <cell r="L144" t="str">
            <v>Guildford</v>
          </cell>
        </row>
        <row r="145">
          <cell r="C145" t="str">
            <v>A42404</v>
          </cell>
          <cell r="D145" t="str">
            <v>UK</v>
          </cell>
          <cell r="E145" t="str">
            <v>UGB</v>
          </cell>
          <cell r="F145" t="str">
            <v>UP33</v>
          </cell>
          <cell r="G145" t="str">
            <v>S2</v>
          </cell>
          <cell r="H145" t="str">
            <v>SBS</v>
          </cell>
          <cell r="I145" t="str">
            <v>Principal Technician</v>
          </cell>
          <cell r="J145" t="str">
            <v>Principal Technician</v>
          </cell>
          <cell r="K145">
            <v>6</v>
          </cell>
          <cell r="L145" t="str">
            <v>Bristol</v>
          </cell>
        </row>
        <row r="146">
          <cell r="C146" t="str">
            <v>A24855</v>
          </cell>
          <cell r="D146" t="str">
            <v>UK</v>
          </cell>
          <cell r="E146" t="str">
            <v>UGB</v>
          </cell>
          <cell r="F146" t="str">
            <v>UU22</v>
          </cell>
          <cell r="G146" t="str">
            <v>S3</v>
          </cell>
          <cell r="H146" t="str">
            <v>WTC</v>
          </cell>
          <cell r="I146" t="str">
            <v>Graduate Mechanical Engineer</v>
          </cell>
          <cell r="J146" t="str">
            <v>Engineer  (Not chartered) (Graduate)</v>
          </cell>
          <cell r="K146">
            <v>8</v>
          </cell>
          <cell r="L146" t="str">
            <v>Cardiff</v>
          </cell>
        </row>
        <row r="147">
          <cell r="C147" t="str">
            <v>A01600</v>
          </cell>
          <cell r="D147" t="str">
            <v>UK</v>
          </cell>
          <cell r="E147" t="str">
            <v>UGB</v>
          </cell>
          <cell r="F147" t="str">
            <v>UT21</v>
          </cell>
          <cell r="G147" t="str">
            <v>S1</v>
          </cell>
          <cell r="H147" t="str">
            <v>THW</v>
          </cell>
          <cell r="I147" t="str">
            <v>Associate Technical Director (2)</v>
          </cell>
          <cell r="J147" t="str">
            <v>Associate Business Director</v>
          </cell>
          <cell r="K147">
            <v>4</v>
          </cell>
          <cell r="L147" t="str">
            <v>Secondment</v>
          </cell>
        </row>
        <row r="148">
          <cell r="C148" t="str">
            <v>A99430</v>
          </cell>
          <cell r="D148" t="str">
            <v>UK</v>
          </cell>
          <cell r="E148" t="str">
            <v>UGB</v>
          </cell>
          <cell r="F148" t="str">
            <v>UP31</v>
          </cell>
          <cell r="G148" t="str">
            <v>S2</v>
          </cell>
          <cell r="H148" t="str">
            <v>GGE</v>
          </cell>
          <cell r="I148" t="str">
            <v>Technical Director (1)</v>
          </cell>
          <cell r="J148" t="str">
            <v>Technical Director  / Technical Director (1)</v>
          </cell>
          <cell r="K148">
            <v>3</v>
          </cell>
          <cell r="L148" t="str">
            <v>Guildford</v>
          </cell>
        </row>
        <row r="149">
          <cell r="C149" t="str">
            <v>A02507</v>
          </cell>
          <cell r="D149" t="str">
            <v>UK</v>
          </cell>
          <cell r="E149" t="str">
            <v>UGB</v>
          </cell>
          <cell r="F149" t="str">
            <v>UF17</v>
          </cell>
          <cell r="G149" t="str">
            <v>S9</v>
          </cell>
          <cell r="H149" t="str">
            <v>AFF</v>
          </cell>
          <cell r="I149" t="str">
            <v>Office Manager</v>
          </cell>
          <cell r="J149" t="str">
            <v>Office Facilities Manager (1)</v>
          </cell>
          <cell r="K149">
            <v>5</v>
          </cell>
          <cell r="L149" t="str">
            <v>Plymouth</v>
          </cell>
        </row>
        <row r="150">
          <cell r="C150" t="str">
            <v>A76076</v>
          </cell>
          <cell r="D150" t="str">
            <v>UK</v>
          </cell>
          <cell r="E150" t="str">
            <v>UGB</v>
          </cell>
          <cell r="F150" t="str">
            <v>UU61</v>
          </cell>
          <cell r="G150" t="str">
            <v>S3</v>
          </cell>
          <cell r="H150" t="str">
            <v>WWN</v>
          </cell>
          <cell r="I150" t="str">
            <v>Developer Services Project Manager</v>
          </cell>
          <cell r="J150" t="str">
            <v>Project Manager – Landscape &amp;Planning</v>
          </cell>
          <cell r="K150">
            <v>7</v>
          </cell>
          <cell r="L150" t="str">
            <v>Exeter</v>
          </cell>
        </row>
        <row r="151">
          <cell r="C151" t="str">
            <v>S10335</v>
          </cell>
          <cell r="D151" t="str">
            <v>UK</v>
          </cell>
          <cell r="E151" t="str">
            <v>UGB</v>
          </cell>
          <cell r="F151" t="str">
            <v>UP31</v>
          </cell>
          <cell r="G151" t="str">
            <v>S2</v>
          </cell>
          <cell r="H151" t="str">
            <v>GGE</v>
          </cell>
          <cell r="I151" t="str">
            <v>Tunnel Engineer &amp; Fire Protection Specialist</v>
          </cell>
          <cell r="J151" t="str">
            <v>Regional Construction Manager</v>
          </cell>
          <cell r="K151">
            <v>3</v>
          </cell>
          <cell r="L151" t="str">
            <v>Warrington</v>
          </cell>
        </row>
        <row r="152">
          <cell r="C152" t="str">
            <v>A40148</v>
          </cell>
          <cell r="D152" t="str">
            <v>UK</v>
          </cell>
          <cell r="E152" t="str">
            <v>UGB</v>
          </cell>
          <cell r="F152" t="str">
            <v>UP31</v>
          </cell>
          <cell r="G152" t="str">
            <v>S2</v>
          </cell>
          <cell r="H152" t="str">
            <v>GGE</v>
          </cell>
          <cell r="I152" t="str">
            <v>Technical Director</v>
          </cell>
          <cell r="J152" t="str">
            <v>Business Director</v>
          </cell>
          <cell r="K152">
            <v>3</v>
          </cell>
          <cell r="L152" t="str">
            <v>Guildford</v>
          </cell>
        </row>
        <row r="153">
          <cell r="C153" t="str">
            <v>A76341</v>
          </cell>
          <cell r="D153" t="str">
            <v>UK</v>
          </cell>
          <cell r="E153" t="str">
            <v>UGB</v>
          </cell>
          <cell r="F153" t="str">
            <v>UT31</v>
          </cell>
          <cell r="G153" t="str">
            <v>S1</v>
          </cell>
          <cell r="H153" t="str">
            <v>SBR</v>
          </cell>
          <cell r="I153" t="str">
            <v>Principal Bridge Engineer</v>
          </cell>
          <cell r="J153" t="str">
            <v>Principal Engineer/ Technical Discipline Leader</v>
          </cell>
          <cell r="K153">
            <v>5</v>
          </cell>
          <cell r="L153" t="str">
            <v>Guildford</v>
          </cell>
        </row>
        <row r="154">
          <cell r="C154" t="str">
            <v>A41273</v>
          </cell>
          <cell r="D154" t="str">
            <v>UK</v>
          </cell>
          <cell r="E154" t="str">
            <v>UGB</v>
          </cell>
          <cell r="F154" t="str">
            <v>UP33</v>
          </cell>
          <cell r="G154" t="str">
            <v>S2</v>
          </cell>
          <cell r="H154" t="str">
            <v>SBS</v>
          </cell>
          <cell r="I154" t="str">
            <v>Technical Director</v>
          </cell>
          <cell r="J154" t="str">
            <v>Technical Director  / Technical Director (1)</v>
          </cell>
          <cell r="K154">
            <v>3</v>
          </cell>
          <cell r="L154" t="str">
            <v>Plymouth</v>
          </cell>
        </row>
        <row r="155">
          <cell r="C155" t="str">
            <v>A76491</v>
          </cell>
          <cell r="D155" t="str">
            <v>UK</v>
          </cell>
          <cell r="E155" t="str">
            <v>UGB</v>
          </cell>
          <cell r="F155" t="str">
            <v>UU61</v>
          </cell>
          <cell r="G155" t="str">
            <v>S3</v>
          </cell>
          <cell r="H155" t="str">
            <v>WWN</v>
          </cell>
          <cell r="I155" t="str">
            <v>Graduate Modeller</v>
          </cell>
          <cell r="J155" t="str">
            <v>Drafter / Draftsman</v>
          </cell>
          <cell r="K155">
            <v>9</v>
          </cell>
          <cell r="L155" t="str">
            <v>Plymouth</v>
          </cell>
        </row>
        <row r="156">
          <cell r="C156" t="str">
            <v>A76097</v>
          </cell>
          <cell r="D156" t="str">
            <v>UK</v>
          </cell>
          <cell r="E156" t="str">
            <v>UGB</v>
          </cell>
          <cell r="F156" t="str">
            <v>UT43</v>
          </cell>
          <cell r="G156" t="str">
            <v>S1</v>
          </cell>
          <cell r="H156" t="str">
            <v>TRS</v>
          </cell>
          <cell r="I156" t="str">
            <v>Electrification Engineer</v>
          </cell>
          <cell r="J156" t="str">
            <v>Senior Engineer</v>
          </cell>
          <cell r="K156">
            <v>6</v>
          </cell>
          <cell r="L156" t="str">
            <v>London</v>
          </cell>
        </row>
        <row r="157">
          <cell r="C157" t="str">
            <v>U03176</v>
          </cell>
          <cell r="D157" t="str">
            <v>UK</v>
          </cell>
          <cell r="E157" t="str">
            <v>UGB</v>
          </cell>
          <cell r="F157" t="str">
            <v>UT41</v>
          </cell>
          <cell r="G157" t="str">
            <v>S1</v>
          </cell>
          <cell r="H157" t="str">
            <v>TRL</v>
          </cell>
          <cell r="I157" t="str">
            <v>Work Experience Student</v>
          </cell>
          <cell r="J157" t="str">
            <v>Junior Technician</v>
          </cell>
          <cell r="K157">
            <v>11</v>
          </cell>
          <cell r="L157" t="str">
            <v>Warrington</v>
          </cell>
        </row>
        <row r="158">
          <cell r="C158" t="str">
            <v>A50157</v>
          </cell>
          <cell r="D158" t="str">
            <v>UK</v>
          </cell>
          <cell r="E158" t="str">
            <v>UGB</v>
          </cell>
          <cell r="F158" t="str">
            <v>UU11</v>
          </cell>
          <cell r="G158" t="str">
            <v>S3</v>
          </cell>
          <cell r="H158" t="str">
            <v>UEX</v>
          </cell>
          <cell r="I158" t="str">
            <v>PA to Sector MD</v>
          </cell>
          <cell r="J158" t="str">
            <v>Executive Secretary, Personal Assistant or Sector PA</v>
          </cell>
          <cell r="K158">
            <v>7</v>
          </cell>
          <cell r="L158" t="str">
            <v>Cardiff</v>
          </cell>
        </row>
        <row r="159">
          <cell r="C159" t="str">
            <v>A25288</v>
          </cell>
          <cell r="D159" t="str">
            <v>UK</v>
          </cell>
          <cell r="E159" t="str">
            <v>UGB</v>
          </cell>
          <cell r="F159" t="str">
            <v>UE31</v>
          </cell>
          <cell r="G159" t="str">
            <v>S4</v>
          </cell>
          <cell r="H159" t="str">
            <v>EEA</v>
          </cell>
          <cell r="I159" t="str">
            <v>Nuclear Chemist</v>
          </cell>
          <cell r="J159" t="str">
            <v>Environmental consultant 3 / Graduate</v>
          </cell>
          <cell r="K159">
            <v>9</v>
          </cell>
          <cell r="L159" t="str">
            <v>Warrington</v>
          </cell>
        </row>
        <row r="160">
          <cell r="C160" t="str">
            <v>A74954</v>
          </cell>
          <cell r="D160" t="str">
            <v>UK</v>
          </cell>
          <cell r="E160" t="str">
            <v>UGB</v>
          </cell>
          <cell r="F160" t="str">
            <v>UT21</v>
          </cell>
          <cell r="G160" t="str">
            <v>S1</v>
          </cell>
          <cell r="H160" t="str">
            <v>THW</v>
          </cell>
          <cell r="I160" t="str">
            <v>Department’s Representative Assistant A30/A35 DBFO</v>
          </cell>
          <cell r="J160" t="str">
            <v>Client Relationship Manager</v>
          </cell>
          <cell r="K160">
            <v>5</v>
          </cell>
          <cell r="L160" t="str">
            <v>Home</v>
          </cell>
        </row>
        <row r="161">
          <cell r="C161" t="str">
            <v>A00427</v>
          </cell>
          <cell r="D161" t="str">
            <v>UK</v>
          </cell>
          <cell r="E161" t="str">
            <v>UGB</v>
          </cell>
          <cell r="F161" t="str">
            <v>UT43</v>
          </cell>
          <cell r="G161" t="str">
            <v>S1</v>
          </cell>
          <cell r="H161" t="str">
            <v>TRL</v>
          </cell>
          <cell r="I161" t="str">
            <v>Technical Director (1)</v>
          </cell>
          <cell r="J161" t="str">
            <v>Technical Director  / Technical Director (1)</v>
          </cell>
          <cell r="K161">
            <v>3</v>
          </cell>
          <cell r="L161" t="str">
            <v>Home</v>
          </cell>
        </row>
        <row r="162">
          <cell r="C162" t="str">
            <v>U03167</v>
          </cell>
          <cell r="D162" t="str">
            <v>UK</v>
          </cell>
          <cell r="E162" t="str">
            <v>UGB</v>
          </cell>
          <cell r="F162" t="str">
            <v>UT42</v>
          </cell>
          <cell r="G162" t="str">
            <v>S1</v>
          </cell>
          <cell r="H162" t="str">
            <v>TRS</v>
          </cell>
          <cell r="I162" t="str">
            <v>Signalling Design Manager</v>
          </cell>
          <cell r="J162" t="str">
            <v>Principal Engineer/ Technical Discipline Leader</v>
          </cell>
          <cell r="K162">
            <v>5</v>
          </cell>
          <cell r="L162" t="str">
            <v>London</v>
          </cell>
        </row>
        <row r="163">
          <cell r="C163" t="str">
            <v>A25020</v>
          </cell>
          <cell r="D163" t="str">
            <v>UK</v>
          </cell>
          <cell r="E163" t="str">
            <v>UGB</v>
          </cell>
          <cell r="F163" t="str">
            <v>UE21</v>
          </cell>
          <cell r="G163" t="str">
            <v>S4</v>
          </cell>
          <cell r="H163" t="str">
            <v>EEC</v>
          </cell>
          <cell r="I163" t="str">
            <v>Ecologist</v>
          </cell>
          <cell r="J163" t="str">
            <v>Environmental consultant 2</v>
          </cell>
          <cell r="K163">
            <v>8</v>
          </cell>
          <cell r="L163" t="str">
            <v>London</v>
          </cell>
        </row>
        <row r="164">
          <cell r="C164" t="str">
            <v>S10724</v>
          </cell>
          <cell r="D164" t="str">
            <v>UK</v>
          </cell>
          <cell r="E164" t="str">
            <v>UGB</v>
          </cell>
          <cell r="F164" t="str">
            <v>UE21</v>
          </cell>
          <cell r="G164" t="str">
            <v>S4</v>
          </cell>
          <cell r="H164" t="str">
            <v>EEC</v>
          </cell>
          <cell r="I164" t="str">
            <v>Engineer</v>
          </cell>
          <cell r="J164" t="str">
            <v>Resident Engineer (1) / Resident Engineer</v>
          </cell>
          <cell r="K164">
            <v>8</v>
          </cell>
          <cell r="L164" t="str">
            <v>London</v>
          </cell>
        </row>
        <row r="165">
          <cell r="C165" t="str">
            <v>A74973</v>
          </cell>
          <cell r="D165" t="str">
            <v>UK</v>
          </cell>
          <cell r="E165" t="str">
            <v>UGB</v>
          </cell>
          <cell r="F165" t="str">
            <v>UT43</v>
          </cell>
          <cell r="G165" t="str">
            <v>S1</v>
          </cell>
          <cell r="H165" t="str">
            <v>TRS</v>
          </cell>
          <cell r="I165" t="str">
            <v>Lead Systems Engineer</v>
          </cell>
          <cell r="J165" t="str">
            <v>Principal Engineer/ Technical Discipline Leader</v>
          </cell>
          <cell r="K165">
            <v>5</v>
          </cell>
          <cell r="L165" t="str">
            <v>London</v>
          </cell>
        </row>
        <row r="166">
          <cell r="C166" t="str">
            <v>A74903</v>
          </cell>
          <cell r="D166" t="str">
            <v>UK</v>
          </cell>
          <cell r="E166" t="str">
            <v>UGB</v>
          </cell>
          <cell r="F166" t="str">
            <v>UT42</v>
          </cell>
          <cell r="G166" t="str">
            <v>S1</v>
          </cell>
          <cell r="H166" t="str">
            <v>TRL</v>
          </cell>
          <cell r="I166" t="str">
            <v>Senior Mechanical Engineer</v>
          </cell>
          <cell r="J166" t="str">
            <v>Chartered or Consulting Engineer</v>
          </cell>
          <cell r="K166">
            <v>7</v>
          </cell>
          <cell r="L166" t="str">
            <v>Guildford</v>
          </cell>
        </row>
        <row r="167">
          <cell r="C167" t="str">
            <v>A86665</v>
          </cell>
          <cell r="D167" t="str">
            <v>UK</v>
          </cell>
          <cell r="E167" t="str">
            <v>UGB</v>
          </cell>
          <cell r="F167" t="str">
            <v>US13</v>
          </cell>
          <cell r="G167" t="str">
            <v>S9</v>
          </cell>
          <cell r="H167" t="str">
            <v>AFN</v>
          </cell>
          <cell r="I167" t="str">
            <v>Assistant Procurement and Facilities Manager</v>
          </cell>
          <cell r="J167" t="str">
            <v>Office Facilities Manager (1)</v>
          </cell>
          <cell r="K167">
            <v>5</v>
          </cell>
          <cell r="L167" t="str">
            <v>Guildford</v>
          </cell>
        </row>
        <row r="168">
          <cell r="C168" t="str">
            <v>A50089</v>
          </cell>
          <cell r="D168" t="str">
            <v>UK</v>
          </cell>
          <cell r="E168" t="str">
            <v>UGB</v>
          </cell>
          <cell r="F168" t="str">
            <v>US12</v>
          </cell>
          <cell r="G168" t="str">
            <v>S9</v>
          </cell>
          <cell r="H168" t="str">
            <v>AHR</v>
          </cell>
          <cell r="I168" t="str">
            <v>HR Assistant</v>
          </cell>
          <cell r="J168" t="str">
            <v>HR Officer</v>
          </cell>
          <cell r="K168">
            <v>8</v>
          </cell>
          <cell r="L168" t="str">
            <v>Bristol</v>
          </cell>
        </row>
        <row r="169">
          <cell r="C169" t="str">
            <v>A25080</v>
          </cell>
          <cell r="D169" t="str">
            <v>UK</v>
          </cell>
          <cell r="E169" t="str">
            <v>UGB</v>
          </cell>
          <cell r="F169" t="str">
            <v>US13</v>
          </cell>
          <cell r="G169" t="str">
            <v>S9</v>
          </cell>
          <cell r="H169" t="str">
            <v>AFN</v>
          </cell>
          <cell r="I169" t="str">
            <v>Expense Clerk</v>
          </cell>
          <cell r="J169" t="str">
            <v>Senior Credit Controller</v>
          </cell>
          <cell r="K169">
            <v>7</v>
          </cell>
          <cell r="L169" t="str">
            <v>Cardiff</v>
          </cell>
        </row>
        <row r="170">
          <cell r="C170" t="str">
            <v>A25121</v>
          </cell>
          <cell r="D170" t="str">
            <v>UK</v>
          </cell>
          <cell r="E170" t="str">
            <v>UGB</v>
          </cell>
          <cell r="F170" t="str">
            <v>US12</v>
          </cell>
          <cell r="G170" t="str">
            <v>S9</v>
          </cell>
          <cell r="H170" t="str">
            <v>AHR</v>
          </cell>
          <cell r="I170" t="str">
            <v>Recruitment Manager</v>
          </cell>
          <cell r="J170" t="str">
            <v>Senior HR Manager/Advisor</v>
          </cell>
          <cell r="K170">
            <v>5</v>
          </cell>
          <cell r="L170" t="str">
            <v>Warrington</v>
          </cell>
        </row>
        <row r="171">
          <cell r="C171" t="str">
            <v>A25163</v>
          </cell>
          <cell r="D171" t="str">
            <v>UK</v>
          </cell>
          <cell r="E171" t="str">
            <v>UGB</v>
          </cell>
          <cell r="F171" t="str">
            <v>UT31</v>
          </cell>
          <cell r="G171" t="str">
            <v>S1</v>
          </cell>
          <cell r="H171" t="str">
            <v>SBR</v>
          </cell>
          <cell r="I171" t="str">
            <v>Student Engineer</v>
          </cell>
          <cell r="J171" t="str">
            <v>Junior Technician</v>
          </cell>
          <cell r="K171">
            <v>11</v>
          </cell>
          <cell r="L171" t="str">
            <v>London</v>
          </cell>
        </row>
        <row r="172">
          <cell r="C172" t="str">
            <v>A76116</v>
          </cell>
          <cell r="D172" t="str">
            <v>UK</v>
          </cell>
          <cell r="E172" t="str">
            <v>UGB</v>
          </cell>
          <cell r="F172" t="str">
            <v>UT31</v>
          </cell>
          <cell r="G172" t="str">
            <v>S1</v>
          </cell>
          <cell r="H172" t="str">
            <v>SBR</v>
          </cell>
          <cell r="I172" t="str">
            <v>Student Engineer</v>
          </cell>
          <cell r="J172" t="str">
            <v>Junior Technician</v>
          </cell>
          <cell r="K172">
            <v>11</v>
          </cell>
          <cell r="L172" t="str">
            <v>London</v>
          </cell>
        </row>
        <row r="173">
          <cell r="C173" t="str">
            <v>A74378</v>
          </cell>
          <cell r="D173" t="str">
            <v>UK</v>
          </cell>
          <cell r="E173" t="str">
            <v>UGB</v>
          </cell>
          <cell r="F173" t="str">
            <v>UT22</v>
          </cell>
          <cell r="G173" t="str">
            <v>S1</v>
          </cell>
          <cell r="H173" t="str">
            <v>THW</v>
          </cell>
          <cell r="I173" t="str">
            <v>Senior Consultant</v>
          </cell>
          <cell r="J173" t="str">
            <v>Senior Consultant</v>
          </cell>
          <cell r="K173">
            <v>6</v>
          </cell>
          <cell r="L173" t="str">
            <v>London</v>
          </cell>
        </row>
        <row r="174">
          <cell r="C174" t="str">
            <v>A76246</v>
          </cell>
          <cell r="D174" t="str">
            <v>UK</v>
          </cell>
          <cell r="E174" t="str">
            <v>UGB</v>
          </cell>
          <cell r="F174" t="str">
            <v>UP31</v>
          </cell>
          <cell r="G174" t="str">
            <v>S2</v>
          </cell>
          <cell r="H174" t="str">
            <v>GGE</v>
          </cell>
          <cell r="I174" t="str">
            <v>Graduate Geotechnical Engineer</v>
          </cell>
          <cell r="J174" t="str">
            <v>Geotechnical Engineer (Assistant)</v>
          </cell>
          <cell r="K174">
            <v>8</v>
          </cell>
          <cell r="L174" t="str">
            <v>Bristol</v>
          </cell>
        </row>
        <row r="175">
          <cell r="C175" t="str">
            <v>A74966</v>
          </cell>
          <cell r="D175" t="str">
            <v>UK</v>
          </cell>
          <cell r="E175" t="str">
            <v>UGB</v>
          </cell>
          <cell r="F175" t="str">
            <v>UT43</v>
          </cell>
          <cell r="G175" t="str">
            <v>S1</v>
          </cell>
          <cell r="H175" t="str">
            <v>TRL</v>
          </cell>
          <cell r="I175" t="str">
            <v>Senior Engineer</v>
          </cell>
          <cell r="J175" t="str">
            <v>Senior Engineer</v>
          </cell>
          <cell r="K175">
            <v>6</v>
          </cell>
          <cell r="L175" t="str">
            <v>York</v>
          </cell>
        </row>
        <row r="176">
          <cell r="C176" t="str">
            <v>A76096</v>
          </cell>
          <cell r="D176" t="str">
            <v>UK</v>
          </cell>
          <cell r="E176" t="str">
            <v>UGB</v>
          </cell>
          <cell r="F176" t="str">
            <v>UT41</v>
          </cell>
          <cell r="G176" t="str">
            <v>S1</v>
          </cell>
          <cell r="H176" t="str">
            <v>TRL</v>
          </cell>
          <cell r="I176" t="str">
            <v>Structural Design Engineer</v>
          </cell>
          <cell r="J176" t="str">
            <v>Principal Engineer/ Technical Discipline Leader</v>
          </cell>
          <cell r="K176">
            <v>4</v>
          </cell>
          <cell r="L176" t="str">
            <v>London</v>
          </cell>
        </row>
        <row r="177">
          <cell r="C177" t="str">
            <v>A80002</v>
          </cell>
          <cell r="D177" t="str">
            <v>UK</v>
          </cell>
          <cell r="E177" t="str">
            <v>UGB</v>
          </cell>
          <cell r="F177" t="str">
            <v>UU81</v>
          </cell>
          <cell r="G177" t="str">
            <v>S3</v>
          </cell>
          <cell r="H177" t="str">
            <v>ERE</v>
          </cell>
          <cell r="I177" t="str">
            <v>Engineer</v>
          </cell>
          <cell r="J177" t="str">
            <v>Graduate Engineer</v>
          </cell>
          <cell r="K177">
            <v>10</v>
          </cell>
        </row>
        <row r="178">
          <cell r="C178" t="str">
            <v>A00037</v>
          </cell>
          <cell r="D178" t="str">
            <v>UK</v>
          </cell>
          <cell r="E178" t="str">
            <v>UGB</v>
          </cell>
          <cell r="F178" t="str">
            <v>UU41</v>
          </cell>
          <cell r="G178" t="str">
            <v>S3</v>
          </cell>
          <cell r="H178" t="str">
            <v>WEN</v>
          </cell>
          <cell r="I178" t="str">
            <v>Senior Flood Risk Manager</v>
          </cell>
          <cell r="J178" t="str">
            <v>Senior Project Manager  – Landscape &amp; Planning</v>
          </cell>
          <cell r="K178">
            <v>6</v>
          </cell>
          <cell r="L178" t="str">
            <v>Exeter</v>
          </cell>
        </row>
        <row r="179">
          <cell r="C179" t="str">
            <v>A25161</v>
          </cell>
          <cell r="D179" t="str">
            <v>UK</v>
          </cell>
          <cell r="E179" t="str">
            <v>UGB</v>
          </cell>
          <cell r="F179" t="str">
            <v>UT43</v>
          </cell>
          <cell r="G179" t="str">
            <v>S1</v>
          </cell>
          <cell r="H179" t="str">
            <v>TRL</v>
          </cell>
          <cell r="I179" t="str">
            <v>Technician</v>
          </cell>
          <cell r="J179" t="str">
            <v>Senior Technician</v>
          </cell>
          <cell r="K179">
            <v>8</v>
          </cell>
          <cell r="L179" t="str">
            <v>London</v>
          </cell>
        </row>
        <row r="180">
          <cell r="C180" t="str">
            <v>A74887</v>
          </cell>
          <cell r="D180" t="str">
            <v>UK</v>
          </cell>
          <cell r="E180" t="str">
            <v>UGB</v>
          </cell>
          <cell r="F180" t="str">
            <v>UF15</v>
          </cell>
          <cell r="G180" t="str">
            <v>S9</v>
          </cell>
          <cell r="H180" t="str">
            <v>AFF</v>
          </cell>
          <cell r="I180" t="str">
            <v>Receptionist</v>
          </cell>
          <cell r="J180" t="str">
            <v>Senior Receptionist</v>
          </cell>
          <cell r="K180">
            <v>9</v>
          </cell>
          <cell r="L180" t="str">
            <v>London</v>
          </cell>
        </row>
        <row r="181">
          <cell r="C181" t="str">
            <v>A24778</v>
          </cell>
          <cell r="D181" t="str">
            <v>UK</v>
          </cell>
          <cell r="E181" t="str">
            <v>UGB</v>
          </cell>
          <cell r="F181" t="str">
            <v>UT31</v>
          </cell>
          <cell r="G181" t="str">
            <v>S1</v>
          </cell>
          <cell r="H181" t="str">
            <v>SBR</v>
          </cell>
          <cell r="I181" t="str">
            <v>Chartered Bridge Engineer</v>
          </cell>
          <cell r="J181" t="str">
            <v>Chartered or Consulting Engineer</v>
          </cell>
          <cell r="K181">
            <v>7</v>
          </cell>
          <cell r="L181" t="str">
            <v>London</v>
          </cell>
        </row>
        <row r="182">
          <cell r="C182" t="str">
            <v>A76257</v>
          </cell>
          <cell r="D182" t="str">
            <v>UK</v>
          </cell>
          <cell r="E182" t="str">
            <v>UGB</v>
          </cell>
          <cell r="F182" t="str">
            <v>UT43</v>
          </cell>
          <cell r="G182" t="str">
            <v>S1</v>
          </cell>
          <cell r="H182" t="str">
            <v>TRL</v>
          </cell>
          <cell r="I182" t="str">
            <v>Associate Business Director</v>
          </cell>
          <cell r="J182" t="str">
            <v>Associate Business Director</v>
          </cell>
          <cell r="K182">
            <v>4</v>
          </cell>
          <cell r="L182" t="str">
            <v>East Kilbride</v>
          </cell>
        </row>
        <row r="183">
          <cell r="C183" t="str">
            <v>A50183</v>
          </cell>
          <cell r="D183" t="str">
            <v>UK</v>
          </cell>
          <cell r="E183" t="str">
            <v>UGB</v>
          </cell>
          <cell r="F183" t="str">
            <v>UT21</v>
          </cell>
          <cell r="G183" t="str">
            <v>S1</v>
          </cell>
          <cell r="H183" t="str">
            <v>THW</v>
          </cell>
          <cell r="I183" t="str">
            <v>Business Director for Highways</v>
          </cell>
          <cell r="J183" t="str">
            <v>Business Director</v>
          </cell>
          <cell r="K183">
            <v>3</v>
          </cell>
          <cell r="L183" t="str">
            <v>Warrington</v>
          </cell>
        </row>
        <row r="184">
          <cell r="C184" t="str">
            <v>A76490</v>
          </cell>
          <cell r="D184" t="str">
            <v>UK</v>
          </cell>
          <cell r="E184" t="str">
            <v>UGB</v>
          </cell>
          <cell r="F184" t="str">
            <v>UT42</v>
          </cell>
          <cell r="G184" t="str">
            <v>S1</v>
          </cell>
          <cell r="H184" t="str">
            <v>TRL</v>
          </cell>
          <cell r="I184" t="str">
            <v>Senior Engineer</v>
          </cell>
          <cell r="J184" t="str">
            <v>Senior Engineer</v>
          </cell>
          <cell r="K184">
            <v>6</v>
          </cell>
          <cell r="L184" t="str">
            <v>London</v>
          </cell>
        </row>
        <row r="185">
          <cell r="C185" t="str">
            <v>W05835</v>
          </cell>
          <cell r="D185" t="str">
            <v>UK</v>
          </cell>
          <cell r="E185" t="str">
            <v>UGB</v>
          </cell>
          <cell r="F185" t="str">
            <v>US13</v>
          </cell>
          <cell r="G185" t="str">
            <v>S9</v>
          </cell>
          <cell r="H185" t="str">
            <v>AFN</v>
          </cell>
          <cell r="I185" t="str">
            <v>Regional Financial Controller</v>
          </cell>
          <cell r="J185" t="str">
            <v>Finance Manager/FInancial Controller (EA)</v>
          </cell>
          <cell r="K185">
            <v>3</v>
          </cell>
          <cell r="L185" t="str">
            <v>Cardiff</v>
          </cell>
        </row>
        <row r="186">
          <cell r="C186" t="str">
            <v>W04154</v>
          </cell>
          <cell r="D186" t="str">
            <v>UK</v>
          </cell>
          <cell r="E186" t="str">
            <v>UGB</v>
          </cell>
          <cell r="F186" t="str">
            <v>UT41</v>
          </cell>
          <cell r="G186" t="str">
            <v>S1</v>
          </cell>
          <cell r="H186" t="str">
            <v>TRL</v>
          </cell>
          <cell r="I186" t="str">
            <v>Associate Technical Director</v>
          </cell>
          <cell r="J186" t="str">
            <v>Associate (EA)/ Associate Tech. Dir / Associate Tech. Dir (2</v>
          </cell>
          <cell r="K186">
            <v>4</v>
          </cell>
          <cell r="L186" t="str">
            <v>Warrington</v>
          </cell>
        </row>
        <row r="187">
          <cell r="C187" t="str">
            <v>A92789</v>
          </cell>
          <cell r="D187" t="str">
            <v>UK</v>
          </cell>
          <cell r="E187" t="str">
            <v>UGB</v>
          </cell>
          <cell r="F187" t="str">
            <v>UP21</v>
          </cell>
          <cell r="G187" t="str">
            <v>S2</v>
          </cell>
          <cell r="H187" t="str">
            <v>BBI</v>
          </cell>
          <cell r="I187" t="str">
            <v>Team Leader</v>
          </cell>
          <cell r="J187" t="str">
            <v>Team Leader</v>
          </cell>
          <cell r="K187">
            <v>5</v>
          </cell>
          <cell r="L187" t="str">
            <v>Birmingham</v>
          </cell>
        </row>
        <row r="188">
          <cell r="C188" t="str">
            <v>W49190</v>
          </cell>
          <cell r="D188" t="str">
            <v>UK</v>
          </cell>
          <cell r="E188" t="str">
            <v>UGB</v>
          </cell>
          <cell r="F188" t="str">
            <v>UU31</v>
          </cell>
          <cell r="G188" t="str">
            <v>S3</v>
          </cell>
          <cell r="H188" t="str">
            <v>WWN</v>
          </cell>
          <cell r="I188" t="str">
            <v>Senior Engineer</v>
          </cell>
          <cell r="J188" t="str">
            <v>Senior Engineer</v>
          </cell>
          <cell r="K188">
            <v>6</v>
          </cell>
          <cell r="L188" t="str">
            <v>Cardiff</v>
          </cell>
        </row>
        <row r="189">
          <cell r="C189" t="str">
            <v>A76546</v>
          </cell>
          <cell r="D189" t="str">
            <v>UK</v>
          </cell>
          <cell r="E189" t="str">
            <v>UGB</v>
          </cell>
          <cell r="F189" t="str">
            <v>UT42</v>
          </cell>
          <cell r="G189" t="str">
            <v>S1</v>
          </cell>
          <cell r="H189" t="str">
            <v>TRS</v>
          </cell>
          <cell r="I189" t="str">
            <v>Principal Electrical Engineer</v>
          </cell>
          <cell r="J189" t="str">
            <v>Principal Engineer/ Technical Discipline Leader</v>
          </cell>
          <cell r="K189">
            <v>5</v>
          </cell>
          <cell r="L189" t="str">
            <v>Other Site</v>
          </cell>
        </row>
        <row r="190">
          <cell r="C190" t="str">
            <v>A49961</v>
          </cell>
          <cell r="D190" t="str">
            <v>UK</v>
          </cell>
          <cell r="E190" t="str">
            <v>UGB</v>
          </cell>
          <cell r="F190" t="str">
            <v>US16</v>
          </cell>
          <cell r="G190" t="str">
            <v>S9</v>
          </cell>
          <cell r="H190" t="str">
            <v>ABD</v>
          </cell>
          <cell r="I190" t="str">
            <v>Graphic Designer</v>
          </cell>
          <cell r="J190" t="str">
            <v>Graphic Designer</v>
          </cell>
          <cell r="K190">
            <v>7</v>
          </cell>
          <cell r="L190" t="str">
            <v>Cardiff</v>
          </cell>
        </row>
        <row r="191">
          <cell r="C191" t="str">
            <v>A50010</v>
          </cell>
          <cell r="D191" t="str">
            <v>UK</v>
          </cell>
          <cell r="E191" t="str">
            <v>UGB</v>
          </cell>
          <cell r="F191" t="str">
            <v>UP33</v>
          </cell>
          <cell r="G191" t="str">
            <v>S2</v>
          </cell>
          <cell r="H191" t="str">
            <v>SBS</v>
          </cell>
          <cell r="I191" t="str">
            <v>Engineer</v>
          </cell>
          <cell r="J191" t="str">
            <v>Resident Engineer (2)</v>
          </cell>
          <cell r="K191">
            <v>7</v>
          </cell>
          <cell r="L191" t="str">
            <v>London</v>
          </cell>
        </row>
        <row r="192">
          <cell r="C192" t="str">
            <v>A76275</v>
          </cell>
          <cell r="D192" t="str">
            <v>UK</v>
          </cell>
          <cell r="E192" t="str">
            <v>UGB</v>
          </cell>
          <cell r="F192" t="str">
            <v>UT43</v>
          </cell>
          <cell r="G192" t="str">
            <v>S1</v>
          </cell>
          <cell r="H192" t="str">
            <v>TRL</v>
          </cell>
          <cell r="I192" t="str">
            <v>Apprentice Engineer</v>
          </cell>
          <cell r="J192" t="str">
            <v>Junior Technician</v>
          </cell>
          <cell r="K192">
            <v>11</v>
          </cell>
          <cell r="L192" t="str">
            <v>York</v>
          </cell>
        </row>
        <row r="193">
          <cell r="C193" t="str">
            <v>A74447</v>
          </cell>
          <cell r="D193" t="str">
            <v>UK</v>
          </cell>
          <cell r="E193" t="str">
            <v>UGB</v>
          </cell>
          <cell r="F193" t="str">
            <v>US15</v>
          </cell>
          <cell r="G193" t="str">
            <v>S9</v>
          </cell>
          <cell r="H193" t="str">
            <v>AIT</v>
          </cell>
          <cell r="I193" t="str">
            <v>IT Field Engineer</v>
          </cell>
          <cell r="J193" t="str">
            <v>Senior IT Administrator</v>
          </cell>
          <cell r="K193">
            <v>6</v>
          </cell>
          <cell r="L193" t="str">
            <v>London</v>
          </cell>
        </row>
        <row r="194">
          <cell r="C194" t="str">
            <v>A74708</v>
          </cell>
          <cell r="D194" t="str">
            <v>UK</v>
          </cell>
          <cell r="E194" t="str">
            <v>UGB</v>
          </cell>
          <cell r="F194" t="str">
            <v>UU41</v>
          </cell>
          <cell r="G194" t="str">
            <v>S3</v>
          </cell>
          <cell r="H194" t="str">
            <v>WEN</v>
          </cell>
          <cell r="I194" t="str">
            <v>Consultant</v>
          </cell>
          <cell r="J194" t="str">
            <v>Consultant (2) (Aus)</v>
          </cell>
          <cell r="K194">
            <v>8</v>
          </cell>
          <cell r="L194" t="str">
            <v>Guildford</v>
          </cell>
        </row>
        <row r="195">
          <cell r="C195" t="str">
            <v>A84522</v>
          </cell>
          <cell r="D195" t="str">
            <v>UK</v>
          </cell>
          <cell r="E195" t="str">
            <v>UGB</v>
          </cell>
          <cell r="F195" t="str">
            <v>UU22</v>
          </cell>
          <cell r="G195" t="str">
            <v>S3</v>
          </cell>
          <cell r="H195" t="str">
            <v>WTC</v>
          </cell>
          <cell r="I195" t="str">
            <v>Chartered Engineer</v>
          </cell>
          <cell r="J195" t="str">
            <v>Senior Engineer</v>
          </cell>
          <cell r="K195">
            <v>6</v>
          </cell>
          <cell r="L195" t="str">
            <v>Birmingham</v>
          </cell>
        </row>
        <row r="196">
          <cell r="C196" t="str">
            <v>A74408</v>
          </cell>
          <cell r="D196" t="str">
            <v>UK</v>
          </cell>
          <cell r="E196" t="str">
            <v>UGB</v>
          </cell>
          <cell r="F196" t="str">
            <v>UP33</v>
          </cell>
          <cell r="G196" t="str">
            <v>S2</v>
          </cell>
          <cell r="H196" t="str">
            <v>SBS</v>
          </cell>
          <cell r="I196" t="str">
            <v>Senior Engineer</v>
          </cell>
          <cell r="J196" t="str">
            <v>Chartered or Consulting Engineer</v>
          </cell>
          <cell r="K196">
            <v>7</v>
          </cell>
          <cell r="L196" t="str">
            <v>Plymouth</v>
          </cell>
        </row>
        <row r="197">
          <cell r="C197" t="str">
            <v>A76180</v>
          </cell>
          <cell r="D197" t="str">
            <v>UK</v>
          </cell>
          <cell r="E197" t="str">
            <v>UGB</v>
          </cell>
          <cell r="F197" t="str">
            <v>UT41</v>
          </cell>
          <cell r="G197" t="str">
            <v>S1</v>
          </cell>
          <cell r="H197" t="str">
            <v>TRL</v>
          </cell>
          <cell r="I197" t="str">
            <v>Vacation Student</v>
          </cell>
          <cell r="J197" t="str">
            <v>Junior Technician</v>
          </cell>
          <cell r="K197">
            <v>11</v>
          </cell>
          <cell r="L197" t="str">
            <v>Warrington</v>
          </cell>
        </row>
        <row r="198">
          <cell r="C198" t="str">
            <v>A74827</v>
          </cell>
          <cell r="D198" t="str">
            <v>UK</v>
          </cell>
          <cell r="E198" t="str">
            <v>UGB</v>
          </cell>
          <cell r="F198" t="str">
            <v>UT41</v>
          </cell>
          <cell r="G198" t="str">
            <v>S1</v>
          </cell>
          <cell r="H198" t="str">
            <v>TRL</v>
          </cell>
          <cell r="I198" t="str">
            <v>Summer Placement</v>
          </cell>
          <cell r="J198" t="str">
            <v>Junior Technician</v>
          </cell>
          <cell r="K198">
            <v>11</v>
          </cell>
          <cell r="L198" t="str">
            <v>Warrington</v>
          </cell>
        </row>
        <row r="199">
          <cell r="C199" t="str">
            <v>A74693</v>
          </cell>
          <cell r="D199" t="str">
            <v>UK</v>
          </cell>
          <cell r="E199" t="str">
            <v>UGB</v>
          </cell>
          <cell r="F199" t="str">
            <v>UT41</v>
          </cell>
          <cell r="G199" t="str">
            <v>S1</v>
          </cell>
          <cell r="H199" t="str">
            <v>TRL</v>
          </cell>
          <cell r="I199" t="str">
            <v>Vacation Student</v>
          </cell>
          <cell r="J199" t="str">
            <v>Junior Technician</v>
          </cell>
          <cell r="K199">
            <v>11</v>
          </cell>
          <cell r="L199" t="str">
            <v>Warrington</v>
          </cell>
        </row>
        <row r="200">
          <cell r="C200" t="str">
            <v>A74607</v>
          </cell>
          <cell r="D200" t="str">
            <v>UK</v>
          </cell>
          <cell r="E200" t="str">
            <v>UGB</v>
          </cell>
          <cell r="F200" t="str">
            <v>UT41</v>
          </cell>
          <cell r="G200" t="str">
            <v>S1</v>
          </cell>
          <cell r="H200" t="str">
            <v>TRL</v>
          </cell>
          <cell r="I200" t="str">
            <v>Year In Industry Student</v>
          </cell>
          <cell r="J200" t="str">
            <v>Junior Technician</v>
          </cell>
          <cell r="K200">
            <v>11</v>
          </cell>
          <cell r="L200" t="str">
            <v>Warrington</v>
          </cell>
        </row>
        <row r="201">
          <cell r="C201" t="str">
            <v>W04200</v>
          </cell>
          <cell r="D201" t="str">
            <v>UK</v>
          </cell>
          <cell r="E201" t="str">
            <v>UGB</v>
          </cell>
          <cell r="F201" t="str">
            <v>UU31</v>
          </cell>
          <cell r="G201" t="str">
            <v>S3</v>
          </cell>
          <cell r="H201" t="str">
            <v>WWN</v>
          </cell>
          <cell r="I201" t="str">
            <v>Principal Technician</v>
          </cell>
          <cell r="J201" t="str">
            <v>Principal Technician</v>
          </cell>
          <cell r="K201">
            <v>6</v>
          </cell>
          <cell r="L201" t="str">
            <v>Cardiff</v>
          </cell>
        </row>
        <row r="202">
          <cell r="C202" t="str">
            <v>A00132</v>
          </cell>
          <cell r="D202" t="str">
            <v>UK</v>
          </cell>
          <cell r="E202" t="str">
            <v>UGB</v>
          </cell>
          <cell r="F202" t="str">
            <v>UE31</v>
          </cell>
          <cell r="G202" t="str">
            <v>S4</v>
          </cell>
          <cell r="H202" t="str">
            <v>EEA</v>
          </cell>
          <cell r="I202" t="str">
            <v>Senior Air Quality Consultant</v>
          </cell>
          <cell r="J202" t="str">
            <v>Senior Environmental consultant 2</v>
          </cell>
          <cell r="K202">
            <v>7</v>
          </cell>
          <cell r="L202" t="str">
            <v>Warrington</v>
          </cell>
        </row>
        <row r="203">
          <cell r="C203" t="str">
            <v>U02521</v>
          </cell>
          <cell r="D203" t="str">
            <v>UK</v>
          </cell>
          <cell r="E203" t="str">
            <v>UGB</v>
          </cell>
          <cell r="F203" t="str">
            <v>UT22</v>
          </cell>
          <cell r="G203" t="str">
            <v>S1</v>
          </cell>
          <cell r="H203" t="str">
            <v>THW</v>
          </cell>
          <cell r="I203" t="str">
            <v>Engineering Technician</v>
          </cell>
          <cell r="J203" t="str">
            <v>Technical Officer/ Technician</v>
          </cell>
          <cell r="K203">
            <v>8</v>
          </cell>
          <cell r="L203" t="str">
            <v>London</v>
          </cell>
        </row>
        <row r="204">
          <cell r="C204" t="str">
            <v>A76469</v>
          </cell>
          <cell r="D204" t="str">
            <v>UK</v>
          </cell>
          <cell r="E204" t="str">
            <v>UGB</v>
          </cell>
          <cell r="F204" t="str">
            <v>UT42</v>
          </cell>
          <cell r="G204" t="str">
            <v>S1</v>
          </cell>
          <cell r="H204" t="str">
            <v>TRL</v>
          </cell>
          <cell r="I204" t="str">
            <v>CAD Microstation Technician</v>
          </cell>
          <cell r="J204" t="str">
            <v>Technical Officer/ Technician</v>
          </cell>
          <cell r="K204">
            <v>8</v>
          </cell>
          <cell r="L204" t="str">
            <v>London</v>
          </cell>
        </row>
        <row r="205">
          <cell r="C205" t="str">
            <v>A00452</v>
          </cell>
          <cell r="D205" t="str">
            <v>UK</v>
          </cell>
          <cell r="E205" t="str">
            <v>UGB</v>
          </cell>
          <cell r="F205" t="str">
            <v>UT42</v>
          </cell>
          <cell r="G205" t="str">
            <v>S1</v>
          </cell>
          <cell r="H205" t="str">
            <v>TRL</v>
          </cell>
          <cell r="I205" t="str">
            <v>Project Planner (1)</v>
          </cell>
          <cell r="J205" t="str">
            <v>Project  Planner (1)</v>
          </cell>
          <cell r="K205">
            <v>5</v>
          </cell>
          <cell r="L205" t="str">
            <v>London</v>
          </cell>
        </row>
        <row r="206">
          <cell r="C206" t="str">
            <v>W05819</v>
          </cell>
          <cell r="D206" t="str">
            <v>UK</v>
          </cell>
          <cell r="E206" t="str">
            <v>UGB</v>
          </cell>
          <cell r="F206" t="str">
            <v>UU22</v>
          </cell>
          <cell r="G206" t="str">
            <v>S3</v>
          </cell>
          <cell r="H206" t="str">
            <v>WTC</v>
          </cell>
          <cell r="I206" t="str">
            <v>CAD Technician</v>
          </cell>
          <cell r="J206" t="str">
            <v>Technical Officer/ Technician</v>
          </cell>
          <cell r="K206">
            <v>8</v>
          </cell>
          <cell r="L206" t="str">
            <v>Cardiff</v>
          </cell>
        </row>
        <row r="207">
          <cell r="C207" t="str">
            <v>A49944</v>
          </cell>
          <cell r="D207" t="str">
            <v>UK</v>
          </cell>
          <cell r="E207" t="str">
            <v>UGB</v>
          </cell>
          <cell r="F207" t="str">
            <v>UT22</v>
          </cell>
          <cell r="G207" t="str">
            <v>S1</v>
          </cell>
          <cell r="H207" t="str">
            <v>THW</v>
          </cell>
          <cell r="I207" t="str">
            <v>Engineer</v>
          </cell>
          <cell r="J207" t="str">
            <v>Chartered or Consulting Engineer</v>
          </cell>
          <cell r="K207">
            <v>7</v>
          </cell>
          <cell r="L207" t="str">
            <v>London</v>
          </cell>
        </row>
        <row r="208">
          <cell r="C208" t="str">
            <v>U03155</v>
          </cell>
          <cell r="D208" t="str">
            <v>UK</v>
          </cell>
          <cell r="E208" t="str">
            <v>UGB</v>
          </cell>
          <cell r="F208" t="str">
            <v>UF13</v>
          </cell>
          <cell r="G208" t="str">
            <v>S9</v>
          </cell>
          <cell r="H208" t="str">
            <v>AFF</v>
          </cell>
          <cell r="I208" t="str">
            <v>Office Facilities Administrator</v>
          </cell>
          <cell r="J208" t="str">
            <v>Facilities Assistant</v>
          </cell>
          <cell r="K208">
            <v>10</v>
          </cell>
          <cell r="L208" t="str">
            <v>Guildford</v>
          </cell>
        </row>
        <row r="209">
          <cell r="C209" t="str">
            <v>A76345</v>
          </cell>
          <cell r="D209" t="str">
            <v>UK</v>
          </cell>
          <cell r="E209" t="str">
            <v>UGB</v>
          </cell>
          <cell r="F209" t="str">
            <v>UT41</v>
          </cell>
          <cell r="G209" t="str">
            <v>S1</v>
          </cell>
          <cell r="H209" t="str">
            <v>TRL</v>
          </cell>
          <cell r="I209" t="str">
            <v>Network Rail Apprentice</v>
          </cell>
          <cell r="J209" t="str">
            <v>Junior Technician</v>
          </cell>
          <cell r="K209">
            <v>11</v>
          </cell>
          <cell r="L209" t="str">
            <v>Warrington</v>
          </cell>
        </row>
        <row r="210">
          <cell r="C210" t="str">
            <v>A76279</v>
          </cell>
          <cell r="D210" t="str">
            <v>UK</v>
          </cell>
          <cell r="E210" t="str">
            <v>UGB</v>
          </cell>
          <cell r="F210" t="str">
            <v>UT21</v>
          </cell>
          <cell r="G210" t="str">
            <v>S1</v>
          </cell>
          <cell r="H210" t="str">
            <v>THW</v>
          </cell>
          <cell r="I210" t="str">
            <v>Graduate Engineer</v>
          </cell>
          <cell r="J210" t="str">
            <v>Graduate Engineer</v>
          </cell>
          <cell r="K210">
            <v>10</v>
          </cell>
          <cell r="L210" t="str">
            <v>Cardiff</v>
          </cell>
        </row>
        <row r="211">
          <cell r="C211" t="str">
            <v>A25105</v>
          </cell>
          <cell r="D211" t="str">
            <v>UK</v>
          </cell>
          <cell r="E211" t="str">
            <v>UGB</v>
          </cell>
          <cell r="F211" t="str">
            <v>UT42</v>
          </cell>
          <cell r="G211" t="str">
            <v>S1</v>
          </cell>
          <cell r="H211" t="str">
            <v>TRL</v>
          </cell>
          <cell r="I211" t="str">
            <v>Associate Technial Director (2)</v>
          </cell>
          <cell r="J211" t="str">
            <v>Associate (EA)/ Associate Tech. Dir / Associate Tech. Dir (2</v>
          </cell>
          <cell r="K211">
            <v>4</v>
          </cell>
          <cell r="L211" t="str">
            <v>London</v>
          </cell>
        </row>
        <row r="212">
          <cell r="C212" t="str">
            <v>A25263</v>
          </cell>
          <cell r="D212" t="str">
            <v>UK</v>
          </cell>
          <cell r="E212" t="str">
            <v>UGB</v>
          </cell>
          <cell r="F212" t="str">
            <v>UT41</v>
          </cell>
          <cell r="G212" t="str">
            <v>S1</v>
          </cell>
          <cell r="H212" t="str">
            <v>TRL</v>
          </cell>
          <cell r="I212" t="str">
            <v>Principal Engineer</v>
          </cell>
          <cell r="J212" t="str">
            <v>Project Manager  Category 2 (2)</v>
          </cell>
          <cell r="K212">
            <v>4</v>
          </cell>
          <cell r="L212" t="str">
            <v>Birmingham</v>
          </cell>
        </row>
        <row r="213">
          <cell r="C213" t="str">
            <v>A74328</v>
          </cell>
          <cell r="D213" t="str">
            <v>UK</v>
          </cell>
          <cell r="E213" t="str">
            <v>UGB</v>
          </cell>
          <cell r="F213" t="str">
            <v>UT11</v>
          </cell>
          <cell r="G213" t="str">
            <v>S1</v>
          </cell>
          <cell r="H213" t="str">
            <v>TEX</v>
          </cell>
          <cell r="I213" t="str">
            <v>Marketing and Communications Assistant</v>
          </cell>
          <cell r="J213" t="str">
            <v>Marketing Coordinator</v>
          </cell>
          <cell r="K213">
            <v>8</v>
          </cell>
          <cell r="L213" t="str">
            <v>Guildford</v>
          </cell>
        </row>
        <row r="214">
          <cell r="C214" t="str">
            <v>A74670</v>
          </cell>
          <cell r="D214" t="str">
            <v>UK</v>
          </cell>
          <cell r="E214" t="str">
            <v>UGB</v>
          </cell>
          <cell r="F214" t="str">
            <v>UU22</v>
          </cell>
          <cell r="G214" t="str">
            <v>S3</v>
          </cell>
          <cell r="H214" t="str">
            <v>WTC</v>
          </cell>
          <cell r="I214" t="str">
            <v>Senior Mechanical Engineer</v>
          </cell>
          <cell r="J214" t="str">
            <v>Senior Engineer</v>
          </cell>
          <cell r="K214">
            <v>6</v>
          </cell>
          <cell r="L214" t="str">
            <v>Secondment</v>
          </cell>
        </row>
        <row r="215">
          <cell r="C215" t="str">
            <v>A76132</v>
          </cell>
          <cell r="D215" t="str">
            <v>UK</v>
          </cell>
          <cell r="E215" t="str">
            <v>UGB</v>
          </cell>
          <cell r="F215" t="str">
            <v>UT42</v>
          </cell>
          <cell r="G215" t="str">
            <v>S1</v>
          </cell>
          <cell r="H215" t="str">
            <v>TRS</v>
          </cell>
          <cell r="I215" t="str">
            <v>Principal Engineer</v>
          </cell>
          <cell r="J215" t="str">
            <v>Principal Engineer/ Technical Discipline Leader</v>
          </cell>
          <cell r="K215">
            <v>5</v>
          </cell>
          <cell r="L215" t="str">
            <v>London</v>
          </cell>
        </row>
        <row r="216">
          <cell r="C216" t="str">
            <v>A96210</v>
          </cell>
          <cell r="D216" t="str">
            <v>UK</v>
          </cell>
          <cell r="E216" t="str">
            <v>UGB</v>
          </cell>
          <cell r="F216" t="str">
            <v>UT41</v>
          </cell>
          <cell r="G216" t="str">
            <v>S1</v>
          </cell>
          <cell r="H216" t="str">
            <v>TRL</v>
          </cell>
          <cell r="I216" t="str">
            <v>Technical Director</v>
          </cell>
          <cell r="J216" t="str">
            <v>Technical Director  / Technical Director (1)</v>
          </cell>
          <cell r="K216">
            <v>3</v>
          </cell>
          <cell r="L216" t="str">
            <v>Warrington</v>
          </cell>
        </row>
        <row r="217">
          <cell r="C217" t="str">
            <v>A76426</v>
          </cell>
          <cell r="D217" t="str">
            <v>UK</v>
          </cell>
          <cell r="E217" t="str">
            <v>UGB</v>
          </cell>
          <cell r="F217" t="str">
            <v>UE21</v>
          </cell>
          <cell r="G217" t="str">
            <v>S4</v>
          </cell>
          <cell r="H217" t="str">
            <v>EEC</v>
          </cell>
          <cell r="I217" t="str">
            <v>Graduate Archaeologist</v>
          </cell>
          <cell r="J217" t="str">
            <v>Graduate Engineer</v>
          </cell>
          <cell r="K217">
            <v>10</v>
          </cell>
          <cell r="L217" t="str">
            <v>Stroud</v>
          </cell>
        </row>
        <row r="218">
          <cell r="C218" t="str">
            <v>U02755</v>
          </cell>
          <cell r="D218" t="str">
            <v>UK</v>
          </cell>
          <cell r="E218" t="str">
            <v>UGB</v>
          </cell>
          <cell r="F218" t="str">
            <v>UT23</v>
          </cell>
          <cell r="G218" t="str">
            <v>S1</v>
          </cell>
          <cell r="H218" t="str">
            <v>THW</v>
          </cell>
          <cell r="I218" t="str">
            <v>Engineer</v>
          </cell>
          <cell r="J218" t="str">
            <v>Resident Engineer (1) / Resident Engineer</v>
          </cell>
          <cell r="K218">
            <v>6</v>
          </cell>
          <cell r="L218" t="str">
            <v>Other Site</v>
          </cell>
        </row>
        <row r="219">
          <cell r="C219" t="str">
            <v>S10209</v>
          </cell>
          <cell r="D219" t="str">
            <v>UK</v>
          </cell>
          <cell r="E219" t="str">
            <v>UGB</v>
          </cell>
          <cell r="F219" t="str">
            <v>UT22</v>
          </cell>
          <cell r="G219" t="str">
            <v>S1</v>
          </cell>
          <cell r="H219" t="str">
            <v>TPL</v>
          </cell>
          <cell r="I219" t="str">
            <v>Engineer</v>
          </cell>
          <cell r="J219" t="str">
            <v>Assistant resident Engineer (2)</v>
          </cell>
          <cell r="K219">
            <v>9</v>
          </cell>
          <cell r="L219" t="str">
            <v>Home</v>
          </cell>
        </row>
        <row r="220">
          <cell r="C220" t="str">
            <v>A74302</v>
          </cell>
          <cell r="D220" t="str">
            <v>UK</v>
          </cell>
          <cell r="E220" t="str">
            <v>UGB</v>
          </cell>
          <cell r="F220" t="str">
            <v>UE31</v>
          </cell>
          <cell r="G220" t="str">
            <v>S4</v>
          </cell>
          <cell r="H220" t="str">
            <v>EEA</v>
          </cell>
          <cell r="I220" t="str">
            <v>Environmental Consultant</v>
          </cell>
          <cell r="J220" t="str">
            <v>Environmental consultant 2</v>
          </cell>
          <cell r="K220">
            <v>8</v>
          </cell>
          <cell r="L220" t="str">
            <v>Bristol</v>
          </cell>
        </row>
        <row r="221">
          <cell r="C221" t="str">
            <v>A76276</v>
          </cell>
          <cell r="D221" t="str">
            <v>UK</v>
          </cell>
          <cell r="E221" t="str">
            <v>UGB</v>
          </cell>
          <cell r="F221" t="str">
            <v>UT43</v>
          </cell>
          <cell r="G221" t="str">
            <v>S1</v>
          </cell>
          <cell r="H221" t="str">
            <v>TRL</v>
          </cell>
          <cell r="I221" t="str">
            <v>Technician</v>
          </cell>
          <cell r="J221" t="str">
            <v>Technical assistant</v>
          </cell>
          <cell r="K221">
            <v>10</v>
          </cell>
          <cell r="L221" t="str">
            <v>York</v>
          </cell>
        </row>
        <row r="222">
          <cell r="C222" t="str">
            <v>A74895</v>
          </cell>
          <cell r="D222" t="str">
            <v>UK</v>
          </cell>
          <cell r="E222" t="str">
            <v>UGB</v>
          </cell>
          <cell r="F222" t="str">
            <v>UP33</v>
          </cell>
          <cell r="G222" t="str">
            <v>S2</v>
          </cell>
          <cell r="H222" t="str">
            <v>BBI</v>
          </cell>
          <cell r="I222" t="str">
            <v>Graduate Engineer</v>
          </cell>
          <cell r="J222" t="str">
            <v>Assistant Engineer  (Graduate)</v>
          </cell>
          <cell r="K222">
            <v>9</v>
          </cell>
          <cell r="L222" t="str">
            <v>London</v>
          </cell>
        </row>
        <row r="223">
          <cell r="C223" t="str">
            <v>A76577</v>
          </cell>
          <cell r="D223" t="str">
            <v>UK</v>
          </cell>
          <cell r="E223" t="str">
            <v>UGB</v>
          </cell>
          <cell r="F223" t="str">
            <v>UP33</v>
          </cell>
          <cell r="G223" t="str">
            <v>S2</v>
          </cell>
          <cell r="H223" t="str">
            <v>SBS</v>
          </cell>
          <cell r="I223" t="str">
            <v>Structural Engineer</v>
          </cell>
          <cell r="J223" t="str">
            <v>Engineer  (Not chartered) (Graduate)</v>
          </cell>
          <cell r="K223">
            <v>8</v>
          </cell>
          <cell r="L223" t="str">
            <v>Plymouth</v>
          </cell>
        </row>
        <row r="224">
          <cell r="C224" t="str">
            <v>A25113</v>
          </cell>
          <cell r="D224" t="str">
            <v>UK</v>
          </cell>
          <cell r="E224" t="str">
            <v>UGB</v>
          </cell>
          <cell r="F224" t="str">
            <v>UF15</v>
          </cell>
          <cell r="G224" t="str">
            <v>S9</v>
          </cell>
          <cell r="H224" t="str">
            <v>AFF</v>
          </cell>
          <cell r="I224" t="str">
            <v>Facilities Co-ordinator</v>
          </cell>
          <cell r="J224" t="str">
            <v>Facilities Coordinator</v>
          </cell>
          <cell r="K224">
            <v>9</v>
          </cell>
          <cell r="L224" t="str">
            <v>London</v>
          </cell>
        </row>
        <row r="225">
          <cell r="C225" t="str">
            <v>A74495</v>
          </cell>
          <cell r="D225" t="str">
            <v>UK</v>
          </cell>
          <cell r="E225" t="str">
            <v>UGB</v>
          </cell>
          <cell r="F225" t="str">
            <v>UU22</v>
          </cell>
          <cell r="G225" t="str">
            <v>S3</v>
          </cell>
          <cell r="H225" t="str">
            <v>WTC</v>
          </cell>
          <cell r="I225" t="str">
            <v>Senior Electrical Engineer</v>
          </cell>
          <cell r="J225" t="str">
            <v>Principal Engineer/ Technical Discipline Leader</v>
          </cell>
          <cell r="K225">
            <v>5</v>
          </cell>
          <cell r="L225" t="str">
            <v>Maple Lodge</v>
          </cell>
        </row>
        <row r="226">
          <cell r="C226" t="str">
            <v>A95613</v>
          </cell>
          <cell r="D226" t="str">
            <v>UK</v>
          </cell>
          <cell r="E226" t="str">
            <v>UGB</v>
          </cell>
          <cell r="F226" t="str">
            <v>UT31</v>
          </cell>
          <cell r="G226" t="str">
            <v>S1</v>
          </cell>
          <cell r="H226" t="str">
            <v>SBR</v>
          </cell>
          <cell r="I226" t="str">
            <v>Senior Engineer</v>
          </cell>
          <cell r="J226" t="str">
            <v>Senior Engineer</v>
          </cell>
          <cell r="K226">
            <v>6</v>
          </cell>
          <cell r="L226" t="str">
            <v>London</v>
          </cell>
        </row>
        <row r="227">
          <cell r="C227" t="str">
            <v>A24839</v>
          </cell>
          <cell r="D227" t="str">
            <v>UK</v>
          </cell>
          <cell r="E227" t="str">
            <v>UGB</v>
          </cell>
          <cell r="F227" t="str">
            <v>UT41</v>
          </cell>
          <cell r="G227" t="str">
            <v>S1</v>
          </cell>
          <cell r="H227" t="str">
            <v>TRL</v>
          </cell>
          <cell r="I227" t="str">
            <v>Technician</v>
          </cell>
          <cell r="J227" t="str">
            <v>Resident Engineer (1) / Resident Engineer</v>
          </cell>
          <cell r="K227">
            <v>8</v>
          </cell>
          <cell r="L227" t="str">
            <v>Warrington</v>
          </cell>
        </row>
        <row r="228">
          <cell r="C228" t="str">
            <v>A25079</v>
          </cell>
          <cell r="D228" t="str">
            <v>UK</v>
          </cell>
          <cell r="E228" t="str">
            <v>UGB</v>
          </cell>
          <cell r="F228" t="str">
            <v>UT25</v>
          </cell>
          <cell r="G228" t="str">
            <v>S1</v>
          </cell>
          <cell r="H228" t="str">
            <v>THW</v>
          </cell>
          <cell r="I228" t="str">
            <v>Road Inspector</v>
          </cell>
          <cell r="J228" t="str">
            <v>Resident Engineer (1) / Resident Engineer</v>
          </cell>
          <cell r="K228">
            <v>6</v>
          </cell>
          <cell r="L228" t="str">
            <v>Romania</v>
          </cell>
        </row>
        <row r="229">
          <cell r="C229" t="str">
            <v>A85545</v>
          </cell>
          <cell r="D229" t="str">
            <v>UK</v>
          </cell>
          <cell r="E229" t="str">
            <v>UGB</v>
          </cell>
          <cell r="F229" t="str">
            <v>UT22</v>
          </cell>
          <cell r="G229" t="str">
            <v>S1</v>
          </cell>
          <cell r="H229" t="str">
            <v>TPL</v>
          </cell>
          <cell r="I229" t="str">
            <v>Principal Engineer</v>
          </cell>
          <cell r="J229" t="str">
            <v>Principal Engineer/ Technical Discipline Leader</v>
          </cell>
          <cell r="K229">
            <v>5</v>
          </cell>
          <cell r="L229" t="str">
            <v>Guildford</v>
          </cell>
        </row>
        <row r="230">
          <cell r="C230" t="str">
            <v>A76435</v>
          </cell>
          <cell r="D230" t="str">
            <v>UK</v>
          </cell>
          <cell r="E230" t="str">
            <v>UGB</v>
          </cell>
          <cell r="F230" t="str">
            <v>UT21</v>
          </cell>
          <cell r="G230" t="str">
            <v>S1</v>
          </cell>
          <cell r="H230" t="str">
            <v>THW</v>
          </cell>
          <cell r="I230" t="str">
            <v>Designer Clerk of Works</v>
          </cell>
          <cell r="J230" t="str">
            <v>Clerk of Works</v>
          </cell>
          <cell r="K230">
            <v>7</v>
          </cell>
          <cell r="L230" t="str">
            <v>Other Site</v>
          </cell>
        </row>
        <row r="231">
          <cell r="C231" t="str">
            <v>A00333</v>
          </cell>
          <cell r="D231" t="str">
            <v>UK</v>
          </cell>
          <cell r="E231" t="str">
            <v>UGB</v>
          </cell>
          <cell r="F231" t="str">
            <v>US18</v>
          </cell>
          <cell r="G231" t="str">
            <v>S9</v>
          </cell>
          <cell r="H231" t="str">
            <v>AFN</v>
          </cell>
          <cell r="I231" t="str">
            <v>Commercial Manager 2</v>
          </cell>
          <cell r="J231" t="str">
            <v>Commercial  Manager</v>
          </cell>
          <cell r="K231">
            <v>5</v>
          </cell>
          <cell r="L231" t="str">
            <v>London</v>
          </cell>
        </row>
        <row r="232">
          <cell r="C232" t="str">
            <v>A74230</v>
          </cell>
          <cell r="D232" t="str">
            <v>UK</v>
          </cell>
          <cell r="E232" t="str">
            <v>UGB</v>
          </cell>
          <cell r="F232" t="str">
            <v>UE21</v>
          </cell>
          <cell r="G232" t="str">
            <v>S4</v>
          </cell>
          <cell r="H232" t="str">
            <v>EEC</v>
          </cell>
          <cell r="I232" t="str">
            <v>Ecologist</v>
          </cell>
          <cell r="J232" t="str">
            <v>Environmental consultant 1</v>
          </cell>
          <cell r="K232">
            <v>7</v>
          </cell>
          <cell r="L232" t="str">
            <v>Stroud</v>
          </cell>
        </row>
        <row r="233">
          <cell r="C233" t="str">
            <v>S10385</v>
          </cell>
          <cell r="D233" t="str">
            <v>UK</v>
          </cell>
          <cell r="E233" t="str">
            <v>UGB</v>
          </cell>
          <cell r="F233" t="str">
            <v>UT43</v>
          </cell>
          <cell r="G233" t="str">
            <v>S1</v>
          </cell>
          <cell r="H233" t="str">
            <v>TRL</v>
          </cell>
          <cell r="I233" t="str">
            <v>Senior Permanent Way Engineer</v>
          </cell>
          <cell r="J233" t="str">
            <v>Principal Engineer/ Technical Discipline Leader</v>
          </cell>
          <cell r="K233">
            <v>5</v>
          </cell>
          <cell r="L233" t="str">
            <v>York</v>
          </cell>
        </row>
        <row r="234">
          <cell r="C234" t="str">
            <v>A97292</v>
          </cell>
          <cell r="D234" t="str">
            <v>UK</v>
          </cell>
          <cell r="E234" t="str">
            <v>UGB</v>
          </cell>
          <cell r="F234" t="str">
            <v>UT31</v>
          </cell>
          <cell r="G234" t="str">
            <v>S1</v>
          </cell>
          <cell r="H234" t="str">
            <v>SBR</v>
          </cell>
          <cell r="I234" t="str">
            <v>Engineer</v>
          </cell>
          <cell r="J234" t="str">
            <v>Resident Engineer (1) / Resident Engineer</v>
          </cell>
          <cell r="K234">
            <v>6</v>
          </cell>
          <cell r="L234" t="str">
            <v>Secondment</v>
          </cell>
        </row>
        <row r="235">
          <cell r="C235" t="str">
            <v>A86444</v>
          </cell>
          <cell r="D235" t="str">
            <v>UK</v>
          </cell>
          <cell r="E235" t="str">
            <v>UGB</v>
          </cell>
          <cell r="F235" t="str">
            <v>UU61</v>
          </cell>
          <cell r="G235" t="str">
            <v>S3</v>
          </cell>
          <cell r="H235" t="str">
            <v>WWN</v>
          </cell>
          <cell r="I235" t="str">
            <v>Director - Management Advisory</v>
          </cell>
          <cell r="J235" t="str">
            <v>Technical Director  / Technical Director (1)</v>
          </cell>
          <cell r="K235">
            <v>3</v>
          </cell>
          <cell r="L235" t="str">
            <v>Exeter</v>
          </cell>
        </row>
        <row r="236">
          <cell r="C236" t="str">
            <v>A40389</v>
          </cell>
          <cell r="D236" t="str">
            <v>UK</v>
          </cell>
          <cell r="E236" t="str">
            <v>UGB</v>
          </cell>
          <cell r="F236" t="str">
            <v>UT31</v>
          </cell>
          <cell r="G236" t="str">
            <v>S1</v>
          </cell>
          <cell r="H236" t="str">
            <v>SBR</v>
          </cell>
          <cell r="I236" t="str">
            <v>Technical Director (1)</v>
          </cell>
          <cell r="J236" t="str">
            <v>Technical Director  / Technical Director (1)</v>
          </cell>
          <cell r="K236">
            <v>3</v>
          </cell>
          <cell r="L236" t="str">
            <v>London</v>
          </cell>
        </row>
        <row r="237">
          <cell r="C237" t="str">
            <v>A25009</v>
          </cell>
          <cell r="D237" t="str">
            <v>UK</v>
          </cell>
          <cell r="E237" t="str">
            <v>UGB</v>
          </cell>
          <cell r="F237" t="str">
            <v>UP21</v>
          </cell>
          <cell r="G237" t="str">
            <v>S2</v>
          </cell>
          <cell r="H237" t="str">
            <v>GCL</v>
          </cell>
          <cell r="I237" t="str">
            <v>Assistant Environmental Consultant</v>
          </cell>
          <cell r="J237" t="str">
            <v>Graduate Engineer</v>
          </cell>
          <cell r="K237">
            <v>9</v>
          </cell>
          <cell r="L237" t="str">
            <v>London</v>
          </cell>
        </row>
        <row r="238">
          <cell r="C238" t="str">
            <v>A74632</v>
          </cell>
          <cell r="D238" t="str">
            <v>UK</v>
          </cell>
          <cell r="E238" t="str">
            <v>UGB</v>
          </cell>
          <cell r="F238" t="str">
            <v>UU41</v>
          </cell>
          <cell r="G238" t="str">
            <v>S3</v>
          </cell>
          <cell r="H238" t="str">
            <v>WEN</v>
          </cell>
          <cell r="I238" t="str">
            <v>Consultant</v>
          </cell>
          <cell r="J238" t="str">
            <v>Environmental consultant 1</v>
          </cell>
          <cell r="K238">
            <v>7</v>
          </cell>
          <cell r="L238" t="str">
            <v>Peterborough</v>
          </cell>
        </row>
        <row r="239">
          <cell r="C239" t="str">
            <v>W05320</v>
          </cell>
          <cell r="D239" t="str">
            <v>UK</v>
          </cell>
          <cell r="E239" t="str">
            <v>UGB</v>
          </cell>
          <cell r="F239" t="str">
            <v>UP33</v>
          </cell>
          <cell r="G239" t="str">
            <v>S2</v>
          </cell>
          <cell r="H239" t="str">
            <v>BBI</v>
          </cell>
          <cell r="I239" t="str">
            <v>Function Group Director</v>
          </cell>
          <cell r="J239" t="str">
            <v>Business Director</v>
          </cell>
          <cell r="K239">
            <v>3</v>
          </cell>
          <cell r="L239" t="str">
            <v>Cardiff</v>
          </cell>
        </row>
        <row r="240">
          <cell r="C240" t="str">
            <v>A76163</v>
          </cell>
          <cell r="D240" t="str">
            <v>UK</v>
          </cell>
          <cell r="E240" t="str">
            <v>UGB</v>
          </cell>
          <cell r="F240" t="str">
            <v>UT43</v>
          </cell>
          <cell r="G240" t="str">
            <v>S1</v>
          </cell>
          <cell r="H240" t="str">
            <v>TRS</v>
          </cell>
          <cell r="I240" t="str">
            <v>Associate Business Director</v>
          </cell>
          <cell r="J240" t="str">
            <v>Associate Business Director</v>
          </cell>
          <cell r="K240">
            <v>4</v>
          </cell>
          <cell r="L240" t="str">
            <v>Birmingham</v>
          </cell>
        </row>
        <row r="241">
          <cell r="C241" t="str">
            <v>A74949</v>
          </cell>
          <cell r="D241" t="str">
            <v>UK</v>
          </cell>
          <cell r="E241" t="str">
            <v>UGB</v>
          </cell>
          <cell r="F241" t="str">
            <v>UT42</v>
          </cell>
          <cell r="G241" t="str">
            <v>S1</v>
          </cell>
          <cell r="H241" t="str">
            <v>TRL</v>
          </cell>
          <cell r="I241" t="str">
            <v>Senior Rail Telecoms Engineer</v>
          </cell>
          <cell r="J241" t="str">
            <v>Engineer  (Not chartered) (Graduate)</v>
          </cell>
          <cell r="K241">
            <v>6</v>
          </cell>
          <cell r="L241" t="str">
            <v>Warrington</v>
          </cell>
        </row>
        <row r="242">
          <cell r="C242" t="str">
            <v>A24777</v>
          </cell>
          <cell r="D242" t="str">
            <v>UK</v>
          </cell>
          <cell r="E242" t="str">
            <v>UGB</v>
          </cell>
          <cell r="F242" t="str">
            <v>US13</v>
          </cell>
          <cell r="G242" t="str">
            <v>S9</v>
          </cell>
          <cell r="H242" t="str">
            <v>AFN</v>
          </cell>
          <cell r="I242" t="str">
            <v>Projects Accountant</v>
          </cell>
          <cell r="J242" t="str">
            <v>Finance Manager/FInancial Controller (EA)</v>
          </cell>
          <cell r="K242">
            <v>5</v>
          </cell>
          <cell r="L242" t="str">
            <v>Guildford</v>
          </cell>
        </row>
        <row r="243">
          <cell r="C243" t="str">
            <v>A76507</v>
          </cell>
          <cell r="D243" t="str">
            <v>UK</v>
          </cell>
          <cell r="E243" t="str">
            <v>UGB</v>
          </cell>
          <cell r="F243" t="str">
            <v>UT41</v>
          </cell>
          <cell r="G243" t="str">
            <v>S1</v>
          </cell>
          <cell r="H243" t="str">
            <v>TRL</v>
          </cell>
          <cell r="I243" t="str">
            <v>Site Manager</v>
          </cell>
          <cell r="J243" t="str">
            <v>Site Operations Manager</v>
          </cell>
          <cell r="K243">
            <v>4</v>
          </cell>
          <cell r="L243" t="str">
            <v>Other Site</v>
          </cell>
        </row>
        <row r="244">
          <cell r="C244" t="str">
            <v>A74817</v>
          </cell>
          <cell r="D244" t="str">
            <v>UK</v>
          </cell>
          <cell r="E244" t="str">
            <v>UGB</v>
          </cell>
          <cell r="F244" t="str">
            <v>UT42</v>
          </cell>
          <cell r="G244" t="str">
            <v>S1</v>
          </cell>
          <cell r="H244" t="str">
            <v>TRL</v>
          </cell>
          <cell r="I244" t="str">
            <v>S&amp;T Site Manager</v>
          </cell>
          <cell r="J244" t="str">
            <v>Team Leader</v>
          </cell>
          <cell r="K244">
            <v>5</v>
          </cell>
          <cell r="L244" t="str">
            <v>Other Site</v>
          </cell>
        </row>
        <row r="245">
          <cell r="C245" t="str">
            <v>A41934</v>
          </cell>
          <cell r="D245" t="str">
            <v>UK</v>
          </cell>
          <cell r="E245" t="str">
            <v>UGB</v>
          </cell>
          <cell r="F245" t="str">
            <v>UT11</v>
          </cell>
          <cell r="G245" t="str">
            <v>S1</v>
          </cell>
          <cell r="H245" t="str">
            <v>TEX</v>
          </cell>
          <cell r="I245" t="str">
            <v>Principal Engineer</v>
          </cell>
          <cell r="J245" t="str">
            <v>Principal Engineer/ Technical Discipline Leader</v>
          </cell>
          <cell r="K245">
            <v>5</v>
          </cell>
          <cell r="L245" t="str">
            <v>Guildford</v>
          </cell>
        </row>
        <row r="246">
          <cell r="C246" t="str">
            <v>A76394</v>
          </cell>
          <cell r="D246" t="str">
            <v>UK</v>
          </cell>
          <cell r="E246" t="str">
            <v>UGB</v>
          </cell>
          <cell r="F246" t="str">
            <v>US13</v>
          </cell>
          <cell r="G246" t="str">
            <v>S9</v>
          </cell>
          <cell r="H246" t="str">
            <v>AFN</v>
          </cell>
          <cell r="I246" t="str">
            <v>Purchase Ledger Clerk</v>
          </cell>
          <cell r="J246" t="str">
            <v>Accounts Clerk</v>
          </cell>
          <cell r="K246">
            <v>9</v>
          </cell>
          <cell r="L246" t="str">
            <v>Cardiff</v>
          </cell>
        </row>
        <row r="247">
          <cell r="C247" t="str">
            <v>A40584</v>
          </cell>
          <cell r="D247" t="str">
            <v>UK</v>
          </cell>
          <cell r="E247" t="str">
            <v>UGB</v>
          </cell>
          <cell r="F247" t="str">
            <v>UP33</v>
          </cell>
          <cell r="G247" t="str">
            <v>S2</v>
          </cell>
          <cell r="H247" t="str">
            <v>SBS</v>
          </cell>
          <cell r="I247" t="str">
            <v>Principal Engineer</v>
          </cell>
          <cell r="J247" t="str">
            <v>Principal Engineer/ Technical Discipline Leader</v>
          </cell>
          <cell r="K247">
            <v>5</v>
          </cell>
          <cell r="L247" t="str">
            <v>Bristol</v>
          </cell>
        </row>
        <row r="248">
          <cell r="C248" t="str">
            <v>A76244</v>
          </cell>
          <cell r="D248" t="str">
            <v>UK</v>
          </cell>
          <cell r="E248" t="str">
            <v>UGB</v>
          </cell>
          <cell r="F248" t="str">
            <v>US12</v>
          </cell>
          <cell r="G248" t="str">
            <v>S9</v>
          </cell>
          <cell r="H248" t="str">
            <v>AHR</v>
          </cell>
          <cell r="I248" t="str">
            <v>Senior HR Business Partner</v>
          </cell>
          <cell r="J248" t="str">
            <v>Senior HR Manager/Advisor</v>
          </cell>
          <cell r="K248">
            <v>4</v>
          </cell>
          <cell r="L248" t="str">
            <v>Bristol</v>
          </cell>
        </row>
        <row r="249">
          <cell r="C249" t="str">
            <v>A50180</v>
          </cell>
          <cell r="D249" t="str">
            <v>UK</v>
          </cell>
          <cell r="E249" t="str">
            <v>UGB</v>
          </cell>
          <cell r="F249" t="str">
            <v>UT21</v>
          </cell>
          <cell r="G249" t="str">
            <v>S1</v>
          </cell>
          <cell r="H249" t="str">
            <v>THW</v>
          </cell>
          <cell r="I249" t="str">
            <v>Senior Cost Manager</v>
          </cell>
          <cell r="J249" t="str">
            <v>Senior Cost Manager</v>
          </cell>
          <cell r="K249">
            <v>6</v>
          </cell>
          <cell r="L249" t="str">
            <v>Belfast</v>
          </cell>
        </row>
        <row r="250">
          <cell r="C250" t="str">
            <v>U03162</v>
          </cell>
          <cell r="D250" t="str">
            <v>UK</v>
          </cell>
          <cell r="E250" t="str">
            <v>UGB</v>
          </cell>
          <cell r="F250" t="str">
            <v>UT24</v>
          </cell>
          <cell r="G250" t="str">
            <v>S1</v>
          </cell>
          <cell r="H250" t="str">
            <v>TRL</v>
          </cell>
          <cell r="I250" t="str">
            <v>Assistant Contract Administrator</v>
          </cell>
          <cell r="J250" t="str">
            <v>Senior Cost Manager</v>
          </cell>
          <cell r="K250">
            <v>6</v>
          </cell>
          <cell r="L250" t="str">
            <v>Belfast</v>
          </cell>
        </row>
        <row r="251">
          <cell r="C251" t="str">
            <v>A01902</v>
          </cell>
          <cell r="D251" t="str">
            <v>UK</v>
          </cell>
          <cell r="E251" t="str">
            <v>UGB</v>
          </cell>
          <cell r="F251" t="str">
            <v>UT21</v>
          </cell>
          <cell r="G251" t="str">
            <v>S1</v>
          </cell>
          <cell r="H251" t="str">
            <v>THW</v>
          </cell>
          <cell r="I251" t="str">
            <v>Senior Engineer</v>
          </cell>
          <cell r="J251" t="str">
            <v>Senior Engineer</v>
          </cell>
          <cell r="K251">
            <v>6</v>
          </cell>
          <cell r="L251" t="str">
            <v>Guildford</v>
          </cell>
        </row>
        <row r="252">
          <cell r="C252" t="str">
            <v>A24922</v>
          </cell>
          <cell r="D252" t="str">
            <v>UK</v>
          </cell>
          <cell r="E252" t="str">
            <v>UGB</v>
          </cell>
          <cell r="F252" t="str">
            <v>UT31</v>
          </cell>
          <cell r="G252" t="str">
            <v>S1</v>
          </cell>
          <cell r="H252" t="str">
            <v>SBR</v>
          </cell>
          <cell r="I252" t="str">
            <v>Associate Technical Director (2)</v>
          </cell>
          <cell r="J252" t="str">
            <v>Associate (EA)/ Associate Tech. Dir / Associate Tech. Dir (2</v>
          </cell>
          <cell r="K252">
            <v>4</v>
          </cell>
          <cell r="L252" t="str">
            <v>Secondment</v>
          </cell>
        </row>
        <row r="253">
          <cell r="C253" t="str">
            <v>U03008</v>
          </cell>
          <cell r="D253" t="str">
            <v>UK</v>
          </cell>
          <cell r="E253" t="str">
            <v>UGB</v>
          </cell>
          <cell r="F253" t="str">
            <v>UU81</v>
          </cell>
          <cell r="G253" t="str">
            <v>S3</v>
          </cell>
          <cell r="H253" t="str">
            <v>ERE</v>
          </cell>
          <cell r="I253" t="str">
            <v>Senior Nuclear Consultant</v>
          </cell>
          <cell r="J253" t="str">
            <v>Technical Director  / Technical Director (1)</v>
          </cell>
          <cell r="K253">
            <v>3</v>
          </cell>
          <cell r="L253" t="str">
            <v>Nelson</v>
          </cell>
        </row>
        <row r="254">
          <cell r="C254" t="str">
            <v>A25244</v>
          </cell>
          <cell r="D254" t="str">
            <v>UK</v>
          </cell>
          <cell r="E254" t="str">
            <v>UGB</v>
          </cell>
          <cell r="F254" t="str">
            <v>UT21</v>
          </cell>
          <cell r="G254" t="str">
            <v>S1</v>
          </cell>
          <cell r="H254" t="str">
            <v>THW</v>
          </cell>
          <cell r="I254" t="str">
            <v>Office Facilities Assistant</v>
          </cell>
          <cell r="J254" t="str">
            <v>Facilities Assistant</v>
          </cell>
          <cell r="K254">
            <v>10</v>
          </cell>
          <cell r="L254" t="str">
            <v>Secondment</v>
          </cell>
        </row>
        <row r="255">
          <cell r="C255" t="str">
            <v>A25191</v>
          </cell>
          <cell r="D255" t="str">
            <v>UK</v>
          </cell>
          <cell r="E255" t="str">
            <v>UGB</v>
          </cell>
          <cell r="F255" t="str">
            <v>UU61</v>
          </cell>
          <cell r="G255" t="str">
            <v>S3</v>
          </cell>
          <cell r="H255" t="str">
            <v>WWN</v>
          </cell>
          <cell r="I255" t="str">
            <v>Project Manager</v>
          </cell>
          <cell r="J255" t="str">
            <v>Engineer  (Not chartered) (Graduate)</v>
          </cell>
          <cell r="K255">
            <v>7</v>
          </cell>
          <cell r="L255" t="str">
            <v>Exeter</v>
          </cell>
        </row>
        <row r="256">
          <cell r="C256" t="str">
            <v>A25137</v>
          </cell>
          <cell r="D256" t="str">
            <v>UK</v>
          </cell>
          <cell r="E256" t="str">
            <v>UGB</v>
          </cell>
          <cell r="F256" t="str">
            <v>UT42</v>
          </cell>
          <cell r="G256" t="str">
            <v>S1</v>
          </cell>
          <cell r="H256" t="str">
            <v>TRL</v>
          </cell>
          <cell r="I256" t="str">
            <v>Senior Project Planner</v>
          </cell>
          <cell r="J256" t="str">
            <v>Project  Planner (1)</v>
          </cell>
          <cell r="K256">
            <v>5</v>
          </cell>
          <cell r="L256" t="str">
            <v>London</v>
          </cell>
        </row>
        <row r="257">
          <cell r="C257" t="str">
            <v>A74849</v>
          </cell>
          <cell r="D257" t="str">
            <v>UK</v>
          </cell>
          <cell r="E257" t="str">
            <v>UGB</v>
          </cell>
          <cell r="F257" t="str">
            <v>US16</v>
          </cell>
          <cell r="G257" t="str">
            <v>S9</v>
          </cell>
          <cell r="H257" t="str">
            <v>ABD</v>
          </cell>
          <cell r="I257" t="str">
            <v>UK Commercial Director</v>
          </cell>
          <cell r="J257" t="str">
            <v>Regional Operations or Regional Commercial Director</v>
          </cell>
          <cell r="K257">
            <v>2</v>
          </cell>
          <cell r="L257" t="str">
            <v>Birmingham</v>
          </cell>
        </row>
        <row r="258">
          <cell r="C258" t="str">
            <v>A24943</v>
          </cell>
          <cell r="D258" t="str">
            <v>UK</v>
          </cell>
          <cell r="E258" t="str">
            <v>UGB</v>
          </cell>
          <cell r="F258" t="str">
            <v>UT21</v>
          </cell>
          <cell r="G258" t="str">
            <v>S1</v>
          </cell>
          <cell r="H258" t="str">
            <v>THW</v>
          </cell>
          <cell r="I258" t="str">
            <v>Technician</v>
          </cell>
          <cell r="J258" t="str">
            <v>Engineer  (Not chartered) (Graduate)</v>
          </cell>
          <cell r="K258">
            <v>8</v>
          </cell>
          <cell r="L258" t="str">
            <v>Birmingham</v>
          </cell>
        </row>
        <row r="259">
          <cell r="C259" t="str">
            <v>U03174</v>
          </cell>
          <cell r="D259" t="str">
            <v>UK</v>
          </cell>
          <cell r="E259" t="str">
            <v>UGB</v>
          </cell>
          <cell r="F259" t="str">
            <v>UU31</v>
          </cell>
          <cell r="G259" t="str">
            <v>S3</v>
          </cell>
          <cell r="H259" t="str">
            <v>WWN</v>
          </cell>
          <cell r="I259" t="str">
            <v>CAD Technician</v>
          </cell>
          <cell r="J259" t="str">
            <v>Drafter / Draftsman</v>
          </cell>
          <cell r="K259">
            <v>9</v>
          </cell>
          <cell r="L259" t="str">
            <v>Cardiff</v>
          </cell>
        </row>
        <row r="260">
          <cell r="C260" t="str">
            <v>A93750</v>
          </cell>
          <cell r="D260" t="str">
            <v>UK</v>
          </cell>
          <cell r="E260" t="str">
            <v>UGB</v>
          </cell>
          <cell r="F260" t="str">
            <v>UU31</v>
          </cell>
          <cell r="G260" t="str">
            <v>S3</v>
          </cell>
          <cell r="H260" t="str">
            <v>WWN</v>
          </cell>
          <cell r="I260" t="str">
            <v>Associate Technical Director</v>
          </cell>
          <cell r="J260" t="str">
            <v>Associate Business Director</v>
          </cell>
          <cell r="K260">
            <v>4</v>
          </cell>
          <cell r="L260" t="str">
            <v>Canary Wharf</v>
          </cell>
        </row>
        <row r="261">
          <cell r="C261" t="str">
            <v>A74648</v>
          </cell>
          <cell r="D261" t="str">
            <v>UK</v>
          </cell>
          <cell r="E261" t="str">
            <v>UGB</v>
          </cell>
          <cell r="F261" t="str">
            <v>UE31</v>
          </cell>
          <cell r="G261" t="str">
            <v>S4</v>
          </cell>
          <cell r="H261" t="str">
            <v>EEA</v>
          </cell>
          <cell r="I261" t="str">
            <v>Technical Director</v>
          </cell>
          <cell r="J261" t="str">
            <v>Technical Director  / Technical Director (1)</v>
          </cell>
          <cell r="K261">
            <v>3</v>
          </cell>
          <cell r="L261" t="str">
            <v>Edinburgh</v>
          </cell>
        </row>
        <row r="262">
          <cell r="C262" t="str">
            <v>A50227</v>
          </cell>
          <cell r="D262" t="str">
            <v>UK</v>
          </cell>
          <cell r="E262" t="str">
            <v>UGB</v>
          </cell>
          <cell r="F262" t="str">
            <v>UT22</v>
          </cell>
          <cell r="G262" t="str">
            <v>S1</v>
          </cell>
          <cell r="H262" t="str">
            <v>THW</v>
          </cell>
          <cell r="I262" t="str">
            <v>Travel Planning Project Co-Ordinator</v>
          </cell>
          <cell r="J262" t="str">
            <v>Junior Secretary/Clerical Assistant</v>
          </cell>
          <cell r="K262">
            <v>11</v>
          </cell>
          <cell r="L262" t="str">
            <v>Other Site</v>
          </cell>
        </row>
        <row r="263">
          <cell r="C263" t="str">
            <v>A00204</v>
          </cell>
          <cell r="D263" t="str">
            <v>UK</v>
          </cell>
          <cell r="E263" t="str">
            <v>UGB</v>
          </cell>
          <cell r="F263" t="str">
            <v>UP21</v>
          </cell>
          <cell r="G263" t="str">
            <v>S2</v>
          </cell>
          <cell r="H263" t="str">
            <v>GCL</v>
          </cell>
          <cell r="I263" t="str">
            <v>Quantity Surveyor</v>
          </cell>
          <cell r="J263" t="str">
            <v>Quantity surveyor</v>
          </cell>
          <cell r="K263">
            <v>10</v>
          </cell>
          <cell r="L263" t="str">
            <v>Cardiff</v>
          </cell>
        </row>
        <row r="264">
          <cell r="C264" t="str">
            <v>A24773</v>
          </cell>
          <cell r="D264" t="str">
            <v>UK</v>
          </cell>
          <cell r="E264" t="str">
            <v>UGB</v>
          </cell>
          <cell r="F264" t="str">
            <v>UT22</v>
          </cell>
          <cell r="G264" t="str">
            <v>S1</v>
          </cell>
          <cell r="H264" t="str">
            <v>TPL</v>
          </cell>
          <cell r="I264" t="str">
            <v>Senior Transport Planner</v>
          </cell>
          <cell r="J264" t="str">
            <v>Senior  Transport Planner/ consultant</v>
          </cell>
          <cell r="K264">
            <v>6</v>
          </cell>
          <cell r="L264" t="str">
            <v>Home</v>
          </cell>
        </row>
        <row r="265">
          <cell r="C265" t="str">
            <v>W06491</v>
          </cell>
          <cell r="D265" t="str">
            <v>UK</v>
          </cell>
          <cell r="E265" t="str">
            <v>UGB</v>
          </cell>
          <cell r="F265" t="str">
            <v>UP33</v>
          </cell>
          <cell r="G265" t="str">
            <v>S2</v>
          </cell>
          <cell r="H265" t="str">
            <v>BBI</v>
          </cell>
          <cell r="I265" t="str">
            <v>Graduate Engineer</v>
          </cell>
          <cell r="J265" t="str">
            <v>Assistant Resident Engineer(1) / Assistant Resident Engineer</v>
          </cell>
          <cell r="K265">
            <v>8</v>
          </cell>
          <cell r="L265" t="str">
            <v>Secondment</v>
          </cell>
        </row>
        <row r="266">
          <cell r="C266" t="str">
            <v>A98205</v>
          </cell>
          <cell r="D266" t="str">
            <v>UK</v>
          </cell>
          <cell r="E266" t="str">
            <v>UGB</v>
          </cell>
          <cell r="F266" t="str">
            <v>UT31</v>
          </cell>
          <cell r="G266" t="str">
            <v>S1</v>
          </cell>
          <cell r="H266" t="str">
            <v>SBR</v>
          </cell>
          <cell r="I266" t="str">
            <v>Principal Engineer</v>
          </cell>
          <cell r="J266" t="str">
            <v>Principal Engineer/ Technical Discipline Leader</v>
          </cell>
          <cell r="K266">
            <v>5</v>
          </cell>
          <cell r="L266" t="str">
            <v>Exeter</v>
          </cell>
        </row>
        <row r="267">
          <cell r="C267" t="str">
            <v>A24923</v>
          </cell>
          <cell r="D267" t="str">
            <v>UK</v>
          </cell>
          <cell r="E267" t="str">
            <v>UGB</v>
          </cell>
          <cell r="F267" t="str">
            <v>UU22</v>
          </cell>
          <cell r="G267" t="str">
            <v>S3</v>
          </cell>
          <cell r="H267" t="str">
            <v>WTC</v>
          </cell>
          <cell r="I267" t="str">
            <v>Technician</v>
          </cell>
          <cell r="J267" t="str">
            <v>Technical Officer/ Technician</v>
          </cell>
          <cell r="K267">
            <v>8</v>
          </cell>
          <cell r="L267" t="str">
            <v>Bristol</v>
          </cell>
        </row>
        <row r="268">
          <cell r="C268" t="str">
            <v>A76334</v>
          </cell>
          <cell r="D268" t="str">
            <v>UK</v>
          </cell>
          <cell r="E268" t="str">
            <v>UGB</v>
          </cell>
          <cell r="F268" t="str">
            <v>UU61</v>
          </cell>
          <cell r="G268" t="str">
            <v>S3</v>
          </cell>
          <cell r="H268" t="str">
            <v>WWN</v>
          </cell>
          <cell r="I268" t="str">
            <v>Developer Services Project Co-ordinator</v>
          </cell>
          <cell r="J268" t="str">
            <v>Commercial Assistant (1)</v>
          </cell>
          <cell r="K268">
            <v>8</v>
          </cell>
          <cell r="L268" t="str">
            <v>Exeter</v>
          </cell>
        </row>
        <row r="269">
          <cell r="C269" t="str">
            <v>A76511</v>
          </cell>
          <cell r="D269" t="str">
            <v>UK</v>
          </cell>
          <cell r="E269" t="str">
            <v>UGB</v>
          </cell>
          <cell r="F269" t="str">
            <v>UT42</v>
          </cell>
          <cell r="G269" t="str">
            <v>S1</v>
          </cell>
          <cell r="H269" t="str">
            <v>TRL</v>
          </cell>
          <cell r="I269" t="str">
            <v>Project Manager</v>
          </cell>
          <cell r="J269" t="str">
            <v>Project  Planner (1)</v>
          </cell>
          <cell r="K269">
            <v>5</v>
          </cell>
          <cell r="L269" t="str">
            <v>London</v>
          </cell>
        </row>
        <row r="270">
          <cell r="C270" t="str">
            <v>A76216</v>
          </cell>
          <cell r="D270" t="str">
            <v>UK</v>
          </cell>
          <cell r="E270" t="str">
            <v>UGB</v>
          </cell>
          <cell r="F270" t="str">
            <v>US15</v>
          </cell>
          <cell r="G270" t="str">
            <v>S9</v>
          </cell>
          <cell r="H270" t="str">
            <v>AIT</v>
          </cell>
          <cell r="I270" t="str">
            <v>IT Systems Engineer</v>
          </cell>
          <cell r="J270" t="str">
            <v>Senior IT Administrator</v>
          </cell>
          <cell r="K270">
            <v>6</v>
          </cell>
          <cell r="L270" t="str">
            <v>Bristol</v>
          </cell>
        </row>
        <row r="271">
          <cell r="C271" t="str">
            <v>A80005</v>
          </cell>
          <cell r="D271" t="str">
            <v>UK</v>
          </cell>
          <cell r="E271" t="str">
            <v>UGB</v>
          </cell>
          <cell r="F271" t="str">
            <v>UU81</v>
          </cell>
          <cell r="G271" t="str">
            <v>S3</v>
          </cell>
          <cell r="H271" t="str">
            <v>ERE</v>
          </cell>
          <cell r="I271" t="str">
            <v>Engineer</v>
          </cell>
          <cell r="J271" t="str">
            <v>Engineer  (Not chartered) (Graduate)</v>
          </cell>
          <cell r="K271">
            <v>8</v>
          </cell>
        </row>
        <row r="272">
          <cell r="C272" t="str">
            <v>A74231</v>
          </cell>
          <cell r="D272" t="str">
            <v>UK</v>
          </cell>
          <cell r="E272" t="str">
            <v>UGB</v>
          </cell>
          <cell r="F272" t="str">
            <v>UP31</v>
          </cell>
          <cell r="G272" t="str">
            <v>S2</v>
          </cell>
          <cell r="H272" t="str">
            <v>GGE</v>
          </cell>
          <cell r="I272" t="str">
            <v>Graduate Environmental Consultant</v>
          </cell>
          <cell r="J272" t="str">
            <v>Assistant Resident Engineer(1) / Assistant Resident Engineer</v>
          </cell>
          <cell r="K272">
            <v>8</v>
          </cell>
          <cell r="L272" t="str">
            <v>Sabbatical</v>
          </cell>
        </row>
        <row r="273">
          <cell r="C273" t="str">
            <v>U03115</v>
          </cell>
          <cell r="D273" t="str">
            <v>UK</v>
          </cell>
          <cell r="E273" t="str">
            <v>UGB</v>
          </cell>
          <cell r="F273" t="str">
            <v>UU31</v>
          </cell>
          <cell r="G273" t="str">
            <v>S3</v>
          </cell>
          <cell r="H273" t="str">
            <v>WWN</v>
          </cell>
          <cell r="I273" t="str">
            <v>CAD Technician</v>
          </cell>
          <cell r="J273" t="str">
            <v>Drafter / Draftsman</v>
          </cell>
          <cell r="K273">
            <v>8</v>
          </cell>
          <cell r="L273" t="str">
            <v>Cardiff</v>
          </cell>
        </row>
        <row r="274">
          <cell r="C274" t="str">
            <v>S10305</v>
          </cell>
          <cell r="D274" t="str">
            <v>UK</v>
          </cell>
          <cell r="E274" t="str">
            <v>UGB</v>
          </cell>
          <cell r="F274" t="str">
            <v>UU22</v>
          </cell>
          <cell r="G274" t="str">
            <v>S3</v>
          </cell>
          <cell r="H274" t="str">
            <v>WTC</v>
          </cell>
          <cell r="I274" t="str">
            <v>Principal Engineer ICA</v>
          </cell>
          <cell r="J274" t="str">
            <v>Principal Engineer/ Technical Discipline Leader</v>
          </cell>
          <cell r="K274">
            <v>5</v>
          </cell>
          <cell r="L274" t="str">
            <v>Plymouth</v>
          </cell>
        </row>
        <row r="275">
          <cell r="C275" t="str">
            <v>W05932</v>
          </cell>
          <cell r="D275" t="str">
            <v>UK</v>
          </cell>
          <cell r="E275" t="str">
            <v>UGB</v>
          </cell>
          <cell r="F275" t="str">
            <v>UU22</v>
          </cell>
          <cell r="G275" t="str">
            <v>S3</v>
          </cell>
          <cell r="H275" t="str">
            <v>WTC</v>
          </cell>
          <cell r="I275" t="str">
            <v>Principal ICA Engineer</v>
          </cell>
          <cell r="J275" t="str">
            <v>Principal Engineer/ Technical Discipline Leader</v>
          </cell>
          <cell r="K275">
            <v>5</v>
          </cell>
          <cell r="L275" t="str">
            <v>Plymouth</v>
          </cell>
        </row>
        <row r="276">
          <cell r="C276" t="str">
            <v>A74449</v>
          </cell>
          <cell r="D276" t="str">
            <v>UK</v>
          </cell>
          <cell r="E276" t="str">
            <v>UGB</v>
          </cell>
          <cell r="F276" t="str">
            <v>UT31</v>
          </cell>
          <cell r="G276" t="str">
            <v>S1</v>
          </cell>
          <cell r="H276" t="str">
            <v>SBR</v>
          </cell>
          <cell r="I276" t="str">
            <v>Assistant Engineer</v>
          </cell>
          <cell r="J276" t="str">
            <v>Graduate Engineer</v>
          </cell>
          <cell r="K276">
            <v>9</v>
          </cell>
          <cell r="L276" t="str">
            <v>London</v>
          </cell>
        </row>
        <row r="277">
          <cell r="C277" t="str">
            <v>A03045</v>
          </cell>
          <cell r="D277" t="str">
            <v>UK</v>
          </cell>
          <cell r="E277" t="str">
            <v>UGB</v>
          </cell>
          <cell r="F277" t="str">
            <v>UP33</v>
          </cell>
          <cell r="G277" t="str">
            <v>S2</v>
          </cell>
          <cell r="H277" t="str">
            <v>SBS</v>
          </cell>
          <cell r="I277" t="str">
            <v>Senior Engineer</v>
          </cell>
          <cell r="J277" t="str">
            <v>Senior Engineer</v>
          </cell>
          <cell r="K277">
            <v>6</v>
          </cell>
          <cell r="L277" t="str">
            <v>London</v>
          </cell>
        </row>
        <row r="278">
          <cell r="C278" t="str">
            <v>A24918</v>
          </cell>
          <cell r="D278" t="str">
            <v>UK</v>
          </cell>
          <cell r="E278" t="str">
            <v>UGB</v>
          </cell>
          <cell r="F278" t="str">
            <v>US16</v>
          </cell>
          <cell r="G278" t="str">
            <v>S9</v>
          </cell>
          <cell r="H278" t="str">
            <v>AMT</v>
          </cell>
          <cell r="I278" t="str">
            <v>Marketing Manager/Support</v>
          </cell>
          <cell r="J278" t="str">
            <v>Business Development Manager</v>
          </cell>
          <cell r="K278">
            <v>4</v>
          </cell>
          <cell r="L278" t="str">
            <v>Stroud</v>
          </cell>
        </row>
        <row r="279">
          <cell r="C279" t="str">
            <v>U02674</v>
          </cell>
          <cell r="D279" t="str">
            <v>UK</v>
          </cell>
          <cell r="E279" t="str">
            <v>UGB</v>
          </cell>
          <cell r="F279" t="str">
            <v>UT23</v>
          </cell>
          <cell r="G279" t="str">
            <v>S1</v>
          </cell>
          <cell r="H279" t="str">
            <v>THW</v>
          </cell>
          <cell r="I279" t="str">
            <v>Senior Engineer</v>
          </cell>
          <cell r="J279" t="str">
            <v>Senior Engineer</v>
          </cell>
          <cell r="K279">
            <v>6</v>
          </cell>
          <cell r="L279" t="str">
            <v>Other Site</v>
          </cell>
        </row>
        <row r="280">
          <cell r="C280" t="str">
            <v>A00387</v>
          </cell>
          <cell r="D280" t="str">
            <v>UK</v>
          </cell>
          <cell r="E280" t="str">
            <v>UGB</v>
          </cell>
          <cell r="F280" t="str">
            <v>UT22</v>
          </cell>
          <cell r="G280" t="str">
            <v>S1</v>
          </cell>
          <cell r="H280" t="str">
            <v>TPL</v>
          </cell>
          <cell r="I280" t="str">
            <v>Graduate Transport Planner</v>
          </cell>
          <cell r="J280" t="str">
            <v>Graduate Planner</v>
          </cell>
          <cell r="K280">
            <v>9</v>
          </cell>
          <cell r="L280" t="str">
            <v>Guildford</v>
          </cell>
        </row>
        <row r="281">
          <cell r="C281" t="str">
            <v>A25135</v>
          </cell>
          <cell r="D281" t="str">
            <v>UK</v>
          </cell>
          <cell r="E281" t="str">
            <v>UGB</v>
          </cell>
          <cell r="F281" t="str">
            <v>UT41</v>
          </cell>
          <cell r="G281" t="str">
            <v>S1</v>
          </cell>
          <cell r="H281" t="str">
            <v>TRL</v>
          </cell>
          <cell r="I281" t="str">
            <v>Senior Permanent Way Engineer</v>
          </cell>
          <cell r="J281" t="str">
            <v>Senior Engineer</v>
          </cell>
          <cell r="K281">
            <v>6</v>
          </cell>
          <cell r="L281" t="str">
            <v>Birmingham</v>
          </cell>
        </row>
        <row r="282">
          <cell r="C282" t="str">
            <v>W09520</v>
          </cell>
          <cell r="D282" t="str">
            <v>UK</v>
          </cell>
          <cell r="E282" t="str">
            <v>UGB</v>
          </cell>
          <cell r="F282" t="str">
            <v>UT41</v>
          </cell>
          <cell r="G282" t="str">
            <v>S1</v>
          </cell>
          <cell r="H282" t="str">
            <v>TRL</v>
          </cell>
          <cell r="I282" t="str">
            <v>Project Manager</v>
          </cell>
          <cell r="J282" t="str">
            <v>Team Leader</v>
          </cell>
          <cell r="K282">
            <v>5</v>
          </cell>
          <cell r="L282" t="str">
            <v>Warrington</v>
          </cell>
        </row>
        <row r="283">
          <cell r="C283" t="str">
            <v>A00458</v>
          </cell>
          <cell r="D283" t="str">
            <v>UK</v>
          </cell>
          <cell r="E283" t="str">
            <v>UGB</v>
          </cell>
          <cell r="F283" t="str">
            <v>UU61</v>
          </cell>
          <cell r="G283" t="str">
            <v>S3</v>
          </cell>
          <cell r="H283" t="str">
            <v>WWN</v>
          </cell>
          <cell r="I283" t="str">
            <v>Technical Director</v>
          </cell>
          <cell r="J283" t="str">
            <v>Technical Director  / Technical Director (1)</v>
          </cell>
          <cell r="K283">
            <v>3</v>
          </cell>
          <cell r="L283" t="str">
            <v>Plymouth</v>
          </cell>
        </row>
        <row r="284">
          <cell r="C284" t="str">
            <v>A00505</v>
          </cell>
          <cell r="D284" t="str">
            <v>UK</v>
          </cell>
          <cell r="E284" t="str">
            <v>UGB</v>
          </cell>
          <cell r="F284" t="str">
            <v>UT43</v>
          </cell>
          <cell r="G284" t="str">
            <v>S1</v>
          </cell>
          <cell r="H284" t="str">
            <v>TRL</v>
          </cell>
          <cell r="I284" t="str">
            <v>Electrical Engineer</v>
          </cell>
          <cell r="J284" t="str">
            <v>Engineer  (Not chartered) (Graduate)</v>
          </cell>
          <cell r="K284">
            <v>8</v>
          </cell>
          <cell r="L284" t="str">
            <v>Other Site</v>
          </cell>
        </row>
        <row r="285">
          <cell r="C285" t="str">
            <v>A00520</v>
          </cell>
          <cell r="D285" t="str">
            <v>UK</v>
          </cell>
          <cell r="E285" t="str">
            <v>UGB</v>
          </cell>
          <cell r="F285" t="str">
            <v>UU61</v>
          </cell>
          <cell r="G285" t="str">
            <v>S3</v>
          </cell>
          <cell r="H285" t="str">
            <v>WWN</v>
          </cell>
          <cell r="I285" t="str">
            <v>Summer Placement student</v>
          </cell>
          <cell r="J285" t="str">
            <v>Junior Technician</v>
          </cell>
          <cell r="K285">
            <v>11</v>
          </cell>
          <cell r="L285" t="str">
            <v>Exeter</v>
          </cell>
        </row>
        <row r="286">
          <cell r="C286" t="str">
            <v>W09679</v>
          </cell>
          <cell r="D286" t="str">
            <v>UK</v>
          </cell>
          <cell r="E286" t="str">
            <v>UGB</v>
          </cell>
          <cell r="F286" t="str">
            <v>UE21</v>
          </cell>
          <cell r="G286" t="str">
            <v>S4</v>
          </cell>
          <cell r="H286" t="str">
            <v>ESD</v>
          </cell>
          <cell r="I286" t="str">
            <v>Technical Director</v>
          </cell>
          <cell r="J286" t="str">
            <v>Associate Business Director</v>
          </cell>
          <cell r="K286">
            <v>4</v>
          </cell>
          <cell r="L286" t="str">
            <v>Home</v>
          </cell>
        </row>
        <row r="287">
          <cell r="C287" t="str">
            <v>A50113</v>
          </cell>
          <cell r="D287" t="str">
            <v>UK</v>
          </cell>
          <cell r="E287" t="str">
            <v>UGB</v>
          </cell>
          <cell r="F287" t="str">
            <v>UU71</v>
          </cell>
          <cell r="G287" t="str">
            <v>S3</v>
          </cell>
          <cell r="H287" t="str">
            <v>WWN</v>
          </cell>
          <cell r="I287" t="str">
            <v>Assistant Engineer</v>
          </cell>
          <cell r="J287" t="str">
            <v>Assistant Town Planner/Consultant</v>
          </cell>
          <cell r="K287">
            <v>8</v>
          </cell>
          <cell r="L287" t="str">
            <v>Secondment</v>
          </cell>
        </row>
        <row r="288">
          <cell r="C288" t="str">
            <v>S10271</v>
          </cell>
          <cell r="D288" t="str">
            <v>UK</v>
          </cell>
          <cell r="E288" t="str">
            <v>UGB</v>
          </cell>
          <cell r="F288" t="str">
            <v>UU61</v>
          </cell>
          <cell r="G288" t="str">
            <v>S3</v>
          </cell>
          <cell r="H288" t="str">
            <v>WWN</v>
          </cell>
          <cell r="I288" t="str">
            <v>Engineer</v>
          </cell>
          <cell r="J288" t="str">
            <v>Senior Resident Engineer</v>
          </cell>
          <cell r="K288">
            <v>5</v>
          </cell>
          <cell r="L288" t="str">
            <v>Exeter</v>
          </cell>
        </row>
        <row r="289">
          <cell r="C289" t="str">
            <v>S10254</v>
          </cell>
          <cell r="D289" t="str">
            <v>UK</v>
          </cell>
          <cell r="E289" t="str">
            <v>UGB</v>
          </cell>
          <cell r="F289" t="str">
            <v>UU81</v>
          </cell>
          <cell r="G289" t="str">
            <v>S3</v>
          </cell>
          <cell r="H289" t="str">
            <v>MMA</v>
          </cell>
          <cell r="I289" t="str">
            <v>Technical Director</v>
          </cell>
          <cell r="J289" t="str">
            <v>Technical Director  / Technical Director (1)</v>
          </cell>
          <cell r="K289">
            <v>5</v>
          </cell>
          <cell r="L289" t="str">
            <v>Home</v>
          </cell>
        </row>
        <row r="290">
          <cell r="C290" t="str">
            <v>A99546</v>
          </cell>
          <cell r="D290" t="str">
            <v>UK</v>
          </cell>
          <cell r="E290" t="str">
            <v>UGB</v>
          </cell>
          <cell r="F290" t="str">
            <v>US12</v>
          </cell>
          <cell r="G290" t="str">
            <v>S9</v>
          </cell>
          <cell r="H290" t="str">
            <v>AHR</v>
          </cell>
          <cell r="I290" t="str">
            <v>HR Advisor (1)</v>
          </cell>
          <cell r="J290" t="str">
            <v>HR Advisor</v>
          </cell>
          <cell r="K290">
            <v>6</v>
          </cell>
          <cell r="L290" t="str">
            <v>Bristol</v>
          </cell>
        </row>
        <row r="291">
          <cell r="C291" t="str">
            <v>A76252</v>
          </cell>
          <cell r="D291" t="str">
            <v>UK</v>
          </cell>
          <cell r="E291" t="str">
            <v>UGB</v>
          </cell>
          <cell r="F291" t="str">
            <v>UT42</v>
          </cell>
          <cell r="G291" t="str">
            <v>S1</v>
          </cell>
          <cell r="H291" t="str">
            <v>TRL</v>
          </cell>
          <cell r="I291" t="str">
            <v>CAD Technician</v>
          </cell>
          <cell r="J291" t="str">
            <v>Senior Technician</v>
          </cell>
          <cell r="K291">
            <v>9</v>
          </cell>
          <cell r="L291" t="str">
            <v>London</v>
          </cell>
        </row>
        <row r="292">
          <cell r="C292" t="str">
            <v>A74841</v>
          </cell>
          <cell r="D292" t="str">
            <v>UK</v>
          </cell>
          <cell r="E292" t="str">
            <v>UGB</v>
          </cell>
          <cell r="F292" t="str">
            <v>UT41</v>
          </cell>
          <cell r="G292" t="str">
            <v>S1</v>
          </cell>
          <cell r="H292" t="str">
            <v>TRL</v>
          </cell>
          <cell r="I292" t="str">
            <v>Cad Technician</v>
          </cell>
          <cell r="J292" t="str">
            <v>Senior Drafter/ Draftman</v>
          </cell>
          <cell r="K292">
            <v>7</v>
          </cell>
          <cell r="L292" t="str">
            <v>Other Site</v>
          </cell>
        </row>
        <row r="293">
          <cell r="C293" t="str">
            <v>U03079</v>
          </cell>
          <cell r="D293" t="str">
            <v>UK</v>
          </cell>
          <cell r="E293" t="str">
            <v>UGB</v>
          </cell>
          <cell r="F293" t="str">
            <v>UT31</v>
          </cell>
          <cell r="G293" t="str">
            <v>S1</v>
          </cell>
          <cell r="H293" t="str">
            <v>SBR</v>
          </cell>
          <cell r="I293" t="str">
            <v>Engineering Technician</v>
          </cell>
          <cell r="J293" t="str">
            <v>Resident Engineer (2)</v>
          </cell>
          <cell r="K293">
            <v>7</v>
          </cell>
          <cell r="L293" t="str">
            <v>London</v>
          </cell>
        </row>
        <row r="294">
          <cell r="C294" t="str">
            <v>A74843</v>
          </cell>
          <cell r="D294" t="str">
            <v>UK</v>
          </cell>
          <cell r="E294" t="str">
            <v>UGB</v>
          </cell>
          <cell r="F294" t="str">
            <v>US16</v>
          </cell>
          <cell r="G294" t="str">
            <v>S9</v>
          </cell>
          <cell r="H294" t="str">
            <v>AMT</v>
          </cell>
          <cell r="I294" t="str">
            <v>Marketing and Communications Manager</v>
          </cell>
          <cell r="J294" t="str">
            <v>Senior Commercial Manager / Commercial Manager</v>
          </cell>
          <cell r="K294">
            <v>4</v>
          </cell>
          <cell r="L294" t="str">
            <v>Stroud</v>
          </cell>
        </row>
        <row r="295">
          <cell r="C295" t="str">
            <v>W06300</v>
          </cell>
          <cell r="D295" t="str">
            <v>UK</v>
          </cell>
          <cell r="E295" t="str">
            <v>UGB</v>
          </cell>
          <cell r="F295" t="str">
            <v>UT21</v>
          </cell>
          <cell r="G295" t="str">
            <v>S1</v>
          </cell>
          <cell r="H295" t="str">
            <v>THW</v>
          </cell>
          <cell r="I295" t="str">
            <v>Technical Director</v>
          </cell>
          <cell r="J295" t="str">
            <v>Business Director</v>
          </cell>
          <cell r="K295">
            <v>3</v>
          </cell>
          <cell r="L295" t="str">
            <v>Warrington</v>
          </cell>
        </row>
        <row r="296">
          <cell r="C296" t="str">
            <v>M01962</v>
          </cell>
          <cell r="D296" t="str">
            <v>UK</v>
          </cell>
          <cell r="E296" t="str">
            <v>UGB</v>
          </cell>
          <cell r="F296" t="str">
            <v>UU51</v>
          </cell>
          <cell r="G296" t="str">
            <v>S3</v>
          </cell>
          <cell r="H296" t="str">
            <v>WWN</v>
          </cell>
          <cell r="I296" t="str">
            <v>Senior Technician</v>
          </cell>
          <cell r="J296" t="str">
            <v>Senior Technician</v>
          </cell>
          <cell r="K296">
            <v>7</v>
          </cell>
          <cell r="L296" t="str">
            <v>Isle of Man</v>
          </cell>
        </row>
        <row r="297">
          <cell r="C297" t="str">
            <v>W06327</v>
          </cell>
          <cell r="D297" t="str">
            <v>UK</v>
          </cell>
          <cell r="E297" t="str">
            <v>UGB</v>
          </cell>
          <cell r="F297" t="str">
            <v>UE31</v>
          </cell>
          <cell r="G297" t="str">
            <v>S4</v>
          </cell>
          <cell r="H297" t="str">
            <v>EER</v>
          </cell>
          <cell r="I297" t="str">
            <v>Principal Consultant</v>
          </cell>
          <cell r="J297" t="str">
            <v>Principal Consultant (Aus)</v>
          </cell>
          <cell r="K297">
            <v>5</v>
          </cell>
          <cell r="L297" t="str">
            <v>Cardiff</v>
          </cell>
        </row>
        <row r="298">
          <cell r="C298" t="str">
            <v>A00513</v>
          </cell>
          <cell r="D298" t="str">
            <v>UK</v>
          </cell>
          <cell r="E298" t="str">
            <v>UGB</v>
          </cell>
          <cell r="F298" t="str">
            <v>UT22</v>
          </cell>
          <cell r="G298" t="str">
            <v>S1</v>
          </cell>
          <cell r="H298" t="str">
            <v>THW</v>
          </cell>
          <cell r="I298" t="str">
            <v>Senior/Principal Technician</v>
          </cell>
          <cell r="J298" t="str">
            <v>Resident Engineer (2)</v>
          </cell>
          <cell r="K298">
            <v>7</v>
          </cell>
          <cell r="L298" t="str">
            <v>London</v>
          </cell>
        </row>
        <row r="299">
          <cell r="C299" t="str">
            <v>A25218</v>
          </cell>
          <cell r="D299" t="str">
            <v>UK</v>
          </cell>
          <cell r="E299" t="str">
            <v>UGB</v>
          </cell>
          <cell r="F299" t="str">
            <v>UU23</v>
          </cell>
          <cell r="G299" t="str">
            <v>S3</v>
          </cell>
          <cell r="H299" t="str">
            <v>MAM</v>
          </cell>
          <cell r="I299" t="str">
            <v>NDC Planner</v>
          </cell>
          <cell r="J299" t="str">
            <v>Planner</v>
          </cell>
          <cell r="K299">
            <v>7</v>
          </cell>
          <cell r="L299" t="str">
            <v>Nelson</v>
          </cell>
        </row>
        <row r="300">
          <cell r="C300" t="str">
            <v>A80034</v>
          </cell>
          <cell r="D300" t="str">
            <v>UK</v>
          </cell>
          <cell r="E300" t="str">
            <v>UGB</v>
          </cell>
          <cell r="F300" t="str">
            <v>UU81</v>
          </cell>
          <cell r="G300" t="str">
            <v>S3</v>
          </cell>
          <cell r="H300" t="str">
            <v>ERE</v>
          </cell>
          <cell r="I300" t="str">
            <v>Engineer</v>
          </cell>
          <cell r="J300" t="str">
            <v>Engineer  (Not chartered) (Graduate)</v>
          </cell>
          <cell r="K300">
            <v>8</v>
          </cell>
        </row>
        <row r="301">
          <cell r="C301" t="str">
            <v>A98337</v>
          </cell>
          <cell r="D301" t="str">
            <v>UK</v>
          </cell>
          <cell r="E301" t="str">
            <v>UGB</v>
          </cell>
          <cell r="F301" t="str">
            <v>UP31</v>
          </cell>
          <cell r="G301" t="str">
            <v>S2</v>
          </cell>
          <cell r="H301" t="str">
            <v>GGE</v>
          </cell>
          <cell r="I301" t="str">
            <v>Associate Director</v>
          </cell>
          <cell r="J301" t="str">
            <v>Associate Business Director</v>
          </cell>
          <cell r="K301">
            <v>4</v>
          </cell>
          <cell r="L301" t="str">
            <v>Birmingham</v>
          </cell>
        </row>
        <row r="302">
          <cell r="C302" t="str">
            <v>A01956</v>
          </cell>
          <cell r="D302" t="str">
            <v>UK</v>
          </cell>
          <cell r="E302" t="str">
            <v>UGB</v>
          </cell>
          <cell r="F302" t="str">
            <v>UP33</v>
          </cell>
          <cell r="G302" t="str">
            <v>S2</v>
          </cell>
          <cell r="H302" t="str">
            <v>SBS</v>
          </cell>
          <cell r="I302" t="str">
            <v>Principal Technician</v>
          </cell>
          <cell r="J302" t="str">
            <v>Principal Technician</v>
          </cell>
          <cell r="K302">
            <v>6</v>
          </cell>
          <cell r="L302" t="str">
            <v>Bristol</v>
          </cell>
        </row>
        <row r="303">
          <cell r="C303" t="str">
            <v>A76207</v>
          </cell>
          <cell r="D303" t="str">
            <v>UK</v>
          </cell>
          <cell r="E303" t="str">
            <v>UGB</v>
          </cell>
          <cell r="F303" t="str">
            <v>UT21</v>
          </cell>
          <cell r="G303" t="str">
            <v>S1</v>
          </cell>
          <cell r="H303" t="str">
            <v>THW</v>
          </cell>
          <cell r="I303" t="str">
            <v>Senior Highways Engineer</v>
          </cell>
          <cell r="J303" t="str">
            <v>Senior Engineer</v>
          </cell>
          <cell r="K303">
            <v>6</v>
          </cell>
          <cell r="L303" t="str">
            <v>Birmingham</v>
          </cell>
        </row>
        <row r="304">
          <cell r="C304" t="str">
            <v>A76545</v>
          </cell>
          <cell r="D304" t="str">
            <v>UK</v>
          </cell>
          <cell r="E304" t="str">
            <v>UGB</v>
          </cell>
          <cell r="F304" t="str">
            <v>UF15</v>
          </cell>
          <cell r="G304" t="str">
            <v>S9</v>
          </cell>
          <cell r="H304" t="str">
            <v>AFF</v>
          </cell>
          <cell r="I304" t="str">
            <v>Receptionist</v>
          </cell>
          <cell r="J304" t="str">
            <v>Senior Receptionist</v>
          </cell>
          <cell r="K304">
            <v>9</v>
          </cell>
          <cell r="L304" t="str">
            <v>London</v>
          </cell>
        </row>
        <row r="305">
          <cell r="C305" t="str">
            <v>A76451</v>
          </cell>
          <cell r="D305" t="str">
            <v>UK</v>
          </cell>
          <cell r="E305" t="str">
            <v>UGB</v>
          </cell>
          <cell r="F305" t="str">
            <v>UT22</v>
          </cell>
          <cell r="G305" t="str">
            <v>S1</v>
          </cell>
          <cell r="H305" t="str">
            <v>THW</v>
          </cell>
          <cell r="I305" t="str">
            <v>Senior Highway Engineer</v>
          </cell>
          <cell r="J305" t="str">
            <v>Senior  Transport Planner/ consultant</v>
          </cell>
          <cell r="K305">
            <v>6</v>
          </cell>
          <cell r="L305" t="str">
            <v>London</v>
          </cell>
        </row>
        <row r="306">
          <cell r="C306" t="str">
            <v>A74379</v>
          </cell>
          <cell r="D306" t="str">
            <v>UK</v>
          </cell>
          <cell r="E306" t="str">
            <v>UGB</v>
          </cell>
          <cell r="F306" t="str">
            <v>UP31</v>
          </cell>
          <cell r="G306" t="str">
            <v>S2</v>
          </cell>
          <cell r="H306" t="str">
            <v>GGE</v>
          </cell>
          <cell r="I306" t="str">
            <v>Senior Geotechnical Engineer</v>
          </cell>
          <cell r="J306" t="str">
            <v>Senior Engineer</v>
          </cell>
          <cell r="K306">
            <v>6</v>
          </cell>
          <cell r="L306" t="str">
            <v>Bristol</v>
          </cell>
        </row>
        <row r="307">
          <cell r="C307" t="str">
            <v>A76065</v>
          </cell>
          <cell r="D307" t="str">
            <v>UK</v>
          </cell>
          <cell r="E307" t="str">
            <v>UGB</v>
          </cell>
          <cell r="F307" t="str">
            <v>UF17</v>
          </cell>
          <cell r="G307" t="str">
            <v>S9</v>
          </cell>
          <cell r="H307" t="str">
            <v>AFF</v>
          </cell>
          <cell r="I307" t="str">
            <v>Junior Administrator</v>
          </cell>
          <cell r="J307" t="str">
            <v>Junior Secretary/Clerical Assistant</v>
          </cell>
          <cell r="K307">
            <v>11</v>
          </cell>
          <cell r="L307" t="str">
            <v>Plymouth</v>
          </cell>
        </row>
        <row r="308">
          <cell r="C308" t="str">
            <v>A74837</v>
          </cell>
          <cell r="D308" t="str">
            <v>UK</v>
          </cell>
          <cell r="E308" t="str">
            <v>UGB</v>
          </cell>
          <cell r="F308" t="str">
            <v>UF17</v>
          </cell>
          <cell r="G308" t="str">
            <v>S9</v>
          </cell>
          <cell r="H308" t="str">
            <v>AFF</v>
          </cell>
          <cell r="I308" t="str">
            <v>Junior Administrator</v>
          </cell>
          <cell r="J308" t="str">
            <v>Junior Secretary/Clerical Assistant</v>
          </cell>
          <cell r="K308">
            <v>11</v>
          </cell>
          <cell r="L308" t="str">
            <v>Plymouth</v>
          </cell>
        </row>
        <row r="309">
          <cell r="C309" t="str">
            <v>A74232</v>
          </cell>
          <cell r="D309" t="str">
            <v>UK</v>
          </cell>
          <cell r="E309" t="str">
            <v>UGB</v>
          </cell>
          <cell r="F309" t="str">
            <v>US18</v>
          </cell>
          <cell r="G309" t="str">
            <v>S9</v>
          </cell>
          <cell r="H309" t="str">
            <v>AFN</v>
          </cell>
          <cell r="I309" t="str">
            <v>Project Administrator</v>
          </cell>
          <cell r="J309" t="str">
            <v>Commercial Assistant (1)</v>
          </cell>
          <cell r="K309">
            <v>8</v>
          </cell>
          <cell r="L309" t="str">
            <v>Stroud</v>
          </cell>
        </row>
        <row r="310">
          <cell r="C310" t="str">
            <v>A76384</v>
          </cell>
          <cell r="D310" t="str">
            <v>UK</v>
          </cell>
          <cell r="E310" t="str">
            <v>UGB</v>
          </cell>
          <cell r="F310" t="str">
            <v>UP31</v>
          </cell>
          <cell r="G310" t="str">
            <v>S2</v>
          </cell>
          <cell r="H310" t="str">
            <v>GGE</v>
          </cell>
          <cell r="I310" t="str">
            <v>Associate Director</v>
          </cell>
          <cell r="J310" t="str">
            <v>Associate (EA)/ Associate Tech. Dir / Associate Tech. Dir (2</v>
          </cell>
          <cell r="K310">
            <v>4</v>
          </cell>
          <cell r="L310" t="str">
            <v>Birmingham</v>
          </cell>
        </row>
        <row r="311">
          <cell r="C311" t="str">
            <v>A25114</v>
          </cell>
          <cell r="D311" t="str">
            <v>UK</v>
          </cell>
          <cell r="E311" t="str">
            <v>UGB</v>
          </cell>
          <cell r="F311" t="str">
            <v>UT42</v>
          </cell>
          <cell r="G311" t="str">
            <v>S1</v>
          </cell>
          <cell r="H311" t="str">
            <v>TRL</v>
          </cell>
          <cell r="I311" t="str">
            <v>Document Controller</v>
          </cell>
          <cell r="J311" t="str">
            <v>Administration  Officer</v>
          </cell>
          <cell r="K311">
            <v>8</v>
          </cell>
          <cell r="L311" t="str">
            <v>Ladbroke Grove</v>
          </cell>
        </row>
        <row r="312">
          <cell r="C312" t="str">
            <v>A01906</v>
          </cell>
          <cell r="D312" t="str">
            <v>UK</v>
          </cell>
          <cell r="E312" t="str">
            <v>UGB</v>
          </cell>
          <cell r="F312" t="str">
            <v>UP31</v>
          </cell>
          <cell r="G312" t="str">
            <v>S2</v>
          </cell>
          <cell r="H312" t="str">
            <v>GGE</v>
          </cell>
          <cell r="I312" t="str">
            <v>Technical Director (1)</v>
          </cell>
          <cell r="J312" t="str">
            <v>Technical Director  / Technical Director (1)</v>
          </cell>
          <cell r="K312">
            <v>3</v>
          </cell>
          <cell r="L312" t="str">
            <v>Guildford</v>
          </cell>
        </row>
        <row r="313">
          <cell r="C313" t="str">
            <v>A00330</v>
          </cell>
          <cell r="D313" t="str">
            <v>UK</v>
          </cell>
          <cell r="E313" t="str">
            <v>UGB</v>
          </cell>
          <cell r="F313" t="str">
            <v>UT25</v>
          </cell>
          <cell r="G313" t="str">
            <v>S1</v>
          </cell>
          <cell r="H313" t="str">
            <v>THW</v>
          </cell>
          <cell r="I313" t="str">
            <v>Assistant Manager</v>
          </cell>
          <cell r="J313" t="str">
            <v>Client Relationship Manager</v>
          </cell>
          <cell r="K313">
            <v>6</v>
          </cell>
          <cell r="L313" t="str">
            <v>Romania</v>
          </cell>
        </row>
        <row r="314">
          <cell r="C314" t="str">
            <v>W94390</v>
          </cell>
          <cell r="D314" t="str">
            <v>UK</v>
          </cell>
          <cell r="E314" t="str">
            <v>UGB</v>
          </cell>
          <cell r="F314" t="str">
            <v>UP33</v>
          </cell>
          <cell r="G314" t="str">
            <v>S2</v>
          </cell>
          <cell r="H314" t="str">
            <v>BBI</v>
          </cell>
          <cell r="I314" t="str">
            <v>Senior Engineer</v>
          </cell>
          <cell r="J314" t="str">
            <v>Senior Engineer</v>
          </cell>
          <cell r="K314">
            <v>6</v>
          </cell>
          <cell r="L314" t="str">
            <v>Cardiff</v>
          </cell>
        </row>
        <row r="315">
          <cell r="C315" t="str">
            <v>A25261</v>
          </cell>
          <cell r="D315" t="str">
            <v>UK</v>
          </cell>
          <cell r="E315" t="str">
            <v>UGB</v>
          </cell>
          <cell r="F315" t="str">
            <v>UT41</v>
          </cell>
          <cell r="G315" t="str">
            <v>S1</v>
          </cell>
          <cell r="H315" t="str">
            <v>TRL</v>
          </cell>
          <cell r="I315" t="str">
            <v>Assistant Engineer - Interserve Secondment</v>
          </cell>
          <cell r="J315" t="str">
            <v>Assistant Engineer  (Graduate)</v>
          </cell>
          <cell r="K315">
            <v>9</v>
          </cell>
          <cell r="L315" t="str">
            <v>Warrington</v>
          </cell>
        </row>
        <row r="316">
          <cell r="C316" t="str">
            <v>A76287</v>
          </cell>
          <cell r="D316" t="str">
            <v>UK</v>
          </cell>
          <cell r="E316" t="str">
            <v>UGB</v>
          </cell>
          <cell r="F316" t="str">
            <v>UT21</v>
          </cell>
          <cell r="G316" t="str">
            <v>S1</v>
          </cell>
          <cell r="H316" t="str">
            <v>THW</v>
          </cell>
          <cell r="I316" t="str">
            <v>Highway Engineer</v>
          </cell>
          <cell r="J316" t="str">
            <v>Resident Engineer (1) / Resident Engineer</v>
          </cell>
          <cell r="K316">
            <v>8</v>
          </cell>
          <cell r="L316" t="str">
            <v>Cardiff</v>
          </cell>
        </row>
        <row r="317">
          <cell r="C317" t="str">
            <v>A50123</v>
          </cell>
          <cell r="D317" t="str">
            <v>UK</v>
          </cell>
          <cell r="E317" t="str">
            <v>UGB</v>
          </cell>
          <cell r="F317" t="str">
            <v>UU71</v>
          </cell>
          <cell r="G317" t="str">
            <v>S3</v>
          </cell>
          <cell r="H317" t="str">
            <v>WWN</v>
          </cell>
          <cell r="I317" t="str">
            <v>Summer Placement Student</v>
          </cell>
          <cell r="J317" t="str">
            <v>Junior Technician</v>
          </cell>
          <cell r="K317">
            <v>11</v>
          </cell>
          <cell r="L317" t="str">
            <v>Cardiff</v>
          </cell>
        </row>
        <row r="318">
          <cell r="C318" t="str">
            <v>A76242</v>
          </cell>
          <cell r="D318" t="str">
            <v>UK</v>
          </cell>
          <cell r="E318" t="str">
            <v>UGB</v>
          </cell>
          <cell r="F318" t="str">
            <v>UT42</v>
          </cell>
          <cell r="G318" t="str">
            <v>S1</v>
          </cell>
          <cell r="H318" t="str">
            <v>TRL</v>
          </cell>
          <cell r="I318" t="str">
            <v>CAD Technician</v>
          </cell>
          <cell r="J318" t="str">
            <v>Technical assistant</v>
          </cell>
          <cell r="K318">
            <v>10</v>
          </cell>
          <cell r="L318" t="str">
            <v>London</v>
          </cell>
        </row>
        <row r="319">
          <cell r="C319" t="str">
            <v>A24980</v>
          </cell>
          <cell r="D319" t="str">
            <v>UK</v>
          </cell>
          <cell r="E319" t="str">
            <v>UGB</v>
          </cell>
          <cell r="F319" t="str">
            <v>UP51</v>
          </cell>
          <cell r="G319" t="str">
            <v>S2</v>
          </cell>
          <cell r="H319" t="str">
            <v>SBS</v>
          </cell>
          <cell r="I319" t="str">
            <v>Graduate Engineer</v>
          </cell>
          <cell r="J319" t="str">
            <v>Engineer  (Not chartered) (Graduate)</v>
          </cell>
          <cell r="K319">
            <v>8</v>
          </cell>
          <cell r="L319" t="str">
            <v>Bristol</v>
          </cell>
        </row>
        <row r="320">
          <cell r="C320" t="str">
            <v>U03089</v>
          </cell>
          <cell r="D320" t="str">
            <v>UK</v>
          </cell>
          <cell r="E320" t="str">
            <v>UGB</v>
          </cell>
          <cell r="F320" t="str">
            <v>UT23</v>
          </cell>
          <cell r="G320" t="str">
            <v>S1</v>
          </cell>
          <cell r="H320" t="str">
            <v>THW</v>
          </cell>
          <cell r="I320" t="str">
            <v>Project Manager</v>
          </cell>
          <cell r="J320" t="str">
            <v>Project Manager  Category 2 (2)</v>
          </cell>
          <cell r="K320">
            <v>4</v>
          </cell>
          <cell r="L320" t="str">
            <v>Other Site</v>
          </cell>
        </row>
        <row r="321">
          <cell r="C321" t="str">
            <v>A76455</v>
          </cell>
          <cell r="D321" t="str">
            <v>UK</v>
          </cell>
          <cell r="E321" t="str">
            <v>UGB</v>
          </cell>
          <cell r="F321" t="str">
            <v>UT22</v>
          </cell>
          <cell r="G321" t="str">
            <v>S1</v>
          </cell>
          <cell r="H321" t="str">
            <v>THW</v>
          </cell>
          <cell r="I321" t="str">
            <v>Senior Traffic Modeller</v>
          </cell>
          <cell r="J321" t="str">
            <v>Senior Drafter/ Draftman</v>
          </cell>
          <cell r="K321">
            <v>7</v>
          </cell>
          <cell r="L321" t="str">
            <v>London</v>
          </cell>
        </row>
        <row r="322">
          <cell r="C322" t="str">
            <v>A00342</v>
          </cell>
          <cell r="D322" t="str">
            <v>UK</v>
          </cell>
          <cell r="E322" t="str">
            <v>UGB</v>
          </cell>
          <cell r="F322" t="str">
            <v>UE31</v>
          </cell>
          <cell r="G322" t="str">
            <v>S4</v>
          </cell>
          <cell r="H322" t="str">
            <v>EEA</v>
          </cell>
          <cell r="I322" t="str">
            <v>Senior Environmental Consultant</v>
          </cell>
          <cell r="J322" t="str">
            <v>Senior Environmental consultant 2</v>
          </cell>
          <cell r="K322">
            <v>7</v>
          </cell>
          <cell r="L322" t="str">
            <v>Warrington</v>
          </cell>
        </row>
        <row r="323">
          <cell r="C323" t="str">
            <v>A76233</v>
          </cell>
          <cell r="D323" t="str">
            <v>UK</v>
          </cell>
          <cell r="E323" t="str">
            <v>UGB</v>
          </cell>
          <cell r="F323" t="str">
            <v>UU41</v>
          </cell>
          <cell r="G323" t="str">
            <v>S3</v>
          </cell>
          <cell r="H323" t="str">
            <v>WEN</v>
          </cell>
          <cell r="I323" t="str">
            <v>Principal Engineer</v>
          </cell>
          <cell r="J323" t="str">
            <v>Principal Engineer/ Technical Discipline Leader</v>
          </cell>
          <cell r="K323">
            <v>5</v>
          </cell>
          <cell r="L323" t="str">
            <v>Guildford</v>
          </cell>
        </row>
        <row r="324">
          <cell r="C324" t="str">
            <v>A03137</v>
          </cell>
          <cell r="D324" t="str">
            <v>UK</v>
          </cell>
          <cell r="E324" t="str">
            <v>UGB</v>
          </cell>
          <cell r="F324" t="str">
            <v>UT21</v>
          </cell>
          <cell r="G324" t="str">
            <v>S1</v>
          </cell>
          <cell r="H324" t="str">
            <v>THW</v>
          </cell>
          <cell r="I324" t="str">
            <v>Principal Engineer</v>
          </cell>
          <cell r="J324" t="str">
            <v>Senior Resident Engineer</v>
          </cell>
          <cell r="K324">
            <v>5</v>
          </cell>
          <cell r="L324" t="str">
            <v>Guildford</v>
          </cell>
        </row>
        <row r="325">
          <cell r="C325" t="str">
            <v>A74859</v>
          </cell>
          <cell r="D325" t="str">
            <v>UK</v>
          </cell>
          <cell r="E325" t="str">
            <v>UGB</v>
          </cell>
          <cell r="F325" t="str">
            <v>UT42</v>
          </cell>
          <cell r="G325" t="str">
            <v>S1</v>
          </cell>
          <cell r="H325" t="str">
            <v>TRL</v>
          </cell>
          <cell r="I325" t="str">
            <v>Senior Building Services Designer</v>
          </cell>
          <cell r="J325" t="str">
            <v>Senior Project Manager GCCC (Aus)</v>
          </cell>
          <cell r="K325">
            <v>5</v>
          </cell>
          <cell r="L325" t="str">
            <v>Other Site</v>
          </cell>
        </row>
        <row r="326">
          <cell r="C326" t="str">
            <v>S10366</v>
          </cell>
          <cell r="D326" t="str">
            <v>UK</v>
          </cell>
          <cell r="E326" t="str">
            <v>UGB</v>
          </cell>
          <cell r="F326" t="str">
            <v>UT22</v>
          </cell>
          <cell r="G326" t="str">
            <v>S1</v>
          </cell>
          <cell r="H326" t="str">
            <v>THW</v>
          </cell>
          <cell r="I326" t="str">
            <v>Employers Representative</v>
          </cell>
          <cell r="J326" t="str">
            <v>Senior Resident Engineer</v>
          </cell>
          <cell r="K326">
            <v>5</v>
          </cell>
          <cell r="L326" t="str">
            <v>Other Site</v>
          </cell>
        </row>
        <row r="327">
          <cell r="C327" t="str">
            <v>A74677</v>
          </cell>
          <cell r="D327" t="str">
            <v>UK</v>
          </cell>
          <cell r="E327" t="str">
            <v>UGB</v>
          </cell>
          <cell r="F327" t="str">
            <v>UE21</v>
          </cell>
          <cell r="G327" t="str">
            <v>S4</v>
          </cell>
          <cell r="H327" t="str">
            <v>EEC</v>
          </cell>
          <cell r="I327" t="str">
            <v>Ecologist</v>
          </cell>
          <cell r="J327" t="str">
            <v>Environmental consultant 2</v>
          </cell>
          <cell r="K327">
            <v>8</v>
          </cell>
          <cell r="L327" t="str">
            <v>Stroud</v>
          </cell>
        </row>
        <row r="328">
          <cell r="C328" t="str">
            <v>A74958</v>
          </cell>
          <cell r="D328" t="str">
            <v>UK</v>
          </cell>
          <cell r="E328" t="str">
            <v>UGB</v>
          </cell>
          <cell r="F328" t="str">
            <v>UT43</v>
          </cell>
          <cell r="G328" t="str">
            <v>S1</v>
          </cell>
          <cell r="H328" t="str">
            <v>TRS</v>
          </cell>
          <cell r="I328" t="str">
            <v>OLE Engineer</v>
          </cell>
          <cell r="J328" t="str">
            <v>Chartered or Consulting Engineer</v>
          </cell>
          <cell r="K328">
            <v>7</v>
          </cell>
          <cell r="L328" t="str">
            <v>York</v>
          </cell>
        </row>
        <row r="329">
          <cell r="C329" t="str">
            <v>A50147</v>
          </cell>
          <cell r="D329" t="str">
            <v>UK</v>
          </cell>
          <cell r="E329" t="str">
            <v>UGB</v>
          </cell>
          <cell r="F329" t="str">
            <v>UP51</v>
          </cell>
          <cell r="G329" t="str">
            <v>S2</v>
          </cell>
          <cell r="H329" t="str">
            <v>SBS</v>
          </cell>
          <cell r="I329" t="str">
            <v>Senior Structural Engineer</v>
          </cell>
          <cell r="J329" t="str">
            <v>Senior Engineer</v>
          </cell>
          <cell r="K329">
            <v>6</v>
          </cell>
          <cell r="L329" t="str">
            <v>London</v>
          </cell>
        </row>
        <row r="330">
          <cell r="C330" t="str">
            <v>A76130</v>
          </cell>
          <cell r="D330" t="str">
            <v>UK</v>
          </cell>
          <cell r="E330" t="str">
            <v>UGB</v>
          </cell>
          <cell r="F330" t="str">
            <v>UT42</v>
          </cell>
          <cell r="G330" t="str">
            <v>S1</v>
          </cell>
          <cell r="H330" t="str">
            <v>TRL</v>
          </cell>
          <cell r="I330" t="str">
            <v>Signalling Mentor</v>
          </cell>
          <cell r="J330" t="str">
            <v>Client Relationship Manager</v>
          </cell>
          <cell r="K330">
            <v>6</v>
          </cell>
          <cell r="L330" t="str">
            <v>London</v>
          </cell>
        </row>
        <row r="331">
          <cell r="C331" t="str">
            <v>A50215</v>
          </cell>
          <cell r="D331" t="str">
            <v>UK</v>
          </cell>
          <cell r="E331" t="str">
            <v>UGB</v>
          </cell>
          <cell r="F331" t="str">
            <v>UU41</v>
          </cell>
          <cell r="G331" t="str">
            <v>S3</v>
          </cell>
          <cell r="H331" t="str">
            <v>WEN</v>
          </cell>
          <cell r="I331" t="str">
            <v>Engineer</v>
          </cell>
          <cell r="J331" t="str">
            <v>Chartered or Consulting Engineer</v>
          </cell>
          <cell r="K331">
            <v>7</v>
          </cell>
          <cell r="L331" t="str">
            <v>Plymouth</v>
          </cell>
        </row>
        <row r="332">
          <cell r="C332" t="str">
            <v>A74960</v>
          </cell>
          <cell r="D332" t="str">
            <v>UK</v>
          </cell>
          <cell r="E332" t="str">
            <v>UGB</v>
          </cell>
          <cell r="F332" t="str">
            <v>UP31</v>
          </cell>
          <cell r="G332" t="str">
            <v>S2</v>
          </cell>
          <cell r="H332" t="str">
            <v>GGE</v>
          </cell>
          <cell r="I332" t="str">
            <v>Senior Geotechnical Engineer</v>
          </cell>
          <cell r="J332" t="str">
            <v>Senior Geotechnical Engineer</v>
          </cell>
          <cell r="K332">
            <v>6</v>
          </cell>
          <cell r="L332" t="str">
            <v>Bristol</v>
          </cell>
        </row>
        <row r="333">
          <cell r="C333" t="str">
            <v>A24988</v>
          </cell>
          <cell r="D333" t="str">
            <v>UK</v>
          </cell>
          <cell r="E333" t="str">
            <v>UGB</v>
          </cell>
          <cell r="F333" t="str">
            <v>US11</v>
          </cell>
          <cell r="G333" t="str">
            <v>S9</v>
          </cell>
          <cell r="H333" t="str">
            <v>AEX</v>
          </cell>
          <cell r="I333" t="str">
            <v>PA to Regional Managing Director</v>
          </cell>
          <cell r="J333" t="str">
            <v>Executive Secretary, Personal Assistant or Sector PA</v>
          </cell>
          <cell r="K333">
            <v>7</v>
          </cell>
          <cell r="L333" t="str">
            <v>London</v>
          </cell>
        </row>
        <row r="334">
          <cell r="C334" t="str">
            <v>A76021</v>
          </cell>
          <cell r="D334" t="str">
            <v>UK</v>
          </cell>
          <cell r="E334" t="str">
            <v>UGB</v>
          </cell>
          <cell r="F334" t="str">
            <v>UT41</v>
          </cell>
          <cell r="G334" t="str">
            <v>S1</v>
          </cell>
          <cell r="H334" t="str">
            <v>TRL</v>
          </cell>
          <cell r="I334" t="str">
            <v>Permanent Way Designer</v>
          </cell>
          <cell r="J334" t="str">
            <v>Chartered or Consulting Engineer</v>
          </cell>
          <cell r="K334">
            <v>7</v>
          </cell>
          <cell r="L334" t="str">
            <v>Warrington</v>
          </cell>
        </row>
        <row r="335">
          <cell r="C335" t="str">
            <v>A40609</v>
          </cell>
          <cell r="D335" t="str">
            <v>UK</v>
          </cell>
          <cell r="E335" t="str">
            <v>UGB</v>
          </cell>
          <cell r="F335" t="str">
            <v>UF12</v>
          </cell>
          <cell r="G335" t="str">
            <v>S9</v>
          </cell>
          <cell r="H335" t="str">
            <v>AFF</v>
          </cell>
          <cell r="I335" t="str">
            <v>Office Manager</v>
          </cell>
          <cell r="J335" t="str">
            <v>Office Facilities Manager (1)</v>
          </cell>
          <cell r="K335">
            <v>5</v>
          </cell>
          <cell r="L335" t="str">
            <v>Bristol</v>
          </cell>
        </row>
        <row r="336">
          <cell r="C336" t="str">
            <v>U03205</v>
          </cell>
          <cell r="D336" t="str">
            <v>UK</v>
          </cell>
          <cell r="E336" t="str">
            <v>UGB</v>
          </cell>
          <cell r="F336" t="str">
            <v>UT31</v>
          </cell>
          <cell r="G336" t="str">
            <v>S1</v>
          </cell>
          <cell r="H336" t="str">
            <v>SBR</v>
          </cell>
          <cell r="I336" t="str">
            <v>Microstation Technician</v>
          </cell>
          <cell r="J336" t="str">
            <v>Senior Technician</v>
          </cell>
          <cell r="K336">
            <v>7</v>
          </cell>
          <cell r="L336" t="str">
            <v>London</v>
          </cell>
        </row>
        <row r="337">
          <cell r="C337" t="str">
            <v>S10278</v>
          </cell>
          <cell r="D337" t="str">
            <v>UK</v>
          </cell>
          <cell r="E337" t="str">
            <v>UGB</v>
          </cell>
          <cell r="F337" t="str">
            <v>UP31</v>
          </cell>
          <cell r="G337" t="str">
            <v>S2</v>
          </cell>
          <cell r="H337" t="str">
            <v>GGE</v>
          </cell>
          <cell r="I337" t="str">
            <v>Engineer</v>
          </cell>
          <cell r="J337" t="str">
            <v>Junior Technician</v>
          </cell>
          <cell r="K337">
            <v>11</v>
          </cell>
          <cell r="L337" t="str">
            <v>Other Site</v>
          </cell>
        </row>
        <row r="338">
          <cell r="C338" t="str">
            <v>W09628</v>
          </cell>
          <cell r="D338" t="str">
            <v>UK</v>
          </cell>
          <cell r="E338" t="str">
            <v>UGB</v>
          </cell>
          <cell r="F338" t="str">
            <v>UT41</v>
          </cell>
          <cell r="G338" t="str">
            <v>S1</v>
          </cell>
          <cell r="H338" t="str">
            <v>TRL</v>
          </cell>
          <cell r="I338" t="str">
            <v>Principal Engineer</v>
          </cell>
          <cell r="J338" t="str">
            <v>Principal Engineer/ Technical Discipline Leader</v>
          </cell>
          <cell r="K338">
            <v>5</v>
          </cell>
          <cell r="L338" t="str">
            <v>Warrington</v>
          </cell>
        </row>
        <row r="339">
          <cell r="C339" t="str">
            <v>A76138</v>
          </cell>
          <cell r="D339" t="str">
            <v>UK</v>
          </cell>
          <cell r="E339" t="str">
            <v>UGB</v>
          </cell>
          <cell r="F339" t="str">
            <v>UT41</v>
          </cell>
          <cell r="G339" t="str">
            <v>S1</v>
          </cell>
          <cell r="H339" t="str">
            <v>TRL</v>
          </cell>
          <cell r="I339" t="str">
            <v>Permanent Way Designer</v>
          </cell>
          <cell r="J339" t="str">
            <v>Resident Engineer (1) / Resident Engineer</v>
          </cell>
          <cell r="K339">
            <v>8</v>
          </cell>
          <cell r="L339" t="str">
            <v>Warrington</v>
          </cell>
        </row>
        <row r="340">
          <cell r="C340" t="str">
            <v>A00377</v>
          </cell>
          <cell r="D340" t="str">
            <v>UK</v>
          </cell>
          <cell r="E340" t="str">
            <v>UGB</v>
          </cell>
          <cell r="F340" t="str">
            <v>UT25</v>
          </cell>
          <cell r="G340" t="str">
            <v>S1</v>
          </cell>
          <cell r="H340" t="str">
            <v>THW</v>
          </cell>
          <cell r="I340" t="str">
            <v>Quantity Surveyor</v>
          </cell>
          <cell r="J340" t="str">
            <v>Senior Quantity Surveyor</v>
          </cell>
          <cell r="K340">
            <v>6</v>
          </cell>
          <cell r="L340" t="str">
            <v>Romania</v>
          </cell>
        </row>
        <row r="341">
          <cell r="C341" t="str">
            <v>A74945</v>
          </cell>
          <cell r="D341" t="str">
            <v>UK</v>
          </cell>
          <cell r="E341" t="str">
            <v>UGB</v>
          </cell>
          <cell r="F341" t="str">
            <v>UT31</v>
          </cell>
          <cell r="G341" t="str">
            <v>S1</v>
          </cell>
          <cell r="H341" t="str">
            <v>SBR</v>
          </cell>
          <cell r="I341" t="str">
            <v>Graduate Bridge Engineer</v>
          </cell>
          <cell r="J341" t="str">
            <v>Graduate Engineer</v>
          </cell>
          <cell r="K341">
            <v>10</v>
          </cell>
          <cell r="L341" t="str">
            <v>Birmingham</v>
          </cell>
        </row>
        <row r="342">
          <cell r="C342" t="str">
            <v>A42407</v>
          </cell>
          <cell r="D342" t="str">
            <v>UK</v>
          </cell>
          <cell r="E342" t="str">
            <v>UGB</v>
          </cell>
          <cell r="F342" t="str">
            <v>UU61</v>
          </cell>
          <cell r="G342" t="str">
            <v>S3</v>
          </cell>
          <cell r="H342" t="str">
            <v>WWN</v>
          </cell>
          <cell r="I342" t="str">
            <v>Engineer</v>
          </cell>
          <cell r="J342" t="str">
            <v>Senior Engineer</v>
          </cell>
          <cell r="K342">
            <v>6</v>
          </cell>
          <cell r="L342" t="str">
            <v>Plymouth</v>
          </cell>
        </row>
        <row r="343">
          <cell r="C343" t="str">
            <v>W09539</v>
          </cell>
          <cell r="D343" t="str">
            <v>UK</v>
          </cell>
          <cell r="E343" t="str">
            <v>UGB</v>
          </cell>
          <cell r="F343" t="str">
            <v>UE31</v>
          </cell>
          <cell r="G343" t="str">
            <v>S4</v>
          </cell>
          <cell r="H343" t="str">
            <v>EEA</v>
          </cell>
          <cell r="I343" t="str">
            <v>Technical Director</v>
          </cell>
          <cell r="J343" t="str">
            <v>Technical Director  / Technical Director (1)</v>
          </cell>
          <cell r="K343">
            <v>3</v>
          </cell>
          <cell r="L343" t="str">
            <v>Cardiff</v>
          </cell>
        </row>
        <row r="344">
          <cell r="C344" t="str">
            <v>A74813</v>
          </cell>
          <cell r="D344" t="str">
            <v>UK</v>
          </cell>
          <cell r="E344" t="str">
            <v>UGB</v>
          </cell>
          <cell r="F344" t="str">
            <v>UP31</v>
          </cell>
          <cell r="G344" t="str">
            <v>S2</v>
          </cell>
          <cell r="H344" t="str">
            <v>GGE</v>
          </cell>
          <cell r="I344" t="str">
            <v>Technical Director</v>
          </cell>
          <cell r="J344" t="str">
            <v>Associate (EA)/ Associate Tech. Dir / Associate Tech. Dir (2</v>
          </cell>
          <cell r="K344">
            <v>4</v>
          </cell>
          <cell r="L344" t="str">
            <v>Cardiff</v>
          </cell>
        </row>
        <row r="345">
          <cell r="C345" t="str">
            <v>A25090</v>
          </cell>
          <cell r="D345" t="str">
            <v>UK</v>
          </cell>
          <cell r="E345" t="str">
            <v>UGB</v>
          </cell>
          <cell r="F345" t="str">
            <v>UE31</v>
          </cell>
          <cell r="G345" t="str">
            <v>S4</v>
          </cell>
          <cell r="H345" t="str">
            <v>EEA</v>
          </cell>
          <cell r="I345" t="str">
            <v>Technical Director</v>
          </cell>
          <cell r="J345" t="str">
            <v>Associate (EA)/ Associate Tech. Dir / Associate Tech. Dir (2</v>
          </cell>
          <cell r="K345">
            <v>4</v>
          </cell>
          <cell r="L345" t="str">
            <v>Bristol</v>
          </cell>
        </row>
        <row r="346">
          <cell r="C346" t="str">
            <v>A50241</v>
          </cell>
          <cell r="D346" t="str">
            <v>UK</v>
          </cell>
          <cell r="E346" t="str">
            <v>UGB</v>
          </cell>
          <cell r="F346" t="str">
            <v>UE31</v>
          </cell>
          <cell r="G346" t="str">
            <v>S4</v>
          </cell>
          <cell r="H346" t="str">
            <v>EEA</v>
          </cell>
          <cell r="I346" t="str">
            <v>Principal Consultant</v>
          </cell>
          <cell r="J346" t="str">
            <v>Principal Engineer/ Technical Discipline Leader</v>
          </cell>
          <cell r="K346">
            <v>5</v>
          </cell>
          <cell r="L346" t="str">
            <v>Bristol</v>
          </cell>
        </row>
        <row r="347">
          <cell r="C347" t="str">
            <v>U03145</v>
          </cell>
          <cell r="D347" t="str">
            <v>UK</v>
          </cell>
          <cell r="E347" t="str">
            <v>UGB</v>
          </cell>
          <cell r="F347" t="str">
            <v>UU61</v>
          </cell>
          <cell r="G347" t="str">
            <v>S3</v>
          </cell>
          <cell r="H347" t="str">
            <v>WWN</v>
          </cell>
          <cell r="I347" t="str">
            <v>MOD Graduate Placement Student</v>
          </cell>
          <cell r="J347" t="str">
            <v>Junior Technician</v>
          </cell>
          <cell r="K347">
            <v>11</v>
          </cell>
          <cell r="L347" t="str">
            <v>Plymouth</v>
          </cell>
        </row>
        <row r="348">
          <cell r="C348" t="str">
            <v>A98787</v>
          </cell>
          <cell r="D348" t="str">
            <v>UK</v>
          </cell>
          <cell r="E348" t="str">
            <v>UGB</v>
          </cell>
          <cell r="F348" t="str">
            <v>UE31</v>
          </cell>
          <cell r="G348" t="str">
            <v>S4</v>
          </cell>
          <cell r="H348" t="str">
            <v>EEA</v>
          </cell>
          <cell r="I348" t="str">
            <v>Senior Landscape Architect</v>
          </cell>
          <cell r="J348" t="str">
            <v>Senior  Landscape/ Project/Graphic/Urban Designer</v>
          </cell>
          <cell r="K348">
            <v>6</v>
          </cell>
          <cell r="L348" t="str">
            <v>Maternity</v>
          </cell>
        </row>
        <row r="349">
          <cell r="C349" t="str">
            <v>A76108</v>
          </cell>
          <cell r="D349" t="str">
            <v>UK</v>
          </cell>
          <cell r="E349" t="str">
            <v>UGB</v>
          </cell>
          <cell r="F349" t="str">
            <v>UP31</v>
          </cell>
          <cell r="G349" t="str">
            <v>S2</v>
          </cell>
          <cell r="H349" t="str">
            <v>GGE</v>
          </cell>
          <cell r="I349" t="str">
            <v>Graduate Geotechnical Engineer</v>
          </cell>
          <cell r="J349" t="str">
            <v>Assistant Engineer  (Graduate)</v>
          </cell>
          <cell r="K349">
            <v>9</v>
          </cell>
          <cell r="L349" t="str">
            <v>Guildford</v>
          </cell>
        </row>
        <row r="350">
          <cell r="C350" t="str">
            <v>A25243</v>
          </cell>
          <cell r="D350" t="str">
            <v>UK</v>
          </cell>
          <cell r="E350" t="str">
            <v>UGB</v>
          </cell>
          <cell r="F350" t="str">
            <v>US13</v>
          </cell>
          <cell r="G350" t="str">
            <v>S9</v>
          </cell>
          <cell r="H350" t="str">
            <v>AFN</v>
          </cell>
          <cell r="I350" t="str">
            <v>Assistant Finance Manager</v>
          </cell>
          <cell r="J350" t="str">
            <v>Finance Manager/FInancial Controller (EA)</v>
          </cell>
          <cell r="K350">
            <v>5</v>
          </cell>
          <cell r="L350" t="str">
            <v>Cardiff</v>
          </cell>
        </row>
        <row r="351">
          <cell r="C351" t="str">
            <v>A80021</v>
          </cell>
          <cell r="D351" t="str">
            <v>UK</v>
          </cell>
          <cell r="E351" t="str">
            <v>UGB</v>
          </cell>
          <cell r="F351" t="str">
            <v>UU81</v>
          </cell>
          <cell r="G351" t="str">
            <v>S3</v>
          </cell>
          <cell r="H351" t="str">
            <v>ERE</v>
          </cell>
          <cell r="I351" t="str">
            <v>Engineer</v>
          </cell>
          <cell r="J351" t="str">
            <v>Engineer  (Not chartered) (Graduate)</v>
          </cell>
          <cell r="K351">
            <v>8</v>
          </cell>
        </row>
        <row r="352">
          <cell r="C352" t="str">
            <v>A24926</v>
          </cell>
          <cell r="D352" t="str">
            <v>UK</v>
          </cell>
          <cell r="E352" t="str">
            <v>UGB</v>
          </cell>
          <cell r="F352" t="str">
            <v>UT21</v>
          </cell>
          <cell r="G352" t="str">
            <v>S1</v>
          </cell>
          <cell r="H352" t="str">
            <v>THW</v>
          </cell>
          <cell r="I352" t="str">
            <v>Assistant Engineer</v>
          </cell>
          <cell r="J352" t="str">
            <v>Graduate Engineer</v>
          </cell>
          <cell r="K352">
            <v>9</v>
          </cell>
          <cell r="L352" t="str">
            <v>Dublin</v>
          </cell>
        </row>
        <row r="353">
          <cell r="C353" t="str">
            <v>A25030</v>
          </cell>
          <cell r="D353" t="str">
            <v>UK</v>
          </cell>
          <cell r="E353" t="str">
            <v>UGB</v>
          </cell>
          <cell r="F353" t="str">
            <v>UU23</v>
          </cell>
          <cell r="G353" t="str">
            <v>S3</v>
          </cell>
          <cell r="H353" t="str">
            <v>MAM</v>
          </cell>
          <cell r="I353" t="str">
            <v>Assistant Enforcement Officer</v>
          </cell>
          <cell r="J353" t="str">
            <v>Technical Officer/ Technician</v>
          </cell>
          <cell r="K353">
            <v>8</v>
          </cell>
          <cell r="L353" t="str">
            <v>Nelson</v>
          </cell>
        </row>
        <row r="354">
          <cell r="C354" t="str">
            <v>A96180</v>
          </cell>
          <cell r="D354" t="str">
            <v>UK</v>
          </cell>
          <cell r="E354" t="str">
            <v>UGB</v>
          </cell>
          <cell r="F354" t="str">
            <v>UT22</v>
          </cell>
          <cell r="G354" t="str">
            <v>S1</v>
          </cell>
          <cell r="H354" t="str">
            <v>THW</v>
          </cell>
          <cell r="I354" t="str">
            <v>Senior Traffic Engineer</v>
          </cell>
          <cell r="J354" t="str">
            <v>Senior Engineer</v>
          </cell>
          <cell r="K354">
            <v>6</v>
          </cell>
          <cell r="L354" t="str">
            <v>London</v>
          </cell>
        </row>
        <row r="355">
          <cell r="C355" t="str">
            <v>A74717</v>
          </cell>
          <cell r="D355" t="str">
            <v>UK</v>
          </cell>
          <cell r="E355" t="str">
            <v>UGB</v>
          </cell>
          <cell r="F355" t="str">
            <v>UE31</v>
          </cell>
          <cell r="G355" t="str">
            <v>S4</v>
          </cell>
          <cell r="H355" t="str">
            <v>EEA</v>
          </cell>
          <cell r="I355" t="str">
            <v>Landscape Architect</v>
          </cell>
          <cell r="J355" t="str">
            <v>Architect (2)</v>
          </cell>
          <cell r="K355">
            <v>8</v>
          </cell>
          <cell r="L355" t="str">
            <v>Warrington</v>
          </cell>
        </row>
        <row r="356">
          <cell r="C356" t="str">
            <v>A74260</v>
          </cell>
          <cell r="D356" t="str">
            <v>UK</v>
          </cell>
          <cell r="E356" t="str">
            <v>UGB</v>
          </cell>
          <cell r="F356" t="str">
            <v>UE21</v>
          </cell>
          <cell r="G356" t="str">
            <v>S4</v>
          </cell>
          <cell r="H356" t="str">
            <v>EEC</v>
          </cell>
          <cell r="I356" t="str">
            <v>Senior Ecologist</v>
          </cell>
          <cell r="J356" t="str">
            <v>Senior  Environmental Consultant 1</v>
          </cell>
          <cell r="K356">
            <v>6</v>
          </cell>
          <cell r="L356" t="str">
            <v>Stroud</v>
          </cell>
        </row>
        <row r="357">
          <cell r="C357" t="str">
            <v>A98523</v>
          </cell>
          <cell r="D357" t="str">
            <v>UK</v>
          </cell>
          <cell r="E357" t="str">
            <v>UGB</v>
          </cell>
          <cell r="F357" t="str">
            <v>UU61</v>
          </cell>
          <cell r="G357" t="str">
            <v>S3</v>
          </cell>
          <cell r="H357" t="str">
            <v>WWN</v>
          </cell>
          <cell r="I357" t="str">
            <v>Principal Engineer</v>
          </cell>
          <cell r="J357" t="str">
            <v>Senior Engineer</v>
          </cell>
          <cell r="K357">
            <v>5</v>
          </cell>
          <cell r="L357" t="str">
            <v>Plymouth</v>
          </cell>
        </row>
        <row r="358">
          <cell r="C358" t="str">
            <v>A50243</v>
          </cell>
          <cell r="D358" t="str">
            <v>UK</v>
          </cell>
          <cell r="E358" t="str">
            <v>UGB</v>
          </cell>
          <cell r="F358" t="str">
            <v>UP31</v>
          </cell>
          <cell r="G358" t="str">
            <v>S2</v>
          </cell>
          <cell r="H358" t="str">
            <v>GGE</v>
          </cell>
          <cell r="I358" t="str">
            <v>Senior Technical Director</v>
          </cell>
          <cell r="J358" t="str">
            <v>Technical Director  / Technical Director (1)</v>
          </cell>
          <cell r="K358">
            <v>3</v>
          </cell>
          <cell r="L358" t="str">
            <v>Warrington</v>
          </cell>
        </row>
        <row r="359">
          <cell r="C359" t="str">
            <v>A74724</v>
          </cell>
          <cell r="D359" t="str">
            <v>UK</v>
          </cell>
          <cell r="E359" t="str">
            <v>UGB</v>
          </cell>
          <cell r="F359" t="str">
            <v>UT42</v>
          </cell>
          <cell r="G359" t="str">
            <v>S1</v>
          </cell>
          <cell r="H359" t="str">
            <v>TRL</v>
          </cell>
          <cell r="I359" t="str">
            <v>Project Planner</v>
          </cell>
          <cell r="J359" t="str">
            <v>Project Planner (3)</v>
          </cell>
          <cell r="K359">
            <v>7</v>
          </cell>
          <cell r="L359" t="str">
            <v>London</v>
          </cell>
        </row>
        <row r="360">
          <cell r="C360" t="str">
            <v>A00400</v>
          </cell>
          <cell r="D360" t="str">
            <v>UK</v>
          </cell>
          <cell r="E360" t="str">
            <v>UGB</v>
          </cell>
          <cell r="F360" t="str">
            <v>UT23</v>
          </cell>
          <cell r="G360" t="str">
            <v>S1</v>
          </cell>
          <cell r="H360" t="str">
            <v>THW</v>
          </cell>
          <cell r="I360" t="str">
            <v>Technical Director</v>
          </cell>
          <cell r="J360" t="str">
            <v>Technical Director  / Technical Director (1)</v>
          </cell>
          <cell r="K360">
            <v>3</v>
          </cell>
          <cell r="L360" t="str">
            <v>West One</v>
          </cell>
        </row>
        <row r="361">
          <cell r="C361" t="str">
            <v>A74944</v>
          </cell>
          <cell r="D361" t="str">
            <v>UK</v>
          </cell>
          <cell r="E361" t="str">
            <v>UGB</v>
          </cell>
          <cell r="F361" t="str">
            <v>UT43</v>
          </cell>
          <cell r="G361" t="str">
            <v>S1</v>
          </cell>
          <cell r="H361" t="str">
            <v>TRL</v>
          </cell>
          <cell r="I361" t="str">
            <v>Principal Civil Engineer</v>
          </cell>
          <cell r="J361" t="str">
            <v>Principal Engineer/ Technical Discipline Leader</v>
          </cell>
          <cell r="K361">
            <v>5</v>
          </cell>
          <cell r="L361" t="str">
            <v>York</v>
          </cell>
        </row>
        <row r="362">
          <cell r="C362" t="str">
            <v>S10392</v>
          </cell>
          <cell r="D362" t="str">
            <v>UK</v>
          </cell>
          <cell r="E362" t="str">
            <v>UGB</v>
          </cell>
          <cell r="F362" t="str">
            <v>UT21</v>
          </cell>
          <cell r="G362" t="str">
            <v>S1</v>
          </cell>
          <cell r="H362" t="str">
            <v>THW</v>
          </cell>
          <cell r="I362" t="str">
            <v>Drainage Engineer</v>
          </cell>
          <cell r="J362" t="str">
            <v>Engineer  (Not chartered) (Graduate)</v>
          </cell>
          <cell r="K362">
            <v>8</v>
          </cell>
          <cell r="L362" t="str">
            <v>Guildford</v>
          </cell>
        </row>
        <row r="363">
          <cell r="C363" t="str">
            <v>A00062</v>
          </cell>
          <cell r="D363" t="str">
            <v>UK</v>
          </cell>
          <cell r="E363" t="str">
            <v>UGB</v>
          </cell>
          <cell r="F363" t="str">
            <v>UU23</v>
          </cell>
          <cell r="G363" t="str">
            <v>S3</v>
          </cell>
          <cell r="H363" t="str">
            <v>MAM</v>
          </cell>
          <cell r="I363" t="str">
            <v>Searches Clerk</v>
          </cell>
          <cell r="J363" t="str">
            <v>Technical assistant</v>
          </cell>
          <cell r="K363">
            <v>10</v>
          </cell>
          <cell r="L363" t="str">
            <v>Nelson</v>
          </cell>
        </row>
        <row r="364">
          <cell r="C364" t="str">
            <v>A97713</v>
          </cell>
          <cell r="D364" t="str">
            <v>UK</v>
          </cell>
          <cell r="E364" t="str">
            <v>UGB</v>
          </cell>
          <cell r="F364" t="str">
            <v>UT22</v>
          </cell>
          <cell r="G364" t="str">
            <v>S1</v>
          </cell>
          <cell r="H364" t="str">
            <v>TIS</v>
          </cell>
          <cell r="I364" t="str">
            <v>Senior Lighting Engineer</v>
          </cell>
          <cell r="J364" t="str">
            <v>Senior Technician</v>
          </cell>
          <cell r="K364">
            <v>7</v>
          </cell>
          <cell r="L364" t="str">
            <v>Secondment</v>
          </cell>
        </row>
        <row r="365">
          <cell r="C365" t="str">
            <v>A74330</v>
          </cell>
          <cell r="D365" t="str">
            <v>UK</v>
          </cell>
          <cell r="E365" t="str">
            <v>UGB</v>
          </cell>
          <cell r="F365" t="str">
            <v>UT21</v>
          </cell>
          <cell r="G365" t="str">
            <v>S1</v>
          </cell>
          <cell r="H365" t="str">
            <v>THW</v>
          </cell>
          <cell r="I365" t="str">
            <v>Associate Technical Director (2)</v>
          </cell>
          <cell r="J365" t="str">
            <v>Associate (EA)/ Associate Tech. Dir / Associate Tech. Dir (2</v>
          </cell>
          <cell r="K365">
            <v>4</v>
          </cell>
          <cell r="L365" t="str">
            <v>Warrington</v>
          </cell>
        </row>
        <row r="366">
          <cell r="C366" t="str">
            <v>A76302</v>
          </cell>
          <cell r="D366" t="str">
            <v>UK</v>
          </cell>
          <cell r="E366" t="str">
            <v>UGB</v>
          </cell>
          <cell r="F366" t="str">
            <v>UT43</v>
          </cell>
          <cell r="G366" t="str">
            <v>S1</v>
          </cell>
          <cell r="H366" t="str">
            <v>TRS</v>
          </cell>
          <cell r="I366" t="str">
            <v>Electrical Design Engineer</v>
          </cell>
          <cell r="J366" t="str">
            <v>Chartered or Consulting Engineer</v>
          </cell>
          <cell r="K366">
            <v>7</v>
          </cell>
          <cell r="L366" t="str">
            <v>London</v>
          </cell>
        </row>
        <row r="367">
          <cell r="C367" t="str">
            <v>A89559</v>
          </cell>
          <cell r="D367" t="str">
            <v>UK</v>
          </cell>
          <cell r="E367" t="str">
            <v>UGB</v>
          </cell>
          <cell r="F367" t="str">
            <v>UT31</v>
          </cell>
          <cell r="G367" t="str">
            <v>S1</v>
          </cell>
          <cell r="H367" t="str">
            <v>SBR</v>
          </cell>
          <cell r="I367" t="str">
            <v>Technical Director (1)</v>
          </cell>
          <cell r="J367" t="str">
            <v>Technical Director  / Technical Director (1)</v>
          </cell>
          <cell r="K367">
            <v>3</v>
          </cell>
          <cell r="L367" t="str">
            <v>Secondment</v>
          </cell>
        </row>
        <row r="368">
          <cell r="C368" t="str">
            <v>A76300</v>
          </cell>
          <cell r="D368" t="str">
            <v>UK</v>
          </cell>
          <cell r="E368" t="str">
            <v>UGB</v>
          </cell>
          <cell r="F368" t="str">
            <v>UT42</v>
          </cell>
          <cell r="G368" t="str">
            <v>S1</v>
          </cell>
          <cell r="H368" t="str">
            <v>TRS</v>
          </cell>
          <cell r="I368" t="str">
            <v>Mechanical Design Engineer</v>
          </cell>
          <cell r="J368" t="str">
            <v>Engineer  (Not chartered) (Graduate)</v>
          </cell>
          <cell r="K368">
            <v>8</v>
          </cell>
          <cell r="L368" t="str">
            <v>London</v>
          </cell>
        </row>
        <row r="369">
          <cell r="C369" t="str">
            <v>A76340</v>
          </cell>
          <cell r="D369" t="str">
            <v>UK</v>
          </cell>
          <cell r="E369" t="str">
            <v>UGB</v>
          </cell>
          <cell r="F369" t="str">
            <v>UE31</v>
          </cell>
          <cell r="G369" t="str">
            <v>S4</v>
          </cell>
          <cell r="H369" t="str">
            <v>EER</v>
          </cell>
          <cell r="I369" t="str">
            <v>Principal Transport Planner</v>
          </cell>
          <cell r="J369" t="str">
            <v>Principal Planner</v>
          </cell>
          <cell r="K369">
            <v>5</v>
          </cell>
          <cell r="L369" t="str">
            <v>Cardiff</v>
          </cell>
        </row>
        <row r="370">
          <cell r="C370" t="str">
            <v>A76538</v>
          </cell>
          <cell r="D370" t="str">
            <v>UK</v>
          </cell>
          <cell r="E370" t="str">
            <v>UGB</v>
          </cell>
          <cell r="F370" t="str">
            <v>UT42</v>
          </cell>
          <cell r="G370" t="str">
            <v>S1</v>
          </cell>
          <cell r="H370" t="str">
            <v>TRL</v>
          </cell>
          <cell r="I370" t="str">
            <v>Electrification Plant Engineer</v>
          </cell>
          <cell r="J370" t="str">
            <v>Chartered or Consulting Engineer</v>
          </cell>
          <cell r="K370">
            <v>7</v>
          </cell>
          <cell r="L370" t="str">
            <v>Other Site</v>
          </cell>
        </row>
        <row r="371">
          <cell r="C371" t="str">
            <v>A76550</v>
          </cell>
          <cell r="D371" t="str">
            <v>UK</v>
          </cell>
          <cell r="E371" t="str">
            <v>UGB</v>
          </cell>
          <cell r="F371" t="str">
            <v>UT21</v>
          </cell>
          <cell r="G371" t="str">
            <v>S1</v>
          </cell>
          <cell r="H371" t="str">
            <v>THW</v>
          </cell>
          <cell r="I371" t="str">
            <v>Senior Project Manager</v>
          </cell>
          <cell r="J371" t="str">
            <v>Project Manager  Category 2 (2)</v>
          </cell>
          <cell r="K371">
            <v>4</v>
          </cell>
          <cell r="L371" t="str">
            <v>Guildford</v>
          </cell>
        </row>
        <row r="372">
          <cell r="C372" t="str">
            <v>A76460</v>
          </cell>
          <cell r="D372" t="str">
            <v>UK</v>
          </cell>
          <cell r="E372" t="str">
            <v>UGB</v>
          </cell>
          <cell r="F372" t="str">
            <v>UT42</v>
          </cell>
          <cell r="G372" t="str">
            <v>S1</v>
          </cell>
          <cell r="H372" t="str">
            <v>TRL</v>
          </cell>
          <cell r="I372" t="str">
            <v>CAD Microstation Technician</v>
          </cell>
          <cell r="J372" t="str">
            <v>Technical assistant</v>
          </cell>
          <cell r="K372">
            <v>10</v>
          </cell>
          <cell r="L372" t="str">
            <v>London</v>
          </cell>
        </row>
        <row r="373">
          <cell r="C373" t="str">
            <v>A76144</v>
          </cell>
          <cell r="D373" t="str">
            <v>UK</v>
          </cell>
          <cell r="E373" t="str">
            <v>UGB</v>
          </cell>
          <cell r="F373" t="str">
            <v>UT42</v>
          </cell>
          <cell r="G373" t="str">
            <v>S1</v>
          </cell>
          <cell r="H373" t="str">
            <v>TRL</v>
          </cell>
          <cell r="I373" t="str">
            <v>CAD Technician</v>
          </cell>
          <cell r="J373" t="str">
            <v>Technical assistant</v>
          </cell>
          <cell r="K373">
            <v>10</v>
          </cell>
          <cell r="L373" t="str">
            <v>London</v>
          </cell>
        </row>
        <row r="374">
          <cell r="C374" t="str">
            <v>A90571</v>
          </cell>
          <cell r="D374" t="str">
            <v>UK</v>
          </cell>
          <cell r="E374" t="str">
            <v>UGB</v>
          </cell>
          <cell r="F374" t="str">
            <v>UT42</v>
          </cell>
          <cell r="G374" t="str">
            <v>S1</v>
          </cell>
          <cell r="H374" t="str">
            <v>TRL</v>
          </cell>
          <cell r="I374" t="str">
            <v>Engineer</v>
          </cell>
          <cell r="J374" t="str">
            <v>Senior Resident Engineer</v>
          </cell>
          <cell r="K374">
            <v>5</v>
          </cell>
          <cell r="L374" t="str">
            <v>London</v>
          </cell>
        </row>
        <row r="375">
          <cell r="C375" t="str">
            <v>A93858</v>
          </cell>
          <cell r="D375" t="str">
            <v>UK</v>
          </cell>
          <cell r="E375" t="str">
            <v>UGB</v>
          </cell>
          <cell r="F375" t="str">
            <v>UE21</v>
          </cell>
          <cell r="G375" t="str">
            <v>S4</v>
          </cell>
          <cell r="H375" t="str">
            <v>ESD</v>
          </cell>
          <cell r="I375" t="str">
            <v>Principal Environmental Consultant</v>
          </cell>
          <cell r="J375" t="str">
            <v>Principal  Architect</v>
          </cell>
          <cell r="K375">
            <v>4</v>
          </cell>
          <cell r="L375" t="str">
            <v>London</v>
          </cell>
        </row>
        <row r="376">
          <cell r="C376" t="str">
            <v>S10059</v>
          </cell>
          <cell r="D376" t="str">
            <v>UK</v>
          </cell>
          <cell r="E376" t="str">
            <v>UGB</v>
          </cell>
          <cell r="F376" t="str">
            <v>UT42</v>
          </cell>
          <cell r="G376" t="str">
            <v>S1</v>
          </cell>
          <cell r="H376" t="str">
            <v>TRL</v>
          </cell>
          <cell r="I376" t="str">
            <v>Engineer</v>
          </cell>
          <cell r="J376" t="str">
            <v>Project Manager  Category  2 (1)</v>
          </cell>
          <cell r="K376">
            <v>3</v>
          </cell>
          <cell r="L376" t="str">
            <v>London</v>
          </cell>
        </row>
        <row r="377">
          <cell r="C377" t="str">
            <v>A76068</v>
          </cell>
          <cell r="D377" t="str">
            <v>UK</v>
          </cell>
          <cell r="E377" t="str">
            <v>UGB</v>
          </cell>
          <cell r="F377" t="str">
            <v>UT22</v>
          </cell>
          <cell r="G377" t="str">
            <v>S1</v>
          </cell>
          <cell r="H377" t="str">
            <v>TPL</v>
          </cell>
          <cell r="I377" t="str">
            <v>Transport Modeller</v>
          </cell>
          <cell r="J377" t="str">
            <v>Senior Engineer</v>
          </cell>
          <cell r="K377">
            <v>6</v>
          </cell>
          <cell r="L377" t="str">
            <v>Home</v>
          </cell>
        </row>
        <row r="378">
          <cell r="C378" t="str">
            <v>A49912</v>
          </cell>
          <cell r="D378" t="str">
            <v>UK</v>
          </cell>
          <cell r="E378" t="str">
            <v>UGB</v>
          </cell>
          <cell r="F378" t="str">
            <v>UU31</v>
          </cell>
          <cell r="G378" t="str">
            <v>S3</v>
          </cell>
          <cell r="H378" t="str">
            <v>WWN</v>
          </cell>
          <cell r="I378" t="str">
            <v>Cad Technician</v>
          </cell>
          <cell r="J378" t="str">
            <v>Technical Officer/ Technician</v>
          </cell>
          <cell r="K378">
            <v>8</v>
          </cell>
          <cell r="L378" t="str">
            <v>Guildford</v>
          </cell>
        </row>
        <row r="379">
          <cell r="C379" t="str">
            <v>A24741</v>
          </cell>
          <cell r="D379" t="str">
            <v>UK</v>
          </cell>
          <cell r="E379" t="str">
            <v>UGB</v>
          </cell>
          <cell r="F379" t="str">
            <v>UT22</v>
          </cell>
          <cell r="G379" t="str">
            <v>S1</v>
          </cell>
          <cell r="H379" t="str">
            <v>TPL</v>
          </cell>
          <cell r="I379" t="str">
            <v>Technical Drector (1)</v>
          </cell>
          <cell r="J379" t="str">
            <v>Technical Director  / Technical Director (1)</v>
          </cell>
          <cell r="K379">
            <v>3</v>
          </cell>
          <cell r="L379" t="str">
            <v>Guildford</v>
          </cell>
        </row>
        <row r="380">
          <cell r="C380" t="str">
            <v>A95796</v>
          </cell>
          <cell r="D380" t="str">
            <v>UK</v>
          </cell>
          <cell r="E380" t="str">
            <v>UGB</v>
          </cell>
          <cell r="F380" t="str">
            <v>UT21</v>
          </cell>
          <cell r="G380" t="str">
            <v>S1</v>
          </cell>
          <cell r="H380" t="str">
            <v>THW</v>
          </cell>
          <cell r="I380" t="str">
            <v xml:space="preserve">Principal Technician </v>
          </cell>
          <cell r="J380" t="str">
            <v>Principal Technician</v>
          </cell>
          <cell r="K380">
            <v>6</v>
          </cell>
          <cell r="L380" t="str">
            <v>Guildford</v>
          </cell>
        </row>
        <row r="381">
          <cell r="C381" t="str">
            <v>A76389</v>
          </cell>
          <cell r="D381" t="str">
            <v>UK</v>
          </cell>
          <cell r="E381" t="str">
            <v>UGB</v>
          </cell>
          <cell r="F381" t="str">
            <v>UT41</v>
          </cell>
          <cell r="G381" t="str">
            <v>S1</v>
          </cell>
          <cell r="H381" t="str">
            <v>TRL</v>
          </cell>
          <cell r="I381" t="str">
            <v>Senior Project Engineer (Signalling)</v>
          </cell>
          <cell r="J381" t="str">
            <v>Principal Engineer/ Technical Discipline Leader</v>
          </cell>
          <cell r="K381">
            <v>5</v>
          </cell>
          <cell r="L381" t="str">
            <v>Other Site</v>
          </cell>
        </row>
        <row r="382">
          <cell r="C382" t="str">
            <v>A74760</v>
          </cell>
          <cell r="D382" t="str">
            <v>UK</v>
          </cell>
          <cell r="E382" t="str">
            <v>UGB</v>
          </cell>
          <cell r="F382" t="str">
            <v>UU41</v>
          </cell>
          <cell r="G382" t="str">
            <v>S3</v>
          </cell>
          <cell r="H382" t="str">
            <v>WEN</v>
          </cell>
          <cell r="I382" t="str">
            <v>Principal Engineer</v>
          </cell>
          <cell r="J382" t="str">
            <v>Principal Engineer/ Technical Discipline Leader</v>
          </cell>
          <cell r="K382">
            <v>5</v>
          </cell>
          <cell r="L382" t="str">
            <v>Home</v>
          </cell>
        </row>
        <row r="383">
          <cell r="C383" t="str">
            <v>A76322</v>
          </cell>
          <cell r="D383" t="str">
            <v>UK</v>
          </cell>
          <cell r="E383" t="str">
            <v>UGB</v>
          </cell>
          <cell r="F383" t="str">
            <v>UE31</v>
          </cell>
          <cell r="G383" t="str">
            <v>S4</v>
          </cell>
          <cell r="H383" t="str">
            <v>EEA</v>
          </cell>
          <cell r="I383" t="str">
            <v>Landscape Architect</v>
          </cell>
          <cell r="J383" t="str">
            <v>Landscape Architect (1) (ME)</v>
          </cell>
          <cell r="K383">
            <v>7</v>
          </cell>
          <cell r="L383" t="str">
            <v>Warrington</v>
          </cell>
        </row>
        <row r="384">
          <cell r="C384" t="str">
            <v>A85340</v>
          </cell>
          <cell r="D384" t="str">
            <v>UK</v>
          </cell>
          <cell r="E384" t="str">
            <v>UGB</v>
          </cell>
          <cell r="F384" t="str">
            <v>UU71</v>
          </cell>
          <cell r="G384" t="str">
            <v>S3</v>
          </cell>
          <cell r="H384" t="str">
            <v>WWN</v>
          </cell>
          <cell r="I384" t="str">
            <v>Project Manager</v>
          </cell>
          <cell r="J384" t="str">
            <v>Project Manager  Category 2 (2)</v>
          </cell>
          <cell r="K384">
            <v>4</v>
          </cell>
          <cell r="L384" t="str">
            <v>Birmingham</v>
          </cell>
        </row>
        <row r="385">
          <cell r="C385" t="str">
            <v>A42219</v>
          </cell>
          <cell r="D385" t="str">
            <v>UK</v>
          </cell>
          <cell r="E385" t="str">
            <v>UGB</v>
          </cell>
          <cell r="F385" t="str">
            <v>UT31</v>
          </cell>
          <cell r="G385" t="str">
            <v>S1</v>
          </cell>
          <cell r="H385" t="str">
            <v>SBR</v>
          </cell>
          <cell r="I385" t="str">
            <v>Principal Engineer</v>
          </cell>
          <cell r="J385" t="str">
            <v>Senior Resident Engineer</v>
          </cell>
          <cell r="K385">
            <v>5</v>
          </cell>
          <cell r="L385" t="str">
            <v>West One</v>
          </cell>
        </row>
        <row r="386">
          <cell r="C386" t="str">
            <v>U03207</v>
          </cell>
          <cell r="D386" t="str">
            <v>UK</v>
          </cell>
          <cell r="E386" t="str">
            <v>UGB</v>
          </cell>
          <cell r="F386" t="str">
            <v>US12</v>
          </cell>
          <cell r="G386" t="str">
            <v>S9</v>
          </cell>
          <cell r="H386" t="str">
            <v>AHR</v>
          </cell>
          <cell r="I386" t="str">
            <v>HR Assistant</v>
          </cell>
          <cell r="J386" t="str">
            <v>HR Assistant</v>
          </cell>
          <cell r="K386">
            <v>9</v>
          </cell>
          <cell r="L386" t="str">
            <v>Bristol</v>
          </cell>
        </row>
        <row r="387">
          <cell r="C387" t="str">
            <v>A74962</v>
          </cell>
          <cell r="D387" t="str">
            <v>UK</v>
          </cell>
          <cell r="E387" t="str">
            <v>UGB</v>
          </cell>
          <cell r="F387" t="str">
            <v>UT43</v>
          </cell>
          <cell r="G387" t="str">
            <v>S1</v>
          </cell>
          <cell r="H387" t="str">
            <v>TRL</v>
          </cell>
          <cell r="I387" t="str">
            <v>Graduate Engineer</v>
          </cell>
          <cell r="J387" t="str">
            <v>Graduate Engineer</v>
          </cell>
          <cell r="K387">
            <v>10</v>
          </cell>
          <cell r="L387" t="str">
            <v>York</v>
          </cell>
        </row>
        <row r="388">
          <cell r="C388" t="str">
            <v>A00293</v>
          </cell>
          <cell r="D388" t="str">
            <v>UK</v>
          </cell>
          <cell r="E388" t="str">
            <v>UGB</v>
          </cell>
          <cell r="F388" t="str">
            <v>UT31</v>
          </cell>
          <cell r="G388" t="str">
            <v>S1</v>
          </cell>
          <cell r="H388" t="str">
            <v>SBR</v>
          </cell>
          <cell r="I388" t="str">
            <v>Assistant Engineer</v>
          </cell>
          <cell r="J388" t="str">
            <v>Graduate Engineer</v>
          </cell>
          <cell r="K388">
            <v>9</v>
          </cell>
          <cell r="L388" t="str">
            <v>London</v>
          </cell>
        </row>
        <row r="389">
          <cell r="C389" t="str">
            <v>A76310</v>
          </cell>
          <cell r="D389" t="str">
            <v>UK</v>
          </cell>
          <cell r="E389" t="str">
            <v>UGB</v>
          </cell>
          <cell r="F389" t="str">
            <v>UP32</v>
          </cell>
          <cell r="G389" t="str">
            <v>S2</v>
          </cell>
          <cell r="H389" t="str">
            <v>GLR</v>
          </cell>
          <cell r="I389" t="str">
            <v>Site Investigation Assistant</v>
          </cell>
          <cell r="J389" t="str">
            <v>Assistant Engineer  (Graduate)</v>
          </cell>
          <cell r="K389">
            <v>9</v>
          </cell>
          <cell r="L389" t="str">
            <v>Cardiff</v>
          </cell>
        </row>
        <row r="390">
          <cell r="C390" t="str">
            <v>A76225</v>
          </cell>
          <cell r="D390" t="str">
            <v>UK</v>
          </cell>
          <cell r="E390" t="str">
            <v>UGB</v>
          </cell>
          <cell r="F390" t="str">
            <v>UT21</v>
          </cell>
          <cell r="G390" t="str">
            <v>S1</v>
          </cell>
          <cell r="H390" t="str">
            <v>THW</v>
          </cell>
          <cell r="I390" t="str">
            <v>Senior Pavement Engineer</v>
          </cell>
          <cell r="J390" t="str">
            <v>Senior Engineer</v>
          </cell>
          <cell r="K390">
            <v>6</v>
          </cell>
          <cell r="L390" t="str">
            <v>Guildford</v>
          </cell>
        </row>
        <row r="391">
          <cell r="C391" t="str">
            <v>A74492</v>
          </cell>
          <cell r="D391" t="str">
            <v>UK</v>
          </cell>
          <cell r="E391" t="str">
            <v>UGB</v>
          </cell>
          <cell r="F391" t="str">
            <v>UU22</v>
          </cell>
          <cell r="G391" t="str">
            <v>S3</v>
          </cell>
          <cell r="H391" t="str">
            <v>WTC</v>
          </cell>
          <cell r="I391" t="str">
            <v>Senior Mechanical Engineer</v>
          </cell>
          <cell r="J391" t="str">
            <v>Principal Engineer/ Technical Discipline Leader</v>
          </cell>
          <cell r="K391">
            <v>5</v>
          </cell>
          <cell r="L391" t="str">
            <v>Maple Lodge</v>
          </cell>
        </row>
        <row r="392">
          <cell r="C392" t="str">
            <v>A92037</v>
          </cell>
          <cell r="D392" t="str">
            <v>UK</v>
          </cell>
          <cell r="E392" t="str">
            <v>UGB</v>
          </cell>
          <cell r="F392" t="str">
            <v>UT31</v>
          </cell>
          <cell r="G392" t="str">
            <v>S1</v>
          </cell>
          <cell r="H392" t="str">
            <v>SBR</v>
          </cell>
          <cell r="I392" t="str">
            <v>Engineer</v>
          </cell>
          <cell r="J392" t="str">
            <v>Engineer  (Not chartered) (Graduate)</v>
          </cell>
          <cell r="K392">
            <v>8</v>
          </cell>
          <cell r="L392" t="str">
            <v>Birmingham</v>
          </cell>
        </row>
        <row r="393">
          <cell r="C393" t="str">
            <v>U03122</v>
          </cell>
          <cell r="D393" t="str">
            <v>UK</v>
          </cell>
          <cell r="E393" t="str">
            <v>UGB</v>
          </cell>
          <cell r="F393" t="str">
            <v>UT31</v>
          </cell>
          <cell r="G393" t="str">
            <v>S1</v>
          </cell>
          <cell r="H393" t="str">
            <v>SBR</v>
          </cell>
          <cell r="I393" t="str">
            <v>Clerk of Works</v>
          </cell>
          <cell r="J393" t="str">
            <v>Engineer  (Not chartered) (Graduate)</v>
          </cell>
          <cell r="K393">
            <v>8</v>
          </cell>
          <cell r="L393" t="str">
            <v>London</v>
          </cell>
        </row>
        <row r="394">
          <cell r="C394" t="str">
            <v>S10317</v>
          </cell>
          <cell r="D394" t="str">
            <v>UK</v>
          </cell>
          <cell r="E394" t="str">
            <v>UGB</v>
          </cell>
          <cell r="F394" t="str">
            <v>UT42</v>
          </cell>
          <cell r="G394" t="str">
            <v>S1</v>
          </cell>
          <cell r="H394" t="str">
            <v>TRL</v>
          </cell>
          <cell r="I394" t="str">
            <v>CEM/Systems Integration Manager</v>
          </cell>
          <cell r="J394" t="str">
            <v>Project Manager  Category 2 (2)</v>
          </cell>
          <cell r="K394">
            <v>2</v>
          </cell>
          <cell r="L394" t="str">
            <v>London</v>
          </cell>
        </row>
        <row r="395">
          <cell r="C395" t="str">
            <v>U02994</v>
          </cell>
          <cell r="D395" t="str">
            <v>UK</v>
          </cell>
          <cell r="E395" t="str">
            <v>UGB</v>
          </cell>
          <cell r="F395" t="str">
            <v>UT41</v>
          </cell>
          <cell r="G395" t="str">
            <v>S1</v>
          </cell>
          <cell r="H395" t="str">
            <v>TRL</v>
          </cell>
          <cell r="I395" t="str">
            <v>Engineer</v>
          </cell>
          <cell r="J395" t="str">
            <v>Senior Resident Engineer</v>
          </cell>
          <cell r="K395">
            <v>5</v>
          </cell>
          <cell r="L395" t="str">
            <v>Warrington</v>
          </cell>
        </row>
        <row r="396">
          <cell r="C396" t="str">
            <v>A74901</v>
          </cell>
          <cell r="D396" t="str">
            <v>UK</v>
          </cell>
          <cell r="E396" t="str">
            <v>UGB</v>
          </cell>
          <cell r="F396" t="str">
            <v>UT41</v>
          </cell>
          <cell r="G396" t="str">
            <v>S1</v>
          </cell>
          <cell r="H396" t="str">
            <v>TRL</v>
          </cell>
          <cell r="I396" t="str">
            <v>Senior Permanent Way Engineer</v>
          </cell>
          <cell r="J396" t="str">
            <v>Principal Engineer/ Technical Discipline Leader</v>
          </cell>
          <cell r="K396">
            <v>5</v>
          </cell>
          <cell r="L396" t="str">
            <v>London</v>
          </cell>
        </row>
        <row r="397">
          <cell r="C397" t="str">
            <v>A74657</v>
          </cell>
          <cell r="D397" t="str">
            <v>UK</v>
          </cell>
          <cell r="E397" t="str">
            <v>UGB</v>
          </cell>
          <cell r="F397" t="str">
            <v>US13</v>
          </cell>
          <cell r="G397" t="str">
            <v>S9</v>
          </cell>
          <cell r="H397" t="str">
            <v>AFN</v>
          </cell>
          <cell r="I397" t="str">
            <v>Regional Finance Director- UK</v>
          </cell>
          <cell r="J397" t="str">
            <v>Regional Finance Director</v>
          </cell>
          <cell r="K397">
            <v>2</v>
          </cell>
          <cell r="L397" t="str">
            <v>Bristol</v>
          </cell>
        </row>
        <row r="398">
          <cell r="C398" t="str">
            <v>A50199</v>
          </cell>
          <cell r="D398" t="str">
            <v>UK</v>
          </cell>
          <cell r="E398" t="str">
            <v>UGB</v>
          </cell>
          <cell r="F398" t="str">
            <v>UT42</v>
          </cell>
          <cell r="G398" t="str">
            <v>S1</v>
          </cell>
          <cell r="H398" t="str">
            <v>TRL</v>
          </cell>
          <cell r="I398" t="str">
            <v>Senior CAD Technician</v>
          </cell>
          <cell r="J398" t="str">
            <v>Senior Technician</v>
          </cell>
          <cell r="K398">
            <v>7</v>
          </cell>
          <cell r="L398" t="str">
            <v>Other Site</v>
          </cell>
        </row>
        <row r="399">
          <cell r="C399" t="str">
            <v>A25018</v>
          </cell>
          <cell r="D399" t="str">
            <v>UK</v>
          </cell>
          <cell r="E399" t="str">
            <v>UGB</v>
          </cell>
          <cell r="F399" t="str">
            <v>UT26</v>
          </cell>
          <cell r="G399" t="str">
            <v>S1</v>
          </cell>
          <cell r="H399" t="str">
            <v>THW</v>
          </cell>
          <cell r="I399" t="str">
            <v>Senior Resident Engineer</v>
          </cell>
          <cell r="J399" t="str">
            <v>Site Operations Manager</v>
          </cell>
          <cell r="K399">
            <v>4</v>
          </cell>
          <cell r="L399" t="str">
            <v>Ukraine</v>
          </cell>
        </row>
        <row r="400">
          <cell r="C400" t="str">
            <v>A00424</v>
          </cell>
          <cell r="D400" t="str">
            <v>UK</v>
          </cell>
          <cell r="E400" t="str">
            <v>UGB</v>
          </cell>
          <cell r="F400" t="str">
            <v>UP31</v>
          </cell>
          <cell r="G400" t="str">
            <v>S2</v>
          </cell>
          <cell r="H400" t="str">
            <v>GGE</v>
          </cell>
          <cell r="I400" t="str">
            <v>Engineering Land Surveyor</v>
          </cell>
          <cell r="J400" t="str">
            <v>Engineer  (Not chartered) (Graduate)</v>
          </cell>
          <cell r="K400">
            <v>8</v>
          </cell>
          <cell r="L400" t="str">
            <v>Guildford</v>
          </cell>
        </row>
        <row r="401">
          <cell r="C401" t="str">
            <v>U03192</v>
          </cell>
          <cell r="D401" t="str">
            <v>UK</v>
          </cell>
          <cell r="E401" t="str">
            <v>UGB</v>
          </cell>
          <cell r="F401" t="str">
            <v>UT42</v>
          </cell>
          <cell r="G401" t="str">
            <v>S1</v>
          </cell>
          <cell r="H401" t="str">
            <v>TRL</v>
          </cell>
          <cell r="I401" t="str">
            <v>Electrical Engineer</v>
          </cell>
          <cell r="J401" t="str">
            <v>Engineer  (Not chartered) (Graduate)</v>
          </cell>
          <cell r="K401">
            <v>8</v>
          </cell>
          <cell r="L401" t="str">
            <v>London</v>
          </cell>
        </row>
        <row r="402">
          <cell r="C402" t="str">
            <v>A74914</v>
          </cell>
          <cell r="D402" t="str">
            <v>UK</v>
          </cell>
          <cell r="E402" t="str">
            <v>UGB</v>
          </cell>
          <cell r="F402" t="str">
            <v>UF13</v>
          </cell>
          <cell r="G402" t="str">
            <v>S9</v>
          </cell>
          <cell r="H402" t="str">
            <v>AFF</v>
          </cell>
          <cell r="I402" t="str">
            <v>Receptionist/Administrator</v>
          </cell>
          <cell r="J402" t="str">
            <v>Senior Receptionist</v>
          </cell>
          <cell r="K402">
            <v>9</v>
          </cell>
          <cell r="L402" t="str">
            <v>Guildford</v>
          </cell>
        </row>
        <row r="403">
          <cell r="C403" t="str">
            <v>A92436</v>
          </cell>
          <cell r="D403" t="str">
            <v>UK</v>
          </cell>
          <cell r="E403" t="str">
            <v>UGB</v>
          </cell>
          <cell r="F403" t="str">
            <v>UP11</v>
          </cell>
          <cell r="G403" t="str">
            <v>S2</v>
          </cell>
          <cell r="H403" t="str">
            <v>PEX</v>
          </cell>
          <cell r="I403" t="str">
            <v>Design Team Leader</v>
          </cell>
          <cell r="J403" t="str">
            <v>Discipline Leader</v>
          </cell>
          <cell r="K403">
            <v>6</v>
          </cell>
          <cell r="L403" t="str">
            <v>Birmingham</v>
          </cell>
        </row>
        <row r="404">
          <cell r="C404" t="str">
            <v>A25038</v>
          </cell>
          <cell r="D404" t="str">
            <v>UK</v>
          </cell>
          <cell r="E404" t="str">
            <v>UGB</v>
          </cell>
          <cell r="F404" t="str">
            <v>UU41</v>
          </cell>
          <cell r="G404" t="str">
            <v>S3</v>
          </cell>
          <cell r="H404" t="str">
            <v>WEN</v>
          </cell>
          <cell r="I404" t="str">
            <v>Principal Coastal Scientist</v>
          </cell>
          <cell r="J404" t="str">
            <v>Principal Environmental Consultant</v>
          </cell>
          <cell r="K404">
            <v>5</v>
          </cell>
          <cell r="L404" t="str">
            <v>Cardiff</v>
          </cell>
        </row>
        <row r="405">
          <cell r="C405" t="str">
            <v>A25256</v>
          </cell>
          <cell r="D405" t="str">
            <v>UK</v>
          </cell>
          <cell r="E405" t="str">
            <v>UGB</v>
          </cell>
          <cell r="F405" t="str">
            <v>UT41</v>
          </cell>
          <cell r="G405" t="str">
            <v>S1</v>
          </cell>
          <cell r="H405" t="str">
            <v>TRL</v>
          </cell>
          <cell r="I405" t="str">
            <v>Year in Industry Student</v>
          </cell>
          <cell r="J405" t="str">
            <v>Junior Technician</v>
          </cell>
          <cell r="K405">
            <v>11</v>
          </cell>
          <cell r="L405" t="str">
            <v>London</v>
          </cell>
        </row>
        <row r="406">
          <cell r="C406" t="str">
            <v>A25131</v>
          </cell>
          <cell r="D406" t="str">
            <v>UK</v>
          </cell>
          <cell r="E406" t="str">
            <v>UGB</v>
          </cell>
          <cell r="F406" t="str">
            <v>UT42</v>
          </cell>
          <cell r="G406" t="str">
            <v>S1</v>
          </cell>
          <cell r="H406" t="str">
            <v>TRS</v>
          </cell>
          <cell r="I406" t="str">
            <v>Principal Signalling Engineer</v>
          </cell>
          <cell r="J406" t="str">
            <v>Principal Engineer/ Technical Discipline Leader</v>
          </cell>
          <cell r="K406">
            <v>5</v>
          </cell>
          <cell r="L406" t="str">
            <v>London</v>
          </cell>
        </row>
        <row r="407">
          <cell r="C407" t="str">
            <v>A00383</v>
          </cell>
          <cell r="D407" t="str">
            <v>UK</v>
          </cell>
          <cell r="E407" t="str">
            <v>UGB</v>
          </cell>
          <cell r="F407" t="str">
            <v>UP31</v>
          </cell>
          <cell r="G407" t="str">
            <v>S2</v>
          </cell>
          <cell r="H407" t="str">
            <v>GGE</v>
          </cell>
          <cell r="I407" t="str">
            <v>Graduate Engineer</v>
          </cell>
          <cell r="J407" t="str">
            <v>Resident Engineer (2)</v>
          </cell>
          <cell r="K407">
            <v>7</v>
          </cell>
          <cell r="L407" t="str">
            <v>Guildford</v>
          </cell>
        </row>
        <row r="408">
          <cell r="C408" t="str">
            <v>U03112</v>
          </cell>
          <cell r="D408" t="str">
            <v>UK</v>
          </cell>
          <cell r="E408" t="str">
            <v>UGB</v>
          </cell>
          <cell r="F408" t="str">
            <v>UF18</v>
          </cell>
          <cell r="G408" t="str">
            <v>S9</v>
          </cell>
          <cell r="H408" t="str">
            <v>AFF</v>
          </cell>
          <cell r="I408" t="str">
            <v>Work Experience Student</v>
          </cell>
          <cell r="J408" t="str">
            <v>Facilities Assistant</v>
          </cell>
          <cell r="K408">
            <v>11</v>
          </cell>
          <cell r="L408" t="str">
            <v>Warrington</v>
          </cell>
        </row>
        <row r="409">
          <cell r="C409" t="str">
            <v>A76480</v>
          </cell>
          <cell r="D409" t="str">
            <v>UK</v>
          </cell>
          <cell r="E409" t="str">
            <v>UGB</v>
          </cell>
          <cell r="F409" t="str">
            <v>UE21</v>
          </cell>
          <cell r="G409" t="str">
            <v>S4</v>
          </cell>
          <cell r="H409" t="str">
            <v>EEC</v>
          </cell>
          <cell r="I409" t="str">
            <v>Graduate Ecologist</v>
          </cell>
          <cell r="J409" t="str">
            <v>Junior Technician</v>
          </cell>
          <cell r="K409">
            <v>11</v>
          </cell>
          <cell r="L409" t="str">
            <v>Stroud</v>
          </cell>
        </row>
        <row r="410">
          <cell r="C410" t="str">
            <v>A80022</v>
          </cell>
          <cell r="D410" t="str">
            <v>UK</v>
          </cell>
          <cell r="E410" t="str">
            <v>UGB</v>
          </cell>
          <cell r="F410" t="str">
            <v>UU81</v>
          </cell>
          <cell r="G410" t="str">
            <v>S3</v>
          </cell>
          <cell r="H410" t="str">
            <v>ERE</v>
          </cell>
          <cell r="I410" t="str">
            <v>Engineer</v>
          </cell>
          <cell r="J410" t="str">
            <v>Engineer  (Not chartered) (Graduate)</v>
          </cell>
          <cell r="K410">
            <v>8</v>
          </cell>
        </row>
        <row r="411">
          <cell r="C411" t="str">
            <v>W09474</v>
          </cell>
          <cell r="D411" t="str">
            <v>UK</v>
          </cell>
          <cell r="E411" t="str">
            <v>UGB</v>
          </cell>
          <cell r="F411" t="str">
            <v>UU23</v>
          </cell>
          <cell r="G411" t="str">
            <v>S3</v>
          </cell>
          <cell r="H411" t="str">
            <v>MAM</v>
          </cell>
          <cell r="I411" t="str">
            <v>Team Leader</v>
          </cell>
          <cell r="J411" t="str">
            <v>Discipline Leader</v>
          </cell>
          <cell r="K411">
            <v>6</v>
          </cell>
          <cell r="L411" t="str">
            <v>Nelson</v>
          </cell>
        </row>
        <row r="412">
          <cell r="C412" t="str">
            <v>A76293</v>
          </cell>
          <cell r="D412" t="str">
            <v>UK</v>
          </cell>
          <cell r="E412" t="str">
            <v>UGB</v>
          </cell>
          <cell r="F412" t="str">
            <v>UT21</v>
          </cell>
          <cell r="G412" t="str">
            <v>S1</v>
          </cell>
          <cell r="H412" t="str">
            <v>THW</v>
          </cell>
          <cell r="I412" t="str">
            <v>Junior Engineer</v>
          </cell>
          <cell r="J412" t="str">
            <v>Junior Technician</v>
          </cell>
          <cell r="K412">
            <v>11</v>
          </cell>
          <cell r="L412" t="str">
            <v>Cardiff</v>
          </cell>
        </row>
        <row r="413">
          <cell r="C413" t="str">
            <v>A25290</v>
          </cell>
          <cell r="D413" t="str">
            <v>UK</v>
          </cell>
          <cell r="E413" t="str">
            <v>UGB</v>
          </cell>
          <cell r="F413" t="str">
            <v>UT21</v>
          </cell>
          <cell r="G413" t="str">
            <v>S1</v>
          </cell>
          <cell r="H413" t="str">
            <v>THW</v>
          </cell>
          <cell r="I413" t="str">
            <v>Technology/Communications Engineer</v>
          </cell>
          <cell r="J413" t="str">
            <v>Senior Engineer</v>
          </cell>
          <cell r="K413">
            <v>6</v>
          </cell>
          <cell r="L413" t="str">
            <v>Other Site</v>
          </cell>
        </row>
        <row r="414">
          <cell r="C414" t="str">
            <v>A74875</v>
          </cell>
          <cell r="D414" t="str">
            <v>UK</v>
          </cell>
          <cell r="E414" t="str">
            <v>UGB</v>
          </cell>
          <cell r="F414" t="str">
            <v>UF18</v>
          </cell>
          <cell r="G414" t="str">
            <v>S9</v>
          </cell>
          <cell r="H414" t="str">
            <v>AFF</v>
          </cell>
          <cell r="I414" t="str">
            <v>Office Administrator</v>
          </cell>
          <cell r="J414" t="str">
            <v>Facilities Assistant</v>
          </cell>
          <cell r="K414">
            <v>11</v>
          </cell>
          <cell r="L414" t="str">
            <v>Warrington</v>
          </cell>
        </row>
        <row r="415">
          <cell r="C415" t="str">
            <v>A74519</v>
          </cell>
          <cell r="D415" t="str">
            <v>UK</v>
          </cell>
          <cell r="E415" t="str">
            <v>UGB</v>
          </cell>
          <cell r="F415" t="str">
            <v>UP31</v>
          </cell>
          <cell r="G415" t="str">
            <v>S2</v>
          </cell>
          <cell r="H415" t="str">
            <v>GGE</v>
          </cell>
          <cell r="I415" t="str">
            <v>Graduate Environmental Consultant</v>
          </cell>
          <cell r="J415" t="str">
            <v>Environmental consultant 4 / Graduate</v>
          </cell>
          <cell r="K415">
            <v>10</v>
          </cell>
          <cell r="L415" t="str">
            <v>Guildford</v>
          </cell>
        </row>
        <row r="416">
          <cell r="C416" t="str">
            <v>A96709</v>
          </cell>
          <cell r="D416" t="str">
            <v>UK</v>
          </cell>
          <cell r="E416" t="str">
            <v>UGB</v>
          </cell>
          <cell r="F416" t="str">
            <v>UT21</v>
          </cell>
          <cell r="G416" t="str">
            <v>S1</v>
          </cell>
          <cell r="H416" t="str">
            <v>THW</v>
          </cell>
          <cell r="I416" t="str">
            <v>Technical Director</v>
          </cell>
          <cell r="J416" t="str">
            <v>Technical Director  / Technical Director (1)</v>
          </cell>
          <cell r="K416">
            <v>3</v>
          </cell>
          <cell r="L416" t="str">
            <v>Bristol</v>
          </cell>
        </row>
        <row r="417">
          <cell r="C417" t="str">
            <v>A83712</v>
          </cell>
          <cell r="D417" t="str">
            <v>UK</v>
          </cell>
          <cell r="E417" t="str">
            <v>UGB</v>
          </cell>
          <cell r="F417" t="str">
            <v>UF11</v>
          </cell>
          <cell r="G417" t="str">
            <v>S9</v>
          </cell>
          <cell r="H417" t="str">
            <v>AFF</v>
          </cell>
          <cell r="I417" t="str">
            <v>Senior Secretary</v>
          </cell>
          <cell r="J417" t="str">
            <v>Senior Secretary/Team Secretary</v>
          </cell>
          <cell r="K417">
            <v>8</v>
          </cell>
          <cell r="L417" t="str">
            <v>Birmingham</v>
          </cell>
        </row>
        <row r="418">
          <cell r="C418" t="str">
            <v>U03116</v>
          </cell>
          <cell r="D418" t="str">
            <v>UK</v>
          </cell>
          <cell r="E418" t="str">
            <v>UGB</v>
          </cell>
          <cell r="F418" t="str">
            <v>UT31</v>
          </cell>
          <cell r="G418" t="str">
            <v>S1</v>
          </cell>
          <cell r="H418" t="str">
            <v>SBR</v>
          </cell>
          <cell r="I418" t="str">
            <v>Clerk of Works</v>
          </cell>
          <cell r="J418" t="str">
            <v>Technical Officer/ Technician</v>
          </cell>
          <cell r="K418">
            <v>8</v>
          </cell>
          <cell r="L418" t="str">
            <v>London</v>
          </cell>
        </row>
        <row r="419">
          <cell r="C419" t="str">
            <v>A81485</v>
          </cell>
          <cell r="D419" t="str">
            <v>UK</v>
          </cell>
          <cell r="E419" t="str">
            <v>UGB</v>
          </cell>
          <cell r="F419" t="str">
            <v>UT51</v>
          </cell>
          <cell r="G419" t="str">
            <v>S1</v>
          </cell>
          <cell r="H419" t="str">
            <v>TIS</v>
          </cell>
          <cell r="I419" t="str">
            <v>System Programmer</v>
          </cell>
          <cell r="J419" t="str">
            <v>IT Administrator</v>
          </cell>
          <cell r="K419">
            <v>7</v>
          </cell>
          <cell r="L419" t="str">
            <v>Bristol</v>
          </cell>
        </row>
        <row r="420">
          <cell r="C420" t="str">
            <v>A76229</v>
          </cell>
          <cell r="D420" t="str">
            <v>UK</v>
          </cell>
          <cell r="E420" t="str">
            <v>UGB</v>
          </cell>
          <cell r="F420" t="str">
            <v>UP31</v>
          </cell>
          <cell r="G420" t="str">
            <v>S2</v>
          </cell>
          <cell r="H420" t="str">
            <v>GGE</v>
          </cell>
          <cell r="I420" t="str">
            <v>Student Engineer</v>
          </cell>
          <cell r="J420" t="str">
            <v>Junior Technician</v>
          </cell>
          <cell r="K420">
            <v>11</v>
          </cell>
          <cell r="L420" t="str">
            <v>Guildford</v>
          </cell>
        </row>
        <row r="421">
          <cell r="C421" t="str">
            <v>A76363</v>
          </cell>
          <cell r="D421" t="str">
            <v>UK</v>
          </cell>
          <cell r="E421" t="str">
            <v>UGB</v>
          </cell>
          <cell r="F421" t="str">
            <v>UP31</v>
          </cell>
          <cell r="G421" t="str">
            <v>S2</v>
          </cell>
          <cell r="H421" t="str">
            <v>GCL</v>
          </cell>
          <cell r="I421" t="str">
            <v>Environmental Scientist Graduate</v>
          </cell>
          <cell r="J421" t="str">
            <v>Graduate Engineer</v>
          </cell>
          <cell r="K421">
            <v>10</v>
          </cell>
          <cell r="L421" t="str">
            <v>Bristol</v>
          </cell>
        </row>
        <row r="422">
          <cell r="C422" t="str">
            <v>U02322</v>
          </cell>
          <cell r="D422" t="str">
            <v>UK</v>
          </cell>
          <cell r="E422" t="str">
            <v>UGB</v>
          </cell>
          <cell r="F422" t="str">
            <v>UT31</v>
          </cell>
          <cell r="G422" t="str">
            <v>S1</v>
          </cell>
          <cell r="H422" t="str">
            <v>SBR</v>
          </cell>
          <cell r="I422" t="str">
            <v>Engineer</v>
          </cell>
          <cell r="J422" t="str">
            <v>Senior Resident Engineer</v>
          </cell>
          <cell r="K422">
            <v>5</v>
          </cell>
          <cell r="L422" t="str">
            <v>Other Site</v>
          </cell>
        </row>
        <row r="423">
          <cell r="C423" t="str">
            <v>A02670</v>
          </cell>
          <cell r="D423" t="str">
            <v>UK</v>
          </cell>
          <cell r="E423" t="str">
            <v>UGB</v>
          </cell>
          <cell r="F423" t="str">
            <v>UT31</v>
          </cell>
          <cell r="G423" t="str">
            <v>S1</v>
          </cell>
          <cell r="H423" t="str">
            <v>SBR</v>
          </cell>
          <cell r="I423" t="str">
            <v>Associate Technical Director (2)</v>
          </cell>
          <cell r="J423" t="str">
            <v>Associate (EA)/ Associate Tech. Dir / Associate Tech. Dir (2</v>
          </cell>
          <cell r="K423">
            <v>4</v>
          </cell>
          <cell r="L423" t="str">
            <v>Home</v>
          </cell>
        </row>
        <row r="424">
          <cell r="C424" t="str">
            <v>A92592</v>
          </cell>
          <cell r="D424" t="str">
            <v>UK</v>
          </cell>
          <cell r="E424" t="str">
            <v>UGB</v>
          </cell>
          <cell r="F424" t="str">
            <v>UP31</v>
          </cell>
          <cell r="G424" t="str">
            <v>S2</v>
          </cell>
          <cell r="H424" t="str">
            <v>GGE</v>
          </cell>
          <cell r="I424" t="str">
            <v>Hydrogeologist</v>
          </cell>
          <cell r="J424" t="str">
            <v>Environmental consultant 2</v>
          </cell>
          <cell r="K424">
            <v>8</v>
          </cell>
          <cell r="L424" t="str">
            <v>Exeter</v>
          </cell>
        </row>
        <row r="425">
          <cell r="C425" t="str">
            <v>A74771</v>
          </cell>
          <cell r="D425" t="str">
            <v>UK</v>
          </cell>
          <cell r="E425" t="str">
            <v>UGB</v>
          </cell>
          <cell r="F425" t="str">
            <v>UP31</v>
          </cell>
          <cell r="G425" t="str">
            <v>S2</v>
          </cell>
          <cell r="H425" t="str">
            <v>GGE</v>
          </cell>
          <cell r="I425" t="str">
            <v>Engineer (Agency)</v>
          </cell>
          <cell r="J425" t="str">
            <v>Senior Engineer</v>
          </cell>
          <cell r="K425">
            <v>6</v>
          </cell>
          <cell r="L425" t="str">
            <v>Exeter</v>
          </cell>
        </row>
        <row r="426">
          <cell r="C426" t="str">
            <v>A74294</v>
          </cell>
          <cell r="D426" t="str">
            <v>UK</v>
          </cell>
          <cell r="E426" t="str">
            <v>UGB</v>
          </cell>
          <cell r="F426" t="str">
            <v>US13</v>
          </cell>
          <cell r="G426" t="str">
            <v>S9</v>
          </cell>
          <cell r="H426" t="str">
            <v>AFN</v>
          </cell>
          <cell r="I426" t="str">
            <v>Finance Assistant</v>
          </cell>
          <cell r="J426" t="str">
            <v>Accounts Clerk</v>
          </cell>
          <cell r="K426">
            <v>9</v>
          </cell>
          <cell r="L426" t="str">
            <v>Cardiff</v>
          </cell>
        </row>
        <row r="427">
          <cell r="C427" t="str">
            <v>A76397</v>
          </cell>
          <cell r="D427" t="str">
            <v>UK</v>
          </cell>
          <cell r="E427" t="str">
            <v>UGB</v>
          </cell>
          <cell r="F427" t="str">
            <v>UT42</v>
          </cell>
          <cell r="G427" t="str">
            <v>S1</v>
          </cell>
          <cell r="H427" t="str">
            <v>TRS</v>
          </cell>
          <cell r="I427" t="str">
            <v>Rail Telecoms Engineer</v>
          </cell>
          <cell r="J427" t="str">
            <v>Junior Technician</v>
          </cell>
          <cell r="K427">
            <v>11</v>
          </cell>
          <cell r="L427" t="str">
            <v>London</v>
          </cell>
        </row>
        <row r="428">
          <cell r="C428" t="str">
            <v>A76039</v>
          </cell>
          <cell r="D428" t="str">
            <v>UK</v>
          </cell>
          <cell r="E428" t="str">
            <v>UGB</v>
          </cell>
          <cell r="F428" t="str">
            <v>UT43</v>
          </cell>
          <cell r="G428" t="str">
            <v>S1</v>
          </cell>
          <cell r="H428" t="str">
            <v>TRS</v>
          </cell>
          <cell r="I428" t="str">
            <v>Project Manager</v>
          </cell>
          <cell r="J428" t="str">
            <v>Principal Engineer/ Technical Discipline Leader</v>
          </cell>
          <cell r="K428">
            <v>5</v>
          </cell>
          <cell r="L428" t="str">
            <v>London</v>
          </cell>
        </row>
        <row r="429">
          <cell r="C429" t="str">
            <v>A92193</v>
          </cell>
          <cell r="D429" t="str">
            <v>UK</v>
          </cell>
          <cell r="E429" t="str">
            <v>UGB</v>
          </cell>
          <cell r="F429" t="str">
            <v>UP31</v>
          </cell>
          <cell r="G429" t="str">
            <v>S2</v>
          </cell>
          <cell r="H429" t="str">
            <v>GCL</v>
          </cell>
          <cell r="I429" t="str">
            <v>Principal Hydrogeologist</v>
          </cell>
          <cell r="J429" t="str">
            <v>Principal Environmental Consultant</v>
          </cell>
          <cell r="K429">
            <v>5</v>
          </cell>
          <cell r="L429" t="str">
            <v>Exeter</v>
          </cell>
        </row>
        <row r="430">
          <cell r="C430" t="str">
            <v>U03211</v>
          </cell>
          <cell r="D430" t="str">
            <v>UK</v>
          </cell>
          <cell r="E430" t="str">
            <v>UGB</v>
          </cell>
          <cell r="F430" t="str">
            <v>UT41</v>
          </cell>
          <cell r="G430" t="str">
            <v>S1</v>
          </cell>
          <cell r="H430" t="str">
            <v>TRL</v>
          </cell>
          <cell r="I430" t="str">
            <v>E&amp;P Site Manager</v>
          </cell>
          <cell r="J430" t="str">
            <v>Principal Planner</v>
          </cell>
          <cell r="K430">
            <v>5</v>
          </cell>
          <cell r="L430" t="str">
            <v>Birmingham</v>
          </cell>
        </row>
        <row r="431">
          <cell r="C431" t="str">
            <v>U03173</v>
          </cell>
          <cell r="D431" t="str">
            <v>UK</v>
          </cell>
          <cell r="E431" t="str">
            <v>UGB</v>
          </cell>
          <cell r="F431" t="str">
            <v>UT41</v>
          </cell>
          <cell r="G431" t="str">
            <v>S1</v>
          </cell>
          <cell r="H431" t="str">
            <v>TRL</v>
          </cell>
          <cell r="I431" t="str">
            <v>E&amp;P Site Manager</v>
          </cell>
          <cell r="J431" t="str">
            <v>Principal Planner</v>
          </cell>
          <cell r="K431">
            <v>5</v>
          </cell>
          <cell r="L431" t="str">
            <v>Warrington</v>
          </cell>
        </row>
        <row r="432">
          <cell r="C432" t="str">
            <v>A00367</v>
          </cell>
          <cell r="D432" t="str">
            <v>UK</v>
          </cell>
          <cell r="E432" t="str">
            <v>UGB</v>
          </cell>
          <cell r="F432" t="str">
            <v>UT21</v>
          </cell>
          <cell r="G432" t="str">
            <v>S1</v>
          </cell>
          <cell r="H432" t="str">
            <v>THW</v>
          </cell>
          <cell r="I432" t="str">
            <v>Senior Consultant</v>
          </cell>
          <cell r="J432" t="str">
            <v>Principal Technician</v>
          </cell>
          <cell r="K432">
            <v>6</v>
          </cell>
          <cell r="L432" t="str">
            <v>Guildford</v>
          </cell>
        </row>
        <row r="433">
          <cell r="C433" t="str">
            <v>A86673</v>
          </cell>
          <cell r="D433" t="str">
            <v>UK</v>
          </cell>
          <cell r="E433" t="str">
            <v>UGB</v>
          </cell>
          <cell r="F433" t="str">
            <v>UU23</v>
          </cell>
          <cell r="G433" t="str">
            <v>S3</v>
          </cell>
          <cell r="H433" t="str">
            <v>MAM</v>
          </cell>
          <cell r="I433" t="str">
            <v>Hydraulic Engineer</v>
          </cell>
          <cell r="J433" t="str">
            <v>Resident Engineer (1) / Resident Engineer</v>
          </cell>
          <cell r="K433">
            <v>6</v>
          </cell>
          <cell r="L433" t="str">
            <v>Cardiff</v>
          </cell>
        </row>
        <row r="434">
          <cell r="C434" t="str">
            <v>A00478</v>
          </cell>
          <cell r="D434" t="str">
            <v>UK</v>
          </cell>
          <cell r="E434" t="str">
            <v>UGB</v>
          </cell>
          <cell r="F434" t="str">
            <v>UU31</v>
          </cell>
          <cell r="G434" t="str">
            <v>S3</v>
          </cell>
          <cell r="H434" t="str">
            <v>WWN</v>
          </cell>
          <cell r="I434" t="str">
            <v>Senior Engineer</v>
          </cell>
          <cell r="J434" t="str">
            <v>Senior Engineer</v>
          </cell>
          <cell r="K434">
            <v>6</v>
          </cell>
          <cell r="L434" t="str">
            <v>Guildford</v>
          </cell>
        </row>
        <row r="435">
          <cell r="C435" t="str">
            <v>A74475</v>
          </cell>
          <cell r="D435" t="str">
            <v>UK</v>
          </cell>
          <cell r="E435" t="str">
            <v>UGB</v>
          </cell>
          <cell r="F435" t="str">
            <v>UU41</v>
          </cell>
          <cell r="G435" t="str">
            <v>S3</v>
          </cell>
          <cell r="H435" t="str">
            <v>WEN</v>
          </cell>
          <cell r="I435" t="str">
            <v>Hydrologist</v>
          </cell>
          <cell r="J435" t="str">
            <v>Environmental consultant 2</v>
          </cell>
          <cell r="K435">
            <v>8</v>
          </cell>
          <cell r="L435" t="str">
            <v>Cardiff</v>
          </cell>
        </row>
        <row r="436">
          <cell r="C436" t="str">
            <v>W09709</v>
          </cell>
          <cell r="D436" t="str">
            <v>UK</v>
          </cell>
          <cell r="E436" t="str">
            <v>UGB</v>
          </cell>
          <cell r="F436" t="str">
            <v>UP11</v>
          </cell>
          <cell r="G436" t="str">
            <v>S2</v>
          </cell>
          <cell r="H436" t="str">
            <v>PEX</v>
          </cell>
          <cell r="I436" t="str">
            <v>Commercial Assistant</v>
          </cell>
          <cell r="J436" t="str">
            <v>Commercial Assistant (2)</v>
          </cell>
          <cell r="K436">
            <v>9</v>
          </cell>
          <cell r="L436" t="str">
            <v>Cardiff</v>
          </cell>
        </row>
        <row r="437">
          <cell r="C437" t="str">
            <v>A25138</v>
          </cell>
          <cell r="D437" t="str">
            <v>UK</v>
          </cell>
          <cell r="E437" t="str">
            <v>UGB</v>
          </cell>
          <cell r="F437" t="str">
            <v>UT42</v>
          </cell>
          <cell r="G437" t="str">
            <v>S1</v>
          </cell>
          <cell r="H437" t="str">
            <v>TRL</v>
          </cell>
          <cell r="I437" t="str">
            <v>Graduate Mechanical Engineer</v>
          </cell>
          <cell r="J437" t="str">
            <v>Assistant Engineer  (Graduate)</v>
          </cell>
          <cell r="K437">
            <v>9</v>
          </cell>
          <cell r="L437" t="str">
            <v>Other Site</v>
          </cell>
        </row>
        <row r="438">
          <cell r="C438" t="str">
            <v>A25236</v>
          </cell>
          <cell r="D438" t="str">
            <v>UK</v>
          </cell>
          <cell r="E438" t="str">
            <v>UGB</v>
          </cell>
          <cell r="F438" t="str">
            <v>UE31</v>
          </cell>
          <cell r="G438" t="str">
            <v>S4</v>
          </cell>
          <cell r="H438" t="str">
            <v>EEA</v>
          </cell>
          <cell r="I438" t="str">
            <v>Landscape Architect</v>
          </cell>
          <cell r="J438" t="str">
            <v>Landscape Architect (1) (ME)</v>
          </cell>
          <cell r="K438">
            <v>7</v>
          </cell>
          <cell r="L438" t="str">
            <v>Bristol</v>
          </cell>
        </row>
        <row r="439">
          <cell r="C439" t="str">
            <v>A50050</v>
          </cell>
          <cell r="D439" t="str">
            <v>UK</v>
          </cell>
          <cell r="E439" t="str">
            <v>UGB</v>
          </cell>
          <cell r="F439" t="str">
            <v>UT51</v>
          </cell>
          <cell r="G439" t="str">
            <v>S1</v>
          </cell>
          <cell r="H439" t="str">
            <v>TIS</v>
          </cell>
          <cell r="I439" t="str">
            <v>Graduate Engineer</v>
          </cell>
          <cell r="J439" t="str">
            <v>Graduate Engineer</v>
          </cell>
          <cell r="K439">
            <v>9</v>
          </cell>
          <cell r="L439" t="str">
            <v>Bristol</v>
          </cell>
        </row>
        <row r="440">
          <cell r="C440" t="str">
            <v>A25045</v>
          </cell>
          <cell r="D440" t="str">
            <v>UK</v>
          </cell>
          <cell r="E440" t="str">
            <v>UGB</v>
          </cell>
          <cell r="F440" t="str">
            <v>UT25</v>
          </cell>
          <cell r="G440" t="str">
            <v>S1</v>
          </cell>
          <cell r="H440" t="str">
            <v>THW</v>
          </cell>
          <cell r="I440" t="str">
            <v>Utilities Inspector</v>
          </cell>
          <cell r="J440" t="str">
            <v>Assistant Resident Engineer(1) / Assistant Resident Engineer</v>
          </cell>
          <cell r="K440">
            <v>8</v>
          </cell>
          <cell r="L440" t="str">
            <v>Romania</v>
          </cell>
        </row>
        <row r="441">
          <cell r="C441" t="str">
            <v>A76373</v>
          </cell>
          <cell r="D441" t="str">
            <v>UK</v>
          </cell>
          <cell r="E441" t="str">
            <v>UGB</v>
          </cell>
          <cell r="F441" t="str">
            <v>UT22</v>
          </cell>
          <cell r="G441" t="str">
            <v>S1</v>
          </cell>
          <cell r="H441" t="str">
            <v>TPL</v>
          </cell>
          <cell r="I441" t="str">
            <v>Senior Transport Planner</v>
          </cell>
          <cell r="J441" t="str">
            <v>Senior  Transport Planner/ consultant</v>
          </cell>
          <cell r="K441">
            <v>6</v>
          </cell>
          <cell r="L441" t="str">
            <v>London</v>
          </cell>
        </row>
        <row r="442">
          <cell r="C442" t="str">
            <v>A24895</v>
          </cell>
          <cell r="D442" t="str">
            <v>UK</v>
          </cell>
          <cell r="E442" t="str">
            <v>UGB</v>
          </cell>
          <cell r="F442" t="str">
            <v>UT31</v>
          </cell>
          <cell r="G442" t="str">
            <v>S1</v>
          </cell>
          <cell r="H442" t="str">
            <v>SBR</v>
          </cell>
          <cell r="I442" t="str">
            <v>Engineer</v>
          </cell>
          <cell r="J442" t="str">
            <v>Chartered or Consulting Engineer</v>
          </cell>
          <cell r="K442">
            <v>7</v>
          </cell>
          <cell r="L442" t="str">
            <v>Secondment</v>
          </cell>
        </row>
        <row r="443">
          <cell r="C443" t="str">
            <v>A76518</v>
          </cell>
          <cell r="D443" t="str">
            <v>UK</v>
          </cell>
          <cell r="E443" t="str">
            <v>UGB</v>
          </cell>
          <cell r="F443" t="str">
            <v>UP31</v>
          </cell>
          <cell r="G443" t="str">
            <v>S2</v>
          </cell>
          <cell r="H443" t="str">
            <v>GCL</v>
          </cell>
          <cell r="I443" t="str">
            <v>Senior Geo-Environmnetal Consultant</v>
          </cell>
          <cell r="J443" t="str">
            <v>Senior  Environmental Consultant 1</v>
          </cell>
          <cell r="K443">
            <v>6</v>
          </cell>
          <cell r="L443" t="str">
            <v>Warrington</v>
          </cell>
        </row>
        <row r="444">
          <cell r="C444" t="str">
            <v>A25134</v>
          </cell>
          <cell r="D444" t="str">
            <v>UK</v>
          </cell>
          <cell r="E444" t="str">
            <v>UGB</v>
          </cell>
          <cell r="F444" t="str">
            <v>UU31</v>
          </cell>
          <cell r="G444" t="str">
            <v>S3</v>
          </cell>
          <cell r="H444" t="str">
            <v>WWN</v>
          </cell>
          <cell r="I444" t="str">
            <v>Graduate Engineer</v>
          </cell>
          <cell r="J444" t="str">
            <v>Assistant Engineer  (Graduate)</v>
          </cell>
          <cell r="K444">
            <v>9</v>
          </cell>
          <cell r="L444" t="str">
            <v>Secondment</v>
          </cell>
        </row>
        <row r="445">
          <cell r="C445" t="str">
            <v>U03034</v>
          </cell>
          <cell r="D445" t="str">
            <v>UK</v>
          </cell>
          <cell r="E445" t="str">
            <v>UGB</v>
          </cell>
          <cell r="F445" t="str">
            <v>UT24</v>
          </cell>
          <cell r="G445" t="str">
            <v>S1</v>
          </cell>
          <cell r="H445" t="str">
            <v>THW</v>
          </cell>
          <cell r="I445" t="str">
            <v>Technical Clerk</v>
          </cell>
          <cell r="J445" t="str">
            <v>Clerk of Works</v>
          </cell>
          <cell r="K445">
            <v>7</v>
          </cell>
          <cell r="L445" t="str">
            <v>Other Site</v>
          </cell>
        </row>
        <row r="446">
          <cell r="C446" t="str">
            <v>A74659</v>
          </cell>
          <cell r="D446" t="str">
            <v>UK</v>
          </cell>
          <cell r="E446" t="str">
            <v>UGB</v>
          </cell>
          <cell r="F446" t="str">
            <v>UU41</v>
          </cell>
          <cell r="G446" t="str">
            <v>S3</v>
          </cell>
          <cell r="H446" t="str">
            <v>WEN</v>
          </cell>
          <cell r="I446" t="str">
            <v>Technical Director</v>
          </cell>
          <cell r="J446" t="str">
            <v>Technical Director  / Technical Director (1)</v>
          </cell>
          <cell r="K446">
            <v>3</v>
          </cell>
          <cell r="L446" t="str">
            <v>Exeter</v>
          </cell>
        </row>
        <row r="447">
          <cell r="C447" t="str">
            <v>U03135</v>
          </cell>
          <cell r="D447" t="str">
            <v>UK</v>
          </cell>
          <cell r="E447" t="str">
            <v>UGB</v>
          </cell>
          <cell r="F447" t="str">
            <v>UT42</v>
          </cell>
          <cell r="G447" t="str">
            <v>S1</v>
          </cell>
          <cell r="H447" t="str">
            <v>TRL</v>
          </cell>
          <cell r="I447" t="str">
            <v>Consultant</v>
          </cell>
          <cell r="J447" t="str">
            <v>Senior Consultant</v>
          </cell>
          <cell r="K447">
            <v>6</v>
          </cell>
          <cell r="L447" t="str">
            <v>London</v>
          </cell>
        </row>
        <row r="448">
          <cell r="C448" t="str">
            <v>A74482</v>
          </cell>
          <cell r="D448" t="str">
            <v>UK</v>
          </cell>
          <cell r="E448" t="str">
            <v>UGB</v>
          </cell>
          <cell r="F448" t="str">
            <v>UU22</v>
          </cell>
          <cell r="G448" t="str">
            <v>S3</v>
          </cell>
          <cell r="H448" t="str">
            <v>WTC</v>
          </cell>
          <cell r="I448" t="str">
            <v>Mechanical Engineer</v>
          </cell>
          <cell r="J448" t="str">
            <v>Chartered or Consulting Engineer</v>
          </cell>
          <cell r="K448">
            <v>7</v>
          </cell>
          <cell r="L448" t="str">
            <v>Exeter</v>
          </cell>
        </row>
        <row r="449">
          <cell r="C449" t="str">
            <v>A49723</v>
          </cell>
          <cell r="D449" t="str">
            <v>UK</v>
          </cell>
          <cell r="E449" t="str">
            <v>UGB</v>
          </cell>
          <cell r="F449" t="str">
            <v>UU61</v>
          </cell>
          <cell r="G449" t="str">
            <v>S3</v>
          </cell>
          <cell r="H449" t="str">
            <v>WWN</v>
          </cell>
          <cell r="I449" t="str">
            <v>Principal Engineer</v>
          </cell>
          <cell r="J449" t="str">
            <v>Senior Resident Engineer</v>
          </cell>
          <cell r="K449">
            <v>5</v>
          </cell>
          <cell r="L449" t="str">
            <v>Plymouth</v>
          </cell>
        </row>
        <row r="450">
          <cell r="C450" t="str">
            <v>W09636</v>
          </cell>
          <cell r="D450" t="str">
            <v>UK</v>
          </cell>
          <cell r="E450" t="str">
            <v>UGB</v>
          </cell>
          <cell r="F450" t="str">
            <v>UT21</v>
          </cell>
          <cell r="G450" t="str">
            <v>S1</v>
          </cell>
          <cell r="H450" t="str">
            <v>THW</v>
          </cell>
          <cell r="I450" t="str">
            <v>Graduate Transport Planner</v>
          </cell>
          <cell r="J450" t="str">
            <v>Engineer  (Not chartered) (Graduate)</v>
          </cell>
          <cell r="K450">
            <v>8</v>
          </cell>
          <cell r="L450" t="str">
            <v>Warrington</v>
          </cell>
        </row>
        <row r="451">
          <cell r="C451" t="str">
            <v>A74490</v>
          </cell>
          <cell r="D451" t="str">
            <v>UK</v>
          </cell>
          <cell r="E451" t="str">
            <v>UGB</v>
          </cell>
          <cell r="F451" t="str">
            <v>UE31</v>
          </cell>
          <cell r="G451" t="str">
            <v>S4</v>
          </cell>
          <cell r="H451" t="str">
            <v>EEA</v>
          </cell>
          <cell r="I451" t="str">
            <v>Principal Consultant</v>
          </cell>
          <cell r="J451" t="str">
            <v>Principal Consultant (Aus)</v>
          </cell>
          <cell r="K451">
            <v>5</v>
          </cell>
          <cell r="L451" t="str">
            <v>London</v>
          </cell>
        </row>
        <row r="452">
          <cell r="C452" t="str">
            <v>A92746</v>
          </cell>
          <cell r="D452" t="str">
            <v>UK</v>
          </cell>
          <cell r="E452" t="str">
            <v>UGB</v>
          </cell>
          <cell r="F452" t="str">
            <v>UT21</v>
          </cell>
          <cell r="G452" t="str">
            <v>S1</v>
          </cell>
          <cell r="H452" t="str">
            <v>THW</v>
          </cell>
          <cell r="I452" t="str">
            <v>Principal Engineer</v>
          </cell>
          <cell r="J452" t="str">
            <v>Principal Engineer/ Technical Discipline Leader</v>
          </cell>
          <cell r="K452">
            <v>5</v>
          </cell>
          <cell r="L452" t="str">
            <v>Birmingham</v>
          </cell>
        </row>
        <row r="453">
          <cell r="C453" t="str">
            <v>A49749</v>
          </cell>
          <cell r="D453" t="str">
            <v>UK</v>
          </cell>
          <cell r="E453" t="str">
            <v>UGB</v>
          </cell>
          <cell r="F453" t="str">
            <v>UU23</v>
          </cell>
          <cell r="G453" t="str">
            <v>S3</v>
          </cell>
          <cell r="H453" t="str">
            <v>MAM</v>
          </cell>
          <cell r="I453" t="str">
            <v>Clerk</v>
          </cell>
          <cell r="J453" t="str">
            <v>Technical Officer/ Technician</v>
          </cell>
          <cell r="K453">
            <v>9</v>
          </cell>
          <cell r="L453" t="str">
            <v>Nelson</v>
          </cell>
        </row>
        <row r="454">
          <cell r="C454" t="str">
            <v>A24900</v>
          </cell>
          <cell r="D454" t="str">
            <v>UK</v>
          </cell>
          <cell r="E454" t="str">
            <v>UGB</v>
          </cell>
          <cell r="F454" t="str">
            <v>UE21</v>
          </cell>
          <cell r="G454" t="str">
            <v>S4</v>
          </cell>
          <cell r="H454" t="str">
            <v>EEC</v>
          </cell>
          <cell r="I454" t="str">
            <v>Ecologist</v>
          </cell>
          <cell r="J454" t="str">
            <v>Environmental consultant 1</v>
          </cell>
          <cell r="K454">
            <v>7</v>
          </cell>
          <cell r="L454" t="str">
            <v>Stroud</v>
          </cell>
        </row>
        <row r="455">
          <cell r="C455" t="str">
            <v>A00224</v>
          </cell>
          <cell r="D455" t="str">
            <v>UK</v>
          </cell>
          <cell r="E455" t="str">
            <v>UGB</v>
          </cell>
          <cell r="F455" t="str">
            <v>UP31</v>
          </cell>
          <cell r="G455" t="str">
            <v>S2</v>
          </cell>
          <cell r="H455" t="str">
            <v>GCL</v>
          </cell>
          <cell r="I455" t="str">
            <v>Contaminated Land Team Leader</v>
          </cell>
          <cell r="J455" t="str">
            <v>Principal Environmental Consultant</v>
          </cell>
          <cell r="K455">
            <v>5</v>
          </cell>
          <cell r="L455" t="str">
            <v>Guildford</v>
          </cell>
        </row>
        <row r="456">
          <cell r="C456" t="str">
            <v>A50078</v>
          </cell>
          <cell r="D456" t="str">
            <v>UK</v>
          </cell>
          <cell r="E456" t="str">
            <v>UGB</v>
          </cell>
          <cell r="F456" t="str">
            <v>UT41</v>
          </cell>
          <cell r="G456" t="str">
            <v>S1</v>
          </cell>
          <cell r="H456" t="str">
            <v>TRL</v>
          </cell>
          <cell r="I456" t="str">
            <v>Technical Director</v>
          </cell>
          <cell r="J456" t="str">
            <v>Technical Director  / Technical Director (1)</v>
          </cell>
          <cell r="K456">
            <v>3</v>
          </cell>
          <cell r="L456" t="str">
            <v>Warrington</v>
          </cell>
        </row>
        <row r="457">
          <cell r="C457" t="str">
            <v>A00389</v>
          </cell>
          <cell r="D457" t="str">
            <v>UK</v>
          </cell>
          <cell r="E457" t="str">
            <v>UGB</v>
          </cell>
          <cell r="F457" t="str">
            <v>UE21</v>
          </cell>
          <cell r="G457" t="str">
            <v>S4</v>
          </cell>
          <cell r="H457" t="str">
            <v>EEC</v>
          </cell>
          <cell r="I457" t="str">
            <v>Principal Ecologist</v>
          </cell>
          <cell r="J457" t="str">
            <v>Principal Environmental Consultant</v>
          </cell>
          <cell r="K457">
            <v>5</v>
          </cell>
          <cell r="L457" t="str">
            <v>Stroud</v>
          </cell>
        </row>
        <row r="458">
          <cell r="C458" t="str">
            <v>A00842</v>
          </cell>
          <cell r="D458" t="str">
            <v>UK</v>
          </cell>
          <cell r="E458" t="str">
            <v>UGB</v>
          </cell>
          <cell r="F458" t="str">
            <v>UT42</v>
          </cell>
          <cell r="G458" t="str">
            <v>S1</v>
          </cell>
          <cell r="H458" t="str">
            <v>TRL</v>
          </cell>
          <cell r="I458" t="str">
            <v>Commercial Manager</v>
          </cell>
          <cell r="J458" t="str">
            <v>Commercial Director / Risk Manager</v>
          </cell>
          <cell r="K458">
            <v>3</v>
          </cell>
          <cell r="L458" t="str">
            <v>Bristol</v>
          </cell>
        </row>
        <row r="459">
          <cell r="C459" t="str">
            <v>A76558</v>
          </cell>
          <cell r="D459" t="str">
            <v>UK</v>
          </cell>
          <cell r="E459" t="str">
            <v>UGB</v>
          </cell>
          <cell r="F459" t="str">
            <v>UT41</v>
          </cell>
          <cell r="G459" t="str">
            <v>S1</v>
          </cell>
          <cell r="H459" t="str">
            <v>TRL</v>
          </cell>
          <cell r="I459" t="str">
            <v>Principal Engineer</v>
          </cell>
          <cell r="J459" t="str">
            <v>Principal Engineer/ Technical Discipline Leader</v>
          </cell>
          <cell r="K459">
            <v>5</v>
          </cell>
          <cell r="L459" t="str">
            <v>Warrington</v>
          </cell>
        </row>
        <row r="460">
          <cell r="C460" t="str">
            <v>A49945</v>
          </cell>
          <cell r="D460" t="str">
            <v>UK</v>
          </cell>
          <cell r="E460" t="str">
            <v>UGB</v>
          </cell>
          <cell r="F460" t="str">
            <v>UT41</v>
          </cell>
          <cell r="G460" t="str">
            <v>S1</v>
          </cell>
          <cell r="H460" t="str">
            <v>TRL</v>
          </cell>
          <cell r="I460" t="str">
            <v>Principal Engineer</v>
          </cell>
          <cell r="J460" t="str">
            <v>Principal Engineer/ Technical Discipline Leader</v>
          </cell>
          <cell r="K460">
            <v>5</v>
          </cell>
          <cell r="L460" t="str">
            <v>Warrington</v>
          </cell>
        </row>
        <row r="461">
          <cell r="C461" t="str">
            <v>A76218</v>
          </cell>
          <cell r="D461" t="str">
            <v>UK</v>
          </cell>
          <cell r="E461" t="str">
            <v>UGB</v>
          </cell>
          <cell r="F461" t="str">
            <v>UT22</v>
          </cell>
          <cell r="G461" t="str">
            <v>S1</v>
          </cell>
          <cell r="H461" t="str">
            <v>THW</v>
          </cell>
          <cell r="I461" t="str">
            <v>Junior Site Engineer/ Document Controller</v>
          </cell>
          <cell r="J461" t="str">
            <v>Graduate Engineer</v>
          </cell>
          <cell r="K461">
            <v>10</v>
          </cell>
          <cell r="L461" t="str">
            <v>London</v>
          </cell>
        </row>
        <row r="462">
          <cell r="C462" t="str">
            <v>A49730</v>
          </cell>
          <cell r="D462" t="str">
            <v>UK</v>
          </cell>
          <cell r="E462" t="str">
            <v>UGB</v>
          </cell>
          <cell r="F462" t="str">
            <v>UE31</v>
          </cell>
          <cell r="G462" t="str">
            <v>S4</v>
          </cell>
          <cell r="H462" t="str">
            <v>EEA</v>
          </cell>
          <cell r="I462" t="str">
            <v>Principle Consultant</v>
          </cell>
          <cell r="J462" t="str">
            <v>Principal Environmental Consultant</v>
          </cell>
          <cell r="K462">
            <v>5</v>
          </cell>
          <cell r="L462" t="str">
            <v>Cardiff</v>
          </cell>
        </row>
        <row r="463">
          <cell r="C463" t="str">
            <v>A76254</v>
          </cell>
          <cell r="D463" t="str">
            <v>UK</v>
          </cell>
          <cell r="E463" t="str">
            <v>UGB</v>
          </cell>
          <cell r="F463" t="str">
            <v>US16</v>
          </cell>
          <cell r="G463" t="str">
            <v>S9</v>
          </cell>
          <cell r="H463" t="str">
            <v>ABD</v>
          </cell>
          <cell r="I463" t="str">
            <v>Commercial manager</v>
          </cell>
          <cell r="J463" t="str">
            <v>Senior Commercial Manager / Commercial Manager</v>
          </cell>
          <cell r="K463">
            <v>4</v>
          </cell>
          <cell r="L463" t="str">
            <v>Warrington</v>
          </cell>
        </row>
        <row r="464">
          <cell r="C464" t="str">
            <v>A91332</v>
          </cell>
          <cell r="D464" t="str">
            <v>UK</v>
          </cell>
          <cell r="E464" t="str">
            <v>UGB</v>
          </cell>
          <cell r="F464" t="str">
            <v>UU61</v>
          </cell>
          <cell r="G464" t="str">
            <v>S3</v>
          </cell>
          <cell r="H464" t="str">
            <v>WWN</v>
          </cell>
          <cell r="I464" t="str">
            <v>Modeller</v>
          </cell>
          <cell r="J464" t="str">
            <v>Technical Officer/ Technician</v>
          </cell>
          <cell r="K464">
            <v>9</v>
          </cell>
          <cell r="L464" t="str">
            <v>Plymouth</v>
          </cell>
        </row>
        <row r="465">
          <cell r="C465" t="str">
            <v>A76360</v>
          </cell>
          <cell r="D465" t="str">
            <v>UK</v>
          </cell>
          <cell r="E465" t="str">
            <v>UGB</v>
          </cell>
          <cell r="F465" t="str">
            <v>UP32</v>
          </cell>
          <cell r="G465" t="str">
            <v>S2</v>
          </cell>
          <cell r="H465" t="str">
            <v>GLR</v>
          </cell>
          <cell r="I465" t="str">
            <v xml:space="preserve"> Ground Investigation Engineer</v>
          </cell>
          <cell r="J465" t="str">
            <v>Assistant Engineer  (Graduate)</v>
          </cell>
          <cell r="K465">
            <v>9</v>
          </cell>
          <cell r="L465" t="str">
            <v>Cardiff</v>
          </cell>
        </row>
        <row r="466">
          <cell r="C466" t="str">
            <v>A00515</v>
          </cell>
          <cell r="D466" t="str">
            <v>UK</v>
          </cell>
          <cell r="E466" t="str">
            <v>UGB</v>
          </cell>
          <cell r="F466" t="str">
            <v>UF22</v>
          </cell>
          <cell r="G466" t="str">
            <v>S9</v>
          </cell>
          <cell r="H466" t="str">
            <v>AFF</v>
          </cell>
          <cell r="I466" t="str">
            <v>Office Facilities Coordinator</v>
          </cell>
          <cell r="J466" t="str">
            <v>Facilities Coordinator</v>
          </cell>
          <cell r="K466">
            <v>9</v>
          </cell>
          <cell r="L466" t="str">
            <v>Edinburgh</v>
          </cell>
        </row>
        <row r="467">
          <cell r="C467" t="str">
            <v>A76503</v>
          </cell>
          <cell r="D467" t="str">
            <v>UK</v>
          </cell>
          <cell r="E467" t="str">
            <v>UGB</v>
          </cell>
          <cell r="F467" t="str">
            <v>UU41</v>
          </cell>
          <cell r="G467" t="str">
            <v>S3</v>
          </cell>
          <cell r="H467" t="str">
            <v>WEN</v>
          </cell>
          <cell r="I467" t="str">
            <v>Graduate Hydrologist</v>
          </cell>
          <cell r="J467" t="str">
            <v>Hydrogeologist (Graduate 1)</v>
          </cell>
          <cell r="K467">
            <v>9</v>
          </cell>
          <cell r="L467" t="str">
            <v>Cardiff</v>
          </cell>
        </row>
        <row r="468">
          <cell r="C468" t="str">
            <v>A74360</v>
          </cell>
          <cell r="D468" t="str">
            <v>UK</v>
          </cell>
          <cell r="E468" t="str">
            <v>UGB</v>
          </cell>
          <cell r="F468" t="str">
            <v>US18</v>
          </cell>
          <cell r="G468" t="str">
            <v>S9</v>
          </cell>
          <cell r="H468" t="str">
            <v>AFN</v>
          </cell>
          <cell r="I468" t="str">
            <v>Senior Project Controls Assistant</v>
          </cell>
          <cell r="J468" t="str">
            <v>Commercial  Manager</v>
          </cell>
          <cell r="K468">
            <v>7</v>
          </cell>
          <cell r="L468" t="str">
            <v>London</v>
          </cell>
        </row>
        <row r="469">
          <cell r="C469" t="str">
            <v>A99260</v>
          </cell>
          <cell r="D469" t="str">
            <v>UK</v>
          </cell>
          <cell r="E469" t="str">
            <v>UGB</v>
          </cell>
          <cell r="F469" t="str">
            <v>UP51</v>
          </cell>
          <cell r="G469" t="str">
            <v>S2</v>
          </cell>
          <cell r="H469" t="str">
            <v>SBS</v>
          </cell>
          <cell r="I469" t="str">
            <v>Engineer</v>
          </cell>
          <cell r="J469" t="str">
            <v>Graduate Engineer</v>
          </cell>
          <cell r="K469">
            <v>9</v>
          </cell>
          <cell r="L469" t="str">
            <v>London</v>
          </cell>
        </row>
        <row r="470">
          <cell r="C470" t="str">
            <v>A76205</v>
          </cell>
          <cell r="D470" t="str">
            <v>UK</v>
          </cell>
          <cell r="E470" t="str">
            <v>UGB</v>
          </cell>
          <cell r="F470" t="str">
            <v>UT42</v>
          </cell>
          <cell r="G470" t="str">
            <v>S1</v>
          </cell>
          <cell r="H470" t="str">
            <v>TRS</v>
          </cell>
          <cell r="I470" t="str">
            <v>Signalling Designer</v>
          </cell>
          <cell r="J470" t="str">
            <v>Principal Engineer/ Technical Discipline Leader</v>
          </cell>
          <cell r="K470">
            <v>5</v>
          </cell>
          <cell r="L470" t="str">
            <v>London</v>
          </cell>
        </row>
        <row r="471">
          <cell r="C471" t="str">
            <v>A76445</v>
          </cell>
          <cell r="D471" t="str">
            <v>UK</v>
          </cell>
          <cell r="E471" t="str">
            <v>UGB</v>
          </cell>
          <cell r="F471" t="str">
            <v>UT42</v>
          </cell>
          <cell r="G471" t="str">
            <v>S1</v>
          </cell>
          <cell r="H471" t="str">
            <v>TRL</v>
          </cell>
          <cell r="I471" t="str">
            <v>Microstation Technician</v>
          </cell>
          <cell r="J471" t="str">
            <v>Senior Technician</v>
          </cell>
          <cell r="K471">
            <v>7</v>
          </cell>
          <cell r="L471" t="str">
            <v>London</v>
          </cell>
        </row>
        <row r="472">
          <cell r="C472" t="str">
            <v>A42135</v>
          </cell>
          <cell r="D472" t="str">
            <v>UK</v>
          </cell>
          <cell r="E472" t="str">
            <v>UGB</v>
          </cell>
          <cell r="F472" t="str">
            <v>UP51</v>
          </cell>
          <cell r="G472" t="str">
            <v>S2</v>
          </cell>
          <cell r="H472" t="str">
            <v>SBS</v>
          </cell>
          <cell r="I472" t="str">
            <v>Principal Technician</v>
          </cell>
          <cell r="J472" t="str">
            <v>Senior Engineer</v>
          </cell>
          <cell r="K472">
            <v>6</v>
          </cell>
          <cell r="L472" t="str">
            <v>Plymouth</v>
          </cell>
        </row>
        <row r="473">
          <cell r="C473" t="str">
            <v>S10225</v>
          </cell>
          <cell r="D473" t="str">
            <v>UK</v>
          </cell>
          <cell r="E473" t="str">
            <v>UGB</v>
          </cell>
          <cell r="F473" t="str">
            <v>UU61</v>
          </cell>
          <cell r="G473" t="str">
            <v>S3</v>
          </cell>
          <cell r="H473" t="str">
            <v>WWN</v>
          </cell>
          <cell r="I473" t="str">
            <v>Engineer</v>
          </cell>
          <cell r="J473" t="str">
            <v>Resident Engineer (2)</v>
          </cell>
          <cell r="K473">
            <v>7</v>
          </cell>
          <cell r="L473" t="str">
            <v>Plymouth</v>
          </cell>
        </row>
        <row r="474">
          <cell r="C474" t="str">
            <v>A96113</v>
          </cell>
          <cell r="D474" t="str">
            <v>UK</v>
          </cell>
          <cell r="E474" t="str">
            <v>UGB</v>
          </cell>
          <cell r="F474" t="str">
            <v>UE31</v>
          </cell>
          <cell r="G474" t="str">
            <v>S4</v>
          </cell>
          <cell r="H474" t="str">
            <v>EEA</v>
          </cell>
          <cell r="I474" t="str">
            <v>Principal Landscape Architect</v>
          </cell>
          <cell r="J474" t="str">
            <v>Principal Landscape Architect</v>
          </cell>
          <cell r="K474">
            <v>5</v>
          </cell>
          <cell r="L474" t="str">
            <v>London</v>
          </cell>
        </row>
        <row r="475">
          <cell r="C475" t="str">
            <v>A25173</v>
          </cell>
          <cell r="D475" t="str">
            <v>UK</v>
          </cell>
          <cell r="E475" t="str">
            <v>UGB</v>
          </cell>
          <cell r="F475" t="str">
            <v>UT41</v>
          </cell>
          <cell r="G475" t="str">
            <v>S1</v>
          </cell>
          <cell r="H475" t="str">
            <v>TRL</v>
          </cell>
          <cell r="I475" t="str">
            <v>Technical Director</v>
          </cell>
          <cell r="J475" t="str">
            <v>Technical Director  / Technical Director (1)</v>
          </cell>
          <cell r="K475">
            <v>3</v>
          </cell>
          <cell r="L475" t="str">
            <v>London</v>
          </cell>
        </row>
        <row r="476">
          <cell r="C476" t="str">
            <v>A25058</v>
          </cell>
          <cell r="D476" t="str">
            <v>UK</v>
          </cell>
          <cell r="E476" t="str">
            <v>UGB</v>
          </cell>
          <cell r="F476" t="str">
            <v>UU41</v>
          </cell>
          <cell r="G476" t="str">
            <v>S3</v>
          </cell>
          <cell r="H476" t="str">
            <v>WEN</v>
          </cell>
          <cell r="I476" t="str">
            <v>Coastal Scientist</v>
          </cell>
          <cell r="J476" t="str">
            <v>Environmental consultant 2</v>
          </cell>
          <cell r="K476">
            <v>8</v>
          </cell>
          <cell r="L476" t="str">
            <v>Cardiff</v>
          </cell>
        </row>
        <row r="477">
          <cell r="C477" t="str">
            <v>S10273</v>
          </cell>
          <cell r="D477" t="str">
            <v>UK</v>
          </cell>
          <cell r="E477" t="str">
            <v>UGB</v>
          </cell>
          <cell r="F477" t="str">
            <v>UT31</v>
          </cell>
          <cell r="G477" t="str">
            <v>S1</v>
          </cell>
          <cell r="H477" t="str">
            <v>SBR</v>
          </cell>
          <cell r="I477" t="str">
            <v>Engineer</v>
          </cell>
          <cell r="J477" t="str">
            <v>Resident Engineer (1) / Resident Engineer</v>
          </cell>
          <cell r="K477">
            <v>8</v>
          </cell>
          <cell r="L477" t="str">
            <v>London</v>
          </cell>
        </row>
        <row r="478">
          <cell r="C478" t="str">
            <v>A74814</v>
          </cell>
          <cell r="D478" t="str">
            <v>UK</v>
          </cell>
          <cell r="E478" t="str">
            <v>UGB</v>
          </cell>
          <cell r="F478" t="str">
            <v>UT42</v>
          </cell>
          <cell r="G478" t="str">
            <v>S1</v>
          </cell>
          <cell r="H478" t="str">
            <v>TRS</v>
          </cell>
          <cell r="I478" t="str">
            <v>Principal Mechanical Engineer</v>
          </cell>
          <cell r="J478" t="str">
            <v>Principal Engineer/ Technical Discipline Leader</v>
          </cell>
          <cell r="K478">
            <v>5</v>
          </cell>
          <cell r="L478" t="str">
            <v>London</v>
          </cell>
        </row>
        <row r="479">
          <cell r="C479" t="str">
            <v>U03102</v>
          </cell>
          <cell r="D479" t="str">
            <v>UK</v>
          </cell>
          <cell r="E479" t="str">
            <v>UGB</v>
          </cell>
          <cell r="F479" t="str">
            <v>UT42</v>
          </cell>
          <cell r="G479" t="str">
            <v>S1</v>
          </cell>
          <cell r="H479" t="str">
            <v>TRL</v>
          </cell>
          <cell r="I479" t="str">
            <v>Engineer</v>
          </cell>
          <cell r="J479" t="str">
            <v>Resident Engineer (1) / Resident Engineer</v>
          </cell>
          <cell r="K479">
            <v>8</v>
          </cell>
          <cell r="L479" t="str">
            <v>Warrington</v>
          </cell>
        </row>
        <row r="480">
          <cell r="C480" t="str">
            <v>A74764</v>
          </cell>
          <cell r="D480" t="str">
            <v>UK</v>
          </cell>
          <cell r="E480" t="str">
            <v>UGB</v>
          </cell>
          <cell r="F480" t="str">
            <v>UT42</v>
          </cell>
          <cell r="G480" t="str">
            <v>S1</v>
          </cell>
          <cell r="H480" t="str">
            <v>TRL</v>
          </cell>
          <cell r="I480" t="str">
            <v>Document Controller</v>
          </cell>
          <cell r="J480" t="str">
            <v>Commercial Assistant (1)</v>
          </cell>
          <cell r="K480">
            <v>8</v>
          </cell>
          <cell r="L480" t="str">
            <v>London</v>
          </cell>
        </row>
        <row r="481">
          <cell r="C481" t="str">
            <v>A00561</v>
          </cell>
          <cell r="D481" t="str">
            <v>UK</v>
          </cell>
          <cell r="E481" t="str">
            <v>UGB</v>
          </cell>
          <cell r="F481" t="str">
            <v>UF15</v>
          </cell>
          <cell r="G481" t="str">
            <v>S9</v>
          </cell>
          <cell r="H481" t="str">
            <v>AFF</v>
          </cell>
          <cell r="I481" t="str">
            <v>Facilities Assistant</v>
          </cell>
          <cell r="J481" t="str">
            <v>Facilities Assistant</v>
          </cell>
          <cell r="K481">
            <v>10</v>
          </cell>
          <cell r="L481" t="str">
            <v>London</v>
          </cell>
        </row>
        <row r="482">
          <cell r="C482" t="str">
            <v>A00476</v>
          </cell>
          <cell r="D482" t="str">
            <v>UK</v>
          </cell>
          <cell r="E482" t="str">
            <v>UGB</v>
          </cell>
          <cell r="F482" t="str">
            <v>UU61</v>
          </cell>
          <cell r="G482" t="str">
            <v>S3</v>
          </cell>
          <cell r="H482" t="str">
            <v>WWN</v>
          </cell>
          <cell r="I482" t="str">
            <v>Case Manager</v>
          </cell>
          <cell r="J482" t="str">
            <v>Senior Engineer</v>
          </cell>
          <cell r="K482">
            <v>6</v>
          </cell>
          <cell r="L482" t="str">
            <v>Exeter</v>
          </cell>
        </row>
        <row r="483">
          <cell r="C483" t="str">
            <v>A76527</v>
          </cell>
          <cell r="D483" t="str">
            <v>UK</v>
          </cell>
          <cell r="E483" t="str">
            <v>UGB</v>
          </cell>
          <cell r="F483" t="str">
            <v>UT43</v>
          </cell>
          <cell r="G483" t="str">
            <v>S1</v>
          </cell>
          <cell r="H483" t="str">
            <v>TRS</v>
          </cell>
          <cell r="I483" t="str">
            <v>Senior Engineer</v>
          </cell>
          <cell r="J483" t="str">
            <v>Senior Engineer</v>
          </cell>
          <cell r="K483">
            <v>6</v>
          </cell>
          <cell r="L483" t="str">
            <v>York</v>
          </cell>
        </row>
        <row r="484">
          <cell r="C484" t="str">
            <v>S10220</v>
          </cell>
          <cell r="D484" t="str">
            <v>UK</v>
          </cell>
          <cell r="E484" t="str">
            <v>UGB</v>
          </cell>
          <cell r="F484" t="str">
            <v>UP31</v>
          </cell>
          <cell r="G484" t="str">
            <v>S2</v>
          </cell>
          <cell r="H484" t="str">
            <v>GGE</v>
          </cell>
          <cell r="I484" t="str">
            <v>Principal Engineer</v>
          </cell>
          <cell r="J484" t="str">
            <v>Senior Resident Engineer</v>
          </cell>
          <cell r="K484">
            <v>5</v>
          </cell>
          <cell r="L484" t="str">
            <v>Birmingham</v>
          </cell>
        </row>
        <row r="485">
          <cell r="C485" t="str">
            <v>A25199</v>
          </cell>
          <cell r="D485" t="str">
            <v>UK</v>
          </cell>
          <cell r="E485" t="str">
            <v>UGB</v>
          </cell>
          <cell r="F485" t="str">
            <v>UU61</v>
          </cell>
          <cell r="G485" t="str">
            <v>S3</v>
          </cell>
          <cell r="H485" t="str">
            <v>WWN</v>
          </cell>
          <cell r="I485" t="str">
            <v>Inspector</v>
          </cell>
          <cell r="J485" t="str">
            <v>Technical Officer/ Technician</v>
          </cell>
          <cell r="K485">
            <v>8</v>
          </cell>
          <cell r="L485" t="str">
            <v>Exeter</v>
          </cell>
        </row>
        <row r="486">
          <cell r="C486" t="str">
            <v>W01253</v>
          </cell>
          <cell r="D486" t="str">
            <v>UK</v>
          </cell>
          <cell r="E486" t="str">
            <v>UGB</v>
          </cell>
          <cell r="F486" t="str">
            <v>UU31</v>
          </cell>
          <cell r="G486" t="str">
            <v>S3</v>
          </cell>
          <cell r="H486" t="str">
            <v>WWN</v>
          </cell>
          <cell r="I486" t="str">
            <v>Principal Engineer</v>
          </cell>
          <cell r="J486" t="str">
            <v>Principal Engineer/ Technical Discipline Leader</v>
          </cell>
          <cell r="K486">
            <v>5</v>
          </cell>
          <cell r="L486" t="str">
            <v>Cardiff</v>
          </cell>
        </row>
        <row r="487">
          <cell r="C487" t="str">
            <v>U03133</v>
          </cell>
          <cell r="D487" t="str">
            <v>UK</v>
          </cell>
          <cell r="E487" t="str">
            <v>UGB</v>
          </cell>
          <cell r="F487" t="str">
            <v>UP21</v>
          </cell>
          <cell r="G487" t="str">
            <v>S2</v>
          </cell>
          <cell r="H487" t="str">
            <v>GCL</v>
          </cell>
          <cell r="I487" t="str">
            <v>Deputy Asbestos Technical Manager</v>
          </cell>
          <cell r="J487" t="str">
            <v>Senior Engineer</v>
          </cell>
          <cell r="K487">
            <v>6</v>
          </cell>
          <cell r="L487" t="str">
            <v>London</v>
          </cell>
        </row>
        <row r="488">
          <cell r="C488" t="str">
            <v>W01204</v>
          </cell>
          <cell r="D488" t="str">
            <v>UK</v>
          </cell>
          <cell r="E488" t="str">
            <v>UGB</v>
          </cell>
          <cell r="F488" t="str">
            <v>UP21</v>
          </cell>
          <cell r="G488" t="str">
            <v>S2</v>
          </cell>
          <cell r="H488" t="str">
            <v>GCL</v>
          </cell>
          <cell r="I488" t="str">
            <v>Deputy Asbestos Technical Manager</v>
          </cell>
          <cell r="J488" t="str">
            <v>Senior Engineer</v>
          </cell>
          <cell r="K488">
            <v>6</v>
          </cell>
          <cell r="L488" t="str">
            <v>Cardiff</v>
          </cell>
        </row>
        <row r="489">
          <cell r="C489" t="str">
            <v>A98477</v>
          </cell>
          <cell r="D489" t="str">
            <v>UK</v>
          </cell>
          <cell r="E489" t="str">
            <v>UGB</v>
          </cell>
          <cell r="F489" t="str">
            <v>UU61</v>
          </cell>
          <cell r="G489" t="str">
            <v>S3</v>
          </cell>
          <cell r="H489" t="str">
            <v>WWN</v>
          </cell>
          <cell r="I489" t="str">
            <v>Chartered Engineer</v>
          </cell>
          <cell r="J489" t="str">
            <v>Chartered or Consulting Engineer</v>
          </cell>
          <cell r="K489">
            <v>7</v>
          </cell>
          <cell r="L489" t="str">
            <v>Plymouth</v>
          </cell>
        </row>
        <row r="490">
          <cell r="C490" t="str">
            <v>A49989</v>
          </cell>
          <cell r="D490" t="str">
            <v>UK</v>
          </cell>
          <cell r="E490" t="str">
            <v>UGB</v>
          </cell>
          <cell r="F490" t="str">
            <v>UT25</v>
          </cell>
          <cell r="G490" t="str">
            <v>S1</v>
          </cell>
          <cell r="H490" t="str">
            <v>THW</v>
          </cell>
          <cell r="I490" t="str">
            <v>Resident Engineer</v>
          </cell>
          <cell r="J490" t="str">
            <v>Resident Engineer (1) / Resident Engineer</v>
          </cell>
          <cell r="K490">
            <v>6</v>
          </cell>
          <cell r="L490" t="str">
            <v>Romania</v>
          </cell>
        </row>
        <row r="491">
          <cell r="C491" t="str">
            <v>W61425</v>
          </cell>
          <cell r="D491" t="str">
            <v>UK</v>
          </cell>
          <cell r="E491" t="str">
            <v>UGB</v>
          </cell>
          <cell r="F491" t="str">
            <v>UU31</v>
          </cell>
          <cell r="G491" t="str">
            <v>S3</v>
          </cell>
          <cell r="H491" t="str">
            <v>WWN</v>
          </cell>
          <cell r="I491" t="str">
            <v>Principal Engineer</v>
          </cell>
          <cell r="J491" t="str">
            <v>Principal Engineer/ Technical Discipline Leader</v>
          </cell>
          <cell r="K491">
            <v>5</v>
          </cell>
          <cell r="L491" t="str">
            <v>Cardiff</v>
          </cell>
        </row>
        <row r="492">
          <cell r="C492" t="str">
            <v>U03175</v>
          </cell>
          <cell r="D492" t="str">
            <v>UK</v>
          </cell>
          <cell r="E492" t="str">
            <v>UGB</v>
          </cell>
          <cell r="F492" t="str">
            <v>UU61</v>
          </cell>
          <cell r="G492" t="str">
            <v>S3</v>
          </cell>
          <cell r="H492" t="str">
            <v>WWN</v>
          </cell>
          <cell r="I492" t="str">
            <v>Water Treatment Consultant</v>
          </cell>
          <cell r="J492" t="str">
            <v>Site Operations Manager</v>
          </cell>
          <cell r="K492">
            <v>4</v>
          </cell>
          <cell r="L492" t="str">
            <v>Plymouth</v>
          </cell>
        </row>
        <row r="493">
          <cell r="C493" t="str">
            <v>A24774</v>
          </cell>
          <cell r="D493" t="str">
            <v>UK</v>
          </cell>
          <cell r="E493" t="str">
            <v>UGB</v>
          </cell>
          <cell r="F493" t="str">
            <v>UT31</v>
          </cell>
          <cell r="G493" t="str">
            <v>S1</v>
          </cell>
          <cell r="H493" t="str">
            <v>SBR</v>
          </cell>
          <cell r="I493" t="str">
            <v>Principal Technician</v>
          </cell>
          <cell r="J493" t="str">
            <v>Senior Architectural Technician (1)</v>
          </cell>
          <cell r="K493">
            <v>6</v>
          </cell>
          <cell r="L493" t="str">
            <v>London</v>
          </cell>
        </row>
        <row r="494">
          <cell r="C494" t="str">
            <v>A50179</v>
          </cell>
          <cell r="D494" t="str">
            <v>UK</v>
          </cell>
          <cell r="E494" t="str">
            <v>UGB</v>
          </cell>
          <cell r="F494" t="str">
            <v>US12</v>
          </cell>
          <cell r="G494" t="str">
            <v>S9</v>
          </cell>
          <cell r="H494" t="str">
            <v>AHR</v>
          </cell>
          <cell r="I494" t="str">
            <v>HR Advisor</v>
          </cell>
          <cell r="J494" t="str">
            <v>HR Assistant</v>
          </cell>
          <cell r="K494">
            <v>9</v>
          </cell>
          <cell r="L494" t="str">
            <v>Bristol</v>
          </cell>
        </row>
        <row r="495">
          <cell r="C495" t="str">
            <v>A00161</v>
          </cell>
          <cell r="D495" t="str">
            <v>UK</v>
          </cell>
          <cell r="E495" t="str">
            <v>UGB</v>
          </cell>
          <cell r="F495" t="str">
            <v>US18</v>
          </cell>
          <cell r="G495" t="str">
            <v>S9</v>
          </cell>
          <cell r="H495" t="str">
            <v>AFN</v>
          </cell>
          <cell r="I495" t="str">
            <v>Purchase Ledger Clerk</v>
          </cell>
          <cell r="J495" t="str">
            <v>Commercial Assistant (2)</v>
          </cell>
          <cell r="K495">
            <v>9</v>
          </cell>
          <cell r="L495" t="str">
            <v>Plymouth</v>
          </cell>
        </row>
        <row r="496">
          <cell r="C496" t="str">
            <v>U03142</v>
          </cell>
          <cell r="D496" t="str">
            <v>UK</v>
          </cell>
          <cell r="E496" t="str">
            <v>UGB</v>
          </cell>
          <cell r="F496" t="str">
            <v>UT43</v>
          </cell>
          <cell r="G496" t="str">
            <v>S1</v>
          </cell>
          <cell r="H496" t="str">
            <v>TRL</v>
          </cell>
          <cell r="I496" t="str">
            <v>CAD Technician</v>
          </cell>
          <cell r="J496" t="str">
            <v>Senior Drafter/ Draftman</v>
          </cell>
          <cell r="K496">
            <v>7</v>
          </cell>
          <cell r="L496" t="str">
            <v>London</v>
          </cell>
        </row>
        <row r="497">
          <cell r="C497" t="str">
            <v>A00334</v>
          </cell>
          <cell r="D497" t="str">
            <v>UK</v>
          </cell>
          <cell r="E497" t="str">
            <v>UGB</v>
          </cell>
          <cell r="F497" t="str">
            <v>UU71</v>
          </cell>
          <cell r="G497" t="str">
            <v>S3</v>
          </cell>
          <cell r="H497" t="str">
            <v>WWN</v>
          </cell>
          <cell r="I497" t="str">
            <v>Engineer</v>
          </cell>
          <cell r="J497" t="str">
            <v>Assistant Engineer  (Graduate)</v>
          </cell>
          <cell r="K497">
            <v>9</v>
          </cell>
          <cell r="L497" t="str">
            <v>Belfast</v>
          </cell>
        </row>
        <row r="498">
          <cell r="C498" t="str">
            <v>A74928</v>
          </cell>
          <cell r="D498" t="str">
            <v>UK</v>
          </cell>
          <cell r="E498" t="str">
            <v>UGB</v>
          </cell>
          <cell r="F498" t="str">
            <v>UP33</v>
          </cell>
          <cell r="G498" t="str">
            <v>S2</v>
          </cell>
          <cell r="H498" t="str">
            <v>SBS</v>
          </cell>
          <cell r="I498" t="str">
            <v>Graduate Engineer</v>
          </cell>
          <cell r="J498" t="str">
            <v>Graduate Engineer</v>
          </cell>
          <cell r="K498">
            <v>10</v>
          </cell>
          <cell r="L498" t="str">
            <v>Bristol</v>
          </cell>
        </row>
        <row r="499">
          <cell r="C499" t="str">
            <v>U03165</v>
          </cell>
          <cell r="D499" t="str">
            <v>UK</v>
          </cell>
          <cell r="E499" t="str">
            <v>UGB</v>
          </cell>
          <cell r="F499" t="str">
            <v>UT43</v>
          </cell>
          <cell r="G499" t="str">
            <v>S1</v>
          </cell>
          <cell r="H499" t="str">
            <v>TRL</v>
          </cell>
          <cell r="I499" t="str">
            <v>Microstation Technician</v>
          </cell>
          <cell r="J499" t="str">
            <v>Senior Technician</v>
          </cell>
          <cell r="K499">
            <v>7</v>
          </cell>
          <cell r="L499" t="str">
            <v>Other Site</v>
          </cell>
        </row>
        <row r="500">
          <cell r="C500" t="str">
            <v>A74831</v>
          </cell>
          <cell r="D500" t="str">
            <v>UK</v>
          </cell>
          <cell r="E500" t="str">
            <v>UGB</v>
          </cell>
          <cell r="F500" t="str">
            <v>UT42</v>
          </cell>
          <cell r="G500" t="str">
            <v>S1</v>
          </cell>
          <cell r="H500" t="str">
            <v>TRL</v>
          </cell>
          <cell r="I500" t="str">
            <v>Civils Site Manager</v>
          </cell>
          <cell r="J500" t="str">
            <v>Project  Planner (1)</v>
          </cell>
          <cell r="K500">
            <v>5</v>
          </cell>
          <cell r="L500" t="str">
            <v>Other Site</v>
          </cell>
        </row>
        <row r="501">
          <cell r="C501" t="str">
            <v>A50114</v>
          </cell>
          <cell r="D501" t="str">
            <v>UK</v>
          </cell>
          <cell r="E501" t="str">
            <v>UGB</v>
          </cell>
          <cell r="F501" t="str">
            <v>UU41</v>
          </cell>
          <cell r="G501" t="str">
            <v>S3</v>
          </cell>
          <cell r="H501" t="str">
            <v>WEN</v>
          </cell>
          <cell r="I501" t="str">
            <v>Senior Hydrologist</v>
          </cell>
          <cell r="J501" t="str">
            <v>Senior Engineer</v>
          </cell>
          <cell r="K501">
            <v>6</v>
          </cell>
          <cell r="L501" t="str">
            <v>Birmingham</v>
          </cell>
        </row>
        <row r="502">
          <cell r="C502" t="str">
            <v>A76083</v>
          </cell>
          <cell r="D502" t="str">
            <v>UK</v>
          </cell>
          <cell r="E502" t="str">
            <v>UGB</v>
          </cell>
          <cell r="F502" t="str">
            <v>UT42</v>
          </cell>
          <cell r="G502" t="str">
            <v>S1</v>
          </cell>
          <cell r="H502" t="str">
            <v>TRL</v>
          </cell>
          <cell r="I502" t="str">
            <v>Senior Document Controller</v>
          </cell>
          <cell r="J502" t="str">
            <v>Senior Credit Controller</v>
          </cell>
          <cell r="K502">
            <v>8</v>
          </cell>
          <cell r="L502" t="str">
            <v>London</v>
          </cell>
        </row>
        <row r="503">
          <cell r="C503" t="str">
            <v>S10045</v>
          </cell>
          <cell r="D503" t="str">
            <v>UK</v>
          </cell>
          <cell r="E503" t="str">
            <v>UGB</v>
          </cell>
          <cell r="F503" t="str">
            <v>UT22</v>
          </cell>
          <cell r="G503" t="str">
            <v>S1</v>
          </cell>
          <cell r="H503" t="str">
            <v>TPL</v>
          </cell>
          <cell r="I503" t="str">
            <v>Sub Consultant</v>
          </cell>
          <cell r="J503" t="str">
            <v>Project Manager  Category 2 (2)</v>
          </cell>
          <cell r="K503">
            <v>4</v>
          </cell>
          <cell r="L503" t="str">
            <v>Birmingham</v>
          </cell>
        </row>
        <row r="504">
          <cell r="C504" t="str">
            <v>A76431</v>
          </cell>
          <cell r="D504" t="str">
            <v>UK</v>
          </cell>
          <cell r="E504" t="str">
            <v>UGB</v>
          </cell>
          <cell r="F504" t="str">
            <v>US12</v>
          </cell>
          <cell r="G504" t="str">
            <v>S9</v>
          </cell>
          <cell r="H504" t="str">
            <v>AHR</v>
          </cell>
          <cell r="I504" t="str">
            <v>HR Advisor</v>
          </cell>
          <cell r="J504" t="str">
            <v>HR Assistant</v>
          </cell>
          <cell r="K504">
            <v>9</v>
          </cell>
          <cell r="L504" t="str">
            <v>Bristol</v>
          </cell>
        </row>
        <row r="505">
          <cell r="C505" t="str">
            <v>A74754</v>
          </cell>
          <cell r="D505" t="str">
            <v>UK</v>
          </cell>
          <cell r="E505" t="str">
            <v>UGB</v>
          </cell>
          <cell r="F505" t="str">
            <v>UT41</v>
          </cell>
          <cell r="G505" t="str">
            <v>S1</v>
          </cell>
          <cell r="H505" t="str">
            <v>TRL</v>
          </cell>
          <cell r="I505" t="str">
            <v>Placement Student</v>
          </cell>
          <cell r="J505" t="str">
            <v>Junior Technician</v>
          </cell>
          <cell r="K505">
            <v>11</v>
          </cell>
          <cell r="L505" t="str">
            <v>Warrington</v>
          </cell>
        </row>
        <row r="506">
          <cell r="C506" t="str">
            <v>A76513</v>
          </cell>
          <cell r="D506" t="str">
            <v>UK</v>
          </cell>
          <cell r="E506" t="str">
            <v>UGB</v>
          </cell>
          <cell r="F506" t="str">
            <v>UT41</v>
          </cell>
          <cell r="G506" t="str">
            <v>S1</v>
          </cell>
          <cell r="H506" t="str">
            <v>TRL</v>
          </cell>
          <cell r="I506" t="str">
            <v>Technical Clerk</v>
          </cell>
          <cell r="J506" t="str">
            <v>Engineer  (Not chartered) (Graduate)</v>
          </cell>
          <cell r="K506">
            <v>8</v>
          </cell>
          <cell r="L506" t="str">
            <v>Other Site</v>
          </cell>
        </row>
        <row r="507">
          <cell r="C507" t="str">
            <v>A00810</v>
          </cell>
          <cell r="D507" t="str">
            <v>UK</v>
          </cell>
          <cell r="E507" t="str">
            <v>UGB</v>
          </cell>
          <cell r="F507" t="str">
            <v>UU22</v>
          </cell>
          <cell r="G507" t="str">
            <v>S3</v>
          </cell>
          <cell r="H507" t="str">
            <v>WTC</v>
          </cell>
          <cell r="I507" t="str">
            <v>Technical Director</v>
          </cell>
          <cell r="J507" t="str">
            <v>Technical Director  / Technical Director (1)</v>
          </cell>
          <cell r="K507">
            <v>3</v>
          </cell>
          <cell r="L507" t="str">
            <v>Bristol</v>
          </cell>
        </row>
        <row r="508">
          <cell r="C508" t="str">
            <v>A25198</v>
          </cell>
          <cell r="D508" t="str">
            <v>UK</v>
          </cell>
          <cell r="E508" t="str">
            <v>UGB</v>
          </cell>
          <cell r="F508" t="str">
            <v>UU61</v>
          </cell>
          <cell r="G508" t="str">
            <v>S3</v>
          </cell>
          <cell r="H508" t="str">
            <v>WWN</v>
          </cell>
          <cell r="I508" t="str">
            <v>Technical Clerk</v>
          </cell>
          <cell r="J508" t="str">
            <v>Technical Officer/ Technician</v>
          </cell>
          <cell r="K508">
            <v>8</v>
          </cell>
          <cell r="L508" t="str">
            <v>Exeter</v>
          </cell>
        </row>
        <row r="509">
          <cell r="C509" t="str">
            <v>A50244</v>
          </cell>
          <cell r="D509" t="str">
            <v>UK</v>
          </cell>
          <cell r="E509" t="str">
            <v>UGB</v>
          </cell>
          <cell r="F509" t="str">
            <v>UP31</v>
          </cell>
          <cell r="G509" t="str">
            <v>S2</v>
          </cell>
          <cell r="H509" t="str">
            <v>GCL</v>
          </cell>
          <cell r="I509" t="str">
            <v>Technical Director</v>
          </cell>
          <cell r="J509" t="str">
            <v>Associate (EA)/ Associate Tech. Dir / Associate Tech. Dir (2</v>
          </cell>
          <cell r="K509">
            <v>4</v>
          </cell>
          <cell r="L509" t="str">
            <v>Warrington</v>
          </cell>
        </row>
        <row r="510">
          <cell r="C510" t="str">
            <v>U02974</v>
          </cell>
          <cell r="D510" t="str">
            <v>UK</v>
          </cell>
          <cell r="E510" t="str">
            <v>UGB</v>
          </cell>
          <cell r="F510" t="str">
            <v>UT41</v>
          </cell>
          <cell r="G510" t="str">
            <v>S1</v>
          </cell>
          <cell r="H510" t="str">
            <v>TRL</v>
          </cell>
          <cell r="I510" t="str">
            <v>Urban Designer</v>
          </cell>
          <cell r="J510" t="str">
            <v>Landscape/Project/Graphic/Urban Designer</v>
          </cell>
          <cell r="K510">
            <v>7</v>
          </cell>
          <cell r="L510" t="str">
            <v>Warrington</v>
          </cell>
        </row>
        <row r="511">
          <cell r="C511" t="str">
            <v>A00107</v>
          </cell>
          <cell r="D511" t="str">
            <v>UK</v>
          </cell>
          <cell r="E511" t="str">
            <v>UGB</v>
          </cell>
          <cell r="F511" t="str">
            <v>UP33</v>
          </cell>
          <cell r="G511" t="str">
            <v>S2</v>
          </cell>
          <cell r="H511" t="str">
            <v>SBS</v>
          </cell>
          <cell r="I511" t="str">
            <v>Engineer</v>
          </cell>
          <cell r="J511" t="str">
            <v>Chartered or Consulting Engineer</v>
          </cell>
          <cell r="K511">
            <v>7</v>
          </cell>
          <cell r="L511" t="str">
            <v>Secondment</v>
          </cell>
        </row>
        <row r="512">
          <cell r="C512" t="str">
            <v>A74858</v>
          </cell>
          <cell r="D512" t="str">
            <v>UK</v>
          </cell>
          <cell r="E512" t="str">
            <v>UGB</v>
          </cell>
          <cell r="F512" t="str">
            <v>UP33</v>
          </cell>
          <cell r="G512" t="str">
            <v>S2</v>
          </cell>
          <cell r="H512" t="str">
            <v>SBS</v>
          </cell>
          <cell r="I512" t="str">
            <v>Work Experience Student</v>
          </cell>
          <cell r="J512" t="str">
            <v>Junior Technician</v>
          </cell>
          <cell r="K512">
            <v>11</v>
          </cell>
          <cell r="L512" t="str">
            <v>Plymouth</v>
          </cell>
        </row>
        <row r="513">
          <cell r="C513" t="str">
            <v>U03140</v>
          </cell>
          <cell r="D513" t="str">
            <v>UK</v>
          </cell>
          <cell r="E513" t="str">
            <v>UGB</v>
          </cell>
          <cell r="F513" t="str">
            <v>UP51</v>
          </cell>
          <cell r="G513" t="str">
            <v>S2</v>
          </cell>
          <cell r="H513" t="str">
            <v>SBS</v>
          </cell>
          <cell r="I513" t="str">
            <v>Student Work Experience</v>
          </cell>
          <cell r="J513" t="str">
            <v>Junior Technician</v>
          </cell>
          <cell r="K513">
            <v>11</v>
          </cell>
          <cell r="L513" t="str">
            <v>Plymouth</v>
          </cell>
        </row>
        <row r="514">
          <cell r="C514" t="str">
            <v>A74649</v>
          </cell>
          <cell r="D514" t="str">
            <v>UK</v>
          </cell>
          <cell r="E514" t="str">
            <v>UGB</v>
          </cell>
          <cell r="F514" t="str">
            <v>UP31</v>
          </cell>
          <cell r="G514" t="str">
            <v>S2</v>
          </cell>
          <cell r="H514" t="str">
            <v>GGE</v>
          </cell>
          <cell r="I514" t="str">
            <v>Hydrogeologist</v>
          </cell>
          <cell r="J514" t="str">
            <v>Resident Engineer (2)</v>
          </cell>
          <cell r="K514">
            <v>7</v>
          </cell>
          <cell r="L514" t="str">
            <v>Guildford</v>
          </cell>
        </row>
        <row r="515">
          <cell r="C515" t="str">
            <v>A49893</v>
          </cell>
          <cell r="D515" t="str">
            <v>UK</v>
          </cell>
          <cell r="E515" t="str">
            <v>UGB</v>
          </cell>
          <cell r="F515" t="str">
            <v>UT21</v>
          </cell>
          <cell r="G515" t="str">
            <v>S1</v>
          </cell>
          <cell r="H515" t="str">
            <v>THW</v>
          </cell>
          <cell r="I515" t="str">
            <v>Junior Technician</v>
          </cell>
          <cell r="J515" t="str">
            <v>Junior Technician</v>
          </cell>
          <cell r="K515">
            <v>11</v>
          </cell>
          <cell r="L515" t="str">
            <v>Secondment</v>
          </cell>
        </row>
        <row r="516">
          <cell r="C516" t="str">
            <v>A01382</v>
          </cell>
          <cell r="D516" t="str">
            <v>UK</v>
          </cell>
          <cell r="E516" t="str">
            <v>UGB</v>
          </cell>
          <cell r="F516" t="str">
            <v>US18</v>
          </cell>
          <cell r="G516" t="str">
            <v>S9</v>
          </cell>
          <cell r="H516" t="str">
            <v>AFN</v>
          </cell>
          <cell r="I516" t="str">
            <v>Project Administrator</v>
          </cell>
          <cell r="J516" t="str">
            <v>Administration  Officer</v>
          </cell>
          <cell r="K516">
            <v>8</v>
          </cell>
          <cell r="L516" t="str">
            <v>Guildford</v>
          </cell>
        </row>
        <row r="517">
          <cell r="C517" t="str">
            <v>A76129</v>
          </cell>
          <cell r="D517" t="str">
            <v>UK</v>
          </cell>
          <cell r="E517" t="str">
            <v>UGB</v>
          </cell>
          <cell r="F517" t="str">
            <v>UT31</v>
          </cell>
          <cell r="G517" t="str">
            <v>S1</v>
          </cell>
          <cell r="H517" t="str">
            <v>SBR</v>
          </cell>
          <cell r="I517" t="str">
            <v>Vacation Student</v>
          </cell>
          <cell r="J517" t="str">
            <v>Junior Technician</v>
          </cell>
          <cell r="K517">
            <v>11</v>
          </cell>
          <cell r="L517" t="str">
            <v>Birmingham</v>
          </cell>
        </row>
        <row r="518">
          <cell r="C518" t="str">
            <v>A74563</v>
          </cell>
          <cell r="D518" t="str">
            <v>UK</v>
          </cell>
          <cell r="E518" t="str">
            <v>UGB</v>
          </cell>
          <cell r="F518" t="str">
            <v>UU23</v>
          </cell>
          <cell r="G518" t="str">
            <v>S3</v>
          </cell>
          <cell r="H518" t="str">
            <v>MAM</v>
          </cell>
          <cell r="I518" t="str">
            <v>Planning Engineer</v>
          </cell>
          <cell r="J518" t="str">
            <v>Planner</v>
          </cell>
          <cell r="K518">
            <v>7</v>
          </cell>
          <cell r="L518" t="str">
            <v>Nelson</v>
          </cell>
        </row>
        <row r="519">
          <cell r="C519" t="str">
            <v>A01295</v>
          </cell>
          <cell r="D519" t="str">
            <v>UK</v>
          </cell>
          <cell r="E519" t="str">
            <v>UGB</v>
          </cell>
          <cell r="F519" t="str">
            <v>UT23</v>
          </cell>
          <cell r="G519" t="str">
            <v>S1</v>
          </cell>
          <cell r="H519" t="str">
            <v>THW</v>
          </cell>
          <cell r="I519" t="str">
            <v>Principal Technician</v>
          </cell>
          <cell r="J519" t="str">
            <v>Principal Technician</v>
          </cell>
          <cell r="K519">
            <v>6</v>
          </cell>
          <cell r="L519" t="str">
            <v>London</v>
          </cell>
        </row>
        <row r="520">
          <cell r="C520" t="str">
            <v>A76344</v>
          </cell>
          <cell r="D520" t="str">
            <v>UK</v>
          </cell>
          <cell r="E520" t="str">
            <v>UGB</v>
          </cell>
          <cell r="F520" t="str">
            <v>UT31</v>
          </cell>
          <cell r="G520" t="str">
            <v>S1</v>
          </cell>
          <cell r="H520" t="str">
            <v>SBR</v>
          </cell>
          <cell r="I520" t="str">
            <v>Technical Director</v>
          </cell>
          <cell r="J520" t="str">
            <v>Associate (EA)/ Associate Tech. Dir / Associate Tech. Dir (2</v>
          </cell>
          <cell r="K520">
            <v>4</v>
          </cell>
          <cell r="L520" t="str">
            <v>Birmingham</v>
          </cell>
        </row>
        <row r="521">
          <cell r="C521" t="str">
            <v>A76327</v>
          </cell>
          <cell r="D521" t="str">
            <v>UK</v>
          </cell>
          <cell r="E521" t="str">
            <v>UGB</v>
          </cell>
          <cell r="F521" t="str">
            <v>UF12</v>
          </cell>
          <cell r="G521" t="str">
            <v>S9</v>
          </cell>
          <cell r="H521" t="str">
            <v>AFF</v>
          </cell>
          <cell r="I521" t="str">
            <v>Work experience</v>
          </cell>
          <cell r="J521" t="str">
            <v>Junior Technician</v>
          </cell>
          <cell r="K521">
            <v>11</v>
          </cell>
          <cell r="L521" t="str">
            <v>Bristol</v>
          </cell>
        </row>
        <row r="522">
          <cell r="C522" t="str">
            <v>A84050</v>
          </cell>
          <cell r="D522" t="str">
            <v>UK</v>
          </cell>
          <cell r="E522" t="str">
            <v>UGB</v>
          </cell>
          <cell r="F522" t="str">
            <v>UT11</v>
          </cell>
          <cell r="G522" t="str">
            <v>S1</v>
          </cell>
          <cell r="H522" t="str">
            <v>TEX</v>
          </cell>
          <cell r="I522" t="str">
            <v>Sector Managing Director - Highways &amp; Transportation</v>
          </cell>
          <cell r="J522" t="str">
            <v>Sector Managing Director</v>
          </cell>
          <cell r="K522">
            <v>2</v>
          </cell>
          <cell r="L522" t="str">
            <v>Guildford</v>
          </cell>
        </row>
        <row r="523">
          <cell r="C523" t="str">
            <v>A49725</v>
          </cell>
          <cell r="D523" t="str">
            <v>UK</v>
          </cell>
          <cell r="E523" t="str">
            <v>UGB</v>
          </cell>
          <cell r="F523" t="str">
            <v>UT31</v>
          </cell>
          <cell r="G523" t="str">
            <v>S1</v>
          </cell>
          <cell r="H523" t="str">
            <v>SBR</v>
          </cell>
          <cell r="I523" t="str">
            <v>Senior/Principal Technician</v>
          </cell>
          <cell r="J523" t="str">
            <v>Senior Technician</v>
          </cell>
          <cell r="K523">
            <v>7</v>
          </cell>
          <cell r="L523" t="str">
            <v>Home</v>
          </cell>
        </row>
        <row r="524">
          <cell r="C524" t="str">
            <v>A49839</v>
          </cell>
          <cell r="D524" t="str">
            <v>UK</v>
          </cell>
          <cell r="E524" t="str">
            <v>UGB</v>
          </cell>
          <cell r="F524" t="str">
            <v>UF11</v>
          </cell>
          <cell r="G524" t="str">
            <v>S9</v>
          </cell>
          <cell r="H524" t="str">
            <v>AFF</v>
          </cell>
          <cell r="I524" t="str">
            <v>Receptionist</v>
          </cell>
          <cell r="J524" t="str">
            <v>Receptionist</v>
          </cell>
          <cell r="K524">
            <v>10</v>
          </cell>
          <cell r="L524" t="str">
            <v>Birmingham</v>
          </cell>
        </row>
        <row r="525">
          <cell r="C525" t="str">
            <v>A74946</v>
          </cell>
          <cell r="D525" t="str">
            <v>UK</v>
          </cell>
          <cell r="E525" t="str">
            <v>UGB</v>
          </cell>
          <cell r="F525" t="str">
            <v>UU61</v>
          </cell>
          <cell r="G525" t="str">
            <v>S3</v>
          </cell>
          <cell r="H525" t="str">
            <v>WWN</v>
          </cell>
          <cell r="I525" t="str">
            <v>Principal Engineer</v>
          </cell>
          <cell r="J525" t="str">
            <v>Principal Engineer/ Technical Discipline Leader</v>
          </cell>
          <cell r="K525">
            <v>5</v>
          </cell>
          <cell r="L525" t="str">
            <v>Plymouth</v>
          </cell>
        </row>
        <row r="526">
          <cell r="C526" t="str">
            <v>A93769</v>
          </cell>
          <cell r="D526" t="str">
            <v>UK</v>
          </cell>
          <cell r="E526" t="str">
            <v>UGB</v>
          </cell>
          <cell r="F526" t="str">
            <v>US15</v>
          </cell>
          <cell r="G526" t="str">
            <v>S9</v>
          </cell>
          <cell r="H526" t="str">
            <v>AIT</v>
          </cell>
          <cell r="I526" t="str">
            <v>IT Field Engineer</v>
          </cell>
          <cell r="J526" t="str">
            <v>Senior IT Administrator</v>
          </cell>
          <cell r="K526">
            <v>6</v>
          </cell>
          <cell r="L526" t="str">
            <v>Guildford</v>
          </cell>
        </row>
        <row r="527">
          <cell r="C527" t="str">
            <v>A74592</v>
          </cell>
          <cell r="D527" t="str">
            <v>UK</v>
          </cell>
          <cell r="E527" t="str">
            <v>UGB</v>
          </cell>
          <cell r="F527" t="str">
            <v>UT41</v>
          </cell>
          <cell r="G527" t="str">
            <v>S1</v>
          </cell>
          <cell r="H527" t="str">
            <v>TRL</v>
          </cell>
          <cell r="I527" t="str">
            <v>Technical Discipline Leader</v>
          </cell>
          <cell r="J527" t="str">
            <v>Technical Director  / Technical Director (1)</v>
          </cell>
          <cell r="K527">
            <v>5</v>
          </cell>
          <cell r="L527" t="str">
            <v>Warrington</v>
          </cell>
        </row>
        <row r="528">
          <cell r="C528" t="str">
            <v>A74236</v>
          </cell>
          <cell r="D528" t="str">
            <v>UK</v>
          </cell>
          <cell r="E528" t="str">
            <v>UGB</v>
          </cell>
          <cell r="F528" t="str">
            <v>UE21</v>
          </cell>
          <cell r="G528" t="str">
            <v>S4</v>
          </cell>
          <cell r="H528" t="str">
            <v>EEC</v>
          </cell>
          <cell r="I528" t="str">
            <v>Senior Ecologist</v>
          </cell>
          <cell r="J528" t="str">
            <v>Principal Environmental Consultant</v>
          </cell>
          <cell r="K528">
            <v>5</v>
          </cell>
          <cell r="L528" t="str">
            <v>Stroud</v>
          </cell>
        </row>
        <row r="529">
          <cell r="C529" t="str">
            <v>A01998</v>
          </cell>
          <cell r="D529" t="str">
            <v>UK</v>
          </cell>
          <cell r="E529" t="str">
            <v>UGB</v>
          </cell>
          <cell r="F529" t="str">
            <v>UP31</v>
          </cell>
          <cell r="G529" t="str">
            <v>S2</v>
          </cell>
          <cell r="H529" t="str">
            <v>GCL</v>
          </cell>
          <cell r="I529" t="str">
            <v>Principal Hydrogeologist</v>
          </cell>
          <cell r="J529" t="str">
            <v>Principal Environmental Consultant</v>
          </cell>
          <cell r="K529">
            <v>5</v>
          </cell>
          <cell r="L529" t="str">
            <v>Guildford</v>
          </cell>
        </row>
        <row r="530">
          <cell r="C530" t="str">
            <v>A91235</v>
          </cell>
          <cell r="D530" t="str">
            <v>UK</v>
          </cell>
          <cell r="E530" t="str">
            <v>UGB</v>
          </cell>
          <cell r="F530" t="str">
            <v>UT21</v>
          </cell>
          <cell r="G530" t="str">
            <v>S1</v>
          </cell>
          <cell r="H530" t="str">
            <v>THW</v>
          </cell>
          <cell r="I530" t="str">
            <v>Principal Engineer</v>
          </cell>
          <cell r="J530" t="str">
            <v>Senior Resident Engineer</v>
          </cell>
          <cell r="K530">
            <v>5</v>
          </cell>
          <cell r="L530" t="str">
            <v>Warrington</v>
          </cell>
        </row>
        <row r="531">
          <cell r="C531" t="str">
            <v>A74237</v>
          </cell>
          <cell r="D531" t="str">
            <v>UK</v>
          </cell>
          <cell r="E531" t="str">
            <v>UGB</v>
          </cell>
          <cell r="F531" t="str">
            <v>UE21</v>
          </cell>
          <cell r="G531" t="str">
            <v>S4</v>
          </cell>
          <cell r="H531" t="str">
            <v>EEC</v>
          </cell>
          <cell r="I531" t="str">
            <v>Associate Technical Director</v>
          </cell>
          <cell r="J531" t="str">
            <v>Technical Director  / Technical Director (1)</v>
          </cell>
          <cell r="K531">
            <v>3</v>
          </cell>
          <cell r="L531" t="str">
            <v>Stroud</v>
          </cell>
        </row>
        <row r="532">
          <cell r="C532" t="str">
            <v>A76505</v>
          </cell>
          <cell r="D532" t="str">
            <v>UK</v>
          </cell>
          <cell r="E532" t="str">
            <v>UGB</v>
          </cell>
          <cell r="F532" t="str">
            <v>UT41</v>
          </cell>
          <cell r="G532" t="str">
            <v>S1</v>
          </cell>
          <cell r="H532" t="str">
            <v>TRL</v>
          </cell>
          <cell r="I532" t="str">
            <v>Site Manager</v>
          </cell>
          <cell r="J532" t="str">
            <v>Site Operations Manager</v>
          </cell>
          <cell r="K532">
            <v>4</v>
          </cell>
          <cell r="L532" t="str">
            <v>Other Site</v>
          </cell>
        </row>
        <row r="533">
          <cell r="C533" t="str">
            <v>W12114</v>
          </cell>
          <cell r="D533" t="str">
            <v>UK</v>
          </cell>
          <cell r="E533" t="str">
            <v>UGB</v>
          </cell>
          <cell r="F533" t="str">
            <v>UP33</v>
          </cell>
          <cell r="G533" t="str">
            <v>S2</v>
          </cell>
          <cell r="H533" t="str">
            <v>BBI</v>
          </cell>
          <cell r="I533" t="str">
            <v>Associate Business Director</v>
          </cell>
          <cell r="J533" t="str">
            <v>Associate Business Director</v>
          </cell>
          <cell r="K533">
            <v>4</v>
          </cell>
          <cell r="L533" t="str">
            <v>Cardiff</v>
          </cell>
        </row>
        <row r="534">
          <cell r="C534" t="str">
            <v>W12912</v>
          </cell>
          <cell r="D534" t="str">
            <v>UK</v>
          </cell>
          <cell r="E534" t="str">
            <v>UGB</v>
          </cell>
          <cell r="F534" t="str">
            <v>UP33</v>
          </cell>
          <cell r="G534" t="str">
            <v>S2</v>
          </cell>
          <cell r="H534" t="str">
            <v>BBI</v>
          </cell>
          <cell r="I534" t="str">
            <v>Function Director</v>
          </cell>
          <cell r="J534" t="str">
            <v>Business Director</v>
          </cell>
          <cell r="K534">
            <v>3</v>
          </cell>
          <cell r="L534" t="str">
            <v>Cardiff</v>
          </cell>
        </row>
        <row r="535">
          <cell r="C535" t="str">
            <v>A01355</v>
          </cell>
          <cell r="D535" t="str">
            <v>UK</v>
          </cell>
          <cell r="E535" t="str">
            <v>UGB</v>
          </cell>
          <cell r="F535" t="str">
            <v>UT21</v>
          </cell>
          <cell r="G535" t="str">
            <v>S1</v>
          </cell>
          <cell r="H535" t="str">
            <v>THW</v>
          </cell>
          <cell r="I535" t="str">
            <v>Senior Technical Director</v>
          </cell>
          <cell r="J535" t="str">
            <v>Senior Technical Director</v>
          </cell>
          <cell r="K535">
            <v>2</v>
          </cell>
          <cell r="L535" t="str">
            <v>Guildford</v>
          </cell>
        </row>
        <row r="536">
          <cell r="C536" t="str">
            <v>W13471</v>
          </cell>
          <cell r="D536" t="str">
            <v>UK</v>
          </cell>
          <cell r="E536" t="str">
            <v>UGB</v>
          </cell>
          <cell r="F536" t="str">
            <v>UU11</v>
          </cell>
          <cell r="G536" t="str">
            <v>S3</v>
          </cell>
          <cell r="H536" t="str">
            <v>UEX</v>
          </cell>
          <cell r="I536" t="str">
            <v>Sector Managing Director</v>
          </cell>
          <cell r="J536" t="str">
            <v>Sector Managing Director</v>
          </cell>
          <cell r="K536">
            <v>2</v>
          </cell>
          <cell r="L536" t="str">
            <v>Cardiff</v>
          </cell>
        </row>
        <row r="537">
          <cell r="C537" t="str">
            <v>A74438</v>
          </cell>
          <cell r="D537" t="str">
            <v>UK</v>
          </cell>
          <cell r="E537" t="str">
            <v>UGB</v>
          </cell>
          <cell r="F537" t="str">
            <v>US11</v>
          </cell>
          <cell r="G537" t="str">
            <v>S9</v>
          </cell>
          <cell r="H537" t="str">
            <v>AEX</v>
          </cell>
          <cell r="I537" t="str">
            <v>Non Exec Director</v>
          </cell>
          <cell r="J537" t="str">
            <v>Commercial Director / Risk Manager</v>
          </cell>
          <cell r="K537">
            <v>3</v>
          </cell>
          <cell r="L537" t="str">
            <v>Cardiff</v>
          </cell>
        </row>
        <row r="538">
          <cell r="C538" t="str">
            <v>W13374</v>
          </cell>
          <cell r="D538" t="str">
            <v>UK</v>
          </cell>
          <cell r="E538" t="str">
            <v>UGB</v>
          </cell>
          <cell r="F538" t="str">
            <v>UT21</v>
          </cell>
          <cell r="G538" t="str">
            <v>S1</v>
          </cell>
          <cell r="H538" t="str">
            <v>THW</v>
          </cell>
          <cell r="I538" t="str">
            <v>Engineer</v>
          </cell>
          <cell r="J538" t="str">
            <v>Chartered or Consulting Engineer</v>
          </cell>
          <cell r="K538">
            <v>7</v>
          </cell>
          <cell r="L538" t="str">
            <v>Cardiff</v>
          </cell>
        </row>
        <row r="539">
          <cell r="C539" t="str">
            <v>W13439</v>
          </cell>
          <cell r="D539" t="str">
            <v>UK</v>
          </cell>
          <cell r="E539" t="str">
            <v>UGB</v>
          </cell>
          <cell r="F539" t="str">
            <v>UT21</v>
          </cell>
          <cell r="G539" t="str">
            <v>S1</v>
          </cell>
          <cell r="H539" t="str">
            <v>THW</v>
          </cell>
          <cell r="I539" t="str">
            <v>Client Relationship Manager</v>
          </cell>
          <cell r="J539" t="str">
            <v>Group Professional Development Manager</v>
          </cell>
          <cell r="K539">
            <v>3</v>
          </cell>
          <cell r="L539" t="str">
            <v>Cardiff</v>
          </cell>
        </row>
        <row r="540">
          <cell r="C540" t="str">
            <v>A42457</v>
          </cell>
          <cell r="D540" t="str">
            <v>UK</v>
          </cell>
          <cell r="E540" t="str">
            <v>UGB</v>
          </cell>
          <cell r="F540" t="str">
            <v>UU22</v>
          </cell>
          <cell r="G540" t="str">
            <v>S3</v>
          </cell>
          <cell r="H540" t="str">
            <v>WTC</v>
          </cell>
          <cell r="I540" t="str">
            <v>Senior Electrical Engineer</v>
          </cell>
          <cell r="J540" t="str">
            <v>Chartered or Consulting Engineer</v>
          </cell>
          <cell r="K540">
            <v>7</v>
          </cell>
          <cell r="L540" t="str">
            <v>Cardiff</v>
          </cell>
        </row>
        <row r="541">
          <cell r="C541" t="str">
            <v>A24719</v>
          </cell>
          <cell r="D541" t="str">
            <v>UK</v>
          </cell>
          <cell r="E541" t="str">
            <v>UGB</v>
          </cell>
          <cell r="F541" t="str">
            <v>UE31</v>
          </cell>
          <cell r="G541" t="str">
            <v>S4</v>
          </cell>
          <cell r="H541" t="str">
            <v>EER</v>
          </cell>
          <cell r="I541" t="str">
            <v>Associate Business Director</v>
          </cell>
          <cell r="J541" t="str">
            <v>Associate Business Director</v>
          </cell>
          <cell r="K541">
            <v>4</v>
          </cell>
          <cell r="L541" t="str">
            <v>Cardiff</v>
          </cell>
        </row>
        <row r="542">
          <cell r="C542" t="str">
            <v>A74816</v>
          </cell>
          <cell r="D542" t="str">
            <v>UK</v>
          </cell>
          <cell r="E542" t="str">
            <v>UGB</v>
          </cell>
          <cell r="F542" t="str">
            <v>UT42</v>
          </cell>
          <cell r="G542" t="str">
            <v>S1</v>
          </cell>
          <cell r="H542" t="str">
            <v>TRL</v>
          </cell>
          <cell r="I542" t="str">
            <v>Site Manager</v>
          </cell>
          <cell r="J542" t="str">
            <v>Team Leader</v>
          </cell>
          <cell r="K542">
            <v>5</v>
          </cell>
          <cell r="L542" t="str">
            <v>Other Site</v>
          </cell>
        </row>
        <row r="543">
          <cell r="C543" t="str">
            <v>S10378</v>
          </cell>
          <cell r="D543" t="str">
            <v>UK</v>
          </cell>
          <cell r="E543" t="str">
            <v>UGB</v>
          </cell>
          <cell r="F543" t="str">
            <v>UT42</v>
          </cell>
          <cell r="G543" t="str">
            <v>S1</v>
          </cell>
          <cell r="H543" t="str">
            <v>TRL</v>
          </cell>
          <cell r="I543" t="str">
            <v>Consultant</v>
          </cell>
          <cell r="J543" t="str">
            <v>Client Relationship Manager</v>
          </cell>
          <cell r="K543">
            <v>5</v>
          </cell>
          <cell r="L543" t="str">
            <v>Other Site</v>
          </cell>
        </row>
        <row r="544">
          <cell r="C544" t="str">
            <v>A50128</v>
          </cell>
          <cell r="D544" t="str">
            <v>UK</v>
          </cell>
          <cell r="E544" t="str">
            <v>UGB</v>
          </cell>
          <cell r="F544" t="str">
            <v>UT43</v>
          </cell>
          <cell r="G544" t="str">
            <v>S1</v>
          </cell>
          <cell r="H544" t="str">
            <v>TRL</v>
          </cell>
          <cell r="I544" t="str">
            <v>Head of Signalling</v>
          </cell>
          <cell r="J544" t="str">
            <v>Technical Director  / Technical Director (1)</v>
          </cell>
          <cell r="K544">
            <v>3</v>
          </cell>
          <cell r="L544" t="str">
            <v>Other Site</v>
          </cell>
        </row>
        <row r="545">
          <cell r="C545" t="str">
            <v>S10358</v>
          </cell>
          <cell r="D545" t="str">
            <v>UK</v>
          </cell>
          <cell r="E545" t="str">
            <v>UGB</v>
          </cell>
          <cell r="F545" t="str">
            <v>UT42</v>
          </cell>
          <cell r="G545" t="str">
            <v>S1</v>
          </cell>
          <cell r="H545" t="str">
            <v>TRL</v>
          </cell>
          <cell r="I545" t="str">
            <v>Head of Railway Signal Engineering/Technology</v>
          </cell>
          <cell r="J545" t="str">
            <v>Business Development Manager</v>
          </cell>
          <cell r="K545">
            <v>4</v>
          </cell>
          <cell r="L545" t="str">
            <v>Other Site</v>
          </cell>
        </row>
        <row r="546">
          <cell r="C546" t="str">
            <v>S10309</v>
          </cell>
          <cell r="D546" t="str">
            <v>UK</v>
          </cell>
          <cell r="E546" t="str">
            <v>UGB</v>
          </cell>
          <cell r="F546" t="str">
            <v>UT42</v>
          </cell>
          <cell r="G546" t="str">
            <v>S1</v>
          </cell>
          <cell r="H546" t="str">
            <v>TRL</v>
          </cell>
          <cell r="I546" t="str">
            <v>Professional Head of Railway Signal Engineering/Technology</v>
          </cell>
          <cell r="J546" t="str">
            <v>Associate (EA)/ Associate Tech. Dir / Associate Tech. Dir (2</v>
          </cell>
          <cell r="K546">
            <v>4</v>
          </cell>
          <cell r="L546" t="str">
            <v>Other Site</v>
          </cell>
        </row>
        <row r="547">
          <cell r="C547" t="str">
            <v>A76049</v>
          </cell>
          <cell r="D547" t="str">
            <v>UK</v>
          </cell>
          <cell r="E547" t="str">
            <v>UGB</v>
          </cell>
          <cell r="F547" t="str">
            <v>UT42</v>
          </cell>
          <cell r="G547" t="str">
            <v>S1</v>
          </cell>
          <cell r="H547" t="str">
            <v>TRS</v>
          </cell>
          <cell r="I547" t="str">
            <v>Senior Rail Telecoms Engineer</v>
          </cell>
          <cell r="J547" t="str">
            <v>Senior Engineer</v>
          </cell>
          <cell r="K547">
            <v>6</v>
          </cell>
          <cell r="L547" t="str">
            <v>Warrington</v>
          </cell>
        </row>
        <row r="548">
          <cell r="C548" t="str">
            <v>A50249</v>
          </cell>
          <cell r="D548" t="str">
            <v>UK</v>
          </cell>
          <cell r="E548" t="str">
            <v>UGB</v>
          </cell>
          <cell r="F548" t="str">
            <v>UT43</v>
          </cell>
          <cell r="G548" t="str">
            <v>S1</v>
          </cell>
          <cell r="H548" t="str">
            <v>TRL</v>
          </cell>
          <cell r="I548" t="str">
            <v>Sector Personal Assistant</v>
          </cell>
          <cell r="J548" t="str">
            <v>Administration  Officer</v>
          </cell>
          <cell r="K548">
            <v>8</v>
          </cell>
          <cell r="L548" t="str">
            <v>York</v>
          </cell>
        </row>
        <row r="549">
          <cell r="C549" t="str">
            <v>A74636</v>
          </cell>
          <cell r="D549" t="str">
            <v>UK</v>
          </cell>
          <cell r="E549" t="str">
            <v>UGB</v>
          </cell>
          <cell r="F549" t="str">
            <v>UT41</v>
          </cell>
          <cell r="G549" t="str">
            <v>S1</v>
          </cell>
          <cell r="H549" t="str">
            <v>TRL</v>
          </cell>
          <cell r="I549" t="str">
            <v>Business Director</v>
          </cell>
          <cell r="J549" t="str">
            <v>Business Director</v>
          </cell>
          <cell r="K549">
            <v>3</v>
          </cell>
          <cell r="L549" t="str">
            <v>Warrington</v>
          </cell>
        </row>
        <row r="550">
          <cell r="C550" t="str">
            <v>A50038</v>
          </cell>
          <cell r="D550" t="str">
            <v>UK</v>
          </cell>
          <cell r="E550" t="str">
            <v>UGB</v>
          </cell>
          <cell r="F550" t="str">
            <v>US16</v>
          </cell>
          <cell r="G550" t="str">
            <v>S9</v>
          </cell>
          <cell r="H550" t="str">
            <v>ALG</v>
          </cell>
          <cell r="I550" t="str">
            <v>UK Legal Counsel and Company Secretary</v>
          </cell>
          <cell r="J550" t="str">
            <v>Group Risk Manager</v>
          </cell>
          <cell r="K550">
            <v>2</v>
          </cell>
          <cell r="L550" t="str">
            <v>Bristol</v>
          </cell>
        </row>
        <row r="551">
          <cell r="C551" t="str">
            <v>A97012</v>
          </cell>
          <cell r="D551" t="str">
            <v>UK</v>
          </cell>
          <cell r="E551" t="str">
            <v>UGB</v>
          </cell>
          <cell r="F551" t="str">
            <v>UT31</v>
          </cell>
          <cell r="G551" t="str">
            <v>S1</v>
          </cell>
          <cell r="H551" t="str">
            <v>SBR</v>
          </cell>
          <cell r="I551" t="str">
            <v>Associate Technical Director (2)</v>
          </cell>
          <cell r="J551" t="str">
            <v>Associate (EA)/ Associate Tech. Dir / Associate Tech. Dir (2</v>
          </cell>
          <cell r="K551">
            <v>4</v>
          </cell>
          <cell r="L551" t="str">
            <v>Home</v>
          </cell>
        </row>
        <row r="552">
          <cell r="C552" t="str">
            <v>A76470</v>
          </cell>
          <cell r="D552" t="str">
            <v>UK</v>
          </cell>
          <cell r="E552" t="str">
            <v>UGB</v>
          </cell>
          <cell r="F552" t="str">
            <v>UT22</v>
          </cell>
          <cell r="G552" t="str">
            <v>S1</v>
          </cell>
          <cell r="H552" t="str">
            <v>THW</v>
          </cell>
          <cell r="I552" t="str">
            <v>Transport Modeller</v>
          </cell>
          <cell r="J552" t="str">
            <v>Senior Technician</v>
          </cell>
          <cell r="K552">
            <v>7</v>
          </cell>
          <cell r="L552" t="str">
            <v>London</v>
          </cell>
        </row>
        <row r="553">
          <cell r="C553" t="str">
            <v>A50153</v>
          </cell>
          <cell r="D553" t="str">
            <v>UK</v>
          </cell>
          <cell r="E553" t="str">
            <v>UGB</v>
          </cell>
          <cell r="F553" t="str">
            <v>UU81</v>
          </cell>
          <cell r="G553" t="str">
            <v>S3</v>
          </cell>
          <cell r="H553" t="str">
            <v>MMA</v>
          </cell>
          <cell r="I553" t="str">
            <v>Waste Management Consultant</v>
          </cell>
          <cell r="J553" t="str">
            <v>Engineer  (Not chartered) (Graduate)</v>
          </cell>
          <cell r="K553">
            <v>8</v>
          </cell>
          <cell r="L553" t="str">
            <v>London</v>
          </cell>
        </row>
        <row r="554">
          <cell r="C554" t="str">
            <v>A50125</v>
          </cell>
          <cell r="D554" t="str">
            <v>UK</v>
          </cell>
          <cell r="E554" t="str">
            <v>UGB</v>
          </cell>
          <cell r="F554" t="str">
            <v>UU31</v>
          </cell>
          <cell r="G554" t="str">
            <v>S3</v>
          </cell>
          <cell r="H554" t="str">
            <v>WWN</v>
          </cell>
          <cell r="I554" t="str">
            <v>Principal Structural Engineer</v>
          </cell>
          <cell r="J554" t="str">
            <v>Principal Engineer/ Technical Discipline Leader</v>
          </cell>
          <cell r="K554">
            <v>5</v>
          </cell>
          <cell r="L554" t="str">
            <v>Cardiff</v>
          </cell>
        </row>
        <row r="555">
          <cell r="C555" t="str">
            <v>U03084</v>
          </cell>
          <cell r="D555" t="str">
            <v>UK</v>
          </cell>
          <cell r="E555" t="str">
            <v>UGB</v>
          </cell>
          <cell r="F555" t="str">
            <v>UT43</v>
          </cell>
          <cell r="G555" t="str">
            <v>S1</v>
          </cell>
          <cell r="H555" t="str">
            <v>TRL</v>
          </cell>
          <cell r="I555" t="str">
            <v>CAD Technician</v>
          </cell>
          <cell r="J555" t="str">
            <v>Senior Technician</v>
          </cell>
          <cell r="K555">
            <v>7</v>
          </cell>
          <cell r="L555" t="str">
            <v>London</v>
          </cell>
        </row>
        <row r="556">
          <cell r="C556" t="str">
            <v>A76241</v>
          </cell>
          <cell r="D556" t="str">
            <v>UK</v>
          </cell>
          <cell r="E556" t="str">
            <v>UGB</v>
          </cell>
          <cell r="F556" t="str">
            <v>UE21</v>
          </cell>
          <cell r="G556" t="str">
            <v>S4</v>
          </cell>
          <cell r="H556" t="str">
            <v>EEC</v>
          </cell>
          <cell r="I556" t="str">
            <v>Ecologist</v>
          </cell>
          <cell r="J556" t="str">
            <v>Engineer  (Not chartered) (Graduate)</v>
          </cell>
          <cell r="K556">
            <v>8</v>
          </cell>
          <cell r="L556" t="str">
            <v>Stroud</v>
          </cell>
        </row>
        <row r="557">
          <cell r="C557" t="str">
            <v>S10339</v>
          </cell>
          <cell r="D557" t="str">
            <v>UK</v>
          </cell>
          <cell r="E557" t="str">
            <v>UGB</v>
          </cell>
          <cell r="F557" t="str">
            <v>UU71</v>
          </cell>
          <cell r="G557" t="str">
            <v>S3</v>
          </cell>
          <cell r="H557" t="str">
            <v>WWN</v>
          </cell>
          <cell r="I557" t="str">
            <v>Engineer</v>
          </cell>
          <cell r="J557" t="str">
            <v>Transport Planner /Consultant</v>
          </cell>
          <cell r="K557">
            <v>7</v>
          </cell>
          <cell r="L557" t="str">
            <v>Birmingham</v>
          </cell>
        </row>
        <row r="558">
          <cell r="C558" t="str">
            <v>A76416</v>
          </cell>
          <cell r="D558" t="str">
            <v>UK</v>
          </cell>
          <cell r="E558" t="str">
            <v>UGB</v>
          </cell>
          <cell r="F558" t="str">
            <v>UT42</v>
          </cell>
          <cell r="G558" t="str">
            <v>S1</v>
          </cell>
          <cell r="H558" t="str">
            <v>TRL</v>
          </cell>
          <cell r="I558" t="str">
            <v>OLE Engineering Services</v>
          </cell>
          <cell r="J558" t="str">
            <v>Engineer  (Not chartered) (Graduate)</v>
          </cell>
          <cell r="K558">
            <v>8</v>
          </cell>
          <cell r="L558" t="str">
            <v>Other Site</v>
          </cell>
        </row>
        <row r="559">
          <cell r="C559" t="str">
            <v>A25125</v>
          </cell>
          <cell r="D559" t="str">
            <v>UK</v>
          </cell>
          <cell r="E559" t="str">
            <v>UGB</v>
          </cell>
          <cell r="F559" t="str">
            <v>UT31</v>
          </cell>
          <cell r="G559" t="str">
            <v>S1</v>
          </cell>
          <cell r="H559" t="str">
            <v>SBR</v>
          </cell>
          <cell r="I559" t="str">
            <v>Graduate Engineer</v>
          </cell>
          <cell r="J559" t="str">
            <v>Graduate Architect</v>
          </cell>
          <cell r="K559">
            <v>10</v>
          </cell>
          <cell r="L559" t="str">
            <v>London</v>
          </cell>
        </row>
        <row r="560">
          <cell r="C560" t="str">
            <v>A76312</v>
          </cell>
          <cell r="D560" t="str">
            <v>UK</v>
          </cell>
          <cell r="E560" t="str">
            <v>UGB</v>
          </cell>
          <cell r="F560" t="str">
            <v>UU61</v>
          </cell>
          <cell r="G560" t="str">
            <v>S3</v>
          </cell>
          <cell r="H560" t="str">
            <v>WWN</v>
          </cell>
          <cell r="I560" t="str">
            <v>Developer Services Operations Manager</v>
          </cell>
          <cell r="J560" t="str">
            <v>Senior Engineer</v>
          </cell>
          <cell r="K560">
            <v>6</v>
          </cell>
          <cell r="L560" t="str">
            <v>Exeter</v>
          </cell>
        </row>
        <row r="561">
          <cell r="C561" t="str">
            <v>U02920</v>
          </cell>
          <cell r="D561" t="str">
            <v>UK</v>
          </cell>
          <cell r="E561" t="str">
            <v>UGB</v>
          </cell>
          <cell r="F561" t="str">
            <v>UT22</v>
          </cell>
          <cell r="G561" t="str">
            <v>S1</v>
          </cell>
          <cell r="H561" t="str">
            <v>THW</v>
          </cell>
          <cell r="I561" t="str">
            <v>Engineering Technician</v>
          </cell>
          <cell r="J561" t="str">
            <v>Senior Technician</v>
          </cell>
          <cell r="K561">
            <v>7</v>
          </cell>
          <cell r="L561" t="str">
            <v>London</v>
          </cell>
        </row>
        <row r="562">
          <cell r="C562" t="str">
            <v>A74238</v>
          </cell>
          <cell r="D562" t="str">
            <v>UK</v>
          </cell>
          <cell r="E562" t="str">
            <v>UGB</v>
          </cell>
          <cell r="F562" t="str">
            <v>UE21</v>
          </cell>
          <cell r="G562" t="str">
            <v>S4</v>
          </cell>
          <cell r="H562" t="str">
            <v>EEC</v>
          </cell>
          <cell r="I562" t="str">
            <v>Associate Technical Director</v>
          </cell>
          <cell r="J562" t="str">
            <v>Technical Director  / Technical Director (1)</v>
          </cell>
          <cell r="K562">
            <v>3</v>
          </cell>
          <cell r="L562" t="str">
            <v>Stroud</v>
          </cell>
        </row>
        <row r="563">
          <cell r="C563" t="str">
            <v>S10302</v>
          </cell>
          <cell r="D563" t="str">
            <v>UK</v>
          </cell>
          <cell r="E563" t="str">
            <v>UGB</v>
          </cell>
          <cell r="F563" t="str">
            <v>UE21</v>
          </cell>
          <cell r="G563" t="str">
            <v>S4</v>
          </cell>
          <cell r="H563" t="str">
            <v>EEC</v>
          </cell>
          <cell r="I563" t="str">
            <v>Associate Technical Director</v>
          </cell>
          <cell r="J563" t="str">
            <v>Business Director</v>
          </cell>
          <cell r="K563">
            <v>3</v>
          </cell>
          <cell r="L563" t="str">
            <v>Stroud</v>
          </cell>
        </row>
        <row r="564">
          <cell r="C564" t="str">
            <v>U03007</v>
          </cell>
          <cell r="D564" t="str">
            <v>UK</v>
          </cell>
          <cell r="E564" t="str">
            <v>UGB</v>
          </cell>
          <cell r="F564" t="str">
            <v>UT41</v>
          </cell>
          <cell r="G564" t="str">
            <v>S1</v>
          </cell>
          <cell r="H564" t="str">
            <v>TRL</v>
          </cell>
          <cell r="I564" t="str">
            <v>Engineer</v>
          </cell>
          <cell r="J564" t="str">
            <v>Senior Resident Engineer</v>
          </cell>
          <cell r="K564">
            <v>5</v>
          </cell>
          <cell r="L564" t="str">
            <v>Warrington</v>
          </cell>
        </row>
        <row r="565">
          <cell r="C565" t="str">
            <v>S10344</v>
          </cell>
          <cell r="D565" t="str">
            <v>UK</v>
          </cell>
          <cell r="E565" t="str">
            <v>UGB</v>
          </cell>
          <cell r="F565" t="str">
            <v>UU22</v>
          </cell>
          <cell r="G565" t="str">
            <v>S3</v>
          </cell>
          <cell r="H565" t="str">
            <v>WTC</v>
          </cell>
          <cell r="I565" t="str">
            <v>Principal Mechanical Engineer</v>
          </cell>
          <cell r="J565" t="str">
            <v>Regional Construction Manager</v>
          </cell>
          <cell r="K565">
            <v>3</v>
          </cell>
          <cell r="L565" t="str">
            <v>Plymouth</v>
          </cell>
        </row>
        <row r="566">
          <cell r="C566" t="str">
            <v>A01205</v>
          </cell>
          <cell r="D566" t="str">
            <v>UK</v>
          </cell>
          <cell r="E566" t="str">
            <v>UGB</v>
          </cell>
          <cell r="F566" t="str">
            <v>UU22</v>
          </cell>
          <cell r="G566" t="str">
            <v>S3</v>
          </cell>
          <cell r="H566" t="str">
            <v>WTC</v>
          </cell>
          <cell r="I566" t="str">
            <v>Technical Director</v>
          </cell>
          <cell r="J566" t="str">
            <v>Technical Director  / Technical Director (1)</v>
          </cell>
          <cell r="K566">
            <v>3</v>
          </cell>
          <cell r="L566" t="str">
            <v>Plymouth</v>
          </cell>
        </row>
        <row r="567">
          <cell r="C567" t="str">
            <v>S10296</v>
          </cell>
          <cell r="D567" t="str">
            <v>UK</v>
          </cell>
          <cell r="E567" t="str">
            <v>UGB</v>
          </cell>
          <cell r="F567" t="str">
            <v>UU22</v>
          </cell>
          <cell r="G567" t="str">
            <v>S3</v>
          </cell>
          <cell r="H567" t="str">
            <v>WTC</v>
          </cell>
          <cell r="I567" t="str">
            <v>Principal Mechanical Engineer</v>
          </cell>
          <cell r="J567" t="str">
            <v>Regional Construction Manager</v>
          </cell>
          <cell r="K567">
            <v>3</v>
          </cell>
          <cell r="L567" t="str">
            <v>Plymouth</v>
          </cell>
        </row>
        <row r="568">
          <cell r="C568" t="str">
            <v>A74697</v>
          </cell>
          <cell r="D568" t="str">
            <v>UK</v>
          </cell>
          <cell r="E568" t="str">
            <v>UGB</v>
          </cell>
          <cell r="F568" t="str">
            <v>US13</v>
          </cell>
          <cell r="G568" t="str">
            <v>S9</v>
          </cell>
          <cell r="H568" t="str">
            <v>AFN</v>
          </cell>
          <cell r="I568" t="str">
            <v>Expense Ledger Clerk</v>
          </cell>
          <cell r="J568" t="str">
            <v>Accounts Clerk</v>
          </cell>
          <cell r="K568">
            <v>9</v>
          </cell>
          <cell r="L568" t="str">
            <v>Cardiff</v>
          </cell>
        </row>
        <row r="569">
          <cell r="C569" t="str">
            <v>U03064</v>
          </cell>
          <cell r="D569" t="str">
            <v>UK</v>
          </cell>
          <cell r="E569" t="str">
            <v>UGB</v>
          </cell>
          <cell r="F569" t="str">
            <v>US13</v>
          </cell>
          <cell r="G569" t="str">
            <v>S9</v>
          </cell>
          <cell r="H569" t="str">
            <v>AFN</v>
          </cell>
          <cell r="I569" t="str">
            <v>Accounts</v>
          </cell>
          <cell r="J569" t="str">
            <v>Accounts Clerk</v>
          </cell>
          <cell r="K569">
            <v>9</v>
          </cell>
          <cell r="L569" t="str">
            <v>Cardiff</v>
          </cell>
        </row>
        <row r="570">
          <cell r="C570" t="str">
            <v>U03212</v>
          </cell>
          <cell r="D570" t="str">
            <v>UK</v>
          </cell>
          <cell r="E570" t="str">
            <v>UGB</v>
          </cell>
          <cell r="F570" t="str">
            <v>US13</v>
          </cell>
          <cell r="G570" t="str">
            <v>S9</v>
          </cell>
          <cell r="H570" t="str">
            <v>AFN</v>
          </cell>
          <cell r="I570" t="str">
            <v>Expenses Clerk</v>
          </cell>
          <cell r="J570" t="str">
            <v>Expense Clerk</v>
          </cell>
          <cell r="K570">
            <v>10</v>
          </cell>
          <cell r="L570" t="str">
            <v>Cardiff</v>
          </cell>
        </row>
        <row r="571">
          <cell r="C571" t="str">
            <v>U03196</v>
          </cell>
          <cell r="D571" t="str">
            <v>UK</v>
          </cell>
          <cell r="E571" t="str">
            <v>UGB</v>
          </cell>
          <cell r="F571" t="str">
            <v>US13</v>
          </cell>
          <cell r="G571" t="str">
            <v>S9</v>
          </cell>
          <cell r="H571" t="str">
            <v>AFN</v>
          </cell>
          <cell r="I571" t="str">
            <v>Expenses Clerk</v>
          </cell>
          <cell r="J571" t="str">
            <v>Accounts Clerk</v>
          </cell>
          <cell r="K571">
            <v>9</v>
          </cell>
          <cell r="L571" t="str">
            <v>Cardiff</v>
          </cell>
        </row>
        <row r="572">
          <cell r="C572" t="str">
            <v>A88943</v>
          </cell>
          <cell r="D572" t="str">
            <v>UK</v>
          </cell>
          <cell r="E572" t="str">
            <v>UGB</v>
          </cell>
          <cell r="F572" t="str">
            <v>UT24</v>
          </cell>
          <cell r="G572" t="str">
            <v>S1</v>
          </cell>
          <cell r="H572" t="str">
            <v>THW</v>
          </cell>
          <cell r="I572" t="str">
            <v>Function Leader - Bridges and Special Structures</v>
          </cell>
          <cell r="J572" t="str">
            <v>Senior Technical Director</v>
          </cell>
          <cell r="K572">
            <v>2</v>
          </cell>
          <cell r="L572" t="str">
            <v>Guildford</v>
          </cell>
        </row>
        <row r="573">
          <cell r="C573" t="str">
            <v>A74748</v>
          </cell>
          <cell r="D573" t="str">
            <v>UK</v>
          </cell>
          <cell r="E573" t="str">
            <v>UGB</v>
          </cell>
          <cell r="F573" t="str">
            <v>UE31</v>
          </cell>
          <cell r="G573" t="str">
            <v>S4</v>
          </cell>
          <cell r="H573" t="str">
            <v>EEA</v>
          </cell>
          <cell r="I573" t="str">
            <v>Graduate Environmental Consultant</v>
          </cell>
          <cell r="J573" t="str">
            <v>Environmental consultant 4 / Graduate</v>
          </cell>
          <cell r="K573">
            <v>10</v>
          </cell>
          <cell r="L573" t="str">
            <v>London</v>
          </cell>
        </row>
        <row r="574">
          <cell r="C574" t="str">
            <v>A74316</v>
          </cell>
          <cell r="D574" t="str">
            <v>UK</v>
          </cell>
          <cell r="E574" t="str">
            <v>UGB</v>
          </cell>
          <cell r="F574" t="str">
            <v>UP51</v>
          </cell>
          <cell r="G574" t="str">
            <v>S2</v>
          </cell>
          <cell r="H574" t="str">
            <v>SBS</v>
          </cell>
          <cell r="I574" t="str">
            <v>Engineer</v>
          </cell>
          <cell r="J574" t="str">
            <v>Chartered or Consulting Engineer</v>
          </cell>
          <cell r="K574">
            <v>7</v>
          </cell>
          <cell r="L574" t="str">
            <v>London</v>
          </cell>
        </row>
        <row r="575">
          <cell r="C575" t="str">
            <v>A00519</v>
          </cell>
          <cell r="D575" t="str">
            <v>UK</v>
          </cell>
          <cell r="E575" t="str">
            <v>UGB</v>
          </cell>
          <cell r="F575" t="str">
            <v>UP31</v>
          </cell>
          <cell r="G575" t="str">
            <v>S2</v>
          </cell>
          <cell r="H575" t="str">
            <v>GGE</v>
          </cell>
          <cell r="I575" t="str">
            <v>Senior Engineer</v>
          </cell>
          <cell r="J575" t="str">
            <v>Senior Engineer</v>
          </cell>
          <cell r="K575">
            <v>6</v>
          </cell>
          <cell r="L575" t="str">
            <v>Guildford</v>
          </cell>
        </row>
        <row r="576">
          <cell r="C576" t="str">
            <v>A76477</v>
          </cell>
          <cell r="D576" t="str">
            <v>UK</v>
          </cell>
          <cell r="E576" t="str">
            <v>UGB</v>
          </cell>
          <cell r="F576" t="str">
            <v>UP31</v>
          </cell>
          <cell r="G576" t="str">
            <v>S2</v>
          </cell>
          <cell r="H576" t="str">
            <v>GCL</v>
          </cell>
          <cell r="I576" t="str">
            <v>GIS Consultant</v>
          </cell>
          <cell r="J576" t="str">
            <v>Consultant (2) (Aus)</v>
          </cell>
          <cell r="K576">
            <v>8</v>
          </cell>
          <cell r="L576" t="str">
            <v>Bristol</v>
          </cell>
        </row>
        <row r="577">
          <cell r="C577" t="str">
            <v>A76273</v>
          </cell>
          <cell r="D577" t="str">
            <v>UK</v>
          </cell>
          <cell r="E577" t="str">
            <v>UGB</v>
          </cell>
          <cell r="F577" t="str">
            <v>UU41</v>
          </cell>
          <cell r="G577" t="str">
            <v>S3</v>
          </cell>
          <cell r="H577" t="str">
            <v>WEN</v>
          </cell>
          <cell r="I577" t="str">
            <v>Engineer</v>
          </cell>
          <cell r="J577" t="str">
            <v>Chartered or Consulting Engineer</v>
          </cell>
          <cell r="K577">
            <v>7</v>
          </cell>
          <cell r="L577" t="str">
            <v>Guildford</v>
          </cell>
        </row>
        <row r="578">
          <cell r="C578" t="str">
            <v>A49990</v>
          </cell>
          <cell r="D578" t="str">
            <v>UK</v>
          </cell>
          <cell r="E578" t="str">
            <v>UGB</v>
          </cell>
          <cell r="F578" t="str">
            <v>UT25</v>
          </cell>
          <cell r="G578" t="str">
            <v>S1</v>
          </cell>
          <cell r="H578" t="str">
            <v>THW</v>
          </cell>
          <cell r="I578" t="str">
            <v>Inspector Materiale</v>
          </cell>
          <cell r="J578" t="str">
            <v>Senior Engineer</v>
          </cell>
          <cell r="K578">
            <v>6</v>
          </cell>
          <cell r="L578" t="str">
            <v>Romania</v>
          </cell>
        </row>
        <row r="579">
          <cell r="C579" t="str">
            <v>A74526</v>
          </cell>
          <cell r="D579" t="str">
            <v>UK</v>
          </cell>
          <cell r="E579" t="str">
            <v>UGB</v>
          </cell>
          <cell r="F579" t="str">
            <v>UT25</v>
          </cell>
          <cell r="G579" t="str">
            <v>S1</v>
          </cell>
          <cell r="H579" t="str">
            <v>THW</v>
          </cell>
          <cell r="I579" t="str">
            <v>Engineer</v>
          </cell>
          <cell r="J579" t="str">
            <v>Resident Engineer (1) / Resident Engineer</v>
          </cell>
          <cell r="K579">
            <v>8</v>
          </cell>
          <cell r="L579" t="str">
            <v>Romania</v>
          </cell>
        </row>
        <row r="580">
          <cell r="C580" t="str">
            <v>A74674</v>
          </cell>
          <cell r="D580" t="str">
            <v>UK</v>
          </cell>
          <cell r="E580" t="str">
            <v>UGB</v>
          </cell>
          <cell r="F580" t="str">
            <v>UU71</v>
          </cell>
          <cell r="G580" t="str">
            <v>S3</v>
          </cell>
          <cell r="H580" t="str">
            <v>WWN</v>
          </cell>
          <cell r="I580" t="str">
            <v>Associate Technical Director</v>
          </cell>
          <cell r="J580" t="str">
            <v>Principal Engineer/ Technical Discipline Leader</v>
          </cell>
          <cell r="K580">
            <v>4</v>
          </cell>
          <cell r="L580" t="str">
            <v>Birmingham</v>
          </cell>
        </row>
        <row r="581">
          <cell r="C581" t="str">
            <v>U03081</v>
          </cell>
          <cell r="D581" t="str">
            <v>UK</v>
          </cell>
          <cell r="E581" t="str">
            <v>UGB</v>
          </cell>
          <cell r="F581" t="str">
            <v>UT31</v>
          </cell>
          <cell r="G581" t="str">
            <v>S1</v>
          </cell>
          <cell r="H581" t="str">
            <v>SBR</v>
          </cell>
          <cell r="I581" t="str">
            <v>Engineering Technician</v>
          </cell>
          <cell r="J581" t="str">
            <v>Senior Technician</v>
          </cell>
          <cell r="K581">
            <v>7</v>
          </cell>
          <cell r="L581" t="str">
            <v>London</v>
          </cell>
        </row>
        <row r="582">
          <cell r="C582" t="str">
            <v>A00268</v>
          </cell>
          <cell r="D582" t="str">
            <v>UK</v>
          </cell>
          <cell r="E582" t="str">
            <v>UGB</v>
          </cell>
          <cell r="F582" t="str">
            <v>US13</v>
          </cell>
          <cell r="G582" t="str">
            <v>S9</v>
          </cell>
          <cell r="H582" t="str">
            <v>AFN</v>
          </cell>
          <cell r="I582" t="str">
            <v>Accounts Payable Manager</v>
          </cell>
          <cell r="J582" t="str">
            <v>Senior Management Accountant</v>
          </cell>
          <cell r="K582">
            <v>5</v>
          </cell>
          <cell r="L582" t="str">
            <v>Cardiff</v>
          </cell>
        </row>
        <row r="583">
          <cell r="C583" t="str">
            <v>A92819</v>
          </cell>
          <cell r="D583" t="str">
            <v>UK</v>
          </cell>
          <cell r="E583" t="str">
            <v>UGB</v>
          </cell>
          <cell r="F583" t="str">
            <v>UP51</v>
          </cell>
          <cell r="G583" t="str">
            <v>S2</v>
          </cell>
          <cell r="H583" t="str">
            <v>SBS</v>
          </cell>
          <cell r="I583" t="str">
            <v>Senior Engineer</v>
          </cell>
          <cell r="J583" t="str">
            <v>Senior Engineer</v>
          </cell>
          <cell r="K583">
            <v>6</v>
          </cell>
          <cell r="L583" t="str">
            <v>Bristol</v>
          </cell>
        </row>
        <row r="584">
          <cell r="C584" t="str">
            <v>A76033</v>
          </cell>
          <cell r="D584" t="str">
            <v>UK</v>
          </cell>
          <cell r="E584" t="str">
            <v>UGB</v>
          </cell>
          <cell r="F584" t="str">
            <v>UT42</v>
          </cell>
          <cell r="G584" t="str">
            <v>S1</v>
          </cell>
          <cell r="H584" t="str">
            <v>TRL</v>
          </cell>
          <cell r="I584" t="str">
            <v>Engineering Manager</v>
          </cell>
          <cell r="J584" t="str">
            <v>Chartered or Consulting Engineer</v>
          </cell>
          <cell r="K584">
            <v>7</v>
          </cell>
          <cell r="L584" t="str">
            <v>London</v>
          </cell>
        </row>
        <row r="585">
          <cell r="C585" t="str">
            <v>S10348</v>
          </cell>
          <cell r="D585" t="str">
            <v>UK</v>
          </cell>
          <cell r="E585" t="str">
            <v>UGB</v>
          </cell>
          <cell r="F585" t="str">
            <v>UT42</v>
          </cell>
          <cell r="G585" t="str">
            <v>S1</v>
          </cell>
          <cell r="H585" t="str">
            <v>TRL</v>
          </cell>
          <cell r="I585" t="str">
            <v>Engineering Manager</v>
          </cell>
          <cell r="J585" t="str">
            <v>Principal Engineer/ Technical Discipline Leader</v>
          </cell>
          <cell r="K585">
            <v>5</v>
          </cell>
          <cell r="L585" t="str">
            <v>London</v>
          </cell>
        </row>
        <row r="586">
          <cell r="C586" t="str">
            <v>A03357</v>
          </cell>
          <cell r="D586" t="str">
            <v>UK</v>
          </cell>
          <cell r="E586" t="str">
            <v>UGB</v>
          </cell>
          <cell r="F586" t="str">
            <v>UT42</v>
          </cell>
          <cell r="G586" t="str">
            <v>S1</v>
          </cell>
          <cell r="H586" t="str">
            <v>TRL</v>
          </cell>
          <cell r="I586" t="str">
            <v>CAT 1 PM for London Bridge Station Project</v>
          </cell>
          <cell r="J586" t="str">
            <v>Project Manager or Project Director Category 1</v>
          </cell>
          <cell r="K586">
            <v>2</v>
          </cell>
          <cell r="L586" t="str">
            <v>Secondment</v>
          </cell>
        </row>
        <row r="587">
          <cell r="C587" t="str">
            <v>A76075</v>
          </cell>
          <cell r="D587" t="str">
            <v>UK</v>
          </cell>
          <cell r="E587" t="str">
            <v>UGB</v>
          </cell>
          <cell r="F587" t="str">
            <v>UT42</v>
          </cell>
          <cell r="G587" t="str">
            <v>S1</v>
          </cell>
          <cell r="H587" t="str">
            <v>TRL</v>
          </cell>
          <cell r="I587" t="str">
            <v>Project Controls Manager</v>
          </cell>
          <cell r="J587" t="str">
            <v>Project Controls Manager</v>
          </cell>
          <cell r="K587">
            <v>8</v>
          </cell>
          <cell r="L587" t="str">
            <v>London</v>
          </cell>
        </row>
        <row r="588">
          <cell r="C588" t="str">
            <v>A01326</v>
          </cell>
          <cell r="D588" t="str">
            <v>UK</v>
          </cell>
          <cell r="E588" t="str">
            <v>UGB</v>
          </cell>
          <cell r="F588" t="str">
            <v>UT41</v>
          </cell>
          <cell r="G588" t="str">
            <v>S1</v>
          </cell>
          <cell r="H588" t="str">
            <v>TRL</v>
          </cell>
          <cell r="I588" t="str">
            <v>Engineer</v>
          </cell>
          <cell r="J588" t="str">
            <v>Resident Engineer (1) / Resident Engineer</v>
          </cell>
          <cell r="K588">
            <v>6</v>
          </cell>
          <cell r="L588" t="str">
            <v>Warrington</v>
          </cell>
        </row>
        <row r="589">
          <cell r="C589" t="str">
            <v>A76034</v>
          </cell>
          <cell r="D589" t="str">
            <v>UK</v>
          </cell>
          <cell r="E589" t="str">
            <v>UGB</v>
          </cell>
          <cell r="F589" t="str">
            <v>UT42</v>
          </cell>
          <cell r="G589" t="str">
            <v>S1</v>
          </cell>
          <cell r="H589" t="str">
            <v>TRS</v>
          </cell>
          <cell r="I589" t="str">
            <v>Senior Signalling Engineer</v>
          </cell>
          <cell r="J589" t="str">
            <v>Senior Engineer</v>
          </cell>
          <cell r="K589">
            <v>6</v>
          </cell>
          <cell r="L589" t="str">
            <v>London</v>
          </cell>
        </row>
        <row r="590">
          <cell r="C590" t="str">
            <v>A74601</v>
          </cell>
          <cell r="D590" t="str">
            <v>UK</v>
          </cell>
          <cell r="E590" t="str">
            <v>UGB</v>
          </cell>
          <cell r="F590" t="str">
            <v>UU81</v>
          </cell>
          <cell r="G590" t="str">
            <v>S3</v>
          </cell>
          <cell r="H590" t="str">
            <v>ERE</v>
          </cell>
          <cell r="I590" t="str">
            <v>Nuclear Consultant</v>
          </cell>
          <cell r="J590" t="str">
            <v>Environmental consultant 2</v>
          </cell>
          <cell r="K590">
            <v>8</v>
          </cell>
          <cell r="L590" t="str">
            <v>Bristol</v>
          </cell>
        </row>
        <row r="591">
          <cell r="C591" t="str">
            <v>A97233</v>
          </cell>
          <cell r="D591" t="str">
            <v>UK</v>
          </cell>
          <cell r="E591" t="str">
            <v>UGB</v>
          </cell>
          <cell r="F591" t="str">
            <v>UT31</v>
          </cell>
          <cell r="G591" t="str">
            <v>S1</v>
          </cell>
          <cell r="H591" t="str">
            <v>SBR</v>
          </cell>
          <cell r="I591" t="str">
            <v>Engineer</v>
          </cell>
          <cell r="J591" t="str">
            <v>Engineer  (Not chartered) (Graduate)</v>
          </cell>
          <cell r="K591">
            <v>8</v>
          </cell>
          <cell r="L591" t="str">
            <v>London</v>
          </cell>
        </row>
        <row r="592">
          <cell r="C592" t="str">
            <v>A25184</v>
          </cell>
          <cell r="D592" t="str">
            <v>UK</v>
          </cell>
          <cell r="E592" t="str">
            <v>UGB</v>
          </cell>
          <cell r="F592" t="str">
            <v>UU31</v>
          </cell>
          <cell r="G592" t="str">
            <v>S3</v>
          </cell>
          <cell r="H592" t="str">
            <v>WWN</v>
          </cell>
          <cell r="I592" t="str">
            <v>Senior Engineer</v>
          </cell>
          <cell r="J592" t="str">
            <v>Principal Engineer/ Technical Discipline Leader</v>
          </cell>
          <cell r="K592">
            <v>5</v>
          </cell>
          <cell r="L592" t="str">
            <v>Guildford</v>
          </cell>
        </row>
        <row r="593">
          <cell r="C593" t="str">
            <v>A88358</v>
          </cell>
          <cell r="D593" t="str">
            <v>UK</v>
          </cell>
          <cell r="E593" t="str">
            <v>UGB</v>
          </cell>
          <cell r="F593" t="str">
            <v>UT51</v>
          </cell>
          <cell r="G593" t="str">
            <v>S1</v>
          </cell>
          <cell r="H593" t="str">
            <v>TIS</v>
          </cell>
          <cell r="I593" t="str">
            <v>Senior Engineer</v>
          </cell>
          <cell r="J593" t="str">
            <v>Senior Engineer</v>
          </cell>
          <cell r="K593">
            <v>6</v>
          </cell>
          <cell r="L593" t="str">
            <v>Secondment</v>
          </cell>
        </row>
        <row r="594">
          <cell r="C594" t="str">
            <v>A98841</v>
          </cell>
          <cell r="D594" t="str">
            <v>UK</v>
          </cell>
          <cell r="E594" t="str">
            <v>UGB</v>
          </cell>
          <cell r="F594" t="str">
            <v>UP21</v>
          </cell>
          <cell r="G594" t="str">
            <v>S2</v>
          </cell>
          <cell r="H594" t="str">
            <v>GCL</v>
          </cell>
          <cell r="I594" t="str">
            <v>Environmental Consultant</v>
          </cell>
          <cell r="J594" t="str">
            <v>Environmental consultant 1</v>
          </cell>
          <cell r="K594">
            <v>7</v>
          </cell>
          <cell r="L594" t="str">
            <v>London</v>
          </cell>
        </row>
        <row r="595">
          <cell r="C595" t="str">
            <v>A00483</v>
          </cell>
          <cell r="D595" t="str">
            <v>UK</v>
          </cell>
          <cell r="E595" t="str">
            <v>UGB</v>
          </cell>
          <cell r="F595" t="str">
            <v>UT25</v>
          </cell>
          <cell r="G595" t="str">
            <v>S1</v>
          </cell>
          <cell r="H595" t="str">
            <v>THW</v>
          </cell>
          <cell r="I595" t="str">
            <v>Quantity Surveyor</v>
          </cell>
          <cell r="J595" t="str">
            <v>Senior Quantity Surveyor</v>
          </cell>
          <cell r="K595">
            <v>6</v>
          </cell>
          <cell r="L595" t="str">
            <v>Romania</v>
          </cell>
        </row>
        <row r="596">
          <cell r="C596" t="str">
            <v>A00324</v>
          </cell>
          <cell r="D596" t="str">
            <v>UK</v>
          </cell>
          <cell r="E596" t="str">
            <v>UGB</v>
          </cell>
          <cell r="F596" t="str">
            <v>UT25</v>
          </cell>
          <cell r="G596" t="str">
            <v>S1</v>
          </cell>
          <cell r="H596" t="str">
            <v>THW</v>
          </cell>
          <cell r="I596" t="str">
            <v>Quantity Surveyor</v>
          </cell>
          <cell r="J596" t="str">
            <v>Senior Quantity Surveyor</v>
          </cell>
          <cell r="K596">
            <v>6</v>
          </cell>
          <cell r="L596" t="str">
            <v>Romania</v>
          </cell>
        </row>
        <row r="597">
          <cell r="C597" t="str">
            <v>A74902</v>
          </cell>
          <cell r="D597" t="str">
            <v>UK</v>
          </cell>
          <cell r="E597" t="str">
            <v>UGB</v>
          </cell>
          <cell r="F597" t="str">
            <v>UU22</v>
          </cell>
          <cell r="G597" t="str">
            <v>S3</v>
          </cell>
          <cell r="H597" t="str">
            <v>WTC</v>
          </cell>
          <cell r="I597" t="str">
            <v>Electrical &amp; ICA Engineer</v>
          </cell>
          <cell r="J597" t="str">
            <v>Resident Engineer (2)</v>
          </cell>
          <cell r="K597">
            <v>7</v>
          </cell>
          <cell r="L597" t="str">
            <v>Secondment</v>
          </cell>
        </row>
        <row r="598">
          <cell r="C598" t="str">
            <v>W13129</v>
          </cell>
          <cell r="D598" t="str">
            <v>UK</v>
          </cell>
          <cell r="E598" t="str">
            <v>UGB</v>
          </cell>
          <cell r="F598" t="str">
            <v>UT41</v>
          </cell>
          <cell r="G598" t="str">
            <v>S1</v>
          </cell>
          <cell r="H598" t="str">
            <v>TRL</v>
          </cell>
          <cell r="I598" t="str">
            <v>Technical Director</v>
          </cell>
          <cell r="J598" t="str">
            <v>Technical Director  / Technical Director (1)</v>
          </cell>
          <cell r="K598">
            <v>3</v>
          </cell>
          <cell r="L598" t="str">
            <v>Warrington</v>
          </cell>
        </row>
        <row r="599">
          <cell r="C599" t="str">
            <v>S10341</v>
          </cell>
          <cell r="D599" t="str">
            <v>UK</v>
          </cell>
          <cell r="E599" t="str">
            <v>UGB</v>
          </cell>
          <cell r="F599" t="str">
            <v>UT22</v>
          </cell>
          <cell r="G599" t="str">
            <v>S1</v>
          </cell>
          <cell r="H599" t="str">
            <v>THW</v>
          </cell>
          <cell r="I599" t="str">
            <v>Site Engineer</v>
          </cell>
          <cell r="J599" t="str">
            <v>Principal Engineer/ Technical Discipline Leader</v>
          </cell>
          <cell r="K599">
            <v>5</v>
          </cell>
          <cell r="L599" t="str">
            <v>London</v>
          </cell>
        </row>
        <row r="600">
          <cell r="C600" t="str">
            <v>A03395</v>
          </cell>
          <cell r="D600" t="str">
            <v>UK</v>
          </cell>
          <cell r="E600" t="str">
            <v>UGB</v>
          </cell>
          <cell r="F600" t="str">
            <v>UT21</v>
          </cell>
          <cell r="G600" t="str">
            <v>S1</v>
          </cell>
          <cell r="H600" t="str">
            <v>THW</v>
          </cell>
          <cell r="I600" t="str">
            <v>Engineer</v>
          </cell>
          <cell r="J600" t="str">
            <v>Senior Resident Engineer</v>
          </cell>
          <cell r="K600">
            <v>5</v>
          </cell>
          <cell r="L600" t="str">
            <v>Secondment</v>
          </cell>
        </row>
        <row r="601">
          <cell r="C601" t="str">
            <v>A50246</v>
          </cell>
          <cell r="D601" t="str">
            <v>UK</v>
          </cell>
          <cell r="E601" t="str">
            <v>UGB</v>
          </cell>
          <cell r="F601" t="str">
            <v>UP31</v>
          </cell>
          <cell r="G601" t="str">
            <v>S2</v>
          </cell>
          <cell r="H601" t="str">
            <v>GGE</v>
          </cell>
          <cell r="I601" t="str">
            <v>Survey Technician</v>
          </cell>
          <cell r="J601" t="str">
            <v>Graduate Engineer</v>
          </cell>
          <cell r="K601">
            <v>10</v>
          </cell>
          <cell r="L601" t="str">
            <v>Guildford</v>
          </cell>
        </row>
        <row r="602">
          <cell r="C602" t="str">
            <v>A76094</v>
          </cell>
          <cell r="D602" t="str">
            <v>UK</v>
          </cell>
          <cell r="E602" t="str">
            <v>UGB</v>
          </cell>
          <cell r="F602" t="str">
            <v>UT42</v>
          </cell>
          <cell r="G602" t="str">
            <v>S1</v>
          </cell>
          <cell r="H602" t="str">
            <v>TRL</v>
          </cell>
          <cell r="I602" t="str">
            <v>Graduate Engineer</v>
          </cell>
          <cell r="J602" t="str">
            <v>Assistant Engineer  (Graduate)</v>
          </cell>
          <cell r="K602">
            <v>9</v>
          </cell>
          <cell r="L602" t="str">
            <v>London</v>
          </cell>
        </row>
        <row r="603">
          <cell r="C603" t="str">
            <v>A76133</v>
          </cell>
          <cell r="D603" t="str">
            <v>UK</v>
          </cell>
          <cell r="E603" t="str">
            <v>UGB</v>
          </cell>
          <cell r="F603" t="str">
            <v>UT42</v>
          </cell>
          <cell r="G603" t="str">
            <v>S1</v>
          </cell>
          <cell r="H603" t="str">
            <v>TRL</v>
          </cell>
          <cell r="I603" t="str">
            <v>CAD Technician</v>
          </cell>
          <cell r="J603" t="str">
            <v>Technical assistant</v>
          </cell>
          <cell r="K603">
            <v>10</v>
          </cell>
          <cell r="L603" t="str">
            <v>London</v>
          </cell>
        </row>
        <row r="604">
          <cell r="C604" t="str">
            <v>A76383</v>
          </cell>
          <cell r="D604" t="str">
            <v>UK</v>
          </cell>
          <cell r="E604" t="str">
            <v>UGB</v>
          </cell>
          <cell r="F604" t="str">
            <v>UT21</v>
          </cell>
          <cell r="G604" t="str">
            <v>S1</v>
          </cell>
          <cell r="H604" t="str">
            <v>THW</v>
          </cell>
          <cell r="I604" t="str">
            <v>Senior Engineer</v>
          </cell>
          <cell r="J604" t="str">
            <v>Engineer  (Not chartered) (Graduate)</v>
          </cell>
          <cell r="K604">
            <v>8</v>
          </cell>
          <cell r="L604" t="str">
            <v>Warrington</v>
          </cell>
        </row>
        <row r="605">
          <cell r="C605" t="str">
            <v>U03058</v>
          </cell>
          <cell r="D605" t="str">
            <v>UK</v>
          </cell>
          <cell r="E605" t="str">
            <v>UGB</v>
          </cell>
          <cell r="F605" t="str">
            <v>UT42</v>
          </cell>
          <cell r="G605" t="str">
            <v>S1</v>
          </cell>
          <cell r="H605" t="str">
            <v>TRS</v>
          </cell>
          <cell r="I605" t="str">
            <v>Engineering Technician</v>
          </cell>
          <cell r="J605" t="str">
            <v>Project Manager  Category  2 (1)</v>
          </cell>
          <cell r="K605">
            <v>3</v>
          </cell>
          <cell r="L605" t="str">
            <v>London</v>
          </cell>
        </row>
        <row r="606">
          <cell r="C606" t="str">
            <v>A76261</v>
          </cell>
          <cell r="D606" t="str">
            <v>UK</v>
          </cell>
          <cell r="E606" t="str">
            <v>UGB</v>
          </cell>
          <cell r="F606" t="str">
            <v>UT21</v>
          </cell>
          <cell r="G606" t="str">
            <v>S1</v>
          </cell>
          <cell r="H606" t="str">
            <v>THW</v>
          </cell>
          <cell r="I606" t="str">
            <v>Senior Engineer</v>
          </cell>
          <cell r="J606" t="str">
            <v>Resident Engineer (2)</v>
          </cell>
          <cell r="K606">
            <v>7</v>
          </cell>
          <cell r="L606" t="str">
            <v>Warrington</v>
          </cell>
        </row>
        <row r="607">
          <cell r="C607" t="str">
            <v>U03065</v>
          </cell>
          <cell r="D607" t="str">
            <v>UK</v>
          </cell>
          <cell r="E607" t="str">
            <v>UGB</v>
          </cell>
          <cell r="F607" t="str">
            <v>UT42</v>
          </cell>
          <cell r="G607" t="str">
            <v>S1</v>
          </cell>
          <cell r="H607" t="str">
            <v>TRL</v>
          </cell>
          <cell r="I607" t="str">
            <v>Engineer</v>
          </cell>
          <cell r="J607" t="str">
            <v>Project Manager  Category  2 (1)</v>
          </cell>
          <cell r="K607">
            <v>3</v>
          </cell>
          <cell r="L607" t="str">
            <v>London</v>
          </cell>
        </row>
        <row r="608">
          <cell r="C608" t="str">
            <v>A76239</v>
          </cell>
          <cell r="D608" t="str">
            <v>UK</v>
          </cell>
          <cell r="E608" t="str">
            <v>UGB</v>
          </cell>
          <cell r="F608" t="str">
            <v>UT42</v>
          </cell>
          <cell r="G608" t="str">
            <v>S1</v>
          </cell>
          <cell r="H608" t="str">
            <v>TRL</v>
          </cell>
          <cell r="I608" t="str">
            <v>Work Placement Student</v>
          </cell>
          <cell r="J608" t="str">
            <v>Junior Technician</v>
          </cell>
          <cell r="K608">
            <v>11</v>
          </cell>
          <cell r="L608" t="str">
            <v>London</v>
          </cell>
        </row>
        <row r="609">
          <cell r="C609" t="str">
            <v>A76468</v>
          </cell>
          <cell r="D609" t="str">
            <v>UK</v>
          </cell>
          <cell r="E609" t="str">
            <v>UGB</v>
          </cell>
          <cell r="F609" t="str">
            <v>UT42</v>
          </cell>
          <cell r="G609" t="str">
            <v>S1</v>
          </cell>
          <cell r="H609" t="str">
            <v>TRL</v>
          </cell>
          <cell r="I609" t="str">
            <v>CAD Microstation Technician</v>
          </cell>
          <cell r="J609" t="str">
            <v>Technical Officer/ Technician</v>
          </cell>
          <cell r="K609">
            <v>8</v>
          </cell>
          <cell r="L609" t="str">
            <v>London</v>
          </cell>
        </row>
        <row r="610">
          <cell r="C610" t="str">
            <v>A50212</v>
          </cell>
          <cell r="D610" t="str">
            <v>UK</v>
          </cell>
          <cell r="E610" t="str">
            <v>UGB</v>
          </cell>
          <cell r="F610" t="str">
            <v>UT21</v>
          </cell>
          <cell r="G610" t="str">
            <v>S1</v>
          </cell>
          <cell r="H610" t="str">
            <v>THW</v>
          </cell>
          <cell r="I610" t="str">
            <v>Chartered Civil Engineer</v>
          </cell>
          <cell r="J610" t="str">
            <v>Chartered or Consulting Engineer</v>
          </cell>
          <cell r="K610">
            <v>7</v>
          </cell>
          <cell r="L610" t="str">
            <v>Other Site</v>
          </cell>
        </row>
        <row r="611">
          <cell r="C611" t="str">
            <v>A00388</v>
          </cell>
          <cell r="D611" t="str">
            <v>UK</v>
          </cell>
          <cell r="E611" t="str">
            <v>UGB</v>
          </cell>
          <cell r="F611" t="str">
            <v>UT22</v>
          </cell>
          <cell r="G611" t="str">
            <v>S1</v>
          </cell>
          <cell r="H611" t="str">
            <v>TPL</v>
          </cell>
          <cell r="I611" t="str">
            <v>Transport Planner</v>
          </cell>
          <cell r="J611" t="str">
            <v>Planner</v>
          </cell>
          <cell r="K611">
            <v>8</v>
          </cell>
          <cell r="L611" t="str">
            <v>Guildford</v>
          </cell>
        </row>
        <row r="612">
          <cell r="C612" t="str">
            <v>A76502</v>
          </cell>
          <cell r="D612" t="str">
            <v>UK</v>
          </cell>
          <cell r="E612" t="str">
            <v>UGB</v>
          </cell>
          <cell r="F612" t="str">
            <v>UP32</v>
          </cell>
          <cell r="G612" t="str">
            <v>S2</v>
          </cell>
          <cell r="H612" t="str">
            <v>GLR</v>
          </cell>
          <cell r="I612" t="str">
            <v>Site Investigation Engineer</v>
          </cell>
          <cell r="J612" t="str">
            <v>Engineer  (Not chartered) (Graduate)</v>
          </cell>
          <cell r="K612">
            <v>8</v>
          </cell>
          <cell r="L612" t="str">
            <v>Warrington</v>
          </cell>
        </row>
        <row r="613">
          <cell r="C613" t="str">
            <v>U03076</v>
          </cell>
          <cell r="D613" t="str">
            <v>UK</v>
          </cell>
          <cell r="E613" t="str">
            <v>UGB</v>
          </cell>
          <cell r="F613" t="str">
            <v>UT21</v>
          </cell>
          <cell r="G613" t="str">
            <v>S1</v>
          </cell>
          <cell r="H613" t="str">
            <v>THW</v>
          </cell>
          <cell r="I613" t="str">
            <v>Engineer</v>
          </cell>
          <cell r="J613" t="str">
            <v>Regional Construction Manager</v>
          </cell>
          <cell r="K613">
            <v>3</v>
          </cell>
          <cell r="L613" t="str">
            <v>Other Site</v>
          </cell>
        </row>
        <row r="614">
          <cell r="C614" t="str">
            <v>A95656</v>
          </cell>
          <cell r="D614" t="str">
            <v>UK</v>
          </cell>
          <cell r="E614" t="str">
            <v>UGB</v>
          </cell>
          <cell r="F614" t="str">
            <v>UT22</v>
          </cell>
          <cell r="G614" t="str">
            <v>S1</v>
          </cell>
          <cell r="H614" t="str">
            <v>TPL</v>
          </cell>
          <cell r="I614" t="str">
            <v>Senior Engineer</v>
          </cell>
          <cell r="J614" t="str">
            <v>Resident Engineer (1) / Resident Engineer</v>
          </cell>
          <cell r="K614">
            <v>6</v>
          </cell>
          <cell r="L614" t="str">
            <v>Guildford</v>
          </cell>
        </row>
        <row r="615">
          <cell r="C615" t="str">
            <v>A74847</v>
          </cell>
          <cell r="D615" t="str">
            <v>UK</v>
          </cell>
          <cell r="E615" t="str">
            <v>UGB</v>
          </cell>
          <cell r="F615" t="str">
            <v>US13</v>
          </cell>
          <cell r="G615" t="str">
            <v>S9</v>
          </cell>
          <cell r="H615" t="str">
            <v>AFN</v>
          </cell>
          <cell r="I615" t="str">
            <v>Management Reporting Manager</v>
          </cell>
          <cell r="J615" t="str">
            <v>Senior Management Accountant</v>
          </cell>
          <cell r="K615">
            <v>5</v>
          </cell>
          <cell r="L615" t="str">
            <v>Cardiff</v>
          </cell>
        </row>
        <row r="616">
          <cell r="C616" t="str">
            <v>A00135</v>
          </cell>
          <cell r="D616" t="str">
            <v>UK</v>
          </cell>
          <cell r="E616" t="str">
            <v>UGB</v>
          </cell>
          <cell r="F616" t="str">
            <v>UT21</v>
          </cell>
          <cell r="G616" t="str">
            <v>S1</v>
          </cell>
          <cell r="H616" t="str">
            <v>THW</v>
          </cell>
          <cell r="I616" t="str">
            <v>Principal Engineer</v>
          </cell>
          <cell r="J616" t="str">
            <v>Principal Engineer/ Technical Discipline Leader</v>
          </cell>
          <cell r="K616">
            <v>5</v>
          </cell>
          <cell r="L616" t="str">
            <v>Secondment</v>
          </cell>
        </row>
        <row r="617">
          <cell r="C617" t="str">
            <v>A74239</v>
          </cell>
          <cell r="D617" t="str">
            <v>UK</v>
          </cell>
          <cell r="E617" t="str">
            <v>UGB</v>
          </cell>
          <cell r="F617" t="str">
            <v>UE21</v>
          </cell>
          <cell r="G617" t="str">
            <v>S4</v>
          </cell>
          <cell r="H617" t="str">
            <v>EEC</v>
          </cell>
          <cell r="I617" t="str">
            <v>Senior Ecologist</v>
          </cell>
          <cell r="J617" t="str">
            <v>Senior  Environmental Consultant 1</v>
          </cell>
          <cell r="K617">
            <v>6</v>
          </cell>
          <cell r="L617" t="str">
            <v>Stroud</v>
          </cell>
        </row>
        <row r="618">
          <cell r="C618" t="str">
            <v>A25165</v>
          </cell>
          <cell r="D618" t="str">
            <v>UK</v>
          </cell>
          <cell r="E618" t="str">
            <v>UGB</v>
          </cell>
          <cell r="F618" t="str">
            <v>UT43</v>
          </cell>
          <cell r="G618" t="str">
            <v>S1</v>
          </cell>
          <cell r="H618" t="str">
            <v>TRL</v>
          </cell>
          <cell r="I618" t="str">
            <v>Engineer</v>
          </cell>
          <cell r="J618" t="str">
            <v>Senior Resident Engineer</v>
          </cell>
          <cell r="K618">
            <v>5</v>
          </cell>
          <cell r="L618" t="str">
            <v>Secondment</v>
          </cell>
        </row>
        <row r="619">
          <cell r="C619" t="str">
            <v>A76110</v>
          </cell>
          <cell r="D619" t="str">
            <v>UK</v>
          </cell>
          <cell r="E619" t="str">
            <v>UGB</v>
          </cell>
          <cell r="F619" t="str">
            <v>UT41</v>
          </cell>
          <cell r="G619" t="str">
            <v>S1</v>
          </cell>
          <cell r="H619" t="str">
            <v>TRL</v>
          </cell>
          <cell r="I619" t="str">
            <v>Senior Signalling Site Manager</v>
          </cell>
          <cell r="J619" t="str">
            <v>Senior Resident Engineer</v>
          </cell>
          <cell r="K619">
            <v>5</v>
          </cell>
          <cell r="L619" t="str">
            <v>Birmingham</v>
          </cell>
        </row>
        <row r="620">
          <cell r="C620" t="str">
            <v>A74808</v>
          </cell>
          <cell r="D620" t="str">
            <v>UK</v>
          </cell>
          <cell r="E620" t="str">
            <v>UGB</v>
          </cell>
          <cell r="F620" t="str">
            <v>UE31</v>
          </cell>
          <cell r="G620" t="str">
            <v>S4</v>
          </cell>
          <cell r="H620" t="str">
            <v>EEA</v>
          </cell>
          <cell r="I620" t="str">
            <v>Noise Acoustic Consultant</v>
          </cell>
          <cell r="J620" t="str">
            <v>Environmental consultant 1</v>
          </cell>
          <cell r="K620">
            <v>7</v>
          </cell>
          <cell r="L620" t="str">
            <v>Warrington</v>
          </cell>
        </row>
        <row r="621">
          <cell r="C621" t="str">
            <v>S10304</v>
          </cell>
          <cell r="D621" t="str">
            <v>UK</v>
          </cell>
          <cell r="E621" t="str">
            <v>UGB</v>
          </cell>
          <cell r="F621" t="str">
            <v>UT42</v>
          </cell>
          <cell r="G621" t="str">
            <v>S1</v>
          </cell>
          <cell r="H621" t="str">
            <v>TRL</v>
          </cell>
          <cell r="I621" t="str">
            <v>Signalling Site Manager</v>
          </cell>
          <cell r="J621" t="str">
            <v>Engineer  (Not chartered) (Graduate)</v>
          </cell>
          <cell r="K621">
            <v>8</v>
          </cell>
          <cell r="L621" t="str">
            <v>Other Site</v>
          </cell>
        </row>
        <row r="622">
          <cell r="C622" t="str">
            <v>A25032</v>
          </cell>
          <cell r="D622" t="str">
            <v>UK</v>
          </cell>
          <cell r="E622" t="str">
            <v>UGB</v>
          </cell>
          <cell r="F622" t="str">
            <v>UE31</v>
          </cell>
          <cell r="G622" t="str">
            <v>S4</v>
          </cell>
          <cell r="H622" t="str">
            <v>EEA</v>
          </cell>
          <cell r="I622" t="str">
            <v>Acoustic Consultant</v>
          </cell>
          <cell r="J622" t="str">
            <v>Senior Environmental consultant 2</v>
          </cell>
          <cell r="K622">
            <v>7</v>
          </cell>
          <cell r="L622" t="str">
            <v>Warrington</v>
          </cell>
        </row>
        <row r="623">
          <cell r="C623" t="str">
            <v>A74619</v>
          </cell>
          <cell r="D623" t="str">
            <v>UK</v>
          </cell>
          <cell r="E623" t="str">
            <v>UGB</v>
          </cell>
          <cell r="F623" t="str">
            <v>UP33</v>
          </cell>
          <cell r="G623" t="str">
            <v>S2</v>
          </cell>
          <cell r="H623" t="str">
            <v>SBS</v>
          </cell>
          <cell r="I623" t="str">
            <v>Structural Technical Director</v>
          </cell>
          <cell r="J623" t="str">
            <v>Associate (EA)/ Associate Tech. Dir / Associate Tech. Dir (2</v>
          </cell>
          <cell r="K623">
            <v>4</v>
          </cell>
          <cell r="L623" t="str">
            <v>London</v>
          </cell>
        </row>
        <row r="624">
          <cell r="C624" t="str">
            <v>A74488</v>
          </cell>
          <cell r="D624" t="str">
            <v>UK</v>
          </cell>
          <cell r="E624" t="str">
            <v>UGB</v>
          </cell>
          <cell r="F624" t="str">
            <v>UP21</v>
          </cell>
          <cell r="G624" t="str">
            <v>S2</v>
          </cell>
          <cell r="H624" t="str">
            <v>BBI</v>
          </cell>
          <cell r="I624" t="str">
            <v>Senior Engineer</v>
          </cell>
          <cell r="J624" t="str">
            <v>Senior Engineer</v>
          </cell>
          <cell r="K624">
            <v>6</v>
          </cell>
          <cell r="L624" t="str">
            <v>Birmingham</v>
          </cell>
        </row>
        <row r="625">
          <cell r="C625" t="str">
            <v>W13366</v>
          </cell>
          <cell r="D625" t="str">
            <v>UK</v>
          </cell>
          <cell r="E625" t="str">
            <v>UGB</v>
          </cell>
          <cell r="F625" t="str">
            <v>UU41</v>
          </cell>
          <cell r="G625" t="str">
            <v>S3</v>
          </cell>
          <cell r="H625" t="str">
            <v>WEN</v>
          </cell>
          <cell r="I625" t="str">
            <v>Senior Hydrologist</v>
          </cell>
          <cell r="J625" t="str">
            <v>Senior  Environmental Consultant 1</v>
          </cell>
          <cell r="K625">
            <v>6</v>
          </cell>
          <cell r="L625" t="str">
            <v>Cardiff</v>
          </cell>
        </row>
        <row r="626">
          <cell r="C626" t="str">
            <v>A74947</v>
          </cell>
          <cell r="D626" t="str">
            <v>UK</v>
          </cell>
          <cell r="E626" t="str">
            <v>UGB</v>
          </cell>
          <cell r="F626" t="str">
            <v>UU22</v>
          </cell>
          <cell r="G626" t="str">
            <v>S3</v>
          </cell>
          <cell r="H626" t="str">
            <v>WTC</v>
          </cell>
          <cell r="I626" t="str">
            <v>Senior Electrical Engineer</v>
          </cell>
          <cell r="J626" t="str">
            <v>Senior Engineer</v>
          </cell>
          <cell r="K626">
            <v>6</v>
          </cell>
          <cell r="L626" t="str">
            <v>Cardiff</v>
          </cell>
        </row>
        <row r="627">
          <cell r="C627" t="str">
            <v>A25226</v>
          </cell>
          <cell r="D627" t="str">
            <v>UK</v>
          </cell>
          <cell r="E627" t="str">
            <v>UGB</v>
          </cell>
          <cell r="F627" t="str">
            <v>US13</v>
          </cell>
          <cell r="G627" t="str">
            <v>S9</v>
          </cell>
          <cell r="H627" t="str">
            <v>AFN</v>
          </cell>
          <cell r="I627" t="str">
            <v>Interim Finance Manager</v>
          </cell>
          <cell r="J627" t="str">
            <v>Finance Manager/FInancial Controller (EA)</v>
          </cell>
          <cell r="K627">
            <v>5</v>
          </cell>
          <cell r="L627" t="str">
            <v>Cardiff</v>
          </cell>
        </row>
        <row r="628">
          <cell r="C628" t="str">
            <v>A76537</v>
          </cell>
          <cell r="D628" t="str">
            <v>UK</v>
          </cell>
          <cell r="E628" t="str">
            <v>UGB</v>
          </cell>
          <cell r="F628" t="str">
            <v>UT42</v>
          </cell>
          <cell r="G628" t="str">
            <v>S1</v>
          </cell>
          <cell r="H628" t="str">
            <v>TRL</v>
          </cell>
          <cell r="I628" t="str">
            <v>Electrification Plant Engineer</v>
          </cell>
          <cell r="J628" t="str">
            <v>Chartered or Consulting Engineer</v>
          </cell>
          <cell r="K628">
            <v>7</v>
          </cell>
          <cell r="L628" t="str">
            <v>Other Site</v>
          </cell>
        </row>
        <row r="629">
          <cell r="C629" t="str">
            <v>A50140</v>
          </cell>
          <cell r="D629" t="str">
            <v>UK</v>
          </cell>
          <cell r="E629" t="str">
            <v>UGB</v>
          </cell>
          <cell r="F629" t="str">
            <v>UT42</v>
          </cell>
          <cell r="G629" t="str">
            <v>S1</v>
          </cell>
          <cell r="H629" t="str">
            <v>TRL</v>
          </cell>
          <cell r="I629" t="str">
            <v>Business Director</v>
          </cell>
          <cell r="J629" t="str">
            <v>Business Director</v>
          </cell>
          <cell r="K629">
            <v>3</v>
          </cell>
          <cell r="L629" t="str">
            <v>London</v>
          </cell>
        </row>
        <row r="630">
          <cell r="C630" t="str">
            <v>A25008</v>
          </cell>
          <cell r="D630" t="str">
            <v>UK</v>
          </cell>
          <cell r="E630" t="str">
            <v>UGB</v>
          </cell>
          <cell r="F630" t="str">
            <v>UT22</v>
          </cell>
          <cell r="G630" t="str">
            <v>S1</v>
          </cell>
          <cell r="H630" t="str">
            <v>THW</v>
          </cell>
          <cell r="I630" t="str">
            <v>Senior Engineer</v>
          </cell>
          <cell r="J630" t="str">
            <v>Senior Engineer</v>
          </cell>
          <cell r="K630">
            <v>6</v>
          </cell>
          <cell r="L630" t="str">
            <v>London</v>
          </cell>
        </row>
        <row r="631">
          <cell r="C631" t="str">
            <v>A76376</v>
          </cell>
          <cell r="D631" t="str">
            <v>UK</v>
          </cell>
          <cell r="E631" t="str">
            <v>UGB</v>
          </cell>
          <cell r="F631" t="str">
            <v>UT43</v>
          </cell>
          <cell r="G631" t="str">
            <v>S1</v>
          </cell>
          <cell r="H631" t="str">
            <v>TRL</v>
          </cell>
          <cell r="I631" t="str">
            <v>System Engineering Manager</v>
          </cell>
          <cell r="J631" t="str">
            <v>Associate (EA)/ Associate Tech. Dir / Associate Tech. Dir (2</v>
          </cell>
          <cell r="K631">
            <v>4</v>
          </cell>
          <cell r="L631" t="str">
            <v>York</v>
          </cell>
        </row>
        <row r="632">
          <cell r="C632" t="str">
            <v>A76407</v>
          </cell>
          <cell r="D632" t="str">
            <v>UK</v>
          </cell>
          <cell r="E632" t="str">
            <v>UGB</v>
          </cell>
          <cell r="F632" t="str">
            <v>UT31</v>
          </cell>
          <cell r="G632" t="str">
            <v>S1</v>
          </cell>
          <cell r="H632" t="str">
            <v>SBR</v>
          </cell>
          <cell r="I632" t="str">
            <v>Graduate Bridge Engineer</v>
          </cell>
          <cell r="J632" t="str">
            <v>Graduate Engineer</v>
          </cell>
          <cell r="K632">
            <v>10</v>
          </cell>
          <cell r="L632" t="str">
            <v>Guildford</v>
          </cell>
        </row>
        <row r="633">
          <cell r="C633" t="str">
            <v>W13285</v>
          </cell>
          <cell r="D633" t="str">
            <v>UK</v>
          </cell>
          <cell r="E633" t="str">
            <v>UGB</v>
          </cell>
          <cell r="F633" t="str">
            <v>UT41</v>
          </cell>
          <cell r="G633" t="str">
            <v>S1</v>
          </cell>
          <cell r="H633" t="str">
            <v>TRL</v>
          </cell>
          <cell r="I633" t="str">
            <v>Associate Director</v>
          </cell>
          <cell r="J633" t="str">
            <v>Business Director</v>
          </cell>
          <cell r="K633">
            <v>3</v>
          </cell>
          <cell r="L633" t="str">
            <v>Warrington</v>
          </cell>
        </row>
        <row r="634">
          <cell r="C634" t="str">
            <v>A76278</v>
          </cell>
          <cell r="D634" t="str">
            <v>UK</v>
          </cell>
          <cell r="E634" t="str">
            <v>UGB</v>
          </cell>
          <cell r="F634" t="str">
            <v>UT42</v>
          </cell>
          <cell r="G634" t="str">
            <v>S1</v>
          </cell>
          <cell r="H634" t="str">
            <v>TRL</v>
          </cell>
          <cell r="I634" t="str">
            <v>CAD Technician</v>
          </cell>
          <cell r="J634" t="str">
            <v>Technical assistant</v>
          </cell>
          <cell r="K634">
            <v>10</v>
          </cell>
          <cell r="L634" t="str">
            <v>London</v>
          </cell>
        </row>
        <row r="635">
          <cell r="C635" t="str">
            <v>A74879</v>
          </cell>
          <cell r="D635" t="str">
            <v>UK</v>
          </cell>
          <cell r="E635" t="str">
            <v>UGB</v>
          </cell>
          <cell r="F635" t="str">
            <v>UP33</v>
          </cell>
          <cell r="G635" t="str">
            <v>S2</v>
          </cell>
          <cell r="H635" t="str">
            <v>SBS</v>
          </cell>
          <cell r="I635" t="str">
            <v>Work Experience Student</v>
          </cell>
          <cell r="J635" t="str">
            <v>Junior Technician</v>
          </cell>
          <cell r="K635">
            <v>11</v>
          </cell>
          <cell r="L635" t="str">
            <v>Plymouth</v>
          </cell>
        </row>
        <row r="636">
          <cell r="C636" t="str">
            <v>A24941</v>
          </cell>
          <cell r="D636" t="str">
            <v>UK</v>
          </cell>
          <cell r="E636" t="str">
            <v>UGB</v>
          </cell>
          <cell r="F636" t="str">
            <v>UP51</v>
          </cell>
          <cell r="G636" t="str">
            <v>S2</v>
          </cell>
          <cell r="H636" t="str">
            <v>SBS</v>
          </cell>
          <cell r="I636" t="str">
            <v>Graduate Engineer</v>
          </cell>
          <cell r="J636" t="str">
            <v>Engineer  (Not chartered) (Graduate)</v>
          </cell>
          <cell r="K636">
            <v>8</v>
          </cell>
          <cell r="L636" t="str">
            <v>London</v>
          </cell>
        </row>
        <row r="637">
          <cell r="C637" t="str">
            <v>S10338</v>
          </cell>
          <cell r="D637" t="str">
            <v>UK</v>
          </cell>
          <cell r="E637" t="str">
            <v>UGB</v>
          </cell>
          <cell r="F637" t="str">
            <v>UT22</v>
          </cell>
          <cell r="G637" t="str">
            <v>S1</v>
          </cell>
          <cell r="H637" t="str">
            <v>THW</v>
          </cell>
          <cell r="I637" t="str">
            <v>Senior Urban Designer</v>
          </cell>
          <cell r="J637" t="str">
            <v>Principal Environmental Consultant</v>
          </cell>
          <cell r="K637">
            <v>5</v>
          </cell>
          <cell r="L637" t="str">
            <v>London</v>
          </cell>
        </row>
        <row r="638">
          <cell r="C638" t="str">
            <v>U03185</v>
          </cell>
          <cell r="D638" t="str">
            <v>UK</v>
          </cell>
          <cell r="E638" t="str">
            <v>UGB</v>
          </cell>
          <cell r="F638" t="str">
            <v>UU81</v>
          </cell>
          <cell r="G638" t="str">
            <v>S3</v>
          </cell>
          <cell r="H638" t="str">
            <v>MMA</v>
          </cell>
          <cell r="I638" t="str">
            <v>Tele Surveyors</v>
          </cell>
          <cell r="J638" t="str">
            <v>Clerical Officer</v>
          </cell>
          <cell r="K638">
            <v>10</v>
          </cell>
          <cell r="L638" t="str">
            <v>London</v>
          </cell>
        </row>
        <row r="639">
          <cell r="C639" t="str">
            <v>W13277</v>
          </cell>
          <cell r="D639" t="str">
            <v>UK</v>
          </cell>
          <cell r="E639" t="str">
            <v>UGB</v>
          </cell>
          <cell r="F639" t="str">
            <v>UU61</v>
          </cell>
          <cell r="G639" t="str">
            <v>S3</v>
          </cell>
          <cell r="H639" t="str">
            <v>WWN</v>
          </cell>
          <cell r="I639" t="str">
            <v>Business Director South West</v>
          </cell>
          <cell r="J639" t="str">
            <v>Business Director</v>
          </cell>
          <cell r="K639">
            <v>3</v>
          </cell>
          <cell r="L639" t="str">
            <v>Exeter</v>
          </cell>
        </row>
        <row r="640">
          <cell r="C640" t="str">
            <v>A50156</v>
          </cell>
          <cell r="D640" t="str">
            <v>UK</v>
          </cell>
          <cell r="E640" t="str">
            <v>UGB</v>
          </cell>
          <cell r="F640" t="str">
            <v>UP31</v>
          </cell>
          <cell r="G640" t="str">
            <v>S2</v>
          </cell>
          <cell r="H640" t="str">
            <v>GGE</v>
          </cell>
          <cell r="I640" t="str">
            <v>Engineering Surveyor Team Leader</v>
          </cell>
          <cell r="J640" t="str">
            <v>Team Leader</v>
          </cell>
          <cell r="K640">
            <v>5</v>
          </cell>
          <cell r="L640" t="str">
            <v>Guildford</v>
          </cell>
        </row>
        <row r="641">
          <cell r="C641" t="str">
            <v>A00547</v>
          </cell>
          <cell r="D641" t="str">
            <v>UK</v>
          </cell>
          <cell r="E641" t="str">
            <v>UGB</v>
          </cell>
          <cell r="F641" t="str">
            <v>UF15</v>
          </cell>
          <cell r="G641" t="str">
            <v>S9</v>
          </cell>
          <cell r="H641" t="str">
            <v>AFF</v>
          </cell>
          <cell r="I641" t="str">
            <v>Receptionist</v>
          </cell>
          <cell r="J641" t="str">
            <v>Receptionist</v>
          </cell>
          <cell r="K641">
            <v>10</v>
          </cell>
          <cell r="L641" t="str">
            <v>London</v>
          </cell>
        </row>
        <row r="642">
          <cell r="C642" t="str">
            <v>A25164</v>
          </cell>
          <cell r="D642" t="str">
            <v>UK</v>
          </cell>
          <cell r="E642" t="str">
            <v>UGB</v>
          </cell>
          <cell r="F642" t="str">
            <v>UU11</v>
          </cell>
          <cell r="G642" t="str">
            <v>S3</v>
          </cell>
          <cell r="H642" t="str">
            <v>UEX</v>
          </cell>
          <cell r="I642" t="str">
            <v>Business Development Director</v>
          </cell>
          <cell r="J642" t="str">
            <v>Client Relationship /Sales Manager (1)</v>
          </cell>
          <cell r="K642">
            <v>3</v>
          </cell>
          <cell r="L642" t="str">
            <v>Home</v>
          </cell>
        </row>
        <row r="643">
          <cell r="C643" t="str">
            <v>A50187</v>
          </cell>
          <cell r="D643" t="str">
            <v>UK</v>
          </cell>
          <cell r="E643" t="str">
            <v>UGB</v>
          </cell>
          <cell r="F643" t="str">
            <v>UU41</v>
          </cell>
          <cell r="G643" t="str">
            <v>S3</v>
          </cell>
          <cell r="H643" t="str">
            <v>WEN</v>
          </cell>
          <cell r="I643" t="str">
            <v>Graduate Engineer</v>
          </cell>
          <cell r="J643" t="str">
            <v>Engineer  (Not chartered) (Graduate)</v>
          </cell>
          <cell r="K643">
            <v>8</v>
          </cell>
          <cell r="L643" t="str">
            <v>Plymouth</v>
          </cell>
        </row>
        <row r="644">
          <cell r="C644" t="str">
            <v>A00112</v>
          </cell>
          <cell r="D644" t="str">
            <v>UK</v>
          </cell>
          <cell r="E644" t="str">
            <v>UGB</v>
          </cell>
          <cell r="F644" t="str">
            <v>UU31</v>
          </cell>
          <cell r="G644" t="str">
            <v>S3</v>
          </cell>
          <cell r="H644" t="str">
            <v>WWN</v>
          </cell>
          <cell r="I644" t="str">
            <v>Assistant Engineer</v>
          </cell>
          <cell r="J644" t="str">
            <v>Engineer  (Not chartered) (Graduate)</v>
          </cell>
          <cell r="K644">
            <v>8</v>
          </cell>
          <cell r="L644" t="str">
            <v>Canary Wharf</v>
          </cell>
        </row>
        <row r="645">
          <cell r="C645" t="str">
            <v>A74869</v>
          </cell>
          <cell r="D645" t="str">
            <v>UK</v>
          </cell>
          <cell r="E645" t="str">
            <v>UGB</v>
          </cell>
          <cell r="F645" t="str">
            <v>US12</v>
          </cell>
          <cell r="G645" t="str">
            <v>S9</v>
          </cell>
          <cell r="H645" t="str">
            <v>AHR</v>
          </cell>
          <cell r="I645" t="str">
            <v>HR Advisor</v>
          </cell>
          <cell r="J645" t="str">
            <v>HR Assistant</v>
          </cell>
          <cell r="K645">
            <v>9</v>
          </cell>
          <cell r="L645" t="str">
            <v>Birmingham</v>
          </cell>
        </row>
        <row r="646">
          <cell r="C646" t="str">
            <v>A76368</v>
          </cell>
          <cell r="D646" t="str">
            <v>UK</v>
          </cell>
          <cell r="E646" t="str">
            <v>UGB</v>
          </cell>
          <cell r="F646" t="str">
            <v>UT42</v>
          </cell>
          <cell r="G646" t="str">
            <v>S1</v>
          </cell>
          <cell r="H646" t="str">
            <v>TRL</v>
          </cell>
          <cell r="I646" t="str">
            <v>CAD Microstation Technician</v>
          </cell>
          <cell r="J646" t="str">
            <v>Technical assistant</v>
          </cell>
          <cell r="K646">
            <v>10</v>
          </cell>
          <cell r="L646" t="str">
            <v>London</v>
          </cell>
        </row>
        <row r="647">
          <cell r="C647" t="str">
            <v>U03026</v>
          </cell>
          <cell r="D647" t="str">
            <v>UK</v>
          </cell>
          <cell r="E647" t="str">
            <v>UGB</v>
          </cell>
          <cell r="F647" t="str">
            <v>UP51</v>
          </cell>
          <cell r="G647" t="str">
            <v>S2</v>
          </cell>
          <cell r="H647" t="str">
            <v>SBS</v>
          </cell>
          <cell r="I647" t="str">
            <v>Senior Engineer</v>
          </cell>
          <cell r="J647" t="str">
            <v>Senior Resident Engineer</v>
          </cell>
          <cell r="K647">
            <v>5</v>
          </cell>
          <cell r="L647" t="str">
            <v>London</v>
          </cell>
        </row>
        <row r="648">
          <cell r="C648" t="str">
            <v>A80035</v>
          </cell>
          <cell r="D648" t="str">
            <v>UK</v>
          </cell>
          <cell r="E648" t="str">
            <v>UGB</v>
          </cell>
          <cell r="F648" t="str">
            <v>UU81</v>
          </cell>
          <cell r="G648" t="str">
            <v>S3</v>
          </cell>
          <cell r="H648" t="str">
            <v>ERE</v>
          </cell>
          <cell r="I648" t="str">
            <v>Engineer</v>
          </cell>
          <cell r="J648" t="str">
            <v>Engineer  (Not chartered) (Graduate)</v>
          </cell>
          <cell r="K648">
            <v>8</v>
          </cell>
        </row>
        <row r="649">
          <cell r="C649" t="str">
            <v>U03106</v>
          </cell>
          <cell r="D649" t="str">
            <v>UK</v>
          </cell>
          <cell r="E649" t="str">
            <v>UGB</v>
          </cell>
          <cell r="F649" t="str">
            <v>UF13</v>
          </cell>
          <cell r="G649" t="str">
            <v>S9</v>
          </cell>
          <cell r="H649" t="str">
            <v>AFF</v>
          </cell>
          <cell r="I649" t="str">
            <v>Receptionist</v>
          </cell>
          <cell r="J649" t="str">
            <v>Junior Secretary/Clerical Assistant</v>
          </cell>
          <cell r="K649">
            <v>11</v>
          </cell>
          <cell r="L649" t="str">
            <v>Guildford</v>
          </cell>
        </row>
        <row r="650">
          <cell r="C650" t="str">
            <v>A74646</v>
          </cell>
          <cell r="D650" t="str">
            <v>UK</v>
          </cell>
          <cell r="E650" t="str">
            <v>UGB</v>
          </cell>
          <cell r="F650" t="str">
            <v>UT31</v>
          </cell>
          <cell r="G650" t="str">
            <v>S1</v>
          </cell>
          <cell r="H650" t="str">
            <v>SBR</v>
          </cell>
          <cell r="I650" t="str">
            <v>Graduate Engineer</v>
          </cell>
          <cell r="J650" t="str">
            <v>Graduate Engineer</v>
          </cell>
          <cell r="K650">
            <v>9</v>
          </cell>
          <cell r="L650" t="str">
            <v>Secondment</v>
          </cell>
        </row>
        <row r="651">
          <cell r="C651" t="str">
            <v>A76391</v>
          </cell>
          <cell r="D651" t="str">
            <v>UK</v>
          </cell>
          <cell r="E651" t="str">
            <v>UGB</v>
          </cell>
          <cell r="F651" t="str">
            <v>UT41</v>
          </cell>
          <cell r="G651" t="str">
            <v>S1</v>
          </cell>
          <cell r="H651" t="str">
            <v>TRL</v>
          </cell>
          <cell r="I651" t="str">
            <v>Project Manager</v>
          </cell>
          <cell r="J651" t="str">
            <v>Senior Project Manager GCCC (Aus)</v>
          </cell>
          <cell r="K651">
            <v>5</v>
          </cell>
          <cell r="L651" t="str">
            <v>Warrington</v>
          </cell>
        </row>
        <row r="652">
          <cell r="C652" t="str">
            <v>W16438</v>
          </cell>
          <cell r="D652" t="str">
            <v>UK</v>
          </cell>
          <cell r="E652" t="str">
            <v>UGB</v>
          </cell>
          <cell r="F652" t="str">
            <v>US13</v>
          </cell>
          <cell r="G652" t="str">
            <v>S9</v>
          </cell>
          <cell r="H652" t="str">
            <v>AFN</v>
          </cell>
          <cell r="I652" t="str">
            <v>Assistant Management Accountant</v>
          </cell>
          <cell r="J652" t="str">
            <v>Senior Management Accountant</v>
          </cell>
          <cell r="K652">
            <v>5</v>
          </cell>
          <cell r="L652" t="str">
            <v>Cardiff</v>
          </cell>
        </row>
        <row r="653">
          <cell r="C653" t="str">
            <v>A74977</v>
          </cell>
          <cell r="D653" t="str">
            <v>UK</v>
          </cell>
          <cell r="E653" t="str">
            <v>UGB</v>
          </cell>
          <cell r="F653" t="str">
            <v>UT41</v>
          </cell>
          <cell r="G653" t="str">
            <v>S1</v>
          </cell>
          <cell r="H653" t="str">
            <v>TRL</v>
          </cell>
          <cell r="I653" t="str">
            <v>Project Manager</v>
          </cell>
          <cell r="J653" t="str">
            <v>Senior Project Manager GCCC (Aus)</v>
          </cell>
          <cell r="K653">
            <v>5</v>
          </cell>
          <cell r="L653" t="str">
            <v>Warrington</v>
          </cell>
        </row>
        <row r="654">
          <cell r="C654" t="str">
            <v>A49819</v>
          </cell>
          <cell r="D654" t="str">
            <v>UK</v>
          </cell>
          <cell r="E654" t="str">
            <v>UGB</v>
          </cell>
          <cell r="F654" t="str">
            <v>UU71</v>
          </cell>
          <cell r="G654" t="str">
            <v>S3</v>
          </cell>
          <cell r="H654" t="str">
            <v>WWN</v>
          </cell>
          <cell r="I654" t="str">
            <v>Category 2 Project Manager</v>
          </cell>
          <cell r="J654" t="str">
            <v>Project Manager  Category  2 (1)</v>
          </cell>
          <cell r="K654">
            <v>3</v>
          </cell>
          <cell r="L654" t="str">
            <v>Cardiff</v>
          </cell>
        </row>
        <row r="655">
          <cell r="C655" t="str">
            <v>A76080</v>
          </cell>
          <cell r="D655" t="str">
            <v>UK</v>
          </cell>
          <cell r="E655" t="str">
            <v>UGB</v>
          </cell>
          <cell r="F655" t="str">
            <v>UT42</v>
          </cell>
          <cell r="G655" t="str">
            <v>S1</v>
          </cell>
          <cell r="H655" t="str">
            <v>TRL</v>
          </cell>
          <cell r="I655" t="str">
            <v>Graduate Engineer</v>
          </cell>
          <cell r="J655" t="str">
            <v>Assistant Engineer  (Graduate)</v>
          </cell>
          <cell r="K655">
            <v>9</v>
          </cell>
          <cell r="L655" t="str">
            <v>London</v>
          </cell>
        </row>
        <row r="656">
          <cell r="C656" t="str">
            <v>A76025</v>
          </cell>
          <cell r="D656" t="str">
            <v>UK</v>
          </cell>
          <cell r="E656" t="str">
            <v>UGB</v>
          </cell>
          <cell r="F656" t="str">
            <v>UT31</v>
          </cell>
          <cell r="G656" t="str">
            <v>S1</v>
          </cell>
          <cell r="H656" t="str">
            <v>SBR</v>
          </cell>
          <cell r="I656" t="str">
            <v>Graduate Bridge Engineer</v>
          </cell>
          <cell r="J656" t="str">
            <v>Graduate Engineer</v>
          </cell>
          <cell r="K656">
            <v>10</v>
          </cell>
          <cell r="L656" t="str">
            <v>Guildford</v>
          </cell>
        </row>
        <row r="657">
          <cell r="C657" t="str">
            <v>A00464</v>
          </cell>
          <cell r="D657" t="str">
            <v>UK</v>
          </cell>
          <cell r="E657" t="str">
            <v>UGB</v>
          </cell>
          <cell r="F657" t="str">
            <v>UP31</v>
          </cell>
          <cell r="G657" t="str">
            <v>S2</v>
          </cell>
          <cell r="H657" t="str">
            <v>GGE</v>
          </cell>
          <cell r="I657" t="str">
            <v>Graduate Engineer</v>
          </cell>
          <cell r="J657" t="str">
            <v>Assistant Engineer  (Graduate)</v>
          </cell>
          <cell r="K657">
            <v>9</v>
          </cell>
          <cell r="L657" t="str">
            <v>Guildford</v>
          </cell>
        </row>
        <row r="658">
          <cell r="C658" t="str">
            <v>A74789</v>
          </cell>
          <cell r="D658" t="str">
            <v>UK</v>
          </cell>
          <cell r="E658" t="str">
            <v>UGB</v>
          </cell>
          <cell r="F658" t="str">
            <v>UT42</v>
          </cell>
          <cell r="G658" t="str">
            <v>S1</v>
          </cell>
          <cell r="H658" t="str">
            <v>TRL</v>
          </cell>
          <cell r="I658" t="str">
            <v>Student Civil Engineer</v>
          </cell>
          <cell r="J658" t="str">
            <v>Junior Technician</v>
          </cell>
          <cell r="K658">
            <v>11</v>
          </cell>
          <cell r="L658" t="str">
            <v>London</v>
          </cell>
        </row>
        <row r="659">
          <cell r="C659" t="str">
            <v>A49738</v>
          </cell>
          <cell r="D659" t="str">
            <v>UK</v>
          </cell>
          <cell r="E659" t="str">
            <v>UGB</v>
          </cell>
          <cell r="F659" t="str">
            <v>UT41</v>
          </cell>
          <cell r="G659" t="str">
            <v>S1</v>
          </cell>
          <cell r="H659" t="str">
            <v>TRL</v>
          </cell>
          <cell r="I659" t="str">
            <v>Project Manager</v>
          </cell>
          <cell r="J659" t="str">
            <v>Senior Engineer</v>
          </cell>
          <cell r="K659">
            <v>6</v>
          </cell>
          <cell r="L659" t="str">
            <v>Warrington</v>
          </cell>
        </row>
        <row r="660">
          <cell r="C660" t="str">
            <v>U03202</v>
          </cell>
          <cell r="D660" t="str">
            <v>UK</v>
          </cell>
          <cell r="E660" t="str">
            <v>UGB</v>
          </cell>
          <cell r="F660" t="str">
            <v>UT42</v>
          </cell>
          <cell r="G660" t="str">
            <v>S1</v>
          </cell>
          <cell r="H660" t="str">
            <v>TRL</v>
          </cell>
          <cell r="I660" t="str">
            <v>Signalling Site Manager</v>
          </cell>
          <cell r="J660" t="str">
            <v>Principal Engineer/ Technical Discipline Leader</v>
          </cell>
          <cell r="K660">
            <v>5</v>
          </cell>
          <cell r="L660" t="str">
            <v>Birmingham</v>
          </cell>
        </row>
        <row r="661">
          <cell r="C661" t="str">
            <v>A74967</v>
          </cell>
          <cell r="D661" t="str">
            <v>UK</v>
          </cell>
          <cell r="E661" t="str">
            <v>UGB</v>
          </cell>
          <cell r="F661" t="str">
            <v>US18</v>
          </cell>
          <cell r="G661" t="str">
            <v>S9</v>
          </cell>
          <cell r="H661" t="str">
            <v>AFN</v>
          </cell>
          <cell r="I661" t="str">
            <v>Purchase Ledger Clerk</v>
          </cell>
          <cell r="J661" t="str">
            <v>Junior Secretary/Clerical Assistant</v>
          </cell>
          <cell r="K661">
            <v>11</v>
          </cell>
          <cell r="L661" t="str">
            <v>Warrington</v>
          </cell>
        </row>
        <row r="662">
          <cell r="C662" t="str">
            <v>A74685</v>
          </cell>
          <cell r="D662" t="str">
            <v>UK</v>
          </cell>
          <cell r="E662" t="str">
            <v>UGB</v>
          </cell>
          <cell r="F662" t="str">
            <v>UU41</v>
          </cell>
          <cell r="G662" t="str">
            <v>S3</v>
          </cell>
          <cell r="H662" t="str">
            <v>WEN</v>
          </cell>
          <cell r="I662" t="str">
            <v>Summer Student</v>
          </cell>
          <cell r="J662" t="str">
            <v>Technical Officer/ Technician</v>
          </cell>
          <cell r="K662">
            <v>10</v>
          </cell>
          <cell r="L662" t="str">
            <v>Cardiff</v>
          </cell>
        </row>
        <row r="663">
          <cell r="C663" t="str">
            <v>A00542</v>
          </cell>
          <cell r="D663" t="str">
            <v>UK</v>
          </cell>
          <cell r="E663" t="str">
            <v>UGB</v>
          </cell>
          <cell r="F663" t="str">
            <v>UE31</v>
          </cell>
          <cell r="G663" t="str">
            <v>S4</v>
          </cell>
          <cell r="H663" t="str">
            <v>EEA</v>
          </cell>
          <cell r="I663" t="str">
            <v>Business Director</v>
          </cell>
          <cell r="J663" t="str">
            <v>Business Director</v>
          </cell>
          <cell r="K663">
            <v>3</v>
          </cell>
          <cell r="L663" t="str">
            <v>London</v>
          </cell>
        </row>
        <row r="664">
          <cell r="C664" t="str">
            <v>A86495</v>
          </cell>
          <cell r="D664" t="str">
            <v>UK</v>
          </cell>
          <cell r="E664" t="str">
            <v>UGB</v>
          </cell>
          <cell r="F664" t="str">
            <v>UT21</v>
          </cell>
          <cell r="G664" t="str">
            <v>S1</v>
          </cell>
          <cell r="H664" t="str">
            <v>THW</v>
          </cell>
          <cell r="I664" t="str">
            <v>Senior Engineer</v>
          </cell>
          <cell r="J664" t="str">
            <v>Resident Engineer (1) / Resident Engineer</v>
          </cell>
          <cell r="K664">
            <v>6</v>
          </cell>
          <cell r="L664" t="str">
            <v>Guildford</v>
          </cell>
        </row>
        <row r="665">
          <cell r="C665" t="str">
            <v>A00148</v>
          </cell>
          <cell r="D665" t="str">
            <v>UK</v>
          </cell>
          <cell r="E665" t="str">
            <v>UGB</v>
          </cell>
          <cell r="F665" t="str">
            <v>UT21</v>
          </cell>
          <cell r="G665" t="str">
            <v>S1</v>
          </cell>
          <cell r="H665" t="str">
            <v>THW</v>
          </cell>
          <cell r="I665" t="str">
            <v>Graduate Engineer</v>
          </cell>
          <cell r="J665" t="str">
            <v>Graduate Engineer</v>
          </cell>
          <cell r="K665">
            <v>9</v>
          </cell>
          <cell r="L665" t="str">
            <v>Bristol</v>
          </cell>
        </row>
        <row r="666">
          <cell r="C666" t="str">
            <v>A40630</v>
          </cell>
          <cell r="D666" t="str">
            <v>UK</v>
          </cell>
          <cell r="E666" t="str">
            <v>UGB</v>
          </cell>
          <cell r="F666" t="str">
            <v>UF12</v>
          </cell>
          <cell r="G666" t="str">
            <v>S9</v>
          </cell>
          <cell r="H666" t="str">
            <v>AFF</v>
          </cell>
          <cell r="I666" t="str">
            <v>Senior Receptionist</v>
          </cell>
          <cell r="J666" t="str">
            <v>Senior Secretary/Team Secretary</v>
          </cell>
          <cell r="K666">
            <v>8</v>
          </cell>
          <cell r="L666" t="str">
            <v>Bristol</v>
          </cell>
        </row>
        <row r="667">
          <cell r="C667" t="str">
            <v>A76573</v>
          </cell>
          <cell r="D667" t="str">
            <v>UK</v>
          </cell>
          <cell r="E667" t="str">
            <v>UGB</v>
          </cell>
          <cell r="F667" t="str">
            <v>US12</v>
          </cell>
          <cell r="G667" t="str">
            <v>S9</v>
          </cell>
          <cell r="H667" t="str">
            <v>AHR</v>
          </cell>
          <cell r="I667" t="str">
            <v>Senior HR Business Partner</v>
          </cell>
          <cell r="J667" t="str">
            <v>Senior HR Manager/Advisor</v>
          </cell>
          <cell r="K667">
            <v>4</v>
          </cell>
          <cell r="L667" t="str">
            <v>Cardiff</v>
          </cell>
        </row>
        <row r="668">
          <cell r="C668" t="str">
            <v>A76498</v>
          </cell>
          <cell r="D668" t="str">
            <v>UK</v>
          </cell>
          <cell r="E668" t="str">
            <v>UGB</v>
          </cell>
          <cell r="F668" t="str">
            <v>US12</v>
          </cell>
          <cell r="G668" t="str">
            <v>S9</v>
          </cell>
          <cell r="H668" t="str">
            <v>AHR</v>
          </cell>
          <cell r="I668" t="str">
            <v>Interim HR Business Partner</v>
          </cell>
          <cell r="J668" t="str">
            <v>Senior HR Manager/Advisor</v>
          </cell>
          <cell r="K668">
            <v>4</v>
          </cell>
          <cell r="L668" t="str">
            <v>Cardiff</v>
          </cell>
        </row>
        <row r="669">
          <cell r="C669" t="str">
            <v>A76565</v>
          </cell>
          <cell r="D669" t="str">
            <v>UK</v>
          </cell>
          <cell r="E669" t="str">
            <v>UGB</v>
          </cell>
          <cell r="F669" t="str">
            <v>UP32</v>
          </cell>
          <cell r="G669" t="str">
            <v>S2</v>
          </cell>
          <cell r="H669" t="str">
            <v>GLR</v>
          </cell>
          <cell r="I669" t="str">
            <v>Ground Investigation Engineer</v>
          </cell>
          <cell r="J669" t="str">
            <v>Assistant Engineer  (Graduate)</v>
          </cell>
          <cell r="K669">
            <v>9</v>
          </cell>
          <cell r="L669" t="str">
            <v>Cardiff</v>
          </cell>
        </row>
        <row r="670">
          <cell r="C670" t="str">
            <v>W16101</v>
          </cell>
          <cell r="D670" t="str">
            <v>UK</v>
          </cell>
          <cell r="E670" t="str">
            <v>UGB</v>
          </cell>
          <cell r="F670" t="str">
            <v>UU31</v>
          </cell>
          <cell r="G670" t="str">
            <v>S3</v>
          </cell>
          <cell r="H670" t="str">
            <v>WWN</v>
          </cell>
          <cell r="I670" t="str">
            <v>Principal Technician</v>
          </cell>
          <cell r="J670" t="str">
            <v>Principal Technician</v>
          </cell>
          <cell r="K670">
            <v>6</v>
          </cell>
          <cell r="L670" t="str">
            <v>Cardiff</v>
          </cell>
        </row>
        <row r="671">
          <cell r="C671" t="str">
            <v>A76222</v>
          </cell>
          <cell r="D671" t="str">
            <v>UK</v>
          </cell>
          <cell r="E671" t="str">
            <v>UGB</v>
          </cell>
          <cell r="F671" t="str">
            <v>UT21</v>
          </cell>
          <cell r="G671" t="str">
            <v>S1</v>
          </cell>
          <cell r="H671" t="str">
            <v>THW</v>
          </cell>
          <cell r="I671" t="str">
            <v>Senior Highways Technician</v>
          </cell>
          <cell r="J671" t="str">
            <v>Senior Engineer</v>
          </cell>
          <cell r="K671">
            <v>6</v>
          </cell>
          <cell r="L671" t="str">
            <v>Cardiff</v>
          </cell>
        </row>
        <row r="672">
          <cell r="C672" t="str">
            <v>A76290</v>
          </cell>
          <cell r="D672" t="str">
            <v>UK</v>
          </cell>
          <cell r="E672" t="str">
            <v>UGB</v>
          </cell>
          <cell r="F672" t="str">
            <v>UT21</v>
          </cell>
          <cell r="G672" t="str">
            <v>S1</v>
          </cell>
          <cell r="H672" t="str">
            <v>THW</v>
          </cell>
          <cell r="I672" t="str">
            <v>Document Controller</v>
          </cell>
          <cell r="J672" t="str">
            <v>Document Controller (2)</v>
          </cell>
          <cell r="K672">
            <v>10</v>
          </cell>
          <cell r="L672" t="str">
            <v>Cardiff</v>
          </cell>
        </row>
        <row r="673">
          <cell r="C673" t="str">
            <v>A76530</v>
          </cell>
          <cell r="D673" t="str">
            <v>UK</v>
          </cell>
          <cell r="E673" t="str">
            <v>UGB</v>
          </cell>
          <cell r="F673" t="str">
            <v>UT21</v>
          </cell>
          <cell r="G673" t="str">
            <v>S1</v>
          </cell>
          <cell r="H673" t="str">
            <v>THW</v>
          </cell>
          <cell r="I673" t="str">
            <v>Work Experience Student</v>
          </cell>
          <cell r="J673" t="str">
            <v>Junior Technician</v>
          </cell>
          <cell r="K673">
            <v>11</v>
          </cell>
          <cell r="L673" t="str">
            <v>Cardiff</v>
          </cell>
        </row>
        <row r="674">
          <cell r="C674" t="str">
            <v>W16675</v>
          </cell>
          <cell r="D674" t="str">
            <v>UK</v>
          </cell>
          <cell r="E674" t="str">
            <v>UGB</v>
          </cell>
          <cell r="F674" t="str">
            <v>UF16</v>
          </cell>
          <cell r="G674" t="str">
            <v>S9</v>
          </cell>
          <cell r="H674" t="str">
            <v>AFF</v>
          </cell>
          <cell r="I674" t="str">
            <v>Office Manager</v>
          </cell>
          <cell r="J674" t="str">
            <v>Office  Manager or  Office Facilities Manager (2)</v>
          </cell>
          <cell r="K674">
            <v>6</v>
          </cell>
          <cell r="L674" t="str">
            <v>Cardiff</v>
          </cell>
        </row>
        <row r="675">
          <cell r="C675" t="str">
            <v>W16497</v>
          </cell>
          <cell r="D675" t="str">
            <v>UK</v>
          </cell>
          <cell r="E675" t="str">
            <v>UGB</v>
          </cell>
          <cell r="F675" t="str">
            <v>UU41</v>
          </cell>
          <cell r="G675" t="str">
            <v>S3</v>
          </cell>
          <cell r="H675" t="str">
            <v>WEN</v>
          </cell>
          <cell r="I675" t="str">
            <v>Technical Director (Water Environment)</v>
          </cell>
          <cell r="J675" t="str">
            <v>Associate (EA)/ Associate Tech. Dir / Associate Tech. Dir (2</v>
          </cell>
          <cell r="K675">
            <v>4</v>
          </cell>
          <cell r="L675" t="str">
            <v>Cardiff</v>
          </cell>
        </row>
        <row r="676">
          <cell r="C676" t="str">
            <v>W16799</v>
          </cell>
          <cell r="D676" t="str">
            <v>UK</v>
          </cell>
          <cell r="E676" t="str">
            <v>UGB</v>
          </cell>
          <cell r="F676" t="str">
            <v>UU41</v>
          </cell>
          <cell r="G676" t="str">
            <v>S3</v>
          </cell>
          <cell r="H676" t="str">
            <v>WEN</v>
          </cell>
          <cell r="I676" t="str">
            <v>Senior Modeller</v>
          </cell>
          <cell r="J676" t="str">
            <v>Senior Technician</v>
          </cell>
          <cell r="K676">
            <v>7</v>
          </cell>
          <cell r="L676" t="str">
            <v>Cardiff</v>
          </cell>
        </row>
        <row r="677">
          <cell r="C677" t="str">
            <v>A92304</v>
          </cell>
          <cell r="D677" t="str">
            <v>UK</v>
          </cell>
          <cell r="E677" t="str">
            <v>UGB</v>
          </cell>
          <cell r="F677" t="str">
            <v>US15</v>
          </cell>
          <cell r="G677" t="str">
            <v>S9</v>
          </cell>
          <cell r="H677" t="str">
            <v>AIT</v>
          </cell>
          <cell r="I677" t="str">
            <v>IT Field Engineer</v>
          </cell>
          <cell r="J677" t="str">
            <v>Senior IT Administrator</v>
          </cell>
          <cell r="K677">
            <v>6</v>
          </cell>
          <cell r="L677" t="str">
            <v>London</v>
          </cell>
        </row>
        <row r="678">
          <cell r="C678" t="str">
            <v>A80023</v>
          </cell>
          <cell r="D678" t="str">
            <v>UK</v>
          </cell>
          <cell r="E678" t="str">
            <v>UGB</v>
          </cell>
          <cell r="F678" t="str">
            <v>UU81</v>
          </cell>
          <cell r="G678" t="str">
            <v>S3</v>
          </cell>
          <cell r="H678" t="str">
            <v>ERE</v>
          </cell>
          <cell r="I678" t="str">
            <v>Engineer</v>
          </cell>
          <cell r="J678" t="str">
            <v>Engineer  (Not chartered) (Graduate)</v>
          </cell>
          <cell r="K678">
            <v>8</v>
          </cell>
        </row>
        <row r="679">
          <cell r="C679" t="str">
            <v>A25096</v>
          </cell>
          <cell r="D679" t="str">
            <v>UK</v>
          </cell>
          <cell r="E679" t="str">
            <v>UGB</v>
          </cell>
          <cell r="F679" t="str">
            <v>UU23</v>
          </cell>
          <cell r="G679" t="str">
            <v>S3</v>
          </cell>
          <cell r="H679" t="str">
            <v>MAM</v>
          </cell>
          <cell r="I679" t="str">
            <v>Planning Engineer</v>
          </cell>
          <cell r="J679" t="str">
            <v>Senior Engineer</v>
          </cell>
          <cell r="K679">
            <v>6</v>
          </cell>
          <cell r="L679" t="str">
            <v>Nelson</v>
          </cell>
        </row>
        <row r="680">
          <cell r="C680" t="str">
            <v>W16667</v>
          </cell>
          <cell r="D680" t="str">
            <v>UK</v>
          </cell>
          <cell r="E680" t="str">
            <v>UGB</v>
          </cell>
          <cell r="F680" t="str">
            <v>UU23</v>
          </cell>
          <cell r="G680" t="str">
            <v>S3</v>
          </cell>
          <cell r="H680" t="str">
            <v>MAM</v>
          </cell>
          <cell r="I680" t="str">
            <v>Planning Engineer</v>
          </cell>
          <cell r="J680" t="str">
            <v>Assistant Engineer  (Graduate)</v>
          </cell>
          <cell r="K680">
            <v>9</v>
          </cell>
          <cell r="L680" t="str">
            <v>Nelson</v>
          </cell>
        </row>
        <row r="681">
          <cell r="C681" t="str">
            <v>A74240</v>
          </cell>
          <cell r="D681" t="str">
            <v>UK</v>
          </cell>
          <cell r="E681" t="str">
            <v>UGB</v>
          </cell>
          <cell r="F681" t="str">
            <v>UE21</v>
          </cell>
          <cell r="G681" t="str">
            <v>S4</v>
          </cell>
          <cell r="H681" t="str">
            <v>EEC</v>
          </cell>
          <cell r="I681" t="str">
            <v>Principal Ecologist</v>
          </cell>
          <cell r="J681" t="str">
            <v>Principal Environmental Scientist</v>
          </cell>
          <cell r="K681">
            <v>5</v>
          </cell>
          <cell r="L681" t="str">
            <v>Stroud</v>
          </cell>
        </row>
        <row r="682">
          <cell r="C682" t="str">
            <v>A49992</v>
          </cell>
          <cell r="D682" t="str">
            <v>UK</v>
          </cell>
          <cell r="E682" t="str">
            <v>UGB</v>
          </cell>
          <cell r="F682" t="str">
            <v>UU71</v>
          </cell>
          <cell r="G682" t="str">
            <v>S3</v>
          </cell>
          <cell r="H682" t="str">
            <v>WWN</v>
          </cell>
          <cell r="I682" t="str">
            <v>Graduate Engineer</v>
          </cell>
          <cell r="J682" t="str">
            <v>Assistant Engineer  (Graduate)</v>
          </cell>
          <cell r="K682">
            <v>9</v>
          </cell>
          <cell r="L682" t="str">
            <v>Secondment</v>
          </cell>
        </row>
        <row r="683">
          <cell r="C683" t="str">
            <v>U03199</v>
          </cell>
          <cell r="D683" t="str">
            <v>UK</v>
          </cell>
          <cell r="E683" t="str">
            <v>UGB</v>
          </cell>
          <cell r="F683" t="str">
            <v>UP31</v>
          </cell>
          <cell r="G683" t="str">
            <v>S2</v>
          </cell>
          <cell r="H683" t="str">
            <v>GGE</v>
          </cell>
          <cell r="I683" t="str">
            <v>Work Experience</v>
          </cell>
          <cell r="J683" t="str">
            <v>Junior Technician</v>
          </cell>
          <cell r="K683">
            <v>11</v>
          </cell>
          <cell r="L683" t="str">
            <v>Guildford</v>
          </cell>
        </row>
        <row r="684">
          <cell r="C684" t="str">
            <v>A41680</v>
          </cell>
          <cell r="D684" t="str">
            <v>UK</v>
          </cell>
          <cell r="E684" t="str">
            <v>UGB</v>
          </cell>
          <cell r="F684" t="str">
            <v>UU61</v>
          </cell>
          <cell r="G684" t="str">
            <v>S3</v>
          </cell>
          <cell r="H684" t="str">
            <v>WWN</v>
          </cell>
          <cell r="I684" t="str">
            <v>Technical Director</v>
          </cell>
          <cell r="J684" t="str">
            <v>Senior Technical Director</v>
          </cell>
          <cell r="K684">
            <v>2</v>
          </cell>
          <cell r="L684" t="str">
            <v>Plymouth</v>
          </cell>
        </row>
        <row r="685">
          <cell r="C685" t="str">
            <v>A49965</v>
          </cell>
          <cell r="D685" t="str">
            <v>UK</v>
          </cell>
          <cell r="E685" t="str">
            <v>UGB</v>
          </cell>
          <cell r="F685" t="str">
            <v>UP51</v>
          </cell>
          <cell r="G685" t="str">
            <v>S2</v>
          </cell>
          <cell r="H685" t="str">
            <v>SBS</v>
          </cell>
          <cell r="I685" t="str">
            <v>Technician</v>
          </cell>
          <cell r="J685" t="str">
            <v>Technical Officer/ Technician</v>
          </cell>
          <cell r="K685">
            <v>8</v>
          </cell>
          <cell r="L685" t="str">
            <v>London</v>
          </cell>
        </row>
        <row r="686">
          <cell r="C686" t="str">
            <v>U03083</v>
          </cell>
          <cell r="D686" t="str">
            <v>UK</v>
          </cell>
          <cell r="E686" t="str">
            <v>UGB</v>
          </cell>
          <cell r="F686" t="str">
            <v>UT42</v>
          </cell>
          <cell r="G686" t="str">
            <v>S1</v>
          </cell>
          <cell r="H686" t="str">
            <v>TRL</v>
          </cell>
          <cell r="I686" t="str">
            <v>Engineer</v>
          </cell>
          <cell r="J686" t="str">
            <v>Senior Engineer</v>
          </cell>
          <cell r="K686">
            <v>6</v>
          </cell>
          <cell r="L686" t="str">
            <v>London</v>
          </cell>
        </row>
        <row r="687">
          <cell r="C687" t="str">
            <v>S10269</v>
          </cell>
          <cell r="D687" t="str">
            <v>UK</v>
          </cell>
          <cell r="E687" t="str">
            <v>UGB</v>
          </cell>
          <cell r="F687" t="str">
            <v>UU41</v>
          </cell>
          <cell r="G687" t="str">
            <v>S3</v>
          </cell>
          <cell r="H687" t="str">
            <v>WEN</v>
          </cell>
          <cell r="I687" t="str">
            <v>Environmental Consultant</v>
          </cell>
          <cell r="J687" t="str">
            <v>Environmental consultant 2</v>
          </cell>
          <cell r="K687">
            <v>8</v>
          </cell>
          <cell r="L687" t="str">
            <v>Bristol</v>
          </cell>
        </row>
        <row r="688">
          <cell r="C688" t="str">
            <v>A20088</v>
          </cell>
          <cell r="D688" t="str">
            <v>UK</v>
          </cell>
          <cell r="E688" t="str">
            <v>UGB</v>
          </cell>
          <cell r="F688" t="str">
            <v>UT21</v>
          </cell>
          <cell r="G688" t="str">
            <v>S1</v>
          </cell>
          <cell r="H688" t="str">
            <v>THW</v>
          </cell>
          <cell r="I688" t="str">
            <v>Technical Director</v>
          </cell>
          <cell r="J688" t="str">
            <v>Technical Director  / Technical Director (1)</v>
          </cell>
          <cell r="K688">
            <v>3</v>
          </cell>
          <cell r="L688" t="str">
            <v>Home</v>
          </cell>
        </row>
        <row r="689">
          <cell r="C689" t="str">
            <v>A74734</v>
          </cell>
          <cell r="D689" t="str">
            <v>UK</v>
          </cell>
          <cell r="E689" t="str">
            <v>UGB</v>
          </cell>
          <cell r="F689" t="str">
            <v>UT42</v>
          </cell>
          <cell r="G689" t="str">
            <v>S1</v>
          </cell>
          <cell r="H689" t="str">
            <v>TRL</v>
          </cell>
          <cell r="I689" t="str">
            <v>Principal Engineer</v>
          </cell>
          <cell r="J689" t="str">
            <v>Principal Engineer/ Technical Discipline Leader</v>
          </cell>
          <cell r="K689">
            <v>5</v>
          </cell>
          <cell r="L689" t="str">
            <v>London</v>
          </cell>
        </row>
        <row r="690">
          <cell r="C690" t="str">
            <v>A97764</v>
          </cell>
          <cell r="D690" t="str">
            <v>UK</v>
          </cell>
          <cell r="E690" t="str">
            <v>UGB</v>
          </cell>
          <cell r="F690" t="str">
            <v>UP31</v>
          </cell>
          <cell r="G690" t="str">
            <v>S2</v>
          </cell>
          <cell r="H690" t="str">
            <v>GGE</v>
          </cell>
          <cell r="I690" t="str">
            <v>Senior Engineer</v>
          </cell>
          <cell r="J690" t="str">
            <v>Chartered or Consulting Engineer</v>
          </cell>
          <cell r="K690">
            <v>7</v>
          </cell>
          <cell r="L690" t="str">
            <v>Exeter</v>
          </cell>
        </row>
        <row r="691">
          <cell r="C691" t="str">
            <v>A92711</v>
          </cell>
          <cell r="D691" t="str">
            <v>UK</v>
          </cell>
          <cell r="E691" t="str">
            <v>UGB</v>
          </cell>
          <cell r="F691" t="str">
            <v>UE31</v>
          </cell>
          <cell r="G691" t="str">
            <v>S4</v>
          </cell>
          <cell r="H691" t="str">
            <v>EEA</v>
          </cell>
          <cell r="I691" t="str">
            <v>Principal Consultant</v>
          </cell>
          <cell r="J691" t="str">
            <v>Principal Environmental Consultant</v>
          </cell>
          <cell r="K691">
            <v>5</v>
          </cell>
          <cell r="L691" t="str">
            <v>London</v>
          </cell>
        </row>
        <row r="692">
          <cell r="C692" t="str">
            <v>A00495</v>
          </cell>
          <cell r="D692" t="str">
            <v>UK</v>
          </cell>
          <cell r="E692" t="str">
            <v>UGB</v>
          </cell>
          <cell r="F692" t="str">
            <v>UP31</v>
          </cell>
          <cell r="G692" t="str">
            <v>S2</v>
          </cell>
          <cell r="H692" t="str">
            <v>GGE</v>
          </cell>
          <cell r="I692" t="str">
            <v>Senior Groundwater Modeller</v>
          </cell>
          <cell r="J692" t="str">
            <v>Senior Engineer</v>
          </cell>
          <cell r="K692">
            <v>6</v>
          </cell>
          <cell r="L692" t="str">
            <v>Exeter</v>
          </cell>
        </row>
        <row r="693">
          <cell r="C693" t="str">
            <v>U03153</v>
          </cell>
          <cell r="D693" t="str">
            <v>UK</v>
          </cell>
          <cell r="E693" t="str">
            <v>UGB</v>
          </cell>
          <cell r="F693" t="str">
            <v>UP31</v>
          </cell>
          <cell r="G693" t="str">
            <v>S2</v>
          </cell>
          <cell r="H693" t="str">
            <v>GGE</v>
          </cell>
          <cell r="I693" t="str">
            <v>Groundwater Modeller</v>
          </cell>
          <cell r="J693" t="str">
            <v>Senior Engineer</v>
          </cell>
          <cell r="K693">
            <v>6</v>
          </cell>
          <cell r="L693" t="str">
            <v>Exeter</v>
          </cell>
        </row>
        <row r="694">
          <cell r="C694" t="str">
            <v>A76448</v>
          </cell>
          <cell r="D694" t="str">
            <v>UK</v>
          </cell>
          <cell r="E694" t="str">
            <v>UGB</v>
          </cell>
          <cell r="F694" t="str">
            <v>UT42</v>
          </cell>
          <cell r="G694" t="str">
            <v>S1</v>
          </cell>
          <cell r="H694" t="str">
            <v>TRL</v>
          </cell>
          <cell r="I694" t="str">
            <v>Civil Engineer</v>
          </cell>
          <cell r="J694" t="str">
            <v>Engineer  (Not chartered) (Graduate)</v>
          </cell>
          <cell r="K694">
            <v>8</v>
          </cell>
          <cell r="L694" t="str">
            <v>Other Site</v>
          </cell>
        </row>
        <row r="695">
          <cell r="C695" t="str">
            <v>A74704</v>
          </cell>
          <cell r="D695" t="str">
            <v>UK</v>
          </cell>
          <cell r="E695" t="str">
            <v>UGB</v>
          </cell>
          <cell r="F695" t="str">
            <v>UP31</v>
          </cell>
          <cell r="G695" t="str">
            <v>S2</v>
          </cell>
          <cell r="H695" t="str">
            <v>GGE</v>
          </cell>
          <cell r="I695" t="str">
            <v>Geotechnical Engineer</v>
          </cell>
          <cell r="J695" t="str">
            <v>Principal Engineer/ Technical Discipline Leader</v>
          </cell>
          <cell r="K695">
            <v>5</v>
          </cell>
          <cell r="L695" t="str">
            <v>PHI</v>
          </cell>
        </row>
        <row r="696">
          <cell r="C696" t="str">
            <v>W20435</v>
          </cell>
          <cell r="D696" t="str">
            <v>UK</v>
          </cell>
          <cell r="E696" t="str">
            <v>UGB</v>
          </cell>
          <cell r="F696" t="str">
            <v>UP31</v>
          </cell>
          <cell r="G696" t="str">
            <v>S2</v>
          </cell>
          <cell r="H696" t="str">
            <v>GGE</v>
          </cell>
          <cell r="I696" t="str">
            <v>Geotechnical Engineer</v>
          </cell>
          <cell r="J696" t="str">
            <v>Principal Engineer/ Technical Discipline Leader</v>
          </cell>
          <cell r="K696">
            <v>5</v>
          </cell>
          <cell r="L696" t="str">
            <v>PHI</v>
          </cell>
        </row>
        <row r="697">
          <cell r="C697" t="str">
            <v>A76492</v>
          </cell>
          <cell r="D697" t="str">
            <v>UK</v>
          </cell>
          <cell r="E697" t="str">
            <v>UGB</v>
          </cell>
          <cell r="F697" t="str">
            <v>UT43</v>
          </cell>
          <cell r="G697" t="str">
            <v>S1</v>
          </cell>
          <cell r="H697" t="str">
            <v>TRL</v>
          </cell>
          <cell r="I697" t="str">
            <v>Commercial Assistant</v>
          </cell>
          <cell r="J697" t="str">
            <v>Commercial Assistant (1)</v>
          </cell>
          <cell r="K697">
            <v>8</v>
          </cell>
          <cell r="L697" t="str">
            <v>Other Site</v>
          </cell>
        </row>
        <row r="698">
          <cell r="C698" t="str">
            <v>S10247</v>
          </cell>
          <cell r="D698" t="str">
            <v>UK</v>
          </cell>
          <cell r="E698" t="str">
            <v>UGB</v>
          </cell>
          <cell r="F698" t="str">
            <v>UT41</v>
          </cell>
          <cell r="G698" t="str">
            <v>S1</v>
          </cell>
          <cell r="H698" t="str">
            <v>TRL</v>
          </cell>
          <cell r="I698" t="str">
            <v>Quantity Surveyor</v>
          </cell>
          <cell r="J698" t="str">
            <v>Principal Quantity Surveyor</v>
          </cell>
          <cell r="K698">
            <v>5</v>
          </cell>
          <cell r="L698" t="str">
            <v>Warrington</v>
          </cell>
        </row>
        <row r="699">
          <cell r="C699" t="str">
            <v>A00564</v>
          </cell>
          <cell r="D699" t="str">
            <v>UK</v>
          </cell>
          <cell r="E699" t="str">
            <v>UGB</v>
          </cell>
          <cell r="F699" t="str">
            <v>UT41</v>
          </cell>
          <cell r="G699" t="str">
            <v>S1</v>
          </cell>
          <cell r="H699" t="str">
            <v>TRL</v>
          </cell>
          <cell r="I699" t="str">
            <v>PWay Engineer</v>
          </cell>
          <cell r="J699" t="str">
            <v>Senior Engineer</v>
          </cell>
          <cell r="K699">
            <v>6</v>
          </cell>
          <cell r="L699" t="str">
            <v>London</v>
          </cell>
        </row>
        <row r="700">
          <cell r="C700" t="str">
            <v>S10277</v>
          </cell>
          <cell r="D700" t="str">
            <v>UK</v>
          </cell>
          <cell r="E700" t="str">
            <v>UGB</v>
          </cell>
          <cell r="F700" t="str">
            <v>UT21</v>
          </cell>
          <cell r="G700" t="str">
            <v>S1</v>
          </cell>
          <cell r="H700" t="str">
            <v>THW</v>
          </cell>
          <cell r="I700" t="str">
            <v>Senior Engineer</v>
          </cell>
          <cell r="J700" t="str">
            <v>Senior Engineer</v>
          </cell>
          <cell r="K700">
            <v>6</v>
          </cell>
          <cell r="L700" t="str">
            <v>Guildford</v>
          </cell>
        </row>
        <row r="701">
          <cell r="C701" t="str">
            <v>A42125</v>
          </cell>
          <cell r="D701" t="str">
            <v>UK</v>
          </cell>
          <cell r="E701" t="str">
            <v>UGB</v>
          </cell>
          <cell r="F701" t="str">
            <v>US18</v>
          </cell>
          <cell r="G701" t="str">
            <v>S9</v>
          </cell>
          <cell r="H701" t="str">
            <v>AFN</v>
          </cell>
          <cell r="I701" t="str">
            <v>Project Administrator</v>
          </cell>
          <cell r="J701" t="str">
            <v>Commercial Assistant (1)</v>
          </cell>
          <cell r="K701">
            <v>8</v>
          </cell>
          <cell r="L701" t="str">
            <v>Plymouth</v>
          </cell>
        </row>
        <row r="702">
          <cell r="C702" t="str">
            <v>A84891</v>
          </cell>
          <cell r="D702" t="str">
            <v>UK</v>
          </cell>
          <cell r="E702" t="str">
            <v>UGB</v>
          </cell>
          <cell r="F702" t="str">
            <v>UT22</v>
          </cell>
          <cell r="G702" t="str">
            <v>S1</v>
          </cell>
          <cell r="H702" t="str">
            <v>TPL</v>
          </cell>
          <cell r="I702" t="str">
            <v>Technical Director</v>
          </cell>
          <cell r="J702" t="str">
            <v>Technical Director  / Technical Director (1)</v>
          </cell>
          <cell r="K702">
            <v>3</v>
          </cell>
          <cell r="L702" t="str">
            <v>Guildford</v>
          </cell>
        </row>
        <row r="703">
          <cell r="C703" t="str">
            <v>A94099</v>
          </cell>
          <cell r="D703" t="str">
            <v>UK</v>
          </cell>
          <cell r="E703" t="str">
            <v>UGB</v>
          </cell>
          <cell r="F703" t="str">
            <v>UE21</v>
          </cell>
          <cell r="G703" t="str">
            <v>S4</v>
          </cell>
          <cell r="H703" t="str">
            <v>ESD</v>
          </cell>
          <cell r="I703" t="str">
            <v>Senior Consultant</v>
          </cell>
          <cell r="J703" t="str">
            <v>Senior Consultant</v>
          </cell>
          <cell r="K703">
            <v>6</v>
          </cell>
          <cell r="L703" t="str">
            <v>Bristol</v>
          </cell>
        </row>
        <row r="704">
          <cell r="C704" t="str">
            <v>S10380</v>
          </cell>
          <cell r="D704" t="str">
            <v>UK</v>
          </cell>
          <cell r="E704" t="str">
            <v>UGB</v>
          </cell>
          <cell r="F704" t="str">
            <v>UT41</v>
          </cell>
          <cell r="G704" t="str">
            <v>S1</v>
          </cell>
          <cell r="H704" t="str">
            <v>TRS</v>
          </cell>
          <cell r="I704" t="str">
            <v>Rail Telecoms Engineer</v>
          </cell>
          <cell r="J704" t="str">
            <v>Chartered or Consulting Engineer</v>
          </cell>
          <cell r="K704">
            <v>7</v>
          </cell>
          <cell r="L704" t="str">
            <v>London</v>
          </cell>
        </row>
        <row r="705">
          <cell r="C705" t="str">
            <v>S10297</v>
          </cell>
          <cell r="D705" t="str">
            <v>UK</v>
          </cell>
          <cell r="E705" t="str">
            <v>UGB</v>
          </cell>
          <cell r="F705" t="str">
            <v>UT43</v>
          </cell>
          <cell r="G705" t="str">
            <v>S1</v>
          </cell>
          <cell r="H705" t="str">
            <v>TRL</v>
          </cell>
          <cell r="I705" t="str">
            <v>Sub Consultant</v>
          </cell>
          <cell r="J705" t="str">
            <v>Chartered or Consulting Engineer</v>
          </cell>
          <cell r="K705">
            <v>7</v>
          </cell>
          <cell r="L705" t="str">
            <v>London</v>
          </cell>
        </row>
        <row r="706">
          <cell r="C706" t="str">
            <v>A25119</v>
          </cell>
          <cell r="D706" t="str">
            <v>UK</v>
          </cell>
          <cell r="E706" t="str">
            <v>UGB</v>
          </cell>
          <cell r="F706" t="str">
            <v>UT42</v>
          </cell>
          <cell r="G706" t="str">
            <v>S1</v>
          </cell>
          <cell r="H706" t="str">
            <v>TRS</v>
          </cell>
          <cell r="I706" t="str">
            <v>Engineer</v>
          </cell>
          <cell r="J706" t="str">
            <v>Senior Resident Engineer</v>
          </cell>
          <cell r="K706">
            <v>5</v>
          </cell>
          <cell r="L706" t="str">
            <v>Secondment</v>
          </cell>
        </row>
        <row r="707">
          <cell r="C707" t="str">
            <v>U03141</v>
          </cell>
          <cell r="D707" t="str">
            <v>UK</v>
          </cell>
          <cell r="E707" t="str">
            <v>UGB</v>
          </cell>
          <cell r="F707" t="str">
            <v>UT31</v>
          </cell>
          <cell r="G707" t="str">
            <v>S1</v>
          </cell>
          <cell r="H707" t="str">
            <v>SBR</v>
          </cell>
          <cell r="I707" t="str">
            <v>Microstation Technician</v>
          </cell>
          <cell r="J707" t="str">
            <v>Resident Engineer (1) / Resident Engineer</v>
          </cell>
          <cell r="K707">
            <v>6</v>
          </cell>
          <cell r="L707" t="str">
            <v>London</v>
          </cell>
        </row>
        <row r="708">
          <cell r="C708" t="str">
            <v>A76382</v>
          </cell>
          <cell r="D708" t="str">
            <v>UK</v>
          </cell>
          <cell r="E708" t="str">
            <v>UGB</v>
          </cell>
          <cell r="F708" t="str">
            <v>UT41</v>
          </cell>
          <cell r="G708" t="str">
            <v>S1</v>
          </cell>
          <cell r="H708" t="str">
            <v>TRL</v>
          </cell>
          <cell r="I708" t="str">
            <v>Consultant</v>
          </cell>
          <cell r="J708" t="str">
            <v>Client Relationship /Sales Manager (1)</v>
          </cell>
          <cell r="K708">
            <v>3</v>
          </cell>
          <cell r="L708" t="str">
            <v>Warrington</v>
          </cell>
        </row>
        <row r="709">
          <cell r="C709" t="str">
            <v>A00535</v>
          </cell>
          <cell r="D709" t="str">
            <v>UK</v>
          </cell>
          <cell r="E709" t="str">
            <v>UGB</v>
          </cell>
          <cell r="F709" t="str">
            <v>UT41</v>
          </cell>
          <cell r="G709" t="str">
            <v>S1</v>
          </cell>
          <cell r="H709" t="str">
            <v>TRL</v>
          </cell>
          <cell r="I709" t="str">
            <v>Consultant</v>
          </cell>
          <cell r="J709" t="str">
            <v>Senior Consultant</v>
          </cell>
          <cell r="K709">
            <v>6</v>
          </cell>
          <cell r="L709" t="str">
            <v>Warrington</v>
          </cell>
        </row>
        <row r="710">
          <cell r="C710" t="str">
            <v>A74965</v>
          </cell>
          <cell r="D710" t="str">
            <v>UK</v>
          </cell>
          <cell r="E710" t="str">
            <v>UGB</v>
          </cell>
          <cell r="F710" t="str">
            <v>UT41</v>
          </cell>
          <cell r="G710" t="str">
            <v>S1</v>
          </cell>
          <cell r="H710" t="str">
            <v>TRL</v>
          </cell>
          <cell r="I710" t="str">
            <v>Consultant</v>
          </cell>
          <cell r="J710" t="str">
            <v>Technical Director  / Technical Director (1)</v>
          </cell>
          <cell r="K710">
            <v>3</v>
          </cell>
          <cell r="L710" t="str">
            <v>Warrington</v>
          </cell>
        </row>
        <row r="711">
          <cell r="C711" t="str">
            <v>W20419</v>
          </cell>
          <cell r="D711" t="str">
            <v>UK</v>
          </cell>
          <cell r="E711" t="str">
            <v>UGB</v>
          </cell>
          <cell r="F711" t="str">
            <v>UT41</v>
          </cell>
          <cell r="G711" t="str">
            <v>S1</v>
          </cell>
          <cell r="H711" t="str">
            <v>TRL</v>
          </cell>
          <cell r="I711" t="str">
            <v>Regional Director</v>
          </cell>
          <cell r="J711" t="str">
            <v>Business Director</v>
          </cell>
          <cell r="K711">
            <v>3</v>
          </cell>
          <cell r="L711" t="str">
            <v>Warrington</v>
          </cell>
        </row>
        <row r="712">
          <cell r="C712" t="str">
            <v>A25197</v>
          </cell>
          <cell r="D712" t="str">
            <v>UK</v>
          </cell>
          <cell r="E712" t="str">
            <v>UGB</v>
          </cell>
          <cell r="F712" t="str">
            <v>UU61</v>
          </cell>
          <cell r="G712" t="str">
            <v>S3</v>
          </cell>
          <cell r="H712" t="str">
            <v>WWN</v>
          </cell>
          <cell r="I712" t="str">
            <v>Technician</v>
          </cell>
          <cell r="J712" t="str">
            <v>Technical Officer/ Technician</v>
          </cell>
          <cell r="K712">
            <v>8</v>
          </cell>
          <cell r="L712" t="str">
            <v>Exeter</v>
          </cell>
        </row>
        <row r="713">
          <cell r="C713" t="str">
            <v>A49935</v>
          </cell>
          <cell r="D713" t="str">
            <v>UK</v>
          </cell>
          <cell r="E713" t="str">
            <v>UGB</v>
          </cell>
          <cell r="F713" t="str">
            <v>UT25</v>
          </cell>
          <cell r="G713" t="str">
            <v>S1</v>
          </cell>
          <cell r="H713" t="str">
            <v>THW</v>
          </cell>
          <cell r="I713" t="str">
            <v>Administrator</v>
          </cell>
          <cell r="J713" t="str">
            <v>Admin Assistant</v>
          </cell>
          <cell r="K713">
            <v>9</v>
          </cell>
          <cell r="L713" t="str">
            <v>Romania</v>
          </cell>
        </row>
        <row r="714">
          <cell r="C714" t="str">
            <v>A99511</v>
          </cell>
          <cell r="D714" t="str">
            <v>UK</v>
          </cell>
          <cell r="E714" t="str">
            <v>UGB</v>
          </cell>
          <cell r="F714" t="str">
            <v>UP21</v>
          </cell>
          <cell r="G714" t="str">
            <v>S2</v>
          </cell>
          <cell r="H714" t="str">
            <v>GCL</v>
          </cell>
          <cell r="I714" t="str">
            <v>Asbestos Surveyor</v>
          </cell>
          <cell r="J714" t="str">
            <v>Technical Officer/ Technician</v>
          </cell>
          <cell r="K714">
            <v>8</v>
          </cell>
          <cell r="L714" t="str">
            <v>London</v>
          </cell>
        </row>
        <row r="715">
          <cell r="C715" t="str">
            <v>U03018</v>
          </cell>
          <cell r="D715" t="str">
            <v>UK</v>
          </cell>
          <cell r="E715" t="str">
            <v>UGB</v>
          </cell>
          <cell r="F715" t="str">
            <v>UT41</v>
          </cell>
          <cell r="G715" t="str">
            <v>S1</v>
          </cell>
          <cell r="H715" t="str">
            <v>TRL</v>
          </cell>
          <cell r="I715" t="str">
            <v>CAD Technician</v>
          </cell>
          <cell r="J715" t="str">
            <v>Senior Technician</v>
          </cell>
          <cell r="K715">
            <v>7</v>
          </cell>
          <cell r="L715" t="str">
            <v>Warrington</v>
          </cell>
        </row>
        <row r="716">
          <cell r="C716" t="str">
            <v>A76377</v>
          </cell>
          <cell r="D716" t="str">
            <v>UK</v>
          </cell>
          <cell r="E716" t="str">
            <v>UGB</v>
          </cell>
          <cell r="F716" t="str">
            <v>UU61</v>
          </cell>
          <cell r="G716" t="str">
            <v>S3</v>
          </cell>
          <cell r="H716" t="str">
            <v>WWN</v>
          </cell>
          <cell r="I716" t="str">
            <v>Developer Services Project Co-ordinator</v>
          </cell>
          <cell r="J716" t="str">
            <v>Commercial Assistant (1)</v>
          </cell>
          <cell r="K716">
            <v>8</v>
          </cell>
          <cell r="L716" t="str">
            <v>Exeter</v>
          </cell>
        </row>
        <row r="717">
          <cell r="C717" t="str">
            <v>S10292</v>
          </cell>
          <cell r="D717" t="str">
            <v>UK</v>
          </cell>
          <cell r="E717" t="str">
            <v>UGB</v>
          </cell>
          <cell r="F717" t="str">
            <v>UT40</v>
          </cell>
          <cell r="G717" t="str">
            <v>S1</v>
          </cell>
          <cell r="H717" t="str">
            <v>TEX</v>
          </cell>
          <cell r="I717" t="str">
            <v>Sub Consultant</v>
          </cell>
          <cell r="J717" t="str">
            <v>Senior Consultant</v>
          </cell>
          <cell r="K717">
            <v>6</v>
          </cell>
          <cell r="L717" t="str">
            <v>London</v>
          </cell>
        </row>
        <row r="718">
          <cell r="C718" t="str">
            <v>U03182</v>
          </cell>
          <cell r="D718" t="str">
            <v>UK</v>
          </cell>
          <cell r="E718" t="str">
            <v>UGB</v>
          </cell>
          <cell r="F718" t="str">
            <v>UU71</v>
          </cell>
          <cell r="G718" t="str">
            <v>S3</v>
          </cell>
          <cell r="H718" t="str">
            <v>WWN</v>
          </cell>
          <cell r="I718" t="str">
            <v>Senior Engineer</v>
          </cell>
          <cell r="J718" t="str">
            <v>Senior Engineer</v>
          </cell>
          <cell r="K718">
            <v>6</v>
          </cell>
          <cell r="L718" t="str">
            <v>Birmingham</v>
          </cell>
        </row>
        <row r="719">
          <cell r="C719" t="str">
            <v>A24830</v>
          </cell>
          <cell r="D719" t="str">
            <v>UK</v>
          </cell>
          <cell r="E719" t="str">
            <v>UGB</v>
          </cell>
          <cell r="F719" t="str">
            <v>UU71</v>
          </cell>
          <cell r="G719" t="str">
            <v>S3</v>
          </cell>
          <cell r="H719" t="str">
            <v>WWN</v>
          </cell>
          <cell r="I719" t="str">
            <v>Engineer</v>
          </cell>
          <cell r="J719" t="str">
            <v>Resident Engineer (2)</v>
          </cell>
          <cell r="K719">
            <v>7</v>
          </cell>
          <cell r="L719" t="str">
            <v>Birmingham</v>
          </cell>
        </row>
        <row r="720">
          <cell r="C720" t="str">
            <v>U03110</v>
          </cell>
          <cell r="D720" t="str">
            <v>UK</v>
          </cell>
          <cell r="E720" t="str">
            <v>UGB</v>
          </cell>
          <cell r="F720" t="str">
            <v>UF13</v>
          </cell>
          <cell r="G720" t="str">
            <v>S9</v>
          </cell>
          <cell r="H720" t="str">
            <v>AFF</v>
          </cell>
          <cell r="I720" t="str">
            <v>Facilities Assistant</v>
          </cell>
          <cell r="J720" t="str">
            <v>Facilities Assistant</v>
          </cell>
          <cell r="K720">
            <v>10</v>
          </cell>
          <cell r="L720" t="str">
            <v>Guildford</v>
          </cell>
        </row>
        <row r="721">
          <cell r="C721" t="str">
            <v>A76351</v>
          </cell>
          <cell r="D721" t="str">
            <v>UK</v>
          </cell>
          <cell r="E721" t="str">
            <v>UGB</v>
          </cell>
          <cell r="F721" t="str">
            <v>UU22</v>
          </cell>
          <cell r="G721" t="str">
            <v>S3</v>
          </cell>
          <cell r="H721" t="str">
            <v>WTC</v>
          </cell>
          <cell r="I721" t="str">
            <v>Mechanical Engineer</v>
          </cell>
          <cell r="J721" t="str">
            <v>Engineer  (Not chartered) (Graduate)</v>
          </cell>
          <cell r="K721">
            <v>8</v>
          </cell>
          <cell r="L721" t="str">
            <v>Plymouth</v>
          </cell>
        </row>
        <row r="722">
          <cell r="C722" t="str">
            <v>A02134</v>
          </cell>
          <cell r="D722" t="str">
            <v>UK</v>
          </cell>
          <cell r="E722" t="str">
            <v>UGB</v>
          </cell>
          <cell r="F722" t="str">
            <v>UU22</v>
          </cell>
          <cell r="G722" t="str">
            <v>S3</v>
          </cell>
          <cell r="H722" t="str">
            <v>WTC</v>
          </cell>
          <cell r="I722" t="str">
            <v>Senior Mechanical Engineer</v>
          </cell>
          <cell r="J722" t="str">
            <v>Senior Engineer</v>
          </cell>
          <cell r="K722">
            <v>6</v>
          </cell>
          <cell r="L722" t="str">
            <v>Plymouth</v>
          </cell>
        </row>
        <row r="723">
          <cell r="C723" t="str">
            <v>A62027</v>
          </cell>
          <cell r="D723" t="str">
            <v>UK</v>
          </cell>
          <cell r="E723" t="str">
            <v>UGB</v>
          </cell>
          <cell r="F723" t="str">
            <v>UU23</v>
          </cell>
          <cell r="G723" t="str">
            <v>S3</v>
          </cell>
          <cell r="H723" t="str">
            <v>MAM</v>
          </cell>
          <cell r="I723" t="str">
            <v>Contract Manager</v>
          </cell>
          <cell r="J723" t="str">
            <v>Site Operations Manager</v>
          </cell>
          <cell r="K723">
            <v>4</v>
          </cell>
          <cell r="L723" t="str">
            <v>Nelson</v>
          </cell>
        </row>
        <row r="724">
          <cell r="C724" t="str">
            <v>A03262</v>
          </cell>
          <cell r="D724" t="str">
            <v>UK</v>
          </cell>
          <cell r="E724" t="str">
            <v>UGB</v>
          </cell>
          <cell r="F724" t="str">
            <v>UP31</v>
          </cell>
          <cell r="G724" t="str">
            <v>S2</v>
          </cell>
          <cell r="H724" t="str">
            <v>GCL</v>
          </cell>
          <cell r="I724" t="str">
            <v>Technical Director(2)</v>
          </cell>
          <cell r="J724" t="str">
            <v>Associate (EA)/ Associate Tech. Dir / Associate Tech. Dir (2</v>
          </cell>
          <cell r="K724">
            <v>4</v>
          </cell>
          <cell r="L724" t="str">
            <v>Bristol</v>
          </cell>
        </row>
        <row r="725">
          <cell r="C725" t="str">
            <v>A76504</v>
          </cell>
          <cell r="D725" t="str">
            <v>UK</v>
          </cell>
          <cell r="E725" t="str">
            <v>UGB</v>
          </cell>
          <cell r="F725" t="str">
            <v>UT41</v>
          </cell>
          <cell r="G725" t="str">
            <v>S1</v>
          </cell>
          <cell r="H725" t="str">
            <v>TRL</v>
          </cell>
          <cell r="I725" t="str">
            <v>Site Manager</v>
          </cell>
          <cell r="J725" t="str">
            <v>Site Operations Manager</v>
          </cell>
          <cell r="K725">
            <v>4</v>
          </cell>
          <cell r="L725" t="str">
            <v>Other Site</v>
          </cell>
        </row>
        <row r="726">
          <cell r="C726" t="str">
            <v>A25239</v>
          </cell>
          <cell r="D726" t="str">
            <v>UK</v>
          </cell>
          <cell r="E726" t="str">
            <v>UGB</v>
          </cell>
          <cell r="F726" t="str">
            <v>UT42</v>
          </cell>
          <cell r="G726" t="str">
            <v>S1</v>
          </cell>
          <cell r="H726" t="str">
            <v>TRL</v>
          </cell>
          <cell r="I726" t="str">
            <v>Signalling Site Manager</v>
          </cell>
          <cell r="J726" t="str">
            <v>Team Leader</v>
          </cell>
          <cell r="K726">
            <v>5</v>
          </cell>
          <cell r="L726" t="str">
            <v>Birmingham</v>
          </cell>
        </row>
        <row r="727">
          <cell r="C727" t="str">
            <v>A74491</v>
          </cell>
          <cell r="D727" t="str">
            <v>UK</v>
          </cell>
          <cell r="E727" t="str">
            <v>UGB</v>
          </cell>
          <cell r="F727" t="str">
            <v>UP31</v>
          </cell>
          <cell r="G727" t="str">
            <v>S2</v>
          </cell>
          <cell r="H727" t="str">
            <v>GGE</v>
          </cell>
          <cell r="I727" t="str">
            <v>Geo-Environmental Engineer</v>
          </cell>
          <cell r="J727" t="str">
            <v>Resident Engineer (2)</v>
          </cell>
          <cell r="K727">
            <v>7</v>
          </cell>
          <cell r="L727" t="str">
            <v>Guildford</v>
          </cell>
        </row>
        <row r="728">
          <cell r="C728" t="str">
            <v>A76395</v>
          </cell>
          <cell r="D728" t="str">
            <v>UK</v>
          </cell>
          <cell r="E728" t="str">
            <v>UGB</v>
          </cell>
          <cell r="F728" t="str">
            <v>UT21</v>
          </cell>
          <cell r="G728" t="str">
            <v>S1</v>
          </cell>
          <cell r="H728" t="str">
            <v>THW</v>
          </cell>
          <cell r="I728" t="str">
            <v>Highway Engineer</v>
          </cell>
          <cell r="J728" t="str">
            <v>Engineer  (Not chartered) (Graduate)</v>
          </cell>
          <cell r="K728">
            <v>8</v>
          </cell>
          <cell r="L728" t="str">
            <v>Cardiff</v>
          </cell>
        </row>
        <row r="729">
          <cell r="C729" t="str">
            <v>A74744</v>
          </cell>
          <cell r="D729" t="str">
            <v>UK</v>
          </cell>
          <cell r="E729" t="str">
            <v>UGB</v>
          </cell>
          <cell r="F729" t="str">
            <v>UT22</v>
          </cell>
          <cell r="G729" t="str">
            <v>S1</v>
          </cell>
          <cell r="H729" t="str">
            <v>TPL</v>
          </cell>
          <cell r="I729" t="str">
            <v>Personalised Travel Planning Survey Staff</v>
          </cell>
          <cell r="J729" t="str">
            <v>Facilities Assistant</v>
          </cell>
          <cell r="K729">
            <v>11</v>
          </cell>
          <cell r="L729" t="str">
            <v>Other Site</v>
          </cell>
        </row>
        <row r="730">
          <cell r="C730" t="str">
            <v>A95982</v>
          </cell>
          <cell r="D730" t="str">
            <v>UK</v>
          </cell>
          <cell r="E730" t="str">
            <v>UGB</v>
          </cell>
          <cell r="F730" t="str">
            <v>UU81</v>
          </cell>
          <cell r="G730" t="str">
            <v>S3</v>
          </cell>
          <cell r="H730" t="str">
            <v>MMA</v>
          </cell>
          <cell r="I730" t="str">
            <v>Principal Waste Consultant</v>
          </cell>
          <cell r="J730" t="str">
            <v>Principal Engineer/ Technical Discipline Leader</v>
          </cell>
          <cell r="K730">
            <v>5</v>
          </cell>
          <cell r="L730" t="str">
            <v>Exeter</v>
          </cell>
        </row>
        <row r="731">
          <cell r="C731" t="str">
            <v>S10365</v>
          </cell>
          <cell r="D731" t="str">
            <v>UK</v>
          </cell>
          <cell r="E731" t="str">
            <v>UGB</v>
          </cell>
          <cell r="F731" t="str">
            <v>UT31</v>
          </cell>
          <cell r="G731" t="str">
            <v>S1</v>
          </cell>
          <cell r="H731" t="str">
            <v>SBR</v>
          </cell>
          <cell r="I731" t="str">
            <v>Senior Engineer</v>
          </cell>
          <cell r="J731" t="str">
            <v>Senior Resident Engineer</v>
          </cell>
          <cell r="K731">
            <v>5</v>
          </cell>
          <cell r="L731" t="str">
            <v>Other Site</v>
          </cell>
        </row>
        <row r="732">
          <cell r="C732" t="str">
            <v>A50127</v>
          </cell>
          <cell r="D732" t="str">
            <v>UK</v>
          </cell>
          <cell r="E732" t="str">
            <v>UGB</v>
          </cell>
          <cell r="F732" t="str">
            <v>UT11</v>
          </cell>
          <cell r="G732" t="str">
            <v>S1</v>
          </cell>
          <cell r="H732" t="str">
            <v>TEX</v>
          </cell>
          <cell r="I732" t="str">
            <v>Purchase Ledger Clerk</v>
          </cell>
          <cell r="J732" t="str">
            <v>Senior Purchasing Clerk</v>
          </cell>
          <cell r="K732">
            <v>8</v>
          </cell>
          <cell r="L732" t="str">
            <v>Warrington</v>
          </cell>
        </row>
        <row r="733">
          <cell r="C733" t="str">
            <v>A96164</v>
          </cell>
          <cell r="D733" t="str">
            <v>UK</v>
          </cell>
          <cell r="E733" t="str">
            <v>UGB</v>
          </cell>
          <cell r="F733" t="str">
            <v>UU41</v>
          </cell>
          <cell r="G733" t="str">
            <v>S3</v>
          </cell>
          <cell r="H733" t="str">
            <v>WEN</v>
          </cell>
          <cell r="I733" t="str">
            <v>Principal Consultant</v>
          </cell>
          <cell r="J733" t="str">
            <v>Principal Engineer/ Technical Discipline Leader</v>
          </cell>
          <cell r="K733">
            <v>5</v>
          </cell>
          <cell r="L733" t="str">
            <v>Birmingham</v>
          </cell>
        </row>
        <row r="734">
          <cell r="C734" t="str">
            <v>A74501</v>
          </cell>
          <cell r="D734" t="str">
            <v>UK</v>
          </cell>
          <cell r="E734" t="str">
            <v>UGB</v>
          </cell>
          <cell r="F734" t="str">
            <v>UU41</v>
          </cell>
          <cell r="G734" t="str">
            <v>S3</v>
          </cell>
          <cell r="H734" t="str">
            <v>WEN</v>
          </cell>
          <cell r="I734" t="str">
            <v>Scientist/Modeller</v>
          </cell>
          <cell r="J734" t="str">
            <v>Technical Officer/ Technician</v>
          </cell>
          <cell r="K734">
            <v>8</v>
          </cell>
          <cell r="L734" t="str">
            <v>Birmingham</v>
          </cell>
        </row>
        <row r="735">
          <cell r="C735" t="str">
            <v>W95524</v>
          </cell>
          <cell r="D735" t="str">
            <v>UK</v>
          </cell>
          <cell r="E735" t="str">
            <v>UGB</v>
          </cell>
          <cell r="F735" t="str">
            <v>UU22</v>
          </cell>
          <cell r="G735" t="str">
            <v>S3</v>
          </cell>
          <cell r="H735" t="str">
            <v>WTC</v>
          </cell>
          <cell r="I735" t="str">
            <v>Senior Technical Director MEICA</v>
          </cell>
          <cell r="J735" t="str">
            <v>Senior Technical Director</v>
          </cell>
          <cell r="K735">
            <v>2</v>
          </cell>
          <cell r="L735" t="str">
            <v>Cardiff</v>
          </cell>
        </row>
        <row r="736">
          <cell r="C736" t="str">
            <v>A76035</v>
          </cell>
          <cell r="D736" t="str">
            <v>UK</v>
          </cell>
          <cell r="E736" t="str">
            <v>UGB</v>
          </cell>
          <cell r="F736" t="str">
            <v>UT42</v>
          </cell>
          <cell r="G736" t="str">
            <v>S1</v>
          </cell>
          <cell r="H736" t="str">
            <v>TRS</v>
          </cell>
          <cell r="I736" t="str">
            <v>Senior Signalling Engineer</v>
          </cell>
          <cell r="J736" t="str">
            <v>Senior Engineer</v>
          </cell>
          <cell r="K736">
            <v>6</v>
          </cell>
          <cell r="L736" t="str">
            <v>London</v>
          </cell>
        </row>
        <row r="737">
          <cell r="C737" t="str">
            <v>S10395</v>
          </cell>
          <cell r="D737" t="str">
            <v>UK</v>
          </cell>
          <cell r="E737" t="str">
            <v>UGB</v>
          </cell>
          <cell r="F737" t="str">
            <v>UT21</v>
          </cell>
          <cell r="G737" t="str">
            <v>S1</v>
          </cell>
          <cell r="H737" t="str">
            <v>THW</v>
          </cell>
          <cell r="I737" t="str">
            <v>Principal Engineer</v>
          </cell>
          <cell r="J737" t="str">
            <v>Principal Engineer/ Technical Discipline Leader</v>
          </cell>
          <cell r="K737">
            <v>5</v>
          </cell>
          <cell r="L737" t="str">
            <v>Other Site</v>
          </cell>
        </row>
        <row r="738">
          <cell r="C738" t="str">
            <v>A76148</v>
          </cell>
          <cell r="D738" t="str">
            <v>UK</v>
          </cell>
          <cell r="E738" t="str">
            <v>UGB</v>
          </cell>
          <cell r="F738" t="str">
            <v>UT41</v>
          </cell>
          <cell r="G738" t="str">
            <v>S1</v>
          </cell>
          <cell r="H738" t="str">
            <v>TRL</v>
          </cell>
          <cell r="I738" t="str">
            <v>Permanent way designer</v>
          </cell>
          <cell r="J738" t="str">
            <v>Senior Engineer</v>
          </cell>
          <cell r="K738">
            <v>6</v>
          </cell>
          <cell r="L738" t="str">
            <v>Warrington</v>
          </cell>
        </row>
        <row r="739">
          <cell r="C739" t="str">
            <v>U03210</v>
          </cell>
          <cell r="D739" t="str">
            <v>UK</v>
          </cell>
          <cell r="E739" t="str">
            <v>UGB</v>
          </cell>
          <cell r="F739" t="str">
            <v>UT41</v>
          </cell>
          <cell r="G739" t="str">
            <v>S1</v>
          </cell>
          <cell r="H739" t="str">
            <v>TRL</v>
          </cell>
          <cell r="I739" t="str">
            <v>Permanent way designer (Agency)</v>
          </cell>
          <cell r="J739" t="str">
            <v>Senior Engineer</v>
          </cell>
          <cell r="K739">
            <v>6</v>
          </cell>
          <cell r="L739" t="str">
            <v>Warrington</v>
          </cell>
        </row>
        <row r="740">
          <cell r="C740" t="str">
            <v>A74349</v>
          </cell>
          <cell r="D740" t="str">
            <v>UK</v>
          </cell>
          <cell r="E740" t="str">
            <v>UGB</v>
          </cell>
          <cell r="F740" t="str">
            <v>UU23</v>
          </cell>
          <cell r="G740" t="str">
            <v>S3</v>
          </cell>
          <cell r="H740" t="str">
            <v>MAM</v>
          </cell>
          <cell r="I740" t="str">
            <v>Planning Engineer</v>
          </cell>
          <cell r="J740" t="str">
            <v>Assistant Engineer  (Graduate)</v>
          </cell>
          <cell r="K740">
            <v>9</v>
          </cell>
          <cell r="L740" t="str">
            <v>Nelson</v>
          </cell>
        </row>
        <row r="741">
          <cell r="C741" t="str">
            <v>S10318</v>
          </cell>
          <cell r="D741" t="str">
            <v>UK</v>
          </cell>
          <cell r="E741" t="str">
            <v>UGB</v>
          </cell>
          <cell r="F741" t="str">
            <v>UT21</v>
          </cell>
          <cell r="G741" t="str">
            <v>S1</v>
          </cell>
          <cell r="H741" t="str">
            <v>THW</v>
          </cell>
          <cell r="I741" t="str">
            <v>Highways Asset Manager</v>
          </cell>
          <cell r="J741" t="str">
            <v>Senior Consultant</v>
          </cell>
          <cell r="K741">
            <v>6</v>
          </cell>
          <cell r="L741" t="str">
            <v>Other Site</v>
          </cell>
        </row>
        <row r="742">
          <cell r="C742" t="str">
            <v>A98922</v>
          </cell>
          <cell r="D742" t="str">
            <v>UK</v>
          </cell>
          <cell r="E742" t="str">
            <v>UGB</v>
          </cell>
          <cell r="F742" t="str">
            <v>US15</v>
          </cell>
          <cell r="G742" t="str">
            <v>S9</v>
          </cell>
          <cell r="H742" t="str">
            <v>AIT</v>
          </cell>
          <cell r="I742" t="str">
            <v>IT Systems Engineer</v>
          </cell>
          <cell r="J742" t="str">
            <v>Senior IT Administrator</v>
          </cell>
          <cell r="K742">
            <v>6</v>
          </cell>
          <cell r="L742" t="str">
            <v>Birmingham</v>
          </cell>
        </row>
        <row r="743">
          <cell r="C743" t="str">
            <v>A80010</v>
          </cell>
          <cell r="D743" t="str">
            <v>UK</v>
          </cell>
          <cell r="E743" t="str">
            <v>UGB</v>
          </cell>
          <cell r="F743" t="str">
            <v>UU81</v>
          </cell>
          <cell r="G743" t="str">
            <v>S3</v>
          </cell>
          <cell r="H743" t="str">
            <v>ERE</v>
          </cell>
          <cell r="I743" t="str">
            <v>Engineer</v>
          </cell>
          <cell r="J743" t="str">
            <v>Resident Engineer (1) / Resident Engineer</v>
          </cell>
          <cell r="K743">
            <v>8</v>
          </cell>
        </row>
        <row r="744">
          <cell r="C744" t="str">
            <v>A80024</v>
          </cell>
          <cell r="D744" t="str">
            <v>UK</v>
          </cell>
          <cell r="E744" t="str">
            <v>UGB</v>
          </cell>
          <cell r="F744" t="str">
            <v>UU81</v>
          </cell>
          <cell r="G744" t="str">
            <v>S3</v>
          </cell>
          <cell r="H744" t="str">
            <v>ERE</v>
          </cell>
          <cell r="I744" t="str">
            <v>Engineer</v>
          </cell>
          <cell r="J744" t="str">
            <v>Resident Engineer (1) / Resident Engineer</v>
          </cell>
          <cell r="K744">
            <v>8</v>
          </cell>
        </row>
        <row r="745">
          <cell r="C745" t="str">
            <v>A80009</v>
          </cell>
          <cell r="D745" t="str">
            <v>UK</v>
          </cell>
          <cell r="E745" t="str">
            <v>UGB</v>
          </cell>
          <cell r="F745" t="str">
            <v>UU81</v>
          </cell>
          <cell r="G745" t="str">
            <v>S3</v>
          </cell>
          <cell r="H745" t="str">
            <v>ERE</v>
          </cell>
          <cell r="I745" t="str">
            <v>Engineer</v>
          </cell>
          <cell r="J745" t="str">
            <v>Resident Engineer (1) / Resident Engineer</v>
          </cell>
          <cell r="K745">
            <v>8</v>
          </cell>
        </row>
        <row r="746">
          <cell r="C746" t="str">
            <v>A50210</v>
          </cell>
          <cell r="D746" t="str">
            <v>UK</v>
          </cell>
          <cell r="E746" t="str">
            <v>UGB</v>
          </cell>
          <cell r="F746" t="str">
            <v>UP31</v>
          </cell>
          <cell r="G746" t="str">
            <v>S2</v>
          </cell>
          <cell r="H746" t="str">
            <v>GGE</v>
          </cell>
          <cell r="I746" t="str">
            <v>Graduate Geotechnical Engineer</v>
          </cell>
          <cell r="J746" t="str">
            <v>Engineer  (Not chartered) (Graduate)</v>
          </cell>
          <cell r="K746">
            <v>8</v>
          </cell>
          <cell r="L746" t="str">
            <v>Cardiff</v>
          </cell>
        </row>
        <row r="747">
          <cell r="C747" t="str">
            <v>A97578</v>
          </cell>
          <cell r="D747" t="str">
            <v>UK</v>
          </cell>
          <cell r="E747" t="str">
            <v>UGB</v>
          </cell>
          <cell r="F747" t="str">
            <v>UU11</v>
          </cell>
          <cell r="G747" t="str">
            <v>S3</v>
          </cell>
          <cell r="H747" t="str">
            <v>UEX</v>
          </cell>
          <cell r="I747" t="str">
            <v>Personal Assistant</v>
          </cell>
          <cell r="J747" t="str">
            <v>Executive Assistant / Senior PA to Regional Managing Directo</v>
          </cell>
          <cell r="K747">
            <v>6</v>
          </cell>
          <cell r="L747" t="str">
            <v>London</v>
          </cell>
        </row>
        <row r="748">
          <cell r="C748" t="str">
            <v>A00081</v>
          </cell>
          <cell r="D748" t="str">
            <v>UK</v>
          </cell>
          <cell r="E748" t="str">
            <v>UGB</v>
          </cell>
          <cell r="F748" t="str">
            <v>UP31</v>
          </cell>
          <cell r="G748" t="str">
            <v>S2</v>
          </cell>
          <cell r="H748" t="str">
            <v>GCL</v>
          </cell>
          <cell r="I748" t="str">
            <v>ncipal Environmental Consultant</v>
          </cell>
          <cell r="J748" t="str">
            <v>Principal Environmental Consultant</v>
          </cell>
          <cell r="K748">
            <v>5</v>
          </cell>
          <cell r="L748" t="str">
            <v>Bristol</v>
          </cell>
        </row>
        <row r="749">
          <cell r="C749" t="str">
            <v>A50214</v>
          </cell>
          <cell r="D749" t="str">
            <v>UK</v>
          </cell>
          <cell r="E749" t="str">
            <v>UGB</v>
          </cell>
          <cell r="F749" t="str">
            <v>UT23</v>
          </cell>
          <cell r="G749" t="str">
            <v>S1</v>
          </cell>
          <cell r="H749" t="str">
            <v>THW</v>
          </cell>
          <cell r="I749" t="str">
            <v>Engineer</v>
          </cell>
          <cell r="J749" t="str">
            <v>Field Engineer</v>
          </cell>
          <cell r="K749">
            <v>8</v>
          </cell>
          <cell r="L749" t="str">
            <v>West One</v>
          </cell>
        </row>
        <row r="750">
          <cell r="C750" t="str">
            <v>A50162</v>
          </cell>
          <cell r="D750" t="str">
            <v>UK</v>
          </cell>
          <cell r="E750" t="str">
            <v>UGB</v>
          </cell>
          <cell r="F750" t="str">
            <v>UT31</v>
          </cell>
          <cell r="G750" t="str">
            <v>S1</v>
          </cell>
          <cell r="H750" t="str">
            <v>SBR</v>
          </cell>
          <cell r="I750" t="str">
            <v>Civil Design Engineer</v>
          </cell>
          <cell r="J750" t="str">
            <v>Principal Engineer/ Technical Discipline Leader</v>
          </cell>
          <cell r="K750">
            <v>5</v>
          </cell>
          <cell r="L750" t="str">
            <v>Other Site</v>
          </cell>
        </row>
        <row r="751">
          <cell r="C751" t="str">
            <v>A74680</v>
          </cell>
          <cell r="D751" t="str">
            <v>UK</v>
          </cell>
          <cell r="E751" t="str">
            <v>UGB</v>
          </cell>
          <cell r="F751" t="str">
            <v>UE21</v>
          </cell>
          <cell r="G751" t="str">
            <v>S4</v>
          </cell>
          <cell r="H751" t="str">
            <v>EEC</v>
          </cell>
          <cell r="I751" t="str">
            <v>Assistant Ecologist</v>
          </cell>
          <cell r="J751" t="str">
            <v>Environmental consultant 4 / Graduate</v>
          </cell>
          <cell r="K751">
            <v>10</v>
          </cell>
          <cell r="L751" t="str">
            <v>Stroud</v>
          </cell>
        </row>
        <row r="752">
          <cell r="C752" t="str">
            <v>A76194</v>
          </cell>
          <cell r="D752" t="str">
            <v>UK</v>
          </cell>
          <cell r="E752" t="str">
            <v>UGB</v>
          </cell>
          <cell r="F752" t="str">
            <v>UT42</v>
          </cell>
          <cell r="G752" t="str">
            <v>S1</v>
          </cell>
          <cell r="H752" t="str">
            <v>TRL</v>
          </cell>
          <cell r="I752" t="str">
            <v>CAD Technician</v>
          </cell>
          <cell r="J752" t="str">
            <v>Technical assistant</v>
          </cell>
          <cell r="K752">
            <v>10</v>
          </cell>
          <cell r="L752" t="str">
            <v>London</v>
          </cell>
        </row>
        <row r="753">
          <cell r="C753" t="str">
            <v>S10284</v>
          </cell>
          <cell r="D753" t="str">
            <v>UK</v>
          </cell>
          <cell r="E753" t="str">
            <v>UGB</v>
          </cell>
          <cell r="F753" t="str">
            <v>UT41</v>
          </cell>
          <cell r="G753" t="str">
            <v>S1</v>
          </cell>
          <cell r="H753" t="str">
            <v>TRL</v>
          </cell>
          <cell r="I753" t="str">
            <v>Principal Drainage Engineer</v>
          </cell>
          <cell r="J753" t="str">
            <v>Project Manager  Category 2 (2)</v>
          </cell>
          <cell r="K753">
            <v>4</v>
          </cell>
          <cell r="L753" t="str">
            <v>Warrington</v>
          </cell>
        </row>
        <row r="754">
          <cell r="C754" t="str">
            <v>W95532</v>
          </cell>
          <cell r="D754" t="str">
            <v>UK</v>
          </cell>
          <cell r="E754" t="str">
            <v>UGB</v>
          </cell>
          <cell r="F754" t="str">
            <v>UT41</v>
          </cell>
          <cell r="G754" t="str">
            <v>S1</v>
          </cell>
          <cell r="H754" t="str">
            <v>TRL</v>
          </cell>
          <cell r="I754" t="str">
            <v>Technical Director</v>
          </cell>
          <cell r="J754" t="str">
            <v>Associate (EA)/ Associate Tech. Dir / Associate Tech. Dir (2</v>
          </cell>
          <cell r="K754">
            <v>4</v>
          </cell>
          <cell r="L754" t="str">
            <v>Warrington</v>
          </cell>
        </row>
        <row r="755">
          <cell r="C755" t="str">
            <v>A25175</v>
          </cell>
          <cell r="D755" t="str">
            <v>UK</v>
          </cell>
          <cell r="E755" t="str">
            <v>UGB</v>
          </cell>
          <cell r="F755" t="str">
            <v>UF15</v>
          </cell>
          <cell r="G755" t="str">
            <v>S9</v>
          </cell>
          <cell r="H755" t="str">
            <v>AFF</v>
          </cell>
          <cell r="I755" t="str">
            <v>Facilities Assistant</v>
          </cell>
          <cell r="J755" t="str">
            <v>Facilities Coordinator</v>
          </cell>
          <cell r="K755">
            <v>9</v>
          </cell>
          <cell r="L755" t="str">
            <v>London</v>
          </cell>
        </row>
        <row r="756">
          <cell r="C756" t="str">
            <v>A00358</v>
          </cell>
          <cell r="D756" t="str">
            <v>UK</v>
          </cell>
          <cell r="E756" t="str">
            <v>UGB</v>
          </cell>
          <cell r="F756" t="str">
            <v>UT22</v>
          </cell>
          <cell r="G756" t="str">
            <v>S1</v>
          </cell>
          <cell r="H756" t="str">
            <v>THW</v>
          </cell>
          <cell r="I756" t="str">
            <v>Senior Consultant</v>
          </cell>
          <cell r="J756" t="str">
            <v>Senior Engineer</v>
          </cell>
          <cell r="K756">
            <v>6</v>
          </cell>
          <cell r="L756" t="str">
            <v>Secondment</v>
          </cell>
        </row>
        <row r="757">
          <cell r="C757" t="str">
            <v>A50170</v>
          </cell>
          <cell r="D757" t="str">
            <v>UK</v>
          </cell>
          <cell r="E757" t="str">
            <v>UGB</v>
          </cell>
          <cell r="F757" t="str">
            <v>UT43</v>
          </cell>
          <cell r="G757" t="str">
            <v>S1</v>
          </cell>
          <cell r="H757" t="str">
            <v>TRL</v>
          </cell>
          <cell r="I757" t="str">
            <v>Senior Rail Telecoms Engineer</v>
          </cell>
          <cell r="J757" t="str">
            <v>Senior Resident Engineer</v>
          </cell>
          <cell r="K757">
            <v>5</v>
          </cell>
          <cell r="L757" t="str">
            <v>London</v>
          </cell>
        </row>
        <row r="758">
          <cell r="C758" t="str">
            <v>A74402</v>
          </cell>
          <cell r="D758" t="str">
            <v>UK</v>
          </cell>
          <cell r="E758" t="str">
            <v>UGB</v>
          </cell>
          <cell r="F758" t="str">
            <v>UU41</v>
          </cell>
          <cell r="G758" t="str">
            <v>S3</v>
          </cell>
          <cell r="H758" t="str">
            <v>WEN</v>
          </cell>
          <cell r="I758" t="str">
            <v>Senior Hydrologist</v>
          </cell>
          <cell r="J758" t="str">
            <v>Senior Hydrogeologist</v>
          </cell>
          <cell r="K758">
            <v>6</v>
          </cell>
          <cell r="L758" t="str">
            <v>Cardiff</v>
          </cell>
        </row>
        <row r="759">
          <cell r="C759" t="str">
            <v>A42109</v>
          </cell>
          <cell r="D759" t="str">
            <v>UK</v>
          </cell>
          <cell r="E759" t="str">
            <v>UGB</v>
          </cell>
          <cell r="F759" t="str">
            <v>UT31</v>
          </cell>
          <cell r="G759" t="str">
            <v>S1</v>
          </cell>
          <cell r="H759" t="str">
            <v>SBR</v>
          </cell>
          <cell r="I759" t="str">
            <v>Senior Engineer</v>
          </cell>
          <cell r="J759" t="str">
            <v>Resident Engineer (1) / Resident Engineer</v>
          </cell>
          <cell r="K759">
            <v>6</v>
          </cell>
          <cell r="L759" t="str">
            <v>Secondment</v>
          </cell>
        </row>
        <row r="760">
          <cell r="C760" t="str">
            <v>A00534</v>
          </cell>
          <cell r="D760" t="str">
            <v>UK</v>
          </cell>
          <cell r="E760" t="str">
            <v>UGB</v>
          </cell>
          <cell r="F760" t="str">
            <v>UT22</v>
          </cell>
          <cell r="G760" t="str">
            <v>S1</v>
          </cell>
          <cell r="H760" t="str">
            <v>TIS</v>
          </cell>
          <cell r="I760" t="str">
            <v>Technician</v>
          </cell>
          <cell r="J760" t="str">
            <v>Assistant Engineer  (Graduate)</v>
          </cell>
          <cell r="K760">
            <v>9</v>
          </cell>
          <cell r="L760" t="str">
            <v>London</v>
          </cell>
        </row>
        <row r="761">
          <cell r="C761" t="str">
            <v>S10384</v>
          </cell>
          <cell r="D761" t="str">
            <v>UK</v>
          </cell>
          <cell r="E761" t="str">
            <v>UGB</v>
          </cell>
          <cell r="F761" t="str">
            <v>UT42</v>
          </cell>
          <cell r="G761" t="str">
            <v>S1</v>
          </cell>
          <cell r="H761" t="str">
            <v>TRS</v>
          </cell>
          <cell r="I761" t="str">
            <v>Senior Engineer</v>
          </cell>
          <cell r="J761" t="str">
            <v>Senior Engineer</v>
          </cell>
          <cell r="K761">
            <v>6</v>
          </cell>
          <cell r="L761" t="str">
            <v>London</v>
          </cell>
        </row>
        <row r="762">
          <cell r="C762" t="str">
            <v>S10322</v>
          </cell>
          <cell r="D762" t="str">
            <v>UK</v>
          </cell>
          <cell r="E762" t="str">
            <v>UGB</v>
          </cell>
          <cell r="F762" t="str">
            <v>UT41</v>
          </cell>
          <cell r="G762" t="str">
            <v>S1</v>
          </cell>
          <cell r="H762" t="str">
            <v>TRS</v>
          </cell>
          <cell r="I762" t="str">
            <v>Rail Telecoms Engineer</v>
          </cell>
          <cell r="J762" t="str">
            <v>Chartered or Consulting Engineer</v>
          </cell>
          <cell r="K762">
            <v>7</v>
          </cell>
          <cell r="L762" t="str">
            <v>Other Site</v>
          </cell>
        </row>
        <row r="763">
          <cell r="C763" t="str">
            <v>U03062</v>
          </cell>
          <cell r="D763" t="str">
            <v>UK</v>
          </cell>
          <cell r="E763" t="str">
            <v>UGB</v>
          </cell>
          <cell r="F763" t="str">
            <v>UT43</v>
          </cell>
          <cell r="G763" t="str">
            <v>S1</v>
          </cell>
          <cell r="H763" t="str">
            <v>TRL</v>
          </cell>
          <cell r="I763" t="str">
            <v>Engineer</v>
          </cell>
          <cell r="J763" t="str">
            <v>Resident Engineer (1) / Resident Engineer</v>
          </cell>
          <cell r="K763">
            <v>8</v>
          </cell>
          <cell r="L763" t="str">
            <v>London</v>
          </cell>
        </row>
        <row r="764">
          <cell r="C764" t="str">
            <v>A25144</v>
          </cell>
          <cell r="D764" t="str">
            <v>UK</v>
          </cell>
          <cell r="E764" t="str">
            <v>UGB</v>
          </cell>
          <cell r="F764" t="str">
            <v>UT42</v>
          </cell>
          <cell r="G764" t="str">
            <v>S1</v>
          </cell>
          <cell r="H764" t="str">
            <v>TRL</v>
          </cell>
          <cell r="I764" t="str">
            <v>Document Controller</v>
          </cell>
          <cell r="J764" t="str">
            <v>Administration  Officer</v>
          </cell>
          <cell r="K764">
            <v>8</v>
          </cell>
          <cell r="L764" t="str">
            <v>London</v>
          </cell>
        </row>
        <row r="765">
          <cell r="C765" t="str">
            <v>A00087</v>
          </cell>
          <cell r="D765" t="str">
            <v>UK</v>
          </cell>
          <cell r="E765" t="str">
            <v>UGB</v>
          </cell>
          <cell r="F765" t="str">
            <v>UU61</v>
          </cell>
          <cell r="G765" t="str">
            <v>S3</v>
          </cell>
          <cell r="H765" t="str">
            <v>WWN</v>
          </cell>
          <cell r="I765" t="str">
            <v>Principal Process Engineer</v>
          </cell>
          <cell r="J765" t="str">
            <v>Project Manager  Category 2 (2)</v>
          </cell>
          <cell r="K765">
            <v>4</v>
          </cell>
          <cell r="L765" t="str">
            <v>Birmingham</v>
          </cell>
        </row>
        <row r="766">
          <cell r="C766" t="str">
            <v>A00442</v>
          </cell>
          <cell r="D766" t="str">
            <v>UK</v>
          </cell>
          <cell r="E766" t="str">
            <v>UGB</v>
          </cell>
          <cell r="F766" t="str">
            <v>UT42</v>
          </cell>
          <cell r="G766" t="str">
            <v>S1</v>
          </cell>
          <cell r="H766" t="str">
            <v>TRS</v>
          </cell>
          <cell r="I766" t="str">
            <v>Technical Director OLE</v>
          </cell>
          <cell r="J766" t="str">
            <v>Technical Director  / Technical Director (1)</v>
          </cell>
          <cell r="K766">
            <v>3</v>
          </cell>
          <cell r="L766" t="str">
            <v>London</v>
          </cell>
        </row>
        <row r="767">
          <cell r="C767" t="str">
            <v>A74473</v>
          </cell>
          <cell r="D767" t="str">
            <v>UK</v>
          </cell>
          <cell r="E767" t="str">
            <v>UGB</v>
          </cell>
          <cell r="F767" t="str">
            <v>UU31</v>
          </cell>
          <cell r="G767" t="str">
            <v>S3</v>
          </cell>
          <cell r="H767" t="str">
            <v>WWN</v>
          </cell>
          <cell r="I767" t="str">
            <v>Graduate Engineer</v>
          </cell>
          <cell r="J767" t="str">
            <v>Assistant Engineer  (Graduate)</v>
          </cell>
          <cell r="K767">
            <v>9</v>
          </cell>
          <cell r="L767" t="str">
            <v>Maple Lodge</v>
          </cell>
        </row>
        <row r="768">
          <cell r="C768" t="str">
            <v>A76134</v>
          </cell>
          <cell r="D768" t="str">
            <v>UK</v>
          </cell>
          <cell r="E768" t="str">
            <v>UGB</v>
          </cell>
          <cell r="F768" t="str">
            <v>UT42</v>
          </cell>
          <cell r="G768" t="str">
            <v>S1</v>
          </cell>
          <cell r="H768" t="str">
            <v>TRL</v>
          </cell>
          <cell r="I768" t="str">
            <v>CAD Technician</v>
          </cell>
          <cell r="J768" t="str">
            <v>Technical assistant</v>
          </cell>
          <cell r="K768">
            <v>10</v>
          </cell>
          <cell r="L768" t="str">
            <v>London</v>
          </cell>
        </row>
        <row r="769">
          <cell r="C769" t="str">
            <v>A76510</v>
          </cell>
          <cell r="D769" t="str">
            <v>UK</v>
          </cell>
          <cell r="E769" t="str">
            <v>UGB</v>
          </cell>
          <cell r="F769" t="str">
            <v>US13</v>
          </cell>
          <cell r="G769" t="str">
            <v>S9</v>
          </cell>
          <cell r="H769" t="str">
            <v>AFN</v>
          </cell>
          <cell r="I769" t="str">
            <v>Temporary Payroll Support</v>
          </cell>
          <cell r="J769" t="str">
            <v>Senior Payroll Assistant</v>
          </cell>
          <cell r="K769">
            <v>8</v>
          </cell>
          <cell r="L769" t="str">
            <v>Cardiff</v>
          </cell>
        </row>
        <row r="770">
          <cell r="C770" t="str">
            <v>U03071</v>
          </cell>
          <cell r="D770" t="str">
            <v>UK</v>
          </cell>
          <cell r="E770" t="str">
            <v>UGB</v>
          </cell>
          <cell r="F770" t="str">
            <v>UP31</v>
          </cell>
          <cell r="G770" t="str">
            <v>S2</v>
          </cell>
          <cell r="H770" t="str">
            <v>GGE</v>
          </cell>
          <cell r="I770" t="str">
            <v>Summer Student</v>
          </cell>
          <cell r="J770" t="str">
            <v>Junior Technician</v>
          </cell>
          <cell r="K770">
            <v>11</v>
          </cell>
          <cell r="L770" t="str">
            <v>Guildford</v>
          </cell>
        </row>
        <row r="771">
          <cell r="C771" t="str">
            <v>A00536</v>
          </cell>
          <cell r="D771" t="str">
            <v>UK</v>
          </cell>
          <cell r="E771" t="str">
            <v>UGB</v>
          </cell>
          <cell r="F771" t="str">
            <v>UU71</v>
          </cell>
          <cell r="G771" t="str">
            <v>S3</v>
          </cell>
          <cell r="H771" t="str">
            <v>WWN</v>
          </cell>
          <cell r="I771" t="str">
            <v>Principal Engineer</v>
          </cell>
          <cell r="J771" t="str">
            <v>Principal Engineer/ Technical Discipline Leader</v>
          </cell>
          <cell r="K771">
            <v>5</v>
          </cell>
          <cell r="L771" t="str">
            <v>Birmingham</v>
          </cell>
        </row>
        <row r="772">
          <cell r="C772" t="str">
            <v>A74645</v>
          </cell>
          <cell r="D772" t="str">
            <v>UK</v>
          </cell>
          <cell r="E772" t="str">
            <v>UGB</v>
          </cell>
          <cell r="F772" t="str">
            <v>UE31</v>
          </cell>
          <cell r="G772" t="str">
            <v>S4</v>
          </cell>
          <cell r="H772" t="str">
            <v>EEA</v>
          </cell>
          <cell r="I772" t="str">
            <v>Technical Director</v>
          </cell>
          <cell r="J772" t="str">
            <v>Business Director</v>
          </cell>
          <cell r="K772">
            <v>3</v>
          </cell>
          <cell r="L772" t="str">
            <v>Secondment</v>
          </cell>
        </row>
        <row r="773">
          <cell r="C773" t="str">
            <v>U0311</v>
          </cell>
          <cell r="D773" t="str">
            <v>UK</v>
          </cell>
          <cell r="E773" t="str">
            <v>UGB</v>
          </cell>
          <cell r="F773" t="str">
            <v>UP51</v>
          </cell>
          <cell r="G773" t="str">
            <v>S2</v>
          </cell>
          <cell r="H773" t="str">
            <v>SBS</v>
          </cell>
          <cell r="I773" t="str">
            <v>Assistant Engineer</v>
          </cell>
          <cell r="J773" t="str">
            <v>Assistant Engineer  (Graduate)</v>
          </cell>
          <cell r="K773">
            <v>9</v>
          </cell>
          <cell r="L773" t="str">
            <v>London</v>
          </cell>
        </row>
        <row r="774">
          <cell r="C774" t="str">
            <v>U03117</v>
          </cell>
          <cell r="D774" t="str">
            <v>UK</v>
          </cell>
          <cell r="E774" t="str">
            <v>UGB</v>
          </cell>
          <cell r="F774" t="str">
            <v>UP51</v>
          </cell>
          <cell r="G774" t="str">
            <v>S2</v>
          </cell>
          <cell r="H774" t="str">
            <v>SBS</v>
          </cell>
          <cell r="I774" t="str">
            <v>Assistant Engineer</v>
          </cell>
          <cell r="J774" t="str">
            <v>Assistant Engineer  (Graduate)</v>
          </cell>
          <cell r="K774">
            <v>9</v>
          </cell>
          <cell r="L774" t="str">
            <v>London</v>
          </cell>
        </row>
        <row r="775">
          <cell r="C775" t="str">
            <v>A74688</v>
          </cell>
          <cell r="D775" t="str">
            <v>UK</v>
          </cell>
          <cell r="E775" t="str">
            <v>UGB</v>
          </cell>
          <cell r="F775" t="str">
            <v>UP31</v>
          </cell>
          <cell r="G775" t="str">
            <v>S2</v>
          </cell>
          <cell r="H775" t="str">
            <v>GGE</v>
          </cell>
          <cell r="I775" t="str">
            <v>Assistant Engineering Hydrogeologist</v>
          </cell>
          <cell r="J775" t="str">
            <v>Assistant Engineer  (Graduate)</v>
          </cell>
          <cell r="K775">
            <v>9</v>
          </cell>
          <cell r="L775" t="str">
            <v>Bristol</v>
          </cell>
        </row>
        <row r="776">
          <cell r="C776" t="str">
            <v>A96067</v>
          </cell>
          <cell r="D776" t="str">
            <v>UK</v>
          </cell>
          <cell r="E776" t="str">
            <v>UGB</v>
          </cell>
          <cell r="F776" t="str">
            <v>UP31</v>
          </cell>
          <cell r="G776" t="str">
            <v>S2</v>
          </cell>
          <cell r="H776" t="str">
            <v>GGE</v>
          </cell>
          <cell r="I776" t="str">
            <v>Assistant Engineering Hydrogeologist</v>
          </cell>
          <cell r="J776" t="str">
            <v>Assistant Engineer  (Graduate)</v>
          </cell>
          <cell r="K776">
            <v>9</v>
          </cell>
          <cell r="L776" t="str">
            <v>Bristol</v>
          </cell>
        </row>
        <row r="777">
          <cell r="C777" t="str">
            <v>A76317</v>
          </cell>
          <cell r="D777" t="str">
            <v>UK</v>
          </cell>
          <cell r="E777" t="str">
            <v>UGB</v>
          </cell>
          <cell r="F777" t="str">
            <v>UE31</v>
          </cell>
          <cell r="G777" t="str">
            <v>S4</v>
          </cell>
          <cell r="H777" t="str">
            <v>EER</v>
          </cell>
          <cell r="I777" t="str">
            <v>Planning Trainee</v>
          </cell>
          <cell r="J777" t="str">
            <v>Technical Officer/ Technician</v>
          </cell>
          <cell r="K777">
            <v>9</v>
          </cell>
          <cell r="L777" t="str">
            <v>Cardiff</v>
          </cell>
        </row>
        <row r="778">
          <cell r="C778" t="str">
            <v>W25437</v>
          </cell>
          <cell r="D778" t="str">
            <v>UK</v>
          </cell>
          <cell r="E778" t="str">
            <v>UGB</v>
          </cell>
          <cell r="F778" t="str">
            <v>UU31</v>
          </cell>
          <cell r="G778" t="str">
            <v>S3</v>
          </cell>
          <cell r="H778" t="str">
            <v>WWN</v>
          </cell>
          <cell r="I778" t="str">
            <v>Senior Engineer</v>
          </cell>
          <cell r="J778" t="str">
            <v>Senior Engineer</v>
          </cell>
          <cell r="K778">
            <v>6</v>
          </cell>
          <cell r="L778" t="str">
            <v>Guildford</v>
          </cell>
        </row>
        <row r="779">
          <cell r="C779" t="str">
            <v>A74781</v>
          </cell>
          <cell r="D779" t="str">
            <v>UK</v>
          </cell>
          <cell r="E779" t="str">
            <v>UGB</v>
          </cell>
          <cell r="F779" t="str">
            <v>UF12</v>
          </cell>
          <cell r="G779" t="str">
            <v>S9</v>
          </cell>
          <cell r="H779" t="str">
            <v>AFF</v>
          </cell>
          <cell r="I779" t="str">
            <v>Work Experience</v>
          </cell>
          <cell r="J779" t="str">
            <v>Junior Technician</v>
          </cell>
          <cell r="K779">
            <v>11</v>
          </cell>
          <cell r="L779" t="str">
            <v>Bristol</v>
          </cell>
        </row>
        <row r="780">
          <cell r="C780" t="str">
            <v>A76088</v>
          </cell>
          <cell r="D780" t="str">
            <v>UK</v>
          </cell>
          <cell r="E780" t="str">
            <v>UGB</v>
          </cell>
          <cell r="F780" t="str">
            <v>UT41</v>
          </cell>
          <cell r="G780" t="str">
            <v>S1</v>
          </cell>
          <cell r="H780" t="str">
            <v>TRL</v>
          </cell>
          <cell r="I780" t="str">
            <v>MEP 2D CAD Technician</v>
          </cell>
          <cell r="J780" t="str">
            <v>Senior Technician</v>
          </cell>
          <cell r="K780">
            <v>8</v>
          </cell>
          <cell r="L780" t="str">
            <v>London</v>
          </cell>
        </row>
        <row r="781">
          <cell r="C781" t="str">
            <v>A74929</v>
          </cell>
          <cell r="D781" t="str">
            <v>UK</v>
          </cell>
          <cell r="E781" t="str">
            <v>UGB</v>
          </cell>
          <cell r="F781" t="str">
            <v>UT43</v>
          </cell>
          <cell r="G781" t="str">
            <v>S1</v>
          </cell>
          <cell r="H781" t="str">
            <v>TRL</v>
          </cell>
          <cell r="I781" t="str">
            <v>Graduate Engineer</v>
          </cell>
          <cell r="J781" t="str">
            <v>Graduate Engineer</v>
          </cell>
          <cell r="K781">
            <v>10</v>
          </cell>
          <cell r="L781" t="str">
            <v>York</v>
          </cell>
        </row>
        <row r="782">
          <cell r="C782" t="str">
            <v>A82449</v>
          </cell>
          <cell r="D782" t="str">
            <v>UK</v>
          </cell>
          <cell r="E782" t="str">
            <v>UGB</v>
          </cell>
          <cell r="F782" t="str">
            <v>UT21</v>
          </cell>
          <cell r="G782" t="str">
            <v>S1</v>
          </cell>
          <cell r="H782" t="str">
            <v>THW</v>
          </cell>
          <cell r="I782" t="str">
            <v>Technical Director</v>
          </cell>
          <cell r="J782" t="str">
            <v>Technical Director  / Technical Director (1)</v>
          </cell>
          <cell r="K782">
            <v>3</v>
          </cell>
          <cell r="L782" t="str">
            <v>Guildford</v>
          </cell>
        </row>
        <row r="783">
          <cell r="C783" t="str">
            <v>U03183</v>
          </cell>
          <cell r="D783" t="str">
            <v>UK</v>
          </cell>
          <cell r="E783" t="str">
            <v>UGB</v>
          </cell>
          <cell r="F783" t="str">
            <v>UU71</v>
          </cell>
          <cell r="G783" t="str">
            <v>S3</v>
          </cell>
          <cell r="H783" t="str">
            <v>WWN</v>
          </cell>
          <cell r="I783" t="str">
            <v>Senior Engineer</v>
          </cell>
          <cell r="J783" t="str">
            <v>Senior Engineer</v>
          </cell>
          <cell r="K783">
            <v>6</v>
          </cell>
          <cell r="L783" t="str">
            <v>Birmingham</v>
          </cell>
        </row>
        <row r="784">
          <cell r="C784" t="str">
            <v>A80018</v>
          </cell>
          <cell r="D784" t="str">
            <v>UK</v>
          </cell>
          <cell r="E784" t="str">
            <v>UGB</v>
          </cell>
          <cell r="F784" t="str">
            <v>UU81</v>
          </cell>
          <cell r="G784" t="str">
            <v>S3</v>
          </cell>
          <cell r="H784" t="str">
            <v>ERE</v>
          </cell>
          <cell r="I784" t="str">
            <v>Engineer</v>
          </cell>
          <cell r="J784" t="str">
            <v>Assistant Engineer  (Graduate)</v>
          </cell>
          <cell r="K784">
            <v>9</v>
          </cell>
        </row>
        <row r="785">
          <cell r="C785" t="str">
            <v>A50217</v>
          </cell>
          <cell r="D785" t="str">
            <v>UK</v>
          </cell>
          <cell r="E785" t="str">
            <v>UGB</v>
          </cell>
          <cell r="F785" t="str">
            <v>UT43</v>
          </cell>
          <cell r="G785" t="str">
            <v>S1</v>
          </cell>
          <cell r="H785" t="str">
            <v>TRS</v>
          </cell>
          <cell r="I785" t="str">
            <v>Associate Business Director</v>
          </cell>
          <cell r="J785" t="str">
            <v>Associate Business Director</v>
          </cell>
          <cell r="K785">
            <v>4</v>
          </cell>
          <cell r="L785" t="str">
            <v>York</v>
          </cell>
        </row>
        <row r="786">
          <cell r="C786" t="str">
            <v>A24731</v>
          </cell>
          <cell r="D786" t="str">
            <v>UK</v>
          </cell>
          <cell r="E786" t="str">
            <v>UGB</v>
          </cell>
          <cell r="F786" t="str">
            <v>UT22</v>
          </cell>
          <cell r="G786" t="str">
            <v>S1</v>
          </cell>
          <cell r="H786" t="str">
            <v>THW</v>
          </cell>
          <cell r="I786" t="str">
            <v>Graduate Engineer</v>
          </cell>
          <cell r="J786" t="str">
            <v>Graduate Architect</v>
          </cell>
          <cell r="K786">
            <v>10</v>
          </cell>
          <cell r="L786" t="str">
            <v>London</v>
          </cell>
        </row>
        <row r="787">
          <cell r="C787" t="str">
            <v>A03485</v>
          </cell>
          <cell r="D787" t="str">
            <v>UK</v>
          </cell>
          <cell r="E787" t="str">
            <v>UGB</v>
          </cell>
          <cell r="F787" t="str">
            <v>UU23</v>
          </cell>
          <cell r="G787" t="str">
            <v>S3</v>
          </cell>
          <cell r="H787" t="str">
            <v>MAM</v>
          </cell>
          <cell r="I787" t="str">
            <v>Principal Technician</v>
          </cell>
          <cell r="J787" t="str">
            <v>Principal Technician</v>
          </cell>
          <cell r="K787">
            <v>6</v>
          </cell>
          <cell r="L787" t="str">
            <v>Nelson</v>
          </cell>
        </row>
        <row r="788">
          <cell r="C788" t="str">
            <v>A93734</v>
          </cell>
          <cell r="D788" t="str">
            <v>UK</v>
          </cell>
          <cell r="E788" t="str">
            <v>UGB</v>
          </cell>
          <cell r="F788" t="str">
            <v>UP31</v>
          </cell>
          <cell r="G788" t="str">
            <v>S2</v>
          </cell>
          <cell r="H788" t="str">
            <v>GGE</v>
          </cell>
          <cell r="I788" t="str">
            <v>Principal Engineer</v>
          </cell>
          <cell r="J788" t="str">
            <v>Principal Engineer/ Technical Discipline Leader</v>
          </cell>
          <cell r="K788">
            <v>5</v>
          </cell>
          <cell r="L788" t="str">
            <v>Birmingham</v>
          </cell>
        </row>
        <row r="789">
          <cell r="C789" t="str">
            <v>U02989</v>
          </cell>
          <cell r="D789" t="str">
            <v>UK</v>
          </cell>
          <cell r="E789" t="str">
            <v>UGB</v>
          </cell>
          <cell r="F789" t="str">
            <v>UT41</v>
          </cell>
          <cell r="G789" t="str">
            <v>S1</v>
          </cell>
          <cell r="H789" t="str">
            <v>TRL</v>
          </cell>
          <cell r="I789" t="str">
            <v>CAD Technician</v>
          </cell>
          <cell r="J789" t="str">
            <v>Landscape/Project/Graphic/Urban Designer</v>
          </cell>
          <cell r="K789">
            <v>7</v>
          </cell>
          <cell r="L789" t="str">
            <v>Warrington</v>
          </cell>
        </row>
        <row r="790">
          <cell r="C790" t="str">
            <v>A74876</v>
          </cell>
          <cell r="D790" t="str">
            <v>UK</v>
          </cell>
          <cell r="E790" t="str">
            <v>UGB</v>
          </cell>
          <cell r="F790" t="str">
            <v>UP31</v>
          </cell>
          <cell r="G790" t="str">
            <v>S2</v>
          </cell>
          <cell r="H790" t="str">
            <v>GGE</v>
          </cell>
          <cell r="I790" t="str">
            <v>Graduate Geotechnical Engineer</v>
          </cell>
          <cell r="J790" t="str">
            <v>Assistant Engineer  (Graduate)</v>
          </cell>
          <cell r="K790">
            <v>9</v>
          </cell>
          <cell r="L790" t="str">
            <v>Guildford</v>
          </cell>
        </row>
        <row r="791">
          <cell r="C791" t="str">
            <v>A76032</v>
          </cell>
          <cell r="D791" t="str">
            <v>UK</v>
          </cell>
          <cell r="E791" t="str">
            <v>UGB</v>
          </cell>
          <cell r="F791" t="str">
            <v>UT42</v>
          </cell>
          <cell r="G791" t="str">
            <v>S1</v>
          </cell>
          <cell r="H791" t="str">
            <v>TRL</v>
          </cell>
          <cell r="I791" t="str">
            <v>Graduate Engineer</v>
          </cell>
          <cell r="J791" t="str">
            <v>Graduate Engineer</v>
          </cell>
          <cell r="K791">
            <v>10</v>
          </cell>
          <cell r="L791" t="str">
            <v>London</v>
          </cell>
        </row>
        <row r="792">
          <cell r="C792" t="str">
            <v>W25100</v>
          </cell>
          <cell r="D792" t="str">
            <v>UK</v>
          </cell>
          <cell r="E792" t="str">
            <v>UGB</v>
          </cell>
          <cell r="F792" t="str">
            <v>UU61</v>
          </cell>
          <cell r="G792" t="str">
            <v>S3</v>
          </cell>
          <cell r="H792" t="str">
            <v>WWN</v>
          </cell>
          <cell r="I792" t="str">
            <v>Engineer</v>
          </cell>
          <cell r="J792" t="str">
            <v>Technical Director  / Technical Director (1)</v>
          </cell>
          <cell r="K792">
            <v>3</v>
          </cell>
          <cell r="L792" t="str">
            <v>Cardiff</v>
          </cell>
        </row>
        <row r="793">
          <cell r="C793" t="str">
            <v>A00522</v>
          </cell>
          <cell r="D793" t="str">
            <v>UK</v>
          </cell>
          <cell r="E793" t="str">
            <v>UGB</v>
          </cell>
          <cell r="F793" t="str">
            <v>UU22</v>
          </cell>
          <cell r="G793" t="str">
            <v>S3</v>
          </cell>
          <cell r="H793" t="str">
            <v>WTC</v>
          </cell>
          <cell r="I793" t="str">
            <v>Principal Electrical Engineer</v>
          </cell>
          <cell r="J793" t="str">
            <v>Principal Engineer/ Technical Discipline Leader</v>
          </cell>
          <cell r="K793">
            <v>5</v>
          </cell>
          <cell r="L793" t="str">
            <v>Cardiff</v>
          </cell>
        </row>
        <row r="794">
          <cell r="C794" t="str">
            <v>A50203</v>
          </cell>
          <cell r="D794" t="str">
            <v>UK</v>
          </cell>
          <cell r="E794" t="str">
            <v>UGB</v>
          </cell>
          <cell r="F794" t="str">
            <v>UT42</v>
          </cell>
          <cell r="G794" t="str">
            <v>S1</v>
          </cell>
          <cell r="H794" t="str">
            <v>TRL</v>
          </cell>
          <cell r="I794" t="str">
            <v>Senior Electrical Engineer</v>
          </cell>
          <cell r="J794" t="str">
            <v>Chartered or Consulting Engineer</v>
          </cell>
          <cell r="K794">
            <v>7</v>
          </cell>
          <cell r="L794" t="str">
            <v>London</v>
          </cell>
        </row>
        <row r="795">
          <cell r="C795" t="str">
            <v>A76422</v>
          </cell>
          <cell r="D795" t="str">
            <v>UK</v>
          </cell>
          <cell r="E795" t="str">
            <v>UGB</v>
          </cell>
          <cell r="F795" t="str">
            <v>US16</v>
          </cell>
          <cell r="G795" t="str">
            <v>S9</v>
          </cell>
          <cell r="H795" t="str">
            <v>AMT</v>
          </cell>
          <cell r="I795" t="str">
            <v>Communications Assistant</v>
          </cell>
          <cell r="J795" t="str">
            <v>Facilities Assistant</v>
          </cell>
          <cell r="K795">
            <v>10</v>
          </cell>
          <cell r="L795" t="str">
            <v>Stroud</v>
          </cell>
        </row>
        <row r="796">
          <cell r="C796" t="str">
            <v>A76115</v>
          </cell>
          <cell r="D796" t="str">
            <v>UK</v>
          </cell>
          <cell r="E796" t="str">
            <v>UGB</v>
          </cell>
          <cell r="F796" t="str">
            <v>UT42</v>
          </cell>
          <cell r="G796" t="str">
            <v>S1</v>
          </cell>
          <cell r="H796" t="str">
            <v>TRL</v>
          </cell>
          <cell r="I796" t="str">
            <v>Senior Engineer</v>
          </cell>
          <cell r="J796" t="str">
            <v>Resident Engineer (2)</v>
          </cell>
          <cell r="K796">
            <v>7</v>
          </cell>
          <cell r="L796" t="str">
            <v>London</v>
          </cell>
        </row>
        <row r="797">
          <cell r="C797" t="str">
            <v>A41345</v>
          </cell>
          <cell r="D797" t="str">
            <v>UK</v>
          </cell>
          <cell r="E797" t="str">
            <v>UGB</v>
          </cell>
          <cell r="F797" t="str">
            <v>UU41</v>
          </cell>
          <cell r="G797" t="str">
            <v>S3</v>
          </cell>
          <cell r="H797" t="str">
            <v>WEN</v>
          </cell>
          <cell r="I797" t="str">
            <v>Technical Director</v>
          </cell>
          <cell r="J797" t="str">
            <v>Technical Director  / Technical Director (1)</v>
          </cell>
          <cell r="K797">
            <v>3</v>
          </cell>
          <cell r="L797" t="str">
            <v>Plymouth</v>
          </cell>
        </row>
        <row r="798">
          <cell r="C798" t="str">
            <v>A99309</v>
          </cell>
          <cell r="D798" t="str">
            <v>UK</v>
          </cell>
          <cell r="E798" t="str">
            <v>UGB</v>
          </cell>
          <cell r="F798" t="str">
            <v>UT21</v>
          </cell>
          <cell r="G798" t="str">
            <v>S1</v>
          </cell>
          <cell r="H798" t="str">
            <v>THW</v>
          </cell>
          <cell r="I798" t="str">
            <v>Principal Engineer</v>
          </cell>
          <cell r="J798" t="str">
            <v>Principal Engineer/ Technical Discipline Leader</v>
          </cell>
          <cell r="K798">
            <v>5</v>
          </cell>
          <cell r="L798" t="str">
            <v>Bristol</v>
          </cell>
        </row>
        <row r="799">
          <cell r="C799" t="str">
            <v>A76286</v>
          </cell>
          <cell r="D799" t="str">
            <v>UK</v>
          </cell>
          <cell r="E799" t="str">
            <v>UGB</v>
          </cell>
          <cell r="F799" t="str">
            <v>UP33</v>
          </cell>
          <cell r="G799" t="str">
            <v>S2</v>
          </cell>
          <cell r="H799" t="str">
            <v>BBI</v>
          </cell>
          <cell r="I799" t="str">
            <v>Engineering Apprentice</v>
          </cell>
          <cell r="J799" t="str">
            <v>Junior Technician</v>
          </cell>
          <cell r="K799">
            <v>11</v>
          </cell>
          <cell r="L799" t="str">
            <v>Cardiff</v>
          </cell>
        </row>
        <row r="800">
          <cell r="C800" t="str">
            <v>A76189</v>
          </cell>
          <cell r="D800" t="str">
            <v>UK</v>
          </cell>
          <cell r="E800" t="str">
            <v>UGB</v>
          </cell>
          <cell r="F800" t="str">
            <v>UE31</v>
          </cell>
          <cell r="G800" t="str">
            <v>S4</v>
          </cell>
          <cell r="H800" t="str">
            <v>EEA</v>
          </cell>
          <cell r="I800" t="str">
            <v>Graduate Environmental Consultant</v>
          </cell>
          <cell r="J800" t="str">
            <v>Graduate Engineer</v>
          </cell>
          <cell r="K800">
            <v>10</v>
          </cell>
          <cell r="L800" t="str">
            <v>London</v>
          </cell>
        </row>
        <row r="801">
          <cell r="C801" t="str">
            <v>U02923</v>
          </cell>
          <cell r="D801" t="str">
            <v>UK</v>
          </cell>
          <cell r="E801" t="str">
            <v>UGB</v>
          </cell>
          <cell r="F801" t="str">
            <v>UT51</v>
          </cell>
          <cell r="G801" t="str">
            <v>S1</v>
          </cell>
          <cell r="H801" t="str">
            <v>TIS</v>
          </cell>
          <cell r="I801" t="str">
            <v>Engineer</v>
          </cell>
          <cell r="J801" t="str">
            <v>Project Manager  Category 2 (2)</v>
          </cell>
          <cell r="K801">
            <v>4</v>
          </cell>
          <cell r="L801" t="str">
            <v>Bristol</v>
          </cell>
        </row>
        <row r="802">
          <cell r="C802" t="str">
            <v>A76250</v>
          </cell>
          <cell r="D802" t="str">
            <v>UK</v>
          </cell>
          <cell r="E802" t="str">
            <v>UGB</v>
          </cell>
          <cell r="F802" t="str">
            <v>UT21</v>
          </cell>
          <cell r="G802" t="str">
            <v>S1</v>
          </cell>
          <cell r="H802" t="str">
            <v>THW</v>
          </cell>
          <cell r="I802" t="str">
            <v>Senior Engineer</v>
          </cell>
          <cell r="J802" t="str">
            <v>Senior Engineer</v>
          </cell>
          <cell r="K802">
            <v>6</v>
          </cell>
          <cell r="L802" t="str">
            <v>Guildford</v>
          </cell>
        </row>
        <row r="803">
          <cell r="C803" t="str">
            <v>A49922</v>
          </cell>
          <cell r="D803" t="str">
            <v>UK</v>
          </cell>
          <cell r="E803" t="str">
            <v>UGB</v>
          </cell>
          <cell r="F803" t="str">
            <v>UU41</v>
          </cell>
          <cell r="G803" t="str">
            <v>S3</v>
          </cell>
          <cell r="H803" t="str">
            <v>WEN</v>
          </cell>
          <cell r="I803" t="str">
            <v>Senior Engineer</v>
          </cell>
          <cell r="J803" t="str">
            <v>Resident Engineer (2)</v>
          </cell>
          <cell r="K803">
            <v>7</v>
          </cell>
          <cell r="L803" t="str">
            <v>Birmingham</v>
          </cell>
        </row>
        <row r="804">
          <cell r="C804" t="str">
            <v>A76182</v>
          </cell>
          <cell r="D804" t="str">
            <v>UK</v>
          </cell>
          <cell r="E804" t="str">
            <v>UGB</v>
          </cell>
          <cell r="F804" t="str">
            <v>UU71</v>
          </cell>
          <cell r="G804" t="str">
            <v>S3</v>
          </cell>
          <cell r="H804" t="str">
            <v>WWN</v>
          </cell>
          <cell r="I804" t="str">
            <v>Clerk of Works</v>
          </cell>
          <cell r="J804" t="str">
            <v>Engineer  (Not chartered) (Graduate)</v>
          </cell>
          <cell r="K804">
            <v>8</v>
          </cell>
          <cell r="L804" t="str">
            <v>Birmingham</v>
          </cell>
        </row>
        <row r="805">
          <cell r="C805" t="str">
            <v>S10267</v>
          </cell>
          <cell r="D805" t="str">
            <v>UK</v>
          </cell>
          <cell r="E805" t="str">
            <v>UGB</v>
          </cell>
          <cell r="F805" t="str">
            <v>UT23</v>
          </cell>
          <cell r="G805" t="str">
            <v>S1</v>
          </cell>
          <cell r="H805" t="str">
            <v>THW</v>
          </cell>
          <cell r="I805" t="str">
            <v>Project Manager</v>
          </cell>
          <cell r="J805" t="str">
            <v>Construction Manager (2)</v>
          </cell>
          <cell r="K805">
            <v>6</v>
          </cell>
          <cell r="L805" t="str">
            <v>London</v>
          </cell>
        </row>
        <row r="806">
          <cell r="C806" t="str">
            <v>A74832</v>
          </cell>
          <cell r="D806" t="str">
            <v>UK</v>
          </cell>
          <cell r="E806" t="str">
            <v>UGB</v>
          </cell>
          <cell r="F806" t="str">
            <v>UT42</v>
          </cell>
          <cell r="G806" t="str">
            <v>S1</v>
          </cell>
          <cell r="H806" t="str">
            <v>TRL</v>
          </cell>
          <cell r="I806" t="str">
            <v>Civils Site Manager</v>
          </cell>
          <cell r="J806" t="str">
            <v>Principal Planner</v>
          </cell>
          <cell r="K806">
            <v>5</v>
          </cell>
          <cell r="L806" t="str">
            <v>Other Site</v>
          </cell>
        </row>
        <row r="807">
          <cell r="C807" t="str">
            <v>A98140</v>
          </cell>
          <cell r="D807" t="str">
            <v>UK</v>
          </cell>
          <cell r="E807" t="str">
            <v>UGB</v>
          </cell>
          <cell r="F807" t="str">
            <v>UU41</v>
          </cell>
          <cell r="G807" t="str">
            <v>S3</v>
          </cell>
          <cell r="H807" t="str">
            <v>WEN</v>
          </cell>
          <cell r="I807" t="str">
            <v>Hydrologist</v>
          </cell>
          <cell r="J807" t="str">
            <v>Senior Technician</v>
          </cell>
          <cell r="K807">
            <v>7</v>
          </cell>
          <cell r="L807" t="str">
            <v>Birmingham</v>
          </cell>
        </row>
        <row r="808">
          <cell r="C808" t="str">
            <v>A92398</v>
          </cell>
          <cell r="D808" t="str">
            <v>UK</v>
          </cell>
          <cell r="E808" t="str">
            <v>UGB</v>
          </cell>
          <cell r="F808" t="str">
            <v>UP31</v>
          </cell>
          <cell r="G808" t="str">
            <v>S2</v>
          </cell>
          <cell r="H808" t="str">
            <v>GCL</v>
          </cell>
          <cell r="I808" t="str">
            <v>Senior Hydrogeologist</v>
          </cell>
          <cell r="J808" t="str">
            <v>Senior Consultant</v>
          </cell>
          <cell r="K808">
            <v>6</v>
          </cell>
          <cell r="L808" t="str">
            <v>Exeter</v>
          </cell>
        </row>
        <row r="809">
          <cell r="C809" t="str">
            <v>A74974</v>
          </cell>
          <cell r="D809" t="str">
            <v>UK</v>
          </cell>
          <cell r="E809" t="str">
            <v>UGB</v>
          </cell>
          <cell r="F809" t="str">
            <v>UT42</v>
          </cell>
          <cell r="G809" t="str">
            <v>S1</v>
          </cell>
          <cell r="H809" t="str">
            <v>TRL</v>
          </cell>
          <cell r="I809" t="str">
            <v>CAD Technician</v>
          </cell>
          <cell r="J809" t="str">
            <v>Technical Officer/ Technician</v>
          </cell>
          <cell r="K809">
            <v>8</v>
          </cell>
          <cell r="L809" t="str">
            <v>Other Site</v>
          </cell>
        </row>
        <row r="810">
          <cell r="C810" t="str">
            <v>A74291</v>
          </cell>
          <cell r="D810" t="str">
            <v>UK</v>
          </cell>
          <cell r="E810" t="str">
            <v>UGB</v>
          </cell>
          <cell r="F810" t="str">
            <v>UU22</v>
          </cell>
          <cell r="G810" t="str">
            <v>S3</v>
          </cell>
          <cell r="H810" t="str">
            <v>WTC</v>
          </cell>
          <cell r="I810" t="str">
            <v>Graduate ICA Engineer</v>
          </cell>
          <cell r="J810" t="str">
            <v>Graduate Engineer</v>
          </cell>
          <cell r="K810">
            <v>9</v>
          </cell>
          <cell r="L810" t="str">
            <v>Cardiff</v>
          </cell>
        </row>
        <row r="811">
          <cell r="C811" t="str">
            <v>A50209</v>
          </cell>
          <cell r="D811" t="str">
            <v>UK</v>
          </cell>
          <cell r="E811" t="str">
            <v>UGB</v>
          </cell>
          <cell r="F811" t="str">
            <v>UT31</v>
          </cell>
          <cell r="G811" t="str">
            <v>S1</v>
          </cell>
          <cell r="H811" t="str">
            <v>SBR</v>
          </cell>
          <cell r="I811" t="str">
            <v>Assistant Bridge Engineer</v>
          </cell>
          <cell r="J811" t="str">
            <v>Assistant Engineer  (Graduate)</v>
          </cell>
          <cell r="K811">
            <v>9</v>
          </cell>
          <cell r="L811" t="str">
            <v>Birmingham</v>
          </cell>
        </row>
        <row r="812">
          <cell r="C812" t="str">
            <v>A74963</v>
          </cell>
          <cell r="D812" t="str">
            <v>UK</v>
          </cell>
          <cell r="E812" t="str">
            <v>UGB</v>
          </cell>
          <cell r="F812" t="str">
            <v>UT31</v>
          </cell>
          <cell r="G812" t="str">
            <v>S1</v>
          </cell>
          <cell r="H812" t="str">
            <v>SBR</v>
          </cell>
          <cell r="I812" t="str">
            <v>Engineer</v>
          </cell>
          <cell r="J812" t="str">
            <v>Engineer  (Not chartered) (Graduate)</v>
          </cell>
          <cell r="K812">
            <v>8</v>
          </cell>
          <cell r="L812" t="str">
            <v>London</v>
          </cell>
        </row>
        <row r="813">
          <cell r="C813" t="str">
            <v>A85448</v>
          </cell>
          <cell r="D813" t="str">
            <v>UK</v>
          </cell>
          <cell r="E813" t="str">
            <v>UGB</v>
          </cell>
          <cell r="F813" t="str">
            <v>UU71</v>
          </cell>
          <cell r="G813" t="str">
            <v>S3</v>
          </cell>
          <cell r="H813" t="str">
            <v>WWN</v>
          </cell>
          <cell r="I813" t="str">
            <v>Engineer</v>
          </cell>
          <cell r="J813" t="str">
            <v>Chartered or Consulting Engineer</v>
          </cell>
          <cell r="K813">
            <v>7</v>
          </cell>
          <cell r="L813" t="str">
            <v>Secondment</v>
          </cell>
        </row>
        <row r="814">
          <cell r="C814" t="str">
            <v>A50124</v>
          </cell>
          <cell r="D814" t="str">
            <v>UK</v>
          </cell>
          <cell r="E814" t="str">
            <v>UGB</v>
          </cell>
          <cell r="F814" t="str">
            <v>UT41</v>
          </cell>
          <cell r="G814" t="str">
            <v>S1</v>
          </cell>
          <cell r="H814" t="str">
            <v>TRL</v>
          </cell>
          <cell r="I814" t="str">
            <v>Summer Student</v>
          </cell>
          <cell r="J814" t="str">
            <v>Junior Technician</v>
          </cell>
          <cell r="K814">
            <v>11</v>
          </cell>
          <cell r="L814" t="str">
            <v>Warrington</v>
          </cell>
        </row>
        <row r="815">
          <cell r="C815" t="str">
            <v>A24908</v>
          </cell>
          <cell r="D815" t="str">
            <v>UK</v>
          </cell>
          <cell r="E815" t="str">
            <v>UGB</v>
          </cell>
          <cell r="F815" t="str">
            <v>UT31</v>
          </cell>
          <cell r="G815" t="str">
            <v>S1</v>
          </cell>
          <cell r="H815" t="str">
            <v>SBR</v>
          </cell>
          <cell r="I815" t="str">
            <v>Technical Assistant</v>
          </cell>
          <cell r="J815" t="str">
            <v>Technical Officer/ Technician</v>
          </cell>
          <cell r="K815">
            <v>9</v>
          </cell>
          <cell r="L815" t="str">
            <v>London</v>
          </cell>
        </row>
        <row r="816">
          <cell r="C816" t="str">
            <v>A76029</v>
          </cell>
          <cell r="D816" t="str">
            <v>UK</v>
          </cell>
          <cell r="E816" t="str">
            <v>UGB</v>
          </cell>
          <cell r="F816" t="str">
            <v>UT22</v>
          </cell>
          <cell r="G816" t="str">
            <v>S1</v>
          </cell>
          <cell r="H816" t="str">
            <v>TPL</v>
          </cell>
          <cell r="I816" t="str">
            <v>Technical Director</v>
          </cell>
          <cell r="J816" t="str">
            <v>Technical Director  / Technical Director (1)</v>
          </cell>
          <cell r="K816">
            <v>3</v>
          </cell>
          <cell r="L816" t="str">
            <v>Guildford</v>
          </cell>
        </row>
        <row r="817">
          <cell r="C817" t="str">
            <v>A97640</v>
          </cell>
          <cell r="D817" t="str">
            <v>UK</v>
          </cell>
          <cell r="E817" t="str">
            <v>UGB</v>
          </cell>
          <cell r="F817" t="str">
            <v>UT22</v>
          </cell>
          <cell r="G817" t="str">
            <v>S1</v>
          </cell>
          <cell r="H817" t="str">
            <v>TPL</v>
          </cell>
          <cell r="I817" t="str">
            <v>Technical Director</v>
          </cell>
          <cell r="J817" t="str">
            <v>Technical Director  / Technical Director (1)</v>
          </cell>
          <cell r="K817">
            <v>3</v>
          </cell>
          <cell r="L817" t="str">
            <v>Guildford</v>
          </cell>
        </row>
        <row r="818">
          <cell r="C818" t="str">
            <v>A25235</v>
          </cell>
          <cell r="D818" t="str">
            <v>UK</v>
          </cell>
          <cell r="E818" t="str">
            <v>UGB</v>
          </cell>
          <cell r="F818" t="str">
            <v>UF11</v>
          </cell>
          <cell r="G818" t="str">
            <v>S9</v>
          </cell>
          <cell r="H818" t="str">
            <v>AFF</v>
          </cell>
          <cell r="I818" t="str">
            <v>Receptionist</v>
          </cell>
          <cell r="J818" t="str">
            <v>Facilities Assistant</v>
          </cell>
          <cell r="K818">
            <v>11</v>
          </cell>
          <cell r="L818" t="str">
            <v>Birmingham</v>
          </cell>
        </row>
        <row r="819">
          <cell r="C819" t="str">
            <v>A24728</v>
          </cell>
          <cell r="D819" t="str">
            <v>UK</v>
          </cell>
          <cell r="E819" t="str">
            <v>UGB</v>
          </cell>
          <cell r="F819" t="str">
            <v>US13</v>
          </cell>
          <cell r="G819" t="str">
            <v>S9</v>
          </cell>
          <cell r="H819" t="str">
            <v>AFN</v>
          </cell>
          <cell r="I819" t="str">
            <v>Payroll Clerk</v>
          </cell>
          <cell r="J819" t="str">
            <v>Senior Payroll Assistant</v>
          </cell>
          <cell r="K819">
            <v>8</v>
          </cell>
          <cell r="L819" t="str">
            <v>Cardiff</v>
          </cell>
        </row>
        <row r="820">
          <cell r="C820" t="str">
            <v>A74751</v>
          </cell>
          <cell r="D820" t="str">
            <v>UK</v>
          </cell>
          <cell r="E820" t="str">
            <v>UGB</v>
          </cell>
          <cell r="F820" t="str">
            <v>UT21</v>
          </cell>
          <cell r="G820" t="str">
            <v>S1</v>
          </cell>
          <cell r="H820" t="str">
            <v>THW</v>
          </cell>
          <cell r="I820" t="str">
            <v>Technical Director</v>
          </cell>
          <cell r="J820" t="str">
            <v>Technical Director  / Technical Director (1)</v>
          </cell>
          <cell r="K820">
            <v>3</v>
          </cell>
          <cell r="L820" t="str">
            <v>Birmingham</v>
          </cell>
        </row>
        <row r="821">
          <cell r="C821" t="str">
            <v>A76131</v>
          </cell>
          <cell r="D821" t="str">
            <v>UK</v>
          </cell>
          <cell r="E821" t="str">
            <v>UGB</v>
          </cell>
          <cell r="F821" t="str">
            <v>US13</v>
          </cell>
          <cell r="G821" t="str">
            <v>S9</v>
          </cell>
          <cell r="H821" t="str">
            <v>AFN</v>
          </cell>
          <cell r="I821" t="str">
            <v>Purchase Ledger Clerk</v>
          </cell>
          <cell r="J821" t="str">
            <v>Purchasing clerk</v>
          </cell>
          <cell r="K821">
            <v>10</v>
          </cell>
          <cell r="L821" t="str">
            <v>Cardiff</v>
          </cell>
        </row>
        <row r="822">
          <cell r="C822" t="str">
            <v>A49805</v>
          </cell>
          <cell r="D822" t="str">
            <v>UK</v>
          </cell>
          <cell r="E822" t="str">
            <v>UGB</v>
          </cell>
          <cell r="F822" t="str">
            <v>UP51</v>
          </cell>
          <cell r="G822" t="str">
            <v>S2</v>
          </cell>
          <cell r="H822" t="str">
            <v>SBS</v>
          </cell>
          <cell r="I822" t="str">
            <v>Assistant Engineer</v>
          </cell>
          <cell r="J822" t="str">
            <v>Engineer  (Not chartered) (Graduate)</v>
          </cell>
          <cell r="K822">
            <v>8</v>
          </cell>
          <cell r="L822" t="str">
            <v>Plymouth</v>
          </cell>
        </row>
        <row r="823">
          <cell r="C823" t="str">
            <v>A74769</v>
          </cell>
          <cell r="D823" t="str">
            <v>UK</v>
          </cell>
          <cell r="E823" t="str">
            <v>UGB</v>
          </cell>
          <cell r="F823" t="str">
            <v>UP31</v>
          </cell>
          <cell r="G823" t="str">
            <v>S2</v>
          </cell>
          <cell r="H823" t="str">
            <v>GCL</v>
          </cell>
          <cell r="I823" t="str">
            <v>Senior Hydrogeologist</v>
          </cell>
          <cell r="J823" t="str">
            <v>Senior  Environmental Consultant 1</v>
          </cell>
          <cell r="K823">
            <v>6</v>
          </cell>
          <cell r="L823" t="str">
            <v>Exeter</v>
          </cell>
        </row>
        <row r="824">
          <cell r="C824" t="str">
            <v>A74496</v>
          </cell>
          <cell r="D824" t="str">
            <v>UK</v>
          </cell>
          <cell r="E824" t="str">
            <v>UGB</v>
          </cell>
          <cell r="F824" t="str">
            <v>UT21</v>
          </cell>
          <cell r="G824" t="str">
            <v>S1</v>
          </cell>
          <cell r="H824" t="str">
            <v>THW</v>
          </cell>
          <cell r="I824" t="str">
            <v>Principal Civil Engineer</v>
          </cell>
          <cell r="J824" t="str">
            <v>Principal Engineer/ Technical Discipline Leader</v>
          </cell>
          <cell r="K824">
            <v>5</v>
          </cell>
          <cell r="L824" t="str">
            <v>Secondment</v>
          </cell>
        </row>
        <row r="825">
          <cell r="C825" t="str">
            <v>A74861</v>
          </cell>
          <cell r="D825" t="str">
            <v>UK</v>
          </cell>
          <cell r="E825" t="str">
            <v>UGB</v>
          </cell>
          <cell r="F825" t="str">
            <v>UT31</v>
          </cell>
          <cell r="G825" t="str">
            <v>S1</v>
          </cell>
          <cell r="H825" t="str">
            <v>SBR</v>
          </cell>
          <cell r="I825" t="str">
            <v>Summer Placement Student</v>
          </cell>
          <cell r="J825" t="str">
            <v>Junior Technician</v>
          </cell>
          <cell r="K825">
            <v>11</v>
          </cell>
          <cell r="L825" t="str">
            <v>London</v>
          </cell>
        </row>
        <row r="826">
          <cell r="C826" t="str">
            <v>A49706</v>
          </cell>
          <cell r="D826" t="str">
            <v>UK</v>
          </cell>
          <cell r="E826" t="str">
            <v>UGB</v>
          </cell>
          <cell r="F826" t="str">
            <v>UP33</v>
          </cell>
          <cell r="G826" t="str">
            <v>S2</v>
          </cell>
          <cell r="H826" t="str">
            <v>BBI</v>
          </cell>
          <cell r="I826" t="str">
            <v>Principal Engineer</v>
          </cell>
          <cell r="J826" t="str">
            <v>Technical Director  / Technical Director (1)</v>
          </cell>
          <cell r="K826">
            <v>5</v>
          </cell>
          <cell r="L826" t="str">
            <v>London</v>
          </cell>
        </row>
        <row r="827">
          <cell r="C827" t="str">
            <v>A74716</v>
          </cell>
          <cell r="D827" t="str">
            <v>UK</v>
          </cell>
          <cell r="E827" t="str">
            <v>UGB</v>
          </cell>
          <cell r="F827" t="str">
            <v>UP31</v>
          </cell>
          <cell r="G827" t="str">
            <v>S2</v>
          </cell>
          <cell r="H827" t="str">
            <v>GGE</v>
          </cell>
          <cell r="I827" t="str">
            <v>Student Geotechnical Engineer</v>
          </cell>
          <cell r="J827" t="str">
            <v>Junior Technician</v>
          </cell>
          <cell r="K827">
            <v>11</v>
          </cell>
          <cell r="L827" t="str">
            <v>Guildford</v>
          </cell>
        </row>
        <row r="828">
          <cell r="C828" t="str">
            <v>A74629</v>
          </cell>
          <cell r="D828" t="str">
            <v>UK</v>
          </cell>
          <cell r="E828" t="str">
            <v>UGB</v>
          </cell>
          <cell r="F828" t="str">
            <v>UT21</v>
          </cell>
          <cell r="G828" t="str">
            <v>S1</v>
          </cell>
          <cell r="H828" t="str">
            <v>THW</v>
          </cell>
          <cell r="I828" t="str">
            <v>Student Engineer</v>
          </cell>
          <cell r="J828" t="str">
            <v>Junior Technician</v>
          </cell>
          <cell r="K828">
            <v>11</v>
          </cell>
          <cell r="L828" t="str">
            <v>Guildford</v>
          </cell>
        </row>
        <row r="829">
          <cell r="C829" t="str">
            <v>A00544</v>
          </cell>
          <cell r="D829" t="str">
            <v>UK</v>
          </cell>
          <cell r="E829" t="str">
            <v>UGB</v>
          </cell>
          <cell r="F829" t="str">
            <v>UP31</v>
          </cell>
          <cell r="G829" t="str">
            <v>S2</v>
          </cell>
          <cell r="H829" t="str">
            <v>GGE</v>
          </cell>
          <cell r="I829" t="str">
            <v>Student Geotechnical Engineer</v>
          </cell>
          <cell r="J829" t="str">
            <v>Junior Technician</v>
          </cell>
          <cell r="K829">
            <v>11</v>
          </cell>
          <cell r="L829" t="str">
            <v>Guildford</v>
          </cell>
        </row>
        <row r="830">
          <cell r="C830" t="str">
            <v>A00197</v>
          </cell>
          <cell r="D830" t="str">
            <v>UK</v>
          </cell>
          <cell r="E830" t="str">
            <v>UGB</v>
          </cell>
          <cell r="F830" t="str">
            <v>UE21</v>
          </cell>
          <cell r="G830" t="str">
            <v>S4</v>
          </cell>
          <cell r="H830" t="str">
            <v>EEC</v>
          </cell>
          <cell r="I830" t="str">
            <v>Principal Ecologist</v>
          </cell>
          <cell r="J830" t="str">
            <v>Principal Environmental Consultant</v>
          </cell>
          <cell r="K830">
            <v>5</v>
          </cell>
          <cell r="L830" t="str">
            <v>Stroud</v>
          </cell>
        </row>
        <row r="831">
          <cell r="C831" t="str">
            <v>A24788</v>
          </cell>
          <cell r="D831" t="str">
            <v>UK</v>
          </cell>
          <cell r="E831" t="str">
            <v>UGB</v>
          </cell>
          <cell r="F831" t="str">
            <v>UU81</v>
          </cell>
          <cell r="G831" t="str">
            <v>S3</v>
          </cell>
          <cell r="H831" t="str">
            <v>ERE</v>
          </cell>
          <cell r="I831" t="str">
            <v>Nuclear Consultant</v>
          </cell>
          <cell r="J831" t="str">
            <v>Principal Environmental Consultant</v>
          </cell>
          <cell r="K831">
            <v>5</v>
          </cell>
          <cell r="L831" t="str">
            <v>Exeter</v>
          </cell>
        </row>
        <row r="832">
          <cell r="C832" t="str">
            <v>A04724</v>
          </cell>
          <cell r="D832" t="str">
            <v>UK</v>
          </cell>
          <cell r="E832" t="str">
            <v>UGB</v>
          </cell>
          <cell r="F832" t="str">
            <v>UT31</v>
          </cell>
          <cell r="G832" t="str">
            <v>S1</v>
          </cell>
          <cell r="H832" t="str">
            <v>SBR</v>
          </cell>
          <cell r="I832" t="str">
            <v>Principal Technician</v>
          </cell>
          <cell r="J832" t="str">
            <v>Principal Technician</v>
          </cell>
          <cell r="K832">
            <v>6</v>
          </cell>
          <cell r="L832" t="str">
            <v>London</v>
          </cell>
        </row>
        <row r="833">
          <cell r="C833" t="str">
            <v>A80025</v>
          </cell>
          <cell r="D833" t="str">
            <v>UK</v>
          </cell>
          <cell r="E833" t="str">
            <v>UGB</v>
          </cell>
          <cell r="F833" t="str">
            <v>UU81</v>
          </cell>
          <cell r="G833" t="str">
            <v>S3</v>
          </cell>
          <cell r="H833" t="str">
            <v>ERE</v>
          </cell>
          <cell r="I833" t="str">
            <v>Engineer</v>
          </cell>
          <cell r="J833" t="str">
            <v>Resident Engineer (1) / Resident Engineer</v>
          </cell>
          <cell r="K833">
            <v>8</v>
          </cell>
        </row>
        <row r="834">
          <cell r="C834" t="str">
            <v>A50084</v>
          </cell>
          <cell r="D834" t="str">
            <v>UK</v>
          </cell>
          <cell r="E834" t="str">
            <v>UGB</v>
          </cell>
          <cell r="F834" t="str">
            <v>UT25</v>
          </cell>
          <cell r="G834" t="str">
            <v>S1</v>
          </cell>
          <cell r="H834" t="str">
            <v>THW</v>
          </cell>
          <cell r="I834" t="str">
            <v>Associate Technical Director</v>
          </cell>
          <cell r="J834" t="str">
            <v>Associate (EA)/ Associate Tech. Dir / Associate Tech. Dir (2</v>
          </cell>
          <cell r="K834">
            <v>4</v>
          </cell>
          <cell r="L834" t="str">
            <v>Romania</v>
          </cell>
        </row>
        <row r="835">
          <cell r="C835" t="str">
            <v>A41336</v>
          </cell>
          <cell r="D835" t="str">
            <v>UK</v>
          </cell>
          <cell r="E835" t="str">
            <v>UGB</v>
          </cell>
          <cell r="F835" t="str">
            <v>UT31</v>
          </cell>
          <cell r="G835" t="str">
            <v>S1</v>
          </cell>
          <cell r="H835" t="str">
            <v>SBR</v>
          </cell>
          <cell r="I835" t="str">
            <v>Principal Engineer</v>
          </cell>
          <cell r="J835" t="str">
            <v>Project Manager  Category 2 (2)</v>
          </cell>
          <cell r="K835">
            <v>4</v>
          </cell>
          <cell r="L835" t="str">
            <v>London</v>
          </cell>
        </row>
        <row r="836">
          <cell r="C836" t="str">
            <v>A80015</v>
          </cell>
          <cell r="D836" t="str">
            <v>UK</v>
          </cell>
          <cell r="E836" t="str">
            <v>UGB</v>
          </cell>
          <cell r="F836" t="str">
            <v>UU81</v>
          </cell>
          <cell r="G836" t="str">
            <v>S3</v>
          </cell>
          <cell r="H836" t="str">
            <v>ERE</v>
          </cell>
          <cell r="I836" t="str">
            <v>Engineer</v>
          </cell>
          <cell r="J836" t="str">
            <v>Graduate Engineer</v>
          </cell>
          <cell r="K836">
            <v>9</v>
          </cell>
        </row>
        <row r="837">
          <cell r="C837" t="str">
            <v>A49820</v>
          </cell>
          <cell r="D837" t="str">
            <v>UK</v>
          </cell>
          <cell r="E837" t="str">
            <v>UGB</v>
          </cell>
          <cell r="F837" t="str">
            <v>UE21</v>
          </cell>
          <cell r="G837" t="str">
            <v>S4</v>
          </cell>
          <cell r="H837" t="str">
            <v>EEC</v>
          </cell>
          <cell r="I837" t="str">
            <v>Ecologist</v>
          </cell>
          <cell r="J837" t="str">
            <v>Senior  Environmental Consultant 1</v>
          </cell>
          <cell r="K837">
            <v>6</v>
          </cell>
          <cell r="L837" t="str">
            <v>Stroud</v>
          </cell>
        </row>
        <row r="838">
          <cell r="C838" t="str">
            <v>A80020</v>
          </cell>
          <cell r="D838" t="str">
            <v>UK</v>
          </cell>
          <cell r="E838" t="str">
            <v>UGB</v>
          </cell>
          <cell r="F838" t="str">
            <v>UT42</v>
          </cell>
          <cell r="G838" t="str">
            <v>S1</v>
          </cell>
          <cell r="H838" t="str">
            <v>TRS</v>
          </cell>
          <cell r="I838" t="str">
            <v>Signalling Project Engineer</v>
          </cell>
          <cell r="J838" t="str">
            <v>Chartered or Consulting Engineer</v>
          </cell>
          <cell r="K838">
            <v>7</v>
          </cell>
          <cell r="L838" t="str">
            <v>London</v>
          </cell>
        </row>
        <row r="839">
          <cell r="C839" t="str">
            <v>A92878</v>
          </cell>
          <cell r="D839" t="str">
            <v>UK</v>
          </cell>
          <cell r="E839" t="str">
            <v>UGB</v>
          </cell>
          <cell r="F839" t="str">
            <v>UT42</v>
          </cell>
          <cell r="G839" t="str">
            <v>S1</v>
          </cell>
          <cell r="H839" t="str">
            <v>TRL</v>
          </cell>
          <cell r="I839" t="str">
            <v>Associate Business Director</v>
          </cell>
          <cell r="J839" t="str">
            <v>Associate Business Director</v>
          </cell>
          <cell r="K839">
            <v>4</v>
          </cell>
          <cell r="L839" t="str">
            <v>Guildford</v>
          </cell>
        </row>
        <row r="840">
          <cell r="C840" t="str">
            <v>A74904</v>
          </cell>
          <cell r="D840" t="str">
            <v>UK</v>
          </cell>
          <cell r="E840" t="str">
            <v>UGB</v>
          </cell>
          <cell r="F840" t="str">
            <v>UT42</v>
          </cell>
          <cell r="G840" t="str">
            <v>S1</v>
          </cell>
          <cell r="H840" t="str">
            <v>TRL</v>
          </cell>
          <cell r="I840" t="str">
            <v>Electrical Engineer</v>
          </cell>
          <cell r="J840" t="str">
            <v>Chartered or Consulting Engineer</v>
          </cell>
          <cell r="K840">
            <v>7</v>
          </cell>
          <cell r="L840" t="str">
            <v>Guildford</v>
          </cell>
        </row>
        <row r="841">
          <cell r="C841" t="str">
            <v>A50232</v>
          </cell>
          <cell r="D841" t="str">
            <v>UK</v>
          </cell>
          <cell r="E841" t="str">
            <v>UGB</v>
          </cell>
          <cell r="F841" t="str">
            <v>UT22</v>
          </cell>
          <cell r="G841" t="str">
            <v>S1</v>
          </cell>
          <cell r="H841" t="str">
            <v>THW</v>
          </cell>
          <cell r="I841" t="str">
            <v>Highways Design Engineer</v>
          </cell>
          <cell r="J841" t="str">
            <v>Engineer  (Not chartered) (Graduate)</v>
          </cell>
          <cell r="K841">
            <v>8</v>
          </cell>
          <cell r="L841" t="str">
            <v>London</v>
          </cell>
        </row>
        <row r="842">
          <cell r="C842" t="str">
            <v>W25224</v>
          </cell>
          <cell r="D842" t="str">
            <v>UK</v>
          </cell>
          <cell r="E842" t="str">
            <v>UGB</v>
          </cell>
          <cell r="F842" t="str">
            <v>UU41</v>
          </cell>
          <cell r="G842" t="str">
            <v>S3</v>
          </cell>
          <cell r="H842" t="str">
            <v>WEN</v>
          </cell>
          <cell r="I842" t="str">
            <v>Senior Engineer</v>
          </cell>
          <cell r="J842" t="str">
            <v>Senior Engineer</v>
          </cell>
          <cell r="K842">
            <v>6</v>
          </cell>
          <cell r="L842" t="str">
            <v>Cardiff</v>
          </cell>
        </row>
        <row r="843">
          <cell r="C843" t="str">
            <v>W25178</v>
          </cell>
          <cell r="D843" t="str">
            <v>UK</v>
          </cell>
          <cell r="E843" t="str">
            <v>UGB</v>
          </cell>
          <cell r="F843" t="str">
            <v>UU61</v>
          </cell>
          <cell r="G843" t="str">
            <v>S3</v>
          </cell>
          <cell r="H843" t="str">
            <v>WWN</v>
          </cell>
          <cell r="I843" t="str">
            <v>Senior Process Engineer</v>
          </cell>
          <cell r="J843" t="str">
            <v>Senior Engineer</v>
          </cell>
          <cell r="K843">
            <v>6</v>
          </cell>
          <cell r="L843" t="str">
            <v>Cardiff</v>
          </cell>
        </row>
        <row r="844">
          <cell r="C844" t="str">
            <v>A00511</v>
          </cell>
          <cell r="D844" t="str">
            <v>UK</v>
          </cell>
          <cell r="E844" t="str">
            <v>UGB</v>
          </cell>
          <cell r="F844" t="str">
            <v>UT41</v>
          </cell>
          <cell r="G844" t="str">
            <v>S1</v>
          </cell>
          <cell r="H844" t="str">
            <v>TRL</v>
          </cell>
          <cell r="I844" t="str">
            <v>Graduate Engineer</v>
          </cell>
          <cell r="J844" t="str">
            <v>Technical assistant</v>
          </cell>
          <cell r="K844">
            <v>10</v>
          </cell>
          <cell r="L844" t="str">
            <v>Warrington</v>
          </cell>
        </row>
        <row r="845">
          <cell r="C845" t="str">
            <v>A76066</v>
          </cell>
          <cell r="D845" t="str">
            <v>UK</v>
          </cell>
          <cell r="E845" t="str">
            <v>UGB</v>
          </cell>
          <cell r="F845" t="str">
            <v>UT42</v>
          </cell>
          <cell r="G845" t="str">
            <v>S1</v>
          </cell>
          <cell r="H845" t="str">
            <v>TRS</v>
          </cell>
          <cell r="I845" t="str">
            <v>Engineer</v>
          </cell>
          <cell r="J845" t="str">
            <v>Principal Engineer/ Technical Discipline Leader</v>
          </cell>
          <cell r="K845">
            <v>5</v>
          </cell>
          <cell r="L845" t="str">
            <v>London</v>
          </cell>
        </row>
        <row r="846">
          <cell r="C846" t="str">
            <v>A00070</v>
          </cell>
          <cell r="D846" t="str">
            <v>UK</v>
          </cell>
          <cell r="E846" t="str">
            <v>UGB</v>
          </cell>
          <cell r="F846" t="str">
            <v>UU23</v>
          </cell>
          <cell r="G846" t="str">
            <v>S3</v>
          </cell>
          <cell r="H846" t="str">
            <v>MAM</v>
          </cell>
          <cell r="I846" t="str">
            <v>Team Leader</v>
          </cell>
          <cell r="J846" t="str">
            <v>Discipline Leader</v>
          </cell>
          <cell r="K846">
            <v>6</v>
          </cell>
          <cell r="L846" t="str">
            <v>Nelson</v>
          </cell>
        </row>
        <row r="847">
          <cell r="C847" t="str">
            <v>A74630</v>
          </cell>
          <cell r="D847" t="str">
            <v>UK</v>
          </cell>
          <cell r="E847" t="str">
            <v>UGB</v>
          </cell>
          <cell r="F847" t="str">
            <v>UF15</v>
          </cell>
          <cell r="G847" t="str">
            <v>S9</v>
          </cell>
          <cell r="H847" t="str">
            <v>AFF</v>
          </cell>
          <cell r="I847" t="str">
            <v>Secretary</v>
          </cell>
          <cell r="J847" t="str">
            <v>Team Secretary  or Secretary</v>
          </cell>
          <cell r="K847">
            <v>9</v>
          </cell>
          <cell r="L847" t="str">
            <v>London</v>
          </cell>
        </row>
        <row r="848">
          <cell r="C848" t="str">
            <v>A76430</v>
          </cell>
          <cell r="D848" t="str">
            <v>UK</v>
          </cell>
          <cell r="E848" t="str">
            <v>UGB</v>
          </cell>
          <cell r="F848" t="str">
            <v>US12</v>
          </cell>
          <cell r="G848" t="str">
            <v>S9</v>
          </cell>
          <cell r="H848" t="str">
            <v>AHR</v>
          </cell>
          <cell r="I848" t="str">
            <v>HR Advisor</v>
          </cell>
          <cell r="J848" t="str">
            <v>HR Assistant</v>
          </cell>
          <cell r="K848">
            <v>9</v>
          </cell>
          <cell r="L848" t="str">
            <v>Bristol</v>
          </cell>
        </row>
        <row r="849">
          <cell r="C849" t="str">
            <v>W24953</v>
          </cell>
          <cell r="D849" t="str">
            <v>UK</v>
          </cell>
          <cell r="E849" t="str">
            <v>UGB</v>
          </cell>
          <cell r="F849" t="str">
            <v>UU23</v>
          </cell>
          <cell r="G849" t="str">
            <v>S3</v>
          </cell>
          <cell r="H849" t="str">
            <v>MAM</v>
          </cell>
          <cell r="I849" t="str">
            <v>Senior Clerk</v>
          </cell>
          <cell r="J849" t="str">
            <v>Technical Officer/ Technician</v>
          </cell>
          <cell r="K849">
            <v>9</v>
          </cell>
          <cell r="L849" t="str">
            <v>Nelson</v>
          </cell>
        </row>
        <row r="850">
          <cell r="C850" t="str">
            <v>A74791</v>
          </cell>
          <cell r="D850" t="str">
            <v>UK</v>
          </cell>
          <cell r="E850" t="str">
            <v>UGB</v>
          </cell>
          <cell r="F850" t="str">
            <v>UE31</v>
          </cell>
          <cell r="G850" t="str">
            <v>S4</v>
          </cell>
          <cell r="H850" t="str">
            <v>EEA</v>
          </cell>
          <cell r="I850" t="str">
            <v>Work Experience</v>
          </cell>
          <cell r="J850" t="str">
            <v>Junior Technician</v>
          </cell>
          <cell r="K850">
            <v>11</v>
          </cell>
          <cell r="L850" t="str">
            <v>London</v>
          </cell>
        </row>
        <row r="851">
          <cell r="C851" t="str">
            <v>A42216</v>
          </cell>
          <cell r="D851" t="str">
            <v>UK</v>
          </cell>
          <cell r="E851" t="str">
            <v>UGB</v>
          </cell>
          <cell r="F851" t="str">
            <v>UP33</v>
          </cell>
          <cell r="G851" t="str">
            <v>S2</v>
          </cell>
          <cell r="H851" t="str">
            <v>SBS</v>
          </cell>
          <cell r="I851" t="str">
            <v>Technical Director</v>
          </cell>
          <cell r="J851" t="str">
            <v>Associate (EA)/ Associate Tech. Dir / Associate Tech. Dir (2</v>
          </cell>
          <cell r="K851">
            <v>4</v>
          </cell>
          <cell r="L851" t="str">
            <v>Plymouth</v>
          </cell>
        </row>
        <row r="852">
          <cell r="C852" t="str">
            <v>U03209</v>
          </cell>
          <cell r="D852" t="str">
            <v>UK</v>
          </cell>
          <cell r="E852" t="str">
            <v>UGB</v>
          </cell>
          <cell r="F852" t="str">
            <v>UT23</v>
          </cell>
          <cell r="G852" t="str">
            <v>S1</v>
          </cell>
          <cell r="H852" t="str">
            <v>THW</v>
          </cell>
          <cell r="I852" t="str">
            <v>Engineer</v>
          </cell>
          <cell r="J852" t="str">
            <v>Senior Engineer</v>
          </cell>
          <cell r="K852">
            <v>6</v>
          </cell>
          <cell r="L852" t="str">
            <v>West One</v>
          </cell>
        </row>
        <row r="853">
          <cell r="C853" t="str">
            <v>U02643</v>
          </cell>
          <cell r="D853" t="str">
            <v>UK</v>
          </cell>
          <cell r="E853" t="str">
            <v>UGB</v>
          </cell>
          <cell r="F853" t="str">
            <v>UT23</v>
          </cell>
          <cell r="G853" t="str">
            <v>S1</v>
          </cell>
          <cell r="H853" t="str">
            <v>THW</v>
          </cell>
          <cell r="I853" t="str">
            <v>Engineer</v>
          </cell>
          <cell r="J853" t="str">
            <v>Resident Engineer (1) / Resident Engineer</v>
          </cell>
          <cell r="K853">
            <v>6</v>
          </cell>
          <cell r="L853" t="str">
            <v>Other Site</v>
          </cell>
        </row>
        <row r="854">
          <cell r="C854" t="str">
            <v>A76073</v>
          </cell>
          <cell r="D854" t="str">
            <v>UK</v>
          </cell>
          <cell r="E854" t="str">
            <v>UGB</v>
          </cell>
          <cell r="F854" t="str">
            <v>UT42</v>
          </cell>
          <cell r="G854" t="str">
            <v>S1</v>
          </cell>
          <cell r="H854" t="str">
            <v>TRL</v>
          </cell>
          <cell r="I854" t="str">
            <v>Document Controller</v>
          </cell>
          <cell r="J854" t="str">
            <v>Administration  Officer</v>
          </cell>
          <cell r="K854">
            <v>8</v>
          </cell>
          <cell r="L854" t="str">
            <v>London</v>
          </cell>
        </row>
        <row r="855">
          <cell r="C855" t="str">
            <v>A50165</v>
          </cell>
          <cell r="D855" t="str">
            <v>UK</v>
          </cell>
          <cell r="E855" t="str">
            <v>UGB</v>
          </cell>
          <cell r="F855" t="str">
            <v>UE21</v>
          </cell>
          <cell r="G855" t="str">
            <v>S4</v>
          </cell>
          <cell r="H855" t="str">
            <v>ESD</v>
          </cell>
          <cell r="I855" t="str">
            <v>Principal Consultant</v>
          </cell>
          <cell r="J855" t="str">
            <v>Principal Environmental Consultant</v>
          </cell>
          <cell r="K855">
            <v>5</v>
          </cell>
          <cell r="L855" t="str">
            <v>Bristol</v>
          </cell>
        </row>
        <row r="856">
          <cell r="C856" t="str">
            <v>A76089</v>
          </cell>
          <cell r="D856" t="str">
            <v>UK</v>
          </cell>
          <cell r="E856" t="str">
            <v>UGB</v>
          </cell>
          <cell r="F856" t="str">
            <v>UT41</v>
          </cell>
          <cell r="G856" t="str">
            <v>S1</v>
          </cell>
          <cell r="H856" t="str">
            <v>TRL</v>
          </cell>
          <cell r="I856" t="str">
            <v>RC CAD Technician</v>
          </cell>
          <cell r="J856" t="str">
            <v>Technical Officer/ Technician</v>
          </cell>
          <cell r="K856">
            <v>8</v>
          </cell>
          <cell r="L856" t="str">
            <v>London</v>
          </cell>
        </row>
        <row r="857">
          <cell r="C857" t="str">
            <v>A76576</v>
          </cell>
          <cell r="D857" t="str">
            <v>UK</v>
          </cell>
          <cell r="E857" t="str">
            <v>UGB</v>
          </cell>
          <cell r="F857" t="str">
            <v>UT42</v>
          </cell>
          <cell r="G857" t="str">
            <v>S1</v>
          </cell>
          <cell r="H857" t="str">
            <v>TRL</v>
          </cell>
          <cell r="I857" t="str">
            <v>CAD Microstation Technician</v>
          </cell>
          <cell r="J857" t="str">
            <v>Senior Technician</v>
          </cell>
          <cell r="K857">
            <v>9</v>
          </cell>
          <cell r="L857" t="str">
            <v>Other Site</v>
          </cell>
        </row>
        <row r="858">
          <cell r="C858" t="str">
            <v>A00484</v>
          </cell>
          <cell r="D858" t="str">
            <v>UK</v>
          </cell>
          <cell r="E858" t="str">
            <v>UGB</v>
          </cell>
          <cell r="F858" t="str">
            <v>UT43</v>
          </cell>
          <cell r="G858" t="str">
            <v>S1</v>
          </cell>
          <cell r="H858" t="str">
            <v>TRL</v>
          </cell>
          <cell r="I858" t="str">
            <v>Project Manager</v>
          </cell>
          <cell r="J858" t="str">
            <v>Project Manager  Category 2 (2)</v>
          </cell>
          <cell r="K858">
            <v>4</v>
          </cell>
          <cell r="L858" t="str">
            <v>York</v>
          </cell>
        </row>
        <row r="859">
          <cell r="C859" t="str">
            <v>A76311</v>
          </cell>
          <cell r="D859" t="str">
            <v>UK</v>
          </cell>
          <cell r="E859" t="str">
            <v>UGB</v>
          </cell>
          <cell r="F859" t="str">
            <v>UU61</v>
          </cell>
          <cell r="G859" t="str">
            <v>S3</v>
          </cell>
          <cell r="H859" t="str">
            <v>WWN</v>
          </cell>
          <cell r="I859" t="str">
            <v>Developer Services Project Coordinator</v>
          </cell>
          <cell r="J859" t="str">
            <v>Engineer  (Not chartered) (Graduate)</v>
          </cell>
          <cell r="K859">
            <v>8</v>
          </cell>
          <cell r="L859" t="str">
            <v>Exeter</v>
          </cell>
        </row>
        <row r="860">
          <cell r="C860" t="str">
            <v>W25305</v>
          </cell>
          <cell r="D860" t="str">
            <v>UK</v>
          </cell>
          <cell r="E860" t="str">
            <v>UGB</v>
          </cell>
          <cell r="F860" t="str">
            <v>UU41</v>
          </cell>
          <cell r="G860" t="str">
            <v>S3</v>
          </cell>
          <cell r="H860" t="str">
            <v>WEN</v>
          </cell>
          <cell r="I860" t="str">
            <v>Senior Engineer (Water Environment)</v>
          </cell>
          <cell r="J860" t="str">
            <v>Resident Engineer (1) / Resident Engineer</v>
          </cell>
          <cell r="K860">
            <v>6</v>
          </cell>
          <cell r="L860" t="str">
            <v>Cardiff</v>
          </cell>
        </row>
        <row r="861">
          <cell r="C861" t="str">
            <v>A25092</v>
          </cell>
          <cell r="D861" t="str">
            <v>UK</v>
          </cell>
          <cell r="E861" t="str">
            <v>UGB</v>
          </cell>
          <cell r="F861" t="str">
            <v>UU41</v>
          </cell>
          <cell r="G861" t="str">
            <v>S3</v>
          </cell>
          <cell r="H861" t="str">
            <v>WEN</v>
          </cell>
          <cell r="I861" t="str">
            <v>Graduate Engineer</v>
          </cell>
          <cell r="J861" t="str">
            <v>Assistant Engineer  (Graduate)</v>
          </cell>
          <cell r="K861">
            <v>9</v>
          </cell>
          <cell r="L861" t="str">
            <v>Cardiff</v>
          </cell>
        </row>
        <row r="862">
          <cell r="C862" t="str">
            <v>A00524</v>
          </cell>
          <cell r="D862" t="str">
            <v>UK</v>
          </cell>
          <cell r="E862" t="str">
            <v>UGB</v>
          </cell>
          <cell r="F862" t="str">
            <v>UU31</v>
          </cell>
          <cell r="G862" t="str">
            <v>S3</v>
          </cell>
          <cell r="H862" t="str">
            <v>WWN</v>
          </cell>
          <cell r="I862" t="str">
            <v>Work Experience Student</v>
          </cell>
          <cell r="J862" t="str">
            <v>Junior Technician</v>
          </cell>
          <cell r="K862">
            <v>11</v>
          </cell>
          <cell r="L862" t="str">
            <v>Guildford</v>
          </cell>
        </row>
        <row r="863">
          <cell r="C863" t="str">
            <v>A74618</v>
          </cell>
          <cell r="D863" t="str">
            <v>UK</v>
          </cell>
          <cell r="E863" t="str">
            <v>UGB</v>
          </cell>
          <cell r="F863" t="str">
            <v>UT23</v>
          </cell>
          <cell r="G863" t="str">
            <v>S1</v>
          </cell>
          <cell r="H863" t="str">
            <v>THW</v>
          </cell>
          <cell r="I863" t="str">
            <v>Civil Engineer</v>
          </cell>
          <cell r="J863" t="str">
            <v>Resident Engineer (1) / Resident Engineer</v>
          </cell>
          <cell r="K863">
            <v>8</v>
          </cell>
          <cell r="L863" t="str">
            <v>London</v>
          </cell>
        </row>
        <row r="864">
          <cell r="C864" t="str">
            <v>S10325</v>
          </cell>
          <cell r="D864" t="str">
            <v>UK</v>
          </cell>
          <cell r="E864" t="str">
            <v>UGB</v>
          </cell>
          <cell r="F864" t="str">
            <v>UU71</v>
          </cell>
          <cell r="G864" t="str">
            <v>S3</v>
          </cell>
          <cell r="H864" t="str">
            <v>WWN</v>
          </cell>
          <cell r="I864" t="str">
            <v>Consultant</v>
          </cell>
          <cell r="J864" t="str">
            <v>Consultant (1) (Aus)</v>
          </cell>
          <cell r="K864">
            <v>7</v>
          </cell>
          <cell r="L864" t="str">
            <v>Birmingham</v>
          </cell>
        </row>
        <row r="865">
          <cell r="C865" t="str">
            <v>A74804</v>
          </cell>
          <cell r="D865" t="str">
            <v>UK</v>
          </cell>
          <cell r="E865" t="str">
            <v>UGB</v>
          </cell>
          <cell r="F865" t="str">
            <v>UT43</v>
          </cell>
          <cell r="G865" t="str">
            <v>S1</v>
          </cell>
          <cell r="H865" t="str">
            <v>TRL</v>
          </cell>
          <cell r="I865" t="str">
            <v>Principal Technician</v>
          </cell>
          <cell r="J865" t="str">
            <v>Principal Technician</v>
          </cell>
          <cell r="K865">
            <v>6</v>
          </cell>
          <cell r="L865" t="str">
            <v>York</v>
          </cell>
        </row>
        <row r="866">
          <cell r="C866" t="str">
            <v>A04756</v>
          </cell>
          <cell r="D866" t="str">
            <v>UK</v>
          </cell>
          <cell r="E866" t="str">
            <v>UGB</v>
          </cell>
          <cell r="F866" t="str">
            <v>UT21</v>
          </cell>
          <cell r="G866" t="str">
            <v>S1</v>
          </cell>
          <cell r="H866" t="str">
            <v>THW</v>
          </cell>
          <cell r="I866" t="str">
            <v>Senior Technical Director</v>
          </cell>
          <cell r="J866" t="str">
            <v>Senior Technical Director</v>
          </cell>
          <cell r="K866">
            <v>2</v>
          </cell>
          <cell r="L866" t="str">
            <v>Birmingham</v>
          </cell>
        </row>
        <row r="867">
          <cell r="C867" t="str">
            <v>A99228</v>
          </cell>
          <cell r="D867" t="str">
            <v>UK</v>
          </cell>
          <cell r="E867" t="str">
            <v>UGB</v>
          </cell>
          <cell r="F867" t="str">
            <v>UT21</v>
          </cell>
          <cell r="G867" t="str">
            <v>S1</v>
          </cell>
          <cell r="H867" t="str">
            <v>THW</v>
          </cell>
          <cell r="I867" t="str">
            <v>Senior Engineer</v>
          </cell>
          <cell r="J867" t="str">
            <v>Senior Resident Engineer</v>
          </cell>
          <cell r="K867">
            <v>5</v>
          </cell>
          <cell r="L867" t="str">
            <v>Home</v>
          </cell>
        </row>
        <row r="868">
          <cell r="C868" t="str">
            <v>A74639</v>
          </cell>
          <cell r="D868" t="str">
            <v>UK</v>
          </cell>
          <cell r="E868" t="str">
            <v>UGB</v>
          </cell>
          <cell r="F868" t="str">
            <v>UU81</v>
          </cell>
          <cell r="G868" t="str">
            <v>S3</v>
          </cell>
          <cell r="H868" t="str">
            <v>MMA</v>
          </cell>
          <cell r="I868" t="str">
            <v>Environmental Consultant</v>
          </cell>
          <cell r="J868" t="str">
            <v>Senior  Environmental Consultant 1</v>
          </cell>
          <cell r="K868">
            <v>6</v>
          </cell>
          <cell r="L868" t="str">
            <v>Bristol</v>
          </cell>
        </row>
        <row r="869">
          <cell r="C869" t="str">
            <v>A76464</v>
          </cell>
          <cell r="D869" t="str">
            <v>UK</v>
          </cell>
          <cell r="E869" t="str">
            <v>UGB</v>
          </cell>
          <cell r="F869" t="str">
            <v>US13</v>
          </cell>
          <cell r="G869" t="str">
            <v>S9</v>
          </cell>
          <cell r="H869" t="str">
            <v>AFN</v>
          </cell>
          <cell r="I869" t="str">
            <v>Purchase Ledger Clerk</v>
          </cell>
          <cell r="J869" t="str">
            <v>Accounts Clerk</v>
          </cell>
          <cell r="K869">
            <v>9</v>
          </cell>
          <cell r="L869" t="str">
            <v>Cardiff</v>
          </cell>
        </row>
        <row r="870">
          <cell r="C870" t="str">
            <v>A76283</v>
          </cell>
          <cell r="D870" t="str">
            <v>UK</v>
          </cell>
          <cell r="E870" t="str">
            <v>UGB</v>
          </cell>
          <cell r="F870" t="str">
            <v>UP33</v>
          </cell>
          <cell r="G870" t="str">
            <v>S2</v>
          </cell>
          <cell r="H870" t="str">
            <v>BBI</v>
          </cell>
          <cell r="I870" t="str">
            <v>Senior Engineer</v>
          </cell>
          <cell r="J870" t="str">
            <v>Senior Engineer</v>
          </cell>
          <cell r="K870">
            <v>6</v>
          </cell>
          <cell r="L870" t="str">
            <v>Cardiff</v>
          </cell>
        </row>
        <row r="871">
          <cell r="C871" t="str">
            <v>W25240</v>
          </cell>
          <cell r="D871" t="str">
            <v>UK</v>
          </cell>
          <cell r="E871" t="str">
            <v>UGB</v>
          </cell>
          <cell r="F871" t="str">
            <v>UT41</v>
          </cell>
          <cell r="G871" t="str">
            <v>S1</v>
          </cell>
          <cell r="H871" t="str">
            <v>TRS</v>
          </cell>
          <cell r="I871" t="str">
            <v>Senior Telecoms Engineer</v>
          </cell>
          <cell r="J871" t="str">
            <v>Site Operations Manager</v>
          </cell>
          <cell r="K871">
            <v>4</v>
          </cell>
          <cell r="L871" t="str">
            <v>Warrington</v>
          </cell>
        </row>
        <row r="872">
          <cell r="C872" t="str">
            <v>A76524</v>
          </cell>
          <cell r="D872" t="str">
            <v>UK</v>
          </cell>
          <cell r="E872" t="str">
            <v>UGB</v>
          </cell>
          <cell r="F872" t="str">
            <v>UF17</v>
          </cell>
          <cell r="G872" t="str">
            <v>S9</v>
          </cell>
          <cell r="H872" t="str">
            <v>AFF</v>
          </cell>
          <cell r="I872" t="str">
            <v>Office Administrator</v>
          </cell>
          <cell r="J872" t="str">
            <v>Facilities Assistant</v>
          </cell>
          <cell r="K872">
            <v>10</v>
          </cell>
          <cell r="L872" t="str">
            <v>Plymouth</v>
          </cell>
        </row>
        <row r="873">
          <cell r="C873" t="str">
            <v>A74286</v>
          </cell>
          <cell r="D873" t="str">
            <v>UK</v>
          </cell>
          <cell r="E873" t="str">
            <v>UGB</v>
          </cell>
          <cell r="F873" t="str">
            <v>UF17</v>
          </cell>
          <cell r="G873" t="str">
            <v>S9</v>
          </cell>
          <cell r="H873" t="str">
            <v>AFF</v>
          </cell>
          <cell r="I873" t="str">
            <v>Facilities Coordinator</v>
          </cell>
          <cell r="J873" t="str">
            <v>Facilities Coordinator</v>
          </cell>
          <cell r="K873">
            <v>8</v>
          </cell>
          <cell r="L873" t="str">
            <v>Plymouth</v>
          </cell>
        </row>
        <row r="874">
          <cell r="C874" t="str">
            <v>A76528</v>
          </cell>
          <cell r="D874" t="str">
            <v>UK</v>
          </cell>
          <cell r="E874" t="str">
            <v>UGB</v>
          </cell>
          <cell r="F874" t="str">
            <v>UT43</v>
          </cell>
          <cell r="G874" t="str">
            <v>S1</v>
          </cell>
          <cell r="H874" t="str">
            <v>TRL</v>
          </cell>
          <cell r="I874" t="str">
            <v>Project Manager</v>
          </cell>
          <cell r="J874" t="str">
            <v>Project  Planner (1)</v>
          </cell>
          <cell r="K874">
            <v>5</v>
          </cell>
          <cell r="L874" t="str">
            <v>York</v>
          </cell>
        </row>
        <row r="875">
          <cell r="C875" t="str">
            <v>W25089</v>
          </cell>
          <cell r="D875" t="str">
            <v>UK</v>
          </cell>
          <cell r="E875" t="str">
            <v>UGB</v>
          </cell>
          <cell r="F875" t="str">
            <v>UU23</v>
          </cell>
          <cell r="G875" t="str">
            <v>S3</v>
          </cell>
          <cell r="H875" t="str">
            <v>MAM</v>
          </cell>
          <cell r="I875" t="str">
            <v>Planning Engineer</v>
          </cell>
          <cell r="J875" t="str">
            <v>Engineer  (Not chartered) (Graduate)</v>
          </cell>
          <cell r="K875">
            <v>8</v>
          </cell>
          <cell r="L875" t="str">
            <v>Nelson</v>
          </cell>
        </row>
        <row r="876">
          <cell r="C876" t="str">
            <v>A25284</v>
          </cell>
          <cell r="D876" t="str">
            <v>UK</v>
          </cell>
          <cell r="E876" t="str">
            <v>UGB</v>
          </cell>
          <cell r="F876" t="str">
            <v>UT42</v>
          </cell>
          <cell r="G876" t="str">
            <v>S1</v>
          </cell>
          <cell r="H876" t="str">
            <v>TRL</v>
          </cell>
          <cell r="I876" t="str">
            <v>Technical Director</v>
          </cell>
          <cell r="J876" t="str">
            <v>Associate Business Director</v>
          </cell>
          <cell r="K876">
            <v>4</v>
          </cell>
          <cell r="L876" t="str">
            <v>London</v>
          </cell>
        </row>
        <row r="877">
          <cell r="C877" t="str">
            <v>A25245</v>
          </cell>
          <cell r="D877" t="str">
            <v>UK</v>
          </cell>
          <cell r="E877" t="str">
            <v>UGB</v>
          </cell>
          <cell r="F877" t="str">
            <v>UU41</v>
          </cell>
          <cell r="G877" t="str">
            <v>S3</v>
          </cell>
          <cell r="H877" t="str">
            <v>WEN</v>
          </cell>
          <cell r="I877" t="str">
            <v>Engineer</v>
          </cell>
          <cell r="J877" t="str">
            <v>Engineer  (Not chartered) (Graduate)</v>
          </cell>
          <cell r="K877">
            <v>8</v>
          </cell>
          <cell r="L877" t="str">
            <v>Guildford</v>
          </cell>
        </row>
        <row r="878">
          <cell r="C878" t="str">
            <v>A76247</v>
          </cell>
          <cell r="D878" t="str">
            <v>UK</v>
          </cell>
          <cell r="E878" t="str">
            <v>UGB</v>
          </cell>
          <cell r="F878" t="str">
            <v>UP31</v>
          </cell>
          <cell r="G878" t="str">
            <v>S2</v>
          </cell>
          <cell r="H878" t="str">
            <v>GGE</v>
          </cell>
          <cell r="I878" t="str">
            <v>Student</v>
          </cell>
          <cell r="J878" t="str">
            <v>Junior Technician</v>
          </cell>
          <cell r="K878">
            <v>11</v>
          </cell>
          <cell r="L878" t="str">
            <v>Guildford</v>
          </cell>
        </row>
        <row r="879">
          <cell r="C879" t="str">
            <v>A74733</v>
          </cell>
          <cell r="D879" t="str">
            <v>UK</v>
          </cell>
          <cell r="E879" t="str">
            <v>UGB</v>
          </cell>
          <cell r="F879" t="str">
            <v>UT43</v>
          </cell>
          <cell r="G879" t="str">
            <v>S1</v>
          </cell>
          <cell r="H879" t="str">
            <v>TRL</v>
          </cell>
          <cell r="I879" t="str">
            <v>CAD Manager/ Principle Technician</v>
          </cell>
          <cell r="J879" t="str">
            <v>Principal Technician</v>
          </cell>
          <cell r="K879">
            <v>6</v>
          </cell>
          <cell r="L879" t="str">
            <v>York</v>
          </cell>
        </row>
        <row r="880">
          <cell r="C880" t="str">
            <v>A25188</v>
          </cell>
          <cell r="D880" t="str">
            <v>UK</v>
          </cell>
          <cell r="E880" t="str">
            <v>UGB</v>
          </cell>
          <cell r="F880" t="str">
            <v>UU81</v>
          </cell>
          <cell r="G880" t="str">
            <v>S3</v>
          </cell>
          <cell r="H880" t="str">
            <v>MMA</v>
          </cell>
          <cell r="I880" t="str">
            <v>Senior Waste Management Consultant</v>
          </cell>
          <cell r="J880" t="str">
            <v>Senior Consultant</v>
          </cell>
          <cell r="K880">
            <v>6</v>
          </cell>
          <cell r="L880" t="str">
            <v>London</v>
          </cell>
        </row>
        <row r="881">
          <cell r="C881" t="str">
            <v>A49937</v>
          </cell>
          <cell r="D881" t="str">
            <v>UK</v>
          </cell>
          <cell r="E881" t="str">
            <v>UGB</v>
          </cell>
          <cell r="F881" t="str">
            <v>UU23</v>
          </cell>
          <cell r="G881" t="str">
            <v>S3</v>
          </cell>
          <cell r="H881" t="str">
            <v>MAM</v>
          </cell>
          <cell r="I881" t="str">
            <v>Planning Engineer</v>
          </cell>
          <cell r="J881" t="str">
            <v>Cost Manager</v>
          </cell>
          <cell r="K881">
            <v>7</v>
          </cell>
          <cell r="L881" t="str">
            <v>Nelson</v>
          </cell>
        </row>
        <row r="882">
          <cell r="C882" t="str">
            <v>A74521</v>
          </cell>
          <cell r="D882" t="str">
            <v>UK</v>
          </cell>
          <cell r="E882" t="str">
            <v>UGB</v>
          </cell>
          <cell r="F882" t="str">
            <v>UE31</v>
          </cell>
          <cell r="G882" t="str">
            <v>S4</v>
          </cell>
          <cell r="H882" t="str">
            <v>EEA</v>
          </cell>
          <cell r="I882" t="str">
            <v>Assistant Landscape Architect</v>
          </cell>
          <cell r="J882" t="str">
            <v>Landscape technician (ME)</v>
          </cell>
          <cell r="K882">
            <v>9</v>
          </cell>
          <cell r="L882" t="str">
            <v>Bristol</v>
          </cell>
        </row>
        <row r="883">
          <cell r="C883" t="str">
            <v>A49753</v>
          </cell>
          <cell r="D883" t="str">
            <v>UK</v>
          </cell>
          <cell r="E883" t="str">
            <v>UGB</v>
          </cell>
          <cell r="F883" t="str">
            <v>UU23</v>
          </cell>
          <cell r="G883" t="str">
            <v>S3</v>
          </cell>
          <cell r="H883" t="str">
            <v>MAM</v>
          </cell>
          <cell r="I883" t="str">
            <v>Clerk</v>
          </cell>
          <cell r="J883" t="str">
            <v>Technical assistant</v>
          </cell>
          <cell r="K883">
            <v>10</v>
          </cell>
          <cell r="L883" t="str">
            <v>Nelson</v>
          </cell>
        </row>
        <row r="884">
          <cell r="C884" t="str">
            <v>U02915</v>
          </cell>
          <cell r="D884" t="str">
            <v>UK</v>
          </cell>
          <cell r="E884" t="str">
            <v>UGB</v>
          </cell>
          <cell r="F884" t="str">
            <v>UT22</v>
          </cell>
          <cell r="G884" t="str">
            <v>S1</v>
          </cell>
          <cell r="H884" t="str">
            <v>THW</v>
          </cell>
          <cell r="I884" t="str">
            <v>Engineering Tecjnician</v>
          </cell>
          <cell r="J884" t="str">
            <v>Senior Technician</v>
          </cell>
          <cell r="K884">
            <v>7</v>
          </cell>
          <cell r="L884" t="str">
            <v>London</v>
          </cell>
        </row>
        <row r="885">
          <cell r="C885" t="str">
            <v>U02922</v>
          </cell>
          <cell r="D885" t="str">
            <v>UK</v>
          </cell>
          <cell r="E885" t="str">
            <v>UGB</v>
          </cell>
          <cell r="F885" t="str">
            <v>UT31</v>
          </cell>
          <cell r="G885" t="str">
            <v>S1</v>
          </cell>
          <cell r="H885" t="str">
            <v>SBR</v>
          </cell>
          <cell r="I885" t="str">
            <v>Engineering Technician</v>
          </cell>
          <cell r="J885" t="str">
            <v>Senior Technician</v>
          </cell>
          <cell r="K885">
            <v>7</v>
          </cell>
          <cell r="L885" t="str">
            <v>London</v>
          </cell>
        </row>
        <row r="886">
          <cell r="C886" t="str">
            <v>A74494</v>
          </cell>
          <cell r="D886" t="str">
            <v>UK</v>
          </cell>
          <cell r="E886" t="str">
            <v>UGB</v>
          </cell>
          <cell r="F886" t="str">
            <v>UU41</v>
          </cell>
          <cell r="G886" t="str">
            <v>S3</v>
          </cell>
          <cell r="H886" t="str">
            <v>WEN</v>
          </cell>
          <cell r="I886" t="str">
            <v>Technical Director (Water Environment)</v>
          </cell>
          <cell r="J886" t="str">
            <v>Associate (EA)/ Associate Tech. Dir / Associate Tech. Dir (2</v>
          </cell>
          <cell r="K886">
            <v>4</v>
          </cell>
          <cell r="L886" t="str">
            <v>Birmingham</v>
          </cell>
        </row>
        <row r="887">
          <cell r="C887" t="str">
            <v>A80019</v>
          </cell>
          <cell r="D887" t="str">
            <v>UK</v>
          </cell>
          <cell r="E887" t="str">
            <v>UGB</v>
          </cell>
          <cell r="F887" t="str">
            <v>UU81</v>
          </cell>
          <cell r="G887" t="str">
            <v>S3</v>
          </cell>
          <cell r="H887" t="str">
            <v>ERE</v>
          </cell>
          <cell r="I887" t="str">
            <v>Engineer</v>
          </cell>
          <cell r="J887" t="str">
            <v>Assistant Engineer  (Graduate)</v>
          </cell>
          <cell r="K887">
            <v>9</v>
          </cell>
        </row>
        <row r="888">
          <cell r="C888" t="str">
            <v>A84824</v>
          </cell>
          <cell r="D888" t="str">
            <v>UK</v>
          </cell>
          <cell r="E888" t="str">
            <v>UGB</v>
          </cell>
          <cell r="F888" t="str">
            <v>UT22</v>
          </cell>
          <cell r="G888" t="str">
            <v>S1</v>
          </cell>
          <cell r="H888" t="str">
            <v>THW</v>
          </cell>
          <cell r="I888" t="str">
            <v>Senior Engineer</v>
          </cell>
          <cell r="J888" t="str">
            <v>Senior Engineer</v>
          </cell>
          <cell r="K888">
            <v>6</v>
          </cell>
          <cell r="L888" t="str">
            <v>London</v>
          </cell>
        </row>
        <row r="889">
          <cell r="C889" t="str">
            <v>A84735</v>
          </cell>
          <cell r="D889" t="str">
            <v>UK</v>
          </cell>
          <cell r="E889" t="str">
            <v>UGB</v>
          </cell>
          <cell r="F889" t="str">
            <v>UE31</v>
          </cell>
          <cell r="G889" t="str">
            <v>S4</v>
          </cell>
          <cell r="H889" t="str">
            <v>EEA</v>
          </cell>
          <cell r="I889" t="str">
            <v>Client Relationship Manager</v>
          </cell>
          <cell r="J889" t="str">
            <v>Client Relationship/Sales Manager (2)</v>
          </cell>
          <cell r="K889">
            <v>4</v>
          </cell>
          <cell r="L889" t="str">
            <v>Warrington</v>
          </cell>
        </row>
        <row r="890">
          <cell r="C890" t="str">
            <v>A49837</v>
          </cell>
          <cell r="D890" t="str">
            <v>UK</v>
          </cell>
          <cell r="E890" t="str">
            <v>UGB</v>
          </cell>
          <cell r="F890" t="str">
            <v>UP31</v>
          </cell>
          <cell r="G890" t="str">
            <v>S2</v>
          </cell>
          <cell r="H890" t="str">
            <v>GGE</v>
          </cell>
          <cell r="I890" t="str">
            <v>Senior Environmental Consultant</v>
          </cell>
          <cell r="J890" t="str">
            <v>Senior  Environmental Consultant 1</v>
          </cell>
          <cell r="K890">
            <v>6</v>
          </cell>
          <cell r="L890" t="str">
            <v>Guildford</v>
          </cell>
        </row>
        <row r="891">
          <cell r="C891" t="str">
            <v>A76206</v>
          </cell>
          <cell r="D891" t="str">
            <v>UK</v>
          </cell>
          <cell r="E891" t="str">
            <v>UGB</v>
          </cell>
          <cell r="F891" t="str">
            <v>UT21</v>
          </cell>
          <cell r="G891" t="str">
            <v>S1</v>
          </cell>
          <cell r="H891" t="str">
            <v>THW</v>
          </cell>
          <cell r="I891" t="str">
            <v>Junior Engineer</v>
          </cell>
          <cell r="J891" t="str">
            <v>Junior Technician</v>
          </cell>
          <cell r="K891">
            <v>11</v>
          </cell>
          <cell r="L891" t="str">
            <v>Cardiff</v>
          </cell>
        </row>
        <row r="892">
          <cell r="C892" t="str">
            <v>A25071</v>
          </cell>
          <cell r="D892" t="str">
            <v>UK</v>
          </cell>
          <cell r="E892" t="str">
            <v>UGB</v>
          </cell>
          <cell r="F892" t="str">
            <v>UE21</v>
          </cell>
          <cell r="G892" t="str">
            <v>S4</v>
          </cell>
          <cell r="H892" t="str">
            <v>EEC</v>
          </cell>
          <cell r="I892" t="str">
            <v>Principal Ecologist</v>
          </cell>
          <cell r="J892" t="str">
            <v>Principal Environmental Consultant</v>
          </cell>
          <cell r="K892">
            <v>5</v>
          </cell>
          <cell r="L892" t="str">
            <v>Dublin</v>
          </cell>
        </row>
        <row r="893">
          <cell r="C893" t="str">
            <v>A76085</v>
          </cell>
          <cell r="D893" t="str">
            <v>UK</v>
          </cell>
          <cell r="E893" t="str">
            <v>UGB</v>
          </cell>
          <cell r="F893" t="str">
            <v>UT43</v>
          </cell>
          <cell r="G893" t="str">
            <v>S1</v>
          </cell>
          <cell r="H893" t="str">
            <v>TRL</v>
          </cell>
          <cell r="I893" t="str">
            <v>Graduate Engineer</v>
          </cell>
          <cell r="J893" t="str">
            <v>Graduate Engineer</v>
          </cell>
          <cell r="K893">
            <v>10</v>
          </cell>
          <cell r="L893" t="str">
            <v>York</v>
          </cell>
        </row>
        <row r="894">
          <cell r="C894" t="str">
            <v>A06073</v>
          </cell>
          <cell r="D894" t="str">
            <v>UK</v>
          </cell>
          <cell r="E894" t="str">
            <v>UGB</v>
          </cell>
          <cell r="F894" t="str">
            <v>UT42</v>
          </cell>
          <cell r="G894" t="str">
            <v>S1</v>
          </cell>
          <cell r="H894" t="str">
            <v>TRL</v>
          </cell>
          <cell r="I894" t="str">
            <v>CDMCo-ordinator</v>
          </cell>
          <cell r="J894" t="str">
            <v>Associate (EA)/ Associate Tech. Dir / Associate Tech. Dir (2</v>
          </cell>
          <cell r="K894">
            <v>4</v>
          </cell>
          <cell r="L894" t="str">
            <v>London</v>
          </cell>
        </row>
        <row r="895">
          <cell r="C895" t="str">
            <v>A49838</v>
          </cell>
          <cell r="D895" t="str">
            <v>UK</v>
          </cell>
          <cell r="E895" t="str">
            <v>UGB</v>
          </cell>
          <cell r="F895" t="str">
            <v>UT31</v>
          </cell>
          <cell r="G895" t="str">
            <v>S1</v>
          </cell>
          <cell r="H895" t="str">
            <v>SBR</v>
          </cell>
          <cell r="I895" t="str">
            <v>Principal Bridge Engineer</v>
          </cell>
          <cell r="J895" t="str">
            <v>Principal Engineer/ Technical Discipline Leader</v>
          </cell>
          <cell r="K895">
            <v>5</v>
          </cell>
          <cell r="L895" t="str">
            <v>Birmingham</v>
          </cell>
        </row>
        <row r="896">
          <cell r="C896" t="str">
            <v>A42248</v>
          </cell>
          <cell r="D896" t="str">
            <v>UK</v>
          </cell>
          <cell r="E896" t="str">
            <v>UGB</v>
          </cell>
          <cell r="F896" t="str">
            <v>UT42</v>
          </cell>
          <cell r="G896" t="str">
            <v>S1</v>
          </cell>
          <cell r="H896" t="str">
            <v>TRL</v>
          </cell>
          <cell r="I896" t="str">
            <v>Principle Cost Manager</v>
          </cell>
          <cell r="J896" t="str">
            <v>Principal Cost Manager</v>
          </cell>
          <cell r="K896">
            <v>5</v>
          </cell>
          <cell r="L896" t="str">
            <v>Bristol</v>
          </cell>
        </row>
        <row r="897">
          <cell r="C897" t="str">
            <v>A25044</v>
          </cell>
          <cell r="D897" t="str">
            <v>UK</v>
          </cell>
          <cell r="E897" t="str">
            <v>UGB</v>
          </cell>
          <cell r="F897" t="str">
            <v>UP31</v>
          </cell>
          <cell r="G897" t="str">
            <v>S2</v>
          </cell>
          <cell r="H897" t="str">
            <v>GGE</v>
          </cell>
          <cell r="I897" t="str">
            <v>Senior Engineer</v>
          </cell>
          <cell r="J897" t="str">
            <v>Senior Engineer</v>
          </cell>
          <cell r="K897">
            <v>6</v>
          </cell>
          <cell r="L897" t="str">
            <v>Secondment</v>
          </cell>
        </row>
        <row r="898">
          <cell r="C898" t="str">
            <v>A24753</v>
          </cell>
          <cell r="D898" t="str">
            <v>UK</v>
          </cell>
          <cell r="E898" t="str">
            <v>UGB</v>
          </cell>
          <cell r="F898" t="str">
            <v>UE21</v>
          </cell>
          <cell r="G898" t="str">
            <v>S4</v>
          </cell>
          <cell r="H898" t="str">
            <v>EEC</v>
          </cell>
          <cell r="I898" t="str">
            <v>Senior Ecologist</v>
          </cell>
          <cell r="J898" t="str">
            <v>Senior  Environmental Consultant 1</v>
          </cell>
          <cell r="K898">
            <v>6</v>
          </cell>
          <cell r="L898" t="str">
            <v>Stroud</v>
          </cell>
        </row>
        <row r="899">
          <cell r="C899" t="str">
            <v>S10310</v>
          </cell>
          <cell r="D899" t="str">
            <v>UK</v>
          </cell>
          <cell r="E899" t="str">
            <v>UGB</v>
          </cell>
          <cell r="F899" t="str">
            <v>UT22</v>
          </cell>
          <cell r="G899" t="str">
            <v>S1</v>
          </cell>
          <cell r="H899" t="str">
            <v>TPL</v>
          </cell>
          <cell r="I899" t="str">
            <v>Engineer</v>
          </cell>
          <cell r="J899" t="str">
            <v>Project Manager  Category 2 (2)</v>
          </cell>
          <cell r="K899">
            <v>4</v>
          </cell>
          <cell r="L899" t="str">
            <v>Guildford</v>
          </cell>
        </row>
        <row r="900">
          <cell r="C900" t="str">
            <v>A76210</v>
          </cell>
          <cell r="D900" t="str">
            <v>UK</v>
          </cell>
          <cell r="E900" t="str">
            <v>UGB</v>
          </cell>
          <cell r="F900" t="str">
            <v>UT43</v>
          </cell>
          <cell r="G900" t="str">
            <v>S1</v>
          </cell>
          <cell r="H900" t="str">
            <v>TRL</v>
          </cell>
          <cell r="I900" t="str">
            <v>Vacation Student</v>
          </cell>
          <cell r="J900" t="str">
            <v>Junior Technician</v>
          </cell>
          <cell r="K900">
            <v>11</v>
          </cell>
          <cell r="L900" t="str">
            <v>York</v>
          </cell>
        </row>
        <row r="901">
          <cell r="C901" t="str">
            <v>A74451</v>
          </cell>
          <cell r="D901" t="str">
            <v>UK</v>
          </cell>
          <cell r="E901" t="str">
            <v>UGB</v>
          </cell>
          <cell r="F901" t="str">
            <v>US13</v>
          </cell>
          <cell r="G901" t="str">
            <v>S9</v>
          </cell>
          <cell r="H901" t="str">
            <v>AFN</v>
          </cell>
          <cell r="I901" t="str">
            <v>Systems Accountant</v>
          </cell>
          <cell r="J901" t="str">
            <v>Senior Systems Accountant</v>
          </cell>
          <cell r="K901">
            <v>5</v>
          </cell>
          <cell r="L901" t="str">
            <v>Cardiff</v>
          </cell>
        </row>
        <row r="902">
          <cell r="C902" t="str">
            <v>A50201</v>
          </cell>
          <cell r="D902" t="str">
            <v>UK</v>
          </cell>
          <cell r="E902" t="str">
            <v>UGB</v>
          </cell>
          <cell r="F902" t="str">
            <v>UP31</v>
          </cell>
          <cell r="G902" t="str">
            <v>S2</v>
          </cell>
          <cell r="H902" t="str">
            <v>GGE</v>
          </cell>
          <cell r="I902" t="str">
            <v>Student</v>
          </cell>
          <cell r="J902" t="str">
            <v>Junior Technician</v>
          </cell>
          <cell r="K902">
            <v>11</v>
          </cell>
          <cell r="L902" t="str">
            <v>Bristol</v>
          </cell>
        </row>
        <row r="903">
          <cell r="C903" t="str">
            <v>S10076</v>
          </cell>
          <cell r="D903" t="str">
            <v>UK</v>
          </cell>
          <cell r="E903" t="str">
            <v>UGB</v>
          </cell>
          <cell r="F903" t="str">
            <v>UT22</v>
          </cell>
          <cell r="G903" t="str">
            <v>S1</v>
          </cell>
          <cell r="H903" t="str">
            <v>TPL</v>
          </cell>
          <cell r="I903" t="str">
            <v>Engineer</v>
          </cell>
          <cell r="J903" t="str">
            <v>Site Operations Manager</v>
          </cell>
          <cell r="K903">
            <v>4</v>
          </cell>
          <cell r="L903" t="str">
            <v>Guildford</v>
          </cell>
        </row>
        <row r="904">
          <cell r="C904" t="str">
            <v>S10300</v>
          </cell>
          <cell r="D904" t="str">
            <v>UK</v>
          </cell>
          <cell r="E904" t="str">
            <v>UGB</v>
          </cell>
          <cell r="F904" t="str">
            <v>UT22</v>
          </cell>
          <cell r="G904" t="str">
            <v>S1</v>
          </cell>
          <cell r="H904" t="str">
            <v>TPL</v>
          </cell>
          <cell r="I904" t="str">
            <v>Transport Consultant</v>
          </cell>
          <cell r="J904" t="str">
            <v>Project Manager  Category 2 (2)</v>
          </cell>
          <cell r="K904">
            <v>4</v>
          </cell>
          <cell r="L904" t="str">
            <v>Other Site</v>
          </cell>
        </row>
        <row r="905">
          <cell r="C905" t="str">
            <v>A50250</v>
          </cell>
          <cell r="D905" t="str">
            <v>UK</v>
          </cell>
          <cell r="E905" t="str">
            <v>UGB</v>
          </cell>
          <cell r="F905" t="str">
            <v>UT41</v>
          </cell>
          <cell r="G905" t="str">
            <v>S1</v>
          </cell>
          <cell r="H905" t="str">
            <v>TRL</v>
          </cell>
          <cell r="I905" t="str">
            <v>Graduate Engineer</v>
          </cell>
          <cell r="J905" t="str">
            <v>Graduate Engineer</v>
          </cell>
          <cell r="K905">
            <v>10</v>
          </cell>
          <cell r="L905" t="str">
            <v>London</v>
          </cell>
        </row>
        <row r="906">
          <cell r="C906" t="str">
            <v>A06089</v>
          </cell>
          <cell r="D906" t="str">
            <v>UK</v>
          </cell>
          <cell r="E906" t="str">
            <v>UGB</v>
          </cell>
          <cell r="F906" t="str">
            <v>UU41</v>
          </cell>
          <cell r="G906" t="str">
            <v>S3</v>
          </cell>
          <cell r="H906" t="str">
            <v>WEN</v>
          </cell>
          <cell r="I906" t="str">
            <v>Senior Hydraulic Modeller</v>
          </cell>
          <cell r="J906" t="str">
            <v>Senior Technician</v>
          </cell>
          <cell r="K906">
            <v>7</v>
          </cell>
          <cell r="L906" t="str">
            <v>Plymouth</v>
          </cell>
        </row>
        <row r="907">
          <cell r="C907" t="str">
            <v>U03004</v>
          </cell>
          <cell r="D907" t="str">
            <v>UK</v>
          </cell>
          <cell r="E907" t="str">
            <v>UGB</v>
          </cell>
          <cell r="F907" t="str">
            <v>UU23</v>
          </cell>
          <cell r="G907" t="str">
            <v>S3</v>
          </cell>
          <cell r="H907" t="str">
            <v>MAM</v>
          </cell>
          <cell r="I907" t="str">
            <v>Administrator</v>
          </cell>
          <cell r="J907" t="str">
            <v>Admin Assistant</v>
          </cell>
          <cell r="K907">
            <v>9</v>
          </cell>
          <cell r="L907" t="str">
            <v>Nelson</v>
          </cell>
        </row>
        <row r="908">
          <cell r="C908" t="str">
            <v>A76413</v>
          </cell>
          <cell r="D908" t="str">
            <v>UK</v>
          </cell>
          <cell r="E908" t="str">
            <v>UGB</v>
          </cell>
          <cell r="F908" t="str">
            <v>US13</v>
          </cell>
          <cell r="G908" t="str">
            <v>S9</v>
          </cell>
          <cell r="H908" t="str">
            <v>AFN</v>
          </cell>
          <cell r="I908" t="str">
            <v>Accounts Payable Clerk</v>
          </cell>
          <cell r="J908" t="str">
            <v>Accounts Clerk</v>
          </cell>
          <cell r="K908">
            <v>9</v>
          </cell>
          <cell r="L908" t="str">
            <v>Cardiff</v>
          </cell>
        </row>
        <row r="909">
          <cell r="C909" t="str">
            <v>A76062</v>
          </cell>
          <cell r="D909" t="str">
            <v>UK</v>
          </cell>
          <cell r="E909" t="str">
            <v>UGB</v>
          </cell>
          <cell r="F909" t="str">
            <v>UT42</v>
          </cell>
          <cell r="G909" t="str">
            <v>S1</v>
          </cell>
          <cell r="H909" t="str">
            <v>TRL</v>
          </cell>
          <cell r="I909" t="str">
            <v>Apprentice Rail</v>
          </cell>
          <cell r="J909" t="str">
            <v>Junior Technician</v>
          </cell>
          <cell r="K909">
            <v>11</v>
          </cell>
          <cell r="L909" t="str">
            <v>Secondment</v>
          </cell>
        </row>
        <row r="910">
          <cell r="C910" t="str">
            <v>A25224</v>
          </cell>
          <cell r="D910" t="str">
            <v>UK</v>
          </cell>
          <cell r="E910" t="str">
            <v>UGB</v>
          </cell>
          <cell r="F910" t="str">
            <v>UT42</v>
          </cell>
          <cell r="G910" t="str">
            <v>S1</v>
          </cell>
          <cell r="H910" t="str">
            <v>TRL</v>
          </cell>
          <cell r="I910" t="str">
            <v>Principal Rail Engineer</v>
          </cell>
          <cell r="J910" t="str">
            <v>Principal Engineer/ Technical Discipline Leader</v>
          </cell>
          <cell r="K910">
            <v>5</v>
          </cell>
          <cell r="L910" t="str">
            <v>London</v>
          </cell>
        </row>
        <row r="911">
          <cell r="C911" t="str">
            <v>A96814</v>
          </cell>
          <cell r="D911" t="str">
            <v>UK</v>
          </cell>
          <cell r="E911" t="str">
            <v>UGB</v>
          </cell>
          <cell r="F911" t="str">
            <v>UU61</v>
          </cell>
          <cell r="G911" t="str">
            <v>S3</v>
          </cell>
          <cell r="H911" t="str">
            <v>WWN</v>
          </cell>
          <cell r="I911" t="str">
            <v>Principal Engineer</v>
          </cell>
          <cell r="J911" t="str">
            <v>Associate (EA)/ Associate Tech. Dir / Associate Tech. Dir (2</v>
          </cell>
          <cell r="K911">
            <v>4</v>
          </cell>
          <cell r="L911" t="str">
            <v>Plymouth</v>
          </cell>
        </row>
        <row r="912">
          <cell r="C912" t="str">
            <v>W29904</v>
          </cell>
          <cell r="D912" t="str">
            <v>UK</v>
          </cell>
          <cell r="E912" t="str">
            <v>UGB</v>
          </cell>
          <cell r="F912" t="str">
            <v>UE31</v>
          </cell>
          <cell r="G912" t="str">
            <v>S4</v>
          </cell>
          <cell r="H912" t="str">
            <v>EER</v>
          </cell>
          <cell r="I912" t="str">
            <v>Senior Transport Planner</v>
          </cell>
          <cell r="J912" t="str">
            <v>Principal Planner</v>
          </cell>
          <cell r="K912">
            <v>5</v>
          </cell>
          <cell r="L912" t="str">
            <v>Cardiff</v>
          </cell>
        </row>
        <row r="913">
          <cell r="C913" t="str">
            <v>A76106</v>
          </cell>
          <cell r="D913" t="str">
            <v>UK</v>
          </cell>
          <cell r="E913" t="str">
            <v>UGB</v>
          </cell>
          <cell r="F913" t="str">
            <v>UT41</v>
          </cell>
          <cell r="G913" t="str">
            <v>S1</v>
          </cell>
          <cell r="H913" t="str">
            <v>TRL</v>
          </cell>
          <cell r="I913" t="str">
            <v>OLE Design Engineer</v>
          </cell>
          <cell r="J913" t="str">
            <v>Senior Engineer</v>
          </cell>
          <cell r="K913">
            <v>6</v>
          </cell>
          <cell r="L913" t="str">
            <v>Warrington</v>
          </cell>
        </row>
        <row r="914">
          <cell r="C914" t="str">
            <v>A76432</v>
          </cell>
          <cell r="D914" t="str">
            <v>UK</v>
          </cell>
          <cell r="E914" t="str">
            <v>UGB</v>
          </cell>
          <cell r="F914" t="str">
            <v>UT42</v>
          </cell>
          <cell r="G914" t="str">
            <v>S1</v>
          </cell>
          <cell r="H914" t="str">
            <v>TRS</v>
          </cell>
          <cell r="I914" t="str">
            <v>Signalling Project Engineer</v>
          </cell>
          <cell r="J914" t="str">
            <v>Senior Engineer</v>
          </cell>
          <cell r="K914">
            <v>6</v>
          </cell>
          <cell r="L914" t="str">
            <v>London</v>
          </cell>
        </row>
        <row r="915">
          <cell r="C915" t="str">
            <v>A05250</v>
          </cell>
          <cell r="D915" t="str">
            <v>UK</v>
          </cell>
          <cell r="E915" t="str">
            <v>UGB</v>
          </cell>
          <cell r="F915" t="str">
            <v>UU81</v>
          </cell>
          <cell r="G915" t="str">
            <v>S3</v>
          </cell>
          <cell r="H915" t="str">
            <v>ERE</v>
          </cell>
          <cell r="I915" t="str">
            <v>Senior Project Manager</v>
          </cell>
          <cell r="J915" t="str">
            <v>Project Manager  Category 2 (2)</v>
          </cell>
          <cell r="K915">
            <v>4</v>
          </cell>
          <cell r="L915" t="str">
            <v>Bristol</v>
          </cell>
        </row>
        <row r="916">
          <cell r="C916" t="str">
            <v>W29653</v>
          </cell>
          <cell r="D916" t="str">
            <v>UK</v>
          </cell>
          <cell r="E916" t="str">
            <v>UGB</v>
          </cell>
          <cell r="F916" t="str">
            <v>UU61</v>
          </cell>
          <cell r="G916" t="str">
            <v>S3</v>
          </cell>
          <cell r="H916" t="str">
            <v>WWN</v>
          </cell>
          <cell r="I916" t="str">
            <v>Engineer</v>
          </cell>
          <cell r="J916" t="str">
            <v>Engineer  (Not chartered) (Graduate)</v>
          </cell>
          <cell r="K916">
            <v>8</v>
          </cell>
          <cell r="L916" t="str">
            <v>Nelson</v>
          </cell>
        </row>
        <row r="917">
          <cell r="C917" t="str">
            <v>A74915</v>
          </cell>
          <cell r="D917" t="str">
            <v>UK</v>
          </cell>
          <cell r="E917" t="str">
            <v>UGB</v>
          </cell>
          <cell r="F917" t="str">
            <v>UU31</v>
          </cell>
          <cell r="G917" t="str">
            <v>S3</v>
          </cell>
          <cell r="H917" t="str">
            <v>WWN</v>
          </cell>
          <cell r="I917" t="str">
            <v>Graduate Engineer</v>
          </cell>
          <cell r="J917" t="str">
            <v>Assistant Engineer  (Graduate)</v>
          </cell>
          <cell r="K917">
            <v>9</v>
          </cell>
          <cell r="L917" t="str">
            <v>Cardiff</v>
          </cell>
        </row>
        <row r="918">
          <cell r="C918" t="str">
            <v>S10249</v>
          </cell>
          <cell r="D918" t="str">
            <v>UK</v>
          </cell>
          <cell r="E918" t="str">
            <v>UGB</v>
          </cell>
          <cell r="F918" t="str">
            <v>UU61</v>
          </cell>
          <cell r="G918" t="str">
            <v>S3</v>
          </cell>
          <cell r="H918" t="str">
            <v>WWN</v>
          </cell>
          <cell r="I918" t="str">
            <v>Engineer</v>
          </cell>
          <cell r="J918" t="str">
            <v>Resident Engineer (2)</v>
          </cell>
          <cell r="K918">
            <v>7</v>
          </cell>
          <cell r="L918" t="str">
            <v>Plymouth</v>
          </cell>
        </row>
        <row r="919">
          <cell r="C919" t="str">
            <v>U03039</v>
          </cell>
          <cell r="D919" t="str">
            <v>UK</v>
          </cell>
          <cell r="E919" t="str">
            <v>UGB</v>
          </cell>
          <cell r="F919" t="str">
            <v>UT51</v>
          </cell>
          <cell r="G919" t="str">
            <v>S1</v>
          </cell>
          <cell r="H919" t="str">
            <v>TIS</v>
          </cell>
          <cell r="I919" t="str">
            <v>Engineer</v>
          </cell>
          <cell r="J919" t="str">
            <v>Technical Director  / Technical Director (1)</v>
          </cell>
          <cell r="K919">
            <v>3</v>
          </cell>
          <cell r="L919" t="str">
            <v>Guildford</v>
          </cell>
        </row>
        <row r="920">
          <cell r="C920" t="str">
            <v>S10212</v>
          </cell>
          <cell r="D920" t="str">
            <v>UK</v>
          </cell>
          <cell r="E920" t="str">
            <v>UGB</v>
          </cell>
          <cell r="F920" t="str">
            <v>UT21</v>
          </cell>
          <cell r="G920" t="str">
            <v>S1</v>
          </cell>
          <cell r="H920" t="str">
            <v>THW</v>
          </cell>
          <cell r="I920" t="str">
            <v>Engineer</v>
          </cell>
          <cell r="J920" t="str">
            <v>Resident Engineer (1) / Resident Engineer</v>
          </cell>
          <cell r="K920">
            <v>8</v>
          </cell>
          <cell r="L920" t="str">
            <v>Cardiff</v>
          </cell>
        </row>
        <row r="921">
          <cell r="C921" t="str">
            <v>A00128</v>
          </cell>
          <cell r="D921" t="str">
            <v>UK</v>
          </cell>
          <cell r="E921" t="str">
            <v>UGB</v>
          </cell>
          <cell r="F921" t="str">
            <v>UF15</v>
          </cell>
          <cell r="G921" t="str">
            <v>S9</v>
          </cell>
          <cell r="H921" t="str">
            <v>AFF</v>
          </cell>
          <cell r="I921" t="str">
            <v>Senior Secretary</v>
          </cell>
          <cell r="J921" t="str">
            <v>Senior Secretary/Team Secretary</v>
          </cell>
          <cell r="K921">
            <v>8</v>
          </cell>
          <cell r="L921" t="str">
            <v>London</v>
          </cell>
        </row>
        <row r="922">
          <cell r="C922" t="str">
            <v>A49813</v>
          </cell>
          <cell r="D922" t="str">
            <v>UK</v>
          </cell>
          <cell r="E922" t="str">
            <v>UGB</v>
          </cell>
          <cell r="F922" t="str">
            <v>UT22</v>
          </cell>
          <cell r="G922" t="str">
            <v>S1</v>
          </cell>
          <cell r="H922" t="str">
            <v>THW</v>
          </cell>
          <cell r="I922" t="str">
            <v>Technical Director</v>
          </cell>
          <cell r="J922" t="str">
            <v>Associate (EA)/ Associate Tech. Dir / Associate Tech. Dir (2</v>
          </cell>
          <cell r="K922">
            <v>4</v>
          </cell>
          <cell r="L922" t="str">
            <v>Secondment</v>
          </cell>
        </row>
        <row r="923">
          <cell r="C923" t="str">
            <v>A74765</v>
          </cell>
          <cell r="D923" t="str">
            <v>UK</v>
          </cell>
          <cell r="E923" t="str">
            <v>UGB</v>
          </cell>
          <cell r="F923" t="str">
            <v>US13</v>
          </cell>
          <cell r="G923" t="str">
            <v>S9</v>
          </cell>
          <cell r="H923" t="str">
            <v>AFN</v>
          </cell>
          <cell r="I923" t="str">
            <v>Executive Assistant</v>
          </cell>
          <cell r="J923" t="str">
            <v>Office Facilities Manager (1)</v>
          </cell>
          <cell r="K923">
            <v>5</v>
          </cell>
          <cell r="L923" t="str">
            <v>Bristol</v>
          </cell>
        </row>
        <row r="924">
          <cell r="C924" t="str">
            <v>A74668</v>
          </cell>
          <cell r="D924" t="str">
            <v>UK</v>
          </cell>
          <cell r="E924" t="str">
            <v>UGB</v>
          </cell>
          <cell r="F924" t="str">
            <v>UT42</v>
          </cell>
          <cell r="G924" t="str">
            <v>S1</v>
          </cell>
          <cell r="H924" t="str">
            <v>TRL</v>
          </cell>
          <cell r="I924" t="str">
            <v>Senior CDM Coordinator</v>
          </cell>
          <cell r="J924" t="str">
            <v>Senior Resident Engineer</v>
          </cell>
          <cell r="K924">
            <v>5</v>
          </cell>
          <cell r="L924" t="str">
            <v>London</v>
          </cell>
        </row>
        <row r="925">
          <cell r="C925" t="str">
            <v>A76259</v>
          </cell>
          <cell r="D925" t="str">
            <v>UK</v>
          </cell>
          <cell r="E925" t="str">
            <v>UGB</v>
          </cell>
          <cell r="F925" t="str">
            <v>UF13</v>
          </cell>
          <cell r="G925" t="str">
            <v>S9</v>
          </cell>
          <cell r="H925" t="str">
            <v>AFF</v>
          </cell>
          <cell r="I925" t="str">
            <v>Data Entry</v>
          </cell>
          <cell r="J925" t="str">
            <v>Office Junior Clerical Assistant</v>
          </cell>
          <cell r="K925">
            <v>11</v>
          </cell>
          <cell r="L925" t="str">
            <v>Guildford</v>
          </cell>
        </row>
        <row r="926">
          <cell r="C926" t="str">
            <v>S10332</v>
          </cell>
          <cell r="D926" t="str">
            <v>UK</v>
          </cell>
          <cell r="E926" t="str">
            <v>UGB</v>
          </cell>
          <cell r="F926" t="str">
            <v>UT42</v>
          </cell>
          <cell r="G926" t="str">
            <v>S1</v>
          </cell>
          <cell r="H926" t="str">
            <v>TRL</v>
          </cell>
          <cell r="I926" t="str">
            <v>Project Manager</v>
          </cell>
          <cell r="J926" t="str">
            <v>Project Manager  Category  2 (1)</v>
          </cell>
          <cell r="K926">
            <v>3</v>
          </cell>
          <cell r="L926" t="str">
            <v>Other Site</v>
          </cell>
        </row>
        <row r="927">
          <cell r="C927" t="str">
            <v>A74242</v>
          </cell>
          <cell r="D927" t="str">
            <v>UK</v>
          </cell>
          <cell r="E927" t="str">
            <v>UGB</v>
          </cell>
          <cell r="F927" t="str">
            <v>US13</v>
          </cell>
          <cell r="G927" t="str">
            <v>S9</v>
          </cell>
          <cell r="H927" t="str">
            <v>AFN</v>
          </cell>
          <cell r="I927" t="str">
            <v>Credit Controller</v>
          </cell>
          <cell r="J927" t="str">
            <v>Credit Controller</v>
          </cell>
          <cell r="K927">
            <v>9</v>
          </cell>
          <cell r="L927" t="str">
            <v>Stroud</v>
          </cell>
        </row>
        <row r="928">
          <cell r="C928" t="str">
            <v>A74633</v>
          </cell>
          <cell r="D928" t="str">
            <v>UK</v>
          </cell>
          <cell r="E928" t="str">
            <v>UGB</v>
          </cell>
          <cell r="F928" t="str">
            <v>UE21</v>
          </cell>
          <cell r="G928" t="str">
            <v>S4</v>
          </cell>
          <cell r="H928" t="str">
            <v>ESD</v>
          </cell>
          <cell r="I928" t="str">
            <v>Technical Director</v>
          </cell>
          <cell r="J928" t="str">
            <v>Technical Director  / Technical Director (1)</v>
          </cell>
          <cell r="K928">
            <v>3</v>
          </cell>
          <cell r="L928" t="str">
            <v>Peterborough</v>
          </cell>
        </row>
        <row r="929">
          <cell r="C929" t="str">
            <v>A74922</v>
          </cell>
          <cell r="D929" t="str">
            <v>UK</v>
          </cell>
          <cell r="E929" t="str">
            <v>UGB</v>
          </cell>
          <cell r="F929" t="str">
            <v>UP32</v>
          </cell>
          <cell r="G929" t="str">
            <v>S2</v>
          </cell>
          <cell r="H929" t="str">
            <v>GLR</v>
          </cell>
          <cell r="I929" t="str">
            <v>Ground Investigation Engineer</v>
          </cell>
          <cell r="J929" t="str">
            <v>Chartered or Consulting Engineer</v>
          </cell>
          <cell r="K929">
            <v>7</v>
          </cell>
          <cell r="L929" t="str">
            <v>Guildford</v>
          </cell>
        </row>
        <row r="930">
          <cell r="C930" t="str">
            <v>A76223</v>
          </cell>
          <cell r="D930" t="str">
            <v>UK</v>
          </cell>
          <cell r="E930" t="str">
            <v>UGB</v>
          </cell>
          <cell r="F930" t="str">
            <v>UP33</v>
          </cell>
          <cell r="G930" t="str">
            <v>S2</v>
          </cell>
          <cell r="H930" t="str">
            <v>SBS</v>
          </cell>
          <cell r="I930" t="str">
            <v>Technical Director</v>
          </cell>
          <cell r="J930" t="str">
            <v>Associate (EA)/ Associate Tech. Dir / Associate Tech. Dir (2</v>
          </cell>
          <cell r="K930">
            <v>4</v>
          </cell>
          <cell r="L930" t="str">
            <v>Plymouth</v>
          </cell>
        </row>
        <row r="931">
          <cell r="C931" t="str">
            <v>U03181</v>
          </cell>
          <cell r="D931" t="str">
            <v>UK</v>
          </cell>
          <cell r="E931" t="str">
            <v>UGB</v>
          </cell>
          <cell r="F931" t="str">
            <v>UT41</v>
          </cell>
          <cell r="G931" t="str">
            <v>S1</v>
          </cell>
          <cell r="H931" t="str">
            <v>TRL</v>
          </cell>
          <cell r="I931" t="str">
            <v>Permanent Way Engineer</v>
          </cell>
          <cell r="J931" t="str">
            <v>Senior Resident Engineer</v>
          </cell>
          <cell r="K931">
            <v>5</v>
          </cell>
          <cell r="L931" t="str">
            <v>Warrington</v>
          </cell>
        </row>
        <row r="932">
          <cell r="C932" t="str">
            <v>A85383</v>
          </cell>
          <cell r="D932" t="str">
            <v>UK</v>
          </cell>
          <cell r="E932" t="str">
            <v>UGB</v>
          </cell>
          <cell r="F932" t="str">
            <v>UP33</v>
          </cell>
          <cell r="G932" t="str">
            <v>S2</v>
          </cell>
          <cell r="H932" t="str">
            <v>SBS</v>
          </cell>
          <cell r="I932" t="str">
            <v>Principal Engineer</v>
          </cell>
          <cell r="J932" t="str">
            <v>Principal Engineer/ Technical Discipline Leader</v>
          </cell>
          <cell r="K932">
            <v>5</v>
          </cell>
          <cell r="L932" t="str">
            <v>Plymouth</v>
          </cell>
        </row>
        <row r="933">
          <cell r="C933" t="str">
            <v>W29726</v>
          </cell>
          <cell r="D933" t="str">
            <v>UK</v>
          </cell>
          <cell r="E933" t="str">
            <v>UGB</v>
          </cell>
          <cell r="F933" t="str">
            <v>UT21</v>
          </cell>
          <cell r="G933" t="str">
            <v>S1</v>
          </cell>
          <cell r="H933" t="str">
            <v>THW</v>
          </cell>
          <cell r="I933" t="str">
            <v>Associate Business Director</v>
          </cell>
          <cell r="J933" t="str">
            <v>Associate Business Director</v>
          </cell>
          <cell r="K933">
            <v>4</v>
          </cell>
          <cell r="L933" t="str">
            <v>Cardiff</v>
          </cell>
        </row>
        <row r="934">
          <cell r="C934" t="str">
            <v>A25238</v>
          </cell>
          <cell r="D934" t="str">
            <v>UK</v>
          </cell>
          <cell r="E934" t="str">
            <v>UGB</v>
          </cell>
          <cell r="F934" t="str">
            <v>UT42</v>
          </cell>
          <cell r="G934" t="str">
            <v>S1</v>
          </cell>
          <cell r="H934" t="str">
            <v>TRL</v>
          </cell>
          <cell r="I934" t="str">
            <v>CAD Manager</v>
          </cell>
          <cell r="J934" t="str">
            <v>Principal Planner</v>
          </cell>
          <cell r="K934">
            <v>5</v>
          </cell>
          <cell r="L934" t="str">
            <v>London</v>
          </cell>
        </row>
        <row r="935">
          <cell r="C935" t="str">
            <v>A74638</v>
          </cell>
          <cell r="D935" t="str">
            <v>UK</v>
          </cell>
          <cell r="E935" t="str">
            <v>UGB</v>
          </cell>
          <cell r="F935" t="str">
            <v>UE21</v>
          </cell>
          <cell r="G935" t="str">
            <v>S4</v>
          </cell>
          <cell r="H935" t="str">
            <v>EEC</v>
          </cell>
          <cell r="I935" t="str">
            <v>Senior Aboricultural Consultant</v>
          </cell>
          <cell r="J935" t="str">
            <v>Senior Consultant</v>
          </cell>
          <cell r="K935">
            <v>6</v>
          </cell>
          <cell r="L935" t="str">
            <v>Stroud</v>
          </cell>
        </row>
        <row r="936">
          <cell r="C936" t="str">
            <v>A24875</v>
          </cell>
          <cell r="D936" t="str">
            <v>UK</v>
          </cell>
          <cell r="E936" t="str">
            <v>UGB</v>
          </cell>
          <cell r="F936" t="str">
            <v>UU41</v>
          </cell>
          <cell r="G936" t="str">
            <v>S3</v>
          </cell>
          <cell r="H936" t="str">
            <v>WEN</v>
          </cell>
          <cell r="I936" t="str">
            <v>Business Director</v>
          </cell>
          <cell r="J936" t="str">
            <v>Business Director</v>
          </cell>
          <cell r="K936">
            <v>3</v>
          </cell>
          <cell r="L936" t="str">
            <v>Cardiff</v>
          </cell>
        </row>
        <row r="937">
          <cell r="C937" t="str">
            <v>A00414</v>
          </cell>
          <cell r="D937" t="str">
            <v>UK</v>
          </cell>
          <cell r="E937" t="str">
            <v>UGB</v>
          </cell>
          <cell r="F937" t="str">
            <v>UT41</v>
          </cell>
          <cell r="G937" t="str">
            <v>S1</v>
          </cell>
          <cell r="H937" t="str">
            <v>TRL</v>
          </cell>
          <cell r="I937" t="str">
            <v>Head of Permenant Way</v>
          </cell>
          <cell r="J937" t="str">
            <v>Associate (EA)/ Associate Tech. Dir / Associate Tech. Dir (2</v>
          </cell>
          <cell r="K937">
            <v>4</v>
          </cell>
          <cell r="L937" t="str">
            <v>London</v>
          </cell>
        </row>
        <row r="938">
          <cell r="C938" t="str">
            <v>A50027</v>
          </cell>
          <cell r="D938" t="str">
            <v>UK</v>
          </cell>
          <cell r="E938" t="str">
            <v>UGB</v>
          </cell>
          <cell r="F938" t="str">
            <v>US12</v>
          </cell>
          <cell r="G938" t="str">
            <v>S9</v>
          </cell>
          <cell r="H938" t="str">
            <v>AHR</v>
          </cell>
          <cell r="I938" t="str">
            <v>HR Administrator</v>
          </cell>
          <cell r="J938" t="str">
            <v>HR Administration Assistant</v>
          </cell>
          <cell r="K938">
            <v>10</v>
          </cell>
          <cell r="L938" t="str">
            <v>Bristol</v>
          </cell>
        </row>
        <row r="939">
          <cell r="C939" t="str">
            <v>A76568</v>
          </cell>
          <cell r="D939" t="str">
            <v>UK</v>
          </cell>
          <cell r="E939" t="str">
            <v>UGB</v>
          </cell>
          <cell r="F939" t="str">
            <v>UT42</v>
          </cell>
          <cell r="G939" t="str">
            <v>S1</v>
          </cell>
          <cell r="H939" t="str">
            <v>TRL</v>
          </cell>
          <cell r="I939" t="str">
            <v>CAD Microstation Technician</v>
          </cell>
          <cell r="J939" t="str">
            <v>Technical Officer/ Technician</v>
          </cell>
          <cell r="K939">
            <v>10</v>
          </cell>
          <cell r="L939" t="str">
            <v>Other Site</v>
          </cell>
        </row>
        <row r="940">
          <cell r="C940" t="str">
            <v>A74243</v>
          </cell>
          <cell r="D940" t="str">
            <v>UK</v>
          </cell>
          <cell r="E940" t="str">
            <v>UGB</v>
          </cell>
          <cell r="F940" t="str">
            <v>UF14</v>
          </cell>
          <cell r="G940" t="str">
            <v>S9</v>
          </cell>
          <cell r="H940" t="str">
            <v>AFF</v>
          </cell>
          <cell r="I940" t="str">
            <v>Office Facilities Co-ordinator</v>
          </cell>
          <cell r="J940" t="str">
            <v>Facilities Coordinator</v>
          </cell>
          <cell r="K940">
            <v>9</v>
          </cell>
          <cell r="L940" t="str">
            <v>Stroud</v>
          </cell>
        </row>
        <row r="941">
          <cell r="C941" t="str">
            <v>A25111</v>
          </cell>
          <cell r="D941" t="str">
            <v>UK</v>
          </cell>
          <cell r="E941" t="str">
            <v>UGB</v>
          </cell>
          <cell r="F941" t="str">
            <v>UU41</v>
          </cell>
          <cell r="G941" t="str">
            <v>S3</v>
          </cell>
          <cell r="H941" t="str">
            <v>WEN</v>
          </cell>
          <cell r="I941" t="str">
            <v>Graduate Modeller</v>
          </cell>
          <cell r="J941" t="str">
            <v>Environmental consultant 3 / Graduate</v>
          </cell>
          <cell r="K941">
            <v>9</v>
          </cell>
          <cell r="L941" t="str">
            <v>Bristol</v>
          </cell>
        </row>
        <row r="942">
          <cell r="C942" t="str">
            <v>A00304</v>
          </cell>
          <cell r="D942" t="str">
            <v>UK</v>
          </cell>
          <cell r="E942" t="str">
            <v>UGB</v>
          </cell>
          <cell r="F942" t="str">
            <v>UU41</v>
          </cell>
          <cell r="G942" t="str">
            <v>S3</v>
          </cell>
          <cell r="H942" t="str">
            <v>WEN</v>
          </cell>
          <cell r="I942" t="str">
            <v>Hydrologist</v>
          </cell>
          <cell r="J942" t="str">
            <v>Environmental consultant 2</v>
          </cell>
          <cell r="K942">
            <v>8</v>
          </cell>
          <cell r="L942" t="str">
            <v>Exeter</v>
          </cell>
        </row>
        <row r="943">
          <cell r="C943" t="str">
            <v>A93327</v>
          </cell>
          <cell r="D943" t="str">
            <v>UK</v>
          </cell>
          <cell r="E943" t="str">
            <v>UGB</v>
          </cell>
          <cell r="F943" t="str">
            <v>UE31</v>
          </cell>
          <cell r="G943" t="str">
            <v>S4</v>
          </cell>
          <cell r="H943" t="str">
            <v>EEA</v>
          </cell>
          <cell r="I943" t="str">
            <v>Principle Consultant</v>
          </cell>
          <cell r="J943" t="str">
            <v>Principal Environmental Consultant</v>
          </cell>
          <cell r="K943">
            <v>5</v>
          </cell>
          <cell r="L943" t="str">
            <v>Bristol</v>
          </cell>
        </row>
        <row r="944">
          <cell r="C944" t="str">
            <v>A74779</v>
          </cell>
          <cell r="D944" t="str">
            <v>UK</v>
          </cell>
          <cell r="E944" t="str">
            <v>UGB</v>
          </cell>
          <cell r="F944" t="str">
            <v>UF12</v>
          </cell>
          <cell r="G944" t="str">
            <v>S9</v>
          </cell>
          <cell r="H944" t="str">
            <v>AFF</v>
          </cell>
          <cell r="I944" t="str">
            <v>Work Experience</v>
          </cell>
          <cell r="J944" t="str">
            <v>Facilities Assistant</v>
          </cell>
          <cell r="K944">
            <v>11</v>
          </cell>
          <cell r="L944" t="str">
            <v>Bristol</v>
          </cell>
        </row>
        <row r="945">
          <cell r="C945" t="str">
            <v>A74752</v>
          </cell>
          <cell r="D945" t="str">
            <v>UK</v>
          </cell>
          <cell r="E945" t="str">
            <v>UGB</v>
          </cell>
          <cell r="F945" t="str">
            <v>UT43</v>
          </cell>
          <cell r="G945" t="str">
            <v>S1</v>
          </cell>
          <cell r="H945" t="str">
            <v>TRL</v>
          </cell>
          <cell r="I945" t="str">
            <v>Associate Technical Director</v>
          </cell>
          <cell r="J945" t="str">
            <v>Associate (EA)/ Associate Tech. Dir / Associate Tech. Dir (2</v>
          </cell>
          <cell r="K945">
            <v>4</v>
          </cell>
          <cell r="L945" t="str">
            <v>York</v>
          </cell>
        </row>
        <row r="946">
          <cell r="C946" t="str">
            <v>W30295</v>
          </cell>
          <cell r="D946" t="str">
            <v>UK</v>
          </cell>
          <cell r="E946" t="str">
            <v>UGB</v>
          </cell>
          <cell r="F946" t="str">
            <v>UE31</v>
          </cell>
          <cell r="G946" t="str">
            <v>S4</v>
          </cell>
          <cell r="H946" t="str">
            <v>EEA</v>
          </cell>
          <cell r="I946" t="str">
            <v>Technical Director</v>
          </cell>
          <cell r="J946" t="str">
            <v>Associate (EA)/ Associate Tech. Dir / Associate Tech. Dir (2</v>
          </cell>
          <cell r="K946">
            <v>4</v>
          </cell>
          <cell r="L946" t="str">
            <v>Warrington</v>
          </cell>
        </row>
        <row r="947">
          <cell r="C947" t="str">
            <v>A25139</v>
          </cell>
          <cell r="D947" t="str">
            <v>UK</v>
          </cell>
          <cell r="E947" t="str">
            <v>UGB</v>
          </cell>
          <cell r="F947" t="str">
            <v>UT42</v>
          </cell>
          <cell r="G947" t="str">
            <v>S1</v>
          </cell>
          <cell r="H947" t="str">
            <v>TRL</v>
          </cell>
          <cell r="I947" t="str">
            <v>Engineer</v>
          </cell>
          <cell r="J947" t="str">
            <v>Resident Engineer (1) / Resident Engineer</v>
          </cell>
          <cell r="K947">
            <v>6</v>
          </cell>
          <cell r="L947" t="str">
            <v>Warrington</v>
          </cell>
        </row>
        <row r="948">
          <cell r="C948" t="str">
            <v>A00541</v>
          </cell>
          <cell r="D948" t="str">
            <v>UK</v>
          </cell>
          <cell r="E948" t="str">
            <v>UGB</v>
          </cell>
          <cell r="F948" t="str">
            <v>UF12</v>
          </cell>
          <cell r="G948" t="str">
            <v>S9</v>
          </cell>
          <cell r="H948" t="str">
            <v>AFF</v>
          </cell>
          <cell r="I948" t="str">
            <v>Receptionist</v>
          </cell>
          <cell r="J948" t="str">
            <v>Facilities Assistant</v>
          </cell>
          <cell r="K948">
            <v>11</v>
          </cell>
          <cell r="L948" t="str">
            <v>Bristol</v>
          </cell>
        </row>
        <row r="949">
          <cell r="C949" t="str">
            <v>A96555</v>
          </cell>
          <cell r="D949" t="str">
            <v>UK</v>
          </cell>
          <cell r="E949" t="str">
            <v>UGB</v>
          </cell>
          <cell r="F949" t="str">
            <v>UP31</v>
          </cell>
          <cell r="G949" t="str">
            <v>S2</v>
          </cell>
          <cell r="H949" t="str">
            <v>GCL</v>
          </cell>
          <cell r="I949" t="str">
            <v>Principal Contaminant Hydrogeologist</v>
          </cell>
          <cell r="J949" t="str">
            <v>Principal Engineer/ Technical Discipline Leader</v>
          </cell>
          <cell r="K949">
            <v>5</v>
          </cell>
          <cell r="L949" t="str">
            <v>Bristol</v>
          </cell>
        </row>
        <row r="950">
          <cell r="C950" t="str">
            <v>A76563</v>
          </cell>
          <cell r="D950" t="str">
            <v>UK</v>
          </cell>
          <cell r="E950" t="str">
            <v>UGB</v>
          </cell>
          <cell r="F950" t="str">
            <v>UT42</v>
          </cell>
          <cell r="G950" t="str">
            <v>S1</v>
          </cell>
          <cell r="H950" t="str">
            <v>TRL</v>
          </cell>
          <cell r="I950" t="str">
            <v>Graduate Engineer</v>
          </cell>
          <cell r="J950" t="str">
            <v>Graduate Engineer</v>
          </cell>
          <cell r="K950">
            <v>10</v>
          </cell>
          <cell r="L950" t="str">
            <v>London</v>
          </cell>
        </row>
        <row r="951">
          <cell r="C951" t="str">
            <v>A96237</v>
          </cell>
          <cell r="D951" t="str">
            <v>UK</v>
          </cell>
          <cell r="E951" t="str">
            <v>UGB</v>
          </cell>
          <cell r="F951" t="str">
            <v>US15</v>
          </cell>
          <cell r="G951" t="str">
            <v>S9</v>
          </cell>
          <cell r="H951" t="str">
            <v>AIT</v>
          </cell>
          <cell r="I951" t="str">
            <v>IT Field Engineer</v>
          </cell>
          <cell r="J951" t="str">
            <v>Senior Network Administrator</v>
          </cell>
          <cell r="K951">
            <v>6</v>
          </cell>
          <cell r="L951" t="str">
            <v>Bristol</v>
          </cell>
        </row>
        <row r="952">
          <cell r="C952" t="str">
            <v>A50166</v>
          </cell>
          <cell r="D952" t="str">
            <v>UK</v>
          </cell>
          <cell r="E952" t="str">
            <v>UGB</v>
          </cell>
          <cell r="F952" t="str">
            <v>UF18</v>
          </cell>
          <cell r="G952" t="str">
            <v>S9</v>
          </cell>
          <cell r="H952" t="str">
            <v>AFF</v>
          </cell>
          <cell r="I952" t="str">
            <v>Facilities Coordinator</v>
          </cell>
          <cell r="J952" t="str">
            <v>Facilities Coordinator</v>
          </cell>
          <cell r="K952">
            <v>8</v>
          </cell>
          <cell r="L952" t="str">
            <v>Warrington</v>
          </cell>
        </row>
        <row r="953">
          <cell r="C953" t="str">
            <v>A76442</v>
          </cell>
          <cell r="D953" t="str">
            <v>UK</v>
          </cell>
          <cell r="E953" t="str">
            <v>UGB</v>
          </cell>
          <cell r="F953" t="str">
            <v>UT42</v>
          </cell>
          <cell r="G953" t="str">
            <v>S1</v>
          </cell>
          <cell r="H953" t="str">
            <v>TRS</v>
          </cell>
          <cell r="I953" t="str">
            <v>Principal Mechanical Engineer</v>
          </cell>
          <cell r="J953" t="str">
            <v>Senior Engineer</v>
          </cell>
          <cell r="K953">
            <v>6</v>
          </cell>
          <cell r="L953" t="str">
            <v>London</v>
          </cell>
        </row>
        <row r="954">
          <cell r="C954" t="str">
            <v>A00359</v>
          </cell>
          <cell r="D954" t="str">
            <v>UK</v>
          </cell>
          <cell r="E954" t="str">
            <v>UGB</v>
          </cell>
          <cell r="F954" t="str">
            <v>UT21</v>
          </cell>
          <cell r="G954" t="str">
            <v>S1</v>
          </cell>
          <cell r="H954" t="str">
            <v>THW</v>
          </cell>
          <cell r="I954" t="str">
            <v>Senior Engineer</v>
          </cell>
          <cell r="J954" t="str">
            <v>Senior Engineer</v>
          </cell>
          <cell r="K954">
            <v>6</v>
          </cell>
          <cell r="L954" t="str">
            <v>Guildford</v>
          </cell>
        </row>
        <row r="955">
          <cell r="C955" t="str">
            <v>A00054</v>
          </cell>
          <cell r="D955" t="str">
            <v>UK</v>
          </cell>
          <cell r="E955" t="str">
            <v>UGB</v>
          </cell>
          <cell r="F955" t="str">
            <v>UU61</v>
          </cell>
          <cell r="G955" t="str">
            <v>S3</v>
          </cell>
          <cell r="H955" t="str">
            <v>WWN</v>
          </cell>
          <cell r="I955" t="str">
            <v>Engineer</v>
          </cell>
          <cell r="J955" t="str">
            <v>Chartered or Consulting Engineer</v>
          </cell>
          <cell r="K955">
            <v>7</v>
          </cell>
          <cell r="L955" t="str">
            <v>Plymouth</v>
          </cell>
        </row>
        <row r="956">
          <cell r="C956" t="str">
            <v>A00206</v>
          </cell>
          <cell r="D956" t="str">
            <v>UK</v>
          </cell>
          <cell r="E956" t="str">
            <v>UGB</v>
          </cell>
          <cell r="F956" t="str">
            <v>UP33</v>
          </cell>
          <cell r="G956" t="str">
            <v>S2</v>
          </cell>
          <cell r="H956" t="str">
            <v>BBI</v>
          </cell>
          <cell r="I956" t="str">
            <v>Principal Engineer</v>
          </cell>
          <cell r="J956" t="str">
            <v>Principal Technician</v>
          </cell>
          <cell r="K956">
            <v>6</v>
          </cell>
          <cell r="L956" t="str">
            <v>Bristol</v>
          </cell>
        </row>
        <row r="957">
          <cell r="C957" t="str">
            <v>A74244</v>
          </cell>
          <cell r="D957" t="str">
            <v>UK</v>
          </cell>
          <cell r="E957" t="str">
            <v>UGB</v>
          </cell>
          <cell r="F957" t="str">
            <v>US11</v>
          </cell>
          <cell r="G957" t="str">
            <v>S9</v>
          </cell>
          <cell r="H957" t="str">
            <v>AEX</v>
          </cell>
          <cell r="I957" t="str">
            <v>Executive Assistant</v>
          </cell>
          <cell r="J957" t="str">
            <v>Executive Assistant to CEO</v>
          </cell>
          <cell r="K957">
            <v>5</v>
          </cell>
          <cell r="L957" t="str">
            <v>Stroud</v>
          </cell>
        </row>
        <row r="958">
          <cell r="C958" t="str">
            <v>A74916</v>
          </cell>
          <cell r="D958" t="str">
            <v>UK</v>
          </cell>
          <cell r="E958" t="str">
            <v>UGB</v>
          </cell>
          <cell r="F958" t="str">
            <v>US12</v>
          </cell>
          <cell r="G958" t="str">
            <v>S9</v>
          </cell>
          <cell r="H958" t="str">
            <v>AHR</v>
          </cell>
          <cell r="I958" t="str">
            <v>Senior HR Business Partner</v>
          </cell>
          <cell r="J958" t="str">
            <v>Senior HR Manager/Advisor</v>
          </cell>
          <cell r="K958">
            <v>4</v>
          </cell>
          <cell r="L958" t="str">
            <v>Bristol</v>
          </cell>
        </row>
        <row r="959">
          <cell r="C959" t="str">
            <v>A74246</v>
          </cell>
          <cell r="D959" t="str">
            <v>UK</v>
          </cell>
          <cell r="E959" t="str">
            <v>UGB</v>
          </cell>
          <cell r="F959" t="str">
            <v>UE21</v>
          </cell>
          <cell r="G959" t="str">
            <v>S4</v>
          </cell>
          <cell r="H959" t="str">
            <v>EEC</v>
          </cell>
          <cell r="I959" t="str">
            <v>Principal Ecologist</v>
          </cell>
          <cell r="J959" t="str">
            <v>Principal Environmental Consultant</v>
          </cell>
          <cell r="K959">
            <v>5</v>
          </cell>
          <cell r="L959" t="str">
            <v>Home</v>
          </cell>
        </row>
        <row r="960">
          <cell r="C960" t="str">
            <v>U03194</v>
          </cell>
          <cell r="D960" t="str">
            <v>UK</v>
          </cell>
          <cell r="E960" t="str">
            <v>UGB</v>
          </cell>
          <cell r="F960" t="str">
            <v>UT43</v>
          </cell>
          <cell r="G960" t="str">
            <v>S1</v>
          </cell>
          <cell r="H960" t="str">
            <v>TRL</v>
          </cell>
          <cell r="I960" t="str">
            <v>Electrical Engineer</v>
          </cell>
          <cell r="J960" t="str">
            <v>Engineer  (Not chartered) (Graduate)</v>
          </cell>
          <cell r="K960">
            <v>8</v>
          </cell>
          <cell r="L960" t="str">
            <v>London</v>
          </cell>
        </row>
        <row r="961">
          <cell r="C961" t="str">
            <v>A00217</v>
          </cell>
          <cell r="D961" t="str">
            <v>UK</v>
          </cell>
          <cell r="E961" t="str">
            <v>UGB</v>
          </cell>
          <cell r="F961" t="str">
            <v>US18</v>
          </cell>
          <cell r="G961" t="str">
            <v>S9</v>
          </cell>
          <cell r="H961" t="str">
            <v>AFN</v>
          </cell>
          <cell r="I961" t="str">
            <v>Project Purchasing Clerk</v>
          </cell>
          <cell r="J961" t="str">
            <v>Commercial Assistant (1)</v>
          </cell>
          <cell r="K961">
            <v>8</v>
          </cell>
          <cell r="L961" t="str">
            <v>Stroud</v>
          </cell>
        </row>
        <row r="962">
          <cell r="C962" t="str">
            <v>A76117</v>
          </cell>
          <cell r="D962" t="str">
            <v>UK</v>
          </cell>
          <cell r="E962" t="str">
            <v>UGB</v>
          </cell>
          <cell r="F962" t="str">
            <v>US12</v>
          </cell>
          <cell r="G962" t="str">
            <v>S9</v>
          </cell>
          <cell r="H962" t="str">
            <v>AHR</v>
          </cell>
          <cell r="I962" t="str">
            <v>Regional Recruitment Manager - UK</v>
          </cell>
          <cell r="J962" t="str">
            <v>Senior HR Manager/Advisor</v>
          </cell>
          <cell r="K962">
            <v>4</v>
          </cell>
          <cell r="L962" t="str">
            <v>Guildford</v>
          </cell>
        </row>
        <row r="963">
          <cell r="C963" t="str">
            <v>A25176</v>
          </cell>
          <cell r="D963" t="str">
            <v>UK</v>
          </cell>
          <cell r="E963" t="str">
            <v>UGB</v>
          </cell>
          <cell r="F963" t="str">
            <v>UT42</v>
          </cell>
          <cell r="G963" t="str">
            <v>S1</v>
          </cell>
          <cell r="H963" t="str">
            <v>TRL</v>
          </cell>
          <cell r="I963" t="str">
            <v>Major Projects Director</v>
          </cell>
          <cell r="J963" t="str">
            <v>Project Manager or Project Director Category 1</v>
          </cell>
          <cell r="K963">
            <v>2</v>
          </cell>
          <cell r="L963" t="str">
            <v>London</v>
          </cell>
        </row>
        <row r="964">
          <cell r="C964" t="str">
            <v>A74224</v>
          </cell>
          <cell r="D964" t="str">
            <v>UK</v>
          </cell>
          <cell r="E964" t="str">
            <v>UGB</v>
          </cell>
          <cell r="F964" t="str">
            <v>UE21</v>
          </cell>
          <cell r="G964" t="str">
            <v>S4</v>
          </cell>
          <cell r="H964" t="str">
            <v>EEC</v>
          </cell>
          <cell r="I964" t="str">
            <v>Principal Ecologist</v>
          </cell>
          <cell r="J964" t="str">
            <v>Principal Environmental Consultant</v>
          </cell>
          <cell r="K964">
            <v>5</v>
          </cell>
          <cell r="L964" t="str">
            <v>Cardiff</v>
          </cell>
        </row>
        <row r="965">
          <cell r="C965" t="str">
            <v>A50144</v>
          </cell>
          <cell r="D965" t="str">
            <v>UK</v>
          </cell>
          <cell r="E965" t="str">
            <v>UGB</v>
          </cell>
          <cell r="F965" t="str">
            <v>UU61</v>
          </cell>
          <cell r="G965" t="str">
            <v>S3</v>
          </cell>
          <cell r="H965" t="str">
            <v>WWN</v>
          </cell>
          <cell r="I965" t="str">
            <v>Administrator</v>
          </cell>
          <cell r="J965" t="str">
            <v>Admin Assistant</v>
          </cell>
          <cell r="K965">
            <v>9</v>
          </cell>
          <cell r="L965" t="str">
            <v>Exeter</v>
          </cell>
        </row>
        <row r="966">
          <cell r="C966" t="str">
            <v>A76084</v>
          </cell>
          <cell r="D966" t="str">
            <v>UK</v>
          </cell>
          <cell r="E966" t="str">
            <v>UGB</v>
          </cell>
          <cell r="F966" t="str">
            <v>UT31</v>
          </cell>
          <cell r="G966" t="str">
            <v>S1</v>
          </cell>
          <cell r="H966" t="str">
            <v>SBR</v>
          </cell>
          <cell r="I966" t="str">
            <v>Principal Engineer</v>
          </cell>
          <cell r="J966" t="str">
            <v>Principal Engineer/ Technical Discipline Leader</v>
          </cell>
          <cell r="K966">
            <v>5</v>
          </cell>
          <cell r="L966" t="str">
            <v>London</v>
          </cell>
        </row>
        <row r="967">
          <cell r="C967" t="str">
            <v>A03075</v>
          </cell>
          <cell r="D967" t="str">
            <v>UK</v>
          </cell>
          <cell r="E967" t="str">
            <v>UGB</v>
          </cell>
          <cell r="F967" t="str">
            <v>UE31</v>
          </cell>
          <cell r="G967" t="str">
            <v>S4</v>
          </cell>
          <cell r="H967" t="str">
            <v>EEA</v>
          </cell>
          <cell r="I967" t="str">
            <v>AssociateTechnical Director</v>
          </cell>
          <cell r="J967" t="str">
            <v>Associate (EA)/ Associate Tech. Dir / Associate Tech. Dir (2</v>
          </cell>
          <cell r="K967">
            <v>4</v>
          </cell>
          <cell r="L967" t="str">
            <v>Bristol</v>
          </cell>
        </row>
        <row r="968">
          <cell r="C968" t="str">
            <v>A00548</v>
          </cell>
          <cell r="D968" t="str">
            <v>UK</v>
          </cell>
          <cell r="E968" t="str">
            <v>UGB</v>
          </cell>
          <cell r="F968" t="str">
            <v>UF15</v>
          </cell>
          <cell r="G968" t="str">
            <v>S9</v>
          </cell>
          <cell r="H968" t="str">
            <v>AFF</v>
          </cell>
          <cell r="I968" t="str">
            <v>Receptionist</v>
          </cell>
          <cell r="J968" t="str">
            <v>Receptionist</v>
          </cell>
          <cell r="K968">
            <v>10</v>
          </cell>
          <cell r="L968" t="str">
            <v>London</v>
          </cell>
        </row>
        <row r="969">
          <cell r="C969" t="str">
            <v>W29556</v>
          </cell>
          <cell r="D969" t="str">
            <v>UK</v>
          </cell>
          <cell r="E969" t="str">
            <v>UGB</v>
          </cell>
          <cell r="F969" t="str">
            <v>UU23</v>
          </cell>
          <cell r="G969" t="str">
            <v>S3</v>
          </cell>
          <cell r="H969" t="str">
            <v>MAM</v>
          </cell>
          <cell r="I969" t="str">
            <v>Team Leader</v>
          </cell>
          <cell r="J969" t="str">
            <v>Discipline Leader</v>
          </cell>
          <cell r="K969">
            <v>6</v>
          </cell>
          <cell r="L969" t="str">
            <v>Nelson</v>
          </cell>
        </row>
        <row r="970">
          <cell r="C970" t="str">
            <v>A00215</v>
          </cell>
          <cell r="D970" t="str">
            <v>UK</v>
          </cell>
          <cell r="E970" t="str">
            <v>UGB</v>
          </cell>
          <cell r="F970" t="str">
            <v>US16</v>
          </cell>
          <cell r="G970" t="str">
            <v>S9</v>
          </cell>
          <cell r="H970" t="str">
            <v>ABD</v>
          </cell>
          <cell r="I970" t="str">
            <v>Senior Graphic Designer</v>
          </cell>
          <cell r="J970" t="str">
            <v>Senior Graphic Designer</v>
          </cell>
          <cell r="K970">
            <v>6</v>
          </cell>
          <cell r="L970" t="str">
            <v>Cardiff</v>
          </cell>
        </row>
        <row r="971">
          <cell r="C971" t="str">
            <v>A76381</v>
          </cell>
          <cell r="D971" t="str">
            <v>UK</v>
          </cell>
          <cell r="E971" t="str">
            <v>UGB</v>
          </cell>
          <cell r="F971" t="str">
            <v>UT43</v>
          </cell>
          <cell r="G971" t="str">
            <v>S1</v>
          </cell>
          <cell r="H971" t="str">
            <v>TRL</v>
          </cell>
          <cell r="I971" t="str">
            <v>Document Controller</v>
          </cell>
          <cell r="J971" t="str">
            <v>Drafter / Draftsman</v>
          </cell>
          <cell r="K971">
            <v>8</v>
          </cell>
          <cell r="L971" t="str">
            <v>York</v>
          </cell>
        </row>
        <row r="972">
          <cell r="C972" t="str">
            <v>W29971</v>
          </cell>
          <cell r="D972" t="str">
            <v>UK</v>
          </cell>
          <cell r="E972" t="str">
            <v>UGB</v>
          </cell>
          <cell r="F972" t="str">
            <v>US15</v>
          </cell>
          <cell r="G972" t="str">
            <v>S9</v>
          </cell>
          <cell r="H972" t="str">
            <v>AIT</v>
          </cell>
          <cell r="I972" t="str">
            <v>IT Field Engineer</v>
          </cell>
          <cell r="J972" t="str">
            <v>Senior Field Engineer (IT)</v>
          </cell>
          <cell r="K972">
            <v>7</v>
          </cell>
          <cell r="L972" t="str">
            <v>Warrington</v>
          </cell>
        </row>
        <row r="973">
          <cell r="C973" t="str">
            <v>A76037</v>
          </cell>
          <cell r="D973" t="str">
            <v>UK</v>
          </cell>
          <cell r="E973" t="str">
            <v>UGB</v>
          </cell>
          <cell r="F973" t="str">
            <v>UT31</v>
          </cell>
          <cell r="G973" t="str">
            <v>S1</v>
          </cell>
          <cell r="H973" t="str">
            <v>SBR</v>
          </cell>
          <cell r="I973" t="str">
            <v>Bridge Engineer</v>
          </cell>
          <cell r="J973" t="str">
            <v>Chartered or Consulting Engineer</v>
          </cell>
          <cell r="K973">
            <v>7</v>
          </cell>
          <cell r="L973" t="str">
            <v>Birmingham</v>
          </cell>
        </row>
        <row r="974">
          <cell r="C974" t="str">
            <v>A24920</v>
          </cell>
          <cell r="D974" t="str">
            <v>UK</v>
          </cell>
          <cell r="E974" t="str">
            <v>UGB</v>
          </cell>
          <cell r="F974" t="str">
            <v>UT21</v>
          </cell>
          <cell r="G974" t="str">
            <v>S1</v>
          </cell>
          <cell r="H974" t="str">
            <v>THW</v>
          </cell>
          <cell r="I974" t="str">
            <v>Senior Engineer</v>
          </cell>
          <cell r="J974" t="str">
            <v>Senior Engineer</v>
          </cell>
          <cell r="K974">
            <v>6</v>
          </cell>
          <cell r="L974" t="str">
            <v>Guildford</v>
          </cell>
        </row>
        <row r="975">
          <cell r="C975" t="str">
            <v>A74578</v>
          </cell>
          <cell r="D975" t="str">
            <v>UK</v>
          </cell>
          <cell r="E975" t="str">
            <v>UGB</v>
          </cell>
          <cell r="F975" t="str">
            <v>UP11</v>
          </cell>
          <cell r="G975" t="str">
            <v>S2</v>
          </cell>
          <cell r="H975" t="str">
            <v>PEX</v>
          </cell>
          <cell r="I975" t="str">
            <v>Sector Managing Director - Land Development and Buildings</v>
          </cell>
          <cell r="J975" t="str">
            <v>Sector Managing Director</v>
          </cell>
          <cell r="K975">
            <v>2</v>
          </cell>
          <cell r="L975" t="str">
            <v>Guildford</v>
          </cell>
        </row>
        <row r="976">
          <cell r="C976" t="str">
            <v>A98582</v>
          </cell>
          <cell r="D976" t="str">
            <v>UK</v>
          </cell>
          <cell r="E976" t="str">
            <v>UGB</v>
          </cell>
          <cell r="F976" t="str">
            <v>UF13</v>
          </cell>
          <cell r="G976" t="str">
            <v>S9</v>
          </cell>
          <cell r="H976" t="str">
            <v>AFF</v>
          </cell>
          <cell r="I976" t="str">
            <v>facilities Assistant</v>
          </cell>
          <cell r="J976" t="str">
            <v>Facilities Assistant</v>
          </cell>
          <cell r="K976">
            <v>10</v>
          </cell>
          <cell r="L976" t="str">
            <v>Maternity</v>
          </cell>
        </row>
        <row r="977">
          <cell r="C977" t="str">
            <v>A50061</v>
          </cell>
          <cell r="D977" t="str">
            <v>UK</v>
          </cell>
          <cell r="E977" t="str">
            <v>UGB</v>
          </cell>
          <cell r="F977" t="str">
            <v>UT21</v>
          </cell>
          <cell r="G977" t="str">
            <v>S1</v>
          </cell>
          <cell r="H977" t="str">
            <v>THW</v>
          </cell>
          <cell r="I977" t="str">
            <v>Chartered Engineer</v>
          </cell>
          <cell r="J977" t="str">
            <v>Chartered or Consulting Engineer</v>
          </cell>
          <cell r="K977">
            <v>7</v>
          </cell>
          <cell r="L977" t="str">
            <v>Guildford</v>
          </cell>
        </row>
        <row r="978">
          <cell r="C978" t="str">
            <v>A99090</v>
          </cell>
          <cell r="D978" t="str">
            <v>UK</v>
          </cell>
          <cell r="E978" t="str">
            <v>UGB</v>
          </cell>
          <cell r="F978" t="str">
            <v>UE31</v>
          </cell>
          <cell r="G978" t="str">
            <v>S4</v>
          </cell>
          <cell r="H978" t="str">
            <v>EEA</v>
          </cell>
          <cell r="I978" t="str">
            <v>Assistant Landscape Architect</v>
          </cell>
          <cell r="J978" t="str">
            <v>Landscape architect (2) (ME)</v>
          </cell>
          <cell r="K978">
            <v>8</v>
          </cell>
          <cell r="L978" t="str">
            <v>Bristol</v>
          </cell>
        </row>
        <row r="979">
          <cell r="C979" t="str">
            <v>A96598</v>
          </cell>
          <cell r="D979" t="str">
            <v>UK</v>
          </cell>
          <cell r="E979" t="str">
            <v>UGB</v>
          </cell>
          <cell r="F979" t="str">
            <v>UT42</v>
          </cell>
          <cell r="G979" t="str">
            <v>S1</v>
          </cell>
          <cell r="H979" t="str">
            <v>TRL</v>
          </cell>
          <cell r="I979" t="str">
            <v>Chartered Engineer</v>
          </cell>
          <cell r="J979" t="str">
            <v>Senior Engineer</v>
          </cell>
          <cell r="K979">
            <v>6</v>
          </cell>
          <cell r="L979" t="str">
            <v>London</v>
          </cell>
        </row>
        <row r="980">
          <cell r="C980" t="str">
            <v>A96474</v>
          </cell>
          <cell r="D980" t="str">
            <v>UK</v>
          </cell>
          <cell r="E980" t="str">
            <v>UGB</v>
          </cell>
          <cell r="F980" t="str">
            <v>UE21</v>
          </cell>
          <cell r="G980" t="str">
            <v>S4</v>
          </cell>
          <cell r="H980" t="str">
            <v>EEC</v>
          </cell>
          <cell r="I980" t="str">
            <v>Principal Ecologist</v>
          </cell>
          <cell r="J980" t="str">
            <v>Principal Environmental Consultant</v>
          </cell>
          <cell r="K980">
            <v>5</v>
          </cell>
          <cell r="L980" t="str">
            <v>London</v>
          </cell>
        </row>
        <row r="981">
          <cell r="C981" t="str">
            <v>A50096</v>
          </cell>
          <cell r="D981" t="str">
            <v>UK</v>
          </cell>
          <cell r="E981" t="str">
            <v>UGB</v>
          </cell>
          <cell r="F981" t="str">
            <v>UU71</v>
          </cell>
          <cell r="G981" t="str">
            <v>S3</v>
          </cell>
          <cell r="H981" t="str">
            <v>WWN</v>
          </cell>
          <cell r="I981" t="str">
            <v>Graduate Civil Engineer</v>
          </cell>
          <cell r="J981" t="str">
            <v>Graduate Engineer</v>
          </cell>
          <cell r="K981">
            <v>8</v>
          </cell>
          <cell r="L981" t="str">
            <v>Birmingham</v>
          </cell>
        </row>
        <row r="982">
          <cell r="C982" t="str">
            <v>A74900</v>
          </cell>
          <cell r="D982" t="str">
            <v>UK</v>
          </cell>
          <cell r="E982" t="str">
            <v>UGB</v>
          </cell>
          <cell r="F982" t="str">
            <v>US16</v>
          </cell>
          <cell r="G982" t="str">
            <v>S9</v>
          </cell>
          <cell r="H982" t="str">
            <v>ALG</v>
          </cell>
          <cell r="I982" t="str">
            <v>Trainee Solicitor</v>
          </cell>
          <cell r="J982" t="str">
            <v>Office Junior Clerical Assistant</v>
          </cell>
          <cell r="K982">
            <v>11</v>
          </cell>
          <cell r="L982" t="str">
            <v>Bristol</v>
          </cell>
        </row>
        <row r="983">
          <cell r="C983" t="str">
            <v>A50173</v>
          </cell>
          <cell r="D983" t="str">
            <v>UK</v>
          </cell>
          <cell r="E983" t="str">
            <v>UGB</v>
          </cell>
          <cell r="F983" t="str">
            <v>US16</v>
          </cell>
          <cell r="G983" t="str">
            <v>S9</v>
          </cell>
          <cell r="H983" t="str">
            <v>ABD</v>
          </cell>
          <cell r="I983" t="str">
            <v>Junior Graphic Designer</v>
          </cell>
          <cell r="J983" t="str">
            <v>Office Junior Clerical Assistant</v>
          </cell>
          <cell r="K983">
            <v>11</v>
          </cell>
          <cell r="L983" t="str">
            <v>Cardiff</v>
          </cell>
        </row>
        <row r="984">
          <cell r="C984" t="str">
            <v>A74936</v>
          </cell>
          <cell r="D984" t="str">
            <v>UK</v>
          </cell>
          <cell r="E984" t="str">
            <v>UGB</v>
          </cell>
          <cell r="F984" t="str">
            <v>UU61</v>
          </cell>
          <cell r="G984" t="str">
            <v>S3</v>
          </cell>
          <cell r="H984" t="str">
            <v>WWN</v>
          </cell>
          <cell r="I984" t="str">
            <v>Graduate Engineer</v>
          </cell>
          <cell r="J984" t="str">
            <v>Resident Engineer (2)</v>
          </cell>
          <cell r="K984">
            <v>7</v>
          </cell>
          <cell r="L984" t="str">
            <v>Plymouth</v>
          </cell>
        </row>
        <row r="985">
          <cell r="C985" t="str">
            <v>S10375</v>
          </cell>
          <cell r="D985" t="str">
            <v>UK</v>
          </cell>
          <cell r="E985" t="str">
            <v>UGB</v>
          </cell>
          <cell r="F985" t="str">
            <v>US16</v>
          </cell>
          <cell r="G985" t="str">
            <v>S9</v>
          </cell>
          <cell r="H985" t="str">
            <v>ALG</v>
          </cell>
          <cell r="I985" t="str">
            <v>Sub Consultant</v>
          </cell>
          <cell r="J985" t="str">
            <v>Legal Advisor</v>
          </cell>
          <cell r="K985">
            <v>6</v>
          </cell>
          <cell r="L985" t="str">
            <v>Other Site</v>
          </cell>
        </row>
        <row r="986">
          <cell r="C986" t="str">
            <v>A74333</v>
          </cell>
          <cell r="D986" t="str">
            <v>UK</v>
          </cell>
          <cell r="E986" t="str">
            <v>UGB</v>
          </cell>
          <cell r="F986" t="str">
            <v>UP51</v>
          </cell>
          <cell r="G986" t="str">
            <v>S2</v>
          </cell>
          <cell r="H986" t="str">
            <v>SBS</v>
          </cell>
          <cell r="I986" t="str">
            <v>Graduate Engineer</v>
          </cell>
          <cell r="J986" t="str">
            <v>Engineer  (Not chartered) (Graduate)</v>
          </cell>
          <cell r="K986">
            <v>8</v>
          </cell>
          <cell r="L986" t="str">
            <v>Bristol</v>
          </cell>
        </row>
        <row r="987">
          <cell r="C987" t="str">
            <v>A74761</v>
          </cell>
          <cell r="D987" t="str">
            <v>UK</v>
          </cell>
          <cell r="E987" t="str">
            <v>UGB</v>
          </cell>
          <cell r="F987" t="str">
            <v>US16</v>
          </cell>
          <cell r="G987" t="str">
            <v>S9</v>
          </cell>
          <cell r="H987" t="str">
            <v>ALG</v>
          </cell>
          <cell r="I987" t="str">
            <v>UK Legal Counsel</v>
          </cell>
          <cell r="J987" t="str">
            <v>Regional Operations or Regional Commercial Director</v>
          </cell>
          <cell r="K987">
            <v>2</v>
          </cell>
          <cell r="L987" t="str">
            <v>Bristol</v>
          </cell>
        </row>
        <row r="988">
          <cell r="C988" t="str">
            <v>A93211</v>
          </cell>
          <cell r="D988" t="str">
            <v>UK</v>
          </cell>
          <cell r="E988" t="str">
            <v>UGB</v>
          </cell>
          <cell r="F988" t="str">
            <v>UT31</v>
          </cell>
          <cell r="G988" t="str">
            <v>S1</v>
          </cell>
          <cell r="H988" t="str">
            <v>SBR</v>
          </cell>
          <cell r="I988" t="str">
            <v>Senior Engineer</v>
          </cell>
          <cell r="J988" t="str">
            <v>Senior Engineer</v>
          </cell>
          <cell r="K988">
            <v>6</v>
          </cell>
          <cell r="L988" t="str">
            <v>London</v>
          </cell>
        </row>
        <row r="989">
          <cell r="C989" t="str">
            <v>A41274</v>
          </cell>
          <cell r="D989" t="str">
            <v>UK</v>
          </cell>
          <cell r="E989" t="str">
            <v>UGB</v>
          </cell>
          <cell r="F989" t="str">
            <v>UU61</v>
          </cell>
          <cell r="G989" t="str">
            <v>S3</v>
          </cell>
          <cell r="H989" t="str">
            <v>WWN</v>
          </cell>
          <cell r="I989" t="str">
            <v>Principal Engineer</v>
          </cell>
          <cell r="J989" t="str">
            <v>Associate (EA)/ Associate Tech. Dir / Associate Tech. Dir (2</v>
          </cell>
          <cell r="K989">
            <v>4</v>
          </cell>
          <cell r="L989" t="str">
            <v>Exeter</v>
          </cell>
        </row>
        <row r="990">
          <cell r="C990" t="str">
            <v>S10261</v>
          </cell>
          <cell r="D990" t="str">
            <v>UK</v>
          </cell>
          <cell r="E990" t="str">
            <v>UGB</v>
          </cell>
          <cell r="F990" t="str">
            <v>UU41</v>
          </cell>
          <cell r="G990" t="str">
            <v>S3</v>
          </cell>
          <cell r="H990" t="str">
            <v>WEN</v>
          </cell>
          <cell r="I990" t="str">
            <v>Consultant</v>
          </cell>
          <cell r="J990" t="str">
            <v>Senior Consultant</v>
          </cell>
          <cell r="K990">
            <v>6</v>
          </cell>
          <cell r="L990" t="str">
            <v>Bristol</v>
          </cell>
        </row>
        <row r="991">
          <cell r="C991" t="str">
            <v>A96660</v>
          </cell>
          <cell r="D991" t="str">
            <v>UK</v>
          </cell>
          <cell r="E991" t="str">
            <v>UGB</v>
          </cell>
          <cell r="F991" t="str">
            <v>UU81</v>
          </cell>
          <cell r="G991" t="str">
            <v>S3</v>
          </cell>
          <cell r="H991" t="str">
            <v>ERE</v>
          </cell>
          <cell r="I991" t="str">
            <v>Business Development Director</v>
          </cell>
          <cell r="J991" t="str">
            <v>Client Relationship /Sales Manager (1)</v>
          </cell>
          <cell r="K991">
            <v>3</v>
          </cell>
          <cell r="L991" t="str">
            <v>Home</v>
          </cell>
        </row>
        <row r="992">
          <cell r="C992" t="str">
            <v>U03095</v>
          </cell>
          <cell r="D992" t="str">
            <v>UK</v>
          </cell>
          <cell r="E992" t="str">
            <v>UGB</v>
          </cell>
          <cell r="F992" t="str">
            <v>UP31</v>
          </cell>
          <cell r="G992" t="str">
            <v>S2</v>
          </cell>
          <cell r="H992" t="str">
            <v>GGE</v>
          </cell>
          <cell r="I992" t="str">
            <v>Technician</v>
          </cell>
          <cell r="J992" t="str">
            <v>Junior Technician</v>
          </cell>
          <cell r="K992">
            <v>11</v>
          </cell>
          <cell r="L992" t="str">
            <v>Other Site</v>
          </cell>
        </row>
        <row r="993">
          <cell r="C993" t="str">
            <v>U03146</v>
          </cell>
          <cell r="D993" t="str">
            <v>UK</v>
          </cell>
          <cell r="E993" t="str">
            <v>UGB</v>
          </cell>
          <cell r="F993" t="str">
            <v>UP31</v>
          </cell>
          <cell r="G993" t="str">
            <v>S2</v>
          </cell>
          <cell r="H993" t="str">
            <v>GGE</v>
          </cell>
          <cell r="I993" t="str">
            <v>Technician</v>
          </cell>
          <cell r="J993" t="str">
            <v>Junior Technician</v>
          </cell>
          <cell r="K993">
            <v>11</v>
          </cell>
          <cell r="L993" t="str">
            <v>Other Site</v>
          </cell>
        </row>
        <row r="994">
          <cell r="C994" t="str">
            <v>A24626</v>
          </cell>
          <cell r="D994" t="str">
            <v>UK</v>
          </cell>
          <cell r="E994" t="str">
            <v>UGB</v>
          </cell>
          <cell r="F994" t="str">
            <v>UP32</v>
          </cell>
          <cell r="G994" t="str">
            <v>S2</v>
          </cell>
          <cell r="H994" t="str">
            <v>GLR</v>
          </cell>
          <cell r="I994" t="str">
            <v>Senior Engineer</v>
          </cell>
          <cell r="J994" t="str">
            <v>Senior  Environmental Consultant 1</v>
          </cell>
          <cell r="K994">
            <v>6</v>
          </cell>
          <cell r="L994" t="str">
            <v>Cardiff</v>
          </cell>
        </row>
        <row r="995">
          <cell r="C995" t="str">
            <v>A25250</v>
          </cell>
          <cell r="D995" t="str">
            <v>UK</v>
          </cell>
          <cell r="E995" t="str">
            <v>UGB</v>
          </cell>
          <cell r="F995" t="str">
            <v>UT42</v>
          </cell>
          <cell r="G995" t="str">
            <v>S1</v>
          </cell>
          <cell r="H995" t="str">
            <v>TRS</v>
          </cell>
          <cell r="I995" t="str">
            <v>Technical Director</v>
          </cell>
          <cell r="J995" t="str">
            <v>Technical Director  / Technical Director (1)</v>
          </cell>
          <cell r="K995">
            <v>3</v>
          </cell>
          <cell r="L995" t="str">
            <v>London</v>
          </cell>
        </row>
        <row r="996">
          <cell r="C996" t="str">
            <v>A50122</v>
          </cell>
          <cell r="D996" t="str">
            <v>UK</v>
          </cell>
          <cell r="E996" t="str">
            <v>UGB</v>
          </cell>
          <cell r="F996" t="str">
            <v>UU61</v>
          </cell>
          <cell r="G996" t="str">
            <v>S3</v>
          </cell>
          <cell r="H996" t="str">
            <v>WWN</v>
          </cell>
          <cell r="I996" t="str">
            <v>Summer Student</v>
          </cell>
          <cell r="J996" t="str">
            <v>Junior Technician</v>
          </cell>
          <cell r="K996">
            <v>11</v>
          </cell>
          <cell r="L996" t="str">
            <v>Plymouth</v>
          </cell>
        </row>
        <row r="997">
          <cell r="C997" t="str">
            <v>A00528</v>
          </cell>
          <cell r="D997" t="str">
            <v>UK</v>
          </cell>
          <cell r="E997" t="str">
            <v>UGB</v>
          </cell>
          <cell r="F997" t="str">
            <v>UU61</v>
          </cell>
          <cell r="G997" t="str">
            <v>S3</v>
          </cell>
          <cell r="H997" t="str">
            <v>WWN</v>
          </cell>
          <cell r="I997" t="str">
            <v>Summer Placement Student</v>
          </cell>
          <cell r="J997" t="str">
            <v>Junior Technician</v>
          </cell>
          <cell r="K997">
            <v>11</v>
          </cell>
          <cell r="L997" t="str">
            <v>Exeter</v>
          </cell>
        </row>
        <row r="998">
          <cell r="C998" t="str">
            <v>U03144</v>
          </cell>
          <cell r="D998" t="str">
            <v>UK</v>
          </cell>
          <cell r="E998" t="str">
            <v>UGB</v>
          </cell>
          <cell r="F998" t="str">
            <v>UT41</v>
          </cell>
          <cell r="G998" t="str">
            <v>S1</v>
          </cell>
          <cell r="H998" t="str">
            <v>TRL</v>
          </cell>
          <cell r="I998" t="str">
            <v>sesions and Isolations Manager</v>
          </cell>
          <cell r="J998" t="str">
            <v>Construction Manager (2)</v>
          </cell>
          <cell r="K998">
            <v>6</v>
          </cell>
          <cell r="L998" t="str">
            <v>Other Site</v>
          </cell>
        </row>
        <row r="999">
          <cell r="C999" t="str">
            <v>A00390</v>
          </cell>
          <cell r="D999" t="str">
            <v>UK</v>
          </cell>
          <cell r="E999" t="str">
            <v>UGB</v>
          </cell>
          <cell r="F999" t="str">
            <v>UT21</v>
          </cell>
          <cell r="G999" t="str">
            <v>S1</v>
          </cell>
          <cell r="H999" t="str">
            <v>THW</v>
          </cell>
          <cell r="I999" t="str">
            <v>Assistant Engineer</v>
          </cell>
          <cell r="J999" t="str">
            <v>Assistant Engineer  (Graduate)</v>
          </cell>
          <cell r="K999">
            <v>9</v>
          </cell>
          <cell r="L999" t="str">
            <v>Warrington</v>
          </cell>
        </row>
        <row r="1000">
          <cell r="C1000" t="str">
            <v>S10357</v>
          </cell>
          <cell r="D1000" t="str">
            <v>UK</v>
          </cell>
          <cell r="E1000" t="str">
            <v>UGB</v>
          </cell>
          <cell r="F1000" t="str">
            <v>UT41</v>
          </cell>
          <cell r="G1000" t="str">
            <v>S1</v>
          </cell>
          <cell r="H1000" t="str">
            <v>TRL</v>
          </cell>
          <cell r="I1000" t="str">
            <v>Sub Consultant</v>
          </cell>
          <cell r="J1000" t="str">
            <v>Consultant (2) (Aus)</v>
          </cell>
          <cell r="K1000">
            <v>8</v>
          </cell>
          <cell r="L1000" t="str">
            <v>Warrington</v>
          </cell>
        </row>
        <row r="1001">
          <cell r="C1001" t="str">
            <v>A76178</v>
          </cell>
          <cell r="D1001" t="str">
            <v>UK</v>
          </cell>
          <cell r="E1001" t="str">
            <v>UGB</v>
          </cell>
          <cell r="F1001" t="str">
            <v>UT41</v>
          </cell>
          <cell r="G1001" t="str">
            <v>S1</v>
          </cell>
          <cell r="H1001" t="str">
            <v>TRL</v>
          </cell>
          <cell r="I1001" t="str">
            <v>Engineering Technician</v>
          </cell>
          <cell r="J1001" t="str">
            <v>Engineer  (Not chartered) (Graduate)</v>
          </cell>
          <cell r="K1001">
            <v>8</v>
          </cell>
          <cell r="L1001" t="str">
            <v>Warrington</v>
          </cell>
        </row>
        <row r="1002">
          <cell r="C1002" t="str">
            <v>W20559</v>
          </cell>
          <cell r="D1002" t="str">
            <v>UK</v>
          </cell>
          <cell r="E1002" t="str">
            <v>UGB</v>
          </cell>
          <cell r="F1002" t="str">
            <v>US13</v>
          </cell>
          <cell r="G1002" t="str">
            <v>S9</v>
          </cell>
          <cell r="H1002" t="str">
            <v>AFN</v>
          </cell>
          <cell r="I1002" t="str">
            <v>Credit Control Manager</v>
          </cell>
          <cell r="J1002" t="str">
            <v>Senior Credit Controller</v>
          </cell>
          <cell r="K1002">
            <v>5</v>
          </cell>
          <cell r="L1002" t="str">
            <v>Cardiff</v>
          </cell>
        </row>
        <row r="1003">
          <cell r="C1003" t="str">
            <v>A74785</v>
          </cell>
          <cell r="D1003" t="str">
            <v>UK</v>
          </cell>
          <cell r="E1003" t="str">
            <v>UGB</v>
          </cell>
          <cell r="F1003" t="str">
            <v>UT42</v>
          </cell>
          <cell r="G1003" t="str">
            <v>S1</v>
          </cell>
          <cell r="H1003" t="str">
            <v>TRL</v>
          </cell>
          <cell r="I1003" t="str">
            <v>Graduate Engineer</v>
          </cell>
          <cell r="J1003" t="str">
            <v>Assistant Engineer  (Graduate)</v>
          </cell>
          <cell r="K1003">
            <v>9</v>
          </cell>
          <cell r="L1003" t="str">
            <v>London</v>
          </cell>
        </row>
        <row r="1004">
          <cell r="C1004" t="str">
            <v>A76388</v>
          </cell>
          <cell r="D1004" t="str">
            <v>UK</v>
          </cell>
          <cell r="E1004" t="str">
            <v>UGB</v>
          </cell>
          <cell r="F1004" t="str">
            <v>UT22</v>
          </cell>
          <cell r="G1004" t="str">
            <v>S1</v>
          </cell>
          <cell r="H1004" t="str">
            <v>THW</v>
          </cell>
          <cell r="I1004" t="str">
            <v>Synchro Modeller</v>
          </cell>
          <cell r="J1004" t="str">
            <v>Senior Engineer</v>
          </cell>
          <cell r="K1004">
            <v>6</v>
          </cell>
          <cell r="L1004" t="str">
            <v>Home</v>
          </cell>
        </row>
        <row r="1005">
          <cell r="C1005" t="str">
            <v>A50082</v>
          </cell>
          <cell r="D1005" t="str">
            <v>UK</v>
          </cell>
          <cell r="E1005" t="str">
            <v>UGB</v>
          </cell>
          <cell r="F1005" t="str">
            <v>UF17</v>
          </cell>
          <cell r="G1005" t="str">
            <v>S9</v>
          </cell>
          <cell r="H1005" t="str">
            <v>AFF</v>
          </cell>
          <cell r="I1005" t="str">
            <v>Secretary</v>
          </cell>
          <cell r="J1005" t="str">
            <v>Team Secretary  or Secretary</v>
          </cell>
          <cell r="K1005">
            <v>9</v>
          </cell>
          <cell r="L1005" t="str">
            <v>Plymouth</v>
          </cell>
        </row>
        <row r="1006">
          <cell r="C1006" t="str">
            <v>A76488</v>
          </cell>
          <cell r="D1006" t="str">
            <v>UK</v>
          </cell>
          <cell r="E1006" t="str">
            <v>UGB</v>
          </cell>
          <cell r="F1006" t="str">
            <v>UT43</v>
          </cell>
          <cell r="G1006" t="str">
            <v>S1</v>
          </cell>
          <cell r="H1006" t="str">
            <v>TRL</v>
          </cell>
          <cell r="I1006" t="str">
            <v>Apprentice</v>
          </cell>
          <cell r="J1006" t="str">
            <v>Junior Technician</v>
          </cell>
          <cell r="K1006">
            <v>11</v>
          </cell>
          <cell r="L1006" t="str">
            <v>York</v>
          </cell>
        </row>
        <row r="1007">
          <cell r="C1007" t="str">
            <v>A24806</v>
          </cell>
          <cell r="D1007" t="str">
            <v>UK</v>
          </cell>
          <cell r="E1007" t="str">
            <v>UGB</v>
          </cell>
          <cell r="F1007" t="str">
            <v>UT31</v>
          </cell>
          <cell r="G1007" t="str">
            <v>S1</v>
          </cell>
          <cell r="H1007" t="str">
            <v>SBR</v>
          </cell>
          <cell r="I1007" t="str">
            <v>Chartered Engineer</v>
          </cell>
          <cell r="J1007" t="str">
            <v>Resident Engineer (2)</v>
          </cell>
          <cell r="K1007">
            <v>7</v>
          </cell>
          <cell r="L1007" t="str">
            <v>Birmingham</v>
          </cell>
        </row>
        <row r="1008">
          <cell r="C1008" t="str">
            <v>A76227</v>
          </cell>
          <cell r="D1008" t="str">
            <v>UK</v>
          </cell>
          <cell r="E1008" t="str">
            <v>UGB</v>
          </cell>
          <cell r="F1008" t="str">
            <v>US12</v>
          </cell>
          <cell r="G1008" t="str">
            <v>S9</v>
          </cell>
          <cell r="H1008" t="str">
            <v>AHR</v>
          </cell>
          <cell r="I1008" t="str">
            <v>HR Administrator</v>
          </cell>
          <cell r="J1008" t="str">
            <v>Office Junior Clerical Assistant</v>
          </cell>
          <cell r="K1008">
            <v>11</v>
          </cell>
          <cell r="L1008" t="str">
            <v>Bristol</v>
          </cell>
        </row>
        <row r="1009">
          <cell r="C1009" t="str">
            <v>W29564</v>
          </cell>
          <cell r="D1009" t="str">
            <v>UK</v>
          </cell>
          <cell r="E1009" t="str">
            <v>UGB</v>
          </cell>
          <cell r="F1009" t="str">
            <v>UU23</v>
          </cell>
          <cell r="G1009" t="str">
            <v>S3</v>
          </cell>
          <cell r="H1009" t="str">
            <v>MAM</v>
          </cell>
          <cell r="I1009" t="str">
            <v>Supervising Engineer</v>
          </cell>
          <cell r="J1009" t="str">
            <v>Principal Engineer/ Technical Discipline Leader</v>
          </cell>
          <cell r="K1009">
            <v>5</v>
          </cell>
          <cell r="L1009" t="str">
            <v>Nelson</v>
          </cell>
        </row>
        <row r="1010">
          <cell r="C1010" t="str">
            <v>A76226</v>
          </cell>
          <cell r="D1010" t="str">
            <v>UK</v>
          </cell>
          <cell r="E1010" t="str">
            <v>UGB</v>
          </cell>
          <cell r="F1010" t="str">
            <v>US12</v>
          </cell>
          <cell r="G1010" t="str">
            <v>S9</v>
          </cell>
          <cell r="H1010" t="str">
            <v>AHR</v>
          </cell>
          <cell r="I1010" t="str">
            <v>HR Administrator</v>
          </cell>
          <cell r="J1010" t="str">
            <v>Junior Secretary/Clerical Assistant</v>
          </cell>
          <cell r="K1010">
            <v>11</v>
          </cell>
          <cell r="L1010" t="str">
            <v>Bristol</v>
          </cell>
        </row>
        <row r="1011">
          <cell r="C1011" t="str">
            <v>W06424</v>
          </cell>
          <cell r="D1011" t="str">
            <v>UK</v>
          </cell>
          <cell r="E1011" t="str">
            <v>UGB</v>
          </cell>
          <cell r="F1011" t="str">
            <v>US16</v>
          </cell>
          <cell r="G1011" t="str">
            <v>S9</v>
          </cell>
          <cell r="H1011" t="str">
            <v>ABD</v>
          </cell>
          <cell r="I1011" t="str">
            <v>TUBi Admin Support Assistant</v>
          </cell>
          <cell r="J1011" t="str">
            <v>Bid Coordinator/Administrator</v>
          </cell>
          <cell r="K1011">
            <v>8</v>
          </cell>
          <cell r="L1011" t="str">
            <v>Cardiff</v>
          </cell>
        </row>
        <row r="1012">
          <cell r="C1012" t="str">
            <v>A50057</v>
          </cell>
          <cell r="D1012" t="str">
            <v>UK</v>
          </cell>
          <cell r="E1012" t="str">
            <v>UGB</v>
          </cell>
          <cell r="F1012" t="str">
            <v>UE31</v>
          </cell>
          <cell r="G1012" t="str">
            <v>S4</v>
          </cell>
          <cell r="H1012" t="str">
            <v>EEA</v>
          </cell>
          <cell r="I1012" t="str">
            <v>Function Director</v>
          </cell>
          <cell r="J1012" t="str">
            <v>Business Director</v>
          </cell>
          <cell r="K1012">
            <v>3</v>
          </cell>
          <cell r="L1012" t="str">
            <v>Warrington</v>
          </cell>
        </row>
        <row r="1013">
          <cell r="C1013" t="str">
            <v>A89680</v>
          </cell>
          <cell r="D1013" t="str">
            <v>UK</v>
          </cell>
          <cell r="E1013" t="str">
            <v>UGB</v>
          </cell>
          <cell r="F1013" t="str">
            <v>UT22</v>
          </cell>
          <cell r="G1013" t="str">
            <v>S1</v>
          </cell>
          <cell r="H1013" t="str">
            <v>THW</v>
          </cell>
          <cell r="I1013" t="str">
            <v>Technical Director</v>
          </cell>
          <cell r="J1013" t="str">
            <v>Technical Director  / Technical Director (1)</v>
          </cell>
          <cell r="K1013">
            <v>3</v>
          </cell>
          <cell r="L1013" t="str">
            <v>London</v>
          </cell>
        </row>
        <row r="1014">
          <cell r="C1014" t="str">
            <v>W46469</v>
          </cell>
          <cell r="D1014" t="str">
            <v>UK</v>
          </cell>
          <cell r="E1014" t="str">
            <v>UGB</v>
          </cell>
          <cell r="F1014" t="str">
            <v>UP31</v>
          </cell>
          <cell r="G1014" t="str">
            <v>S2</v>
          </cell>
          <cell r="H1014" t="str">
            <v>GGE</v>
          </cell>
          <cell r="I1014" t="str">
            <v>Geotechnical Engineer</v>
          </cell>
          <cell r="J1014" t="str">
            <v>Resident Engineer (2)</v>
          </cell>
          <cell r="K1014">
            <v>7</v>
          </cell>
          <cell r="L1014" t="str">
            <v>Warrington</v>
          </cell>
        </row>
        <row r="1015">
          <cell r="C1015" t="str">
            <v>A74972</v>
          </cell>
          <cell r="D1015" t="str">
            <v>UK</v>
          </cell>
          <cell r="E1015" t="str">
            <v>UGB</v>
          </cell>
          <cell r="F1015" t="str">
            <v>UF12</v>
          </cell>
          <cell r="G1015" t="str">
            <v>S9</v>
          </cell>
          <cell r="H1015" t="str">
            <v>AFF</v>
          </cell>
          <cell r="I1015" t="str">
            <v>Administration Assistant</v>
          </cell>
          <cell r="J1015" t="str">
            <v>Facilities Assistant</v>
          </cell>
          <cell r="K1015">
            <v>11</v>
          </cell>
          <cell r="L1015" t="str">
            <v>Bristol</v>
          </cell>
        </row>
        <row r="1016">
          <cell r="C1016" t="str">
            <v>A25275</v>
          </cell>
          <cell r="D1016" t="str">
            <v>UK</v>
          </cell>
          <cell r="E1016" t="str">
            <v>UGB</v>
          </cell>
          <cell r="F1016" t="str">
            <v>UT42</v>
          </cell>
          <cell r="G1016" t="str">
            <v>S1</v>
          </cell>
          <cell r="H1016" t="str">
            <v>TRL</v>
          </cell>
          <cell r="I1016" t="str">
            <v>Civils Site Engineer</v>
          </cell>
          <cell r="J1016" t="str">
            <v>Project  Planner (1)</v>
          </cell>
          <cell r="K1016">
            <v>5</v>
          </cell>
          <cell r="L1016" t="str">
            <v>Other Site</v>
          </cell>
        </row>
        <row r="1017">
          <cell r="C1017" t="str">
            <v>A74705</v>
          </cell>
          <cell r="D1017" t="str">
            <v>UK</v>
          </cell>
          <cell r="E1017" t="str">
            <v>UGB</v>
          </cell>
          <cell r="F1017" t="str">
            <v>UT41</v>
          </cell>
          <cell r="G1017" t="str">
            <v>S1</v>
          </cell>
          <cell r="H1017" t="str">
            <v>TRL</v>
          </cell>
          <cell r="I1017" t="str">
            <v>Microstation Technician</v>
          </cell>
          <cell r="J1017" t="str">
            <v>Senior Technician</v>
          </cell>
          <cell r="K1017">
            <v>7</v>
          </cell>
          <cell r="L1017" t="str">
            <v>London</v>
          </cell>
        </row>
        <row r="1018">
          <cell r="C1018" t="str">
            <v>A74622</v>
          </cell>
          <cell r="D1018" t="str">
            <v>UK</v>
          </cell>
          <cell r="E1018" t="str">
            <v>UGB</v>
          </cell>
          <cell r="F1018" t="str">
            <v>US12</v>
          </cell>
          <cell r="G1018" t="str">
            <v>S9</v>
          </cell>
          <cell r="H1018" t="str">
            <v>AHR</v>
          </cell>
          <cell r="I1018" t="str">
            <v>UK HR Manager</v>
          </cell>
          <cell r="J1018" t="str">
            <v>Regional HR Manager</v>
          </cell>
          <cell r="K1018">
            <v>3</v>
          </cell>
          <cell r="L1018" t="str">
            <v>Bristol</v>
          </cell>
        </row>
        <row r="1019">
          <cell r="C1019" t="str">
            <v>S10044</v>
          </cell>
          <cell r="D1019" t="str">
            <v>UK</v>
          </cell>
          <cell r="E1019" t="str">
            <v>UGB</v>
          </cell>
          <cell r="F1019" t="str">
            <v>UT51</v>
          </cell>
          <cell r="G1019" t="str">
            <v>S1</v>
          </cell>
          <cell r="H1019" t="str">
            <v>TIS</v>
          </cell>
          <cell r="I1019" t="str">
            <v>Engineer</v>
          </cell>
          <cell r="J1019" t="str">
            <v>Regional Construction Manager</v>
          </cell>
          <cell r="K1019">
            <v>3</v>
          </cell>
          <cell r="L1019" t="str">
            <v>Guildford</v>
          </cell>
        </row>
        <row r="1020">
          <cell r="C1020" t="str">
            <v>A76443</v>
          </cell>
          <cell r="D1020" t="str">
            <v>UK</v>
          </cell>
          <cell r="E1020" t="str">
            <v>UGB</v>
          </cell>
          <cell r="F1020" t="str">
            <v>UU22</v>
          </cell>
          <cell r="G1020" t="str">
            <v>S3</v>
          </cell>
          <cell r="H1020" t="str">
            <v>WTC</v>
          </cell>
          <cell r="I1020" t="str">
            <v>Associate Electrical Technical Director</v>
          </cell>
          <cell r="J1020" t="str">
            <v>Associate (EA)/ Associate Tech. Dir / Associate Tech. Dir (2</v>
          </cell>
          <cell r="K1020">
            <v>4</v>
          </cell>
          <cell r="L1020" t="str">
            <v>Cardiff</v>
          </cell>
        </row>
        <row r="1021">
          <cell r="C1021" t="str">
            <v>A74867</v>
          </cell>
          <cell r="D1021" t="str">
            <v>UK</v>
          </cell>
          <cell r="E1021" t="str">
            <v>UGB</v>
          </cell>
          <cell r="F1021" t="str">
            <v>UT42</v>
          </cell>
          <cell r="G1021" t="str">
            <v>S1</v>
          </cell>
          <cell r="H1021" t="str">
            <v>TRL</v>
          </cell>
          <cell r="I1021" t="str">
            <v>Document Controller</v>
          </cell>
          <cell r="J1021" t="str">
            <v>Document Controller (2)</v>
          </cell>
          <cell r="K1021">
            <v>10</v>
          </cell>
          <cell r="L1021" t="str">
            <v>London</v>
          </cell>
        </row>
        <row r="1022">
          <cell r="C1022" t="str">
            <v>A00332</v>
          </cell>
          <cell r="D1022" t="str">
            <v>UK</v>
          </cell>
          <cell r="E1022" t="str">
            <v>UGB</v>
          </cell>
          <cell r="F1022" t="str">
            <v>UT22</v>
          </cell>
          <cell r="G1022" t="str">
            <v>S1</v>
          </cell>
          <cell r="H1022" t="str">
            <v>TPL</v>
          </cell>
          <cell r="I1022" t="str">
            <v>Associate Technical Director</v>
          </cell>
          <cell r="J1022" t="str">
            <v>Associate (EA)/ Associate Tech. Dir / Associate Tech. Dir (2</v>
          </cell>
          <cell r="K1022">
            <v>4</v>
          </cell>
          <cell r="L1022" t="str">
            <v>Birmingham</v>
          </cell>
        </row>
        <row r="1023">
          <cell r="C1023" t="str">
            <v>A76339</v>
          </cell>
          <cell r="D1023" t="str">
            <v>UK</v>
          </cell>
          <cell r="E1023" t="str">
            <v>UGB</v>
          </cell>
          <cell r="F1023" t="str">
            <v>US13</v>
          </cell>
          <cell r="G1023" t="str">
            <v>S9</v>
          </cell>
          <cell r="H1023" t="str">
            <v>AFN</v>
          </cell>
          <cell r="I1023" t="str">
            <v>Purchase Ledger Clerk</v>
          </cell>
          <cell r="J1023" t="str">
            <v>Accounts Clerk</v>
          </cell>
          <cell r="K1023">
            <v>9</v>
          </cell>
          <cell r="L1023" t="str">
            <v>Cardiff</v>
          </cell>
        </row>
        <row r="1024">
          <cell r="C1024" t="str">
            <v>W29734</v>
          </cell>
          <cell r="D1024" t="str">
            <v>UK</v>
          </cell>
          <cell r="E1024" t="str">
            <v>UGB</v>
          </cell>
          <cell r="F1024" t="str">
            <v>UE31</v>
          </cell>
          <cell r="G1024" t="str">
            <v>S4</v>
          </cell>
          <cell r="H1024" t="str">
            <v>EEA</v>
          </cell>
          <cell r="I1024" t="str">
            <v>Principal Environmental Consultant</v>
          </cell>
          <cell r="J1024" t="str">
            <v>Principal Environmental Consultant</v>
          </cell>
          <cell r="K1024">
            <v>5</v>
          </cell>
          <cell r="L1024" t="str">
            <v>Warrington</v>
          </cell>
        </row>
        <row r="1025">
          <cell r="C1025" t="str">
            <v>S10290</v>
          </cell>
          <cell r="D1025" t="str">
            <v>UK</v>
          </cell>
          <cell r="E1025" t="str">
            <v>UGB</v>
          </cell>
          <cell r="F1025" t="str">
            <v>UU61</v>
          </cell>
          <cell r="G1025" t="str">
            <v>S3</v>
          </cell>
          <cell r="H1025" t="str">
            <v>WWN</v>
          </cell>
          <cell r="I1025" t="str">
            <v>Developer Services Technical Director</v>
          </cell>
          <cell r="J1025" t="str">
            <v>Technical Director  / Technical Director (1)</v>
          </cell>
          <cell r="K1025">
            <v>5</v>
          </cell>
          <cell r="L1025" t="str">
            <v>Exeter</v>
          </cell>
        </row>
        <row r="1026">
          <cell r="C1026" t="str">
            <v>A76253</v>
          </cell>
          <cell r="D1026" t="str">
            <v>UK</v>
          </cell>
          <cell r="E1026" t="str">
            <v>UGB</v>
          </cell>
          <cell r="F1026" t="str">
            <v>UT42</v>
          </cell>
          <cell r="G1026" t="str">
            <v>S1</v>
          </cell>
          <cell r="H1026" t="str">
            <v>TRL</v>
          </cell>
          <cell r="I1026" t="str">
            <v>CAD Technician</v>
          </cell>
          <cell r="J1026" t="str">
            <v>Technical assistant</v>
          </cell>
          <cell r="K1026">
            <v>10</v>
          </cell>
          <cell r="L1026" t="str">
            <v>London</v>
          </cell>
        </row>
        <row r="1027">
          <cell r="C1027" t="str">
            <v>S10368</v>
          </cell>
          <cell r="D1027" t="str">
            <v>UK</v>
          </cell>
          <cell r="E1027" t="str">
            <v>UGB</v>
          </cell>
          <cell r="F1027" t="str">
            <v>UT43</v>
          </cell>
          <cell r="G1027" t="str">
            <v>S1</v>
          </cell>
          <cell r="H1027" t="str">
            <v>TRL</v>
          </cell>
          <cell r="I1027" t="str">
            <v>Sub Consultant</v>
          </cell>
          <cell r="J1027" t="str">
            <v>Transport Planner /Consultant</v>
          </cell>
          <cell r="K1027">
            <v>7</v>
          </cell>
          <cell r="L1027" t="str">
            <v>York</v>
          </cell>
        </row>
        <row r="1028">
          <cell r="C1028" t="str">
            <v>A74647</v>
          </cell>
          <cell r="D1028" t="str">
            <v>UK</v>
          </cell>
          <cell r="E1028" t="str">
            <v>UGB</v>
          </cell>
          <cell r="F1028" t="str">
            <v>UT42</v>
          </cell>
          <cell r="G1028" t="str">
            <v>S1</v>
          </cell>
          <cell r="H1028" t="str">
            <v>TRL</v>
          </cell>
          <cell r="I1028" t="str">
            <v>Junior CDM Coordinator</v>
          </cell>
          <cell r="J1028" t="str">
            <v>Technical Officer/ Technician</v>
          </cell>
          <cell r="K1028">
            <v>8</v>
          </cell>
          <cell r="L1028" t="str">
            <v>London</v>
          </cell>
        </row>
        <row r="1029">
          <cell r="C1029" t="str">
            <v>A76466</v>
          </cell>
          <cell r="D1029" t="str">
            <v>UK</v>
          </cell>
          <cell r="E1029" t="str">
            <v>UGB</v>
          </cell>
          <cell r="F1029" t="str">
            <v>UT43</v>
          </cell>
          <cell r="G1029" t="str">
            <v>S1</v>
          </cell>
          <cell r="H1029" t="str">
            <v>TRL</v>
          </cell>
          <cell r="I1029" t="str">
            <v>CAD Technician</v>
          </cell>
          <cell r="J1029" t="str">
            <v>Technical Officer/ Technician</v>
          </cell>
          <cell r="K1029">
            <v>9</v>
          </cell>
          <cell r="L1029" t="str">
            <v>York</v>
          </cell>
        </row>
        <row r="1030">
          <cell r="C1030" t="str">
            <v>A76026</v>
          </cell>
          <cell r="D1030" t="str">
            <v>UK</v>
          </cell>
          <cell r="E1030" t="str">
            <v>UGB</v>
          </cell>
          <cell r="F1030" t="str">
            <v>UT43</v>
          </cell>
          <cell r="G1030" t="str">
            <v>S1</v>
          </cell>
          <cell r="H1030" t="str">
            <v>TRS</v>
          </cell>
          <cell r="I1030" t="str">
            <v>Junior OLE Technician</v>
          </cell>
          <cell r="J1030" t="str">
            <v>Junior Technician</v>
          </cell>
          <cell r="K1030">
            <v>11</v>
          </cell>
          <cell r="L1030" t="str">
            <v>York</v>
          </cell>
        </row>
        <row r="1031">
          <cell r="C1031" t="str">
            <v>A74818</v>
          </cell>
          <cell r="D1031" t="str">
            <v>UK</v>
          </cell>
          <cell r="E1031" t="str">
            <v>UGB</v>
          </cell>
          <cell r="F1031" t="str">
            <v>UT42</v>
          </cell>
          <cell r="G1031" t="str">
            <v>S1</v>
          </cell>
          <cell r="H1031" t="str">
            <v>TRL</v>
          </cell>
          <cell r="I1031" t="str">
            <v>S&amp;T Site Manager</v>
          </cell>
          <cell r="J1031" t="str">
            <v>Project  Planner (1)</v>
          </cell>
          <cell r="K1031">
            <v>5</v>
          </cell>
          <cell r="L1031" t="str">
            <v>Other Site</v>
          </cell>
        </row>
        <row r="1032">
          <cell r="C1032" t="str">
            <v>A49918</v>
          </cell>
          <cell r="D1032" t="str">
            <v>UK</v>
          </cell>
          <cell r="E1032" t="str">
            <v>UGB</v>
          </cell>
          <cell r="F1032" t="str">
            <v>UE21</v>
          </cell>
          <cell r="G1032" t="str">
            <v>S4</v>
          </cell>
          <cell r="H1032" t="str">
            <v>ESD</v>
          </cell>
          <cell r="I1032" t="str">
            <v>Principal Environmental Consultant</v>
          </cell>
          <cell r="J1032" t="str">
            <v>Principal Engineer/ Technical Discipline Leader</v>
          </cell>
          <cell r="K1032">
            <v>5</v>
          </cell>
          <cell r="L1032" t="str">
            <v>Bristol</v>
          </cell>
        </row>
        <row r="1033">
          <cell r="C1033" t="str">
            <v>A84980</v>
          </cell>
          <cell r="D1033" t="str">
            <v>UK</v>
          </cell>
          <cell r="E1033" t="str">
            <v>UGB</v>
          </cell>
          <cell r="F1033" t="str">
            <v>UT21</v>
          </cell>
          <cell r="G1033" t="str">
            <v>S1</v>
          </cell>
          <cell r="H1033" t="str">
            <v>THW</v>
          </cell>
          <cell r="I1033" t="str">
            <v>Technical Director</v>
          </cell>
          <cell r="J1033" t="str">
            <v>Technical Director  / Technical Director (1)</v>
          </cell>
          <cell r="K1033">
            <v>3</v>
          </cell>
          <cell r="L1033" t="str">
            <v>Home</v>
          </cell>
        </row>
        <row r="1034">
          <cell r="C1034" t="str">
            <v>A74414</v>
          </cell>
          <cell r="D1034" t="str">
            <v>UK</v>
          </cell>
          <cell r="E1034" t="str">
            <v>UGB</v>
          </cell>
          <cell r="F1034" t="str">
            <v>UE31</v>
          </cell>
          <cell r="G1034" t="str">
            <v>S4</v>
          </cell>
          <cell r="H1034" t="str">
            <v>EEA</v>
          </cell>
          <cell r="I1034" t="str">
            <v>Landscape Architect</v>
          </cell>
          <cell r="J1034" t="str">
            <v>Landscape/Project/Graphic/Urban Designer</v>
          </cell>
          <cell r="K1034">
            <v>7</v>
          </cell>
          <cell r="L1034" t="str">
            <v>London</v>
          </cell>
        </row>
        <row r="1035">
          <cell r="C1035" t="str">
            <v>U03132</v>
          </cell>
          <cell r="D1035" t="str">
            <v>UK</v>
          </cell>
          <cell r="E1035" t="str">
            <v>UGB</v>
          </cell>
          <cell r="F1035" t="str">
            <v>UE31</v>
          </cell>
          <cell r="G1035" t="str">
            <v>S4</v>
          </cell>
          <cell r="H1035" t="str">
            <v>EEA</v>
          </cell>
          <cell r="I1035" t="str">
            <v>Landscape Architect</v>
          </cell>
          <cell r="J1035" t="str">
            <v>Landscape/Project/Graphic/Urban Designer</v>
          </cell>
          <cell r="K1035">
            <v>7</v>
          </cell>
          <cell r="L1035" t="str">
            <v>London</v>
          </cell>
        </row>
        <row r="1036">
          <cell r="C1036" t="str">
            <v>W29297</v>
          </cell>
          <cell r="D1036" t="str">
            <v>UK</v>
          </cell>
          <cell r="E1036" t="str">
            <v>UGB</v>
          </cell>
          <cell r="F1036" t="str">
            <v>UU61</v>
          </cell>
          <cell r="G1036" t="str">
            <v>S3</v>
          </cell>
          <cell r="H1036" t="str">
            <v>WWN</v>
          </cell>
          <cell r="I1036" t="str">
            <v>Principal Engineer</v>
          </cell>
          <cell r="J1036" t="str">
            <v>Associate (EA)/ Associate Tech. Dir / Associate Tech. Dir (2</v>
          </cell>
          <cell r="K1036">
            <v>4</v>
          </cell>
          <cell r="L1036" t="str">
            <v>Exeter</v>
          </cell>
        </row>
        <row r="1037">
          <cell r="C1037" t="str">
            <v>A00551</v>
          </cell>
          <cell r="D1037" t="str">
            <v>UK</v>
          </cell>
          <cell r="E1037" t="str">
            <v>UGB</v>
          </cell>
          <cell r="F1037" t="str">
            <v>UU41</v>
          </cell>
          <cell r="G1037" t="str">
            <v>S3</v>
          </cell>
          <cell r="H1037" t="str">
            <v>WEN</v>
          </cell>
          <cell r="I1037" t="str">
            <v>Associate Technical Director</v>
          </cell>
          <cell r="J1037" t="str">
            <v>Associate (EA)/ Associate Tech. Dir / Associate Tech. Dir (2</v>
          </cell>
          <cell r="K1037">
            <v>4</v>
          </cell>
          <cell r="L1037" t="str">
            <v>Cardiff</v>
          </cell>
        </row>
        <row r="1038">
          <cell r="C1038" t="str">
            <v>W95974</v>
          </cell>
          <cell r="D1038" t="str">
            <v>UK</v>
          </cell>
          <cell r="E1038" t="str">
            <v>UGB</v>
          </cell>
          <cell r="F1038" t="str">
            <v>UU23</v>
          </cell>
          <cell r="G1038" t="str">
            <v>S3</v>
          </cell>
          <cell r="H1038" t="str">
            <v>MAM</v>
          </cell>
          <cell r="I1038" t="str">
            <v>Project Manager</v>
          </cell>
          <cell r="J1038" t="str">
            <v>Project Manager  Category  2 (1)</v>
          </cell>
          <cell r="K1038">
            <v>3</v>
          </cell>
          <cell r="L1038" t="str">
            <v>Secondment</v>
          </cell>
        </row>
        <row r="1039">
          <cell r="C1039" t="str">
            <v>A96946</v>
          </cell>
          <cell r="D1039" t="str">
            <v>UK</v>
          </cell>
          <cell r="E1039" t="str">
            <v>UGB</v>
          </cell>
          <cell r="F1039" t="str">
            <v>UP31</v>
          </cell>
          <cell r="G1039" t="str">
            <v>S2</v>
          </cell>
          <cell r="H1039" t="str">
            <v>GGE</v>
          </cell>
          <cell r="I1039" t="str">
            <v>Senior Contaminated Land Consultant</v>
          </cell>
          <cell r="J1039" t="str">
            <v>Resident Engineer (1) / Resident Engineer</v>
          </cell>
          <cell r="K1039">
            <v>6</v>
          </cell>
          <cell r="L1039" t="str">
            <v>Guildford</v>
          </cell>
        </row>
        <row r="1040">
          <cell r="C1040" t="str">
            <v>A74941</v>
          </cell>
          <cell r="D1040" t="str">
            <v>UK</v>
          </cell>
          <cell r="E1040" t="str">
            <v>UGB</v>
          </cell>
          <cell r="F1040" t="str">
            <v>UT41</v>
          </cell>
          <cell r="G1040" t="str">
            <v>S1</v>
          </cell>
          <cell r="H1040" t="str">
            <v>TRL</v>
          </cell>
          <cell r="I1040" t="str">
            <v>CAD Technician</v>
          </cell>
          <cell r="J1040" t="str">
            <v>Senior IT Administrator</v>
          </cell>
          <cell r="K1040">
            <v>6</v>
          </cell>
          <cell r="L1040" t="str">
            <v>London</v>
          </cell>
        </row>
        <row r="1041">
          <cell r="C1041" t="str">
            <v>U03070</v>
          </cell>
          <cell r="D1041" t="str">
            <v>UK</v>
          </cell>
          <cell r="E1041" t="str">
            <v>UGB</v>
          </cell>
          <cell r="F1041" t="str">
            <v>UT31</v>
          </cell>
          <cell r="G1041" t="str">
            <v>S1</v>
          </cell>
          <cell r="H1041" t="str">
            <v>SBR</v>
          </cell>
          <cell r="I1041" t="str">
            <v>Engineering Technician</v>
          </cell>
          <cell r="J1041" t="str">
            <v>Senior Technician</v>
          </cell>
          <cell r="K1041">
            <v>7</v>
          </cell>
          <cell r="L1041" t="str">
            <v>London</v>
          </cell>
        </row>
        <row r="1042">
          <cell r="C1042" t="str">
            <v>A96318</v>
          </cell>
          <cell r="D1042" t="str">
            <v>UK</v>
          </cell>
          <cell r="E1042" t="str">
            <v>UGB</v>
          </cell>
          <cell r="F1042" t="str">
            <v>UT23</v>
          </cell>
          <cell r="G1042" t="str">
            <v>S1</v>
          </cell>
          <cell r="H1042" t="str">
            <v>THW</v>
          </cell>
          <cell r="I1042" t="str">
            <v>Senior Engineer</v>
          </cell>
          <cell r="J1042" t="str">
            <v>Senior Resident Engineer</v>
          </cell>
          <cell r="K1042">
            <v>5</v>
          </cell>
          <cell r="L1042" t="str">
            <v>Guildford</v>
          </cell>
        </row>
        <row r="1043">
          <cell r="C1043" t="str">
            <v>A76474</v>
          </cell>
          <cell r="D1043" t="str">
            <v>UK</v>
          </cell>
          <cell r="E1043" t="str">
            <v>UGB</v>
          </cell>
          <cell r="F1043" t="str">
            <v>UP31</v>
          </cell>
          <cell r="G1043" t="str">
            <v>S2</v>
          </cell>
          <cell r="H1043" t="str">
            <v>GCL</v>
          </cell>
          <cell r="I1043" t="str">
            <v>Graduate Geo-Environmental Consultant</v>
          </cell>
          <cell r="J1043" t="str">
            <v>Graduate Engineer</v>
          </cell>
          <cell r="K1043">
            <v>10</v>
          </cell>
          <cell r="L1043" t="str">
            <v>Bristol</v>
          </cell>
        </row>
        <row r="1044">
          <cell r="C1044" t="str">
            <v>A74794</v>
          </cell>
          <cell r="D1044" t="str">
            <v>UK</v>
          </cell>
          <cell r="E1044" t="str">
            <v>UGB</v>
          </cell>
          <cell r="F1044" t="str">
            <v>UT43</v>
          </cell>
          <cell r="G1044" t="str">
            <v>S1</v>
          </cell>
          <cell r="H1044" t="str">
            <v>TRL</v>
          </cell>
          <cell r="I1044" t="str">
            <v>Engineer</v>
          </cell>
          <cell r="J1044" t="str">
            <v>Senior Field Engineer (IT)</v>
          </cell>
          <cell r="K1044">
            <v>7</v>
          </cell>
          <cell r="L1044" t="str">
            <v>York</v>
          </cell>
        </row>
        <row r="1045">
          <cell r="C1045" t="str">
            <v>A76109</v>
          </cell>
          <cell r="D1045" t="str">
            <v>UK</v>
          </cell>
          <cell r="E1045" t="str">
            <v>UGB</v>
          </cell>
          <cell r="F1045" t="str">
            <v>UP31</v>
          </cell>
          <cell r="G1045" t="str">
            <v>S2</v>
          </cell>
          <cell r="H1045" t="str">
            <v>GCL</v>
          </cell>
          <cell r="I1045" t="str">
            <v>Technical Director- Hydrogeology</v>
          </cell>
          <cell r="J1045" t="str">
            <v>Associate (EA)/ Associate Tech. Dir / Associate Tech. Dir (2</v>
          </cell>
          <cell r="K1045">
            <v>4</v>
          </cell>
          <cell r="L1045" t="str">
            <v>Bristol</v>
          </cell>
        </row>
        <row r="1046">
          <cell r="C1046" t="str">
            <v>A76520</v>
          </cell>
          <cell r="D1046" t="str">
            <v>UK</v>
          </cell>
          <cell r="E1046" t="str">
            <v>UGB</v>
          </cell>
          <cell r="F1046" t="str">
            <v>UT43</v>
          </cell>
          <cell r="G1046" t="str">
            <v>S1</v>
          </cell>
          <cell r="H1046" t="str">
            <v>TRL</v>
          </cell>
          <cell r="I1046" t="str">
            <v>Senior Technician</v>
          </cell>
          <cell r="J1046" t="str">
            <v>Senior Technician</v>
          </cell>
          <cell r="K1046">
            <v>8</v>
          </cell>
          <cell r="L1046" t="str">
            <v>York</v>
          </cell>
        </row>
        <row r="1047">
          <cell r="C1047" t="str">
            <v>A92703</v>
          </cell>
          <cell r="D1047" t="str">
            <v>UK</v>
          </cell>
          <cell r="E1047" t="str">
            <v>UGB</v>
          </cell>
          <cell r="F1047" t="str">
            <v>UP21</v>
          </cell>
          <cell r="G1047" t="str">
            <v>S2</v>
          </cell>
          <cell r="H1047" t="str">
            <v>BBI</v>
          </cell>
          <cell r="I1047" t="str">
            <v>Architectural Technician</v>
          </cell>
          <cell r="J1047" t="str">
            <v>Senior Architectural Technician (1)</v>
          </cell>
          <cell r="K1047">
            <v>6</v>
          </cell>
          <cell r="L1047" t="str">
            <v>Birmingham</v>
          </cell>
        </row>
        <row r="1048">
          <cell r="C1048" t="str">
            <v>A49831</v>
          </cell>
          <cell r="D1048" t="str">
            <v>UK</v>
          </cell>
          <cell r="E1048" t="str">
            <v>UGB</v>
          </cell>
          <cell r="F1048" t="str">
            <v>UU41</v>
          </cell>
          <cell r="G1048" t="str">
            <v>S3</v>
          </cell>
          <cell r="H1048" t="str">
            <v>WEN</v>
          </cell>
          <cell r="I1048" t="str">
            <v>Principal Engineer</v>
          </cell>
          <cell r="J1048" t="str">
            <v>Associate (EA)/ Associate Tech. Dir / Associate Tech. Dir (2</v>
          </cell>
          <cell r="K1048">
            <v>4</v>
          </cell>
          <cell r="L1048" t="str">
            <v>Plymouth</v>
          </cell>
        </row>
        <row r="1049">
          <cell r="C1049" t="str">
            <v>A74792</v>
          </cell>
          <cell r="D1049" t="str">
            <v>UK</v>
          </cell>
          <cell r="E1049" t="str">
            <v>UGB</v>
          </cell>
          <cell r="F1049" t="str">
            <v>UU41</v>
          </cell>
          <cell r="G1049" t="str">
            <v>S3</v>
          </cell>
          <cell r="H1049" t="str">
            <v>WEN</v>
          </cell>
          <cell r="I1049" t="str">
            <v>Summer Placement Student</v>
          </cell>
          <cell r="J1049" t="str">
            <v>Graduate Engineer</v>
          </cell>
          <cell r="K1049">
            <v>10</v>
          </cell>
          <cell r="L1049" t="str">
            <v>Plymouth</v>
          </cell>
        </row>
        <row r="1050">
          <cell r="C1050" t="str">
            <v>U03163</v>
          </cell>
          <cell r="D1050" t="str">
            <v>UK</v>
          </cell>
          <cell r="E1050" t="str">
            <v>UGB</v>
          </cell>
          <cell r="F1050" t="str">
            <v>UF18</v>
          </cell>
          <cell r="G1050" t="str">
            <v>S9</v>
          </cell>
          <cell r="H1050" t="str">
            <v>AFF</v>
          </cell>
          <cell r="I1050" t="str">
            <v>Recptionist</v>
          </cell>
          <cell r="J1050" t="str">
            <v>Facilities Assistant</v>
          </cell>
          <cell r="K1050">
            <v>11</v>
          </cell>
          <cell r="L1050" t="str">
            <v>Warrington</v>
          </cell>
        </row>
        <row r="1051">
          <cell r="C1051" t="str">
            <v>W29912</v>
          </cell>
          <cell r="D1051" t="str">
            <v>UK</v>
          </cell>
          <cell r="E1051" t="str">
            <v>UGB</v>
          </cell>
          <cell r="F1051" t="str">
            <v>UE31</v>
          </cell>
          <cell r="G1051" t="str">
            <v>S4</v>
          </cell>
          <cell r="H1051" t="str">
            <v>EEA</v>
          </cell>
          <cell r="I1051" t="str">
            <v>Principal Environmental Consultant</v>
          </cell>
          <cell r="J1051" t="str">
            <v>Principal Environmental Consultant</v>
          </cell>
          <cell r="K1051">
            <v>5</v>
          </cell>
          <cell r="L1051" t="str">
            <v>Warrington</v>
          </cell>
        </row>
        <row r="1052">
          <cell r="C1052" t="str">
            <v>S10389</v>
          </cell>
          <cell r="D1052" t="str">
            <v>UK</v>
          </cell>
          <cell r="E1052" t="str">
            <v>UGB</v>
          </cell>
          <cell r="F1052" t="str">
            <v>UT41</v>
          </cell>
          <cell r="G1052" t="str">
            <v>S1</v>
          </cell>
          <cell r="H1052" t="str">
            <v>TRL</v>
          </cell>
          <cell r="I1052" t="str">
            <v>Principal Permanent Way Engineer</v>
          </cell>
          <cell r="J1052" t="str">
            <v>Principal Engineer/ Technical Discipline Leader</v>
          </cell>
          <cell r="K1052">
            <v>5</v>
          </cell>
          <cell r="L1052" t="str">
            <v>Warrington</v>
          </cell>
        </row>
        <row r="1053">
          <cell r="C1053" t="str">
            <v>W95982</v>
          </cell>
          <cell r="D1053" t="str">
            <v>UK</v>
          </cell>
          <cell r="E1053" t="str">
            <v>UGB</v>
          </cell>
          <cell r="F1053" t="str">
            <v>UT21</v>
          </cell>
          <cell r="G1053" t="str">
            <v>S1</v>
          </cell>
          <cell r="H1053" t="str">
            <v>THW</v>
          </cell>
          <cell r="I1053" t="str">
            <v>Business Director</v>
          </cell>
          <cell r="J1053" t="str">
            <v>Business Director</v>
          </cell>
          <cell r="K1053">
            <v>3</v>
          </cell>
          <cell r="L1053" t="str">
            <v>Secondment</v>
          </cell>
        </row>
        <row r="1054">
          <cell r="C1054" t="str">
            <v>A49919</v>
          </cell>
          <cell r="D1054" t="str">
            <v>UK</v>
          </cell>
          <cell r="E1054" t="str">
            <v>UGB</v>
          </cell>
          <cell r="F1054" t="str">
            <v>UU61</v>
          </cell>
          <cell r="G1054" t="str">
            <v>S3</v>
          </cell>
          <cell r="H1054" t="str">
            <v>WWN</v>
          </cell>
          <cell r="I1054" t="str">
            <v>Assistant EngineerCDM Coordinator/</v>
          </cell>
          <cell r="J1054" t="str">
            <v>Resident Engineer (2)</v>
          </cell>
          <cell r="K1054">
            <v>7</v>
          </cell>
          <cell r="L1054" t="str">
            <v>Sabbatical</v>
          </cell>
        </row>
        <row r="1055">
          <cell r="C1055" t="str">
            <v>A24985</v>
          </cell>
          <cell r="D1055" t="str">
            <v>UK</v>
          </cell>
          <cell r="E1055" t="str">
            <v>UGB</v>
          </cell>
          <cell r="F1055" t="str">
            <v>UU61</v>
          </cell>
          <cell r="G1055" t="str">
            <v>S3</v>
          </cell>
          <cell r="H1055" t="str">
            <v>WWN</v>
          </cell>
          <cell r="I1055" t="str">
            <v>Technician</v>
          </cell>
          <cell r="J1055" t="str">
            <v>Technical Officer/ Technician</v>
          </cell>
          <cell r="K1055">
            <v>8</v>
          </cell>
          <cell r="L1055" t="str">
            <v>Clydach</v>
          </cell>
        </row>
        <row r="1056">
          <cell r="C1056" t="str">
            <v>A25054</v>
          </cell>
          <cell r="D1056" t="str">
            <v>UK</v>
          </cell>
          <cell r="E1056" t="str">
            <v>UGB</v>
          </cell>
          <cell r="F1056" t="str">
            <v>UT31</v>
          </cell>
          <cell r="G1056" t="str">
            <v>S1</v>
          </cell>
          <cell r="H1056" t="str">
            <v>SBR</v>
          </cell>
          <cell r="I1056" t="str">
            <v>Safety Management Coordinator</v>
          </cell>
          <cell r="J1056" t="str">
            <v>Senior Technician</v>
          </cell>
          <cell r="K1056">
            <v>7</v>
          </cell>
          <cell r="L1056" t="str">
            <v>Home</v>
          </cell>
        </row>
        <row r="1057">
          <cell r="C1057" t="str">
            <v>A74735</v>
          </cell>
          <cell r="D1057" t="str">
            <v>UK</v>
          </cell>
          <cell r="E1057" t="str">
            <v>UGB</v>
          </cell>
          <cell r="F1057" t="str">
            <v>UP31</v>
          </cell>
          <cell r="G1057" t="str">
            <v>S2</v>
          </cell>
          <cell r="H1057" t="str">
            <v>GGE</v>
          </cell>
          <cell r="I1057" t="str">
            <v>Senior Surveyor</v>
          </cell>
          <cell r="J1057" t="str">
            <v>Senior Quantity Surveyor</v>
          </cell>
          <cell r="K1057">
            <v>6</v>
          </cell>
          <cell r="L1057" t="str">
            <v>Bristol</v>
          </cell>
        </row>
        <row r="1058">
          <cell r="C1058" t="str">
            <v>A49980</v>
          </cell>
          <cell r="D1058" t="str">
            <v>UK</v>
          </cell>
          <cell r="E1058" t="str">
            <v>UGB</v>
          </cell>
          <cell r="F1058" t="str">
            <v>US13</v>
          </cell>
          <cell r="G1058" t="str">
            <v>S9</v>
          </cell>
          <cell r="H1058" t="str">
            <v>AFN</v>
          </cell>
          <cell r="I1058" t="str">
            <v>Credit Controller</v>
          </cell>
          <cell r="J1058" t="str">
            <v>Senior Credit Controller</v>
          </cell>
          <cell r="K1058">
            <v>7</v>
          </cell>
          <cell r="L1058" t="str">
            <v>Cardiff</v>
          </cell>
        </row>
        <row r="1059">
          <cell r="C1059" t="str">
            <v>U03169</v>
          </cell>
          <cell r="D1059" t="str">
            <v>UK</v>
          </cell>
          <cell r="E1059" t="str">
            <v>UGB</v>
          </cell>
          <cell r="F1059" t="str">
            <v>UT43</v>
          </cell>
          <cell r="G1059" t="str">
            <v>S1</v>
          </cell>
          <cell r="H1059" t="str">
            <v>TRL</v>
          </cell>
          <cell r="I1059" t="str">
            <v>Signalling Consultant</v>
          </cell>
          <cell r="J1059" t="str">
            <v>Project Manager  Category 2 (2)</v>
          </cell>
          <cell r="K1059">
            <v>4</v>
          </cell>
          <cell r="L1059" t="str">
            <v>London</v>
          </cell>
        </row>
        <row r="1060">
          <cell r="C1060" t="str">
            <v>A87556</v>
          </cell>
          <cell r="D1060" t="str">
            <v>UK</v>
          </cell>
          <cell r="E1060" t="str">
            <v>UGB</v>
          </cell>
          <cell r="F1060" t="str">
            <v>UU71</v>
          </cell>
          <cell r="G1060" t="str">
            <v>S3</v>
          </cell>
          <cell r="H1060" t="str">
            <v>WWN</v>
          </cell>
          <cell r="I1060" t="str">
            <v>Engineer</v>
          </cell>
          <cell r="J1060" t="str">
            <v>Chartered or Consulting Engineer</v>
          </cell>
          <cell r="K1060">
            <v>7</v>
          </cell>
          <cell r="L1060" t="str">
            <v>Secondment</v>
          </cell>
        </row>
        <row r="1061">
          <cell r="C1061" t="str">
            <v>A74767</v>
          </cell>
          <cell r="D1061" t="str">
            <v>UK</v>
          </cell>
          <cell r="E1061" t="str">
            <v>UGB</v>
          </cell>
          <cell r="F1061" t="str">
            <v>UT42</v>
          </cell>
          <cell r="G1061" t="str">
            <v>S1</v>
          </cell>
          <cell r="H1061" t="str">
            <v>TRL</v>
          </cell>
          <cell r="I1061" t="str">
            <v>Project Planner</v>
          </cell>
          <cell r="J1061" t="str">
            <v>Planner</v>
          </cell>
          <cell r="K1061">
            <v>8</v>
          </cell>
          <cell r="L1061" t="str">
            <v>Other Site</v>
          </cell>
        </row>
        <row r="1062">
          <cell r="C1062" t="str">
            <v>A76298</v>
          </cell>
          <cell r="D1062" t="str">
            <v>UK</v>
          </cell>
          <cell r="E1062" t="str">
            <v>UGB</v>
          </cell>
          <cell r="F1062" t="str">
            <v>UP33</v>
          </cell>
          <cell r="G1062" t="str">
            <v>S2</v>
          </cell>
          <cell r="H1062" t="str">
            <v>BBI</v>
          </cell>
          <cell r="I1062" t="str">
            <v>Infrastructure Engineer</v>
          </cell>
          <cell r="J1062" t="str">
            <v>Engineer  (Not chartered) (Graduate)</v>
          </cell>
          <cell r="K1062">
            <v>8</v>
          </cell>
          <cell r="L1062" t="str">
            <v>Cardiff</v>
          </cell>
        </row>
        <row r="1063">
          <cell r="C1063" t="str">
            <v>A76552</v>
          </cell>
          <cell r="D1063" t="str">
            <v>UK</v>
          </cell>
          <cell r="E1063" t="str">
            <v>UGB</v>
          </cell>
          <cell r="F1063" t="str">
            <v>UP33</v>
          </cell>
          <cell r="G1063" t="str">
            <v>S2</v>
          </cell>
          <cell r="H1063" t="str">
            <v>BBI</v>
          </cell>
          <cell r="I1063" t="str">
            <v>Engineer</v>
          </cell>
          <cell r="J1063" t="str">
            <v>Engineer  (Not chartered) (Graduate)</v>
          </cell>
          <cell r="K1063">
            <v>8</v>
          </cell>
          <cell r="L1063" t="str">
            <v>Cardiff</v>
          </cell>
        </row>
        <row r="1064">
          <cell r="C1064" t="str">
            <v>W29866</v>
          </cell>
          <cell r="D1064" t="str">
            <v>UK</v>
          </cell>
          <cell r="E1064" t="str">
            <v>UGB</v>
          </cell>
          <cell r="F1064" t="str">
            <v>UE31</v>
          </cell>
          <cell r="G1064" t="str">
            <v>S4</v>
          </cell>
          <cell r="H1064" t="str">
            <v>EER</v>
          </cell>
          <cell r="I1064" t="str">
            <v>Associate Business Director</v>
          </cell>
          <cell r="J1064" t="str">
            <v>Associate Business Director</v>
          </cell>
          <cell r="K1064">
            <v>4</v>
          </cell>
          <cell r="L1064" t="str">
            <v>Cardiff</v>
          </cell>
        </row>
        <row r="1065">
          <cell r="C1065" t="str">
            <v>S10394</v>
          </cell>
          <cell r="D1065" t="str">
            <v>UK</v>
          </cell>
          <cell r="E1065" t="str">
            <v>UGB</v>
          </cell>
          <cell r="F1065" t="str">
            <v>UT41</v>
          </cell>
          <cell r="G1065" t="str">
            <v>S1</v>
          </cell>
          <cell r="H1065" t="str">
            <v>TRL</v>
          </cell>
          <cell r="I1065" t="str">
            <v>Senior Engineer</v>
          </cell>
          <cell r="J1065" t="str">
            <v>Senior Engineer</v>
          </cell>
          <cell r="K1065">
            <v>6</v>
          </cell>
          <cell r="L1065" t="str">
            <v>Warrington</v>
          </cell>
        </row>
        <row r="1066">
          <cell r="C1066" t="str">
            <v>A74811</v>
          </cell>
          <cell r="D1066" t="str">
            <v>UK</v>
          </cell>
          <cell r="E1066" t="str">
            <v>UGB</v>
          </cell>
          <cell r="F1066" t="str">
            <v>US13</v>
          </cell>
          <cell r="G1066" t="str">
            <v>S9</v>
          </cell>
          <cell r="H1066" t="str">
            <v>AFN</v>
          </cell>
          <cell r="I1066" t="str">
            <v>Regional Management Accountant</v>
          </cell>
          <cell r="J1066" t="str">
            <v>Senior Management Accountant</v>
          </cell>
          <cell r="K1066">
            <v>5</v>
          </cell>
          <cell r="L1066" t="str">
            <v>Cardiff</v>
          </cell>
        </row>
        <row r="1067">
          <cell r="C1067" t="str">
            <v>A74683</v>
          </cell>
          <cell r="D1067" t="str">
            <v>UK</v>
          </cell>
          <cell r="E1067" t="str">
            <v>UGB</v>
          </cell>
          <cell r="F1067" t="str">
            <v>US13</v>
          </cell>
          <cell r="G1067" t="str">
            <v>S9</v>
          </cell>
          <cell r="H1067" t="str">
            <v>AFN</v>
          </cell>
          <cell r="I1067" t="str">
            <v>Interim Financial Accountant</v>
          </cell>
          <cell r="J1067" t="str">
            <v>Financial Accountant</v>
          </cell>
          <cell r="K1067">
            <v>5</v>
          </cell>
          <cell r="L1067" t="str">
            <v>Cardiff</v>
          </cell>
        </row>
        <row r="1068">
          <cell r="C1068" t="str">
            <v>A03488</v>
          </cell>
          <cell r="D1068" t="str">
            <v>UK</v>
          </cell>
          <cell r="E1068" t="str">
            <v>UGB</v>
          </cell>
          <cell r="F1068" t="str">
            <v>UT21</v>
          </cell>
          <cell r="G1068" t="str">
            <v>S1</v>
          </cell>
          <cell r="H1068" t="str">
            <v>THW</v>
          </cell>
          <cell r="I1068" t="str">
            <v>Sector Operations Director</v>
          </cell>
          <cell r="J1068" t="str">
            <v>Sector Operations Director</v>
          </cell>
          <cell r="K1068">
            <v>2</v>
          </cell>
          <cell r="L1068" t="str">
            <v>Warrington</v>
          </cell>
        </row>
        <row r="1069">
          <cell r="C1069" t="str">
            <v>U02976</v>
          </cell>
          <cell r="D1069" t="str">
            <v>UK</v>
          </cell>
          <cell r="E1069" t="str">
            <v>UGB</v>
          </cell>
          <cell r="F1069" t="str">
            <v>UT41</v>
          </cell>
          <cell r="G1069" t="str">
            <v>S1</v>
          </cell>
          <cell r="H1069" t="str">
            <v>TRL</v>
          </cell>
          <cell r="I1069" t="str">
            <v>Urban Designer</v>
          </cell>
          <cell r="J1069" t="str">
            <v>Landscape/Project/Graphic/Urban Designer</v>
          </cell>
          <cell r="K1069">
            <v>7</v>
          </cell>
          <cell r="L1069" t="str">
            <v>Warrington</v>
          </cell>
        </row>
        <row r="1070">
          <cell r="C1070" t="str">
            <v>A50005</v>
          </cell>
          <cell r="D1070" t="str">
            <v>UK</v>
          </cell>
          <cell r="E1070" t="str">
            <v>UGB</v>
          </cell>
          <cell r="F1070" t="str">
            <v>UU71</v>
          </cell>
          <cell r="G1070" t="str">
            <v>S3</v>
          </cell>
          <cell r="H1070" t="str">
            <v>WWN</v>
          </cell>
          <cell r="I1070" t="str">
            <v>Engineer</v>
          </cell>
          <cell r="J1070" t="str">
            <v>Chartered or Consulting Engineer</v>
          </cell>
          <cell r="K1070">
            <v>7</v>
          </cell>
          <cell r="L1070" t="str">
            <v>Birmingham</v>
          </cell>
        </row>
        <row r="1071">
          <cell r="C1071" t="str">
            <v>A76398</v>
          </cell>
          <cell r="D1071" t="str">
            <v>UK</v>
          </cell>
          <cell r="E1071" t="str">
            <v>UGB</v>
          </cell>
          <cell r="F1071" t="str">
            <v>UT21</v>
          </cell>
          <cell r="G1071" t="str">
            <v>S1</v>
          </cell>
          <cell r="H1071" t="str">
            <v>THW</v>
          </cell>
          <cell r="I1071" t="str">
            <v>Senior Engineer</v>
          </cell>
          <cell r="J1071" t="str">
            <v>Senior Engineer</v>
          </cell>
          <cell r="K1071">
            <v>6</v>
          </cell>
          <cell r="L1071" t="str">
            <v>Cardiff</v>
          </cell>
        </row>
        <row r="1072">
          <cell r="C1072" t="str">
            <v>A74885</v>
          </cell>
          <cell r="D1072" t="str">
            <v>UK</v>
          </cell>
          <cell r="E1072" t="str">
            <v>UGB</v>
          </cell>
          <cell r="F1072" t="str">
            <v>UT31</v>
          </cell>
          <cell r="G1072" t="str">
            <v>S1</v>
          </cell>
          <cell r="H1072" t="str">
            <v>SBR</v>
          </cell>
          <cell r="I1072" t="str">
            <v>Graduate Engineer</v>
          </cell>
          <cell r="J1072" t="str">
            <v>Graduate Engineer</v>
          </cell>
          <cell r="K1072">
            <v>10</v>
          </cell>
          <cell r="L1072" t="str">
            <v>Cardiff</v>
          </cell>
        </row>
        <row r="1073">
          <cell r="C1073" t="str">
            <v>S10379</v>
          </cell>
          <cell r="D1073" t="str">
            <v>UK</v>
          </cell>
          <cell r="E1073" t="str">
            <v>UGB</v>
          </cell>
          <cell r="F1073" t="str">
            <v>UT31</v>
          </cell>
          <cell r="G1073" t="str">
            <v>S1</v>
          </cell>
          <cell r="H1073" t="str">
            <v>SBR</v>
          </cell>
          <cell r="I1073" t="str">
            <v>Structures Delivery Manager</v>
          </cell>
          <cell r="J1073" t="str">
            <v>Chartered or Consulting Engineer</v>
          </cell>
          <cell r="K1073">
            <v>7</v>
          </cell>
          <cell r="L1073" t="str">
            <v>Birmingham</v>
          </cell>
        </row>
        <row r="1074">
          <cell r="C1074" t="str">
            <v>A74829</v>
          </cell>
          <cell r="D1074" t="str">
            <v>UK</v>
          </cell>
          <cell r="E1074" t="str">
            <v>UGB</v>
          </cell>
          <cell r="F1074" t="str">
            <v>UE21</v>
          </cell>
          <cell r="G1074" t="str">
            <v>S4</v>
          </cell>
          <cell r="H1074" t="str">
            <v>ESD</v>
          </cell>
          <cell r="I1074" t="str">
            <v>Resource Efficiency Advisor</v>
          </cell>
          <cell r="J1074" t="str">
            <v>Environmental consultant 1</v>
          </cell>
          <cell r="K1074">
            <v>7</v>
          </cell>
          <cell r="L1074" t="str">
            <v>Bristol</v>
          </cell>
        </row>
        <row r="1075">
          <cell r="C1075" t="str">
            <v>A74377</v>
          </cell>
          <cell r="D1075" t="str">
            <v>UK</v>
          </cell>
          <cell r="E1075" t="str">
            <v>UGB</v>
          </cell>
          <cell r="F1075" t="str">
            <v>UT31</v>
          </cell>
          <cell r="G1075" t="str">
            <v>S1</v>
          </cell>
          <cell r="H1075" t="str">
            <v>SBR</v>
          </cell>
          <cell r="I1075" t="str">
            <v>Graduate Engineer</v>
          </cell>
          <cell r="J1075" t="str">
            <v>Graduate Drafter</v>
          </cell>
          <cell r="K1075">
            <v>10</v>
          </cell>
          <cell r="L1075" t="str">
            <v>Birmingham</v>
          </cell>
        </row>
        <row r="1076">
          <cell r="C1076" t="str">
            <v>U03087</v>
          </cell>
          <cell r="D1076" t="str">
            <v>UK</v>
          </cell>
          <cell r="E1076" t="str">
            <v>UGB</v>
          </cell>
          <cell r="F1076" t="str">
            <v>UT31</v>
          </cell>
          <cell r="G1076" t="str">
            <v>S1</v>
          </cell>
          <cell r="H1076" t="str">
            <v>SBR</v>
          </cell>
          <cell r="I1076" t="str">
            <v>CAD Technician</v>
          </cell>
          <cell r="J1076" t="str">
            <v>Senior Technician</v>
          </cell>
          <cell r="K1076">
            <v>7</v>
          </cell>
          <cell r="L1076" t="str">
            <v>Birmingham</v>
          </cell>
        </row>
        <row r="1077">
          <cell r="C1077" t="str">
            <v>U03143</v>
          </cell>
          <cell r="D1077" t="str">
            <v>UK</v>
          </cell>
          <cell r="E1077" t="str">
            <v>UGB</v>
          </cell>
          <cell r="F1077" t="str">
            <v>UT31</v>
          </cell>
          <cell r="G1077" t="str">
            <v>S1</v>
          </cell>
          <cell r="H1077" t="str">
            <v>SBR</v>
          </cell>
          <cell r="I1077" t="str">
            <v>CAD Technician</v>
          </cell>
          <cell r="J1077" t="str">
            <v>Senior Technician</v>
          </cell>
          <cell r="K1077">
            <v>7</v>
          </cell>
          <cell r="L1077" t="str">
            <v>Birmingham</v>
          </cell>
        </row>
        <row r="1078">
          <cell r="C1078" t="str">
            <v>A49828</v>
          </cell>
          <cell r="D1078" t="str">
            <v>UK</v>
          </cell>
          <cell r="E1078" t="str">
            <v>UGB</v>
          </cell>
          <cell r="F1078" t="str">
            <v>UP21</v>
          </cell>
          <cell r="G1078" t="str">
            <v>S2</v>
          </cell>
          <cell r="H1078" t="str">
            <v>GLR</v>
          </cell>
          <cell r="I1078" t="str">
            <v>Environmental Consultant</v>
          </cell>
          <cell r="J1078" t="str">
            <v>Environmental consultant 2</v>
          </cell>
          <cell r="K1078">
            <v>8</v>
          </cell>
          <cell r="L1078" t="str">
            <v>Bristol</v>
          </cell>
        </row>
        <row r="1079">
          <cell r="C1079" t="str">
            <v>S10287</v>
          </cell>
          <cell r="D1079" t="str">
            <v>UK</v>
          </cell>
          <cell r="E1079" t="str">
            <v>UGB</v>
          </cell>
          <cell r="F1079" t="str">
            <v>UP21</v>
          </cell>
          <cell r="G1079" t="str">
            <v>S2</v>
          </cell>
          <cell r="H1079" t="str">
            <v>GLR</v>
          </cell>
          <cell r="I1079" t="str">
            <v>Environmental Consultant</v>
          </cell>
          <cell r="J1079" t="str">
            <v>Environmental consultant 2</v>
          </cell>
          <cell r="K1079">
            <v>8</v>
          </cell>
          <cell r="L1079" t="str">
            <v>Bristol</v>
          </cell>
        </row>
        <row r="1080">
          <cell r="C1080" t="str">
            <v>A80016</v>
          </cell>
          <cell r="D1080" t="str">
            <v>UK</v>
          </cell>
          <cell r="E1080" t="str">
            <v>UGB</v>
          </cell>
          <cell r="F1080" t="str">
            <v>UU81</v>
          </cell>
          <cell r="G1080" t="str">
            <v>S3</v>
          </cell>
          <cell r="H1080" t="str">
            <v>ERE</v>
          </cell>
          <cell r="I1080" t="str">
            <v>Engineer</v>
          </cell>
          <cell r="J1080" t="str">
            <v>Assistant resident Engineer (2)</v>
          </cell>
          <cell r="K1080">
            <v>9</v>
          </cell>
        </row>
        <row r="1081">
          <cell r="C1081" t="str">
            <v>W30287</v>
          </cell>
          <cell r="D1081" t="str">
            <v>UK</v>
          </cell>
          <cell r="E1081" t="str">
            <v>UGB</v>
          </cell>
          <cell r="F1081" t="str">
            <v>UE21</v>
          </cell>
          <cell r="G1081" t="str">
            <v>S4</v>
          </cell>
          <cell r="H1081" t="str">
            <v>EEC</v>
          </cell>
          <cell r="I1081" t="str">
            <v>Associate Technical Director</v>
          </cell>
          <cell r="J1081" t="str">
            <v>Associate (EA)/ Associate Tech. Dir / Associate Tech. Dir (2</v>
          </cell>
          <cell r="K1081">
            <v>4</v>
          </cell>
          <cell r="L1081" t="str">
            <v>Stroud</v>
          </cell>
        </row>
        <row r="1082">
          <cell r="C1082" t="str">
            <v>A80006</v>
          </cell>
          <cell r="D1082" t="str">
            <v>UK</v>
          </cell>
          <cell r="E1082" t="str">
            <v>UGB</v>
          </cell>
          <cell r="F1082" t="str">
            <v>UU81</v>
          </cell>
          <cell r="G1082" t="str">
            <v>S3</v>
          </cell>
          <cell r="H1082" t="str">
            <v>ERE</v>
          </cell>
          <cell r="I1082" t="str">
            <v>engineer</v>
          </cell>
          <cell r="J1082" t="str">
            <v>Assistant Resident Engineer(1) / Assistant Resident Engineer</v>
          </cell>
          <cell r="K1082">
            <v>8</v>
          </cell>
        </row>
        <row r="1083">
          <cell r="C1083" t="str">
            <v>A96385</v>
          </cell>
          <cell r="D1083" t="str">
            <v>UK</v>
          </cell>
          <cell r="E1083" t="str">
            <v>UGB</v>
          </cell>
          <cell r="F1083" t="str">
            <v>UP21</v>
          </cell>
          <cell r="G1083" t="str">
            <v>S2</v>
          </cell>
          <cell r="H1083" t="str">
            <v>GLR</v>
          </cell>
          <cell r="I1083" t="str">
            <v>Principal Environmental Consultant</v>
          </cell>
          <cell r="J1083" t="str">
            <v>Principal Environmental Consultant</v>
          </cell>
          <cell r="K1083">
            <v>5</v>
          </cell>
          <cell r="L1083" t="str">
            <v>Bristol</v>
          </cell>
        </row>
        <row r="1084">
          <cell r="C1084" t="str">
            <v>S10316</v>
          </cell>
          <cell r="D1084" t="str">
            <v>UK</v>
          </cell>
          <cell r="E1084" t="str">
            <v>UGB</v>
          </cell>
          <cell r="F1084" t="str">
            <v>UU81</v>
          </cell>
          <cell r="G1084" t="str">
            <v>S3</v>
          </cell>
          <cell r="H1084" t="str">
            <v>ERE</v>
          </cell>
          <cell r="I1084" t="str">
            <v>Principal Consultant</v>
          </cell>
          <cell r="J1084" t="str">
            <v>Environmental consultant 4 / Graduate</v>
          </cell>
          <cell r="K1084">
            <v>10</v>
          </cell>
          <cell r="L1084" t="str">
            <v>Bristol</v>
          </cell>
        </row>
        <row r="1085">
          <cell r="C1085" t="str">
            <v>S10298</v>
          </cell>
          <cell r="D1085" t="str">
            <v>UK</v>
          </cell>
          <cell r="E1085" t="str">
            <v>UGB</v>
          </cell>
          <cell r="F1085" t="str">
            <v>UP21</v>
          </cell>
          <cell r="G1085" t="str">
            <v>S2</v>
          </cell>
          <cell r="H1085" t="str">
            <v>GLR</v>
          </cell>
          <cell r="I1085" t="str">
            <v>Principal Consultant</v>
          </cell>
          <cell r="J1085" t="str">
            <v>Principal Environmental Consultant</v>
          </cell>
          <cell r="K1085">
            <v>5</v>
          </cell>
          <cell r="L1085" t="str">
            <v>Bristol</v>
          </cell>
        </row>
        <row r="1086">
          <cell r="C1086" t="str">
            <v>A00343</v>
          </cell>
          <cell r="D1086" t="str">
            <v>UK</v>
          </cell>
          <cell r="E1086" t="str">
            <v>UGB</v>
          </cell>
          <cell r="F1086" t="str">
            <v>UT31</v>
          </cell>
          <cell r="G1086" t="str">
            <v>S1</v>
          </cell>
          <cell r="H1086" t="str">
            <v>SBR</v>
          </cell>
          <cell r="I1086" t="str">
            <v>Graduate Engineer</v>
          </cell>
          <cell r="J1086" t="str">
            <v>Assistant Engineer  (Graduate)</v>
          </cell>
          <cell r="K1086">
            <v>9</v>
          </cell>
          <cell r="L1086" t="str">
            <v>London</v>
          </cell>
        </row>
        <row r="1087">
          <cell r="C1087" t="str">
            <v>S10383</v>
          </cell>
          <cell r="D1087" t="str">
            <v>UK</v>
          </cell>
          <cell r="E1087" t="str">
            <v>UGB</v>
          </cell>
          <cell r="F1087" t="str">
            <v>UT21</v>
          </cell>
          <cell r="G1087" t="str">
            <v>S1</v>
          </cell>
          <cell r="H1087" t="str">
            <v>THW</v>
          </cell>
          <cell r="I1087" t="str">
            <v>Highways Engineer</v>
          </cell>
          <cell r="J1087" t="str">
            <v>Chartered or Consulting Engineer</v>
          </cell>
          <cell r="K1087">
            <v>7</v>
          </cell>
          <cell r="L1087" t="str">
            <v>Warrington</v>
          </cell>
        </row>
        <row r="1088">
          <cell r="C1088" t="str">
            <v>A25118</v>
          </cell>
          <cell r="D1088" t="str">
            <v>UK</v>
          </cell>
          <cell r="E1088" t="str">
            <v>UGB</v>
          </cell>
          <cell r="F1088" t="str">
            <v>UT42</v>
          </cell>
          <cell r="G1088" t="str">
            <v>S1</v>
          </cell>
          <cell r="H1088" t="str">
            <v>TRL</v>
          </cell>
          <cell r="I1088" t="str">
            <v>Commercial Team Leader</v>
          </cell>
          <cell r="J1088" t="str">
            <v>Senior Commercial Manager / Commercial Manager</v>
          </cell>
          <cell r="K1088">
            <v>4</v>
          </cell>
          <cell r="L1088" t="str">
            <v>London</v>
          </cell>
        </row>
        <row r="1089">
          <cell r="C1089" t="str">
            <v>W29831</v>
          </cell>
          <cell r="D1089" t="str">
            <v>UK</v>
          </cell>
          <cell r="E1089" t="str">
            <v>UGB</v>
          </cell>
          <cell r="F1089" t="str">
            <v>UU23</v>
          </cell>
          <cell r="G1089" t="str">
            <v>S3</v>
          </cell>
          <cell r="H1089" t="str">
            <v>MAM</v>
          </cell>
          <cell r="I1089" t="str">
            <v>Clerk</v>
          </cell>
          <cell r="J1089" t="str">
            <v>Technical assistant</v>
          </cell>
          <cell r="K1089">
            <v>10</v>
          </cell>
          <cell r="L1089" t="str">
            <v>Nelson</v>
          </cell>
        </row>
        <row r="1090">
          <cell r="C1090" t="str">
            <v>U03120</v>
          </cell>
          <cell r="D1090" t="str">
            <v>UK</v>
          </cell>
          <cell r="E1090" t="str">
            <v>UGB</v>
          </cell>
          <cell r="F1090" t="str">
            <v>UF13</v>
          </cell>
          <cell r="G1090" t="str">
            <v>S9</v>
          </cell>
          <cell r="H1090" t="str">
            <v>AFF</v>
          </cell>
          <cell r="I1090" t="str">
            <v>Office Facilities Administrator/Receptionist</v>
          </cell>
          <cell r="J1090" t="str">
            <v>Facilities Assistant</v>
          </cell>
          <cell r="K1090">
            <v>10</v>
          </cell>
          <cell r="L1090" t="str">
            <v>Guildford</v>
          </cell>
        </row>
        <row r="1091">
          <cell r="C1091" t="str">
            <v>A42319</v>
          </cell>
          <cell r="D1091" t="str">
            <v>UK</v>
          </cell>
          <cell r="E1091" t="str">
            <v>UGB</v>
          </cell>
          <cell r="F1091" t="str">
            <v>UT22</v>
          </cell>
          <cell r="G1091" t="str">
            <v>S1</v>
          </cell>
          <cell r="H1091" t="str">
            <v>THW</v>
          </cell>
          <cell r="I1091" t="str">
            <v>Technical Director</v>
          </cell>
          <cell r="J1091" t="str">
            <v>Associate (EA)/ Associate Tech. Dir / Associate Tech. Dir (2</v>
          </cell>
          <cell r="K1091">
            <v>4</v>
          </cell>
          <cell r="L1091" t="str">
            <v>London</v>
          </cell>
        </row>
        <row r="1092">
          <cell r="C1092" t="str">
            <v>U03130</v>
          </cell>
          <cell r="D1092" t="str">
            <v>UK</v>
          </cell>
          <cell r="E1092" t="str">
            <v>UGB</v>
          </cell>
          <cell r="F1092" t="str">
            <v>UP31</v>
          </cell>
          <cell r="G1092" t="str">
            <v>S2</v>
          </cell>
          <cell r="H1092" t="str">
            <v>GGE</v>
          </cell>
          <cell r="I1092" t="str">
            <v>Work experience</v>
          </cell>
          <cell r="J1092" t="str">
            <v>Junior Technician</v>
          </cell>
          <cell r="K1092">
            <v>11</v>
          </cell>
          <cell r="L1092" t="str">
            <v>Guildford</v>
          </cell>
        </row>
        <row r="1093">
          <cell r="C1093" t="str">
            <v>A42029</v>
          </cell>
          <cell r="D1093" t="str">
            <v>UK</v>
          </cell>
          <cell r="E1093" t="str">
            <v>UGB</v>
          </cell>
          <cell r="F1093" t="str">
            <v>UT21</v>
          </cell>
          <cell r="G1093" t="str">
            <v>S1</v>
          </cell>
          <cell r="H1093" t="str">
            <v>THW</v>
          </cell>
          <cell r="I1093" t="str">
            <v>Principal Engineer</v>
          </cell>
          <cell r="J1093" t="str">
            <v>Principal Engineer/ Technical Discipline Leader</v>
          </cell>
          <cell r="K1093">
            <v>5</v>
          </cell>
          <cell r="L1093" t="str">
            <v>Secondment</v>
          </cell>
        </row>
        <row r="1094">
          <cell r="C1094" t="str">
            <v>A74652</v>
          </cell>
          <cell r="D1094" t="str">
            <v>UK</v>
          </cell>
          <cell r="E1094" t="str">
            <v>UGB</v>
          </cell>
          <cell r="F1094" t="str">
            <v>UT43</v>
          </cell>
          <cell r="G1094" t="str">
            <v>S1</v>
          </cell>
          <cell r="H1094" t="str">
            <v>TRS</v>
          </cell>
          <cell r="I1094" t="str">
            <v>Electrical Engineer</v>
          </cell>
          <cell r="J1094" t="str">
            <v>Resident Engineer (1) / Resident Engineer</v>
          </cell>
          <cell r="K1094">
            <v>8</v>
          </cell>
          <cell r="L1094" t="str">
            <v>London</v>
          </cell>
        </row>
        <row r="1095">
          <cell r="C1095" t="str">
            <v>A86967</v>
          </cell>
          <cell r="D1095" t="str">
            <v>UK</v>
          </cell>
          <cell r="E1095" t="str">
            <v>UGB</v>
          </cell>
          <cell r="F1095" t="str">
            <v>UT22</v>
          </cell>
          <cell r="G1095" t="str">
            <v>S1</v>
          </cell>
          <cell r="H1095" t="str">
            <v>THW</v>
          </cell>
          <cell r="I1095" t="str">
            <v>Technical Director</v>
          </cell>
          <cell r="J1095" t="str">
            <v>Technical Director  / Technical Director (1)</v>
          </cell>
          <cell r="K1095">
            <v>3</v>
          </cell>
          <cell r="L1095" t="str">
            <v>Secondment</v>
          </cell>
        </row>
        <row r="1096">
          <cell r="C1096" t="str">
            <v>U03186</v>
          </cell>
          <cell r="D1096" t="str">
            <v>UK</v>
          </cell>
          <cell r="E1096" t="str">
            <v>UGB</v>
          </cell>
          <cell r="F1096" t="str">
            <v>UU81</v>
          </cell>
          <cell r="G1096" t="str">
            <v>S3</v>
          </cell>
          <cell r="H1096" t="str">
            <v>MMA</v>
          </cell>
          <cell r="I1096" t="str">
            <v>Tele Surveyors</v>
          </cell>
          <cell r="J1096" t="str">
            <v>Clerical Officer</v>
          </cell>
          <cell r="K1096">
            <v>10</v>
          </cell>
          <cell r="L1096" t="str">
            <v>London</v>
          </cell>
        </row>
        <row r="1097">
          <cell r="C1097" t="str">
            <v>A25201</v>
          </cell>
          <cell r="D1097" t="str">
            <v>UK</v>
          </cell>
          <cell r="E1097" t="str">
            <v>UGB</v>
          </cell>
          <cell r="F1097" t="str">
            <v>UU61</v>
          </cell>
          <cell r="G1097" t="str">
            <v>S3</v>
          </cell>
          <cell r="H1097" t="str">
            <v>WWN</v>
          </cell>
          <cell r="I1097" t="str">
            <v>Case Manager</v>
          </cell>
          <cell r="J1097" t="str">
            <v>Bid Coordinator/Administrator</v>
          </cell>
          <cell r="K1097">
            <v>8</v>
          </cell>
          <cell r="L1097" t="str">
            <v>Exeter</v>
          </cell>
        </row>
        <row r="1098">
          <cell r="C1098" t="str">
            <v>A41355</v>
          </cell>
          <cell r="D1098" t="str">
            <v>UK</v>
          </cell>
          <cell r="E1098" t="str">
            <v>UGB</v>
          </cell>
          <cell r="F1098" t="str">
            <v>UU23</v>
          </cell>
          <cell r="G1098" t="str">
            <v>S3</v>
          </cell>
          <cell r="H1098" t="str">
            <v>MAM</v>
          </cell>
          <cell r="I1098" t="str">
            <v>Principal Planner</v>
          </cell>
          <cell r="J1098" t="str">
            <v>Principal Planner</v>
          </cell>
          <cell r="K1098">
            <v>5</v>
          </cell>
          <cell r="L1098" t="str">
            <v>Nelson</v>
          </cell>
        </row>
        <row r="1099">
          <cell r="C1099" t="str">
            <v>A40211</v>
          </cell>
          <cell r="D1099" t="str">
            <v>UK</v>
          </cell>
          <cell r="E1099" t="str">
            <v>UGB</v>
          </cell>
          <cell r="F1099" t="str">
            <v>UT21</v>
          </cell>
          <cell r="G1099" t="str">
            <v>S1</v>
          </cell>
          <cell r="H1099" t="str">
            <v>THW</v>
          </cell>
          <cell r="I1099" t="str">
            <v>Technical Director</v>
          </cell>
          <cell r="J1099" t="str">
            <v>Technical Director  / Technical Director (1)</v>
          </cell>
          <cell r="K1099">
            <v>3</v>
          </cell>
          <cell r="L1099" t="str">
            <v>Guildford</v>
          </cell>
        </row>
        <row r="1100">
          <cell r="C1100" t="str">
            <v>A74283</v>
          </cell>
          <cell r="D1100" t="str">
            <v>UK</v>
          </cell>
          <cell r="E1100" t="str">
            <v>UGB</v>
          </cell>
          <cell r="F1100" t="str">
            <v>UU23</v>
          </cell>
          <cell r="G1100" t="str">
            <v>S3</v>
          </cell>
          <cell r="H1100" t="str">
            <v>MAM</v>
          </cell>
          <cell r="I1100" t="str">
            <v>Searches Clerk</v>
          </cell>
          <cell r="J1100" t="str">
            <v>Technical assistant</v>
          </cell>
          <cell r="K1100">
            <v>10</v>
          </cell>
          <cell r="L1100" t="str">
            <v>Nelson</v>
          </cell>
        </row>
        <row r="1101">
          <cell r="C1101" t="str">
            <v>A80004</v>
          </cell>
          <cell r="D1101" t="str">
            <v>UK</v>
          </cell>
          <cell r="E1101" t="str">
            <v>UGB</v>
          </cell>
          <cell r="F1101" t="str">
            <v>UU81</v>
          </cell>
          <cell r="G1101" t="str">
            <v>S3</v>
          </cell>
          <cell r="H1101" t="str">
            <v>ERE</v>
          </cell>
          <cell r="I1101" t="str">
            <v>Engineer</v>
          </cell>
          <cell r="J1101" t="str">
            <v>Engineer  (Not chartered) (Graduate)</v>
          </cell>
          <cell r="K1101">
            <v>8</v>
          </cell>
        </row>
        <row r="1102">
          <cell r="C1102" t="str">
            <v>A00362</v>
          </cell>
          <cell r="D1102" t="str">
            <v>UK</v>
          </cell>
          <cell r="E1102" t="str">
            <v>UGB</v>
          </cell>
          <cell r="F1102" t="str">
            <v>UT21</v>
          </cell>
          <cell r="G1102" t="str">
            <v>S1</v>
          </cell>
          <cell r="H1102" t="str">
            <v>THW</v>
          </cell>
          <cell r="I1102" t="str">
            <v>Principal Engineer</v>
          </cell>
          <cell r="J1102" t="str">
            <v>Principal Engineer/ Technical Discipline Leader</v>
          </cell>
          <cell r="K1102">
            <v>5</v>
          </cell>
          <cell r="L1102" t="str">
            <v>Guildford</v>
          </cell>
        </row>
        <row r="1103">
          <cell r="C1103" t="str">
            <v>W30112</v>
          </cell>
          <cell r="D1103" t="str">
            <v>UK</v>
          </cell>
          <cell r="E1103" t="str">
            <v>UGB</v>
          </cell>
          <cell r="F1103" t="str">
            <v>UU71</v>
          </cell>
          <cell r="G1103" t="str">
            <v>S3</v>
          </cell>
          <cell r="H1103" t="str">
            <v>WWN</v>
          </cell>
          <cell r="I1103" t="str">
            <v>Senior Technical Director</v>
          </cell>
          <cell r="J1103" t="str">
            <v>Technical Director  / Technical Director (1)</v>
          </cell>
          <cell r="K1103">
            <v>3</v>
          </cell>
          <cell r="L1103" t="str">
            <v>Cardiff</v>
          </cell>
        </row>
        <row r="1104">
          <cell r="C1104" t="str">
            <v>S10382</v>
          </cell>
          <cell r="D1104" t="str">
            <v>UK</v>
          </cell>
          <cell r="E1104" t="str">
            <v>UGB</v>
          </cell>
          <cell r="F1104" t="str">
            <v>UT31</v>
          </cell>
          <cell r="G1104" t="str">
            <v>S1</v>
          </cell>
          <cell r="H1104" t="str">
            <v>SBR</v>
          </cell>
          <cell r="I1104" t="str">
            <v>Structures Delivery Manager</v>
          </cell>
          <cell r="J1104" t="str">
            <v>Senior Engineer</v>
          </cell>
          <cell r="K1104">
            <v>6</v>
          </cell>
          <cell r="L1104" t="str">
            <v>Birmingham</v>
          </cell>
        </row>
        <row r="1105">
          <cell r="C1105" t="str">
            <v>A99570</v>
          </cell>
          <cell r="D1105" t="str">
            <v>UK</v>
          </cell>
          <cell r="E1105" t="str">
            <v>UGB</v>
          </cell>
          <cell r="F1105" t="str">
            <v>UT51</v>
          </cell>
          <cell r="G1105" t="str">
            <v>S1</v>
          </cell>
          <cell r="H1105" t="str">
            <v>TIS</v>
          </cell>
          <cell r="I1105" t="str">
            <v>Principal Consultant/Engineer</v>
          </cell>
          <cell r="J1105" t="str">
            <v>Principal Engineer/ Technical Discipline Leader</v>
          </cell>
          <cell r="K1105">
            <v>5</v>
          </cell>
          <cell r="L1105" t="str">
            <v>Bristol</v>
          </cell>
        </row>
        <row r="1106">
          <cell r="C1106" t="str">
            <v>A74249</v>
          </cell>
          <cell r="D1106" t="str">
            <v>UK</v>
          </cell>
          <cell r="E1106" t="str">
            <v>UGB</v>
          </cell>
          <cell r="F1106" t="str">
            <v>UE21</v>
          </cell>
          <cell r="G1106" t="str">
            <v>S4</v>
          </cell>
          <cell r="H1106" t="str">
            <v>EEC</v>
          </cell>
          <cell r="I1106" t="str">
            <v>Principal Ecologist</v>
          </cell>
          <cell r="J1106" t="str">
            <v>Principal Environmental Consultant</v>
          </cell>
          <cell r="K1106">
            <v>5</v>
          </cell>
          <cell r="L1106" t="str">
            <v>Bristol</v>
          </cell>
        </row>
        <row r="1107">
          <cell r="C1107" t="str">
            <v>A76400</v>
          </cell>
          <cell r="D1107" t="str">
            <v>UK</v>
          </cell>
          <cell r="E1107" t="str">
            <v>UGB</v>
          </cell>
          <cell r="F1107" t="str">
            <v>UP31</v>
          </cell>
          <cell r="G1107" t="str">
            <v>S2</v>
          </cell>
          <cell r="H1107" t="str">
            <v>GGE</v>
          </cell>
          <cell r="I1107" t="str">
            <v>Geotechnical Engineer</v>
          </cell>
          <cell r="J1107" t="str">
            <v>Geotechnical Engineer</v>
          </cell>
          <cell r="K1107">
            <v>7</v>
          </cell>
          <cell r="L1107" t="str">
            <v>Birmingham</v>
          </cell>
        </row>
        <row r="1108">
          <cell r="C1108" t="str">
            <v>W30228</v>
          </cell>
          <cell r="D1108" t="str">
            <v>UK</v>
          </cell>
          <cell r="E1108" t="str">
            <v>UGB</v>
          </cell>
          <cell r="F1108" t="str">
            <v>UU31</v>
          </cell>
          <cell r="G1108" t="str">
            <v>S3</v>
          </cell>
          <cell r="H1108" t="str">
            <v>WWN</v>
          </cell>
          <cell r="I1108" t="str">
            <v>Function Director</v>
          </cell>
          <cell r="J1108" t="str">
            <v>Senior Technical Director</v>
          </cell>
          <cell r="K1108">
            <v>2</v>
          </cell>
          <cell r="L1108" t="str">
            <v>Guildford</v>
          </cell>
        </row>
        <row r="1109">
          <cell r="C1109" t="str">
            <v>A49840</v>
          </cell>
          <cell r="D1109" t="str">
            <v>UK</v>
          </cell>
          <cell r="E1109" t="str">
            <v>UGB</v>
          </cell>
          <cell r="F1109" t="str">
            <v>UT31</v>
          </cell>
          <cell r="G1109" t="str">
            <v>S1</v>
          </cell>
          <cell r="H1109" t="str">
            <v>SBR</v>
          </cell>
          <cell r="I1109" t="str">
            <v>Engineer (not Chartered)</v>
          </cell>
          <cell r="J1109" t="str">
            <v>Engineer  (Not chartered) (Graduate)</v>
          </cell>
          <cell r="K1109">
            <v>8</v>
          </cell>
          <cell r="L1109" t="str">
            <v>Birmingham</v>
          </cell>
        </row>
        <row r="1110">
          <cell r="C1110" t="str">
            <v>A76248</v>
          </cell>
          <cell r="D1110" t="str">
            <v>UK</v>
          </cell>
          <cell r="E1110" t="str">
            <v>UGB</v>
          </cell>
          <cell r="F1110" t="str">
            <v>UT31</v>
          </cell>
          <cell r="G1110" t="str">
            <v>S1</v>
          </cell>
          <cell r="H1110" t="str">
            <v>SBR</v>
          </cell>
          <cell r="I1110" t="str">
            <v>Senior Bridge Engineer</v>
          </cell>
          <cell r="J1110" t="str">
            <v>Senior Engineer</v>
          </cell>
          <cell r="K1110">
            <v>6</v>
          </cell>
          <cell r="L1110" t="str">
            <v>Birmingham</v>
          </cell>
        </row>
        <row r="1111">
          <cell r="C1111" t="str">
            <v>U03149</v>
          </cell>
          <cell r="D1111" t="str">
            <v>UK</v>
          </cell>
          <cell r="E1111" t="str">
            <v>UGB</v>
          </cell>
          <cell r="F1111" t="str">
            <v>UT42</v>
          </cell>
          <cell r="G1111" t="str">
            <v>S1</v>
          </cell>
          <cell r="H1111" t="str">
            <v>TRL</v>
          </cell>
          <cell r="I1111" t="str">
            <v>Temporary Works Co-Ordinator</v>
          </cell>
          <cell r="J1111" t="str">
            <v>Associate (EA)/ Associate Tech. Dir / Associate Tech. Dir (2</v>
          </cell>
          <cell r="K1111">
            <v>4</v>
          </cell>
          <cell r="L1111" t="str">
            <v>London</v>
          </cell>
        </row>
        <row r="1112">
          <cell r="C1112" t="str">
            <v>A76361</v>
          </cell>
          <cell r="D1112" t="str">
            <v>UK</v>
          </cell>
          <cell r="E1112" t="str">
            <v>UGB</v>
          </cell>
          <cell r="F1112" t="str">
            <v>UU31</v>
          </cell>
          <cell r="G1112" t="str">
            <v>S3</v>
          </cell>
          <cell r="H1112" t="str">
            <v>WWN</v>
          </cell>
          <cell r="I1112" t="str">
            <v>Graduate Engineer</v>
          </cell>
          <cell r="J1112" t="str">
            <v>Engineer  (Not chartered) (Graduate)</v>
          </cell>
          <cell r="K1112">
            <v>8</v>
          </cell>
          <cell r="L1112" t="str">
            <v>Guildford</v>
          </cell>
        </row>
        <row r="1113">
          <cell r="C1113" t="str">
            <v>A50108</v>
          </cell>
          <cell r="D1113" t="str">
            <v>UK</v>
          </cell>
          <cell r="E1113" t="str">
            <v>UGB</v>
          </cell>
          <cell r="F1113" t="str">
            <v>UT42</v>
          </cell>
          <cell r="G1113" t="str">
            <v>S1</v>
          </cell>
          <cell r="H1113" t="str">
            <v>TRL</v>
          </cell>
          <cell r="I1113" t="str">
            <v>Business Director - Rail</v>
          </cell>
          <cell r="J1113" t="str">
            <v>Technical Director  / Technical Director (1)</v>
          </cell>
          <cell r="K1113">
            <v>3</v>
          </cell>
          <cell r="L1113" t="str">
            <v>Warrington</v>
          </cell>
        </row>
        <row r="1114">
          <cell r="C1114" t="str">
            <v>A24975</v>
          </cell>
          <cell r="D1114" t="str">
            <v>UK</v>
          </cell>
          <cell r="E1114" t="str">
            <v>UGB</v>
          </cell>
          <cell r="F1114" t="str">
            <v>UU61</v>
          </cell>
          <cell r="G1114" t="str">
            <v>S3</v>
          </cell>
          <cell r="H1114" t="str">
            <v>WWN</v>
          </cell>
          <cell r="I1114" t="str">
            <v>Project Support Administrator</v>
          </cell>
          <cell r="J1114" t="str">
            <v>Graduate Drafter</v>
          </cell>
          <cell r="K1114">
            <v>10</v>
          </cell>
          <cell r="L1114" t="str">
            <v>Exeter</v>
          </cell>
        </row>
        <row r="1115">
          <cell r="C1115" t="str">
            <v>A76175</v>
          </cell>
          <cell r="D1115" t="str">
            <v>UK</v>
          </cell>
          <cell r="E1115" t="str">
            <v>UGB</v>
          </cell>
          <cell r="F1115" t="str">
            <v>UT41</v>
          </cell>
          <cell r="G1115" t="str">
            <v>S1</v>
          </cell>
          <cell r="H1115" t="str">
            <v>TRL</v>
          </cell>
          <cell r="I1115" t="str">
            <v>Survey Manager</v>
          </cell>
          <cell r="J1115" t="str">
            <v>Principal Surveyor</v>
          </cell>
          <cell r="K1115">
            <v>5</v>
          </cell>
          <cell r="L1115" t="str">
            <v>Warrington</v>
          </cell>
        </row>
        <row r="1116">
          <cell r="C1116" t="str">
            <v>A25193</v>
          </cell>
          <cell r="D1116" t="str">
            <v>UK</v>
          </cell>
          <cell r="E1116" t="str">
            <v>UGB</v>
          </cell>
          <cell r="F1116" t="str">
            <v>UF23</v>
          </cell>
          <cell r="G1116" t="str">
            <v>S9</v>
          </cell>
          <cell r="H1116" t="str">
            <v>AFF</v>
          </cell>
          <cell r="I1116" t="str">
            <v>Facilities Coordinator</v>
          </cell>
          <cell r="J1116" t="str">
            <v>Facilities Coordinator</v>
          </cell>
          <cell r="K1116">
            <v>8</v>
          </cell>
          <cell r="L1116" t="str">
            <v>Exeter</v>
          </cell>
        </row>
        <row r="1117">
          <cell r="C1117" t="str">
            <v>A50110</v>
          </cell>
          <cell r="D1117" t="str">
            <v>UK</v>
          </cell>
          <cell r="E1117" t="str">
            <v>UGB</v>
          </cell>
          <cell r="F1117" t="str">
            <v>UF22</v>
          </cell>
          <cell r="G1117" t="str">
            <v>S9</v>
          </cell>
          <cell r="H1117" t="str">
            <v>AFF</v>
          </cell>
          <cell r="I1117" t="str">
            <v>Office Facilites Coordinator</v>
          </cell>
          <cell r="J1117" t="str">
            <v>Facilities Coordinator</v>
          </cell>
          <cell r="K1117">
            <v>9</v>
          </cell>
          <cell r="L1117" t="str">
            <v>Edinburgh</v>
          </cell>
        </row>
        <row r="1118">
          <cell r="C1118" t="str">
            <v>U02892</v>
          </cell>
          <cell r="D1118" t="str">
            <v>UK</v>
          </cell>
          <cell r="E1118" t="str">
            <v>UGB</v>
          </cell>
          <cell r="F1118" t="str">
            <v>UF22</v>
          </cell>
          <cell r="G1118" t="str">
            <v>S9</v>
          </cell>
          <cell r="H1118" t="str">
            <v>AFF</v>
          </cell>
          <cell r="I1118" t="str">
            <v>Administrator</v>
          </cell>
          <cell r="J1118" t="str">
            <v>Administration  Officer</v>
          </cell>
          <cell r="K1118">
            <v>8</v>
          </cell>
          <cell r="L1118" t="str">
            <v>Edinburgh</v>
          </cell>
        </row>
        <row r="1119">
          <cell r="C1119" t="str">
            <v>A76104</v>
          </cell>
          <cell r="D1119" t="str">
            <v>UK</v>
          </cell>
          <cell r="E1119" t="str">
            <v>UGB</v>
          </cell>
          <cell r="F1119" t="str">
            <v>UT41</v>
          </cell>
          <cell r="G1119" t="str">
            <v>S1</v>
          </cell>
          <cell r="H1119" t="str">
            <v>TRL</v>
          </cell>
          <cell r="I1119" t="str">
            <v>Survey Manager</v>
          </cell>
          <cell r="J1119" t="str">
            <v>Project Manager – Landscape &amp;Planning</v>
          </cell>
          <cell r="K1119">
            <v>7</v>
          </cell>
          <cell r="L1119" t="str">
            <v>Warrington</v>
          </cell>
        </row>
        <row r="1120">
          <cell r="C1120" t="str">
            <v>A03629</v>
          </cell>
          <cell r="D1120" t="str">
            <v>UK</v>
          </cell>
          <cell r="E1120" t="str">
            <v>UGB</v>
          </cell>
          <cell r="F1120" t="str">
            <v>US16</v>
          </cell>
          <cell r="G1120" t="str">
            <v>S9</v>
          </cell>
          <cell r="H1120" t="str">
            <v>ABD</v>
          </cell>
          <cell r="I1120" t="str">
            <v>UK Bid Director</v>
          </cell>
          <cell r="J1120" t="str">
            <v>Client Relationship Director</v>
          </cell>
          <cell r="K1120">
            <v>2</v>
          </cell>
          <cell r="L1120" t="str">
            <v>London</v>
          </cell>
        </row>
        <row r="1121">
          <cell r="C1121" t="str">
            <v>A76126</v>
          </cell>
          <cell r="D1121" t="str">
            <v>UK</v>
          </cell>
          <cell r="E1121" t="str">
            <v>UGB</v>
          </cell>
          <cell r="F1121" t="str">
            <v>UT42</v>
          </cell>
          <cell r="G1121" t="str">
            <v>S1</v>
          </cell>
          <cell r="H1121" t="str">
            <v>TRS</v>
          </cell>
          <cell r="I1121" t="str">
            <v>Principal Electrification Engineer</v>
          </cell>
          <cell r="J1121" t="str">
            <v>Principal Engineer/ Technical Discipline Leader</v>
          </cell>
          <cell r="K1121">
            <v>5</v>
          </cell>
          <cell r="L1121" t="str">
            <v>London</v>
          </cell>
        </row>
        <row r="1122">
          <cell r="C1122" t="str">
            <v>W33294</v>
          </cell>
          <cell r="D1122" t="str">
            <v>UK</v>
          </cell>
          <cell r="E1122" t="str">
            <v>UGB</v>
          </cell>
          <cell r="F1122" t="str">
            <v>UU31</v>
          </cell>
          <cell r="G1122" t="str">
            <v>S3</v>
          </cell>
          <cell r="H1122" t="str">
            <v>WWN</v>
          </cell>
          <cell r="I1122" t="str">
            <v>Graduate Engineer</v>
          </cell>
          <cell r="J1122" t="str">
            <v>Engineer  (Not chartered) (Graduate)</v>
          </cell>
          <cell r="K1122">
            <v>8</v>
          </cell>
          <cell r="L1122" t="str">
            <v>Secondment</v>
          </cell>
        </row>
        <row r="1123">
          <cell r="C1123" t="str">
            <v>A25265</v>
          </cell>
          <cell r="D1123" t="str">
            <v>UK</v>
          </cell>
          <cell r="E1123" t="str">
            <v>UGB</v>
          </cell>
          <cell r="F1123" t="str">
            <v>UT42</v>
          </cell>
          <cell r="G1123" t="str">
            <v>S1</v>
          </cell>
          <cell r="H1123" t="str">
            <v>TRL</v>
          </cell>
          <cell r="I1123" t="str">
            <v>Document Controller</v>
          </cell>
          <cell r="J1123" t="str">
            <v>Engineer  (Not chartered) (Graduate)</v>
          </cell>
          <cell r="K1123">
            <v>8</v>
          </cell>
          <cell r="L1123" t="str">
            <v>London</v>
          </cell>
        </row>
        <row r="1124">
          <cell r="C1124" t="str">
            <v>A25142</v>
          </cell>
          <cell r="D1124" t="str">
            <v>UK</v>
          </cell>
          <cell r="E1124" t="str">
            <v>UGB</v>
          </cell>
          <cell r="F1124" t="str">
            <v>UT42</v>
          </cell>
          <cell r="G1124" t="str">
            <v>S1</v>
          </cell>
          <cell r="H1124" t="str">
            <v>TRL</v>
          </cell>
          <cell r="I1124" t="str">
            <v>Document Controller</v>
          </cell>
          <cell r="J1124" t="str">
            <v>Administration  Officer</v>
          </cell>
          <cell r="K1124">
            <v>8</v>
          </cell>
          <cell r="L1124" t="str">
            <v>London</v>
          </cell>
        </row>
        <row r="1125">
          <cell r="C1125" t="str">
            <v>A82619</v>
          </cell>
          <cell r="D1125" t="str">
            <v>UK</v>
          </cell>
          <cell r="E1125" t="str">
            <v>UGB</v>
          </cell>
          <cell r="F1125" t="str">
            <v>UT22</v>
          </cell>
          <cell r="G1125" t="str">
            <v>S1</v>
          </cell>
          <cell r="H1125" t="str">
            <v>THW</v>
          </cell>
          <cell r="I1125" t="str">
            <v>Senior Engineer</v>
          </cell>
          <cell r="J1125" t="str">
            <v>Senior Engineer</v>
          </cell>
          <cell r="K1125">
            <v>6</v>
          </cell>
          <cell r="L1125" t="str">
            <v>London</v>
          </cell>
        </row>
        <row r="1126">
          <cell r="C1126" t="str">
            <v>U03197</v>
          </cell>
          <cell r="D1126" t="str">
            <v>UK</v>
          </cell>
          <cell r="E1126" t="str">
            <v>UGB</v>
          </cell>
          <cell r="F1126" t="str">
            <v>UT42</v>
          </cell>
          <cell r="G1126" t="str">
            <v>S1</v>
          </cell>
          <cell r="H1126" t="str">
            <v>TRL</v>
          </cell>
          <cell r="I1126" t="str">
            <v>Planner</v>
          </cell>
          <cell r="J1126" t="str">
            <v>Graduate Planner</v>
          </cell>
          <cell r="K1126">
            <v>9</v>
          </cell>
          <cell r="L1126" t="str">
            <v>London</v>
          </cell>
        </row>
        <row r="1127">
          <cell r="C1127" t="str">
            <v>A03678</v>
          </cell>
          <cell r="D1127" t="str">
            <v>UK</v>
          </cell>
          <cell r="E1127" t="str">
            <v>UGB</v>
          </cell>
          <cell r="F1127" t="str">
            <v>UT31</v>
          </cell>
          <cell r="G1127" t="str">
            <v>S1</v>
          </cell>
          <cell r="H1127" t="str">
            <v>SBR</v>
          </cell>
          <cell r="I1127" t="str">
            <v>Technical Director</v>
          </cell>
          <cell r="J1127" t="str">
            <v>Technical Director  / Technical Director (1)</v>
          </cell>
          <cell r="K1127">
            <v>3</v>
          </cell>
          <cell r="L1127" t="str">
            <v>London</v>
          </cell>
        </row>
        <row r="1128">
          <cell r="C1128" t="str">
            <v>A74250</v>
          </cell>
          <cell r="D1128" t="str">
            <v>UK</v>
          </cell>
          <cell r="E1128" t="str">
            <v>UGB</v>
          </cell>
          <cell r="F1128" t="str">
            <v>UE21</v>
          </cell>
          <cell r="G1128" t="str">
            <v>S4</v>
          </cell>
          <cell r="H1128" t="str">
            <v>EEC</v>
          </cell>
          <cell r="I1128" t="str">
            <v>Principal Ecologist</v>
          </cell>
          <cell r="J1128" t="str">
            <v>Principal Environmental Consultant</v>
          </cell>
          <cell r="K1128">
            <v>5</v>
          </cell>
          <cell r="L1128" t="str">
            <v>Stroud</v>
          </cell>
        </row>
        <row r="1129">
          <cell r="C1129" t="str">
            <v>A98019</v>
          </cell>
          <cell r="D1129" t="str">
            <v>UK</v>
          </cell>
          <cell r="E1129" t="str">
            <v>UGB</v>
          </cell>
          <cell r="F1129" t="str">
            <v>UT22</v>
          </cell>
          <cell r="G1129" t="str">
            <v>S1</v>
          </cell>
          <cell r="H1129" t="str">
            <v>TPL</v>
          </cell>
          <cell r="I1129" t="str">
            <v>Principal Engineer</v>
          </cell>
          <cell r="J1129" t="str">
            <v>Principal Engineer/ Technical Discipline Leader</v>
          </cell>
          <cell r="K1129">
            <v>5</v>
          </cell>
          <cell r="L1129" t="str">
            <v>Secondment</v>
          </cell>
        </row>
        <row r="1130">
          <cell r="C1130" t="str">
            <v>A76297</v>
          </cell>
          <cell r="D1130" t="str">
            <v>UK</v>
          </cell>
          <cell r="E1130" t="str">
            <v>UGB</v>
          </cell>
          <cell r="F1130" t="str">
            <v>UT21</v>
          </cell>
          <cell r="G1130" t="str">
            <v>S1</v>
          </cell>
          <cell r="H1130" t="str">
            <v>THW</v>
          </cell>
          <cell r="I1130" t="str">
            <v>Drainage Engineer</v>
          </cell>
          <cell r="J1130" t="str">
            <v>Engineer  (Not chartered) (Graduate)</v>
          </cell>
          <cell r="K1130">
            <v>8</v>
          </cell>
          <cell r="L1130" t="str">
            <v>Warrington</v>
          </cell>
        </row>
        <row r="1131">
          <cell r="C1131" t="str">
            <v>W33081</v>
          </cell>
          <cell r="D1131" t="str">
            <v>UK</v>
          </cell>
          <cell r="E1131" t="str">
            <v>UGB</v>
          </cell>
          <cell r="F1131" t="str">
            <v>UU23</v>
          </cell>
          <cell r="G1131" t="str">
            <v>S3</v>
          </cell>
          <cell r="H1131" t="str">
            <v>MAM</v>
          </cell>
          <cell r="I1131" t="str">
            <v>Inspector</v>
          </cell>
          <cell r="J1131" t="str">
            <v>Engineer  (Not chartered) (Graduate)</v>
          </cell>
          <cell r="K1131">
            <v>8</v>
          </cell>
          <cell r="L1131" t="str">
            <v>Nelson</v>
          </cell>
        </row>
        <row r="1132">
          <cell r="C1132" t="str">
            <v>A74778</v>
          </cell>
          <cell r="D1132" t="str">
            <v>UK</v>
          </cell>
          <cell r="E1132" t="str">
            <v>UGB</v>
          </cell>
          <cell r="F1132" t="str">
            <v>UF12</v>
          </cell>
          <cell r="G1132" t="str">
            <v>S9</v>
          </cell>
          <cell r="H1132" t="str">
            <v>AFF</v>
          </cell>
          <cell r="I1132" t="str">
            <v>Work Experience</v>
          </cell>
          <cell r="J1132" t="str">
            <v>Junior Technician</v>
          </cell>
          <cell r="K1132">
            <v>11</v>
          </cell>
          <cell r="L1132" t="str">
            <v>Bristol</v>
          </cell>
        </row>
        <row r="1133">
          <cell r="C1133" t="str">
            <v>A74856</v>
          </cell>
          <cell r="D1133" t="str">
            <v>UK</v>
          </cell>
          <cell r="E1133" t="str">
            <v>UGB</v>
          </cell>
          <cell r="F1133" t="str">
            <v>UT42</v>
          </cell>
          <cell r="G1133" t="str">
            <v>S1</v>
          </cell>
          <cell r="H1133" t="str">
            <v>TRL</v>
          </cell>
          <cell r="I1133" t="str">
            <v>Document Controller</v>
          </cell>
          <cell r="J1133" t="str">
            <v>Bid Coordinator/Administrator</v>
          </cell>
          <cell r="K1133">
            <v>7</v>
          </cell>
          <cell r="L1133" t="str">
            <v>Other Site</v>
          </cell>
        </row>
        <row r="1134">
          <cell r="C1134" t="str">
            <v>A76072</v>
          </cell>
          <cell r="D1134" t="str">
            <v>UK</v>
          </cell>
          <cell r="E1134" t="str">
            <v>UGB</v>
          </cell>
          <cell r="F1134" t="str">
            <v>UT42</v>
          </cell>
          <cell r="G1134" t="str">
            <v>S1</v>
          </cell>
          <cell r="H1134" t="str">
            <v>TRL</v>
          </cell>
          <cell r="I1134" t="str">
            <v>Structural Microstation Technician</v>
          </cell>
          <cell r="J1134" t="str">
            <v>Senior Technician</v>
          </cell>
          <cell r="K1134">
            <v>7</v>
          </cell>
          <cell r="L1134" t="str">
            <v>Other Site</v>
          </cell>
        </row>
        <row r="1135">
          <cell r="C1135" t="str">
            <v>A74706</v>
          </cell>
          <cell r="D1135" t="str">
            <v>UK</v>
          </cell>
          <cell r="E1135" t="str">
            <v>UGB</v>
          </cell>
          <cell r="F1135" t="str">
            <v>UT41</v>
          </cell>
          <cell r="G1135" t="str">
            <v>S1</v>
          </cell>
          <cell r="H1135" t="str">
            <v>TRL</v>
          </cell>
          <cell r="I1135" t="str">
            <v>Bentley Structural Modeller</v>
          </cell>
          <cell r="J1135" t="str">
            <v>Senior Engineer</v>
          </cell>
          <cell r="K1135">
            <v>6</v>
          </cell>
          <cell r="L1135" t="str">
            <v>London</v>
          </cell>
        </row>
        <row r="1136">
          <cell r="C1136" t="str">
            <v>A25194</v>
          </cell>
          <cell r="D1136" t="str">
            <v>UK</v>
          </cell>
          <cell r="E1136" t="str">
            <v>UGB</v>
          </cell>
          <cell r="F1136" t="str">
            <v>UU61</v>
          </cell>
          <cell r="G1136" t="str">
            <v>S3</v>
          </cell>
          <cell r="H1136" t="str">
            <v>WWN</v>
          </cell>
          <cell r="I1136" t="str">
            <v>Engineer</v>
          </cell>
          <cell r="J1136" t="str">
            <v>Resident Engineer (1) / Resident Engineer</v>
          </cell>
          <cell r="K1136">
            <v>8</v>
          </cell>
          <cell r="L1136" t="str">
            <v>Exeter</v>
          </cell>
        </row>
        <row r="1137">
          <cell r="C1137" t="str">
            <v>A96342</v>
          </cell>
          <cell r="D1137" t="str">
            <v>UK</v>
          </cell>
          <cell r="E1137" t="str">
            <v>UGB</v>
          </cell>
          <cell r="F1137" t="str">
            <v>US16</v>
          </cell>
          <cell r="G1137" t="str">
            <v>S9</v>
          </cell>
          <cell r="H1137" t="str">
            <v>ABD</v>
          </cell>
          <cell r="I1137" t="str">
            <v>Technical Director</v>
          </cell>
          <cell r="J1137" t="str">
            <v>Technical Director  / Technical Director (1)</v>
          </cell>
          <cell r="K1137">
            <v>3</v>
          </cell>
          <cell r="L1137" t="str">
            <v>Bristol</v>
          </cell>
        </row>
        <row r="1138">
          <cell r="C1138" t="str">
            <v>A00540</v>
          </cell>
          <cell r="D1138" t="str">
            <v>UK</v>
          </cell>
          <cell r="E1138" t="str">
            <v>UGB</v>
          </cell>
          <cell r="F1138" t="str">
            <v>UE31</v>
          </cell>
          <cell r="G1138" t="str">
            <v>S4</v>
          </cell>
          <cell r="H1138" t="str">
            <v>EEA</v>
          </cell>
          <cell r="I1138" t="str">
            <v>Air Quality Consultant</v>
          </cell>
          <cell r="J1138" t="str">
            <v>Environmental consultant 2</v>
          </cell>
          <cell r="K1138">
            <v>8</v>
          </cell>
          <cell r="L1138" t="str">
            <v>Birmingham</v>
          </cell>
        </row>
        <row r="1139">
          <cell r="C1139" t="str">
            <v>A76436</v>
          </cell>
          <cell r="D1139" t="str">
            <v>UK</v>
          </cell>
          <cell r="E1139" t="str">
            <v>UGB</v>
          </cell>
          <cell r="F1139" t="str">
            <v>UU61</v>
          </cell>
          <cell r="G1139" t="str">
            <v>S3</v>
          </cell>
          <cell r="H1139" t="str">
            <v>WWN</v>
          </cell>
          <cell r="I1139" t="str">
            <v>Temp Developer Services Administrator</v>
          </cell>
          <cell r="J1139" t="str">
            <v>Junior Technician</v>
          </cell>
          <cell r="K1139">
            <v>11</v>
          </cell>
          <cell r="L1139" t="str">
            <v>Exeter</v>
          </cell>
        </row>
        <row r="1140">
          <cell r="C1140" t="str">
            <v>A76289</v>
          </cell>
          <cell r="D1140" t="str">
            <v>UK</v>
          </cell>
          <cell r="E1140" t="str">
            <v>UGB</v>
          </cell>
          <cell r="F1140" t="str">
            <v>UU61</v>
          </cell>
          <cell r="G1140" t="str">
            <v>S3</v>
          </cell>
          <cell r="H1140" t="str">
            <v>WWN</v>
          </cell>
          <cell r="I1140" t="str">
            <v>Temp Developer Services Administrator</v>
          </cell>
          <cell r="J1140" t="str">
            <v>Junior Technician</v>
          </cell>
          <cell r="K1140">
            <v>11</v>
          </cell>
          <cell r="L1140" t="str">
            <v>Exeter</v>
          </cell>
        </row>
        <row r="1141">
          <cell r="C1141" t="str">
            <v>A74940</v>
          </cell>
          <cell r="D1141" t="str">
            <v>UK</v>
          </cell>
          <cell r="E1141" t="str">
            <v>UGB</v>
          </cell>
          <cell r="F1141" t="str">
            <v>US16</v>
          </cell>
          <cell r="G1141" t="str">
            <v>S9</v>
          </cell>
          <cell r="H1141" t="str">
            <v>ABD</v>
          </cell>
          <cell r="I1141" t="str">
            <v>Senior Graphic Designer</v>
          </cell>
          <cell r="J1141" t="str">
            <v>Senior Graphic Designer</v>
          </cell>
          <cell r="K1141">
            <v>6</v>
          </cell>
          <cell r="L1141" t="str">
            <v>Cardiff</v>
          </cell>
        </row>
        <row r="1142">
          <cell r="C1142" t="str">
            <v>A76570</v>
          </cell>
          <cell r="D1142" t="str">
            <v>UK</v>
          </cell>
          <cell r="E1142" t="str">
            <v>UGB</v>
          </cell>
          <cell r="F1142" t="str">
            <v>US13</v>
          </cell>
          <cell r="G1142" t="str">
            <v>S9</v>
          </cell>
          <cell r="H1142" t="str">
            <v>AFN</v>
          </cell>
          <cell r="I1142" t="str">
            <v>Interim Financial Accountant</v>
          </cell>
          <cell r="J1142" t="str">
            <v>Financial Accountant</v>
          </cell>
          <cell r="K1142">
            <v>6</v>
          </cell>
          <cell r="L1142" t="str">
            <v>Cardiff</v>
          </cell>
        </row>
        <row r="1143">
          <cell r="C1143" t="str">
            <v>A24860</v>
          </cell>
          <cell r="D1143" t="str">
            <v>UK</v>
          </cell>
          <cell r="E1143" t="str">
            <v>UGB</v>
          </cell>
          <cell r="F1143" t="str">
            <v>US13</v>
          </cell>
          <cell r="G1143" t="str">
            <v>S9</v>
          </cell>
          <cell r="H1143" t="str">
            <v>AFN</v>
          </cell>
          <cell r="I1143" t="str">
            <v>Purchase Ledger Clerk</v>
          </cell>
          <cell r="J1143" t="str">
            <v>Accounts Clerk</v>
          </cell>
          <cell r="K1143">
            <v>9</v>
          </cell>
          <cell r="L1143" t="str">
            <v>Cardiff</v>
          </cell>
        </row>
        <row r="1144">
          <cell r="C1144" t="str">
            <v>A76054</v>
          </cell>
          <cell r="D1144" t="str">
            <v>UK</v>
          </cell>
          <cell r="E1144" t="str">
            <v>UGB</v>
          </cell>
          <cell r="F1144" t="str">
            <v>UU31</v>
          </cell>
          <cell r="G1144" t="str">
            <v>S3</v>
          </cell>
          <cell r="H1144" t="str">
            <v>WWN</v>
          </cell>
          <cell r="I1144" t="str">
            <v>Student Engineer</v>
          </cell>
          <cell r="J1144" t="str">
            <v>Office Junior Clerical Assistant</v>
          </cell>
          <cell r="K1144">
            <v>11</v>
          </cell>
          <cell r="L1144" t="str">
            <v>Cardiff</v>
          </cell>
        </row>
        <row r="1145">
          <cell r="C1145" t="str">
            <v>S10313</v>
          </cell>
          <cell r="D1145" t="str">
            <v>UK</v>
          </cell>
          <cell r="E1145" t="str">
            <v>UGB</v>
          </cell>
          <cell r="F1145" t="str">
            <v>UU41</v>
          </cell>
          <cell r="G1145" t="str">
            <v>S3</v>
          </cell>
          <cell r="H1145" t="str">
            <v>WEN</v>
          </cell>
          <cell r="I1145" t="str">
            <v>Sub Consultant</v>
          </cell>
          <cell r="J1145" t="str">
            <v>Principal Consultant (Aus)</v>
          </cell>
          <cell r="K1145">
            <v>5</v>
          </cell>
          <cell r="L1145" t="str">
            <v>Other Site</v>
          </cell>
        </row>
        <row r="1146">
          <cell r="C1146" t="str">
            <v>S10303</v>
          </cell>
          <cell r="D1146" t="str">
            <v>UK</v>
          </cell>
          <cell r="E1146" t="str">
            <v>UGB</v>
          </cell>
          <cell r="F1146" t="str">
            <v>UU41</v>
          </cell>
          <cell r="G1146" t="str">
            <v>S3</v>
          </cell>
          <cell r="H1146" t="str">
            <v>WEN</v>
          </cell>
          <cell r="I1146" t="str">
            <v>Modeller</v>
          </cell>
          <cell r="J1146" t="str">
            <v>Graphic Designer</v>
          </cell>
          <cell r="K1146">
            <v>7</v>
          </cell>
          <cell r="L1146" t="str">
            <v>Other Site</v>
          </cell>
        </row>
        <row r="1147">
          <cell r="C1147" t="str">
            <v>A74703</v>
          </cell>
          <cell r="D1147" t="str">
            <v>UK</v>
          </cell>
          <cell r="E1147" t="str">
            <v>UGB</v>
          </cell>
          <cell r="F1147" t="str">
            <v>UP31</v>
          </cell>
          <cell r="G1147" t="str">
            <v>S2</v>
          </cell>
          <cell r="H1147" t="str">
            <v>GGE</v>
          </cell>
          <cell r="I1147" t="str">
            <v>Work Experience Student</v>
          </cell>
          <cell r="J1147" t="str">
            <v>Office Junior Clerical Assistant</v>
          </cell>
          <cell r="K1147">
            <v>11</v>
          </cell>
          <cell r="L1147" t="str">
            <v>Cardiff</v>
          </cell>
        </row>
        <row r="1148">
          <cell r="C1148" t="str">
            <v>A74777</v>
          </cell>
          <cell r="D1148" t="str">
            <v>UK</v>
          </cell>
          <cell r="E1148" t="str">
            <v>UGB</v>
          </cell>
          <cell r="F1148" t="str">
            <v>UT31</v>
          </cell>
          <cell r="G1148" t="str">
            <v>S1</v>
          </cell>
          <cell r="H1148" t="str">
            <v>SBR</v>
          </cell>
          <cell r="I1148" t="str">
            <v>Engineer</v>
          </cell>
          <cell r="J1148" t="str">
            <v>Engineer  (Not chartered) (Graduate)</v>
          </cell>
          <cell r="K1148">
            <v>8</v>
          </cell>
          <cell r="L1148" t="str">
            <v>Secondment</v>
          </cell>
        </row>
        <row r="1149">
          <cell r="C1149" t="str">
            <v>A95508</v>
          </cell>
          <cell r="D1149" t="str">
            <v>UK</v>
          </cell>
          <cell r="E1149" t="str">
            <v>UGB</v>
          </cell>
          <cell r="F1149" t="str">
            <v>UT22</v>
          </cell>
          <cell r="G1149" t="str">
            <v>S1</v>
          </cell>
          <cell r="H1149" t="str">
            <v>THW</v>
          </cell>
          <cell r="I1149" t="str">
            <v>Senior Engineer</v>
          </cell>
          <cell r="J1149" t="str">
            <v>Senior Engineer</v>
          </cell>
          <cell r="K1149">
            <v>6</v>
          </cell>
          <cell r="L1149" t="str">
            <v>London</v>
          </cell>
        </row>
        <row r="1150">
          <cell r="C1150" t="str">
            <v>A97934</v>
          </cell>
          <cell r="D1150" t="str">
            <v>UK</v>
          </cell>
          <cell r="E1150" t="str">
            <v>UGB</v>
          </cell>
          <cell r="F1150" t="str">
            <v>UP31</v>
          </cell>
          <cell r="G1150" t="str">
            <v>S2</v>
          </cell>
          <cell r="H1150" t="str">
            <v>GCL</v>
          </cell>
          <cell r="I1150" t="str">
            <v>Senior Geo-Environmental Engineer</v>
          </cell>
          <cell r="J1150" t="str">
            <v>Senior Technician</v>
          </cell>
          <cell r="K1150">
            <v>6</v>
          </cell>
          <cell r="L1150" t="str">
            <v>Secondment</v>
          </cell>
        </row>
        <row r="1151">
          <cell r="C1151" t="str">
            <v>W56758</v>
          </cell>
          <cell r="D1151" t="str">
            <v>UK</v>
          </cell>
          <cell r="E1151" t="str">
            <v>UGB</v>
          </cell>
          <cell r="F1151" t="str">
            <v>UU11</v>
          </cell>
          <cell r="G1151" t="str">
            <v>S3</v>
          </cell>
          <cell r="H1151" t="str">
            <v>UEX</v>
          </cell>
          <cell r="I1151" t="str">
            <v>Sector Assistant</v>
          </cell>
          <cell r="J1151" t="str">
            <v>Executive Assistant / Senior PA to Regional Managing Directo</v>
          </cell>
          <cell r="K1151">
            <v>6</v>
          </cell>
          <cell r="L1151" t="str">
            <v>Cardiff</v>
          </cell>
        </row>
        <row r="1152">
          <cell r="C1152" t="str">
            <v>A00023</v>
          </cell>
          <cell r="D1152" t="str">
            <v>UK</v>
          </cell>
          <cell r="E1152" t="str">
            <v>UGB</v>
          </cell>
          <cell r="F1152" t="str">
            <v>UU22</v>
          </cell>
          <cell r="G1152" t="str">
            <v>S3</v>
          </cell>
          <cell r="H1152" t="str">
            <v>WTC</v>
          </cell>
          <cell r="I1152" t="str">
            <v>Associate Business Director</v>
          </cell>
          <cell r="J1152" t="str">
            <v>Associate (EA)/ Associate Tech. Dir / Associate Tech. Dir (2</v>
          </cell>
          <cell r="K1152">
            <v>4</v>
          </cell>
          <cell r="L1152" t="str">
            <v>Cardiff</v>
          </cell>
        </row>
        <row r="1153">
          <cell r="C1153" t="str">
            <v>A50207</v>
          </cell>
          <cell r="D1153" t="str">
            <v>UK</v>
          </cell>
          <cell r="E1153" t="str">
            <v>UGB</v>
          </cell>
          <cell r="F1153" t="str">
            <v>US16</v>
          </cell>
          <cell r="G1153" t="str">
            <v>S9</v>
          </cell>
          <cell r="H1153" t="str">
            <v>ABD</v>
          </cell>
          <cell r="I1153" t="str">
            <v>UK Bid Administrator</v>
          </cell>
          <cell r="J1153" t="str">
            <v>Bid Coordinator/Administrator</v>
          </cell>
          <cell r="K1153">
            <v>7</v>
          </cell>
          <cell r="L1153" t="str">
            <v>Cardiff</v>
          </cell>
        </row>
        <row r="1154">
          <cell r="C1154" t="str">
            <v>A24872</v>
          </cell>
          <cell r="D1154" t="str">
            <v>UK</v>
          </cell>
          <cell r="E1154" t="str">
            <v>UGB</v>
          </cell>
          <cell r="F1154" t="str">
            <v>UU22</v>
          </cell>
          <cell r="G1154" t="str">
            <v>S3</v>
          </cell>
          <cell r="H1154" t="str">
            <v>WTC</v>
          </cell>
          <cell r="I1154" t="str">
            <v>Graduate Mechanical Engineer</v>
          </cell>
          <cell r="J1154" t="str">
            <v>Engineer  (Not chartered) (Graduate)</v>
          </cell>
          <cell r="K1154">
            <v>8</v>
          </cell>
          <cell r="L1154" t="str">
            <v>Plymouth</v>
          </cell>
        </row>
        <row r="1155">
          <cell r="C1155" t="str">
            <v>A93009</v>
          </cell>
          <cell r="D1155" t="str">
            <v>UK</v>
          </cell>
          <cell r="E1155" t="str">
            <v>UGB</v>
          </cell>
          <cell r="F1155" t="str">
            <v>UT21</v>
          </cell>
          <cell r="G1155" t="str">
            <v>S1</v>
          </cell>
          <cell r="H1155" t="str">
            <v>THW</v>
          </cell>
          <cell r="I1155" t="str">
            <v>Senior Communications Engineer</v>
          </cell>
          <cell r="J1155" t="str">
            <v>Senior  Planner</v>
          </cell>
          <cell r="K1155">
            <v>6</v>
          </cell>
          <cell r="L1155" t="str">
            <v>Guildford</v>
          </cell>
        </row>
        <row r="1156">
          <cell r="C1156" t="str">
            <v>A76318</v>
          </cell>
          <cell r="D1156" t="str">
            <v>UK</v>
          </cell>
          <cell r="E1156" t="str">
            <v>UGB</v>
          </cell>
          <cell r="F1156" t="str">
            <v>UT42</v>
          </cell>
          <cell r="G1156" t="str">
            <v>S1</v>
          </cell>
          <cell r="H1156" t="str">
            <v>TRS</v>
          </cell>
          <cell r="I1156" t="str">
            <v>Electrification Engineer</v>
          </cell>
          <cell r="J1156" t="str">
            <v>Senior Engineer</v>
          </cell>
          <cell r="K1156">
            <v>6</v>
          </cell>
          <cell r="L1156" t="str">
            <v>London</v>
          </cell>
        </row>
        <row r="1157">
          <cell r="C1157" t="str">
            <v>A76356</v>
          </cell>
          <cell r="D1157" t="str">
            <v>UK</v>
          </cell>
          <cell r="E1157" t="str">
            <v>UGB</v>
          </cell>
          <cell r="F1157" t="str">
            <v>UP32</v>
          </cell>
          <cell r="G1157" t="str">
            <v>S2</v>
          </cell>
          <cell r="H1157" t="str">
            <v>GLR</v>
          </cell>
          <cell r="I1157" t="str">
            <v>Ground Investigation Engineer</v>
          </cell>
          <cell r="J1157" t="str">
            <v>Engineer  (Not chartered) (Graduate)</v>
          </cell>
          <cell r="K1157">
            <v>8</v>
          </cell>
          <cell r="L1157" t="str">
            <v>Guildford</v>
          </cell>
        </row>
        <row r="1158">
          <cell r="C1158" t="str">
            <v>A24970</v>
          </cell>
          <cell r="D1158" t="str">
            <v>UK</v>
          </cell>
          <cell r="E1158" t="str">
            <v>UGB</v>
          </cell>
          <cell r="F1158" t="str">
            <v>UP33</v>
          </cell>
          <cell r="G1158" t="str">
            <v>S2</v>
          </cell>
          <cell r="H1158" t="str">
            <v>BBI</v>
          </cell>
          <cell r="I1158" t="str">
            <v>Infrastructure Engineer</v>
          </cell>
          <cell r="J1158" t="str">
            <v>Chartered or Consulting Engineer</v>
          </cell>
          <cell r="K1158">
            <v>7</v>
          </cell>
          <cell r="L1158" t="str">
            <v>Plymouth</v>
          </cell>
        </row>
        <row r="1159">
          <cell r="C1159" t="str">
            <v>A50189</v>
          </cell>
          <cell r="D1159" t="str">
            <v>UK</v>
          </cell>
          <cell r="E1159" t="str">
            <v>UGB</v>
          </cell>
          <cell r="F1159" t="str">
            <v>UP33</v>
          </cell>
          <cell r="G1159" t="str">
            <v>S2</v>
          </cell>
          <cell r="H1159" t="str">
            <v>BBI</v>
          </cell>
          <cell r="I1159" t="str">
            <v>Senior Infrastructure Engineer</v>
          </cell>
          <cell r="J1159" t="str">
            <v>Senior Engineer</v>
          </cell>
          <cell r="K1159">
            <v>6</v>
          </cell>
          <cell r="L1159" t="str">
            <v>Cardiff</v>
          </cell>
        </row>
        <row r="1160">
          <cell r="C1160" t="str">
            <v>A25251</v>
          </cell>
          <cell r="D1160" t="str">
            <v>UK</v>
          </cell>
          <cell r="E1160" t="str">
            <v>UGB</v>
          </cell>
          <cell r="F1160" t="str">
            <v>US12</v>
          </cell>
          <cell r="G1160" t="str">
            <v>S9</v>
          </cell>
          <cell r="H1160" t="str">
            <v>AHR</v>
          </cell>
          <cell r="I1160" t="str">
            <v>HR Business Partner</v>
          </cell>
          <cell r="J1160" t="str">
            <v>Senior HR Manager/Advisor</v>
          </cell>
          <cell r="K1160">
            <v>5</v>
          </cell>
          <cell r="L1160" t="str">
            <v>Bristol</v>
          </cell>
        </row>
        <row r="1161">
          <cell r="C1161" t="str">
            <v>A74567</v>
          </cell>
          <cell r="D1161" t="str">
            <v>UK</v>
          </cell>
          <cell r="E1161" t="str">
            <v>UGB</v>
          </cell>
          <cell r="F1161" t="str">
            <v>UT41</v>
          </cell>
          <cell r="G1161" t="str">
            <v>S1</v>
          </cell>
          <cell r="H1161" t="str">
            <v>TRL</v>
          </cell>
          <cell r="I1161" t="str">
            <v>Graduate Engineer</v>
          </cell>
          <cell r="J1161" t="str">
            <v>Graduate Drafter</v>
          </cell>
          <cell r="K1161">
            <v>10</v>
          </cell>
          <cell r="L1161" t="str">
            <v>Warrington</v>
          </cell>
        </row>
        <row r="1162">
          <cell r="C1162" t="str">
            <v>S10315</v>
          </cell>
          <cell r="D1162" t="str">
            <v>UK</v>
          </cell>
          <cell r="E1162" t="str">
            <v>UGB</v>
          </cell>
          <cell r="F1162" t="str">
            <v>US16</v>
          </cell>
          <cell r="G1162" t="str">
            <v>S9</v>
          </cell>
          <cell r="H1162" t="str">
            <v>ABD</v>
          </cell>
          <cell r="I1162" t="str">
            <v>UK Commercial Director</v>
          </cell>
          <cell r="J1162" t="str">
            <v>Regional Operations or Regional Commercial Director</v>
          </cell>
          <cell r="K1162">
            <v>2</v>
          </cell>
          <cell r="L1162" t="str">
            <v>London</v>
          </cell>
        </row>
        <row r="1163">
          <cell r="C1163" t="str">
            <v>A00553</v>
          </cell>
          <cell r="D1163" t="str">
            <v>UK</v>
          </cell>
          <cell r="E1163" t="str">
            <v>UGB</v>
          </cell>
          <cell r="F1163" t="str">
            <v>UT41</v>
          </cell>
          <cell r="G1163" t="str">
            <v>S1</v>
          </cell>
          <cell r="H1163" t="str">
            <v>TRL</v>
          </cell>
          <cell r="I1163" t="str">
            <v>Junior Permanent Way Designer</v>
          </cell>
          <cell r="J1163" t="str">
            <v>Technical assistant</v>
          </cell>
          <cell r="K1163">
            <v>10</v>
          </cell>
          <cell r="L1163" t="str">
            <v>Warrington</v>
          </cell>
        </row>
        <row r="1164">
          <cell r="C1164" t="str">
            <v>S10364</v>
          </cell>
          <cell r="D1164" t="str">
            <v>UK</v>
          </cell>
          <cell r="E1164" t="str">
            <v>UGB</v>
          </cell>
          <cell r="F1164" t="str">
            <v>UE31</v>
          </cell>
          <cell r="G1164" t="str">
            <v>S4</v>
          </cell>
          <cell r="H1164" t="str">
            <v>EEA</v>
          </cell>
          <cell r="I1164" t="str">
            <v>Ecological Consultant</v>
          </cell>
          <cell r="J1164" t="str">
            <v>Environmental consultant 2</v>
          </cell>
          <cell r="K1164">
            <v>8</v>
          </cell>
          <cell r="L1164" t="str">
            <v>Warrington</v>
          </cell>
        </row>
        <row r="1165">
          <cell r="C1165" t="str">
            <v>A74770</v>
          </cell>
          <cell r="D1165" t="str">
            <v>UK</v>
          </cell>
          <cell r="E1165" t="str">
            <v>UGB</v>
          </cell>
          <cell r="F1165" t="str">
            <v>UT31</v>
          </cell>
          <cell r="G1165" t="str">
            <v>S1</v>
          </cell>
          <cell r="H1165" t="str">
            <v>SBR</v>
          </cell>
          <cell r="I1165" t="str">
            <v>Graduate Bridge Engineer</v>
          </cell>
          <cell r="J1165" t="str">
            <v>Graduate Engineer</v>
          </cell>
          <cell r="K1165">
            <v>10</v>
          </cell>
          <cell r="L1165" t="str">
            <v>Birmingham</v>
          </cell>
        </row>
        <row r="1166">
          <cell r="C1166" t="str">
            <v>A76188</v>
          </cell>
          <cell r="D1166" t="str">
            <v>UK</v>
          </cell>
          <cell r="E1166" t="str">
            <v>UGB</v>
          </cell>
          <cell r="F1166" t="str">
            <v>UE21</v>
          </cell>
          <cell r="G1166" t="str">
            <v>S4</v>
          </cell>
          <cell r="H1166" t="str">
            <v>EEC</v>
          </cell>
          <cell r="I1166" t="str">
            <v>Assistant Ecologist</v>
          </cell>
          <cell r="J1166" t="str">
            <v>Graduate Engineer</v>
          </cell>
          <cell r="K1166">
            <v>10</v>
          </cell>
          <cell r="L1166" t="str">
            <v>Stroud</v>
          </cell>
        </row>
        <row r="1167">
          <cell r="C1167" t="str">
            <v>A74543</v>
          </cell>
          <cell r="D1167" t="str">
            <v>UK</v>
          </cell>
          <cell r="E1167" t="str">
            <v>UGB</v>
          </cell>
          <cell r="F1167" t="str">
            <v>UU52</v>
          </cell>
          <cell r="G1167" t="str">
            <v>S3</v>
          </cell>
          <cell r="H1167" t="str">
            <v>WWN</v>
          </cell>
          <cell r="I1167" t="str">
            <v>Engineer</v>
          </cell>
          <cell r="J1167" t="str">
            <v>Graduate Engineer</v>
          </cell>
          <cell r="K1167">
            <v>9</v>
          </cell>
          <cell r="L1167" t="str">
            <v>Belfast</v>
          </cell>
        </row>
        <row r="1168">
          <cell r="C1168" t="str">
            <v>A24901</v>
          </cell>
          <cell r="D1168" t="str">
            <v>UK</v>
          </cell>
          <cell r="E1168" t="str">
            <v>UGB</v>
          </cell>
          <cell r="F1168" t="str">
            <v>UP31</v>
          </cell>
          <cell r="G1168" t="str">
            <v>S2</v>
          </cell>
          <cell r="H1168" t="str">
            <v>GGE</v>
          </cell>
          <cell r="I1168" t="str">
            <v>Technical Director - Geosciences</v>
          </cell>
          <cell r="J1168" t="str">
            <v>Associate (EA)/ Associate Tech. Dir / Associate Tech. Dir (2</v>
          </cell>
          <cell r="K1168">
            <v>4</v>
          </cell>
          <cell r="L1168" t="str">
            <v>Warrington</v>
          </cell>
        </row>
        <row r="1169">
          <cell r="C1169" t="str">
            <v>A03248</v>
          </cell>
          <cell r="D1169" t="str">
            <v>UK</v>
          </cell>
          <cell r="E1169" t="str">
            <v>UGB</v>
          </cell>
          <cell r="F1169" t="str">
            <v>UU61</v>
          </cell>
          <cell r="G1169" t="str">
            <v>S3</v>
          </cell>
          <cell r="H1169" t="str">
            <v>WWN</v>
          </cell>
          <cell r="I1169" t="str">
            <v>CAD Technician</v>
          </cell>
          <cell r="J1169" t="str">
            <v>Senior Technician</v>
          </cell>
          <cell r="K1169">
            <v>7</v>
          </cell>
          <cell r="L1169" t="str">
            <v>Plymouth</v>
          </cell>
        </row>
        <row r="1170">
          <cell r="C1170" t="str">
            <v>A76402</v>
          </cell>
          <cell r="D1170" t="str">
            <v>UK</v>
          </cell>
          <cell r="E1170" t="str">
            <v>UGB</v>
          </cell>
          <cell r="F1170" t="str">
            <v>UP31</v>
          </cell>
          <cell r="G1170" t="str">
            <v>S2</v>
          </cell>
          <cell r="H1170" t="str">
            <v>GGE</v>
          </cell>
          <cell r="I1170" t="str">
            <v>Senior Geotechnical Engineer</v>
          </cell>
          <cell r="J1170" t="str">
            <v>Principal Geotechnical Engineer</v>
          </cell>
          <cell r="K1170">
            <v>6</v>
          </cell>
          <cell r="L1170" t="str">
            <v>York</v>
          </cell>
        </row>
        <row r="1171">
          <cell r="C1171" t="str">
            <v>A88474</v>
          </cell>
          <cell r="D1171" t="str">
            <v>UK</v>
          </cell>
          <cell r="E1171" t="str">
            <v>UGB</v>
          </cell>
          <cell r="F1171" t="str">
            <v>UP32</v>
          </cell>
          <cell r="G1171" t="str">
            <v>S2</v>
          </cell>
          <cell r="H1171" t="str">
            <v>GLR</v>
          </cell>
          <cell r="I1171" t="str">
            <v>Geotechnical Engineer</v>
          </cell>
          <cell r="J1171" t="str">
            <v>Senior Engineer</v>
          </cell>
          <cell r="K1171">
            <v>6</v>
          </cell>
          <cell r="L1171" t="str">
            <v>Guildford</v>
          </cell>
        </row>
        <row r="1172">
          <cell r="C1172" t="str">
            <v>A24979</v>
          </cell>
          <cell r="D1172" t="str">
            <v>UK</v>
          </cell>
          <cell r="E1172" t="str">
            <v>UGB</v>
          </cell>
          <cell r="F1172" t="str">
            <v>UE31</v>
          </cell>
          <cell r="G1172" t="str">
            <v>S4</v>
          </cell>
          <cell r="H1172" t="str">
            <v>EER</v>
          </cell>
          <cell r="I1172" t="str">
            <v>Principal Planner</v>
          </cell>
          <cell r="J1172" t="str">
            <v>Principal Planner</v>
          </cell>
          <cell r="K1172">
            <v>5</v>
          </cell>
          <cell r="L1172" t="str">
            <v>Cardiff</v>
          </cell>
        </row>
        <row r="1173">
          <cell r="C1173" t="str">
            <v>W33286</v>
          </cell>
          <cell r="D1173" t="str">
            <v>UK</v>
          </cell>
          <cell r="E1173" t="str">
            <v>UGB</v>
          </cell>
          <cell r="F1173" t="str">
            <v>UU31</v>
          </cell>
          <cell r="G1173" t="str">
            <v>S3</v>
          </cell>
          <cell r="H1173" t="str">
            <v>WWN</v>
          </cell>
          <cell r="I1173" t="str">
            <v>Principal Engineer</v>
          </cell>
          <cell r="J1173" t="str">
            <v>Principal Engineer/ Technical Discipline Leader</v>
          </cell>
          <cell r="K1173">
            <v>5</v>
          </cell>
          <cell r="L1173" t="str">
            <v>Cardiff</v>
          </cell>
        </row>
        <row r="1174">
          <cell r="C1174" t="str">
            <v>W00681</v>
          </cell>
          <cell r="D1174" t="str">
            <v>UK</v>
          </cell>
          <cell r="E1174" t="str">
            <v>UGB</v>
          </cell>
          <cell r="F1174" t="str">
            <v>US16</v>
          </cell>
          <cell r="G1174" t="str">
            <v>S9</v>
          </cell>
          <cell r="H1174" t="str">
            <v>ABD</v>
          </cell>
          <cell r="I1174" t="str">
            <v>Senior Bid Administrator</v>
          </cell>
          <cell r="J1174" t="str">
            <v>Senior Bid Administrator/Coordinator</v>
          </cell>
          <cell r="K1174">
            <v>6</v>
          </cell>
          <cell r="L1174" t="str">
            <v>Cardiff</v>
          </cell>
        </row>
        <row r="1175">
          <cell r="C1175" t="str">
            <v>A74678</v>
          </cell>
          <cell r="D1175" t="str">
            <v>UK</v>
          </cell>
          <cell r="E1175" t="str">
            <v>UGB</v>
          </cell>
          <cell r="F1175" t="str">
            <v>UU11</v>
          </cell>
          <cell r="G1175" t="str">
            <v>S3</v>
          </cell>
          <cell r="H1175" t="str">
            <v>UEX</v>
          </cell>
          <cell r="I1175" t="str">
            <v>Business Development Director</v>
          </cell>
          <cell r="J1175" t="str">
            <v>Business Director</v>
          </cell>
          <cell r="K1175">
            <v>3</v>
          </cell>
          <cell r="L1175" t="str">
            <v>Cardiff</v>
          </cell>
        </row>
        <row r="1176">
          <cell r="C1176" t="str">
            <v>W32298</v>
          </cell>
          <cell r="D1176" t="str">
            <v>UK</v>
          </cell>
          <cell r="E1176" t="str">
            <v>UGB</v>
          </cell>
          <cell r="F1176" t="str">
            <v>US18</v>
          </cell>
          <cell r="G1176" t="str">
            <v>S9</v>
          </cell>
          <cell r="H1176" t="str">
            <v>AFN</v>
          </cell>
          <cell r="I1176" t="str">
            <v>Senior Project Controls Assistant</v>
          </cell>
          <cell r="J1176" t="str">
            <v>Commercial  Manager</v>
          </cell>
          <cell r="K1176">
            <v>7</v>
          </cell>
          <cell r="L1176" t="str">
            <v>Cardiff</v>
          </cell>
        </row>
        <row r="1177">
          <cell r="C1177" t="str">
            <v>W32751</v>
          </cell>
          <cell r="D1177" t="str">
            <v>UK</v>
          </cell>
          <cell r="E1177" t="str">
            <v>UGB</v>
          </cell>
          <cell r="F1177" t="str">
            <v>US18</v>
          </cell>
          <cell r="G1177" t="str">
            <v>S9</v>
          </cell>
          <cell r="H1177" t="str">
            <v>AFN</v>
          </cell>
          <cell r="I1177" t="str">
            <v>Project Administrator</v>
          </cell>
          <cell r="J1177" t="str">
            <v>Commercial Assistant (2)</v>
          </cell>
          <cell r="K1177">
            <v>9</v>
          </cell>
          <cell r="L1177" t="str">
            <v>Cardiff</v>
          </cell>
        </row>
        <row r="1178">
          <cell r="C1178" t="str">
            <v>A74251</v>
          </cell>
          <cell r="D1178" t="str">
            <v>UK</v>
          </cell>
          <cell r="E1178" t="str">
            <v>UGB</v>
          </cell>
          <cell r="F1178" t="str">
            <v>UE21</v>
          </cell>
          <cell r="G1178" t="str">
            <v>S4</v>
          </cell>
          <cell r="H1178" t="str">
            <v>EEC</v>
          </cell>
          <cell r="I1178" t="str">
            <v>Principal Ecologist</v>
          </cell>
          <cell r="J1178" t="str">
            <v>Principal Environmental Consultant</v>
          </cell>
          <cell r="K1178">
            <v>5</v>
          </cell>
          <cell r="L1178" t="str">
            <v>Stroud</v>
          </cell>
        </row>
        <row r="1179">
          <cell r="C1179" t="str">
            <v>A89648</v>
          </cell>
          <cell r="D1179" t="str">
            <v>UK</v>
          </cell>
          <cell r="E1179" t="str">
            <v>UGB</v>
          </cell>
          <cell r="F1179" t="str">
            <v>US17</v>
          </cell>
          <cell r="G1179" t="str">
            <v>S9</v>
          </cell>
          <cell r="H1179" t="str">
            <v>ALG</v>
          </cell>
          <cell r="I1179" t="str">
            <v>Regional Health and Safety Advisor</v>
          </cell>
          <cell r="J1179" t="str">
            <v>Regional H&amp;S Advisor</v>
          </cell>
          <cell r="K1179">
            <v>3</v>
          </cell>
          <cell r="L1179" t="str">
            <v>Cardiff</v>
          </cell>
        </row>
        <row r="1180">
          <cell r="C1180" t="str">
            <v>W33243</v>
          </cell>
          <cell r="D1180" t="str">
            <v>UK</v>
          </cell>
          <cell r="E1180" t="str">
            <v>UGB</v>
          </cell>
          <cell r="F1180" t="str">
            <v>UF16</v>
          </cell>
          <cell r="G1180" t="str">
            <v>S9</v>
          </cell>
          <cell r="H1180" t="str">
            <v>AFF</v>
          </cell>
          <cell r="I1180" t="str">
            <v>Group Secretary</v>
          </cell>
          <cell r="J1180" t="str">
            <v>Senior Secretary/Team Secretary</v>
          </cell>
          <cell r="K1180">
            <v>8</v>
          </cell>
          <cell r="L1180" t="str">
            <v>Cardiff</v>
          </cell>
        </row>
        <row r="1181">
          <cell r="C1181" t="str">
            <v>A74976</v>
          </cell>
          <cell r="D1181" t="str">
            <v>UK</v>
          </cell>
          <cell r="E1181" t="str">
            <v>UGB</v>
          </cell>
          <cell r="F1181" t="str">
            <v>UT41</v>
          </cell>
          <cell r="G1181" t="str">
            <v>S1</v>
          </cell>
          <cell r="H1181" t="str">
            <v>TRL</v>
          </cell>
          <cell r="I1181" t="str">
            <v>CAD Technician</v>
          </cell>
          <cell r="J1181" t="str">
            <v>Technical Officer/ Technician</v>
          </cell>
          <cell r="K1181">
            <v>8</v>
          </cell>
          <cell r="L1181" t="str">
            <v>Other Site</v>
          </cell>
        </row>
        <row r="1182">
          <cell r="C1182" t="str">
            <v>A74331</v>
          </cell>
          <cell r="D1182" t="str">
            <v>UK</v>
          </cell>
          <cell r="E1182" t="str">
            <v>UGB</v>
          </cell>
          <cell r="F1182" t="str">
            <v>UE31</v>
          </cell>
          <cell r="G1182" t="str">
            <v>S4</v>
          </cell>
          <cell r="H1182" t="str">
            <v>EEA</v>
          </cell>
          <cell r="I1182" t="str">
            <v>Principal Landscape Architect</v>
          </cell>
          <cell r="J1182" t="str">
            <v>Principal Landscape Architect</v>
          </cell>
          <cell r="K1182">
            <v>5</v>
          </cell>
          <cell r="L1182" t="str">
            <v>Bristol</v>
          </cell>
        </row>
        <row r="1183">
          <cell r="C1183" t="str">
            <v>W33308</v>
          </cell>
          <cell r="D1183" t="str">
            <v>UK</v>
          </cell>
          <cell r="E1183" t="str">
            <v>UGB</v>
          </cell>
          <cell r="F1183" t="str">
            <v>UF16</v>
          </cell>
          <cell r="G1183" t="str">
            <v>S9</v>
          </cell>
          <cell r="H1183" t="str">
            <v>AFF</v>
          </cell>
          <cell r="I1183" t="str">
            <v>Office Facilities Manager</v>
          </cell>
          <cell r="J1183" t="str">
            <v>Office Facilities Manager (1)</v>
          </cell>
          <cell r="K1183">
            <v>5</v>
          </cell>
          <cell r="L1183" t="str">
            <v>Cardiff</v>
          </cell>
        </row>
        <row r="1184">
          <cell r="C1184" t="str">
            <v>A25278</v>
          </cell>
          <cell r="D1184" t="str">
            <v>UK</v>
          </cell>
          <cell r="E1184" t="str">
            <v>UGB</v>
          </cell>
          <cell r="F1184" t="str">
            <v>UT21</v>
          </cell>
          <cell r="G1184" t="str">
            <v>S1</v>
          </cell>
          <cell r="H1184" t="str">
            <v>THW</v>
          </cell>
          <cell r="I1184" t="str">
            <v>Work Exeperience Student</v>
          </cell>
          <cell r="J1184" t="str">
            <v>Junior Technician</v>
          </cell>
          <cell r="K1184">
            <v>11</v>
          </cell>
          <cell r="L1184" t="str">
            <v>Cardiff</v>
          </cell>
        </row>
        <row r="1185">
          <cell r="C1185" t="str">
            <v>A87017</v>
          </cell>
          <cell r="D1185" t="str">
            <v>UK</v>
          </cell>
          <cell r="E1185" t="str">
            <v>UGB</v>
          </cell>
          <cell r="F1185" t="str">
            <v>UF16</v>
          </cell>
          <cell r="G1185" t="str">
            <v>S9</v>
          </cell>
          <cell r="H1185" t="str">
            <v>AFF</v>
          </cell>
          <cell r="I1185" t="str">
            <v>Regional Support Managing Director</v>
          </cell>
          <cell r="J1185" t="str">
            <v>Senior Regional Support Services Manager</v>
          </cell>
          <cell r="K1185">
            <v>3</v>
          </cell>
          <cell r="L1185" t="str">
            <v>Cardiff</v>
          </cell>
        </row>
        <row r="1186">
          <cell r="C1186" t="str">
            <v>W33235</v>
          </cell>
          <cell r="D1186" t="str">
            <v>UK</v>
          </cell>
          <cell r="E1186" t="str">
            <v>UGB</v>
          </cell>
          <cell r="F1186" t="str">
            <v>UU22</v>
          </cell>
          <cell r="G1186" t="str">
            <v>S3</v>
          </cell>
          <cell r="H1186" t="str">
            <v>WTC</v>
          </cell>
          <cell r="I1186" t="str">
            <v>Associate Director</v>
          </cell>
          <cell r="J1186" t="str">
            <v>Associate Business Director</v>
          </cell>
          <cell r="K1186">
            <v>4</v>
          </cell>
          <cell r="L1186" t="str">
            <v>Cardiff</v>
          </cell>
        </row>
        <row r="1187">
          <cell r="C1187" t="str">
            <v>W32638</v>
          </cell>
          <cell r="D1187" t="str">
            <v>UK</v>
          </cell>
          <cell r="E1187" t="str">
            <v>UGB</v>
          </cell>
          <cell r="F1187" t="str">
            <v>UU22</v>
          </cell>
          <cell r="G1187" t="str">
            <v>S3</v>
          </cell>
          <cell r="H1187" t="str">
            <v>WTC</v>
          </cell>
          <cell r="I1187" t="str">
            <v>Principal Mechanical Engineer</v>
          </cell>
          <cell r="J1187" t="str">
            <v>Principal Engineer/ Technical Discipline Leader</v>
          </cell>
          <cell r="K1187">
            <v>5</v>
          </cell>
          <cell r="L1187" t="str">
            <v>Cardiff</v>
          </cell>
        </row>
        <row r="1188">
          <cell r="C1188" t="str">
            <v>A50206</v>
          </cell>
          <cell r="D1188" t="str">
            <v>UK</v>
          </cell>
          <cell r="E1188" t="str">
            <v>UGB</v>
          </cell>
          <cell r="F1188" t="str">
            <v>UT31</v>
          </cell>
          <cell r="G1188" t="str">
            <v>S1</v>
          </cell>
          <cell r="H1188" t="str">
            <v>SBR</v>
          </cell>
          <cell r="I1188" t="str">
            <v>Principal Bridge Engineer</v>
          </cell>
          <cell r="J1188" t="str">
            <v>Principal Engineer/ Technical Discipline Leader</v>
          </cell>
          <cell r="K1188">
            <v>5</v>
          </cell>
          <cell r="L1188" t="str">
            <v>Home</v>
          </cell>
        </row>
        <row r="1189">
          <cell r="C1189" t="str">
            <v>U02507</v>
          </cell>
          <cell r="D1189" t="str">
            <v>UK</v>
          </cell>
          <cell r="E1189" t="str">
            <v>UGB</v>
          </cell>
          <cell r="F1189" t="str">
            <v>UU22</v>
          </cell>
          <cell r="G1189" t="str">
            <v>S3</v>
          </cell>
          <cell r="H1189" t="str">
            <v>WTC</v>
          </cell>
          <cell r="I1189" t="str">
            <v>Senior Electrical Engineer</v>
          </cell>
          <cell r="J1189" t="str">
            <v>Resident Engineer (1) / Resident Engineer</v>
          </cell>
          <cell r="K1189">
            <v>6</v>
          </cell>
          <cell r="L1189" t="str">
            <v>Bristol</v>
          </cell>
        </row>
        <row r="1190">
          <cell r="C1190" t="str">
            <v>A00466</v>
          </cell>
          <cell r="D1190" t="str">
            <v>UK</v>
          </cell>
          <cell r="E1190" t="str">
            <v>UGB</v>
          </cell>
          <cell r="F1190" t="str">
            <v>US12</v>
          </cell>
          <cell r="G1190" t="str">
            <v>S9</v>
          </cell>
          <cell r="H1190" t="str">
            <v>AHR</v>
          </cell>
          <cell r="I1190" t="str">
            <v>HR Advisor</v>
          </cell>
          <cell r="J1190" t="str">
            <v>HR Advisor</v>
          </cell>
          <cell r="K1190">
            <v>6</v>
          </cell>
          <cell r="L1190" t="str">
            <v>Bristol</v>
          </cell>
        </row>
        <row r="1191">
          <cell r="C1191" t="str">
            <v>A74942</v>
          </cell>
          <cell r="D1191" t="str">
            <v>UK</v>
          </cell>
          <cell r="E1191" t="str">
            <v>UGB</v>
          </cell>
          <cell r="F1191" t="str">
            <v>UU22</v>
          </cell>
          <cell r="G1191" t="str">
            <v>S3</v>
          </cell>
          <cell r="H1191" t="str">
            <v>WTC</v>
          </cell>
          <cell r="I1191" t="str">
            <v>Senior Mechanical Engineer</v>
          </cell>
          <cell r="J1191" t="str">
            <v>Senior Engineer</v>
          </cell>
          <cell r="K1191">
            <v>6</v>
          </cell>
          <cell r="L1191" t="str">
            <v>Guildford</v>
          </cell>
        </row>
        <row r="1192">
          <cell r="C1192" t="str">
            <v>A74686</v>
          </cell>
          <cell r="D1192" t="str">
            <v>UK</v>
          </cell>
          <cell r="E1192" t="str">
            <v>UGB</v>
          </cell>
          <cell r="F1192" t="str">
            <v>UP21</v>
          </cell>
          <cell r="G1192" t="str">
            <v>S2</v>
          </cell>
          <cell r="H1192" t="str">
            <v>BBI</v>
          </cell>
          <cell r="I1192" t="str">
            <v>QUEST student</v>
          </cell>
          <cell r="J1192" t="str">
            <v>Junior Technician</v>
          </cell>
          <cell r="K1192">
            <v>11</v>
          </cell>
          <cell r="L1192" t="str">
            <v>Cardiff</v>
          </cell>
        </row>
        <row r="1193">
          <cell r="C1193" t="str">
            <v>A74793</v>
          </cell>
          <cell r="D1193" t="str">
            <v>UK</v>
          </cell>
          <cell r="E1193" t="str">
            <v>UGB</v>
          </cell>
          <cell r="F1193" t="str">
            <v>UP33</v>
          </cell>
          <cell r="G1193" t="str">
            <v>S2</v>
          </cell>
          <cell r="H1193" t="str">
            <v>BBI</v>
          </cell>
          <cell r="I1193" t="str">
            <v>Graduate Engineer</v>
          </cell>
          <cell r="J1193" t="str">
            <v>Assistant Engineer  (Graduate)</v>
          </cell>
          <cell r="K1193">
            <v>9</v>
          </cell>
          <cell r="L1193" t="str">
            <v>Cardiff</v>
          </cell>
        </row>
        <row r="1194">
          <cell r="C1194" t="str">
            <v>A00454</v>
          </cell>
          <cell r="D1194" t="str">
            <v>UK</v>
          </cell>
          <cell r="E1194" t="str">
            <v>UGB</v>
          </cell>
          <cell r="F1194" t="str">
            <v>UP21</v>
          </cell>
          <cell r="G1194" t="str">
            <v>S2</v>
          </cell>
          <cell r="H1194" t="str">
            <v>BBI</v>
          </cell>
          <cell r="I1194" t="str">
            <v>Quest Student</v>
          </cell>
          <cell r="J1194" t="str">
            <v>Junior Technician</v>
          </cell>
          <cell r="K1194">
            <v>11</v>
          </cell>
          <cell r="L1194" t="str">
            <v>Cardiff</v>
          </cell>
        </row>
        <row r="1195">
          <cell r="C1195" t="str">
            <v>A00562</v>
          </cell>
          <cell r="D1195" t="str">
            <v>UK</v>
          </cell>
          <cell r="E1195" t="str">
            <v>UGB</v>
          </cell>
          <cell r="F1195" t="str">
            <v>UT22</v>
          </cell>
          <cell r="G1195" t="str">
            <v>S1</v>
          </cell>
          <cell r="H1195" t="str">
            <v>THW</v>
          </cell>
          <cell r="I1195" t="str">
            <v>Senior Engineer</v>
          </cell>
          <cell r="J1195" t="str">
            <v>Senior Engineer</v>
          </cell>
          <cell r="K1195">
            <v>6</v>
          </cell>
          <cell r="L1195" t="str">
            <v>London</v>
          </cell>
        </row>
        <row r="1196">
          <cell r="C1196" t="str">
            <v>A49966</v>
          </cell>
          <cell r="D1196" t="str">
            <v>UK</v>
          </cell>
          <cell r="E1196" t="str">
            <v>UGB</v>
          </cell>
          <cell r="F1196" t="str">
            <v>UP32</v>
          </cell>
          <cell r="G1196" t="str">
            <v>S2</v>
          </cell>
          <cell r="H1196" t="str">
            <v>GLR</v>
          </cell>
          <cell r="I1196" t="str">
            <v>Technician (Junior)</v>
          </cell>
          <cell r="J1196" t="str">
            <v>Junior Technician</v>
          </cell>
          <cell r="K1196">
            <v>11</v>
          </cell>
          <cell r="L1196" t="str">
            <v>Bristol</v>
          </cell>
        </row>
        <row r="1197">
          <cell r="C1197" t="str">
            <v>A76392</v>
          </cell>
          <cell r="D1197" t="str">
            <v>UK</v>
          </cell>
          <cell r="E1197" t="str">
            <v>UGB</v>
          </cell>
          <cell r="F1197" t="str">
            <v>UT42</v>
          </cell>
          <cell r="G1197" t="str">
            <v>S1</v>
          </cell>
          <cell r="H1197" t="str">
            <v>TRL</v>
          </cell>
          <cell r="I1197" t="str">
            <v>CAD 3D Microstation Technician</v>
          </cell>
          <cell r="J1197" t="str">
            <v>Technical assistant</v>
          </cell>
          <cell r="K1197">
            <v>10</v>
          </cell>
          <cell r="L1197" t="str">
            <v>London</v>
          </cell>
        </row>
        <row r="1198">
          <cell r="C1198" t="str">
            <v>U03171</v>
          </cell>
          <cell r="D1198" t="str">
            <v>UK</v>
          </cell>
          <cell r="E1198" t="str">
            <v>UGB</v>
          </cell>
          <cell r="F1198" t="str">
            <v>UT31</v>
          </cell>
          <cell r="G1198" t="str">
            <v>S1</v>
          </cell>
          <cell r="H1198" t="str">
            <v>SBR</v>
          </cell>
          <cell r="I1198" t="str">
            <v>Microstation Technician</v>
          </cell>
          <cell r="J1198" t="str">
            <v>Senior Technician</v>
          </cell>
          <cell r="K1198">
            <v>7</v>
          </cell>
          <cell r="L1198" t="str">
            <v>London</v>
          </cell>
        </row>
        <row r="1199">
          <cell r="C1199" t="str">
            <v>A25210</v>
          </cell>
          <cell r="D1199" t="str">
            <v>UK</v>
          </cell>
          <cell r="E1199" t="str">
            <v>UGB</v>
          </cell>
          <cell r="F1199" t="str">
            <v>UE21</v>
          </cell>
          <cell r="G1199" t="str">
            <v>S4</v>
          </cell>
          <cell r="H1199" t="str">
            <v>ESD</v>
          </cell>
          <cell r="I1199" t="str">
            <v>Principal Consultant</v>
          </cell>
          <cell r="J1199" t="str">
            <v>Senior Consultant</v>
          </cell>
          <cell r="K1199">
            <v>6</v>
          </cell>
          <cell r="L1199" t="str">
            <v>London</v>
          </cell>
        </row>
        <row r="1200">
          <cell r="C1200" t="str">
            <v>A25213</v>
          </cell>
          <cell r="D1200" t="str">
            <v>UK</v>
          </cell>
          <cell r="E1200" t="str">
            <v>UGB</v>
          </cell>
          <cell r="F1200" t="str">
            <v>UU41</v>
          </cell>
          <cell r="G1200" t="str">
            <v>S3</v>
          </cell>
          <cell r="H1200" t="str">
            <v>WEN</v>
          </cell>
          <cell r="I1200" t="str">
            <v>Senior Consultant</v>
          </cell>
          <cell r="J1200" t="str">
            <v>Senior Consultant</v>
          </cell>
          <cell r="K1200">
            <v>6</v>
          </cell>
          <cell r="L1200" t="str">
            <v>Guildford</v>
          </cell>
        </row>
        <row r="1201">
          <cell r="C1201" t="str">
            <v>A99899</v>
          </cell>
          <cell r="D1201" t="str">
            <v>UK</v>
          </cell>
          <cell r="E1201" t="str">
            <v>UGB</v>
          </cell>
          <cell r="F1201" t="str">
            <v>UU71</v>
          </cell>
          <cell r="G1201" t="str">
            <v>S3</v>
          </cell>
          <cell r="H1201" t="str">
            <v>WWN</v>
          </cell>
          <cell r="I1201" t="str">
            <v>Principal Technician</v>
          </cell>
          <cell r="J1201" t="str">
            <v>Principal Technician</v>
          </cell>
          <cell r="K1201">
            <v>6</v>
          </cell>
          <cell r="L1201" t="str">
            <v>Cardiff</v>
          </cell>
        </row>
        <row r="1202">
          <cell r="C1202" t="str">
            <v>A50100</v>
          </cell>
          <cell r="D1202" t="str">
            <v>UK</v>
          </cell>
          <cell r="E1202" t="str">
            <v>UGB</v>
          </cell>
          <cell r="F1202" t="str">
            <v>UU61</v>
          </cell>
          <cell r="G1202" t="str">
            <v>S3</v>
          </cell>
          <cell r="H1202" t="str">
            <v>WWN</v>
          </cell>
          <cell r="I1202" t="str">
            <v>Technical Administrator</v>
          </cell>
          <cell r="J1202" t="str">
            <v>Facilities Assistant</v>
          </cell>
          <cell r="K1202">
            <v>10</v>
          </cell>
          <cell r="L1202" t="str">
            <v>Exeter</v>
          </cell>
        </row>
        <row r="1203">
          <cell r="C1203" t="str">
            <v>A49848</v>
          </cell>
          <cell r="D1203" t="str">
            <v>UK</v>
          </cell>
          <cell r="E1203" t="str">
            <v>UGB</v>
          </cell>
          <cell r="F1203" t="str">
            <v>UT21</v>
          </cell>
          <cell r="G1203" t="str">
            <v>S1</v>
          </cell>
          <cell r="H1203" t="str">
            <v>THW</v>
          </cell>
          <cell r="I1203" t="str">
            <v>Principal Engineer</v>
          </cell>
          <cell r="J1203" t="str">
            <v>Principal Engineer/ Technical Discipline Leader</v>
          </cell>
          <cell r="K1203">
            <v>5</v>
          </cell>
          <cell r="L1203" t="str">
            <v>Birmingham</v>
          </cell>
        </row>
        <row r="1204">
          <cell r="C1204" t="str">
            <v>A74836</v>
          </cell>
          <cell r="D1204" t="str">
            <v>UK</v>
          </cell>
          <cell r="E1204" t="str">
            <v>UGB</v>
          </cell>
          <cell r="F1204" t="str">
            <v>UT42</v>
          </cell>
          <cell r="G1204" t="str">
            <v>S1</v>
          </cell>
          <cell r="H1204" t="str">
            <v>TRL</v>
          </cell>
          <cell r="I1204" t="str">
            <v>Senior Project Planner</v>
          </cell>
          <cell r="J1204" t="str">
            <v>Senior Project Manager GCCC (Aus)</v>
          </cell>
          <cell r="K1204">
            <v>5</v>
          </cell>
          <cell r="L1204" t="str">
            <v>London</v>
          </cell>
        </row>
        <row r="1205">
          <cell r="C1205" t="str">
            <v>A88226</v>
          </cell>
          <cell r="D1205" t="str">
            <v>UK</v>
          </cell>
          <cell r="E1205" t="str">
            <v>UGB</v>
          </cell>
          <cell r="F1205" t="str">
            <v>UU71</v>
          </cell>
          <cell r="G1205" t="str">
            <v>S3</v>
          </cell>
          <cell r="H1205" t="str">
            <v>WWN</v>
          </cell>
          <cell r="I1205" t="str">
            <v>Engineer</v>
          </cell>
          <cell r="J1205" t="str">
            <v>Engineer  (Not chartered) (Graduate)</v>
          </cell>
          <cell r="K1205">
            <v>7</v>
          </cell>
          <cell r="L1205" t="str">
            <v>Birmingham</v>
          </cell>
        </row>
        <row r="1206">
          <cell r="C1206" t="str">
            <v>A00554</v>
          </cell>
          <cell r="D1206" t="str">
            <v>UK</v>
          </cell>
          <cell r="E1206" t="str">
            <v>UGB</v>
          </cell>
          <cell r="F1206" t="str">
            <v>UP31</v>
          </cell>
          <cell r="G1206" t="str">
            <v>S2</v>
          </cell>
          <cell r="H1206" t="str">
            <v>GGE</v>
          </cell>
          <cell r="I1206" t="str">
            <v>Graduate Geotechnical Engineer</v>
          </cell>
          <cell r="J1206" t="str">
            <v>Geotechnical Engineer (Assistant)</v>
          </cell>
          <cell r="K1206">
            <v>8</v>
          </cell>
          <cell r="L1206" t="str">
            <v>Birmingham</v>
          </cell>
        </row>
        <row r="1207">
          <cell r="C1207" t="str">
            <v>A76457</v>
          </cell>
          <cell r="D1207" t="str">
            <v>UK</v>
          </cell>
          <cell r="E1207" t="str">
            <v>UGB</v>
          </cell>
          <cell r="F1207" t="str">
            <v>UT21</v>
          </cell>
          <cell r="G1207" t="str">
            <v>S1</v>
          </cell>
          <cell r="H1207" t="str">
            <v>THW</v>
          </cell>
          <cell r="I1207" t="str">
            <v>Principal Engineer</v>
          </cell>
          <cell r="J1207" t="str">
            <v>Associate (EA)/ Associate Tech. Dir / Associate Tech. Dir (2</v>
          </cell>
          <cell r="K1207">
            <v>4</v>
          </cell>
          <cell r="L1207" t="str">
            <v>Birmingham</v>
          </cell>
        </row>
        <row r="1208">
          <cell r="C1208" t="str">
            <v>A76249</v>
          </cell>
          <cell r="D1208" t="str">
            <v>UK</v>
          </cell>
          <cell r="E1208" t="str">
            <v>UGB</v>
          </cell>
          <cell r="F1208" t="str">
            <v>UT21</v>
          </cell>
          <cell r="G1208" t="str">
            <v>S1</v>
          </cell>
          <cell r="H1208" t="str">
            <v>THW</v>
          </cell>
          <cell r="I1208" t="str">
            <v>Principal Engineer</v>
          </cell>
          <cell r="J1208" t="str">
            <v>Associate (EA)/ Associate Tech. Dir / Associate Tech. Dir (2</v>
          </cell>
          <cell r="K1208">
            <v>4</v>
          </cell>
          <cell r="L1208" t="str">
            <v>Birmingham</v>
          </cell>
        </row>
        <row r="1209">
          <cell r="C1209" t="str">
            <v>A50072</v>
          </cell>
          <cell r="D1209" t="str">
            <v>UK</v>
          </cell>
          <cell r="E1209" t="str">
            <v>UGB</v>
          </cell>
          <cell r="F1209" t="str">
            <v>UU61</v>
          </cell>
          <cell r="G1209" t="str">
            <v>S3</v>
          </cell>
          <cell r="H1209" t="str">
            <v>WWN</v>
          </cell>
          <cell r="I1209" t="str">
            <v>FGD</v>
          </cell>
          <cell r="J1209" t="str">
            <v>Business Director</v>
          </cell>
          <cell r="K1209">
            <v>3</v>
          </cell>
          <cell r="L1209" t="str">
            <v>Other Site</v>
          </cell>
        </row>
        <row r="1210">
          <cell r="C1210" t="str">
            <v>A76453</v>
          </cell>
          <cell r="D1210" t="str">
            <v>UK</v>
          </cell>
          <cell r="E1210" t="str">
            <v>UGB</v>
          </cell>
          <cell r="F1210" t="str">
            <v>UP31</v>
          </cell>
          <cell r="G1210" t="str">
            <v>S2</v>
          </cell>
          <cell r="H1210" t="str">
            <v>GGE</v>
          </cell>
          <cell r="I1210" t="str">
            <v>Graduate Engineer</v>
          </cell>
          <cell r="J1210" t="str">
            <v>Graduate Engineer</v>
          </cell>
          <cell r="K1210">
            <v>10</v>
          </cell>
          <cell r="L1210" t="str">
            <v>Warrington</v>
          </cell>
        </row>
        <row r="1211">
          <cell r="C1211" t="str">
            <v>A76176</v>
          </cell>
          <cell r="D1211" t="str">
            <v>UK</v>
          </cell>
          <cell r="E1211" t="str">
            <v>UGB</v>
          </cell>
          <cell r="F1211" t="str">
            <v>UT31</v>
          </cell>
          <cell r="G1211" t="str">
            <v>S1</v>
          </cell>
          <cell r="H1211" t="str">
            <v>SBR</v>
          </cell>
          <cell r="I1211" t="str">
            <v>Graduate Engineer</v>
          </cell>
          <cell r="J1211" t="str">
            <v>Graduate Engineer</v>
          </cell>
          <cell r="K1211">
            <v>10</v>
          </cell>
          <cell r="L1211" t="str">
            <v>London</v>
          </cell>
        </row>
        <row r="1212">
          <cell r="C1212" t="str">
            <v>A25130</v>
          </cell>
          <cell r="D1212" t="str">
            <v>UK</v>
          </cell>
          <cell r="E1212" t="str">
            <v>UGB</v>
          </cell>
          <cell r="F1212" t="str">
            <v>UT43</v>
          </cell>
          <cell r="G1212" t="str">
            <v>S1</v>
          </cell>
          <cell r="H1212" t="str">
            <v>TRL</v>
          </cell>
          <cell r="I1212" t="str">
            <v>Graduate Comms Modeller</v>
          </cell>
          <cell r="J1212" t="str">
            <v>Graduate Drafter</v>
          </cell>
          <cell r="K1212">
            <v>10</v>
          </cell>
          <cell r="L1212" t="str">
            <v>London</v>
          </cell>
        </row>
        <row r="1213">
          <cell r="C1213" t="str">
            <v>A76437</v>
          </cell>
          <cell r="D1213" t="str">
            <v>UK</v>
          </cell>
          <cell r="E1213" t="str">
            <v>UGB</v>
          </cell>
          <cell r="F1213" t="str">
            <v>UT31</v>
          </cell>
          <cell r="G1213" t="str">
            <v>S1</v>
          </cell>
          <cell r="H1213" t="str">
            <v>SBR</v>
          </cell>
          <cell r="I1213" t="str">
            <v>Technician</v>
          </cell>
          <cell r="J1213" t="str">
            <v>Technical assistant</v>
          </cell>
          <cell r="K1213">
            <v>10</v>
          </cell>
          <cell r="L1213" t="str">
            <v>Guildford</v>
          </cell>
        </row>
        <row r="1214">
          <cell r="C1214" t="str">
            <v>A97268</v>
          </cell>
          <cell r="D1214" t="str">
            <v>UK</v>
          </cell>
          <cell r="E1214" t="str">
            <v>UGB</v>
          </cell>
          <cell r="F1214" t="str">
            <v>UT21</v>
          </cell>
          <cell r="G1214" t="str">
            <v>S1</v>
          </cell>
          <cell r="H1214" t="str">
            <v>THW</v>
          </cell>
          <cell r="I1214" t="str">
            <v>Technician</v>
          </cell>
          <cell r="J1214" t="str">
            <v>Technical Officer/ Technician</v>
          </cell>
          <cell r="K1214">
            <v>10</v>
          </cell>
          <cell r="L1214" t="str">
            <v>Guildford</v>
          </cell>
        </row>
        <row r="1215">
          <cell r="C1215" t="str">
            <v>S10386</v>
          </cell>
          <cell r="D1215" t="str">
            <v>UK</v>
          </cell>
          <cell r="E1215" t="str">
            <v>UGB</v>
          </cell>
          <cell r="F1215" t="str">
            <v>UT42</v>
          </cell>
          <cell r="G1215" t="str">
            <v>S1</v>
          </cell>
          <cell r="H1215" t="str">
            <v>TRL</v>
          </cell>
          <cell r="I1215" t="str">
            <v>Train Planning &amp; Logistics</v>
          </cell>
          <cell r="J1215" t="str">
            <v>Engineer  (Not chartered) (Graduate)</v>
          </cell>
          <cell r="K1215">
            <v>8</v>
          </cell>
          <cell r="L1215" t="str">
            <v>Other Site</v>
          </cell>
        </row>
        <row r="1216">
          <cell r="C1216" t="str">
            <v>S10329</v>
          </cell>
          <cell r="D1216" t="str">
            <v>UK</v>
          </cell>
          <cell r="E1216" t="str">
            <v>UGB</v>
          </cell>
          <cell r="F1216" t="str">
            <v>UT42</v>
          </cell>
          <cell r="G1216" t="str">
            <v>S1</v>
          </cell>
          <cell r="H1216" t="str">
            <v>TRL</v>
          </cell>
          <cell r="I1216" t="str">
            <v>Subconsultant - Architectural Designer</v>
          </cell>
          <cell r="J1216" t="str">
            <v>Project Manager  Category  2 (1)</v>
          </cell>
          <cell r="K1216">
            <v>3</v>
          </cell>
          <cell r="L1216" t="str">
            <v>London</v>
          </cell>
        </row>
        <row r="1217">
          <cell r="C1217" t="str">
            <v>A49705</v>
          </cell>
          <cell r="D1217" t="str">
            <v>UK</v>
          </cell>
          <cell r="E1217" t="str">
            <v>UGB</v>
          </cell>
          <cell r="F1217" t="str">
            <v>UP33</v>
          </cell>
          <cell r="G1217" t="str">
            <v>S2</v>
          </cell>
          <cell r="H1217" t="str">
            <v>BBI</v>
          </cell>
          <cell r="I1217" t="str">
            <v>Senior Technician</v>
          </cell>
          <cell r="J1217" t="str">
            <v>Senior Technician</v>
          </cell>
          <cell r="K1217">
            <v>7</v>
          </cell>
          <cell r="L1217" t="str">
            <v>London</v>
          </cell>
        </row>
        <row r="1218">
          <cell r="C1218" t="str">
            <v>A40641</v>
          </cell>
          <cell r="D1218" t="str">
            <v>UK</v>
          </cell>
          <cell r="E1218" t="str">
            <v>UGB</v>
          </cell>
          <cell r="F1218" t="str">
            <v>UT42</v>
          </cell>
          <cell r="G1218" t="str">
            <v>S1</v>
          </cell>
          <cell r="H1218" t="str">
            <v>TRL</v>
          </cell>
          <cell r="I1218" t="str">
            <v>Principle Engineer</v>
          </cell>
          <cell r="J1218" t="str">
            <v>Principal Engineer/ Technical Discipline Leader</v>
          </cell>
          <cell r="K1218">
            <v>5</v>
          </cell>
          <cell r="L1218" t="str">
            <v>Thames Alliance</v>
          </cell>
        </row>
        <row r="1219">
          <cell r="C1219" t="str">
            <v>A74290</v>
          </cell>
          <cell r="D1219" t="str">
            <v>UK</v>
          </cell>
          <cell r="E1219" t="str">
            <v>UGB</v>
          </cell>
          <cell r="F1219" t="str">
            <v>US12</v>
          </cell>
          <cell r="G1219" t="str">
            <v>S9</v>
          </cell>
          <cell r="H1219" t="str">
            <v>AHR</v>
          </cell>
          <cell r="I1219" t="str">
            <v>Senior HR Advisor</v>
          </cell>
          <cell r="J1219" t="str">
            <v>Senior HR Manager/Advisor</v>
          </cell>
          <cell r="K1219">
            <v>4</v>
          </cell>
          <cell r="L1219" t="str">
            <v>Bristol</v>
          </cell>
        </row>
        <row r="1220">
          <cell r="C1220" t="str">
            <v>S10251</v>
          </cell>
          <cell r="D1220" t="str">
            <v>UK</v>
          </cell>
          <cell r="E1220" t="str">
            <v>UGB</v>
          </cell>
          <cell r="F1220" t="str">
            <v>UT51</v>
          </cell>
          <cell r="G1220" t="str">
            <v>S1</v>
          </cell>
          <cell r="H1220" t="str">
            <v>TIS</v>
          </cell>
          <cell r="I1220" t="str">
            <v>Project Manager</v>
          </cell>
          <cell r="J1220" t="str">
            <v>Project  Planner (1)</v>
          </cell>
          <cell r="K1220">
            <v>5</v>
          </cell>
          <cell r="L1220" t="str">
            <v>Bristol</v>
          </cell>
        </row>
        <row r="1221">
          <cell r="C1221" t="str">
            <v>A03239</v>
          </cell>
          <cell r="D1221" t="str">
            <v>UK</v>
          </cell>
          <cell r="E1221" t="str">
            <v>UGB</v>
          </cell>
          <cell r="F1221" t="str">
            <v>UU11</v>
          </cell>
          <cell r="G1221" t="str">
            <v>S3</v>
          </cell>
          <cell r="H1221" t="str">
            <v>UEX</v>
          </cell>
          <cell r="I1221" t="str">
            <v>Sector Managing Director</v>
          </cell>
          <cell r="J1221" t="str">
            <v>Client Relationship Director</v>
          </cell>
          <cell r="K1221">
            <v>2</v>
          </cell>
          <cell r="L1221" t="str">
            <v>Cardiff</v>
          </cell>
        </row>
        <row r="1222">
          <cell r="C1222" t="str">
            <v>A87521</v>
          </cell>
          <cell r="D1222" t="str">
            <v>UK</v>
          </cell>
          <cell r="E1222" t="str">
            <v>UGB</v>
          </cell>
          <cell r="F1222" t="str">
            <v>UT21</v>
          </cell>
          <cell r="G1222" t="str">
            <v>S1</v>
          </cell>
          <cell r="H1222" t="str">
            <v>THW</v>
          </cell>
          <cell r="I1222" t="str">
            <v>Principal Engineer</v>
          </cell>
          <cell r="J1222" t="str">
            <v>Principal  Architect</v>
          </cell>
          <cell r="K1222">
            <v>4</v>
          </cell>
          <cell r="L1222" t="str">
            <v>Warrington</v>
          </cell>
        </row>
        <row r="1223">
          <cell r="C1223" t="str">
            <v>A50121</v>
          </cell>
          <cell r="D1223" t="str">
            <v>UK</v>
          </cell>
          <cell r="E1223" t="str">
            <v>UGB</v>
          </cell>
          <cell r="F1223" t="str">
            <v>UU61</v>
          </cell>
          <cell r="G1223" t="str">
            <v>S3</v>
          </cell>
          <cell r="H1223" t="str">
            <v>WWN</v>
          </cell>
          <cell r="I1223" t="str">
            <v>Inspector</v>
          </cell>
          <cell r="J1223" t="str">
            <v>Chartered or Consulting Engineer</v>
          </cell>
          <cell r="K1223">
            <v>7</v>
          </cell>
          <cell r="L1223" t="str">
            <v>Home</v>
          </cell>
        </row>
        <row r="1224">
          <cell r="C1224" t="str">
            <v>A25087</v>
          </cell>
          <cell r="D1224" t="str">
            <v>UK</v>
          </cell>
          <cell r="E1224" t="str">
            <v>UGB</v>
          </cell>
          <cell r="F1224" t="str">
            <v>UT21</v>
          </cell>
          <cell r="G1224" t="str">
            <v>S1</v>
          </cell>
          <cell r="H1224" t="str">
            <v>THW</v>
          </cell>
          <cell r="I1224" t="str">
            <v>Clerical Officer</v>
          </cell>
          <cell r="J1224" t="str">
            <v>Clerical Officer</v>
          </cell>
          <cell r="K1224">
            <v>10</v>
          </cell>
          <cell r="L1224" t="str">
            <v>Other Site</v>
          </cell>
        </row>
        <row r="1225">
          <cell r="C1225" t="str">
            <v>A49960</v>
          </cell>
          <cell r="D1225" t="str">
            <v>UK</v>
          </cell>
          <cell r="E1225" t="str">
            <v>UGB</v>
          </cell>
          <cell r="F1225" t="str">
            <v>UF15</v>
          </cell>
          <cell r="G1225" t="str">
            <v>S9</v>
          </cell>
          <cell r="H1225" t="str">
            <v>AFF</v>
          </cell>
          <cell r="I1225" t="str">
            <v>UK Facilities Manager</v>
          </cell>
          <cell r="J1225" t="str">
            <v>Office Facilities Manager (1)</v>
          </cell>
          <cell r="K1225">
            <v>5</v>
          </cell>
          <cell r="L1225" t="str">
            <v>London</v>
          </cell>
        </row>
        <row r="1226">
          <cell r="C1226" t="str">
            <v>A49869</v>
          </cell>
          <cell r="D1226" t="str">
            <v>UK</v>
          </cell>
          <cell r="E1226" t="str">
            <v>UGB</v>
          </cell>
          <cell r="F1226" t="str">
            <v>UT22</v>
          </cell>
          <cell r="G1226" t="str">
            <v>S1</v>
          </cell>
          <cell r="H1226" t="str">
            <v>THW</v>
          </cell>
          <cell r="I1226" t="str">
            <v>Senior Engineer</v>
          </cell>
          <cell r="J1226" t="str">
            <v>Senior Engineer</v>
          </cell>
          <cell r="K1226">
            <v>6</v>
          </cell>
          <cell r="L1226" t="str">
            <v>London</v>
          </cell>
        </row>
        <row r="1227">
          <cell r="C1227" t="str">
            <v>S10266</v>
          </cell>
          <cell r="D1227" t="str">
            <v>UK</v>
          </cell>
          <cell r="E1227" t="str">
            <v>UGB</v>
          </cell>
          <cell r="F1227" t="str">
            <v>UT23</v>
          </cell>
          <cell r="G1227" t="str">
            <v>S1</v>
          </cell>
          <cell r="H1227" t="str">
            <v>THW</v>
          </cell>
          <cell r="I1227" t="str">
            <v>Project Manager</v>
          </cell>
          <cell r="J1227" t="str">
            <v>Project Planner  (2)</v>
          </cell>
          <cell r="K1227">
            <v>6</v>
          </cell>
          <cell r="L1227" t="str">
            <v>West One</v>
          </cell>
        </row>
        <row r="1228">
          <cell r="C1228" t="str">
            <v>A76369</v>
          </cell>
          <cell r="D1228" t="str">
            <v>UK</v>
          </cell>
          <cell r="E1228" t="str">
            <v>UGB</v>
          </cell>
          <cell r="F1228" t="str">
            <v>UT42</v>
          </cell>
          <cell r="G1228" t="str">
            <v>S1</v>
          </cell>
          <cell r="H1228" t="str">
            <v>TRL</v>
          </cell>
          <cell r="I1228" t="str">
            <v>CAD 3D Microstation Technician</v>
          </cell>
          <cell r="J1228" t="str">
            <v>Technical Officer/ Technician</v>
          </cell>
          <cell r="K1228">
            <v>10</v>
          </cell>
          <cell r="L1228" t="str">
            <v>London</v>
          </cell>
        </row>
        <row r="1229">
          <cell r="C1229" t="str">
            <v>A74569</v>
          </cell>
          <cell r="D1229" t="str">
            <v>UK</v>
          </cell>
          <cell r="E1229" t="str">
            <v>UGB</v>
          </cell>
          <cell r="F1229" t="str">
            <v>UT31</v>
          </cell>
          <cell r="G1229" t="str">
            <v>S1</v>
          </cell>
          <cell r="H1229" t="str">
            <v>SBR</v>
          </cell>
          <cell r="I1229" t="str">
            <v>Engineer</v>
          </cell>
          <cell r="J1229" t="str">
            <v>Resident Engineer (2)</v>
          </cell>
          <cell r="K1229">
            <v>7</v>
          </cell>
          <cell r="L1229" t="str">
            <v>London</v>
          </cell>
        </row>
        <row r="1230">
          <cell r="C1230" t="str">
            <v>A24974</v>
          </cell>
          <cell r="D1230" t="str">
            <v>UK</v>
          </cell>
          <cell r="E1230" t="str">
            <v>UGB</v>
          </cell>
          <cell r="F1230" t="str">
            <v>US15</v>
          </cell>
          <cell r="G1230" t="str">
            <v>S9</v>
          </cell>
          <cell r="H1230" t="str">
            <v>AIT</v>
          </cell>
          <cell r="I1230" t="str">
            <v>IT Field Engineer</v>
          </cell>
          <cell r="J1230" t="str">
            <v>Senior Network Administrator</v>
          </cell>
          <cell r="K1230">
            <v>6</v>
          </cell>
          <cell r="L1230" t="str">
            <v>Birmingham</v>
          </cell>
        </row>
        <row r="1231">
          <cell r="C1231" t="str">
            <v>A74749</v>
          </cell>
          <cell r="D1231" t="str">
            <v>UK</v>
          </cell>
          <cell r="E1231" t="str">
            <v>UGB</v>
          </cell>
          <cell r="F1231" t="str">
            <v>UT42</v>
          </cell>
          <cell r="G1231" t="str">
            <v>S1</v>
          </cell>
          <cell r="H1231" t="str">
            <v>TRL</v>
          </cell>
          <cell r="I1231" t="str">
            <v>Senior Project Manager</v>
          </cell>
          <cell r="J1231" t="str">
            <v>Project Manager  Category  2 (1)</v>
          </cell>
          <cell r="K1231">
            <v>3</v>
          </cell>
          <cell r="L1231" t="str">
            <v>Cardiff</v>
          </cell>
        </row>
        <row r="1232">
          <cell r="C1232" t="str">
            <v>A74906</v>
          </cell>
          <cell r="D1232" t="str">
            <v>UK</v>
          </cell>
          <cell r="E1232" t="str">
            <v>UGB</v>
          </cell>
          <cell r="F1232" t="str">
            <v>UP33</v>
          </cell>
          <cell r="G1232" t="str">
            <v>S2</v>
          </cell>
          <cell r="H1232" t="str">
            <v>SBS</v>
          </cell>
          <cell r="I1232" t="str">
            <v>Graduate Engineer</v>
          </cell>
          <cell r="J1232" t="str">
            <v>Graduate Engineer</v>
          </cell>
          <cell r="K1232">
            <v>10</v>
          </cell>
          <cell r="L1232" t="str">
            <v>Secondment</v>
          </cell>
        </row>
        <row r="1233">
          <cell r="C1233" t="str">
            <v>A76282</v>
          </cell>
          <cell r="D1233" t="str">
            <v>UK</v>
          </cell>
          <cell r="E1233" t="str">
            <v>UGB</v>
          </cell>
          <cell r="F1233" t="str">
            <v>UT43</v>
          </cell>
          <cell r="G1233" t="str">
            <v>S1</v>
          </cell>
          <cell r="H1233" t="str">
            <v>TRL</v>
          </cell>
          <cell r="I1233" t="str">
            <v>Senior Project Manager</v>
          </cell>
          <cell r="J1233" t="str">
            <v>Project Manager  Category 2 (2)</v>
          </cell>
          <cell r="K1233">
            <v>4</v>
          </cell>
          <cell r="L1233" t="str">
            <v>Secondment</v>
          </cell>
        </row>
        <row r="1234">
          <cell r="C1234" t="str">
            <v>A76147</v>
          </cell>
          <cell r="D1234" t="str">
            <v>UK</v>
          </cell>
          <cell r="E1234" t="str">
            <v>UGB</v>
          </cell>
          <cell r="F1234" t="str">
            <v>UT21</v>
          </cell>
          <cell r="G1234" t="str">
            <v>S1</v>
          </cell>
          <cell r="H1234" t="str">
            <v>THW</v>
          </cell>
          <cell r="I1234" t="str">
            <v>Graduate Engineer</v>
          </cell>
          <cell r="J1234" t="str">
            <v>Graduate Engineer</v>
          </cell>
          <cell r="K1234">
            <v>10</v>
          </cell>
          <cell r="L1234" t="str">
            <v>Birmingham</v>
          </cell>
        </row>
        <row r="1235">
          <cell r="C1235" t="str">
            <v>A82465</v>
          </cell>
          <cell r="D1235" t="str">
            <v>UK</v>
          </cell>
          <cell r="E1235" t="str">
            <v>UGB</v>
          </cell>
          <cell r="F1235" t="str">
            <v>UT21</v>
          </cell>
          <cell r="G1235" t="str">
            <v>S1</v>
          </cell>
          <cell r="H1235" t="str">
            <v>THW</v>
          </cell>
          <cell r="I1235" t="str">
            <v>Senior Engineer</v>
          </cell>
          <cell r="J1235" t="str">
            <v>Senior Engineer</v>
          </cell>
          <cell r="K1235">
            <v>6</v>
          </cell>
          <cell r="L1235" t="str">
            <v>Guildford</v>
          </cell>
        </row>
        <row r="1236">
          <cell r="C1236" t="str">
            <v>A76412</v>
          </cell>
          <cell r="D1236" t="str">
            <v>UK</v>
          </cell>
          <cell r="E1236" t="str">
            <v>UGB</v>
          </cell>
          <cell r="F1236" t="str">
            <v>UT31</v>
          </cell>
          <cell r="G1236" t="str">
            <v>S1</v>
          </cell>
          <cell r="H1236" t="str">
            <v>SBR</v>
          </cell>
          <cell r="I1236" t="str">
            <v>Bridge Engineer</v>
          </cell>
          <cell r="J1236" t="str">
            <v>Resident Engineer (2)</v>
          </cell>
          <cell r="K1236">
            <v>7</v>
          </cell>
          <cell r="L1236" t="str">
            <v>Guildford</v>
          </cell>
        </row>
        <row r="1237">
          <cell r="C1237" t="str">
            <v>A74561</v>
          </cell>
          <cell r="D1237" t="str">
            <v>UK</v>
          </cell>
          <cell r="E1237" t="str">
            <v>UGB</v>
          </cell>
          <cell r="F1237" t="str">
            <v>UT41</v>
          </cell>
          <cell r="G1237" t="str">
            <v>S1</v>
          </cell>
          <cell r="H1237" t="str">
            <v>TRL</v>
          </cell>
          <cell r="I1237" t="str">
            <v>Graduate Engineer</v>
          </cell>
          <cell r="J1237" t="str">
            <v>Assistant Engineer  (Graduate)</v>
          </cell>
          <cell r="K1237">
            <v>9</v>
          </cell>
          <cell r="L1237" t="str">
            <v>Warrington</v>
          </cell>
        </row>
        <row r="1238">
          <cell r="C1238" t="str">
            <v>A00474</v>
          </cell>
          <cell r="D1238" t="str">
            <v>UK</v>
          </cell>
          <cell r="E1238" t="str">
            <v>UGB</v>
          </cell>
          <cell r="F1238" t="str">
            <v>UP21</v>
          </cell>
          <cell r="G1238" t="str">
            <v>S2</v>
          </cell>
          <cell r="H1238" t="str">
            <v>GCL</v>
          </cell>
          <cell r="I1238" t="str">
            <v>Asbestos Surveyor</v>
          </cell>
          <cell r="J1238" t="str">
            <v>Quantity surveyor</v>
          </cell>
          <cell r="K1238">
            <v>7</v>
          </cell>
          <cell r="L1238" t="str">
            <v>London</v>
          </cell>
        </row>
        <row r="1239">
          <cell r="C1239" t="str">
            <v>A25209</v>
          </cell>
          <cell r="D1239" t="str">
            <v>UK</v>
          </cell>
          <cell r="E1239" t="str">
            <v>UGB</v>
          </cell>
          <cell r="F1239" t="str">
            <v>UP21</v>
          </cell>
          <cell r="G1239" t="str">
            <v>S2</v>
          </cell>
          <cell r="H1239" t="str">
            <v>GCL</v>
          </cell>
          <cell r="I1239" t="str">
            <v>Asbestos Surveyor</v>
          </cell>
          <cell r="J1239" t="str">
            <v>Environmental consultant 1</v>
          </cell>
          <cell r="K1239">
            <v>7</v>
          </cell>
          <cell r="L1239" t="str">
            <v>London</v>
          </cell>
        </row>
        <row r="1240">
          <cell r="C1240" t="str">
            <v>S10265</v>
          </cell>
          <cell r="D1240" t="str">
            <v>UK</v>
          </cell>
          <cell r="E1240" t="str">
            <v>UGB</v>
          </cell>
          <cell r="F1240" t="str">
            <v>UP21</v>
          </cell>
          <cell r="G1240" t="str">
            <v>S2</v>
          </cell>
          <cell r="H1240" t="str">
            <v>GCL</v>
          </cell>
          <cell r="I1240" t="str">
            <v>Senior Technician</v>
          </cell>
          <cell r="J1240" t="str">
            <v>Senior Technician</v>
          </cell>
          <cell r="K1240">
            <v>9</v>
          </cell>
          <cell r="L1240" t="str">
            <v>London</v>
          </cell>
        </row>
        <row r="1241">
          <cell r="C1241" t="str">
            <v>A24831</v>
          </cell>
          <cell r="D1241" t="str">
            <v>UK</v>
          </cell>
          <cell r="E1241" t="str">
            <v>UGB</v>
          </cell>
          <cell r="F1241" t="str">
            <v>UT42</v>
          </cell>
          <cell r="G1241" t="str">
            <v>S1</v>
          </cell>
          <cell r="H1241" t="str">
            <v>TRL</v>
          </cell>
          <cell r="I1241" t="str">
            <v>Senior Cost Manager</v>
          </cell>
          <cell r="J1241" t="str">
            <v>Senior Cost Manager</v>
          </cell>
          <cell r="K1241">
            <v>6</v>
          </cell>
          <cell r="L1241" t="str">
            <v>London</v>
          </cell>
        </row>
        <row r="1242">
          <cell r="C1242" t="str">
            <v>A24983</v>
          </cell>
          <cell r="D1242" t="str">
            <v>UK</v>
          </cell>
          <cell r="E1242" t="str">
            <v>UGB</v>
          </cell>
          <cell r="F1242" t="str">
            <v>UU22</v>
          </cell>
          <cell r="G1242" t="str">
            <v>S3</v>
          </cell>
          <cell r="H1242" t="str">
            <v>WTC</v>
          </cell>
          <cell r="I1242" t="str">
            <v>Graduate Electrical Engineer</v>
          </cell>
          <cell r="J1242" t="str">
            <v>Graduate Engineer</v>
          </cell>
          <cell r="K1242">
            <v>9</v>
          </cell>
          <cell r="L1242" t="str">
            <v>Birmingham</v>
          </cell>
        </row>
        <row r="1243">
          <cell r="C1243" t="str">
            <v>A74835</v>
          </cell>
          <cell r="D1243" t="str">
            <v>UK</v>
          </cell>
          <cell r="E1243" t="str">
            <v>UGB</v>
          </cell>
          <cell r="F1243" t="str">
            <v>UT42</v>
          </cell>
          <cell r="G1243" t="str">
            <v>S1</v>
          </cell>
          <cell r="H1243" t="str">
            <v>TRL</v>
          </cell>
          <cell r="I1243" t="str">
            <v>Assistant Document Controller</v>
          </cell>
          <cell r="J1243" t="str">
            <v>Document Controller (2)</v>
          </cell>
          <cell r="K1243">
            <v>10</v>
          </cell>
          <cell r="L1243" t="str">
            <v>London</v>
          </cell>
        </row>
        <row r="1244">
          <cell r="C1244" t="str">
            <v>A49963</v>
          </cell>
          <cell r="D1244" t="str">
            <v>UK</v>
          </cell>
          <cell r="E1244" t="str">
            <v>UGB</v>
          </cell>
          <cell r="F1244" t="str">
            <v>UP21</v>
          </cell>
          <cell r="G1244" t="str">
            <v>S2</v>
          </cell>
          <cell r="H1244" t="str">
            <v>GLR</v>
          </cell>
          <cell r="I1244" t="str">
            <v>Environmental Consultant</v>
          </cell>
          <cell r="J1244" t="str">
            <v>Environmental consultant 2</v>
          </cell>
          <cell r="K1244">
            <v>8</v>
          </cell>
          <cell r="L1244" t="str">
            <v>Bristol</v>
          </cell>
        </row>
        <row r="1245">
          <cell r="C1245" t="str">
            <v>U03077</v>
          </cell>
          <cell r="D1245" t="str">
            <v>UK</v>
          </cell>
          <cell r="E1245" t="str">
            <v>UGB</v>
          </cell>
          <cell r="F1245" t="str">
            <v>UT42</v>
          </cell>
          <cell r="G1245" t="str">
            <v>S1</v>
          </cell>
          <cell r="H1245" t="str">
            <v>TRS</v>
          </cell>
          <cell r="I1245" t="str">
            <v>Engineer</v>
          </cell>
          <cell r="J1245" t="str">
            <v>Technical Director  / Technical Director (1)</v>
          </cell>
          <cell r="K1245">
            <v>3</v>
          </cell>
          <cell r="L1245" t="str">
            <v>London</v>
          </cell>
        </row>
        <row r="1246">
          <cell r="C1246" t="str">
            <v>A74968</v>
          </cell>
          <cell r="D1246" t="str">
            <v>UK</v>
          </cell>
          <cell r="E1246" t="str">
            <v>UGB</v>
          </cell>
          <cell r="F1246" t="str">
            <v>UF12</v>
          </cell>
          <cell r="G1246" t="str">
            <v>S9</v>
          </cell>
          <cell r="H1246" t="str">
            <v>AFF</v>
          </cell>
          <cell r="I1246" t="str">
            <v>Facilities Assistant</v>
          </cell>
          <cell r="J1246" t="str">
            <v>Facilities Assistant</v>
          </cell>
          <cell r="K1246">
            <v>11</v>
          </cell>
          <cell r="L1246" t="str">
            <v>Bristol</v>
          </cell>
        </row>
        <row r="1247">
          <cell r="C1247" t="str">
            <v>A74351</v>
          </cell>
          <cell r="D1247" t="str">
            <v>UK</v>
          </cell>
          <cell r="E1247" t="str">
            <v>UGB</v>
          </cell>
          <cell r="F1247" t="str">
            <v>UF12</v>
          </cell>
          <cell r="G1247" t="str">
            <v>S9</v>
          </cell>
          <cell r="H1247" t="str">
            <v>AFF</v>
          </cell>
          <cell r="I1247" t="str">
            <v>Facilities Assistant</v>
          </cell>
          <cell r="J1247" t="str">
            <v>Facilities Coordinator</v>
          </cell>
          <cell r="K1247">
            <v>9</v>
          </cell>
          <cell r="L1247" t="str">
            <v>Bristol</v>
          </cell>
        </row>
        <row r="1248">
          <cell r="C1248" t="str">
            <v>A03919</v>
          </cell>
          <cell r="D1248" t="str">
            <v>UK</v>
          </cell>
          <cell r="E1248" t="str">
            <v>UGB</v>
          </cell>
          <cell r="F1248" t="str">
            <v>UU31</v>
          </cell>
          <cell r="G1248" t="str">
            <v>S3</v>
          </cell>
          <cell r="H1248" t="str">
            <v>WWN</v>
          </cell>
          <cell r="I1248" t="str">
            <v>Associate Technical Director</v>
          </cell>
          <cell r="J1248" t="str">
            <v>Associate (EA)/ Associate Tech. Dir / Associate Tech. Dir (2</v>
          </cell>
          <cell r="K1248">
            <v>4</v>
          </cell>
          <cell r="L1248" t="str">
            <v>Guildford</v>
          </cell>
        </row>
        <row r="1249">
          <cell r="C1249" t="str">
            <v>A42121</v>
          </cell>
          <cell r="D1249" t="str">
            <v>UK</v>
          </cell>
          <cell r="E1249" t="str">
            <v>UGB</v>
          </cell>
          <cell r="F1249" t="str">
            <v>UP51</v>
          </cell>
          <cell r="G1249" t="str">
            <v>S2</v>
          </cell>
          <cell r="H1249" t="str">
            <v>SBS</v>
          </cell>
          <cell r="I1249" t="str">
            <v>Technical Director (2)</v>
          </cell>
          <cell r="J1249" t="str">
            <v>Associate (EA)/ Associate Tech. Dir / Associate Tech. Dir (2</v>
          </cell>
          <cell r="K1249">
            <v>4</v>
          </cell>
          <cell r="L1249" t="str">
            <v>Bristol</v>
          </cell>
        </row>
        <row r="1250">
          <cell r="C1250" t="str">
            <v>A25169</v>
          </cell>
          <cell r="D1250" t="str">
            <v>UK</v>
          </cell>
          <cell r="E1250" t="str">
            <v>UGB</v>
          </cell>
          <cell r="F1250" t="str">
            <v>UP31</v>
          </cell>
          <cell r="G1250" t="str">
            <v>S2</v>
          </cell>
          <cell r="H1250" t="str">
            <v>GGE</v>
          </cell>
          <cell r="I1250" t="str">
            <v>Graduate Engineer</v>
          </cell>
          <cell r="J1250" t="str">
            <v>Environmental consultant 4 / Graduate</v>
          </cell>
          <cell r="K1250">
            <v>10</v>
          </cell>
          <cell r="L1250" t="str">
            <v>Guildford</v>
          </cell>
        </row>
        <row r="1251">
          <cell r="C1251" t="str">
            <v>A74470</v>
          </cell>
          <cell r="D1251" t="str">
            <v>UK</v>
          </cell>
          <cell r="E1251" t="str">
            <v>UGB</v>
          </cell>
          <cell r="F1251" t="str">
            <v>UT21</v>
          </cell>
          <cell r="G1251" t="str">
            <v>S1</v>
          </cell>
          <cell r="H1251" t="str">
            <v>THW</v>
          </cell>
          <cell r="I1251" t="str">
            <v>Project Manager (Cat 2)</v>
          </cell>
          <cell r="J1251" t="str">
            <v>Project Manager  Category  2 (1)</v>
          </cell>
          <cell r="K1251">
            <v>3</v>
          </cell>
          <cell r="L1251" t="str">
            <v>Dublin</v>
          </cell>
        </row>
        <row r="1252">
          <cell r="C1252" t="str">
            <v>A96768</v>
          </cell>
          <cell r="D1252" t="str">
            <v>UK</v>
          </cell>
          <cell r="E1252" t="str">
            <v>UGB</v>
          </cell>
          <cell r="F1252" t="str">
            <v>UT31</v>
          </cell>
          <cell r="G1252" t="str">
            <v>S1</v>
          </cell>
          <cell r="H1252" t="str">
            <v>SBR</v>
          </cell>
          <cell r="I1252" t="str">
            <v>Engineer</v>
          </cell>
          <cell r="J1252" t="str">
            <v>Resident Engineer (1) / Resident Engineer</v>
          </cell>
          <cell r="K1252">
            <v>8</v>
          </cell>
          <cell r="L1252" t="str">
            <v>Secondment</v>
          </cell>
        </row>
        <row r="1253">
          <cell r="C1253" t="str">
            <v>A74602</v>
          </cell>
          <cell r="D1253" t="str">
            <v>UK</v>
          </cell>
          <cell r="E1253" t="str">
            <v>UGB</v>
          </cell>
          <cell r="F1253" t="str">
            <v>UP31</v>
          </cell>
          <cell r="G1253" t="str">
            <v>S2</v>
          </cell>
          <cell r="H1253" t="str">
            <v>GGE</v>
          </cell>
          <cell r="I1253" t="str">
            <v>Hydrogeology Team Leader</v>
          </cell>
          <cell r="J1253" t="str">
            <v>Associate Business Director</v>
          </cell>
          <cell r="K1253">
            <v>4</v>
          </cell>
          <cell r="L1253" t="str">
            <v>Guildford</v>
          </cell>
        </row>
        <row r="1254">
          <cell r="C1254" t="str">
            <v>A20061</v>
          </cell>
          <cell r="D1254" t="str">
            <v>UK</v>
          </cell>
          <cell r="E1254" t="str">
            <v>UGB</v>
          </cell>
          <cell r="F1254" t="str">
            <v>UE31</v>
          </cell>
          <cell r="G1254" t="str">
            <v>S4</v>
          </cell>
          <cell r="H1254" t="str">
            <v>EEA</v>
          </cell>
          <cell r="I1254" t="str">
            <v>Principle Landscape Architect</v>
          </cell>
          <cell r="J1254" t="str">
            <v>Principal Landscape Architect</v>
          </cell>
          <cell r="K1254">
            <v>5</v>
          </cell>
          <cell r="L1254" t="str">
            <v>Warrington</v>
          </cell>
        </row>
        <row r="1255">
          <cell r="C1255" t="str">
            <v>A76396</v>
          </cell>
          <cell r="D1255" t="str">
            <v>UK</v>
          </cell>
          <cell r="E1255" t="str">
            <v>UGB</v>
          </cell>
          <cell r="F1255" t="str">
            <v>UT43</v>
          </cell>
          <cell r="G1255" t="str">
            <v>S1</v>
          </cell>
          <cell r="H1255" t="str">
            <v>TRL</v>
          </cell>
          <cell r="I1255" t="str">
            <v>Senior Engineer</v>
          </cell>
          <cell r="J1255" t="str">
            <v>Senior Engineer</v>
          </cell>
          <cell r="K1255">
            <v>6</v>
          </cell>
          <cell r="L1255" t="str">
            <v>York</v>
          </cell>
        </row>
        <row r="1256">
          <cell r="C1256" t="str">
            <v>W36390</v>
          </cell>
          <cell r="D1256" t="str">
            <v>UK</v>
          </cell>
          <cell r="E1256" t="str">
            <v>UGB</v>
          </cell>
          <cell r="F1256" t="str">
            <v>UT31</v>
          </cell>
          <cell r="G1256" t="str">
            <v>S1</v>
          </cell>
          <cell r="H1256" t="str">
            <v>SBR</v>
          </cell>
          <cell r="I1256" t="str">
            <v>Senior Technician</v>
          </cell>
          <cell r="J1256" t="str">
            <v>Senior Engineer</v>
          </cell>
          <cell r="K1256">
            <v>6</v>
          </cell>
          <cell r="L1256" t="str">
            <v>Home</v>
          </cell>
        </row>
        <row r="1257">
          <cell r="C1257" t="str">
            <v>A50198</v>
          </cell>
          <cell r="D1257" t="str">
            <v>UK</v>
          </cell>
          <cell r="E1257" t="str">
            <v>UGB</v>
          </cell>
          <cell r="F1257" t="str">
            <v>US16</v>
          </cell>
          <cell r="G1257" t="str">
            <v>S9</v>
          </cell>
          <cell r="H1257" t="str">
            <v>ALG</v>
          </cell>
          <cell r="I1257" t="str">
            <v>Regional Legal Advisor</v>
          </cell>
          <cell r="J1257" t="str">
            <v>Legal Advisor</v>
          </cell>
          <cell r="K1257">
            <v>4</v>
          </cell>
          <cell r="L1257" t="str">
            <v>Bristol</v>
          </cell>
        </row>
        <row r="1258">
          <cell r="C1258" t="str">
            <v>A24971</v>
          </cell>
          <cell r="D1258" t="str">
            <v>UK</v>
          </cell>
          <cell r="E1258" t="str">
            <v>UGB</v>
          </cell>
          <cell r="F1258" t="str">
            <v>UT22</v>
          </cell>
          <cell r="G1258" t="str">
            <v>S1</v>
          </cell>
          <cell r="H1258" t="str">
            <v>THW</v>
          </cell>
          <cell r="I1258" t="str">
            <v>Principal Consultant</v>
          </cell>
          <cell r="J1258" t="str">
            <v>Principal Consultant (Aus)</v>
          </cell>
          <cell r="K1258">
            <v>5</v>
          </cell>
          <cell r="L1258" t="str">
            <v>Edinburgh</v>
          </cell>
        </row>
        <row r="1259">
          <cell r="C1259" t="str">
            <v>A5022</v>
          </cell>
          <cell r="D1259" t="str">
            <v>UK</v>
          </cell>
          <cell r="E1259" t="str">
            <v>UGB</v>
          </cell>
          <cell r="F1259" t="str">
            <v>UT22</v>
          </cell>
          <cell r="G1259" t="str">
            <v>S1</v>
          </cell>
          <cell r="H1259" t="str">
            <v>THW</v>
          </cell>
          <cell r="I1259" t="str">
            <v>TRavel Planning Survey Staff</v>
          </cell>
          <cell r="J1259" t="str">
            <v>Junior Technician</v>
          </cell>
          <cell r="K1259">
            <v>11</v>
          </cell>
          <cell r="L1259" t="str">
            <v>Other Site</v>
          </cell>
        </row>
        <row r="1260">
          <cell r="C1260" t="str">
            <v>A74959</v>
          </cell>
          <cell r="D1260" t="str">
            <v>UK</v>
          </cell>
          <cell r="E1260" t="str">
            <v>UGB</v>
          </cell>
          <cell r="F1260" t="str">
            <v>UU71</v>
          </cell>
          <cell r="G1260" t="str">
            <v>S3</v>
          </cell>
          <cell r="H1260" t="str">
            <v>WWN</v>
          </cell>
          <cell r="I1260" t="str">
            <v>Principal Engineer</v>
          </cell>
          <cell r="J1260" t="str">
            <v>Principal Engineer/ Technical Discipline Leader</v>
          </cell>
          <cell r="K1260">
            <v>5</v>
          </cell>
          <cell r="L1260" t="str">
            <v>Birmingham</v>
          </cell>
        </row>
        <row r="1261">
          <cell r="C1261" t="str">
            <v>W36447</v>
          </cell>
          <cell r="D1261" t="str">
            <v>UK</v>
          </cell>
          <cell r="E1261" t="str">
            <v>UGB</v>
          </cell>
          <cell r="F1261" t="str">
            <v>UU71</v>
          </cell>
          <cell r="G1261" t="str">
            <v>S3</v>
          </cell>
          <cell r="H1261" t="str">
            <v>WWN</v>
          </cell>
          <cell r="I1261" t="str">
            <v>Business Director</v>
          </cell>
          <cell r="J1261" t="str">
            <v>Business Director</v>
          </cell>
          <cell r="K1261">
            <v>3</v>
          </cell>
          <cell r="L1261" t="str">
            <v>Birmingham</v>
          </cell>
        </row>
        <row r="1262">
          <cell r="C1262" t="str">
            <v>A25025</v>
          </cell>
          <cell r="D1262" t="str">
            <v>UK</v>
          </cell>
          <cell r="E1262" t="str">
            <v>UGB</v>
          </cell>
          <cell r="F1262" t="str">
            <v>UP51</v>
          </cell>
          <cell r="G1262" t="str">
            <v>S2</v>
          </cell>
          <cell r="H1262" t="str">
            <v>SBS</v>
          </cell>
          <cell r="I1262" t="str">
            <v>Assistant Engineer</v>
          </cell>
          <cell r="J1262" t="str">
            <v>Senior Regional Support Services Manager</v>
          </cell>
          <cell r="K1262">
            <v>3</v>
          </cell>
        </row>
        <row r="1263">
          <cell r="C1263" t="str">
            <v>A00521</v>
          </cell>
          <cell r="D1263" t="str">
            <v>UK</v>
          </cell>
          <cell r="E1263" t="str">
            <v>UGB</v>
          </cell>
          <cell r="F1263" t="str">
            <v>UT43</v>
          </cell>
          <cell r="G1263" t="str">
            <v>S1</v>
          </cell>
          <cell r="H1263" t="str">
            <v>TRL</v>
          </cell>
          <cell r="I1263" t="str">
            <v>Summer Intern</v>
          </cell>
          <cell r="J1263" t="str">
            <v>Junior Technician</v>
          </cell>
          <cell r="K1263">
            <v>11</v>
          </cell>
          <cell r="L1263" t="str">
            <v>London</v>
          </cell>
        </row>
        <row r="1264">
          <cell r="C1264" t="str">
            <v>A42321</v>
          </cell>
          <cell r="D1264" t="str">
            <v>UK</v>
          </cell>
          <cell r="E1264" t="str">
            <v>UGB</v>
          </cell>
          <cell r="F1264" t="str">
            <v>UT22</v>
          </cell>
          <cell r="G1264" t="str">
            <v>S1</v>
          </cell>
          <cell r="H1264" t="str">
            <v>THW</v>
          </cell>
          <cell r="I1264" t="str">
            <v>Technical Director</v>
          </cell>
          <cell r="J1264" t="str">
            <v>Associate (EA)/ Associate Tech. Dir / Associate Tech. Dir (2</v>
          </cell>
          <cell r="K1264">
            <v>4</v>
          </cell>
          <cell r="L1264" t="str">
            <v>London</v>
          </cell>
        </row>
        <row r="1265">
          <cell r="C1265" t="str">
            <v>A74308</v>
          </cell>
          <cell r="D1265" t="str">
            <v>UK</v>
          </cell>
          <cell r="E1265" t="str">
            <v>UGB</v>
          </cell>
          <cell r="F1265" t="str">
            <v>UP51</v>
          </cell>
          <cell r="G1265" t="str">
            <v>S2</v>
          </cell>
          <cell r="H1265" t="str">
            <v>SBS</v>
          </cell>
          <cell r="I1265" t="str">
            <v>Engineer</v>
          </cell>
          <cell r="J1265" t="str">
            <v>Chartered or Consulting Engineer</v>
          </cell>
          <cell r="K1265">
            <v>7</v>
          </cell>
          <cell r="L1265" t="str">
            <v>Bristol</v>
          </cell>
        </row>
        <row r="1266">
          <cell r="C1266" t="str">
            <v>A24877</v>
          </cell>
          <cell r="D1266" t="str">
            <v>UK</v>
          </cell>
          <cell r="E1266" t="str">
            <v>UGB</v>
          </cell>
          <cell r="F1266" t="str">
            <v>UP31</v>
          </cell>
          <cell r="G1266" t="str">
            <v>S2</v>
          </cell>
          <cell r="H1266" t="str">
            <v>GGE</v>
          </cell>
          <cell r="I1266" t="str">
            <v>Engineer</v>
          </cell>
          <cell r="J1266" t="str">
            <v>Resident Engineer (2)</v>
          </cell>
          <cell r="K1266">
            <v>7</v>
          </cell>
          <cell r="L1266" t="str">
            <v>Guildford</v>
          </cell>
        </row>
        <row r="1267">
          <cell r="C1267" t="str">
            <v>A00529</v>
          </cell>
          <cell r="D1267" t="str">
            <v>UK</v>
          </cell>
          <cell r="E1267" t="str">
            <v>UGB</v>
          </cell>
          <cell r="F1267" t="str">
            <v>UP31</v>
          </cell>
          <cell r="G1267" t="str">
            <v>S2</v>
          </cell>
          <cell r="H1267" t="str">
            <v>GGE</v>
          </cell>
          <cell r="I1267" t="str">
            <v>Student</v>
          </cell>
          <cell r="J1267" t="str">
            <v>Junior Technician</v>
          </cell>
          <cell r="K1267">
            <v>11</v>
          </cell>
          <cell r="L1267" t="str">
            <v>Bristol</v>
          </cell>
        </row>
        <row r="1268">
          <cell r="C1268" t="str">
            <v>A00463</v>
          </cell>
          <cell r="D1268" t="str">
            <v>UK</v>
          </cell>
          <cell r="E1268" t="str">
            <v>UGB</v>
          </cell>
          <cell r="F1268" t="str">
            <v>UP21</v>
          </cell>
          <cell r="G1268" t="str">
            <v>S2</v>
          </cell>
          <cell r="H1268" t="str">
            <v>BBI</v>
          </cell>
          <cell r="I1268" t="str">
            <v>Summer Placement Student</v>
          </cell>
          <cell r="J1268" t="str">
            <v>Junior Technician</v>
          </cell>
          <cell r="K1268">
            <v>11</v>
          </cell>
          <cell r="L1268" t="str">
            <v>Bristol</v>
          </cell>
        </row>
        <row r="1269">
          <cell r="C1269" t="str">
            <v>A00027</v>
          </cell>
          <cell r="D1269" t="str">
            <v>UK</v>
          </cell>
          <cell r="E1269" t="str">
            <v>UGB</v>
          </cell>
          <cell r="F1269" t="str">
            <v>UT23</v>
          </cell>
          <cell r="G1269" t="str">
            <v>S1</v>
          </cell>
          <cell r="H1269" t="str">
            <v>THW</v>
          </cell>
          <cell r="I1269" t="str">
            <v>Project Manager Category 2</v>
          </cell>
          <cell r="J1269" t="str">
            <v>Project Manager  Category 2 (2)</v>
          </cell>
          <cell r="K1269">
            <v>4</v>
          </cell>
          <cell r="L1269" t="str">
            <v>West One</v>
          </cell>
        </row>
        <row r="1270">
          <cell r="C1270" t="str">
            <v>S10345</v>
          </cell>
          <cell r="D1270" t="str">
            <v>UK</v>
          </cell>
          <cell r="E1270" t="str">
            <v>UGB</v>
          </cell>
          <cell r="F1270" t="str">
            <v>UT23</v>
          </cell>
          <cell r="G1270" t="str">
            <v>S1</v>
          </cell>
          <cell r="H1270" t="str">
            <v>THW</v>
          </cell>
          <cell r="I1270" t="str">
            <v>Project Manager</v>
          </cell>
          <cell r="J1270" t="str">
            <v>Project Manager  Category 2 (2)</v>
          </cell>
          <cell r="K1270">
            <v>4</v>
          </cell>
          <cell r="L1270" t="str">
            <v>London</v>
          </cell>
        </row>
        <row r="1271">
          <cell r="C1271" t="str">
            <v>A25108</v>
          </cell>
          <cell r="D1271" t="str">
            <v>UK</v>
          </cell>
          <cell r="E1271" t="str">
            <v>UGB</v>
          </cell>
          <cell r="F1271" t="str">
            <v>UT31</v>
          </cell>
          <cell r="G1271" t="str">
            <v>S1</v>
          </cell>
          <cell r="H1271" t="str">
            <v>SBR</v>
          </cell>
          <cell r="I1271" t="str">
            <v>Engineer</v>
          </cell>
          <cell r="J1271" t="str">
            <v>Resident Engineer (1) / Resident Engineer</v>
          </cell>
          <cell r="K1271">
            <v>8</v>
          </cell>
          <cell r="L1271" t="str">
            <v>London</v>
          </cell>
        </row>
        <row r="1272">
          <cell r="C1272" t="str">
            <v>A25212</v>
          </cell>
          <cell r="D1272" t="str">
            <v>UK</v>
          </cell>
          <cell r="E1272" t="str">
            <v>UGB</v>
          </cell>
          <cell r="F1272" t="str">
            <v>UU41</v>
          </cell>
          <cell r="G1272" t="str">
            <v>S3</v>
          </cell>
          <cell r="H1272" t="str">
            <v>WEN</v>
          </cell>
          <cell r="I1272" t="str">
            <v>Senior Modeller</v>
          </cell>
          <cell r="J1272" t="str">
            <v>Senior Consultant</v>
          </cell>
          <cell r="K1272">
            <v>6</v>
          </cell>
          <cell r="L1272" t="str">
            <v>Bristol</v>
          </cell>
        </row>
        <row r="1273">
          <cell r="C1273" t="str">
            <v>A03929</v>
          </cell>
          <cell r="D1273" t="str">
            <v>UK</v>
          </cell>
          <cell r="E1273" t="str">
            <v>UGB</v>
          </cell>
          <cell r="F1273" t="str">
            <v>UT23</v>
          </cell>
          <cell r="G1273" t="str">
            <v>S1</v>
          </cell>
          <cell r="H1273" t="str">
            <v>THW</v>
          </cell>
          <cell r="I1273" t="str">
            <v>Business Director</v>
          </cell>
          <cell r="J1273" t="str">
            <v>Business Director</v>
          </cell>
          <cell r="K1273">
            <v>3</v>
          </cell>
          <cell r="L1273" t="str">
            <v>Secondment</v>
          </cell>
        </row>
        <row r="1274">
          <cell r="C1274" t="str">
            <v>A76272</v>
          </cell>
          <cell r="D1274" t="str">
            <v>UK</v>
          </cell>
          <cell r="E1274" t="str">
            <v>UGB</v>
          </cell>
          <cell r="F1274" t="str">
            <v>UT43</v>
          </cell>
          <cell r="G1274" t="str">
            <v>S1</v>
          </cell>
          <cell r="H1274" t="str">
            <v>TRL</v>
          </cell>
          <cell r="I1274" t="str">
            <v>Principal Engineer</v>
          </cell>
          <cell r="J1274" t="str">
            <v>Principal Engineer/ Technical Discipline Leader</v>
          </cell>
          <cell r="K1274">
            <v>5</v>
          </cell>
          <cell r="L1274" t="str">
            <v>York</v>
          </cell>
        </row>
        <row r="1275">
          <cell r="C1275" t="str">
            <v>A76423</v>
          </cell>
          <cell r="D1275" t="str">
            <v>UK</v>
          </cell>
          <cell r="E1275" t="str">
            <v>UGB</v>
          </cell>
          <cell r="F1275" t="str">
            <v>UT31</v>
          </cell>
          <cell r="G1275" t="str">
            <v>S1</v>
          </cell>
          <cell r="H1275" t="str">
            <v>SBR</v>
          </cell>
          <cell r="I1275" t="str">
            <v>Principal Bridge Engineer</v>
          </cell>
          <cell r="J1275" t="str">
            <v>Principal Engineer/ Technical Discipline Leader</v>
          </cell>
          <cell r="K1275">
            <v>5</v>
          </cell>
          <cell r="L1275" t="str">
            <v>Guildford</v>
          </cell>
        </row>
        <row r="1276">
          <cell r="C1276" t="str">
            <v>A76022</v>
          </cell>
          <cell r="D1276" t="str">
            <v>UK</v>
          </cell>
          <cell r="E1276" t="str">
            <v>UGB</v>
          </cell>
          <cell r="F1276" t="str">
            <v>UT42</v>
          </cell>
          <cell r="G1276" t="str">
            <v>S1</v>
          </cell>
          <cell r="H1276" t="str">
            <v>TRL</v>
          </cell>
          <cell r="I1276" t="str">
            <v>Project Manager</v>
          </cell>
          <cell r="J1276" t="str">
            <v>Project  Planner (1)</v>
          </cell>
          <cell r="K1276">
            <v>5</v>
          </cell>
          <cell r="L1276" t="str">
            <v>London</v>
          </cell>
        </row>
        <row r="1277">
          <cell r="C1277" t="str">
            <v>S10257</v>
          </cell>
          <cell r="D1277" t="str">
            <v>UK</v>
          </cell>
          <cell r="E1277" t="str">
            <v>UGB</v>
          </cell>
          <cell r="F1277" t="str">
            <v>UP21</v>
          </cell>
          <cell r="G1277" t="str">
            <v>S2</v>
          </cell>
          <cell r="H1277" t="str">
            <v>GCL</v>
          </cell>
          <cell r="I1277" t="str">
            <v>Quantity Surveyor</v>
          </cell>
          <cell r="J1277" t="str">
            <v>Quantity surveyor</v>
          </cell>
          <cell r="K1277">
            <v>8</v>
          </cell>
          <cell r="L1277" t="str">
            <v>London</v>
          </cell>
        </row>
        <row r="1278">
          <cell r="C1278" t="str">
            <v>A74798</v>
          </cell>
          <cell r="D1278" t="str">
            <v>UK</v>
          </cell>
          <cell r="E1278" t="str">
            <v>UGB</v>
          </cell>
          <cell r="F1278" t="str">
            <v>UT42</v>
          </cell>
          <cell r="G1278" t="str">
            <v>S1</v>
          </cell>
          <cell r="H1278" t="str">
            <v>TRL</v>
          </cell>
          <cell r="I1278" t="str">
            <v>Senior Electrification Engineer</v>
          </cell>
          <cell r="J1278" t="str">
            <v>Senior Engineer</v>
          </cell>
          <cell r="K1278">
            <v>6</v>
          </cell>
          <cell r="L1278" t="str">
            <v>London</v>
          </cell>
        </row>
        <row r="1279">
          <cell r="C1279" t="str">
            <v>U03127</v>
          </cell>
          <cell r="D1279" t="str">
            <v>UK</v>
          </cell>
          <cell r="E1279" t="str">
            <v>UGB</v>
          </cell>
          <cell r="F1279" t="str">
            <v>UF13</v>
          </cell>
          <cell r="G1279" t="str">
            <v>S9</v>
          </cell>
          <cell r="H1279" t="str">
            <v>AFF</v>
          </cell>
          <cell r="I1279" t="str">
            <v>Office Facilities Administrator/Receptionist</v>
          </cell>
          <cell r="J1279" t="str">
            <v>Admin Assistant</v>
          </cell>
          <cell r="K1279">
            <v>9</v>
          </cell>
          <cell r="L1279" t="str">
            <v>Guildford</v>
          </cell>
        </row>
        <row r="1280">
          <cell r="C1280" t="str">
            <v>A50222</v>
          </cell>
          <cell r="D1280" t="str">
            <v>UK</v>
          </cell>
          <cell r="E1280" t="str">
            <v>UGB</v>
          </cell>
          <cell r="F1280" t="str">
            <v>UT22</v>
          </cell>
          <cell r="G1280" t="str">
            <v>S1</v>
          </cell>
          <cell r="H1280" t="str">
            <v>THW</v>
          </cell>
          <cell r="I1280" t="str">
            <v>Travel Planning Survey Staff</v>
          </cell>
          <cell r="J1280" t="str">
            <v>Junior Technician</v>
          </cell>
          <cell r="K1280">
            <v>11</v>
          </cell>
          <cell r="L1280" t="str">
            <v>Other Site</v>
          </cell>
        </row>
        <row r="1281">
          <cell r="C1281" t="str">
            <v>A74912</v>
          </cell>
          <cell r="D1281" t="str">
            <v>UK</v>
          </cell>
          <cell r="E1281" t="str">
            <v>UGB</v>
          </cell>
          <cell r="F1281" t="str">
            <v>UT42</v>
          </cell>
          <cell r="G1281" t="str">
            <v>S1</v>
          </cell>
          <cell r="H1281" t="str">
            <v>TRL</v>
          </cell>
          <cell r="I1281" t="str">
            <v>Senior Project Manager</v>
          </cell>
          <cell r="J1281" t="str">
            <v>Project Manager  Category 2 (2)</v>
          </cell>
          <cell r="K1281">
            <v>4</v>
          </cell>
          <cell r="L1281" t="str">
            <v>London</v>
          </cell>
        </row>
        <row r="1282">
          <cell r="C1282" t="str">
            <v>A76038</v>
          </cell>
          <cell r="D1282" t="str">
            <v>UK</v>
          </cell>
          <cell r="E1282" t="str">
            <v>UGB</v>
          </cell>
          <cell r="F1282" t="str">
            <v>UT43</v>
          </cell>
          <cell r="G1282" t="str">
            <v>S1</v>
          </cell>
          <cell r="H1282" t="str">
            <v>TRS</v>
          </cell>
          <cell r="I1282" t="str">
            <v>Graduate Engineer</v>
          </cell>
          <cell r="J1282" t="str">
            <v>Graduate Engineer</v>
          </cell>
          <cell r="K1282">
            <v>10</v>
          </cell>
          <cell r="L1282" t="str">
            <v>York</v>
          </cell>
        </row>
        <row r="1283">
          <cell r="C1283" t="str">
            <v>A76575</v>
          </cell>
          <cell r="D1283" t="str">
            <v>UK</v>
          </cell>
          <cell r="E1283" t="str">
            <v>UGB</v>
          </cell>
          <cell r="F1283" t="str">
            <v>UT42</v>
          </cell>
          <cell r="G1283" t="str">
            <v>S1</v>
          </cell>
          <cell r="H1283" t="str">
            <v>TRL</v>
          </cell>
          <cell r="I1283" t="str">
            <v>CAD Microstation Technician</v>
          </cell>
          <cell r="J1283" t="str">
            <v>Senior Technician</v>
          </cell>
          <cell r="K1283">
            <v>9</v>
          </cell>
          <cell r="L1283" t="str">
            <v>Other Site</v>
          </cell>
        </row>
        <row r="1284">
          <cell r="C1284" t="str">
            <v>A00261</v>
          </cell>
          <cell r="D1284" t="str">
            <v>UK</v>
          </cell>
          <cell r="E1284" t="str">
            <v>UGB</v>
          </cell>
          <cell r="F1284" t="str">
            <v>UU11</v>
          </cell>
          <cell r="G1284" t="str">
            <v>S3</v>
          </cell>
          <cell r="H1284" t="str">
            <v>UEX</v>
          </cell>
          <cell r="I1284" t="str">
            <v>Client Relationship Director, Utilities</v>
          </cell>
          <cell r="J1284" t="str">
            <v>Client Relationship /Sales Manager (1)</v>
          </cell>
          <cell r="K1284">
            <v>3</v>
          </cell>
          <cell r="L1284" t="str">
            <v>Home</v>
          </cell>
        </row>
        <row r="1285">
          <cell r="C1285" t="str">
            <v>A76343</v>
          </cell>
          <cell r="D1285" t="str">
            <v>UK</v>
          </cell>
          <cell r="E1285" t="str">
            <v>UGB</v>
          </cell>
          <cell r="F1285" t="str">
            <v>UT21</v>
          </cell>
          <cell r="G1285" t="str">
            <v>S1</v>
          </cell>
          <cell r="H1285" t="str">
            <v>THW</v>
          </cell>
          <cell r="I1285" t="str">
            <v>Principal Engineer - Highways</v>
          </cell>
          <cell r="J1285" t="str">
            <v>Principal Engineer/ Technical Discipline Leader</v>
          </cell>
          <cell r="K1285">
            <v>5</v>
          </cell>
          <cell r="L1285" t="str">
            <v>Warrington</v>
          </cell>
        </row>
        <row r="1286">
          <cell r="C1286" t="str">
            <v>W40711</v>
          </cell>
          <cell r="D1286" t="str">
            <v>UK</v>
          </cell>
          <cell r="E1286" t="str">
            <v>UGB</v>
          </cell>
          <cell r="F1286" t="str">
            <v>UT21</v>
          </cell>
          <cell r="G1286" t="str">
            <v>S1</v>
          </cell>
          <cell r="H1286" t="str">
            <v>THW</v>
          </cell>
          <cell r="I1286" t="str">
            <v>Senior Engineer</v>
          </cell>
          <cell r="J1286" t="str">
            <v>Senior Engineer</v>
          </cell>
          <cell r="K1286">
            <v>6</v>
          </cell>
          <cell r="L1286" t="str">
            <v>Warrington</v>
          </cell>
        </row>
        <row r="1287">
          <cell r="C1287" t="str">
            <v>A74909</v>
          </cell>
          <cell r="D1287" t="str">
            <v>UK</v>
          </cell>
          <cell r="E1287" t="str">
            <v>UGB</v>
          </cell>
          <cell r="F1287" t="str">
            <v>UP31</v>
          </cell>
          <cell r="G1287" t="str">
            <v>S2</v>
          </cell>
          <cell r="H1287" t="str">
            <v>GGE</v>
          </cell>
          <cell r="I1287" t="str">
            <v>Student Engineer</v>
          </cell>
          <cell r="J1287" t="str">
            <v>Office Junior Clerical Assistant</v>
          </cell>
          <cell r="K1287">
            <v>11</v>
          </cell>
          <cell r="L1287" t="str">
            <v>Guildford</v>
          </cell>
        </row>
        <row r="1288">
          <cell r="C1288" t="str">
            <v>A80033</v>
          </cell>
          <cell r="D1288" t="str">
            <v>UK</v>
          </cell>
          <cell r="E1288" t="str">
            <v>UGB</v>
          </cell>
          <cell r="F1288" t="str">
            <v>UU81</v>
          </cell>
          <cell r="G1288" t="str">
            <v>S3</v>
          </cell>
          <cell r="H1288" t="str">
            <v>ERE</v>
          </cell>
          <cell r="I1288" t="str">
            <v>Engineer</v>
          </cell>
          <cell r="J1288" t="str">
            <v>Resident Engineer (1) / Resident Engineer</v>
          </cell>
          <cell r="K1288">
            <v>8</v>
          </cell>
        </row>
        <row r="1289">
          <cell r="C1289" t="str">
            <v>A42218</v>
          </cell>
          <cell r="D1289" t="str">
            <v>UK</v>
          </cell>
          <cell r="E1289" t="str">
            <v>UGB</v>
          </cell>
          <cell r="F1289" t="str">
            <v>UF13</v>
          </cell>
          <cell r="G1289" t="str">
            <v>S9</v>
          </cell>
          <cell r="H1289" t="str">
            <v>AFF</v>
          </cell>
          <cell r="I1289" t="str">
            <v>Office Manager</v>
          </cell>
          <cell r="J1289" t="str">
            <v>Facilities Coordinator</v>
          </cell>
          <cell r="K1289">
            <v>8</v>
          </cell>
          <cell r="L1289" t="str">
            <v>Guildford</v>
          </cell>
        </row>
        <row r="1290">
          <cell r="C1290" t="str">
            <v>A25285</v>
          </cell>
          <cell r="D1290" t="str">
            <v>UK</v>
          </cell>
          <cell r="E1290" t="str">
            <v>UGB</v>
          </cell>
          <cell r="F1290" t="str">
            <v>UP31</v>
          </cell>
          <cell r="G1290" t="str">
            <v>S2</v>
          </cell>
          <cell r="H1290" t="str">
            <v>GGE</v>
          </cell>
          <cell r="I1290" t="str">
            <v>Senior Geotechnical Engineer</v>
          </cell>
          <cell r="J1290" t="str">
            <v>Senior Engineer</v>
          </cell>
          <cell r="K1290">
            <v>6</v>
          </cell>
          <cell r="L1290" t="str">
            <v>London</v>
          </cell>
        </row>
        <row r="1291">
          <cell r="C1291" t="str">
            <v>A25006</v>
          </cell>
          <cell r="D1291" t="str">
            <v>UK</v>
          </cell>
          <cell r="E1291" t="str">
            <v>UGB</v>
          </cell>
          <cell r="F1291" t="str">
            <v>UT31</v>
          </cell>
          <cell r="G1291" t="str">
            <v>S1</v>
          </cell>
          <cell r="H1291" t="str">
            <v>SBR</v>
          </cell>
          <cell r="I1291" t="str">
            <v>Technical Director</v>
          </cell>
          <cell r="J1291" t="str">
            <v>Technical Director  / Technical Director (1)</v>
          </cell>
          <cell r="K1291">
            <v>3</v>
          </cell>
          <cell r="L1291" t="str">
            <v>London</v>
          </cell>
        </row>
        <row r="1292">
          <cell r="C1292" t="str">
            <v>A25189</v>
          </cell>
          <cell r="D1292" t="str">
            <v>UK</v>
          </cell>
          <cell r="E1292" t="str">
            <v>UGB</v>
          </cell>
          <cell r="F1292" t="str">
            <v>UP31</v>
          </cell>
          <cell r="G1292" t="str">
            <v>S2</v>
          </cell>
          <cell r="H1292" t="str">
            <v>GGE</v>
          </cell>
          <cell r="I1292" t="str">
            <v>Geo-Environmental Student</v>
          </cell>
          <cell r="J1292" t="str">
            <v>Junior Technician</v>
          </cell>
          <cell r="K1292">
            <v>11</v>
          </cell>
          <cell r="L1292" t="str">
            <v>Bristol</v>
          </cell>
        </row>
        <row r="1293">
          <cell r="C1293" t="str">
            <v>A24930</v>
          </cell>
          <cell r="D1293" t="str">
            <v>UK</v>
          </cell>
          <cell r="E1293" t="str">
            <v>UGB</v>
          </cell>
          <cell r="F1293" t="str">
            <v>UP21</v>
          </cell>
          <cell r="G1293" t="str">
            <v>S2</v>
          </cell>
          <cell r="H1293" t="str">
            <v>GLR</v>
          </cell>
          <cell r="I1293" t="str">
            <v>Environmental Consultant</v>
          </cell>
          <cell r="J1293" t="str">
            <v>Environmental consultant 2</v>
          </cell>
          <cell r="K1293">
            <v>8</v>
          </cell>
          <cell r="L1293" t="str">
            <v>Bristol</v>
          </cell>
        </row>
        <row r="1294">
          <cell r="C1294" t="str">
            <v>A00567</v>
          </cell>
          <cell r="D1294" t="str">
            <v>UK</v>
          </cell>
          <cell r="E1294" t="str">
            <v>UGB</v>
          </cell>
          <cell r="F1294" t="str">
            <v>UF15</v>
          </cell>
          <cell r="G1294" t="str">
            <v>S9</v>
          </cell>
          <cell r="H1294" t="str">
            <v>AFF</v>
          </cell>
          <cell r="I1294" t="str">
            <v>Junior Secretary</v>
          </cell>
          <cell r="J1294" t="str">
            <v>Junior Secretary/Clerical Assistant</v>
          </cell>
          <cell r="K1294">
            <v>11</v>
          </cell>
          <cell r="L1294" t="str">
            <v>London</v>
          </cell>
        </row>
        <row r="1295">
          <cell r="C1295" t="str">
            <v>A04256</v>
          </cell>
          <cell r="D1295" t="str">
            <v>UK</v>
          </cell>
          <cell r="E1295" t="str">
            <v>UGB</v>
          </cell>
          <cell r="F1295" t="str">
            <v>UT21</v>
          </cell>
          <cell r="G1295" t="str">
            <v>S1</v>
          </cell>
          <cell r="H1295" t="str">
            <v>THW</v>
          </cell>
          <cell r="I1295" t="str">
            <v>Technical Director</v>
          </cell>
          <cell r="J1295" t="str">
            <v>Associate (EA)/ Associate Tech. Dir / Associate Tech. Dir (2</v>
          </cell>
          <cell r="K1295">
            <v>4</v>
          </cell>
          <cell r="L1295" t="str">
            <v>Guildford</v>
          </cell>
        </row>
        <row r="1296">
          <cell r="C1296" t="str">
            <v>U03096</v>
          </cell>
          <cell r="D1296" t="str">
            <v>UK</v>
          </cell>
          <cell r="E1296" t="str">
            <v>UGB</v>
          </cell>
          <cell r="F1296" t="str">
            <v>UF12</v>
          </cell>
          <cell r="G1296" t="str">
            <v>S9</v>
          </cell>
          <cell r="H1296" t="str">
            <v>AFF</v>
          </cell>
          <cell r="I1296" t="str">
            <v>Facilities Assistant</v>
          </cell>
          <cell r="J1296" t="str">
            <v>Facilities Assistant</v>
          </cell>
          <cell r="K1296">
            <v>10</v>
          </cell>
          <cell r="L1296" t="str">
            <v>Bristol</v>
          </cell>
        </row>
        <row r="1297">
          <cell r="C1297" t="str">
            <v>A25259</v>
          </cell>
          <cell r="D1297" t="str">
            <v>UK</v>
          </cell>
          <cell r="E1297" t="str">
            <v>UGB</v>
          </cell>
          <cell r="F1297" t="str">
            <v>US13</v>
          </cell>
          <cell r="G1297" t="str">
            <v>S9</v>
          </cell>
          <cell r="H1297" t="str">
            <v>AFN</v>
          </cell>
          <cell r="I1297" t="str">
            <v>Accounts Clerk</v>
          </cell>
          <cell r="J1297" t="str">
            <v>Clerical Officer</v>
          </cell>
          <cell r="K1297">
            <v>9</v>
          </cell>
          <cell r="L1297" t="str">
            <v>Cardiff</v>
          </cell>
        </row>
        <row r="1298">
          <cell r="C1298" t="str">
            <v>A76454</v>
          </cell>
          <cell r="D1298" t="str">
            <v>UK</v>
          </cell>
          <cell r="E1298" t="str">
            <v>UGB</v>
          </cell>
          <cell r="F1298" t="str">
            <v>UT21</v>
          </cell>
          <cell r="G1298" t="str">
            <v>S1</v>
          </cell>
          <cell r="H1298" t="str">
            <v>THW</v>
          </cell>
          <cell r="I1298" t="str">
            <v>Site ITS Representative</v>
          </cell>
          <cell r="J1298" t="str">
            <v>Principal Engineer/ Technical Discipline Leader</v>
          </cell>
          <cell r="K1298">
            <v>5</v>
          </cell>
          <cell r="L1298" t="str">
            <v>Other Site</v>
          </cell>
        </row>
        <row r="1299">
          <cell r="C1299" t="str">
            <v>A25014</v>
          </cell>
          <cell r="D1299" t="str">
            <v>UK</v>
          </cell>
          <cell r="E1299" t="str">
            <v>UGB</v>
          </cell>
          <cell r="F1299" t="str">
            <v>UE21</v>
          </cell>
          <cell r="G1299" t="str">
            <v>S4</v>
          </cell>
          <cell r="H1299" t="str">
            <v>EEC</v>
          </cell>
          <cell r="I1299" t="str">
            <v>Principal Ecologist</v>
          </cell>
          <cell r="J1299" t="str">
            <v>Principal Environmental Consultant</v>
          </cell>
          <cell r="K1299">
            <v>5</v>
          </cell>
          <cell r="L1299" t="str">
            <v>Stroud</v>
          </cell>
        </row>
        <row r="1300">
          <cell r="C1300" t="str">
            <v>A00469</v>
          </cell>
          <cell r="D1300" t="str">
            <v>UK</v>
          </cell>
          <cell r="E1300" t="str">
            <v>UGB</v>
          </cell>
          <cell r="F1300" t="str">
            <v>US12</v>
          </cell>
          <cell r="G1300" t="str">
            <v>S9</v>
          </cell>
          <cell r="H1300" t="str">
            <v>AHR</v>
          </cell>
          <cell r="I1300" t="str">
            <v>Regional HR Director UK</v>
          </cell>
          <cell r="J1300" t="str">
            <v>Regional HR Director</v>
          </cell>
          <cell r="K1300">
            <v>2</v>
          </cell>
          <cell r="L1300" t="str">
            <v>Bristol</v>
          </cell>
        </row>
        <row r="1301">
          <cell r="C1301" t="str">
            <v>A24888</v>
          </cell>
          <cell r="D1301" t="str">
            <v>UK</v>
          </cell>
          <cell r="E1301" t="str">
            <v>UGB</v>
          </cell>
          <cell r="F1301" t="str">
            <v>UU23</v>
          </cell>
          <cell r="G1301" t="str">
            <v>S3</v>
          </cell>
          <cell r="H1301" t="str">
            <v>MAM</v>
          </cell>
          <cell r="I1301" t="str">
            <v>Inspector</v>
          </cell>
          <cell r="J1301" t="str">
            <v>Chartered or Consulting Engineer</v>
          </cell>
          <cell r="K1301">
            <v>7</v>
          </cell>
          <cell r="L1301" t="str">
            <v>Nelson</v>
          </cell>
        </row>
        <row r="1302">
          <cell r="C1302" t="str">
            <v>A00459</v>
          </cell>
          <cell r="D1302" t="str">
            <v>UK</v>
          </cell>
          <cell r="E1302" t="str">
            <v>UGB</v>
          </cell>
          <cell r="F1302" t="str">
            <v>UU31</v>
          </cell>
          <cell r="G1302" t="str">
            <v>S3</v>
          </cell>
          <cell r="H1302" t="str">
            <v>WWN</v>
          </cell>
          <cell r="I1302" t="str">
            <v>Senior Engineer</v>
          </cell>
          <cell r="J1302" t="str">
            <v>Resident Engineer (1) / Resident Engineer</v>
          </cell>
          <cell r="K1302">
            <v>6</v>
          </cell>
          <cell r="L1302" t="str">
            <v>Secondment</v>
          </cell>
        </row>
        <row r="1303">
          <cell r="C1303" t="str">
            <v>U03166</v>
          </cell>
          <cell r="D1303" t="str">
            <v>UK</v>
          </cell>
          <cell r="E1303" t="str">
            <v>UGB</v>
          </cell>
          <cell r="F1303" t="str">
            <v>UT23</v>
          </cell>
          <cell r="G1303" t="str">
            <v>S1</v>
          </cell>
          <cell r="H1303" t="str">
            <v>THW</v>
          </cell>
          <cell r="I1303" t="str">
            <v>LUL CDMC Advisor</v>
          </cell>
          <cell r="J1303" t="str">
            <v>Regional Credit Manager</v>
          </cell>
          <cell r="K1303">
            <v>4</v>
          </cell>
          <cell r="L1303" t="str">
            <v>London</v>
          </cell>
        </row>
        <row r="1304">
          <cell r="C1304" t="str">
            <v>U03134</v>
          </cell>
          <cell r="D1304" t="str">
            <v>UK</v>
          </cell>
          <cell r="E1304" t="str">
            <v>UGB</v>
          </cell>
          <cell r="F1304" t="str">
            <v>UU31</v>
          </cell>
          <cell r="G1304" t="str">
            <v>S3</v>
          </cell>
          <cell r="H1304" t="str">
            <v>WWN</v>
          </cell>
          <cell r="I1304" t="str">
            <v>CAD Technician</v>
          </cell>
          <cell r="J1304" t="str">
            <v>Technical Officer/ Technician</v>
          </cell>
          <cell r="K1304">
            <v>8</v>
          </cell>
          <cell r="L1304" t="str">
            <v>Other Site</v>
          </cell>
        </row>
        <row r="1305">
          <cell r="C1305" t="str">
            <v>A74254</v>
          </cell>
          <cell r="D1305" t="str">
            <v>UK</v>
          </cell>
          <cell r="E1305" t="str">
            <v>UGB</v>
          </cell>
          <cell r="F1305" t="str">
            <v>UE21</v>
          </cell>
          <cell r="G1305" t="str">
            <v>S4</v>
          </cell>
          <cell r="H1305" t="str">
            <v>EEC</v>
          </cell>
          <cell r="I1305" t="str">
            <v>Business Director</v>
          </cell>
          <cell r="J1305" t="str">
            <v>Business Director</v>
          </cell>
          <cell r="K1305">
            <v>3</v>
          </cell>
          <cell r="L1305" t="str">
            <v>Stroud</v>
          </cell>
        </row>
        <row r="1306">
          <cell r="C1306" t="str">
            <v>A25154</v>
          </cell>
          <cell r="D1306" t="str">
            <v>UK</v>
          </cell>
          <cell r="E1306" t="str">
            <v>UGB</v>
          </cell>
          <cell r="F1306" t="str">
            <v>UP33</v>
          </cell>
          <cell r="G1306" t="str">
            <v>S2</v>
          </cell>
          <cell r="H1306" t="str">
            <v>SBS</v>
          </cell>
          <cell r="I1306" t="str">
            <v>Structural Engineer</v>
          </cell>
          <cell r="J1306" t="str">
            <v>Resident Engineer (1) / Resident Engineer</v>
          </cell>
          <cell r="K1306">
            <v>8</v>
          </cell>
          <cell r="L1306" t="str">
            <v>Plymouth</v>
          </cell>
        </row>
        <row r="1307">
          <cell r="C1307" t="str">
            <v>A25041</v>
          </cell>
          <cell r="D1307" t="str">
            <v>UK</v>
          </cell>
          <cell r="E1307" t="str">
            <v>UGB</v>
          </cell>
          <cell r="F1307" t="str">
            <v>UP31</v>
          </cell>
          <cell r="G1307" t="str">
            <v>S2</v>
          </cell>
          <cell r="H1307" t="str">
            <v>GGE</v>
          </cell>
          <cell r="I1307" t="str">
            <v>Graduate Engineer</v>
          </cell>
          <cell r="J1307" t="str">
            <v>Engineer  (Not chartered) (Graduate)</v>
          </cell>
          <cell r="K1307">
            <v>8</v>
          </cell>
          <cell r="L1307" t="str">
            <v>London</v>
          </cell>
        </row>
        <row r="1308">
          <cell r="C1308" t="str">
            <v>A74255</v>
          </cell>
          <cell r="D1308" t="str">
            <v>UK</v>
          </cell>
          <cell r="E1308" t="str">
            <v>UGB</v>
          </cell>
          <cell r="F1308" t="str">
            <v>UE21</v>
          </cell>
          <cell r="G1308" t="str">
            <v>S4</v>
          </cell>
          <cell r="H1308" t="str">
            <v>EEC</v>
          </cell>
          <cell r="I1308" t="str">
            <v>Technical Director</v>
          </cell>
          <cell r="J1308" t="str">
            <v>Associate Business Director</v>
          </cell>
          <cell r="K1308">
            <v>4</v>
          </cell>
          <cell r="L1308" t="str">
            <v>Stroud</v>
          </cell>
        </row>
        <row r="1309">
          <cell r="C1309" t="str">
            <v>U03082</v>
          </cell>
          <cell r="D1309" t="str">
            <v>UK</v>
          </cell>
          <cell r="E1309" t="str">
            <v>UGB</v>
          </cell>
          <cell r="F1309" t="str">
            <v>UT31</v>
          </cell>
          <cell r="G1309" t="str">
            <v>S1</v>
          </cell>
          <cell r="H1309" t="str">
            <v>SBR</v>
          </cell>
          <cell r="I1309" t="str">
            <v>Engineer</v>
          </cell>
          <cell r="J1309" t="str">
            <v>Senior Resident Engineer</v>
          </cell>
          <cell r="K1309">
            <v>5</v>
          </cell>
          <cell r="L1309" t="str">
            <v>London</v>
          </cell>
        </row>
        <row r="1310">
          <cell r="C1310" t="str">
            <v>A25074</v>
          </cell>
          <cell r="D1310" t="str">
            <v>UK</v>
          </cell>
          <cell r="E1310" t="str">
            <v>UGB</v>
          </cell>
          <cell r="F1310" t="str">
            <v>UU61</v>
          </cell>
          <cell r="G1310" t="str">
            <v>S3</v>
          </cell>
          <cell r="H1310" t="str">
            <v>WWN</v>
          </cell>
          <cell r="I1310" t="str">
            <v>Technician</v>
          </cell>
          <cell r="J1310" t="str">
            <v>Technical Officer/ Technician</v>
          </cell>
          <cell r="K1310">
            <v>8</v>
          </cell>
          <cell r="L1310" t="str">
            <v>Other Site</v>
          </cell>
        </row>
        <row r="1311">
          <cell r="C1311" t="str">
            <v>A74621</v>
          </cell>
          <cell r="D1311" t="str">
            <v>UK</v>
          </cell>
          <cell r="E1311" t="str">
            <v>UGB</v>
          </cell>
          <cell r="F1311" t="str">
            <v>UT31</v>
          </cell>
          <cell r="G1311" t="str">
            <v>S1</v>
          </cell>
          <cell r="H1311" t="str">
            <v>SBR</v>
          </cell>
          <cell r="I1311" t="str">
            <v>Year in Industry Student</v>
          </cell>
          <cell r="J1311" t="str">
            <v>Junior Technician</v>
          </cell>
          <cell r="K1311">
            <v>11</v>
          </cell>
          <cell r="L1311" t="str">
            <v>London</v>
          </cell>
        </row>
        <row r="1312">
          <cell r="C1312" t="str">
            <v>A74373</v>
          </cell>
          <cell r="D1312" t="str">
            <v>UK</v>
          </cell>
          <cell r="E1312" t="str">
            <v>UGB</v>
          </cell>
          <cell r="F1312" t="str">
            <v>UP32</v>
          </cell>
          <cell r="G1312" t="str">
            <v>S2</v>
          </cell>
          <cell r="H1312" t="str">
            <v>GGE</v>
          </cell>
          <cell r="I1312" t="str">
            <v>Engineer</v>
          </cell>
          <cell r="J1312" t="str">
            <v>Resident Engineer (2)</v>
          </cell>
          <cell r="K1312">
            <v>7</v>
          </cell>
          <cell r="L1312" t="str">
            <v>Guildford</v>
          </cell>
        </row>
        <row r="1313">
          <cell r="C1313" t="str">
            <v>A49799</v>
          </cell>
          <cell r="D1313" t="str">
            <v>UK</v>
          </cell>
          <cell r="E1313" t="str">
            <v>UGB</v>
          </cell>
          <cell r="F1313" t="str">
            <v>UT21</v>
          </cell>
          <cell r="G1313" t="str">
            <v>S1</v>
          </cell>
          <cell r="H1313" t="str">
            <v>THW</v>
          </cell>
          <cell r="I1313" t="str">
            <v>Senior Engineer</v>
          </cell>
          <cell r="J1313" t="str">
            <v>Senior Engineer</v>
          </cell>
          <cell r="K1313">
            <v>6</v>
          </cell>
          <cell r="L1313" t="str">
            <v>Cardiff</v>
          </cell>
        </row>
        <row r="1314">
          <cell r="C1314" t="str">
            <v>A80041</v>
          </cell>
          <cell r="D1314" t="str">
            <v>UK</v>
          </cell>
          <cell r="E1314" t="str">
            <v>UGB</v>
          </cell>
          <cell r="F1314" t="str">
            <v>UU81</v>
          </cell>
          <cell r="G1314" t="str">
            <v>S3</v>
          </cell>
          <cell r="H1314" t="str">
            <v>ERE</v>
          </cell>
          <cell r="I1314" t="str">
            <v>Engineer</v>
          </cell>
          <cell r="J1314" t="str">
            <v>Resident Engineer (1) / Resident Engineer</v>
          </cell>
          <cell r="K1314">
            <v>8</v>
          </cell>
        </row>
        <row r="1315">
          <cell r="C1315" t="str">
            <v>A24798</v>
          </cell>
          <cell r="D1315" t="str">
            <v>UK</v>
          </cell>
          <cell r="E1315" t="str">
            <v>UGB</v>
          </cell>
          <cell r="F1315" t="str">
            <v>UT22</v>
          </cell>
          <cell r="G1315" t="str">
            <v>S1</v>
          </cell>
          <cell r="H1315" t="str">
            <v>TPL</v>
          </cell>
          <cell r="I1315" t="str">
            <v>Transport Planner</v>
          </cell>
          <cell r="J1315" t="str">
            <v>Transport Planner /Consultant</v>
          </cell>
          <cell r="K1315">
            <v>7</v>
          </cell>
          <cell r="L1315" t="str">
            <v>Birmingham</v>
          </cell>
        </row>
        <row r="1316">
          <cell r="C1316" t="str">
            <v>A00509</v>
          </cell>
          <cell r="D1316" t="str">
            <v>UK</v>
          </cell>
          <cell r="E1316" t="str">
            <v>UGB</v>
          </cell>
          <cell r="F1316" t="str">
            <v>UP31</v>
          </cell>
          <cell r="G1316" t="str">
            <v>S2</v>
          </cell>
          <cell r="H1316" t="str">
            <v>GGE</v>
          </cell>
          <cell r="I1316" t="str">
            <v>Graduate Geotechnical Engineer</v>
          </cell>
          <cell r="J1316" t="str">
            <v>Engineer  (Not chartered) (Graduate)</v>
          </cell>
          <cell r="K1316">
            <v>8</v>
          </cell>
          <cell r="L1316" t="str">
            <v>Guildford</v>
          </cell>
        </row>
        <row r="1317">
          <cell r="C1317" t="str">
            <v>S10276</v>
          </cell>
          <cell r="D1317" t="str">
            <v>UK</v>
          </cell>
          <cell r="E1317" t="str">
            <v>UGB</v>
          </cell>
          <cell r="F1317" t="str">
            <v>UT22</v>
          </cell>
          <cell r="G1317" t="str">
            <v>S1</v>
          </cell>
          <cell r="H1317" t="str">
            <v>THW</v>
          </cell>
          <cell r="I1317" t="str">
            <v>Engineer</v>
          </cell>
          <cell r="J1317" t="str">
            <v>Resident Engineer (1) / Resident Engineer</v>
          </cell>
          <cell r="K1317">
            <v>6</v>
          </cell>
          <cell r="L1317" t="str">
            <v>London</v>
          </cell>
        </row>
        <row r="1318">
          <cell r="C1318" t="str">
            <v>A97519</v>
          </cell>
          <cell r="D1318" t="str">
            <v>UK</v>
          </cell>
          <cell r="E1318" t="str">
            <v>UGB</v>
          </cell>
          <cell r="F1318" t="str">
            <v>UT21</v>
          </cell>
          <cell r="G1318" t="str">
            <v>S1</v>
          </cell>
          <cell r="H1318" t="str">
            <v>THW</v>
          </cell>
          <cell r="I1318" t="str">
            <v>Technical Director</v>
          </cell>
          <cell r="J1318" t="str">
            <v>Technical Director  / Technical Director (1)</v>
          </cell>
          <cell r="K1318">
            <v>3</v>
          </cell>
          <cell r="L1318" t="str">
            <v>Guildford</v>
          </cell>
        </row>
        <row r="1319">
          <cell r="C1319" t="str">
            <v>A76122</v>
          </cell>
          <cell r="D1319" t="str">
            <v>UK</v>
          </cell>
          <cell r="E1319" t="str">
            <v>UGB</v>
          </cell>
          <cell r="F1319" t="str">
            <v>UF17</v>
          </cell>
          <cell r="G1319" t="str">
            <v>S9</v>
          </cell>
          <cell r="H1319" t="str">
            <v>AFF</v>
          </cell>
          <cell r="I1319" t="str">
            <v>Office Administrator</v>
          </cell>
          <cell r="J1319" t="str">
            <v>Facilities Assistant</v>
          </cell>
          <cell r="K1319">
            <v>11</v>
          </cell>
          <cell r="L1319" t="str">
            <v>Plymouth</v>
          </cell>
        </row>
        <row r="1320">
          <cell r="C1320" t="str">
            <v>A74651</v>
          </cell>
          <cell r="D1320" t="str">
            <v>UK</v>
          </cell>
          <cell r="E1320" t="str">
            <v>UGB</v>
          </cell>
          <cell r="F1320" t="str">
            <v>UP31</v>
          </cell>
          <cell r="G1320" t="str">
            <v>S2</v>
          </cell>
          <cell r="H1320" t="str">
            <v>GGE</v>
          </cell>
          <cell r="I1320" t="str">
            <v>Senior Hydrogeologist</v>
          </cell>
          <cell r="J1320" t="str">
            <v>Senior Consultant</v>
          </cell>
          <cell r="K1320">
            <v>6</v>
          </cell>
          <cell r="L1320" t="str">
            <v>Exeter</v>
          </cell>
        </row>
        <row r="1321">
          <cell r="C1321" t="str">
            <v>A74975</v>
          </cell>
          <cell r="D1321" t="str">
            <v>UK</v>
          </cell>
          <cell r="E1321" t="str">
            <v>UGB</v>
          </cell>
          <cell r="F1321" t="str">
            <v>UP31</v>
          </cell>
          <cell r="G1321" t="str">
            <v>S2</v>
          </cell>
          <cell r="H1321" t="str">
            <v>GGE</v>
          </cell>
          <cell r="I1321" t="str">
            <v>Senior Hydrogeologist</v>
          </cell>
          <cell r="J1321" t="str">
            <v>Inspector (2) (ME)</v>
          </cell>
          <cell r="K1321">
            <v>11</v>
          </cell>
          <cell r="L1321" t="str">
            <v>Exeter</v>
          </cell>
        </row>
        <row r="1322">
          <cell r="C1322" t="str">
            <v>A76335</v>
          </cell>
          <cell r="D1322" t="str">
            <v>UK</v>
          </cell>
          <cell r="E1322" t="str">
            <v>UGB</v>
          </cell>
          <cell r="F1322" t="str">
            <v>UT43</v>
          </cell>
          <cell r="G1322" t="str">
            <v>S1</v>
          </cell>
          <cell r="H1322" t="str">
            <v>TRL</v>
          </cell>
          <cell r="I1322" t="str">
            <v>BIM Manager</v>
          </cell>
          <cell r="J1322" t="str">
            <v>Discipline Leader</v>
          </cell>
          <cell r="K1322">
            <v>6</v>
          </cell>
          <cell r="L1322" t="str">
            <v>York</v>
          </cell>
        </row>
        <row r="1323">
          <cell r="C1323" t="str">
            <v>A76549</v>
          </cell>
          <cell r="D1323" t="str">
            <v>UK</v>
          </cell>
          <cell r="E1323" t="str">
            <v>UGB</v>
          </cell>
          <cell r="F1323" t="str">
            <v>US13</v>
          </cell>
          <cell r="G1323" t="str">
            <v>S9</v>
          </cell>
          <cell r="H1323" t="str">
            <v>AFN</v>
          </cell>
          <cell r="I1323" t="str">
            <v>Graduate Management Accountant</v>
          </cell>
          <cell r="J1323" t="str">
            <v>Graduate Trainee Accountant</v>
          </cell>
          <cell r="K1323">
            <v>10</v>
          </cell>
          <cell r="L1323" t="str">
            <v>Cardiff</v>
          </cell>
        </row>
        <row r="1324">
          <cell r="C1324" t="str">
            <v>A50056</v>
          </cell>
          <cell r="D1324" t="str">
            <v>UK</v>
          </cell>
          <cell r="E1324" t="str">
            <v>UGB</v>
          </cell>
          <cell r="F1324" t="str">
            <v>US16</v>
          </cell>
          <cell r="G1324" t="str">
            <v>S9</v>
          </cell>
          <cell r="H1324" t="str">
            <v>ABD</v>
          </cell>
          <cell r="I1324" t="str">
            <v>UK Bid Administrator</v>
          </cell>
          <cell r="J1324" t="str">
            <v>Bid Coordinator/Administrator</v>
          </cell>
          <cell r="K1324">
            <v>7</v>
          </cell>
          <cell r="L1324" t="str">
            <v>London</v>
          </cell>
        </row>
        <row r="1325">
          <cell r="C1325" t="str">
            <v>u03147</v>
          </cell>
          <cell r="D1325" t="str">
            <v>UK</v>
          </cell>
          <cell r="E1325" t="str">
            <v>UGB</v>
          </cell>
          <cell r="F1325" t="str">
            <v>UU61</v>
          </cell>
          <cell r="G1325" t="str">
            <v>S3</v>
          </cell>
          <cell r="H1325" t="str">
            <v>WWN</v>
          </cell>
          <cell r="I1325" t="str">
            <v>Project Support Administrator</v>
          </cell>
          <cell r="J1325" t="str">
            <v>Technical assistant</v>
          </cell>
          <cell r="K1325">
            <v>10</v>
          </cell>
          <cell r="L1325" t="str">
            <v>Exeter</v>
          </cell>
        </row>
        <row r="1326">
          <cell r="C1326" t="str">
            <v>A74850</v>
          </cell>
          <cell r="D1326" t="str">
            <v>UK</v>
          </cell>
          <cell r="E1326" t="str">
            <v>UGB</v>
          </cell>
          <cell r="F1326" t="str">
            <v>UU31</v>
          </cell>
          <cell r="G1326" t="str">
            <v>S3</v>
          </cell>
          <cell r="H1326" t="str">
            <v>WWN</v>
          </cell>
          <cell r="I1326" t="str">
            <v>Engineer</v>
          </cell>
          <cell r="J1326" t="str">
            <v>Engineer  (Not chartered) (Graduate)</v>
          </cell>
          <cell r="K1326">
            <v>8</v>
          </cell>
          <cell r="L1326" t="str">
            <v>Guildford</v>
          </cell>
        </row>
        <row r="1327">
          <cell r="C1327" t="str">
            <v>A76417</v>
          </cell>
          <cell r="D1327" t="str">
            <v>UK</v>
          </cell>
          <cell r="E1327" t="str">
            <v>UGB</v>
          </cell>
          <cell r="F1327" t="str">
            <v>UT42</v>
          </cell>
          <cell r="G1327" t="str">
            <v>S1</v>
          </cell>
          <cell r="H1327" t="str">
            <v>TRL</v>
          </cell>
          <cell r="I1327" t="str">
            <v>Signal Sighting Engineer</v>
          </cell>
          <cell r="J1327" t="str">
            <v>Engineer  (Not chartered) (Graduate)</v>
          </cell>
          <cell r="K1327">
            <v>8</v>
          </cell>
          <cell r="L1327" t="str">
            <v>Other Site</v>
          </cell>
        </row>
        <row r="1328">
          <cell r="C1328" t="str">
            <v>A74930</v>
          </cell>
          <cell r="D1328" t="str">
            <v>UK</v>
          </cell>
          <cell r="E1328" t="str">
            <v>UGB</v>
          </cell>
          <cell r="F1328" t="str">
            <v>UP31</v>
          </cell>
          <cell r="G1328" t="str">
            <v>S2</v>
          </cell>
          <cell r="H1328" t="str">
            <v>GCL</v>
          </cell>
          <cell r="I1328" t="str">
            <v>Senior GIS Consultant</v>
          </cell>
          <cell r="J1328" t="str">
            <v>Senior Consultant</v>
          </cell>
          <cell r="K1328">
            <v>6</v>
          </cell>
          <cell r="L1328" t="str">
            <v>Bristol</v>
          </cell>
        </row>
        <row r="1329">
          <cell r="C1329" t="str">
            <v>A50136</v>
          </cell>
          <cell r="D1329" t="str">
            <v>UK</v>
          </cell>
          <cell r="E1329" t="str">
            <v>UGB</v>
          </cell>
          <cell r="F1329" t="str">
            <v>UU61</v>
          </cell>
          <cell r="G1329" t="str">
            <v>S3</v>
          </cell>
          <cell r="H1329" t="str">
            <v>WWN</v>
          </cell>
          <cell r="I1329" t="str">
            <v>Senior Engineer</v>
          </cell>
          <cell r="J1329" t="str">
            <v>Senior Resident Engineer</v>
          </cell>
          <cell r="K1329">
            <v>5</v>
          </cell>
          <cell r="L1329" t="str">
            <v>Exeter</v>
          </cell>
        </row>
        <row r="1330">
          <cell r="C1330" t="str">
            <v>A74853</v>
          </cell>
          <cell r="D1330" t="str">
            <v>UK</v>
          </cell>
          <cell r="E1330" t="str">
            <v>UGB</v>
          </cell>
          <cell r="F1330" t="str">
            <v>UT41</v>
          </cell>
          <cell r="G1330" t="str">
            <v>S1</v>
          </cell>
          <cell r="H1330" t="str">
            <v>TRS</v>
          </cell>
          <cell r="I1330" t="str">
            <v>Graduate Rail Telecoms Engineer</v>
          </cell>
          <cell r="J1330" t="str">
            <v>Engineer  (Not chartered) (Graduate)</v>
          </cell>
          <cell r="K1330">
            <v>8</v>
          </cell>
          <cell r="L1330" t="str">
            <v>Warrington</v>
          </cell>
        </row>
        <row r="1331">
          <cell r="C1331" t="str">
            <v>A76517</v>
          </cell>
          <cell r="D1331" t="str">
            <v>UK</v>
          </cell>
          <cell r="E1331" t="str">
            <v>UGB</v>
          </cell>
          <cell r="F1331" t="str">
            <v>UT43</v>
          </cell>
          <cell r="G1331" t="str">
            <v>S1</v>
          </cell>
          <cell r="H1331" t="str">
            <v>TRL</v>
          </cell>
          <cell r="I1331" t="str">
            <v>Construction Manager</v>
          </cell>
          <cell r="J1331" t="str">
            <v>Construction Manager (2)</v>
          </cell>
          <cell r="K1331">
            <v>6</v>
          </cell>
          <cell r="L1331" t="str">
            <v>Other Site</v>
          </cell>
        </row>
        <row r="1332">
          <cell r="C1332" t="str">
            <v>W40681</v>
          </cell>
          <cell r="D1332" t="str">
            <v>UK</v>
          </cell>
          <cell r="E1332" t="str">
            <v>UGB</v>
          </cell>
          <cell r="F1332" t="str">
            <v>UU41</v>
          </cell>
          <cell r="G1332" t="str">
            <v>S3</v>
          </cell>
          <cell r="H1332" t="str">
            <v>WEN</v>
          </cell>
          <cell r="I1332" t="str">
            <v>Senior Engineer</v>
          </cell>
          <cell r="J1332" t="str">
            <v>Chartered or Consulting Engineer</v>
          </cell>
          <cell r="K1332">
            <v>7</v>
          </cell>
          <cell r="L1332" t="str">
            <v>Warrington</v>
          </cell>
        </row>
        <row r="1333">
          <cell r="C1333" t="str">
            <v>A00451</v>
          </cell>
          <cell r="D1333" t="str">
            <v>UK</v>
          </cell>
          <cell r="E1333" t="str">
            <v>UGB</v>
          </cell>
          <cell r="F1333" t="str">
            <v>UT42</v>
          </cell>
          <cell r="G1333" t="str">
            <v>S1</v>
          </cell>
          <cell r="H1333" t="str">
            <v>TRL</v>
          </cell>
          <cell r="I1333" t="str">
            <v>Project Manager</v>
          </cell>
          <cell r="J1333" t="str">
            <v>Project Planner (3)</v>
          </cell>
          <cell r="K1333">
            <v>7</v>
          </cell>
          <cell r="L1333" t="str">
            <v>London</v>
          </cell>
        </row>
        <row r="1334">
          <cell r="C1334" t="str">
            <v>U03073</v>
          </cell>
          <cell r="D1334" t="str">
            <v>UK</v>
          </cell>
          <cell r="E1334" t="str">
            <v>UGB</v>
          </cell>
          <cell r="F1334" t="str">
            <v>UT31</v>
          </cell>
          <cell r="G1334" t="str">
            <v>S1</v>
          </cell>
          <cell r="H1334" t="str">
            <v>SBR</v>
          </cell>
          <cell r="I1334" t="str">
            <v>Engineering Technician</v>
          </cell>
          <cell r="J1334" t="str">
            <v>Senior Technician</v>
          </cell>
          <cell r="K1334">
            <v>7</v>
          </cell>
          <cell r="L1334" t="str">
            <v>London</v>
          </cell>
        </row>
        <row r="1335">
          <cell r="C1335" t="str">
            <v>A85790</v>
          </cell>
          <cell r="D1335" t="str">
            <v>UK</v>
          </cell>
          <cell r="E1335" t="str">
            <v>UGB</v>
          </cell>
          <cell r="F1335" t="str">
            <v>UT22</v>
          </cell>
          <cell r="G1335" t="str">
            <v>S1</v>
          </cell>
          <cell r="H1335" t="str">
            <v>THW</v>
          </cell>
          <cell r="I1335" t="str">
            <v>Principal Engineer</v>
          </cell>
          <cell r="J1335" t="str">
            <v>Principal Engineer/ Technical Discipline Leader</v>
          </cell>
          <cell r="K1335">
            <v>5</v>
          </cell>
          <cell r="L1335" t="str">
            <v>London</v>
          </cell>
        </row>
        <row r="1336">
          <cell r="C1336" t="str">
            <v>A74766</v>
          </cell>
          <cell r="D1336" t="str">
            <v>UK</v>
          </cell>
          <cell r="E1336" t="str">
            <v>UGB</v>
          </cell>
          <cell r="F1336" t="str">
            <v>UT42</v>
          </cell>
          <cell r="G1336" t="str">
            <v>S1</v>
          </cell>
          <cell r="H1336" t="str">
            <v>TRL</v>
          </cell>
          <cell r="I1336" t="str">
            <v>BIM Modeller</v>
          </cell>
          <cell r="J1336" t="str">
            <v>Engineer  (Not chartered) (Graduate)</v>
          </cell>
          <cell r="K1336">
            <v>8</v>
          </cell>
          <cell r="L1336" t="str">
            <v>Other Site</v>
          </cell>
        </row>
        <row r="1337">
          <cell r="C1337" t="str">
            <v>A74884</v>
          </cell>
          <cell r="D1337" t="str">
            <v>UK</v>
          </cell>
          <cell r="E1337" t="str">
            <v>UGB</v>
          </cell>
          <cell r="F1337" t="str">
            <v>UU51</v>
          </cell>
          <cell r="G1337" t="str">
            <v>S3</v>
          </cell>
          <cell r="H1337" t="str">
            <v>WWN</v>
          </cell>
          <cell r="I1337" t="str">
            <v>Senior Engineer</v>
          </cell>
          <cell r="J1337" t="str">
            <v>Senior Engineer</v>
          </cell>
          <cell r="K1337">
            <v>6</v>
          </cell>
          <cell r="L1337" t="str">
            <v>Isle of Man</v>
          </cell>
        </row>
        <row r="1338">
          <cell r="C1338" t="str">
            <v>A00549</v>
          </cell>
          <cell r="D1338" t="str">
            <v>UK</v>
          </cell>
          <cell r="E1338" t="str">
            <v>UGB</v>
          </cell>
          <cell r="F1338" t="str">
            <v>UU51</v>
          </cell>
          <cell r="G1338" t="str">
            <v>S3</v>
          </cell>
          <cell r="H1338" t="str">
            <v>WWN</v>
          </cell>
          <cell r="I1338" t="str">
            <v>Team Leader - Isle of Man</v>
          </cell>
          <cell r="J1338" t="str">
            <v>Team Leader</v>
          </cell>
          <cell r="K1338">
            <v>5</v>
          </cell>
          <cell r="L1338" t="str">
            <v>Isle of Man</v>
          </cell>
        </row>
        <row r="1339">
          <cell r="C1339" t="str">
            <v>A80026</v>
          </cell>
          <cell r="D1339" t="str">
            <v>UK</v>
          </cell>
          <cell r="E1339" t="str">
            <v>UGB</v>
          </cell>
          <cell r="F1339" t="str">
            <v>UU81</v>
          </cell>
          <cell r="G1339" t="str">
            <v>S3</v>
          </cell>
          <cell r="H1339" t="str">
            <v>ERE</v>
          </cell>
          <cell r="I1339" t="str">
            <v>Engineer</v>
          </cell>
          <cell r="J1339" t="str">
            <v>Resident Engineer (1) / Resident Engineer</v>
          </cell>
          <cell r="K1339">
            <v>8</v>
          </cell>
        </row>
        <row r="1340">
          <cell r="C1340" t="str">
            <v>A74846</v>
          </cell>
          <cell r="D1340" t="str">
            <v>UK</v>
          </cell>
          <cell r="E1340" t="str">
            <v>UGB</v>
          </cell>
          <cell r="F1340" t="str">
            <v>UT41</v>
          </cell>
          <cell r="G1340" t="str">
            <v>S1</v>
          </cell>
          <cell r="H1340" t="str">
            <v>TRL</v>
          </cell>
          <cell r="I1340" t="str">
            <v>Team Leader Permanent Way</v>
          </cell>
          <cell r="J1340" t="str">
            <v>Project Manager  Category 2 (2)</v>
          </cell>
          <cell r="K1340">
            <v>4</v>
          </cell>
          <cell r="L1340" t="str">
            <v>Warrington</v>
          </cell>
        </row>
        <row r="1341">
          <cell r="C1341" t="str">
            <v>S10371</v>
          </cell>
          <cell r="D1341" t="str">
            <v>UK</v>
          </cell>
          <cell r="E1341" t="str">
            <v>UGB</v>
          </cell>
          <cell r="F1341" t="str">
            <v>UT42</v>
          </cell>
          <cell r="G1341" t="str">
            <v>S1</v>
          </cell>
          <cell r="H1341" t="str">
            <v>TRS</v>
          </cell>
          <cell r="I1341" t="str">
            <v>Signalling Systems Director</v>
          </cell>
          <cell r="J1341" t="str">
            <v>Inspector (2) (ME)</v>
          </cell>
          <cell r="K1341">
            <v>11</v>
          </cell>
          <cell r="L1341" t="str">
            <v>London</v>
          </cell>
        </row>
        <row r="1342">
          <cell r="C1342" t="str">
            <v>A76095</v>
          </cell>
          <cell r="D1342" t="str">
            <v>UK</v>
          </cell>
          <cell r="E1342" t="str">
            <v>UGB</v>
          </cell>
          <cell r="F1342" t="str">
            <v>UT43</v>
          </cell>
          <cell r="G1342" t="str">
            <v>S1</v>
          </cell>
          <cell r="H1342" t="str">
            <v>TRL</v>
          </cell>
          <cell r="I1342" t="str">
            <v>Graduate Engineer</v>
          </cell>
          <cell r="J1342" t="str">
            <v>Graduate Engineer</v>
          </cell>
          <cell r="K1342">
            <v>10</v>
          </cell>
          <cell r="L1342" t="str">
            <v>York</v>
          </cell>
        </row>
        <row r="1343">
          <cell r="C1343" t="str">
            <v>A74919</v>
          </cell>
          <cell r="D1343" t="str">
            <v>UK</v>
          </cell>
          <cell r="E1343" t="str">
            <v>UGB</v>
          </cell>
          <cell r="F1343" t="str">
            <v>UT42</v>
          </cell>
          <cell r="G1343" t="str">
            <v>S1</v>
          </cell>
          <cell r="H1343" t="str">
            <v>TRL</v>
          </cell>
          <cell r="I1343" t="str">
            <v>Principal Engineer</v>
          </cell>
          <cell r="J1343" t="str">
            <v>Principal Engineer/ Technical Discipline Leader</v>
          </cell>
          <cell r="K1343">
            <v>5</v>
          </cell>
          <cell r="L1343" t="str">
            <v>London</v>
          </cell>
        </row>
        <row r="1344">
          <cell r="C1344" t="str">
            <v>S10253</v>
          </cell>
          <cell r="D1344" t="str">
            <v>UK</v>
          </cell>
          <cell r="E1344" t="str">
            <v>UGB</v>
          </cell>
          <cell r="F1344" t="str">
            <v>UU81</v>
          </cell>
          <cell r="G1344" t="str">
            <v>S3</v>
          </cell>
          <cell r="H1344" t="str">
            <v>MMA</v>
          </cell>
          <cell r="I1344" t="str">
            <v>Environmental Consultant</v>
          </cell>
          <cell r="J1344" t="str">
            <v>Principal Environmental Consultant</v>
          </cell>
          <cell r="K1344">
            <v>5</v>
          </cell>
          <cell r="L1344" t="str">
            <v>Home</v>
          </cell>
        </row>
        <row r="1345">
          <cell r="C1345" t="str">
            <v>A00496</v>
          </cell>
          <cell r="D1345" t="str">
            <v>UK</v>
          </cell>
          <cell r="E1345" t="str">
            <v>UGB</v>
          </cell>
          <cell r="F1345" t="str">
            <v>UU41</v>
          </cell>
          <cell r="G1345" t="str">
            <v>S3</v>
          </cell>
          <cell r="H1345" t="str">
            <v>WEN</v>
          </cell>
          <cell r="I1345" t="str">
            <v>Consultant</v>
          </cell>
          <cell r="J1345" t="str">
            <v>Senior Technician</v>
          </cell>
          <cell r="K1345">
            <v>8</v>
          </cell>
          <cell r="L1345" t="str">
            <v>Birmingham</v>
          </cell>
        </row>
        <row r="1346">
          <cell r="C1346" t="str">
            <v>W40339</v>
          </cell>
          <cell r="D1346" t="str">
            <v>UK</v>
          </cell>
          <cell r="E1346" t="str">
            <v>UGB</v>
          </cell>
          <cell r="F1346" t="str">
            <v>UF18</v>
          </cell>
          <cell r="G1346" t="str">
            <v>S9</v>
          </cell>
          <cell r="H1346" t="str">
            <v>AFF</v>
          </cell>
          <cell r="I1346" t="str">
            <v>UK Estates Manager</v>
          </cell>
          <cell r="J1346" t="str">
            <v>Office Facilities Manager (1)</v>
          </cell>
          <cell r="K1346">
            <v>5</v>
          </cell>
          <cell r="L1346" t="str">
            <v>Warrington</v>
          </cell>
        </row>
        <row r="1347">
          <cell r="C1347" t="str">
            <v>A76079</v>
          </cell>
          <cell r="D1347" t="str">
            <v>UK</v>
          </cell>
          <cell r="E1347" t="str">
            <v>UGB</v>
          </cell>
          <cell r="F1347" t="str">
            <v>UT43</v>
          </cell>
          <cell r="G1347" t="str">
            <v>S1</v>
          </cell>
          <cell r="H1347" t="str">
            <v>TRL</v>
          </cell>
          <cell r="I1347" t="str">
            <v>TT-009</v>
          </cell>
          <cell r="J1347" t="str">
            <v>Junior Technician</v>
          </cell>
          <cell r="K1347">
            <v>11</v>
          </cell>
          <cell r="L1347" t="str">
            <v>York</v>
          </cell>
        </row>
        <row r="1348">
          <cell r="C1348" t="str">
            <v>A76172</v>
          </cell>
          <cell r="D1348" t="str">
            <v>UK</v>
          </cell>
          <cell r="E1348" t="str">
            <v>UGB</v>
          </cell>
          <cell r="F1348" t="str">
            <v>UT42</v>
          </cell>
          <cell r="G1348" t="str">
            <v>S1</v>
          </cell>
          <cell r="H1348" t="str">
            <v>TRL</v>
          </cell>
          <cell r="I1348" t="str">
            <v>Assistant Contract Administrator</v>
          </cell>
          <cell r="J1348" t="str">
            <v>Graduate Engineer</v>
          </cell>
          <cell r="K1348">
            <v>10</v>
          </cell>
          <cell r="L1348" t="str">
            <v>London</v>
          </cell>
        </row>
        <row r="1349">
          <cell r="C1349" t="str">
            <v>A76058</v>
          </cell>
          <cell r="D1349" t="str">
            <v>UK</v>
          </cell>
          <cell r="E1349" t="str">
            <v>UGB</v>
          </cell>
          <cell r="F1349" t="str">
            <v>UT43</v>
          </cell>
          <cell r="G1349" t="str">
            <v>S1</v>
          </cell>
          <cell r="H1349" t="str">
            <v>TRS</v>
          </cell>
          <cell r="I1349" t="str">
            <v>Mechanical Engineer</v>
          </cell>
          <cell r="J1349" t="str">
            <v>Senior Engineer</v>
          </cell>
          <cell r="K1349">
            <v>6</v>
          </cell>
          <cell r="L1349" t="str">
            <v>London</v>
          </cell>
        </row>
        <row r="1350">
          <cell r="C1350" t="str">
            <v>A50059</v>
          </cell>
          <cell r="D1350" t="str">
            <v>UK</v>
          </cell>
          <cell r="E1350" t="str">
            <v>UGB</v>
          </cell>
          <cell r="F1350" t="str">
            <v>UT42</v>
          </cell>
          <cell r="G1350" t="str">
            <v>S1</v>
          </cell>
          <cell r="H1350" t="str">
            <v>TRL</v>
          </cell>
          <cell r="I1350" t="str">
            <v>Commercial Assistant</v>
          </cell>
          <cell r="J1350" t="str">
            <v>Commercial Assistant (2)</v>
          </cell>
          <cell r="K1350">
            <v>9</v>
          </cell>
          <cell r="L1350" t="str">
            <v>Other Site</v>
          </cell>
        </row>
        <row r="1351">
          <cell r="C1351" t="str">
            <v>A76285</v>
          </cell>
          <cell r="D1351" t="str">
            <v>UK</v>
          </cell>
          <cell r="E1351" t="str">
            <v>UGB</v>
          </cell>
          <cell r="F1351" t="str">
            <v>UF13</v>
          </cell>
          <cell r="G1351" t="str">
            <v>S9</v>
          </cell>
          <cell r="H1351" t="str">
            <v>AFF</v>
          </cell>
          <cell r="I1351" t="str">
            <v>Data Entry</v>
          </cell>
          <cell r="J1351" t="str">
            <v>Admin Assistant</v>
          </cell>
          <cell r="K1351">
            <v>9</v>
          </cell>
          <cell r="L1351" t="str">
            <v>Guildford</v>
          </cell>
        </row>
        <row r="1352">
          <cell r="C1352" t="str">
            <v>A41621</v>
          </cell>
          <cell r="D1352" t="str">
            <v>UK</v>
          </cell>
          <cell r="E1352" t="str">
            <v>UGB</v>
          </cell>
          <cell r="F1352" t="str">
            <v>UP51</v>
          </cell>
          <cell r="G1352" t="str">
            <v>S2</v>
          </cell>
          <cell r="H1352" t="str">
            <v>SBS</v>
          </cell>
          <cell r="I1352" t="str">
            <v>Associate Function Group Director</v>
          </cell>
          <cell r="J1352" t="str">
            <v>Associate Business Director</v>
          </cell>
          <cell r="K1352">
            <v>4</v>
          </cell>
          <cell r="L1352" t="str">
            <v>Bristol</v>
          </cell>
        </row>
        <row r="1353">
          <cell r="C1353" t="str">
            <v>U02924</v>
          </cell>
          <cell r="D1353" t="str">
            <v>UK</v>
          </cell>
          <cell r="E1353" t="str">
            <v>UGB</v>
          </cell>
          <cell r="F1353" t="str">
            <v>UU23</v>
          </cell>
          <cell r="G1353" t="str">
            <v>S3</v>
          </cell>
          <cell r="H1353" t="str">
            <v>MAM</v>
          </cell>
          <cell r="I1353" t="str">
            <v>Administrator</v>
          </cell>
          <cell r="J1353" t="str">
            <v>HR Administration Assistant</v>
          </cell>
          <cell r="K1353">
            <v>10</v>
          </cell>
          <cell r="L1353" t="str">
            <v>Nelson</v>
          </cell>
        </row>
        <row r="1354">
          <cell r="C1354" t="str">
            <v>A24827</v>
          </cell>
          <cell r="D1354" t="str">
            <v>UK</v>
          </cell>
          <cell r="E1354" t="str">
            <v>UGB</v>
          </cell>
          <cell r="F1354" t="str">
            <v>UU61</v>
          </cell>
          <cell r="G1354" t="str">
            <v>S3</v>
          </cell>
          <cell r="H1354" t="str">
            <v>WWN</v>
          </cell>
          <cell r="I1354" t="str">
            <v>Technical Support Assistant</v>
          </cell>
          <cell r="J1354" t="str">
            <v>Assistant Engineer  (Graduate)</v>
          </cell>
          <cell r="K1354">
            <v>9</v>
          </cell>
          <cell r="L1354" t="str">
            <v>Exeter</v>
          </cell>
        </row>
        <row r="1355">
          <cell r="C1355" t="str">
            <v>A25012</v>
          </cell>
          <cell r="D1355" t="str">
            <v>UK</v>
          </cell>
          <cell r="E1355" t="str">
            <v>UGB</v>
          </cell>
          <cell r="F1355" t="str">
            <v>UU23</v>
          </cell>
          <cell r="G1355" t="str">
            <v>S3</v>
          </cell>
          <cell r="H1355" t="str">
            <v>MAM</v>
          </cell>
          <cell r="I1355" t="str">
            <v>Planning Engineer</v>
          </cell>
          <cell r="J1355" t="str">
            <v>Engineer  (Not chartered) (Graduate)</v>
          </cell>
          <cell r="K1355">
            <v>8</v>
          </cell>
          <cell r="L1355" t="str">
            <v>Nelson</v>
          </cell>
        </row>
        <row r="1356">
          <cell r="C1356" t="str">
            <v>A76331</v>
          </cell>
          <cell r="D1356" t="str">
            <v>UK</v>
          </cell>
          <cell r="E1356" t="str">
            <v>UGB</v>
          </cell>
          <cell r="F1356" t="str">
            <v>UT31</v>
          </cell>
          <cell r="G1356" t="str">
            <v>S1</v>
          </cell>
          <cell r="H1356" t="str">
            <v>SBR</v>
          </cell>
          <cell r="I1356" t="str">
            <v>Senior Engineer</v>
          </cell>
          <cell r="J1356" t="str">
            <v>Senior Engineer</v>
          </cell>
          <cell r="K1356">
            <v>6</v>
          </cell>
          <cell r="L1356" t="str">
            <v>Guildford</v>
          </cell>
        </row>
        <row r="1357">
          <cell r="C1357" t="str">
            <v>A96725</v>
          </cell>
          <cell r="D1357" t="str">
            <v>UK</v>
          </cell>
          <cell r="E1357" t="str">
            <v>UGB</v>
          </cell>
          <cell r="F1357" t="str">
            <v>UT21</v>
          </cell>
          <cell r="G1357" t="str">
            <v>S1</v>
          </cell>
          <cell r="H1357" t="str">
            <v>THW</v>
          </cell>
          <cell r="I1357" t="str">
            <v>Engineer</v>
          </cell>
          <cell r="J1357" t="str">
            <v>Chartered or Consulting Engineer</v>
          </cell>
          <cell r="K1357">
            <v>7</v>
          </cell>
          <cell r="L1357" t="str">
            <v>Birmingham</v>
          </cell>
        </row>
        <row r="1358">
          <cell r="C1358" t="str">
            <v>S10334</v>
          </cell>
          <cell r="D1358" t="str">
            <v>UK</v>
          </cell>
          <cell r="E1358" t="str">
            <v>UGB</v>
          </cell>
          <cell r="F1358" t="str">
            <v>US12</v>
          </cell>
          <cell r="G1358" t="str">
            <v>S9</v>
          </cell>
          <cell r="H1358" t="str">
            <v>AHR</v>
          </cell>
          <cell r="I1358" t="str">
            <v>Interim HR Director</v>
          </cell>
          <cell r="J1358" t="str">
            <v>Senior HR Manager/Advisor</v>
          </cell>
          <cell r="K1358">
            <v>4</v>
          </cell>
          <cell r="L1358" t="str">
            <v>Home</v>
          </cell>
        </row>
        <row r="1359">
          <cell r="C1359" t="str">
            <v>A76186</v>
          </cell>
          <cell r="D1359" t="str">
            <v>UK</v>
          </cell>
          <cell r="E1359" t="str">
            <v>UGB</v>
          </cell>
          <cell r="F1359" t="str">
            <v>US16</v>
          </cell>
          <cell r="G1359" t="str">
            <v>S9</v>
          </cell>
          <cell r="H1359" t="str">
            <v>ALG</v>
          </cell>
          <cell r="I1359" t="str">
            <v>Regional Legal Advisor</v>
          </cell>
          <cell r="J1359" t="str">
            <v>Legal Advisor</v>
          </cell>
          <cell r="K1359">
            <v>6</v>
          </cell>
          <cell r="L1359" t="str">
            <v>Bristol</v>
          </cell>
        </row>
        <row r="1360">
          <cell r="C1360" t="str">
            <v>A87033</v>
          </cell>
          <cell r="D1360" t="str">
            <v>UK</v>
          </cell>
          <cell r="E1360" t="str">
            <v>UGB</v>
          </cell>
          <cell r="F1360" t="str">
            <v>UP33</v>
          </cell>
          <cell r="G1360" t="str">
            <v>S2</v>
          </cell>
          <cell r="H1360" t="str">
            <v>SBS</v>
          </cell>
          <cell r="I1360" t="str">
            <v>Principal Engineer</v>
          </cell>
          <cell r="J1360" t="str">
            <v>Principal Engineer/ Technical Discipline Leader</v>
          </cell>
          <cell r="K1360">
            <v>5</v>
          </cell>
          <cell r="L1360" t="str">
            <v>Plymouth</v>
          </cell>
        </row>
        <row r="1361">
          <cell r="C1361" t="str">
            <v>A74476</v>
          </cell>
          <cell r="D1361" t="str">
            <v>UK</v>
          </cell>
          <cell r="E1361" t="str">
            <v>UGB</v>
          </cell>
          <cell r="F1361" t="str">
            <v>UU71</v>
          </cell>
          <cell r="G1361" t="str">
            <v>S3</v>
          </cell>
          <cell r="H1361" t="str">
            <v>WWN</v>
          </cell>
          <cell r="I1361" t="str">
            <v>Engineering Technician</v>
          </cell>
          <cell r="J1361" t="str">
            <v>Technical Officer/ Technician</v>
          </cell>
          <cell r="K1361">
            <v>10</v>
          </cell>
          <cell r="L1361" t="str">
            <v>Birmingham</v>
          </cell>
        </row>
        <row r="1362">
          <cell r="C1362" t="str">
            <v>A76414</v>
          </cell>
          <cell r="D1362" t="str">
            <v>UK</v>
          </cell>
          <cell r="E1362" t="str">
            <v>UGB</v>
          </cell>
          <cell r="F1362" t="str">
            <v>UT41</v>
          </cell>
          <cell r="G1362" t="str">
            <v>S1</v>
          </cell>
          <cell r="H1362" t="str">
            <v>TRL</v>
          </cell>
          <cell r="I1362" t="str">
            <v>Telecoms Surveyor</v>
          </cell>
          <cell r="J1362" t="str">
            <v>Chartered or Consulting Engineer</v>
          </cell>
          <cell r="K1362">
            <v>7</v>
          </cell>
          <cell r="L1362" t="str">
            <v>Other Site</v>
          </cell>
        </row>
        <row r="1363">
          <cell r="C1363" t="str">
            <v>A49780</v>
          </cell>
          <cell r="D1363" t="str">
            <v>UK</v>
          </cell>
          <cell r="E1363" t="str">
            <v>UGB</v>
          </cell>
          <cell r="F1363" t="str">
            <v>UP33</v>
          </cell>
          <cell r="G1363" t="str">
            <v>S2</v>
          </cell>
          <cell r="H1363" t="str">
            <v>BBI</v>
          </cell>
          <cell r="I1363" t="str">
            <v>Senior Technician</v>
          </cell>
          <cell r="J1363" t="str">
            <v>Senior Technician</v>
          </cell>
          <cell r="K1363">
            <v>7</v>
          </cell>
          <cell r="L1363" t="str">
            <v>Cardiff</v>
          </cell>
        </row>
        <row r="1364">
          <cell r="C1364" t="str">
            <v>A25287</v>
          </cell>
          <cell r="D1364" t="str">
            <v>UK</v>
          </cell>
          <cell r="E1364" t="str">
            <v>UGB</v>
          </cell>
          <cell r="F1364" t="str">
            <v>US16</v>
          </cell>
          <cell r="G1364" t="str">
            <v>S9</v>
          </cell>
          <cell r="H1364" t="str">
            <v>ABD</v>
          </cell>
          <cell r="I1364" t="str">
            <v>UK Bid Administrator</v>
          </cell>
          <cell r="J1364" t="str">
            <v>Bid Coordinator/Administrator</v>
          </cell>
          <cell r="K1364">
            <v>7</v>
          </cell>
          <cell r="L1364" t="str">
            <v>Cardiff</v>
          </cell>
        </row>
        <row r="1365">
          <cell r="C1365" t="str">
            <v>W01254</v>
          </cell>
          <cell r="D1365" t="str">
            <v>UK</v>
          </cell>
          <cell r="E1365" t="str">
            <v>UGB</v>
          </cell>
          <cell r="F1365" t="str">
            <v>US16</v>
          </cell>
          <cell r="G1365" t="str">
            <v>S9</v>
          </cell>
          <cell r="H1365" t="str">
            <v>ABD</v>
          </cell>
          <cell r="I1365" t="str">
            <v>UK Sales &amp; Marketing Support Manager</v>
          </cell>
          <cell r="J1365" t="str">
            <v>Client Relationship/Sales Manager (2)</v>
          </cell>
          <cell r="K1365">
            <v>4</v>
          </cell>
          <cell r="L1365" t="str">
            <v>Cardiff</v>
          </cell>
        </row>
        <row r="1366">
          <cell r="C1366" t="str">
            <v>A25033</v>
          </cell>
          <cell r="D1366" t="str">
            <v>UK</v>
          </cell>
          <cell r="E1366" t="str">
            <v>UGB</v>
          </cell>
          <cell r="F1366" t="str">
            <v>UU81</v>
          </cell>
          <cell r="G1366" t="str">
            <v>S3</v>
          </cell>
          <cell r="H1366" t="str">
            <v>ERE</v>
          </cell>
          <cell r="I1366" t="str">
            <v>Project Manager</v>
          </cell>
          <cell r="J1366" t="str">
            <v>Project  Planner (1)</v>
          </cell>
          <cell r="K1366">
            <v>5</v>
          </cell>
          <cell r="L1366" t="str">
            <v>Secondment</v>
          </cell>
        </row>
        <row r="1367">
          <cell r="C1367" t="str">
            <v>S10085</v>
          </cell>
          <cell r="D1367" t="str">
            <v>UK</v>
          </cell>
          <cell r="E1367" t="str">
            <v>UGB</v>
          </cell>
          <cell r="F1367" t="str">
            <v>UE31</v>
          </cell>
          <cell r="G1367" t="str">
            <v>S4</v>
          </cell>
          <cell r="H1367" t="str">
            <v>EEA</v>
          </cell>
          <cell r="I1367" t="str">
            <v>Senior Environmental Consultant</v>
          </cell>
          <cell r="J1367" t="str">
            <v>Principal Environmental Consultant</v>
          </cell>
          <cell r="K1367">
            <v>5</v>
          </cell>
          <cell r="L1367" t="str">
            <v>Cardiff</v>
          </cell>
        </row>
        <row r="1368">
          <cell r="C1368" t="str">
            <v>U03061</v>
          </cell>
          <cell r="D1368" t="str">
            <v>UK</v>
          </cell>
          <cell r="E1368" t="str">
            <v>UGB</v>
          </cell>
          <cell r="F1368" t="str">
            <v>US13</v>
          </cell>
          <cell r="G1368" t="str">
            <v>S9</v>
          </cell>
          <cell r="H1368" t="str">
            <v>AFN</v>
          </cell>
          <cell r="I1368" t="str">
            <v>Administrator</v>
          </cell>
          <cell r="J1368" t="str">
            <v>Admin Assistant</v>
          </cell>
          <cell r="K1368">
            <v>9</v>
          </cell>
          <cell r="L1368" t="str">
            <v>Cardiff</v>
          </cell>
        </row>
        <row r="1369">
          <cell r="C1369" t="str">
            <v>A80017</v>
          </cell>
          <cell r="D1369" t="str">
            <v>UK</v>
          </cell>
          <cell r="E1369" t="str">
            <v>UGB</v>
          </cell>
          <cell r="F1369" t="str">
            <v>UU81</v>
          </cell>
          <cell r="G1369" t="str">
            <v>S3</v>
          </cell>
          <cell r="H1369" t="str">
            <v>ERE</v>
          </cell>
          <cell r="I1369" t="str">
            <v>Engineer</v>
          </cell>
          <cell r="J1369" t="str">
            <v>Graduate Engineer</v>
          </cell>
          <cell r="K1369">
            <v>9</v>
          </cell>
        </row>
        <row r="1370">
          <cell r="C1370" t="str">
            <v>A76191</v>
          </cell>
          <cell r="D1370" t="str">
            <v>UK</v>
          </cell>
          <cell r="E1370" t="str">
            <v>UGB</v>
          </cell>
          <cell r="F1370" t="str">
            <v>UT43</v>
          </cell>
          <cell r="G1370" t="str">
            <v>S1</v>
          </cell>
          <cell r="H1370" t="str">
            <v>TRS</v>
          </cell>
          <cell r="I1370" t="str">
            <v>Associate Technical Director</v>
          </cell>
          <cell r="J1370" t="str">
            <v>Associate (EA)/ Associate Tech. Dir / Associate Tech. Dir (2</v>
          </cell>
          <cell r="K1370">
            <v>4</v>
          </cell>
          <cell r="L1370" t="str">
            <v>York</v>
          </cell>
        </row>
        <row r="1371">
          <cell r="C1371" t="str">
            <v>A00435</v>
          </cell>
          <cell r="D1371" t="str">
            <v>UK</v>
          </cell>
          <cell r="E1371" t="str">
            <v>UGB</v>
          </cell>
          <cell r="F1371" t="str">
            <v>UT31</v>
          </cell>
          <cell r="G1371" t="str">
            <v>S1</v>
          </cell>
          <cell r="H1371" t="str">
            <v>SBR</v>
          </cell>
          <cell r="I1371" t="str">
            <v>Graduate Engineer</v>
          </cell>
          <cell r="J1371" t="str">
            <v>Assistant Engineer  (Graduate)</v>
          </cell>
          <cell r="K1371">
            <v>9</v>
          </cell>
          <cell r="L1371" t="str">
            <v>London</v>
          </cell>
        </row>
        <row r="1372">
          <cell r="C1372" t="str">
            <v>W41025</v>
          </cell>
          <cell r="D1372" t="str">
            <v>UK</v>
          </cell>
          <cell r="E1372" t="str">
            <v>UGB</v>
          </cell>
          <cell r="F1372" t="str">
            <v>UU41</v>
          </cell>
          <cell r="G1372" t="str">
            <v>S3</v>
          </cell>
          <cell r="H1372" t="str">
            <v>WEN</v>
          </cell>
          <cell r="I1372" t="str">
            <v>Engineer (Water Environment)</v>
          </cell>
          <cell r="J1372" t="str">
            <v>Resident Engineer (1) / Resident Engineer</v>
          </cell>
          <cell r="K1372">
            <v>8</v>
          </cell>
          <cell r="L1372" t="str">
            <v>Cardiff</v>
          </cell>
        </row>
        <row r="1373">
          <cell r="C1373" t="str">
            <v>A74256</v>
          </cell>
          <cell r="D1373" t="str">
            <v>UK</v>
          </cell>
          <cell r="E1373" t="str">
            <v>UGB</v>
          </cell>
          <cell r="F1373" t="str">
            <v>UE21</v>
          </cell>
          <cell r="G1373" t="str">
            <v>S4</v>
          </cell>
          <cell r="H1373" t="str">
            <v>EEC</v>
          </cell>
          <cell r="I1373" t="str">
            <v>Principal Ecologist</v>
          </cell>
          <cell r="J1373" t="str">
            <v>Senior  Environmental Consultant 1</v>
          </cell>
          <cell r="K1373">
            <v>5</v>
          </cell>
          <cell r="L1373" t="str">
            <v>Stroud</v>
          </cell>
        </row>
        <row r="1374">
          <cell r="C1374" t="str">
            <v>A76408</v>
          </cell>
          <cell r="D1374" t="str">
            <v>UK</v>
          </cell>
          <cell r="E1374" t="str">
            <v>UGB</v>
          </cell>
          <cell r="F1374" t="str">
            <v>UT41</v>
          </cell>
          <cell r="G1374" t="str">
            <v>S1</v>
          </cell>
          <cell r="H1374" t="str">
            <v>TRL</v>
          </cell>
          <cell r="I1374" t="str">
            <v>Software Testing Manager</v>
          </cell>
          <cell r="J1374" t="str">
            <v>Principal Engineer/ Technical Discipline Leader</v>
          </cell>
          <cell r="K1374">
            <v>5</v>
          </cell>
          <cell r="L1374" t="str">
            <v>Birmingham</v>
          </cell>
        </row>
        <row r="1375">
          <cell r="C1375" t="str">
            <v>A24840</v>
          </cell>
          <cell r="D1375" t="str">
            <v>UK</v>
          </cell>
          <cell r="E1375" t="str">
            <v>UGB</v>
          </cell>
          <cell r="F1375" t="str">
            <v>UU23</v>
          </cell>
          <cell r="G1375" t="str">
            <v>S3</v>
          </cell>
          <cell r="H1375" t="str">
            <v>MAM</v>
          </cell>
          <cell r="I1375" t="str">
            <v>Searches Clerk</v>
          </cell>
          <cell r="J1375" t="str">
            <v>Technical assistant</v>
          </cell>
          <cell r="K1375">
            <v>10</v>
          </cell>
          <cell r="L1375" t="str">
            <v>Nelson</v>
          </cell>
        </row>
        <row r="1376">
          <cell r="C1376" t="str">
            <v>A50007</v>
          </cell>
          <cell r="D1376" t="str">
            <v>UK</v>
          </cell>
          <cell r="E1376" t="str">
            <v>UGB</v>
          </cell>
          <cell r="F1376" t="str">
            <v>UF13</v>
          </cell>
          <cell r="G1376" t="str">
            <v>S9</v>
          </cell>
          <cell r="H1376" t="str">
            <v>AFF</v>
          </cell>
          <cell r="I1376" t="str">
            <v>Senior Secretary</v>
          </cell>
          <cell r="J1376" t="str">
            <v>Administration  Officer</v>
          </cell>
          <cell r="K1376">
            <v>8</v>
          </cell>
          <cell r="L1376" t="str">
            <v>London</v>
          </cell>
        </row>
        <row r="1377">
          <cell r="C1377" t="str">
            <v>U03038</v>
          </cell>
          <cell r="D1377" t="str">
            <v>UK</v>
          </cell>
          <cell r="E1377" t="str">
            <v>UGB</v>
          </cell>
          <cell r="F1377" t="str">
            <v>UT24</v>
          </cell>
          <cell r="G1377" t="str">
            <v>S1</v>
          </cell>
          <cell r="H1377" t="str">
            <v>THW</v>
          </cell>
          <cell r="I1377" t="str">
            <v>Urban Designer</v>
          </cell>
          <cell r="J1377" t="str">
            <v>Principal Engineer/ Technical Discipline Leader</v>
          </cell>
          <cell r="K1377">
            <v>5</v>
          </cell>
          <cell r="L1377" t="str">
            <v>Other Site</v>
          </cell>
        </row>
        <row r="1378">
          <cell r="C1378" t="str">
            <v>A76572</v>
          </cell>
          <cell r="D1378" t="str">
            <v>UK</v>
          </cell>
          <cell r="E1378" t="str">
            <v>UGB</v>
          </cell>
          <cell r="F1378" t="str">
            <v>US15</v>
          </cell>
          <cell r="G1378" t="str">
            <v>S9</v>
          </cell>
          <cell r="H1378" t="str">
            <v>AIT</v>
          </cell>
          <cell r="I1378" t="str">
            <v>Apprentice IT Support Technician</v>
          </cell>
          <cell r="J1378" t="str">
            <v>Junior Technician</v>
          </cell>
          <cell r="K1378">
            <v>11</v>
          </cell>
          <cell r="L1378" t="str">
            <v>Warrington</v>
          </cell>
        </row>
        <row r="1379">
          <cell r="C1379" t="str">
            <v>A25268</v>
          </cell>
          <cell r="D1379" t="str">
            <v>UK</v>
          </cell>
          <cell r="E1379" t="str">
            <v>UGB</v>
          </cell>
          <cell r="F1379" t="str">
            <v>UT42</v>
          </cell>
          <cell r="G1379" t="str">
            <v>S1</v>
          </cell>
          <cell r="H1379" t="str">
            <v>TRL</v>
          </cell>
          <cell r="I1379" t="str">
            <v>Sector Bid Manager</v>
          </cell>
          <cell r="J1379" t="str">
            <v>Sector Bid Manager</v>
          </cell>
          <cell r="K1379">
            <v>3</v>
          </cell>
          <cell r="L1379" t="str">
            <v>Birmingham</v>
          </cell>
        </row>
        <row r="1380">
          <cell r="C1380" t="str">
            <v>A74802</v>
          </cell>
          <cell r="D1380" t="str">
            <v>UK</v>
          </cell>
          <cell r="E1380" t="str">
            <v>UGB</v>
          </cell>
          <cell r="F1380" t="str">
            <v>UT21</v>
          </cell>
          <cell r="G1380" t="str">
            <v>S1</v>
          </cell>
          <cell r="H1380" t="str">
            <v>THW</v>
          </cell>
          <cell r="I1380" t="str">
            <v>Project/ Admin Assistant</v>
          </cell>
          <cell r="J1380" t="str">
            <v>Clerical Officer</v>
          </cell>
          <cell r="K1380">
            <v>10</v>
          </cell>
          <cell r="L1380" t="str">
            <v>Guildford</v>
          </cell>
        </row>
        <row r="1381">
          <cell r="C1381" t="str">
            <v>A76320</v>
          </cell>
          <cell r="D1381" t="str">
            <v>UK</v>
          </cell>
          <cell r="E1381" t="str">
            <v>UGB</v>
          </cell>
          <cell r="F1381" t="str">
            <v>UF13</v>
          </cell>
          <cell r="G1381" t="str">
            <v>S9</v>
          </cell>
          <cell r="H1381" t="str">
            <v>AFF</v>
          </cell>
          <cell r="I1381" t="str">
            <v>Data Entry Clerk</v>
          </cell>
          <cell r="J1381" t="str">
            <v>Admin Assistant</v>
          </cell>
          <cell r="K1381">
            <v>9</v>
          </cell>
          <cell r="L1381" t="str">
            <v>Guildford</v>
          </cell>
        </row>
        <row r="1382">
          <cell r="C1382" t="str">
            <v>A91677</v>
          </cell>
          <cell r="D1382" t="str">
            <v>UK</v>
          </cell>
          <cell r="E1382" t="str">
            <v>UGB</v>
          </cell>
          <cell r="F1382" t="str">
            <v>UU61</v>
          </cell>
          <cell r="G1382" t="str">
            <v>S3</v>
          </cell>
          <cell r="H1382" t="str">
            <v>WWN</v>
          </cell>
          <cell r="I1382" t="str">
            <v>Principal Engineer</v>
          </cell>
          <cell r="J1382" t="str">
            <v>Associate (EA)/ Associate Tech. Dir / Associate Tech. Dir (2</v>
          </cell>
          <cell r="K1382">
            <v>4</v>
          </cell>
          <cell r="L1382" t="str">
            <v>Exeter</v>
          </cell>
        </row>
        <row r="1383">
          <cell r="C1383" t="str">
            <v>A74684</v>
          </cell>
          <cell r="D1383" t="str">
            <v>UK</v>
          </cell>
          <cell r="E1383" t="str">
            <v>UGB</v>
          </cell>
          <cell r="F1383" t="str">
            <v>UU31</v>
          </cell>
          <cell r="G1383" t="str">
            <v>S3</v>
          </cell>
          <cell r="H1383" t="str">
            <v>WWN</v>
          </cell>
          <cell r="I1383" t="str">
            <v>Associate Business Director</v>
          </cell>
          <cell r="J1383" t="str">
            <v>Associate (EA)/ Associate Tech. Dir / Associate Tech. Dir (2</v>
          </cell>
          <cell r="K1383">
            <v>4</v>
          </cell>
          <cell r="L1383" t="str">
            <v>Cardiff</v>
          </cell>
        </row>
        <row r="1384">
          <cell r="C1384" t="str">
            <v>W29491</v>
          </cell>
          <cell r="D1384" t="str">
            <v>UK</v>
          </cell>
          <cell r="E1384" t="str">
            <v>UGB</v>
          </cell>
          <cell r="F1384" t="str">
            <v>UU31</v>
          </cell>
          <cell r="G1384" t="str">
            <v>S3</v>
          </cell>
          <cell r="H1384" t="str">
            <v>WWN</v>
          </cell>
          <cell r="I1384" t="str">
            <v>Graduate Engineer</v>
          </cell>
          <cell r="J1384" t="str">
            <v>Assistant Engineer  (Graduate)</v>
          </cell>
          <cell r="K1384">
            <v>9</v>
          </cell>
          <cell r="L1384" t="str">
            <v>Cardiff</v>
          </cell>
        </row>
        <row r="1385">
          <cell r="C1385" t="str">
            <v>U02955</v>
          </cell>
          <cell r="D1385" t="str">
            <v>UK</v>
          </cell>
          <cell r="E1385" t="str">
            <v>UGB</v>
          </cell>
          <cell r="F1385" t="str">
            <v>UT31</v>
          </cell>
          <cell r="G1385" t="str">
            <v>S1</v>
          </cell>
          <cell r="H1385" t="str">
            <v>SBR</v>
          </cell>
          <cell r="I1385" t="str">
            <v>Engineering Technician</v>
          </cell>
          <cell r="J1385" t="str">
            <v>Senior Technician</v>
          </cell>
          <cell r="K1385">
            <v>7</v>
          </cell>
          <cell r="L1385" t="str">
            <v>London</v>
          </cell>
        </row>
        <row r="1386">
          <cell r="C1386" t="str">
            <v>A76493</v>
          </cell>
          <cell r="D1386" t="str">
            <v>UK</v>
          </cell>
          <cell r="E1386" t="str">
            <v>UGB</v>
          </cell>
          <cell r="F1386" t="str">
            <v>UT43</v>
          </cell>
          <cell r="G1386" t="str">
            <v>S1</v>
          </cell>
          <cell r="H1386" t="str">
            <v>TRL</v>
          </cell>
          <cell r="I1386" t="str">
            <v>CAD Autocad Technician</v>
          </cell>
          <cell r="J1386" t="str">
            <v>Technical Officer/ Technician</v>
          </cell>
          <cell r="K1386">
            <v>9</v>
          </cell>
          <cell r="L1386" t="str">
            <v>York</v>
          </cell>
        </row>
        <row r="1387">
          <cell r="C1387" t="str">
            <v>A25081</v>
          </cell>
          <cell r="D1387" t="str">
            <v>UK</v>
          </cell>
          <cell r="E1387" t="str">
            <v>UGB</v>
          </cell>
          <cell r="F1387" t="str">
            <v>UT31</v>
          </cell>
          <cell r="G1387" t="str">
            <v>S1</v>
          </cell>
          <cell r="H1387" t="str">
            <v>SBR</v>
          </cell>
          <cell r="I1387" t="str">
            <v>Graduate Engineer</v>
          </cell>
          <cell r="J1387" t="str">
            <v>Environmental consultant 4 / Graduate</v>
          </cell>
          <cell r="K1387">
            <v>10</v>
          </cell>
          <cell r="L1387" t="str">
            <v>London</v>
          </cell>
        </row>
        <row r="1388">
          <cell r="C1388" t="str">
            <v>A74815</v>
          </cell>
          <cell r="D1388" t="str">
            <v>UK</v>
          </cell>
          <cell r="E1388" t="str">
            <v>UGB</v>
          </cell>
          <cell r="F1388" t="str">
            <v>UT42</v>
          </cell>
          <cell r="G1388" t="str">
            <v>S1</v>
          </cell>
          <cell r="H1388" t="str">
            <v>TRL</v>
          </cell>
          <cell r="I1388" t="str">
            <v>Document Controller</v>
          </cell>
          <cell r="J1388" t="str">
            <v>Bid Coordinator/Administrator</v>
          </cell>
          <cell r="K1388">
            <v>7</v>
          </cell>
          <cell r="L1388" t="str">
            <v>Other Site</v>
          </cell>
        </row>
        <row r="1389">
          <cell r="C1389" t="str">
            <v>A76515</v>
          </cell>
          <cell r="D1389" t="str">
            <v>UK</v>
          </cell>
          <cell r="E1389" t="str">
            <v>UGB</v>
          </cell>
          <cell r="F1389" t="str">
            <v>UT41</v>
          </cell>
          <cell r="G1389" t="str">
            <v>S1</v>
          </cell>
          <cell r="H1389" t="str">
            <v>TRL</v>
          </cell>
          <cell r="I1389" t="str">
            <v>Principal Engineer</v>
          </cell>
          <cell r="J1389" t="str">
            <v>Principal Engineer/ Technical Discipline Leader</v>
          </cell>
          <cell r="K1389">
            <v>5</v>
          </cell>
          <cell r="L1389" t="str">
            <v>Warrington</v>
          </cell>
        </row>
        <row r="1390">
          <cell r="C1390" t="str">
            <v>A74810</v>
          </cell>
          <cell r="D1390" t="str">
            <v>UK</v>
          </cell>
          <cell r="E1390" t="str">
            <v>UGB</v>
          </cell>
          <cell r="F1390" t="str">
            <v>UT41</v>
          </cell>
          <cell r="G1390" t="str">
            <v>S1</v>
          </cell>
          <cell r="H1390" t="str">
            <v>TRL</v>
          </cell>
          <cell r="I1390" t="str">
            <v>Graduate Engineer</v>
          </cell>
          <cell r="J1390" t="str">
            <v>Graduate Engineer</v>
          </cell>
          <cell r="K1390">
            <v>10</v>
          </cell>
          <cell r="L1390" t="str">
            <v>Warrington</v>
          </cell>
        </row>
        <row r="1391">
          <cell r="C1391" t="str">
            <v>U02864</v>
          </cell>
          <cell r="D1391" t="str">
            <v>UK</v>
          </cell>
          <cell r="E1391" t="str">
            <v>UGB</v>
          </cell>
          <cell r="F1391" t="str">
            <v>UT41</v>
          </cell>
          <cell r="G1391" t="str">
            <v>S1</v>
          </cell>
          <cell r="H1391" t="str">
            <v>TRL</v>
          </cell>
          <cell r="I1391" t="str">
            <v>Senior Engineer</v>
          </cell>
          <cell r="J1391" t="str">
            <v>Principal Engineer/ Technical Discipline Leader</v>
          </cell>
          <cell r="K1391">
            <v>5</v>
          </cell>
          <cell r="L1391" t="str">
            <v>Warrington</v>
          </cell>
        </row>
        <row r="1392">
          <cell r="C1392" t="str">
            <v>A41805</v>
          </cell>
          <cell r="D1392" t="str">
            <v>UK</v>
          </cell>
          <cell r="E1392" t="str">
            <v>UGB</v>
          </cell>
          <cell r="F1392" t="str">
            <v>UT21</v>
          </cell>
          <cell r="G1392" t="str">
            <v>S1</v>
          </cell>
          <cell r="H1392" t="str">
            <v>THW</v>
          </cell>
          <cell r="I1392" t="str">
            <v>Senior Engineer</v>
          </cell>
          <cell r="J1392" t="str">
            <v>Senior Engineer</v>
          </cell>
          <cell r="K1392">
            <v>6</v>
          </cell>
          <cell r="L1392" t="str">
            <v>Guildford</v>
          </cell>
        </row>
        <row r="1393">
          <cell r="C1393" t="str">
            <v>A74782</v>
          </cell>
          <cell r="D1393" t="str">
            <v>UK</v>
          </cell>
          <cell r="E1393" t="str">
            <v>UGB</v>
          </cell>
          <cell r="F1393" t="str">
            <v>US12</v>
          </cell>
          <cell r="G1393" t="str">
            <v>S9</v>
          </cell>
          <cell r="H1393" t="str">
            <v>AHR</v>
          </cell>
          <cell r="I1393" t="str">
            <v>Regional HR and Change Management Director - UK</v>
          </cell>
          <cell r="J1393" t="str">
            <v>Regional HR Director</v>
          </cell>
          <cell r="K1393">
            <v>2</v>
          </cell>
          <cell r="L1393" t="str">
            <v>London</v>
          </cell>
        </row>
        <row r="1394">
          <cell r="C1394" t="str">
            <v>A00340</v>
          </cell>
          <cell r="D1394" t="str">
            <v>UK</v>
          </cell>
          <cell r="E1394" t="str">
            <v>UGB</v>
          </cell>
          <cell r="F1394" t="str">
            <v>UP21</v>
          </cell>
          <cell r="G1394" t="str">
            <v>S2</v>
          </cell>
          <cell r="H1394" t="str">
            <v>BBI</v>
          </cell>
          <cell r="I1394" t="str">
            <v>Technician</v>
          </cell>
          <cell r="J1394" t="str">
            <v>Technical Officer/ Technician</v>
          </cell>
          <cell r="K1394">
            <v>8</v>
          </cell>
          <cell r="L1394" t="str">
            <v>Bristol</v>
          </cell>
        </row>
        <row r="1395">
          <cell r="C1395" t="str">
            <v>A97497</v>
          </cell>
          <cell r="D1395" t="str">
            <v>UK</v>
          </cell>
          <cell r="E1395" t="str">
            <v>UGB</v>
          </cell>
          <cell r="F1395" t="str">
            <v>UP31</v>
          </cell>
          <cell r="G1395" t="str">
            <v>S2</v>
          </cell>
          <cell r="H1395" t="str">
            <v>GGE</v>
          </cell>
          <cell r="I1395" t="str">
            <v>Principal Engineer</v>
          </cell>
          <cell r="J1395" t="str">
            <v>Principal Engineer/ Technical Discipline Leader</v>
          </cell>
          <cell r="K1395">
            <v>5</v>
          </cell>
          <cell r="L1395" t="str">
            <v>Cardiff</v>
          </cell>
        </row>
        <row r="1396">
          <cell r="C1396" t="str">
            <v>A50098</v>
          </cell>
          <cell r="D1396" t="str">
            <v>UK</v>
          </cell>
          <cell r="E1396" t="str">
            <v>UGB</v>
          </cell>
          <cell r="F1396" t="str">
            <v>UT41</v>
          </cell>
          <cell r="G1396" t="str">
            <v>S1</v>
          </cell>
          <cell r="H1396" t="str">
            <v>TRL</v>
          </cell>
          <cell r="I1396" t="str">
            <v>Principal Engineer</v>
          </cell>
          <cell r="J1396" t="str">
            <v>Principal Engineer/ Technical Discipline Leader</v>
          </cell>
          <cell r="K1396">
            <v>5</v>
          </cell>
          <cell r="L1396" t="str">
            <v>Warrington</v>
          </cell>
        </row>
        <row r="1397">
          <cell r="C1397" t="str">
            <v>M96938</v>
          </cell>
          <cell r="D1397" t="str">
            <v>UK</v>
          </cell>
          <cell r="E1397" t="str">
            <v>UGB</v>
          </cell>
          <cell r="F1397" t="str">
            <v>UF19</v>
          </cell>
          <cell r="G1397" t="str">
            <v>S9</v>
          </cell>
          <cell r="H1397" t="str">
            <v>AFF</v>
          </cell>
          <cell r="I1397" t="str">
            <v>Administration Assistant</v>
          </cell>
          <cell r="J1397" t="str">
            <v>Facilities Assistant</v>
          </cell>
          <cell r="K1397">
            <v>10</v>
          </cell>
          <cell r="L1397" t="str">
            <v>Isle of Man</v>
          </cell>
        </row>
        <row r="1398">
          <cell r="C1398" t="str">
            <v>A42267</v>
          </cell>
          <cell r="D1398" t="str">
            <v>UK</v>
          </cell>
          <cell r="E1398" t="str">
            <v>UGB</v>
          </cell>
          <cell r="F1398" t="str">
            <v>UT21</v>
          </cell>
          <cell r="G1398" t="str">
            <v>S1</v>
          </cell>
          <cell r="H1398" t="str">
            <v>THW</v>
          </cell>
          <cell r="I1398" t="str">
            <v>Technical Director</v>
          </cell>
          <cell r="J1398" t="str">
            <v>Associate (EA)/ Associate Tech. Dir / Associate Tech. Dir (2</v>
          </cell>
          <cell r="K1398">
            <v>4</v>
          </cell>
          <cell r="L1398" t="str">
            <v>Guildford</v>
          </cell>
        </row>
        <row r="1399">
          <cell r="C1399" t="str">
            <v>W41076</v>
          </cell>
          <cell r="D1399" t="str">
            <v>UK</v>
          </cell>
          <cell r="E1399" t="str">
            <v>UGB</v>
          </cell>
          <cell r="F1399" t="str">
            <v>UP33</v>
          </cell>
          <cell r="G1399" t="str">
            <v>S2</v>
          </cell>
          <cell r="H1399" t="str">
            <v>BBI</v>
          </cell>
          <cell r="I1399" t="str">
            <v>Principal Engineer</v>
          </cell>
          <cell r="J1399" t="str">
            <v>Associate (EA)/ Associate Tech. Dir / Associate Tech. Dir (2</v>
          </cell>
          <cell r="K1399">
            <v>4</v>
          </cell>
          <cell r="L1399" t="str">
            <v>Cardiff</v>
          </cell>
        </row>
        <row r="1400">
          <cell r="C1400" t="str">
            <v>A81205</v>
          </cell>
          <cell r="D1400" t="str">
            <v>UK</v>
          </cell>
          <cell r="E1400" t="str">
            <v>UGB</v>
          </cell>
          <cell r="F1400" t="str">
            <v>UT21</v>
          </cell>
          <cell r="G1400" t="str">
            <v>S1</v>
          </cell>
          <cell r="H1400" t="str">
            <v>THW</v>
          </cell>
          <cell r="I1400" t="str">
            <v>Senior Engineer</v>
          </cell>
          <cell r="J1400" t="str">
            <v>Senior Engineer</v>
          </cell>
          <cell r="K1400">
            <v>6</v>
          </cell>
          <cell r="L1400" t="str">
            <v>Secondment</v>
          </cell>
        </row>
        <row r="1401">
          <cell r="C1401" t="str">
            <v>A80001</v>
          </cell>
          <cell r="D1401" t="str">
            <v>UK</v>
          </cell>
          <cell r="E1401" t="str">
            <v>UGB</v>
          </cell>
          <cell r="F1401" t="str">
            <v>UU81</v>
          </cell>
          <cell r="G1401" t="str">
            <v>S3</v>
          </cell>
          <cell r="H1401" t="str">
            <v>ERE</v>
          </cell>
          <cell r="I1401" t="str">
            <v>Engineer</v>
          </cell>
          <cell r="J1401" t="str">
            <v>Engineer  (Not chartered) (Graduate)</v>
          </cell>
          <cell r="K1401">
            <v>8</v>
          </cell>
        </row>
        <row r="1402">
          <cell r="C1402" t="str">
            <v>A49895</v>
          </cell>
          <cell r="D1402" t="str">
            <v>UK</v>
          </cell>
          <cell r="E1402" t="str">
            <v>UGB</v>
          </cell>
          <cell r="F1402" t="str">
            <v>UT22</v>
          </cell>
          <cell r="G1402" t="str">
            <v>S1</v>
          </cell>
          <cell r="H1402" t="str">
            <v>TPL</v>
          </cell>
          <cell r="I1402" t="str">
            <v>Graduate Transport Planner</v>
          </cell>
          <cell r="J1402" t="str">
            <v>Graduate Planner</v>
          </cell>
          <cell r="K1402">
            <v>9</v>
          </cell>
          <cell r="L1402" t="str">
            <v>Birmingham</v>
          </cell>
        </row>
        <row r="1403">
          <cell r="C1403" t="str">
            <v>A76260</v>
          </cell>
          <cell r="D1403" t="str">
            <v>UK</v>
          </cell>
          <cell r="E1403" t="str">
            <v>UGB</v>
          </cell>
          <cell r="F1403" t="str">
            <v>UF12</v>
          </cell>
          <cell r="G1403" t="str">
            <v>S9</v>
          </cell>
          <cell r="H1403" t="str">
            <v>AFF</v>
          </cell>
          <cell r="I1403" t="str">
            <v>Receptionist</v>
          </cell>
          <cell r="J1403" t="str">
            <v>Receptionist</v>
          </cell>
          <cell r="K1403">
            <v>10</v>
          </cell>
          <cell r="L1403" t="str">
            <v>Bristol</v>
          </cell>
        </row>
        <row r="1404">
          <cell r="C1404" t="str">
            <v>A25157</v>
          </cell>
          <cell r="D1404" t="str">
            <v>UK</v>
          </cell>
          <cell r="E1404" t="str">
            <v>UGB</v>
          </cell>
          <cell r="F1404" t="str">
            <v>UT23</v>
          </cell>
          <cell r="G1404" t="str">
            <v>S1</v>
          </cell>
          <cell r="H1404" t="str">
            <v>THW</v>
          </cell>
          <cell r="I1404" t="str">
            <v>CAD Technician</v>
          </cell>
          <cell r="J1404" t="str">
            <v>Senior  Landscape/ Project/Graphic/Urban Designer</v>
          </cell>
          <cell r="K1404">
            <v>7</v>
          </cell>
          <cell r="L1404" t="str">
            <v>London</v>
          </cell>
        </row>
        <row r="1405">
          <cell r="C1405" t="str">
            <v>A80027</v>
          </cell>
          <cell r="D1405" t="str">
            <v>UK</v>
          </cell>
          <cell r="E1405" t="str">
            <v>UGB</v>
          </cell>
          <cell r="F1405" t="str">
            <v>UU81</v>
          </cell>
          <cell r="G1405" t="str">
            <v>S3</v>
          </cell>
          <cell r="H1405" t="str">
            <v>ERE</v>
          </cell>
          <cell r="I1405" t="str">
            <v>Engineer</v>
          </cell>
          <cell r="J1405" t="str">
            <v>Resident Engineer (1) / Resident Engineer</v>
          </cell>
          <cell r="K1405">
            <v>8</v>
          </cell>
        </row>
        <row r="1406">
          <cell r="C1406" t="str">
            <v>W72311</v>
          </cell>
          <cell r="D1406" t="str">
            <v>UK</v>
          </cell>
          <cell r="E1406" t="str">
            <v>UGB</v>
          </cell>
          <cell r="F1406" t="str">
            <v>UE31</v>
          </cell>
          <cell r="G1406" t="str">
            <v>S4</v>
          </cell>
          <cell r="H1406" t="str">
            <v>EEA</v>
          </cell>
          <cell r="I1406" t="str">
            <v>Senior Environmental Consultant</v>
          </cell>
          <cell r="J1406" t="str">
            <v>Senior  Environmental Consultant 1</v>
          </cell>
          <cell r="K1406">
            <v>6</v>
          </cell>
          <cell r="L1406" t="str">
            <v>Warrington</v>
          </cell>
        </row>
        <row r="1407">
          <cell r="C1407" t="str">
            <v>A49936</v>
          </cell>
          <cell r="D1407" t="str">
            <v>UK</v>
          </cell>
          <cell r="E1407" t="str">
            <v>UGB</v>
          </cell>
          <cell r="F1407" t="str">
            <v>UT25</v>
          </cell>
          <cell r="G1407" t="str">
            <v>S1</v>
          </cell>
          <cell r="H1407" t="str">
            <v>THW</v>
          </cell>
          <cell r="I1407" t="str">
            <v>Office Administrative Assistant</v>
          </cell>
          <cell r="J1407" t="str">
            <v>Administration  Officer</v>
          </cell>
          <cell r="K1407">
            <v>8</v>
          </cell>
          <cell r="L1407" t="str">
            <v>Romania</v>
          </cell>
        </row>
        <row r="1408">
          <cell r="C1408" t="str">
            <v>A49888</v>
          </cell>
          <cell r="D1408" t="str">
            <v>UK</v>
          </cell>
          <cell r="E1408" t="str">
            <v>UGB</v>
          </cell>
          <cell r="F1408" t="str">
            <v>UT31</v>
          </cell>
          <cell r="G1408" t="str">
            <v>S1</v>
          </cell>
          <cell r="H1408" t="str">
            <v>SBR</v>
          </cell>
          <cell r="I1408" t="str">
            <v>Technician</v>
          </cell>
          <cell r="J1408" t="str">
            <v>Technical Officer/ Technician</v>
          </cell>
          <cell r="K1408">
            <v>10</v>
          </cell>
          <cell r="L1408" t="str">
            <v>Birmingham</v>
          </cell>
        </row>
        <row r="1409">
          <cell r="C1409" t="str">
            <v>A76202</v>
          </cell>
          <cell r="D1409" t="str">
            <v>UK</v>
          </cell>
          <cell r="E1409" t="str">
            <v>UGB</v>
          </cell>
          <cell r="F1409" t="str">
            <v>US13</v>
          </cell>
          <cell r="G1409" t="str">
            <v>S9</v>
          </cell>
          <cell r="H1409" t="str">
            <v>AFN</v>
          </cell>
          <cell r="I1409" t="str">
            <v>Purchase Ledger Supervisor</v>
          </cell>
          <cell r="J1409" t="str">
            <v>Accounts Clerk</v>
          </cell>
          <cell r="K1409">
            <v>9</v>
          </cell>
          <cell r="L1409" t="str">
            <v>Cardiff</v>
          </cell>
        </row>
        <row r="1410">
          <cell r="C1410" t="str">
            <v>A74710</v>
          </cell>
          <cell r="D1410" t="str">
            <v>UK</v>
          </cell>
          <cell r="E1410" t="str">
            <v>UGB</v>
          </cell>
          <cell r="F1410" t="str">
            <v>US13</v>
          </cell>
          <cell r="G1410" t="str">
            <v>S9</v>
          </cell>
          <cell r="H1410" t="str">
            <v>AFN</v>
          </cell>
          <cell r="I1410" t="str">
            <v>Fleet Administrator</v>
          </cell>
          <cell r="J1410" t="str">
            <v>Clerical Officer</v>
          </cell>
          <cell r="K1410">
            <v>10</v>
          </cell>
          <cell r="L1410" t="str">
            <v>Guildford</v>
          </cell>
        </row>
        <row r="1411">
          <cell r="C1411" t="str">
            <v>U03172</v>
          </cell>
          <cell r="D1411" t="str">
            <v>UK</v>
          </cell>
          <cell r="E1411" t="str">
            <v>UGB</v>
          </cell>
          <cell r="F1411" t="str">
            <v>US13</v>
          </cell>
          <cell r="G1411" t="str">
            <v>S9</v>
          </cell>
          <cell r="H1411" t="str">
            <v>AFN</v>
          </cell>
          <cell r="I1411" t="str">
            <v>Procurement Administrator</v>
          </cell>
          <cell r="J1411" t="str">
            <v>Clerical Officer</v>
          </cell>
          <cell r="K1411">
            <v>10</v>
          </cell>
          <cell r="L1411" t="str">
            <v>Guildford</v>
          </cell>
        </row>
        <row r="1412">
          <cell r="C1412" t="str">
            <v>A00242</v>
          </cell>
          <cell r="D1412" t="str">
            <v>UK</v>
          </cell>
          <cell r="E1412" t="str">
            <v>UGB</v>
          </cell>
          <cell r="F1412" t="str">
            <v>UT41</v>
          </cell>
          <cell r="G1412" t="str">
            <v>S1</v>
          </cell>
          <cell r="H1412" t="str">
            <v>TRL</v>
          </cell>
          <cell r="I1412" t="str">
            <v>Engineer</v>
          </cell>
          <cell r="J1412" t="str">
            <v>Engineer  (Not chartered) (Graduate)</v>
          </cell>
          <cell r="K1412">
            <v>8</v>
          </cell>
          <cell r="L1412" t="str">
            <v>Warrington</v>
          </cell>
        </row>
        <row r="1413">
          <cell r="C1413" t="str">
            <v>S10288</v>
          </cell>
          <cell r="D1413" t="str">
            <v>UK</v>
          </cell>
          <cell r="E1413" t="str">
            <v>UGB</v>
          </cell>
          <cell r="F1413" t="str">
            <v>UT31</v>
          </cell>
          <cell r="G1413" t="str">
            <v>S1</v>
          </cell>
          <cell r="H1413" t="str">
            <v>SBR</v>
          </cell>
          <cell r="I1413" t="str">
            <v>Technical Consultant</v>
          </cell>
          <cell r="J1413" t="str">
            <v>Senior Engineer</v>
          </cell>
          <cell r="K1413">
            <v>6</v>
          </cell>
          <cell r="L1413" t="str">
            <v>London</v>
          </cell>
        </row>
        <row r="1414">
          <cell r="C1414" t="str">
            <v>A05605</v>
          </cell>
          <cell r="D1414" t="str">
            <v>UK</v>
          </cell>
          <cell r="E1414" t="str">
            <v>UGB</v>
          </cell>
          <cell r="F1414" t="str">
            <v>UT31</v>
          </cell>
          <cell r="G1414" t="str">
            <v>S1</v>
          </cell>
          <cell r="H1414" t="str">
            <v>SBR</v>
          </cell>
          <cell r="I1414" t="str">
            <v>Technical Director (1)</v>
          </cell>
          <cell r="J1414" t="str">
            <v>Technical Director  / Technical Director (1)</v>
          </cell>
          <cell r="K1414">
            <v>3</v>
          </cell>
          <cell r="L1414" t="str">
            <v>Guildford</v>
          </cell>
        </row>
        <row r="1415">
          <cell r="C1415" t="str">
            <v>A42354</v>
          </cell>
          <cell r="D1415" t="str">
            <v>UK</v>
          </cell>
          <cell r="E1415" t="str">
            <v>UGB</v>
          </cell>
          <cell r="F1415" t="str">
            <v>UT21</v>
          </cell>
          <cell r="G1415" t="str">
            <v>S1</v>
          </cell>
          <cell r="H1415" t="str">
            <v>THW</v>
          </cell>
          <cell r="I1415" t="str">
            <v>Principal Engineer</v>
          </cell>
          <cell r="J1415" t="str">
            <v>Principal Engineer/ Technical Discipline Leader</v>
          </cell>
          <cell r="K1415">
            <v>5</v>
          </cell>
          <cell r="L1415" t="str">
            <v>Guildford</v>
          </cell>
        </row>
        <row r="1416">
          <cell r="C1416" t="str">
            <v>A24729</v>
          </cell>
          <cell r="D1416" t="str">
            <v>UK</v>
          </cell>
          <cell r="E1416" t="str">
            <v>UGB</v>
          </cell>
          <cell r="F1416" t="str">
            <v>UT22</v>
          </cell>
          <cell r="G1416" t="str">
            <v>S1</v>
          </cell>
          <cell r="H1416" t="str">
            <v>THW</v>
          </cell>
          <cell r="I1416" t="str">
            <v>Technical Director</v>
          </cell>
          <cell r="J1416" t="str">
            <v>Associate (EA)/ Associate Tech. Dir / Associate Tech. Dir (2</v>
          </cell>
          <cell r="K1416">
            <v>4</v>
          </cell>
          <cell r="L1416" t="str">
            <v>London</v>
          </cell>
        </row>
        <row r="1417">
          <cell r="C1417" t="str">
            <v>A76215</v>
          </cell>
          <cell r="D1417" t="str">
            <v>UK</v>
          </cell>
          <cell r="E1417" t="str">
            <v>UGB</v>
          </cell>
          <cell r="F1417" t="str">
            <v>UT41</v>
          </cell>
          <cell r="G1417" t="str">
            <v>S1</v>
          </cell>
          <cell r="H1417" t="str">
            <v>TRL</v>
          </cell>
          <cell r="I1417" t="str">
            <v>Work Experience Student</v>
          </cell>
          <cell r="J1417" t="str">
            <v>Junior Technician</v>
          </cell>
          <cell r="K1417">
            <v>11</v>
          </cell>
          <cell r="L1417" t="str">
            <v>Warrington</v>
          </cell>
        </row>
        <row r="1418">
          <cell r="C1418" t="str">
            <v>W41122</v>
          </cell>
          <cell r="D1418" t="str">
            <v>UK</v>
          </cell>
          <cell r="E1418" t="str">
            <v>UGB</v>
          </cell>
          <cell r="F1418" t="str">
            <v>UU41</v>
          </cell>
          <cell r="G1418" t="str">
            <v>S3</v>
          </cell>
          <cell r="H1418" t="str">
            <v>WEN</v>
          </cell>
          <cell r="I1418" t="str">
            <v>Senior Engineer (Water Environment)</v>
          </cell>
          <cell r="J1418" t="str">
            <v>Senior Engineer</v>
          </cell>
          <cell r="K1418">
            <v>6</v>
          </cell>
          <cell r="L1418" t="str">
            <v>Cardiff</v>
          </cell>
        </row>
        <row r="1419">
          <cell r="C1419" t="str">
            <v>A76055</v>
          </cell>
          <cell r="D1419" t="str">
            <v>UK</v>
          </cell>
          <cell r="E1419" t="str">
            <v>UGB</v>
          </cell>
          <cell r="F1419" t="str">
            <v>UT41</v>
          </cell>
          <cell r="G1419" t="str">
            <v>S1</v>
          </cell>
          <cell r="H1419" t="str">
            <v>TRL</v>
          </cell>
          <cell r="I1419" t="str">
            <v>CAD Technician</v>
          </cell>
          <cell r="J1419" t="str">
            <v>Senior IT Administrator</v>
          </cell>
          <cell r="K1419">
            <v>6</v>
          </cell>
          <cell r="L1419" t="str">
            <v>London</v>
          </cell>
        </row>
        <row r="1420">
          <cell r="C1420" t="str">
            <v>A24843</v>
          </cell>
          <cell r="D1420" t="str">
            <v>UK</v>
          </cell>
          <cell r="E1420" t="str">
            <v>UGB</v>
          </cell>
          <cell r="F1420" t="str">
            <v>UU22</v>
          </cell>
          <cell r="G1420" t="str">
            <v>S3</v>
          </cell>
          <cell r="H1420" t="str">
            <v>WTC</v>
          </cell>
          <cell r="I1420" t="str">
            <v>Principal Mechanical Engineer</v>
          </cell>
          <cell r="J1420" t="str">
            <v>Principal Engineer/ Technical Discipline Leader</v>
          </cell>
          <cell r="K1420">
            <v>5</v>
          </cell>
          <cell r="L1420" t="str">
            <v>Guildford</v>
          </cell>
        </row>
        <row r="1421">
          <cell r="C1421" t="str">
            <v>W43729</v>
          </cell>
          <cell r="D1421" t="str">
            <v>UK</v>
          </cell>
          <cell r="E1421" t="str">
            <v>UGB</v>
          </cell>
          <cell r="F1421" t="str">
            <v>UT42</v>
          </cell>
          <cell r="G1421" t="str">
            <v>S1</v>
          </cell>
          <cell r="H1421" t="str">
            <v>TRS</v>
          </cell>
          <cell r="I1421" t="str">
            <v>Principal Telecoms Engineer</v>
          </cell>
          <cell r="J1421" t="str">
            <v>Technical Director  / Technical Director (1)</v>
          </cell>
          <cell r="K1421">
            <v>5</v>
          </cell>
          <cell r="L1421" t="str">
            <v>Warrington</v>
          </cell>
        </row>
        <row r="1422">
          <cell r="C1422" t="str">
            <v>A25132</v>
          </cell>
          <cell r="D1422" t="str">
            <v>UK</v>
          </cell>
          <cell r="E1422" t="str">
            <v>UGB</v>
          </cell>
          <cell r="F1422" t="str">
            <v>UT43</v>
          </cell>
          <cell r="G1422" t="str">
            <v>S1</v>
          </cell>
          <cell r="H1422" t="str">
            <v>TRL</v>
          </cell>
          <cell r="I1422" t="str">
            <v>Senior Signalling Engineer</v>
          </cell>
          <cell r="J1422" t="str">
            <v>Senior Engineer</v>
          </cell>
          <cell r="K1422">
            <v>6</v>
          </cell>
          <cell r="L1422" t="str">
            <v>Warrington</v>
          </cell>
        </row>
        <row r="1423">
          <cell r="C1423" t="str">
            <v>A76540</v>
          </cell>
          <cell r="D1423" t="str">
            <v>UK</v>
          </cell>
          <cell r="E1423" t="str">
            <v>UGB</v>
          </cell>
          <cell r="F1423" t="str">
            <v>UT42</v>
          </cell>
          <cell r="G1423" t="str">
            <v>S1</v>
          </cell>
          <cell r="H1423" t="str">
            <v>TRL</v>
          </cell>
          <cell r="I1423" t="str">
            <v>Signalling Engineer</v>
          </cell>
          <cell r="J1423" t="str">
            <v>Chartered or Consulting Engineer</v>
          </cell>
          <cell r="K1423">
            <v>7</v>
          </cell>
          <cell r="L1423" t="str">
            <v>Other Site</v>
          </cell>
        </row>
        <row r="1424">
          <cell r="C1424" t="str">
            <v>A00013</v>
          </cell>
          <cell r="D1424" t="str">
            <v>UK</v>
          </cell>
          <cell r="E1424" t="str">
            <v>UGB</v>
          </cell>
          <cell r="F1424" t="str">
            <v>UT22</v>
          </cell>
          <cell r="G1424" t="str">
            <v>S1</v>
          </cell>
          <cell r="H1424" t="str">
            <v>THW</v>
          </cell>
          <cell r="I1424" t="str">
            <v>Senior Engineer</v>
          </cell>
          <cell r="J1424" t="str">
            <v>Senior Engineer</v>
          </cell>
          <cell r="K1424">
            <v>6</v>
          </cell>
          <cell r="L1424" t="str">
            <v>London</v>
          </cell>
        </row>
        <row r="1425">
          <cell r="C1425" t="str">
            <v>A00275</v>
          </cell>
          <cell r="D1425" t="str">
            <v>UK</v>
          </cell>
          <cell r="E1425" t="str">
            <v>UGB</v>
          </cell>
          <cell r="F1425" t="str">
            <v>UT31</v>
          </cell>
          <cell r="G1425" t="str">
            <v>S1</v>
          </cell>
          <cell r="H1425" t="str">
            <v>SBR</v>
          </cell>
          <cell r="I1425" t="str">
            <v>Graduate Engineer</v>
          </cell>
          <cell r="J1425" t="str">
            <v>Engineer  (Not chartered) (Graduate)</v>
          </cell>
          <cell r="K1425">
            <v>8</v>
          </cell>
          <cell r="L1425" t="str">
            <v>London</v>
          </cell>
        </row>
        <row r="1426">
          <cell r="C1426" t="str">
            <v>U03003</v>
          </cell>
          <cell r="D1426" t="str">
            <v>UK</v>
          </cell>
          <cell r="E1426" t="str">
            <v>UGB</v>
          </cell>
          <cell r="F1426" t="str">
            <v>UU23</v>
          </cell>
          <cell r="G1426" t="str">
            <v>S3</v>
          </cell>
          <cell r="H1426" t="str">
            <v>MAM</v>
          </cell>
          <cell r="I1426" t="str">
            <v>Administrator</v>
          </cell>
          <cell r="J1426" t="str">
            <v>Admin Assistant</v>
          </cell>
          <cell r="K1426">
            <v>9</v>
          </cell>
          <cell r="L1426" t="str">
            <v>Nelson</v>
          </cell>
        </row>
        <row r="1427">
          <cell r="C1427" t="str">
            <v>A42326</v>
          </cell>
          <cell r="D1427" t="str">
            <v>UK</v>
          </cell>
          <cell r="E1427" t="str">
            <v>UGB</v>
          </cell>
          <cell r="F1427" t="str">
            <v>UU41</v>
          </cell>
          <cell r="G1427" t="str">
            <v>S3</v>
          </cell>
          <cell r="H1427" t="str">
            <v>WEN</v>
          </cell>
          <cell r="I1427" t="str">
            <v>Senior Modeller</v>
          </cell>
          <cell r="J1427" t="str">
            <v>Senior Technician</v>
          </cell>
          <cell r="K1427">
            <v>7</v>
          </cell>
          <cell r="L1427" t="str">
            <v>Plymouth</v>
          </cell>
        </row>
        <row r="1428">
          <cell r="C1428" t="str">
            <v>A24742</v>
          </cell>
          <cell r="D1428" t="str">
            <v>UK</v>
          </cell>
          <cell r="E1428" t="str">
            <v>UGB</v>
          </cell>
          <cell r="F1428" t="str">
            <v>UU41</v>
          </cell>
          <cell r="G1428" t="str">
            <v>S3</v>
          </cell>
          <cell r="H1428" t="str">
            <v>WEN</v>
          </cell>
          <cell r="I1428" t="str">
            <v>Engineer (Water Environment)</v>
          </cell>
          <cell r="J1428" t="str">
            <v>Senior Engineer</v>
          </cell>
          <cell r="K1428">
            <v>6</v>
          </cell>
          <cell r="L1428" t="str">
            <v>Guildford</v>
          </cell>
        </row>
        <row r="1429">
          <cell r="C1429" t="str">
            <v>A25007</v>
          </cell>
          <cell r="D1429" t="str">
            <v>UK</v>
          </cell>
          <cell r="E1429" t="str">
            <v>UGB</v>
          </cell>
          <cell r="F1429" t="str">
            <v>UE21</v>
          </cell>
          <cell r="G1429" t="str">
            <v>S4</v>
          </cell>
          <cell r="H1429" t="str">
            <v>EEC</v>
          </cell>
          <cell r="I1429" t="str">
            <v>Graduate Ecologist</v>
          </cell>
          <cell r="J1429" t="str">
            <v>Environmental consultant 3 / Graduate</v>
          </cell>
          <cell r="K1429">
            <v>9</v>
          </cell>
          <cell r="L1429" t="str">
            <v>Stroud</v>
          </cell>
        </row>
        <row r="1430">
          <cell r="C1430" t="str">
            <v>A76196</v>
          </cell>
          <cell r="D1430" t="str">
            <v>UK</v>
          </cell>
          <cell r="E1430" t="str">
            <v>UGB</v>
          </cell>
          <cell r="F1430" t="str">
            <v>UT42</v>
          </cell>
          <cell r="G1430" t="str">
            <v>S1</v>
          </cell>
          <cell r="H1430" t="str">
            <v>TRL</v>
          </cell>
          <cell r="I1430" t="str">
            <v>CAD Technician</v>
          </cell>
          <cell r="J1430" t="str">
            <v>Technical assistant</v>
          </cell>
          <cell r="K1430">
            <v>10</v>
          </cell>
          <cell r="L1430" t="str">
            <v>London</v>
          </cell>
        </row>
        <row r="1431">
          <cell r="C1431" t="str">
            <v>A74899</v>
          </cell>
          <cell r="D1431" t="str">
            <v>UK</v>
          </cell>
          <cell r="E1431" t="str">
            <v>UGB</v>
          </cell>
          <cell r="F1431" t="str">
            <v>UE31</v>
          </cell>
          <cell r="G1431" t="str">
            <v>S4</v>
          </cell>
          <cell r="H1431" t="str">
            <v>EEA</v>
          </cell>
          <cell r="I1431" t="str">
            <v>Director of Acoustics</v>
          </cell>
          <cell r="J1431" t="str">
            <v>Associate Business Director</v>
          </cell>
          <cell r="K1431">
            <v>4</v>
          </cell>
          <cell r="L1431" t="str">
            <v>London</v>
          </cell>
        </row>
        <row r="1432">
          <cell r="C1432" t="str">
            <v>A25019</v>
          </cell>
          <cell r="D1432" t="str">
            <v>UK</v>
          </cell>
          <cell r="E1432" t="str">
            <v>UGB</v>
          </cell>
          <cell r="F1432" t="str">
            <v>UU61</v>
          </cell>
          <cell r="G1432" t="str">
            <v>S3</v>
          </cell>
          <cell r="H1432" t="str">
            <v>WWN</v>
          </cell>
          <cell r="I1432" t="str">
            <v>Technician</v>
          </cell>
          <cell r="J1432" t="str">
            <v>Senior Technician</v>
          </cell>
          <cell r="K1432">
            <v>7</v>
          </cell>
          <cell r="L1432" t="str">
            <v>Plymouth</v>
          </cell>
        </row>
        <row r="1433">
          <cell r="C1433" t="str">
            <v>A76475</v>
          </cell>
          <cell r="D1433" t="str">
            <v>UK</v>
          </cell>
          <cell r="E1433" t="str">
            <v>UGB</v>
          </cell>
          <cell r="F1433" t="str">
            <v>UE21</v>
          </cell>
          <cell r="G1433" t="str">
            <v>S4</v>
          </cell>
          <cell r="H1433" t="str">
            <v>EEC</v>
          </cell>
          <cell r="I1433" t="str">
            <v>Assistant Ecologist</v>
          </cell>
          <cell r="J1433" t="str">
            <v>Graduate Engineer</v>
          </cell>
          <cell r="K1433">
            <v>10</v>
          </cell>
          <cell r="L1433" t="str">
            <v>Stroud</v>
          </cell>
        </row>
        <row r="1434">
          <cell r="C1434" t="str">
            <v>A76042</v>
          </cell>
          <cell r="D1434" t="str">
            <v>UK</v>
          </cell>
          <cell r="E1434" t="str">
            <v>UGB</v>
          </cell>
          <cell r="F1434" t="str">
            <v>UT41</v>
          </cell>
          <cell r="G1434" t="str">
            <v>S1</v>
          </cell>
          <cell r="H1434" t="str">
            <v>TRL</v>
          </cell>
          <cell r="I1434" t="str">
            <v>CAD Technician</v>
          </cell>
          <cell r="J1434" t="str">
            <v>IT Administrator</v>
          </cell>
          <cell r="K1434">
            <v>7</v>
          </cell>
          <cell r="L1434" t="str">
            <v>London</v>
          </cell>
        </row>
        <row r="1435">
          <cell r="C1435" t="str">
            <v>A74759</v>
          </cell>
          <cell r="D1435" t="str">
            <v>UK</v>
          </cell>
          <cell r="E1435" t="str">
            <v>UGB</v>
          </cell>
          <cell r="F1435" t="str">
            <v>UT21</v>
          </cell>
          <cell r="G1435" t="str">
            <v>S1</v>
          </cell>
          <cell r="H1435" t="str">
            <v>THW</v>
          </cell>
          <cell r="I1435" t="str">
            <v>Chartered Civil Engineer</v>
          </cell>
          <cell r="J1435" t="str">
            <v>Chartered or Consulting Engineer</v>
          </cell>
          <cell r="K1435">
            <v>7</v>
          </cell>
          <cell r="L1435" t="str">
            <v>Other Site</v>
          </cell>
        </row>
        <row r="1436">
          <cell r="C1436" t="str">
            <v>W41130</v>
          </cell>
          <cell r="D1436" t="str">
            <v>UK</v>
          </cell>
          <cell r="E1436" t="str">
            <v>UGB</v>
          </cell>
          <cell r="F1436" t="str">
            <v>UF16</v>
          </cell>
          <cell r="G1436" t="str">
            <v>S9</v>
          </cell>
          <cell r="H1436" t="str">
            <v>AFF</v>
          </cell>
          <cell r="I1436" t="str">
            <v>Admin Assistant</v>
          </cell>
          <cell r="J1436" t="str">
            <v>Facilities Assistant</v>
          </cell>
          <cell r="K1436">
            <v>10</v>
          </cell>
          <cell r="L1436" t="str">
            <v>Cardiff</v>
          </cell>
        </row>
        <row r="1437">
          <cell r="C1437" t="str">
            <v>A76081</v>
          </cell>
          <cell r="D1437" t="str">
            <v>UK</v>
          </cell>
          <cell r="E1437" t="str">
            <v>UGB</v>
          </cell>
          <cell r="F1437" t="str">
            <v>UT43</v>
          </cell>
          <cell r="G1437" t="str">
            <v>S1</v>
          </cell>
          <cell r="H1437" t="str">
            <v>TRL</v>
          </cell>
          <cell r="I1437" t="str">
            <v>Senior Engineer</v>
          </cell>
          <cell r="J1437" t="str">
            <v>Senior Engineer</v>
          </cell>
          <cell r="K1437">
            <v>6</v>
          </cell>
          <cell r="L1437" t="str">
            <v>York</v>
          </cell>
        </row>
        <row r="1438">
          <cell r="C1438" t="str">
            <v>A50254</v>
          </cell>
          <cell r="D1438" t="str">
            <v>UK</v>
          </cell>
          <cell r="E1438" t="str">
            <v>UGB</v>
          </cell>
          <cell r="F1438" t="str">
            <v>UT43</v>
          </cell>
          <cell r="G1438" t="str">
            <v>S1</v>
          </cell>
          <cell r="H1438" t="str">
            <v>TRL</v>
          </cell>
          <cell r="I1438" t="str">
            <v>Associate Technical Director</v>
          </cell>
          <cell r="J1438" t="str">
            <v>Associate (EA)/ Associate Tech. Dir / Associate Tech. Dir (2</v>
          </cell>
          <cell r="K1438">
            <v>4</v>
          </cell>
          <cell r="L1438" t="str">
            <v>York</v>
          </cell>
        </row>
        <row r="1439">
          <cell r="C1439" t="str">
            <v>U03092</v>
          </cell>
          <cell r="D1439" t="str">
            <v>UK</v>
          </cell>
          <cell r="E1439" t="str">
            <v>UGB</v>
          </cell>
          <cell r="F1439" t="str">
            <v>UT43</v>
          </cell>
          <cell r="G1439" t="str">
            <v>S1</v>
          </cell>
          <cell r="H1439" t="str">
            <v>TRL</v>
          </cell>
          <cell r="I1439" t="str">
            <v>Engineer</v>
          </cell>
          <cell r="J1439" t="str">
            <v>Engineer  (Not chartered) (Graduate)</v>
          </cell>
          <cell r="K1439">
            <v>8</v>
          </cell>
          <cell r="L1439" t="str">
            <v>London</v>
          </cell>
        </row>
        <row r="1440">
          <cell r="C1440" t="str">
            <v>A42150</v>
          </cell>
          <cell r="D1440" t="str">
            <v>UK</v>
          </cell>
          <cell r="E1440" t="str">
            <v>UGB</v>
          </cell>
          <cell r="F1440" t="str">
            <v>UT40</v>
          </cell>
          <cell r="G1440" t="str">
            <v>S1</v>
          </cell>
          <cell r="H1440" t="str">
            <v>TEX</v>
          </cell>
          <cell r="I1440" t="str">
            <v>Operations Director</v>
          </cell>
          <cell r="J1440" t="str">
            <v>Business Director</v>
          </cell>
          <cell r="K1440">
            <v>2</v>
          </cell>
          <cell r="L1440" t="str">
            <v>Dublin</v>
          </cell>
        </row>
        <row r="1441">
          <cell r="C1441" t="str">
            <v>A50208</v>
          </cell>
          <cell r="D1441" t="str">
            <v>UK</v>
          </cell>
          <cell r="E1441" t="str">
            <v>UGB</v>
          </cell>
          <cell r="F1441" t="str">
            <v>UU81</v>
          </cell>
          <cell r="G1441" t="str">
            <v>S3</v>
          </cell>
          <cell r="H1441" t="str">
            <v>MMA</v>
          </cell>
          <cell r="I1441" t="str">
            <v>Technical Director - Waste</v>
          </cell>
          <cell r="J1441" t="str">
            <v>Associate Business Director</v>
          </cell>
          <cell r="K1441">
            <v>4</v>
          </cell>
          <cell r="L1441" t="str">
            <v>Cardiff</v>
          </cell>
        </row>
        <row r="1442">
          <cell r="C1442" t="str">
            <v>A76547</v>
          </cell>
          <cell r="D1442" t="str">
            <v>UK</v>
          </cell>
          <cell r="E1442" t="str">
            <v>UGB</v>
          </cell>
          <cell r="F1442" t="str">
            <v>UT42</v>
          </cell>
          <cell r="G1442" t="str">
            <v>S1</v>
          </cell>
          <cell r="H1442" t="str">
            <v>TRS</v>
          </cell>
          <cell r="I1442" t="str">
            <v>Principal Electrical Engineer</v>
          </cell>
          <cell r="J1442" t="str">
            <v>Principal Engineer/ Technical Discipline Leader</v>
          </cell>
          <cell r="K1442">
            <v>5</v>
          </cell>
          <cell r="L1442" t="str">
            <v>Other Site</v>
          </cell>
        </row>
        <row r="1443">
          <cell r="C1443" t="str">
            <v>A98515</v>
          </cell>
          <cell r="D1443" t="str">
            <v>UK</v>
          </cell>
          <cell r="E1443" t="str">
            <v>UGB</v>
          </cell>
          <cell r="F1443" t="str">
            <v>UT21</v>
          </cell>
          <cell r="G1443" t="str">
            <v>S1</v>
          </cell>
          <cell r="H1443" t="str">
            <v>THW</v>
          </cell>
          <cell r="I1443" t="str">
            <v>Project Manager Cat 2</v>
          </cell>
          <cell r="J1443" t="str">
            <v>Project Manager  Category  2 (1)</v>
          </cell>
          <cell r="K1443">
            <v>3</v>
          </cell>
          <cell r="L1443" t="str">
            <v>Birmingham</v>
          </cell>
        </row>
        <row r="1444">
          <cell r="C1444" t="str">
            <v>A74970</v>
          </cell>
          <cell r="D1444" t="str">
            <v>UK</v>
          </cell>
          <cell r="E1444" t="str">
            <v>UGB</v>
          </cell>
          <cell r="F1444" t="str">
            <v>UT42</v>
          </cell>
          <cell r="G1444" t="str">
            <v>S1</v>
          </cell>
          <cell r="H1444" t="str">
            <v>TRL</v>
          </cell>
          <cell r="I1444" t="str">
            <v>Senior Engineer</v>
          </cell>
          <cell r="J1444" t="str">
            <v>Senior Engineer</v>
          </cell>
          <cell r="K1444">
            <v>6</v>
          </cell>
          <cell r="L1444" t="str">
            <v>London</v>
          </cell>
        </row>
        <row r="1445">
          <cell r="C1445" t="str">
            <v>A95346</v>
          </cell>
          <cell r="D1445" t="str">
            <v>UK</v>
          </cell>
          <cell r="E1445" t="str">
            <v>UGB</v>
          </cell>
          <cell r="F1445" t="str">
            <v>UT51</v>
          </cell>
          <cell r="G1445" t="str">
            <v>S1</v>
          </cell>
          <cell r="H1445" t="str">
            <v>TIS</v>
          </cell>
          <cell r="I1445" t="str">
            <v>Chartered Engineer</v>
          </cell>
          <cell r="J1445" t="str">
            <v>Chartered or Consulting Engineer</v>
          </cell>
          <cell r="K1445">
            <v>7</v>
          </cell>
          <cell r="L1445" t="str">
            <v>Birmingham</v>
          </cell>
        </row>
        <row r="1446">
          <cell r="C1446" t="str">
            <v>W43761</v>
          </cell>
          <cell r="D1446" t="str">
            <v>UK</v>
          </cell>
          <cell r="E1446" t="str">
            <v>UGB</v>
          </cell>
          <cell r="F1446" t="str">
            <v>UU23</v>
          </cell>
          <cell r="G1446" t="str">
            <v>S3</v>
          </cell>
          <cell r="H1446" t="str">
            <v>MAM</v>
          </cell>
          <cell r="I1446" t="str">
            <v>Senior Technician</v>
          </cell>
          <cell r="J1446" t="str">
            <v>Senior Technician</v>
          </cell>
          <cell r="K1446">
            <v>7</v>
          </cell>
          <cell r="L1446" t="str">
            <v>Cardiff</v>
          </cell>
        </row>
        <row r="1447">
          <cell r="C1447" t="str">
            <v>A94617</v>
          </cell>
          <cell r="D1447" t="str">
            <v>UK</v>
          </cell>
          <cell r="E1447" t="str">
            <v>UGB</v>
          </cell>
          <cell r="F1447" t="str">
            <v>UT22</v>
          </cell>
          <cell r="G1447" t="str">
            <v>S1</v>
          </cell>
          <cell r="H1447" t="str">
            <v>TPL</v>
          </cell>
          <cell r="I1447" t="str">
            <v>Assistant Transport Planner</v>
          </cell>
          <cell r="J1447" t="str">
            <v>Planner</v>
          </cell>
          <cell r="K1447">
            <v>8</v>
          </cell>
          <cell r="L1447" t="str">
            <v>Guildford</v>
          </cell>
        </row>
        <row r="1448">
          <cell r="C1448" t="str">
            <v>A50111</v>
          </cell>
          <cell r="D1448" t="str">
            <v>UK</v>
          </cell>
          <cell r="E1448" t="str">
            <v>UGB</v>
          </cell>
          <cell r="F1448" t="str">
            <v>UF11</v>
          </cell>
          <cell r="G1448" t="str">
            <v>S9</v>
          </cell>
          <cell r="H1448" t="str">
            <v>AFF</v>
          </cell>
          <cell r="I1448" t="str">
            <v>Office Facilities Assistant</v>
          </cell>
          <cell r="J1448" t="str">
            <v>Facilities Assistant</v>
          </cell>
          <cell r="K1448">
            <v>10</v>
          </cell>
          <cell r="L1448" t="str">
            <v>Birmingham</v>
          </cell>
        </row>
        <row r="1449">
          <cell r="C1449" t="str">
            <v>U03114</v>
          </cell>
          <cell r="D1449" t="str">
            <v>UK</v>
          </cell>
          <cell r="E1449" t="str">
            <v>UGB</v>
          </cell>
          <cell r="F1449" t="str">
            <v>UF11</v>
          </cell>
          <cell r="G1449" t="str">
            <v>S9</v>
          </cell>
          <cell r="H1449" t="str">
            <v>AFF</v>
          </cell>
          <cell r="I1449" t="str">
            <v>Office Facilities Assistant</v>
          </cell>
          <cell r="J1449" t="str">
            <v>Facilities Assistant</v>
          </cell>
          <cell r="K1449">
            <v>10</v>
          </cell>
          <cell r="L1449" t="str">
            <v>Birmingham</v>
          </cell>
        </row>
        <row r="1450">
          <cell r="C1450" t="str">
            <v>A25270</v>
          </cell>
          <cell r="D1450" t="str">
            <v>UK</v>
          </cell>
          <cell r="E1450" t="str">
            <v>UGB</v>
          </cell>
          <cell r="F1450" t="str">
            <v>UT41</v>
          </cell>
          <cell r="G1450" t="str">
            <v>S1</v>
          </cell>
          <cell r="H1450" t="str">
            <v>TRL</v>
          </cell>
          <cell r="I1450" t="str">
            <v>Senior Engineer</v>
          </cell>
          <cell r="J1450" t="str">
            <v>Senior Technician</v>
          </cell>
          <cell r="K1450">
            <v>7</v>
          </cell>
          <cell r="L1450" t="str">
            <v>Birmingham</v>
          </cell>
        </row>
        <row r="1451">
          <cell r="C1451" t="str">
            <v>A49969</v>
          </cell>
          <cell r="D1451" t="str">
            <v>UK</v>
          </cell>
          <cell r="E1451" t="str">
            <v>UGB</v>
          </cell>
          <cell r="F1451" t="str">
            <v>US16</v>
          </cell>
          <cell r="G1451" t="str">
            <v>S9</v>
          </cell>
          <cell r="H1451" t="str">
            <v>AMT</v>
          </cell>
          <cell r="I1451" t="str">
            <v>Technical Director (Sustainability)</v>
          </cell>
          <cell r="J1451" t="str">
            <v>Technical Director  / Technical Director (1)</v>
          </cell>
          <cell r="K1451">
            <v>3</v>
          </cell>
          <cell r="L1451" t="str">
            <v>Stroud</v>
          </cell>
        </row>
        <row r="1452">
          <cell r="C1452" t="str">
            <v>S10331</v>
          </cell>
          <cell r="D1452" t="str">
            <v>UK</v>
          </cell>
          <cell r="E1452" t="str">
            <v>UGB</v>
          </cell>
          <cell r="F1452" t="str">
            <v>UT42</v>
          </cell>
          <cell r="G1452" t="str">
            <v>S1</v>
          </cell>
          <cell r="H1452" t="str">
            <v>TRL</v>
          </cell>
          <cell r="I1452" t="str">
            <v>Subconsultant - Architectural Designer</v>
          </cell>
          <cell r="J1452" t="str">
            <v>Principal Consultant (Aus)</v>
          </cell>
          <cell r="K1452">
            <v>5</v>
          </cell>
          <cell r="L1452" t="str">
            <v>London</v>
          </cell>
        </row>
        <row r="1453">
          <cell r="C1453" t="str">
            <v>A49832</v>
          </cell>
          <cell r="D1453" t="str">
            <v>UK</v>
          </cell>
          <cell r="E1453" t="str">
            <v>UGB</v>
          </cell>
          <cell r="F1453" t="str">
            <v>UU31</v>
          </cell>
          <cell r="G1453" t="str">
            <v>S3</v>
          </cell>
          <cell r="H1453" t="str">
            <v>WWN</v>
          </cell>
          <cell r="I1453" t="str">
            <v>Senior Engineer</v>
          </cell>
          <cell r="J1453" t="str">
            <v>Senior Engineer</v>
          </cell>
          <cell r="K1453">
            <v>6</v>
          </cell>
          <cell r="L1453" t="str">
            <v>Maple Lodge</v>
          </cell>
        </row>
        <row r="1454">
          <cell r="C1454" t="str">
            <v>A74758</v>
          </cell>
          <cell r="D1454" t="str">
            <v>UK</v>
          </cell>
          <cell r="E1454" t="str">
            <v>UGB</v>
          </cell>
          <cell r="F1454" t="str">
            <v>UP32</v>
          </cell>
          <cell r="G1454" t="str">
            <v>S2</v>
          </cell>
          <cell r="H1454" t="str">
            <v>GLR</v>
          </cell>
          <cell r="I1454" t="str">
            <v>Ground Investigation Engineer</v>
          </cell>
          <cell r="J1454" t="str">
            <v>Chartered or Consulting Engineer</v>
          </cell>
          <cell r="K1454">
            <v>7</v>
          </cell>
          <cell r="L1454" t="str">
            <v>Warrington</v>
          </cell>
        </row>
        <row r="1455">
          <cell r="C1455" t="str">
            <v>A76309</v>
          </cell>
          <cell r="D1455" t="str">
            <v>UK</v>
          </cell>
          <cell r="E1455" t="str">
            <v>UGB</v>
          </cell>
          <cell r="F1455" t="str">
            <v>US13</v>
          </cell>
          <cell r="G1455" t="str">
            <v>S9</v>
          </cell>
          <cell r="H1455" t="str">
            <v>AFN</v>
          </cell>
          <cell r="I1455" t="str">
            <v>Regional Finance Manager</v>
          </cell>
          <cell r="J1455" t="str">
            <v>Finance Manager/FInancial Controller (EA)</v>
          </cell>
          <cell r="K1455">
            <v>4</v>
          </cell>
          <cell r="L1455" t="str">
            <v>Cardiff</v>
          </cell>
        </row>
        <row r="1456">
          <cell r="C1456" t="str">
            <v>A00273</v>
          </cell>
          <cell r="D1456" t="str">
            <v>UK</v>
          </cell>
          <cell r="E1456" t="str">
            <v>UGB</v>
          </cell>
          <cell r="F1456" t="str">
            <v>UT22</v>
          </cell>
          <cell r="G1456" t="str">
            <v>S1</v>
          </cell>
          <cell r="H1456" t="str">
            <v>TPL</v>
          </cell>
          <cell r="I1456" t="str">
            <v>Transport Planner</v>
          </cell>
          <cell r="J1456" t="str">
            <v>Senior  Transport Planner/ consultant</v>
          </cell>
          <cell r="K1456">
            <v>6</v>
          </cell>
          <cell r="L1456" t="str">
            <v>Bristol</v>
          </cell>
        </row>
        <row r="1457">
          <cell r="C1457" t="str">
            <v>A74257</v>
          </cell>
          <cell r="D1457" t="str">
            <v>UK</v>
          </cell>
          <cell r="E1457" t="str">
            <v>UGB</v>
          </cell>
          <cell r="F1457" t="str">
            <v>UE21</v>
          </cell>
          <cell r="G1457" t="str">
            <v>S4</v>
          </cell>
          <cell r="H1457" t="str">
            <v>EEC</v>
          </cell>
          <cell r="I1457" t="str">
            <v>Senior Ecologist</v>
          </cell>
          <cell r="J1457" t="str">
            <v>Senior Technician</v>
          </cell>
          <cell r="K1457">
            <v>6</v>
          </cell>
          <cell r="L1457" t="str">
            <v>Bristol</v>
          </cell>
        </row>
        <row r="1458">
          <cell r="C1458" t="str">
            <v>A05576</v>
          </cell>
          <cell r="D1458" t="str">
            <v>UK</v>
          </cell>
          <cell r="E1458" t="str">
            <v>UGB</v>
          </cell>
          <cell r="F1458" t="str">
            <v>UT21</v>
          </cell>
          <cell r="G1458" t="str">
            <v>S1</v>
          </cell>
          <cell r="H1458" t="str">
            <v>THW</v>
          </cell>
          <cell r="I1458" t="str">
            <v xml:space="preserve">Project Director </v>
          </cell>
          <cell r="J1458" t="str">
            <v>Project Manager or Project Director Category 1</v>
          </cell>
          <cell r="K1458">
            <v>2</v>
          </cell>
          <cell r="L1458" t="str">
            <v>Guildford</v>
          </cell>
        </row>
        <row r="1459">
          <cell r="C1459" t="str">
            <v>A24844</v>
          </cell>
          <cell r="D1459" t="str">
            <v>UK</v>
          </cell>
          <cell r="E1459" t="str">
            <v>UGB</v>
          </cell>
          <cell r="F1459" t="str">
            <v>UT21</v>
          </cell>
          <cell r="G1459" t="str">
            <v>S1</v>
          </cell>
          <cell r="H1459" t="str">
            <v>THW</v>
          </cell>
          <cell r="I1459" t="str">
            <v>Senior Technician</v>
          </cell>
          <cell r="J1459" t="str">
            <v>Senior Technician</v>
          </cell>
          <cell r="K1459">
            <v>7</v>
          </cell>
          <cell r="L1459" t="str">
            <v>Cardiff</v>
          </cell>
        </row>
        <row r="1460">
          <cell r="C1460" t="str">
            <v>S10238</v>
          </cell>
          <cell r="D1460" t="str">
            <v>UK</v>
          </cell>
          <cell r="E1460" t="str">
            <v>UGB</v>
          </cell>
          <cell r="F1460" t="str">
            <v>UF11</v>
          </cell>
          <cell r="G1460" t="str">
            <v>S9</v>
          </cell>
          <cell r="H1460" t="str">
            <v>AFF</v>
          </cell>
          <cell r="I1460" t="str">
            <v>Business Development Manager</v>
          </cell>
          <cell r="J1460" t="str">
            <v>Business Development Manager</v>
          </cell>
          <cell r="K1460">
            <v>4</v>
          </cell>
          <cell r="L1460" t="str">
            <v>Birmingham</v>
          </cell>
        </row>
        <row r="1461">
          <cell r="C1461" t="str">
            <v>S10299</v>
          </cell>
          <cell r="D1461" t="str">
            <v>UK</v>
          </cell>
          <cell r="E1461" t="str">
            <v>UGB</v>
          </cell>
          <cell r="F1461" t="str">
            <v>UP31</v>
          </cell>
          <cell r="G1461" t="str">
            <v>S2</v>
          </cell>
          <cell r="H1461" t="str">
            <v>GGE</v>
          </cell>
          <cell r="I1461" t="str">
            <v>Principal Engineer</v>
          </cell>
          <cell r="J1461" t="str">
            <v>Principal  Architect</v>
          </cell>
          <cell r="K1461">
            <v>4</v>
          </cell>
          <cell r="L1461" t="str">
            <v>Other Site</v>
          </cell>
        </row>
        <row r="1462">
          <cell r="C1462" t="str">
            <v>A74296</v>
          </cell>
          <cell r="D1462" t="str">
            <v>UK</v>
          </cell>
          <cell r="E1462" t="str">
            <v>UGB</v>
          </cell>
          <cell r="F1462" t="str">
            <v>UT22</v>
          </cell>
          <cell r="G1462" t="str">
            <v>S1</v>
          </cell>
          <cell r="H1462" t="str">
            <v>THW</v>
          </cell>
          <cell r="I1462" t="str">
            <v xml:space="preserve">Technical Director </v>
          </cell>
          <cell r="J1462" t="str">
            <v>Technical Director  / Technical Director (1)</v>
          </cell>
          <cell r="K1462">
            <v>3</v>
          </cell>
          <cell r="L1462" t="str">
            <v>London</v>
          </cell>
        </row>
        <row r="1463">
          <cell r="C1463" t="str">
            <v>A25031</v>
          </cell>
          <cell r="D1463" t="str">
            <v>UK</v>
          </cell>
          <cell r="E1463" t="str">
            <v>UGB</v>
          </cell>
          <cell r="F1463" t="str">
            <v>UT31</v>
          </cell>
          <cell r="G1463" t="str">
            <v>S1</v>
          </cell>
          <cell r="H1463" t="str">
            <v>SBR</v>
          </cell>
          <cell r="I1463" t="str">
            <v>Principal Technician</v>
          </cell>
          <cell r="J1463" t="str">
            <v>Principal Technician</v>
          </cell>
          <cell r="K1463">
            <v>6</v>
          </cell>
          <cell r="L1463" t="str">
            <v>London</v>
          </cell>
        </row>
        <row r="1464">
          <cell r="C1464" t="str">
            <v>A00341</v>
          </cell>
          <cell r="D1464" t="str">
            <v>UK</v>
          </cell>
          <cell r="E1464" t="str">
            <v>UGB</v>
          </cell>
          <cell r="F1464" t="str">
            <v>UT31</v>
          </cell>
          <cell r="G1464" t="str">
            <v>S1</v>
          </cell>
          <cell r="H1464" t="str">
            <v>SBR</v>
          </cell>
          <cell r="I1464" t="str">
            <v>Senior/Principal Technician</v>
          </cell>
          <cell r="J1464" t="str">
            <v>Senior Technician</v>
          </cell>
          <cell r="K1464">
            <v>7</v>
          </cell>
          <cell r="L1464" t="str">
            <v>Bristol</v>
          </cell>
        </row>
        <row r="1465">
          <cell r="C1465" t="str">
            <v>A49982</v>
          </cell>
          <cell r="D1465" t="str">
            <v>UK</v>
          </cell>
          <cell r="E1465" t="str">
            <v>UGB</v>
          </cell>
          <cell r="F1465" t="str">
            <v>UU81</v>
          </cell>
          <cell r="G1465" t="str">
            <v>S3</v>
          </cell>
          <cell r="H1465" t="str">
            <v>MMA</v>
          </cell>
          <cell r="I1465" t="str">
            <v>Technical Director</v>
          </cell>
          <cell r="J1465" t="str">
            <v>Associate (EA)/ Associate Tech. Dir / Associate Tech. Dir (2</v>
          </cell>
          <cell r="K1465">
            <v>4</v>
          </cell>
          <cell r="L1465" t="str">
            <v>Cardiff</v>
          </cell>
        </row>
        <row r="1466">
          <cell r="C1466" t="str">
            <v>A76387</v>
          </cell>
          <cell r="D1466" t="str">
            <v>UK</v>
          </cell>
          <cell r="E1466" t="str">
            <v>UGB</v>
          </cell>
          <cell r="F1466" t="str">
            <v>UT21</v>
          </cell>
          <cell r="G1466" t="str">
            <v>S1</v>
          </cell>
          <cell r="H1466" t="str">
            <v>THW</v>
          </cell>
          <cell r="I1466" t="str">
            <v>Senior Highways Engineer</v>
          </cell>
          <cell r="J1466" t="str">
            <v>Chartered or Consulting Engineer</v>
          </cell>
          <cell r="K1466">
            <v>7</v>
          </cell>
          <cell r="L1466" t="str">
            <v>Birmingham</v>
          </cell>
        </row>
        <row r="1467">
          <cell r="C1467" t="str">
            <v>U03187</v>
          </cell>
          <cell r="D1467" t="str">
            <v>UK</v>
          </cell>
          <cell r="E1467" t="str">
            <v>UGB</v>
          </cell>
          <cell r="F1467" t="str">
            <v>UU81</v>
          </cell>
          <cell r="G1467" t="str">
            <v>S3</v>
          </cell>
          <cell r="H1467" t="str">
            <v>MMA</v>
          </cell>
          <cell r="I1467" t="str">
            <v>Tele Surveyors</v>
          </cell>
          <cell r="J1467" t="str">
            <v>Clerical Officer</v>
          </cell>
          <cell r="K1467">
            <v>10</v>
          </cell>
          <cell r="L1467" t="str">
            <v>London</v>
          </cell>
        </row>
        <row r="1468">
          <cell r="C1468" t="str">
            <v>S10327</v>
          </cell>
          <cell r="D1468" t="str">
            <v>UK</v>
          </cell>
          <cell r="E1468" t="str">
            <v>UGB</v>
          </cell>
          <cell r="F1468" t="str">
            <v>UU41</v>
          </cell>
          <cell r="G1468" t="str">
            <v>S3</v>
          </cell>
          <cell r="H1468" t="str">
            <v>WEN</v>
          </cell>
          <cell r="I1468" t="str">
            <v>Consultant</v>
          </cell>
          <cell r="J1468" t="str">
            <v>Principal Consultant (Aus)</v>
          </cell>
          <cell r="K1468">
            <v>5</v>
          </cell>
          <cell r="L1468" t="str">
            <v>Other Site</v>
          </cell>
        </row>
        <row r="1469">
          <cell r="C1469" t="str">
            <v>A80036</v>
          </cell>
          <cell r="D1469" t="str">
            <v>UK</v>
          </cell>
          <cell r="E1469" t="str">
            <v>UGB</v>
          </cell>
          <cell r="F1469" t="str">
            <v>UU81</v>
          </cell>
          <cell r="G1469" t="str">
            <v>S3</v>
          </cell>
          <cell r="H1469" t="str">
            <v>ERE</v>
          </cell>
          <cell r="I1469" t="str">
            <v>Engineer</v>
          </cell>
          <cell r="J1469" t="str">
            <v>Chartered or Consulting Engineer</v>
          </cell>
          <cell r="K1469">
            <v>7</v>
          </cell>
        </row>
        <row r="1470">
          <cell r="C1470" t="str">
            <v>W44415</v>
          </cell>
          <cell r="D1470" t="str">
            <v>UK</v>
          </cell>
          <cell r="E1470" t="str">
            <v>UGB</v>
          </cell>
          <cell r="F1470" t="str">
            <v>UT22</v>
          </cell>
          <cell r="G1470" t="str">
            <v>S1</v>
          </cell>
          <cell r="H1470" t="str">
            <v>THW</v>
          </cell>
          <cell r="I1470" t="str">
            <v>Engineer Consultant</v>
          </cell>
          <cell r="J1470" t="str">
            <v>Chartered or Consulting Engineer</v>
          </cell>
          <cell r="K1470">
            <v>7</v>
          </cell>
          <cell r="L1470" t="str">
            <v>London</v>
          </cell>
        </row>
        <row r="1471">
          <cell r="C1471" t="str">
            <v>A76120</v>
          </cell>
          <cell r="D1471" t="str">
            <v>UK</v>
          </cell>
          <cell r="E1471" t="str">
            <v>UGB</v>
          </cell>
          <cell r="F1471" t="str">
            <v>UT42</v>
          </cell>
          <cell r="G1471" t="str">
            <v>S1</v>
          </cell>
          <cell r="H1471" t="str">
            <v>TRL</v>
          </cell>
          <cell r="I1471" t="str">
            <v>CAD Technician</v>
          </cell>
          <cell r="J1471" t="str">
            <v>Technical assistant</v>
          </cell>
          <cell r="K1471">
            <v>10</v>
          </cell>
          <cell r="L1471" t="str">
            <v>London</v>
          </cell>
        </row>
        <row r="1472">
          <cell r="C1472" t="str">
            <v>A00423</v>
          </cell>
          <cell r="D1472" t="str">
            <v>UK</v>
          </cell>
          <cell r="E1472" t="str">
            <v>UGB</v>
          </cell>
          <cell r="F1472" t="str">
            <v>UP33</v>
          </cell>
          <cell r="G1472" t="str">
            <v>S2</v>
          </cell>
          <cell r="H1472" t="str">
            <v>SBS</v>
          </cell>
          <cell r="I1472" t="str">
            <v>Technical Director</v>
          </cell>
          <cell r="J1472" t="str">
            <v>Associate (EA)/ Associate Tech. Dir / Associate Tech. Dir (2</v>
          </cell>
          <cell r="K1472">
            <v>4</v>
          </cell>
          <cell r="L1472" t="str">
            <v>London</v>
          </cell>
        </row>
        <row r="1473">
          <cell r="C1473" t="str">
            <v>U03159</v>
          </cell>
          <cell r="D1473" t="str">
            <v>UK</v>
          </cell>
          <cell r="E1473" t="str">
            <v>UGB</v>
          </cell>
          <cell r="F1473" t="str">
            <v>UT31</v>
          </cell>
          <cell r="G1473" t="str">
            <v>S1</v>
          </cell>
          <cell r="H1473" t="str">
            <v>SBR</v>
          </cell>
          <cell r="I1473" t="str">
            <v>CAD Technician</v>
          </cell>
          <cell r="J1473" t="str">
            <v>Senior Drafter/ Draftman</v>
          </cell>
          <cell r="K1473">
            <v>7</v>
          </cell>
          <cell r="L1473" t="str">
            <v>Other Site</v>
          </cell>
        </row>
        <row r="1474">
          <cell r="C1474" t="str">
            <v>A76444</v>
          </cell>
          <cell r="D1474" t="str">
            <v>UK</v>
          </cell>
          <cell r="E1474" t="str">
            <v>UGB</v>
          </cell>
          <cell r="F1474" t="str">
            <v>UT42</v>
          </cell>
          <cell r="G1474" t="str">
            <v>S1</v>
          </cell>
          <cell r="H1474" t="str">
            <v>TRL</v>
          </cell>
          <cell r="I1474" t="str">
            <v>Microstation Technician</v>
          </cell>
          <cell r="J1474" t="str">
            <v>Senior Technician</v>
          </cell>
          <cell r="K1474">
            <v>7</v>
          </cell>
          <cell r="L1474" t="str">
            <v>Other Site</v>
          </cell>
        </row>
        <row r="1475">
          <cell r="C1475" t="str">
            <v>A76230</v>
          </cell>
          <cell r="D1475" t="str">
            <v>UK</v>
          </cell>
          <cell r="E1475" t="str">
            <v>UGB</v>
          </cell>
          <cell r="F1475" t="str">
            <v>UP31</v>
          </cell>
          <cell r="G1475" t="str">
            <v>S2</v>
          </cell>
          <cell r="H1475" t="str">
            <v>GGE</v>
          </cell>
          <cell r="I1475" t="str">
            <v>Student Engineer</v>
          </cell>
          <cell r="J1475" t="str">
            <v>Junior Technician</v>
          </cell>
          <cell r="K1475">
            <v>11</v>
          </cell>
          <cell r="L1475" t="str">
            <v>Guildford</v>
          </cell>
        </row>
        <row r="1476">
          <cell r="C1476" t="str">
            <v>A89451</v>
          </cell>
          <cell r="D1476" t="str">
            <v>UK</v>
          </cell>
          <cell r="E1476" t="str">
            <v>UGB</v>
          </cell>
          <cell r="F1476" t="str">
            <v>UU71</v>
          </cell>
          <cell r="G1476" t="str">
            <v>S3</v>
          </cell>
          <cell r="H1476" t="str">
            <v>WWN</v>
          </cell>
          <cell r="I1476" t="str">
            <v>Team Leader Belfast</v>
          </cell>
          <cell r="J1476" t="str">
            <v>Associate Business Director</v>
          </cell>
          <cell r="K1476">
            <v>4</v>
          </cell>
          <cell r="L1476" t="str">
            <v>Belfast</v>
          </cell>
        </row>
        <row r="1477">
          <cell r="C1477" t="str">
            <v>A76359</v>
          </cell>
          <cell r="D1477" t="str">
            <v>UK</v>
          </cell>
          <cell r="E1477" t="str">
            <v>UGB</v>
          </cell>
          <cell r="F1477" t="str">
            <v>UU41</v>
          </cell>
          <cell r="G1477" t="str">
            <v>S3</v>
          </cell>
          <cell r="H1477" t="str">
            <v>WEN</v>
          </cell>
          <cell r="I1477" t="str">
            <v>Associate Technical Director</v>
          </cell>
          <cell r="J1477" t="str">
            <v>Associate Business Director</v>
          </cell>
          <cell r="K1477">
            <v>4</v>
          </cell>
          <cell r="L1477" t="str">
            <v>Plymouth</v>
          </cell>
        </row>
        <row r="1478">
          <cell r="C1478" t="str">
            <v>A40037</v>
          </cell>
          <cell r="D1478" t="str">
            <v>UK</v>
          </cell>
          <cell r="E1478" t="str">
            <v>UGB</v>
          </cell>
          <cell r="F1478" t="str">
            <v>UU41</v>
          </cell>
          <cell r="G1478" t="str">
            <v>S3</v>
          </cell>
          <cell r="H1478" t="str">
            <v>WEN</v>
          </cell>
          <cell r="I1478" t="str">
            <v>Associate Technical Director</v>
          </cell>
          <cell r="J1478" t="str">
            <v>Associate (EA)/ Associate Tech. Dir / Associate Tech. Dir (2</v>
          </cell>
          <cell r="K1478">
            <v>4</v>
          </cell>
          <cell r="L1478" t="str">
            <v>Plymouth</v>
          </cell>
        </row>
        <row r="1479">
          <cell r="C1479" t="str">
            <v>A00153</v>
          </cell>
          <cell r="D1479" t="str">
            <v>UK</v>
          </cell>
          <cell r="E1479" t="str">
            <v>UGB</v>
          </cell>
          <cell r="F1479" t="str">
            <v>UP31</v>
          </cell>
          <cell r="G1479" t="str">
            <v>S2</v>
          </cell>
          <cell r="H1479" t="str">
            <v>GGE</v>
          </cell>
          <cell r="I1479" t="str">
            <v>Principal Environmental Consultant</v>
          </cell>
          <cell r="J1479" t="str">
            <v>Principal Environmental Consultant</v>
          </cell>
          <cell r="K1479">
            <v>5</v>
          </cell>
          <cell r="L1479" t="str">
            <v>Guildford</v>
          </cell>
        </row>
        <row r="1480">
          <cell r="C1480" t="str">
            <v>A76378</v>
          </cell>
          <cell r="D1480" t="str">
            <v>UK</v>
          </cell>
          <cell r="E1480" t="str">
            <v>UGB</v>
          </cell>
          <cell r="F1480" t="str">
            <v>UT41</v>
          </cell>
          <cell r="G1480" t="str">
            <v>S1</v>
          </cell>
          <cell r="H1480" t="str">
            <v>TRL</v>
          </cell>
          <cell r="I1480" t="str">
            <v>Asssociate Technical Director</v>
          </cell>
          <cell r="J1480" t="str">
            <v>Associate Business Director</v>
          </cell>
          <cell r="K1480">
            <v>4</v>
          </cell>
          <cell r="L1480" t="str">
            <v>Warrington</v>
          </cell>
        </row>
        <row r="1481">
          <cell r="C1481" t="str">
            <v>W43192</v>
          </cell>
          <cell r="D1481" t="str">
            <v>UK</v>
          </cell>
          <cell r="E1481" t="str">
            <v>UGB</v>
          </cell>
          <cell r="F1481" t="str">
            <v>UP21</v>
          </cell>
          <cell r="G1481" t="str">
            <v>S2</v>
          </cell>
          <cell r="H1481" t="str">
            <v>GCL</v>
          </cell>
          <cell r="I1481" t="str">
            <v>CAD Manager</v>
          </cell>
          <cell r="J1481" t="str">
            <v>Senior Drafter/ Draftman</v>
          </cell>
          <cell r="K1481">
            <v>7</v>
          </cell>
          <cell r="L1481" t="str">
            <v>Cardiff</v>
          </cell>
        </row>
        <row r="1482">
          <cell r="C1482" t="str">
            <v>A80007</v>
          </cell>
          <cell r="D1482" t="str">
            <v>UK</v>
          </cell>
          <cell r="E1482" t="str">
            <v>UGB</v>
          </cell>
          <cell r="F1482" t="str">
            <v>UU81</v>
          </cell>
          <cell r="G1482" t="str">
            <v>S3</v>
          </cell>
          <cell r="H1482" t="str">
            <v>ERE</v>
          </cell>
          <cell r="I1482" t="str">
            <v>Engineer</v>
          </cell>
          <cell r="J1482" t="str">
            <v>Assistant Resident Engineer(1) / Assistant Resident Engineer</v>
          </cell>
          <cell r="K1482">
            <v>8</v>
          </cell>
        </row>
        <row r="1483">
          <cell r="C1483" t="str">
            <v>A74542</v>
          </cell>
          <cell r="D1483" t="str">
            <v>UK</v>
          </cell>
          <cell r="E1483" t="str">
            <v>UGB</v>
          </cell>
          <cell r="F1483" t="str">
            <v>UU71</v>
          </cell>
          <cell r="G1483" t="str">
            <v>S3</v>
          </cell>
          <cell r="H1483" t="str">
            <v>WWN</v>
          </cell>
          <cell r="I1483" t="str">
            <v>Engineer</v>
          </cell>
          <cell r="J1483" t="str">
            <v>Assistant Engineer  (Graduate)</v>
          </cell>
          <cell r="K1483">
            <v>9</v>
          </cell>
          <cell r="L1483" t="str">
            <v>Birmingham</v>
          </cell>
        </row>
        <row r="1484">
          <cell r="C1484" t="str">
            <v>A80014</v>
          </cell>
          <cell r="D1484" t="str">
            <v>UK</v>
          </cell>
          <cell r="E1484" t="str">
            <v>UGB</v>
          </cell>
          <cell r="F1484" t="str">
            <v>UU81</v>
          </cell>
          <cell r="G1484" t="str">
            <v>S3</v>
          </cell>
          <cell r="H1484" t="str">
            <v>ERE</v>
          </cell>
          <cell r="I1484" t="str">
            <v>Engineer</v>
          </cell>
          <cell r="J1484" t="str">
            <v>Graduate Engineer</v>
          </cell>
          <cell r="K1484">
            <v>9</v>
          </cell>
        </row>
        <row r="1485">
          <cell r="C1485" t="str">
            <v>U03103</v>
          </cell>
          <cell r="D1485" t="str">
            <v>UK</v>
          </cell>
          <cell r="E1485" t="str">
            <v>UGB</v>
          </cell>
          <cell r="F1485" t="str">
            <v>UT21</v>
          </cell>
          <cell r="G1485" t="str">
            <v>S1</v>
          </cell>
          <cell r="H1485" t="str">
            <v>THW</v>
          </cell>
          <cell r="I1485" t="str">
            <v>CAD Technician</v>
          </cell>
          <cell r="J1485" t="str">
            <v>Technical Officer/ Technician</v>
          </cell>
          <cell r="K1485">
            <v>8</v>
          </cell>
          <cell r="L1485" t="str">
            <v>Ireland</v>
          </cell>
        </row>
        <row r="1486">
          <cell r="C1486" t="str">
            <v>A24857</v>
          </cell>
          <cell r="D1486" t="str">
            <v>UK</v>
          </cell>
          <cell r="E1486" t="str">
            <v>UGB</v>
          </cell>
          <cell r="F1486" t="str">
            <v>UU61</v>
          </cell>
          <cell r="G1486" t="str">
            <v>S3</v>
          </cell>
          <cell r="H1486" t="str">
            <v>WWN</v>
          </cell>
          <cell r="I1486" t="str">
            <v>Framework Administration Manager SWW Developer Services</v>
          </cell>
          <cell r="J1486" t="str">
            <v>Executive Assistant / Senior PA to Regional Managing Directo</v>
          </cell>
          <cell r="K1486">
            <v>6</v>
          </cell>
          <cell r="L1486" t="str">
            <v>Exeter</v>
          </cell>
        </row>
        <row r="1487">
          <cell r="C1487" t="str">
            <v>A74950</v>
          </cell>
          <cell r="D1487" t="str">
            <v>UK</v>
          </cell>
          <cell r="E1487" t="str">
            <v>UGB</v>
          </cell>
          <cell r="F1487" t="str">
            <v>UU41</v>
          </cell>
          <cell r="G1487" t="str">
            <v>S3</v>
          </cell>
          <cell r="H1487" t="str">
            <v>WEN</v>
          </cell>
          <cell r="I1487" t="str">
            <v>Graduate Engineer</v>
          </cell>
          <cell r="J1487" t="str">
            <v>Environmental consultant 3 / Graduate</v>
          </cell>
          <cell r="K1487">
            <v>9</v>
          </cell>
          <cell r="L1487" t="str">
            <v>Plymouth</v>
          </cell>
        </row>
        <row r="1488">
          <cell r="C1488" t="str">
            <v>A81920</v>
          </cell>
          <cell r="D1488" t="str">
            <v>UK</v>
          </cell>
          <cell r="E1488" t="str">
            <v>UGB</v>
          </cell>
          <cell r="F1488" t="str">
            <v>UP31</v>
          </cell>
          <cell r="G1488" t="str">
            <v>S2</v>
          </cell>
          <cell r="H1488" t="str">
            <v>GGE</v>
          </cell>
          <cell r="I1488" t="str">
            <v>Principal Engineer</v>
          </cell>
          <cell r="J1488" t="str">
            <v>Principal Engineer/ Technical Discipline Leader</v>
          </cell>
          <cell r="K1488">
            <v>5</v>
          </cell>
          <cell r="L1488" t="str">
            <v>Birmingham</v>
          </cell>
        </row>
        <row r="1489">
          <cell r="C1489" t="str">
            <v>A00499</v>
          </cell>
          <cell r="D1489" t="str">
            <v>UK</v>
          </cell>
          <cell r="E1489" t="str">
            <v>UGB</v>
          </cell>
          <cell r="F1489" t="str">
            <v>UP31</v>
          </cell>
          <cell r="G1489" t="str">
            <v>S2</v>
          </cell>
          <cell r="H1489" t="str">
            <v>GGE</v>
          </cell>
          <cell r="I1489" t="str">
            <v>Apprentice Civil Engineer</v>
          </cell>
          <cell r="J1489" t="str">
            <v>Junior Technician</v>
          </cell>
          <cell r="K1489">
            <v>11</v>
          </cell>
          <cell r="L1489" t="str">
            <v>Guildford</v>
          </cell>
        </row>
        <row r="1490">
          <cell r="C1490" t="str">
            <v>W46477</v>
          </cell>
          <cell r="D1490" t="str">
            <v>UK</v>
          </cell>
          <cell r="E1490" t="str">
            <v>UGB</v>
          </cell>
          <cell r="F1490" t="str">
            <v>UU11</v>
          </cell>
          <cell r="G1490" t="str">
            <v>S3</v>
          </cell>
          <cell r="H1490" t="str">
            <v>UEX</v>
          </cell>
          <cell r="I1490" t="str">
            <v>Managing Director Utilities</v>
          </cell>
          <cell r="J1490" t="str">
            <v>Sector Managing Director</v>
          </cell>
          <cell r="K1490">
            <v>2</v>
          </cell>
          <cell r="L1490" t="str">
            <v>Plymouth</v>
          </cell>
        </row>
        <row r="1491">
          <cell r="C1491" t="str">
            <v>U03093</v>
          </cell>
          <cell r="D1491" t="str">
            <v>UK</v>
          </cell>
          <cell r="E1491" t="str">
            <v>UGB</v>
          </cell>
          <cell r="F1491" t="str">
            <v>UU61</v>
          </cell>
          <cell r="G1491" t="str">
            <v>S3</v>
          </cell>
          <cell r="H1491" t="str">
            <v>WWN</v>
          </cell>
          <cell r="I1491" t="str">
            <v>Engineer</v>
          </cell>
          <cell r="J1491" t="str">
            <v>Senior Resident Engineer</v>
          </cell>
          <cell r="K1491">
            <v>5</v>
          </cell>
          <cell r="L1491" t="str">
            <v>Exeter</v>
          </cell>
        </row>
        <row r="1492">
          <cell r="C1492" t="str">
            <v>A25136</v>
          </cell>
          <cell r="D1492" t="str">
            <v>UK</v>
          </cell>
          <cell r="E1492" t="str">
            <v>UGB</v>
          </cell>
          <cell r="F1492" t="str">
            <v>UU21</v>
          </cell>
          <cell r="G1492" t="str">
            <v>S3</v>
          </cell>
          <cell r="H1492" t="str">
            <v>WWN</v>
          </cell>
          <cell r="I1492" t="str">
            <v>YinI Student</v>
          </cell>
          <cell r="J1492" t="str">
            <v>Office Junior Clerical Assistant</v>
          </cell>
          <cell r="K1492">
            <v>11</v>
          </cell>
          <cell r="L1492" t="str">
            <v>Cardiff</v>
          </cell>
        </row>
        <row r="1493">
          <cell r="C1493" t="str">
            <v>A76441</v>
          </cell>
          <cell r="D1493" t="str">
            <v>UK</v>
          </cell>
          <cell r="E1493" t="str">
            <v>UGB</v>
          </cell>
          <cell r="F1493" t="str">
            <v>UT41</v>
          </cell>
          <cell r="G1493" t="str">
            <v>S1</v>
          </cell>
          <cell r="H1493" t="str">
            <v>TRL</v>
          </cell>
          <cell r="I1493" t="str">
            <v>Pway Design Engineer</v>
          </cell>
          <cell r="J1493" t="str">
            <v>Engineer  (Not chartered) (Graduate)</v>
          </cell>
          <cell r="K1493">
            <v>8</v>
          </cell>
          <cell r="L1493" t="str">
            <v>Warrington</v>
          </cell>
        </row>
        <row r="1494">
          <cell r="C1494" t="str">
            <v>W97276</v>
          </cell>
          <cell r="D1494" t="str">
            <v>UK</v>
          </cell>
          <cell r="E1494" t="str">
            <v>UGB</v>
          </cell>
          <cell r="F1494" t="str">
            <v>US15</v>
          </cell>
          <cell r="G1494" t="str">
            <v>S9</v>
          </cell>
          <cell r="H1494" t="str">
            <v>AIT</v>
          </cell>
          <cell r="I1494" t="str">
            <v>UK IT Manager</v>
          </cell>
          <cell r="J1494" t="str">
            <v>IT Desktop Manager</v>
          </cell>
          <cell r="K1494">
            <v>4</v>
          </cell>
          <cell r="L1494" t="str">
            <v>Cardiff</v>
          </cell>
        </row>
        <row r="1495">
          <cell r="C1495" t="str">
            <v>A76102</v>
          </cell>
          <cell r="D1495" t="str">
            <v>UK</v>
          </cell>
          <cell r="E1495" t="str">
            <v>UGB</v>
          </cell>
          <cell r="F1495" t="str">
            <v>US13</v>
          </cell>
          <cell r="G1495" t="str">
            <v>S9</v>
          </cell>
          <cell r="H1495" t="str">
            <v>AFN</v>
          </cell>
          <cell r="I1495" t="str">
            <v>Purchase Ledger Clerk</v>
          </cell>
          <cell r="J1495" t="str">
            <v>Accounts Clerk</v>
          </cell>
          <cell r="K1495">
            <v>9</v>
          </cell>
          <cell r="L1495" t="str">
            <v>Cardiff</v>
          </cell>
        </row>
        <row r="1496">
          <cell r="C1496" t="str">
            <v>A74691</v>
          </cell>
          <cell r="D1496" t="str">
            <v>UK</v>
          </cell>
          <cell r="E1496" t="str">
            <v>UGB</v>
          </cell>
          <cell r="F1496" t="str">
            <v>UE31</v>
          </cell>
          <cell r="G1496" t="str">
            <v>S4</v>
          </cell>
          <cell r="H1496" t="str">
            <v>EEA</v>
          </cell>
          <cell r="I1496" t="str">
            <v>Summer Intern</v>
          </cell>
          <cell r="J1496" t="str">
            <v>Junior Technician</v>
          </cell>
          <cell r="K1496">
            <v>11</v>
          </cell>
          <cell r="L1496" t="str">
            <v>Warrington</v>
          </cell>
        </row>
        <row r="1497">
          <cell r="C1497" t="str">
            <v>A50042</v>
          </cell>
          <cell r="D1497" t="str">
            <v>UK</v>
          </cell>
          <cell r="E1497" t="str">
            <v>UGB</v>
          </cell>
          <cell r="F1497" t="str">
            <v>UT23</v>
          </cell>
          <cell r="G1497" t="str">
            <v>S1</v>
          </cell>
          <cell r="H1497" t="str">
            <v>THW</v>
          </cell>
          <cell r="I1497" t="str">
            <v>Engineer</v>
          </cell>
          <cell r="J1497" t="str">
            <v>Chartered or Consulting Engineer</v>
          </cell>
          <cell r="K1497">
            <v>7</v>
          </cell>
          <cell r="L1497" t="str">
            <v>West One</v>
          </cell>
        </row>
        <row r="1498">
          <cell r="C1498" t="str">
            <v>A76371</v>
          </cell>
          <cell r="D1498" t="str">
            <v>UK</v>
          </cell>
          <cell r="E1498" t="str">
            <v>UGB</v>
          </cell>
          <cell r="F1498" t="str">
            <v>UT21</v>
          </cell>
          <cell r="G1498" t="str">
            <v>S1</v>
          </cell>
          <cell r="H1498" t="str">
            <v>THW</v>
          </cell>
          <cell r="I1498" t="str">
            <v>Highways Technician</v>
          </cell>
          <cell r="J1498" t="str">
            <v>Technical Officer/ Technician</v>
          </cell>
          <cell r="K1498">
            <v>9</v>
          </cell>
          <cell r="L1498" t="str">
            <v>Warrington</v>
          </cell>
        </row>
        <row r="1499">
          <cell r="C1499" t="str">
            <v>A76078</v>
          </cell>
          <cell r="D1499" t="str">
            <v>UK</v>
          </cell>
          <cell r="E1499" t="str">
            <v>UGB</v>
          </cell>
          <cell r="F1499" t="str">
            <v>UT43</v>
          </cell>
          <cell r="G1499" t="str">
            <v>S1</v>
          </cell>
          <cell r="H1499" t="str">
            <v>TRL</v>
          </cell>
          <cell r="I1499" t="str">
            <v>Principal Permanent Way Engineer</v>
          </cell>
          <cell r="J1499" t="str">
            <v>Principal Engineer/ Technical Discipline Leader</v>
          </cell>
          <cell r="K1499">
            <v>5</v>
          </cell>
          <cell r="L1499" t="str">
            <v>York</v>
          </cell>
        </row>
        <row r="1500">
          <cell r="C1500" t="str">
            <v>A74826</v>
          </cell>
          <cell r="D1500" t="str">
            <v>UK</v>
          </cell>
          <cell r="E1500" t="str">
            <v>UGB</v>
          </cell>
          <cell r="F1500" t="str">
            <v>UT42</v>
          </cell>
          <cell r="G1500" t="str">
            <v>S1</v>
          </cell>
          <cell r="H1500" t="str">
            <v>TRL</v>
          </cell>
          <cell r="I1500" t="str">
            <v>RC Detailer</v>
          </cell>
          <cell r="J1500" t="str">
            <v>Senior Technician</v>
          </cell>
          <cell r="K1500">
            <v>7</v>
          </cell>
          <cell r="L1500" t="str">
            <v>Other Site</v>
          </cell>
        </row>
        <row r="1501">
          <cell r="C1501" t="str">
            <v>A76158</v>
          </cell>
          <cell r="D1501" t="str">
            <v>UK</v>
          </cell>
          <cell r="E1501" t="str">
            <v>UGB</v>
          </cell>
          <cell r="F1501" t="str">
            <v>UT21</v>
          </cell>
          <cell r="G1501" t="str">
            <v>S1</v>
          </cell>
          <cell r="H1501" t="str">
            <v>THW</v>
          </cell>
          <cell r="I1501" t="str">
            <v>Design Manager</v>
          </cell>
          <cell r="J1501" t="str">
            <v>Technical Director  / Technical Director (1)</v>
          </cell>
          <cell r="K1501">
            <v>3</v>
          </cell>
          <cell r="L1501" t="str">
            <v>Birmingham</v>
          </cell>
        </row>
        <row r="1502">
          <cell r="C1502" t="str">
            <v>A76291</v>
          </cell>
          <cell r="D1502" t="str">
            <v>UK</v>
          </cell>
          <cell r="E1502" t="str">
            <v>UGB</v>
          </cell>
          <cell r="F1502" t="str">
            <v>UT22</v>
          </cell>
          <cell r="G1502" t="str">
            <v>S1</v>
          </cell>
          <cell r="H1502" t="str">
            <v>THW</v>
          </cell>
          <cell r="I1502" t="str">
            <v>Traffic Signal Engineer</v>
          </cell>
          <cell r="J1502" t="str">
            <v>Chartered or Consulting Engineer</v>
          </cell>
          <cell r="K1502">
            <v>7</v>
          </cell>
          <cell r="L1502" t="str">
            <v>London</v>
          </cell>
        </row>
        <row r="1503">
          <cell r="C1503" t="str">
            <v>A25208</v>
          </cell>
          <cell r="D1503" t="str">
            <v>UK</v>
          </cell>
          <cell r="E1503" t="str">
            <v>UGB</v>
          </cell>
          <cell r="F1503" t="str">
            <v>UU41</v>
          </cell>
          <cell r="G1503" t="str">
            <v>S3</v>
          </cell>
          <cell r="H1503" t="str">
            <v>WEN</v>
          </cell>
          <cell r="I1503" t="str">
            <v>Consultant</v>
          </cell>
          <cell r="J1503" t="str">
            <v>Engineer  (Not chartered) (Graduate)</v>
          </cell>
          <cell r="K1503">
            <v>8</v>
          </cell>
          <cell r="L1503" t="str">
            <v>Birmingham</v>
          </cell>
        </row>
        <row r="1504">
          <cell r="C1504" t="str">
            <v>A76539</v>
          </cell>
          <cell r="D1504" t="str">
            <v>UK</v>
          </cell>
          <cell r="E1504" t="str">
            <v>UGB</v>
          </cell>
          <cell r="F1504" t="str">
            <v>UT42</v>
          </cell>
          <cell r="G1504" t="str">
            <v>S1</v>
          </cell>
          <cell r="H1504" t="str">
            <v>TRL</v>
          </cell>
          <cell r="I1504" t="str">
            <v>Electrification Plant Engineer</v>
          </cell>
          <cell r="J1504" t="str">
            <v>Chartered or Consulting Engineer</v>
          </cell>
          <cell r="K1504">
            <v>7</v>
          </cell>
          <cell r="L1504" t="str">
            <v>Other Site</v>
          </cell>
        </row>
        <row r="1505">
          <cell r="C1505" t="str">
            <v>A74719</v>
          </cell>
          <cell r="D1505" t="str">
            <v>UK</v>
          </cell>
          <cell r="E1505" t="str">
            <v>UGB</v>
          </cell>
          <cell r="F1505" t="str">
            <v>UP21</v>
          </cell>
          <cell r="G1505" t="str">
            <v>S2</v>
          </cell>
          <cell r="H1505" t="str">
            <v>BBI</v>
          </cell>
          <cell r="I1505" t="str">
            <v>Year in Industry Placement</v>
          </cell>
          <cell r="J1505" t="str">
            <v>Junior Technician</v>
          </cell>
          <cell r="K1505">
            <v>11</v>
          </cell>
          <cell r="L1505" t="str">
            <v>London</v>
          </cell>
        </row>
        <row r="1506">
          <cell r="C1506" t="str">
            <v>A00465</v>
          </cell>
          <cell r="D1506" t="str">
            <v>UK</v>
          </cell>
          <cell r="E1506" t="str">
            <v>UGB</v>
          </cell>
          <cell r="F1506" t="str">
            <v>UU31</v>
          </cell>
          <cell r="G1506" t="str">
            <v>S3</v>
          </cell>
          <cell r="H1506" t="str">
            <v>WWN</v>
          </cell>
          <cell r="I1506" t="str">
            <v>Summer Placement Student</v>
          </cell>
          <cell r="J1506" t="str">
            <v>Junior Technician</v>
          </cell>
          <cell r="K1506">
            <v>11</v>
          </cell>
          <cell r="L1506" t="str">
            <v>Guildford</v>
          </cell>
        </row>
        <row r="1507">
          <cell r="C1507" t="str">
            <v>A41758</v>
          </cell>
          <cell r="D1507" t="str">
            <v>UK</v>
          </cell>
          <cell r="E1507" t="str">
            <v>UGB</v>
          </cell>
          <cell r="F1507" t="str">
            <v>UT22</v>
          </cell>
          <cell r="G1507" t="str">
            <v>S1</v>
          </cell>
          <cell r="H1507" t="str">
            <v>THW</v>
          </cell>
          <cell r="I1507" t="str">
            <v>Technical Discipline Leader</v>
          </cell>
          <cell r="J1507" t="str">
            <v>Technical Director  / Technical Director (1)</v>
          </cell>
          <cell r="K1507">
            <v>5</v>
          </cell>
          <cell r="L1507" t="str">
            <v>Secondment</v>
          </cell>
        </row>
        <row r="1508">
          <cell r="C1508" t="str">
            <v>A00075</v>
          </cell>
          <cell r="D1508" t="str">
            <v>UK</v>
          </cell>
          <cell r="E1508" t="str">
            <v>UGB</v>
          </cell>
          <cell r="F1508" t="str">
            <v>UU71</v>
          </cell>
          <cell r="G1508" t="str">
            <v>S3</v>
          </cell>
          <cell r="H1508" t="str">
            <v>WWN</v>
          </cell>
          <cell r="I1508" t="str">
            <v>Engineer</v>
          </cell>
          <cell r="J1508" t="str">
            <v>Chartered or Consulting Engineer</v>
          </cell>
          <cell r="K1508">
            <v>7</v>
          </cell>
          <cell r="L1508" t="str">
            <v>Belfast</v>
          </cell>
        </row>
        <row r="1509">
          <cell r="C1509" t="str">
            <v>A80011</v>
          </cell>
          <cell r="D1509" t="str">
            <v>UK</v>
          </cell>
          <cell r="E1509" t="str">
            <v>UGB</v>
          </cell>
          <cell r="F1509" t="str">
            <v>UU81</v>
          </cell>
          <cell r="G1509" t="str">
            <v>S3</v>
          </cell>
          <cell r="H1509" t="str">
            <v>ERE</v>
          </cell>
          <cell r="I1509" t="str">
            <v>Engineer</v>
          </cell>
          <cell r="J1509" t="str">
            <v>Engineer  (Not chartered) (Graduate)</v>
          </cell>
          <cell r="K1509">
            <v>8</v>
          </cell>
        </row>
        <row r="1510">
          <cell r="C1510" t="str">
            <v>A80008</v>
          </cell>
          <cell r="D1510" t="str">
            <v>UK</v>
          </cell>
          <cell r="E1510" t="str">
            <v>UGB</v>
          </cell>
          <cell r="F1510" t="str">
            <v>UU81</v>
          </cell>
          <cell r="G1510" t="str">
            <v>S3</v>
          </cell>
          <cell r="H1510" t="str">
            <v>ERE</v>
          </cell>
          <cell r="I1510" t="str">
            <v>Engineer</v>
          </cell>
          <cell r="J1510" t="str">
            <v>Resident Engineer (1) / Resident Engineer</v>
          </cell>
          <cell r="K1510">
            <v>8</v>
          </cell>
        </row>
        <row r="1511">
          <cell r="C1511" t="str">
            <v>A74995</v>
          </cell>
          <cell r="D1511" t="str">
            <v>UK</v>
          </cell>
          <cell r="E1511" t="str">
            <v>UGB</v>
          </cell>
          <cell r="F1511" t="str">
            <v>UU81</v>
          </cell>
          <cell r="G1511" t="str">
            <v>S3</v>
          </cell>
          <cell r="H1511" t="str">
            <v>ERE</v>
          </cell>
          <cell r="I1511" t="str">
            <v>Admin Assistant</v>
          </cell>
          <cell r="J1511" t="str">
            <v>Geotechnical Engineer (Graduate 2)</v>
          </cell>
          <cell r="K1511">
            <v>10</v>
          </cell>
          <cell r="L1511" t="str">
            <v>Other Site</v>
          </cell>
        </row>
        <row r="1512">
          <cell r="C1512" t="str">
            <v>S10231</v>
          </cell>
          <cell r="D1512" t="str">
            <v>UK</v>
          </cell>
          <cell r="E1512" t="str">
            <v>UGB</v>
          </cell>
          <cell r="F1512" t="str">
            <v>UT41</v>
          </cell>
          <cell r="G1512" t="str">
            <v>S1</v>
          </cell>
          <cell r="H1512" t="str">
            <v>TRL</v>
          </cell>
          <cell r="I1512" t="str">
            <v>Engineer</v>
          </cell>
          <cell r="J1512" t="str">
            <v>Chartered or Consulting Engineer</v>
          </cell>
          <cell r="K1512">
            <v>7</v>
          </cell>
          <cell r="L1512" t="str">
            <v>Other Site</v>
          </cell>
        </row>
        <row r="1513">
          <cell r="C1513" t="str">
            <v>A76556</v>
          </cell>
          <cell r="D1513" t="str">
            <v>UK</v>
          </cell>
          <cell r="E1513" t="str">
            <v>UGB</v>
          </cell>
          <cell r="F1513" t="str">
            <v>UU41</v>
          </cell>
          <cell r="G1513" t="str">
            <v>S3</v>
          </cell>
          <cell r="H1513" t="str">
            <v>WEN</v>
          </cell>
          <cell r="I1513" t="str">
            <v>Hydraullic Modeller</v>
          </cell>
          <cell r="J1513" t="str">
            <v>Senior Technician</v>
          </cell>
          <cell r="K1513">
            <v>8</v>
          </cell>
          <cell r="L1513" t="str">
            <v>Birmingham</v>
          </cell>
        </row>
        <row r="1514">
          <cell r="C1514" t="str">
            <v>A74485</v>
          </cell>
          <cell r="D1514" t="str">
            <v>UK</v>
          </cell>
          <cell r="E1514" t="str">
            <v>UGB</v>
          </cell>
          <cell r="F1514" t="str">
            <v>UT42</v>
          </cell>
          <cell r="G1514" t="str">
            <v>S1</v>
          </cell>
          <cell r="H1514" t="str">
            <v>TRL</v>
          </cell>
          <cell r="I1514" t="str">
            <v>Cost Manager</v>
          </cell>
          <cell r="J1514" t="str">
            <v>Cost Manager</v>
          </cell>
          <cell r="K1514">
            <v>7</v>
          </cell>
          <cell r="L1514" t="str">
            <v>London</v>
          </cell>
        </row>
        <row r="1515">
          <cell r="C1515" t="str">
            <v>A95834</v>
          </cell>
          <cell r="D1515" t="str">
            <v>UK</v>
          </cell>
          <cell r="E1515" t="str">
            <v>UGB</v>
          </cell>
          <cell r="F1515" t="str">
            <v>UT21</v>
          </cell>
          <cell r="G1515" t="str">
            <v>S1</v>
          </cell>
          <cell r="H1515" t="str">
            <v>THW</v>
          </cell>
          <cell r="I1515" t="str">
            <v>GIS Engineer</v>
          </cell>
          <cell r="J1515" t="str">
            <v>Chartered or Consulting Engineer</v>
          </cell>
          <cell r="K1515">
            <v>7</v>
          </cell>
          <cell r="L1515" t="str">
            <v>Guildford</v>
          </cell>
        </row>
        <row r="1516">
          <cell r="C1516" t="str">
            <v>A74390</v>
          </cell>
          <cell r="D1516" t="str">
            <v>UK</v>
          </cell>
          <cell r="E1516" t="str">
            <v>UGB</v>
          </cell>
          <cell r="F1516" t="str">
            <v>UU41</v>
          </cell>
          <cell r="G1516" t="str">
            <v>S3</v>
          </cell>
          <cell r="H1516" t="str">
            <v>WEN</v>
          </cell>
          <cell r="I1516" t="str">
            <v>Principal Water Quality Scientist</v>
          </cell>
          <cell r="J1516" t="str">
            <v>Principal Environmental Consultant</v>
          </cell>
          <cell r="K1516">
            <v>5</v>
          </cell>
          <cell r="L1516" t="str">
            <v>Cardiff</v>
          </cell>
        </row>
        <row r="1517">
          <cell r="C1517" t="str">
            <v>A25153</v>
          </cell>
          <cell r="D1517" t="str">
            <v>UK</v>
          </cell>
          <cell r="E1517" t="str">
            <v>UGB</v>
          </cell>
          <cell r="F1517" t="str">
            <v>UT42</v>
          </cell>
          <cell r="G1517" t="str">
            <v>S1</v>
          </cell>
          <cell r="H1517" t="str">
            <v>TRS</v>
          </cell>
          <cell r="I1517" t="str">
            <v>Public Health Engineer</v>
          </cell>
          <cell r="J1517" t="str">
            <v>Engineer  (Not chartered) (Graduate)</v>
          </cell>
          <cell r="K1517">
            <v>8</v>
          </cell>
          <cell r="L1517" t="str">
            <v>London</v>
          </cell>
        </row>
        <row r="1518">
          <cell r="C1518" t="str">
            <v>A93416</v>
          </cell>
          <cell r="D1518" t="str">
            <v>UK</v>
          </cell>
          <cell r="E1518" t="str">
            <v>UGB</v>
          </cell>
          <cell r="F1518" t="str">
            <v>UT21</v>
          </cell>
          <cell r="G1518" t="str">
            <v>S1</v>
          </cell>
          <cell r="H1518" t="str">
            <v>THW</v>
          </cell>
          <cell r="I1518" t="str">
            <v>Principal Engineer</v>
          </cell>
          <cell r="J1518" t="str">
            <v>Principal Engineer/ Technical Discipline Leader</v>
          </cell>
          <cell r="K1518">
            <v>5</v>
          </cell>
          <cell r="L1518" t="str">
            <v>Secondment</v>
          </cell>
        </row>
        <row r="1519">
          <cell r="C1519" t="str">
            <v>U03158</v>
          </cell>
          <cell r="D1519" t="str">
            <v>UK</v>
          </cell>
          <cell r="E1519" t="str">
            <v>UGB</v>
          </cell>
          <cell r="F1519" t="str">
            <v>UT22</v>
          </cell>
          <cell r="G1519" t="str">
            <v>S1</v>
          </cell>
          <cell r="H1519" t="str">
            <v>THW</v>
          </cell>
          <cell r="I1519" t="str">
            <v>Technical Support Administrator</v>
          </cell>
          <cell r="J1519" t="str">
            <v>Admin Assistant</v>
          </cell>
          <cell r="K1519">
            <v>9</v>
          </cell>
          <cell r="L1519" t="str">
            <v>London</v>
          </cell>
        </row>
        <row r="1520">
          <cell r="C1520" t="str">
            <v>A94609</v>
          </cell>
          <cell r="D1520" t="str">
            <v>UK</v>
          </cell>
          <cell r="E1520" t="str">
            <v>UGB</v>
          </cell>
          <cell r="F1520" t="str">
            <v>UT22</v>
          </cell>
          <cell r="G1520" t="str">
            <v>S1</v>
          </cell>
          <cell r="H1520" t="str">
            <v>TPL</v>
          </cell>
          <cell r="I1520" t="str">
            <v>Client Relationship Manager</v>
          </cell>
          <cell r="J1520" t="str">
            <v>Client Relationship /Sales Manager (1)</v>
          </cell>
          <cell r="K1520">
            <v>3</v>
          </cell>
          <cell r="L1520" t="str">
            <v>Birmingham</v>
          </cell>
        </row>
        <row r="1521">
          <cell r="C1521" t="str">
            <v>A93939</v>
          </cell>
          <cell r="D1521" t="str">
            <v>UK</v>
          </cell>
          <cell r="E1521" t="str">
            <v>UGB</v>
          </cell>
          <cell r="F1521" t="str">
            <v>UU41</v>
          </cell>
          <cell r="G1521" t="str">
            <v>S3</v>
          </cell>
          <cell r="H1521" t="str">
            <v>WEN</v>
          </cell>
          <cell r="I1521" t="str">
            <v>Senior Technical Consultant</v>
          </cell>
          <cell r="J1521" t="str">
            <v>Technical Director  / Technical Director (1)</v>
          </cell>
          <cell r="K1521">
            <v>3</v>
          </cell>
          <cell r="L1521" t="str">
            <v>Guildford</v>
          </cell>
        </row>
        <row r="1522">
          <cell r="C1522" t="str">
            <v>A76269</v>
          </cell>
          <cell r="D1522" t="str">
            <v>UK</v>
          </cell>
          <cell r="E1522" t="str">
            <v>UGB</v>
          </cell>
          <cell r="F1522" t="str">
            <v>UE11</v>
          </cell>
          <cell r="G1522" t="str">
            <v>S4</v>
          </cell>
          <cell r="H1522" t="str">
            <v>EEX</v>
          </cell>
          <cell r="I1522" t="str">
            <v>Sector Support Assistant</v>
          </cell>
          <cell r="J1522" t="str">
            <v>Senior Bid Administrator/Coordinator</v>
          </cell>
          <cell r="K1522">
            <v>6</v>
          </cell>
          <cell r="L1522" t="str">
            <v>Stroud</v>
          </cell>
        </row>
        <row r="1523">
          <cell r="C1523" t="str">
            <v>A00492</v>
          </cell>
          <cell r="D1523" t="str">
            <v>UK</v>
          </cell>
          <cell r="E1523" t="str">
            <v>UGB</v>
          </cell>
          <cell r="F1523" t="str">
            <v>US12</v>
          </cell>
          <cell r="G1523" t="str">
            <v>S9</v>
          </cell>
          <cell r="H1523" t="str">
            <v>AHR</v>
          </cell>
          <cell r="I1523" t="str">
            <v>HR Administrator</v>
          </cell>
          <cell r="J1523" t="str">
            <v>HR Administration Assistant</v>
          </cell>
          <cell r="K1523">
            <v>10</v>
          </cell>
          <cell r="L1523" t="str">
            <v>Bristol</v>
          </cell>
        </row>
        <row r="1524">
          <cell r="C1524" t="str">
            <v>U03195</v>
          </cell>
          <cell r="D1524" t="str">
            <v>UK</v>
          </cell>
          <cell r="E1524" t="str">
            <v>UGB</v>
          </cell>
          <cell r="F1524" t="str">
            <v>UT41</v>
          </cell>
          <cell r="G1524" t="str">
            <v>S1</v>
          </cell>
          <cell r="H1524" t="str">
            <v>TRL</v>
          </cell>
          <cell r="I1524" t="str">
            <v>PWay Engineer</v>
          </cell>
          <cell r="J1524" t="str">
            <v>Principal Engineer/ Technical Discipline Leader</v>
          </cell>
          <cell r="K1524">
            <v>5</v>
          </cell>
          <cell r="L1524" t="str">
            <v>Warrington</v>
          </cell>
        </row>
        <row r="1525">
          <cell r="C1525" t="str">
            <v>A00254</v>
          </cell>
          <cell r="D1525" t="str">
            <v>UK</v>
          </cell>
          <cell r="E1525" t="str">
            <v>UGB</v>
          </cell>
          <cell r="F1525" t="str">
            <v>UT31</v>
          </cell>
          <cell r="G1525" t="str">
            <v>S1</v>
          </cell>
          <cell r="H1525" t="str">
            <v>SBR</v>
          </cell>
          <cell r="I1525" t="str">
            <v>Assistant Engineer</v>
          </cell>
          <cell r="J1525" t="str">
            <v>Engineer  (Not chartered) (Graduate)</v>
          </cell>
          <cell r="K1525">
            <v>8</v>
          </cell>
          <cell r="L1525" t="str">
            <v>London</v>
          </cell>
        </row>
        <row r="1526">
          <cell r="C1526" t="str">
            <v>A98914</v>
          </cell>
          <cell r="D1526" t="str">
            <v>UK</v>
          </cell>
          <cell r="E1526" t="str">
            <v>UGB</v>
          </cell>
          <cell r="F1526" t="str">
            <v>UT21</v>
          </cell>
          <cell r="G1526" t="str">
            <v>S1</v>
          </cell>
          <cell r="H1526" t="str">
            <v>THW</v>
          </cell>
          <cell r="I1526" t="str">
            <v>Senior Technician</v>
          </cell>
          <cell r="J1526" t="str">
            <v>Senior Technician</v>
          </cell>
          <cell r="K1526">
            <v>7</v>
          </cell>
          <cell r="L1526" t="str">
            <v>Guildford</v>
          </cell>
        </row>
        <row r="1527">
          <cell r="C1527" t="str">
            <v>W41114</v>
          </cell>
          <cell r="D1527" t="str">
            <v>UK</v>
          </cell>
          <cell r="E1527" t="str">
            <v>UGB</v>
          </cell>
          <cell r="F1527" t="str">
            <v>UT40</v>
          </cell>
          <cell r="G1527" t="str">
            <v>S1</v>
          </cell>
          <cell r="H1527" t="str">
            <v>TEX</v>
          </cell>
          <cell r="I1527" t="str">
            <v>Sector PA (Rail)</v>
          </cell>
          <cell r="J1527" t="str">
            <v>Senior Secretary/Team Secretary</v>
          </cell>
          <cell r="K1527">
            <v>8</v>
          </cell>
          <cell r="L1527" t="str">
            <v>Warrington</v>
          </cell>
        </row>
        <row r="1528">
          <cell r="C1528" t="str">
            <v>A76403</v>
          </cell>
          <cell r="D1528" t="str">
            <v>UK</v>
          </cell>
          <cell r="E1528" t="str">
            <v>UGB</v>
          </cell>
          <cell r="F1528" t="str">
            <v>UT41</v>
          </cell>
          <cell r="G1528" t="str">
            <v>S1</v>
          </cell>
          <cell r="H1528" t="str">
            <v>TRL</v>
          </cell>
          <cell r="I1528" t="str">
            <v>Senior Technician</v>
          </cell>
          <cell r="J1528" t="str">
            <v>Senior Technician</v>
          </cell>
          <cell r="K1528">
            <v>8</v>
          </cell>
          <cell r="L1528" t="str">
            <v>Warrington</v>
          </cell>
        </row>
        <row r="1529">
          <cell r="C1529" t="str">
            <v>A00470</v>
          </cell>
          <cell r="D1529" t="str">
            <v>UK</v>
          </cell>
          <cell r="E1529" t="str">
            <v>UGB</v>
          </cell>
          <cell r="F1529" t="str">
            <v>UP31</v>
          </cell>
          <cell r="G1529" t="str">
            <v>S2</v>
          </cell>
          <cell r="H1529" t="str">
            <v>GGE</v>
          </cell>
          <cell r="I1529" t="str">
            <v>Graduate Contaminated Land Engineer</v>
          </cell>
          <cell r="J1529" t="str">
            <v>Graduate Engineer</v>
          </cell>
          <cell r="K1529">
            <v>10</v>
          </cell>
          <cell r="L1529" t="str">
            <v>Guildford</v>
          </cell>
        </row>
        <row r="1530">
          <cell r="C1530" t="str">
            <v>A25195</v>
          </cell>
          <cell r="D1530" t="str">
            <v>UK</v>
          </cell>
          <cell r="E1530" t="str">
            <v>UGB</v>
          </cell>
          <cell r="F1530" t="str">
            <v>UU61</v>
          </cell>
          <cell r="G1530" t="str">
            <v>S3</v>
          </cell>
          <cell r="H1530" t="str">
            <v>WWN</v>
          </cell>
          <cell r="I1530" t="str">
            <v>Technician</v>
          </cell>
          <cell r="J1530" t="str">
            <v>Technical Officer/ Technician</v>
          </cell>
          <cell r="K1530">
            <v>8</v>
          </cell>
          <cell r="L1530" t="str">
            <v>Exeter</v>
          </cell>
        </row>
        <row r="1531">
          <cell r="C1531" t="str">
            <v>A96954</v>
          </cell>
          <cell r="D1531" t="str">
            <v>UK</v>
          </cell>
          <cell r="E1531" t="str">
            <v>UGB</v>
          </cell>
          <cell r="F1531" t="str">
            <v>UT22</v>
          </cell>
          <cell r="G1531" t="str">
            <v>S1</v>
          </cell>
          <cell r="H1531" t="str">
            <v>THW</v>
          </cell>
          <cell r="I1531" t="str">
            <v>Traffic and Road Safety Engineer</v>
          </cell>
          <cell r="J1531" t="str">
            <v>Planner</v>
          </cell>
          <cell r="K1531">
            <v>8</v>
          </cell>
          <cell r="L1531" t="str">
            <v>Secondment</v>
          </cell>
        </row>
        <row r="1532">
          <cell r="C1532" t="str">
            <v>A25155</v>
          </cell>
          <cell r="D1532" t="str">
            <v>UK</v>
          </cell>
          <cell r="E1532" t="str">
            <v>UGB</v>
          </cell>
          <cell r="F1532" t="str">
            <v>UP31</v>
          </cell>
          <cell r="G1532" t="str">
            <v>S2</v>
          </cell>
          <cell r="H1532" t="str">
            <v>GGE</v>
          </cell>
          <cell r="I1532" t="str">
            <v>Environmental Engineer</v>
          </cell>
          <cell r="J1532" t="str">
            <v>Environmental consultant 3 / Graduate</v>
          </cell>
          <cell r="K1532">
            <v>9</v>
          </cell>
          <cell r="L1532" t="str">
            <v>London</v>
          </cell>
        </row>
        <row r="1533">
          <cell r="C1533" t="str">
            <v>A76284</v>
          </cell>
          <cell r="D1533" t="str">
            <v>UK</v>
          </cell>
          <cell r="E1533" t="str">
            <v>UGB</v>
          </cell>
          <cell r="F1533" t="str">
            <v>UP33</v>
          </cell>
          <cell r="G1533" t="str">
            <v>S2</v>
          </cell>
          <cell r="H1533" t="str">
            <v>SBS</v>
          </cell>
          <cell r="I1533" t="str">
            <v>Apprentice Civil Engineering Technician</v>
          </cell>
          <cell r="J1533" t="str">
            <v>Junior Technician</v>
          </cell>
          <cell r="K1533">
            <v>11</v>
          </cell>
          <cell r="L1533" t="str">
            <v>Plymouth</v>
          </cell>
        </row>
        <row r="1534">
          <cell r="C1534" t="str">
            <v>A25015</v>
          </cell>
          <cell r="D1534" t="str">
            <v>UK</v>
          </cell>
          <cell r="E1534" t="str">
            <v>UGB</v>
          </cell>
          <cell r="F1534" t="str">
            <v>UE31</v>
          </cell>
          <cell r="G1534" t="str">
            <v>S4</v>
          </cell>
          <cell r="H1534" t="str">
            <v>EEA</v>
          </cell>
          <cell r="I1534" t="str">
            <v>Senior Environmental Consultant</v>
          </cell>
          <cell r="J1534" t="str">
            <v>Senior  Environmental Consultant 1</v>
          </cell>
          <cell r="K1534">
            <v>6</v>
          </cell>
          <cell r="L1534" t="str">
            <v>Bristol</v>
          </cell>
        </row>
        <row r="1535">
          <cell r="C1535" t="str">
            <v>A74658</v>
          </cell>
          <cell r="D1535" t="str">
            <v>UK</v>
          </cell>
          <cell r="E1535" t="str">
            <v>UGB</v>
          </cell>
          <cell r="F1535" t="str">
            <v>UE31</v>
          </cell>
          <cell r="G1535" t="str">
            <v>S4</v>
          </cell>
          <cell r="H1535" t="str">
            <v>EEA</v>
          </cell>
          <cell r="I1535" t="str">
            <v>Senior Acoustics Consultants</v>
          </cell>
          <cell r="J1535" t="str">
            <v>Senior  Environmental Consultant 1</v>
          </cell>
          <cell r="K1535">
            <v>6</v>
          </cell>
          <cell r="L1535" t="str">
            <v>Warrington</v>
          </cell>
        </row>
        <row r="1536">
          <cell r="C1536" t="str">
            <v>A00243</v>
          </cell>
          <cell r="D1536" t="str">
            <v>UK</v>
          </cell>
          <cell r="E1536" t="str">
            <v>UGB</v>
          </cell>
          <cell r="F1536" t="str">
            <v>UE31</v>
          </cell>
          <cell r="G1536" t="str">
            <v>S4</v>
          </cell>
          <cell r="H1536" t="str">
            <v>EER</v>
          </cell>
          <cell r="I1536" t="str">
            <v>Consultant</v>
          </cell>
          <cell r="J1536" t="str">
            <v>Consultant (1) (Aus)</v>
          </cell>
          <cell r="K1536">
            <v>7</v>
          </cell>
          <cell r="L1536" t="str">
            <v>Cardiff</v>
          </cell>
        </row>
        <row r="1537">
          <cell r="C1537" t="str">
            <v>A25017</v>
          </cell>
          <cell r="D1537" t="str">
            <v>UK</v>
          </cell>
          <cell r="E1537" t="str">
            <v>UGB</v>
          </cell>
          <cell r="F1537" t="str">
            <v>UU41</v>
          </cell>
          <cell r="G1537" t="str">
            <v>S3</v>
          </cell>
          <cell r="H1537" t="str">
            <v>WEN</v>
          </cell>
          <cell r="I1537" t="str">
            <v>Assistant Hydrologist</v>
          </cell>
          <cell r="J1537" t="str">
            <v>Assistant Resident Engineer(1) / Assistant Resident Engineer</v>
          </cell>
          <cell r="K1537">
            <v>9</v>
          </cell>
          <cell r="L1537" t="str">
            <v>Bristol</v>
          </cell>
        </row>
        <row r="1538">
          <cell r="C1538" t="str">
            <v>A76200</v>
          </cell>
          <cell r="D1538" t="str">
            <v>UK</v>
          </cell>
          <cell r="E1538" t="str">
            <v>UGB</v>
          </cell>
          <cell r="F1538" t="str">
            <v>UT43</v>
          </cell>
          <cell r="G1538" t="str">
            <v>S1</v>
          </cell>
          <cell r="H1538" t="str">
            <v>TRL</v>
          </cell>
          <cell r="I1538" t="str">
            <v>Graduate Engineer</v>
          </cell>
          <cell r="J1538" t="str">
            <v>Engineer  (Not chartered) (Graduate)</v>
          </cell>
          <cell r="K1538">
            <v>8</v>
          </cell>
          <cell r="L1538" t="str">
            <v>York</v>
          </cell>
        </row>
        <row r="1539">
          <cell r="C1539" t="str">
            <v>A25089</v>
          </cell>
          <cell r="D1539" t="str">
            <v>UK</v>
          </cell>
          <cell r="E1539" t="str">
            <v>UGB</v>
          </cell>
          <cell r="F1539" t="str">
            <v>UT22</v>
          </cell>
          <cell r="G1539" t="str">
            <v>S1</v>
          </cell>
          <cell r="H1539" t="str">
            <v>TPL</v>
          </cell>
          <cell r="I1539" t="str">
            <v>Transport Planner</v>
          </cell>
          <cell r="J1539" t="str">
            <v>Planner</v>
          </cell>
          <cell r="K1539">
            <v>7</v>
          </cell>
          <cell r="L1539" t="str">
            <v>Guildford</v>
          </cell>
        </row>
        <row r="1540">
          <cell r="C1540" t="str">
            <v>A42386</v>
          </cell>
          <cell r="D1540" t="str">
            <v>UK</v>
          </cell>
          <cell r="E1540" t="str">
            <v>UGB</v>
          </cell>
          <cell r="F1540" t="str">
            <v>UT21</v>
          </cell>
          <cell r="G1540" t="str">
            <v>S1</v>
          </cell>
          <cell r="H1540" t="str">
            <v>THW</v>
          </cell>
          <cell r="I1540" t="str">
            <v>Principal Engineer</v>
          </cell>
          <cell r="J1540" t="str">
            <v>Principal Engineer/ Technical Discipline Leader</v>
          </cell>
          <cell r="K1540">
            <v>5</v>
          </cell>
          <cell r="L1540" t="str">
            <v>Secondment</v>
          </cell>
        </row>
        <row r="1541">
          <cell r="C1541" t="str">
            <v>A76353</v>
          </cell>
          <cell r="D1541" t="str">
            <v>UK</v>
          </cell>
          <cell r="E1541" t="str">
            <v>UGB</v>
          </cell>
          <cell r="F1541" t="str">
            <v>UT42</v>
          </cell>
          <cell r="G1541" t="str">
            <v>S1</v>
          </cell>
          <cell r="H1541" t="str">
            <v>TRL</v>
          </cell>
          <cell r="I1541" t="str">
            <v>CAD 3D Microstation Technician</v>
          </cell>
          <cell r="J1541" t="str">
            <v>Technical assistant</v>
          </cell>
          <cell r="K1541">
            <v>10</v>
          </cell>
          <cell r="L1541" t="str">
            <v>London</v>
          </cell>
        </row>
        <row r="1542">
          <cell r="C1542" t="str">
            <v>A50186</v>
          </cell>
          <cell r="D1542" t="str">
            <v>UK</v>
          </cell>
          <cell r="E1542" t="str">
            <v>UGB</v>
          </cell>
          <cell r="F1542" t="str">
            <v>UT42</v>
          </cell>
          <cell r="G1542" t="str">
            <v>S1</v>
          </cell>
          <cell r="H1542" t="str">
            <v>TRL</v>
          </cell>
          <cell r="I1542" t="str">
            <v>Project Manager</v>
          </cell>
          <cell r="J1542" t="str">
            <v>Planner</v>
          </cell>
          <cell r="K1542">
            <v>8</v>
          </cell>
          <cell r="L1542" t="str">
            <v>London</v>
          </cell>
        </row>
        <row r="1543">
          <cell r="C1543" t="str">
            <v>A50204</v>
          </cell>
          <cell r="D1543" t="str">
            <v>UK</v>
          </cell>
          <cell r="E1543" t="str">
            <v>UGB</v>
          </cell>
          <cell r="F1543" t="str">
            <v>UT42</v>
          </cell>
          <cell r="G1543" t="str">
            <v>S1</v>
          </cell>
          <cell r="H1543" t="str">
            <v>TRL</v>
          </cell>
          <cell r="I1543" t="str">
            <v>Senior Engineer</v>
          </cell>
          <cell r="J1543" t="str">
            <v>Senior Quality Engineer</v>
          </cell>
          <cell r="K1543">
            <v>8</v>
          </cell>
          <cell r="L1543" t="str">
            <v>London</v>
          </cell>
        </row>
        <row r="1544">
          <cell r="C1544" t="str">
            <v>A76337</v>
          </cell>
          <cell r="D1544" t="str">
            <v>UK</v>
          </cell>
          <cell r="E1544" t="str">
            <v>UGB</v>
          </cell>
          <cell r="F1544" t="str">
            <v>UT43</v>
          </cell>
          <cell r="G1544" t="str">
            <v>S1</v>
          </cell>
          <cell r="H1544" t="str">
            <v>TRS</v>
          </cell>
          <cell r="I1544" t="str">
            <v>Electrical Design Engineer</v>
          </cell>
          <cell r="J1544" t="str">
            <v>Senior Engineer</v>
          </cell>
          <cell r="K1544">
            <v>6</v>
          </cell>
          <cell r="L1544" t="str">
            <v>London</v>
          </cell>
        </row>
        <row r="1545">
          <cell r="C1545" t="str">
            <v>U03125</v>
          </cell>
          <cell r="D1545" t="str">
            <v>UK</v>
          </cell>
          <cell r="E1545" t="str">
            <v>UGB</v>
          </cell>
          <cell r="F1545" t="str">
            <v>UT24</v>
          </cell>
          <cell r="G1545" t="str">
            <v>S1</v>
          </cell>
          <cell r="H1545" t="str">
            <v>THW</v>
          </cell>
          <cell r="I1545" t="str">
            <v>CAD Technician Architecture</v>
          </cell>
          <cell r="J1545" t="str">
            <v>Technical Officer/ Technician</v>
          </cell>
          <cell r="K1545">
            <v>10</v>
          </cell>
          <cell r="L1545" t="str">
            <v>Guildford</v>
          </cell>
        </row>
        <row r="1546">
          <cell r="C1546" t="str">
            <v>U03091</v>
          </cell>
          <cell r="D1546" t="str">
            <v>UK</v>
          </cell>
          <cell r="E1546" t="str">
            <v>UGB</v>
          </cell>
          <cell r="F1546" t="str">
            <v>UT24</v>
          </cell>
          <cell r="G1546" t="str">
            <v>S1</v>
          </cell>
          <cell r="H1546" t="str">
            <v>THW</v>
          </cell>
          <cell r="I1546" t="str">
            <v>CAD Technician</v>
          </cell>
          <cell r="J1546" t="str">
            <v>Technical Officer/ Technician</v>
          </cell>
          <cell r="K1546">
            <v>10</v>
          </cell>
          <cell r="L1546" t="str">
            <v>Dublin</v>
          </cell>
        </row>
        <row r="1547">
          <cell r="C1547" t="str">
            <v>U03201</v>
          </cell>
          <cell r="D1547" t="str">
            <v>UK</v>
          </cell>
          <cell r="E1547" t="str">
            <v>UGB</v>
          </cell>
          <cell r="F1547" t="str">
            <v>UF13</v>
          </cell>
          <cell r="G1547" t="str">
            <v>S9</v>
          </cell>
          <cell r="H1547" t="str">
            <v>AFF</v>
          </cell>
          <cell r="I1547" t="str">
            <v>Work Experience</v>
          </cell>
          <cell r="J1547" t="str">
            <v>Facilities Assistant</v>
          </cell>
          <cell r="K1547">
            <v>10</v>
          </cell>
          <cell r="L1547" t="str">
            <v>Guildford</v>
          </cell>
        </row>
        <row r="1548">
          <cell r="C1548" t="str">
            <v>A76193</v>
          </cell>
          <cell r="D1548" t="str">
            <v>UK</v>
          </cell>
          <cell r="E1548" t="str">
            <v>UGB</v>
          </cell>
          <cell r="F1548" t="str">
            <v>UU41</v>
          </cell>
          <cell r="G1548" t="str">
            <v>S3</v>
          </cell>
          <cell r="H1548" t="str">
            <v>WEN</v>
          </cell>
          <cell r="I1548" t="str">
            <v>Student Modeller</v>
          </cell>
          <cell r="J1548" t="str">
            <v>Junior Technician</v>
          </cell>
          <cell r="K1548">
            <v>11</v>
          </cell>
          <cell r="L1548" t="str">
            <v>Secondment</v>
          </cell>
        </row>
        <row r="1549">
          <cell r="C1549" t="str">
            <v>A50220</v>
          </cell>
          <cell r="D1549" t="str">
            <v>UK</v>
          </cell>
          <cell r="E1549" t="str">
            <v>UGB</v>
          </cell>
          <cell r="F1549" t="str">
            <v>UT22</v>
          </cell>
          <cell r="G1549" t="str">
            <v>S1</v>
          </cell>
          <cell r="H1549" t="str">
            <v>THW</v>
          </cell>
          <cell r="I1549" t="str">
            <v>travel planning survey Staff</v>
          </cell>
          <cell r="J1549" t="str">
            <v>Junior Technician</v>
          </cell>
          <cell r="K1549">
            <v>11</v>
          </cell>
          <cell r="L1549" t="str">
            <v>Other Site</v>
          </cell>
        </row>
        <row r="1550">
          <cell r="C1550" t="str">
            <v>A00510</v>
          </cell>
          <cell r="D1550" t="str">
            <v>UK</v>
          </cell>
          <cell r="E1550" t="str">
            <v>UGB</v>
          </cell>
          <cell r="F1550" t="str">
            <v>UP31</v>
          </cell>
          <cell r="G1550" t="str">
            <v>S2</v>
          </cell>
          <cell r="H1550" t="str">
            <v>GGE</v>
          </cell>
          <cell r="I1550" t="str">
            <v>Engineering Surveyor Team Leader</v>
          </cell>
          <cell r="J1550" t="str">
            <v>Senior Engineer</v>
          </cell>
          <cell r="K1550">
            <v>6</v>
          </cell>
          <cell r="L1550" t="str">
            <v>Guildford</v>
          </cell>
        </row>
        <row r="1551">
          <cell r="C1551" t="str">
            <v>A76543</v>
          </cell>
          <cell r="D1551" t="str">
            <v>UK</v>
          </cell>
          <cell r="E1551" t="str">
            <v>UGB</v>
          </cell>
          <cell r="F1551" t="str">
            <v>UP31</v>
          </cell>
          <cell r="G1551" t="str">
            <v>S2</v>
          </cell>
          <cell r="H1551" t="str">
            <v>GCL</v>
          </cell>
          <cell r="I1551" t="str">
            <v>Clerk of Works</v>
          </cell>
          <cell r="J1551" t="str">
            <v>Clerk of Works</v>
          </cell>
          <cell r="K1551">
            <v>7</v>
          </cell>
          <cell r="L1551" t="str">
            <v>Other Site</v>
          </cell>
        </row>
        <row r="1552">
          <cell r="C1552" t="str">
            <v>A76237</v>
          </cell>
          <cell r="D1552" t="str">
            <v>UK</v>
          </cell>
          <cell r="E1552" t="str">
            <v>UGB</v>
          </cell>
          <cell r="F1552" t="str">
            <v>UE31</v>
          </cell>
          <cell r="G1552" t="str">
            <v>S4</v>
          </cell>
          <cell r="H1552" t="str">
            <v>EEA</v>
          </cell>
          <cell r="I1552" t="str">
            <v>Graduate Environmental Consultant</v>
          </cell>
          <cell r="J1552" t="str">
            <v>Engineer  (Not chartered) (Graduate)</v>
          </cell>
          <cell r="K1552">
            <v>8</v>
          </cell>
          <cell r="L1552" t="str">
            <v>Bristol</v>
          </cell>
        </row>
        <row r="1553">
          <cell r="C1553" t="str">
            <v>A76409</v>
          </cell>
          <cell r="D1553" t="str">
            <v>UK</v>
          </cell>
          <cell r="E1553" t="str">
            <v>UGB</v>
          </cell>
          <cell r="F1553" t="str">
            <v>UT42</v>
          </cell>
          <cell r="G1553" t="str">
            <v>S1</v>
          </cell>
          <cell r="H1553" t="str">
            <v>TRL</v>
          </cell>
          <cell r="I1553" t="str">
            <v>CAD Microstation Technician</v>
          </cell>
          <cell r="J1553" t="str">
            <v>Senior Technician</v>
          </cell>
          <cell r="K1553">
            <v>7</v>
          </cell>
          <cell r="L1553" t="str">
            <v>Other Site</v>
          </cell>
        </row>
        <row r="1554">
          <cell r="C1554" t="str">
            <v>A74825</v>
          </cell>
          <cell r="D1554" t="str">
            <v>UK</v>
          </cell>
          <cell r="E1554" t="str">
            <v>UGB</v>
          </cell>
          <cell r="F1554" t="str">
            <v>UE31</v>
          </cell>
          <cell r="G1554" t="str">
            <v>S4</v>
          </cell>
          <cell r="H1554" t="str">
            <v>EEA</v>
          </cell>
          <cell r="I1554" t="str">
            <v>Work Placement EIA</v>
          </cell>
          <cell r="J1554" t="str">
            <v>Junior Technician</v>
          </cell>
          <cell r="K1554">
            <v>11</v>
          </cell>
          <cell r="L1554" t="str">
            <v>Bristol</v>
          </cell>
        </row>
        <row r="1555">
          <cell r="C1555" t="str">
            <v>A76533</v>
          </cell>
          <cell r="D1555" t="str">
            <v>UK</v>
          </cell>
          <cell r="E1555" t="str">
            <v>UGB</v>
          </cell>
          <cell r="F1555" t="str">
            <v>UT31</v>
          </cell>
          <cell r="G1555" t="str">
            <v>S1</v>
          </cell>
          <cell r="H1555" t="str">
            <v>SBR</v>
          </cell>
          <cell r="I1555" t="str">
            <v>Structural AutoCAD Technician</v>
          </cell>
          <cell r="J1555" t="str">
            <v>Technical Officer/ Technician</v>
          </cell>
          <cell r="K1555">
            <v>8</v>
          </cell>
          <cell r="L1555" t="str">
            <v>Birmingham</v>
          </cell>
        </row>
        <row r="1556">
          <cell r="C1556" t="str">
            <v>U02991</v>
          </cell>
          <cell r="D1556" t="str">
            <v>UK</v>
          </cell>
          <cell r="E1556" t="str">
            <v>UGB</v>
          </cell>
          <cell r="F1556" t="str">
            <v>UT41</v>
          </cell>
          <cell r="G1556" t="str">
            <v>S1</v>
          </cell>
          <cell r="H1556" t="str">
            <v>TRL</v>
          </cell>
          <cell r="I1556" t="str">
            <v>CAD Technician</v>
          </cell>
          <cell r="J1556" t="str">
            <v>Landscape/Project/Graphic/Urban Designer</v>
          </cell>
          <cell r="K1556">
            <v>7</v>
          </cell>
          <cell r="L1556" t="str">
            <v>Warrington</v>
          </cell>
        </row>
        <row r="1557">
          <cell r="C1557" t="str">
            <v>A76212</v>
          </cell>
          <cell r="D1557" t="str">
            <v>UK</v>
          </cell>
          <cell r="E1557" t="str">
            <v>UGB</v>
          </cell>
          <cell r="F1557" t="str">
            <v>UT31</v>
          </cell>
          <cell r="G1557" t="str">
            <v>S1</v>
          </cell>
          <cell r="H1557" t="str">
            <v>SBR</v>
          </cell>
          <cell r="I1557" t="str">
            <v>Graduate Engineer</v>
          </cell>
          <cell r="J1557" t="str">
            <v>Engineer  (Not chartered) (Graduate)</v>
          </cell>
          <cell r="K1557">
            <v>8</v>
          </cell>
          <cell r="L1557" t="str">
            <v>London</v>
          </cell>
        </row>
        <row r="1558">
          <cell r="C1558" t="str">
            <v>A76280</v>
          </cell>
          <cell r="D1558" t="str">
            <v>UK</v>
          </cell>
          <cell r="E1558" t="str">
            <v>UGB</v>
          </cell>
          <cell r="F1558" t="str">
            <v>UU41</v>
          </cell>
          <cell r="G1558" t="str">
            <v>S3</v>
          </cell>
          <cell r="H1558" t="str">
            <v>WEN</v>
          </cell>
          <cell r="I1558" t="str">
            <v>Engineer</v>
          </cell>
          <cell r="J1558" t="str">
            <v>Chartered or Consulting Engineer</v>
          </cell>
          <cell r="K1558">
            <v>7</v>
          </cell>
          <cell r="L1558" t="str">
            <v>Guildford</v>
          </cell>
        </row>
        <row r="1559">
          <cell r="C1559" t="str">
            <v>A80028</v>
          </cell>
          <cell r="D1559" t="str">
            <v>UK</v>
          </cell>
          <cell r="E1559" t="str">
            <v>UGB</v>
          </cell>
          <cell r="F1559" t="str">
            <v>UU81</v>
          </cell>
          <cell r="G1559" t="str">
            <v>S3</v>
          </cell>
          <cell r="H1559" t="str">
            <v>ERE</v>
          </cell>
          <cell r="I1559" t="str">
            <v>Engineer</v>
          </cell>
          <cell r="J1559" t="str">
            <v>Resident Engineer (1) / Resident Engineer</v>
          </cell>
          <cell r="K1559">
            <v>8</v>
          </cell>
        </row>
        <row r="1560">
          <cell r="C1560" t="str">
            <v>A74305</v>
          </cell>
          <cell r="D1560" t="str">
            <v>UK</v>
          </cell>
          <cell r="E1560" t="str">
            <v>UGB</v>
          </cell>
          <cell r="F1560" t="str">
            <v>UU81</v>
          </cell>
          <cell r="G1560" t="str">
            <v>S3</v>
          </cell>
          <cell r="H1560" t="str">
            <v>ERE</v>
          </cell>
          <cell r="I1560" t="str">
            <v>Nuclear Environmental Consultant</v>
          </cell>
          <cell r="J1560" t="str">
            <v>Environmental consultant 1</v>
          </cell>
          <cell r="K1560">
            <v>7</v>
          </cell>
          <cell r="L1560" t="str">
            <v>Bristol</v>
          </cell>
        </row>
        <row r="1561">
          <cell r="C1561" t="str">
            <v>A74420</v>
          </cell>
          <cell r="D1561" t="str">
            <v>UK</v>
          </cell>
          <cell r="E1561" t="str">
            <v>UGB</v>
          </cell>
          <cell r="F1561" t="str">
            <v>UU23</v>
          </cell>
          <cell r="G1561" t="str">
            <v>S3</v>
          </cell>
          <cell r="H1561" t="str">
            <v>MAM</v>
          </cell>
          <cell r="I1561" t="str">
            <v>Planning Engineer</v>
          </cell>
          <cell r="J1561" t="str">
            <v>Technical Officer/ Technician</v>
          </cell>
          <cell r="K1561">
            <v>10</v>
          </cell>
          <cell r="L1561" t="str">
            <v>Nelson</v>
          </cell>
        </row>
        <row r="1562">
          <cell r="C1562" t="str">
            <v>A24968</v>
          </cell>
          <cell r="D1562" t="str">
            <v>UK</v>
          </cell>
          <cell r="E1562" t="str">
            <v>UGB</v>
          </cell>
          <cell r="F1562" t="str">
            <v>UP51</v>
          </cell>
          <cell r="G1562" t="str">
            <v>S2</v>
          </cell>
          <cell r="H1562" t="str">
            <v>SBS</v>
          </cell>
          <cell r="I1562" t="str">
            <v>CAD Technician</v>
          </cell>
          <cell r="J1562" t="str">
            <v>Junior Technician</v>
          </cell>
          <cell r="K1562">
            <v>11</v>
          </cell>
          <cell r="L1562" t="str">
            <v>Bristol</v>
          </cell>
        </row>
        <row r="1563">
          <cell r="C1563" t="str">
            <v>A82651</v>
          </cell>
          <cell r="D1563" t="str">
            <v>UK</v>
          </cell>
          <cell r="E1563" t="str">
            <v>UGB</v>
          </cell>
          <cell r="F1563" t="str">
            <v>UP51</v>
          </cell>
          <cell r="G1563" t="str">
            <v>S2</v>
          </cell>
          <cell r="H1563" t="str">
            <v>SBS</v>
          </cell>
          <cell r="I1563" t="str">
            <v>Principal Engineer</v>
          </cell>
          <cell r="J1563" t="str">
            <v>Principal Engineer/ Technical Discipline Leader</v>
          </cell>
          <cell r="K1563">
            <v>5</v>
          </cell>
          <cell r="L1563" t="str">
            <v>Bristol</v>
          </cell>
        </row>
        <row r="1564">
          <cell r="C1564" t="str">
            <v>W42099</v>
          </cell>
          <cell r="D1564" t="str">
            <v>UK</v>
          </cell>
          <cell r="E1564" t="str">
            <v>UGB</v>
          </cell>
          <cell r="F1564" t="str">
            <v>UT23</v>
          </cell>
          <cell r="G1564" t="str">
            <v>S1</v>
          </cell>
          <cell r="H1564" t="str">
            <v>THW</v>
          </cell>
          <cell r="I1564" t="str">
            <v>Senior Commercial Manager (2)</v>
          </cell>
          <cell r="J1564" t="str">
            <v>Senior Commercial Manager / Commercial Manager</v>
          </cell>
          <cell r="K1564">
            <v>4</v>
          </cell>
          <cell r="L1564" t="str">
            <v>Ladbroke Grove</v>
          </cell>
        </row>
        <row r="1565">
          <cell r="C1565" t="str">
            <v>A74819</v>
          </cell>
          <cell r="D1565" t="str">
            <v>UK</v>
          </cell>
          <cell r="E1565" t="str">
            <v>UGB</v>
          </cell>
          <cell r="F1565" t="str">
            <v>UT42</v>
          </cell>
          <cell r="G1565" t="str">
            <v>S1</v>
          </cell>
          <cell r="H1565" t="str">
            <v>TRL</v>
          </cell>
          <cell r="I1565" t="str">
            <v>E&amp;P Site Manager</v>
          </cell>
          <cell r="J1565" t="str">
            <v>Project  Planner (1)</v>
          </cell>
          <cell r="K1565">
            <v>5</v>
          </cell>
          <cell r="L1565" t="str">
            <v>Other Site</v>
          </cell>
        </row>
        <row r="1566">
          <cell r="C1566" t="str">
            <v>A76060</v>
          </cell>
          <cell r="D1566" t="str">
            <v>UK</v>
          </cell>
          <cell r="E1566" t="str">
            <v>UGB</v>
          </cell>
          <cell r="F1566" t="str">
            <v>UT42</v>
          </cell>
          <cell r="G1566" t="str">
            <v>S1</v>
          </cell>
          <cell r="H1566" t="str">
            <v>TRS</v>
          </cell>
          <cell r="I1566" t="str">
            <v>Associate Business Director</v>
          </cell>
          <cell r="J1566" t="str">
            <v>Business Director</v>
          </cell>
          <cell r="K1566">
            <v>3</v>
          </cell>
          <cell r="L1566" t="str">
            <v>London</v>
          </cell>
        </row>
        <row r="1567">
          <cell r="C1567" t="str">
            <v>A76315</v>
          </cell>
          <cell r="D1567" t="str">
            <v>UK</v>
          </cell>
          <cell r="E1567" t="str">
            <v>UGB</v>
          </cell>
          <cell r="F1567" t="str">
            <v>UE21</v>
          </cell>
          <cell r="G1567" t="str">
            <v>S4</v>
          </cell>
          <cell r="H1567" t="str">
            <v>EEC</v>
          </cell>
          <cell r="I1567" t="str">
            <v>Secondee Cultural Heritage</v>
          </cell>
          <cell r="J1567" t="str">
            <v>Junior Technician</v>
          </cell>
          <cell r="K1567">
            <v>11</v>
          </cell>
          <cell r="L1567" t="str">
            <v>Stroud</v>
          </cell>
        </row>
        <row r="1568">
          <cell r="C1568" t="str">
            <v>A76346</v>
          </cell>
          <cell r="D1568" t="str">
            <v>UK</v>
          </cell>
          <cell r="E1568" t="str">
            <v>UGB</v>
          </cell>
          <cell r="F1568" t="str">
            <v>UT41</v>
          </cell>
          <cell r="G1568" t="str">
            <v>S1</v>
          </cell>
          <cell r="H1568" t="str">
            <v>TRS</v>
          </cell>
          <cell r="I1568" t="str">
            <v>Telecomms Engineer</v>
          </cell>
          <cell r="J1568" t="str">
            <v>Chartered or Consulting Engineer</v>
          </cell>
          <cell r="K1568">
            <v>7</v>
          </cell>
          <cell r="L1568" t="str">
            <v>London</v>
          </cell>
        </row>
        <row r="1569">
          <cell r="C1569" t="str">
            <v>W69450</v>
          </cell>
          <cell r="D1569" t="str">
            <v>UK</v>
          </cell>
          <cell r="E1569" t="str">
            <v>UGB</v>
          </cell>
          <cell r="F1569" t="str">
            <v>US13</v>
          </cell>
          <cell r="G1569" t="str">
            <v>S9</v>
          </cell>
          <cell r="H1569" t="str">
            <v>AFN</v>
          </cell>
          <cell r="I1569" t="str">
            <v>Finance Assistant</v>
          </cell>
          <cell r="J1569" t="str">
            <v>Financial Accountant</v>
          </cell>
          <cell r="K1569">
            <v>8</v>
          </cell>
          <cell r="L1569" t="str">
            <v>Cardiff</v>
          </cell>
        </row>
        <row r="1570">
          <cell r="C1570" t="str">
            <v>A76321</v>
          </cell>
          <cell r="D1570" t="str">
            <v>UK</v>
          </cell>
          <cell r="E1570" t="str">
            <v>UGB</v>
          </cell>
          <cell r="F1570" t="str">
            <v>US16</v>
          </cell>
          <cell r="G1570" t="str">
            <v>S9</v>
          </cell>
          <cell r="H1570" t="str">
            <v>AMT</v>
          </cell>
          <cell r="I1570" t="str">
            <v>UK Business Development Coordinator</v>
          </cell>
          <cell r="J1570" t="str">
            <v>Business Development Coordinator</v>
          </cell>
          <cell r="K1570">
            <v>7</v>
          </cell>
          <cell r="L1570" t="str">
            <v>Cardiff</v>
          </cell>
        </row>
        <row r="1571">
          <cell r="C1571" t="str">
            <v>A76143</v>
          </cell>
          <cell r="D1571" t="str">
            <v>UK</v>
          </cell>
          <cell r="E1571" t="str">
            <v>UGB</v>
          </cell>
          <cell r="F1571" t="str">
            <v>UT31</v>
          </cell>
          <cell r="G1571" t="str">
            <v>S1</v>
          </cell>
          <cell r="H1571" t="str">
            <v>SBR</v>
          </cell>
          <cell r="I1571" t="str">
            <v>Technical Director</v>
          </cell>
          <cell r="J1571" t="str">
            <v>Associate Business Director</v>
          </cell>
          <cell r="K1571">
            <v>4</v>
          </cell>
          <cell r="L1571" t="str">
            <v>Birmingham</v>
          </cell>
        </row>
        <row r="1572">
          <cell r="C1572" t="str">
            <v>A00461</v>
          </cell>
          <cell r="D1572" t="str">
            <v>UK</v>
          </cell>
          <cell r="E1572" t="str">
            <v>UGB</v>
          </cell>
          <cell r="F1572" t="str">
            <v>UT42</v>
          </cell>
          <cell r="G1572" t="str">
            <v>S1</v>
          </cell>
          <cell r="H1572" t="str">
            <v>TRL</v>
          </cell>
          <cell r="I1572" t="str">
            <v>Business Director</v>
          </cell>
          <cell r="J1572" t="str">
            <v>Technical Director  / Technical Director (1)</v>
          </cell>
          <cell r="K1572">
            <v>3</v>
          </cell>
          <cell r="L1572" t="str">
            <v>London</v>
          </cell>
        </row>
        <row r="1573">
          <cell r="C1573" t="str">
            <v>A09663</v>
          </cell>
          <cell r="D1573" t="str">
            <v>UK</v>
          </cell>
          <cell r="E1573" t="str">
            <v>UGB</v>
          </cell>
          <cell r="F1573" t="str">
            <v>UF11</v>
          </cell>
          <cell r="G1573" t="str">
            <v>S9</v>
          </cell>
          <cell r="H1573" t="str">
            <v>AFF</v>
          </cell>
          <cell r="I1573" t="str">
            <v>Senior Secretary</v>
          </cell>
          <cell r="J1573" t="str">
            <v>Senior Secretary/Team Secretary</v>
          </cell>
          <cell r="K1573">
            <v>8</v>
          </cell>
          <cell r="L1573" t="str">
            <v>Birmingham</v>
          </cell>
        </row>
        <row r="1574">
          <cell r="C1574" t="str">
            <v>W43974</v>
          </cell>
          <cell r="D1574" t="str">
            <v>UK</v>
          </cell>
          <cell r="E1574" t="str">
            <v>UGB</v>
          </cell>
          <cell r="F1574" t="str">
            <v>UU21</v>
          </cell>
          <cell r="G1574" t="str">
            <v>S3</v>
          </cell>
          <cell r="H1574" t="str">
            <v>WWN</v>
          </cell>
          <cell r="I1574" t="str">
            <v>Graduate Civil Engineer</v>
          </cell>
          <cell r="J1574" t="str">
            <v>Engineer  (Not chartered) (Graduate)</v>
          </cell>
          <cell r="K1574">
            <v>8</v>
          </cell>
          <cell r="L1574" t="str">
            <v>Secondment</v>
          </cell>
        </row>
        <row r="1575">
          <cell r="C1575" t="str">
            <v>A74276</v>
          </cell>
          <cell r="D1575" t="str">
            <v>UK</v>
          </cell>
          <cell r="E1575" t="str">
            <v>UGB</v>
          </cell>
          <cell r="F1575" t="str">
            <v>US16</v>
          </cell>
          <cell r="G1575" t="str">
            <v>S9</v>
          </cell>
          <cell r="H1575" t="str">
            <v>ABD</v>
          </cell>
          <cell r="I1575" t="str">
            <v>Bid Support Administrator</v>
          </cell>
          <cell r="J1575" t="str">
            <v>Bid Coordinator/Administrator</v>
          </cell>
          <cell r="K1575">
            <v>7</v>
          </cell>
          <cell r="L1575" t="str">
            <v>Cardiff</v>
          </cell>
        </row>
        <row r="1576">
          <cell r="C1576" t="str">
            <v>A41895</v>
          </cell>
          <cell r="D1576" t="str">
            <v>UK</v>
          </cell>
          <cell r="E1576" t="str">
            <v>UGB</v>
          </cell>
          <cell r="F1576" t="str">
            <v>UT21</v>
          </cell>
          <cell r="G1576" t="str">
            <v>S1</v>
          </cell>
          <cell r="H1576" t="str">
            <v>THW</v>
          </cell>
          <cell r="I1576" t="str">
            <v>Senior Technical Director</v>
          </cell>
          <cell r="J1576" t="str">
            <v>Senior Technical Director</v>
          </cell>
          <cell r="K1576">
            <v>2</v>
          </cell>
          <cell r="L1576" t="str">
            <v>Guildford</v>
          </cell>
        </row>
        <row r="1577">
          <cell r="C1577" t="str">
            <v>A49829</v>
          </cell>
          <cell r="D1577" t="str">
            <v>UK</v>
          </cell>
          <cell r="E1577" t="str">
            <v>UGB</v>
          </cell>
          <cell r="F1577" t="str">
            <v>UT22</v>
          </cell>
          <cell r="G1577" t="str">
            <v>S1</v>
          </cell>
          <cell r="H1577" t="str">
            <v>THW</v>
          </cell>
          <cell r="I1577" t="str">
            <v>Technical Director (1)</v>
          </cell>
          <cell r="J1577" t="str">
            <v>Technical Director  / Technical Director (1)</v>
          </cell>
          <cell r="K1577">
            <v>3</v>
          </cell>
          <cell r="L1577" t="str">
            <v>Edinburgh</v>
          </cell>
        </row>
        <row r="1578">
          <cell r="C1578" t="str">
            <v>A74396</v>
          </cell>
          <cell r="D1578" t="str">
            <v>UK</v>
          </cell>
          <cell r="E1578" t="str">
            <v>UGB</v>
          </cell>
          <cell r="F1578" t="str">
            <v>UP33</v>
          </cell>
          <cell r="G1578" t="str">
            <v>S2</v>
          </cell>
          <cell r="H1578" t="str">
            <v>BBI</v>
          </cell>
          <cell r="I1578" t="str">
            <v>Business Development Manager</v>
          </cell>
          <cell r="J1578" t="str">
            <v>Technical Director  / Technical Director (1)</v>
          </cell>
          <cell r="K1578">
            <v>4</v>
          </cell>
          <cell r="L1578" t="str">
            <v>Bristol</v>
          </cell>
        </row>
        <row r="1579">
          <cell r="C1579" t="str">
            <v>A80003</v>
          </cell>
          <cell r="D1579" t="str">
            <v>UK</v>
          </cell>
          <cell r="E1579" t="str">
            <v>UGB</v>
          </cell>
          <cell r="F1579" t="str">
            <v>UU81</v>
          </cell>
          <cell r="G1579" t="str">
            <v>S3</v>
          </cell>
          <cell r="H1579" t="str">
            <v>ERE</v>
          </cell>
          <cell r="I1579" t="str">
            <v>Engineer</v>
          </cell>
          <cell r="J1579" t="str">
            <v>Graduate Engineer</v>
          </cell>
          <cell r="K1579">
            <v>9</v>
          </cell>
        </row>
        <row r="1580">
          <cell r="C1580" t="str">
            <v>A74304</v>
          </cell>
          <cell r="D1580" t="str">
            <v>UK</v>
          </cell>
          <cell r="E1580" t="str">
            <v>UGB</v>
          </cell>
          <cell r="F1580" t="str">
            <v>UE31</v>
          </cell>
          <cell r="G1580" t="str">
            <v>S4</v>
          </cell>
          <cell r="H1580" t="str">
            <v>EEA</v>
          </cell>
          <cell r="I1580" t="str">
            <v>Senior Environmental Consultant</v>
          </cell>
          <cell r="J1580" t="str">
            <v>Senior Environmental consultant 2</v>
          </cell>
          <cell r="K1580">
            <v>7</v>
          </cell>
          <cell r="L1580" t="str">
            <v>Bristol</v>
          </cell>
        </row>
        <row r="1581">
          <cell r="C1581" t="str">
            <v>A00550</v>
          </cell>
          <cell r="D1581" t="str">
            <v>UK</v>
          </cell>
          <cell r="E1581" t="str">
            <v>UGB</v>
          </cell>
          <cell r="F1581" t="str">
            <v>UP21</v>
          </cell>
          <cell r="G1581" t="str">
            <v>S2</v>
          </cell>
          <cell r="H1581" t="str">
            <v>BBI</v>
          </cell>
          <cell r="I1581" t="str">
            <v>Senior Consultant</v>
          </cell>
          <cell r="J1581" t="str">
            <v>Senior Consultant</v>
          </cell>
          <cell r="K1581">
            <v>6</v>
          </cell>
          <cell r="L1581" t="str">
            <v>Bristol</v>
          </cell>
        </row>
        <row r="1582">
          <cell r="C1582" t="str">
            <v>A24801</v>
          </cell>
          <cell r="D1582" t="str">
            <v>UK</v>
          </cell>
          <cell r="E1582" t="str">
            <v>UGB</v>
          </cell>
          <cell r="F1582" t="str">
            <v>UU22</v>
          </cell>
          <cell r="G1582" t="str">
            <v>S3</v>
          </cell>
          <cell r="H1582" t="str">
            <v>WTC</v>
          </cell>
          <cell r="I1582" t="str">
            <v>Graduate Electrical Engineer</v>
          </cell>
          <cell r="J1582" t="str">
            <v>Environmental consultant 4 / Graduate</v>
          </cell>
          <cell r="K1582">
            <v>10</v>
          </cell>
          <cell r="L1582" t="str">
            <v>Plymouth</v>
          </cell>
        </row>
        <row r="1583">
          <cell r="C1583" t="str">
            <v>A76043</v>
          </cell>
          <cell r="D1583" t="str">
            <v>UK</v>
          </cell>
          <cell r="E1583" t="str">
            <v>UGB</v>
          </cell>
          <cell r="F1583" t="str">
            <v>UP32</v>
          </cell>
          <cell r="G1583" t="str">
            <v>S2</v>
          </cell>
          <cell r="H1583" t="str">
            <v>GLR</v>
          </cell>
          <cell r="I1583" t="str">
            <v>Ground Investigation Engineer</v>
          </cell>
          <cell r="J1583" t="str">
            <v>Geotechnical Engineer (Assistant)</v>
          </cell>
          <cell r="K1583">
            <v>8</v>
          </cell>
          <cell r="L1583" t="str">
            <v>Bristol</v>
          </cell>
        </row>
        <row r="1584">
          <cell r="C1584" t="str">
            <v>S10333</v>
          </cell>
          <cell r="D1584" t="str">
            <v>UK</v>
          </cell>
          <cell r="E1584" t="str">
            <v>UGB</v>
          </cell>
          <cell r="F1584" t="str">
            <v>US12</v>
          </cell>
          <cell r="G1584" t="str">
            <v>S9</v>
          </cell>
          <cell r="H1584" t="str">
            <v>AHR</v>
          </cell>
          <cell r="I1584" t="str">
            <v>Interim HR Director</v>
          </cell>
          <cell r="J1584" t="str">
            <v>Regional HR Director</v>
          </cell>
          <cell r="K1584">
            <v>2</v>
          </cell>
          <cell r="L1584" t="str">
            <v>Home</v>
          </cell>
        </row>
        <row r="1585">
          <cell r="C1585" t="str">
            <v>U03137</v>
          </cell>
          <cell r="D1585" t="str">
            <v>UK</v>
          </cell>
          <cell r="E1585" t="str">
            <v>UGB</v>
          </cell>
          <cell r="F1585" t="str">
            <v>UT51</v>
          </cell>
          <cell r="G1585" t="str">
            <v>S1</v>
          </cell>
          <cell r="H1585" t="str">
            <v>TIS</v>
          </cell>
          <cell r="I1585" t="str">
            <v>Consultant</v>
          </cell>
          <cell r="J1585" t="str">
            <v>Senior Consultant</v>
          </cell>
          <cell r="K1585">
            <v>6</v>
          </cell>
          <cell r="L1585" t="str">
            <v>Bristol</v>
          </cell>
        </row>
        <row r="1586">
          <cell r="C1586" t="str">
            <v>A04927</v>
          </cell>
          <cell r="D1586" t="str">
            <v>UK</v>
          </cell>
          <cell r="E1586" t="str">
            <v>UGB</v>
          </cell>
          <cell r="F1586" t="str">
            <v>UU41</v>
          </cell>
          <cell r="G1586" t="str">
            <v>S3</v>
          </cell>
          <cell r="H1586" t="str">
            <v>WEN</v>
          </cell>
          <cell r="I1586" t="str">
            <v>Project Manager</v>
          </cell>
          <cell r="J1586" t="str">
            <v>Project Manager  Category 2 (2)</v>
          </cell>
          <cell r="K1586">
            <v>4</v>
          </cell>
          <cell r="L1586" t="str">
            <v>Bristol</v>
          </cell>
        </row>
        <row r="1587">
          <cell r="C1587" t="str">
            <v>A25241</v>
          </cell>
          <cell r="D1587" t="str">
            <v>UK</v>
          </cell>
          <cell r="E1587" t="str">
            <v>UGB</v>
          </cell>
          <cell r="F1587" t="str">
            <v>UP31</v>
          </cell>
          <cell r="G1587" t="str">
            <v>S2</v>
          </cell>
          <cell r="H1587" t="str">
            <v>GGE</v>
          </cell>
          <cell r="I1587" t="str">
            <v>Graduate Contaminated Land Consultant</v>
          </cell>
          <cell r="J1587" t="str">
            <v>Environmental consultant 3 / Graduate</v>
          </cell>
          <cell r="K1587">
            <v>9</v>
          </cell>
          <cell r="L1587" t="str">
            <v>Guildford</v>
          </cell>
        </row>
        <row r="1588">
          <cell r="C1588" t="str">
            <v>A76452</v>
          </cell>
          <cell r="D1588" t="str">
            <v>UK</v>
          </cell>
          <cell r="E1588" t="str">
            <v>UGB</v>
          </cell>
          <cell r="F1588" t="str">
            <v>UT22</v>
          </cell>
          <cell r="G1588" t="str">
            <v>S1</v>
          </cell>
          <cell r="H1588" t="str">
            <v>THW</v>
          </cell>
          <cell r="I1588" t="str">
            <v>Graduate Transport Planner</v>
          </cell>
          <cell r="J1588" t="str">
            <v>Engineer  (Not chartered) (Graduate)</v>
          </cell>
          <cell r="K1588">
            <v>8</v>
          </cell>
          <cell r="L1588" t="str">
            <v>Guildford</v>
          </cell>
        </row>
        <row r="1589">
          <cell r="C1589" t="str">
            <v>A76047</v>
          </cell>
          <cell r="D1589" t="str">
            <v>UK</v>
          </cell>
          <cell r="E1589" t="str">
            <v>UGB</v>
          </cell>
          <cell r="F1589" t="str">
            <v>UT43</v>
          </cell>
          <cell r="G1589" t="str">
            <v>S1</v>
          </cell>
          <cell r="H1589" t="str">
            <v>TRL</v>
          </cell>
          <cell r="I1589" t="str">
            <v>Principal Engineer</v>
          </cell>
          <cell r="J1589" t="str">
            <v>Principal Engineer/ Technical Discipline Leader</v>
          </cell>
          <cell r="K1589">
            <v>5</v>
          </cell>
          <cell r="L1589" t="str">
            <v>York</v>
          </cell>
        </row>
        <row r="1590">
          <cell r="C1590" t="str">
            <v>A76128</v>
          </cell>
          <cell r="D1590" t="str">
            <v>UK</v>
          </cell>
          <cell r="E1590" t="str">
            <v>UGB</v>
          </cell>
          <cell r="F1590" t="str">
            <v>UT42</v>
          </cell>
          <cell r="G1590" t="str">
            <v>S1</v>
          </cell>
          <cell r="H1590" t="str">
            <v>TRS</v>
          </cell>
          <cell r="I1590" t="str">
            <v>Senior Electrical Engineer</v>
          </cell>
          <cell r="J1590" t="str">
            <v>Senior Engineer</v>
          </cell>
          <cell r="K1590">
            <v>6</v>
          </cell>
          <cell r="L1590" t="str">
            <v>London</v>
          </cell>
        </row>
        <row r="1591">
          <cell r="C1591" t="str">
            <v>U03161</v>
          </cell>
          <cell r="D1591" t="str">
            <v>UK</v>
          </cell>
          <cell r="E1591" t="str">
            <v>UGB</v>
          </cell>
          <cell r="F1591" t="str">
            <v>UU61</v>
          </cell>
          <cell r="G1591" t="str">
            <v>S3</v>
          </cell>
          <cell r="H1591" t="str">
            <v>WWN</v>
          </cell>
          <cell r="I1591" t="str">
            <v>Water Economic Forecaster</v>
          </cell>
          <cell r="J1591" t="str">
            <v>Engineer  (Not chartered) (Graduate)</v>
          </cell>
          <cell r="K1591">
            <v>8</v>
          </cell>
          <cell r="L1591" t="str">
            <v>Exeter</v>
          </cell>
        </row>
        <row r="1592">
          <cell r="C1592" t="str">
            <v>A50221</v>
          </cell>
          <cell r="D1592" t="str">
            <v>UK</v>
          </cell>
          <cell r="E1592" t="str">
            <v>UGB</v>
          </cell>
          <cell r="F1592" t="str">
            <v>UT22</v>
          </cell>
          <cell r="G1592" t="str">
            <v>S1</v>
          </cell>
          <cell r="H1592" t="str">
            <v>THW</v>
          </cell>
          <cell r="I1592" t="str">
            <v>Travel Planning Survey Staff</v>
          </cell>
          <cell r="J1592" t="str">
            <v>Junior Technician</v>
          </cell>
          <cell r="K1592">
            <v>11</v>
          </cell>
          <cell r="L1592" t="str">
            <v>Other Site</v>
          </cell>
        </row>
        <row r="1593">
          <cell r="C1593" t="str">
            <v>A50235</v>
          </cell>
          <cell r="D1593" t="str">
            <v>UK</v>
          </cell>
          <cell r="E1593" t="str">
            <v>UGB</v>
          </cell>
          <cell r="F1593" t="str">
            <v>UT23</v>
          </cell>
          <cell r="G1593" t="str">
            <v>S1</v>
          </cell>
          <cell r="H1593" t="str">
            <v>THW</v>
          </cell>
          <cell r="I1593" t="str">
            <v>Engineer</v>
          </cell>
          <cell r="J1593" t="str">
            <v>Engineer  (Not chartered) (Graduate)</v>
          </cell>
          <cell r="K1593">
            <v>8</v>
          </cell>
          <cell r="L1593" t="str">
            <v>West One</v>
          </cell>
        </row>
        <row r="1594">
          <cell r="C1594" t="str">
            <v>A86797</v>
          </cell>
          <cell r="D1594" t="str">
            <v>UK</v>
          </cell>
          <cell r="E1594" t="str">
            <v>UGB</v>
          </cell>
          <cell r="F1594" t="str">
            <v>UT25</v>
          </cell>
          <cell r="G1594" t="str">
            <v>S1</v>
          </cell>
          <cell r="H1594" t="str">
            <v>THW</v>
          </cell>
          <cell r="I1594" t="str">
            <v>Senior Resident Engineer</v>
          </cell>
          <cell r="J1594" t="str">
            <v>Site Operations Manager</v>
          </cell>
          <cell r="K1594">
            <v>4</v>
          </cell>
          <cell r="L1594" t="str">
            <v>Romania</v>
          </cell>
        </row>
        <row r="1595">
          <cell r="C1595" t="str">
            <v>A80042</v>
          </cell>
          <cell r="D1595" t="str">
            <v>UK</v>
          </cell>
          <cell r="E1595" t="str">
            <v>UGB</v>
          </cell>
          <cell r="F1595" t="str">
            <v>UU81</v>
          </cell>
          <cell r="G1595" t="str">
            <v>S3</v>
          </cell>
          <cell r="H1595" t="str">
            <v>ERE</v>
          </cell>
          <cell r="I1595" t="str">
            <v>Engineer</v>
          </cell>
          <cell r="J1595" t="str">
            <v>Engineer  (Not chartered) (Graduate)</v>
          </cell>
          <cell r="K1595">
            <v>8</v>
          </cell>
        </row>
        <row r="1596">
          <cell r="C1596" t="str">
            <v>A25286</v>
          </cell>
          <cell r="D1596" t="str">
            <v>UK</v>
          </cell>
          <cell r="E1596" t="str">
            <v>UGB</v>
          </cell>
          <cell r="F1596" t="str">
            <v>UT42</v>
          </cell>
          <cell r="G1596" t="str">
            <v>S1</v>
          </cell>
          <cell r="H1596" t="str">
            <v>TRL</v>
          </cell>
          <cell r="I1596" t="str">
            <v>Document Controller</v>
          </cell>
          <cell r="J1596" t="str">
            <v>Engineer  (Not chartered) (Graduate)</v>
          </cell>
          <cell r="K1596">
            <v>8</v>
          </cell>
          <cell r="L1596" t="str">
            <v>London</v>
          </cell>
        </row>
        <row r="1597">
          <cell r="C1597" t="str">
            <v>U03074</v>
          </cell>
          <cell r="D1597" t="str">
            <v>UK</v>
          </cell>
          <cell r="E1597" t="str">
            <v>UGB</v>
          </cell>
          <cell r="F1597" t="str">
            <v>UT41</v>
          </cell>
          <cell r="G1597" t="str">
            <v>S1</v>
          </cell>
          <cell r="H1597" t="str">
            <v>TRL</v>
          </cell>
          <cell r="I1597" t="str">
            <v>Engineering Technician</v>
          </cell>
          <cell r="J1597" t="str">
            <v>Senior Technician</v>
          </cell>
          <cell r="K1597">
            <v>7</v>
          </cell>
          <cell r="L1597" t="str">
            <v>London</v>
          </cell>
        </row>
        <row r="1598">
          <cell r="C1598" t="str">
            <v>A76070</v>
          </cell>
          <cell r="D1598" t="str">
            <v>UK</v>
          </cell>
          <cell r="E1598" t="str">
            <v>UGB</v>
          </cell>
          <cell r="F1598" t="str">
            <v>UU71</v>
          </cell>
          <cell r="G1598" t="str">
            <v>S3</v>
          </cell>
          <cell r="H1598" t="str">
            <v>WWN</v>
          </cell>
          <cell r="I1598" t="str">
            <v>Engineer</v>
          </cell>
          <cell r="J1598" t="str">
            <v>Engineer  (Not chartered) (Graduate)</v>
          </cell>
          <cell r="K1598">
            <v>8</v>
          </cell>
          <cell r="L1598" t="str">
            <v>Birmingham</v>
          </cell>
        </row>
        <row r="1599">
          <cell r="C1599" t="str">
            <v>A05558</v>
          </cell>
          <cell r="D1599" t="str">
            <v>UK</v>
          </cell>
          <cell r="E1599" t="str">
            <v>UGB</v>
          </cell>
          <cell r="F1599" t="str">
            <v>UU71</v>
          </cell>
          <cell r="G1599" t="str">
            <v>S3</v>
          </cell>
          <cell r="H1599" t="str">
            <v>WWN</v>
          </cell>
          <cell r="I1599" t="str">
            <v>Business Development Director</v>
          </cell>
          <cell r="J1599" t="str">
            <v>Business Director</v>
          </cell>
          <cell r="K1599">
            <v>3</v>
          </cell>
          <cell r="L1599" t="str">
            <v>Birmingham</v>
          </cell>
        </row>
        <row r="1600">
          <cell r="C1600" t="str">
            <v>A86894</v>
          </cell>
          <cell r="D1600" t="str">
            <v>UK</v>
          </cell>
          <cell r="E1600" t="str">
            <v>UGB</v>
          </cell>
          <cell r="F1600" t="str">
            <v>UT21</v>
          </cell>
          <cell r="G1600" t="str">
            <v>S1</v>
          </cell>
          <cell r="H1600" t="str">
            <v>THW</v>
          </cell>
          <cell r="I1600" t="str">
            <v>Engineer</v>
          </cell>
          <cell r="J1600" t="str">
            <v>Chartered or Consulting Engineer</v>
          </cell>
          <cell r="K1600">
            <v>7</v>
          </cell>
          <cell r="L1600" t="str">
            <v>Guildford</v>
          </cell>
        </row>
        <row r="1601">
          <cell r="C1601" t="str">
            <v>A50226</v>
          </cell>
          <cell r="D1601" t="str">
            <v>UK</v>
          </cell>
          <cell r="E1601" t="str">
            <v>UGB</v>
          </cell>
          <cell r="F1601" t="str">
            <v>UT22</v>
          </cell>
          <cell r="G1601" t="str">
            <v>S1</v>
          </cell>
          <cell r="H1601" t="str">
            <v>THW</v>
          </cell>
          <cell r="I1601" t="str">
            <v>Travel Planning Project Co-Ordinator</v>
          </cell>
          <cell r="J1601" t="str">
            <v>Junior Technician</v>
          </cell>
          <cell r="K1601">
            <v>11</v>
          </cell>
          <cell r="L1601" t="str">
            <v>Other Site</v>
          </cell>
        </row>
        <row r="1602">
          <cell r="C1602" t="str">
            <v>U02979</v>
          </cell>
          <cell r="D1602" t="str">
            <v>UK</v>
          </cell>
          <cell r="E1602" t="str">
            <v>UGB</v>
          </cell>
          <cell r="F1602" t="str">
            <v>UT41</v>
          </cell>
          <cell r="G1602" t="str">
            <v>S1</v>
          </cell>
          <cell r="H1602" t="str">
            <v>TRL</v>
          </cell>
          <cell r="I1602" t="str">
            <v>Project Manager</v>
          </cell>
          <cell r="J1602" t="str">
            <v>Project Planner (3)</v>
          </cell>
          <cell r="K1602">
            <v>7</v>
          </cell>
          <cell r="L1602" t="str">
            <v>Warrington</v>
          </cell>
        </row>
        <row r="1603">
          <cell r="C1603" t="str">
            <v>A87491</v>
          </cell>
          <cell r="D1603" t="str">
            <v>UK</v>
          </cell>
          <cell r="E1603" t="str">
            <v>UGB</v>
          </cell>
          <cell r="F1603" t="str">
            <v>UT42</v>
          </cell>
          <cell r="G1603" t="str">
            <v>S1</v>
          </cell>
          <cell r="H1603" t="str">
            <v>TRL</v>
          </cell>
          <cell r="I1603" t="str">
            <v>Project Manager</v>
          </cell>
          <cell r="J1603" t="str">
            <v>Project Manager  Category 2 (2)</v>
          </cell>
          <cell r="K1603">
            <v>4</v>
          </cell>
          <cell r="L1603" t="str">
            <v>London</v>
          </cell>
        </row>
        <row r="1604">
          <cell r="C1604" t="str">
            <v>A81175</v>
          </cell>
          <cell r="D1604" t="str">
            <v>UK</v>
          </cell>
          <cell r="E1604" t="str">
            <v>UGB</v>
          </cell>
          <cell r="F1604" t="str">
            <v>UP31</v>
          </cell>
          <cell r="G1604" t="str">
            <v>S2</v>
          </cell>
          <cell r="H1604" t="str">
            <v>GGE</v>
          </cell>
          <cell r="I1604" t="str">
            <v>Principal Engineer</v>
          </cell>
          <cell r="J1604" t="str">
            <v>Principal Engineer/ Technical Discipline Leader</v>
          </cell>
          <cell r="K1604">
            <v>5</v>
          </cell>
          <cell r="L1604" t="str">
            <v>Guildford</v>
          </cell>
        </row>
        <row r="1605">
          <cell r="C1605" t="str">
            <v>A74860</v>
          </cell>
          <cell r="D1605" t="str">
            <v>UK</v>
          </cell>
          <cell r="E1605" t="str">
            <v>UGB</v>
          </cell>
          <cell r="F1605" t="str">
            <v>UE31</v>
          </cell>
          <cell r="G1605" t="str">
            <v>S4</v>
          </cell>
          <cell r="H1605" t="str">
            <v>EEA</v>
          </cell>
          <cell r="I1605" t="str">
            <v>Graduate Environmental Consultant</v>
          </cell>
          <cell r="J1605" t="str">
            <v>Environmental consultant 4 / Graduate</v>
          </cell>
          <cell r="K1605">
            <v>10</v>
          </cell>
          <cell r="L1605" t="str">
            <v>Warrington</v>
          </cell>
        </row>
        <row r="1606">
          <cell r="C1606" t="str">
            <v>A74801</v>
          </cell>
          <cell r="D1606" t="str">
            <v>UK</v>
          </cell>
          <cell r="E1606" t="str">
            <v>UGB</v>
          </cell>
          <cell r="F1606" t="str">
            <v>UE31</v>
          </cell>
          <cell r="G1606" t="str">
            <v>S4</v>
          </cell>
          <cell r="H1606" t="str">
            <v>EEA</v>
          </cell>
          <cell r="I1606" t="str">
            <v>Work experience student</v>
          </cell>
          <cell r="J1606" t="str">
            <v>Graduate Engineer</v>
          </cell>
          <cell r="K1606">
            <v>10</v>
          </cell>
          <cell r="L1606" t="str">
            <v>Warrington</v>
          </cell>
        </row>
        <row r="1607">
          <cell r="C1607" t="str">
            <v>A76114</v>
          </cell>
          <cell r="D1607" t="str">
            <v>UK</v>
          </cell>
          <cell r="E1607" t="str">
            <v>UGB</v>
          </cell>
          <cell r="F1607" t="str">
            <v>UT42</v>
          </cell>
          <cell r="G1607" t="str">
            <v>S1</v>
          </cell>
          <cell r="H1607" t="str">
            <v>TRL</v>
          </cell>
          <cell r="I1607" t="str">
            <v>Project Manager</v>
          </cell>
          <cell r="J1607" t="str">
            <v>Project  Planner (1)</v>
          </cell>
          <cell r="K1607">
            <v>5</v>
          </cell>
          <cell r="L1607" t="str">
            <v>London</v>
          </cell>
        </row>
        <row r="1608">
          <cell r="C1608" t="str">
            <v>U03113</v>
          </cell>
          <cell r="D1608" t="str">
            <v>UK</v>
          </cell>
          <cell r="E1608" t="str">
            <v>UGB</v>
          </cell>
          <cell r="F1608" t="str">
            <v>UT21</v>
          </cell>
          <cell r="G1608" t="str">
            <v>S1</v>
          </cell>
          <cell r="H1608" t="str">
            <v>THW</v>
          </cell>
          <cell r="I1608" t="str">
            <v>Administrator</v>
          </cell>
          <cell r="J1608" t="str">
            <v>Facilities Assistant</v>
          </cell>
          <cell r="K1608">
            <v>10</v>
          </cell>
          <cell r="L1608" t="str">
            <v>Guildford</v>
          </cell>
        </row>
        <row r="1609">
          <cell r="C1609" t="str">
            <v>A98639</v>
          </cell>
          <cell r="D1609" t="str">
            <v>UK</v>
          </cell>
          <cell r="E1609" t="str">
            <v>UGB</v>
          </cell>
          <cell r="F1609" t="str">
            <v>UP33</v>
          </cell>
          <cell r="G1609" t="str">
            <v>S2</v>
          </cell>
          <cell r="H1609" t="str">
            <v>BBI</v>
          </cell>
          <cell r="I1609" t="str">
            <v>Technical Director - Property</v>
          </cell>
          <cell r="J1609" t="str">
            <v>Technical Director  / Technical Director (1)</v>
          </cell>
          <cell r="K1609">
            <v>3</v>
          </cell>
          <cell r="L1609" t="str">
            <v>Other Site</v>
          </cell>
        </row>
        <row r="1610">
          <cell r="C1610" t="str">
            <v>A74796</v>
          </cell>
          <cell r="D1610" t="str">
            <v>UK</v>
          </cell>
          <cell r="E1610" t="str">
            <v>UGB</v>
          </cell>
          <cell r="F1610" t="str">
            <v>UU81</v>
          </cell>
          <cell r="G1610" t="str">
            <v>S3</v>
          </cell>
          <cell r="H1610" t="str">
            <v>ERE</v>
          </cell>
          <cell r="I1610" t="str">
            <v>Environmental Project Manager</v>
          </cell>
          <cell r="J1610" t="str">
            <v>Project manager GCCC(Aus)</v>
          </cell>
          <cell r="K1610">
            <v>7</v>
          </cell>
          <cell r="L1610" t="str">
            <v>Warrington</v>
          </cell>
        </row>
        <row r="1611">
          <cell r="C1611" t="str">
            <v>A25011</v>
          </cell>
          <cell r="D1611" t="str">
            <v>UK</v>
          </cell>
          <cell r="E1611" t="str">
            <v>UGB</v>
          </cell>
          <cell r="F1611" t="str">
            <v>UT31</v>
          </cell>
          <cell r="G1611" t="str">
            <v>S1</v>
          </cell>
          <cell r="H1611" t="str">
            <v>SBR</v>
          </cell>
          <cell r="I1611" t="str">
            <v>Assistant Engineer</v>
          </cell>
          <cell r="J1611" t="str">
            <v>Assistant Engineer  (Graduate)</v>
          </cell>
          <cell r="K1611">
            <v>9</v>
          </cell>
          <cell r="L1611" t="str">
            <v>London</v>
          </cell>
        </row>
        <row r="1612">
          <cell r="C1612" t="str">
            <v>A76288</v>
          </cell>
          <cell r="D1612" t="str">
            <v>UK</v>
          </cell>
          <cell r="E1612" t="str">
            <v>UGB</v>
          </cell>
          <cell r="F1612" t="str">
            <v>UU31</v>
          </cell>
          <cell r="G1612" t="str">
            <v>S3</v>
          </cell>
          <cell r="H1612" t="str">
            <v>WWN</v>
          </cell>
          <cell r="I1612" t="str">
            <v>Core Team Lead</v>
          </cell>
          <cell r="J1612" t="str">
            <v>Senior Engineer</v>
          </cell>
          <cell r="K1612">
            <v>6</v>
          </cell>
          <cell r="L1612" t="str">
            <v>London</v>
          </cell>
        </row>
        <row r="1613">
          <cell r="C1613" t="str">
            <v>A04908</v>
          </cell>
          <cell r="D1613" t="str">
            <v>UK</v>
          </cell>
          <cell r="E1613" t="str">
            <v>UGB</v>
          </cell>
          <cell r="F1613" t="str">
            <v>UU31</v>
          </cell>
          <cell r="G1613" t="str">
            <v>S3</v>
          </cell>
          <cell r="H1613" t="str">
            <v>WWN</v>
          </cell>
          <cell r="I1613" t="str">
            <v>Senior Technical Director</v>
          </cell>
          <cell r="J1613" t="str">
            <v>Senior Technical Director</v>
          </cell>
          <cell r="K1613">
            <v>2</v>
          </cell>
          <cell r="L1613" t="str">
            <v>Cardiff</v>
          </cell>
        </row>
        <row r="1614">
          <cell r="C1614" t="str">
            <v>A74700</v>
          </cell>
          <cell r="D1614" t="str">
            <v>UK</v>
          </cell>
          <cell r="E1614" t="str">
            <v>UGB</v>
          </cell>
          <cell r="F1614" t="str">
            <v>UP31</v>
          </cell>
          <cell r="G1614" t="str">
            <v>S2</v>
          </cell>
          <cell r="H1614" t="str">
            <v>GGE</v>
          </cell>
          <cell r="I1614" t="str">
            <v>Graduate Geo-Environmental Consultant</v>
          </cell>
          <cell r="J1614" t="str">
            <v>Graduate Engineer</v>
          </cell>
          <cell r="K1614">
            <v>10</v>
          </cell>
          <cell r="L1614" t="str">
            <v>Exeter</v>
          </cell>
        </row>
        <row r="1615">
          <cell r="C1615" t="str">
            <v>A74675</v>
          </cell>
          <cell r="D1615" t="str">
            <v>UK</v>
          </cell>
          <cell r="E1615" t="str">
            <v>UGB</v>
          </cell>
          <cell r="F1615" t="str">
            <v>UP31</v>
          </cell>
          <cell r="G1615" t="str">
            <v>S2</v>
          </cell>
          <cell r="H1615" t="str">
            <v>GGE</v>
          </cell>
          <cell r="I1615" t="str">
            <v>Graduate Geotechnical Engineer</v>
          </cell>
          <cell r="J1615" t="str">
            <v>Graduate Engineer</v>
          </cell>
          <cell r="K1615">
            <v>10</v>
          </cell>
          <cell r="L1615" t="str">
            <v>Guildford</v>
          </cell>
        </row>
        <row r="1616">
          <cell r="C1616" t="str">
            <v>A74806</v>
          </cell>
          <cell r="D1616" t="str">
            <v>UK</v>
          </cell>
          <cell r="E1616" t="str">
            <v>UGB</v>
          </cell>
          <cell r="F1616" t="str">
            <v>UT43</v>
          </cell>
          <cell r="G1616" t="str">
            <v>S1</v>
          </cell>
          <cell r="H1616" t="str">
            <v>TRL</v>
          </cell>
          <cell r="I1616" t="str">
            <v>Student Engineer</v>
          </cell>
          <cell r="J1616" t="str">
            <v>Junior Technician</v>
          </cell>
          <cell r="K1616">
            <v>11</v>
          </cell>
          <cell r="L1616" t="str">
            <v>York</v>
          </cell>
        </row>
        <row r="1617">
          <cell r="C1617" t="str">
            <v>A74943</v>
          </cell>
          <cell r="D1617" t="str">
            <v>UK</v>
          </cell>
          <cell r="E1617" t="str">
            <v>UGB</v>
          </cell>
          <cell r="F1617" t="str">
            <v>UT43</v>
          </cell>
          <cell r="G1617" t="str">
            <v>S1</v>
          </cell>
          <cell r="H1617" t="str">
            <v>TRL</v>
          </cell>
          <cell r="I1617" t="str">
            <v>Principal Engineer</v>
          </cell>
          <cell r="J1617" t="str">
            <v>Principal Engineer/ Technical Discipline Leader</v>
          </cell>
          <cell r="K1617">
            <v>5</v>
          </cell>
          <cell r="L1617" t="str">
            <v>York</v>
          </cell>
        </row>
        <row r="1618">
          <cell r="C1618" t="str">
            <v>A00455</v>
          </cell>
          <cell r="D1618" t="str">
            <v>UK</v>
          </cell>
          <cell r="E1618" t="str">
            <v>UGB</v>
          </cell>
          <cell r="F1618" t="str">
            <v>UU71</v>
          </cell>
          <cell r="G1618" t="str">
            <v>S3</v>
          </cell>
          <cell r="H1618" t="str">
            <v>WWN</v>
          </cell>
          <cell r="I1618" t="str">
            <v>Technician</v>
          </cell>
          <cell r="J1618" t="str">
            <v>Technical Officer/ Technician</v>
          </cell>
          <cell r="K1618">
            <v>10</v>
          </cell>
          <cell r="L1618" t="str">
            <v>Birmingham</v>
          </cell>
        </row>
        <row r="1619">
          <cell r="C1619" t="str">
            <v>A00456</v>
          </cell>
          <cell r="D1619" t="str">
            <v>UK</v>
          </cell>
          <cell r="E1619" t="str">
            <v>UGB</v>
          </cell>
          <cell r="F1619" t="str">
            <v>UU71</v>
          </cell>
          <cell r="G1619" t="str">
            <v>S3</v>
          </cell>
          <cell r="H1619" t="str">
            <v>WWN</v>
          </cell>
          <cell r="I1619" t="str">
            <v>Technician</v>
          </cell>
          <cell r="J1619" t="str">
            <v>Technical Officer/ Technician</v>
          </cell>
          <cell r="K1619">
            <v>10</v>
          </cell>
          <cell r="L1619" t="str">
            <v>Birmingham</v>
          </cell>
        </row>
        <row r="1620">
          <cell r="C1620" t="str">
            <v>A80013</v>
          </cell>
          <cell r="D1620" t="str">
            <v>UK</v>
          </cell>
          <cell r="E1620" t="str">
            <v>UGB</v>
          </cell>
          <cell r="F1620" t="str">
            <v>UU81</v>
          </cell>
          <cell r="G1620" t="str">
            <v>S3</v>
          </cell>
          <cell r="H1620" t="str">
            <v>ERE</v>
          </cell>
          <cell r="I1620" t="str">
            <v>Engineer</v>
          </cell>
          <cell r="J1620" t="str">
            <v>Graduate Engineer</v>
          </cell>
          <cell r="K1620">
            <v>9</v>
          </cell>
        </row>
        <row r="1621">
          <cell r="C1621" t="str">
            <v>A98663</v>
          </cell>
          <cell r="D1621" t="str">
            <v>UK</v>
          </cell>
          <cell r="E1621" t="str">
            <v>UGB</v>
          </cell>
          <cell r="F1621" t="str">
            <v>UT31</v>
          </cell>
          <cell r="G1621" t="str">
            <v>S1</v>
          </cell>
          <cell r="H1621" t="str">
            <v>SBR</v>
          </cell>
          <cell r="I1621" t="str">
            <v>Senior/principal Technician</v>
          </cell>
          <cell r="J1621" t="str">
            <v>Senior Technician</v>
          </cell>
          <cell r="K1621">
            <v>7</v>
          </cell>
          <cell r="L1621" t="str">
            <v>Home</v>
          </cell>
        </row>
        <row r="1622">
          <cell r="C1622" t="str">
            <v>A00090</v>
          </cell>
          <cell r="D1622" t="str">
            <v>UK</v>
          </cell>
          <cell r="E1622" t="str">
            <v>UGB</v>
          </cell>
          <cell r="F1622" t="str">
            <v>UT51</v>
          </cell>
          <cell r="G1622" t="str">
            <v>S1</v>
          </cell>
          <cell r="H1622" t="str">
            <v>TIS</v>
          </cell>
          <cell r="I1622" t="str">
            <v>Project Support Officer</v>
          </cell>
          <cell r="J1622" t="str">
            <v>Marketing Assistant</v>
          </cell>
          <cell r="K1622">
            <v>9</v>
          </cell>
          <cell r="L1622" t="str">
            <v>Bristol</v>
          </cell>
        </row>
        <row r="1623">
          <cell r="C1623" t="str">
            <v>A74687</v>
          </cell>
          <cell r="D1623" t="str">
            <v>UK</v>
          </cell>
          <cell r="E1623" t="str">
            <v>UGB</v>
          </cell>
          <cell r="F1623" t="str">
            <v>UP31</v>
          </cell>
          <cell r="G1623" t="str">
            <v>S2</v>
          </cell>
          <cell r="H1623" t="str">
            <v>GGE</v>
          </cell>
          <cell r="I1623" t="str">
            <v>Geotechnical Engineer</v>
          </cell>
          <cell r="J1623" t="str">
            <v>Resident Engineer (2)</v>
          </cell>
          <cell r="K1623">
            <v>7</v>
          </cell>
          <cell r="L1623" t="str">
            <v>Bristol</v>
          </cell>
        </row>
        <row r="1624">
          <cell r="C1624" t="str">
            <v>A74721</v>
          </cell>
          <cell r="D1624" t="str">
            <v>UK</v>
          </cell>
          <cell r="E1624" t="str">
            <v>UGB</v>
          </cell>
          <cell r="F1624" t="str">
            <v>UP31</v>
          </cell>
          <cell r="G1624" t="str">
            <v>S2</v>
          </cell>
          <cell r="H1624" t="str">
            <v>GGE</v>
          </cell>
          <cell r="I1624" t="str">
            <v>Senior Geotechnical Engineer</v>
          </cell>
          <cell r="J1624" t="str">
            <v>Senior Engineer</v>
          </cell>
          <cell r="K1624">
            <v>6</v>
          </cell>
          <cell r="L1624" t="str">
            <v>Exeter</v>
          </cell>
        </row>
        <row r="1625">
          <cell r="C1625" t="str">
            <v>S10242</v>
          </cell>
          <cell r="D1625" t="str">
            <v>UK</v>
          </cell>
          <cell r="E1625" t="str">
            <v>UGB</v>
          </cell>
          <cell r="F1625" t="str">
            <v>UT22</v>
          </cell>
          <cell r="G1625" t="str">
            <v>S1</v>
          </cell>
          <cell r="H1625" t="str">
            <v>TIS</v>
          </cell>
          <cell r="I1625" t="str">
            <v>Engineer</v>
          </cell>
          <cell r="J1625" t="str">
            <v>Principal Engineer/ Technical Discipline Leader</v>
          </cell>
          <cell r="K1625">
            <v>5</v>
          </cell>
          <cell r="L1625" t="str">
            <v>Guildford</v>
          </cell>
        </row>
        <row r="1626">
          <cell r="C1626" t="str">
            <v>A74820</v>
          </cell>
          <cell r="D1626" t="str">
            <v>UK</v>
          </cell>
          <cell r="E1626" t="str">
            <v>UGB</v>
          </cell>
          <cell r="F1626" t="str">
            <v>UT43</v>
          </cell>
          <cell r="G1626" t="str">
            <v>S1</v>
          </cell>
          <cell r="H1626" t="str">
            <v>TRL</v>
          </cell>
          <cell r="I1626" t="str">
            <v>Project Manager</v>
          </cell>
          <cell r="J1626" t="str">
            <v>Project Manager  Category 2 (2)</v>
          </cell>
          <cell r="K1626">
            <v>4</v>
          </cell>
          <cell r="L1626" t="str">
            <v>York</v>
          </cell>
        </row>
        <row r="1627">
          <cell r="C1627" t="str">
            <v>A74676</v>
          </cell>
          <cell r="D1627" t="str">
            <v>UK</v>
          </cell>
          <cell r="E1627" t="str">
            <v>UGB</v>
          </cell>
          <cell r="F1627" t="str">
            <v>UT43</v>
          </cell>
          <cell r="G1627" t="str">
            <v>S1</v>
          </cell>
          <cell r="H1627" t="str">
            <v>TRL</v>
          </cell>
          <cell r="I1627" t="str">
            <v>Graduate Engineer</v>
          </cell>
          <cell r="J1627" t="str">
            <v>Graduate Engineer</v>
          </cell>
          <cell r="K1627">
            <v>10</v>
          </cell>
          <cell r="L1627" t="str">
            <v>London</v>
          </cell>
        </row>
        <row r="1628">
          <cell r="C1628" t="str">
            <v>A00291</v>
          </cell>
          <cell r="D1628" t="str">
            <v>UK</v>
          </cell>
          <cell r="E1628" t="str">
            <v>UGB</v>
          </cell>
          <cell r="F1628" t="str">
            <v>UT22</v>
          </cell>
          <cell r="G1628" t="str">
            <v>S1</v>
          </cell>
          <cell r="H1628" t="str">
            <v>TPL</v>
          </cell>
          <cell r="I1628" t="str">
            <v>Transport Planner</v>
          </cell>
          <cell r="J1628" t="str">
            <v>Senior  Transport Planner/ consultant</v>
          </cell>
          <cell r="K1628">
            <v>6</v>
          </cell>
          <cell r="L1628" t="str">
            <v>Guildford</v>
          </cell>
        </row>
        <row r="1629">
          <cell r="C1629" t="str">
            <v>A25254</v>
          </cell>
          <cell r="D1629" t="str">
            <v>UK</v>
          </cell>
          <cell r="E1629" t="str">
            <v>UGB</v>
          </cell>
          <cell r="F1629" t="str">
            <v>UT42</v>
          </cell>
          <cell r="G1629" t="str">
            <v>S1</v>
          </cell>
          <cell r="H1629" t="str">
            <v>TRS</v>
          </cell>
          <cell r="I1629" t="str">
            <v>Senior Mechanical Engineer</v>
          </cell>
          <cell r="J1629" t="str">
            <v>Principal Engineer/ Technical Discipline Leader</v>
          </cell>
          <cell r="K1629">
            <v>5</v>
          </cell>
          <cell r="L1629" t="str">
            <v>London</v>
          </cell>
        </row>
        <row r="1630">
          <cell r="C1630" t="str">
            <v>A24794</v>
          </cell>
          <cell r="D1630" t="str">
            <v>UK</v>
          </cell>
          <cell r="E1630" t="str">
            <v>UGB</v>
          </cell>
          <cell r="F1630" t="str">
            <v>US16</v>
          </cell>
          <cell r="G1630" t="str">
            <v>S9</v>
          </cell>
          <cell r="H1630" t="str">
            <v>ABD</v>
          </cell>
          <cell r="I1630" t="str">
            <v>UK Bid Administrator</v>
          </cell>
          <cell r="J1630" t="str">
            <v>Bid Coordinator/Administrator</v>
          </cell>
          <cell r="K1630">
            <v>7</v>
          </cell>
          <cell r="L1630" t="str">
            <v>Guildford</v>
          </cell>
        </row>
        <row r="1631">
          <cell r="C1631" t="str">
            <v>S10367</v>
          </cell>
          <cell r="D1631" t="str">
            <v>UK</v>
          </cell>
          <cell r="E1631" t="str">
            <v>UGB</v>
          </cell>
          <cell r="F1631" t="str">
            <v>UT31</v>
          </cell>
          <cell r="G1631" t="str">
            <v>S1</v>
          </cell>
          <cell r="H1631" t="str">
            <v>SBR</v>
          </cell>
          <cell r="I1631" t="str">
            <v>Structures Delivery Manager</v>
          </cell>
          <cell r="J1631" t="str">
            <v>Chartered or Consulting Engineer</v>
          </cell>
          <cell r="K1631">
            <v>7</v>
          </cell>
          <cell r="L1631" t="str">
            <v>Birmingham</v>
          </cell>
        </row>
        <row r="1632">
          <cell r="C1632" t="str">
            <v>U03015</v>
          </cell>
          <cell r="D1632" t="str">
            <v>UK</v>
          </cell>
          <cell r="E1632" t="str">
            <v>UGB</v>
          </cell>
          <cell r="F1632" t="str">
            <v>UT31</v>
          </cell>
          <cell r="G1632" t="str">
            <v>S1</v>
          </cell>
          <cell r="H1632" t="str">
            <v>SBR</v>
          </cell>
          <cell r="I1632" t="str">
            <v>Engineering Technician</v>
          </cell>
          <cell r="J1632" t="str">
            <v>Senior Technician</v>
          </cell>
          <cell r="K1632">
            <v>7</v>
          </cell>
          <cell r="L1632" t="str">
            <v>Birmingham</v>
          </cell>
        </row>
        <row r="1633">
          <cell r="C1633" t="str">
            <v>W00840</v>
          </cell>
          <cell r="D1633" t="str">
            <v>UK</v>
          </cell>
          <cell r="E1633" t="str">
            <v>UGB</v>
          </cell>
          <cell r="F1633" t="str">
            <v>UT41</v>
          </cell>
          <cell r="G1633" t="str">
            <v>S1</v>
          </cell>
          <cell r="H1633" t="str">
            <v>TRL</v>
          </cell>
          <cell r="I1633" t="str">
            <v>Engineer</v>
          </cell>
          <cell r="J1633" t="str">
            <v>Senior Engineer</v>
          </cell>
          <cell r="K1633">
            <v>6</v>
          </cell>
          <cell r="L1633" t="str">
            <v>Warrington</v>
          </cell>
        </row>
        <row r="1634">
          <cell r="C1634" t="str">
            <v>A24973</v>
          </cell>
          <cell r="D1634" t="str">
            <v>UK</v>
          </cell>
          <cell r="E1634" t="str">
            <v>UGB</v>
          </cell>
          <cell r="F1634" t="str">
            <v>UT31</v>
          </cell>
          <cell r="G1634" t="str">
            <v>S1</v>
          </cell>
          <cell r="H1634" t="str">
            <v>SBR</v>
          </cell>
          <cell r="I1634" t="str">
            <v>Technical Director</v>
          </cell>
          <cell r="J1634" t="str">
            <v>Associate (EA)/ Associate Tech. Dir / Associate Tech. Dir (2</v>
          </cell>
          <cell r="K1634">
            <v>4</v>
          </cell>
          <cell r="L1634" t="str">
            <v>Birmingham</v>
          </cell>
        </row>
        <row r="1635">
          <cell r="C1635" t="str">
            <v>A05003</v>
          </cell>
          <cell r="D1635" t="str">
            <v>UK</v>
          </cell>
          <cell r="E1635" t="str">
            <v>UGB</v>
          </cell>
          <cell r="F1635" t="str">
            <v>UU61</v>
          </cell>
          <cell r="G1635" t="str">
            <v>S3</v>
          </cell>
          <cell r="H1635" t="str">
            <v>WWN</v>
          </cell>
          <cell r="I1635" t="str">
            <v>Senior Technician</v>
          </cell>
          <cell r="J1635" t="str">
            <v>Senior Technician</v>
          </cell>
          <cell r="K1635">
            <v>7</v>
          </cell>
          <cell r="L1635" t="str">
            <v>Plymouth</v>
          </cell>
        </row>
        <row r="1636">
          <cell r="C1636" t="str">
            <v>A00501</v>
          </cell>
          <cell r="D1636" t="str">
            <v>UK</v>
          </cell>
          <cell r="E1636" t="str">
            <v>UGB</v>
          </cell>
          <cell r="F1636" t="str">
            <v>UU41</v>
          </cell>
          <cell r="G1636" t="str">
            <v>S3</v>
          </cell>
          <cell r="H1636" t="str">
            <v>WEN</v>
          </cell>
          <cell r="I1636" t="str">
            <v>Hydrologist</v>
          </cell>
          <cell r="J1636" t="str">
            <v>Environmental consultant 1</v>
          </cell>
          <cell r="K1636">
            <v>7</v>
          </cell>
          <cell r="L1636" t="str">
            <v>Cardiff</v>
          </cell>
        </row>
        <row r="1637">
          <cell r="C1637" t="str">
            <v>A24976</v>
          </cell>
          <cell r="D1637" t="str">
            <v>UK</v>
          </cell>
          <cell r="E1637" t="str">
            <v>UGB</v>
          </cell>
          <cell r="F1637" t="str">
            <v>UP21</v>
          </cell>
          <cell r="G1637" t="str">
            <v>S2</v>
          </cell>
          <cell r="H1637" t="str">
            <v>BBI</v>
          </cell>
          <cell r="I1637" t="str">
            <v>Graduate Engineer</v>
          </cell>
          <cell r="J1637" t="str">
            <v>Graduate Engineer</v>
          </cell>
          <cell r="K1637">
            <v>9</v>
          </cell>
          <cell r="L1637" t="str">
            <v>Bristol</v>
          </cell>
        </row>
        <row r="1638">
          <cell r="C1638" t="str">
            <v>A85189</v>
          </cell>
          <cell r="D1638" t="str">
            <v>UK</v>
          </cell>
          <cell r="E1638" t="str">
            <v>UGB</v>
          </cell>
          <cell r="F1638" t="str">
            <v>UU61</v>
          </cell>
          <cell r="G1638" t="str">
            <v>S3</v>
          </cell>
          <cell r="H1638" t="str">
            <v>WWN</v>
          </cell>
          <cell r="I1638" t="str">
            <v>Senior Engineer</v>
          </cell>
          <cell r="J1638" t="str">
            <v>Principal Engineer/ Technical Discipline Leader</v>
          </cell>
          <cell r="K1638">
            <v>5</v>
          </cell>
          <cell r="L1638" t="str">
            <v>Plymouth</v>
          </cell>
        </row>
        <row r="1639">
          <cell r="C1639" t="str">
            <v>A74532</v>
          </cell>
          <cell r="D1639" t="str">
            <v>UK</v>
          </cell>
          <cell r="E1639" t="str">
            <v>UGB</v>
          </cell>
          <cell r="F1639" t="str">
            <v>UT26</v>
          </cell>
          <cell r="G1639" t="str">
            <v>S1</v>
          </cell>
          <cell r="H1639" t="str">
            <v>THW</v>
          </cell>
          <cell r="I1639" t="str">
            <v>Associate Technical Director (2)</v>
          </cell>
          <cell r="J1639" t="str">
            <v>Associate (EA)/ Associate Tech. Dir / Associate Tech. Dir (2</v>
          </cell>
          <cell r="K1639">
            <v>4</v>
          </cell>
          <cell r="L1639" t="str">
            <v>Ukraine</v>
          </cell>
        </row>
        <row r="1640">
          <cell r="C1640" t="str">
            <v>A76086</v>
          </cell>
          <cell r="D1640" t="str">
            <v>UK</v>
          </cell>
          <cell r="E1640" t="str">
            <v>UGB</v>
          </cell>
          <cell r="F1640" t="str">
            <v>UU71</v>
          </cell>
          <cell r="G1640" t="str">
            <v>S3</v>
          </cell>
          <cell r="H1640" t="str">
            <v>WWN</v>
          </cell>
          <cell r="I1640" t="str">
            <v>Senior Engineer</v>
          </cell>
          <cell r="J1640" t="str">
            <v>Senior Engineer</v>
          </cell>
          <cell r="K1640">
            <v>6</v>
          </cell>
          <cell r="L1640" t="str">
            <v>Birmingham</v>
          </cell>
        </row>
        <row r="1641">
          <cell r="C1641" t="str">
            <v>A25151</v>
          </cell>
          <cell r="D1641" t="str">
            <v>UK</v>
          </cell>
          <cell r="E1641" t="str">
            <v>UGB</v>
          </cell>
          <cell r="F1641" t="str">
            <v>UU41</v>
          </cell>
          <cell r="G1641" t="str">
            <v>S3</v>
          </cell>
          <cell r="H1641" t="str">
            <v>WEN</v>
          </cell>
          <cell r="I1641" t="str">
            <v>Engineering Technician</v>
          </cell>
          <cell r="J1641" t="str">
            <v>Technical Officer/ Technician</v>
          </cell>
          <cell r="K1641">
            <v>8</v>
          </cell>
          <cell r="L1641" t="str">
            <v>Exeter</v>
          </cell>
        </row>
        <row r="1642">
          <cell r="C1642" t="str">
            <v>A25207</v>
          </cell>
          <cell r="D1642" t="str">
            <v>UK</v>
          </cell>
          <cell r="E1642" t="str">
            <v>UGB</v>
          </cell>
          <cell r="F1642" t="str">
            <v>UT25</v>
          </cell>
          <cell r="G1642" t="str">
            <v>S1</v>
          </cell>
          <cell r="H1642" t="str">
            <v>THW</v>
          </cell>
          <cell r="I1642" t="str">
            <v>Highways Engineer</v>
          </cell>
          <cell r="J1642" t="str">
            <v>Engineer  (Not chartered) (Graduate)</v>
          </cell>
          <cell r="K1642">
            <v>8</v>
          </cell>
          <cell r="L1642" t="str">
            <v>Guildford</v>
          </cell>
        </row>
        <row r="1643">
          <cell r="C1643" t="str">
            <v>A24993</v>
          </cell>
          <cell r="D1643" t="str">
            <v>UK</v>
          </cell>
          <cell r="E1643" t="str">
            <v>UGB</v>
          </cell>
          <cell r="F1643" t="str">
            <v>UT25</v>
          </cell>
          <cell r="G1643" t="str">
            <v>S1</v>
          </cell>
          <cell r="H1643" t="str">
            <v>THW</v>
          </cell>
          <cell r="I1643" t="str">
            <v>Highways Engineer</v>
          </cell>
          <cell r="J1643" t="str">
            <v>Engineer  (Not chartered) (Graduate)</v>
          </cell>
          <cell r="K1643">
            <v>8</v>
          </cell>
          <cell r="L1643" t="str">
            <v>Romania</v>
          </cell>
        </row>
        <row r="1644">
          <cell r="C1644" t="str">
            <v>W44296</v>
          </cell>
          <cell r="D1644" t="str">
            <v>UK</v>
          </cell>
          <cell r="E1644" t="str">
            <v>UGB</v>
          </cell>
          <cell r="F1644" t="str">
            <v>UU31</v>
          </cell>
          <cell r="G1644" t="str">
            <v>S3</v>
          </cell>
          <cell r="H1644" t="str">
            <v>WWN</v>
          </cell>
          <cell r="I1644" t="str">
            <v>Principal Engineer</v>
          </cell>
          <cell r="J1644" t="str">
            <v>Principal Engineer/ Technical Discipline Leader</v>
          </cell>
          <cell r="K1644">
            <v>5</v>
          </cell>
          <cell r="L1644" t="str">
            <v>Home</v>
          </cell>
        </row>
        <row r="1645">
          <cell r="C1645" t="str">
            <v>A76506</v>
          </cell>
          <cell r="D1645" t="str">
            <v>UK</v>
          </cell>
          <cell r="E1645" t="str">
            <v>UGB</v>
          </cell>
          <cell r="F1645" t="str">
            <v>UT41</v>
          </cell>
          <cell r="G1645" t="str">
            <v>S1</v>
          </cell>
          <cell r="H1645" t="str">
            <v>TRL</v>
          </cell>
          <cell r="I1645" t="str">
            <v>Site Manager</v>
          </cell>
          <cell r="J1645" t="str">
            <v>Site Operations Manager</v>
          </cell>
          <cell r="K1645">
            <v>4</v>
          </cell>
          <cell r="L1645" t="str">
            <v>Other Site</v>
          </cell>
        </row>
        <row r="1646">
          <cell r="C1646" t="str">
            <v>A24937</v>
          </cell>
          <cell r="D1646" t="str">
            <v>UK</v>
          </cell>
          <cell r="E1646" t="str">
            <v>UGB</v>
          </cell>
          <cell r="F1646" t="str">
            <v>UT31</v>
          </cell>
          <cell r="G1646" t="str">
            <v>S1</v>
          </cell>
          <cell r="H1646" t="str">
            <v>SBR</v>
          </cell>
          <cell r="I1646" t="str">
            <v>Engineer</v>
          </cell>
          <cell r="J1646" t="str">
            <v>Engineer  (Not chartered) (Graduate)</v>
          </cell>
          <cell r="K1646">
            <v>8</v>
          </cell>
          <cell r="L1646" t="str">
            <v>London</v>
          </cell>
        </row>
        <row r="1647">
          <cell r="C1647" t="str">
            <v>S10279</v>
          </cell>
          <cell r="D1647" t="str">
            <v>UK</v>
          </cell>
          <cell r="E1647" t="str">
            <v>UGB</v>
          </cell>
          <cell r="F1647" t="str">
            <v>UU81</v>
          </cell>
          <cell r="G1647" t="str">
            <v>S3</v>
          </cell>
          <cell r="H1647" t="str">
            <v>ERE</v>
          </cell>
          <cell r="I1647" t="str">
            <v>Consultant</v>
          </cell>
          <cell r="J1647" t="str">
            <v>Project Manager  Category 2 (2)</v>
          </cell>
          <cell r="K1647">
            <v>4</v>
          </cell>
          <cell r="L1647" t="str">
            <v>Bristol</v>
          </cell>
        </row>
        <row r="1648">
          <cell r="C1648" t="str">
            <v>W01085</v>
          </cell>
          <cell r="D1648" t="str">
            <v>UK</v>
          </cell>
          <cell r="E1648" t="str">
            <v>UGB</v>
          </cell>
          <cell r="F1648" t="str">
            <v>UE31</v>
          </cell>
          <cell r="G1648" t="str">
            <v>S4</v>
          </cell>
          <cell r="H1648" t="str">
            <v>EEA</v>
          </cell>
          <cell r="I1648" t="str">
            <v>Senior Graphic Designer</v>
          </cell>
          <cell r="J1648" t="str">
            <v>Senior Graphic Designer</v>
          </cell>
          <cell r="K1648">
            <v>6</v>
          </cell>
          <cell r="L1648" t="str">
            <v>Warrington</v>
          </cell>
        </row>
        <row r="1649">
          <cell r="C1649" t="str">
            <v>A00085</v>
          </cell>
          <cell r="D1649" t="str">
            <v>UK</v>
          </cell>
          <cell r="E1649" t="str">
            <v>UGB</v>
          </cell>
          <cell r="F1649" t="str">
            <v>UE31</v>
          </cell>
          <cell r="G1649" t="str">
            <v>S4</v>
          </cell>
          <cell r="H1649" t="str">
            <v>EER</v>
          </cell>
          <cell r="I1649" t="str">
            <v>Principal Consultant</v>
          </cell>
          <cell r="J1649" t="str">
            <v>Principal Consultant (Aus)</v>
          </cell>
          <cell r="K1649">
            <v>5</v>
          </cell>
          <cell r="L1649" t="str">
            <v>Cardiff</v>
          </cell>
        </row>
        <row r="1650">
          <cell r="C1650" t="str">
            <v>A74857</v>
          </cell>
          <cell r="D1650" t="str">
            <v>UK</v>
          </cell>
          <cell r="E1650" t="str">
            <v>UGB</v>
          </cell>
          <cell r="F1650" t="str">
            <v>UU51</v>
          </cell>
          <cell r="G1650" t="str">
            <v>S3</v>
          </cell>
          <cell r="H1650" t="str">
            <v>WWN</v>
          </cell>
          <cell r="I1650" t="str">
            <v>Senior Engineer</v>
          </cell>
          <cell r="J1650" t="str">
            <v>Senior Engineer</v>
          </cell>
          <cell r="K1650">
            <v>6</v>
          </cell>
          <cell r="L1650" t="str">
            <v>Isle of Man</v>
          </cell>
        </row>
        <row r="1651">
          <cell r="C1651" t="str">
            <v>U02937</v>
          </cell>
          <cell r="D1651" t="str">
            <v>UK</v>
          </cell>
          <cell r="E1651" t="str">
            <v>UGB</v>
          </cell>
          <cell r="F1651" t="str">
            <v>UU51</v>
          </cell>
          <cell r="G1651" t="str">
            <v>S3</v>
          </cell>
          <cell r="H1651" t="str">
            <v>WWN</v>
          </cell>
          <cell r="I1651" t="str">
            <v>Civil Engineer</v>
          </cell>
          <cell r="J1651" t="str">
            <v>Senior Engineer</v>
          </cell>
          <cell r="K1651">
            <v>6</v>
          </cell>
          <cell r="L1651" t="str">
            <v>Isle of Man</v>
          </cell>
        </row>
        <row r="1652">
          <cell r="C1652" t="str">
            <v>A76308</v>
          </cell>
          <cell r="D1652" t="str">
            <v>UK</v>
          </cell>
          <cell r="E1652" t="str">
            <v>UGB</v>
          </cell>
          <cell r="F1652" t="str">
            <v>UF15</v>
          </cell>
          <cell r="G1652" t="str">
            <v>S9</v>
          </cell>
          <cell r="H1652" t="str">
            <v>AFF</v>
          </cell>
          <cell r="I1652" t="str">
            <v>Office Facilities Manager</v>
          </cell>
          <cell r="J1652" t="str">
            <v>Office  Manager or  Office Facilities Manager (2)</v>
          </cell>
          <cell r="K1652">
            <v>6</v>
          </cell>
          <cell r="L1652" t="str">
            <v>London</v>
          </cell>
        </row>
        <row r="1653">
          <cell r="C1653" t="str">
            <v>U02820</v>
          </cell>
          <cell r="D1653" t="str">
            <v>UK</v>
          </cell>
          <cell r="E1653" t="str">
            <v>UGB</v>
          </cell>
          <cell r="F1653" t="str">
            <v>UT21</v>
          </cell>
          <cell r="G1653" t="str">
            <v>S1</v>
          </cell>
          <cell r="H1653" t="str">
            <v>THW</v>
          </cell>
          <cell r="I1653" t="str">
            <v>Engineer</v>
          </cell>
          <cell r="J1653" t="str">
            <v>Resident Engineer (2)</v>
          </cell>
          <cell r="K1653">
            <v>7</v>
          </cell>
          <cell r="L1653" t="str">
            <v>Other Site</v>
          </cell>
        </row>
        <row r="1654">
          <cell r="C1654" t="str">
            <v>W44326</v>
          </cell>
          <cell r="D1654" t="str">
            <v>UK</v>
          </cell>
          <cell r="E1654" t="str">
            <v>UGB</v>
          </cell>
          <cell r="F1654" t="str">
            <v>US15</v>
          </cell>
          <cell r="G1654" t="str">
            <v>S9</v>
          </cell>
          <cell r="H1654" t="str">
            <v>AIT</v>
          </cell>
          <cell r="I1654" t="str">
            <v>IT Field Engineer Team Leader</v>
          </cell>
          <cell r="J1654" t="str">
            <v>Senior IT Administrator</v>
          </cell>
          <cell r="K1654">
            <v>6</v>
          </cell>
          <cell r="L1654" t="str">
            <v>Cardiff</v>
          </cell>
        </row>
        <row r="1655">
          <cell r="C1655" t="str">
            <v>A83380</v>
          </cell>
          <cell r="D1655" t="str">
            <v>UK</v>
          </cell>
          <cell r="E1655" t="str">
            <v>UGB</v>
          </cell>
          <cell r="F1655" t="str">
            <v>US15</v>
          </cell>
          <cell r="G1655" t="str">
            <v>S9</v>
          </cell>
          <cell r="H1655" t="str">
            <v>AIT</v>
          </cell>
          <cell r="I1655" t="str">
            <v>IT Systems Engineer</v>
          </cell>
          <cell r="J1655" t="str">
            <v>Senior Network Administrator</v>
          </cell>
          <cell r="K1655">
            <v>6</v>
          </cell>
          <cell r="L1655" t="str">
            <v>Bristol</v>
          </cell>
        </row>
        <row r="1656">
          <cell r="C1656" t="str">
            <v>A74783</v>
          </cell>
          <cell r="D1656" t="str">
            <v>UK</v>
          </cell>
          <cell r="E1656" t="str">
            <v>UGB</v>
          </cell>
          <cell r="F1656" t="str">
            <v>UT11</v>
          </cell>
          <cell r="G1656" t="str">
            <v>S1</v>
          </cell>
          <cell r="H1656" t="str">
            <v>TEX</v>
          </cell>
          <cell r="I1656" t="str">
            <v>Operations Director</v>
          </cell>
          <cell r="J1656" t="str">
            <v>Sector Operations Director</v>
          </cell>
          <cell r="K1656">
            <v>2</v>
          </cell>
          <cell r="L1656" t="str">
            <v>Guildford</v>
          </cell>
        </row>
        <row r="1657">
          <cell r="C1657" t="str">
            <v>A74662</v>
          </cell>
          <cell r="D1657" t="str">
            <v>UK</v>
          </cell>
          <cell r="E1657" t="str">
            <v>UGB</v>
          </cell>
          <cell r="F1657" t="str">
            <v>UU61</v>
          </cell>
          <cell r="G1657" t="str">
            <v>S3</v>
          </cell>
          <cell r="H1657" t="str">
            <v>WWN</v>
          </cell>
          <cell r="I1657" t="str">
            <v>Graduate Engineer</v>
          </cell>
          <cell r="J1657" t="str">
            <v>Assistant Engineer  (Graduate)</v>
          </cell>
          <cell r="K1657">
            <v>8</v>
          </cell>
          <cell r="L1657" t="str">
            <v>Exeter</v>
          </cell>
        </row>
        <row r="1658">
          <cell r="C1658" t="str">
            <v>A76092</v>
          </cell>
          <cell r="D1658" t="str">
            <v>UK</v>
          </cell>
          <cell r="E1658" t="str">
            <v>UGB</v>
          </cell>
          <cell r="F1658" t="str">
            <v>UT42</v>
          </cell>
          <cell r="G1658" t="str">
            <v>S1</v>
          </cell>
          <cell r="H1658" t="str">
            <v>TRL</v>
          </cell>
          <cell r="I1658" t="str">
            <v>Document Controller</v>
          </cell>
          <cell r="J1658" t="str">
            <v>Administration  Officer</v>
          </cell>
          <cell r="K1658">
            <v>8</v>
          </cell>
          <cell r="L1658" t="str">
            <v>London</v>
          </cell>
        </row>
        <row r="1659">
          <cell r="C1659" t="str">
            <v>A74926</v>
          </cell>
          <cell r="D1659" t="str">
            <v>UK</v>
          </cell>
          <cell r="E1659" t="str">
            <v>UGB</v>
          </cell>
          <cell r="F1659" t="str">
            <v>UF15</v>
          </cell>
          <cell r="G1659" t="str">
            <v>S9</v>
          </cell>
          <cell r="H1659" t="str">
            <v>AFF</v>
          </cell>
          <cell r="I1659" t="str">
            <v>Receptionist</v>
          </cell>
          <cell r="J1659" t="str">
            <v>Senior Receptionist</v>
          </cell>
          <cell r="K1659">
            <v>9</v>
          </cell>
          <cell r="L1659" t="str">
            <v>London</v>
          </cell>
        </row>
        <row r="1660">
          <cell r="C1660" t="str">
            <v>A00249</v>
          </cell>
          <cell r="D1660" t="str">
            <v>UK</v>
          </cell>
          <cell r="E1660" t="str">
            <v>UGB</v>
          </cell>
          <cell r="F1660" t="str">
            <v>UT31</v>
          </cell>
          <cell r="G1660" t="str">
            <v>S1</v>
          </cell>
          <cell r="H1660" t="str">
            <v>SBR</v>
          </cell>
          <cell r="I1660" t="str">
            <v>Assistant Engineer</v>
          </cell>
          <cell r="J1660" t="str">
            <v>Assistant Resident Engineer(1) / Assistant Resident Engineer</v>
          </cell>
          <cell r="K1660">
            <v>8</v>
          </cell>
          <cell r="L1660" t="str">
            <v>London</v>
          </cell>
        </row>
        <row r="1661">
          <cell r="C1661" t="str">
            <v>A50213</v>
          </cell>
          <cell r="D1661" t="str">
            <v>UK</v>
          </cell>
          <cell r="E1661" t="str">
            <v>UGB</v>
          </cell>
          <cell r="F1661" t="str">
            <v>UT21</v>
          </cell>
          <cell r="G1661" t="str">
            <v>S1</v>
          </cell>
          <cell r="H1661" t="str">
            <v>THW</v>
          </cell>
          <cell r="I1661" t="str">
            <v>Chartered Civil Engineer</v>
          </cell>
          <cell r="J1661" t="str">
            <v>Chartered or Consulting Engineer</v>
          </cell>
          <cell r="K1661">
            <v>7</v>
          </cell>
          <cell r="L1661" t="str">
            <v>Other Site</v>
          </cell>
        </row>
        <row r="1662">
          <cell r="C1662" t="str">
            <v>A05315</v>
          </cell>
          <cell r="D1662" t="str">
            <v>UK</v>
          </cell>
          <cell r="E1662" t="str">
            <v>UGB</v>
          </cell>
          <cell r="F1662" t="str">
            <v>UT21</v>
          </cell>
          <cell r="G1662" t="str">
            <v>S1</v>
          </cell>
          <cell r="H1662" t="str">
            <v>THW</v>
          </cell>
          <cell r="I1662" t="str">
            <v>Resident Engineer</v>
          </cell>
          <cell r="J1662" t="str">
            <v>Senior Resident Engineer</v>
          </cell>
          <cell r="K1662">
            <v>5</v>
          </cell>
          <cell r="L1662" t="str">
            <v>Guildford</v>
          </cell>
        </row>
        <row r="1663">
          <cell r="C1663" t="str">
            <v>S10264</v>
          </cell>
          <cell r="D1663" t="str">
            <v>UK</v>
          </cell>
          <cell r="E1663" t="str">
            <v>UGB</v>
          </cell>
          <cell r="F1663" t="str">
            <v>UU41</v>
          </cell>
          <cell r="G1663" t="str">
            <v>S3</v>
          </cell>
          <cell r="H1663" t="str">
            <v>WEN</v>
          </cell>
          <cell r="I1663" t="str">
            <v>Environmental Consultant</v>
          </cell>
          <cell r="J1663" t="str">
            <v>Environmental consultant 2</v>
          </cell>
          <cell r="K1663">
            <v>8</v>
          </cell>
          <cell r="L1663" t="str">
            <v>Home</v>
          </cell>
        </row>
        <row r="1664">
          <cell r="C1664" t="str">
            <v>A76240</v>
          </cell>
          <cell r="D1664" t="str">
            <v>UK</v>
          </cell>
          <cell r="E1664" t="str">
            <v>UGB</v>
          </cell>
          <cell r="F1664" t="str">
            <v>UE21</v>
          </cell>
          <cell r="G1664" t="str">
            <v>S4</v>
          </cell>
          <cell r="H1664" t="str">
            <v>EEC</v>
          </cell>
          <cell r="I1664" t="str">
            <v>Placement Student</v>
          </cell>
          <cell r="J1664" t="str">
            <v>Junior Technician</v>
          </cell>
          <cell r="K1664">
            <v>11</v>
          </cell>
          <cell r="L1664" t="str">
            <v>Stroud</v>
          </cell>
        </row>
        <row r="1665">
          <cell r="C1665" t="str">
            <v>A50145</v>
          </cell>
          <cell r="D1665" t="str">
            <v>UK</v>
          </cell>
          <cell r="E1665" t="str">
            <v>UGB</v>
          </cell>
          <cell r="F1665" t="str">
            <v>UU31</v>
          </cell>
          <cell r="G1665" t="str">
            <v>S3</v>
          </cell>
          <cell r="H1665" t="str">
            <v>WWN</v>
          </cell>
          <cell r="I1665" t="str">
            <v>Engineer</v>
          </cell>
          <cell r="J1665" t="str">
            <v>Chartered or Consulting Engineer</v>
          </cell>
          <cell r="K1665">
            <v>7</v>
          </cell>
          <cell r="L1665" t="str">
            <v>Secondment</v>
          </cell>
        </row>
        <row r="1666">
          <cell r="C1666" t="str">
            <v>W46396</v>
          </cell>
          <cell r="D1666" t="str">
            <v>UK</v>
          </cell>
          <cell r="E1666" t="str">
            <v>UGB</v>
          </cell>
          <cell r="F1666" t="str">
            <v>UU71</v>
          </cell>
          <cell r="G1666" t="str">
            <v>S3</v>
          </cell>
          <cell r="H1666" t="str">
            <v>WWN</v>
          </cell>
          <cell r="I1666" t="str">
            <v>Engineer</v>
          </cell>
          <cell r="J1666" t="str">
            <v>Chartered or Consulting Engineer</v>
          </cell>
          <cell r="K1666">
            <v>7</v>
          </cell>
          <cell r="L1666" t="str">
            <v>Belfast</v>
          </cell>
        </row>
        <row r="1667">
          <cell r="C1667" t="str">
            <v>A00160</v>
          </cell>
          <cell r="D1667" t="str">
            <v>UK</v>
          </cell>
          <cell r="E1667" t="str">
            <v>UGB</v>
          </cell>
          <cell r="F1667" t="str">
            <v>UP31</v>
          </cell>
          <cell r="G1667" t="str">
            <v>S2</v>
          </cell>
          <cell r="H1667" t="str">
            <v>GCL</v>
          </cell>
          <cell r="I1667" t="str">
            <v>Technical Director</v>
          </cell>
          <cell r="J1667" t="str">
            <v>Associate (EA)/ Associate Tech. Dir / Associate Tech. Dir (2</v>
          </cell>
          <cell r="K1667">
            <v>4</v>
          </cell>
          <cell r="L1667" t="str">
            <v>London</v>
          </cell>
        </row>
        <row r="1668">
          <cell r="C1668" t="str">
            <v>A76501</v>
          </cell>
          <cell r="D1668" t="str">
            <v>UK</v>
          </cell>
          <cell r="E1668" t="str">
            <v>UGB</v>
          </cell>
          <cell r="F1668" t="str">
            <v>UT41</v>
          </cell>
          <cell r="G1668" t="str">
            <v>S1</v>
          </cell>
          <cell r="H1668" t="str">
            <v>TRL</v>
          </cell>
          <cell r="I1668" t="str">
            <v>Senior Project Engineer</v>
          </cell>
          <cell r="J1668" t="str">
            <v>Project Manager  Category 2 (2)</v>
          </cell>
          <cell r="K1668">
            <v>4</v>
          </cell>
          <cell r="L1668" t="str">
            <v>Other Site</v>
          </cell>
        </row>
        <row r="1669">
          <cell r="C1669" t="str">
            <v>A00281</v>
          </cell>
          <cell r="D1669" t="str">
            <v>UK</v>
          </cell>
          <cell r="E1669" t="str">
            <v>UGB</v>
          </cell>
          <cell r="F1669" t="str">
            <v>UT42</v>
          </cell>
          <cell r="G1669" t="str">
            <v>S1</v>
          </cell>
          <cell r="H1669" t="str">
            <v>TRL</v>
          </cell>
          <cell r="I1669" t="str">
            <v>Principal Cost Manager</v>
          </cell>
          <cell r="J1669" t="str">
            <v>Principal Cost Manager</v>
          </cell>
          <cell r="K1669">
            <v>5</v>
          </cell>
          <cell r="L1669" t="str">
            <v>London</v>
          </cell>
        </row>
        <row r="1670">
          <cell r="C1670" t="str">
            <v>A74565</v>
          </cell>
          <cell r="D1670" t="str">
            <v>UK</v>
          </cell>
          <cell r="E1670" t="str">
            <v>UGB</v>
          </cell>
          <cell r="F1670" t="str">
            <v>UT42</v>
          </cell>
          <cell r="G1670" t="str">
            <v>S1</v>
          </cell>
          <cell r="H1670" t="str">
            <v>TRL</v>
          </cell>
          <cell r="I1670" t="str">
            <v>Senior Project Manager</v>
          </cell>
          <cell r="J1670" t="str">
            <v>Senior Project Manager  – Landscape &amp; Planning</v>
          </cell>
          <cell r="K1670">
            <v>6</v>
          </cell>
          <cell r="L1670" t="str">
            <v>London</v>
          </cell>
        </row>
        <row r="1671">
          <cell r="C1671" t="str">
            <v>S10360</v>
          </cell>
          <cell r="D1671" t="str">
            <v>UK</v>
          </cell>
          <cell r="E1671" t="str">
            <v>UGB</v>
          </cell>
          <cell r="F1671" t="str">
            <v>UT42</v>
          </cell>
          <cell r="G1671" t="str">
            <v>S1</v>
          </cell>
          <cell r="H1671" t="str">
            <v>TRL</v>
          </cell>
          <cell r="I1671" t="str">
            <v>Scheme Project Manager</v>
          </cell>
          <cell r="J1671" t="str">
            <v>Senior Project Manager  – Landscape &amp; Planning</v>
          </cell>
          <cell r="K1671">
            <v>6</v>
          </cell>
          <cell r="L1671" t="str">
            <v>London</v>
          </cell>
        </row>
        <row r="1672">
          <cell r="C1672" t="str">
            <v>A50060</v>
          </cell>
          <cell r="D1672" t="str">
            <v>UK</v>
          </cell>
          <cell r="E1672" t="str">
            <v>UGB</v>
          </cell>
          <cell r="F1672" t="str">
            <v>UT42</v>
          </cell>
          <cell r="G1672" t="str">
            <v>S1</v>
          </cell>
          <cell r="H1672" t="str">
            <v>TRL</v>
          </cell>
          <cell r="I1672" t="str">
            <v>Associate Technical Director (2)</v>
          </cell>
          <cell r="J1672" t="str">
            <v>Associate (EA)/ Associate Tech. Dir / Associate Tech. Dir (2</v>
          </cell>
          <cell r="K1672">
            <v>4</v>
          </cell>
          <cell r="L1672" t="str">
            <v>London</v>
          </cell>
        </row>
        <row r="1673">
          <cell r="C1673" t="str">
            <v>A00353</v>
          </cell>
          <cell r="D1673" t="str">
            <v>UK</v>
          </cell>
          <cell r="E1673" t="str">
            <v>UGB</v>
          </cell>
          <cell r="F1673" t="str">
            <v>UU31</v>
          </cell>
          <cell r="G1673" t="str">
            <v>S3</v>
          </cell>
          <cell r="H1673" t="str">
            <v>WWN</v>
          </cell>
          <cell r="I1673" t="str">
            <v>Graduate Engineer</v>
          </cell>
          <cell r="J1673" t="str">
            <v>Engineer  (Not chartered) (Graduate)</v>
          </cell>
          <cell r="K1673">
            <v>8</v>
          </cell>
          <cell r="L1673" t="str">
            <v>Cardiff</v>
          </cell>
        </row>
        <row r="1674">
          <cell r="C1674" t="str">
            <v>A74737</v>
          </cell>
          <cell r="D1674" t="str">
            <v>UK</v>
          </cell>
          <cell r="E1674" t="str">
            <v>UGB</v>
          </cell>
          <cell r="F1674" t="str">
            <v>US15</v>
          </cell>
          <cell r="G1674" t="str">
            <v>S9</v>
          </cell>
          <cell r="H1674" t="str">
            <v>AIT</v>
          </cell>
          <cell r="I1674" t="str">
            <v>IT Field Engineer</v>
          </cell>
          <cell r="J1674" t="str">
            <v>IT Engineer</v>
          </cell>
          <cell r="K1674">
            <v>8</v>
          </cell>
          <cell r="L1674" t="str">
            <v>Plymouth</v>
          </cell>
        </row>
        <row r="1675">
          <cell r="C1675" t="str">
            <v>A74790</v>
          </cell>
          <cell r="D1675" t="str">
            <v>UK</v>
          </cell>
          <cell r="E1675" t="str">
            <v>UGB</v>
          </cell>
          <cell r="F1675" t="str">
            <v>UT43</v>
          </cell>
          <cell r="G1675" t="str">
            <v>S1</v>
          </cell>
          <cell r="H1675" t="str">
            <v>TRL</v>
          </cell>
          <cell r="I1675" t="str">
            <v>Assistant Engineer</v>
          </cell>
          <cell r="J1675" t="str">
            <v>Assistant Engineer  (Graduate)</v>
          </cell>
          <cell r="K1675">
            <v>9</v>
          </cell>
          <cell r="L1675" t="str">
            <v>York</v>
          </cell>
        </row>
        <row r="1676">
          <cell r="C1676" t="str">
            <v>A50184</v>
          </cell>
          <cell r="D1676" t="str">
            <v>UK</v>
          </cell>
          <cell r="E1676" t="str">
            <v>UGB</v>
          </cell>
          <cell r="F1676" t="str">
            <v>UU61</v>
          </cell>
          <cell r="G1676" t="str">
            <v>S3</v>
          </cell>
          <cell r="H1676" t="str">
            <v>WWN</v>
          </cell>
          <cell r="I1676" t="str">
            <v>Graduate Engineer</v>
          </cell>
          <cell r="J1676" t="str">
            <v>Engineer  (Not chartered) (Graduate)</v>
          </cell>
          <cell r="K1676">
            <v>8</v>
          </cell>
          <cell r="L1676" t="str">
            <v>Plymouth</v>
          </cell>
        </row>
        <row r="1677">
          <cell r="C1677" t="str">
            <v>W46426</v>
          </cell>
          <cell r="D1677" t="str">
            <v>UK</v>
          </cell>
          <cell r="E1677" t="str">
            <v>UGB</v>
          </cell>
          <cell r="F1677" t="str">
            <v>UT41</v>
          </cell>
          <cell r="G1677" t="str">
            <v>S1</v>
          </cell>
          <cell r="H1677" t="str">
            <v>TRL</v>
          </cell>
          <cell r="I1677" t="str">
            <v>Project Manager - Civils</v>
          </cell>
          <cell r="J1677" t="str">
            <v>Project Controls Manager</v>
          </cell>
          <cell r="K1677">
            <v>8</v>
          </cell>
          <cell r="L1677" t="str">
            <v>Warrington</v>
          </cell>
        </row>
        <row r="1678">
          <cell r="C1678" t="str">
            <v>S10240</v>
          </cell>
          <cell r="D1678" t="str">
            <v>UK</v>
          </cell>
          <cell r="E1678" t="str">
            <v>UGB</v>
          </cell>
          <cell r="F1678" t="str">
            <v>UU22</v>
          </cell>
          <cell r="G1678" t="str">
            <v>S3</v>
          </cell>
          <cell r="H1678" t="str">
            <v>WTC</v>
          </cell>
          <cell r="I1678" t="str">
            <v>Senior Electrical Engineer</v>
          </cell>
          <cell r="J1678" t="str">
            <v>Senior Engineer</v>
          </cell>
          <cell r="K1678">
            <v>6</v>
          </cell>
          <cell r="L1678" t="str">
            <v>Birmingham</v>
          </cell>
        </row>
        <row r="1679">
          <cell r="C1679" t="str">
            <v>A25183</v>
          </cell>
          <cell r="D1679" t="str">
            <v>UK</v>
          </cell>
          <cell r="E1679" t="str">
            <v>UGB</v>
          </cell>
          <cell r="F1679" t="str">
            <v>UU31</v>
          </cell>
          <cell r="G1679" t="str">
            <v>S3</v>
          </cell>
          <cell r="H1679" t="str">
            <v>WWN</v>
          </cell>
          <cell r="I1679" t="str">
            <v>Principal Engineer</v>
          </cell>
          <cell r="J1679" t="str">
            <v>Principal Engineer/ Technical Discipline Leader</v>
          </cell>
          <cell r="K1679">
            <v>5</v>
          </cell>
          <cell r="L1679" t="str">
            <v>Guildford</v>
          </cell>
        </row>
        <row r="1680">
          <cell r="C1680" t="str">
            <v>A00481</v>
          </cell>
          <cell r="D1680" t="str">
            <v>UK</v>
          </cell>
          <cell r="E1680" t="str">
            <v>UGB</v>
          </cell>
          <cell r="F1680" t="str">
            <v>UP21</v>
          </cell>
          <cell r="G1680" t="str">
            <v>S2</v>
          </cell>
          <cell r="H1680" t="str">
            <v>PUP</v>
          </cell>
          <cell r="I1680" t="str">
            <v>Graduate Planner</v>
          </cell>
          <cell r="J1680" t="str">
            <v>Graduate Engineer</v>
          </cell>
          <cell r="K1680">
            <v>10</v>
          </cell>
          <cell r="L1680" t="str">
            <v>Cardiff</v>
          </cell>
        </row>
        <row r="1681">
          <cell r="C1681" t="str">
            <v>A50146</v>
          </cell>
          <cell r="D1681" t="str">
            <v>UK</v>
          </cell>
          <cell r="E1681" t="str">
            <v>UGB</v>
          </cell>
          <cell r="F1681" t="str">
            <v>UU41</v>
          </cell>
          <cell r="G1681" t="str">
            <v>S3</v>
          </cell>
          <cell r="H1681" t="str">
            <v>WEN</v>
          </cell>
          <cell r="I1681" t="str">
            <v>Hydrologist</v>
          </cell>
          <cell r="J1681" t="str">
            <v>Engineer  (Not chartered) (Graduate)</v>
          </cell>
          <cell r="K1681">
            <v>8</v>
          </cell>
          <cell r="L1681" t="str">
            <v>Exeter</v>
          </cell>
        </row>
        <row r="1682">
          <cell r="C1682" t="str">
            <v>A89389</v>
          </cell>
          <cell r="D1682" t="str">
            <v>UK</v>
          </cell>
          <cell r="E1682" t="str">
            <v>UGB</v>
          </cell>
          <cell r="F1682" t="str">
            <v>UU61</v>
          </cell>
          <cell r="G1682" t="str">
            <v>S3</v>
          </cell>
          <cell r="H1682" t="str">
            <v>WWN</v>
          </cell>
          <cell r="I1682" t="str">
            <v>Principal Engineer</v>
          </cell>
          <cell r="J1682" t="str">
            <v>Associate (EA)/ Associate Tech. Dir / Associate Tech. Dir (2</v>
          </cell>
          <cell r="K1682">
            <v>4</v>
          </cell>
          <cell r="L1682" t="str">
            <v>Plymouth</v>
          </cell>
        </row>
        <row r="1683">
          <cell r="C1683" t="str">
            <v>W01783</v>
          </cell>
          <cell r="D1683" t="str">
            <v>UK</v>
          </cell>
          <cell r="E1683" t="str">
            <v>UGB</v>
          </cell>
          <cell r="F1683" t="str">
            <v>US16</v>
          </cell>
          <cell r="G1683" t="str">
            <v>S9</v>
          </cell>
          <cell r="H1683" t="str">
            <v>ALG</v>
          </cell>
          <cell r="I1683" t="str">
            <v>Director Projects</v>
          </cell>
          <cell r="J1683" t="str">
            <v>Senior Technical Director</v>
          </cell>
          <cell r="K1683">
            <v>0</v>
          </cell>
          <cell r="L1683" t="str">
            <v>Bristol</v>
          </cell>
        </row>
        <row r="1684">
          <cell r="C1684" t="str">
            <v>U03129</v>
          </cell>
          <cell r="D1684" t="str">
            <v>UK</v>
          </cell>
          <cell r="E1684" t="str">
            <v>UGB</v>
          </cell>
          <cell r="F1684" t="str">
            <v>UT24</v>
          </cell>
          <cell r="G1684" t="str">
            <v>S1</v>
          </cell>
          <cell r="H1684" t="str">
            <v>THW</v>
          </cell>
          <cell r="I1684" t="str">
            <v>CAD Technician Architecture</v>
          </cell>
          <cell r="J1684" t="str">
            <v>Technical Officer/ Technician</v>
          </cell>
          <cell r="K1684">
            <v>10</v>
          </cell>
          <cell r="L1684" t="str">
            <v>Guildford</v>
          </cell>
        </row>
        <row r="1685">
          <cell r="C1685" t="str">
            <v>A74531</v>
          </cell>
          <cell r="D1685" t="str">
            <v>UK</v>
          </cell>
          <cell r="E1685" t="str">
            <v>UGB</v>
          </cell>
          <cell r="F1685" t="str">
            <v>UT24</v>
          </cell>
          <cell r="G1685" t="str">
            <v>S1</v>
          </cell>
          <cell r="H1685" t="str">
            <v>THW</v>
          </cell>
          <cell r="I1685" t="str">
            <v>Resident Engineer (2)</v>
          </cell>
          <cell r="J1685" t="str">
            <v>Resident Engineer (1) / Resident Engineer</v>
          </cell>
          <cell r="K1685">
            <v>6</v>
          </cell>
          <cell r="L1685" t="str">
            <v>Limerick</v>
          </cell>
        </row>
        <row r="1686">
          <cell r="C1686" t="str">
            <v>A50167</v>
          </cell>
          <cell r="D1686" t="str">
            <v>UK</v>
          </cell>
          <cell r="E1686" t="str">
            <v>UGB</v>
          </cell>
          <cell r="F1686" t="str">
            <v>UU41</v>
          </cell>
          <cell r="G1686" t="str">
            <v>S3</v>
          </cell>
          <cell r="H1686" t="str">
            <v>WEN</v>
          </cell>
          <cell r="I1686" t="str">
            <v>Graduate Engineer</v>
          </cell>
          <cell r="J1686" t="str">
            <v>Assistant Engineer  (Graduate)</v>
          </cell>
          <cell r="K1686">
            <v>9</v>
          </cell>
          <cell r="L1686" t="str">
            <v>Exeter</v>
          </cell>
        </row>
        <row r="1687">
          <cell r="C1687" t="str">
            <v>A74606</v>
          </cell>
          <cell r="D1687" t="str">
            <v>UK</v>
          </cell>
          <cell r="E1687" t="str">
            <v>UGB</v>
          </cell>
          <cell r="F1687" t="str">
            <v>UP31</v>
          </cell>
          <cell r="G1687" t="str">
            <v>S2</v>
          </cell>
          <cell r="H1687" t="str">
            <v>GGE</v>
          </cell>
          <cell r="I1687" t="str">
            <v>Engineering Land Surveyor</v>
          </cell>
          <cell r="J1687" t="str">
            <v>Engineer  (Not chartered) (Graduate)</v>
          </cell>
          <cell r="K1687">
            <v>8</v>
          </cell>
          <cell r="L1687" t="str">
            <v>Guildford</v>
          </cell>
        </row>
        <row r="1688">
          <cell r="C1688" t="str">
            <v>W46485</v>
          </cell>
          <cell r="D1688" t="str">
            <v>UK</v>
          </cell>
          <cell r="E1688" t="str">
            <v>UGB</v>
          </cell>
          <cell r="F1688" t="str">
            <v>UT23</v>
          </cell>
          <cell r="G1688" t="str">
            <v>S1</v>
          </cell>
          <cell r="H1688" t="str">
            <v>THW</v>
          </cell>
          <cell r="I1688" t="str">
            <v>Engineer</v>
          </cell>
          <cell r="J1688" t="str">
            <v>Engineer  (Not chartered) (Graduate)</v>
          </cell>
          <cell r="K1688">
            <v>8</v>
          </cell>
          <cell r="L1688" t="str">
            <v>Secondment</v>
          </cell>
        </row>
        <row r="1689">
          <cell r="C1689" t="str">
            <v>A25148</v>
          </cell>
          <cell r="D1689" t="str">
            <v>UK</v>
          </cell>
          <cell r="E1689" t="str">
            <v>UGB</v>
          </cell>
          <cell r="F1689" t="str">
            <v>UT42</v>
          </cell>
          <cell r="G1689" t="str">
            <v>S1</v>
          </cell>
          <cell r="H1689" t="str">
            <v>TRL</v>
          </cell>
          <cell r="I1689" t="str">
            <v>Project Planner</v>
          </cell>
          <cell r="J1689" t="str">
            <v>Project  Planner (1)</v>
          </cell>
          <cell r="K1689">
            <v>5</v>
          </cell>
          <cell r="L1689" t="str">
            <v>London</v>
          </cell>
        </row>
        <row r="1690">
          <cell r="C1690" t="str">
            <v>A74913</v>
          </cell>
          <cell r="D1690" t="str">
            <v>UK</v>
          </cell>
          <cell r="E1690" t="str">
            <v>UGB</v>
          </cell>
          <cell r="F1690" t="str">
            <v>UT31</v>
          </cell>
          <cell r="G1690" t="str">
            <v>S1</v>
          </cell>
          <cell r="H1690" t="str">
            <v>SBR</v>
          </cell>
          <cell r="I1690" t="str">
            <v>Graduate Bridge Engineer</v>
          </cell>
          <cell r="J1690" t="str">
            <v>Graduate Engineer</v>
          </cell>
          <cell r="K1690">
            <v>10</v>
          </cell>
          <cell r="L1690" t="str">
            <v>London</v>
          </cell>
        </row>
        <row r="1691">
          <cell r="C1691" t="str">
            <v>A50097</v>
          </cell>
          <cell r="D1691" t="str">
            <v>UK</v>
          </cell>
          <cell r="E1691" t="str">
            <v>UGB</v>
          </cell>
          <cell r="F1691" t="str">
            <v>US13</v>
          </cell>
          <cell r="G1691" t="str">
            <v>S9</v>
          </cell>
          <cell r="H1691" t="str">
            <v>AFN</v>
          </cell>
          <cell r="I1691" t="str">
            <v>Regional Financial Controller</v>
          </cell>
          <cell r="J1691" t="str">
            <v>Group Professional Development Manager</v>
          </cell>
          <cell r="K1691">
            <v>3</v>
          </cell>
          <cell r="L1691" t="str">
            <v>Cardiff</v>
          </cell>
        </row>
        <row r="1692">
          <cell r="C1692" t="str">
            <v>A80040</v>
          </cell>
          <cell r="D1692" t="str">
            <v>UK</v>
          </cell>
          <cell r="E1692" t="str">
            <v>UGB</v>
          </cell>
          <cell r="F1692" t="str">
            <v>UU81</v>
          </cell>
          <cell r="G1692" t="str">
            <v>S3</v>
          </cell>
          <cell r="H1692" t="str">
            <v>ERE</v>
          </cell>
          <cell r="I1692" t="str">
            <v>Engineer</v>
          </cell>
          <cell r="J1692" t="str">
            <v>Resident Engineer (1) / Resident Engineer</v>
          </cell>
          <cell r="K1692">
            <v>8</v>
          </cell>
        </row>
        <row r="1693">
          <cell r="C1693" t="str">
            <v>A76420</v>
          </cell>
          <cell r="D1693" t="str">
            <v>UK</v>
          </cell>
          <cell r="E1693" t="str">
            <v>UGB</v>
          </cell>
          <cell r="F1693" t="str">
            <v>UU22</v>
          </cell>
          <cell r="G1693" t="str">
            <v>S3</v>
          </cell>
          <cell r="H1693" t="str">
            <v>WTC</v>
          </cell>
          <cell r="I1693" t="str">
            <v>Associate Technical Director</v>
          </cell>
          <cell r="J1693" t="str">
            <v>Associate (EA)/ Associate Tech. Dir / Associate Tech. Dir (2</v>
          </cell>
          <cell r="K1693">
            <v>4</v>
          </cell>
          <cell r="L1693" t="str">
            <v>Cardiff</v>
          </cell>
        </row>
        <row r="1694">
          <cell r="C1694" t="str">
            <v>A05040</v>
          </cell>
          <cell r="D1694" t="str">
            <v>UK</v>
          </cell>
          <cell r="E1694" t="str">
            <v>UGB</v>
          </cell>
          <cell r="F1694" t="str">
            <v>UU22</v>
          </cell>
          <cell r="G1694" t="str">
            <v>S3</v>
          </cell>
          <cell r="H1694" t="str">
            <v>WTC</v>
          </cell>
          <cell r="I1694" t="str">
            <v>Technical Director</v>
          </cell>
          <cell r="J1694" t="str">
            <v>Technical Director  / Technical Director (1)</v>
          </cell>
          <cell r="K1694">
            <v>3</v>
          </cell>
          <cell r="L1694" t="str">
            <v>Cardiff</v>
          </cell>
        </row>
        <row r="1695">
          <cell r="C1695" t="str">
            <v>U03086</v>
          </cell>
          <cell r="D1695" t="str">
            <v>UK</v>
          </cell>
          <cell r="E1695" t="str">
            <v>UGB</v>
          </cell>
          <cell r="F1695" t="str">
            <v>UT31</v>
          </cell>
          <cell r="G1695" t="str">
            <v>S1</v>
          </cell>
          <cell r="H1695" t="str">
            <v>SBR</v>
          </cell>
          <cell r="I1695" t="str">
            <v>Engineering Technician</v>
          </cell>
          <cell r="J1695" t="str">
            <v>Senior Technician</v>
          </cell>
          <cell r="K1695">
            <v>7</v>
          </cell>
          <cell r="L1695" t="str">
            <v>London</v>
          </cell>
        </row>
        <row r="1696">
          <cell r="C1696" t="str">
            <v>A49907</v>
          </cell>
          <cell r="D1696" t="str">
            <v>UK</v>
          </cell>
          <cell r="E1696" t="str">
            <v>UGB</v>
          </cell>
          <cell r="F1696" t="str">
            <v>UP31</v>
          </cell>
          <cell r="G1696" t="str">
            <v>S2</v>
          </cell>
          <cell r="H1696" t="str">
            <v>GGE</v>
          </cell>
          <cell r="I1696" t="str">
            <v>Principal Engineer</v>
          </cell>
          <cell r="J1696" t="str">
            <v>Principal Engineer/ Technical Discipline Leader</v>
          </cell>
          <cell r="K1696">
            <v>5</v>
          </cell>
          <cell r="L1696" t="str">
            <v>Birmingham</v>
          </cell>
        </row>
        <row r="1697">
          <cell r="C1697" t="str">
            <v>A75177</v>
          </cell>
          <cell r="D1697" t="str">
            <v>UK</v>
          </cell>
          <cell r="E1697" t="str">
            <v>UGB</v>
          </cell>
          <cell r="F1697" t="str">
            <v>UT42</v>
          </cell>
          <cell r="G1697" t="str">
            <v>S1</v>
          </cell>
          <cell r="H1697" t="str">
            <v>TRS</v>
          </cell>
          <cell r="I1697" t="str">
            <v>Signalling Design Engineer</v>
          </cell>
          <cell r="J1697" t="str">
            <v>Resident Engineer (2)</v>
          </cell>
          <cell r="K1697">
            <v>7</v>
          </cell>
          <cell r="L1697" t="str">
            <v>London</v>
          </cell>
        </row>
        <row r="1698">
          <cell r="C1698" t="str">
            <v>A76404</v>
          </cell>
          <cell r="D1698" t="str">
            <v>UK</v>
          </cell>
          <cell r="E1698" t="str">
            <v>UGB</v>
          </cell>
          <cell r="F1698" t="str">
            <v>UE21</v>
          </cell>
          <cell r="G1698" t="str">
            <v>S4</v>
          </cell>
          <cell r="H1698" t="str">
            <v>EEC</v>
          </cell>
          <cell r="I1698" t="str">
            <v>Principal Archaeologist</v>
          </cell>
          <cell r="J1698" t="str">
            <v>Principal Environmental Scientist</v>
          </cell>
          <cell r="K1698">
            <v>5</v>
          </cell>
          <cell r="L1698" t="str">
            <v>Warrington</v>
          </cell>
        </row>
        <row r="1699">
          <cell r="C1699" t="str">
            <v>W46450</v>
          </cell>
          <cell r="D1699" t="str">
            <v>UK</v>
          </cell>
          <cell r="E1699" t="str">
            <v>UGB</v>
          </cell>
          <cell r="F1699" t="str">
            <v>UT21</v>
          </cell>
          <cell r="G1699" t="str">
            <v>S1</v>
          </cell>
          <cell r="H1699" t="str">
            <v>THW</v>
          </cell>
          <cell r="I1699" t="str">
            <v>Technical Director</v>
          </cell>
          <cell r="J1699" t="str">
            <v>Technical Director  / Technical Director (1)</v>
          </cell>
          <cell r="K1699">
            <v>3</v>
          </cell>
          <cell r="L1699" t="str">
            <v>Warrington</v>
          </cell>
        </row>
        <row r="1700">
          <cell r="C1700" t="str">
            <v>A87645</v>
          </cell>
          <cell r="D1700" t="str">
            <v>UK</v>
          </cell>
          <cell r="E1700" t="str">
            <v>UGB</v>
          </cell>
          <cell r="F1700" t="str">
            <v>UT23</v>
          </cell>
          <cell r="G1700" t="str">
            <v>S1</v>
          </cell>
          <cell r="H1700" t="str">
            <v>THW</v>
          </cell>
          <cell r="I1700" t="str">
            <v>Senior Engineer</v>
          </cell>
          <cell r="J1700" t="str">
            <v>Senior Engineer</v>
          </cell>
          <cell r="K1700">
            <v>6</v>
          </cell>
          <cell r="L1700" t="str">
            <v>London</v>
          </cell>
        </row>
        <row r="1701">
          <cell r="C1701" t="str">
            <v>S10387</v>
          </cell>
          <cell r="D1701" t="str">
            <v>UK</v>
          </cell>
          <cell r="E1701" t="str">
            <v>UGB</v>
          </cell>
          <cell r="F1701" t="str">
            <v>UT41</v>
          </cell>
          <cell r="G1701" t="str">
            <v>S1</v>
          </cell>
          <cell r="H1701" t="str">
            <v>TRL</v>
          </cell>
          <cell r="I1701" t="str">
            <v>Senior Permanent Way Design Engineer</v>
          </cell>
          <cell r="J1701" t="str">
            <v>Senior Engineer</v>
          </cell>
          <cell r="K1701">
            <v>6</v>
          </cell>
          <cell r="L1701" t="str">
            <v>Birmingham</v>
          </cell>
        </row>
        <row r="1702">
          <cell r="C1702" t="str">
            <v>W48488</v>
          </cell>
          <cell r="D1702" t="str">
            <v>UK</v>
          </cell>
          <cell r="E1702" t="str">
            <v>UGB</v>
          </cell>
          <cell r="F1702" t="str">
            <v>UU41</v>
          </cell>
          <cell r="G1702" t="str">
            <v>S3</v>
          </cell>
          <cell r="H1702" t="str">
            <v>WEN</v>
          </cell>
          <cell r="I1702" t="str">
            <v>Technical Director</v>
          </cell>
          <cell r="J1702" t="str">
            <v>Associate (EA)/ Associate Tech. Dir / Associate Tech. Dir (2</v>
          </cell>
          <cell r="K1702">
            <v>4</v>
          </cell>
          <cell r="L1702" t="str">
            <v>Cardiff</v>
          </cell>
        </row>
        <row r="1703">
          <cell r="C1703" t="str">
            <v>A41774</v>
          </cell>
          <cell r="D1703" t="str">
            <v>UK</v>
          </cell>
          <cell r="E1703" t="str">
            <v>UGB</v>
          </cell>
          <cell r="F1703" t="str">
            <v>UP51</v>
          </cell>
          <cell r="G1703" t="str">
            <v>S2</v>
          </cell>
          <cell r="H1703" t="str">
            <v>SBS</v>
          </cell>
          <cell r="I1703" t="str">
            <v>Principal Technician</v>
          </cell>
          <cell r="J1703" t="str">
            <v>Principal Technician</v>
          </cell>
          <cell r="K1703">
            <v>6</v>
          </cell>
          <cell r="L1703" t="str">
            <v>London</v>
          </cell>
        </row>
        <row r="1704">
          <cell r="C1704" t="str">
            <v>A76059</v>
          </cell>
          <cell r="D1704" t="str">
            <v>UK</v>
          </cell>
          <cell r="E1704" t="str">
            <v>UGB</v>
          </cell>
          <cell r="F1704" t="str">
            <v>UU81</v>
          </cell>
          <cell r="G1704" t="str">
            <v>S3</v>
          </cell>
          <cell r="H1704" t="str">
            <v>ERE</v>
          </cell>
          <cell r="I1704" t="str">
            <v>Principal Process Chemist</v>
          </cell>
          <cell r="J1704" t="str">
            <v>Principal  Architect</v>
          </cell>
          <cell r="K1704">
            <v>4</v>
          </cell>
          <cell r="L1704" t="str">
            <v>Guildford</v>
          </cell>
        </row>
        <row r="1705">
          <cell r="C1705" t="str">
            <v>A74839</v>
          </cell>
          <cell r="D1705" t="str">
            <v>UK</v>
          </cell>
          <cell r="E1705" t="str">
            <v>UGB</v>
          </cell>
          <cell r="F1705" t="str">
            <v>UT42</v>
          </cell>
          <cell r="G1705" t="str">
            <v>S1</v>
          </cell>
          <cell r="H1705" t="str">
            <v>TRL</v>
          </cell>
          <cell r="I1705" t="str">
            <v>CAD Technician</v>
          </cell>
          <cell r="J1705" t="str">
            <v>Senior Drafter/ Draftman</v>
          </cell>
          <cell r="K1705">
            <v>7</v>
          </cell>
          <cell r="L1705" t="str">
            <v>Other Site</v>
          </cell>
        </row>
        <row r="1706">
          <cell r="C1706" t="str">
            <v>A76162</v>
          </cell>
          <cell r="D1706" t="str">
            <v>UK</v>
          </cell>
          <cell r="E1706" t="str">
            <v>UGB</v>
          </cell>
          <cell r="F1706" t="str">
            <v>UT31</v>
          </cell>
          <cell r="G1706" t="str">
            <v>S1</v>
          </cell>
          <cell r="H1706" t="str">
            <v>SBR</v>
          </cell>
          <cell r="I1706" t="str">
            <v>Assistant Engineer</v>
          </cell>
          <cell r="J1706" t="str">
            <v>Assistant Engineer  (Graduate)</v>
          </cell>
          <cell r="K1706">
            <v>9</v>
          </cell>
          <cell r="L1706" t="str">
            <v>Birmingham</v>
          </cell>
        </row>
        <row r="1707">
          <cell r="C1707" t="str">
            <v>A76267</v>
          </cell>
          <cell r="D1707" t="str">
            <v>UK</v>
          </cell>
          <cell r="E1707" t="str">
            <v>UGB</v>
          </cell>
          <cell r="F1707" t="str">
            <v>UT21</v>
          </cell>
          <cell r="G1707" t="str">
            <v>S1</v>
          </cell>
          <cell r="H1707" t="str">
            <v>THW</v>
          </cell>
          <cell r="I1707" t="str">
            <v>Graduate Engineer</v>
          </cell>
          <cell r="J1707" t="str">
            <v>Assistant Engineer  (Graduate)</v>
          </cell>
          <cell r="K1707">
            <v>9</v>
          </cell>
          <cell r="L1707" t="str">
            <v>Guildford</v>
          </cell>
        </row>
        <row r="1708">
          <cell r="C1708" t="str">
            <v>A50211</v>
          </cell>
          <cell r="D1708" t="str">
            <v>UK</v>
          </cell>
          <cell r="E1708" t="str">
            <v>UGB</v>
          </cell>
          <cell r="F1708" t="str">
            <v>UT21</v>
          </cell>
          <cell r="G1708" t="str">
            <v>S1</v>
          </cell>
          <cell r="H1708" t="str">
            <v>THW</v>
          </cell>
          <cell r="I1708" t="str">
            <v>CAD Technician</v>
          </cell>
          <cell r="J1708" t="str">
            <v>Senior Technician</v>
          </cell>
          <cell r="K1708">
            <v>8</v>
          </cell>
          <cell r="L1708" t="str">
            <v>Other Site</v>
          </cell>
        </row>
        <row r="1709">
          <cell r="C1709" t="str">
            <v>U03100</v>
          </cell>
          <cell r="D1709" t="str">
            <v>UK</v>
          </cell>
          <cell r="E1709" t="str">
            <v>UGB</v>
          </cell>
          <cell r="F1709" t="str">
            <v>UT21</v>
          </cell>
          <cell r="G1709" t="str">
            <v>S1</v>
          </cell>
          <cell r="H1709" t="str">
            <v>THW</v>
          </cell>
          <cell r="I1709" t="str">
            <v>CAD Technician</v>
          </cell>
          <cell r="J1709" t="str">
            <v>Technical Officer/ Technician</v>
          </cell>
          <cell r="K1709">
            <v>10</v>
          </cell>
          <cell r="L1709" t="str">
            <v>Dublin</v>
          </cell>
        </row>
        <row r="1710">
          <cell r="C1710" t="str">
            <v>S10295</v>
          </cell>
          <cell r="D1710" t="str">
            <v>UK</v>
          </cell>
          <cell r="E1710" t="str">
            <v>UGB</v>
          </cell>
          <cell r="F1710" t="str">
            <v>UP51</v>
          </cell>
          <cell r="G1710" t="str">
            <v>S2</v>
          </cell>
          <cell r="H1710" t="str">
            <v>SBS</v>
          </cell>
          <cell r="I1710" t="str">
            <v>Senior Structural Engineer</v>
          </cell>
          <cell r="J1710" t="str">
            <v>Senior Resident Engineer</v>
          </cell>
          <cell r="K1710">
            <v>5</v>
          </cell>
          <cell r="L1710" t="str">
            <v>London</v>
          </cell>
        </row>
        <row r="1711">
          <cell r="C1711" t="str">
            <v>A74880</v>
          </cell>
          <cell r="D1711" t="str">
            <v>UK</v>
          </cell>
          <cell r="E1711" t="str">
            <v>UGB</v>
          </cell>
          <cell r="F1711" t="str">
            <v>UT42</v>
          </cell>
          <cell r="G1711" t="str">
            <v>S1</v>
          </cell>
          <cell r="H1711" t="str">
            <v>TRL</v>
          </cell>
          <cell r="I1711" t="str">
            <v>Project Engineer (Signalling)</v>
          </cell>
          <cell r="J1711" t="str">
            <v>Project  Planner (1)</v>
          </cell>
          <cell r="K1711">
            <v>5</v>
          </cell>
          <cell r="L1711" t="str">
            <v>Other Site</v>
          </cell>
        </row>
        <row r="1712">
          <cell r="C1712" t="str">
            <v>W06319</v>
          </cell>
          <cell r="D1712" t="str">
            <v>UK</v>
          </cell>
          <cell r="E1712" t="str">
            <v>UGB</v>
          </cell>
          <cell r="F1712" t="str">
            <v>UU23</v>
          </cell>
          <cell r="G1712" t="str">
            <v>S3</v>
          </cell>
          <cell r="H1712" t="str">
            <v>MAM</v>
          </cell>
          <cell r="I1712" t="str">
            <v>Planning Engineer</v>
          </cell>
          <cell r="J1712" t="str">
            <v>Graduate Planner</v>
          </cell>
          <cell r="K1712">
            <v>9</v>
          </cell>
          <cell r="L1712" t="str">
            <v>Nelson</v>
          </cell>
        </row>
        <row r="1713">
          <cell r="C1713" t="str">
            <v>A76370</v>
          </cell>
          <cell r="D1713" t="str">
            <v>UK</v>
          </cell>
          <cell r="E1713" t="str">
            <v>UGB</v>
          </cell>
          <cell r="F1713" t="str">
            <v>UT42</v>
          </cell>
          <cell r="G1713" t="str">
            <v>S1</v>
          </cell>
          <cell r="H1713" t="str">
            <v>TRL</v>
          </cell>
          <cell r="I1713" t="str">
            <v>CAD 3D Microstation Technician</v>
          </cell>
          <cell r="J1713" t="str">
            <v>Senior Drafter/ Draftman</v>
          </cell>
          <cell r="K1713">
            <v>7</v>
          </cell>
          <cell r="L1713" t="str">
            <v>Other Site</v>
          </cell>
        </row>
        <row r="1714">
          <cell r="C1714" t="str">
            <v>A49810</v>
          </cell>
          <cell r="D1714" t="str">
            <v>UK</v>
          </cell>
          <cell r="E1714" t="str">
            <v>UGB</v>
          </cell>
          <cell r="F1714" t="str">
            <v>UP33</v>
          </cell>
          <cell r="G1714" t="str">
            <v>S2</v>
          </cell>
          <cell r="H1714" t="str">
            <v>BBI</v>
          </cell>
          <cell r="I1714" t="str">
            <v>Engineer</v>
          </cell>
          <cell r="J1714" t="str">
            <v>Engineer  (Not chartered) (Graduate)</v>
          </cell>
          <cell r="K1714">
            <v>8</v>
          </cell>
          <cell r="L1714" t="str">
            <v>London</v>
          </cell>
        </row>
        <row r="1715">
          <cell r="C1715" t="str">
            <v>A00467</v>
          </cell>
          <cell r="D1715" t="str">
            <v>UK</v>
          </cell>
          <cell r="E1715" t="str">
            <v>UGB</v>
          </cell>
          <cell r="F1715" t="str">
            <v>UE31</v>
          </cell>
          <cell r="G1715" t="str">
            <v>S4</v>
          </cell>
          <cell r="H1715" t="str">
            <v>EEA</v>
          </cell>
          <cell r="I1715" t="str">
            <v>Summer Student</v>
          </cell>
          <cell r="J1715" t="str">
            <v>Junior Technician</v>
          </cell>
          <cell r="K1715">
            <v>11</v>
          </cell>
          <cell r="L1715" t="str">
            <v>London</v>
          </cell>
        </row>
        <row r="1716">
          <cell r="C1716" t="str">
            <v>A00556</v>
          </cell>
          <cell r="D1716" t="str">
            <v>UK</v>
          </cell>
          <cell r="E1716" t="str">
            <v>UGB</v>
          </cell>
          <cell r="F1716" t="str">
            <v>UT23</v>
          </cell>
          <cell r="G1716" t="str">
            <v>S1</v>
          </cell>
          <cell r="H1716" t="str">
            <v>THW</v>
          </cell>
          <cell r="I1716" t="str">
            <v>Senior Engineer</v>
          </cell>
          <cell r="J1716" t="str">
            <v>Senior Engineer</v>
          </cell>
          <cell r="K1716">
            <v>6</v>
          </cell>
          <cell r="L1716" t="str">
            <v>London</v>
          </cell>
        </row>
        <row r="1717">
          <cell r="C1717" t="str">
            <v>A24944</v>
          </cell>
          <cell r="D1717" t="str">
            <v>UK</v>
          </cell>
          <cell r="E1717" t="str">
            <v>UGB</v>
          </cell>
          <cell r="F1717" t="str">
            <v>UT21</v>
          </cell>
          <cell r="G1717" t="str">
            <v>S1</v>
          </cell>
          <cell r="H1717" t="str">
            <v>THW</v>
          </cell>
          <cell r="I1717" t="str">
            <v>Principal Engineer</v>
          </cell>
          <cell r="J1717" t="str">
            <v>Principal Engineer/ Technical Discipline Leader</v>
          </cell>
          <cell r="K1717">
            <v>5</v>
          </cell>
          <cell r="L1717" t="str">
            <v>Birmingham</v>
          </cell>
        </row>
        <row r="1718">
          <cell r="C1718" t="str">
            <v>A00527</v>
          </cell>
          <cell r="D1718" t="str">
            <v>UK</v>
          </cell>
          <cell r="E1718" t="str">
            <v>UGB</v>
          </cell>
          <cell r="F1718" t="str">
            <v>UP33</v>
          </cell>
          <cell r="G1718" t="str">
            <v>S2</v>
          </cell>
          <cell r="H1718" t="str">
            <v>BBI</v>
          </cell>
          <cell r="I1718" t="str">
            <v>Principal Engineer</v>
          </cell>
          <cell r="J1718" t="str">
            <v>Principal Engineer/ Technical Discipline Leader</v>
          </cell>
          <cell r="K1718">
            <v>5</v>
          </cell>
          <cell r="L1718" t="str">
            <v>London</v>
          </cell>
        </row>
        <row r="1719">
          <cell r="C1719" t="str">
            <v>A24967</v>
          </cell>
          <cell r="D1719" t="str">
            <v>UK</v>
          </cell>
          <cell r="E1719" t="str">
            <v>UGB</v>
          </cell>
          <cell r="F1719" t="str">
            <v>UT41</v>
          </cell>
          <cell r="G1719" t="str">
            <v>S1</v>
          </cell>
          <cell r="H1719" t="str">
            <v>TRL</v>
          </cell>
          <cell r="I1719" t="str">
            <v>Principal Engineer</v>
          </cell>
          <cell r="J1719" t="str">
            <v>Principal Engineer/ Technical Discipline Leader</v>
          </cell>
          <cell r="K1719">
            <v>5</v>
          </cell>
          <cell r="L1719" t="str">
            <v>Warrington</v>
          </cell>
        </row>
        <row r="1720">
          <cell r="C1720" t="str">
            <v>A25234</v>
          </cell>
          <cell r="D1720" t="str">
            <v>UK</v>
          </cell>
          <cell r="E1720" t="str">
            <v>UGB</v>
          </cell>
          <cell r="F1720" t="str">
            <v>US13</v>
          </cell>
          <cell r="G1720" t="str">
            <v>S9</v>
          </cell>
          <cell r="H1720" t="str">
            <v>AFN</v>
          </cell>
          <cell r="I1720" t="str">
            <v>Interim Assistant Finance Manager</v>
          </cell>
          <cell r="J1720" t="str">
            <v>Finance Manager/FInancial Controller (EA)</v>
          </cell>
          <cell r="K1720">
            <v>5</v>
          </cell>
          <cell r="L1720" t="str">
            <v>Cardiff</v>
          </cell>
        </row>
        <row r="1721">
          <cell r="C1721" t="str">
            <v>S10252</v>
          </cell>
          <cell r="D1721" t="str">
            <v>UK</v>
          </cell>
          <cell r="E1721" t="str">
            <v>UGB</v>
          </cell>
          <cell r="F1721" t="str">
            <v>UU61</v>
          </cell>
          <cell r="G1721" t="str">
            <v>S3</v>
          </cell>
          <cell r="H1721" t="str">
            <v>WWN</v>
          </cell>
          <cell r="I1721" t="str">
            <v>Technical Clerk</v>
          </cell>
          <cell r="J1721" t="str">
            <v>Principal Technician</v>
          </cell>
          <cell r="K1721">
            <v>6</v>
          </cell>
          <cell r="L1721" t="str">
            <v>Other Site</v>
          </cell>
        </row>
        <row r="1722">
          <cell r="C1722" t="str">
            <v>A25242</v>
          </cell>
          <cell r="D1722" t="str">
            <v>UK</v>
          </cell>
          <cell r="E1722" t="str">
            <v>UGB</v>
          </cell>
          <cell r="F1722" t="str">
            <v>UU81</v>
          </cell>
          <cell r="G1722" t="str">
            <v>S3</v>
          </cell>
          <cell r="H1722" t="str">
            <v>MMA</v>
          </cell>
          <cell r="I1722" t="str">
            <v>Graduate Waste Managment Consultant</v>
          </cell>
          <cell r="J1722" t="str">
            <v>Environmental consultant 3 / Graduate</v>
          </cell>
          <cell r="K1722">
            <v>9</v>
          </cell>
          <cell r="L1722" t="str">
            <v>London</v>
          </cell>
        </row>
        <row r="1723">
          <cell r="C1723" t="str">
            <v>W49344</v>
          </cell>
          <cell r="D1723" t="str">
            <v>UK</v>
          </cell>
          <cell r="E1723" t="str">
            <v>UGB</v>
          </cell>
          <cell r="F1723" t="str">
            <v>UU21</v>
          </cell>
          <cell r="G1723" t="str">
            <v>S3</v>
          </cell>
          <cell r="H1723" t="str">
            <v>SWT</v>
          </cell>
          <cell r="I1723" t="str">
            <v>Engineer</v>
          </cell>
          <cell r="J1723" t="str">
            <v>Engineer  (Not chartered) (Graduate)</v>
          </cell>
          <cell r="K1723">
            <v>8</v>
          </cell>
          <cell r="L1723" t="str">
            <v>Cardiff</v>
          </cell>
        </row>
        <row r="1724">
          <cell r="C1724" t="str">
            <v>A50077</v>
          </cell>
          <cell r="D1724" t="str">
            <v>UK</v>
          </cell>
          <cell r="E1724" t="str">
            <v>UGB</v>
          </cell>
          <cell r="F1724" t="str">
            <v>UP31</v>
          </cell>
          <cell r="G1724" t="str">
            <v>S2</v>
          </cell>
          <cell r="H1724" t="str">
            <v>GGE</v>
          </cell>
          <cell r="I1724" t="str">
            <v>Principal Engineer</v>
          </cell>
          <cell r="J1724" t="str">
            <v>Principal Engineer/ Technical Discipline Leader</v>
          </cell>
          <cell r="K1724">
            <v>5</v>
          </cell>
          <cell r="L1724" t="str">
            <v>Bristol</v>
          </cell>
        </row>
        <row r="1725">
          <cell r="C1725" t="str">
            <v>A76045</v>
          </cell>
          <cell r="D1725" t="str">
            <v>UK</v>
          </cell>
          <cell r="E1725" t="str">
            <v>UGB</v>
          </cell>
          <cell r="F1725" t="str">
            <v>UT41</v>
          </cell>
          <cell r="G1725" t="str">
            <v>S1</v>
          </cell>
          <cell r="H1725" t="str">
            <v>TRS</v>
          </cell>
          <cell r="I1725" t="str">
            <v>Senior rail telecoms engineer</v>
          </cell>
          <cell r="J1725" t="str">
            <v>Senior Engineer</v>
          </cell>
          <cell r="K1725">
            <v>6</v>
          </cell>
          <cell r="L1725" t="str">
            <v>Warrington</v>
          </cell>
        </row>
        <row r="1726">
          <cell r="C1726" t="str">
            <v>U03012</v>
          </cell>
          <cell r="D1726" t="str">
            <v>UK</v>
          </cell>
          <cell r="E1726" t="str">
            <v>UGB</v>
          </cell>
          <cell r="F1726" t="str">
            <v>UT31</v>
          </cell>
          <cell r="G1726" t="str">
            <v>S1</v>
          </cell>
          <cell r="H1726" t="str">
            <v>SBR</v>
          </cell>
          <cell r="I1726" t="str">
            <v>Microstation Technician</v>
          </cell>
          <cell r="J1726" t="str">
            <v>Senior Technician</v>
          </cell>
          <cell r="K1726">
            <v>7</v>
          </cell>
          <cell r="L1726" t="str">
            <v>Warrington</v>
          </cell>
        </row>
        <row r="1727">
          <cell r="C1727" t="str">
            <v>A03263</v>
          </cell>
          <cell r="D1727" t="str">
            <v>UK</v>
          </cell>
          <cell r="E1727" t="str">
            <v>UGB</v>
          </cell>
          <cell r="F1727" t="str">
            <v>US16</v>
          </cell>
          <cell r="G1727" t="str">
            <v>S9</v>
          </cell>
          <cell r="H1727" t="str">
            <v>ABD</v>
          </cell>
          <cell r="I1727" t="str">
            <v>Risk Manager</v>
          </cell>
          <cell r="J1727" t="str">
            <v>Group Risk Manager</v>
          </cell>
          <cell r="K1727">
            <v>2</v>
          </cell>
          <cell r="L1727" t="str">
            <v>Exeter</v>
          </cell>
        </row>
        <row r="1728">
          <cell r="C1728" t="str">
            <v>A00559</v>
          </cell>
          <cell r="D1728" t="str">
            <v>UK</v>
          </cell>
          <cell r="E1728" t="str">
            <v>UGB</v>
          </cell>
          <cell r="F1728" t="str">
            <v>UP32</v>
          </cell>
          <cell r="G1728" t="str">
            <v>S2</v>
          </cell>
          <cell r="H1728" t="str">
            <v>GLR</v>
          </cell>
          <cell r="I1728" t="str">
            <v>Ground Investigation Engineer</v>
          </cell>
          <cell r="J1728" t="str">
            <v>Chartered or Consulting Engineer</v>
          </cell>
          <cell r="K1728">
            <v>7</v>
          </cell>
          <cell r="L1728" t="str">
            <v>Cardiff</v>
          </cell>
        </row>
        <row r="1729">
          <cell r="C1729" t="str">
            <v>A74881</v>
          </cell>
          <cell r="D1729" t="str">
            <v>UK</v>
          </cell>
          <cell r="E1729" t="str">
            <v>UGB</v>
          </cell>
          <cell r="F1729" t="str">
            <v>UF17</v>
          </cell>
          <cell r="G1729" t="str">
            <v>S9</v>
          </cell>
          <cell r="H1729" t="str">
            <v>AFF</v>
          </cell>
          <cell r="I1729" t="str">
            <v>Office Administrator</v>
          </cell>
          <cell r="J1729" t="str">
            <v>Office Junior Clerical Assistant</v>
          </cell>
          <cell r="K1729">
            <v>11</v>
          </cell>
          <cell r="L1729" t="str">
            <v>Plymouth</v>
          </cell>
        </row>
        <row r="1730">
          <cell r="C1730" t="str">
            <v>S10241</v>
          </cell>
          <cell r="D1730" t="str">
            <v>UK</v>
          </cell>
          <cell r="E1730" t="str">
            <v>UGB</v>
          </cell>
          <cell r="F1730" t="str">
            <v>UU23</v>
          </cell>
          <cell r="G1730" t="str">
            <v>S3</v>
          </cell>
          <cell r="H1730" t="str">
            <v>MAM</v>
          </cell>
          <cell r="I1730" t="str">
            <v>Engineer</v>
          </cell>
          <cell r="J1730" t="str">
            <v>Resident Engineer (2)</v>
          </cell>
          <cell r="K1730">
            <v>7</v>
          </cell>
          <cell r="L1730" t="str">
            <v>Nelson</v>
          </cell>
        </row>
        <row r="1731">
          <cell r="C1731" t="str">
            <v>A74544</v>
          </cell>
          <cell r="D1731" t="str">
            <v>UK</v>
          </cell>
          <cell r="E1731" t="str">
            <v>UGB</v>
          </cell>
          <cell r="F1731" t="str">
            <v>UU23</v>
          </cell>
          <cell r="G1731" t="str">
            <v>S3</v>
          </cell>
          <cell r="H1731" t="str">
            <v>MAM</v>
          </cell>
          <cell r="I1731" t="str">
            <v>Inspector</v>
          </cell>
          <cell r="J1731" t="str">
            <v>Senior Technician</v>
          </cell>
          <cell r="K1731">
            <v>8</v>
          </cell>
          <cell r="L1731" t="str">
            <v>Nelson</v>
          </cell>
        </row>
        <row r="1732">
          <cell r="C1732" t="str">
            <v>A49941</v>
          </cell>
          <cell r="D1732" t="str">
            <v>UK</v>
          </cell>
          <cell r="E1732" t="str">
            <v>UGB</v>
          </cell>
          <cell r="F1732" t="str">
            <v>UU23</v>
          </cell>
          <cell r="G1732" t="str">
            <v>S3</v>
          </cell>
          <cell r="H1732" t="str">
            <v>MAM</v>
          </cell>
          <cell r="I1732" t="str">
            <v>Planning Engineer</v>
          </cell>
          <cell r="J1732" t="str">
            <v>Chartered or Consulting Engineer</v>
          </cell>
          <cell r="K1732">
            <v>7</v>
          </cell>
          <cell r="L1732" t="str">
            <v>Nelson</v>
          </cell>
        </row>
        <row r="1733">
          <cell r="C1733" t="str">
            <v>A76041</v>
          </cell>
          <cell r="D1733" t="str">
            <v>UK</v>
          </cell>
          <cell r="E1733" t="str">
            <v>UGB</v>
          </cell>
          <cell r="F1733" t="str">
            <v>UT41</v>
          </cell>
          <cell r="G1733" t="str">
            <v>S1</v>
          </cell>
          <cell r="H1733" t="str">
            <v>TRL</v>
          </cell>
          <cell r="I1733" t="str">
            <v>CAD Technician</v>
          </cell>
          <cell r="J1733" t="str">
            <v>IT Administrator</v>
          </cell>
          <cell r="K1733">
            <v>7</v>
          </cell>
          <cell r="L1733" t="str">
            <v>London</v>
          </cell>
        </row>
        <row r="1734">
          <cell r="C1734" t="str">
            <v>U03075</v>
          </cell>
          <cell r="D1734" t="str">
            <v>UK</v>
          </cell>
          <cell r="E1734" t="str">
            <v>UGB</v>
          </cell>
          <cell r="F1734" t="str">
            <v>UT31</v>
          </cell>
          <cell r="G1734" t="str">
            <v>S1</v>
          </cell>
          <cell r="H1734" t="str">
            <v>SBR</v>
          </cell>
          <cell r="I1734" t="str">
            <v>Engineering Technician</v>
          </cell>
          <cell r="J1734" t="str">
            <v>Senior Technician</v>
          </cell>
          <cell r="K1734">
            <v>7</v>
          </cell>
          <cell r="L1734" t="str">
            <v>London</v>
          </cell>
        </row>
        <row r="1735">
          <cell r="C1735" t="str">
            <v>S10307</v>
          </cell>
          <cell r="D1735" t="str">
            <v>UK</v>
          </cell>
          <cell r="E1735" t="str">
            <v>UGB</v>
          </cell>
          <cell r="F1735" t="str">
            <v>UT42</v>
          </cell>
          <cell r="G1735" t="str">
            <v>S1</v>
          </cell>
          <cell r="H1735" t="str">
            <v>TRL</v>
          </cell>
          <cell r="I1735" t="str">
            <v>Structural Engineer</v>
          </cell>
          <cell r="J1735" t="str">
            <v>Associate (EA)/ Associate Tech. Dir / Associate Tech. Dir (2</v>
          </cell>
          <cell r="K1735">
            <v>4</v>
          </cell>
          <cell r="L1735" t="str">
            <v>Other Site</v>
          </cell>
        </row>
        <row r="1736">
          <cell r="C1736" t="str">
            <v>S10294</v>
          </cell>
          <cell r="D1736" t="str">
            <v>UK</v>
          </cell>
          <cell r="E1736" t="str">
            <v>UGB</v>
          </cell>
          <cell r="F1736" t="str">
            <v>UP51</v>
          </cell>
          <cell r="G1736" t="str">
            <v>S2</v>
          </cell>
          <cell r="H1736" t="str">
            <v>SBS</v>
          </cell>
          <cell r="I1736" t="str">
            <v>Senior Structural Engineer</v>
          </cell>
          <cell r="J1736" t="str">
            <v>Senior Resident Engineer</v>
          </cell>
          <cell r="K1736">
            <v>5</v>
          </cell>
          <cell r="L1736" t="str">
            <v>London</v>
          </cell>
        </row>
        <row r="1737">
          <cell r="C1737" t="str">
            <v>A76294</v>
          </cell>
          <cell r="D1737" t="str">
            <v>UK</v>
          </cell>
          <cell r="E1737" t="str">
            <v>UGB</v>
          </cell>
          <cell r="F1737" t="str">
            <v>UT41</v>
          </cell>
          <cell r="G1737" t="str">
            <v>S1</v>
          </cell>
          <cell r="H1737" t="str">
            <v>TRL</v>
          </cell>
          <cell r="I1737" t="str">
            <v>Consulting Engineer, Drainage</v>
          </cell>
          <cell r="J1737" t="str">
            <v>Consultant (1) (Aus)</v>
          </cell>
          <cell r="K1737">
            <v>7</v>
          </cell>
          <cell r="L1737" t="str">
            <v>Warrington</v>
          </cell>
        </row>
        <row r="1738">
          <cell r="C1738" t="str">
            <v>A50228</v>
          </cell>
          <cell r="D1738" t="str">
            <v>UK</v>
          </cell>
          <cell r="E1738" t="str">
            <v>UGB</v>
          </cell>
          <cell r="F1738" t="str">
            <v>UU71</v>
          </cell>
          <cell r="G1738" t="str">
            <v>S3</v>
          </cell>
          <cell r="H1738" t="str">
            <v>WWN</v>
          </cell>
          <cell r="I1738" t="str">
            <v>Senior Engineer</v>
          </cell>
          <cell r="J1738" t="str">
            <v>Senior Engineer</v>
          </cell>
          <cell r="K1738">
            <v>6</v>
          </cell>
          <cell r="L1738" t="str">
            <v>Birmingham</v>
          </cell>
        </row>
        <row r="1739">
          <cell r="C1739" t="str">
            <v>U03191</v>
          </cell>
          <cell r="D1739" t="str">
            <v>UK</v>
          </cell>
          <cell r="E1739" t="str">
            <v>UGB</v>
          </cell>
          <cell r="F1739" t="str">
            <v>UT31</v>
          </cell>
          <cell r="G1739" t="str">
            <v>S1</v>
          </cell>
          <cell r="H1739" t="str">
            <v>SBR</v>
          </cell>
          <cell r="I1739" t="str">
            <v>Graduate Engineer</v>
          </cell>
          <cell r="J1739" t="str">
            <v>Engineer  (Not chartered) (Graduate)</v>
          </cell>
          <cell r="K1739">
            <v>8</v>
          </cell>
          <cell r="L1739" t="str">
            <v>London</v>
          </cell>
        </row>
        <row r="1740">
          <cell r="C1740" t="str">
            <v>A76063</v>
          </cell>
          <cell r="D1740" t="str">
            <v>UK</v>
          </cell>
          <cell r="E1740" t="str">
            <v>UGB</v>
          </cell>
          <cell r="F1740" t="str">
            <v>UT43</v>
          </cell>
          <cell r="G1740" t="str">
            <v>S1</v>
          </cell>
          <cell r="H1740" t="str">
            <v>TRS</v>
          </cell>
          <cell r="I1740" t="str">
            <v>Rail Electrical Design Engineer</v>
          </cell>
          <cell r="J1740" t="str">
            <v>Resident Engineer (2)</v>
          </cell>
          <cell r="K1740">
            <v>7</v>
          </cell>
          <cell r="L1740" t="str">
            <v>London</v>
          </cell>
        </row>
        <row r="1741">
          <cell r="C1741" t="str">
            <v>A74718</v>
          </cell>
          <cell r="D1741" t="str">
            <v>UK</v>
          </cell>
          <cell r="E1741" t="str">
            <v>UGB</v>
          </cell>
          <cell r="F1741" t="str">
            <v>UP31</v>
          </cell>
          <cell r="G1741" t="str">
            <v>S2</v>
          </cell>
          <cell r="H1741" t="str">
            <v>GGE</v>
          </cell>
          <cell r="I1741" t="str">
            <v>Student</v>
          </cell>
          <cell r="J1741" t="str">
            <v>Junior Technician</v>
          </cell>
          <cell r="K1741">
            <v>11</v>
          </cell>
          <cell r="L1741" t="str">
            <v>Guildford</v>
          </cell>
        </row>
        <row r="1742">
          <cell r="C1742" t="str">
            <v>U03131</v>
          </cell>
          <cell r="D1742" t="str">
            <v>UK</v>
          </cell>
          <cell r="E1742" t="str">
            <v>UGB</v>
          </cell>
          <cell r="F1742" t="str">
            <v>UP31</v>
          </cell>
          <cell r="G1742" t="str">
            <v>S2</v>
          </cell>
          <cell r="H1742" t="str">
            <v>GGE</v>
          </cell>
          <cell r="I1742" t="str">
            <v>Student Placement</v>
          </cell>
          <cell r="J1742" t="str">
            <v>Junior Technician</v>
          </cell>
          <cell r="K1742">
            <v>11</v>
          </cell>
          <cell r="L1742" t="str">
            <v>Guildford</v>
          </cell>
        </row>
        <row r="1743">
          <cell r="C1743" t="str">
            <v>A49932</v>
          </cell>
          <cell r="D1743" t="str">
            <v>UK</v>
          </cell>
          <cell r="E1743" t="str">
            <v>UGB</v>
          </cell>
          <cell r="F1743" t="str">
            <v>UP51</v>
          </cell>
          <cell r="G1743" t="str">
            <v>S2</v>
          </cell>
          <cell r="H1743" t="str">
            <v>SBS</v>
          </cell>
          <cell r="I1743" t="str">
            <v>Graduate Engineer</v>
          </cell>
          <cell r="J1743" t="str">
            <v>Graduate Engineer</v>
          </cell>
          <cell r="K1743">
            <v>9</v>
          </cell>
          <cell r="L1743" t="str">
            <v>London</v>
          </cell>
        </row>
        <row r="1744">
          <cell r="C1744" t="str">
            <v>U02982</v>
          </cell>
          <cell r="D1744" t="str">
            <v>UK</v>
          </cell>
          <cell r="E1744" t="str">
            <v>UGB</v>
          </cell>
          <cell r="F1744" t="str">
            <v>UT31</v>
          </cell>
          <cell r="G1744" t="str">
            <v>S1</v>
          </cell>
          <cell r="H1744" t="str">
            <v>SBR</v>
          </cell>
          <cell r="I1744" t="str">
            <v>CAD Technician</v>
          </cell>
          <cell r="J1744" t="str">
            <v>Principal Technician</v>
          </cell>
          <cell r="K1744">
            <v>6</v>
          </cell>
          <cell r="L1744" t="str">
            <v>London</v>
          </cell>
        </row>
        <row r="1745">
          <cell r="C1745" t="str">
            <v>S10370</v>
          </cell>
          <cell r="D1745" t="str">
            <v>UK</v>
          </cell>
          <cell r="E1745" t="str">
            <v>UGB</v>
          </cell>
          <cell r="F1745" t="str">
            <v>UT42</v>
          </cell>
          <cell r="G1745" t="str">
            <v>S1</v>
          </cell>
          <cell r="H1745" t="str">
            <v>TRL</v>
          </cell>
          <cell r="I1745" t="str">
            <v>Project Planner</v>
          </cell>
          <cell r="J1745" t="str">
            <v>Project Manager  Category 2 (2)</v>
          </cell>
          <cell r="K1745">
            <v>4</v>
          </cell>
          <cell r="L1745" t="str">
            <v>London</v>
          </cell>
        </row>
        <row r="1746">
          <cell r="C1746" t="str">
            <v>A24978</v>
          </cell>
          <cell r="D1746" t="str">
            <v>UK</v>
          </cell>
          <cell r="E1746" t="str">
            <v>UGB</v>
          </cell>
          <cell r="F1746" t="str">
            <v>UT31</v>
          </cell>
          <cell r="G1746" t="str">
            <v>S1</v>
          </cell>
          <cell r="H1746" t="str">
            <v>SBR</v>
          </cell>
          <cell r="I1746" t="str">
            <v>Principal Engineer</v>
          </cell>
          <cell r="J1746" t="str">
            <v>Principal Engineer/ Technical Discipline Leader</v>
          </cell>
          <cell r="K1746">
            <v>5</v>
          </cell>
          <cell r="L1746" t="str">
            <v>Birmingham</v>
          </cell>
        </row>
        <row r="1747">
          <cell r="C1747" t="str">
            <v>A25056</v>
          </cell>
          <cell r="D1747" t="str">
            <v>UK</v>
          </cell>
          <cell r="E1747" t="str">
            <v>UGB</v>
          </cell>
          <cell r="F1747" t="str">
            <v>US16</v>
          </cell>
          <cell r="G1747" t="str">
            <v>S9</v>
          </cell>
          <cell r="H1747" t="str">
            <v>ABD</v>
          </cell>
          <cell r="I1747" t="str">
            <v>Commercial Manager</v>
          </cell>
          <cell r="J1747" t="str">
            <v>Commercial  Manager</v>
          </cell>
          <cell r="K1747">
            <v>5</v>
          </cell>
          <cell r="L1747" t="str">
            <v>Home</v>
          </cell>
        </row>
        <row r="1748">
          <cell r="C1748" t="str">
            <v>A98302</v>
          </cell>
          <cell r="D1748" t="str">
            <v>UK</v>
          </cell>
          <cell r="E1748" t="str">
            <v>UGB</v>
          </cell>
          <cell r="F1748" t="str">
            <v>UU81</v>
          </cell>
          <cell r="G1748" t="str">
            <v>S3</v>
          </cell>
          <cell r="H1748" t="str">
            <v>MMA</v>
          </cell>
          <cell r="I1748" t="str">
            <v>Senior Consultant</v>
          </cell>
          <cell r="J1748" t="str">
            <v>Chartered or Consulting Engineer</v>
          </cell>
          <cell r="K1748">
            <v>7</v>
          </cell>
          <cell r="L1748" t="str">
            <v>Exeter</v>
          </cell>
        </row>
        <row r="1749">
          <cell r="C1749" t="str">
            <v>A25185</v>
          </cell>
          <cell r="D1749" t="str">
            <v>UK</v>
          </cell>
          <cell r="E1749" t="str">
            <v>UGB</v>
          </cell>
          <cell r="F1749" t="str">
            <v>UU61</v>
          </cell>
          <cell r="G1749" t="str">
            <v>S3</v>
          </cell>
          <cell r="H1749" t="str">
            <v>WWN</v>
          </cell>
          <cell r="I1749" t="str">
            <v>Senior Engineer</v>
          </cell>
          <cell r="J1749" t="str">
            <v>Senior Resident Engineer</v>
          </cell>
          <cell r="K1749">
            <v>5</v>
          </cell>
          <cell r="L1749" t="str">
            <v>Exeter</v>
          </cell>
        </row>
        <row r="1750">
          <cell r="C1750" t="str">
            <v>A76185</v>
          </cell>
          <cell r="D1750" t="str">
            <v>UK</v>
          </cell>
          <cell r="E1750" t="str">
            <v>UGB</v>
          </cell>
          <cell r="F1750" t="str">
            <v>UU41</v>
          </cell>
          <cell r="G1750" t="str">
            <v>S3</v>
          </cell>
          <cell r="H1750" t="str">
            <v>WEN</v>
          </cell>
          <cell r="I1750" t="str">
            <v>Student Modeller</v>
          </cell>
          <cell r="J1750" t="str">
            <v>Junior Technician</v>
          </cell>
          <cell r="K1750">
            <v>11</v>
          </cell>
          <cell r="L1750" t="str">
            <v>Secondment</v>
          </cell>
        </row>
        <row r="1751">
          <cell r="C1751" t="str">
            <v>A76149</v>
          </cell>
          <cell r="D1751" t="str">
            <v>UK</v>
          </cell>
          <cell r="E1751" t="str">
            <v>UGB</v>
          </cell>
          <cell r="F1751" t="str">
            <v>UT43</v>
          </cell>
          <cell r="G1751" t="str">
            <v>S1</v>
          </cell>
          <cell r="H1751" t="str">
            <v>TRL</v>
          </cell>
          <cell r="I1751" t="str">
            <v>Placement</v>
          </cell>
          <cell r="J1751" t="str">
            <v>Junior Technician</v>
          </cell>
          <cell r="K1751">
            <v>11</v>
          </cell>
          <cell r="L1751" t="str">
            <v>York</v>
          </cell>
        </row>
        <row r="1752">
          <cell r="C1752" t="str">
            <v>A50008</v>
          </cell>
          <cell r="D1752" t="str">
            <v>UK</v>
          </cell>
          <cell r="E1752" t="str">
            <v>UGB</v>
          </cell>
          <cell r="F1752" t="str">
            <v>UT41</v>
          </cell>
          <cell r="G1752" t="str">
            <v>S1</v>
          </cell>
          <cell r="H1752" t="str">
            <v>TRL</v>
          </cell>
          <cell r="I1752" t="str">
            <v>Technical Director</v>
          </cell>
          <cell r="J1752" t="str">
            <v>Technical Director  / Technical Director (1)</v>
          </cell>
          <cell r="K1752">
            <v>3</v>
          </cell>
          <cell r="L1752" t="str">
            <v>Warrington</v>
          </cell>
        </row>
        <row r="1753">
          <cell r="C1753" t="str">
            <v>A49865</v>
          </cell>
          <cell r="D1753" t="str">
            <v>UK</v>
          </cell>
          <cell r="E1753" t="str">
            <v>UGB</v>
          </cell>
          <cell r="F1753" t="str">
            <v>UU31</v>
          </cell>
          <cell r="G1753" t="str">
            <v>S3</v>
          </cell>
          <cell r="H1753" t="str">
            <v>WWN</v>
          </cell>
          <cell r="I1753" t="str">
            <v>Graduate Engineer</v>
          </cell>
          <cell r="J1753" t="str">
            <v>Engineer  (Not chartered) (Graduate)</v>
          </cell>
          <cell r="K1753">
            <v>8</v>
          </cell>
          <cell r="L1753" t="str">
            <v>Cardiff</v>
          </cell>
        </row>
        <row r="1754">
          <cell r="C1754" t="str">
            <v>A50142</v>
          </cell>
          <cell r="D1754" t="str">
            <v>UK</v>
          </cell>
          <cell r="E1754" t="str">
            <v>UGB</v>
          </cell>
          <cell r="F1754" t="str">
            <v>UU61</v>
          </cell>
          <cell r="G1754" t="str">
            <v>S3</v>
          </cell>
          <cell r="H1754" t="str">
            <v>WWN</v>
          </cell>
          <cell r="I1754" t="str">
            <v>Engineer</v>
          </cell>
          <cell r="J1754" t="str">
            <v>Resident Engineer (2)</v>
          </cell>
          <cell r="K1754">
            <v>7</v>
          </cell>
          <cell r="L1754" t="str">
            <v>Plymouth</v>
          </cell>
        </row>
        <row r="1755">
          <cell r="C1755" t="str">
            <v>A76314</v>
          </cell>
          <cell r="D1755" t="str">
            <v>UK</v>
          </cell>
          <cell r="E1755" t="str">
            <v>UGB</v>
          </cell>
          <cell r="F1755" t="str">
            <v>US12</v>
          </cell>
          <cell r="G1755" t="str">
            <v>S9</v>
          </cell>
          <cell r="H1755" t="str">
            <v>AHR</v>
          </cell>
          <cell r="I1755" t="str">
            <v>HR Assistant</v>
          </cell>
          <cell r="J1755" t="str">
            <v>HR Administration Assistant</v>
          </cell>
          <cell r="K1755">
            <v>10</v>
          </cell>
          <cell r="L1755" t="str">
            <v>Bristol</v>
          </cell>
        </row>
        <row r="1756">
          <cell r="C1756" t="str">
            <v>A74812</v>
          </cell>
          <cell r="D1756" t="str">
            <v>UK</v>
          </cell>
          <cell r="E1756" t="str">
            <v>UGB</v>
          </cell>
          <cell r="F1756" t="str">
            <v>UT41</v>
          </cell>
          <cell r="G1756" t="str">
            <v>S1</v>
          </cell>
          <cell r="H1756" t="str">
            <v>TRL</v>
          </cell>
          <cell r="I1756" t="str">
            <v>Project Planner</v>
          </cell>
          <cell r="J1756" t="str">
            <v>Project  Planner (1)</v>
          </cell>
          <cell r="K1756">
            <v>5</v>
          </cell>
          <cell r="L1756" t="str">
            <v>Other Site</v>
          </cell>
        </row>
        <row r="1757">
          <cell r="C1757" t="str">
            <v>A76077</v>
          </cell>
          <cell r="D1757" t="str">
            <v>UK</v>
          </cell>
          <cell r="E1757" t="str">
            <v>UGB</v>
          </cell>
          <cell r="F1757" t="str">
            <v>UU61</v>
          </cell>
          <cell r="G1757" t="str">
            <v>S3</v>
          </cell>
          <cell r="H1757" t="str">
            <v>WWN</v>
          </cell>
          <cell r="I1757" t="str">
            <v>Work Placement Student</v>
          </cell>
          <cell r="J1757" t="str">
            <v>Junior Technician</v>
          </cell>
          <cell r="K1757">
            <v>11</v>
          </cell>
          <cell r="L1757" t="str">
            <v>Plymouth</v>
          </cell>
        </row>
        <row r="1758">
          <cell r="C1758" t="str">
            <v>S10275</v>
          </cell>
          <cell r="D1758" t="str">
            <v>UK</v>
          </cell>
          <cell r="E1758" t="str">
            <v>UGB</v>
          </cell>
          <cell r="F1758" t="str">
            <v>UU61</v>
          </cell>
          <cell r="G1758" t="str">
            <v>S3</v>
          </cell>
          <cell r="H1758" t="str">
            <v>WWN</v>
          </cell>
          <cell r="I1758" t="str">
            <v>Engineer</v>
          </cell>
          <cell r="J1758" t="str">
            <v>Resident Engineer (1) / Resident Engineer</v>
          </cell>
          <cell r="K1758">
            <v>6</v>
          </cell>
          <cell r="L1758" t="str">
            <v>Exeter</v>
          </cell>
        </row>
        <row r="1759">
          <cell r="C1759" t="str">
            <v>W49220</v>
          </cell>
          <cell r="D1759" t="str">
            <v>UK</v>
          </cell>
          <cell r="E1759" t="str">
            <v>UGB</v>
          </cell>
          <cell r="F1759" t="str">
            <v>UP33</v>
          </cell>
          <cell r="G1759" t="str">
            <v>S2</v>
          </cell>
          <cell r="H1759" t="str">
            <v>BBI</v>
          </cell>
          <cell r="I1759" t="str">
            <v>Senior Engineer</v>
          </cell>
          <cell r="J1759" t="str">
            <v>Senior Engineer</v>
          </cell>
          <cell r="K1759">
            <v>6</v>
          </cell>
          <cell r="L1759" t="str">
            <v>Cardiff</v>
          </cell>
        </row>
        <row r="1760">
          <cell r="C1760" t="str">
            <v>A50231</v>
          </cell>
          <cell r="D1760" t="str">
            <v>UK</v>
          </cell>
          <cell r="E1760" t="str">
            <v>UGB</v>
          </cell>
          <cell r="F1760" t="str">
            <v>UU81</v>
          </cell>
          <cell r="G1760" t="str">
            <v>S3</v>
          </cell>
          <cell r="H1760" t="str">
            <v>ERE</v>
          </cell>
          <cell r="I1760" t="str">
            <v>Business Director</v>
          </cell>
          <cell r="J1760" t="str">
            <v>Business Director</v>
          </cell>
          <cell r="K1760">
            <v>3</v>
          </cell>
          <cell r="L1760" t="str">
            <v>London</v>
          </cell>
        </row>
        <row r="1761">
          <cell r="C1761" t="str">
            <v>A76166</v>
          </cell>
          <cell r="D1761" t="str">
            <v>UK</v>
          </cell>
          <cell r="E1761" t="str">
            <v>UGB</v>
          </cell>
          <cell r="F1761" t="str">
            <v>UT41</v>
          </cell>
          <cell r="G1761" t="str">
            <v>S1</v>
          </cell>
          <cell r="H1761" t="str">
            <v>TRL</v>
          </cell>
          <cell r="I1761" t="str">
            <v>Permanent Way Engineer</v>
          </cell>
          <cell r="J1761" t="str">
            <v>Graduate Engineer</v>
          </cell>
          <cell r="K1761">
            <v>10</v>
          </cell>
          <cell r="L1761" t="str">
            <v>Warrington</v>
          </cell>
        </row>
        <row r="1762">
          <cell r="C1762" t="str">
            <v>A76535</v>
          </cell>
          <cell r="D1762" t="str">
            <v>UK</v>
          </cell>
          <cell r="E1762" t="str">
            <v>UGB</v>
          </cell>
          <cell r="F1762" t="str">
            <v>UT43</v>
          </cell>
          <cell r="G1762" t="str">
            <v>S1</v>
          </cell>
          <cell r="H1762" t="str">
            <v>TRL</v>
          </cell>
          <cell r="I1762" t="str">
            <v>Apprentice</v>
          </cell>
          <cell r="J1762" t="str">
            <v>Junior Technician</v>
          </cell>
          <cell r="K1762">
            <v>11</v>
          </cell>
          <cell r="L1762" t="str">
            <v>York</v>
          </cell>
        </row>
        <row r="1763">
          <cell r="C1763" t="str">
            <v>A74673</v>
          </cell>
          <cell r="D1763" t="str">
            <v>UK</v>
          </cell>
          <cell r="E1763" t="str">
            <v>UGB</v>
          </cell>
          <cell r="F1763" t="str">
            <v>UU61</v>
          </cell>
          <cell r="G1763" t="str">
            <v>S3</v>
          </cell>
          <cell r="H1763" t="str">
            <v>WWN</v>
          </cell>
          <cell r="I1763" t="str">
            <v>Development Services Inspector</v>
          </cell>
          <cell r="J1763" t="str">
            <v>Chartered or Consulting Engineer</v>
          </cell>
          <cell r="K1763">
            <v>7</v>
          </cell>
          <cell r="L1763" t="str">
            <v>Other Site</v>
          </cell>
        </row>
        <row r="1764">
          <cell r="C1764" t="str">
            <v>A74672</v>
          </cell>
          <cell r="D1764" t="str">
            <v>UK</v>
          </cell>
          <cell r="E1764" t="str">
            <v>UGB</v>
          </cell>
          <cell r="F1764" t="str">
            <v>UU22</v>
          </cell>
          <cell r="G1764" t="str">
            <v>S3</v>
          </cell>
          <cell r="H1764" t="str">
            <v>WTC</v>
          </cell>
          <cell r="I1764" t="str">
            <v>Senior Electrical Engineer</v>
          </cell>
          <cell r="J1764" t="str">
            <v>Senior Engineer</v>
          </cell>
          <cell r="K1764">
            <v>6</v>
          </cell>
          <cell r="L1764" t="str">
            <v>Exeter</v>
          </cell>
        </row>
        <row r="1765">
          <cell r="C1765" t="str">
            <v>A93971</v>
          </cell>
          <cell r="D1765" t="str">
            <v>UK</v>
          </cell>
          <cell r="E1765" t="str">
            <v>UGB</v>
          </cell>
          <cell r="F1765" t="str">
            <v>UU31</v>
          </cell>
          <cell r="G1765" t="str">
            <v>S3</v>
          </cell>
          <cell r="H1765" t="str">
            <v>WWN</v>
          </cell>
          <cell r="I1765" t="str">
            <v>Graduate Engineer</v>
          </cell>
          <cell r="J1765" t="str">
            <v>Engineer  (Not chartered) (Graduate)</v>
          </cell>
          <cell r="K1765">
            <v>8</v>
          </cell>
          <cell r="L1765" t="str">
            <v>Cardiff</v>
          </cell>
        </row>
        <row r="1766">
          <cell r="C1766" t="str">
            <v>A00116</v>
          </cell>
          <cell r="D1766" t="str">
            <v>UK</v>
          </cell>
          <cell r="E1766" t="str">
            <v>UGB</v>
          </cell>
          <cell r="F1766" t="str">
            <v>UU31</v>
          </cell>
          <cell r="G1766" t="str">
            <v>S3</v>
          </cell>
          <cell r="H1766" t="str">
            <v>WWN</v>
          </cell>
          <cell r="I1766" t="str">
            <v>Principal Engineer</v>
          </cell>
          <cell r="J1766" t="str">
            <v>Principal Engineer/ Technical Discipline Leader</v>
          </cell>
          <cell r="K1766">
            <v>5</v>
          </cell>
          <cell r="L1766" t="str">
            <v>Maple Lodge</v>
          </cell>
        </row>
        <row r="1767">
          <cell r="C1767" t="str">
            <v>A00374</v>
          </cell>
          <cell r="D1767" t="str">
            <v>UK</v>
          </cell>
          <cell r="E1767" t="str">
            <v>UGB</v>
          </cell>
          <cell r="F1767" t="str">
            <v>UT25</v>
          </cell>
          <cell r="G1767" t="str">
            <v>S1</v>
          </cell>
          <cell r="H1767" t="str">
            <v>THW</v>
          </cell>
          <cell r="I1767" t="str">
            <v>Materials Engineer</v>
          </cell>
          <cell r="J1767" t="str">
            <v>Resident Engineer (1) / Resident Engineer</v>
          </cell>
          <cell r="K1767">
            <v>6</v>
          </cell>
          <cell r="L1767" t="str">
            <v>Other Site</v>
          </cell>
        </row>
        <row r="1768">
          <cell r="C1768" t="str">
            <v>A76462</v>
          </cell>
          <cell r="D1768" t="str">
            <v>UK</v>
          </cell>
          <cell r="E1768" t="str">
            <v>UGB</v>
          </cell>
          <cell r="F1768" t="str">
            <v>UP31</v>
          </cell>
          <cell r="G1768" t="str">
            <v>S2</v>
          </cell>
          <cell r="H1768" t="str">
            <v>GGE</v>
          </cell>
          <cell r="I1768" t="str">
            <v>Student Engineer</v>
          </cell>
          <cell r="J1768" t="str">
            <v>Junior Technician</v>
          </cell>
          <cell r="K1768">
            <v>11</v>
          </cell>
          <cell r="L1768" t="str">
            <v>Guildford</v>
          </cell>
        </row>
        <row r="1769">
          <cell r="C1769" t="str">
            <v>A25225</v>
          </cell>
          <cell r="D1769" t="str">
            <v>UK</v>
          </cell>
          <cell r="E1769" t="str">
            <v>UGB</v>
          </cell>
          <cell r="F1769" t="str">
            <v>UE11</v>
          </cell>
          <cell r="G1769" t="str">
            <v>S4</v>
          </cell>
          <cell r="H1769" t="str">
            <v>EEX</v>
          </cell>
          <cell r="I1769" t="str">
            <v>Sector PA</v>
          </cell>
          <cell r="J1769" t="str">
            <v>Executive Assistant / Senior PA to Regional Managing Directo</v>
          </cell>
          <cell r="K1769">
            <v>6</v>
          </cell>
          <cell r="L1769" t="str">
            <v>London</v>
          </cell>
        </row>
        <row r="1770">
          <cell r="C1770" t="str">
            <v>A74799</v>
          </cell>
          <cell r="D1770" t="str">
            <v>UK</v>
          </cell>
          <cell r="E1770" t="str">
            <v>UGB</v>
          </cell>
          <cell r="F1770" t="str">
            <v>UT42</v>
          </cell>
          <cell r="G1770" t="str">
            <v>S1</v>
          </cell>
          <cell r="H1770" t="str">
            <v>TRL</v>
          </cell>
          <cell r="I1770" t="str">
            <v>senior Mechanical engineer</v>
          </cell>
          <cell r="J1770" t="str">
            <v>Senior Engineer</v>
          </cell>
          <cell r="K1770">
            <v>6</v>
          </cell>
          <cell r="L1770" t="str">
            <v>London</v>
          </cell>
        </row>
        <row r="1771">
          <cell r="C1771" t="str">
            <v>A76167</v>
          </cell>
          <cell r="D1771" t="str">
            <v>UK</v>
          </cell>
          <cell r="E1771" t="str">
            <v>UGB</v>
          </cell>
          <cell r="F1771" t="str">
            <v>UT42</v>
          </cell>
          <cell r="G1771" t="str">
            <v>S1</v>
          </cell>
          <cell r="H1771" t="str">
            <v>TRL</v>
          </cell>
          <cell r="I1771" t="str">
            <v>CAD Technician</v>
          </cell>
          <cell r="J1771" t="str">
            <v>Technical assistant</v>
          </cell>
          <cell r="K1771">
            <v>10</v>
          </cell>
          <cell r="L1771" t="str">
            <v>London</v>
          </cell>
        </row>
        <row r="1772">
          <cell r="C1772" t="str">
            <v>A74679</v>
          </cell>
          <cell r="D1772" t="str">
            <v>UK</v>
          </cell>
          <cell r="E1772" t="str">
            <v>UGB</v>
          </cell>
          <cell r="F1772" t="str">
            <v>UE21</v>
          </cell>
          <cell r="G1772" t="str">
            <v>S4</v>
          </cell>
          <cell r="H1772" t="str">
            <v>EEC</v>
          </cell>
          <cell r="I1772" t="str">
            <v>Assistant Ecologist</v>
          </cell>
          <cell r="J1772" t="str">
            <v>Environmental consultant 4 / Graduate</v>
          </cell>
          <cell r="K1772">
            <v>10</v>
          </cell>
          <cell r="L1772" t="str">
            <v>London</v>
          </cell>
        </row>
        <row r="1773">
          <cell r="C1773" t="str">
            <v>A00538</v>
          </cell>
          <cell r="D1773" t="str">
            <v>UK</v>
          </cell>
          <cell r="E1773" t="str">
            <v>UGB</v>
          </cell>
          <cell r="F1773" t="str">
            <v>UU61</v>
          </cell>
          <cell r="G1773" t="str">
            <v>S3</v>
          </cell>
          <cell r="H1773" t="str">
            <v>WWN</v>
          </cell>
          <cell r="I1773" t="str">
            <v>Cost Technician</v>
          </cell>
          <cell r="J1773" t="str">
            <v>Technical Officer/ Technician</v>
          </cell>
          <cell r="K1773">
            <v>9</v>
          </cell>
          <cell r="L1773" t="str">
            <v>Exeter</v>
          </cell>
        </row>
        <row r="1774">
          <cell r="C1774" t="str">
            <v>A74924</v>
          </cell>
          <cell r="D1774" t="str">
            <v>UK</v>
          </cell>
          <cell r="E1774" t="str">
            <v>UGB</v>
          </cell>
          <cell r="F1774" t="str">
            <v>UU61</v>
          </cell>
          <cell r="G1774" t="str">
            <v>S3</v>
          </cell>
          <cell r="H1774" t="str">
            <v>WWN</v>
          </cell>
          <cell r="I1774" t="str">
            <v>Graduate Engineer</v>
          </cell>
          <cell r="J1774" t="str">
            <v>Assistant Engineer  (Graduate)</v>
          </cell>
          <cell r="K1774">
            <v>9</v>
          </cell>
          <cell r="L1774" t="str">
            <v>Plymouth</v>
          </cell>
        </row>
        <row r="1775">
          <cell r="C1775" t="str">
            <v>A41779</v>
          </cell>
          <cell r="D1775" t="str">
            <v>UK</v>
          </cell>
          <cell r="E1775" t="str">
            <v>UGB</v>
          </cell>
          <cell r="F1775" t="str">
            <v>UT21</v>
          </cell>
          <cell r="G1775" t="str">
            <v>S1</v>
          </cell>
          <cell r="H1775" t="str">
            <v>THW</v>
          </cell>
          <cell r="I1775" t="str">
            <v>Principal Engineer</v>
          </cell>
          <cell r="J1775" t="str">
            <v>Principal Engineer/ Technical Discipline Leader</v>
          </cell>
          <cell r="K1775">
            <v>5</v>
          </cell>
          <cell r="L1775" t="str">
            <v>Cardiff</v>
          </cell>
        </row>
        <row r="1776">
          <cell r="C1776" t="str">
            <v>A76299</v>
          </cell>
          <cell r="D1776" t="str">
            <v>UK</v>
          </cell>
          <cell r="E1776" t="str">
            <v>UGB</v>
          </cell>
          <cell r="F1776" t="str">
            <v>UE21</v>
          </cell>
          <cell r="G1776" t="str">
            <v>S4</v>
          </cell>
          <cell r="H1776" t="str">
            <v>EEC</v>
          </cell>
          <cell r="I1776" t="str">
            <v>Ecologist</v>
          </cell>
          <cell r="J1776" t="str">
            <v>Engineer  (Not chartered) (Graduate)</v>
          </cell>
          <cell r="K1776">
            <v>8</v>
          </cell>
          <cell r="L1776" t="str">
            <v>Stroud</v>
          </cell>
        </row>
        <row r="1777">
          <cell r="C1777" t="str">
            <v>W49042</v>
          </cell>
          <cell r="D1777" t="str">
            <v>UK</v>
          </cell>
          <cell r="E1777" t="str">
            <v>UGB</v>
          </cell>
          <cell r="F1777" t="str">
            <v>UU23</v>
          </cell>
          <cell r="G1777" t="str">
            <v>S3</v>
          </cell>
          <cell r="H1777" t="str">
            <v>MAM</v>
          </cell>
          <cell r="I1777" t="str">
            <v>Planning Engineer</v>
          </cell>
          <cell r="J1777" t="str">
            <v>Engineer  (Not chartered) (Graduate)</v>
          </cell>
          <cell r="K1777">
            <v>8</v>
          </cell>
          <cell r="L1777" t="str">
            <v>Nelson</v>
          </cell>
        </row>
        <row r="1778">
          <cell r="C1778" t="str">
            <v>W49159</v>
          </cell>
          <cell r="D1778" t="str">
            <v>UK</v>
          </cell>
          <cell r="E1778" t="str">
            <v>UGB</v>
          </cell>
          <cell r="F1778" t="str">
            <v>UU23</v>
          </cell>
          <cell r="G1778" t="str">
            <v>S3</v>
          </cell>
          <cell r="H1778" t="str">
            <v>MAM</v>
          </cell>
          <cell r="I1778" t="str">
            <v>Planning Engineer</v>
          </cell>
          <cell r="J1778" t="str">
            <v>Assistant Engineer  (Graduate)</v>
          </cell>
          <cell r="K1778">
            <v>9</v>
          </cell>
          <cell r="L1778" t="str">
            <v>Nelson</v>
          </cell>
        </row>
        <row r="1779">
          <cell r="C1779" t="str">
            <v>A50126</v>
          </cell>
          <cell r="D1779" t="str">
            <v>UK</v>
          </cell>
          <cell r="E1779" t="str">
            <v>UGB</v>
          </cell>
          <cell r="F1779" t="str">
            <v>UU21</v>
          </cell>
          <cell r="G1779" t="str">
            <v>S3</v>
          </cell>
          <cell r="H1779" t="str">
            <v>WWN</v>
          </cell>
          <cell r="I1779" t="str">
            <v>Summer Student - QUEST</v>
          </cell>
          <cell r="J1779" t="str">
            <v>Junior Technician</v>
          </cell>
          <cell r="K1779">
            <v>11</v>
          </cell>
          <cell r="L1779" t="str">
            <v>Cardiff</v>
          </cell>
        </row>
        <row r="1780">
          <cell r="C1780" t="str">
            <v>A25258</v>
          </cell>
          <cell r="D1780" t="str">
            <v>UK</v>
          </cell>
          <cell r="E1780" t="str">
            <v>UGB</v>
          </cell>
          <cell r="F1780" t="str">
            <v>UT42</v>
          </cell>
          <cell r="G1780" t="str">
            <v>S1</v>
          </cell>
          <cell r="H1780" t="str">
            <v>TRL</v>
          </cell>
          <cell r="I1780" t="str">
            <v>Senior Electrical Engineer</v>
          </cell>
          <cell r="J1780" t="str">
            <v>Principal Engineer/ Technical Discipline Leader</v>
          </cell>
          <cell r="K1780">
            <v>5</v>
          </cell>
          <cell r="L1780" t="str">
            <v>London</v>
          </cell>
        </row>
        <row r="1781">
          <cell r="C1781" t="str">
            <v>A74343</v>
          </cell>
          <cell r="D1781" t="str">
            <v>UK</v>
          </cell>
          <cell r="E1781" t="str">
            <v>UGB</v>
          </cell>
          <cell r="F1781" t="str">
            <v>UE21</v>
          </cell>
          <cell r="G1781" t="str">
            <v>S4</v>
          </cell>
          <cell r="H1781" t="str">
            <v>EEC</v>
          </cell>
          <cell r="I1781" t="str">
            <v>Principal Ecologist</v>
          </cell>
          <cell r="J1781" t="str">
            <v>Principal Environmental Consultant</v>
          </cell>
          <cell r="K1781">
            <v>5</v>
          </cell>
          <cell r="L1781" t="str">
            <v>Stroud</v>
          </cell>
        </row>
        <row r="1782">
          <cell r="C1782" t="str">
            <v>A05726</v>
          </cell>
          <cell r="D1782" t="str">
            <v>UK</v>
          </cell>
          <cell r="E1782" t="str">
            <v>UGB</v>
          </cell>
          <cell r="F1782" t="str">
            <v>UU21</v>
          </cell>
          <cell r="G1782" t="str">
            <v>S3</v>
          </cell>
          <cell r="H1782" t="str">
            <v>WWN</v>
          </cell>
          <cell r="I1782" t="str">
            <v>Senior Technical Consultant</v>
          </cell>
          <cell r="J1782" t="str">
            <v>Technical Director  / Technical Director (1)</v>
          </cell>
          <cell r="K1782">
            <v>3</v>
          </cell>
          <cell r="L1782" t="str">
            <v>Cardiff</v>
          </cell>
        </row>
        <row r="1783">
          <cell r="C1783" t="str">
            <v>A76208</v>
          </cell>
          <cell r="D1783" t="str">
            <v>UK</v>
          </cell>
          <cell r="E1783" t="str">
            <v>UGB</v>
          </cell>
          <cell r="F1783" t="str">
            <v>UF16</v>
          </cell>
          <cell r="G1783" t="str">
            <v>S9</v>
          </cell>
          <cell r="H1783" t="str">
            <v>AFF</v>
          </cell>
          <cell r="I1783" t="str">
            <v>Office Administrator</v>
          </cell>
          <cell r="J1783" t="str">
            <v>Facilities Assistant</v>
          </cell>
          <cell r="K1783">
            <v>11</v>
          </cell>
          <cell r="L1783" t="str">
            <v>Cardiff</v>
          </cell>
        </row>
        <row r="1784">
          <cell r="C1784" t="str">
            <v>A99457</v>
          </cell>
          <cell r="D1784" t="str">
            <v>UK</v>
          </cell>
          <cell r="E1784" t="str">
            <v>UGB</v>
          </cell>
          <cell r="F1784" t="str">
            <v>UT40</v>
          </cell>
          <cell r="G1784" t="str">
            <v>S1</v>
          </cell>
          <cell r="H1784" t="str">
            <v>TEX</v>
          </cell>
          <cell r="I1784" t="str">
            <v>Business Development Manager</v>
          </cell>
          <cell r="J1784" t="str">
            <v>Business Development Manager</v>
          </cell>
          <cell r="K1784">
            <v>4</v>
          </cell>
          <cell r="L1784" t="str">
            <v>London</v>
          </cell>
        </row>
        <row r="1785">
          <cell r="C1785" t="str">
            <v>A74572</v>
          </cell>
          <cell r="D1785" t="str">
            <v>UK</v>
          </cell>
          <cell r="E1785" t="str">
            <v>UGB</v>
          </cell>
          <cell r="F1785" t="str">
            <v>UU81</v>
          </cell>
          <cell r="G1785" t="str">
            <v>S3</v>
          </cell>
          <cell r="H1785" t="str">
            <v>MMA</v>
          </cell>
          <cell r="I1785" t="str">
            <v>Fuction Head</v>
          </cell>
          <cell r="J1785" t="str">
            <v>Associate Business Director</v>
          </cell>
          <cell r="K1785">
            <v>4</v>
          </cell>
          <cell r="L1785" t="str">
            <v>London</v>
          </cell>
        </row>
        <row r="1786">
          <cell r="C1786" t="str">
            <v>A96369</v>
          </cell>
          <cell r="D1786" t="str">
            <v>UK</v>
          </cell>
          <cell r="E1786" t="str">
            <v>UGB</v>
          </cell>
          <cell r="F1786" t="str">
            <v>UT40</v>
          </cell>
          <cell r="G1786" t="str">
            <v>S1</v>
          </cell>
          <cell r="H1786" t="str">
            <v>TEX</v>
          </cell>
          <cell r="I1786" t="str">
            <v>Key Account and Bid Director</v>
          </cell>
          <cell r="J1786" t="str">
            <v>Technical Director  / Technical Director (1)</v>
          </cell>
          <cell r="K1786">
            <v>3</v>
          </cell>
          <cell r="L1786" t="str">
            <v>London</v>
          </cell>
        </row>
        <row r="1787">
          <cell r="C1787" t="str">
            <v>W48070</v>
          </cell>
          <cell r="D1787" t="str">
            <v>UK</v>
          </cell>
          <cell r="E1787" t="str">
            <v>UGB</v>
          </cell>
          <cell r="F1787" t="str">
            <v>UT21</v>
          </cell>
          <cell r="G1787" t="str">
            <v>S1</v>
          </cell>
          <cell r="H1787" t="str">
            <v>THW</v>
          </cell>
          <cell r="I1787" t="str">
            <v>Senior Engineer</v>
          </cell>
          <cell r="J1787" t="str">
            <v>Senior Engineer</v>
          </cell>
          <cell r="K1787">
            <v>6</v>
          </cell>
          <cell r="L1787" t="str">
            <v>Other Site</v>
          </cell>
        </row>
        <row r="1788">
          <cell r="C1788" t="str">
            <v>A00257</v>
          </cell>
          <cell r="D1788" t="str">
            <v>UK</v>
          </cell>
          <cell r="E1788" t="str">
            <v>UGB</v>
          </cell>
          <cell r="F1788" t="str">
            <v>UE21</v>
          </cell>
          <cell r="G1788" t="str">
            <v>S4</v>
          </cell>
          <cell r="H1788" t="str">
            <v>EEC</v>
          </cell>
          <cell r="I1788" t="str">
            <v>Ecologist</v>
          </cell>
          <cell r="J1788" t="str">
            <v>Environmental consultant 1</v>
          </cell>
          <cell r="K1788">
            <v>7</v>
          </cell>
          <cell r="L1788" t="str">
            <v>Stroud</v>
          </cell>
        </row>
        <row r="1789">
          <cell r="C1789" t="str">
            <v>A74851</v>
          </cell>
          <cell r="D1789" t="str">
            <v>UK</v>
          </cell>
          <cell r="E1789" t="str">
            <v>UGB</v>
          </cell>
          <cell r="F1789" t="str">
            <v>UP31</v>
          </cell>
          <cell r="G1789" t="str">
            <v>S2</v>
          </cell>
          <cell r="H1789" t="str">
            <v>GGE</v>
          </cell>
          <cell r="I1789" t="str">
            <v>Graduate Contaminated Land Consultant</v>
          </cell>
          <cell r="J1789" t="str">
            <v>Graduate Planner</v>
          </cell>
          <cell r="K1789">
            <v>9</v>
          </cell>
          <cell r="L1789" t="str">
            <v>Secondment</v>
          </cell>
        </row>
        <row r="1790">
          <cell r="C1790" t="str">
            <v>A49835</v>
          </cell>
          <cell r="D1790" t="str">
            <v>UK</v>
          </cell>
          <cell r="E1790" t="str">
            <v>UGB</v>
          </cell>
          <cell r="F1790" t="str">
            <v>UU31</v>
          </cell>
          <cell r="G1790" t="str">
            <v>S3</v>
          </cell>
          <cell r="H1790" t="str">
            <v>WWN</v>
          </cell>
          <cell r="I1790" t="str">
            <v>Principal Engineer</v>
          </cell>
          <cell r="J1790" t="str">
            <v>Principal Engineer/ Technical Discipline Leader</v>
          </cell>
          <cell r="K1790">
            <v>5</v>
          </cell>
          <cell r="L1790" t="str">
            <v>Guildford</v>
          </cell>
        </row>
        <row r="1791">
          <cell r="C1791" t="str">
            <v>A76367</v>
          </cell>
          <cell r="D1791" t="str">
            <v>UK</v>
          </cell>
          <cell r="E1791" t="str">
            <v>UGB</v>
          </cell>
          <cell r="F1791" t="str">
            <v>UT42</v>
          </cell>
          <cell r="G1791" t="str">
            <v>S1</v>
          </cell>
          <cell r="H1791" t="str">
            <v>TRL</v>
          </cell>
          <cell r="I1791" t="str">
            <v>CAD Microstation Technician</v>
          </cell>
          <cell r="J1791" t="str">
            <v>Technical assistant</v>
          </cell>
          <cell r="K1791">
            <v>10</v>
          </cell>
          <cell r="L1791" t="str">
            <v>London</v>
          </cell>
        </row>
        <row r="1792">
          <cell r="C1792" t="str">
            <v>A25222</v>
          </cell>
          <cell r="D1792" t="str">
            <v>UK</v>
          </cell>
          <cell r="E1792" t="str">
            <v>UGB</v>
          </cell>
          <cell r="F1792" t="str">
            <v>UT42</v>
          </cell>
          <cell r="G1792" t="str">
            <v>S1</v>
          </cell>
          <cell r="H1792" t="str">
            <v>TRL</v>
          </cell>
          <cell r="I1792" t="str">
            <v>Enigneer</v>
          </cell>
          <cell r="J1792" t="str">
            <v>Principal Planner</v>
          </cell>
          <cell r="K1792">
            <v>5</v>
          </cell>
          <cell r="L1792" t="str">
            <v>London</v>
          </cell>
        </row>
        <row r="1793">
          <cell r="C1793" t="str">
            <v>A74450</v>
          </cell>
          <cell r="D1793" t="str">
            <v>UK</v>
          </cell>
          <cell r="E1793" t="str">
            <v>UGB</v>
          </cell>
          <cell r="F1793" t="str">
            <v>US16</v>
          </cell>
          <cell r="G1793" t="str">
            <v>S9</v>
          </cell>
          <cell r="H1793" t="str">
            <v>ABD</v>
          </cell>
          <cell r="I1793" t="str">
            <v>Bid Support Administrator</v>
          </cell>
          <cell r="J1793" t="str">
            <v>Bid Coordinator/Administrator</v>
          </cell>
          <cell r="K1793">
            <v>8</v>
          </cell>
          <cell r="L1793" t="str">
            <v>Cardiff</v>
          </cell>
        </row>
        <row r="1794">
          <cell r="C1794" t="str">
            <v>A76532</v>
          </cell>
          <cell r="D1794" t="str">
            <v>UK</v>
          </cell>
          <cell r="E1794" t="str">
            <v>UGB</v>
          </cell>
          <cell r="F1794" t="str">
            <v>UT42</v>
          </cell>
          <cell r="G1794" t="str">
            <v>S1</v>
          </cell>
          <cell r="H1794" t="str">
            <v>TRL</v>
          </cell>
          <cell r="I1794" t="str">
            <v>Senior Planner</v>
          </cell>
          <cell r="J1794" t="str">
            <v>Senior  Planner</v>
          </cell>
          <cell r="K1794">
            <v>6</v>
          </cell>
          <cell r="L1794" t="str">
            <v>London</v>
          </cell>
        </row>
        <row r="1795">
          <cell r="C1795" t="str">
            <v>U03200</v>
          </cell>
          <cell r="D1795" t="str">
            <v>UK</v>
          </cell>
          <cell r="E1795" t="str">
            <v>UGB</v>
          </cell>
          <cell r="F1795" t="str">
            <v>UT42</v>
          </cell>
          <cell r="G1795" t="str">
            <v>S1</v>
          </cell>
          <cell r="H1795" t="str">
            <v>TRL</v>
          </cell>
          <cell r="I1795" t="str">
            <v>Railway Planner</v>
          </cell>
          <cell r="J1795" t="str">
            <v>Graduate Planner</v>
          </cell>
          <cell r="K1795">
            <v>4</v>
          </cell>
          <cell r="L1795" t="str">
            <v>London</v>
          </cell>
        </row>
        <row r="1796">
          <cell r="C1796" t="str">
            <v>A76478</v>
          </cell>
          <cell r="D1796" t="str">
            <v>UK</v>
          </cell>
          <cell r="E1796" t="str">
            <v>UGB</v>
          </cell>
          <cell r="F1796" t="str">
            <v>US13</v>
          </cell>
          <cell r="G1796" t="str">
            <v>S9</v>
          </cell>
          <cell r="H1796" t="str">
            <v>AFN</v>
          </cell>
          <cell r="I1796" t="str">
            <v>LBS Commercial Manager</v>
          </cell>
          <cell r="J1796" t="str">
            <v>Finance Manager/FInancial Controller (EA)</v>
          </cell>
          <cell r="K1796">
            <v>4</v>
          </cell>
          <cell r="L1796" t="str">
            <v>London</v>
          </cell>
        </row>
        <row r="1797">
          <cell r="C1797" t="str">
            <v>A25167</v>
          </cell>
          <cell r="D1797" t="str">
            <v>UK</v>
          </cell>
          <cell r="E1797" t="str">
            <v>UGB</v>
          </cell>
          <cell r="F1797" t="str">
            <v>UP32</v>
          </cell>
          <cell r="G1797" t="str">
            <v>S2</v>
          </cell>
          <cell r="H1797" t="str">
            <v>GLR</v>
          </cell>
          <cell r="I1797" t="str">
            <v>Technical Director (1)</v>
          </cell>
          <cell r="J1797" t="str">
            <v>Technical Director  / Technical Director (1)</v>
          </cell>
          <cell r="K1797">
            <v>3</v>
          </cell>
          <cell r="L1797" t="str">
            <v>Cardiff</v>
          </cell>
        </row>
        <row r="1798">
          <cell r="C1798" t="str">
            <v>U02993</v>
          </cell>
          <cell r="D1798" t="str">
            <v>UK</v>
          </cell>
          <cell r="E1798" t="str">
            <v>UGB</v>
          </cell>
          <cell r="F1798" t="str">
            <v>UT41</v>
          </cell>
          <cell r="G1798" t="str">
            <v>S1</v>
          </cell>
          <cell r="H1798" t="str">
            <v>TRL</v>
          </cell>
          <cell r="I1798" t="str">
            <v>Engineer</v>
          </cell>
          <cell r="J1798" t="str">
            <v>Senior Resident Engineer</v>
          </cell>
          <cell r="K1798">
            <v>5</v>
          </cell>
          <cell r="L1798" t="str">
            <v>Warrington</v>
          </cell>
        </row>
        <row r="1799">
          <cell r="C1799" t="str">
            <v>A49967</v>
          </cell>
          <cell r="D1799" t="str">
            <v>UK</v>
          </cell>
          <cell r="E1799" t="str">
            <v>UGB</v>
          </cell>
          <cell r="F1799" t="str">
            <v>UU31</v>
          </cell>
          <cell r="G1799" t="str">
            <v>S3</v>
          </cell>
          <cell r="H1799" t="str">
            <v>WWN</v>
          </cell>
          <cell r="I1799" t="str">
            <v>Engineer</v>
          </cell>
          <cell r="J1799" t="str">
            <v>Engineer  (Not chartered) (Graduate)</v>
          </cell>
          <cell r="K1799">
            <v>8</v>
          </cell>
          <cell r="L1799" t="str">
            <v>Guildford</v>
          </cell>
        </row>
        <row r="1800">
          <cell r="C1800" t="str">
            <v>A25257</v>
          </cell>
          <cell r="D1800" t="str">
            <v>UK</v>
          </cell>
          <cell r="E1800" t="str">
            <v>UGB</v>
          </cell>
          <cell r="F1800" t="str">
            <v>UT41</v>
          </cell>
          <cell r="G1800" t="str">
            <v>S1</v>
          </cell>
          <cell r="H1800" t="str">
            <v>TRL</v>
          </cell>
          <cell r="I1800" t="str">
            <v>CAD Manager</v>
          </cell>
          <cell r="J1800" t="str">
            <v>Senior Technician</v>
          </cell>
          <cell r="K1800">
            <v>7</v>
          </cell>
          <cell r="L1800" t="str">
            <v>London</v>
          </cell>
        </row>
        <row r="1801">
          <cell r="C1801" t="str">
            <v>A76350</v>
          </cell>
          <cell r="D1801" t="str">
            <v>UK</v>
          </cell>
          <cell r="E1801" t="str">
            <v>UGB</v>
          </cell>
          <cell r="F1801" t="str">
            <v>UT21</v>
          </cell>
          <cell r="G1801" t="str">
            <v>S1</v>
          </cell>
          <cell r="H1801" t="str">
            <v>THW</v>
          </cell>
          <cell r="I1801" t="str">
            <v>Graduate Engineer</v>
          </cell>
          <cell r="J1801" t="str">
            <v>Graduate Engineer</v>
          </cell>
          <cell r="K1801">
            <v>10</v>
          </cell>
          <cell r="L1801" t="str">
            <v>Cardiff</v>
          </cell>
        </row>
        <row r="1802">
          <cell r="C1802" t="str">
            <v>A74524</v>
          </cell>
          <cell r="D1802" t="str">
            <v>UK</v>
          </cell>
          <cell r="E1802" t="str">
            <v>UGB</v>
          </cell>
          <cell r="F1802" t="str">
            <v>UT25</v>
          </cell>
          <cell r="G1802" t="str">
            <v>S1</v>
          </cell>
          <cell r="H1802" t="str">
            <v>THW</v>
          </cell>
          <cell r="I1802" t="str">
            <v>Land Surveyor</v>
          </cell>
          <cell r="J1802" t="str">
            <v>Senior Quantity Surveyor</v>
          </cell>
          <cell r="K1802">
            <v>6</v>
          </cell>
          <cell r="L1802" t="str">
            <v>Other Site</v>
          </cell>
        </row>
        <row r="1803">
          <cell r="C1803" t="str">
            <v>U03184</v>
          </cell>
          <cell r="D1803" t="str">
            <v>UK</v>
          </cell>
          <cell r="E1803" t="str">
            <v>UGB</v>
          </cell>
          <cell r="F1803" t="str">
            <v>UU81</v>
          </cell>
          <cell r="G1803" t="str">
            <v>S3</v>
          </cell>
          <cell r="H1803" t="str">
            <v>MMA</v>
          </cell>
          <cell r="I1803" t="str">
            <v>Tele Surveyors</v>
          </cell>
          <cell r="J1803" t="str">
            <v>Clerical Officer</v>
          </cell>
          <cell r="K1803">
            <v>10</v>
          </cell>
          <cell r="L1803" t="str">
            <v>London</v>
          </cell>
        </row>
        <row r="1804">
          <cell r="C1804" t="str">
            <v>A92606</v>
          </cell>
          <cell r="D1804" t="str">
            <v>UK</v>
          </cell>
          <cell r="E1804" t="str">
            <v>UGB</v>
          </cell>
          <cell r="F1804" t="str">
            <v>UU81</v>
          </cell>
          <cell r="G1804" t="str">
            <v>S3</v>
          </cell>
          <cell r="H1804" t="str">
            <v>ERE</v>
          </cell>
          <cell r="I1804" t="str">
            <v>Technical Director</v>
          </cell>
          <cell r="J1804" t="str">
            <v>Technical Director  / Technical Director (1)</v>
          </cell>
          <cell r="K1804">
            <v>3</v>
          </cell>
          <cell r="L1804" t="str">
            <v>Exeter</v>
          </cell>
        </row>
        <row r="1805">
          <cell r="C1805" t="str">
            <v>A00560</v>
          </cell>
          <cell r="D1805" t="str">
            <v>UK</v>
          </cell>
          <cell r="E1805" t="str">
            <v>UGB</v>
          </cell>
          <cell r="F1805" t="str">
            <v>UF15</v>
          </cell>
          <cell r="G1805" t="str">
            <v>S9</v>
          </cell>
          <cell r="H1805" t="str">
            <v>AFF</v>
          </cell>
          <cell r="I1805" t="str">
            <v>Temporary Facilities Assistant</v>
          </cell>
          <cell r="J1805" t="str">
            <v>Facilities Assistant</v>
          </cell>
          <cell r="K1805">
            <v>11</v>
          </cell>
          <cell r="L1805" t="str">
            <v>London</v>
          </cell>
        </row>
        <row r="1806">
          <cell r="C1806" t="str">
            <v>A98574</v>
          </cell>
          <cell r="D1806" t="str">
            <v>UK</v>
          </cell>
          <cell r="E1806" t="str">
            <v>UGB</v>
          </cell>
          <cell r="F1806" t="str">
            <v>UU71</v>
          </cell>
          <cell r="G1806" t="str">
            <v>S3</v>
          </cell>
          <cell r="H1806" t="str">
            <v>WWN</v>
          </cell>
          <cell r="I1806" t="str">
            <v>Project Manager</v>
          </cell>
          <cell r="J1806" t="str">
            <v>Planner</v>
          </cell>
          <cell r="K1806">
            <v>7</v>
          </cell>
          <cell r="L1806" t="str">
            <v>Secondment</v>
          </cell>
        </row>
        <row r="1807">
          <cell r="C1807" t="str">
            <v>S10285</v>
          </cell>
          <cell r="D1807" t="str">
            <v>UK</v>
          </cell>
          <cell r="E1807" t="str">
            <v>UGB</v>
          </cell>
          <cell r="F1807" t="str">
            <v>UT42</v>
          </cell>
          <cell r="G1807" t="str">
            <v>S1</v>
          </cell>
          <cell r="H1807" t="str">
            <v>TRL</v>
          </cell>
          <cell r="I1807" t="str">
            <v>Project Engineer -LU Interface Works</v>
          </cell>
          <cell r="J1807" t="str">
            <v>Project Planner (3)</v>
          </cell>
          <cell r="K1807">
            <v>7</v>
          </cell>
          <cell r="L1807" t="str">
            <v>London</v>
          </cell>
        </row>
        <row r="1808">
          <cell r="C1808" t="str">
            <v>W09393</v>
          </cell>
          <cell r="D1808" t="str">
            <v>UK</v>
          </cell>
          <cell r="E1808" t="str">
            <v>UGB</v>
          </cell>
          <cell r="F1808" t="str">
            <v>UF18</v>
          </cell>
          <cell r="G1808" t="str">
            <v>S9</v>
          </cell>
          <cell r="H1808" t="str">
            <v>AFF</v>
          </cell>
          <cell r="I1808" t="str">
            <v>Facilities Assistant</v>
          </cell>
          <cell r="J1808" t="str">
            <v>Facilities Coordinator</v>
          </cell>
          <cell r="K1808">
            <v>9</v>
          </cell>
          <cell r="L1808" t="str">
            <v>Warrington</v>
          </cell>
        </row>
        <row r="1809">
          <cell r="C1809" t="str">
            <v>W49182</v>
          </cell>
          <cell r="D1809" t="str">
            <v>UK</v>
          </cell>
          <cell r="E1809" t="str">
            <v>UGB</v>
          </cell>
          <cell r="F1809" t="str">
            <v>UE31</v>
          </cell>
          <cell r="G1809" t="str">
            <v>S4</v>
          </cell>
          <cell r="H1809" t="str">
            <v>EER</v>
          </cell>
          <cell r="I1809" t="str">
            <v>Principal Planner</v>
          </cell>
          <cell r="J1809" t="str">
            <v>Principal Engineer/ Technical Discipline Leader</v>
          </cell>
          <cell r="K1809">
            <v>5</v>
          </cell>
          <cell r="L1809" t="str">
            <v>Cardiff</v>
          </cell>
        </row>
        <row r="1810">
          <cell r="C1810" t="str">
            <v>W49336</v>
          </cell>
          <cell r="D1810" t="str">
            <v>UK</v>
          </cell>
          <cell r="E1810" t="str">
            <v>UGB</v>
          </cell>
          <cell r="F1810" t="str">
            <v>UU31</v>
          </cell>
          <cell r="G1810" t="str">
            <v>S3</v>
          </cell>
          <cell r="H1810" t="str">
            <v>WWN</v>
          </cell>
          <cell r="I1810" t="str">
            <v>Graduate Engineer</v>
          </cell>
          <cell r="J1810" t="str">
            <v>Engineer  (Not chartered) (Graduate)</v>
          </cell>
          <cell r="K1810">
            <v>8</v>
          </cell>
          <cell r="L1810" t="str">
            <v>Cardiff</v>
          </cell>
        </row>
        <row r="1811">
          <cell r="C1811" t="str">
            <v>W49247</v>
          </cell>
          <cell r="D1811" t="str">
            <v>UK</v>
          </cell>
          <cell r="E1811" t="str">
            <v>UGB</v>
          </cell>
          <cell r="F1811" t="str">
            <v>UU23</v>
          </cell>
          <cell r="G1811" t="str">
            <v>S3</v>
          </cell>
          <cell r="H1811" t="str">
            <v>MAM</v>
          </cell>
          <cell r="I1811" t="str">
            <v>PLanning Engineer</v>
          </cell>
          <cell r="J1811" t="str">
            <v>Assistant Engineer  (Graduate)</v>
          </cell>
          <cell r="K1811">
            <v>9</v>
          </cell>
          <cell r="L1811" t="str">
            <v>Nelson</v>
          </cell>
        </row>
        <row r="1812">
          <cell r="C1812" t="str">
            <v>A49984</v>
          </cell>
          <cell r="D1812" t="str">
            <v>UK</v>
          </cell>
          <cell r="E1812" t="str">
            <v>UGB</v>
          </cell>
          <cell r="F1812" t="str">
            <v>UT22</v>
          </cell>
          <cell r="G1812" t="str">
            <v>S1</v>
          </cell>
          <cell r="H1812" t="str">
            <v>TPL</v>
          </cell>
          <cell r="I1812" t="str">
            <v>Assistant Transport Planner</v>
          </cell>
          <cell r="J1812" t="str">
            <v>Planner</v>
          </cell>
          <cell r="K1812">
            <v>8</v>
          </cell>
          <cell r="L1812" t="str">
            <v>Guildford</v>
          </cell>
        </row>
        <row r="1813">
          <cell r="C1813" t="str">
            <v>U03060</v>
          </cell>
          <cell r="D1813" t="str">
            <v>UK</v>
          </cell>
          <cell r="E1813" t="str">
            <v>UGB</v>
          </cell>
          <cell r="F1813" t="str">
            <v>UT41</v>
          </cell>
          <cell r="G1813" t="str">
            <v>S1</v>
          </cell>
          <cell r="H1813" t="str">
            <v>TRL</v>
          </cell>
          <cell r="I1813" t="str">
            <v>Administrator</v>
          </cell>
          <cell r="J1813" t="str">
            <v>Office Junior Clerical Assistant</v>
          </cell>
          <cell r="K1813">
            <v>11</v>
          </cell>
          <cell r="L1813" t="str">
            <v>Birmingham</v>
          </cell>
        </row>
        <row r="1814">
          <cell r="C1814" t="str">
            <v>S10324</v>
          </cell>
          <cell r="D1814" t="str">
            <v>UK</v>
          </cell>
          <cell r="E1814" t="str">
            <v>UGB</v>
          </cell>
          <cell r="F1814" t="str">
            <v>UU71</v>
          </cell>
          <cell r="G1814" t="str">
            <v>S3</v>
          </cell>
          <cell r="H1814" t="str">
            <v>WWN</v>
          </cell>
          <cell r="I1814" t="str">
            <v>Sub Consultant</v>
          </cell>
          <cell r="J1814" t="str">
            <v>Consultant (1) (Aus)</v>
          </cell>
          <cell r="K1814">
            <v>7</v>
          </cell>
          <cell r="L1814" t="str">
            <v>Other Site</v>
          </cell>
        </row>
        <row r="1815">
          <cell r="C1815" t="str">
            <v>U02973</v>
          </cell>
          <cell r="D1815" t="str">
            <v>UK</v>
          </cell>
          <cell r="E1815" t="str">
            <v>UGB</v>
          </cell>
          <cell r="F1815" t="str">
            <v>UT41</v>
          </cell>
          <cell r="G1815" t="str">
            <v>S1</v>
          </cell>
          <cell r="H1815" t="str">
            <v>TRL</v>
          </cell>
          <cell r="I1815" t="str">
            <v>CAD Technician</v>
          </cell>
          <cell r="J1815" t="str">
            <v>Senior Technician</v>
          </cell>
          <cell r="K1815">
            <v>7</v>
          </cell>
          <cell r="L1815" t="str">
            <v>Warrington</v>
          </cell>
        </row>
        <row r="1816">
          <cell r="C1816" t="str">
            <v>S10286</v>
          </cell>
          <cell r="D1816" t="str">
            <v>UK</v>
          </cell>
          <cell r="E1816" t="str">
            <v>UGB</v>
          </cell>
          <cell r="F1816" t="str">
            <v>UT31</v>
          </cell>
          <cell r="G1816" t="str">
            <v>S1</v>
          </cell>
          <cell r="H1816" t="str">
            <v>SBR</v>
          </cell>
          <cell r="I1816" t="str">
            <v>CAD Technician</v>
          </cell>
          <cell r="J1816" t="str">
            <v>Technical Officer/ Technician</v>
          </cell>
          <cell r="K1816">
            <v>10</v>
          </cell>
          <cell r="L1816" t="str">
            <v>Birmingham</v>
          </cell>
        </row>
        <row r="1817">
          <cell r="C1817" t="str">
            <v>S10258</v>
          </cell>
          <cell r="D1817" t="str">
            <v>UK</v>
          </cell>
          <cell r="E1817" t="str">
            <v>UGB</v>
          </cell>
          <cell r="F1817" t="str">
            <v>UT31</v>
          </cell>
          <cell r="G1817" t="str">
            <v>S1</v>
          </cell>
          <cell r="H1817" t="str">
            <v>SBR</v>
          </cell>
          <cell r="I1817" t="str">
            <v>CAD Technician</v>
          </cell>
          <cell r="J1817" t="str">
            <v>Technical Officer/ Technician</v>
          </cell>
          <cell r="K1817">
            <v>9</v>
          </cell>
          <cell r="L1817" t="str">
            <v>London</v>
          </cell>
        </row>
        <row r="1818">
          <cell r="C1818" t="str">
            <v>W12068</v>
          </cell>
          <cell r="D1818" t="str">
            <v>UK</v>
          </cell>
          <cell r="E1818" t="str">
            <v>UGB</v>
          </cell>
          <cell r="F1818" t="str">
            <v>US13</v>
          </cell>
          <cell r="G1818" t="str">
            <v>S9</v>
          </cell>
          <cell r="H1818" t="str">
            <v>AFN</v>
          </cell>
          <cell r="I1818" t="str">
            <v>Deputy Payroll Manager</v>
          </cell>
          <cell r="J1818" t="str">
            <v>Senior Credit Controller</v>
          </cell>
          <cell r="K1818">
            <v>7</v>
          </cell>
          <cell r="L1818" t="str">
            <v>Cardiff</v>
          </cell>
        </row>
        <row r="1819">
          <cell r="C1819" t="str">
            <v>A00258</v>
          </cell>
          <cell r="D1819" t="str">
            <v>UK</v>
          </cell>
          <cell r="E1819" t="str">
            <v>UGB</v>
          </cell>
          <cell r="F1819" t="str">
            <v>UU81</v>
          </cell>
          <cell r="G1819" t="str">
            <v>S3</v>
          </cell>
          <cell r="H1819" t="str">
            <v>MMA</v>
          </cell>
          <cell r="I1819" t="str">
            <v>Environmental Consultant</v>
          </cell>
          <cell r="J1819" t="str">
            <v>Senior  Environmental Consultant 1</v>
          </cell>
          <cell r="K1819">
            <v>6</v>
          </cell>
          <cell r="L1819" t="str">
            <v>Plymouth</v>
          </cell>
        </row>
        <row r="1820">
          <cell r="C1820" t="str">
            <v>A25168</v>
          </cell>
          <cell r="D1820" t="str">
            <v>UK</v>
          </cell>
          <cell r="E1820" t="str">
            <v>UGB</v>
          </cell>
          <cell r="F1820" t="str">
            <v>UT43</v>
          </cell>
          <cell r="G1820" t="str">
            <v>S1</v>
          </cell>
          <cell r="H1820" t="str">
            <v>TRS</v>
          </cell>
          <cell r="I1820" t="str">
            <v>Electrical Engineer</v>
          </cell>
          <cell r="J1820" t="str">
            <v>Resident Engineer (2)</v>
          </cell>
          <cell r="K1820">
            <v>7</v>
          </cell>
          <cell r="L1820" t="str">
            <v>London</v>
          </cell>
        </row>
        <row r="1821">
          <cell r="C1821" t="str">
            <v>A74403</v>
          </cell>
          <cell r="D1821" t="str">
            <v>UK</v>
          </cell>
          <cell r="E1821" t="str">
            <v>UGB</v>
          </cell>
          <cell r="F1821" t="str">
            <v>UU71</v>
          </cell>
          <cell r="G1821" t="str">
            <v>S3</v>
          </cell>
          <cell r="H1821" t="str">
            <v>WWN</v>
          </cell>
          <cell r="I1821" t="str">
            <v>Assistant Engineer</v>
          </cell>
          <cell r="J1821" t="str">
            <v>Assistant Resident Engineer(1) / Assistant Resident Engineer</v>
          </cell>
          <cell r="K1821">
            <v>8</v>
          </cell>
          <cell r="L1821" t="str">
            <v>Birmingham</v>
          </cell>
        </row>
        <row r="1822">
          <cell r="C1822" t="str">
            <v>A25127</v>
          </cell>
          <cell r="D1822" t="str">
            <v>UK</v>
          </cell>
          <cell r="E1822" t="str">
            <v>UGB</v>
          </cell>
          <cell r="F1822" t="str">
            <v>UT21</v>
          </cell>
          <cell r="G1822" t="str">
            <v>S1</v>
          </cell>
          <cell r="H1822" t="str">
            <v>THW</v>
          </cell>
          <cell r="I1822" t="str">
            <v>Operations and Maintenance Specialist</v>
          </cell>
          <cell r="J1822" t="str">
            <v>Senior Resident Engineer</v>
          </cell>
          <cell r="K1822">
            <v>5</v>
          </cell>
          <cell r="L1822" t="str">
            <v>Other Site</v>
          </cell>
        </row>
        <row r="1823">
          <cell r="C1823" t="str">
            <v>A25028</v>
          </cell>
          <cell r="D1823" t="str">
            <v>UK</v>
          </cell>
          <cell r="E1823" t="str">
            <v>UGB</v>
          </cell>
          <cell r="F1823" t="str">
            <v>UT23</v>
          </cell>
          <cell r="G1823" t="str">
            <v>S1</v>
          </cell>
          <cell r="H1823" t="str">
            <v>THW</v>
          </cell>
          <cell r="I1823" t="str">
            <v>Senior Engineer</v>
          </cell>
          <cell r="J1823" t="str">
            <v>Senior Engineer</v>
          </cell>
          <cell r="K1823">
            <v>6</v>
          </cell>
          <cell r="L1823" t="str">
            <v>Ladbroke Grove</v>
          </cell>
        </row>
        <row r="1824">
          <cell r="C1824" t="str">
            <v>A81612</v>
          </cell>
          <cell r="D1824" t="str">
            <v>UK</v>
          </cell>
          <cell r="E1824" t="str">
            <v>UGB</v>
          </cell>
          <cell r="F1824" t="str">
            <v>UU61</v>
          </cell>
          <cell r="G1824" t="str">
            <v>S3</v>
          </cell>
          <cell r="H1824" t="str">
            <v>WWN</v>
          </cell>
          <cell r="I1824" t="str">
            <v>Principal Engineer</v>
          </cell>
          <cell r="J1824" t="str">
            <v>Associate (EA)/ Associate Tech. Dir / Associate Tech. Dir (2</v>
          </cell>
          <cell r="K1824">
            <v>4</v>
          </cell>
          <cell r="L1824" t="str">
            <v>Plymouth</v>
          </cell>
        </row>
        <row r="1825">
          <cell r="C1825" t="str">
            <v>A76027</v>
          </cell>
          <cell r="D1825" t="str">
            <v>UK</v>
          </cell>
          <cell r="E1825" t="str">
            <v>UGB</v>
          </cell>
          <cell r="F1825" t="str">
            <v>UU71</v>
          </cell>
          <cell r="G1825" t="str">
            <v>S3</v>
          </cell>
          <cell r="H1825" t="str">
            <v>WWN</v>
          </cell>
          <cell r="I1825" t="str">
            <v>Engineer</v>
          </cell>
          <cell r="J1825" t="str">
            <v>Resident Engineer (2)</v>
          </cell>
          <cell r="K1825">
            <v>7</v>
          </cell>
          <cell r="L1825" t="str">
            <v>Birmingham</v>
          </cell>
        </row>
        <row r="1826">
          <cell r="C1826" t="str">
            <v>A74577</v>
          </cell>
          <cell r="D1826" t="str">
            <v>UK</v>
          </cell>
          <cell r="E1826" t="str">
            <v>UGB</v>
          </cell>
          <cell r="F1826" t="str">
            <v>UU61</v>
          </cell>
          <cell r="G1826" t="str">
            <v>S3</v>
          </cell>
          <cell r="H1826" t="str">
            <v>WWN</v>
          </cell>
          <cell r="I1826" t="str">
            <v>Technician</v>
          </cell>
          <cell r="J1826" t="str">
            <v>Technical Officer/ Technician</v>
          </cell>
          <cell r="K1826">
            <v>10</v>
          </cell>
          <cell r="L1826" t="str">
            <v>Plymouth</v>
          </cell>
        </row>
        <row r="1827">
          <cell r="C1827" t="str">
            <v>A95133</v>
          </cell>
          <cell r="D1827" t="str">
            <v>UK</v>
          </cell>
          <cell r="E1827" t="str">
            <v>UGB</v>
          </cell>
          <cell r="F1827" t="str">
            <v>UU41</v>
          </cell>
          <cell r="G1827" t="str">
            <v>S3</v>
          </cell>
          <cell r="H1827" t="str">
            <v>WEN</v>
          </cell>
          <cell r="I1827" t="str">
            <v>Principal Engineer</v>
          </cell>
          <cell r="J1827" t="str">
            <v>Principal Engineer/ Technical Discipline Leader</v>
          </cell>
          <cell r="K1827">
            <v>5</v>
          </cell>
          <cell r="L1827" t="str">
            <v>Exeter</v>
          </cell>
        </row>
        <row r="1828">
          <cell r="C1828" t="str">
            <v>A49964</v>
          </cell>
          <cell r="D1828" t="str">
            <v>UK</v>
          </cell>
          <cell r="E1828" t="str">
            <v>UGB</v>
          </cell>
          <cell r="F1828" t="str">
            <v>UE31</v>
          </cell>
          <cell r="G1828" t="str">
            <v>S4</v>
          </cell>
          <cell r="H1828" t="str">
            <v>EEA</v>
          </cell>
          <cell r="I1828" t="str">
            <v>Environmental Consultant</v>
          </cell>
          <cell r="J1828" t="str">
            <v>Engineer  (Not chartered) (Graduate)</v>
          </cell>
          <cell r="K1828">
            <v>8</v>
          </cell>
          <cell r="L1828" t="str">
            <v>Secondment</v>
          </cell>
        </row>
        <row r="1829">
          <cell r="C1829" t="str">
            <v>S10268</v>
          </cell>
          <cell r="D1829" t="str">
            <v>UK</v>
          </cell>
          <cell r="E1829" t="str">
            <v>UGB</v>
          </cell>
          <cell r="F1829" t="str">
            <v>UT22</v>
          </cell>
          <cell r="G1829" t="str">
            <v>S1</v>
          </cell>
          <cell r="H1829" t="str">
            <v>THW</v>
          </cell>
          <cell r="I1829" t="str">
            <v>Technical Director</v>
          </cell>
          <cell r="J1829" t="str">
            <v>Technical Director  / Technical Director (1)</v>
          </cell>
          <cell r="K1829">
            <v>5</v>
          </cell>
          <cell r="L1829" t="str">
            <v>London</v>
          </cell>
        </row>
        <row r="1830">
          <cell r="C1830" t="str">
            <v>A74617</v>
          </cell>
          <cell r="D1830" t="str">
            <v>UK</v>
          </cell>
          <cell r="E1830" t="str">
            <v>UGB</v>
          </cell>
          <cell r="F1830" t="str">
            <v>UT42</v>
          </cell>
          <cell r="G1830" t="str">
            <v>S1</v>
          </cell>
          <cell r="H1830" t="str">
            <v>TRL</v>
          </cell>
          <cell r="I1830" t="str">
            <v>Cost Manager</v>
          </cell>
          <cell r="J1830" t="str">
            <v>Senior Cost Manager</v>
          </cell>
          <cell r="K1830">
            <v>6</v>
          </cell>
          <cell r="L1830" t="str">
            <v>London</v>
          </cell>
        </row>
        <row r="1831">
          <cell r="C1831" t="str">
            <v>A74464</v>
          </cell>
          <cell r="D1831" t="str">
            <v>UK</v>
          </cell>
          <cell r="E1831" t="str">
            <v>UGB</v>
          </cell>
          <cell r="F1831" t="str">
            <v>US13</v>
          </cell>
          <cell r="G1831" t="str">
            <v>S9</v>
          </cell>
          <cell r="H1831" t="str">
            <v>AFN</v>
          </cell>
          <cell r="I1831" t="str">
            <v>Administrative Assistant</v>
          </cell>
          <cell r="J1831" t="str">
            <v>Assistant Accountant / Part qualified Accountant</v>
          </cell>
          <cell r="K1831">
            <v>7</v>
          </cell>
          <cell r="L1831" t="str">
            <v>Guildford</v>
          </cell>
        </row>
        <row r="1832">
          <cell r="C1832" t="str">
            <v>A00429</v>
          </cell>
          <cell r="D1832" t="str">
            <v>UK</v>
          </cell>
          <cell r="E1832" t="str">
            <v>UGB</v>
          </cell>
          <cell r="F1832" t="str">
            <v>UT51</v>
          </cell>
          <cell r="G1832" t="str">
            <v>S1</v>
          </cell>
          <cell r="H1832" t="str">
            <v>TIS</v>
          </cell>
          <cell r="I1832" t="str">
            <v>Senior Mechanical Engineer</v>
          </cell>
          <cell r="J1832" t="str">
            <v>Senior Engineer</v>
          </cell>
          <cell r="K1832">
            <v>6</v>
          </cell>
          <cell r="L1832" t="str">
            <v>Bristol</v>
          </cell>
        </row>
        <row r="1833">
          <cell r="C1833" t="str">
            <v>A00555</v>
          </cell>
          <cell r="D1833" t="str">
            <v>UK</v>
          </cell>
          <cell r="E1833" t="str">
            <v>UGB</v>
          </cell>
          <cell r="F1833" t="str">
            <v>UF16</v>
          </cell>
          <cell r="G1833" t="str">
            <v>S9</v>
          </cell>
          <cell r="H1833" t="str">
            <v>AFF</v>
          </cell>
          <cell r="I1833" t="str">
            <v>Facilities Assistant</v>
          </cell>
          <cell r="J1833" t="str">
            <v>Facilities Assistant</v>
          </cell>
          <cell r="K1833">
            <v>11</v>
          </cell>
          <cell r="L1833" t="str">
            <v>Cardiff</v>
          </cell>
        </row>
        <row r="1834">
          <cell r="C1834" t="str">
            <v>A00114</v>
          </cell>
          <cell r="D1834" t="str">
            <v>UK</v>
          </cell>
          <cell r="E1834" t="str">
            <v>UGB</v>
          </cell>
          <cell r="F1834" t="str">
            <v>UP33</v>
          </cell>
          <cell r="G1834" t="str">
            <v>S2</v>
          </cell>
          <cell r="H1834" t="str">
            <v>SBS</v>
          </cell>
          <cell r="I1834" t="str">
            <v>Principal Engineer</v>
          </cell>
          <cell r="J1834" t="str">
            <v>Principal Engineer/ Technical Discipline Leader</v>
          </cell>
          <cell r="K1834">
            <v>5</v>
          </cell>
          <cell r="L1834" t="str">
            <v>London</v>
          </cell>
        </row>
        <row r="1835">
          <cell r="C1835" t="str">
            <v>U02556</v>
          </cell>
          <cell r="D1835" t="str">
            <v>UK</v>
          </cell>
          <cell r="E1835" t="str">
            <v>UGB</v>
          </cell>
          <cell r="F1835" t="str">
            <v>UT22</v>
          </cell>
          <cell r="G1835" t="str">
            <v>S1</v>
          </cell>
          <cell r="H1835" t="str">
            <v>THW</v>
          </cell>
          <cell r="I1835" t="str">
            <v>Engineer</v>
          </cell>
          <cell r="J1835" t="str">
            <v>Resident Engineer (2)</v>
          </cell>
          <cell r="K1835">
            <v>7</v>
          </cell>
          <cell r="L1835" t="str">
            <v>London</v>
          </cell>
        </row>
        <row r="1836">
          <cell r="C1836" t="str">
            <v>A76449</v>
          </cell>
          <cell r="D1836" t="str">
            <v>UK</v>
          </cell>
          <cell r="E1836" t="str">
            <v>UGB</v>
          </cell>
          <cell r="F1836" t="str">
            <v>UT43</v>
          </cell>
          <cell r="G1836" t="str">
            <v>S1</v>
          </cell>
          <cell r="H1836" t="str">
            <v>TRL</v>
          </cell>
          <cell r="I1836" t="str">
            <v>Intermediate Engineer</v>
          </cell>
          <cell r="J1836" t="str">
            <v>Assistant Engineer  (Graduate)</v>
          </cell>
          <cell r="K1836">
            <v>9</v>
          </cell>
          <cell r="L1836" t="str">
            <v>York</v>
          </cell>
        </row>
        <row r="1837">
          <cell r="C1837" t="str">
            <v>A76347</v>
          </cell>
          <cell r="D1837" t="str">
            <v>UK</v>
          </cell>
          <cell r="E1837" t="str">
            <v>UGB</v>
          </cell>
          <cell r="F1837" t="str">
            <v>UT41</v>
          </cell>
          <cell r="G1837" t="str">
            <v>S1</v>
          </cell>
          <cell r="H1837" t="str">
            <v>TRL</v>
          </cell>
          <cell r="I1837" t="str">
            <v>Telecomms Engineer</v>
          </cell>
          <cell r="J1837" t="str">
            <v>Chartered or Consulting Engineer</v>
          </cell>
          <cell r="K1837">
            <v>7</v>
          </cell>
          <cell r="L1837" t="str">
            <v>London</v>
          </cell>
        </row>
        <row r="1838">
          <cell r="C1838" t="str">
            <v>A22510</v>
          </cell>
          <cell r="D1838" t="str">
            <v>UK</v>
          </cell>
          <cell r="E1838" t="str">
            <v>UGB</v>
          </cell>
          <cell r="F1838" t="str">
            <v>UP32</v>
          </cell>
          <cell r="G1838" t="str">
            <v>S2</v>
          </cell>
          <cell r="H1838" t="str">
            <v>GLR</v>
          </cell>
          <cell r="I1838" t="str">
            <v>Geotechnical Engineer</v>
          </cell>
          <cell r="J1838" t="str">
            <v>Geotechnical Engineer</v>
          </cell>
          <cell r="K1838">
            <v>7</v>
          </cell>
          <cell r="L1838" t="str">
            <v>Cardiff</v>
          </cell>
        </row>
        <row r="1839">
          <cell r="C1839" t="str">
            <v>S10369</v>
          </cell>
          <cell r="D1839" t="str">
            <v>UK</v>
          </cell>
          <cell r="E1839" t="str">
            <v>UGB</v>
          </cell>
          <cell r="F1839" t="str">
            <v>UE31</v>
          </cell>
          <cell r="G1839" t="str">
            <v>S4</v>
          </cell>
          <cell r="H1839" t="str">
            <v>EEA</v>
          </cell>
          <cell r="I1839" t="str">
            <v>Sub-Consultant</v>
          </cell>
          <cell r="J1839" t="str">
            <v>Surveyor (Graduate 1)</v>
          </cell>
          <cell r="K1839">
            <v>9</v>
          </cell>
          <cell r="L1839" t="str">
            <v>Other Site</v>
          </cell>
        </row>
        <row r="1840">
          <cell r="C1840" t="str">
            <v>A97411</v>
          </cell>
          <cell r="D1840" t="str">
            <v>UK</v>
          </cell>
          <cell r="E1840" t="str">
            <v>UGB</v>
          </cell>
          <cell r="F1840" t="str">
            <v>UT21</v>
          </cell>
          <cell r="G1840" t="str">
            <v>S1</v>
          </cell>
          <cell r="H1840" t="str">
            <v>THW</v>
          </cell>
          <cell r="I1840" t="str">
            <v>Technical Director</v>
          </cell>
          <cell r="J1840" t="str">
            <v>Technical Director  / Technical Director (1)</v>
          </cell>
          <cell r="K1840">
            <v>3</v>
          </cell>
          <cell r="L1840" t="str">
            <v>Guildford</v>
          </cell>
        </row>
        <row r="1841">
          <cell r="C1841" t="str">
            <v>A00460</v>
          </cell>
          <cell r="D1841" t="str">
            <v>UK</v>
          </cell>
          <cell r="E1841" t="str">
            <v>UGB</v>
          </cell>
          <cell r="F1841" t="str">
            <v>UP31</v>
          </cell>
          <cell r="G1841" t="str">
            <v>S2</v>
          </cell>
          <cell r="H1841" t="str">
            <v>GGE</v>
          </cell>
          <cell r="I1841" t="str">
            <v>Summer Placement Student</v>
          </cell>
          <cell r="J1841" t="str">
            <v>Junior Technician</v>
          </cell>
          <cell r="K1841">
            <v>11</v>
          </cell>
          <cell r="L1841" t="str">
            <v>Guildford</v>
          </cell>
        </row>
        <row r="1842">
          <cell r="C1842" t="str">
            <v>A00514</v>
          </cell>
          <cell r="D1842" t="str">
            <v>UK</v>
          </cell>
          <cell r="E1842" t="str">
            <v>UGB</v>
          </cell>
          <cell r="F1842" t="str">
            <v>UP31</v>
          </cell>
          <cell r="G1842" t="str">
            <v>S2</v>
          </cell>
          <cell r="H1842" t="str">
            <v>GGE</v>
          </cell>
          <cell r="I1842" t="str">
            <v>Summer Placement Student</v>
          </cell>
          <cell r="J1842" t="str">
            <v>Junior Technician</v>
          </cell>
          <cell r="K1842">
            <v>11</v>
          </cell>
          <cell r="L1842" t="str">
            <v>Guildford</v>
          </cell>
        </row>
        <row r="1843">
          <cell r="C1843" t="str">
            <v>A74407</v>
          </cell>
          <cell r="D1843" t="str">
            <v>UK</v>
          </cell>
          <cell r="E1843" t="str">
            <v>UGB</v>
          </cell>
          <cell r="F1843" t="str">
            <v>UU11</v>
          </cell>
          <cell r="G1843" t="str">
            <v>S3</v>
          </cell>
          <cell r="H1843" t="str">
            <v>UEX</v>
          </cell>
          <cell r="I1843" t="str">
            <v>Principal Engineer</v>
          </cell>
          <cell r="J1843" t="str">
            <v>Associate (EA)/ Associate Tech. Dir / Associate Tech. Dir (2</v>
          </cell>
          <cell r="K1843">
            <v>4</v>
          </cell>
          <cell r="L1843" t="str">
            <v>Exeter</v>
          </cell>
        </row>
        <row r="1844">
          <cell r="C1844" t="str">
            <v>A76372</v>
          </cell>
          <cell r="D1844" t="str">
            <v>UK</v>
          </cell>
          <cell r="E1844" t="str">
            <v>UGB</v>
          </cell>
          <cell r="F1844" t="str">
            <v>US13</v>
          </cell>
          <cell r="G1844" t="str">
            <v>S9</v>
          </cell>
          <cell r="H1844" t="str">
            <v>AFN</v>
          </cell>
          <cell r="I1844" t="str">
            <v>Accounts Payable Manager</v>
          </cell>
          <cell r="J1844" t="str">
            <v>Finance Manager/FInancial Controller (EA)</v>
          </cell>
          <cell r="K1844">
            <v>5</v>
          </cell>
          <cell r="L1844" t="str">
            <v>Cardiff</v>
          </cell>
        </row>
        <row r="1845">
          <cell r="C1845" t="str">
            <v>A76516</v>
          </cell>
          <cell r="D1845" t="str">
            <v>UK</v>
          </cell>
          <cell r="E1845" t="str">
            <v>UGB</v>
          </cell>
          <cell r="F1845" t="str">
            <v>US13</v>
          </cell>
          <cell r="G1845" t="str">
            <v>S9</v>
          </cell>
          <cell r="H1845" t="str">
            <v>AFN</v>
          </cell>
          <cell r="I1845" t="str">
            <v>Accounts Payable Clerk</v>
          </cell>
          <cell r="J1845" t="str">
            <v>Accounts Clerk</v>
          </cell>
          <cell r="K1845">
            <v>9</v>
          </cell>
          <cell r="L1845" t="str">
            <v>Cardiff</v>
          </cell>
        </row>
        <row r="1846">
          <cell r="C1846" t="str">
            <v>A76450</v>
          </cell>
          <cell r="D1846" t="str">
            <v>UK</v>
          </cell>
          <cell r="E1846" t="str">
            <v>UGB</v>
          </cell>
          <cell r="F1846" t="str">
            <v>US13</v>
          </cell>
          <cell r="G1846" t="str">
            <v>S9</v>
          </cell>
          <cell r="H1846" t="str">
            <v>AFN</v>
          </cell>
          <cell r="I1846" t="str">
            <v>Purchase Ledger Clerk</v>
          </cell>
          <cell r="J1846" t="str">
            <v>Accounts Clerk</v>
          </cell>
          <cell r="K1846">
            <v>9</v>
          </cell>
          <cell r="L1846" t="str">
            <v>Cardiff</v>
          </cell>
        </row>
        <row r="1847">
          <cell r="C1847" t="str">
            <v>A85367</v>
          </cell>
          <cell r="D1847" t="str">
            <v>UK</v>
          </cell>
          <cell r="E1847" t="str">
            <v>UGB</v>
          </cell>
          <cell r="F1847" t="str">
            <v>UP31</v>
          </cell>
          <cell r="G1847" t="str">
            <v>S2</v>
          </cell>
          <cell r="H1847" t="str">
            <v>GCL</v>
          </cell>
          <cell r="I1847" t="str">
            <v>Principal Environmental Consultant</v>
          </cell>
          <cell r="J1847" t="str">
            <v>Principal Environmental Consultant</v>
          </cell>
          <cell r="K1847">
            <v>5</v>
          </cell>
          <cell r="L1847" t="str">
            <v>Bristol</v>
          </cell>
        </row>
        <row r="1848">
          <cell r="C1848" t="str">
            <v>A00228</v>
          </cell>
          <cell r="D1848" t="str">
            <v>UK</v>
          </cell>
          <cell r="E1848" t="str">
            <v>UGB</v>
          </cell>
          <cell r="F1848" t="str">
            <v>UP21</v>
          </cell>
          <cell r="G1848" t="str">
            <v>S2</v>
          </cell>
          <cell r="H1848" t="str">
            <v>PUP</v>
          </cell>
          <cell r="I1848" t="str">
            <v>Planner</v>
          </cell>
          <cell r="J1848" t="str">
            <v>Planner</v>
          </cell>
          <cell r="K1848">
            <v>7</v>
          </cell>
          <cell r="L1848" t="str">
            <v>Cardiff</v>
          </cell>
        </row>
        <row r="1849">
          <cell r="C1849" t="str">
            <v>A05818</v>
          </cell>
          <cell r="D1849" t="str">
            <v>UK</v>
          </cell>
          <cell r="E1849" t="str">
            <v>UGB</v>
          </cell>
          <cell r="F1849" t="str">
            <v>US13</v>
          </cell>
          <cell r="G1849" t="str">
            <v>S9</v>
          </cell>
          <cell r="H1849" t="str">
            <v>AFN</v>
          </cell>
          <cell r="I1849" t="str">
            <v>Head of Facilities and Procurement</v>
          </cell>
          <cell r="J1849" t="str">
            <v>Head of Procurement</v>
          </cell>
          <cell r="K1849">
            <v>4</v>
          </cell>
          <cell r="L1849" t="str">
            <v>Guildford</v>
          </cell>
        </row>
        <row r="1850">
          <cell r="C1850" t="str">
            <v>A25166</v>
          </cell>
          <cell r="D1850" t="str">
            <v>UK</v>
          </cell>
          <cell r="E1850" t="str">
            <v>UGB</v>
          </cell>
          <cell r="F1850" t="str">
            <v>UT31</v>
          </cell>
          <cell r="G1850" t="str">
            <v>S1</v>
          </cell>
          <cell r="H1850" t="str">
            <v>SBR</v>
          </cell>
          <cell r="I1850" t="str">
            <v>Senior Principal Technician</v>
          </cell>
          <cell r="J1850" t="str">
            <v>Health and Safety Advisor</v>
          </cell>
          <cell r="K1850">
            <v>6</v>
          </cell>
          <cell r="L1850" t="str">
            <v>Home</v>
          </cell>
        </row>
        <row r="1851">
          <cell r="C1851" t="str">
            <v>A76489</v>
          </cell>
          <cell r="D1851" t="str">
            <v>UK</v>
          </cell>
          <cell r="E1851" t="str">
            <v>UGB</v>
          </cell>
          <cell r="F1851" t="str">
            <v>US12</v>
          </cell>
          <cell r="G1851" t="str">
            <v>S9</v>
          </cell>
          <cell r="H1851" t="str">
            <v>AHR</v>
          </cell>
          <cell r="I1851" t="str">
            <v>HR Administrator</v>
          </cell>
          <cell r="J1851" t="str">
            <v>HR Administration Assistant</v>
          </cell>
          <cell r="K1851">
            <v>10</v>
          </cell>
          <cell r="L1851" t="str">
            <v>Bristol</v>
          </cell>
        </row>
        <row r="1852">
          <cell r="C1852" t="str">
            <v>A74807</v>
          </cell>
          <cell r="D1852" t="str">
            <v>UK</v>
          </cell>
          <cell r="E1852" t="str">
            <v>UGB</v>
          </cell>
          <cell r="F1852" t="str">
            <v>UE31</v>
          </cell>
          <cell r="G1852" t="str">
            <v>S4</v>
          </cell>
          <cell r="H1852" t="str">
            <v>EEA</v>
          </cell>
          <cell r="I1852" t="str">
            <v>Air Quality Team Leader</v>
          </cell>
          <cell r="J1852" t="str">
            <v>Team Leader</v>
          </cell>
          <cell r="K1852">
            <v>5</v>
          </cell>
          <cell r="L1852" t="str">
            <v>Warrington</v>
          </cell>
        </row>
        <row r="1853">
          <cell r="C1853" t="str">
            <v>W49298</v>
          </cell>
          <cell r="D1853" t="str">
            <v>UK</v>
          </cell>
          <cell r="E1853" t="str">
            <v>UGB</v>
          </cell>
          <cell r="F1853" t="str">
            <v>UE31</v>
          </cell>
          <cell r="G1853" t="str">
            <v>S4</v>
          </cell>
          <cell r="H1853" t="str">
            <v>EEA</v>
          </cell>
          <cell r="I1853" t="str">
            <v>Environmental Consultant</v>
          </cell>
          <cell r="J1853" t="str">
            <v>Senior  Environmental Consultant 1</v>
          </cell>
          <cell r="K1853">
            <v>6</v>
          </cell>
          <cell r="L1853" t="str">
            <v>Warrington</v>
          </cell>
        </row>
        <row r="1854">
          <cell r="C1854" t="str">
            <v>A97683</v>
          </cell>
          <cell r="D1854" t="str">
            <v>UK</v>
          </cell>
          <cell r="E1854" t="str">
            <v>UGB</v>
          </cell>
          <cell r="F1854" t="str">
            <v>UT51</v>
          </cell>
          <cell r="G1854" t="str">
            <v>S1</v>
          </cell>
          <cell r="H1854" t="str">
            <v>TIS</v>
          </cell>
          <cell r="I1854" t="str">
            <v>Senior Engineer</v>
          </cell>
          <cell r="J1854" t="str">
            <v>Senior Engineer</v>
          </cell>
          <cell r="K1854">
            <v>6</v>
          </cell>
          <cell r="L1854" t="str">
            <v>Guildford</v>
          </cell>
        </row>
        <row r="1855">
          <cell r="C1855" t="str">
            <v>A00351</v>
          </cell>
          <cell r="D1855" t="str">
            <v>UK</v>
          </cell>
          <cell r="E1855" t="str">
            <v>UGB</v>
          </cell>
          <cell r="F1855" t="str">
            <v>UP32</v>
          </cell>
          <cell r="G1855" t="str">
            <v>S2</v>
          </cell>
          <cell r="H1855" t="str">
            <v>GGE</v>
          </cell>
          <cell r="I1855" t="str">
            <v>Graduate Geotechnical Engineer</v>
          </cell>
          <cell r="J1855" t="str">
            <v>Engineer  (Not chartered) (Graduate)</v>
          </cell>
          <cell r="K1855">
            <v>8</v>
          </cell>
          <cell r="L1855" t="str">
            <v>Guildford</v>
          </cell>
        </row>
        <row r="1856">
          <cell r="C1856" t="str">
            <v>A94501</v>
          </cell>
          <cell r="D1856" t="str">
            <v>UK</v>
          </cell>
          <cell r="E1856" t="str">
            <v>UGB</v>
          </cell>
          <cell r="F1856" t="str">
            <v>UT21</v>
          </cell>
          <cell r="G1856" t="str">
            <v>S1</v>
          </cell>
          <cell r="H1856" t="str">
            <v>THW</v>
          </cell>
          <cell r="I1856" t="str">
            <v>Principal Engineer</v>
          </cell>
          <cell r="J1856" t="str">
            <v>Principal Engineer/ Technical Discipline Leader</v>
          </cell>
          <cell r="K1856">
            <v>5</v>
          </cell>
          <cell r="L1856" t="str">
            <v>Birmingham</v>
          </cell>
        </row>
        <row r="1857">
          <cell r="C1857" t="str">
            <v>S10291</v>
          </cell>
          <cell r="D1857" t="str">
            <v>UK</v>
          </cell>
          <cell r="E1857" t="str">
            <v>UGB</v>
          </cell>
          <cell r="F1857" t="str">
            <v>UP31</v>
          </cell>
          <cell r="G1857" t="str">
            <v>S2</v>
          </cell>
          <cell r="H1857" t="str">
            <v>GGE</v>
          </cell>
          <cell r="I1857" t="str">
            <v>Engineer</v>
          </cell>
          <cell r="J1857" t="str">
            <v>Senior Engineer</v>
          </cell>
          <cell r="K1857">
            <v>6</v>
          </cell>
          <cell r="L1857" t="str">
            <v>Home</v>
          </cell>
        </row>
        <row r="1858">
          <cell r="C1858" t="str">
            <v>A74921</v>
          </cell>
          <cell r="D1858" t="str">
            <v>UK</v>
          </cell>
          <cell r="E1858" t="str">
            <v>UGB</v>
          </cell>
          <cell r="F1858" t="str">
            <v>UT43</v>
          </cell>
          <cell r="G1858" t="str">
            <v>S1</v>
          </cell>
          <cell r="H1858" t="str">
            <v>TRL</v>
          </cell>
          <cell r="I1858" t="str">
            <v>Graduate Engineer</v>
          </cell>
          <cell r="J1858" t="str">
            <v>Graduate Engineer</v>
          </cell>
          <cell r="K1858">
            <v>10</v>
          </cell>
          <cell r="L1858" t="str">
            <v>Secondment</v>
          </cell>
        </row>
        <row r="1859">
          <cell r="C1859" t="str">
            <v>A74591</v>
          </cell>
          <cell r="D1859" t="str">
            <v>UK</v>
          </cell>
          <cell r="E1859" t="str">
            <v>UGB</v>
          </cell>
          <cell r="F1859" t="str">
            <v>UT41</v>
          </cell>
          <cell r="G1859" t="str">
            <v>S1</v>
          </cell>
          <cell r="H1859" t="str">
            <v>TRL</v>
          </cell>
          <cell r="I1859" t="str">
            <v>Chartered Engineer</v>
          </cell>
          <cell r="J1859" t="str">
            <v>Senior Engineer</v>
          </cell>
          <cell r="K1859">
            <v>6</v>
          </cell>
          <cell r="L1859" t="str">
            <v>Warrington</v>
          </cell>
        </row>
        <row r="1860">
          <cell r="C1860" t="str">
            <v>A76046</v>
          </cell>
          <cell r="D1860" t="str">
            <v>UK</v>
          </cell>
          <cell r="E1860" t="str">
            <v>UGB</v>
          </cell>
          <cell r="F1860" t="str">
            <v>UT42</v>
          </cell>
          <cell r="G1860" t="str">
            <v>S1</v>
          </cell>
          <cell r="H1860" t="str">
            <v>TRS</v>
          </cell>
          <cell r="I1860" t="str">
            <v>Senior rail telecoms engineer</v>
          </cell>
          <cell r="J1860" t="str">
            <v>Senior Engineer</v>
          </cell>
          <cell r="K1860">
            <v>6</v>
          </cell>
          <cell r="L1860" t="str">
            <v>York</v>
          </cell>
        </row>
        <row r="1861">
          <cell r="C1861" t="str">
            <v>A49943</v>
          </cell>
          <cell r="D1861" t="str">
            <v>UK</v>
          </cell>
          <cell r="E1861" t="str">
            <v>UGB</v>
          </cell>
          <cell r="F1861" t="str">
            <v>UT22</v>
          </cell>
          <cell r="G1861" t="str">
            <v>S1</v>
          </cell>
          <cell r="H1861" t="str">
            <v>TPL</v>
          </cell>
          <cell r="I1861" t="str">
            <v>Graduate Transport Planner</v>
          </cell>
          <cell r="J1861" t="str">
            <v>Graduate Planner</v>
          </cell>
          <cell r="K1861">
            <v>9</v>
          </cell>
          <cell r="L1861" t="str">
            <v>Guildford</v>
          </cell>
        </row>
        <row r="1862">
          <cell r="C1862" t="str">
            <v>A50067</v>
          </cell>
          <cell r="D1862" t="str">
            <v>UK</v>
          </cell>
          <cell r="E1862" t="str">
            <v>UGB</v>
          </cell>
          <cell r="F1862" t="str">
            <v>UT22</v>
          </cell>
          <cell r="G1862" t="str">
            <v>S1</v>
          </cell>
          <cell r="H1862" t="str">
            <v>TPL</v>
          </cell>
          <cell r="I1862" t="str">
            <v>Associate Technical Director (2)</v>
          </cell>
          <cell r="J1862" t="str">
            <v>Associate (EA)/ Associate Tech. Dir / Associate Tech. Dir (2</v>
          </cell>
          <cell r="K1862">
            <v>4</v>
          </cell>
          <cell r="L1862" t="str">
            <v>Guildford</v>
          </cell>
        </row>
        <row r="1863">
          <cell r="C1863" t="str">
            <v>A25093</v>
          </cell>
          <cell r="D1863" t="str">
            <v>UK</v>
          </cell>
          <cell r="E1863" t="str">
            <v>UGB</v>
          </cell>
          <cell r="F1863" t="str">
            <v>UU61</v>
          </cell>
          <cell r="G1863" t="str">
            <v>S3</v>
          </cell>
          <cell r="H1863" t="str">
            <v>WWN</v>
          </cell>
          <cell r="I1863" t="str">
            <v>Graduate Engineer</v>
          </cell>
          <cell r="J1863" t="str">
            <v>Graduate Engineer</v>
          </cell>
          <cell r="K1863">
            <v>9</v>
          </cell>
          <cell r="L1863" t="str">
            <v>Exeter</v>
          </cell>
        </row>
        <row r="1864">
          <cell r="C1864" t="str">
            <v>A49859</v>
          </cell>
          <cell r="D1864" t="str">
            <v>UK</v>
          </cell>
          <cell r="E1864" t="str">
            <v>UGB</v>
          </cell>
          <cell r="F1864" t="str">
            <v>UP31</v>
          </cell>
          <cell r="G1864" t="str">
            <v>S2</v>
          </cell>
          <cell r="H1864" t="str">
            <v>GGE</v>
          </cell>
          <cell r="I1864" t="str">
            <v>Hydrogeologist</v>
          </cell>
          <cell r="J1864" t="str">
            <v>Environmental consultant 2</v>
          </cell>
          <cell r="K1864">
            <v>8</v>
          </cell>
          <cell r="L1864" t="str">
            <v>Exeter</v>
          </cell>
        </row>
        <row r="1865">
          <cell r="C1865" t="str">
            <v>A49712</v>
          </cell>
          <cell r="D1865" t="str">
            <v>UK</v>
          </cell>
          <cell r="E1865" t="str">
            <v>UGB</v>
          </cell>
          <cell r="F1865" t="str">
            <v>UT22</v>
          </cell>
          <cell r="G1865" t="str">
            <v>S1</v>
          </cell>
          <cell r="H1865" t="str">
            <v>THW</v>
          </cell>
          <cell r="I1865" t="str">
            <v>Engineering Technician</v>
          </cell>
          <cell r="J1865" t="str">
            <v>Senior Technician</v>
          </cell>
          <cell r="K1865">
            <v>7</v>
          </cell>
          <cell r="L1865" t="str">
            <v>Secondment</v>
          </cell>
        </row>
        <row r="1866">
          <cell r="C1866" t="str">
            <v>U02946</v>
          </cell>
          <cell r="D1866" t="str">
            <v>UK</v>
          </cell>
          <cell r="E1866" t="str">
            <v>UGB</v>
          </cell>
          <cell r="F1866" t="str">
            <v>UT31</v>
          </cell>
          <cell r="G1866" t="str">
            <v>S1</v>
          </cell>
          <cell r="H1866" t="str">
            <v>SBR</v>
          </cell>
          <cell r="I1866" t="str">
            <v>CAD Technician</v>
          </cell>
          <cell r="J1866" t="str">
            <v>Principal Technician</v>
          </cell>
          <cell r="K1866">
            <v>6</v>
          </cell>
          <cell r="L1866" t="str">
            <v>London</v>
          </cell>
        </row>
        <row r="1867">
          <cell r="C1867" t="str">
            <v>A25082</v>
          </cell>
          <cell r="D1867" t="str">
            <v>UK</v>
          </cell>
          <cell r="E1867" t="str">
            <v>UGB</v>
          </cell>
          <cell r="F1867" t="str">
            <v>UT21</v>
          </cell>
          <cell r="G1867" t="str">
            <v>S1</v>
          </cell>
          <cell r="H1867" t="str">
            <v>THW</v>
          </cell>
          <cell r="I1867" t="str">
            <v>Graduate Engineer</v>
          </cell>
          <cell r="J1867" t="str">
            <v>Engineer  (Not chartered) (Graduate)</v>
          </cell>
          <cell r="K1867">
            <v>8</v>
          </cell>
          <cell r="L1867" t="str">
            <v>Guildford</v>
          </cell>
        </row>
        <row r="1868">
          <cell r="C1868" t="str">
            <v>A76496</v>
          </cell>
          <cell r="D1868" t="str">
            <v>UK</v>
          </cell>
          <cell r="E1868" t="str">
            <v>UGB</v>
          </cell>
          <cell r="F1868" t="str">
            <v>UT42</v>
          </cell>
          <cell r="G1868" t="str">
            <v>S1</v>
          </cell>
          <cell r="H1868" t="str">
            <v>TRS</v>
          </cell>
          <cell r="I1868" t="str">
            <v>Engineering Manager</v>
          </cell>
          <cell r="J1868" t="str">
            <v>Site Operations Manager</v>
          </cell>
          <cell r="K1868">
            <v>4</v>
          </cell>
          <cell r="L1868" t="str">
            <v>London</v>
          </cell>
        </row>
        <row r="1869">
          <cell r="C1869" t="str">
            <v>A00264</v>
          </cell>
          <cell r="D1869" t="str">
            <v>UK</v>
          </cell>
          <cell r="E1869" t="str">
            <v>UGB</v>
          </cell>
          <cell r="F1869" t="str">
            <v>UE11</v>
          </cell>
          <cell r="G1869" t="str">
            <v>S4</v>
          </cell>
          <cell r="H1869" t="str">
            <v>EEX</v>
          </cell>
          <cell r="I1869" t="str">
            <v>Managing Director – Energy &amp; Environment</v>
          </cell>
          <cell r="J1869" t="str">
            <v>Sector Managing Director</v>
          </cell>
          <cell r="K1869">
            <v>2</v>
          </cell>
          <cell r="L1869" t="str">
            <v>Secondment</v>
          </cell>
        </row>
        <row r="1870">
          <cell r="C1870" t="str">
            <v>A50044</v>
          </cell>
          <cell r="D1870" t="str">
            <v>UK</v>
          </cell>
          <cell r="E1870" t="str">
            <v>UGB</v>
          </cell>
          <cell r="F1870" t="str">
            <v>US15</v>
          </cell>
          <cell r="G1870" t="str">
            <v>S9</v>
          </cell>
          <cell r="H1870" t="str">
            <v>AIT</v>
          </cell>
          <cell r="I1870" t="str">
            <v>IT Field Engineer</v>
          </cell>
          <cell r="J1870" t="str">
            <v>Junior Technician</v>
          </cell>
          <cell r="K1870">
            <v>11</v>
          </cell>
          <cell r="L1870" t="str">
            <v>Guildford</v>
          </cell>
        </row>
        <row r="1871">
          <cell r="C1871" t="str">
            <v>A76473</v>
          </cell>
          <cell r="D1871" t="str">
            <v>UK</v>
          </cell>
          <cell r="E1871" t="str">
            <v>UGB</v>
          </cell>
          <cell r="F1871" t="str">
            <v>UT21</v>
          </cell>
          <cell r="G1871" t="str">
            <v>S1</v>
          </cell>
          <cell r="H1871" t="str">
            <v>THW</v>
          </cell>
          <cell r="I1871" t="str">
            <v>Senior Highways Technician</v>
          </cell>
          <cell r="J1871" t="str">
            <v>Senior Technician</v>
          </cell>
          <cell r="K1871">
            <v>7</v>
          </cell>
          <cell r="L1871" t="str">
            <v>Guildford</v>
          </cell>
        </row>
        <row r="1872">
          <cell r="C1872" t="str">
            <v>A97853</v>
          </cell>
          <cell r="D1872" t="str">
            <v>UK</v>
          </cell>
          <cell r="E1872" t="str">
            <v>UGB</v>
          </cell>
          <cell r="F1872" t="str">
            <v>UT21</v>
          </cell>
          <cell r="G1872" t="str">
            <v>S1</v>
          </cell>
          <cell r="H1872" t="str">
            <v>THW</v>
          </cell>
          <cell r="I1872" t="str">
            <v>GIS Technician</v>
          </cell>
          <cell r="J1872" t="str">
            <v>Technical Officer/ Technician</v>
          </cell>
          <cell r="K1872">
            <v>8</v>
          </cell>
          <cell r="L1872" t="str">
            <v>Guildford</v>
          </cell>
        </row>
        <row r="1873">
          <cell r="C1873" t="str">
            <v>A24736</v>
          </cell>
          <cell r="D1873" t="str">
            <v>UK</v>
          </cell>
          <cell r="E1873" t="str">
            <v>UGB</v>
          </cell>
          <cell r="F1873" t="str">
            <v>UP21</v>
          </cell>
          <cell r="G1873" t="str">
            <v>S2</v>
          </cell>
          <cell r="H1873" t="str">
            <v>BBI</v>
          </cell>
          <cell r="I1873" t="str">
            <v>Technical Director (2)</v>
          </cell>
          <cell r="J1873" t="str">
            <v>Associate (EA)/ Associate Tech. Dir / Associate Tech. Dir (2</v>
          </cell>
          <cell r="K1873">
            <v>4</v>
          </cell>
          <cell r="L1873" t="str">
            <v>Guildford</v>
          </cell>
        </row>
        <row r="1874">
          <cell r="C1874" t="str">
            <v>S10282</v>
          </cell>
          <cell r="D1874" t="str">
            <v>UK</v>
          </cell>
          <cell r="E1874" t="str">
            <v>UGB</v>
          </cell>
          <cell r="F1874" t="str">
            <v>UP21</v>
          </cell>
          <cell r="G1874" t="str">
            <v>S2</v>
          </cell>
          <cell r="H1874" t="str">
            <v>BBI</v>
          </cell>
          <cell r="I1874" t="str">
            <v>Principal Engineer</v>
          </cell>
          <cell r="J1874" t="str">
            <v>Principal Engineer/ Technical Discipline Leader</v>
          </cell>
          <cell r="K1874">
            <v>5</v>
          </cell>
          <cell r="L1874" t="str">
            <v>London</v>
          </cell>
        </row>
        <row r="1875">
          <cell r="C1875" t="str">
            <v>A98647</v>
          </cell>
          <cell r="D1875" t="str">
            <v>UK</v>
          </cell>
          <cell r="E1875" t="str">
            <v>UGB</v>
          </cell>
          <cell r="F1875" t="str">
            <v>UT22</v>
          </cell>
          <cell r="G1875" t="str">
            <v>S1</v>
          </cell>
          <cell r="H1875" t="str">
            <v>TPL</v>
          </cell>
          <cell r="I1875" t="str">
            <v>Principal Transport Planner</v>
          </cell>
          <cell r="J1875" t="str">
            <v>Principal Planner</v>
          </cell>
          <cell r="K1875">
            <v>5</v>
          </cell>
          <cell r="L1875" t="str">
            <v>Guildford</v>
          </cell>
        </row>
        <row r="1876">
          <cell r="C1876" t="str">
            <v>A74870</v>
          </cell>
          <cell r="D1876" t="str">
            <v>UK</v>
          </cell>
          <cell r="E1876" t="str">
            <v>UGB</v>
          </cell>
          <cell r="F1876" t="str">
            <v>UE31</v>
          </cell>
          <cell r="G1876" t="str">
            <v>S4</v>
          </cell>
          <cell r="H1876" t="str">
            <v>EEA</v>
          </cell>
          <cell r="I1876" t="str">
            <v>Graduate Landscape Architect</v>
          </cell>
          <cell r="J1876" t="str">
            <v>Engineer  (Not chartered) (Graduate)</v>
          </cell>
          <cell r="K1876">
            <v>8</v>
          </cell>
          <cell r="L1876" t="str">
            <v>Bristol</v>
          </cell>
        </row>
        <row r="1877">
          <cell r="C1877" t="str">
            <v>A74506</v>
          </cell>
          <cell r="D1877" t="str">
            <v>UK</v>
          </cell>
          <cell r="E1877" t="str">
            <v>UGB</v>
          </cell>
          <cell r="F1877" t="str">
            <v>UU31</v>
          </cell>
          <cell r="G1877" t="str">
            <v>S3</v>
          </cell>
          <cell r="H1877" t="str">
            <v>WWN</v>
          </cell>
          <cell r="I1877" t="str">
            <v>Graduate Engineer</v>
          </cell>
          <cell r="J1877" t="str">
            <v>Engineer  (Not chartered) (Graduate)</v>
          </cell>
          <cell r="K1877">
            <v>8</v>
          </cell>
          <cell r="L1877" t="str">
            <v>Guildford</v>
          </cell>
        </row>
        <row r="1878">
          <cell r="C1878" t="str">
            <v>A00415</v>
          </cell>
          <cell r="D1878" t="str">
            <v>UK</v>
          </cell>
          <cell r="E1878" t="str">
            <v>UGB</v>
          </cell>
          <cell r="F1878" t="str">
            <v>UT42</v>
          </cell>
          <cell r="G1878" t="str">
            <v>S1</v>
          </cell>
          <cell r="H1878" t="str">
            <v>TRL</v>
          </cell>
          <cell r="I1878" t="str">
            <v>Engineer</v>
          </cell>
          <cell r="J1878" t="str">
            <v>Engineer  (Not chartered) (Graduate)</v>
          </cell>
          <cell r="K1878">
            <v>8</v>
          </cell>
          <cell r="L1878" t="str">
            <v>London</v>
          </cell>
        </row>
        <row r="1879">
          <cell r="C1879" t="str">
            <v>A74830</v>
          </cell>
          <cell r="D1879" t="str">
            <v>UK</v>
          </cell>
          <cell r="E1879" t="str">
            <v>UGB</v>
          </cell>
          <cell r="F1879" t="str">
            <v>UP31</v>
          </cell>
          <cell r="G1879" t="str">
            <v>S2</v>
          </cell>
          <cell r="H1879" t="str">
            <v>GCL</v>
          </cell>
          <cell r="I1879" t="str">
            <v>Graduate Contaminated Land Consultant</v>
          </cell>
          <cell r="J1879" t="str">
            <v>Environmental consultant 3 / Graduate</v>
          </cell>
          <cell r="K1879">
            <v>9</v>
          </cell>
          <cell r="L1879" t="str">
            <v>Guildford</v>
          </cell>
        </row>
        <row r="1880">
          <cell r="C1880" t="str">
            <v>A94668</v>
          </cell>
          <cell r="D1880" t="str">
            <v>UK</v>
          </cell>
          <cell r="E1880" t="str">
            <v>UGB</v>
          </cell>
          <cell r="F1880" t="str">
            <v>UP31</v>
          </cell>
          <cell r="G1880" t="str">
            <v>S2</v>
          </cell>
          <cell r="H1880" t="str">
            <v>GGE</v>
          </cell>
          <cell r="I1880" t="str">
            <v>Technical Director (1)</v>
          </cell>
          <cell r="J1880" t="str">
            <v>Technical Director  / Technical Director (1)</v>
          </cell>
          <cell r="K1880">
            <v>3</v>
          </cell>
          <cell r="L1880" t="str">
            <v>Birmingham</v>
          </cell>
        </row>
        <row r="1881">
          <cell r="C1881" t="str">
            <v>W52868</v>
          </cell>
          <cell r="D1881" t="str">
            <v>UK</v>
          </cell>
          <cell r="E1881" t="str">
            <v>UGB</v>
          </cell>
          <cell r="F1881" t="str">
            <v>UU22</v>
          </cell>
          <cell r="G1881" t="str">
            <v>S3</v>
          </cell>
          <cell r="H1881" t="str">
            <v>WTC</v>
          </cell>
          <cell r="I1881" t="str">
            <v>Senior ICA Engineer</v>
          </cell>
          <cell r="J1881" t="str">
            <v>Chartered or Consulting Engineer</v>
          </cell>
          <cell r="K1881">
            <v>7</v>
          </cell>
          <cell r="L1881" t="str">
            <v>Cardiff</v>
          </cell>
        </row>
        <row r="1882">
          <cell r="C1882" t="str">
            <v>A76098</v>
          </cell>
          <cell r="D1882" t="str">
            <v>UK</v>
          </cell>
          <cell r="E1882" t="str">
            <v>UGB</v>
          </cell>
          <cell r="F1882" t="str">
            <v>UT41</v>
          </cell>
          <cell r="G1882" t="str">
            <v>S1</v>
          </cell>
          <cell r="H1882" t="str">
            <v>TRL</v>
          </cell>
          <cell r="I1882" t="str">
            <v>Senior Permanent Way Engineer</v>
          </cell>
          <cell r="J1882" t="str">
            <v>Chartered or Consulting Engineer</v>
          </cell>
          <cell r="K1882">
            <v>7</v>
          </cell>
          <cell r="L1882" t="str">
            <v>Birmingham</v>
          </cell>
        </row>
        <row r="1883">
          <cell r="C1883" t="str">
            <v>W98221</v>
          </cell>
          <cell r="D1883" t="str">
            <v>UK</v>
          </cell>
          <cell r="E1883" t="str">
            <v>UGB</v>
          </cell>
          <cell r="F1883" t="str">
            <v>UU61</v>
          </cell>
          <cell r="G1883" t="str">
            <v>S3</v>
          </cell>
          <cell r="H1883" t="str">
            <v>WWN</v>
          </cell>
          <cell r="I1883" t="str">
            <v>Engineer</v>
          </cell>
          <cell r="J1883" t="str">
            <v>Chartered or Consulting Engineer</v>
          </cell>
          <cell r="K1883">
            <v>7</v>
          </cell>
          <cell r="L1883" t="str">
            <v>Cardiff</v>
          </cell>
        </row>
        <row r="1884">
          <cell r="C1884" t="str">
            <v>A74261</v>
          </cell>
          <cell r="D1884" t="str">
            <v>UK</v>
          </cell>
          <cell r="E1884" t="str">
            <v>UGB</v>
          </cell>
          <cell r="F1884" t="str">
            <v>UE21</v>
          </cell>
          <cell r="G1884" t="str">
            <v>S4</v>
          </cell>
          <cell r="H1884" t="str">
            <v>EEC</v>
          </cell>
          <cell r="I1884" t="str">
            <v>Associate Technical Director</v>
          </cell>
          <cell r="J1884" t="str">
            <v>Technical Director  / Technical Director (1)</v>
          </cell>
          <cell r="K1884">
            <v>3</v>
          </cell>
          <cell r="L1884" t="str">
            <v>Stroud</v>
          </cell>
        </row>
        <row r="1885">
          <cell r="C1885" t="str">
            <v>A40878</v>
          </cell>
          <cell r="D1885" t="str">
            <v>UK</v>
          </cell>
          <cell r="E1885" t="str">
            <v>UGB</v>
          </cell>
          <cell r="F1885" t="str">
            <v>UT22</v>
          </cell>
          <cell r="G1885" t="str">
            <v>S1</v>
          </cell>
          <cell r="H1885" t="str">
            <v>THW</v>
          </cell>
          <cell r="I1885" t="str">
            <v>Business Director</v>
          </cell>
          <cell r="J1885" t="str">
            <v>Business Director</v>
          </cell>
          <cell r="K1885">
            <v>3</v>
          </cell>
          <cell r="L1885" t="str">
            <v>London</v>
          </cell>
        </row>
        <row r="1886">
          <cell r="C1886" t="str">
            <v>U03208</v>
          </cell>
          <cell r="D1886" t="str">
            <v>UK</v>
          </cell>
          <cell r="E1886" t="str">
            <v>UGB</v>
          </cell>
          <cell r="F1886" t="str">
            <v>UU61</v>
          </cell>
          <cell r="G1886" t="str">
            <v>S3</v>
          </cell>
          <cell r="H1886" t="str">
            <v>WWN</v>
          </cell>
          <cell r="I1886" t="str">
            <v>Quantity Surveyor</v>
          </cell>
          <cell r="J1886" t="str">
            <v>Quantity surveyor</v>
          </cell>
          <cell r="K1886">
            <v>7</v>
          </cell>
          <cell r="L1886" t="str">
            <v>Exeter</v>
          </cell>
        </row>
        <row r="1887">
          <cell r="C1887" t="str">
            <v>A00497</v>
          </cell>
          <cell r="D1887" t="str">
            <v>UK</v>
          </cell>
          <cell r="E1887" t="str">
            <v>UGB</v>
          </cell>
          <cell r="F1887" t="str">
            <v>US12</v>
          </cell>
          <cell r="G1887" t="str">
            <v>S9</v>
          </cell>
          <cell r="H1887" t="str">
            <v>AHR</v>
          </cell>
          <cell r="I1887" t="str">
            <v>HR Assistant</v>
          </cell>
          <cell r="J1887" t="str">
            <v>HR Assistant</v>
          </cell>
          <cell r="K1887">
            <v>9</v>
          </cell>
          <cell r="L1887" t="str">
            <v>Bristol</v>
          </cell>
        </row>
        <row r="1888">
          <cell r="C1888" t="str">
            <v>A74868</v>
          </cell>
          <cell r="D1888" t="str">
            <v>UK</v>
          </cell>
          <cell r="E1888" t="str">
            <v>UGB</v>
          </cell>
          <cell r="F1888" t="str">
            <v>UE31</v>
          </cell>
          <cell r="G1888" t="str">
            <v>S4</v>
          </cell>
          <cell r="H1888" t="str">
            <v>EEA</v>
          </cell>
          <cell r="I1888" t="str">
            <v>Graduate Landscape Architect</v>
          </cell>
          <cell r="J1888" t="str">
            <v>Engineer  (Not chartered) (Graduate)</v>
          </cell>
          <cell r="K1888">
            <v>8</v>
          </cell>
          <cell r="L1888" t="str">
            <v>Warrington</v>
          </cell>
        </row>
        <row r="1889">
          <cell r="C1889" t="str">
            <v>A50118</v>
          </cell>
          <cell r="D1889" t="str">
            <v>UK</v>
          </cell>
          <cell r="E1889" t="str">
            <v>UGB</v>
          </cell>
          <cell r="F1889" t="str">
            <v>UE31</v>
          </cell>
          <cell r="G1889" t="str">
            <v>S4</v>
          </cell>
          <cell r="H1889" t="str">
            <v>EEA</v>
          </cell>
          <cell r="I1889" t="str">
            <v>Air Quality Consultant</v>
          </cell>
          <cell r="J1889" t="str">
            <v>Senior  Environmental Consultant 1</v>
          </cell>
          <cell r="K1889">
            <v>6</v>
          </cell>
          <cell r="L1889" t="str">
            <v>Warrington</v>
          </cell>
        </row>
        <row r="1890">
          <cell r="C1890" t="str">
            <v>A00145</v>
          </cell>
          <cell r="D1890" t="str">
            <v>UK</v>
          </cell>
          <cell r="E1890" t="str">
            <v>UGB</v>
          </cell>
          <cell r="F1890" t="str">
            <v>UU21</v>
          </cell>
          <cell r="G1890" t="str">
            <v>S3</v>
          </cell>
          <cell r="H1890" t="str">
            <v>WWN</v>
          </cell>
          <cell r="I1890" t="str">
            <v>Graduate Engineer</v>
          </cell>
          <cell r="J1890" t="str">
            <v>Engineer  (Not chartered) (Graduate)</v>
          </cell>
          <cell r="K1890">
            <v>8</v>
          </cell>
          <cell r="L1890" t="str">
            <v>Cardiff</v>
          </cell>
        </row>
        <row r="1891">
          <cell r="C1891" t="str">
            <v>A74463</v>
          </cell>
          <cell r="D1891" t="str">
            <v>UK</v>
          </cell>
          <cell r="E1891" t="str">
            <v>UGB</v>
          </cell>
          <cell r="F1891" t="str">
            <v>UF13</v>
          </cell>
          <cell r="G1891" t="str">
            <v>S9</v>
          </cell>
          <cell r="H1891" t="str">
            <v>AFF</v>
          </cell>
          <cell r="I1891" t="str">
            <v>Senior Receptionist</v>
          </cell>
          <cell r="J1891" t="str">
            <v>Senior Receptionist</v>
          </cell>
          <cell r="K1891">
            <v>9</v>
          </cell>
          <cell r="L1891" t="str">
            <v>Guildford</v>
          </cell>
        </row>
        <row r="1892">
          <cell r="C1892" t="str">
            <v>A50052</v>
          </cell>
          <cell r="D1892" t="str">
            <v>UK</v>
          </cell>
          <cell r="E1892" t="str">
            <v>UGB</v>
          </cell>
          <cell r="F1892" t="str">
            <v>US13</v>
          </cell>
          <cell r="G1892" t="str">
            <v>S9</v>
          </cell>
          <cell r="H1892" t="str">
            <v>AFN</v>
          </cell>
          <cell r="I1892" t="str">
            <v>Senior Procurement Assistant</v>
          </cell>
          <cell r="J1892" t="str">
            <v>Assistant Procurement Manager</v>
          </cell>
          <cell r="K1892">
            <v>6</v>
          </cell>
          <cell r="L1892" t="str">
            <v>Guildford</v>
          </cell>
        </row>
        <row r="1893">
          <cell r="C1893" t="str">
            <v>A00208</v>
          </cell>
          <cell r="D1893" t="str">
            <v>UK</v>
          </cell>
          <cell r="E1893" t="str">
            <v>UGB</v>
          </cell>
          <cell r="F1893" t="str">
            <v>UF13</v>
          </cell>
          <cell r="G1893" t="str">
            <v>S9</v>
          </cell>
          <cell r="H1893" t="str">
            <v>AFF</v>
          </cell>
          <cell r="I1893" t="str">
            <v>Senior Receptionist</v>
          </cell>
          <cell r="J1893" t="str">
            <v>Senior Receptionist</v>
          </cell>
          <cell r="K1893">
            <v>9</v>
          </cell>
          <cell r="L1893" t="str">
            <v>Guildford</v>
          </cell>
        </row>
        <row r="1894">
          <cell r="C1894" t="str">
            <v>A76375</v>
          </cell>
          <cell r="D1894" t="str">
            <v>UK</v>
          </cell>
          <cell r="E1894" t="str">
            <v>UGB</v>
          </cell>
          <cell r="F1894" t="str">
            <v>UP33</v>
          </cell>
          <cell r="G1894" t="str">
            <v>S2</v>
          </cell>
          <cell r="H1894" t="str">
            <v>BBI</v>
          </cell>
          <cell r="I1894" t="str">
            <v>Apprentice Technician</v>
          </cell>
          <cell r="J1894" t="str">
            <v>Junior Technician</v>
          </cell>
          <cell r="K1894">
            <v>11</v>
          </cell>
          <cell r="L1894" t="str">
            <v>Cardiff</v>
          </cell>
        </row>
        <row r="1895">
          <cell r="C1895" t="str">
            <v>W52051</v>
          </cell>
          <cell r="D1895" t="str">
            <v>UK</v>
          </cell>
          <cell r="E1895" t="str">
            <v>UGB</v>
          </cell>
          <cell r="F1895" t="str">
            <v>UU31</v>
          </cell>
          <cell r="G1895" t="str">
            <v>S3</v>
          </cell>
          <cell r="H1895" t="str">
            <v>WWN</v>
          </cell>
          <cell r="I1895" t="str">
            <v>principal Engineer</v>
          </cell>
          <cell r="J1895" t="str">
            <v>Associate (EA)/ Associate Tech. Dir / Associate Tech. Dir (2</v>
          </cell>
          <cell r="K1895">
            <v>4</v>
          </cell>
          <cell r="L1895" t="str">
            <v>Cardiff</v>
          </cell>
        </row>
        <row r="1896">
          <cell r="C1896" t="str">
            <v>A49916</v>
          </cell>
          <cell r="D1896" t="str">
            <v>UK</v>
          </cell>
          <cell r="E1896" t="str">
            <v>UGB</v>
          </cell>
          <cell r="F1896" t="str">
            <v>UU23</v>
          </cell>
          <cell r="G1896" t="str">
            <v>S3</v>
          </cell>
          <cell r="H1896" t="str">
            <v>MAM</v>
          </cell>
          <cell r="I1896" t="str">
            <v>Techincal Engineer</v>
          </cell>
          <cell r="J1896" t="str">
            <v>Technical Officer/ Technician</v>
          </cell>
          <cell r="K1896">
            <v>10</v>
          </cell>
          <cell r="L1896" t="str">
            <v>Nelson</v>
          </cell>
        </row>
        <row r="1897">
          <cell r="C1897" t="str">
            <v>W52981</v>
          </cell>
          <cell r="D1897" t="str">
            <v>UK</v>
          </cell>
          <cell r="E1897" t="str">
            <v>UGB</v>
          </cell>
          <cell r="F1897" t="str">
            <v>UU23</v>
          </cell>
          <cell r="G1897" t="str">
            <v>S3</v>
          </cell>
          <cell r="H1897" t="str">
            <v>MAM</v>
          </cell>
          <cell r="I1897" t="str">
            <v>Clerk</v>
          </cell>
          <cell r="J1897" t="str">
            <v>Technical Officer/ Technician</v>
          </cell>
          <cell r="K1897">
            <v>10</v>
          </cell>
          <cell r="L1897" t="str">
            <v>Nelson</v>
          </cell>
        </row>
        <row r="1898">
          <cell r="C1898" t="str">
            <v>A24886</v>
          </cell>
          <cell r="D1898" t="str">
            <v>UK</v>
          </cell>
          <cell r="E1898" t="str">
            <v>UGB</v>
          </cell>
          <cell r="F1898" t="str">
            <v>UP31</v>
          </cell>
          <cell r="G1898" t="str">
            <v>S2</v>
          </cell>
          <cell r="H1898" t="str">
            <v>GGE</v>
          </cell>
          <cell r="I1898" t="str">
            <v>Principal Geotechnical Engineer</v>
          </cell>
          <cell r="J1898" t="str">
            <v>Principal  Architect</v>
          </cell>
          <cell r="K1898">
            <v>4</v>
          </cell>
          <cell r="L1898" t="str">
            <v>Guildford</v>
          </cell>
        </row>
        <row r="1899">
          <cell r="C1899" t="str">
            <v>A25000</v>
          </cell>
          <cell r="D1899" t="str">
            <v>UK</v>
          </cell>
          <cell r="E1899" t="str">
            <v>UGB</v>
          </cell>
          <cell r="F1899" t="str">
            <v>US11</v>
          </cell>
          <cell r="G1899" t="str">
            <v>S9</v>
          </cell>
          <cell r="H1899" t="str">
            <v>AEX</v>
          </cell>
          <cell r="I1899" t="str">
            <v>Regional Managing Director - UK</v>
          </cell>
          <cell r="J1899" t="str">
            <v>Regional Managing Director</v>
          </cell>
          <cell r="K1899">
            <v>1</v>
          </cell>
          <cell r="L1899" t="str">
            <v>Bristol</v>
          </cell>
        </row>
        <row r="1900">
          <cell r="C1900" t="str">
            <v>U03108</v>
          </cell>
          <cell r="D1900" t="str">
            <v>UK</v>
          </cell>
          <cell r="E1900" t="str">
            <v>UGB</v>
          </cell>
          <cell r="F1900" t="str">
            <v>UT41</v>
          </cell>
          <cell r="G1900" t="str">
            <v>S1</v>
          </cell>
          <cell r="H1900" t="str">
            <v>TRL</v>
          </cell>
          <cell r="I1900" t="str">
            <v>CAD Technician</v>
          </cell>
          <cell r="J1900" t="str">
            <v>Senior Technician</v>
          </cell>
          <cell r="K1900">
            <v>7</v>
          </cell>
          <cell r="L1900" t="str">
            <v>Warrington</v>
          </cell>
        </row>
        <row r="1901">
          <cell r="C1901" t="str">
            <v>A74667</v>
          </cell>
          <cell r="D1901" t="str">
            <v>UK</v>
          </cell>
          <cell r="E1901" t="str">
            <v>UGB</v>
          </cell>
          <cell r="F1901" t="str">
            <v>UT22</v>
          </cell>
          <cell r="G1901" t="str">
            <v>S1</v>
          </cell>
          <cell r="H1901" t="str">
            <v>THW</v>
          </cell>
          <cell r="I1901" t="str">
            <v>Year in Industry Student</v>
          </cell>
          <cell r="J1901" t="str">
            <v>Junior Technician</v>
          </cell>
          <cell r="K1901">
            <v>11</v>
          </cell>
          <cell r="L1901" t="str">
            <v>London</v>
          </cell>
        </row>
        <row r="1902">
          <cell r="C1902" t="str">
            <v>U02905</v>
          </cell>
          <cell r="D1902" t="str">
            <v>UK</v>
          </cell>
          <cell r="E1902" t="str">
            <v>UGB</v>
          </cell>
          <cell r="F1902" t="str">
            <v>UP31</v>
          </cell>
          <cell r="G1902" t="str">
            <v>S2</v>
          </cell>
          <cell r="H1902" t="str">
            <v>GGE</v>
          </cell>
          <cell r="I1902" t="str">
            <v>Environmental Consultant</v>
          </cell>
          <cell r="J1902" t="str">
            <v>Environmental consultant 1</v>
          </cell>
          <cell r="K1902">
            <v>7</v>
          </cell>
          <cell r="L1902" t="str">
            <v>Guildford</v>
          </cell>
        </row>
        <row r="1903">
          <cell r="C1903" t="str">
            <v>A91480</v>
          </cell>
          <cell r="D1903" t="str">
            <v>UK</v>
          </cell>
          <cell r="E1903" t="str">
            <v>UGB</v>
          </cell>
          <cell r="F1903" t="str">
            <v>UE11</v>
          </cell>
          <cell r="G1903" t="str">
            <v>S4</v>
          </cell>
          <cell r="H1903" t="str">
            <v>EEX</v>
          </cell>
          <cell r="I1903" t="str">
            <v>Director - Geosciences</v>
          </cell>
          <cell r="J1903" t="str">
            <v>Sector Managing Director</v>
          </cell>
          <cell r="K1903">
            <v>2</v>
          </cell>
          <cell r="L1903" t="str">
            <v>Guildford</v>
          </cell>
        </row>
        <row r="1904">
          <cell r="C1904" t="str">
            <v>U02753</v>
          </cell>
          <cell r="D1904" t="str">
            <v>UK</v>
          </cell>
          <cell r="E1904" t="str">
            <v>UGB</v>
          </cell>
          <cell r="F1904" t="str">
            <v>UT23</v>
          </cell>
          <cell r="G1904" t="str">
            <v>S1</v>
          </cell>
          <cell r="H1904" t="str">
            <v>THW</v>
          </cell>
          <cell r="I1904" t="str">
            <v>Engineering Technician</v>
          </cell>
          <cell r="J1904" t="str">
            <v>Principal Technician</v>
          </cell>
          <cell r="K1904">
            <v>6</v>
          </cell>
          <cell r="L1904" t="str">
            <v>Other Site</v>
          </cell>
        </row>
        <row r="1905">
          <cell r="C1905" t="str">
            <v>A96202</v>
          </cell>
          <cell r="D1905" t="str">
            <v>UK</v>
          </cell>
          <cell r="E1905" t="str">
            <v>UGB</v>
          </cell>
          <cell r="F1905" t="str">
            <v>UU41</v>
          </cell>
          <cell r="G1905" t="str">
            <v>S3</v>
          </cell>
          <cell r="H1905" t="str">
            <v>WEN</v>
          </cell>
          <cell r="I1905" t="str">
            <v>Graduate Modeller</v>
          </cell>
          <cell r="J1905" t="str">
            <v>Graduate Engineer</v>
          </cell>
          <cell r="K1905">
            <v>9</v>
          </cell>
          <cell r="L1905" t="str">
            <v>Cardiff</v>
          </cell>
        </row>
        <row r="1906">
          <cell r="C1906" t="str">
            <v>A76296</v>
          </cell>
          <cell r="D1906" t="str">
            <v>UK</v>
          </cell>
          <cell r="E1906" t="str">
            <v>UGB</v>
          </cell>
          <cell r="F1906" t="str">
            <v>UT21</v>
          </cell>
          <cell r="G1906" t="str">
            <v>S1</v>
          </cell>
          <cell r="H1906" t="str">
            <v>THW</v>
          </cell>
          <cell r="I1906" t="str">
            <v>MX/ Highways Engineer</v>
          </cell>
          <cell r="J1906" t="str">
            <v>Engineer  (Not chartered) (Graduate)</v>
          </cell>
          <cell r="K1906">
            <v>8</v>
          </cell>
          <cell r="L1906" t="str">
            <v>London</v>
          </cell>
        </row>
        <row r="1907">
          <cell r="C1907" t="str">
            <v>S10343</v>
          </cell>
          <cell r="D1907" t="str">
            <v>UK</v>
          </cell>
          <cell r="E1907" t="str">
            <v>UGB</v>
          </cell>
          <cell r="F1907" t="str">
            <v>UT43</v>
          </cell>
          <cell r="G1907" t="str">
            <v>S1</v>
          </cell>
          <cell r="H1907" t="str">
            <v>TRL</v>
          </cell>
          <cell r="I1907" t="str">
            <v>Sub Consultant</v>
          </cell>
          <cell r="J1907" t="str">
            <v>Consultant (1) (Aus)</v>
          </cell>
          <cell r="K1907">
            <v>7</v>
          </cell>
          <cell r="L1907" t="str">
            <v>York</v>
          </cell>
        </row>
        <row r="1908">
          <cell r="C1908" t="str">
            <v>A00209</v>
          </cell>
          <cell r="D1908" t="str">
            <v>UK</v>
          </cell>
          <cell r="E1908" t="str">
            <v>UGB</v>
          </cell>
          <cell r="F1908" t="str">
            <v>UU81</v>
          </cell>
          <cell r="G1908" t="str">
            <v>S3</v>
          </cell>
          <cell r="H1908" t="str">
            <v>MMA</v>
          </cell>
          <cell r="I1908" t="str">
            <v>Graduate Engineer</v>
          </cell>
          <cell r="J1908" t="str">
            <v>Graduate Engineer</v>
          </cell>
          <cell r="K1908">
            <v>9</v>
          </cell>
          <cell r="L1908" t="str">
            <v>London</v>
          </cell>
        </row>
        <row r="1909">
          <cell r="C1909" t="str">
            <v>A50216</v>
          </cell>
          <cell r="D1909" t="str">
            <v>UK</v>
          </cell>
          <cell r="E1909" t="str">
            <v>UGB</v>
          </cell>
          <cell r="F1909" t="str">
            <v>UT31</v>
          </cell>
          <cell r="G1909" t="str">
            <v>S1</v>
          </cell>
          <cell r="H1909" t="str">
            <v>SBR</v>
          </cell>
          <cell r="I1909" t="str">
            <v>Principle Bridge Engineer</v>
          </cell>
          <cell r="J1909" t="str">
            <v>Principal Engineer/ Technical Discipline Leader</v>
          </cell>
          <cell r="K1909">
            <v>5</v>
          </cell>
          <cell r="L1909" t="str">
            <v>London</v>
          </cell>
        </row>
        <row r="1910">
          <cell r="C1910" t="str">
            <v>A76211</v>
          </cell>
          <cell r="D1910" t="str">
            <v>UK</v>
          </cell>
          <cell r="E1910" t="str">
            <v>UGB</v>
          </cell>
          <cell r="F1910" t="str">
            <v>UT43</v>
          </cell>
          <cell r="G1910" t="str">
            <v>S1</v>
          </cell>
          <cell r="H1910" t="str">
            <v>TRL</v>
          </cell>
          <cell r="I1910" t="str">
            <v>Vacation Student</v>
          </cell>
          <cell r="J1910" t="str">
            <v>Junior Technician</v>
          </cell>
          <cell r="K1910">
            <v>11</v>
          </cell>
          <cell r="L1910" t="str">
            <v>York</v>
          </cell>
        </row>
        <row r="1911">
          <cell r="C1911" t="str">
            <v>A74714</v>
          </cell>
          <cell r="D1911" t="str">
            <v>UK</v>
          </cell>
          <cell r="E1911" t="str">
            <v>UGB</v>
          </cell>
          <cell r="F1911" t="str">
            <v>US16</v>
          </cell>
          <cell r="G1911" t="str">
            <v>S9</v>
          </cell>
          <cell r="H1911" t="str">
            <v>ALG</v>
          </cell>
          <cell r="I1911" t="str">
            <v>Senior Regional Legal Advisor</v>
          </cell>
          <cell r="J1911" t="str">
            <v>Legal Advisor</v>
          </cell>
          <cell r="K1911">
            <v>4</v>
          </cell>
          <cell r="L1911" t="str">
            <v>Bristol</v>
          </cell>
        </row>
        <row r="1912">
          <cell r="C1912" t="str">
            <v>A49979</v>
          </cell>
          <cell r="D1912" t="str">
            <v>UK</v>
          </cell>
          <cell r="E1912" t="str">
            <v>UGB</v>
          </cell>
          <cell r="F1912" t="str">
            <v>UT42</v>
          </cell>
          <cell r="G1912" t="str">
            <v>S1</v>
          </cell>
          <cell r="H1912" t="str">
            <v>TRL</v>
          </cell>
          <cell r="I1912" t="str">
            <v>Admin Assistant</v>
          </cell>
          <cell r="J1912" t="str">
            <v>Admin Assistant</v>
          </cell>
          <cell r="K1912">
            <v>9</v>
          </cell>
          <cell r="L1912" t="str">
            <v>Other Site</v>
          </cell>
        </row>
        <row r="1913">
          <cell r="C1913" t="str">
            <v>A76107</v>
          </cell>
          <cell r="D1913" t="str">
            <v>UK</v>
          </cell>
          <cell r="E1913" t="str">
            <v>UGB</v>
          </cell>
          <cell r="F1913" t="str">
            <v>UU61</v>
          </cell>
          <cell r="G1913" t="str">
            <v>S3</v>
          </cell>
          <cell r="H1913" t="str">
            <v>WWN</v>
          </cell>
          <cell r="I1913" t="str">
            <v>Graduate Engineer</v>
          </cell>
          <cell r="J1913" t="str">
            <v>Graduate Engineer</v>
          </cell>
          <cell r="K1913">
            <v>10</v>
          </cell>
          <cell r="L1913" t="str">
            <v>Plymouth</v>
          </cell>
        </row>
        <row r="1914">
          <cell r="C1914" t="str">
            <v>A25200</v>
          </cell>
          <cell r="D1914" t="str">
            <v>UK</v>
          </cell>
          <cell r="E1914" t="str">
            <v>UGB</v>
          </cell>
          <cell r="F1914" t="str">
            <v>UU61</v>
          </cell>
          <cell r="G1914" t="str">
            <v>S3</v>
          </cell>
          <cell r="H1914" t="str">
            <v>WWN</v>
          </cell>
          <cell r="I1914" t="str">
            <v>Engineer</v>
          </cell>
          <cell r="J1914" t="str">
            <v>Chartered or Consulting Engineer</v>
          </cell>
          <cell r="K1914">
            <v>7</v>
          </cell>
          <cell r="L1914" t="str">
            <v>Exeter</v>
          </cell>
        </row>
        <row r="1915">
          <cell r="C1915" t="str">
            <v>A76336</v>
          </cell>
          <cell r="D1915" t="str">
            <v>UK</v>
          </cell>
          <cell r="E1915" t="str">
            <v>UGB</v>
          </cell>
          <cell r="F1915" t="str">
            <v>UT41</v>
          </cell>
          <cell r="G1915" t="str">
            <v>S1</v>
          </cell>
          <cell r="H1915" t="str">
            <v>TRL</v>
          </cell>
          <cell r="I1915" t="str">
            <v>Project Manager</v>
          </cell>
          <cell r="J1915" t="str">
            <v>Senior Project Manager  – Landscape &amp; Planning</v>
          </cell>
          <cell r="K1915">
            <v>6</v>
          </cell>
          <cell r="L1915" t="str">
            <v>Warrington</v>
          </cell>
        </row>
        <row r="1916">
          <cell r="C1916" t="str">
            <v>A24819</v>
          </cell>
          <cell r="D1916" t="str">
            <v>UK</v>
          </cell>
          <cell r="E1916" t="str">
            <v>UGB</v>
          </cell>
          <cell r="F1916" t="str">
            <v>US12</v>
          </cell>
          <cell r="G1916" t="str">
            <v>S9</v>
          </cell>
          <cell r="H1916" t="str">
            <v>AHR</v>
          </cell>
          <cell r="I1916" t="str">
            <v>HR Business Partner</v>
          </cell>
          <cell r="J1916" t="str">
            <v>Senior HR Manager/Advisor</v>
          </cell>
          <cell r="K1916">
            <v>5</v>
          </cell>
          <cell r="L1916" t="str">
            <v>Bristol</v>
          </cell>
        </row>
        <row r="1917">
          <cell r="C1917" t="str">
            <v>A76349</v>
          </cell>
          <cell r="D1917" t="str">
            <v>UK</v>
          </cell>
          <cell r="E1917" t="str">
            <v>UGB</v>
          </cell>
          <cell r="F1917" t="str">
            <v>UT41</v>
          </cell>
          <cell r="G1917" t="str">
            <v>S1</v>
          </cell>
          <cell r="H1917" t="str">
            <v>TRL</v>
          </cell>
          <cell r="I1917" t="str">
            <v>Telecomms Engineer</v>
          </cell>
          <cell r="J1917" t="str">
            <v>Chartered or Consulting Engineer</v>
          </cell>
          <cell r="K1917">
            <v>7</v>
          </cell>
          <cell r="L1917" t="str">
            <v>London</v>
          </cell>
        </row>
        <row r="1918">
          <cell r="C1918" t="str">
            <v>A74263</v>
          </cell>
          <cell r="D1918" t="str">
            <v>UK</v>
          </cell>
          <cell r="E1918" t="str">
            <v>UGB</v>
          </cell>
          <cell r="F1918" t="str">
            <v>UE21</v>
          </cell>
          <cell r="G1918" t="str">
            <v>S4</v>
          </cell>
          <cell r="H1918" t="str">
            <v>EEC</v>
          </cell>
          <cell r="I1918" t="str">
            <v>Senior Technical Director</v>
          </cell>
          <cell r="J1918" t="str">
            <v>Technical Director  / Technical Director (1)</v>
          </cell>
          <cell r="K1918">
            <v>3</v>
          </cell>
          <cell r="L1918" t="str">
            <v>Stroud</v>
          </cell>
        </row>
        <row r="1919">
          <cell r="C1919" t="str">
            <v>A76529</v>
          </cell>
          <cell r="D1919" t="str">
            <v>UK</v>
          </cell>
          <cell r="E1919" t="str">
            <v>UGB</v>
          </cell>
          <cell r="F1919" t="str">
            <v>UT43</v>
          </cell>
          <cell r="G1919" t="str">
            <v>S1</v>
          </cell>
          <cell r="H1919" t="str">
            <v>TRL</v>
          </cell>
          <cell r="I1919" t="str">
            <v>Technical Director</v>
          </cell>
          <cell r="J1919" t="str">
            <v>Technical Director  / Technical Director (1)</v>
          </cell>
          <cell r="K1919">
            <v>3</v>
          </cell>
          <cell r="L1919" t="str">
            <v>East Kilbride</v>
          </cell>
        </row>
        <row r="1920">
          <cell r="C1920" t="str">
            <v>A24739</v>
          </cell>
          <cell r="D1920" t="str">
            <v>UK</v>
          </cell>
          <cell r="E1920" t="str">
            <v>UGB</v>
          </cell>
          <cell r="F1920" t="str">
            <v>UP21</v>
          </cell>
          <cell r="G1920" t="str">
            <v>S2</v>
          </cell>
          <cell r="H1920" t="str">
            <v>BBI</v>
          </cell>
          <cell r="I1920" t="str">
            <v>Technician</v>
          </cell>
          <cell r="J1920" t="str">
            <v>Technical Officer/ Technician</v>
          </cell>
          <cell r="K1920">
            <v>8</v>
          </cell>
          <cell r="L1920" t="str">
            <v>Guildford</v>
          </cell>
        </row>
        <row r="1921">
          <cell r="C1921" t="str">
            <v>A76421</v>
          </cell>
          <cell r="D1921" t="str">
            <v>UK</v>
          </cell>
          <cell r="E1921" t="str">
            <v>UGB</v>
          </cell>
          <cell r="F1921" t="str">
            <v>UT43</v>
          </cell>
          <cell r="G1921" t="str">
            <v>S1</v>
          </cell>
          <cell r="H1921" t="str">
            <v>TRL</v>
          </cell>
          <cell r="I1921" t="str">
            <v>Technical Director</v>
          </cell>
          <cell r="J1921" t="str">
            <v>Technical Director  / Technical Director (1)</v>
          </cell>
          <cell r="K1921">
            <v>3</v>
          </cell>
          <cell r="L1921" t="str">
            <v>East Kilbride</v>
          </cell>
        </row>
        <row r="1922">
          <cell r="C1922" t="str">
            <v>A76446</v>
          </cell>
          <cell r="D1922" t="str">
            <v>UK</v>
          </cell>
          <cell r="E1922" t="str">
            <v>UGB</v>
          </cell>
          <cell r="F1922" t="str">
            <v>UT43</v>
          </cell>
          <cell r="G1922" t="str">
            <v>S1</v>
          </cell>
          <cell r="H1922" t="str">
            <v>TRL</v>
          </cell>
          <cell r="I1922" t="str">
            <v>E&amp;P Technical Director</v>
          </cell>
          <cell r="J1922" t="str">
            <v>Technical Director  / Technical Director (1)</v>
          </cell>
          <cell r="K1922">
            <v>3</v>
          </cell>
          <cell r="L1922" t="str">
            <v>East Kilbride</v>
          </cell>
        </row>
        <row r="1923">
          <cell r="C1923" t="str">
            <v>A76270</v>
          </cell>
          <cell r="D1923" t="str">
            <v>UK</v>
          </cell>
          <cell r="E1923" t="str">
            <v>UGB</v>
          </cell>
          <cell r="F1923" t="str">
            <v>UT43</v>
          </cell>
          <cell r="G1923" t="str">
            <v>S1</v>
          </cell>
          <cell r="H1923" t="str">
            <v>TRL</v>
          </cell>
          <cell r="I1923" t="str">
            <v>Technical Director</v>
          </cell>
          <cell r="J1923" t="str">
            <v>Technical Director  / Technical Director (1)</v>
          </cell>
          <cell r="K1923">
            <v>3</v>
          </cell>
          <cell r="L1923" t="str">
            <v>East Kilbride</v>
          </cell>
        </row>
        <row r="1924">
          <cell r="C1924" t="str">
            <v>U03198</v>
          </cell>
          <cell r="D1924" t="str">
            <v>UK</v>
          </cell>
          <cell r="E1924" t="str">
            <v>UGB</v>
          </cell>
          <cell r="F1924" t="str">
            <v>US13</v>
          </cell>
          <cell r="G1924" t="str">
            <v>S9</v>
          </cell>
          <cell r="H1924" t="str">
            <v>AFN</v>
          </cell>
          <cell r="I1924" t="str">
            <v>Interim Financial Accountant</v>
          </cell>
          <cell r="J1924" t="str">
            <v>Finance Manager/FInancial Controller (EA)</v>
          </cell>
          <cell r="K1924">
            <v>5</v>
          </cell>
          <cell r="L1924" t="str">
            <v>Cardiff</v>
          </cell>
        </row>
        <row r="1925">
          <cell r="C1925" t="str">
            <v>W32973</v>
          </cell>
          <cell r="D1925" t="str">
            <v>UK</v>
          </cell>
          <cell r="E1925" t="str">
            <v>UGB</v>
          </cell>
          <cell r="F1925" t="str">
            <v>UF16</v>
          </cell>
          <cell r="G1925" t="str">
            <v>S9</v>
          </cell>
          <cell r="H1925" t="str">
            <v>AFF</v>
          </cell>
          <cell r="I1925" t="str">
            <v>Receptionist</v>
          </cell>
          <cell r="J1925" t="str">
            <v>Receptionist</v>
          </cell>
          <cell r="K1925">
            <v>10</v>
          </cell>
          <cell r="L1925" t="str">
            <v>Cardiff</v>
          </cell>
        </row>
        <row r="1926">
          <cell r="C1926" t="str">
            <v>A85995</v>
          </cell>
          <cell r="D1926" t="str">
            <v>UK</v>
          </cell>
          <cell r="E1926" t="str">
            <v>UGB</v>
          </cell>
          <cell r="F1926" t="str">
            <v>UT31</v>
          </cell>
          <cell r="G1926" t="str">
            <v>S1</v>
          </cell>
          <cell r="H1926" t="str">
            <v>SBR</v>
          </cell>
          <cell r="I1926" t="str">
            <v>Senior Technician</v>
          </cell>
          <cell r="J1926" t="str">
            <v>Senior Technician</v>
          </cell>
          <cell r="K1926">
            <v>8</v>
          </cell>
          <cell r="L1926" t="str">
            <v>Bristol</v>
          </cell>
        </row>
        <row r="1927">
          <cell r="C1927" t="str">
            <v>A74824</v>
          </cell>
          <cell r="D1927" t="str">
            <v>UK</v>
          </cell>
          <cell r="E1927" t="str">
            <v>UGB</v>
          </cell>
          <cell r="F1927" t="str">
            <v>UT42</v>
          </cell>
          <cell r="G1927" t="str">
            <v>S1</v>
          </cell>
          <cell r="H1927" t="str">
            <v>TRL</v>
          </cell>
          <cell r="I1927" t="str">
            <v>Document Controller</v>
          </cell>
          <cell r="J1927" t="str">
            <v>Bid Coordinator/Administrator</v>
          </cell>
          <cell r="K1927">
            <v>7</v>
          </cell>
          <cell r="L1927" t="str">
            <v>Other Site</v>
          </cell>
        </row>
        <row r="1928">
          <cell r="C1928" t="str">
            <v>A24776</v>
          </cell>
          <cell r="D1928" t="str">
            <v>UK</v>
          </cell>
          <cell r="E1928" t="str">
            <v>UGB</v>
          </cell>
          <cell r="F1928" t="str">
            <v>UU41</v>
          </cell>
          <cell r="G1928" t="str">
            <v>S3</v>
          </cell>
          <cell r="H1928" t="str">
            <v>WEN</v>
          </cell>
          <cell r="I1928" t="str">
            <v>Senior Engineer</v>
          </cell>
          <cell r="J1928" t="str">
            <v>Senior Engineer</v>
          </cell>
          <cell r="K1928">
            <v>6</v>
          </cell>
          <cell r="L1928" t="str">
            <v>Plymouth</v>
          </cell>
        </row>
        <row r="1929">
          <cell r="C1929" t="str">
            <v>A74589</v>
          </cell>
          <cell r="D1929" t="str">
            <v>UK</v>
          </cell>
          <cell r="E1929" t="str">
            <v>UGB</v>
          </cell>
          <cell r="F1929" t="str">
            <v>UU41</v>
          </cell>
          <cell r="G1929" t="str">
            <v>S3</v>
          </cell>
          <cell r="H1929" t="str">
            <v>WEN</v>
          </cell>
          <cell r="I1929" t="str">
            <v>Principal Engineering Hydrologist</v>
          </cell>
          <cell r="J1929" t="str">
            <v>Principal Environmental Consultant</v>
          </cell>
          <cell r="K1929">
            <v>5</v>
          </cell>
          <cell r="L1929" t="str">
            <v>Bristol</v>
          </cell>
        </row>
        <row r="1930">
          <cell r="C1930" t="str">
            <v>A46352</v>
          </cell>
          <cell r="D1930" t="str">
            <v>UK</v>
          </cell>
          <cell r="E1930" t="str">
            <v>UGB</v>
          </cell>
          <cell r="F1930" t="str">
            <v>UT42</v>
          </cell>
          <cell r="G1930" t="str">
            <v>S1</v>
          </cell>
          <cell r="H1930" t="str">
            <v>TRL</v>
          </cell>
          <cell r="I1930" t="str">
            <v>CAD 3D Microstation Technician</v>
          </cell>
          <cell r="J1930" t="str">
            <v>Technical assistant</v>
          </cell>
          <cell r="K1930">
            <v>10</v>
          </cell>
          <cell r="L1930" t="str">
            <v>London</v>
          </cell>
        </row>
        <row r="1931">
          <cell r="C1931" t="str">
            <v>A76100</v>
          </cell>
          <cell r="D1931" t="str">
            <v>UK</v>
          </cell>
          <cell r="E1931" t="str">
            <v>UGB</v>
          </cell>
          <cell r="F1931" t="str">
            <v>UT41</v>
          </cell>
          <cell r="G1931" t="str">
            <v>S1</v>
          </cell>
          <cell r="H1931" t="str">
            <v>TRL</v>
          </cell>
          <cell r="I1931" t="str">
            <v>Permanent Way Designer</v>
          </cell>
          <cell r="J1931" t="str">
            <v>Engineer  (Not chartered) (Graduate)</v>
          </cell>
          <cell r="K1931">
            <v>8</v>
          </cell>
          <cell r="L1931" t="str">
            <v>Warrington</v>
          </cell>
        </row>
        <row r="1932">
          <cell r="C1932" t="str">
            <v>A24813</v>
          </cell>
          <cell r="D1932" t="str">
            <v>UK</v>
          </cell>
          <cell r="E1932" t="str">
            <v>UGB</v>
          </cell>
          <cell r="F1932" t="str">
            <v>UU41</v>
          </cell>
          <cell r="G1932" t="str">
            <v>S3</v>
          </cell>
          <cell r="H1932" t="str">
            <v>WEN</v>
          </cell>
          <cell r="I1932" t="str">
            <v>Water Quality Scientist</v>
          </cell>
          <cell r="J1932" t="str">
            <v>Senior Engineer</v>
          </cell>
          <cell r="K1932">
            <v>6</v>
          </cell>
          <cell r="L1932" t="str">
            <v>Cardiff</v>
          </cell>
        </row>
        <row r="1933">
          <cell r="C1933" t="str">
            <v>A76411</v>
          </cell>
          <cell r="D1933" t="str">
            <v>UK</v>
          </cell>
          <cell r="E1933" t="str">
            <v>UGB</v>
          </cell>
          <cell r="F1933" t="str">
            <v>UT31</v>
          </cell>
          <cell r="G1933" t="str">
            <v>S1</v>
          </cell>
          <cell r="H1933" t="str">
            <v>SBR</v>
          </cell>
          <cell r="I1933" t="str">
            <v>Assistant Bridge Engineer</v>
          </cell>
          <cell r="J1933" t="str">
            <v>Assistant Engineer  (Graduate)</v>
          </cell>
          <cell r="K1933">
            <v>9</v>
          </cell>
          <cell r="L1933" t="str">
            <v>Guildford</v>
          </cell>
        </row>
        <row r="1934">
          <cell r="C1934" t="str">
            <v>A00506</v>
          </cell>
          <cell r="D1934" t="str">
            <v>UK</v>
          </cell>
          <cell r="E1934" t="str">
            <v>UGB</v>
          </cell>
          <cell r="F1934" t="str">
            <v>UT41</v>
          </cell>
          <cell r="G1934" t="str">
            <v>S1</v>
          </cell>
          <cell r="H1934" t="str">
            <v>TRL</v>
          </cell>
          <cell r="I1934" t="str">
            <v>Principal Technician</v>
          </cell>
          <cell r="J1934" t="str">
            <v>Principal Technician</v>
          </cell>
          <cell r="K1934">
            <v>6</v>
          </cell>
          <cell r="L1934" t="str">
            <v>Warrington</v>
          </cell>
        </row>
        <row r="1935">
          <cell r="C1935" t="str">
            <v>A24723</v>
          </cell>
          <cell r="D1935" t="str">
            <v>UK</v>
          </cell>
          <cell r="E1935" t="str">
            <v>UGB</v>
          </cell>
          <cell r="F1935" t="str">
            <v>UU22</v>
          </cell>
          <cell r="G1935" t="str">
            <v>S3</v>
          </cell>
          <cell r="H1935" t="str">
            <v>WTC</v>
          </cell>
          <cell r="I1935" t="str">
            <v>Senior Mechanical Engineer</v>
          </cell>
          <cell r="J1935" t="str">
            <v>Senior Engineer</v>
          </cell>
          <cell r="K1935">
            <v>6</v>
          </cell>
          <cell r="L1935" t="str">
            <v>Cardiff</v>
          </cell>
        </row>
        <row r="1936">
          <cell r="C1936" t="str">
            <v>A25237</v>
          </cell>
          <cell r="D1936" t="str">
            <v>UK</v>
          </cell>
          <cell r="E1936" t="str">
            <v>UGB</v>
          </cell>
          <cell r="F1936" t="str">
            <v>UT41</v>
          </cell>
          <cell r="G1936" t="str">
            <v>S1</v>
          </cell>
          <cell r="H1936" t="str">
            <v>TRL</v>
          </cell>
          <cell r="I1936" t="str">
            <v>Consultant</v>
          </cell>
          <cell r="J1936" t="str">
            <v>Transport Planner /Consultant</v>
          </cell>
          <cell r="K1936">
            <v>7</v>
          </cell>
          <cell r="L1936" t="str">
            <v>Warrington</v>
          </cell>
        </row>
        <row r="1937">
          <cell r="C1937" t="str">
            <v>A24909</v>
          </cell>
          <cell r="D1937" t="str">
            <v>UK</v>
          </cell>
          <cell r="E1937" t="str">
            <v>UGB</v>
          </cell>
          <cell r="F1937" t="str">
            <v>UU23</v>
          </cell>
          <cell r="G1937" t="str">
            <v>S3</v>
          </cell>
          <cell r="H1937" t="str">
            <v>MAM</v>
          </cell>
          <cell r="I1937" t="str">
            <v>Inspector</v>
          </cell>
          <cell r="J1937" t="str">
            <v>Chartered or Consulting Engineer</v>
          </cell>
          <cell r="K1937">
            <v>7</v>
          </cell>
          <cell r="L1937" t="str">
            <v>Nelson</v>
          </cell>
        </row>
        <row r="1938">
          <cell r="C1938" t="str">
            <v>A24740</v>
          </cell>
          <cell r="D1938" t="str">
            <v>UK</v>
          </cell>
          <cell r="E1938" t="str">
            <v>UGB</v>
          </cell>
          <cell r="F1938" t="str">
            <v>UP31</v>
          </cell>
          <cell r="G1938" t="str">
            <v>S2</v>
          </cell>
          <cell r="H1938" t="str">
            <v>GGE</v>
          </cell>
          <cell r="I1938" t="str">
            <v>Senior Surveyor</v>
          </cell>
          <cell r="J1938" t="str">
            <v>Senior Quantity Surveyor</v>
          </cell>
          <cell r="K1938">
            <v>6</v>
          </cell>
          <cell r="L1938" t="str">
            <v>Guildford</v>
          </cell>
        </row>
        <row r="1939">
          <cell r="C1939" t="str">
            <v>A49760</v>
          </cell>
          <cell r="D1939" t="str">
            <v>UK</v>
          </cell>
          <cell r="E1939" t="str">
            <v>UGB</v>
          </cell>
          <cell r="F1939" t="str">
            <v>UE31</v>
          </cell>
          <cell r="G1939" t="str">
            <v>S4</v>
          </cell>
          <cell r="H1939" t="str">
            <v>EEA</v>
          </cell>
          <cell r="I1939" t="str">
            <v>Technical Director, Corporate Sustainability</v>
          </cell>
          <cell r="J1939" t="str">
            <v>Client Relationship/Sales Manager (2)</v>
          </cell>
          <cell r="K1939">
            <v>4</v>
          </cell>
          <cell r="L1939" t="str">
            <v>Cardiff</v>
          </cell>
        </row>
        <row r="1940">
          <cell r="C1940" t="str">
            <v>U02166</v>
          </cell>
          <cell r="D1940" t="str">
            <v>UK</v>
          </cell>
          <cell r="E1940" t="str">
            <v>UGB</v>
          </cell>
          <cell r="F1940" t="str">
            <v>UT41</v>
          </cell>
          <cell r="G1940" t="str">
            <v>S1</v>
          </cell>
          <cell r="H1940" t="str">
            <v>TRL</v>
          </cell>
          <cell r="I1940" t="str">
            <v>Engineer</v>
          </cell>
          <cell r="J1940" t="str">
            <v>Assistant resident Engineer (2)</v>
          </cell>
          <cell r="K1940">
            <v>9</v>
          </cell>
          <cell r="L1940" t="str">
            <v>Warrington</v>
          </cell>
        </row>
        <row r="1941">
          <cell r="C1941" t="str">
            <v>A49890</v>
          </cell>
          <cell r="D1941" t="str">
            <v>UK</v>
          </cell>
          <cell r="E1941" t="str">
            <v>UGB</v>
          </cell>
          <cell r="F1941" t="str">
            <v>UT22</v>
          </cell>
          <cell r="G1941" t="str">
            <v>S1</v>
          </cell>
          <cell r="H1941" t="str">
            <v>THW</v>
          </cell>
          <cell r="I1941" t="str">
            <v>Technical Director</v>
          </cell>
          <cell r="J1941" t="str">
            <v>Associate (EA)/ Associate Tech. Dir / Associate Tech. Dir (2</v>
          </cell>
          <cell r="K1941">
            <v>4</v>
          </cell>
          <cell r="L1941" t="str">
            <v>Secondment</v>
          </cell>
        </row>
        <row r="1942">
          <cell r="C1942" t="str">
            <v>A74762</v>
          </cell>
          <cell r="D1942" t="str">
            <v>UK</v>
          </cell>
          <cell r="E1942" t="str">
            <v>UGB</v>
          </cell>
          <cell r="F1942" t="str">
            <v>UT21</v>
          </cell>
          <cell r="G1942" t="str">
            <v>S1</v>
          </cell>
          <cell r="H1942" t="str">
            <v>THW</v>
          </cell>
          <cell r="I1942" t="str">
            <v>Project Assistant</v>
          </cell>
          <cell r="J1942" t="str">
            <v>Admin Assistant</v>
          </cell>
          <cell r="K1942">
            <v>9</v>
          </cell>
          <cell r="L1942" t="str">
            <v>Birmingham</v>
          </cell>
        </row>
        <row r="1943">
          <cell r="C1943" t="str">
            <v>W98418</v>
          </cell>
          <cell r="D1943" t="str">
            <v>UK</v>
          </cell>
          <cell r="E1943" t="str">
            <v>UGB</v>
          </cell>
          <cell r="F1943" t="str">
            <v>UU22</v>
          </cell>
          <cell r="G1943" t="str">
            <v>S3</v>
          </cell>
          <cell r="H1943" t="str">
            <v>WTC</v>
          </cell>
          <cell r="I1943" t="str">
            <v>Senior ICA Engineer</v>
          </cell>
          <cell r="J1943" t="str">
            <v>Chartered or Consulting Engineer</v>
          </cell>
          <cell r="K1943">
            <v>6</v>
          </cell>
          <cell r="L1943" t="str">
            <v>Cardiff</v>
          </cell>
        </row>
        <row r="1944">
          <cell r="C1944" t="str">
            <v>A76146</v>
          </cell>
          <cell r="D1944" t="str">
            <v>UK</v>
          </cell>
          <cell r="E1944" t="str">
            <v>UGB</v>
          </cell>
          <cell r="F1944" t="str">
            <v>UT11</v>
          </cell>
          <cell r="G1944" t="str">
            <v>S1</v>
          </cell>
          <cell r="H1944" t="str">
            <v>TEX</v>
          </cell>
          <cell r="I1944" t="str">
            <v>Sector Operations Director</v>
          </cell>
          <cell r="J1944" t="str">
            <v>Sector Operations Director</v>
          </cell>
          <cell r="K1944">
            <v>2</v>
          </cell>
          <cell r="L1944" t="str">
            <v>Birmingham</v>
          </cell>
        </row>
        <row r="1945">
          <cell r="C1945" t="str">
            <v>A76424</v>
          </cell>
          <cell r="D1945" t="str">
            <v>UK</v>
          </cell>
          <cell r="E1945" t="str">
            <v>UGB</v>
          </cell>
          <cell r="F1945" t="str">
            <v>UT31</v>
          </cell>
          <cell r="G1945" t="str">
            <v>S1</v>
          </cell>
          <cell r="H1945" t="str">
            <v>SBR</v>
          </cell>
          <cell r="I1945" t="str">
            <v>Work Experience CAD</v>
          </cell>
          <cell r="J1945" t="str">
            <v>Junior Technician</v>
          </cell>
          <cell r="K1945">
            <v>11</v>
          </cell>
          <cell r="L1945" t="str">
            <v>Birmingham</v>
          </cell>
        </row>
        <row r="1946">
          <cell r="C1946" t="str">
            <v>A86932</v>
          </cell>
          <cell r="D1946" t="str">
            <v>UK</v>
          </cell>
          <cell r="E1946" t="str">
            <v>UGB</v>
          </cell>
          <cell r="F1946" t="str">
            <v>UT21</v>
          </cell>
          <cell r="G1946" t="str">
            <v>S1</v>
          </cell>
          <cell r="H1946" t="str">
            <v>THW</v>
          </cell>
          <cell r="I1946" t="str">
            <v>Engineering Assistant</v>
          </cell>
          <cell r="J1946" t="str">
            <v>Assistant Resident Engineer(1) / Assistant Resident Engineer</v>
          </cell>
          <cell r="K1946">
            <v>9</v>
          </cell>
          <cell r="L1946" t="str">
            <v>Birmingham</v>
          </cell>
        </row>
        <row r="1947">
          <cell r="C1947" t="str">
            <v>A74468</v>
          </cell>
          <cell r="D1947" t="str">
            <v>UK</v>
          </cell>
          <cell r="E1947" t="str">
            <v>UGB</v>
          </cell>
          <cell r="F1947" t="str">
            <v>US13</v>
          </cell>
          <cell r="G1947" t="str">
            <v>S9</v>
          </cell>
          <cell r="H1947" t="str">
            <v>AFN</v>
          </cell>
          <cell r="I1947" t="str">
            <v>Assistant Manager Procurement</v>
          </cell>
          <cell r="J1947" t="str">
            <v>Finance Manager/FInancial Controller (EA)</v>
          </cell>
          <cell r="K1947">
            <v>5</v>
          </cell>
          <cell r="L1947" t="str">
            <v>Guildford</v>
          </cell>
        </row>
        <row r="1948">
          <cell r="C1948" t="str">
            <v>A00537</v>
          </cell>
          <cell r="D1948" t="str">
            <v>UK</v>
          </cell>
          <cell r="E1948" t="str">
            <v>UGB</v>
          </cell>
          <cell r="F1948" t="str">
            <v>UT41</v>
          </cell>
          <cell r="G1948" t="str">
            <v>S1</v>
          </cell>
          <cell r="H1948" t="str">
            <v>TRL</v>
          </cell>
          <cell r="I1948" t="str">
            <v>Permanent Way Designer</v>
          </cell>
          <cell r="J1948" t="str">
            <v>Senior Engineer</v>
          </cell>
          <cell r="K1948">
            <v>6</v>
          </cell>
          <cell r="L1948" t="str">
            <v>Warrington</v>
          </cell>
        </row>
        <row r="1949">
          <cell r="C1949" t="str">
            <v>W53082</v>
          </cell>
          <cell r="D1949" t="str">
            <v>UK</v>
          </cell>
          <cell r="E1949" t="str">
            <v>UGB</v>
          </cell>
          <cell r="F1949" t="str">
            <v>US13</v>
          </cell>
          <cell r="G1949" t="str">
            <v>S9</v>
          </cell>
          <cell r="H1949" t="str">
            <v>AFN</v>
          </cell>
          <cell r="I1949" t="str">
            <v>Expense Clerk</v>
          </cell>
          <cell r="J1949" t="str">
            <v>Accounts Clerk</v>
          </cell>
          <cell r="K1949">
            <v>9</v>
          </cell>
          <cell r="L1949" t="str">
            <v>Maternity</v>
          </cell>
        </row>
        <row r="1950">
          <cell r="C1950" t="str">
            <v>A50233</v>
          </cell>
          <cell r="D1950" t="str">
            <v>UK</v>
          </cell>
          <cell r="E1950" t="str">
            <v>UGB</v>
          </cell>
          <cell r="F1950" t="str">
            <v>UT43</v>
          </cell>
          <cell r="G1950" t="str">
            <v>S1</v>
          </cell>
          <cell r="H1950" t="str">
            <v>TRL</v>
          </cell>
          <cell r="I1950" t="str">
            <v>Technical Director</v>
          </cell>
          <cell r="J1950" t="str">
            <v>Technical Director  / Technical Director (1)</v>
          </cell>
          <cell r="K1950">
            <v>3</v>
          </cell>
          <cell r="L1950" t="str">
            <v>Secondment</v>
          </cell>
        </row>
        <row r="1951">
          <cell r="C1951" t="str">
            <v>A76168</v>
          </cell>
          <cell r="D1951" t="str">
            <v>UK</v>
          </cell>
          <cell r="E1951" t="str">
            <v>UGB</v>
          </cell>
          <cell r="F1951" t="str">
            <v>UT42</v>
          </cell>
          <cell r="G1951" t="str">
            <v>S1</v>
          </cell>
          <cell r="H1951" t="str">
            <v>TRL</v>
          </cell>
          <cell r="I1951" t="str">
            <v>CAD Technician</v>
          </cell>
          <cell r="J1951" t="str">
            <v>Technical assistant</v>
          </cell>
          <cell r="K1951">
            <v>10</v>
          </cell>
          <cell r="L1951" t="str">
            <v>London</v>
          </cell>
        </row>
        <row r="1952">
          <cell r="C1952" t="str">
            <v>A25255</v>
          </cell>
          <cell r="D1952" t="str">
            <v>UK</v>
          </cell>
          <cell r="E1952" t="str">
            <v>UGB</v>
          </cell>
          <cell r="F1952" t="str">
            <v>UU61</v>
          </cell>
          <cell r="G1952" t="str">
            <v>S3</v>
          </cell>
          <cell r="H1952" t="str">
            <v>WWN</v>
          </cell>
          <cell r="I1952" t="str">
            <v>Case Manager</v>
          </cell>
          <cell r="J1952" t="str">
            <v>Senior Engineer</v>
          </cell>
          <cell r="K1952">
            <v>6</v>
          </cell>
          <cell r="L1952" t="str">
            <v>Exeter</v>
          </cell>
        </row>
        <row r="1953">
          <cell r="C1953" t="str">
            <v>A25272</v>
          </cell>
          <cell r="D1953" t="str">
            <v>UK</v>
          </cell>
          <cell r="E1953" t="str">
            <v>UGB</v>
          </cell>
          <cell r="F1953" t="str">
            <v>UT42</v>
          </cell>
          <cell r="G1953" t="str">
            <v>S1</v>
          </cell>
          <cell r="H1953" t="str">
            <v>TRL</v>
          </cell>
          <cell r="I1953" t="str">
            <v>Electrical Design Engineer</v>
          </cell>
          <cell r="J1953" t="str">
            <v>Chartered or Consulting Engineer</v>
          </cell>
          <cell r="K1953">
            <v>7</v>
          </cell>
          <cell r="L1953" t="str">
            <v>London</v>
          </cell>
        </row>
        <row r="1954">
          <cell r="C1954" t="str">
            <v>A76263</v>
          </cell>
          <cell r="D1954" t="str">
            <v>UK</v>
          </cell>
          <cell r="E1954" t="str">
            <v>UGB</v>
          </cell>
          <cell r="F1954" t="str">
            <v>UU41</v>
          </cell>
          <cell r="G1954" t="str">
            <v>S3</v>
          </cell>
          <cell r="H1954" t="str">
            <v>WEN</v>
          </cell>
          <cell r="I1954" t="str">
            <v>Senior Engineer</v>
          </cell>
          <cell r="J1954" t="str">
            <v>Senior Engineer</v>
          </cell>
          <cell r="K1954">
            <v>6</v>
          </cell>
          <cell r="L1954" t="str">
            <v>Guildford</v>
          </cell>
        </row>
        <row r="1955">
          <cell r="C1955" t="str">
            <v>A74908</v>
          </cell>
          <cell r="D1955" t="str">
            <v>UK</v>
          </cell>
          <cell r="E1955" t="str">
            <v>UGB</v>
          </cell>
          <cell r="F1955" t="str">
            <v>UT42</v>
          </cell>
          <cell r="G1955" t="str">
            <v>S1</v>
          </cell>
          <cell r="H1955" t="str">
            <v>TRL</v>
          </cell>
          <cell r="I1955" t="str">
            <v>Document Controller</v>
          </cell>
          <cell r="J1955" t="str">
            <v>Document Controller(1)</v>
          </cell>
          <cell r="K1955">
            <v>9</v>
          </cell>
          <cell r="L1955" t="str">
            <v>London</v>
          </cell>
        </row>
        <row r="1956">
          <cell r="C1956" t="str">
            <v>A49781</v>
          </cell>
          <cell r="D1956" t="str">
            <v>UK</v>
          </cell>
          <cell r="E1956" t="str">
            <v>UGB</v>
          </cell>
          <cell r="F1956" t="str">
            <v>UT23</v>
          </cell>
          <cell r="G1956" t="str">
            <v>S1</v>
          </cell>
          <cell r="H1956" t="str">
            <v>THW</v>
          </cell>
          <cell r="I1956" t="str">
            <v>Engineer</v>
          </cell>
          <cell r="J1956" t="str">
            <v>Senior Engineer</v>
          </cell>
          <cell r="K1956">
            <v>6</v>
          </cell>
          <cell r="L1956" t="str">
            <v>Ladbroke Grove</v>
          </cell>
        </row>
        <row r="1957">
          <cell r="C1957" t="str">
            <v>A00055</v>
          </cell>
          <cell r="D1957" t="str">
            <v>UK</v>
          </cell>
          <cell r="E1957" t="str">
            <v>UGB</v>
          </cell>
          <cell r="F1957" t="str">
            <v>UU51</v>
          </cell>
          <cell r="G1957" t="str">
            <v>S3</v>
          </cell>
          <cell r="H1957" t="str">
            <v>WWN</v>
          </cell>
          <cell r="I1957" t="str">
            <v>Senior Technician</v>
          </cell>
          <cell r="J1957" t="str">
            <v>Senior Technician</v>
          </cell>
          <cell r="K1957">
            <v>7</v>
          </cell>
          <cell r="L1957" t="str">
            <v>Isle of Man</v>
          </cell>
        </row>
        <row r="1958">
          <cell r="C1958" t="str">
            <v>A76476</v>
          </cell>
          <cell r="D1958" t="str">
            <v>UK</v>
          </cell>
          <cell r="E1958" t="str">
            <v>UGB</v>
          </cell>
          <cell r="F1958" t="str">
            <v>UE21</v>
          </cell>
          <cell r="G1958" t="str">
            <v>S4</v>
          </cell>
          <cell r="H1958" t="str">
            <v>EEC</v>
          </cell>
          <cell r="I1958" t="str">
            <v>Graduate Ecologist</v>
          </cell>
          <cell r="J1958" t="str">
            <v>Junior Technician</v>
          </cell>
          <cell r="K1958">
            <v>11</v>
          </cell>
          <cell r="L1958" t="str">
            <v>Stroud</v>
          </cell>
        </row>
        <row r="1959">
          <cell r="C1959" t="str">
            <v>A00098</v>
          </cell>
          <cell r="D1959" t="str">
            <v>UK</v>
          </cell>
          <cell r="E1959" t="str">
            <v>UGB</v>
          </cell>
          <cell r="F1959" t="str">
            <v>UE21</v>
          </cell>
          <cell r="G1959" t="str">
            <v>S4</v>
          </cell>
          <cell r="H1959" t="str">
            <v>EEC</v>
          </cell>
          <cell r="I1959" t="str">
            <v>Ecologist</v>
          </cell>
          <cell r="J1959" t="str">
            <v>Environmental consultant 1</v>
          </cell>
          <cell r="K1959">
            <v>7</v>
          </cell>
          <cell r="L1959" t="str">
            <v>Stroud</v>
          </cell>
        </row>
        <row r="1960">
          <cell r="C1960" t="str">
            <v>U02990</v>
          </cell>
          <cell r="D1960" t="str">
            <v>UK</v>
          </cell>
          <cell r="E1960" t="str">
            <v>UGB</v>
          </cell>
          <cell r="F1960" t="str">
            <v>UT41</v>
          </cell>
          <cell r="G1960" t="str">
            <v>S1</v>
          </cell>
          <cell r="H1960" t="str">
            <v>TRL</v>
          </cell>
          <cell r="I1960" t="str">
            <v>CAD Technician</v>
          </cell>
          <cell r="J1960" t="str">
            <v>Senior Technician</v>
          </cell>
          <cell r="K1960">
            <v>7</v>
          </cell>
          <cell r="L1960" t="str">
            <v>Warrington</v>
          </cell>
        </row>
        <row r="1961">
          <cell r="C1961" t="str">
            <v>A74907</v>
          </cell>
          <cell r="D1961" t="str">
            <v>UK</v>
          </cell>
          <cell r="E1961" t="str">
            <v>UGB</v>
          </cell>
          <cell r="F1961" t="str">
            <v>UT42</v>
          </cell>
          <cell r="G1961" t="str">
            <v>S1</v>
          </cell>
          <cell r="H1961" t="str">
            <v>TRS</v>
          </cell>
          <cell r="I1961" t="str">
            <v>Senior Electrification Engineer</v>
          </cell>
          <cell r="J1961" t="str">
            <v>Senior Engineer</v>
          </cell>
          <cell r="K1961">
            <v>6</v>
          </cell>
          <cell r="L1961" t="str">
            <v>London</v>
          </cell>
        </row>
        <row r="1962">
          <cell r="C1962" t="str">
            <v>A76051</v>
          </cell>
          <cell r="D1962" t="str">
            <v>UK</v>
          </cell>
          <cell r="E1962" t="str">
            <v>UGB</v>
          </cell>
          <cell r="F1962" t="str">
            <v>US16</v>
          </cell>
          <cell r="G1962" t="str">
            <v>S9</v>
          </cell>
          <cell r="H1962" t="str">
            <v>ALG</v>
          </cell>
          <cell r="I1962" t="str">
            <v>Regional Legal Advisor</v>
          </cell>
          <cell r="J1962" t="str">
            <v>Associate Legal Advisor</v>
          </cell>
          <cell r="K1962">
            <v>5</v>
          </cell>
          <cell r="L1962" t="str">
            <v>Bristol</v>
          </cell>
        </row>
        <row r="1963">
          <cell r="C1963" t="str">
            <v>A49735</v>
          </cell>
          <cell r="D1963" t="str">
            <v>UK</v>
          </cell>
          <cell r="E1963" t="str">
            <v>UGB</v>
          </cell>
          <cell r="F1963" t="str">
            <v>UT31</v>
          </cell>
          <cell r="G1963" t="str">
            <v>S1</v>
          </cell>
          <cell r="H1963" t="str">
            <v>SBR</v>
          </cell>
          <cell r="I1963" t="str">
            <v>Senior Principal Technician</v>
          </cell>
          <cell r="J1963" t="str">
            <v>Senior Technician</v>
          </cell>
          <cell r="K1963">
            <v>7</v>
          </cell>
          <cell r="L1963" t="str">
            <v>Home</v>
          </cell>
        </row>
        <row r="1964">
          <cell r="C1964" t="str">
            <v>A00092</v>
          </cell>
          <cell r="D1964" t="str">
            <v>UK</v>
          </cell>
          <cell r="E1964" t="str">
            <v>UGB</v>
          </cell>
          <cell r="F1964" t="str">
            <v>UT21</v>
          </cell>
          <cell r="G1964" t="str">
            <v>S1</v>
          </cell>
          <cell r="H1964" t="str">
            <v>THW</v>
          </cell>
          <cell r="I1964" t="str">
            <v>Senior Engineer</v>
          </cell>
          <cell r="J1964" t="str">
            <v>Senior Engineer</v>
          </cell>
          <cell r="K1964">
            <v>6</v>
          </cell>
          <cell r="L1964" t="str">
            <v>Cardiff</v>
          </cell>
        </row>
        <row r="1965">
          <cell r="C1965" t="str">
            <v>A50164</v>
          </cell>
          <cell r="D1965" t="str">
            <v>UK</v>
          </cell>
          <cell r="E1965" t="str">
            <v>UGB</v>
          </cell>
          <cell r="F1965" t="str">
            <v>US15</v>
          </cell>
          <cell r="G1965" t="str">
            <v>S9</v>
          </cell>
          <cell r="H1965" t="str">
            <v>AIT</v>
          </cell>
          <cell r="I1965" t="str">
            <v>Assistant IT Field Engineer</v>
          </cell>
          <cell r="J1965" t="str">
            <v>IT Administrator</v>
          </cell>
          <cell r="K1965">
            <v>7</v>
          </cell>
          <cell r="L1965" t="str">
            <v>Birmingham</v>
          </cell>
        </row>
        <row r="1966">
          <cell r="C1966" t="str">
            <v>A25146</v>
          </cell>
          <cell r="D1966" t="str">
            <v>UK</v>
          </cell>
          <cell r="E1966" t="str">
            <v>UGB</v>
          </cell>
          <cell r="F1966" t="str">
            <v>UT42</v>
          </cell>
          <cell r="G1966" t="str">
            <v>S1</v>
          </cell>
          <cell r="H1966" t="str">
            <v>TRL</v>
          </cell>
          <cell r="I1966" t="str">
            <v>Requirements Manager</v>
          </cell>
          <cell r="J1966" t="str">
            <v>Commercial  Manager</v>
          </cell>
          <cell r="K1966">
            <v>5</v>
          </cell>
          <cell r="L1966" t="str">
            <v>London</v>
          </cell>
        </row>
        <row r="1967">
          <cell r="C1967" t="str">
            <v>A49939</v>
          </cell>
          <cell r="D1967" t="str">
            <v>UK</v>
          </cell>
          <cell r="E1967" t="str">
            <v>UGB</v>
          </cell>
          <cell r="F1967" t="str">
            <v>UT41</v>
          </cell>
          <cell r="G1967" t="str">
            <v>S1</v>
          </cell>
          <cell r="H1967" t="str">
            <v>TRL</v>
          </cell>
          <cell r="I1967" t="str">
            <v>Engineer</v>
          </cell>
          <cell r="J1967" t="str">
            <v>Chartered or Consulting Engineer</v>
          </cell>
          <cell r="K1967">
            <v>7</v>
          </cell>
          <cell r="L1967" t="str">
            <v>Warrington</v>
          </cell>
        </row>
        <row r="1968">
          <cell r="C1968" t="str">
            <v>A76342</v>
          </cell>
          <cell r="D1968" t="str">
            <v>UK</v>
          </cell>
          <cell r="E1968" t="str">
            <v>UGB</v>
          </cell>
          <cell r="F1968" t="str">
            <v>UT31</v>
          </cell>
          <cell r="G1968" t="str">
            <v>S1</v>
          </cell>
          <cell r="H1968" t="str">
            <v>SBR</v>
          </cell>
          <cell r="I1968" t="str">
            <v>Associate Technical Director</v>
          </cell>
          <cell r="J1968" t="str">
            <v>Associate Business Director</v>
          </cell>
          <cell r="K1968">
            <v>4</v>
          </cell>
          <cell r="L1968" t="str">
            <v>Guildford</v>
          </cell>
        </row>
        <row r="1969">
          <cell r="C1969" t="str">
            <v>A76447</v>
          </cell>
          <cell r="D1969" t="str">
            <v>UK</v>
          </cell>
          <cell r="E1969" t="str">
            <v>UGB</v>
          </cell>
          <cell r="F1969" t="str">
            <v>UT42</v>
          </cell>
          <cell r="G1969" t="str">
            <v>S1</v>
          </cell>
          <cell r="H1969" t="str">
            <v>TRL</v>
          </cell>
          <cell r="I1969" t="str">
            <v>CAD Microstation Technician</v>
          </cell>
          <cell r="J1969" t="str">
            <v>Technical assistant</v>
          </cell>
          <cell r="K1969">
            <v>10</v>
          </cell>
          <cell r="L1969" t="str">
            <v>London</v>
          </cell>
        </row>
        <row r="1970">
          <cell r="C1970" t="str">
            <v>A85642</v>
          </cell>
          <cell r="D1970" t="str">
            <v>UK</v>
          </cell>
          <cell r="E1970" t="str">
            <v>UGB</v>
          </cell>
          <cell r="F1970" t="str">
            <v>UT41</v>
          </cell>
          <cell r="G1970" t="str">
            <v>S1</v>
          </cell>
          <cell r="H1970" t="str">
            <v>TRL</v>
          </cell>
          <cell r="I1970" t="str">
            <v>Project Manager</v>
          </cell>
          <cell r="J1970" t="str">
            <v>Project Manager  Category 2 (2)</v>
          </cell>
          <cell r="K1970">
            <v>4</v>
          </cell>
          <cell r="L1970" t="str">
            <v>Birmingham</v>
          </cell>
        </row>
        <row r="1971">
          <cell r="C1971" t="str">
            <v>W52930</v>
          </cell>
          <cell r="D1971" t="str">
            <v>UK</v>
          </cell>
          <cell r="E1971" t="str">
            <v>UGB</v>
          </cell>
          <cell r="F1971" t="str">
            <v>UU61</v>
          </cell>
          <cell r="G1971" t="str">
            <v>S3</v>
          </cell>
          <cell r="H1971" t="str">
            <v>WWN</v>
          </cell>
          <cell r="I1971" t="str">
            <v>Associate Technical Director</v>
          </cell>
          <cell r="J1971" t="str">
            <v>Associate (EA)/ Associate Tech. Dir / Associate Tech. Dir (2</v>
          </cell>
          <cell r="K1971">
            <v>4</v>
          </cell>
          <cell r="L1971" t="str">
            <v>Exeter</v>
          </cell>
        </row>
        <row r="1972">
          <cell r="C1972" t="str">
            <v>A76266</v>
          </cell>
          <cell r="D1972" t="str">
            <v>UK</v>
          </cell>
          <cell r="E1972" t="str">
            <v>UGB</v>
          </cell>
          <cell r="F1972" t="str">
            <v>UU41</v>
          </cell>
          <cell r="G1972" t="str">
            <v>S3</v>
          </cell>
          <cell r="H1972" t="str">
            <v>WEN</v>
          </cell>
          <cell r="I1972" t="str">
            <v>Principal Engineer</v>
          </cell>
          <cell r="J1972" t="str">
            <v>Principal Engineer/ Technical Discipline Leader</v>
          </cell>
          <cell r="K1972">
            <v>5</v>
          </cell>
          <cell r="L1972" t="str">
            <v>Exeter</v>
          </cell>
        </row>
        <row r="1973">
          <cell r="C1973" t="str">
            <v>A74828</v>
          </cell>
          <cell r="D1973" t="str">
            <v>UK</v>
          </cell>
          <cell r="E1973" t="str">
            <v>UGB</v>
          </cell>
          <cell r="F1973" t="str">
            <v>UF14</v>
          </cell>
          <cell r="G1973" t="str">
            <v>S9</v>
          </cell>
          <cell r="H1973" t="str">
            <v>AFF</v>
          </cell>
          <cell r="I1973" t="str">
            <v>Office Manager</v>
          </cell>
          <cell r="J1973" t="str">
            <v>Office  Manager or  Office Facilities Manager (2)</v>
          </cell>
          <cell r="K1973">
            <v>6</v>
          </cell>
          <cell r="L1973" t="str">
            <v>Stroud</v>
          </cell>
        </row>
        <row r="1974">
          <cell r="C1974" t="str">
            <v>A50251</v>
          </cell>
          <cell r="D1974" t="str">
            <v>UK</v>
          </cell>
          <cell r="E1974" t="str">
            <v>UGB</v>
          </cell>
          <cell r="F1974" t="str">
            <v>UT21</v>
          </cell>
          <cell r="G1974" t="str">
            <v>S1</v>
          </cell>
          <cell r="H1974" t="str">
            <v>THW</v>
          </cell>
          <cell r="I1974" t="str">
            <v>Civil Engineer</v>
          </cell>
          <cell r="J1974" t="str">
            <v>Engineer  (Not chartered) (Graduate)</v>
          </cell>
          <cell r="K1974">
            <v>8</v>
          </cell>
          <cell r="L1974" t="str">
            <v>Other Site</v>
          </cell>
        </row>
        <row r="1975">
          <cell r="C1975" t="str">
            <v>A76101</v>
          </cell>
          <cell r="D1975" t="str">
            <v>UK</v>
          </cell>
          <cell r="E1975" t="str">
            <v>UGB</v>
          </cell>
          <cell r="F1975" t="str">
            <v>UU81</v>
          </cell>
          <cell r="G1975" t="str">
            <v>S3</v>
          </cell>
          <cell r="H1975" t="str">
            <v>ERE</v>
          </cell>
          <cell r="I1975" t="str">
            <v>Principal Process Chemist</v>
          </cell>
          <cell r="J1975" t="str">
            <v>Principal Planner</v>
          </cell>
          <cell r="K1975">
            <v>5</v>
          </cell>
          <cell r="L1975" t="str">
            <v>Bristol</v>
          </cell>
        </row>
        <row r="1976">
          <cell r="C1976" t="str">
            <v>A24854</v>
          </cell>
          <cell r="D1976" t="str">
            <v>UK</v>
          </cell>
          <cell r="E1976" t="str">
            <v>UGB</v>
          </cell>
          <cell r="F1976" t="str">
            <v>UU61</v>
          </cell>
          <cell r="G1976" t="str">
            <v>S3</v>
          </cell>
          <cell r="H1976" t="str">
            <v>WWN</v>
          </cell>
          <cell r="I1976" t="str">
            <v>Senior Engineer</v>
          </cell>
          <cell r="J1976" t="str">
            <v>Associate (EA)/ Associate Tech. Dir / Associate Tech. Dir (2</v>
          </cell>
          <cell r="K1976">
            <v>4</v>
          </cell>
          <cell r="L1976" t="str">
            <v>Plymouth</v>
          </cell>
        </row>
        <row r="1977">
          <cell r="C1977" t="str">
            <v>A00007</v>
          </cell>
          <cell r="D1977" t="str">
            <v>UK</v>
          </cell>
          <cell r="E1977" t="str">
            <v>UGB</v>
          </cell>
          <cell r="F1977" t="str">
            <v>UU23</v>
          </cell>
          <cell r="G1977" t="str">
            <v>S3</v>
          </cell>
          <cell r="H1977" t="str">
            <v>MAM</v>
          </cell>
          <cell r="I1977" t="str">
            <v>clerk</v>
          </cell>
          <cell r="J1977" t="str">
            <v>Technical Officer/ Technician</v>
          </cell>
          <cell r="K1977">
            <v>10</v>
          </cell>
          <cell r="L1977" t="str">
            <v>Nelson</v>
          </cell>
        </row>
        <row r="1978">
          <cell r="C1978" t="str">
            <v>A74844</v>
          </cell>
          <cell r="D1978" t="str">
            <v>UK</v>
          </cell>
          <cell r="E1978" t="str">
            <v>UGB</v>
          </cell>
          <cell r="F1978" t="str">
            <v>UU41</v>
          </cell>
          <cell r="G1978" t="str">
            <v>S3</v>
          </cell>
          <cell r="H1978" t="str">
            <v>WEN</v>
          </cell>
          <cell r="I1978" t="str">
            <v>Student Modeller</v>
          </cell>
          <cell r="J1978" t="str">
            <v>Junior Technician</v>
          </cell>
          <cell r="K1978">
            <v>11</v>
          </cell>
          <cell r="L1978" t="str">
            <v>Secondment</v>
          </cell>
        </row>
        <row r="1979">
          <cell r="C1979" t="str">
            <v>A25141</v>
          </cell>
          <cell r="D1979" t="str">
            <v>UK</v>
          </cell>
          <cell r="E1979" t="str">
            <v>UGB</v>
          </cell>
          <cell r="F1979" t="str">
            <v>UF14</v>
          </cell>
          <cell r="G1979" t="str">
            <v>S9</v>
          </cell>
          <cell r="H1979" t="str">
            <v>AFF</v>
          </cell>
          <cell r="I1979" t="str">
            <v>Receptionist/Office Facilities Co-ordinator</v>
          </cell>
          <cell r="J1979" t="str">
            <v>Senior Receptionist</v>
          </cell>
          <cell r="K1979">
            <v>9</v>
          </cell>
          <cell r="L1979" t="str">
            <v>Stroud</v>
          </cell>
        </row>
        <row r="1980">
          <cell r="C1980" t="str">
            <v>A76090</v>
          </cell>
          <cell r="D1980" t="str">
            <v>UK</v>
          </cell>
          <cell r="E1980" t="str">
            <v>UGB</v>
          </cell>
          <cell r="F1980" t="str">
            <v>UP33</v>
          </cell>
          <cell r="G1980" t="str">
            <v>S2</v>
          </cell>
          <cell r="H1980" t="str">
            <v>SBS</v>
          </cell>
          <cell r="I1980" t="str">
            <v>Graduate Engineer</v>
          </cell>
          <cell r="J1980" t="str">
            <v>Graduate Engineer</v>
          </cell>
          <cell r="K1980">
            <v>10</v>
          </cell>
          <cell r="L1980" t="str">
            <v>Secondment</v>
          </cell>
        </row>
        <row r="1981">
          <cell r="C1981" t="str">
            <v>S02285</v>
          </cell>
          <cell r="D1981" t="str">
            <v>UK</v>
          </cell>
          <cell r="E1981" t="str">
            <v>UGB</v>
          </cell>
          <cell r="F1981" t="str">
            <v>UT41</v>
          </cell>
          <cell r="G1981" t="str">
            <v>S1</v>
          </cell>
          <cell r="H1981" t="str">
            <v>TRL</v>
          </cell>
          <cell r="I1981" t="str">
            <v>Principal Engineer</v>
          </cell>
          <cell r="J1981" t="str">
            <v>Senior Resident Engineer</v>
          </cell>
          <cell r="K1981">
            <v>5</v>
          </cell>
          <cell r="L1981" t="str">
            <v>Warrington</v>
          </cell>
        </row>
        <row r="1982">
          <cell r="C1982" t="str">
            <v>A76028</v>
          </cell>
          <cell r="D1982" t="str">
            <v>UK</v>
          </cell>
          <cell r="E1982" t="str">
            <v>UGB</v>
          </cell>
          <cell r="F1982" t="str">
            <v>UT31</v>
          </cell>
          <cell r="G1982" t="str">
            <v>S1</v>
          </cell>
          <cell r="H1982" t="str">
            <v>SBR</v>
          </cell>
          <cell r="I1982" t="str">
            <v>Bridge Inspector</v>
          </cell>
          <cell r="J1982" t="str">
            <v>Inspector (2) (ME)</v>
          </cell>
          <cell r="K1982">
            <v>11</v>
          </cell>
          <cell r="L1982" t="str">
            <v>London</v>
          </cell>
        </row>
        <row r="1983">
          <cell r="C1983" t="str">
            <v>A74690</v>
          </cell>
          <cell r="D1983" t="str">
            <v>UK</v>
          </cell>
          <cell r="E1983" t="str">
            <v>UGB</v>
          </cell>
          <cell r="F1983" t="str">
            <v>UE21</v>
          </cell>
          <cell r="G1983" t="str">
            <v>S4</v>
          </cell>
          <cell r="H1983" t="str">
            <v>EEC</v>
          </cell>
          <cell r="I1983" t="str">
            <v>Ecologist</v>
          </cell>
          <cell r="J1983" t="str">
            <v>Environmental consultant 2</v>
          </cell>
          <cell r="K1983">
            <v>8</v>
          </cell>
          <cell r="L1983" t="str">
            <v>Warrington</v>
          </cell>
        </row>
        <row r="1984">
          <cell r="C1984" t="str">
            <v>A76234</v>
          </cell>
          <cell r="D1984" t="str">
            <v>UK</v>
          </cell>
          <cell r="E1984" t="str">
            <v>UGB</v>
          </cell>
          <cell r="F1984" t="str">
            <v>UT41</v>
          </cell>
          <cell r="G1984" t="str">
            <v>S1</v>
          </cell>
          <cell r="H1984" t="str">
            <v>TRL</v>
          </cell>
          <cell r="I1984" t="str">
            <v>Signalling Design Manager</v>
          </cell>
          <cell r="J1984" t="str">
            <v>Associate (EA)/ Associate Tech. Dir / Associate Tech. Dir (2</v>
          </cell>
          <cell r="K1984">
            <v>4</v>
          </cell>
          <cell r="L1984" t="str">
            <v>Birmingham</v>
          </cell>
        </row>
        <row r="1985">
          <cell r="C1985" t="str">
            <v>U03126</v>
          </cell>
          <cell r="D1985" t="str">
            <v>UK</v>
          </cell>
          <cell r="E1985" t="str">
            <v>UGB</v>
          </cell>
          <cell r="F1985" t="str">
            <v>US13</v>
          </cell>
          <cell r="G1985" t="str">
            <v>S9</v>
          </cell>
          <cell r="H1985" t="str">
            <v>AFN</v>
          </cell>
          <cell r="I1985" t="str">
            <v>Expense Clerk</v>
          </cell>
          <cell r="J1985" t="str">
            <v>Assistant Accountant / Part qualified Accountant</v>
          </cell>
          <cell r="K1985">
            <v>9</v>
          </cell>
          <cell r="L1985" t="str">
            <v>Cardiff</v>
          </cell>
        </row>
        <row r="1986">
          <cell r="C1986" t="str">
            <v>A74805</v>
          </cell>
          <cell r="D1986" t="str">
            <v>UK</v>
          </cell>
          <cell r="E1986" t="str">
            <v>UGB</v>
          </cell>
          <cell r="F1986" t="str">
            <v>UT42</v>
          </cell>
          <cell r="G1986" t="str">
            <v>S1</v>
          </cell>
          <cell r="H1986" t="str">
            <v>TRS</v>
          </cell>
          <cell r="I1986" t="str">
            <v>GDC Interface Project Manager</v>
          </cell>
          <cell r="J1986" t="str">
            <v>Project  Planner (1)</v>
          </cell>
          <cell r="K1986">
            <v>5</v>
          </cell>
          <cell r="L1986" t="str">
            <v>London</v>
          </cell>
        </row>
        <row r="1987">
          <cell r="C1987" t="str">
            <v>A74969</v>
          </cell>
          <cell r="D1987" t="str">
            <v>UK</v>
          </cell>
          <cell r="E1987" t="str">
            <v>UGB</v>
          </cell>
          <cell r="F1987" t="str">
            <v>UT43</v>
          </cell>
          <cell r="G1987" t="str">
            <v>S1</v>
          </cell>
          <cell r="H1987" t="str">
            <v>TRS</v>
          </cell>
          <cell r="I1987" t="str">
            <v>Graduate Engineer</v>
          </cell>
          <cell r="J1987" t="str">
            <v>Graduate Engineer</v>
          </cell>
          <cell r="K1987">
            <v>10</v>
          </cell>
          <cell r="L1987" t="str">
            <v>York</v>
          </cell>
        </row>
        <row r="1988">
          <cell r="C1988" t="str">
            <v>A76456</v>
          </cell>
          <cell r="D1988" t="str">
            <v>UK</v>
          </cell>
          <cell r="E1988" t="str">
            <v>UGB</v>
          </cell>
          <cell r="F1988" t="str">
            <v>UT42</v>
          </cell>
          <cell r="G1988" t="str">
            <v>S1</v>
          </cell>
          <cell r="H1988" t="str">
            <v>TRS</v>
          </cell>
          <cell r="I1988" t="str">
            <v>Principle Electrification Engineer</v>
          </cell>
          <cell r="J1988" t="str">
            <v>Senior Engineer</v>
          </cell>
          <cell r="K1988">
            <v>6</v>
          </cell>
          <cell r="L1988" t="str">
            <v>London</v>
          </cell>
        </row>
        <row r="1989">
          <cell r="C1989" t="str">
            <v>A24935</v>
          </cell>
          <cell r="D1989" t="str">
            <v>UK</v>
          </cell>
          <cell r="E1989" t="str">
            <v>UGB</v>
          </cell>
          <cell r="F1989" t="str">
            <v>UU22</v>
          </cell>
          <cell r="G1989" t="str">
            <v>S3</v>
          </cell>
          <cell r="H1989" t="str">
            <v>WTC</v>
          </cell>
          <cell r="I1989" t="str">
            <v>Graduate Electrical Engineer</v>
          </cell>
          <cell r="J1989" t="str">
            <v>Engineer  (Not chartered) (Graduate)</v>
          </cell>
          <cell r="K1989">
            <v>8</v>
          </cell>
          <cell r="L1989" t="str">
            <v>Cardiff</v>
          </cell>
        </row>
        <row r="1990">
          <cell r="C1990" t="str">
            <v>A00101</v>
          </cell>
          <cell r="D1990" t="str">
            <v>UK</v>
          </cell>
          <cell r="E1990" t="str">
            <v>UGB</v>
          </cell>
          <cell r="F1990" t="str">
            <v>UE21</v>
          </cell>
          <cell r="G1990" t="str">
            <v>S4</v>
          </cell>
          <cell r="H1990" t="str">
            <v>EEC</v>
          </cell>
          <cell r="I1990" t="str">
            <v>Ecologist</v>
          </cell>
          <cell r="J1990" t="str">
            <v>Environmental consultant 1</v>
          </cell>
          <cell r="K1990">
            <v>7</v>
          </cell>
          <cell r="L1990" t="str">
            <v>Stroud</v>
          </cell>
        </row>
        <row r="1991">
          <cell r="C1991" t="str">
            <v>A49744</v>
          </cell>
          <cell r="D1991" t="str">
            <v>UK</v>
          </cell>
          <cell r="E1991" t="str">
            <v>UGB</v>
          </cell>
          <cell r="F1991" t="str">
            <v>UF12</v>
          </cell>
          <cell r="G1991" t="str">
            <v>S9</v>
          </cell>
          <cell r="H1991" t="str">
            <v>AFF</v>
          </cell>
          <cell r="I1991" t="str">
            <v>Senior Secretary</v>
          </cell>
          <cell r="J1991" t="str">
            <v>Senior Secretary/Team Secretary</v>
          </cell>
          <cell r="K1991">
            <v>8</v>
          </cell>
          <cell r="L1991" t="str">
            <v>Bristol</v>
          </cell>
        </row>
        <row r="1992">
          <cell r="C1992" t="str">
            <v>A96865</v>
          </cell>
          <cell r="D1992" t="str">
            <v>UK</v>
          </cell>
          <cell r="E1992" t="str">
            <v>UGB</v>
          </cell>
          <cell r="F1992" t="str">
            <v>UT51</v>
          </cell>
          <cell r="G1992" t="str">
            <v>S1</v>
          </cell>
          <cell r="H1992" t="str">
            <v>TIS</v>
          </cell>
          <cell r="I1992" t="str">
            <v>Consulting Engineer</v>
          </cell>
          <cell r="J1992" t="str">
            <v>Chartered or Consulting Engineer</v>
          </cell>
          <cell r="K1992">
            <v>7</v>
          </cell>
          <cell r="L1992" t="str">
            <v>Guildford</v>
          </cell>
        </row>
        <row r="1993">
          <cell r="C1993" t="str">
            <v>A98086</v>
          </cell>
          <cell r="D1993" t="str">
            <v>UK</v>
          </cell>
          <cell r="E1993" t="str">
            <v>UGB</v>
          </cell>
          <cell r="F1993" t="str">
            <v>UU31</v>
          </cell>
          <cell r="G1993" t="str">
            <v>S3</v>
          </cell>
          <cell r="H1993" t="str">
            <v>WWN</v>
          </cell>
          <cell r="I1993" t="str">
            <v>Engineer</v>
          </cell>
          <cell r="J1993" t="str">
            <v>Engineer  (Not chartered) (Graduate)</v>
          </cell>
          <cell r="K1993">
            <v>8</v>
          </cell>
          <cell r="L1993" t="str">
            <v>Secondment</v>
          </cell>
        </row>
        <row r="1994">
          <cell r="C1994" t="str">
            <v>A76281</v>
          </cell>
          <cell r="D1994" t="str">
            <v>UK</v>
          </cell>
          <cell r="E1994" t="str">
            <v>UGB</v>
          </cell>
          <cell r="F1994" t="str">
            <v>UT42</v>
          </cell>
          <cell r="G1994" t="str">
            <v>S1</v>
          </cell>
          <cell r="H1994" t="str">
            <v>TRS</v>
          </cell>
          <cell r="I1994" t="str">
            <v>Graduate Engineer</v>
          </cell>
          <cell r="J1994" t="str">
            <v>Graduate Engineer</v>
          </cell>
          <cell r="K1994">
            <v>10</v>
          </cell>
          <cell r="L1994" t="str">
            <v>London</v>
          </cell>
        </row>
        <row r="1995">
          <cell r="C1995" t="str">
            <v>A94196</v>
          </cell>
          <cell r="D1995" t="str">
            <v>UK</v>
          </cell>
          <cell r="E1995" t="str">
            <v>UGB</v>
          </cell>
          <cell r="F1995" t="str">
            <v>UU41</v>
          </cell>
          <cell r="G1995" t="str">
            <v>S3</v>
          </cell>
          <cell r="H1995" t="str">
            <v>WEN</v>
          </cell>
          <cell r="I1995" t="str">
            <v>Technical Director (Water Environment)</v>
          </cell>
          <cell r="J1995" t="str">
            <v>Technical Director  / Technical Director (1)</v>
          </cell>
          <cell r="K1995">
            <v>3</v>
          </cell>
          <cell r="L1995" t="str">
            <v>Bristol</v>
          </cell>
        </row>
        <row r="1996">
          <cell r="C1996" t="str">
            <v>A76139</v>
          </cell>
          <cell r="D1996" t="str">
            <v>UK</v>
          </cell>
          <cell r="E1996" t="str">
            <v>UGB</v>
          </cell>
          <cell r="F1996" t="str">
            <v>UT42</v>
          </cell>
          <cell r="G1996" t="str">
            <v>S1</v>
          </cell>
          <cell r="H1996" t="str">
            <v>TRL</v>
          </cell>
          <cell r="I1996" t="str">
            <v>Undergraduatee Placement Student</v>
          </cell>
          <cell r="J1996" t="str">
            <v>Junior Technician</v>
          </cell>
          <cell r="K1996">
            <v>11</v>
          </cell>
          <cell r="L1996" t="str">
            <v>London</v>
          </cell>
        </row>
        <row r="1997">
          <cell r="C1997" t="str">
            <v>A50095</v>
          </cell>
          <cell r="D1997" t="str">
            <v>UK</v>
          </cell>
          <cell r="E1997" t="str">
            <v>UGB</v>
          </cell>
          <cell r="F1997" t="str">
            <v>UT43</v>
          </cell>
          <cell r="G1997" t="str">
            <v>S1</v>
          </cell>
          <cell r="H1997" t="str">
            <v>TRL</v>
          </cell>
          <cell r="I1997" t="str">
            <v>Senior Engineer</v>
          </cell>
          <cell r="J1997" t="str">
            <v>Senior Engineer</v>
          </cell>
          <cell r="K1997">
            <v>6</v>
          </cell>
          <cell r="L1997" t="str">
            <v>Warrington</v>
          </cell>
        </row>
        <row r="1998">
          <cell r="C1998" t="str">
            <v>A25104</v>
          </cell>
          <cell r="D1998" t="str">
            <v>UK</v>
          </cell>
          <cell r="E1998" t="str">
            <v>UGB</v>
          </cell>
          <cell r="F1998" t="str">
            <v>UU41</v>
          </cell>
          <cell r="G1998" t="str">
            <v>S3</v>
          </cell>
          <cell r="H1998" t="str">
            <v>WEN</v>
          </cell>
          <cell r="I1998" t="str">
            <v>Wastewater Modeller (Graduate)</v>
          </cell>
          <cell r="J1998" t="str">
            <v>Engineer  (Not chartered) (Graduate)</v>
          </cell>
          <cell r="K1998">
            <v>8</v>
          </cell>
          <cell r="L1998" t="str">
            <v>Cardiff</v>
          </cell>
        </row>
        <row r="1999">
          <cell r="C1999" t="str">
            <v>W57975</v>
          </cell>
          <cell r="D1999" t="str">
            <v>UK</v>
          </cell>
          <cell r="E1999" t="str">
            <v>UGB</v>
          </cell>
          <cell r="F1999" t="str">
            <v>UF18</v>
          </cell>
          <cell r="G1999" t="str">
            <v>S9</v>
          </cell>
          <cell r="H1999" t="str">
            <v>AFF</v>
          </cell>
          <cell r="I1999" t="str">
            <v>Receptionist</v>
          </cell>
          <cell r="J1999" t="str">
            <v>Receptionist</v>
          </cell>
          <cell r="K1999">
            <v>10</v>
          </cell>
          <cell r="L1999" t="str">
            <v>Warrington</v>
          </cell>
        </row>
        <row r="2000">
          <cell r="C2000" t="str">
            <v>A05048</v>
          </cell>
          <cell r="D2000" t="str">
            <v>UK</v>
          </cell>
          <cell r="E2000" t="str">
            <v>UGB</v>
          </cell>
          <cell r="F2000" t="str">
            <v>UE31</v>
          </cell>
          <cell r="G2000" t="str">
            <v>S4</v>
          </cell>
          <cell r="H2000" t="str">
            <v>EEA</v>
          </cell>
          <cell r="I2000" t="str">
            <v>Senior Technical Director</v>
          </cell>
          <cell r="J2000" t="str">
            <v>Technical Director  / Technical Director (1)</v>
          </cell>
          <cell r="K2000">
            <v>3</v>
          </cell>
          <cell r="L2000" t="str">
            <v>Warrington</v>
          </cell>
        </row>
        <row r="2001">
          <cell r="C2001" t="str">
            <v>A42237</v>
          </cell>
          <cell r="D2001" t="str">
            <v>UK</v>
          </cell>
          <cell r="E2001" t="str">
            <v>UGB</v>
          </cell>
          <cell r="F2001" t="str">
            <v>UT11</v>
          </cell>
          <cell r="G2001" t="str">
            <v>S1</v>
          </cell>
          <cell r="H2001" t="str">
            <v>TEX</v>
          </cell>
          <cell r="I2001" t="str">
            <v>Sector PA</v>
          </cell>
          <cell r="J2001" t="str">
            <v>Executive Assistant / Senior PA to Regional Managing Directo</v>
          </cell>
          <cell r="K2001">
            <v>6</v>
          </cell>
          <cell r="L2001" t="str">
            <v>London</v>
          </cell>
        </row>
        <row r="2002">
          <cell r="C2002" t="str">
            <v>A50076</v>
          </cell>
          <cell r="D2002" t="str">
            <v>UK</v>
          </cell>
          <cell r="E2002" t="str">
            <v>UGB</v>
          </cell>
          <cell r="F2002" t="str">
            <v>US12</v>
          </cell>
          <cell r="G2002" t="str">
            <v>S9</v>
          </cell>
          <cell r="H2002" t="str">
            <v>AHR</v>
          </cell>
          <cell r="I2002" t="str">
            <v>UK Marketing &amp; Communications Co-Ordinator</v>
          </cell>
          <cell r="J2002" t="str">
            <v>Marketing Coordinator</v>
          </cell>
          <cell r="K2002">
            <v>7</v>
          </cell>
          <cell r="L2002" t="str">
            <v>London</v>
          </cell>
        </row>
        <row r="2003">
          <cell r="C2003" t="str">
            <v>A76124</v>
          </cell>
          <cell r="D2003" t="str">
            <v>UK</v>
          </cell>
          <cell r="E2003" t="str">
            <v>UGB</v>
          </cell>
          <cell r="F2003" t="str">
            <v>UT43</v>
          </cell>
          <cell r="G2003" t="str">
            <v>S1</v>
          </cell>
          <cell r="H2003" t="str">
            <v>TRL</v>
          </cell>
          <cell r="I2003" t="str">
            <v>Planner</v>
          </cell>
          <cell r="J2003" t="str">
            <v>Planner</v>
          </cell>
          <cell r="K2003">
            <v>7</v>
          </cell>
          <cell r="L2003" t="str">
            <v>York</v>
          </cell>
        </row>
        <row r="2004">
          <cell r="C2004" t="str">
            <v>S10270</v>
          </cell>
          <cell r="D2004" t="str">
            <v>UK</v>
          </cell>
          <cell r="E2004" t="str">
            <v>UGB</v>
          </cell>
          <cell r="F2004" t="str">
            <v>UP31</v>
          </cell>
          <cell r="G2004" t="str">
            <v>S2</v>
          </cell>
          <cell r="H2004" t="str">
            <v>GGE</v>
          </cell>
          <cell r="I2004" t="str">
            <v>Environmental Consultant</v>
          </cell>
          <cell r="J2004" t="str">
            <v>Principal Environmental Consultant</v>
          </cell>
          <cell r="K2004">
            <v>5</v>
          </cell>
          <cell r="L2004" t="str">
            <v>Guildford</v>
          </cell>
        </row>
        <row r="2005">
          <cell r="C2005" t="str">
            <v>A50051</v>
          </cell>
          <cell r="D2005" t="str">
            <v>UK</v>
          </cell>
          <cell r="E2005" t="str">
            <v>UGB</v>
          </cell>
          <cell r="F2005" t="str">
            <v>UT23</v>
          </cell>
          <cell r="G2005" t="str">
            <v>S1</v>
          </cell>
          <cell r="H2005" t="str">
            <v>THW</v>
          </cell>
          <cell r="I2005" t="str">
            <v>Project Manager</v>
          </cell>
          <cell r="J2005" t="str">
            <v>Project manager GCCC(Aus)</v>
          </cell>
          <cell r="K2005">
            <v>6</v>
          </cell>
          <cell r="L2005" t="str">
            <v>London</v>
          </cell>
        </row>
        <row r="2006">
          <cell r="C2006" t="str">
            <v>A50133</v>
          </cell>
          <cell r="D2006" t="str">
            <v>UK</v>
          </cell>
          <cell r="E2006" t="str">
            <v>UGB</v>
          </cell>
          <cell r="F2006" t="str">
            <v>UF23</v>
          </cell>
          <cell r="G2006" t="str">
            <v>S9</v>
          </cell>
          <cell r="H2006" t="str">
            <v>AFF</v>
          </cell>
          <cell r="I2006" t="str">
            <v>Facilities Assistant</v>
          </cell>
          <cell r="J2006" t="str">
            <v>Facilities Assistant</v>
          </cell>
          <cell r="K2006">
            <v>10</v>
          </cell>
          <cell r="L2006" t="str">
            <v>Exeter</v>
          </cell>
        </row>
        <row r="2007">
          <cell r="C2007" t="str">
            <v>U03128</v>
          </cell>
          <cell r="D2007" t="str">
            <v>UK</v>
          </cell>
          <cell r="E2007" t="str">
            <v>UGB</v>
          </cell>
          <cell r="F2007" t="str">
            <v>UF23</v>
          </cell>
          <cell r="G2007" t="str">
            <v>S9</v>
          </cell>
          <cell r="H2007" t="str">
            <v>AFF</v>
          </cell>
          <cell r="I2007" t="str">
            <v>Facilities Assistant</v>
          </cell>
          <cell r="J2007" t="str">
            <v>Facilities Assistant</v>
          </cell>
          <cell r="K2007">
            <v>10</v>
          </cell>
          <cell r="L2007" t="str">
            <v>Exeter</v>
          </cell>
        </row>
        <row r="2008">
          <cell r="C2008" t="str">
            <v>A50168</v>
          </cell>
          <cell r="D2008" t="str">
            <v>UK</v>
          </cell>
          <cell r="E2008" t="str">
            <v>UGB</v>
          </cell>
          <cell r="F2008" t="str">
            <v>UP31</v>
          </cell>
          <cell r="G2008" t="str">
            <v>S2</v>
          </cell>
          <cell r="H2008" t="str">
            <v>GCL</v>
          </cell>
          <cell r="I2008" t="str">
            <v>Ground Investigator/Geotechnical Engineer</v>
          </cell>
          <cell r="J2008" t="str">
            <v>Senior Technician</v>
          </cell>
          <cell r="K2008">
            <v>7</v>
          </cell>
          <cell r="L2008" t="str">
            <v>Cardiff</v>
          </cell>
        </row>
        <row r="2009">
          <cell r="C2009" t="str">
            <v>A49968</v>
          </cell>
          <cell r="D2009" t="str">
            <v>UK</v>
          </cell>
          <cell r="E2009" t="str">
            <v>UGB</v>
          </cell>
          <cell r="F2009" t="str">
            <v>UU71</v>
          </cell>
          <cell r="G2009" t="str">
            <v>S3</v>
          </cell>
          <cell r="H2009" t="str">
            <v>WWN</v>
          </cell>
          <cell r="I2009" t="str">
            <v>Engineer</v>
          </cell>
          <cell r="J2009" t="str">
            <v>Assistant Engineer  (Graduate)</v>
          </cell>
          <cell r="K2009">
            <v>9</v>
          </cell>
          <cell r="L2009" t="str">
            <v>Belfast</v>
          </cell>
        </row>
        <row r="2010">
          <cell r="C2010" t="str">
            <v>A49906</v>
          </cell>
          <cell r="D2010" t="str">
            <v>UK</v>
          </cell>
          <cell r="E2010" t="str">
            <v>UGB</v>
          </cell>
          <cell r="F2010" t="str">
            <v>UU23</v>
          </cell>
          <cell r="G2010" t="str">
            <v>S3</v>
          </cell>
          <cell r="H2010" t="str">
            <v>MAM</v>
          </cell>
          <cell r="I2010" t="str">
            <v>Searches Clerk</v>
          </cell>
          <cell r="J2010" t="str">
            <v>Technical assistant</v>
          </cell>
          <cell r="K2010">
            <v>10</v>
          </cell>
          <cell r="L2010" t="str">
            <v>Nelson</v>
          </cell>
        </row>
        <row r="2011">
          <cell r="C2011" t="str">
            <v>A74925</v>
          </cell>
          <cell r="D2011" t="str">
            <v>UK</v>
          </cell>
          <cell r="E2011" t="str">
            <v>UGB</v>
          </cell>
          <cell r="F2011" t="str">
            <v>UT31</v>
          </cell>
          <cell r="G2011" t="str">
            <v>S1</v>
          </cell>
          <cell r="H2011" t="str">
            <v>SBR</v>
          </cell>
          <cell r="I2011" t="str">
            <v>Principal Engineer</v>
          </cell>
          <cell r="J2011" t="str">
            <v>Principal Engineer/ Technical Discipline Leader</v>
          </cell>
          <cell r="K2011">
            <v>5</v>
          </cell>
          <cell r="L2011" t="str">
            <v>Secondment</v>
          </cell>
        </row>
        <row r="2012">
          <cell r="C2012" t="str">
            <v>A74957</v>
          </cell>
          <cell r="D2012" t="str">
            <v>UK</v>
          </cell>
          <cell r="E2012" t="str">
            <v>UGB</v>
          </cell>
          <cell r="F2012" t="str">
            <v>UT41</v>
          </cell>
          <cell r="G2012" t="str">
            <v>S1</v>
          </cell>
          <cell r="H2012" t="str">
            <v>TRL</v>
          </cell>
          <cell r="I2012" t="str">
            <v>Technician</v>
          </cell>
          <cell r="J2012" t="str">
            <v>Engineer  (Not chartered) (Graduate)</v>
          </cell>
          <cell r="K2012">
            <v>8</v>
          </cell>
          <cell r="L2012" t="str">
            <v>Warrington</v>
          </cell>
        </row>
        <row r="2013">
          <cell r="C2013" t="str">
            <v>A49910</v>
          </cell>
          <cell r="D2013" t="str">
            <v>UK</v>
          </cell>
          <cell r="E2013" t="str">
            <v>UGB</v>
          </cell>
          <cell r="F2013" t="str">
            <v>UP33</v>
          </cell>
          <cell r="G2013" t="str">
            <v>S2</v>
          </cell>
          <cell r="H2013" t="str">
            <v>SBS</v>
          </cell>
          <cell r="I2013" t="str">
            <v>Technician</v>
          </cell>
          <cell r="J2013" t="str">
            <v>Technical Officer/ Technician</v>
          </cell>
          <cell r="K2013">
            <v>8</v>
          </cell>
          <cell r="L2013" t="str">
            <v>Plymouth</v>
          </cell>
        </row>
        <row r="2014">
          <cell r="C2014" t="str">
            <v>A87831</v>
          </cell>
          <cell r="D2014" t="str">
            <v>UK</v>
          </cell>
          <cell r="E2014" t="str">
            <v>UGB</v>
          </cell>
          <cell r="F2014" t="str">
            <v>UP33</v>
          </cell>
          <cell r="G2014" t="str">
            <v>S2</v>
          </cell>
          <cell r="H2014" t="str">
            <v>SBS</v>
          </cell>
          <cell r="I2014" t="str">
            <v>Engineering Technician</v>
          </cell>
          <cell r="J2014" t="str">
            <v>Senior Technician</v>
          </cell>
          <cell r="K2014">
            <v>7</v>
          </cell>
          <cell r="L2014" t="str">
            <v>Plymouth</v>
          </cell>
        </row>
        <row r="2015">
          <cell r="C2015" t="str">
            <v>W57584</v>
          </cell>
          <cell r="D2015" t="str">
            <v>UK</v>
          </cell>
          <cell r="E2015" t="str">
            <v>UGB</v>
          </cell>
          <cell r="F2015" t="str">
            <v>UT41</v>
          </cell>
          <cell r="G2015" t="str">
            <v>S1</v>
          </cell>
          <cell r="H2015" t="str">
            <v>TRL</v>
          </cell>
          <cell r="I2015" t="str">
            <v>Associate Technical Director</v>
          </cell>
          <cell r="J2015" t="str">
            <v>Associate (EA)/ Associate Tech. Dir / Associate Tech. Dir (2</v>
          </cell>
          <cell r="K2015">
            <v>4</v>
          </cell>
          <cell r="L2015" t="str">
            <v>Warrington</v>
          </cell>
        </row>
        <row r="2016">
          <cell r="C2016" t="str">
            <v>A74228</v>
          </cell>
          <cell r="D2016" t="str">
            <v>UK</v>
          </cell>
          <cell r="E2016" t="str">
            <v>UGB</v>
          </cell>
          <cell r="F2016" t="str">
            <v>UE21</v>
          </cell>
          <cell r="G2016" t="str">
            <v>S4</v>
          </cell>
          <cell r="H2016" t="str">
            <v>EEC</v>
          </cell>
          <cell r="I2016" t="str">
            <v>Principal Ecologist</v>
          </cell>
          <cell r="J2016" t="str">
            <v>Principal Engineer/ Technical Discipline Leader</v>
          </cell>
          <cell r="K2016">
            <v>5</v>
          </cell>
          <cell r="L2016" t="str">
            <v>Bristol</v>
          </cell>
        </row>
        <row r="2017">
          <cell r="C2017" t="str">
            <v>W06904</v>
          </cell>
          <cell r="D2017" t="str">
            <v>UK</v>
          </cell>
          <cell r="E2017" t="str">
            <v>UGB</v>
          </cell>
          <cell r="F2017" t="str">
            <v>UE11</v>
          </cell>
          <cell r="G2017" t="str">
            <v>S4</v>
          </cell>
          <cell r="H2017" t="str">
            <v>EEX</v>
          </cell>
          <cell r="I2017" t="str">
            <v>Business Development Manager</v>
          </cell>
          <cell r="J2017" t="str">
            <v>Business Development Manager</v>
          </cell>
          <cell r="K2017">
            <v>4</v>
          </cell>
          <cell r="L2017" t="str">
            <v>Cardiff</v>
          </cell>
        </row>
        <row r="2018">
          <cell r="C2018" t="str">
            <v>A25289</v>
          </cell>
          <cell r="D2018" t="str">
            <v>UK</v>
          </cell>
          <cell r="E2018" t="str">
            <v>UGB</v>
          </cell>
          <cell r="F2018" t="str">
            <v>UE31</v>
          </cell>
          <cell r="G2018" t="str">
            <v>S4</v>
          </cell>
          <cell r="H2018" t="str">
            <v>EEA</v>
          </cell>
          <cell r="I2018" t="str">
            <v>Environmental Consultant</v>
          </cell>
          <cell r="J2018" t="str">
            <v>Environmental consultant 2</v>
          </cell>
          <cell r="K2018">
            <v>8</v>
          </cell>
          <cell r="L2018" t="str">
            <v>Cardiff</v>
          </cell>
        </row>
        <row r="2019">
          <cell r="C2019" t="str">
            <v>A50237</v>
          </cell>
          <cell r="D2019" t="str">
            <v>UK</v>
          </cell>
          <cell r="E2019" t="str">
            <v>UGB</v>
          </cell>
          <cell r="F2019" t="str">
            <v>UT43</v>
          </cell>
          <cell r="G2019" t="str">
            <v>S1</v>
          </cell>
          <cell r="H2019" t="str">
            <v>TRL</v>
          </cell>
          <cell r="I2019" t="str">
            <v>Business Director</v>
          </cell>
          <cell r="J2019" t="str">
            <v>Business Director</v>
          </cell>
          <cell r="K2019">
            <v>3</v>
          </cell>
          <cell r="L2019" t="str">
            <v>York</v>
          </cell>
        </row>
        <row r="2020">
          <cell r="C2020" t="str">
            <v>A50154</v>
          </cell>
          <cell r="D2020" t="str">
            <v>UK</v>
          </cell>
          <cell r="E2020" t="str">
            <v>UGB</v>
          </cell>
          <cell r="F2020" t="str">
            <v>UE31</v>
          </cell>
          <cell r="G2020" t="str">
            <v>S4</v>
          </cell>
          <cell r="H2020" t="str">
            <v>EER</v>
          </cell>
          <cell r="I2020" t="str">
            <v>Transport Planner</v>
          </cell>
          <cell r="J2020" t="str">
            <v>Planner</v>
          </cell>
          <cell r="K2020">
            <v>7</v>
          </cell>
          <cell r="L2020" t="str">
            <v>Cardiff</v>
          </cell>
        </row>
        <row r="2021">
          <cell r="C2021" t="str">
            <v>A80029</v>
          </cell>
          <cell r="D2021" t="str">
            <v>UK</v>
          </cell>
          <cell r="E2021" t="str">
            <v>UGB</v>
          </cell>
          <cell r="F2021" t="str">
            <v>UU81</v>
          </cell>
          <cell r="G2021" t="str">
            <v>S3</v>
          </cell>
          <cell r="H2021" t="str">
            <v>ERE</v>
          </cell>
          <cell r="I2021" t="str">
            <v>Engineer</v>
          </cell>
          <cell r="J2021" t="str">
            <v>Resident Engineer (1) / Resident Engineer</v>
          </cell>
          <cell r="K2021">
            <v>8</v>
          </cell>
        </row>
        <row r="2022">
          <cell r="C2022" t="str">
            <v>W57517</v>
          </cell>
          <cell r="D2022" t="str">
            <v>UK</v>
          </cell>
          <cell r="E2022" t="str">
            <v>UGB</v>
          </cell>
          <cell r="F2022" t="str">
            <v>US13</v>
          </cell>
          <cell r="G2022" t="str">
            <v>S9</v>
          </cell>
          <cell r="H2022" t="str">
            <v>AFN</v>
          </cell>
          <cell r="I2022" t="str">
            <v>Regional Chief Quality Accountant</v>
          </cell>
          <cell r="J2022" t="str">
            <v>Chief Accountant</v>
          </cell>
          <cell r="K2022">
            <v>3</v>
          </cell>
          <cell r="L2022" t="str">
            <v>Cardiff</v>
          </cell>
        </row>
        <row r="2023">
          <cell r="C2023" t="str">
            <v>A74628</v>
          </cell>
          <cell r="D2023" t="str">
            <v>UK</v>
          </cell>
          <cell r="E2023" t="str">
            <v>UGB</v>
          </cell>
          <cell r="F2023" t="str">
            <v>US15</v>
          </cell>
          <cell r="G2023" t="str">
            <v>S9</v>
          </cell>
          <cell r="H2023" t="str">
            <v>AIT</v>
          </cell>
          <cell r="I2023" t="str">
            <v>IT Systems Engineer</v>
          </cell>
          <cell r="J2023" t="str">
            <v>Senior Network Engineer</v>
          </cell>
          <cell r="K2023">
            <v>7</v>
          </cell>
          <cell r="L2023" t="str">
            <v>Bristol</v>
          </cell>
        </row>
        <row r="2024">
          <cell r="C2024" t="str">
            <v>U03189</v>
          </cell>
          <cell r="D2024" t="str">
            <v>UK</v>
          </cell>
          <cell r="E2024" t="str">
            <v>UGB</v>
          </cell>
          <cell r="F2024" t="str">
            <v>UT41</v>
          </cell>
          <cell r="G2024" t="str">
            <v>S1</v>
          </cell>
          <cell r="H2024" t="str">
            <v>TRL</v>
          </cell>
          <cell r="I2024" t="str">
            <v>Signalling Site Manager</v>
          </cell>
          <cell r="J2024" t="str">
            <v>Senior Engineer</v>
          </cell>
          <cell r="K2024">
            <v>6</v>
          </cell>
          <cell r="L2024" t="str">
            <v>Other Site</v>
          </cell>
        </row>
        <row r="2025">
          <cell r="C2025" t="str">
            <v>A24879</v>
          </cell>
          <cell r="D2025" t="str">
            <v>UK</v>
          </cell>
          <cell r="E2025" t="str">
            <v>UGB</v>
          </cell>
          <cell r="F2025" t="str">
            <v>UT22</v>
          </cell>
          <cell r="G2025" t="str">
            <v>S1</v>
          </cell>
          <cell r="H2025" t="str">
            <v>TPL</v>
          </cell>
          <cell r="I2025" t="str">
            <v>Transport Planner</v>
          </cell>
          <cell r="J2025" t="str">
            <v>Principal Planner</v>
          </cell>
          <cell r="K2025">
            <v>5</v>
          </cell>
          <cell r="L2025" t="str">
            <v>Home</v>
          </cell>
        </row>
        <row r="2026">
          <cell r="C2026" t="str">
            <v>W25259</v>
          </cell>
          <cell r="D2026" t="str">
            <v>UK</v>
          </cell>
          <cell r="E2026" t="str">
            <v>UGB</v>
          </cell>
          <cell r="F2026" t="str">
            <v>UF18</v>
          </cell>
          <cell r="G2026" t="str">
            <v>S9</v>
          </cell>
          <cell r="H2026" t="str">
            <v>AFF</v>
          </cell>
          <cell r="I2026" t="str">
            <v>Facilities Co-ordinator</v>
          </cell>
          <cell r="J2026" t="str">
            <v>Facilities Coordinator</v>
          </cell>
          <cell r="K2026">
            <v>8</v>
          </cell>
          <cell r="L2026" t="str">
            <v>Warrington</v>
          </cell>
        </row>
        <row r="2027">
          <cell r="C2027" t="str">
            <v>A42330</v>
          </cell>
          <cell r="D2027" t="str">
            <v>UK</v>
          </cell>
          <cell r="E2027" t="str">
            <v>UGB</v>
          </cell>
          <cell r="F2027" t="str">
            <v>UU61</v>
          </cell>
          <cell r="G2027" t="str">
            <v>S3</v>
          </cell>
          <cell r="H2027" t="str">
            <v>WWN</v>
          </cell>
          <cell r="I2027" t="str">
            <v>Cad Technician</v>
          </cell>
          <cell r="J2027" t="str">
            <v>Technical Officer/ Technician</v>
          </cell>
          <cell r="K2027">
            <v>8</v>
          </cell>
          <cell r="L2027" t="str">
            <v>Plymouth</v>
          </cell>
        </row>
        <row r="2028">
          <cell r="C2028" t="str">
            <v>A24931</v>
          </cell>
          <cell r="D2028" t="str">
            <v>UK</v>
          </cell>
          <cell r="E2028" t="str">
            <v>UGB</v>
          </cell>
          <cell r="F2028" t="str">
            <v>US18</v>
          </cell>
          <cell r="G2028" t="str">
            <v>S9</v>
          </cell>
          <cell r="H2028" t="str">
            <v>AFN</v>
          </cell>
          <cell r="I2028" t="str">
            <v>Project Controls Assistant</v>
          </cell>
          <cell r="J2028" t="str">
            <v>Commercial Assistant (2)</v>
          </cell>
          <cell r="K2028">
            <v>8</v>
          </cell>
          <cell r="L2028" t="str">
            <v>Guildford</v>
          </cell>
        </row>
        <row r="2029">
          <cell r="C2029" t="str">
            <v>U03179</v>
          </cell>
          <cell r="D2029" t="str">
            <v>UK</v>
          </cell>
          <cell r="E2029" t="str">
            <v>UGB</v>
          </cell>
          <cell r="F2029" t="str">
            <v>UT42</v>
          </cell>
          <cell r="G2029" t="str">
            <v>S1</v>
          </cell>
          <cell r="H2029" t="str">
            <v>TRL</v>
          </cell>
          <cell r="I2029" t="str">
            <v>Electrical Engineer</v>
          </cell>
          <cell r="J2029" t="str">
            <v>Engineer  (Not chartered) (Graduate)</v>
          </cell>
          <cell r="K2029">
            <v>8</v>
          </cell>
          <cell r="L2029" t="str">
            <v>London</v>
          </cell>
        </row>
        <row r="2030">
          <cell r="C2030" t="str">
            <v>A00124</v>
          </cell>
          <cell r="D2030" t="str">
            <v>UK</v>
          </cell>
          <cell r="E2030" t="str">
            <v>UGB</v>
          </cell>
          <cell r="F2030" t="str">
            <v>UT41</v>
          </cell>
          <cell r="G2030" t="str">
            <v>S1</v>
          </cell>
          <cell r="H2030" t="str">
            <v>TRL</v>
          </cell>
          <cell r="I2030" t="str">
            <v>Engineer</v>
          </cell>
          <cell r="J2030" t="str">
            <v>Engineer  (Not chartered) (Graduate)</v>
          </cell>
          <cell r="K2030">
            <v>8</v>
          </cell>
          <cell r="L2030" t="str">
            <v>Warrington</v>
          </cell>
        </row>
        <row r="2031">
          <cell r="C2031" t="str">
            <v>A00507</v>
          </cell>
          <cell r="D2031" t="str">
            <v>UK</v>
          </cell>
          <cell r="E2031" t="str">
            <v>UGB</v>
          </cell>
          <cell r="F2031" t="str">
            <v>UU22</v>
          </cell>
          <cell r="G2031" t="str">
            <v>S3</v>
          </cell>
          <cell r="H2031" t="str">
            <v>WTC</v>
          </cell>
          <cell r="I2031" t="str">
            <v>Senior Engineer</v>
          </cell>
          <cell r="J2031" t="str">
            <v>Senior Engineer</v>
          </cell>
          <cell r="K2031">
            <v>6</v>
          </cell>
          <cell r="L2031" t="str">
            <v>Cardiff</v>
          </cell>
        </row>
        <row r="2032">
          <cell r="C2032" t="str">
            <v>A74381</v>
          </cell>
          <cell r="D2032" t="str">
            <v>UK</v>
          </cell>
          <cell r="E2032" t="str">
            <v>UGB</v>
          </cell>
          <cell r="F2032" t="str">
            <v>UF12</v>
          </cell>
          <cell r="G2032" t="str">
            <v>S9</v>
          </cell>
          <cell r="H2032" t="str">
            <v>AFF</v>
          </cell>
          <cell r="I2032" t="str">
            <v>Office Facilities Assistant</v>
          </cell>
          <cell r="J2032" t="str">
            <v>Facilities Coordinator</v>
          </cell>
          <cell r="K2032">
            <v>9</v>
          </cell>
          <cell r="L2032" t="str">
            <v>Bristol</v>
          </cell>
        </row>
        <row r="2033">
          <cell r="C2033" t="str">
            <v>A74608</v>
          </cell>
          <cell r="D2033" t="str">
            <v>UK</v>
          </cell>
          <cell r="E2033" t="str">
            <v>UGB</v>
          </cell>
          <cell r="F2033" t="str">
            <v>UT42</v>
          </cell>
          <cell r="G2033" t="str">
            <v>S1</v>
          </cell>
          <cell r="H2033" t="str">
            <v>TRS</v>
          </cell>
          <cell r="I2033" t="str">
            <v>Associate Technical Director</v>
          </cell>
          <cell r="J2033" t="str">
            <v>Associate (EA)/ Associate Tech. Dir / Associate Tech. Dir (2</v>
          </cell>
          <cell r="K2033">
            <v>4</v>
          </cell>
          <cell r="L2033" t="str">
            <v>London</v>
          </cell>
        </row>
        <row r="2034">
          <cell r="C2034" t="str">
            <v>S01292</v>
          </cell>
          <cell r="D2034" t="str">
            <v>UK</v>
          </cell>
          <cell r="E2034" t="str">
            <v>UGB</v>
          </cell>
          <cell r="F2034" t="str">
            <v>UT43</v>
          </cell>
          <cell r="G2034" t="str">
            <v>S1</v>
          </cell>
          <cell r="H2034" t="str">
            <v>TRL</v>
          </cell>
          <cell r="I2034" t="str">
            <v>Electrical Engineer</v>
          </cell>
          <cell r="J2034" t="str">
            <v>Engineer  (Not chartered) (Graduate)</v>
          </cell>
          <cell r="K2034">
            <v>8</v>
          </cell>
          <cell r="L2034" t="str">
            <v>London</v>
          </cell>
        </row>
        <row r="2035">
          <cell r="C2035" t="str">
            <v>A00034</v>
          </cell>
          <cell r="D2035" t="str">
            <v>UK</v>
          </cell>
          <cell r="E2035" t="str">
            <v>UGB</v>
          </cell>
          <cell r="F2035" t="str">
            <v>UU41</v>
          </cell>
          <cell r="G2035" t="str">
            <v>S3</v>
          </cell>
          <cell r="H2035" t="str">
            <v>WEN</v>
          </cell>
          <cell r="I2035" t="str">
            <v>Graduate Engineer</v>
          </cell>
          <cell r="J2035" t="str">
            <v>Engineer  (Not chartered) (Graduate)</v>
          </cell>
          <cell r="K2035">
            <v>8</v>
          </cell>
          <cell r="L2035" t="str">
            <v>Birmingham</v>
          </cell>
        </row>
        <row r="2036">
          <cell r="C2036" t="str">
            <v>A00130</v>
          </cell>
          <cell r="D2036" t="str">
            <v>UK</v>
          </cell>
          <cell r="E2036" t="str">
            <v>UGB</v>
          </cell>
          <cell r="F2036" t="str">
            <v>UT22</v>
          </cell>
          <cell r="G2036" t="str">
            <v>S1</v>
          </cell>
          <cell r="H2036" t="str">
            <v>THW</v>
          </cell>
          <cell r="I2036" t="str">
            <v>Principal Consultant</v>
          </cell>
          <cell r="J2036" t="str">
            <v>Principal Engineer/ Technical Discipline Leader</v>
          </cell>
          <cell r="K2036">
            <v>5</v>
          </cell>
          <cell r="L2036" t="str">
            <v>Secondment</v>
          </cell>
        </row>
        <row r="2037">
          <cell r="C2037" t="str">
            <v>A25107</v>
          </cell>
          <cell r="D2037" t="str">
            <v>UK</v>
          </cell>
          <cell r="E2037" t="str">
            <v>UGB</v>
          </cell>
          <cell r="F2037" t="str">
            <v>UT31</v>
          </cell>
          <cell r="G2037" t="str">
            <v>S1</v>
          </cell>
          <cell r="H2037" t="str">
            <v>SBR</v>
          </cell>
          <cell r="I2037" t="str">
            <v>Senior Principal/Technician</v>
          </cell>
          <cell r="J2037" t="str">
            <v>Senior Technician</v>
          </cell>
          <cell r="K2037">
            <v>7</v>
          </cell>
          <cell r="L2037" t="str">
            <v>Birmingham</v>
          </cell>
        </row>
        <row r="2038">
          <cell r="C2038" t="str">
            <v>S10326</v>
          </cell>
          <cell r="D2038" t="str">
            <v>UK</v>
          </cell>
          <cell r="E2038" t="str">
            <v>UGB</v>
          </cell>
          <cell r="F2038" t="str">
            <v>UU41</v>
          </cell>
          <cell r="G2038" t="str">
            <v>S3</v>
          </cell>
          <cell r="H2038" t="str">
            <v>WEN</v>
          </cell>
          <cell r="I2038" t="str">
            <v>Consultant</v>
          </cell>
          <cell r="J2038" t="str">
            <v>Principal Consultant (Aus)</v>
          </cell>
          <cell r="K2038">
            <v>5</v>
          </cell>
          <cell r="L2038" t="str">
            <v>Other Site</v>
          </cell>
        </row>
        <row r="2039">
          <cell r="C2039" t="str">
            <v>A76213</v>
          </cell>
          <cell r="D2039" t="str">
            <v>UK</v>
          </cell>
          <cell r="E2039" t="str">
            <v>UGB</v>
          </cell>
          <cell r="F2039" t="str">
            <v>UT31</v>
          </cell>
          <cell r="G2039" t="str">
            <v>S1</v>
          </cell>
          <cell r="H2039" t="str">
            <v>SBR</v>
          </cell>
          <cell r="I2039" t="str">
            <v>Graduate Bridge Engineer</v>
          </cell>
          <cell r="J2039" t="str">
            <v>Graduate Engineer</v>
          </cell>
          <cell r="K2039">
            <v>10</v>
          </cell>
          <cell r="L2039" t="str">
            <v>Birmingham</v>
          </cell>
        </row>
        <row r="2040">
          <cell r="C2040" t="str">
            <v>W98647</v>
          </cell>
          <cell r="D2040" t="str">
            <v>UK</v>
          </cell>
          <cell r="E2040" t="str">
            <v>UGB</v>
          </cell>
          <cell r="F2040" t="str">
            <v>US18</v>
          </cell>
          <cell r="G2040" t="str">
            <v>S9</v>
          </cell>
          <cell r="H2040" t="str">
            <v>AFN</v>
          </cell>
          <cell r="I2040" t="str">
            <v>Major Projects and Bangalore</v>
          </cell>
          <cell r="J2040" t="str">
            <v>Senior Accountant or Accountant</v>
          </cell>
          <cell r="K2040">
            <v>6</v>
          </cell>
          <cell r="L2040" t="str">
            <v>Cardiff</v>
          </cell>
        </row>
        <row r="2041">
          <cell r="C2041" t="str">
            <v>U02290</v>
          </cell>
          <cell r="D2041" t="str">
            <v>UK</v>
          </cell>
          <cell r="E2041" t="str">
            <v>UGB</v>
          </cell>
          <cell r="F2041" t="str">
            <v>UT21</v>
          </cell>
          <cell r="G2041" t="str">
            <v>S1</v>
          </cell>
          <cell r="H2041" t="str">
            <v>THW</v>
          </cell>
          <cell r="I2041" t="str">
            <v>Engineer</v>
          </cell>
          <cell r="J2041" t="str">
            <v>Senior Engineer</v>
          </cell>
          <cell r="K2041">
            <v>6</v>
          </cell>
          <cell r="L2041" t="str">
            <v>Guildford</v>
          </cell>
        </row>
        <row r="2042">
          <cell r="C2042" t="str">
            <v>A76329</v>
          </cell>
          <cell r="D2042" t="str">
            <v>UK</v>
          </cell>
          <cell r="E2042" t="str">
            <v>UGB</v>
          </cell>
          <cell r="F2042" t="str">
            <v>UT42</v>
          </cell>
          <cell r="G2042" t="str">
            <v>S1</v>
          </cell>
          <cell r="H2042" t="str">
            <v>TRS</v>
          </cell>
          <cell r="I2042" t="str">
            <v>Senior Signalling Designer</v>
          </cell>
          <cell r="J2042" t="str">
            <v>Principal Engineer/ Technical Discipline Leader</v>
          </cell>
          <cell r="K2042">
            <v>5</v>
          </cell>
          <cell r="L2042" t="str">
            <v>Bristol</v>
          </cell>
        </row>
        <row r="2043">
          <cell r="C2043" t="str">
            <v>A74956</v>
          </cell>
          <cell r="D2043" t="str">
            <v>UK</v>
          </cell>
          <cell r="E2043" t="str">
            <v>UGB</v>
          </cell>
          <cell r="F2043" t="str">
            <v>UT42</v>
          </cell>
          <cell r="G2043" t="str">
            <v>S1</v>
          </cell>
          <cell r="H2043" t="str">
            <v>TRS</v>
          </cell>
          <cell r="I2043" t="str">
            <v>Senior Signalling Designer</v>
          </cell>
          <cell r="J2043" t="str">
            <v>Senior Resident Engineer</v>
          </cell>
          <cell r="K2043">
            <v>5</v>
          </cell>
          <cell r="L2043" t="str">
            <v>Bristol</v>
          </cell>
        </row>
        <row r="2044">
          <cell r="C2044" t="str">
            <v>S10259</v>
          </cell>
          <cell r="D2044" t="str">
            <v>UK</v>
          </cell>
          <cell r="E2044" t="str">
            <v>UGB</v>
          </cell>
          <cell r="F2044" t="str">
            <v>UP31</v>
          </cell>
          <cell r="G2044" t="str">
            <v>S2</v>
          </cell>
          <cell r="H2044" t="str">
            <v>GGE</v>
          </cell>
          <cell r="I2044" t="str">
            <v>Engineer</v>
          </cell>
          <cell r="J2044" t="str">
            <v>Associate (EA)/ Associate Tech. Dir / Associate Tech. Dir (2</v>
          </cell>
          <cell r="K2044">
            <v>4</v>
          </cell>
          <cell r="L2044" t="str">
            <v>Birmingham</v>
          </cell>
        </row>
        <row r="2045">
          <cell r="C2045" t="str">
            <v>A76405</v>
          </cell>
          <cell r="D2045" t="str">
            <v>UK</v>
          </cell>
          <cell r="E2045" t="str">
            <v>UGB</v>
          </cell>
          <cell r="F2045" t="str">
            <v>UT41</v>
          </cell>
          <cell r="G2045" t="str">
            <v>S1</v>
          </cell>
          <cell r="H2045" t="str">
            <v>TRL</v>
          </cell>
          <cell r="I2045" t="str">
            <v>Software Interface Engineer</v>
          </cell>
          <cell r="J2045" t="str">
            <v>Field Engineer</v>
          </cell>
          <cell r="K2045">
            <v>8</v>
          </cell>
          <cell r="L2045" t="str">
            <v>Other Site</v>
          </cell>
        </row>
        <row r="2046">
          <cell r="C2046" t="str">
            <v>W57533</v>
          </cell>
          <cell r="D2046" t="str">
            <v>UK</v>
          </cell>
          <cell r="E2046" t="str">
            <v>UGB</v>
          </cell>
          <cell r="F2046" t="str">
            <v>US18</v>
          </cell>
          <cell r="G2046" t="str">
            <v>S9</v>
          </cell>
          <cell r="H2046" t="str">
            <v>AFN</v>
          </cell>
          <cell r="I2046" t="str">
            <v>Senior Project Purchasing Clerk</v>
          </cell>
          <cell r="J2046" t="str">
            <v>Health and Safety Advisor</v>
          </cell>
          <cell r="K2046">
            <v>7</v>
          </cell>
          <cell r="L2046" t="str">
            <v>Warrington</v>
          </cell>
        </row>
        <row r="2047">
          <cell r="C2047" t="str">
            <v>A25211</v>
          </cell>
          <cell r="D2047" t="str">
            <v>UK</v>
          </cell>
          <cell r="E2047" t="str">
            <v>UGB</v>
          </cell>
          <cell r="F2047" t="str">
            <v>UP31</v>
          </cell>
          <cell r="G2047" t="str">
            <v>S2</v>
          </cell>
          <cell r="H2047" t="str">
            <v>GGE</v>
          </cell>
          <cell r="I2047" t="str">
            <v>Business Director of Geoscience</v>
          </cell>
          <cell r="J2047" t="str">
            <v>Business Director</v>
          </cell>
          <cell r="K2047">
            <v>3</v>
          </cell>
          <cell r="L2047" t="str">
            <v>Home</v>
          </cell>
        </row>
        <row r="2048">
          <cell r="C2048" t="str">
            <v>A25214</v>
          </cell>
          <cell r="D2048" t="str">
            <v>UK</v>
          </cell>
          <cell r="E2048" t="str">
            <v>UGB</v>
          </cell>
          <cell r="F2048" t="str">
            <v>UE31</v>
          </cell>
          <cell r="G2048" t="str">
            <v>S4</v>
          </cell>
          <cell r="H2048" t="str">
            <v>EEA</v>
          </cell>
          <cell r="I2048" t="str">
            <v>Graduate Environmental Consultant</v>
          </cell>
          <cell r="J2048" t="str">
            <v>Environmental consultant 4 / Graduate</v>
          </cell>
          <cell r="K2048">
            <v>10</v>
          </cell>
          <cell r="L2048" t="str">
            <v>Bristol</v>
          </cell>
        </row>
        <row r="2049">
          <cell r="C2049" t="str">
            <v>U03170</v>
          </cell>
          <cell r="D2049" t="str">
            <v>UK</v>
          </cell>
          <cell r="E2049" t="str">
            <v>UGB</v>
          </cell>
          <cell r="F2049" t="str">
            <v>UE31</v>
          </cell>
          <cell r="G2049" t="str">
            <v>S4</v>
          </cell>
          <cell r="H2049" t="str">
            <v>EEA</v>
          </cell>
          <cell r="I2049" t="str">
            <v>Assistant Environmental Consultant</v>
          </cell>
          <cell r="J2049" t="str">
            <v>Technical assistant</v>
          </cell>
          <cell r="K2049">
            <v>10</v>
          </cell>
          <cell r="L2049" t="str">
            <v>Bristol</v>
          </cell>
        </row>
        <row r="2050">
          <cell r="C2050" t="str">
            <v>U03136</v>
          </cell>
          <cell r="D2050" t="str">
            <v>UK</v>
          </cell>
          <cell r="E2050" t="str">
            <v>UGB</v>
          </cell>
          <cell r="F2050" t="str">
            <v>UT43</v>
          </cell>
          <cell r="G2050" t="str">
            <v>S1</v>
          </cell>
          <cell r="H2050" t="str">
            <v>TRL</v>
          </cell>
          <cell r="I2050" t="str">
            <v>Microstation Technician</v>
          </cell>
          <cell r="J2050" t="str">
            <v>Senior Technician</v>
          </cell>
          <cell r="K2050">
            <v>7</v>
          </cell>
          <cell r="L2050" t="str">
            <v>London</v>
          </cell>
        </row>
        <row r="2051">
          <cell r="C2051" t="str">
            <v>A00178</v>
          </cell>
          <cell r="D2051" t="str">
            <v>UK</v>
          </cell>
          <cell r="E2051" t="str">
            <v>UGB</v>
          </cell>
          <cell r="F2051" t="str">
            <v>UE21</v>
          </cell>
          <cell r="G2051" t="str">
            <v>S4</v>
          </cell>
          <cell r="H2051" t="str">
            <v>EEC</v>
          </cell>
          <cell r="I2051" t="str">
            <v>Ecologist</v>
          </cell>
          <cell r="J2051" t="str">
            <v>Environmental consultant 1</v>
          </cell>
          <cell r="K2051">
            <v>7</v>
          </cell>
          <cell r="L2051" t="str">
            <v>Stroud</v>
          </cell>
        </row>
        <row r="2052">
          <cell r="C2052" t="str">
            <v>A97020</v>
          </cell>
          <cell r="D2052" t="str">
            <v>UK</v>
          </cell>
          <cell r="E2052" t="str">
            <v>UGB</v>
          </cell>
          <cell r="F2052" t="str">
            <v>UT23</v>
          </cell>
          <cell r="G2052" t="str">
            <v>S1</v>
          </cell>
          <cell r="H2052" t="str">
            <v>THW</v>
          </cell>
          <cell r="I2052" t="str">
            <v>Engineer</v>
          </cell>
          <cell r="J2052" t="str">
            <v>Engineer  (Not chartered) (Graduate)</v>
          </cell>
          <cell r="K2052">
            <v>8</v>
          </cell>
          <cell r="L2052" t="str">
            <v>Ladbroke Grove</v>
          </cell>
        </row>
        <row r="2053">
          <cell r="C2053" t="str">
            <v>A24921</v>
          </cell>
          <cell r="D2053" t="str">
            <v>UK</v>
          </cell>
          <cell r="E2053" t="str">
            <v>UGB</v>
          </cell>
          <cell r="F2053" t="str">
            <v>UP33</v>
          </cell>
          <cell r="G2053" t="str">
            <v>S2</v>
          </cell>
          <cell r="H2053" t="str">
            <v>SBS</v>
          </cell>
          <cell r="I2053" t="str">
            <v>Senior Engineer</v>
          </cell>
          <cell r="J2053" t="str">
            <v>Senior Engineer</v>
          </cell>
          <cell r="K2053">
            <v>6</v>
          </cell>
          <cell r="L2053" t="str">
            <v>Bristol</v>
          </cell>
        </row>
        <row r="2054">
          <cell r="C2054" t="str">
            <v>A74961</v>
          </cell>
          <cell r="D2054" t="str">
            <v>UK</v>
          </cell>
          <cell r="E2054" t="str">
            <v>UGB</v>
          </cell>
          <cell r="F2054" t="str">
            <v>UT43</v>
          </cell>
          <cell r="G2054" t="str">
            <v>S1</v>
          </cell>
          <cell r="H2054" t="str">
            <v>TRS</v>
          </cell>
          <cell r="I2054" t="str">
            <v>Associate Technical Director</v>
          </cell>
          <cell r="J2054" t="str">
            <v>Technical Director  / Technical Director (1)</v>
          </cell>
          <cell r="K2054">
            <v>5</v>
          </cell>
          <cell r="L2054" t="str">
            <v>York</v>
          </cell>
        </row>
        <row r="2055">
          <cell r="C2055" t="str">
            <v>A07032</v>
          </cell>
          <cell r="D2055" t="str">
            <v>UK</v>
          </cell>
          <cell r="E2055" t="str">
            <v>UGB</v>
          </cell>
          <cell r="F2055" t="str">
            <v>UE31</v>
          </cell>
          <cell r="G2055" t="str">
            <v>S4</v>
          </cell>
          <cell r="H2055" t="str">
            <v>EEA</v>
          </cell>
          <cell r="I2055" t="str">
            <v>Technical Leader</v>
          </cell>
          <cell r="J2055" t="str">
            <v>Principal Engineer/ Technical Discipline Leader</v>
          </cell>
          <cell r="K2055">
            <v>5</v>
          </cell>
          <cell r="L2055" t="str">
            <v>Bristol</v>
          </cell>
        </row>
        <row r="2056">
          <cell r="C2056" t="str">
            <v>U03104</v>
          </cell>
          <cell r="D2056" t="str">
            <v>UK</v>
          </cell>
          <cell r="E2056" t="str">
            <v>UGB</v>
          </cell>
          <cell r="F2056" t="str">
            <v>UF11</v>
          </cell>
          <cell r="G2056" t="str">
            <v>S9</v>
          </cell>
          <cell r="H2056" t="str">
            <v>AFF</v>
          </cell>
          <cell r="I2056" t="str">
            <v>Recptionist</v>
          </cell>
          <cell r="J2056" t="str">
            <v>Junior Secretary/Clerical Assistant</v>
          </cell>
          <cell r="K2056">
            <v>11</v>
          </cell>
          <cell r="L2056" t="str">
            <v>Birmingham</v>
          </cell>
        </row>
        <row r="2057">
          <cell r="C2057" t="str">
            <v>A00526</v>
          </cell>
          <cell r="D2057" t="str">
            <v>UK</v>
          </cell>
          <cell r="E2057" t="str">
            <v>UGB</v>
          </cell>
          <cell r="F2057" t="str">
            <v>UE21</v>
          </cell>
          <cell r="G2057" t="str">
            <v>S4</v>
          </cell>
          <cell r="H2057" t="str">
            <v>EEC</v>
          </cell>
          <cell r="I2057" t="str">
            <v>Principal Ecologist</v>
          </cell>
          <cell r="J2057" t="str">
            <v>Principal Environmental Consultant</v>
          </cell>
          <cell r="K2057">
            <v>5</v>
          </cell>
          <cell r="L2057" t="str">
            <v>Stroud</v>
          </cell>
        </row>
        <row r="2058">
          <cell r="C2058" t="str">
            <v>A41272</v>
          </cell>
          <cell r="D2058" t="str">
            <v>UK</v>
          </cell>
          <cell r="E2058" t="str">
            <v>UGB</v>
          </cell>
          <cell r="F2058" t="str">
            <v>UU11</v>
          </cell>
          <cell r="G2058" t="str">
            <v>S3</v>
          </cell>
          <cell r="H2058" t="str">
            <v>UEX</v>
          </cell>
          <cell r="I2058" t="str">
            <v>Client Relationship Director – Utilities</v>
          </cell>
          <cell r="J2058" t="str">
            <v>Client Relationship /Sales Manager (1)</v>
          </cell>
          <cell r="K2058">
            <v>3</v>
          </cell>
          <cell r="L2058" t="str">
            <v>Plymouth</v>
          </cell>
        </row>
        <row r="2059">
          <cell r="C2059" t="str">
            <v>A50088</v>
          </cell>
          <cell r="D2059" t="str">
            <v>UK</v>
          </cell>
          <cell r="E2059" t="str">
            <v>UGB</v>
          </cell>
          <cell r="F2059" t="str">
            <v>UF14</v>
          </cell>
          <cell r="G2059" t="str">
            <v>S9</v>
          </cell>
          <cell r="H2059" t="str">
            <v>AFF</v>
          </cell>
          <cell r="I2059" t="str">
            <v>Facilities Assistant</v>
          </cell>
          <cell r="J2059" t="str">
            <v>Facilities Assistant</v>
          </cell>
          <cell r="K2059">
            <v>10</v>
          </cell>
          <cell r="L2059" t="str">
            <v>Stroud</v>
          </cell>
        </row>
        <row r="2060">
          <cell r="C2060" t="str">
            <v>A25047</v>
          </cell>
          <cell r="D2060" t="str">
            <v>UK</v>
          </cell>
          <cell r="E2060" t="str">
            <v>UGB</v>
          </cell>
          <cell r="F2060" t="str">
            <v>UT31</v>
          </cell>
          <cell r="G2060" t="str">
            <v>S1</v>
          </cell>
          <cell r="H2060" t="str">
            <v>SBR</v>
          </cell>
          <cell r="I2060" t="str">
            <v>Assistant Engineer</v>
          </cell>
          <cell r="J2060" t="str">
            <v>Assistant Engineer  (Graduate)</v>
          </cell>
          <cell r="K2060">
            <v>9</v>
          </cell>
          <cell r="L2060" t="str">
            <v>London</v>
          </cell>
        </row>
        <row r="2061">
          <cell r="C2061" t="str">
            <v>A76428</v>
          </cell>
          <cell r="D2061" t="str">
            <v>UK</v>
          </cell>
          <cell r="E2061" t="str">
            <v>UGB</v>
          </cell>
          <cell r="F2061" t="str">
            <v>UT42</v>
          </cell>
          <cell r="G2061" t="str">
            <v>S1</v>
          </cell>
          <cell r="H2061" t="str">
            <v>TRL</v>
          </cell>
          <cell r="I2061" t="str">
            <v>CAD Microstation Technician</v>
          </cell>
          <cell r="J2061" t="str">
            <v>Senior Technician</v>
          </cell>
          <cell r="K2061">
            <v>9</v>
          </cell>
          <cell r="L2061" t="str">
            <v>Other Site</v>
          </cell>
        </row>
        <row r="2062">
          <cell r="C2062" t="str">
            <v>A76386</v>
          </cell>
          <cell r="D2062" t="str">
            <v>UK</v>
          </cell>
          <cell r="E2062" t="str">
            <v>UGB</v>
          </cell>
          <cell r="F2062" t="str">
            <v>UT21</v>
          </cell>
          <cell r="G2062" t="str">
            <v>S1</v>
          </cell>
          <cell r="H2062" t="str">
            <v>THW</v>
          </cell>
          <cell r="I2062" t="str">
            <v>Graduate Engineer</v>
          </cell>
          <cell r="J2062" t="str">
            <v>Assistant Engineer  (Graduate)</v>
          </cell>
          <cell r="K2062">
            <v>9</v>
          </cell>
          <cell r="L2062" t="str">
            <v>Birmingham</v>
          </cell>
        </row>
        <row r="2063">
          <cell r="C2063" t="str">
            <v>A25277</v>
          </cell>
          <cell r="D2063" t="str">
            <v>UK</v>
          </cell>
          <cell r="E2063" t="str">
            <v>UGB</v>
          </cell>
          <cell r="F2063" t="str">
            <v>UT41</v>
          </cell>
          <cell r="G2063" t="str">
            <v>S1</v>
          </cell>
          <cell r="H2063" t="str">
            <v>TRL</v>
          </cell>
          <cell r="I2063" t="str">
            <v>Permanent Way Engineer</v>
          </cell>
          <cell r="J2063" t="str">
            <v>Senior Technician</v>
          </cell>
          <cell r="K2063">
            <v>8</v>
          </cell>
          <cell r="L2063" t="str">
            <v>Warrington</v>
          </cell>
        </row>
        <row r="2064">
          <cell r="C2064" t="str">
            <v>U03098</v>
          </cell>
          <cell r="D2064" t="str">
            <v>UK</v>
          </cell>
          <cell r="E2064" t="str">
            <v>UGB</v>
          </cell>
          <cell r="F2064" t="str">
            <v>UT41</v>
          </cell>
          <cell r="G2064" t="str">
            <v>S1</v>
          </cell>
          <cell r="H2064" t="str">
            <v>TRL</v>
          </cell>
          <cell r="I2064" t="str">
            <v>Engineer</v>
          </cell>
          <cell r="J2064" t="str">
            <v>Resident Engineer (1) / Resident Engineer</v>
          </cell>
          <cell r="K2064">
            <v>8</v>
          </cell>
          <cell r="L2064" t="str">
            <v>Warrington</v>
          </cell>
        </row>
        <row r="2065">
          <cell r="C2065" t="str">
            <v>A76255</v>
          </cell>
          <cell r="D2065" t="str">
            <v>UK</v>
          </cell>
          <cell r="E2065" t="str">
            <v>UGB</v>
          </cell>
          <cell r="F2065" t="str">
            <v>UF13</v>
          </cell>
          <cell r="G2065" t="str">
            <v>S9</v>
          </cell>
          <cell r="H2065" t="str">
            <v>AFF</v>
          </cell>
          <cell r="I2065" t="str">
            <v>Administration / Facilities Assistant</v>
          </cell>
          <cell r="J2065" t="str">
            <v>Facilities Assistant</v>
          </cell>
          <cell r="K2065">
            <v>10</v>
          </cell>
          <cell r="L2065" t="str">
            <v>York</v>
          </cell>
        </row>
        <row r="2066">
          <cell r="C2066" t="str">
            <v>S10293</v>
          </cell>
          <cell r="D2066" t="str">
            <v>UK</v>
          </cell>
          <cell r="E2066" t="str">
            <v>UGB</v>
          </cell>
          <cell r="F2066" t="str">
            <v>UT42</v>
          </cell>
          <cell r="G2066" t="str">
            <v>S1</v>
          </cell>
          <cell r="H2066" t="str">
            <v>TRL</v>
          </cell>
          <cell r="I2066" t="str">
            <v>Project Manager - Rail</v>
          </cell>
          <cell r="J2066" t="str">
            <v>Project Manager  Category 2 (2)</v>
          </cell>
          <cell r="K2066">
            <v>4</v>
          </cell>
          <cell r="L2066" t="str">
            <v>London</v>
          </cell>
        </row>
        <row r="2067">
          <cell r="C2067" t="str">
            <v>A24881</v>
          </cell>
          <cell r="D2067" t="str">
            <v>UK</v>
          </cell>
          <cell r="E2067" t="str">
            <v>UGB</v>
          </cell>
          <cell r="F2067" t="str">
            <v>UT21</v>
          </cell>
          <cell r="G2067" t="str">
            <v>S1</v>
          </cell>
          <cell r="H2067" t="str">
            <v>THW</v>
          </cell>
          <cell r="I2067" t="str">
            <v>Accounts Clerk</v>
          </cell>
          <cell r="J2067" t="str">
            <v>Accounts Clerk</v>
          </cell>
          <cell r="K2067">
            <v>10</v>
          </cell>
          <cell r="L2067" t="str">
            <v>Secondment</v>
          </cell>
        </row>
        <row r="2068">
          <cell r="C2068" t="str">
            <v>A84786</v>
          </cell>
          <cell r="D2068" t="str">
            <v>UK</v>
          </cell>
          <cell r="E2068" t="str">
            <v>UGB</v>
          </cell>
          <cell r="F2068" t="str">
            <v>UT21</v>
          </cell>
          <cell r="G2068" t="str">
            <v>S1</v>
          </cell>
          <cell r="H2068" t="str">
            <v>THW</v>
          </cell>
          <cell r="I2068" t="str">
            <v>Assistant Resident Engineer (1)</v>
          </cell>
          <cell r="J2068" t="str">
            <v>Resident Engineer (2)</v>
          </cell>
          <cell r="K2068">
            <v>7</v>
          </cell>
          <cell r="L2068" t="str">
            <v>Secondment</v>
          </cell>
        </row>
        <row r="2069">
          <cell r="C2069" t="str">
            <v>A93262</v>
          </cell>
          <cell r="D2069" t="str">
            <v>UK</v>
          </cell>
          <cell r="E2069" t="str">
            <v>UGB</v>
          </cell>
          <cell r="F2069" t="str">
            <v>UT22</v>
          </cell>
          <cell r="G2069" t="str">
            <v>S1</v>
          </cell>
          <cell r="H2069" t="str">
            <v>THW</v>
          </cell>
          <cell r="I2069" t="str">
            <v>Principal Engineer</v>
          </cell>
          <cell r="J2069" t="str">
            <v>Principal Engineer/ Technical Discipline Leader</v>
          </cell>
          <cell r="K2069">
            <v>5</v>
          </cell>
          <cell r="L2069" t="str">
            <v>London</v>
          </cell>
        </row>
        <row r="2070">
          <cell r="C2070" t="str">
            <v>A74888</v>
          </cell>
          <cell r="D2070" t="str">
            <v>UK</v>
          </cell>
          <cell r="E2070" t="str">
            <v>UGB</v>
          </cell>
          <cell r="F2070" t="str">
            <v>UU71</v>
          </cell>
          <cell r="G2070" t="str">
            <v>S3</v>
          </cell>
          <cell r="H2070" t="str">
            <v>WWN</v>
          </cell>
          <cell r="I2070" t="str">
            <v>Senior Engineer</v>
          </cell>
          <cell r="J2070" t="str">
            <v>Senior Engineer</v>
          </cell>
          <cell r="K2070">
            <v>6</v>
          </cell>
          <cell r="L2070" t="str">
            <v>Birmingham</v>
          </cell>
        </row>
        <row r="2071">
          <cell r="C2071" t="str">
            <v>A74845</v>
          </cell>
          <cell r="D2071" t="str">
            <v>UK</v>
          </cell>
          <cell r="E2071" t="str">
            <v>UGB</v>
          </cell>
          <cell r="F2071" t="str">
            <v>UU41</v>
          </cell>
          <cell r="G2071" t="str">
            <v>S3</v>
          </cell>
          <cell r="H2071" t="str">
            <v>WEN</v>
          </cell>
          <cell r="I2071" t="str">
            <v>Student Modeller</v>
          </cell>
          <cell r="J2071" t="str">
            <v>Junior Technician</v>
          </cell>
          <cell r="K2071">
            <v>11</v>
          </cell>
          <cell r="L2071" t="str">
            <v>Secondment</v>
          </cell>
        </row>
        <row r="2072">
          <cell r="C2072" t="str">
            <v>A25159</v>
          </cell>
          <cell r="D2072" t="str">
            <v>UK</v>
          </cell>
          <cell r="E2072" t="str">
            <v>UGB</v>
          </cell>
          <cell r="F2072" t="str">
            <v>UT43</v>
          </cell>
          <cell r="G2072" t="str">
            <v>S1</v>
          </cell>
          <cell r="H2072" t="str">
            <v>TRL</v>
          </cell>
          <cell r="I2072" t="str">
            <v>Senior Mechanical Engineer</v>
          </cell>
          <cell r="J2072" t="str">
            <v>Senior Engineer</v>
          </cell>
          <cell r="K2072">
            <v>6</v>
          </cell>
          <cell r="L2072" t="str">
            <v>London</v>
          </cell>
        </row>
        <row r="2073">
          <cell r="C2073" t="str">
            <v>A74364</v>
          </cell>
          <cell r="D2073" t="str">
            <v>UK</v>
          </cell>
          <cell r="E2073" t="str">
            <v>UGB</v>
          </cell>
          <cell r="F2073" t="str">
            <v>US17</v>
          </cell>
          <cell r="G2073" t="str">
            <v>S9</v>
          </cell>
          <cell r="H2073" t="str">
            <v>ALG</v>
          </cell>
          <cell r="I2073" t="str">
            <v>Deputy Health and Safety Advisor</v>
          </cell>
          <cell r="J2073" t="str">
            <v>Health and Safety Advisor</v>
          </cell>
          <cell r="K2073">
            <v>5</v>
          </cell>
          <cell r="L2073" t="str">
            <v>Warrington</v>
          </cell>
        </row>
        <row r="2074">
          <cell r="C2074" t="str">
            <v>A49857</v>
          </cell>
          <cell r="D2074" t="str">
            <v>UK</v>
          </cell>
          <cell r="E2074" t="str">
            <v>UGB</v>
          </cell>
          <cell r="F2074" t="str">
            <v>UU81</v>
          </cell>
          <cell r="G2074" t="str">
            <v>S3</v>
          </cell>
          <cell r="H2074" t="str">
            <v>ERE</v>
          </cell>
          <cell r="I2074" t="str">
            <v>Nuclear Environmetal Consultant</v>
          </cell>
          <cell r="J2074" t="str">
            <v>Environmental consultant 1</v>
          </cell>
          <cell r="K2074">
            <v>7</v>
          </cell>
          <cell r="L2074" t="str">
            <v>Bristol</v>
          </cell>
        </row>
        <row r="2075">
          <cell r="C2075" t="str">
            <v>A76292</v>
          </cell>
          <cell r="D2075" t="str">
            <v>UK</v>
          </cell>
          <cell r="E2075" t="str">
            <v>UGB</v>
          </cell>
          <cell r="F2075" t="str">
            <v>UT21</v>
          </cell>
          <cell r="G2075" t="str">
            <v>S1</v>
          </cell>
          <cell r="H2075" t="str">
            <v>THW</v>
          </cell>
          <cell r="I2075" t="str">
            <v>Senior Engineer</v>
          </cell>
          <cell r="J2075" t="str">
            <v>Chartered or Consulting Engineer</v>
          </cell>
          <cell r="K2075">
            <v>7</v>
          </cell>
          <cell r="L2075" t="str">
            <v>Warrington</v>
          </cell>
        </row>
        <row r="2076">
          <cell r="C2076" t="str">
            <v>A50036</v>
          </cell>
          <cell r="D2076" t="str">
            <v>UK</v>
          </cell>
          <cell r="E2076" t="str">
            <v>UGB</v>
          </cell>
          <cell r="F2076" t="str">
            <v>UU31</v>
          </cell>
          <cell r="G2076" t="str">
            <v>S3</v>
          </cell>
          <cell r="H2076" t="str">
            <v>WWN</v>
          </cell>
          <cell r="I2076" t="str">
            <v>Engineer</v>
          </cell>
          <cell r="J2076" t="str">
            <v>Chartered or Consulting Engineer</v>
          </cell>
          <cell r="K2076">
            <v>7</v>
          </cell>
          <cell r="L2076" t="str">
            <v>Cardiff</v>
          </cell>
        </row>
        <row r="2077">
          <cell r="C2077" t="str">
            <v>A02059</v>
          </cell>
          <cell r="D2077" t="str">
            <v>UK</v>
          </cell>
          <cell r="E2077" t="str">
            <v>UGB</v>
          </cell>
          <cell r="F2077" t="str">
            <v>UT21</v>
          </cell>
          <cell r="G2077" t="str">
            <v>S1</v>
          </cell>
          <cell r="H2077" t="str">
            <v>THW</v>
          </cell>
          <cell r="I2077" t="str">
            <v>Principal Engineer</v>
          </cell>
          <cell r="J2077" t="str">
            <v>Principal Engineer/ Technical Discipline Leader</v>
          </cell>
          <cell r="K2077">
            <v>5</v>
          </cell>
          <cell r="L2077" t="str">
            <v>Secondment</v>
          </cell>
        </row>
        <row r="2078">
          <cell r="C2078" t="str">
            <v>A74712</v>
          </cell>
          <cell r="D2078" t="str">
            <v>UK</v>
          </cell>
          <cell r="E2078" t="str">
            <v>UGB</v>
          </cell>
          <cell r="F2078" t="str">
            <v>UT21</v>
          </cell>
          <cell r="G2078" t="str">
            <v>S1</v>
          </cell>
          <cell r="H2078" t="str">
            <v>THW</v>
          </cell>
          <cell r="I2078" t="str">
            <v>Team Secretary</v>
          </cell>
          <cell r="J2078" t="str">
            <v>Facilities Assistant</v>
          </cell>
          <cell r="K2078">
            <v>10</v>
          </cell>
          <cell r="L2078" t="str">
            <v>Guildford</v>
          </cell>
        </row>
        <row r="2079">
          <cell r="C2079" t="str">
            <v>A76500</v>
          </cell>
          <cell r="D2079" t="str">
            <v>UK</v>
          </cell>
          <cell r="E2079" t="str">
            <v>UGB</v>
          </cell>
          <cell r="F2079" t="str">
            <v>UT41</v>
          </cell>
          <cell r="G2079" t="str">
            <v>S1</v>
          </cell>
          <cell r="H2079" t="str">
            <v>TRL</v>
          </cell>
          <cell r="I2079" t="str">
            <v>Procurement Manager</v>
          </cell>
          <cell r="J2079" t="str">
            <v>Assistant Procurement Manager</v>
          </cell>
          <cell r="K2079">
            <v>6</v>
          </cell>
          <cell r="L2079" t="str">
            <v>Birmingham</v>
          </cell>
        </row>
        <row r="2080">
          <cell r="C2080" t="str">
            <v>A76048</v>
          </cell>
          <cell r="D2080" t="str">
            <v>UK</v>
          </cell>
          <cell r="E2080" t="str">
            <v>UGB</v>
          </cell>
          <cell r="F2080" t="str">
            <v>UT42</v>
          </cell>
          <cell r="G2080" t="str">
            <v>S1</v>
          </cell>
          <cell r="H2080" t="str">
            <v>TRS</v>
          </cell>
          <cell r="I2080" t="str">
            <v>Senior Signalling Engineer</v>
          </cell>
          <cell r="J2080" t="str">
            <v>Principal Engineer/ Technical Discipline Leader</v>
          </cell>
          <cell r="K2080">
            <v>5</v>
          </cell>
          <cell r="L2080" t="str">
            <v>London</v>
          </cell>
        </row>
        <row r="2081">
          <cell r="C2081" t="str">
            <v>A50185</v>
          </cell>
          <cell r="D2081" t="str">
            <v>UK</v>
          </cell>
          <cell r="E2081" t="str">
            <v>UGB</v>
          </cell>
          <cell r="F2081" t="str">
            <v>UT42</v>
          </cell>
          <cell r="G2081" t="str">
            <v>S1</v>
          </cell>
          <cell r="H2081" t="str">
            <v>TRL</v>
          </cell>
          <cell r="I2081" t="str">
            <v>Senior Signalling Engineer</v>
          </cell>
          <cell r="J2081" t="str">
            <v>Principal Engineer/ Technical Discipline Leader</v>
          </cell>
          <cell r="K2081">
            <v>5</v>
          </cell>
          <cell r="L2081" t="str">
            <v>London</v>
          </cell>
        </row>
        <row r="2082">
          <cell r="C2082" t="str">
            <v>A50087</v>
          </cell>
          <cell r="D2082" t="str">
            <v>UK</v>
          </cell>
          <cell r="E2082" t="str">
            <v>UGB</v>
          </cell>
          <cell r="F2082" t="str">
            <v>UU61</v>
          </cell>
          <cell r="G2082" t="str">
            <v>S3</v>
          </cell>
          <cell r="H2082" t="str">
            <v>WWN</v>
          </cell>
          <cell r="I2082" t="str">
            <v>Engineer</v>
          </cell>
          <cell r="J2082" t="str">
            <v>Senior Engineer</v>
          </cell>
          <cell r="K2082">
            <v>6</v>
          </cell>
          <cell r="L2082" t="str">
            <v>Other Site</v>
          </cell>
        </row>
        <row r="2083">
          <cell r="C2083" t="str">
            <v>A50238</v>
          </cell>
          <cell r="D2083" t="str">
            <v>UK</v>
          </cell>
          <cell r="E2083" t="str">
            <v>UGB</v>
          </cell>
          <cell r="F2083" t="str">
            <v>UT42</v>
          </cell>
          <cell r="G2083" t="str">
            <v>S1</v>
          </cell>
          <cell r="H2083" t="str">
            <v>TRL</v>
          </cell>
          <cell r="I2083" t="str">
            <v>Signalling Site Engineering</v>
          </cell>
          <cell r="J2083" t="str">
            <v>Principal Engineer/ Technical Discipline Leader</v>
          </cell>
          <cell r="K2083">
            <v>5</v>
          </cell>
          <cell r="L2083" t="str">
            <v>Birmingham</v>
          </cell>
        </row>
        <row r="2084">
          <cell r="C2084" t="str">
            <v>A76050</v>
          </cell>
          <cell r="D2084" t="str">
            <v>UK</v>
          </cell>
          <cell r="E2084" t="str">
            <v>UGB</v>
          </cell>
          <cell r="F2084" t="str">
            <v>UT42</v>
          </cell>
          <cell r="G2084" t="str">
            <v>S1</v>
          </cell>
          <cell r="H2084" t="str">
            <v>TRS</v>
          </cell>
          <cell r="I2084" t="str">
            <v>Senior Electrical Design Engineer</v>
          </cell>
          <cell r="J2084" t="str">
            <v>Senior Engineer</v>
          </cell>
          <cell r="K2084">
            <v>6</v>
          </cell>
          <cell r="L2084" t="str">
            <v>London</v>
          </cell>
        </row>
        <row r="2085">
          <cell r="C2085" t="str">
            <v>A42401</v>
          </cell>
          <cell r="D2085" t="str">
            <v>UK</v>
          </cell>
          <cell r="E2085" t="str">
            <v>UGB</v>
          </cell>
          <cell r="F2085" t="str">
            <v>UT22</v>
          </cell>
          <cell r="G2085" t="str">
            <v>S1</v>
          </cell>
          <cell r="H2085" t="str">
            <v>THW</v>
          </cell>
          <cell r="I2085" t="str">
            <v>Senior Engineer</v>
          </cell>
          <cell r="J2085" t="str">
            <v>Senior Engineer</v>
          </cell>
          <cell r="K2085">
            <v>6</v>
          </cell>
          <cell r="L2085" t="str">
            <v>London</v>
          </cell>
        </row>
        <row r="2086">
          <cell r="C2086" t="str">
            <v>A74854</v>
          </cell>
          <cell r="D2086" t="str">
            <v>UK</v>
          </cell>
          <cell r="E2086" t="str">
            <v>UGB</v>
          </cell>
          <cell r="F2086" t="str">
            <v>UT42</v>
          </cell>
          <cell r="G2086" t="str">
            <v>S1</v>
          </cell>
          <cell r="H2086" t="str">
            <v>TRL</v>
          </cell>
          <cell r="I2086" t="str">
            <v>Engineer</v>
          </cell>
          <cell r="J2086" t="str">
            <v>Engineer  (Not chartered) (Graduate)</v>
          </cell>
          <cell r="K2086">
            <v>8</v>
          </cell>
          <cell r="L2086" t="str">
            <v>London</v>
          </cell>
        </row>
        <row r="2087">
          <cell r="C2087" t="str">
            <v>A74484</v>
          </cell>
          <cell r="D2087" t="str">
            <v>UK</v>
          </cell>
          <cell r="E2087" t="str">
            <v>UGB</v>
          </cell>
          <cell r="F2087" t="str">
            <v>UP51</v>
          </cell>
          <cell r="G2087" t="str">
            <v>S2</v>
          </cell>
          <cell r="H2087" t="str">
            <v>SBS</v>
          </cell>
          <cell r="I2087" t="str">
            <v>Engineer</v>
          </cell>
          <cell r="J2087" t="str">
            <v>Engineer  (Not chartered) (Graduate)</v>
          </cell>
          <cell r="K2087">
            <v>8</v>
          </cell>
          <cell r="L2087" t="str">
            <v>London</v>
          </cell>
        </row>
        <row r="2088">
          <cell r="C2088" t="str">
            <v>A76231</v>
          </cell>
          <cell r="D2088" t="str">
            <v>UK</v>
          </cell>
          <cell r="E2088" t="str">
            <v>UGB</v>
          </cell>
          <cell r="F2088" t="str">
            <v>UE21</v>
          </cell>
          <cell r="G2088" t="str">
            <v>S4</v>
          </cell>
          <cell r="H2088" t="str">
            <v>EEC</v>
          </cell>
          <cell r="I2088" t="str">
            <v>Graduate Ecologist</v>
          </cell>
          <cell r="J2088" t="str">
            <v>Graduate Engineer</v>
          </cell>
          <cell r="K2088">
            <v>10</v>
          </cell>
          <cell r="L2088" t="str">
            <v>Stroud</v>
          </cell>
        </row>
        <row r="2089">
          <cell r="C2089" t="str">
            <v>A76093</v>
          </cell>
          <cell r="D2089" t="str">
            <v>UK</v>
          </cell>
          <cell r="E2089" t="str">
            <v>UGB</v>
          </cell>
          <cell r="F2089" t="str">
            <v>UF15</v>
          </cell>
          <cell r="G2089" t="str">
            <v>S9</v>
          </cell>
          <cell r="H2089" t="str">
            <v>AFF</v>
          </cell>
          <cell r="I2089" t="str">
            <v>Facilities Assistant</v>
          </cell>
          <cell r="J2089" t="str">
            <v>Facilities Assistant</v>
          </cell>
          <cell r="K2089">
            <v>10</v>
          </cell>
          <cell r="L2089" t="str">
            <v>London</v>
          </cell>
        </row>
        <row r="2090">
          <cell r="C2090" t="str">
            <v>A92169</v>
          </cell>
          <cell r="D2090" t="str">
            <v>UK</v>
          </cell>
          <cell r="E2090" t="str">
            <v>UGB</v>
          </cell>
          <cell r="F2090" t="str">
            <v>UP31</v>
          </cell>
          <cell r="G2090" t="str">
            <v>S2</v>
          </cell>
          <cell r="H2090" t="str">
            <v>GGE</v>
          </cell>
          <cell r="I2090" t="str">
            <v>Technical Director (2)</v>
          </cell>
          <cell r="J2090" t="str">
            <v>Associate (EA)/ Associate Tech. Dir / Associate Tech. Dir (2</v>
          </cell>
          <cell r="K2090">
            <v>4</v>
          </cell>
          <cell r="L2090" t="str">
            <v>Home</v>
          </cell>
        </row>
        <row r="2091">
          <cell r="C2091" t="str">
            <v>A76103</v>
          </cell>
          <cell r="D2091" t="str">
            <v>UK</v>
          </cell>
          <cell r="E2091" t="str">
            <v>UGB</v>
          </cell>
          <cell r="F2091" t="str">
            <v>US13</v>
          </cell>
          <cell r="G2091" t="str">
            <v>S9</v>
          </cell>
          <cell r="H2091" t="str">
            <v>AFN</v>
          </cell>
          <cell r="I2091" t="str">
            <v>Ledger Supervisor</v>
          </cell>
          <cell r="J2091" t="str">
            <v>Financial Accountant</v>
          </cell>
          <cell r="K2091">
            <v>6</v>
          </cell>
          <cell r="L2091" t="str">
            <v>Cardiff</v>
          </cell>
        </row>
        <row r="2092">
          <cell r="C2092" t="str">
            <v>U02691</v>
          </cell>
          <cell r="D2092" t="str">
            <v>UK</v>
          </cell>
          <cell r="E2092" t="str">
            <v>UGB</v>
          </cell>
          <cell r="F2092" t="str">
            <v>UT23</v>
          </cell>
          <cell r="G2092" t="str">
            <v>S1</v>
          </cell>
          <cell r="H2092" t="str">
            <v>THW</v>
          </cell>
          <cell r="I2092" t="str">
            <v>CAD Technician</v>
          </cell>
          <cell r="J2092" t="str">
            <v>Principal Technician</v>
          </cell>
          <cell r="K2092">
            <v>6</v>
          </cell>
          <cell r="L2092" t="str">
            <v>Other Site</v>
          </cell>
        </row>
        <row r="2093">
          <cell r="C2093" t="str">
            <v>A25115</v>
          </cell>
          <cell r="D2093" t="str">
            <v>UK</v>
          </cell>
          <cell r="E2093" t="str">
            <v>UGB</v>
          </cell>
          <cell r="F2093" t="str">
            <v>UT31</v>
          </cell>
          <cell r="G2093" t="str">
            <v>S1</v>
          </cell>
          <cell r="H2093" t="str">
            <v>SBR</v>
          </cell>
          <cell r="I2093" t="str">
            <v>CAD Technician</v>
          </cell>
          <cell r="J2093" t="str">
            <v>Senior Technician</v>
          </cell>
          <cell r="K2093">
            <v>7</v>
          </cell>
          <cell r="L2093" t="str">
            <v>Birmingham</v>
          </cell>
        </row>
        <row r="2094">
          <cell r="C2094" t="str">
            <v>S10314</v>
          </cell>
          <cell r="D2094" t="str">
            <v>UK</v>
          </cell>
          <cell r="E2094" t="str">
            <v>UGB</v>
          </cell>
          <cell r="F2094" t="str">
            <v>UT41</v>
          </cell>
          <cell r="G2094" t="str">
            <v>S1</v>
          </cell>
          <cell r="H2094" t="str">
            <v>TRL</v>
          </cell>
          <cell r="I2094" t="str">
            <v>Sub Consultant</v>
          </cell>
          <cell r="J2094" t="str">
            <v>Project Manager  Category 2 (2)</v>
          </cell>
          <cell r="K2094">
            <v>4</v>
          </cell>
          <cell r="L2094" t="str">
            <v>Warrington</v>
          </cell>
        </row>
        <row r="2095">
          <cell r="C2095" t="str">
            <v>U03050</v>
          </cell>
          <cell r="D2095" t="str">
            <v>UK</v>
          </cell>
          <cell r="E2095" t="str">
            <v>UGB</v>
          </cell>
          <cell r="F2095" t="str">
            <v>UT41</v>
          </cell>
          <cell r="G2095" t="str">
            <v>S1</v>
          </cell>
          <cell r="H2095" t="str">
            <v>TRL</v>
          </cell>
          <cell r="I2095" t="str">
            <v>Senior Engineer</v>
          </cell>
          <cell r="J2095" t="str">
            <v>Senior Engineer</v>
          </cell>
          <cell r="K2095">
            <v>6</v>
          </cell>
          <cell r="L2095" t="str">
            <v>Warrington</v>
          </cell>
        </row>
        <row r="2096">
          <cell r="C2096" t="str">
            <v>A74394</v>
          </cell>
          <cell r="D2096" t="str">
            <v>UK</v>
          </cell>
          <cell r="E2096" t="str">
            <v>UGB</v>
          </cell>
          <cell r="F2096" t="str">
            <v>UP21</v>
          </cell>
          <cell r="G2096" t="str">
            <v>S2</v>
          </cell>
          <cell r="H2096" t="str">
            <v>BBI</v>
          </cell>
          <cell r="I2096" t="str">
            <v>Engineer</v>
          </cell>
          <cell r="J2096" t="str">
            <v>Senior Engineer</v>
          </cell>
          <cell r="K2096">
            <v>6</v>
          </cell>
          <cell r="L2096" t="str">
            <v>Bristol</v>
          </cell>
        </row>
        <row r="2097">
          <cell r="C2097" t="str">
            <v>A24887</v>
          </cell>
          <cell r="D2097" t="str">
            <v>UK</v>
          </cell>
          <cell r="E2097" t="str">
            <v>UGB</v>
          </cell>
          <cell r="F2097" t="str">
            <v>UE31</v>
          </cell>
          <cell r="G2097" t="str">
            <v>S4</v>
          </cell>
          <cell r="H2097" t="str">
            <v>EEA</v>
          </cell>
          <cell r="I2097" t="str">
            <v>Senior Environmental Consultant</v>
          </cell>
          <cell r="J2097" t="str">
            <v>Senior  Environmental Consultant 1</v>
          </cell>
          <cell r="K2097">
            <v>6</v>
          </cell>
          <cell r="L2097" t="str">
            <v>Secondment</v>
          </cell>
        </row>
        <row r="2098">
          <cell r="C2098" t="str">
            <v>A49866</v>
          </cell>
          <cell r="D2098" t="str">
            <v>UK</v>
          </cell>
          <cell r="E2098" t="str">
            <v>UGB</v>
          </cell>
          <cell r="F2098" t="str">
            <v>UT31</v>
          </cell>
          <cell r="G2098" t="str">
            <v>S1</v>
          </cell>
          <cell r="H2098" t="str">
            <v>SBR</v>
          </cell>
          <cell r="I2098" t="str">
            <v>Principal Bridge Engineer</v>
          </cell>
          <cell r="J2098" t="str">
            <v>Principal Engineer/ Technical Discipline Leader</v>
          </cell>
          <cell r="K2098">
            <v>5</v>
          </cell>
          <cell r="L2098" t="str">
            <v>London</v>
          </cell>
        </row>
        <row r="2099">
          <cell r="C2099" t="str">
            <v>A76458</v>
          </cell>
          <cell r="D2099" t="str">
            <v>UK</v>
          </cell>
          <cell r="E2099" t="str">
            <v>UGB</v>
          </cell>
          <cell r="F2099" t="str">
            <v>UT42</v>
          </cell>
          <cell r="G2099" t="str">
            <v>S1</v>
          </cell>
          <cell r="H2099" t="str">
            <v>TRS</v>
          </cell>
          <cell r="I2099" t="str">
            <v>Principal Mechanical Engineer</v>
          </cell>
          <cell r="J2099" t="str">
            <v>Principal Engineer/ Technical Discipline Leader</v>
          </cell>
          <cell r="K2099">
            <v>5</v>
          </cell>
          <cell r="L2099" t="str">
            <v>London</v>
          </cell>
        </row>
        <row r="2100">
          <cell r="C2100" t="str">
            <v>A81647</v>
          </cell>
          <cell r="D2100" t="str">
            <v>UK</v>
          </cell>
          <cell r="E2100" t="str">
            <v>UGB</v>
          </cell>
          <cell r="F2100" t="str">
            <v>UP33</v>
          </cell>
          <cell r="G2100" t="str">
            <v>S2</v>
          </cell>
          <cell r="H2100" t="str">
            <v>SBS</v>
          </cell>
          <cell r="I2100" t="str">
            <v>Senior Technician</v>
          </cell>
          <cell r="J2100" t="str">
            <v>Senior Technician</v>
          </cell>
          <cell r="K2100">
            <v>7</v>
          </cell>
          <cell r="L2100" t="str">
            <v>Bristol</v>
          </cell>
        </row>
        <row r="2101">
          <cell r="C2101" t="str">
            <v>A76439</v>
          </cell>
          <cell r="D2101" t="str">
            <v>UK</v>
          </cell>
          <cell r="E2101" t="str">
            <v>UGB</v>
          </cell>
          <cell r="F2101" t="str">
            <v>UT21</v>
          </cell>
          <cell r="G2101" t="str">
            <v>S1</v>
          </cell>
          <cell r="H2101" t="str">
            <v>THW</v>
          </cell>
          <cell r="I2101" t="str">
            <v>Highways Technician</v>
          </cell>
          <cell r="J2101" t="str">
            <v>Senior Technician</v>
          </cell>
          <cell r="K2101">
            <v>9</v>
          </cell>
          <cell r="L2101" t="str">
            <v>Warrington</v>
          </cell>
        </row>
        <row r="2102">
          <cell r="C2102" t="str">
            <v>A84174</v>
          </cell>
          <cell r="D2102" t="str">
            <v>UK</v>
          </cell>
          <cell r="E2102" t="str">
            <v>UGB</v>
          </cell>
          <cell r="F2102" t="str">
            <v>UT22</v>
          </cell>
          <cell r="G2102" t="str">
            <v>S1</v>
          </cell>
          <cell r="H2102" t="str">
            <v>THW</v>
          </cell>
          <cell r="I2102" t="str">
            <v>Principal Engineer</v>
          </cell>
          <cell r="J2102" t="str">
            <v>Principal Engineer/ Technical Discipline Leader</v>
          </cell>
          <cell r="K2102">
            <v>5</v>
          </cell>
          <cell r="L2102" t="str">
            <v>London</v>
          </cell>
        </row>
        <row r="2103">
          <cell r="C2103" t="str">
            <v>A76183</v>
          </cell>
          <cell r="D2103" t="str">
            <v>UK</v>
          </cell>
          <cell r="E2103" t="str">
            <v>UGB</v>
          </cell>
          <cell r="F2103" t="str">
            <v>UU22</v>
          </cell>
          <cell r="G2103" t="str">
            <v>S3</v>
          </cell>
          <cell r="H2103" t="str">
            <v>WTC</v>
          </cell>
          <cell r="I2103" t="str">
            <v>Placement Student</v>
          </cell>
          <cell r="J2103" t="str">
            <v>Junior Technician</v>
          </cell>
          <cell r="K2103">
            <v>11</v>
          </cell>
          <cell r="L2103" t="str">
            <v>Cardiff</v>
          </cell>
        </row>
        <row r="2104">
          <cell r="C2104" t="str">
            <v>A74696</v>
          </cell>
          <cell r="D2104" t="str">
            <v>UK</v>
          </cell>
          <cell r="E2104" t="str">
            <v>UGB</v>
          </cell>
          <cell r="F2104" t="str">
            <v>UP31</v>
          </cell>
          <cell r="G2104" t="str">
            <v>S2</v>
          </cell>
          <cell r="H2104" t="str">
            <v>GCL</v>
          </cell>
          <cell r="I2104" t="str">
            <v>Senior Hydrogeologist</v>
          </cell>
          <cell r="J2104" t="str">
            <v>Senior Engineer</v>
          </cell>
          <cell r="K2104">
            <v>6</v>
          </cell>
          <cell r="L2104" t="str">
            <v>Bristol</v>
          </cell>
        </row>
        <row r="2105">
          <cell r="C2105" t="str">
            <v>A50002</v>
          </cell>
          <cell r="D2105" t="str">
            <v>UK</v>
          </cell>
          <cell r="E2105" t="str">
            <v>UGB</v>
          </cell>
          <cell r="F2105" t="str">
            <v>UU41</v>
          </cell>
          <cell r="G2105" t="str">
            <v>S3</v>
          </cell>
          <cell r="H2105" t="str">
            <v>WEN</v>
          </cell>
          <cell r="I2105" t="str">
            <v>Hydrologist</v>
          </cell>
          <cell r="J2105" t="str">
            <v>Environmental consultant 1</v>
          </cell>
          <cell r="K2105">
            <v>7</v>
          </cell>
          <cell r="L2105" t="str">
            <v>Bristol</v>
          </cell>
        </row>
        <row r="2106">
          <cell r="C2106" t="str">
            <v>A00508</v>
          </cell>
          <cell r="D2106" t="str">
            <v>UK</v>
          </cell>
          <cell r="E2106" t="str">
            <v>UGB</v>
          </cell>
          <cell r="F2106" t="str">
            <v>US15</v>
          </cell>
          <cell r="G2106" t="str">
            <v>S9</v>
          </cell>
          <cell r="H2106" t="str">
            <v>AIT</v>
          </cell>
          <cell r="I2106" t="str">
            <v>Assistant IT Field Engineer</v>
          </cell>
          <cell r="J2106" t="str">
            <v>Senior Field Engineer (IT)</v>
          </cell>
          <cell r="K2106">
            <v>7</v>
          </cell>
          <cell r="L2106" t="str">
            <v>Birmingham</v>
          </cell>
        </row>
        <row r="2107">
          <cell r="C2107" t="str">
            <v>A50242</v>
          </cell>
          <cell r="D2107" t="str">
            <v>UK</v>
          </cell>
          <cell r="E2107" t="str">
            <v>UGB</v>
          </cell>
          <cell r="F2107" t="str">
            <v>UU41</v>
          </cell>
          <cell r="G2107" t="str">
            <v>S3</v>
          </cell>
          <cell r="H2107" t="str">
            <v>WEN</v>
          </cell>
          <cell r="I2107" t="str">
            <v>Engineer</v>
          </cell>
          <cell r="J2107" t="str">
            <v>Graduate Engineer</v>
          </cell>
          <cell r="K2107">
            <v>10</v>
          </cell>
          <cell r="L2107" t="str">
            <v>Plymouth</v>
          </cell>
        </row>
        <row r="2108">
          <cell r="C2108" t="str">
            <v>A74768</v>
          </cell>
          <cell r="D2108" t="str">
            <v>UK</v>
          </cell>
          <cell r="E2108" t="str">
            <v>UGB</v>
          </cell>
          <cell r="F2108" t="str">
            <v>UT42</v>
          </cell>
          <cell r="G2108" t="str">
            <v>S1</v>
          </cell>
          <cell r="H2108" t="str">
            <v>TRL</v>
          </cell>
          <cell r="I2108" t="str">
            <v>Project Planner</v>
          </cell>
          <cell r="J2108" t="str">
            <v>Planner</v>
          </cell>
          <cell r="K2108">
            <v>8</v>
          </cell>
          <cell r="L2108" t="str">
            <v>Other Site</v>
          </cell>
        </row>
        <row r="2109">
          <cell r="C2109" t="str">
            <v>A00307</v>
          </cell>
          <cell r="D2109" t="str">
            <v>UK</v>
          </cell>
          <cell r="E2109" t="str">
            <v>UGB</v>
          </cell>
          <cell r="F2109" t="str">
            <v>UU71</v>
          </cell>
          <cell r="G2109" t="str">
            <v>S3</v>
          </cell>
          <cell r="H2109" t="str">
            <v>WWN</v>
          </cell>
          <cell r="I2109" t="str">
            <v>Principal Engineer</v>
          </cell>
          <cell r="J2109" t="str">
            <v>Senior Engineer</v>
          </cell>
          <cell r="K2109">
            <v>6</v>
          </cell>
          <cell r="L2109" t="str">
            <v>Secondment</v>
          </cell>
        </row>
        <row r="2110">
          <cell r="C2110" t="str">
            <v>A76184</v>
          </cell>
          <cell r="D2110" t="str">
            <v>UK</v>
          </cell>
          <cell r="E2110" t="str">
            <v>UGB</v>
          </cell>
          <cell r="F2110" t="str">
            <v>UU22</v>
          </cell>
          <cell r="G2110" t="str">
            <v>S3</v>
          </cell>
          <cell r="H2110" t="str">
            <v>WTC</v>
          </cell>
          <cell r="I2110" t="str">
            <v>Electrical Design Engineer</v>
          </cell>
          <cell r="J2110" t="str">
            <v>Engineer  (Not chartered) (Graduate)</v>
          </cell>
          <cell r="K2110">
            <v>8</v>
          </cell>
          <cell r="L2110" t="str">
            <v>Cardiff</v>
          </cell>
        </row>
        <row r="2111">
          <cell r="C2111" t="str">
            <v>A74823</v>
          </cell>
          <cell r="D2111" t="str">
            <v>UK</v>
          </cell>
          <cell r="E2111" t="str">
            <v>UGB</v>
          </cell>
          <cell r="F2111" t="str">
            <v>UP31</v>
          </cell>
          <cell r="G2111" t="str">
            <v>S2</v>
          </cell>
          <cell r="H2111" t="str">
            <v>GGE</v>
          </cell>
          <cell r="I2111" t="str">
            <v>Student Engineer</v>
          </cell>
          <cell r="J2111" t="str">
            <v>Junior Technician</v>
          </cell>
          <cell r="K2111">
            <v>11</v>
          </cell>
          <cell r="L2111" t="str">
            <v>Guildford</v>
          </cell>
        </row>
        <row r="2112">
          <cell r="C2112" t="str">
            <v>A76164</v>
          </cell>
          <cell r="D2112" t="str">
            <v>UK</v>
          </cell>
          <cell r="E2112" t="str">
            <v>UGB</v>
          </cell>
          <cell r="F2112" t="str">
            <v>UF15</v>
          </cell>
          <cell r="G2112" t="str">
            <v>S9</v>
          </cell>
          <cell r="H2112" t="str">
            <v>AFF</v>
          </cell>
          <cell r="I2112" t="str">
            <v>Receptionist</v>
          </cell>
          <cell r="J2112" t="str">
            <v>Receptionist</v>
          </cell>
          <cell r="K2112">
            <v>10</v>
          </cell>
          <cell r="L2112" t="str">
            <v>London</v>
          </cell>
        </row>
        <row r="2113">
          <cell r="C2113" t="str">
            <v>A87777</v>
          </cell>
          <cell r="D2113" t="str">
            <v>UK</v>
          </cell>
          <cell r="E2113" t="str">
            <v>UGB</v>
          </cell>
          <cell r="F2113" t="str">
            <v>UU71</v>
          </cell>
          <cell r="G2113" t="str">
            <v>S3</v>
          </cell>
          <cell r="H2113" t="str">
            <v>WWN</v>
          </cell>
          <cell r="I2113" t="str">
            <v>Technical Director</v>
          </cell>
          <cell r="J2113" t="str">
            <v>Technical Director  / Technical Director (1)</v>
          </cell>
          <cell r="K2113">
            <v>0</v>
          </cell>
          <cell r="L2113" t="str">
            <v>Birmingham</v>
          </cell>
        </row>
        <row r="2114">
          <cell r="C2114" t="str">
            <v>U03148</v>
          </cell>
          <cell r="D2114" t="str">
            <v>UK</v>
          </cell>
          <cell r="E2114" t="str">
            <v>UGB</v>
          </cell>
          <cell r="F2114" t="str">
            <v>UT43</v>
          </cell>
          <cell r="G2114" t="str">
            <v>S1</v>
          </cell>
          <cell r="H2114" t="str">
            <v>TRL</v>
          </cell>
          <cell r="I2114" t="str">
            <v>Signalling Site Manager</v>
          </cell>
          <cell r="J2114" t="str">
            <v>Senior Engineer</v>
          </cell>
          <cell r="K2114">
            <v>6</v>
          </cell>
          <cell r="L2114" t="str">
            <v>London</v>
          </cell>
        </row>
        <row r="2115">
          <cell r="C2115" t="str">
            <v>A85456</v>
          </cell>
          <cell r="D2115" t="str">
            <v>UK</v>
          </cell>
          <cell r="E2115" t="str">
            <v>UGB</v>
          </cell>
          <cell r="F2115" t="str">
            <v>US12</v>
          </cell>
          <cell r="G2115" t="str">
            <v>S9</v>
          </cell>
          <cell r="H2115" t="str">
            <v>AHR</v>
          </cell>
          <cell r="I2115" t="str">
            <v>HR Assistant</v>
          </cell>
          <cell r="J2115" t="str">
            <v>HR Officer</v>
          </cell>
          <cell r="K2115">
            <v>7</v>
          </cell>
          <cell r="L2115" t="str">
            <v>Bristol</v>
          </cell>
        </row>
        <row r="2116">
          <cell r="C2116" t="str">
            <v>A80030</v>
          </cell>
          <cell r="D2116" t="str">
            <v>UK</v>
          </cell>
          <cell r="E2116" t="str">
            <v>UGB</v>
          </cell>
          <cell r="F2116" t="str">
            <v>UU81</v>
          </cell>
          <cell r="G2116" t="str">
            <v>S3</v>
          </cell>
          <cell r="H2116" t="str">
            <v>ERE</v>
          </cell>
          <cell r="I2116" t="str">
            <v>Engineer</v>
          </cell>
          <cell r="J2116" t="str">
            <v>Resident Engineer (1) / Resident Engineer</v>
          </cell>
          <cell r="K2116">
            <v>8</v>
          </cell>
        </row>
        <row r="2117">
          <cell r="C2117" t="str">
            <v>A92185</v>
          </cell>
          <cell r="D2117" t="str">
            <v>UK</v>
          </cell>
          <cell r="E2117" t="str">
            <v>UGB</v>
          </cell>
          <cell r="F2117" t="str">
            <v>UP51</v>
          </cell>
          <cell r="G2117" t="str">
            <v>S2</v>
          </cell>
          <cell r="H2117" t="str">
            <v>SBS</v>
          </cell>
          <cell r="I2117" t="str">
            <v>Technician</v>
          </cell>
          <cell r="J2117" t="str">
            <v>Senior Technician</v>
          </cell>
          <cell r="K2117">
            <v>7</v>
          </cell>
          <cell r="L2117" t="str">
            <v>Bristol</v>
          </cell>
        </row>
        <row r="2118">
          <cell r="C2118" t="str">
            <v>A24898</v>
          </cell>
          <cell r="D2118" t="str">
            <v>UK</v>
          </cell>
          <cell r="E2118" t="str">
            <v>UGB</v>
          </cell>
          <cell r="F2118" t="str">
            <v>UT31</v>
          </cell>
          <cell r="G2118" t="str">
            <v>S1</v>
          </cell>
          <cell r="H2118" t="str">
            <v>SBR</v>
          </cell>
          <cell r="I2118" t="str">
            <v>Senior Engineer</v>
          </cell>
          <cell r="J2118" t="str">
            <v>Senior Engineer</v>
          </cell>
          <cell r="K2118">
            <v>6</v>
          </cell>
          <cell r="L2118" t="str">
            <v>Cardiff</v>
          </cell>
        </row>
        <row r="2119">
          <cell r="C2119" t="str">
            <v>A74477</v>
          </cell>
          <cell r="D2119" t="str">
            <v>UK</v>
          </cell>
          <cell r="E2119" t="str">
            <v>UGB</v>
          </cell>
          <cell r="F2119" t="str">
            <v>UP51</v>
          </cell>
          <cell r="G2119" t="str">
            <v>S2</v>
          </cell>
          <cell r="H2119" t="str">
            <v>SBS</v>
          </cell>
          <cell r="I2119" t="str">
            <v>Technical Director (2)</v>
          </cell>
          <cell r="J2119" t="str">
            <v>Associate (EA)/ Associate Tech. Dir / Associate Tech. Dir (2</v>
          </cell>
          <cell r="K2119">
            <v>4</v>
          </cell>
          <cell r="L2119" t="str">
            <v>Bristol</v>
          </cell>
        </row>
        <row r="2120">
          <cell r="C2120" t="str">
            <v>S10330</v>
          </cell>
          <cell r="D2120" t="str">
            <v>UK</v>
          </cell>
          <cell r="E2120" t="str">
            <v>UGB</v>
          </cell>
          <cell r="F2120" t="str">
            <v>UT42</v>
          </cell>
          <cell r="G2120" t="str">
            <v>S1</v>
          </cell>
          <cell r="H2120" t="str">
            <v>TRL</v>
          </cell>
          <cell r="I2120" t="str">
            <v>Subconsultant - Construction Planner</v>
          </cell>
          <cell r="J2120" t="str">
            <v>Project Manager  Category  2 (1)</v>
          </cell>
          <cell r="K2120">
            <v>3</v>
          </cell>
          <cell r="L2120" t="str">
            <v>London</v>
          </cell>
        </row>
        <row r="2121">
          <cell r="C2121" t="str">
            <v>A00049</v>
          </cell>
          <cell r="D2121" t="str">
            <v>UK</v>
          </cell>
          <cell r="E2121" t="str">
            <v>UGB</v>
          </cell>
          <cell r="F2121" t="str">
            <v>UU31</v>
          </cell>
          <cell r="G2121" t="str">
            <v>S3</v>
          </cell>
          <cell r="H2121" t="str">
            <v>WWN</v>
          </cell>
          <cell r="I2121" t="str">
            <v>Associate Technical Director</v>
          </cell>
          <cell r="J2121" t="str">
            <v>Associate Business Director</v>
          </cell>
          <cell r="K2121">
            <v>4</v>
          </cell>
          <cell r="L2121" t="str">
            <v>Guildford</v>
          </cell>
        </row>
        <row r="2122">
          <cell r="C2122" t="str">
            <v>A80037</v>
          </cell>
          <cell r="D2122" t="str">
            <v>UK</v>
          </cell>
          <cell r="E2122" t="str">
            <v>UGB</v>
          </cell>
          <cell r="F2122" t="str">
            <v>UU81</v>
          </cell>
          <cell r="G2122" t="str">
            <v>S3</v>
          </cell>
          <cell r="H2122" t="str">
            <v>ERE</v>
          </cell>
          <cell r="I2122" t="str">
            <v>Engineer</v>
          </cell>
          <cell r="J2122" t="str">
            <v>Assistant resident Engineer (2)</v>
          </cell>
          <cell r="K2122">
            <v>9</v>
          </cell>
        </row>
        <row r="2123">
          <cell r="C2123" t="str">
            <v>U03157</v>
          </cell>
          <cell r="D2123" t="str">
            <v>UK</v>
          </cell>
          <cell r="E2123" t="str">
            <v>UGB</v>
          </cell>
          <cell r="F2123" t="str">
            <v>US12</v>
          </cell>
          <cell r="G2123" t="str">
            <v>S9</v>
          </cell>
          <cell r="H2123" t="str">
            <v>AHR</v>
          </cell>
          <cell r="I2123" t="str">
            <v>HR Assistant</v>
          </cell>
          <cell r="J2123" t="str">
            <v>HR Assistant</v>
          </cell>
          <cell r="K2123">
            <v>9</v>
          </cell>
          <cell r="L2123" t="str">
            <v>Bristol</v>
          </cell>
        </row>
        <row r="2124">
          <cell r="C2124" t="str">
            <v>U03203</v>
          </cell>
          <cell r="D2124" t="str">
            <v>UK</v>
          </cell>
          <cell r="E2124" t="str">
            <v>UGB</v>
          </cell>
          <cell r="F2124" t="str">
            <v>US12</v>
          </cell>
          <cell r="G2124" t="str">
            <v>S9</v>
          </cell>
          <cell r="H2124" t="str">
            <v>AHR</v>
          </cell>
          <cell r="I2124" t="str">
            <v>HR Assistant</v>
          </cell>
          <cell r="J2124" t="str">
            <v>HR Assistant</v>
          </cell>
          <cell r="K2124">
            <v>9</v>
          </cell>
          <cell r="L2124" t="str">
            <v>Bristol</v>
          </cell>
        </row>
        <row r="2125">
          <cell r="C2125" t="str">
            <v>A74391</v>
          </cell>
          <cell r="D2125" t="str">
            <v>UK</v>
          </cell>
          <cell r="E2125" t="str">
            <v>UGB</v>
          </cell>
          <cell r="F2125" t="str">
            <v>UT41</v>
          </cell>
          <cell r="G2125" t="str">
            <v>S1</v>
          </cell>
          <cell r="H2125" t="str">
            <v>TRL</v>
          </cell>
          <cell r="I2125" t="str">
            <v>Graduate Engineer</v>
          </cell>
          <cell r="J2125" t="str">
            <v>Technical Officer/ Technician</v>
          </cell>
          <cell r="K2125">
            <v>10</v>
          </cell>
          <cell r="L2125" t="str">
            <v>Warrington</v>
          </cell>
        </row>
        <row r="2126">
          <cell r="C2126" t="str">
            <v>W98744</v>
          </cell>
          <cell r="D2126" t="str">
            <v>UK</v>
          </cell>
          <cell r="E2126" t="str">
            <v>UGB</v>
          </cell>
          <cell r="F2126" t="str">
            <v>UU71</v>
          </cell>
          <cell r="G2126" t="str">
            <v>S3</v>
          </cell>
          <cell r="H2126" t="str">
            <v>WWN</v>
          </cell>
          <cell r="I2126" t="str">
            <v>Principal Engineer</v>
          </cell>
          <cell r="J2126" t="str">
            <v>Principal Engineer/ Technical Discipline Leader</v>
          </cell>
          <cell r="K2126">
            <v>5</v>
          </cell>
          <cell r="L2126" t="str">
            <v>Birmingham</v>
          </cell>
        </row>
        <row r="2127">
          <cell r="C2127" t="str">
            <v>A76348</v>
          </cell>
          <cell r="D2127" t="str">
            <v>UK</v>
          </cell>
          <cell r="E2127" t="str">
            <v>UGB</v>
          </cell>
          <cell r="F2127" t="str">
            <v>UT42</v>
          </cell>
          <cell r="G2127" t="str">
            <v>S1</v>
          </cell>
          <cell r="H2127" t="str">
            <v>TRS</v>
          </cell>
          <cell r="I2127" t="str">
            <v>Telecomms Engineer</v>
          </cell>
          <cell r="J2127" t="str">
            <v>Chartered or Consulting Engineer</v>
          </cell>
          <cell r="K2127">
            <v>7</v>
          </cell>
          <cell r="L2127" t="str">
            <v>London</v>
          </cell>
        </row>
        <row r="2128">
          <cell r="C2128" t="str">
            <v>A95028</v>
          </cell>
          <cell r="D2128" t="str">
            <v>UK</v>
          </cell>
          <cell r="E2128" t="str">
            <v>UGB</v>
          </cell>
          <cell r="F2128" t="str">
            <v>UU41</v>
          </cell>
          <cell r="G2128" t="str">
            <v>S3</v>
          </cell>
          <cell r="H2128" t="str">
            <v>WEN</v>
          </cell>
          <cell r="I2128" t="str">
            <v>Assistant Scientist</v>
          </cell>
          <cell r="J2128" t="str">
            <v>Senior Technician</v>
          </cell>
          <cell r="K2128">
            <v>7</v>
          </cell>
          <cell r="L2128" t="str">
            <v>Birmingham</v>
          </cell>
        </row>
        <row r="2129">
          <cell r="C2129" t="str">
            <v>A49708</v>
          </cell>
          <cell r="D2129" t="str">
            <v>UK</v>
          </cell>
          <cell r="E2129" t="str">
            <v>UGB</v>
          </cell>
          <cell r="F2129" t="str">
            <v>UP21</v>
          </cell>
          <cell r="G2129" t="str">
            <v>S2</v>
          </cell>
          <cell r="H2129" t="str">
            <v>BBI</v>
          </cell>
          <cell r="I2129" t="str">
            <v>Senior Engineer</v>
          </cell>
          <cell r="J2129" t="str">
            <v>Senior Engineer</v>
          </cell>
          <cell r="K2129">
            <v>6</v>
          </cell>
          <cell r="L2129" t="str">
            <v>London</v>
          </cell>
        </row>
        <row r="2130">
          <cell r="C2130" t="str">
            <v>A00401</v>
          </cell>
          <cell r="D2130" t="str">
            <v>UK</v>
          </cell>
          <cell r="E2130" t="str">
            <v>UGB</v>
          </cell>
          <cell r="F2130" t="str">
            <v>UT31</v>
          </cell>
          <cell r="G2130" t="str">
            <v>S1</v>
          </cell>
          <cell r="H2130" t="str">
            <v>SBR</v>
          </cell>
          <cell r="I2130" t="str">
            <v>Graduate Brdige Engineer</v>
          </cell>
          <cell r="J2130" t="str">
            <v>Graduate Drafter</v>
          </cell>
          <cell r="K2130">
            <v>10</v>
          </cell>
          <cell r="L2130" t="str">
            <v>Birmingham</v>
          </cell>
        </row>
        <row r="2131">
          <cell r="C2131" t="str">
            <v>A76159</v>
          </cell>
          <cell r="D2131" t="str">
            <v>UK</v>
          </cell>
          <cell r="E2131" t="str">
            <v>UGB</v>
          </cell>
          <cell r="F2131" t="str">
            <v>UF12</v>
          </cell>
          <cell r="G2131" t="str">
            <v>S9</v>
          </cell>
          <cell r="H2131" t="str">
            <v>AFF</v>
          </cell>
          <cell r="I2131" t="str">
            <v>Office Manager</v>
          </cell>
          <cell r="J2131" t="str">
            <v>Office  Manager or  Office Facilities Manager (2)</v>
          </cell>
          <cell r="K2131">
            <v>6</v>
          </cell>
          <cell r="L2131" t="str">
            <v>Bristol</v>
          </cell>
        </row>
        <row r="2132">
          <cell r="C2132" t="str">
            <v>A76479</v>
          </cell>
          <cell r="D2132" t="str">
            <v>UK</v>
          </cell>
          <cell r="E2132" t="str">
            <v>UGB</v>
          </cell>
          <cell r="F2132" t="str">
            <v>UT41</v>
          </cell>
          <cell r="G2132" t="str">
            <v>S1</v>
          </cell>
          <cell r="H2132" t="str">
            <v>TRL</v>
          </cell>
          <cell r="I2132" t="str">
            <v>Senior Project Engineer</v>
          </cell>
          <cell r="J2132" t="str">
            <v>Principal Engineer/ Technical Discipline Leader</v>
          </cell>
          <cell r="K2132">
            <v>5</v>
          </cell>
          <cell r="L2132" t="str">
            <v>Other Site</v>
          </cell>
        </row>
        <row r="2133">
          <cell r="C2133" t="str">
            <v>A76313</v>
          </cell>
          <cell r="D2133" t="str">
            <v>UK</v>
          </cell>
          <cell r="E2133" t="str">
            <v>UGB</v>
          </cell>
          <cell r="F2133" t="str">
            <v>UT42</v>
          </cell>
          <cell r="G2133" t="str">
            <v>S1</v>
          </cell>
          <cell r="H2133" t="str">
            <v>TRL</v>
          </cell>
          <cell r="I2133" t="str">
            <v>CAD Technician</v>
          </cell>
          <cell r="J2133" t="str">
            <v>Senior Technician</v>
          </cell>
          <cell r="K2133">
            <v>7</v>
          </cell>
          <cell r="L2133" t="str">
            <v>London</v>
          </cell>
        </row>
        <row r="2134">
          <cell r="C2134" t="str">
            <v>A25070</v>
          </cell>
          <cell r="D2134" t="str">
            <v>UK</v>
          </cell>
          <cell r="E2134" t="str">
            <v>UGB</v>
          </cell>
          <cell r="F2134" t="str">
            <v>UU31</v>
          </cell>
          <cell r="G2134" t="str">
            <v>S3</v>
          </cell>
          <cell r="H2134" t="str">
            <v>WWN</v>
          </cell>
          <cell r="I2134" t="str">
            <v>Graduate Engineer</v>
          </cell>
          <cell r="J2134" t="str">
            <v>Assistant Engineer  (Graduate)</v>
          </cell>
          <cell r="K2134">
            <v>9</v>
          </cell>
          <cell r="L2134" t="str">
            <v>Guildford</v>
          </cell>
        </row>
        <row r="2135">
          <cell r="C2135" t="str">
            <v>A76121</v>
          </cell>
          <cell r="D2135" t="str">
            <v>UK</v>
          </cell>
          <cell r="E2135" t="str">
            <v>UGB</v>
          </cell>
          <cell r="F2135" t="str">
            <v>UT42</v>
          </cell>
          <cell r="G2135" t="str">
            <v>S1</v>
          </cell>
          <cell r="H2135" t="str">
            <v>TRL</v>
          </cell>
          <cell r="I2135" t="str">
            <v>CAD Technician</v>
          </cell>
          <cell r="J2135" t="str">
            <v>IT Manager</v>
          </cell>
          <cell r="K2135">
            <v>6</v>
          </cell>
          <cell r="L2135" t="str">
            <v>London</v>
          </cell>
        </row>
        <row r="2136">
          <cell r="C2136" t="str">
            <v>A00303</v>
          </cell>
          <cell r="D2136" t="str">
            <v>UK</v>
          </cell>
          <cell r="E2136" t="str">
            <v>UGB</v>
          </cell>
          <cell r="F2136" t="str">
            <v>UT31</v>
          </cell>
          <cell r="G2136" t="str">
            <v>S1</v>
          </cell>
          <cell r="H2136" t="str">
            <v>SBR</v>
          </cell>
          <cell r="I2136" t="str">
            <v>Engineer</v>
          </cell>
          <cell r="J2136" t="str">
            <v>Chartered or Consulting Engineer</v>
          </cell>
          <cell r="K2136">
            <v>7</v>
          </cell>
          <cell r="L2136" t="str">
            <v>London</v>
          </cell>
        </row>
        <row r="2137">
          <cell r="C2137" t="str">
            <v>A74855</v>
          </cell>
          <cell r="D2137" t="str">
            <v>UK</v>
          </cell>
          <cell r="E2137" t="str">
            <v>UGB</v>
          </cell>
          <cell r="F2137" t="str">
            <v>UT31</v>
          </cell>
          <cell r="G2137" t="str">
            <v>S1</v>
          </cell>
          <cell r="H2137" t="str">
            <v>SBR</v>
          </cell>
          <cell r="I2137" t="str">
            <v>Technical Director</v>
          </cell>
          <cell r="J2137" t="str">
            <v>Associate (EA)/ Associate Tech. Dir / Associate Tech. Dir (2</v>
          </cell>
          <cell r="K2137">
            <v>4</v>
          </cell>
          <cell r="L2137" t="str">
            <v>Other Site</v>
          </cell>
        </row>
        <row r="2138">
          <cell r="C2138" t="str">
            <v>U02367</v>
          </cell>
          <cell r="D2138" t="str">
            <v>UK</v>
          </cell>
          <cell r="E2138" t="str">
            <v>UGB</v>
          </cell>
          <cell r="F2138" t="str">
            <v>UT31</v>
          </cell>
          <cell r="G2138" t="str">
            <v>S1</v>
          </cell>
          <cell r="H2138" t="str">
            <v>SBR</v>
          </cell>
          <cell r="I2138" t="str">
            <v>Engineer</v>
          </cell>
          <cell r="J2138" t="str">
            <v>Senior Technical Director</v>
          </cell>
          <cell r="K2138">
            <v>2</v>
          </cell>
          <cell r="L2138" t="str">
            <v>Guildford</v>
          </cell>
        </row>
        <row r="2139">
          <cell r="C2139" t="str">
            <v>A89656</v>
          </cell>
          <cell r="D2139" t="str">
            <v>UK</v>
          </cell>
          <cell r="E2139" t="str">
            <v>UGB</v>
          </cell>
          <cell r="F2139" t="str">
            <v>UE31</v>
          </cell>
          <cell r="G2139" t="str">
            <v>S4</v>
          </cell>
          <cell r="H2139" t="str">
            <v>EEA</v>
          </cell>
          <cell r="I2139" t="str">
            <v>Principal Consultant</v>
          </cell>
          <cell r="J2139" t="str">
            <v>Principal Environmental Consultant</v>
          </cell>
          <cell r="K2139">
            <v>5</v>
          </cell>
          <cell r="L2139" t="str">
            <v>London</v>
          </cell>
        </row>
        <row r="2140">
          <cell r="C2140" t="str">
            <v>A06989</v>
          </cell>
          <cell r="D2140" t="str">
            <v>UK</v>
          </cell>
          <cell r="E2140" t="str">
            <v>UGB</v>
          </cell>
          <cell r="F2140" t="str">
            <v>UU71</v>
          </cell>
          <cell r="G2140" t="str">
            <v>S3</v>
          </cell>
          <cell r="H2140" t="str">
            <v>WWN</v>
          </cell>
          <cell r="I2140" t="str">
            <v>Principal Modeller</v>
          </cell>
          <cell r="J2140" t="str">
            <v>Principal Engineer/ Technical Discipline Leader</v>
          </cell>
          <cell r="K2140">
            <v>5</v>
          </cell>
          <cell r="L2140" t="str">
            <v>Warrington</v>
          </cell>
        </row>
        <row r="2141">
          <cell r="C2141" t="str">
            <v>U03193</v>
          </cell>
          <cell r="D2141" t="str">
            <v>UK</v>
          </cell>
          <cell r="E2141" t="str">
            <v>UGB</v>
          </cell>
          <cell r="F2141" t="str">
            <v>UU41</v>
          </cell>
          <cell r="G2141" t="str">
            <v>S3</v>
          </cell>
          <cell r="H2141" t="str">
            <v>WEN</v>
          </cell>
          <cell r="I2141" t="str">
            <v>Work Experience Student</v>
          </cell>
          <cell r="J2141" t="str">
            <v>Junior Technician</v>
          </cell>
          <cell r="K2141">
            <v>11</v>
          </cell>
          <cell r="L2141" t="str">
            <v>Warrington</v>
          </cell>
        </row>
        <row r="2142">
          <cell r="C2142" t="str">
            <v>A97829</v>
          </cell>
          <cell r="D2142" t="str">
            <v>UK</v>
          </cell>
          <cell r="E2142" t="str">
            <v>UGB</v>
          </cell>
          <cell r="F2142" t="str">
            <v>UT21</v>
          </cell>
          <cell r="G2142" t="str">
            <v>S1</v>
          </cell>
          <cell r="H2142" t="str">
            <v>THW</v>
          </cell>
          <cell r="I2142" t="str">
            <v>Senior Engineer</v>
          </cell>
          <cell r="J2142" t="str">
            <v>Senior Engineer</v>
          </cell>
          <cell r="K2142">
            <v>6</v>
          </cell>
          <cell r="L2142" t="str">
            <v>Guildford</v>
          </cell>
        </row>
        <row r="2143">
          <cell r="C2143" t="str">
            <v>A50158</v>
          </cell>
          <cell r="D2143" t="str">
            <v>UK</v>
          </cell>
          <cell r="E2143" t="str">
            <v>UGB</v>
          </cell>
          <cell r="F2143" t="str">
            <v>UT42</v>
          </cell>
          <cell r="G2143" t="str">
            <v>S1</v>
          </cell>
          <cell r="H2143" t="str">
            <v>TRL</v>
          </cell>
          <cell r="I2143" t="str">
            <v>Project Manager</v>
          </cell>
          <cell r="J2143" t="str">
            <v>Project Manager  Category 2 (2)</v>
          </cell>
          <cell r="K2143">
            <v>4</v>
          </cell>
          <cell r="L2143" t="str">
            <v>London</v>
          </cell>
        </row>
        <row r="2144">
          <cell r="C2144" t="str">
            <v>U03048</v>
          </cell>
          <cell r="D2144" t="str">
            <v>UK</v>
          </cell>
          <cell r="E2144" t="str">
            <v>UGB</v>
          </cell>
          <cell r="F2144" t="str">
            <v>UT42</v>
          </cell>
          <cell r="G2144" t="str">
            <v>S1</v>
          </cell>
          <cell r="H2144" t="str">
            <v>TRL</v>
          </cell>
          <cell r="I2144" t="str">
            <v>Project Planner</v>
          </cell>
          <cell r="J2144" t="str">
            <v>Principal Planner</v>
          </cell>
          <cell r="K2144">
            <v>5</v>
          </cell>
          <cell r="L2144" t="str">
            <v>London</v>
          </cell>
        </row>
        <row r="2145">
          <cell r="C2145" t="str">
            <v>A76105</v>
          </cell>
          <cell r="D2145" t="str">
            <v>UK</v>
          </cell>
          <cell r="E2145" t="str">
            <v>UGB</v>
          </cell>
          <cell r="F2145" t="str">
            <v>UT42</v>
          </cell>
          <cell r="G2145" t="str">
            <v>S1</v>
          </cell>
          <cell r="H2145" t="str">
            <v>TRL</v>
          </cell>
          <cell r="I2145" t="str">
            <v>CAD Technician</v>
          </cell>
          <cell r="J2145" t="str">
            <v>Technical assistant</v>
          </cell>
          <cell r="K2145">
            <v>10</v>
          </cell>
          <cell r="L2145" t="str">
            <v>London</v>
          </cell>
        </row>
        <row r="2146">
          <cell r="C2146" t="str">
            <v>U03078</v>
          </cell>
          <cell r="D2146" t="str">
            <v>UK</v>
          </cell>
          <cell r="E2146" t="str">
            <v>UGB</v>
          </cell>
          <cell r="F2146" t="str">
            <v>UT31</v>
          </cell>
          <cell r="G2146" t="str">
            <v>S1</v>
          </cell>
          <cell r="H2146" t="str">
            <v>SBR</v>
          </cell>
          <cell r="I2146" t="str">
            <v>Engineering Technician</v>
          </cell>
          <cell r="J2146" t="str">
            <v>Senior Technician</v>
          </cell>
          <cell r="K2146">
            <v>7</v>
          </cell>
          <cell r="L2146" t="str">
            <v>London</v>
          </cell>
        </row>
        <row r="2147">
          <cell r="C2147" t="str">
            <v>A91766</v>
          </cell>
          <cell r="D2147" t="str">
            <v>UK</v>
          </cell>
          <cell r="E2147" t="str">
            <v>UGB</v>
          </cell>
          <cell r="F2147" t="str">
            <v>UT11</v>
          </cell>
          <cell r="G2147" t="str">
            <v>S1</v>
          </cell>
          <cell r="H2147" t="str">
            <v>TEX</v>
          </cell>
          <cell r="I2147" t="str">
            <v>Highways Sector Managing Director</v>
          </cell>
          <cell r="J2147" t="str">
            <v>Sector Managing Director</v>
          </cell>
          <cell r="K2147">
            <v>2</v>
          </cell>
          <cell r="L2147" t="str">
            <v>London</v>
          </cell>
        </row>
        <row r="2148">
          <cell r="C2148" t="str">
            <v>U02884</v>
          </cell>
          <cell r="D2148" t="str">
            <v>UK</v>
          </cell>
          <cell r="E2148" t="str">
            <v>UGB</v>
          </cell>
          <cell r="F2148" t="str">
            <v>UT22</v>
          </cell>
          <cell r="G2148" t="str">
            <v>S1</v>
          </cell>
          <cell r="H2148" t="str">
            <v>THW</v>
          </cell>
          <cell r="I2148" t="str">
            <v>Engineer</v>
          </cell>
          <cell r="J2148" t="str">
            <v>Senior Engineer</v>
          </cell>
          <cell r="K2148">
            <v>6</v>
          </cell>
          <cell r="L2148" t="str">
            <v>London</v>
          </cell>
        </row>
        <row r="2149">
          <cell r="C2149" t="str">
            <v>A00490</v>
          </cell>
          <cell r="D2149" t="str">
            <v>UK</v>
          </cell>
          <cell r="E2149" t="str">
            <v>UGB</v>
          </cell>
          <cell r="F2149" t="str">
            <v>UU31</v>
          </cell>
          <cell r="G2149" t="str">
            <v>S3</v>
          </cell>
          <cell r="H2149" t="str">
            <v>WWN</v>
          </cell>
          <cell r="I2149" t="str">
            <v>Senior Engineer</v>
          </cell>
          <cell r="J2149" t="str">
            <v>Senior Network Engineer</v>
          </cell>
          <cell r="K2149">
            <v>7</v>
          </cell>
          <cell r="L2149" t="str">
            <v>Guildford</v>
          </cell>
        </row>
        <row r="2150">
          <cell r="C2150" t="str">
            <v>W98752</v>
          </cell>
          <cell r="D2150" t="str">
            <v>UK</v>
          </cell>
          <cell r="E2150" t="str">
            <v>UGB</v>
          </cell>
          <cell r="F2150" t="str">
            <v>UU71</v>
          </cell>
          <cell r="G2150" t="str">
            <v>S3</v>
          </cell>
          <cell r="H2150" t="str">
            <v>WWN</v>
          </cell>
          <cell r="I2150" t="str">
            <v>Senior Technical Director</v>
          </cell>
          <cell r="J2150" t="str">
            <v>Technical Director  / Technical Director (1)</v>
          </cell>
          <cell r="K2150">
            <v>3</v>
          </cell>
          <cell r="L2150" t="str">
            <v>Warrington</v>
          </cell>
        </row>
        <row r="2151">
          <cell r="C2151" t="str">
            <v>A25160</v>
          </cell>
          <cell r="D2151" t="str">
            <v>UK</v>
          </cell>
          <cell r="E2151" t="str">
            <v>UGB</v>
          </cell>
          <cell r="F2151" t="str">
            <v>UT21</v>
          </cell>
          <cell r="G2151" t="str">
            <v>S1</v>
          </cell>
          <cell r="H2151" t="str">
            <v>THW</v>
          </cell>
          <cell r="I2151" t="str">
            <v>Engineer</v>
          </cell>
          <cell r="J2151" t="str">
            <v>Engineer  (Not chartered) (Graduate)</v>
          </cell>
          <cell r="K2151">
            <v>8</v>
          </cell>
          <cell r="L2151" t="str">
            <v>Guildford</v>
          </cell>
        </row>
        <row r="2152">
          <cell r="C2152" t="str">
            <v>M92428</v>
          </cell>
          <cell r="D2152" t="str">
            <v>UK</v>
          </cell>
          <cell r="E2152" t="str">
            <v>UGB</v>
          </cell>
          <cell r="F2152" t="str">
            <v>UP21</v>
          </cell>
          <cell r="G2152" t="str">
            <v>S2</v>
          </cell>
          <cell r="H2152" t="str">
            <v>GCL</v>
          </cell>
          <cell r="I2152" t="str">
            <v>Senior Asbestos Surveyor</v>
          </cell>
          <cell r="J2152" t="str">
            <v>Engineer  (Not chartered) (Graduate)</v>
          </cell>
          <cell r="K2152">
            <v>8</v>
          </cell>
          <cell r="L2152" t="str">
            <v>Cardiff</v>
          </cell>
        </row>
        <row r="2153">
          <cell r="C2153" t="str">
            <v>A74461</v>
          </cell>
          <cell r="D2153" t="str">
            <v>UK</v>
          </cell>
          <cell r="E2153" t="str">
            <v>UGB</v>
          </cell>
          <cell r="F2153" t="str">
            <v>UU81</v>
          </cell>
          <cell r="G2153" t="str">
            <v>S3</v>
          </cell>
          <cell r="H2153" t="str">
            <v>ERE</v>
          </cell>
          <cell r="I2153" t="str">
            <v>Nuclear Environmetal Consultant</v>
          </cell>
          <cell r="J2153" t="str">
            <v>Environmental consultant 2</v>
          </cell>
          <cell r="K2153">
            <v>8</v>
          </cell>
          <cell r="L2153" t="str">
            <v>Secondment</v>
          </cell>
        </row>
        <row r="2154">
          <cell r="C2154" t="str">
            <v>A25143</v>
          </cell>
          <cell r="D2154" t="str">
            <v>UK</v>
          </cell>
          <cell r="E2154" t="str">
            <v>UGB</v>
          </cell>
          <cell r="F2154" t="str">
            <v>UT43</v>
          </cell>
          <cell r="G2154" t="str">
            <v>S1</v>
          </cell>
          <cell r="H2154" t="str">
            <v>TRL</v>
          </cell>
          <cell r="I2154" t="str">
            <v>Senior Technician</v>
          </cell>
          <cell r="J2154" t="str">
            <v>Senior Technician</v>
          </cell>
          <cell r="K2154">
            <v>7</v>
          </cell>
          <cell r="L2154" t="str">
            <v>Secondment</v>
          </cell>
        </row>
        <row r="2155">
          <cell r="C2155" t="str">
            <v>A50190</v>
          </cell>
          <cell r="D2155" t="str">
            <v>UK</v>
          </cell>
          <cell r="E2155" t="str">
            <v>UGB</v>
          </cell>
          <cell r="F2155" t="str">
            <v>UT21</v>
          </cell>
          <cell r="G2155" t="str">
            <v>S1</v>
          </cell>
          <cell r="H2155" t="str">
            <v>THW</v>
          </cell>
          <cell r="I2155" t="str">
            <v>Technical Director</v>
          </cell>
          <cell r="J2155" t="str">
            <v>Technical Director  / Technical Director (1)</v>
          </cell>
          <cell r="K2155">
            <v>3</v>
          </cell>
          <cell r="L2155" t="str">
            <v>Guildford</v>
          </cell>
        </row>
        <row r="2156">
          <cell r="C2156" t="str">
            <v>A42251</v>
          </cell>
          <cell r="D2156" t="str">
            <v>UK</v>
          </cell>
          <cell r="E2156" t="str">
            <v>UGB</v>
          </cell>
          <cell r="F2156" t="str">
            <v>UT51</v>
          </cell>
          <cell r="G2156" t="str">
            <v>S1</v>
          </cell>
          <cell r="H2156" t="str">
            <v>TIS</v>
          </cell>
          <cell r="I2156" t="str">
            <v>Technical Director (1)</v>
          </cell>
          <cell r="J2156" t="str">
            <v>Technical Director  / Technical Director (1)</v>
          </cell>
          <cell r="K2156">
            <v>3</v>
          </cell>
          <cell r="L2156" t="str">
            <v>Guildford</v>
          </cell>
        </row>
        <row r="2157">
          <cell r="C2157" t="str">
            <v>A76319</v>
          </cell>
          <cell r="D2157" t="str">
            <v>UK</v>
          </cell>
          <cell r="E2157" t="str">
            <v>UGB</v>
          </cell>
          <cell r="F2157" t="str">
            <v>UT21</v>
          </cell>
          <cell r="G2157" t="str">
            <v>S1</v>
          </cell>
          <cell r="H2157" t="str">
            <v>THW</v>
          </cell>
          <cell r="I2157" t="str">
            <v>Civil Engineer</v>
          </cell>
          <cell r="J2157" t="str">
            <v>Senior Engineer</v>
          </cell>
          <cell r="K2157">
            <v>6</v>
          </cell>
          <cell r="L2157" t="str">
            <v>Warrington</v>
          </cell>
        </row>
        <row r="2158">
          <cell r="C2158" t="str">
            <v>A76135</v>
          </cell>
          <cell r="D2158" t="str">
            <v>UK</v>
          </cell>
          <cell r="E2158" t="str">
            <v>UGB</v>
          </cell>
          <cell r="F2158" t="str">
            <v>UE11</v>
          </cell>
          <cell r="G2158" t="str">
            <v>S4</v>
          </cell>
          <cell r="H2158" t="str">
            <v>EEX</v>
          </cell>
          <cell r="I2158" t="str">
            <v>Business Director</v>
          </cell>
          <cell r="J2158" t="str">
            <v>Business Director</v>
          </cell>
          <cell r="K2158">
            <v>3</v>
          </cell>
          <cell r="L2158" t="str">
            <v>London</v>
          </cell>
        </row>
        <row r="2159">
          <cell r="C2159" t="str">
            <v>A76140</v>
          </cell>
          <cell r="D2159" t="str">
            <v>UK</v>
          </cell>
          <cell r="E2159" t="str">
            <v>UGB</v>
          </cell>
          <cell r="F2159" t="str">
            <v>UT42</v>
          </cell>
          <cell r="G2159" t="str">
            <v>S1</v>
          </cell>
          <cell r="H2159" t="str">
            <v>TRL</v>
          </cell>
          <cell r="I2159" t="str">
            <v>Sandwich Placement</v>
          </cell>
          <cell r="J2159" t="str">
            <v>Junior Technician</v>
          </cell>
          <cell r="K2159">
            <v>11</v>
          </cell>
          <cell r="L2159" t="str">
            <v>London</v>
          </cell>
        </row>
        <row r="2160">
          <cell r="C2160" t="str">
            <v>A50029</v>
          </cell>
          <cell r="D2160" t="str">
            <v>UK</v>
          </cell>
          <cell r="E2160" t="str">
            <v>UGB</v>
          </cell>
          <cell r="F2160" t="str">
            <v>UT22</v>
          </cell>
          <cell r="G2160" t="str">
            <v>S1</v>
          </cell>
          <cell r="H2160" t="str">
            <v>THW</v>
          </cell>
          <cell r="I2160" t="str">
            <v>Senior Engineer</v>
          </cell>
          <cell r="J2160" t="str">
            <v>Senior Engineer</v>
          </cell>
          <cell r="K2160">
            <v>6</v>
          </cell>
          <cell r="L2160" t="str">
            <v>Secondment</v>
          </cell>
        </row>
        <row r="2161">
          <cell r="C2161" t="str">
            <v>A76531</v>
          </cell>
          <cell r="D2161" t="str">
            <v>UK</v>
          </cell>
          <cell r="E2161" t="str">
            <v>UGB</v>
          </cell>
          <cell r="F2161" t="str">
            <v>UF15</v>
          </cell>
          <cell r="G2161" t="str">
            <v>S9</v>
          </cell>
          <cell r="H2161" t="str">
            <v>AFF</v>
          </cell>
          <cell r="I2161" t="str">
            <v>Temporary Facilities Assistant</v>
          </cell>
          <cell r="J2161" t="str">
            <v>Facilities Assistant</v>
          </cell>
          <cell r="K2161">
            <v>11</v>
          </cell>
          <cell r="L2161" t="str">
            <v>London</v>
          </cell>
        </row>
        <row r="2162">
          <cell r="C2162" t="str">
            <v>A74871</v>
          </cell>
          <cell r="D2162" t="str">
            <v>UK</v>
          </cell>
          <cell r="E2162" t="str">
            <v>UGB</v>
          </cell>
          <cell r="F2162" t="str">
            <v>UU71</v>
          </cell>
          <cell r="G2162" t="str">
            <v>S3</v>
          </cell>
          <cell r="H2162" t="str">
            <v>WWN</v>
          </cell>
          <cell r="I2162" t="str">
            <v>Engineer</v>
          </cell>
          <cell r="J2162" t="str">
            <v>Resident Engineer (2)</v>
          </cell>
          <cell r="K2162">
            <v>7</v>
          </cell>
          <cell r="L2162" t="str">
            <v>Birmingham</v>
          </cell>
        </row>
        <row r="2163">
          <cell r="C2163" t="str">
            <v>A74650</v>
          </cell>
          <cell r="D2163" t="str">
            <v>UK</v>
          </cell>
          <cell r="E2163" t="str">
            <v>UGB</v>
          </cell>
          <cell r="F2163" t="str">
            <v>UT42</v>
          </cell>
          <cell r="G2163" t="str">
            <v>S1</v>
          </cell>
          <cell r="H2163" t="str">
            <v>TRL</v>
          </cell>
          <cell r="I2163" t="str">
            <v>Technical Director</v>
          </cell>
          <cell r="J2163" t="str">
            <v>Associate (EA)/ Associate Tech. Dir / Associate Tech. Dir (2</v>
          </cell>
          <cell r="K2163">
            <v>4</v>
          </cell>
          <cell r="L2163" t="str">
            <v>Other Site</v>
          </cell>
        </row>
        <row r="2164">
          <cell r="C2164" t="str">
            <v>A42273</v>
          </cell>
          <cell r="D2164" t="str">
            <v>UK</v>
          </cell>
          <cell r="E2164" t="str">
            <v>UGB</v>
          </cell>
          <cell r="F2164" t="str">
            <v>UP33</v>
          </cell>
          <cell r="G2164" t="str">
            <v>S2</v>
          </cell>
          <cell r="H2164" t="str">
            <v>SBS</v>
          </cell>
          <cell r="I2164" t="str">
            <v>Chartered Engineer</v>
          </cell>
          <cell r="J2164" t="str">
            <v>Senior Technician</v>
          </cell>
          <cell r="K2164">
            <v>7</v>
          </cell>
          <cell r="L2164" t="str">
            <v>Plymouth</v>
          </cell>
        </row>
        <row r="2165">
          <cell r="C2165" t="str">
            <v>A74852</v>
          </cell>
          <cell r="D2165" t="str">
            <v>UK</v>
          </cell>
          <cell r="E2165" t="str">
            <v>UGB</v>
          </cell>
          <cell r="F2165" t="str">
            <v>UT22</v>
          </cell>
          <cell r="G2165" t="str">
            <v>S1</v>
          </cell>
          <cell r="H2165" t="str">
            <v>THW</v>
          </cell>
          <cell r="I2165" t="str">
            <v>Year in Industry Placement</v>
          </cell>
          <cell r="J2165" t="str">
            <v>Junior Technician</v>
          </cell>
          <cell r="K2165">
            <v>11</v>
          </cell>
          <cell r="L2165" t="str">
            <v>Secondment</v>
          </cell>
        </row>
        <row r="2166">
          <cell r="C2166" t="str">
            <v>A92374</v>
          </cell>
          <cell r="D2166" t="str">
            <v>UK</v>
          </cell>
          <cell r="E2166" t="str">
            <v>UGB</v>
          </cell>
          <cell r="F2166" t="str">
            <v>UU61</v>
          </cell>
          <cell r="G2166" t="str">
            <v>S3</v>
          </cell>
          <cell r="H2166" t="str">
            <v>WWN</v>
          </cell>
          <cell r="I2166" t="str">
            <v>Senior Civil Engineer</v>
          </cell>
          <cell r="J2166" t="str">
            <v>Senior Engineer</v>
          </cell>
          <cell r="K2166">
            <v>6</v>
          </cell>
          <cell r="L2166" t="str">
            <v>Plymouth</v>
          </cell>
        </row>
        <row r="2167">
          <cell r="C2167" t="str">
            <v>W57991</v>
          </cell>
          <cell r="D2167" t="str">
            <v>UK</v>
          </cell>
          <cell r="E2167" t="str">
            <v>UGB</v>
          </cell>
          <cell r="F2167" t="str">
            <v>UU22</v>
          </cell>
          <cell r="G2167" t="str">
            <v>S3</v>
          </cell>
          <cell r="H2167" t="str">
            <v>WTC</v>
          </cell>
          <cell r="I2167" t="str">
            <v>Mechanical Engineer</v>
          </cell>
          <cell r="J2167" t="str">
            <v>Engineer  (Not chartered) (Graduate)</v>
          </cell>
          <cell r="K2167">
            <v>8</v>
          </cell>
          <cell r="L2167" t="str">
            <v>Cardiff</v>
          </cell>
        </row>
        <row r="2168">
          <cell r="C2168" t="str">
            <v>A74580</v>
          </cell>
          <cell r="D2168" t="str">
            <v>UK</v>
          </cell>
          <cell r="E2168" t="str">
            <v>UGB</v>
          </cell>
          <cell r="F2168" t="str">
            <v>UT41</v>
          </cell>
          <cell r="G2168" t="str">
            <v>S1</v>
          </cell>
          <cell r="H2168" t="str">
            <v>TRL</v>
          </cell>
          <cell r="I2168" t="str">
            <v>Engineer</v>
          </cell>
          <cell r="J2168" t="str">
            <v>Engineer  (Not chartered) (Graduate)</v>
          </cell>
          <cell r="K2168">
            <v>8</v>
          </cell>
          <cell r="L2168" t="str">
            <v>Warrington</v>
          </cell>
        </row>
        <row r="2169">
          <cell r="C2169" t="str">
            <v>A76471</v>
          </cell>
          <cell r="D2169" t="str">
            <v>UK</v>
          </cell>
          <cell r="E2169" t="str">
            <v>UGB</v>
          </cell>
          <cell r="F2169" t="str">
            <v>UE21</v>
          </cell>
          <cell r="G2169" t="str">
            <v>S4</v>
          </cell>
          <cell r="H2169" t="str">
            <v>EEC</v>
          </cell>
          <cell r="I2169" t="str">
            <v>Graduate Ecologist</v>
          </cell>
          <cell r="J2169" t="str">
            <v>Junior Technician</v>
          </cell>
          <cell r="K2169">
            <v>11</v>
          </cell>
          <cell r="L2169" t="str">
            <v>Bristol</v>
          </cell>
        </row>
        <row r="2170">
          <cell r="C2170" t="str">
            <v>A00348</v>
          </cell>
          <cell r="D2170" t="str">
            <v>UK</v>
          </cell>
          <cell r="E2170" t="str">
            <v>UGB</v>
          </cell>
          <cell r="F2170" t="str">
            <v>UP31</v>
          </cell>
          <cell r="G2170" t="str">
            <v>S2</v>
          </cell>
          <cell r="H2170" t="str">
            <v>GGE</v>
          </cell>
          <cell r="I2170" t="str">
            <v>Engineering Geologist</v>
          </cell>
          <cell r="J2170" t="str">
            <v>Engineering Geologist</v>
          </cell>
          <cell r="K2170">
            <v>7</v>
          </cell>
          <cell r="L2170" t="str">
            <v>Bristol</v>
          </cell>
        </row>
        <row r="2171">
          <cell r="C2171" t="str">
            <v>A50048</v>
          </cell>
          <cell r="D2171" t="str">
            <v>UK</v>
          </cell>
          <cell r="E2171" t="str">
            <v>UGB</v>
          </cell>
          <cell r="F2171" t="str">
            <v>UU81</v>
          </cell>
          <cell r="G2171" t="str">
            <v>S3</v>
          </cell>
          <cell r="H2171" t="str">
            <v>MMA</v>
          </cell>
          <cell r="I2171" t="str">
            <v>Senior Engineer</v>
          </cell>
          <cell r="J2171" t="str">
            <v>Senior Engineer</v>
          </cell>
          <cell r="K2171">
            <v>6</v>
          </cell>
          <cell r="L2171" t="str">
            <v>Birmingham</v>
          </cell>
        </row>
        <row r="2172">
          <cell r="C2172" t="str">
            <v>W98523</v>
          </cell>
          <cell r="D2172" t="str">
            <v>UK</v>
          </cell>
          <cell r="E2172" t="str">
            <v>UGB</v>
          </cell>
          <cell r="F2172" t="str">
            <v>UU22</v>
          </cell>
          <cell r="G2172" t="str">
            <v>S3</v>
          </cell>
          <cell r="H2172" t="str">
            <v>WTC</v>
          </cell>
          <cell r="I2172" t="str">
            <v>Senior CAD Technician</v>
          </cell>
          <cell r="J2172" t="str">
            <v>Technical Officer/ Technician</v>
          </cell>
          <cell r="K2172">
            <v>8</v>
          </cell>
          <cell r="L2172" t="str">
            <v>Cardiff</v>
          </cell>
        </row>
        <row r="2173">
          <cell r="C2173" t="str">
            <v>A99562</v>
          </cell>
          <cell r="D2173" t="str">
            <v>UK</v>
          </cell>
          <cell r="E2173" t="str">
            <v>UGB</v>
          </cell>
          <cell r="F2173" t="str">
            <v>UU22</v>
          </cell>
          <cell r="G2173" t="str">
            <v>S3</v>
          </cell>
          <cell r="H2173" t="str">
            <v>WTC</v>
          </cell>
          <cell r="I2173" t="str">
            <v>Principal Mechanical Engineer</v>
          </cell>
          <cell r="J2173" t="str">
            <v>Principal Engineer/ Technical Discipline Leader</v>
          </cell>
          <cell r="K2173">
            <v>5</v>
          </cell>
          <cell r="L2173" t="str">
            <v>Plymouth</v>
          </cell>
        </row>
        <row r="2174">
          <cell r="C2174" t="str">
            <v>S10280</v>
          </cell>
          <cell r="D2174" t="str">
            <v>UK</v>
          </cell>
          <cell r="E2174" t="str">
            <v>UGB</v>
          </cell>
          <cell r="F2174" t="str">
            <v>UT21</v>
          </cell>
          <cell r="G2174" t="str">
            <v>S1</v>
          </cell>
          <cell r="H2174" t="str">
            <v>THW</v>
          </cell>
          <cell r="I2174" t="str">
            <v>Deputy Designers Site Rep</v>
          </cell>
          <cell r="J2174" t="str">
            <v>Principal Engineer/ Technical Discipline Leader</v>
          </cell>
          <cell r="K2174">
            <v>5</v>
          </cell>
          <cell r="L2174" t="str">
            <v>Warrington</v>
          </cell>
        </row>
        <row r="2175">
          <cell r="C2175" t="str">
            <v>A76082</v>
          </cell>
          <cell r="D2175" t="str">
            <v>UK</v>
          </cell>
          <cell r="E2175" t="str">
            <v>UGB</v>
          </cell>
          <cell r="F2175" t="str">
            <v>UT42</v>
          </cell>
          <cell r="G2175" t="str">
            <v>S1</v>
          </cell>
          <cell r="H2175" t="str">
            <v>TRS</v>
          </cell>
          <cell r="I2175" t="str">
            <v>Signalling Design Manager GEC</v>
          </cell>
          <cell r="J2175" t="str">
            <v>Senior Engineer</v>
          </cell>
          <cell r="K2175">
            <v>6</v>
          </cell>
          <cell r="L2175" t="str">
            <v>London</v>
          </cell>
        </row>
        <row r="2176">
          <cell r="C2176" t="str">
            <v>A25052</v>
          </cell>
          <cell r="D2176" t="str">
            <v>UK</v>
          </cell>
          <cell r="E2176" t="str">
            <v>UGB</v>
          </cell>
          <cell r="F2176" t="str">
            <v>UT21</v>
          </cell>
          <cell r="G2176" t="str">
            <v>S1</v>
          </cell>
          <cell r="H2176" t="str">
            <v>THW</v>
          </cell>
          <cell r="I2176" t="str">
            <v>Graduate Highways Engineer</v>
          </cell>
          <cell r="J2176" t="str">
            <v>Graduate Engineer</v>
          </cell>
          <cell r="K2176">
            <v>9</v>
          </cell>
          <cell r="L2176" t="str">
            <v>Other Site</v>
          </cell>
        </row>
        <row r="2177">
          <cell r="C2177" t="str">
            <v>A25076</v>
          </cell>
          <cell r="D2177" t="str">
            <v>UK</v>
          </cell>
          <cell r="E2177" t="str">
            <v>UGB</v>
          </cell>
          <cell r="F2177" t="str">
            <v>US11</v>
          </cell>
          <cell r="G2177" t="str">
            <v>S9</v>
          </cell>
          <cell r="H2177" t="str">
            <v>AEX</v>
          </cell>
          <cell r="I2177" t="str">
            <v>UK Regional Managing Director</v>
          </cell>
          <cell r="J2177" t="str">
            <v>Regional Managing Director</v>
          </cell>
          <cell r="K2177">
            <v>1</v>
          </cell>
          <cell r="L2177" t="str">
            <v>London</v>
          </cell>
        </row>
        <row r="2178">
          <cell r="C2178" t="str">
            <v>A76137</v>
          </cell>
          <cell r="D2178" t="str">
            <v>UK</v>
          </cell>
          <cell r="E2178" t="str">
            <v>UGB</v>
          </cell>
          <cell r="F2178" t="str">
            <v>UT43</v>
          </cell>
          <cell r="G2178" t="str">
            <v>S1</v>
          </cell>
          <cell r="H2178" t="str">
            <v>TRS</v>
          </cell>
          <cell r="I2178" t="str">
            <v>Associate Technical Director</v>
          </cell>
          <cell r="J2178" t="str">
            <v>Associate (EA)/ Associate Tech. Dir / Associate Tech. Dir (2</v>
          </cell>
          <cell r="K2178">
            <v>4</v>
          </cell>
          <cell r="L2178" t="str">
            <v>York</v>
          </cell>
        </row>
        <row r="2179">
          <cell r="C2179" t="str">
            <v>A80031</v>
          </cell>
          <cell r="D2179" t="str">
            <v>UK</v>
          </cell>
          <cell r="E2179" t="str">
            <v>UGB</v>
          </cell>
          <cell r="F2179" t="str">
            <v>UU81</v>
          </cell>
          <cell r="G2179" t="str">
            <v>S3</v>
          </cell>
          <cell r="H2179" t="str">
            <v>ERE</v>
          </cell>
          <cell r="I2179" t="str">
            <v>Engineer</v>
          </cell>
          <cell r="J2179" t="str">
            <v>Resident Engineer (1) / Resident Engineer</v>
          </cell>
          <cell r="K2179">
            <v>8</v>
          </cell>
        </row>
        <row r="2180">
          <cell r="C2180" t="str">
            <v>A85286</v>
          </cell>
          <cell r="D2180" t="str">
            <v>UK</v>
          </cell>
          <cell r="E2180" t="str">
            <v>UGB</v>
          </cell>
          <cell r="F2180" t="str">
            <v>UE21</v>
          </cell>
          <cell r="G2180" t="str">
            <v>S4</v>
          </cell>
          <cell r="H2180" t="str">
            <v>EEC</v>
          </cell>
          <cell r="I2180" t="str">
            <v>Principal Ecologist</v>
          </cell>
          <cell r="J2180" t="str">
            <v>Principal Environmental Consultant</v>
          </cell>
          <cell r="K2180">
            <v>5</v>
          </cell>
          <cell r="L2180" t="str">
            <v>London</v>
          </cell>
        </row>
        <row r="2181">
          <cell r="C2181" t="str">
            <v>A76512</v>
          </cell>
          <cell r="D2181" t="str">
            <v>UK</v>
          </cell>
          <cell r="E2181" t="str">
            <v>UGB</v>
          </cell>
          <cell r="F2181" t="str">
            <v>UT41</v>
          </cell>
          <cell r="G2181" t="str">
            <v>S1</v>
          </cell>
          <cell r="H2181" t="str">
            <v>TRL</v>
          </cell>
          <cell r="I2181" t="str">
            <v>Project Engineer</v>
          </cell>
          <cell r="J2181" t="str">
            <v>Principal Engineer/ Technical Discipline Leader</v>
          </cell>
          <cell r="K2181">
            <v>5</v>
          </cell>
          <cell r="L2181" t="str">
            <v>Other Site</v>
          </cell>
        </row>
        <row r="2182">
          <cell r="C2182" t="str">
            <v>A50248</v>
          </cell>
          <cell r="D2182" t="str">
            <v>UK</v>
          </cell>
          <cell r="E2182" t="str">
            <v>UGB</v>
          </cell>
          <cell r="F2182" t="str">
            <v>UT42</v>
          </cell>
          <cell r="G2182" t="str">
            <v>S1</v>
          </cell>
          <cell r="H2182" t="str">
            <v>TRL</v>
          </cell>
          <cell r="I2182" t="str">
            <v>Senior Telecoms Project Engineer</v>
          </cell>
          <cell r="J2182" t="str">
            <v>Senior Resident Engineer</v>
          </cell>
          <cell r="K2182">
            <v>5</v>
          </cell>
          <cell r="L2182" t="str">
            <v>Birmingham</v>
          </cell>
        </row>
        <row r="2183">
          <cell r="C2183" t="str">
            <v>A74344</v>
          </cell>
          <cell r="D2183" t="str">
            <v>UK</v>
          </cell>
          <cell r="E2183" t="str">
            <v>UGB</v>
          </cell>
          <cell r="F2183" t="str">
            <v>UP33</v>
          </cell>
          <cell r="G2183" t="str">
            <v>S2</v>
          </cell>
          <cell r="H2183" t="str">
            <v>SBS</v>
          </cell>
          <cell r="I2183" t="str">
            <v>Senior Facade Engineer</v>
          </cell>
          <cell r="J2183" t="str">
            <v>Senior Engineer</v>
          </cell>
          <cell r="K2183">
            <v>6</v>
          </cell>
          <cell r="L2183" t="str">
            <v>London</v>
          </cell>
        </row>
        <row r="2184">
          <cell r="C2184" t="str">
            <v>A74689</v>
          </cell>
          <cell r="D2184" t="str">
            <v>UK</v>
          </cell>
          <cell r="E2184" t="str">
            <v>UGB</v>
          </cell>
          <cell r="F2184" t="str">
            <v>UP31</v>
          </cell>
          <cell r="G2184" t="str">
            <v>S2</v>
          </cell>
          <cell r="H2184" t="str">
            <v>GGE</v>
          </cell>
          <cell r="I2184" t="str">
            <v>Technical Director</v>
          </cell>
          <cell r="J2184" t="str">
            <v>Associate Business Director</v>
          </cell>
          <cell r="K2184">
            <v>4</v>
          </cell>
          <cell r="L2184" t="str">
            <v>Warrington</v>
          </cell>
        </row>
        <row r="2185">
          <cell r="C2185" t="str">
            <v>A00039</v>
          </cell>
          <cell r="D2185" t="str">
            <v>UK</v>
          </cell>
          <cell r="E2185" t="str">
            <v>UGB</v>
          </cell>
          <cell r="F2185" t="str">
            <v>UU41</v>
          </cell>
          <cell r="G2185" t="str">
            <v>S3</v>
          </cell>
          <cell r="H2185" t="str">
            <v>WEN</v>
          </cell>
          <cell r="I2185" t="str">
            <v>Graduate Sewerage Modeller</v>
          </cell>
          <cell r="J2185" t="str">
            <v>Graduate Engineer</v>
          </cell>
          <cell r="K2185">
            <v>9</v>
          </cell>
          <cell r="L2185" t="str">
            <v>Warrington</v>
          </cell>
        </row>
        <row r="2186">
          <cell r="C2186" t="str">
            <v>U03164</v>
          </cell>
          <cell r="D2186" t="str">
            <v>UK</v>
          </cell>
          <cell r="E2186" t="str">
            <v>UGB</v>
          </cell>
          <cell r="F2186" t="str">
            <v>UT43</v>
          </cell>
          <cell r="G2186" t="str">
            <v>S1</v>
          </cell>
          <cell r="H2186" t="str">
            <v>TRL</v>
          </cell>
          <cell r="I2186" t="str">
            <v>Microstation Technician</v>
          </cell>
          <cell r="J2186" t="str">
            <v>Senior Technician</v>
          </cell>
          <cell r="K2186">
            <v>7</v>
          </cell>
          <cell r="L2186" t="str">
            <v>Other Site</v>
          </cell>
        </row>
        <row r="2187">
          <cell r="C2187" t="str">
            <v>A50223</v>
          </cell>
          <cell r="D2187" t="str">
            <v>UK</v>
          </cell>
          <cell r="E2187" t="str">
            <v>UGB</v>
          </cell>
          <cell r="F2187" t="str">
            <v>UT22</v>
          </cell>
          <cell r="G2187" t="str">
            <v>S1</v>
          </cell>
          <cell r="H2187" t="str">
            <v>THW</v>
          </cell>
          <cell r="I2187" t="str">
            <v>Travel Planning Survey Staff</v>
          </cell>
          <cell r="J2187" t="str">
            <v>Junior Technician</v>
          </cell>
          <cell r="K2187">
            <v>11</v>
          </cell>
          <cell r="L2187" t="str">
            <v>Other Site</v>
          </cell>
        </row>
        <row r="2188">
          <cell r="C2188" t="str">
            <v>A95001</v>
          </cell>
          <cell r="D2188" t="str">
            <v>UK</v>
          </cell>
          <cell r="E2188" t="str">
            <v>UGB</v>
          </cell>
          <cell r="F2188" t="str">
            <v>UT22</v>
          </cell>
          <cell r="G2188" t="str">
            <v>S1</v>
          </cell>
          <cell r="H2188" t="str">
            <v>TPL</v>
          </cell>
          <cell r="I2188" t="str">
            <v>Technical Director</v>
          </cell>
          <cell r="J2188" t="str">
            <v>Technical Director  / Technical Director (1)</v>
          </cell>
          <cell r="K2188">
            <v>3</v>
          </cell>
          <cell r="L2188" t="str">
            <v>Guildford</v>
          </cell>
        </row>
        <row r="2189">
          <cell r="C2189" t="str">
            <v>A00930</v>
          </cell>
          <cell r="D2189" t="str">
            <v>UK</v>
          </cell>
          <cell r="E2189" t="str">
            <v>UGB</v>
          </cell>
          <cell r="F2189" t="str">
            <v>UT21</v>
          </cell>
          <cell r="G2189" t="str">
            <v>S1</v>
          </cell>
          <cell r="H2189" t="str">
            <v>THW</v>
          </cell>
          <cell r="I2189" t="str">
            <v>Principal Engineer</v>
          </cell>
          <cell r="J2189" t="str">
            <v>Principal Engineer/ Technical Discipline Leader</v>
          </cell>
          <cell r="K2189">
            <v>5</v>
          </cell>
          <cell r="L2189" t="str">
            <v>Other Site</v>
          </cell>
        </row>
        <row r="2190">
          <cell r="C2190" t="str">
            <v>A41796</v>
          </cell>
          <cell r="D2190" t="str">
            <v>UK</v>
          </cell>
          <cell r="E2190" t="str">
            <v>UGB</v>
          </cell>
          <cell r="F2190" t="str">
            <v>UT31</v>
          </cell>
          <cell r="G2190" t="str">
            <v>S1</v>
          </cell>
          <cell r="H2190" t="str">
            <v>SBR</v>
          </cell>
          <cell r="I2190" t="str">
            <v>Principal Engineer</v>
          </cell>
          <cell r="J2190" t="str">
            <v>Principal Engineer/ Technical Discipline Leader</v>
          </cell>
          <cell r="K2190">
            <v>5</v>
          </cell>
          <cell r="L2190" t="str">
            <v>London</v>
          </cell>
        </row>
        <row r="2191">
          <cell r="C2191" t="str">
            <v>A76364</v>
          </cell>
          <cell r="D2191" t="str">
            <v>UK</v>
          </cell>
          <cell r="E2191" t="str">
            <v>UGB</v>
          </cell>
          <cell r="F2191" t="str">
            <v>UU61</v>
          </cell>
          <cell r="G2191" t="str">
            <v>S3</v>
          </cell>
          <cell r="H2191" t="str">
            <v>WWN</v>
          </cell>
          <cell r="I2191" t="str">
            <v>Project Coordinator</v>
          </cell>
          <cell r="J2191" t="str">
            <v>Assistant Engineer  (Graduate)</v>
          </cell>
          <cell r="K2191">
            <v>9</v>
          </cell>
          <cell r="L2191" t="str">
            <v>Exeter</v>
          </cell>
        </row>
        <row r="2192">
          <cell r="C2192" t="str">
            <v>A06942</v>
          </cell>
          <cell r="D2192" t="str">
            <v>UK</v>
          </cell>
          <cell r="E2192" t="str">
            <v>UGB</v>
          </cell>
          <cell r="F2192" t="str">
            <v>UP11</v>
          </cell>
          <cell r="G2192" t="str">
            <v>S2</v>
          </cell>
          <cell r="H2192" t="str">
            <v>PEX</v>
          </cell>
          <cell r="I2192" t="str">
            <v>Business Manager</v>
          </cell>
          <cell r="J2192" t="str">
            <v>Sector Operations Director</v>
          </cell>
          <cell r="K2192">
            <v>2</v>
          </cell>
          <cell r="L2192" t="str">
            <v>Guildford</v>
          </cell>
        </row>
        <row r="2193">
          <cell r="C2193" t="str">
            <v>A00120</v>
          </cell>
          <cell r="D2193" t="str">
            <v>UK</v>
          </cell>
          <cell r="E2193" t="str">
            <v>UGB</v>
          </cell>
          <cell r="F2193" t="str">
            <v>UU31</v>
          </cell>
          <cell r="G2193" t="str">
            <v>S3</v>
          </cell>
          <cell r="H2193" t="str">
            <v>WWN</v>
          </cell>
          <cell r="I2193" t="str">
            <v>CAD Technician</v>
          </cell>
          <cell r="J2193" t="str">
            <v>Technical Officer/ Technician</v>
          </cell>
          <cell r="K2193">
            <v>9</v>
          </cell>
          <cell r="L2193" t="str">
            <v>Cardiff</v>
          </cell>
        </row>
        <row r="2194">
          <cell r="C2194" t="str">
            <v>A76245</v>
          </cell>
          <cell r="D2194" t="str">
            <v>UK</v>
          </cell>
          <cell r="E2194" t="str">
            <v>UGB</v>
          </cell>
          <cell r="F2194" t="str">
            <v>UU41</v>
          </cell>
          <cell r="G2194" t="str">
            <v>S3</v>
          </cell>
          <cell r="H2194" t="str">
            <v>WEN</v>
          </cell>
          <cell r="I2194" t="str">
            <v>Engineer</v>
          </cell>
          <cell r="J2194" t="str">
            <v>Engineer  (Not chartered) (Graduate)</v>
          </cell>
          <cell r="K2194">
            <v>8</v>
          </cell>
          <cell r="L2194" t="str">
            <v>Guildford</v>
          </cell>
        </row>
        <row r="2195">
          <cell r="C2195" t="str">
            <v>A76228</v>
          </cell>
          <cell r="D2195" t="str">
            <v>UK</v>
          </cell>
          <cell r="E2195" t="str">
            <v>UGB</v>
          </cell>
          <cell r="F2195" t="str">
            <v>UT43</v>
          </cell>
          <cell r="G2195" t="str">
            <v>S1</v>
          </cell>
          <cell r="H2195" t="str">
            <v>TRL</v>
          </cell>
          <cell r="I2195" t="str">
            <v>Principal Engineer</v>
          </cell>
          <cell r="J2195" t="str">
            <v>Principal Engineer/ Technical Discipline Leader</v>
          </cell>
          <cell r="K2195">
            <v>5</v>
          </cell>
          <cell r="L2195" t="str">
            <v>York</v>
          </cell>
        </row>
        <row r="2196">
          <cell r="C2196" t="str">
            <v>A25152</v>
          </cell>
          <cell r="D2196" t="str">
            <v>UK</v>
          </cell>
          <cell r="E2196" t="str">
            <v>UGB</v>
          </cell>
          <cell r="F2196" t="str">
            <v>UT42</v>
          </cell>
          <cell r="G2196" t="str">
            <v>S1</v>
          </cell>
          <cell r="H2196" t="str">
            <v>TRL</v>
          </cell>
          <cell r="I2196" t="str">
            <v>Electrical Engineer</v>
          </cell>
          <cell r="J2196" t="str">
            <v>Senior Engineer</v>
          </cell>
          <cell r="K2196">
            <v>6</v>
          </cell>
          <cell r="L2196" t="str">
            <v>London</v>
          </cell>
        </row>
        <row r="2197">
          <cell r="C2197" t="str">
            <v>U03118</v>
          </cell>
          <cell r="D2197" t="str">
            <v>UK</v>
          </cell>
          <cell r="E2197" t="str">
            <v>UGB</v>
          </cell>
          <cell r="F2197" t="str">
            <v>UP51</v>
          </cell>
          <cell r="G2197" t="str">
            <v>S2</v>
          </cell>
          <cell r="H2197" t="str">
            <v>SBS</v>
          </cell>
          <cell r="I2197" t="str">
            <v>Assistant Engineer</v>
          </cell>
          <cell r="J2197" t="str">
            <v>Assistant Engineer  (Graduate)</v>
          </cell>
          <cell r="K2197">
            <v>9</v>
          </cell>
          <cell r="L2197" t="str">
            <v>London</v>
          </cell>
        </row>
        <row r="2198">
          <cell r="C2198" t="str">
            <v>A00337</v>
          </cell>
          <cell r="D2198" t="str">
            <v>UK</v>
          </cell>
          <cell r="E2198" t="str">
            <v>UGB</v>
          </cell>
          <cell r="F2198" t="str">
            <v>UT31</v>
          </cell>
          <cell r="G2198" t="str">
            <v>S1</v>
          </cell>
          <cell r="H2198" t="str">
            <v>SBR</v>
          </cell>
          <cell r="I2198" t="str">
            <v>Business Director - Highways</v>
          </cell>
          <cell r="J2198" t="str">
            <v>Business Director</v>
          </cell>
          <cell r="K2198">
            <v>3</v>
          </cell>
          <cell r="L2198" t="str">
            <v>Guildford</v>
          </cell>
        </row>
        <row r="2199">
          <cell r="C2199" t="str">
            <v>A76509</v>
          </cell>
          <cell r="D2199" t="str">
            <v>UK</v>
          </cell>
          <cell r="E2199" t="str">
            <v>UGB</v>
          </cell>
          <cell r="F2199" t="str">
            <v>UT43</v>
          </cell>
          <cell r="G2199" t="str">
            <v>S1</v>
          </cell>
          <cell r="H2199" t="str">
            <v>TRL</v>
          </cell>
          <cell r="I2199" t="str">
            <v>CAD Technician</v>
          </cell>
          <cell r="J2199" t="str">
            <v>Technical Officer/ Technician</v>
          </cell>
          <cell r="K2199">
            <v>10</v>
          </cell>
          <cell r="L2199" t="str">
            <v>York</v>
          </cell>
        </row>
        <row r="2200">
          <cell r="C2200" t="str">
            <v>A50099</v>
          </cell>
          <cell r="D2200" t="str">
            <v>UK</v>
          </cell>
          <cell r="E2200" t="str">
            <v>UGB</v>
          </cell>
          <cell r="F2200" t="str">
            <v>UT31</v>
          </cell>
          <cell r="G2200" t="str">
            <v>S1</v>
          </cell>
          <cell r="H2200" t="str">
            <v>SBR</v>
          </cell>
          <cell r="I2200" t="str">
            <v>Principal Engineer</v>
          </cell>
          <cell r="J2200" t="str">
            <v>Principal Engineer/ Technical Discipline Leader</v>
          </cell>
          <cell r="K2200">
            <v>5</v>
          </cell>
          <cell r="L2200" t="str">
            <v>Birmingham</v>
          </cell>
        </row>
        <row r="2201">
          <cell r="C2201" t="str">
            <v>W08907</v>
          </cell>
          <cell r="D2201" t="str">
            <v>UK</v>
          </cell>
          <cell r="E2201" t="str">
            <v>UGB</v>
          </cell>
          <cell r="F2201" t="str">
            <v>US15</v>
          </cell>
          <cell r="G2201" t="str">
            <v>S9</v>
          </cell>
          <cell r="H2201" t="str">
            <v>AIT</v>
          </cell>
          <cell r="I2201" t="str">
            <v>UK IT Administrator</v>
          </cell>
          <cell r="J2201" t="str">
            <v>IT Administrator</v>
          </cell>
          <cell r="K2201">
            <v>7</v>
          </cell>
          <cell r="L2201" t="str">
            <v>Cardiff</v>
          </cell>
        </row>
        <row r="2202">
          <cell r="C2202" t="str">
            <v>A24997</v>
          </cell>
          <cell r="D2202" t="str">
            <v>UK</v>
          </cell>
          <cell r="E2202" t="str">
            <v>UGB</v>
          </cell>
          <cell r="F2202" t="str">
            <v>UP32</v>
          </cell>
          <cell r="G2202" t="str">
            <v>S2</v>
          </cell>
          <cell r="H2202" t="str">
            <v>GGE</v>
          </cell>
          <cell r="I2202" t="str">
            <v>Graduate Engineer</v>
          </cell>
          <cell r="J2202" t="str">
            <v>Resident Engineer (2)</v>
          </cell>
          <cell r="K2202">
            <v>7</v>
          </cell>
          <cell r="L2202" t="str">
            <v>Cardiff</v>
          </cell>
        </row>
        <row r="2203">
          <cell r="C2203" t="str">
            <v>A74905</v>
          </cell>
          <cell r="D2203" t="str">
            <v>UK</v>
          </cell>
          <cell r="E2203" t="str">
            <v>UGB</v>
          </cell>
          <cell r="F2203" t="str">
            <v>UT42</v>
          </cell>
          <cell r="G2203" t="str">
            <v>S1</v>
          </cell>
          <cell r="H2203" t="str">
            <v>TRL</v>
          </cell>
          <cell r="I2203" t="str">
            <v>Senior CAD Technician</v>
          </cell>
          <cell r="J2203" t="str">
            <v>Chartered or Consulting Engineer</v>
          </cell>
          <cell r="K2203">
            <v>7</v>
          </cell>
          <cell r="L2203" t="str">
            <v>Other Site</v>
          </cell>
        </row>
        <row r="2204">
          <cell r="C2204" t="str">
            <v>S10262</v>
          </cell>
          <cell r="D2204" t="str">
            <v>UK</v>
          </cell>
          <cell r="E2204" t="str">
            <v>UGB</v>
          </cell>
          <cell r="F2204" t="str">
            <v>UU81</v>
          </cell>
          <cell r="G2204" t="str">
            <v>S3</v>
          </cell>
          <cell r="H2204" t="str">
            <v>ERE</v>
          </cell>
          <cell r="I2204" t="str">
            <v>Environmental Consultant</v>
          </cell>
          <cell r="J2204" t="str">
            <v>Environmental consultant 1</v>
          </cell>
          <cell r="K2204">
            <v>7</v>
          </cell>
          <cell r="L2204" t="str">
            <v>Other Site</v>
          </cell>
        </row>
        <row r="2205">
          <cell r="C2205" t="str">
            <v>W98833</v>
          </cell>
          <cell r="D2205" t="str">
            <v>UK</v>
          </cell>
          <cell r="E2205" t="str">
            <v>UGB</v>
          </cell>
          <cell r="F2205" t="str">
            <v>UP33</v>
          </cell>
          <cell r="G2205" t="str">
            <v>S2</v>
          </cell>
          <cell r="H2205" t="str">
            <v>BBI</v>
          </cell>
          <cell r="I2205" t="str">
            <v>Technician</v>
          </cell>
          <cell r="J2205" t="str">
            <v>Technical Officer/ Technician</v>
          </cell>
          <cell r="K2205">
            <v>8</v>
          </cell>
          <cell r="L2205" t="str">
            <v>Cardiff</v>
          </cell>
        </row>
        <row r="2206">
          <cell r="C2206" t="str">
            <v>A74317</v>
          </cell>
          <cell r="D2206" t="str">
            <v>UK</v>
          </cell>
          <cell r="E2206" t="str">
            <v>UGB</v>
          </cell>
          <cell r="F2206" t="str">
            <v>UU71</v>
          </cell>
          <cell r="G2206" t="str">
            <v>S3</v>
          </cell>
          <cell r="H2206" t="str">
            <v>WWN</v>
          </cell>
          <cell r="I2206" t="str">
            <v>Engineer</v>
          </cell>
          <cell r="J2206" t="str">
            <v>Engineer  (Not chartered) (Graduate)</v>
          </cell>
          <cell r="K2206">
            <v>8</v>
          </cell>
          <cell r="L2206" t="str">
            <v>Belfast</v>
          </cell>
        </row>
        <row r="2207">
          <cell r="C2207" t="str">
            <v>A50101</v>
          </cell>
          <cell r="D2207" t="str">
            <v>UK</v>
          </cell>
          <cell r="E2207" t="str">
            <v>UGB</v>
          </cell>
          <cell r="F2207" t="str">
            <v>UU71</v>
          </cell>
          <cell r="G2207" t="str">
            <v>S3</v>
          </cell>
          <cell r="H2207" t="str">
            <v>WWN</v>
          </cell>
          <cell r="I2207" t="str">
            <v>Principal Engineer</v>
          </cell>
          <cell r="J2207" t="str">
            <v>Principal Engineer/ Technical Discipline Leader</v>
          </cell>
          <cell r="K2207">
            <v>5</v>
          </cell>
          <cell r="L2207" t="str">
            <v>Birmingham</v>
          </cell>
        </row>
        <row r="2208">
          <cell r="C2208" t="str">
            <v>S10376</v>
          </cell>
          <cell r="D2208" t="str">
            <v>UK</v>
          </cell>
          <cell r="E2208" t="str">
            <v>UGB</v>
          </cell>
          <cell r="F2208" t="str">
            <v>UT21</v>
          </cell>
          <cell r="G2208" t="str">
            <v>S1</v>
          </cell>
          <cell r="H2208" t="str">
            <v>THW</v>
          </cell>
          <cell r="I2208" t="str">
            <v>Senior Engineer</v>
          </cell>
          <cell r="J2208" t="str">
            <v>Senior Engineer</v>
          </cell>
          <cell r="K2208">
            <v>6</v>
          </cell>
          <cell r="L2208" t="str">
            <v>Warrington</v>
          </cell>
        </row>
        <row r="2209">
          <cell r="C2209" t="str">
            <v>A76508</v>
          </cell>
          <cell r="D2209" t="str">
            <v>UK</v>
          </cell>
          <cell r="E2209" t="str">
            <v>UGB</v>
          </cell>
          <cell r="F2209" t="str">
            <v>UT41</v>
          </cell>
          <cell r="G2209" t="str">
            <v>S1</v>
          </cell>
          <cell r="H2209" t="str">
            <v>TRL</v>
          </cell>
          <cell r="I2209" t="str">
            <v>Engineer</v>
          </cell>
          <cell r="J2209" t="str">
            <v>Senior Engineer</v>
          </cell>
          <cell r="K2209">
            <v>6</v>
          </cell>
          <cell r="L2209" t="str">
            <v>Other Site</v>
          </cell>
        </row>
        <row r="2210">
          <cell r="C2210" t="str">
            <v>A76425</v>
          </cell>
          <cell r="D2210" t="str">
            <v>UK</v>
          </cell>
          <cell r="E2210" t="str">
            <v>UGB</v>
          </cell>
          <cell r="F2210" t="str">
            <v>UP33</v>
          </cell>
          <cell r="G2210" t="str">
            <v>S2</v>
          </cell>
          <cell r="H2210" t="str">
            <v>SBS</v>
          </cell>
          <cell r="I2210" t="str">
            <v>BIM Coordinator</v>
          </cell>
          <cell r="J2210" t="str">
            <v>Senior Technician</v>
          </cell>
          <cell r="K2210">
            <v>8</v>
          </cell>
          <cell r="L2210" t="str">
            <v>Plymouth</v>
          </cell>
        </row>
        <row r="2211">
          <cell r="C2211" t="str">
            <v>U02268</v>
          </cell>
          <cell r="D2211" t="str">
            <v>UK</v>
          </cell>
          <cell r="E2211" t="str">
            <v>UGB</v>
          </cell>
          <cell r="F2211" t="str">
            <v>UT21</v>
          </cell>
          <cell r="G2211" t="str">
            <v>S1</v>
          </cell>
          <cell r="H2211" t="str">
            <v>THW</v>
          </cell>
          <cell r="I2211" t="str">
            <v>Engineer</v>
          </cell>
          <cell r="J2211" t="str">
            <v>Resident Engineer (1) / Resident Engineer</v>
          </cell>
          <cell r="K2211">
            <v>8</v>
          </cell>
          <cell r="L2211" t="str">
            <v>Warrington</v>
          </cell>
        </row>
        <row r="2212">
          <cell r="C2212" t="str">
            <v>A92991</v>
          </cell>
          <cell r="D2212" t="str">
            <v>UK</v>
          </cell>
          <cell r="E2212" t="str">
            <v>UGB</v>
          </cell>
          <cell r="F2212" t="str">
            <v>UP31</v>
          </cell>
          <cell r="G2212" t="str">
            <v>S2</v>
          </cell>
          <cell r="H2212" t="str">
            <v>GGE</v>
          </cell>
          <cell r="I2212" t="str">
            <v>Hydrogeologist</v>
          </cell>
          <cell r="J2212" t="str">
            <v>Environmental consultant 2</v>
          </cell>
          <cell r="K2212">
            <v>8</v>
          </cell>
          <cell r="L2212" t="str">
            <v>Sabbatical</v>
          </cell>
        </row>
        <row r="2213">
          <cell r="C2213" t="str">
            <v>A99961</v>
          </cell>
          <cell r="D2213" t="str">
            <v>UK</v>
          </cell>
          <cell r="E2213" t="str">
            <v>UGB</v>
          </cell>
          <cell r="F2213" t="str">
            <v>UT22</v>
          </cell>
          <cell r="G2213" t="str">
            <v>S1</v>
          </cell>
          <cell r="H2213" t="str">
            <v>TPL</v>
          </cell>
          <cell r="I2213" t="str">
            <v>Assistant Transport Planner</v>
          </cell>
          <cell r="J2213" t="str">
            <v>Planner</v>
          </cell>
          <cell r="K2213">
            <v>8</v>
          </cell>
          <cell r="L2213" t="str">
            <v>Birmingham</v>
          </cell>
        </row>
        <row r="2214">
          <cell r="C2214" t="str">
            <v>A74471</v>
          </cell>
          <cell r="D2214" t="str">
            <v>UK</v>
          </cell>
          <cell r="E2214" t="str">
            <v>UGB</v>
          </cell>
          <cell r="F2214" t="str">
            <v>UU41</v>
          </cell>
          <cell r="G2214" t="str">
            <v>S3</v>
          </cell>
          <cell r="H2214" t="str">
            <v>WEN</v>
          </cell>
          <cell r="I2214" t="str">
            <v>Engineer (Water Environment)</v>
          </cell>
          <cell r="J2214" t="str">
            <v>Resident Engineer (1) / Resident Engineer</v>
          </cell>
          <cell r="K2214">
            <v>8</v>
          </cell>
          <cell r="L2214" t="str">
            <v>Cardiff</v>
          </cell>
        </row>
        <row r="2215">
          <cell r="C2215" t="str">
            <v>A25271</v>
          </cell>
          <cell r="D2215" t="str">
            <v>UK</v>
          </cell>
          <cell r="E2215" t="str">
            <v>UGB</v>
          </cell>
          <cell r="F2215" t="str">
            <v>UT31</v>
          </cell>
          <cell r="G2215" t="str">
            <v>S1</v>
          </cell>
          <cell r="H2215" t="str">
            <v>SBR</v>
          </cell>
          <cell r="I2215" t="str">
            <v>Senior Engineer</v>
          </cell>
          <cell r="J2215" t="str">
            <v>Senior Resident Engineer</v>
          </cell>
          <cell r="K2215">
            <v>5</v>
          </cell>
          <cell r="L2215" t="str">
            <v>London</v>
          </cell>
        </row>
        <row r="2216">
          <cell r="C2216" t="str">
            <v>U03119</v>
          </cell>
          <cell r="D2216" t="str">
            <v>UK</v>
          </cell>
          <cell r="E2216" t="str">
            <v>UGB</v>
          </cell>
          <cell r="F2216" t="str">
            <v>UT31</v>
          </cell>
          <cell r="G2216" t="str">
            <v>S1</v>
          </cell>
          <cell r="H2216" t="str">
            <v>SBR</v>
          </cell>
          <cell r="I2216" t="str">
            <v>Bridge Engineer</v>
          </cell>
          <cell r="J2216" t="str">
            <v>Senior Resident Engineer</v>
          </cell>
          <cell r="K2216">
            <v>5</v>
          </cell>
          <cell r="L2216" t="str">
            <v>London</v>
          </cell>
        </row>
        <row r="2217">
          <cell r="C2217" t="str">
            <v>A00170</v>
          </cell>
          <cell r="D2217" t="str">
            <v>UK</v>
          </cell>
          <cell r="E2217" t="str">
            <v>UGB</v>
          </cell>
          <cell r="F2217" t="str">
            <v>UU23</v>
          </cell>
          <cell r="G2217" t="str">
            <v>S3</v>
          </cell>
          <cell r="H2217" t="str">
            <v>MAM</v>
          </cell>
          <cell r="I2217" t="str">
            <v>Project Engineer</v>
          </cell>
          <cell r="J2217" t="str">
            <v>Chartered or Consulting Engineer</v>
          </cell>
          <cell r="K2217">
            <v>7</v>
          </cell>
          <cell r="L2217" t="str">
            <v>Nelson</v>
          </cell>
        </row>
        <row r="2218">
          <cell r="C2218" t="str">
            <v>S10390</v>
          </cell>
          <cell r="D2218" t="str">
            <v>UK</v>
          </cell>
          <cell r="E2218" t="str">
            <v>UGB</v>
          </cell>
          <cell r="F2218" t="str">
            <v>UT43</v>
          </cell>
          <cell r="G2218" t="str">
            <v>S1</v>
          </cell>
          <cell r="H2218" t="str">
            <v>TRL</v>
          </cell>
          <cell r="I2218" t="str">
            <v>Sub- Consultant</v>
          </cell>
          <cell r="J2218" t="str">
            <v>Principal Engineer/ Technical Discipline Leader</v>
          </cell>
          <cell r="K2218">
            <v>5</v>
          </cell>
          <cell r="L2218" t="str">
            <v>East Kilbride</v>
          </cell>
        </row>
        <row r="2219">
          <cell r="C2219" t="str">
            <v>A25133</v>
          </cell>
          <cell r="D2219" t="str">
            <v>UK</v>
          </cell>
          <cell r="E2219" t="str">
            <v>UGB</v>
          </cell>
          <cell r="F2219" t="str">
            <v>UT42</v>
          </cell>
          <cell r="G2219" t="str">
            <v>S1</v>
          </cell>
          <cell r="H2219" t="str">
            <v>TRL</v>
          </cell>
          <cell r="I2219" t="str">
            <v>Engineer</v>
          </cell>
          <cell r="J2219" t="str">
            <v>Graduate Engineer</v>
          </cell>
          <cell r="K2219">
            <v>9</v>
          </cell>
          <cell r="L2219" t="str">
            <v>Guildford</v>
          </cell>
        </row>
        <row r="2220">
          <cell r="C2220" t="str">
            <v>A76251</v>
          </cell>
          <cell r="D2220" t="str">
            <v>UK</v>
          </cell>
          <cell r="E2220" t="str">
            <v>UGB</v>
          </cell>
          <cell r="F2220" t="str">
            <v>UT21</v>
          </cell>
          <cell r="G2220" t="str">
            <v>S1</v>
          </cell>
          <cell r="H2220" t="str">
            <v>THW</v>
          </cell>
          <cell r="I2220" t="str">
            <v>Drainage Engineer</v>
          </cell>
          <cell r="J2220" t="str">
            <v>Senior Field Engineer (IT)</v>
          </cell>
          <cell r="K2220">
            <v>7</v>
          </cell>
          <cell r="L2220" t="str">
            <v>Birmingham</v>
          </cell>
        </row>
        <row r="2221">
          <cell r="C2221" t="str">
            <v>A50188</v>
          </cell>
          <cell r="D2221" t="str">
            <v>UK</v>
          </cell>
          <cell r="E2221" t="str">
            <v>UGB</v>
          </cell>
          <cell r="F2221" t="str">
            <v>UU61</v>
          </cell>
          <cell r="G2221" t="str">
            <v>S3</v>
          </cell>
          <cell r="H2221" t="str">
            <v>WWN</v>
          </cell>
          <cell r="I2221" t="str">
            <v>Graduate Engineer</v>
          </cell>
          <cell r="J2221" t="str">
            <v>Assistant Engineer  (Graduate)</v>
          </cell>
          <cell r="K2221">
            <v>9</v>
          </cell>
          <cell r="L2221" t="str">
            <v>Plymouth</v>
          </cell>
        </row>
        <row r="2222">
          <cell r="C2222" t="str">
            <v>A00457</v>
          </cell>
          <cell r="D2222" t="str">
            <v>UK</v>
          </cell>
          <cell r="E2222" t="str">
            <v>UGB</v>
          </cell>
          <cell r="F2222" t="str">
            <v>UU61</v>
          </cell>
          <cell r="G2222" t="str">
            <v>S3</v>
          </cell>
          <cell r="H2222" t="str">
            <v>WWN</v>
          </cell>
          <cell r="I2222" t="str">
            <v>Summer Placement Student</v>
          </cell>
          <cell r="J2222" t="str">
            <v>Junior Technician</v>
          </cell>
          <cell r="K2222">
            <v>11</v>
          </cell>
          <cell r="L2222" t="str">
            <v>Plymouth</v>
          </cell>
        </row>
        <row r="2223">
          <cell r="C2223" t="str">
            <v>A07368</v>
          </cell>
          <cell r="D2223" t="str">
            <v>UK</v>
          </cell>
          <cell r="E2223" t="str">
            <v>UGB</v>
          </cell>
          <cell r="F2223" t="str">
            <v>UT22</v>
          </cell>
          <cell r="G2223" t="str">
            <v>S1</v>
          </cell>
          <cell r="H2223" t="str">
            <v>THW</v>
          </cell>
          <cell r="I2223" t="str">
            <v>Technical Director</v>
          </cell>
          <cell r="J2223" t="str">
            <v>Associate (EA)/ Associate Tech. Dir / Associate Tech. Dir (2</v>
          </cell>
          <cell r="K2223">
            <v>4</v>
          </cell>
          <cell r="L2223" t="str">
            <v>London</v>
          </cell>
        </row>
        <row r="2224">
          <cell r="C2224" t="str">
            <v>A00038</v>
          </cell>
          <cell r="D2224" t="str">
            <v>UK</v>
          </cell>
          <cell r="E2224" t="str">
            <v>UGB</v>
          </cell>
          <cell r="F2224" t="str">
            <v>UU11</v>
          </cell>
          <cell r="G2224" t="str">
            <v>S3</v>
          </cell>
          <cell r="H2224" t="str">
            <v>UEX</v>
          </cell>
          <cell r="I2224" t="str">
            <v>Marketing Assistant</v>
          </cell>
          <cell r="J2224" t="str">
            <v>Marketing Coordinator</v>
          </cell>
          <cell r="K2224">
            <v>7</v>
          </cell>
          <cell r="L2224" t="str">
            <v>Cardiff</v>
          </cell>
        </row>
        <row r="2225">
          <cell r="C2225" t="str">
            <v>W61433</v>
          </cell>
          <cell r="D2225" t="str">
            <v>UK</v>
          </cell>
          <cell r="E2225" t="str">
            <v>UGB</v>
          </cell>
          <cell r="F2225" t="str">
            <v>UF16</v>
          </cell>
          <cell r="G2225" t="str">
            <v>S9</v>
          </cell>
          <cell r="H2225" t="str">
            <v>AFF</v>
          </cell>
          <cell r="I2225" t="str">
            <v>Group Secretary</v>
          </cell>
          <cell r="J2225" t="str">
            <v>Senior Secretary/Team Secretary</v>
          </cell>
          <cell r="K2225">
            <v>8</v>
          </cell>
          <cell r="L2225" t="str">
            <v>Cardiff</v>
          </cell>
        </row>
        <row r="2226">
          <cell r="C2226" t="str">
            <v>W61298</v>
          </cell>
          <cell r="D2226" t="str">
            <v>UK</v>
          </cell>
          <cell r="E2226" t="str">
            <v>UGB</v>
          </cell>
          <cell r="F2226" t="str">
            <v>UE21</v>
          </cell>
          <cell r="G2226" t="str">
            <v>S4</v>
          </cell>
          <cell r="H2226" t="str">
            <v>EEC</v>
          </cell>
          <cell r="I2226" t="str">
            <v>Senior Ecologist</v>
          </cell>
          <cell r="J2226" t="str">
            <v>Senior  Environmental Consultant 1</v>
          </cell>
          <cell r="K2226">
            <v>6</v>
          </cell>
          <cell r="L2226" t="str">
            <v>Warrington</v>
          </cell>
        </row>
        <row r="2227">
          <cell r="C2227" t="str">
            <v>A00363</v>
          </cell>
          <cell r="D2227" t="str">
            <v>UK</v>
          </cell>
          <cell r="E2227" t="str">
            <v>UGB</v>
          </cell>
          <cell r="F2227" t="str">
            <v>UU71</v>
          </cell>
          <cell r="G2227" t="str">
            <v>S3</v>
          </cell>
          <cell r="H2227" t="str">
            <v>WWN</v>
          </cell>
          <cell r="I2227" t="str">
            <v>Engineer</v>
          </cell>
          <cell r="J2227" t="str">
            <v>Chartered or Consulting Engineer</v>
          </cell>
          <cell r="K2227">
            <v>7</v>
          </cell>
          <cell r="L2227" t="str">
            <v>Secondment</v>
          </cell>
        </row>
        <row r="2228">
          <cell r="C2228" t="str">
            <v>A74564</v>
          </cell>
          <cell r="D2228" t="str">
            <v>UK</v>
          </cell>
          <cell r="E2228" t="str">
            <v>UGB</v>
          </cell>
          <cell r="F2228" t="str">
            <v>UT31</v>
          </cell>
          <cell r="G2228" t="str">
            <v>S1</v>
          </cell>
          <cell r="H2228" t="str">
            <v>SBR</v>
          </cell>
          <cell r="I2228" t="str">
            <v>Principal engineer</v>
          </cell>
          <cell r="J2228" t="str">
            <v>Principal Engineer/ Technical Discipline Leader</v>
          </cell>
          <cell r="K2228">
            <v>5</v>
          </cell>
          <cell r="L2228" t="str">
            <v>Secondment</v>
          </cell>
        </row>
        <row r="2229">
          <cell r="C2229" t="str">
            <v>A50049</v>
          </cell>
          <cell r="D2229" t="str">
            <v>UK</v>
          </cell>
          <cell r="E2229" t="str">
            <v>UGB</v>
          </cell>
          <cell r="F2229" t="str">
            <v>UU41</v>
          </cell>
          <cell r="G2229" t="str">
            <v>S3</v>
          </cell>
          <cell r="H2229" t="str">
            <v>WEN</v>
          </cell>
          <cell r="I2229" t="str">
            <v>Senior Hydrologist</v>
          </cell>
          <cell r="J2229" t="str">
            <v>Senior  Environmental Consultant 1</v>
          </cell>
          <cell r="K2229">
            <v>6</v>
          </cell>
          <cell r="L2229" t="str">
            <v>Bristol</v>
          </cell>
        </row>
        <row r="2230">
          <cell r="C2230" t="str">
            <v>A41800</v>
          </cell>
          <cell r="D2230" t="str">
            <v>UK</v>
          </cell>
          <cell r="E2230" t="str">
            <v>UGB</v>
          </cell>
          <cell r="F2230" t="str">
            <v>UT21</v>
          </cell>
          <cell r="G2230" t="str">
            <v>S1</v>
          </cell>
          <cell r="H2230" t="str">
            <v>THW</v>
          </cell>
          <cell r="I2230" t="str">
            <v>admin assistant</v>
          </cell>
          <cell r="J2230" t="str">
            <v>Admin Assistant</v>
          </cell>
          <cell r="K2230">
            <v>9</v>
          </cell>
          <cell r="L2230" t="str">
            <v>Secondment</v>
          </cell>
        </row>
        <row r="2231">
          <cell r="C2231" t="str">
            <v>A25026</v>
          </cell>
          <cell r="D2231" t="str">
            <v>UK</v>
          </cell>
          <cell r="E2231" t="str">
            <v>UGB</v>
          </cell>
          <cell r="F2231" t="str">
            <v>UP33</v>
          </cell>
          <cell r="G2231" t="str">
            <v>S2</v>
          </cell>
          <cell r="H2231" t="str">
            <v>SBS</v>
          </cell>
          <cell r="I2231" t="str">
            <v>Technical Director (2)</v>
          </cell>
          <cell r="J2231" t="str">
            <v>Associate (EA)/ Associate Tech. Dir / Associate Tech. Dir (2</v>
          </cell>
          <cell r="K2231">
            <v>4</v>
          </cell>
          <cell r="L2231" t="str">
            <v>London</v>
          </cell>
        </row>
        <row r="2232">
          <cell r="C2232" t="str">
            <v>A74809</v>
          </cell>
          <cell r="D2232" t="str">
            <v>UK</v>
          </cell>
          <cell r="E2232" t="str">
            <v>UGB</v>
          </cell>
          <cell r="F2232" t="str">
            <v>UU61</v>
          </cell>
          <cell r="G2232" t="str">
            <v>S3</v>
          </cell>
          <cell r="H2232" t="str">
            <v>WWN</v>
          </cell>
          <cell r="I2232" t="str">
            <v>Project Manager</v>
          </cell>
          <cell r="J2232" t="str">
            <v>Project Planner  (2)</v>
          </cell>
          <cell r="K2232">
            <v>6</v>
          </cell>
          <cell r="L2232" t="str">
            <v>Exeter</v>
          </cell>
        </row>
        <row r="2233">
          <cell r="C2233" t="str">
            <v>A74538</v>
          </cell>
          <cell r="D2233" t="str">
            <v>UK</v>
          </cell>
          <cell r="E2233" t="str">
            <v>UGB</v>
          </cell>
          <cell r="F2233" t="str">
            <v>UT21</v>
          </cell>
          <cell r="G2233" t="str">
            <v>S1</v>
          </cell>
          <cell r="H2233" t="str">
            <v>THW</v>
          </cell>
          <cell r="I2233" t="str">
            <v>Engineer</v>
          </cell>
          <cell r="J2233" t="str">
            <v>Chartered or Consulting Engineer</v>
          </cell>
          <cell r="K2233">
            <v>7</v>
          </cell>
          <cell r="L2233" t="str">
            <v>Guildford</v>
          </cell>
        </row>
        <row r="2234">
          <cell r="C2234" t="str">
            <v>A76156</v>
          </cell>
          <cell r="D2234" t="str">
            <v>UK</v>
          </cell>
          <cell r="E2234" t="str">
            <v>UGB</v>
          </cell>
          <cell r="F2234" t="str">
            <v>UT41</v>
          </cell>
          <cell r="G2234" t="str">
            <v>S1</v>
          </cell>
          <cell r="H2234" t="str">
            <v>TRL</v>
          </cell>
          <cell r="I2234" t="str">
            <v>Engineer</v>
          </cell>
          <cell r="J2234" t="str">
            <v>Engineer  (Not chartered) (Graduate)</v>
          </cell>
          <cell r="K2234">
            <v>8</v>
          </cell>
          <cell r="L2234" t="str">
            <v>Warrington</v>
          </cell>
        </row>
        <row r="2235">
          <cell r="C2235" t="str">
            <v>A84654</v>
          </cell>
          <cell r="D2235" t="str">
            <v>UK</v>
          </cell>
          <cell r="E2235" t="str">
            <v>UGB</v>
          </cell>
          <cell r="F2235" t="str">
            <v>UT22</v>
          </cell>
          <cell r="G2235" t="str">
            <v>S1</v>
          </cell>
          <cell r="H2235" t="str">
            <v>THW</v>
          </cell>
          <cell r="I2235" t="str">
            <v>Principal Engineer</v>
          </cell>
          <cell r="J2235" t="str">
            <v>Principal Engineer/ Technical Discipline Leader</v>
          </cell>
          <cell r="K2235">
            <v>5</v>
          </cell>
          <cell r="L2235" t="str">
            <v>Secondment</v>
          </cell>
        </row>
        <row r="2236">
          <cell r="C2236" t="str">
            <v>A25001</v>
          </cell>
          <cell r="D2236" t="str">
            <v>UK</v>
          </cell>
          <cell r="E2236" t="str">
            <v>UGB</v>
          </cell>
          <cell r="F2236" t="str">
            <v>UT41</v>
          </cell>
          <cell r="G2236" t="str">
            <v>S1</v>
          </cell>
          <cell r="H2236" t="str">
            <v>TRL</v>
          </cell>
          <cell r="I2236" t="str">
            <v>Assistant Engineer</v>
          </cell>
          <cell r="J2236" t="str">
            <v>Assistant Resident Engineer(1) / Assistant Resident Engineer</v>
          </cell>
          <cell r="K2236">
            <v>9</v>
          </cell>
          <cell r="L2236" t="str">
            <v>Warrington</v>
          </cell>
        </row>
        <row r="2237">
          <cell r="C2237" t="str">
            <v>A82554</v>
          </cell>
          <cell r="D2237" t="str">
            <v>UK</v>
          </cell>
          <cell r="E2237" t="str">
            <v>UGB</v>
          </cell>
          <cell r="F2237" t="str">
            <v>UT22</v>
          </cell>
          <cell r="G2237" t="str">
            <v>S1</v>
          </cell>
          <cell r="H2237" t="str">
            <v>THW</v>
          </cell>
          <cell r="I2237" t="str">
            <v>principal engineer</v>
          </cell>
          <cell r="J2237" t="str">
            <v>Senior Resident Engineer</v>
          </cell>
          <cell r="K2237">
            <v>5</v>
          </cell>
          <cell r="L2237" t="str">
            <v>London</v>
          </cell>
        </row>
        <row r="2238">
          <cell r="C2238" t="str">
            <v>A99694</v>
          </cell>
          <cell r="D2238" t="str">
            <v>UK</v>
          </cell>
          <cell r="E2238" t="str">
            <v>UGB</v>
          </cell>
          <cell r="F2238" t="str">
            <v>UT22</v>
          </cell>
          <cell r="G2238" t="str">
            <v>S1</v>
          </cell>
          <cell r="H2238" t="str">
            <v>TPL</v>
          </cell>
          <cell r="I2238" t="str">
            <v>senior transport planner</v>
          </cell>
          <cell r="J2238" t="str">
            <v>Senior  Transport Planner/ consultant</v>
          </cell>
          <cell r="K2238">
            <v>6</v>
          </cell>
          <cell r="L2238" t="str">
            <v>Birmingham</v>
          </cell>
        </row>
        <row r="2239">
          <cell r="C2239" t="str">
            <v>A76179</v>
          </cell>
          <cell r="D2239" t="str">
            <v>UK</v>
          </cell>
          <cell r="E2239" t="str">
            <v>UGB</v>
          </cell>
          <cell r="F2239" t="str">
            <v>UP33</v>
          </cell>
          <cell r="G2239" t="str">
            <v>S2</v>
          </cell>
          <cell r="H2239" t="str">
            <v>BBI</v>
          </cell>
          <cell r="I2239" t="str">
            <v>Engineer</v>
          </cell>
          <cell r="J2239" t="str">
            <v>Engineer  (Not chartered) (Graduate)</v>
          </cell>
          <cell r="K2239">
            <v>8</v>
          </cell>
          <cell r="L2239" t="str">
            <v>Cardiff</v>
          </cell>
        </row>
        <row r="2240">
          <cell r="C2240" t="str">
            <v>A76557</v>
          </cell>
          <cell r="D2240" t="str">
            <v>UK</v>
          </cell>
          <cell r="E2240" t="str">
            <v>UGB</v>
          </cell>
          <cell r="F2240" t="str">
            <v>UT41</v>
          </cell>
          <cell r="G2240" t="str">
            <v>S1</v>
          </cell>
          <cell r="H2240" t="str">
            <v>TRL</v>
          </cell>
          <cell r="I2240" t="str">
            <v>Possession Planner</v>
          </cell>
          <cell r="J2240" t="str">
            <v>Planner</v>
          </cell>
          <cell r="K2240">
            <v>8</v>
          </cell>
          <cell r="L2240" t="str">
            <v>London</v>
          </cell>
        </row>
        <row r="2241">
          <cell r="C2241" t="str">
            <v>A76536</v>
          </cell>
          <cell r="D2241" t="str">
            <v>UK</v>
          </cell>
          <cell r="E2241" t="str">
            <v>UGB</v>
          </cell>
          <cell r="F2241" t="str">
            <v>UT21</v>
          </cell>
          <cell r="G2241" t="str">
            <v>S1</v>
          </cell>
          <cell r="H2241" t="str">
            <v>THW</v>
          </cell>
          <cell r="I2241" t="str">
            <v>Senior Highway Engineer</v>
          </cell>
          <cell r="J2241" t="str">
            <v>Senior Engineer</v>
          </cell>
          <cell r="K2241">
            <v>6</v>
          </cell>
          <cell r="L2241" t="str">
            <v>Guildford</v>
          </cell>
        </row>
        <row r="2242">
          <cell r="C2242" t="str">
            <v>A74264</v>
          </cell>
          <cell r="D2242" t="str">
            <v>UK</v>
          </cell>
          <cell r="E2242" t="str">
            <v>UGB</v>
          </cell>
          <cell r="F2242" t="str">
            <v>US18</v>
          </cell>
          <cell r="G2242" t="str">
            <v>S9</v>
          </cell>
          <cell r="H2242" t="str">
            <v>AFN</v>
          </cell>
          <cell r="I2242" t="str">
            <v>Project Administration Team Leader</v>
          </cell>
          <cell r="J2242" t="str">
            <v>Team Leader</v>
          </cell>
          <cell r="K2242">
            <v>5</v>
          </cell>
          <cell r="L2242" t="str">
            <v>Stroud</v>
          </cell>
        </row>
        <row r="2243">
          <cell r="C2243" t="str">
            <v>A42302</v>
          </cell>
          <cell r="D2243" t="str">
            <v>UK</v>
          </cell>
          <cell r="E2243" t="str">
            <v>UGB</v>
          </cell>
          <cell r="F2243" t="str">
            <v>US13</v>
          </cell>
          <cell r="G2243" t="str">
            <v>S9</v>
          </cell>
          <cell r="H2243" t="str">
            <v>AFN</v>
          </cell>
          <cell r="I2243" t="str">
            <v>Credit Controller</v>
          </cell>
          <cell r="J2243" t="str">
            <v>Senior Credit Controller</v>
          </cell>
          <cell r="K2243">
            <v>7</v>
          </cell>
          <cell r="L2243" t="str">
            <v>Cardiff</v>
          </cell>
        </row>
        <row r="2244">
          <cell r="C2244" t="str">
            <v>A93041</v>
          </cell>
          <cell r="D2244" t="str">
            <v>UK</v>
          </cell>
          <cell r="E2244" t="str">
            <v>UGB</v>
          </cell>
          <cell r="F2244" t="str">
            <v>UT21</v>
          </cell>
          <cell r="G2244" t="str">
            <v>S1</v>
          </cell>
          <cell r="H2244" t="str">
            <v>THW</v>
          </cell>
          <cell r="I2244" t="str">
            <v>principal engineer</v>
          </cell>
          <cell r="J2244" t="str">
            <v>Principal Engineer/ Technical Discipline Leader</v>
          </cell>
          <cell r="K2244">
            <v>5</v>
          </cell>
          <cell r="L2244" t="str">
            <v>Guildford</v>
          </cell>
        </row>
        <row r="2245">
          <cell r="C2245" t="str">
            <v>A01398</v>
          </cell>
          <cell r="D2245" t="str">
            <v>UK</v>
          </cell>
          <cell r="E2245" t="str">
            <v>UGB</v>
          </cell>
          <cell r="F2245" t="str">
            <v>UT11</v>
          </cell>
          <cell r="G2245" t="str">
            <v>S1</v>
          </cell>
          <cell r="H2245" t="str">
            <v>TEX</v>
          </cell>
          <cell r="I2245" t="str">
            <v>Sector Bid Manager</v>
          </cell>
          <cell r="J2245" t="str">
            <v>Sector Operations Director</v>
          </cell>
          <cell r="K2245">
            <v>2</v>
          </cell>
          <cell r="L2245" t="str">
            <v>Guildford</v>
          </cell>
        </row>
        <row r="2246">
          <cell r="C2246" t="str">
            <v>A07384</v>
          </cell>
          <cell r="D2246" t="str">
            <v>UK</v>
          </cell>
          <cell r="E2246" t="str">
            <v>UGB</v>
          </cell>
          <cell r="F2246" t="str">
            <v>UU71</v>
          </cell>
          <cell r="G2246" t="str">
            <v>S3</v>
          </cell>
          <cell r="H2246" t="str">
            <v>WWN</v>
          </cell>
          <cell r="I2246" t="str">
            <v>Senior Technical Director</v>
          </cell>
          <cell r="J2246" t="str">
            <v>Senior Technical Director</v>
          </cell>
          <cell r="K2246">
            <v>2</v>
          </cell>
          <cell r="L2246" t="str">
            <v>Birmingham</v>
          </cell>
        </row>
        <row r="2247">
          <cell r="C2247" t="str">
            <v>A00088</v>
          </cell>
          <cell r="D2247" t="str">
            <v>UK</v>
          </cell>
          <cell r="E2247" t="str">
            <v>UGB</v>
          </cell>
          <cell r="F2247" t="str">
            <v>UP31</v>
          </cell>
          <cell r="G2247" t="str">
            <v>S2</v>
          </cell>
          <cell r="H2247" t="str">
            <v>GGE</v>
          </cell>
          <cell r="I2247" t="str">
            <v>Graduate Engineer</v>
          </cell>
          <cell r="J2247" t="str">
            <v>Engineer  (Not chartered) (Graduate)</v>
          </cell>
          <cell r="K2247">
            <v>8</v>
          </cell>
          <cell r="L2247" t="str">
            <v>Cardiff</v>
          </cell>
        </row>
        <row r="2248">
          <cell r="C2248" t="str">
            <v>A24952</v>
          </cell>
          <cell r="D2248" t="str">
            <v>UK</v>
          </cell>
          <cell r="E2248" t="str">
            <v>UGB</v>
          </cell>
          <cell r="F2248" t="str">
            <v>UP31</v>
          </cell>
          <cell r="G2248" t="str">
            <v>S2</v>
          </cell>
          <cell r="H2248" t="str">
            <v>GGE</v>
          </cell>
          <cell r="I2248" t="str">
            <v>Graduate Environmental Consultant</v>
          </cell>
          <cell r="J2248" t="str">
            <v>Environmental consultant 2</v>
          </cell>
          <cell r="K2248">
            <v>8</v>
          </cell>
          <cell r="L2248" t="str">
            <v>Secondment</v>
          </cell>
        </row>
        <row r="2249">
          <cell r="C2249" t="str">
            <v>A00278</v>
          </cell>
          <cell r="D2249" t="str">
            <v>UK</v>
          </cell>
          <cell r="E2249" t="str">
            <v>UGB</v>
          </cell>
          <cell r="F2249" t="str">
            <v>UU71</v>
          </cell>
          <cell r="G2249" t="str">
            <v>S3</v>
          </cell>
          <cell r="H2249" t="str">
            <v>WWN</v>
          </cell>
          <cell r="I2249" t="str">
            <v>Graduate Engineer</v>
          </cell>
          <cell r="J2249" t="str">
            <v>Assistant Engineer  (Graduate)</v>
          </cell>
          <cell r="K2249">
            <v>9</v>
          </cell>
          <cell r="L2249" t="str">
            <v>Cardiff</v>
          </cell>
        </row>
        <row r="2250">
          <cell r="C2250" t="str">
            <v>W60569</v>
          </cell>
          <cell r="D2250" t="str">
            <v>UK</v>
          </cell>
          <cell r="E2250" t="str">
            <v>UGB</v>
          </cell>
          <cell r="F2250" t="str">
            <v>UU23</v>
          </cell>
          <cell r="G2250" t="str">
            <v>S3</v>
          </cell>
          <cell r="H2250" t="str">
            <v>MAM</v>
          </cell>
          <cell r="I2250" t="str">
            <v>Searches Clerk</v>
          </cell>
          <cell r="J2250" t="str">
            <v>Technical Officer/ Technician</v>
          </cell>
          <cell r="K2250">
            <v>9</v>
          </cell>
          <cell r="L2250" t="str">
            <v>Nelson</v>
          </cell>
        </row>
        <row r="2251">
          <cell r="C2251" t="str">
            <v>U03139</v>
          </cell>
          <cell r="D2251" t="str">
            <v>UK</v>
          </cell>
          <cell r="E2251" t="str">
            <v>UGB</v>
          </cell>
          <cell r="F2251" t="str">
            <v>UT43</v>
          </cell>
          <cell r="G2251" t="str">
            <v>S1</v>
          </cell>
          <cell r="H2251" t="str">
            <v>TRL</v>
          </cell>
          <cell r="I2251" t="str">
            <v>CAD Technician</v>
          </cell>
          <cell r="J2251" t="str">
            <v>Senior Technician</v>
          </cell>
          <cell r="K2251">
            <v>7</v>
          </cell>
          <cell r="L2251" t="str">
            <v>London</v>
          </cell>
        </row>
        <row r="2252">
          <cell r="C2252" t="str">
            <v>S10281</v>
          </cell>
          <cell r="D2252" t="str">
            <v>UK</v>
          </cell>
          <cell r="E2252" t="str">
            <v>UGB</v>
          </cell>
          <cell r="F2252" t="str">
            <v>UT42</v>
          </cell>
          <cell r="G2252" t="str">
            <v>S1</v>
          </cell>
          <cell r="H2252" t="str">
            <v>TRL</v>
          </cell>
          <cell r="I2252" t="str">
            <v>LU / LO Co-ordinator</v>
          </cell>
          <cell r="J2252" t="str">
            <v>Project Manager  Category 2 (2)</v>
          </cell>
          <cell r="K2252">
            <v>4</v>
          </cell>
          <cell r="L2252" t="str">
            <v>London</v>
          </cell>
        </row>
        <row r="2253">
          <cell r="C2253" t="str">
            <v>W61220</v>
          </cell>
          <cell r="D2253" t="str">
            <v>UK</v>
          </cell>
          <cell r="E2253" t="str">
            <v>UGB</v>
          </cell>
          <cell r="F2253" t="str">
            <v>UU31</v>
          </cell>
          <cell r="G2253" t="str">
            <v>S3</v>
          </cell>
          <cell r="H2253" t="str">
            <v>WWN</v>
          </cell>
          <cell r="I2253" t="str">
            <v>Principal Engineer</v>
          </cell>
          <cell r="J2253" t="str">
            <v>Senior Engineer</v>
          </cell>
          <cell r="K2253">
            <v>5</v>
          </cell>
          <cell r="L2253" t="str">
            <v>Cardiff</v>
          </cell>
        </row>
        <row r="2254">
          <cell r="C2254" t="str">
            <v>W61174</v>
          </cell>
          <cell r="D2254" t="str">
            <v>UK</v>
          </cell>
          <cell r="E2254" t="str">
            <v>UGB</v>
          </cell>
          <cell r="F2254" t="str">
            <v>UU31</v>
          </cell>
          <cell r="G2254" t="str">
            <v>S3</v>
          </cell>
          <cell r="H2254" t="str">
            <v>WWN</v>
          </cell>
          <cell r="I2254" t="str">
            <v>Senior CAD Technicain</v>
          </cell>
          <cell r="J2254" t="str">
            <v>Senior Technician</v>
          </cell>
          <cell r="K2254">
            <v>7</v>
          </cell>
          <cell r="L2254" t="str">
            <v>Cardiff</v>
          </cell>
        </row>
        <row r="2255">
          <cell r="C2255" t="str">
            <v>A24972</v>
          </cell>
          <cell r="D2255" t="str">
            <v>UK</v>
          </cell>
          <cell r="E2255" t="str">
            <v>UGB</v>
          </cell>
          <cell r="F2255" t="str">
            <v>US16</v>
          </cell>
          <cell r="G2255" t="str">
            <v>S9</v>
          </cell>
          <cell r="H2255" t="str">
            <v>ABD</v>
          </cell>
          <cell r="I2255" t="str">
            <v>UK Commercial Director</v>
          </cell>
          <cell r="J2255" t="str">
            <v>Regional Operations or Regional Commercial Director</v>
          </cell>
          <cell r="K2255">
            <v>2</v>
          </cell>
          <cell r="L2255" t="str">
            <v>Home</v>
          </cell>
        </row>
        <row r="2256">
          <cell r="C2256" t="str">
            <v>U02984</v>
          </cell>
          <cell r="D2256" t="str">
            <v>UK</v>
          </cell>
          <cell r="E2256" t="str">
            <v>UGB</v>
          </cell>
          <cell r="F2256" t="str">
            <v>UT31</v>
          </cell>
          <cell r="G2256" t="str">
            <v>S1</v>
          </cell>
          <cell r="H2256" t="str">
            <v>SBR</v>
          </cell>
          <cell r="I2256" t="str">
            <v>inspector</v>
          </cell>
          <cell r="J2256" t="str">
            <v>Senior  Environmental Consultant 1</v>
          </cell>
          <cell r="K2256">
            <v>6</v>
          </cell>
          <cell r="L2256" t="str">
            <v>London</v>
          </cell>
        </row>
        <row r="2257">
          <cell r="C2257" t="str">
            <v>A50245</v>
          </cell>
          <cell r="D2257" t="str">
            <v>UK</v>
          </cell>
          <cell r="E2257" t="str">
            <v>UGB</v>
          </cell>
          <cell r="F2257" t="str">
            <v>US12</v>
          </cell>
          <cell r="G2257" t="str">
            <v>S9</v>
          </cell>
          <cell r="H2257" t="str">
            <v>AHR</v>
          </cell>
          <cell r="I2257" t="str">
            <v>HR Advisor</v>
          </cell>
          <cell r="J2257" t="str">
            <v>HR Assistant</v>
          </cell>
          <cell r="K2257">
            <v>9</v>
          </cell>
          <cell r="L2257" t="str">
            <v>Bristol</v>
          </cell>
        </row>
        <row r="2258">
          <cell r="C2258" t="str">
            <v>A76463</v>
          </cell>
          <cell r="D2258" t="str">
            <v>UK</v>
          </cell>
          <cell r="E2258" t="str">
            <v>UGB</v>
          </cell>
          <cell r="F2258" t="str">
            <v>UT43</v>
          </cell>
          <cell r="G2258" t="str">
            <v>S1</v>
          </cell>
          <cell r="H2258" t="str">
            <v>TRS</v>
          </cell>
          <cell r="I2258" t="str">
            <v>Student Engineer</v>
          </cell>
          <cell r="J2258" t="str">
            <v>Junior Technician</v>
          </cell>
          <cell r="K2258">
            <v>11</v>
          </cell>
          <cell r="L2258" t="str">
            <v>York</v>
          </cell>
        </row>
        <row r="2259">
          <cell r="C2259" t="str">
            <v>A76534</v>
          </cell>
          <cell r="D2259" t="str">
            <v>UK</v>
          </cell>
          <cell r="E2259" t="str">
            <v>UGB</v>
          </cell>
          <cell r="F2259" t="str">
            <v>UT31</v>
          </cell>
          <cell r="G2259" t="str">
            <v>S1</v>
          </cell>
          <cell r="H2259" t="str">
            <v>SBR</v>
          </cell>
          <cell r="I2259" t="str">
            <v>CAD Technician</v>
          </cell>
          <cell r="J2259" t="str">
            <v>Senior Drafter/ Draftman</v>
          </cell>
          <cell r="K2259">
            <v>7</v>
          </cell>
          <cell r="L2259" t="str">
            <v>Birmingham</v>
          </cell>
        </row>
        <row r="2260">
          <cell r="C2260" t="str">
            <v>U02964</v>
          </cell>
          <cell r="D2260" t="str">
            <v>UK</v>
          </cell>
          <cell r="E2260" t="str">
            <v>UGB</v>
          </cell>
          <cell r="F2260" t="str">
            <v>UT41</v>
          </cell>
          <cell r="G2260" t="str">
            <v>S1</v>
          </cell>
          <cell r="H2260" t="str">
            <v>TRL</v>
          </cell>
          <cell r="I2260" t="str">
            <v>engineer</v>
          </cell>
          <cell r="J2260" t="str">
            <v>Resident Engineer (2)</v>
          </cell>
          <cell r="K2260">
            <v>7</v>
          </cell>
          <cell r="L2260" t="str">
            <v>Warrington</v>
          </cell>
        </row>
        <row r="2261">
          <cell r="C2261" t="str">
            <v>A74934</v>
          </cell>
          <cell r="D2261" t="str">
            <v>UK</v>
          </cell>
          <cell r="E2261" t="str">
            <v>UGB</v>
          </cell>
          <cell r="F2261" t="str">
            <v>UT42</v>
          </cell>
          <cell r="G2261" t="str">
            <v>S1</v>
          </cell>
          <cell r="H2261" t="str">
            <v>TRL</v>
          </cell>
          <cell r="I2261" t="str">
            <v>Senior Signalling Engineer</v>
          </cell>
          <cell r="J2261" t="str">
            <v>Senior Engineer</v>
          </cell>
          <cell r="K2261">
            <v>6</v>
          </cell>
          <cell r="L2261" t="str">
            <v>London</v>
          </cell>
        </row>
        <row r="2262">
          <cell r="C2262" t="str">
            <v>A24750</v>
          </cell>
          <cell r="D2262" t="str">
            <v>UK</v>
          </cell>
          <cell r="E2262" t="str">
            <v>UGB</v>
          </cell>
          <cell r="F2262" t="str">
            <v>UP21</v>
          </cell>
          <cell r="G2262" t="str">
            <v>S2</v>
          </cell>
          <cell r="H2262" t="str">
            <v>BBI</v>
          </cell>
          <cell r="I2262" t="str">
            <v>Senior Engineering Hydrologist</v>
          </cell>
          <cell r="J2262" t="str">
            <v>Senior Engineer</v>
          </cell>
          <cell r="K2262">
            <v>6</v>
          </cell>
          <cell r="L2262" t="str">
            <v>London</v>
          </cell>
        </row>
        <row r="2263">
          <cell r="C2263" t="str">
            <v>W60682</v>
          </cell>
          <cell r="D2263" t="str">
            <v>UK</v>
          </cell>
          <cell r="E2263" t="str">
            <v>UGB</v>
          </cell>
          <cell r="F2263" t="str">
            <v>US18</v>
          </cell>
          <cell r="G2263" t="str">
            <v>S9</v>
          </cell>
          <cell r="H2263" t="str">
            <v>AFN</v>
          </cell>
          <cell r="I2263" t="str">
            <v>Project Admin &amp; Controls Team Manager</v>
          </cell>
          <cell r="J2263" t="str">
            <v>Senior Commercial Manager / Commercial Manager</v>
          </cell>
          <cell r="K2263">
            <v>4</v>
          </cell>
          <cell r="L2263" t="str">
            <v>Warrington</v>
          </cell>
        </row>
        <row r="2264">
          <cell r="C2264" t="str">
            <v>S10312</v>
          </cell>
          <cell r="D2264" t="str">
            <v>UK</v>
          </cell>
          <cell r="E2264" t="str">
            <v>UGB</v>
          </cell>
          <cell r="F2264" t="str">
            <v>UU81</v>
          </cell>
          <cell r="G2264" t="str">
            <v>S3</v>
          </cell>
          <cell r="H2264" t="str">
            <v>MMA</v>
          </cell>
          <cell r="I2264" t="str">
            <v>Sub Consultant</v>
          </cell>
          <cell r="J2264" t="str">
            <v>Inspector (2) (ME)</v>
          </cell>
          <cell r="K2264">
            <v>11</v>
          </cell>
          <cell r="L2264" t="str">
            <v>Other Site</v>
          </cell>
        </row>
        <row r="2265">
          <cell r="C2265" t="str">
            <v>A00318</v>
          </cell>
          <cell r="D2265" t="str">
            <v>UK</v>
          </cell>
          <cell r="E2265" t="str">
            <v>UGB</v>
          </cell>
          <cell r="F2265" t="str">
            <v>UT21</v>
          </cell>
          <cell r="G2265" t="str">
            <v>S1</v>
          </cell>
          <cell r="H2265" t="str">
            <v>THW</v>
          </cell>
          <cell r="I2265" t="str">
            <v>Senior Technical Director</v>
          </cell>
          <cell r="J2265" t="str">
            <v>Senior Technical Director</v>
          </cell>
          <cell r="K2265">
            <v>2</v>
          </cell>
          <cell r="L2265" t="str">
            <v>Bristol</v>
          </cell>
        </row>
        <row r="2266">
          <cell r="C2266" t="str">
            <v>S10272</v>
          </cell>
          <cell r="D2266" t="str">
            <v>UK</v>
          </cell>
          <cell r="E2266" t="str">
            <v>UGB</v>
          </cell>
          <cell r="F2266" t="str">
            <v>UT31</v>
          </cell>
          <cell r="G2266" t="str">
            <v>S1</v>
          </cell>
          <cell r="H2266" t="str">
            <v>SBR</v>
          </cell>
          <cell r="I2266" t="str">
            <v>Engineer</v>
          </cell>
          <cell r="J2266" t="str">
            <v>Senior Resident Engineer</v>
          </cell>
          <cell r="K2266">
            <v>5</v>
          </cell>
          <cell r="L2266" t="str">
            <v>Home</v>
          </cell>
        </row>
        <row r="2267">
          <cell r="C2267" t="str">
            <v>A49883</v>
          </cell>
          <cell r="D2267" t="str">
            <v>UK</v>
          </cell>
          <cell r="E2267" t="str">
            <v>UGB</v>
          </cell>
          <cell r="F2267" t="str">
            <v>UT21</v>
          </cell>
          <cell r="G2267" t="str">
            <v>S1</v>
          </cell>
          <cell r="H2267" t="str">
            <v>THW</v>
          </cell>
          <cell r="I2267" t="str">
            <v>engineer</v>
          </cell>
          <cell r="J2267" t="str">
            <v>Engineer  (Not chartered) (Graduate)</v>
          </cell>
          <cell r="K2267">
            <v>8</v>
          </cell>
          <cell r="L2267" t="str">
            <v>Birmingham</v>
          </cell>
        </row>
        <row r="2268">
          <cell r="C2268" t="str">
            <v>A50120</v>
          </cell>
          <cell r="D2268" t="str">
            <v>UK</v>
          </cell>
          <cell r="E2268" t="str">
            <v>UGB</v>
          </cell>
          <cell r="F2268" t="str">
            <v>UT41</v>
          </cell>
          <cell r="G2268" t="str">
            <v>S1</v>
          </cell>
          <cell r="H2268" t="str">
            <v>TRL</v>
          </cell>
          <cell r="I2268" t="str">
            <v>Year in Industry Student</v>
          </cell>
          <cell r="J2268" t="str">
            <v>Junior Technician</v>
          </cell>
          <cell r="K2268">
            <v>11</v>
          </cell>
          <cell r="L2268" t="str">
            <v>Warrington</v>
          </cell>
        </row>
        <row r="2269">
          <cell r="C2269" t="str">
            <v>A25062</v>
          </cell>
          <cell r="D2269" t="str">
            <v>UK</v>
          </cell>
          <cell r="E2269" t="str">
            <v>UGB</v>
          </cell>
          <cell r="F2269" t="str">
            <v>UP21</v>
          </cell>
          <cell r="G2269" t="str">
            <v>S2</v>
          </cell>
          <cell r="H2269" t="str">
            <v>GCL</v>
          </cell>
          <cell r="I2269" t="str">
            <v>Assistant Asbestos Surveyor</v>
          </cell>
          <cell r="J2269" t="str">
            <v>Technical Officer/ Technician</v>
          </cell>
          <cell r="K2269">
            <v>10</v>
          </cell>
          <cell r="L2269" t="str">
            <v>Cardiff</v>
          </cell>
        </row>
        <row r="2270">
          <cell r="C2270" t="str">
            <v>A40096</v>
          </cell>
          <cell r="D2270" t="str">
            <v>UK</v>
          </cell>
          <cell r="E2270" t="str">
            <v>UGB</v>
          </cell>
          <cell r="F2270" t="str">
            <v>UT31</v>
          </cell>
          <cell r="G2270" t="str">
            <v>S1</v>
          </cell>
          <cell r="H2270" t="str">
            <v>SBR</v>
          </cell>
          <cell r="I2270" t="str">
            <v>senior technical director</v>
          </cell>
          <cell r="J2270" t="str">
            <v>Senior Technical Director</v>
          </cell>
          <cell r="K2270">
            <v>2</v>
          </cell>
          <cell r="L2270" t="str">
            <v>London</v>
          </cell>
        </row>
        <row r="2271">
          <cell r="C2271" t="str">
            <v>U03150</v>
          </cell>
          <cell r="D2271" t="str">
            <v>UK</v>
          </cell>
          <cell r="E2271" t="str">
            <v>UGB</v>
          </cell>
          <cell r="F2271" t="str">
            <v>UT43</v>
          </cell>
          <cell r="G2271" t="str">
            <v>S1</v>
          </cell>
          <cell r="H2271" t="str">
            <v>TRL</v>
          </cell>
          <cell r="I2271" t="str">
            <v>CAD Technician</v>
          </cell>
          <cell r="J2271" t="str">
            <v>Senior Drafter/ Draftman</v>
          </cell>
          <cell r="K2271">
            <v>7</v>
          </cell>
          <cell r="L2271" t="str">
            <v>London</v>
          </cell>
        </row>
        <row r="2272">
          <cell r="C2272" t="str">
            <v>A74287</v>
          </cell>
          <cell r="D2272" t="str">
            <v>UK</v>
          </cell>
          <cell r="E2272" t="str">
            <v>UGB</v>
          </cell>
          <cell r="F2272" t="str">
            <v>UT22</v>
          </cell>
          <cell r="G2272" t="str">
            <v>S1</v>
          </cell>
          <cell r="H2272" t="str">
            <v>TPL</v>
          </cell>
          <cell r="I2272" t="str">
            <v>senior transport planner</v>
          </cell>
          <cell r="J2272" t="str">
            <v>Senior  Planner</v>
          </cell>
          <cell r="K2272">
            <v>6</v>
          </cell>
          <cell r="L2272" t="str">
            <v>Birmingham</v>
          </cell>
        </row>
        <row r="2273">
          <cell r="C2273" t="str">
            <v>A80032</v>
          </cell>
          <cell r="D2273" t="str">
            <v>UK</v>
          </cell>
          <cell r="E2273" t="str">
            <v>UGB</v>
          </cell>
          <cell r="F2273" t="str">
            <v>UU81</v>
          </cell>
          <cell r="G2273" t="str">
            <v>S3</v>
          </cell>
          <cell r="H2273" t="str">
            <v>ERE</v>
          </cell>
          <cell r="I2273" t="str">
            <v>Engineer</v>
          </cell>
          <cell r="J2273" t="str">
            <v>Engineer  (Not chartered) (Graduate)</v>
          </cell>
          <cell r="K2273">
            <v>8</v>
          </cell>
        </row>
        <row r="2274">
          <cell r="C2274" t="str">
            <v>A50253</v>
          </cell>
          <cell r="D2274" t="str">
            <v>UK</v>
          </cell>
          <cell r="E2274" t="str">
            <v>UGB</v>
          </cell>
          <cell r="F2274" t="str">
            <v>UT42</v>
          </cell>
          <cell r="G2274" t="str">
            <v>S1</v>
          </cell>
          <cell r="H2274" t="str">
            <v>TRL</v>
          </cell>
          <cell r="I2274" t="str">
            <v>BIM Modeller</v>
          </cell>
          <cell r="J2274" t="str">
            <v>Senior Technician</v>
          </cell>
          <cell r="K2274">
            <v>7</v>
          </cell>
          <cell r="L2274" t="str">
            <v>Other Site</v>
          </cell>
        </row>
        <row r="2275">
          <cell r="C2275" t="str">
            <v>A25264</v>
          </cell>
          <cell r="D2275" t="str">
            <v>UK</v>
          </cell>
          <cell r="E2275" t="str">
            <v>UGB</v>
          </cell>
          <cell r="F2275" t="str">
            <v>UU31</v>
          </cell>
          <cell r="G2275" t="str">
            <v>S3</v>
          </cell>
          <cell r="H2275" t="str">
            <v>WWN</v>
          </cell>
          <cell r="I2275" t="str">
            <v>Business Director South East Water</v>
          </cell>
          <cell r="J2275" t="str">
            <v>Business Director</v>
          </cell>
          <cell r="K2275">
            <v>3</v>
          </cell>
          <cell r="L2275" t="str">
            <v>Guildford</v>
          </cell>
        </row>
        <row r="2276">
          <cell r="C2276" t="str">
            <v>A25158</v>
          </cell>
          <cell r="D2276" t="str">
            <v>UK</v>
          </cell>
          <cell r="E2276" t="str">
            <v>UGB</v>
          </cell>
          <cell r="F2276" t="str">
            <v>UP31</v>
          </cell>
          <cell r="G2276" t="str">
            <v>S2</v>
          </cell>
          <cell r="H2276" t="str">
            <v>GGE</v>
          </cell>
          <cell r="I2276" t="str">
            <v>Function Group Manager</v>
          </cell>
          <cell r="J2276" t="str">
            <v>Associate Business Director</v>
          </cell>
          <cell r="K2276">
            <v>4</v>
          </cell>
          <cell r="L2276" t="str">
            <v>Guildford</v>
          </cell>
        </row>
        <row r="2277">
          <cell r="C2277" t="str">
            <v>A76274</v>
          </cell>
          <cell r="D2277" t="str">
            <v>UK</v>
          </cell>
          <cell r="E2277" t="str">
            <v>UGB</v>
          </cell>
          <cell r="F2277" t="str">
            <v>UU22</v>
          </cell>
          <cell r="G2277" t="str">
            <v>S3</v>
          </cell>
          <cell r="H2277" t="str">
            <v>WTC</v>
          </cell>
          <cell r="I2277" t="str">
            <v>Senior Mechanical Engineer</v>
          </cell>
          <cell r="J2277" t="str">
            <v>Principal Engineer/ Technical Discipline Leader</v>
          </cell>
          <cell r="K2277">
            <v>5</v>
          </cell>
          <cell r="L2277" t="str">
            <v>Birmingham</v>
          </cell>
        </row>
        <row r="2278">
          <cell r="C2278" t="str">
            <v>A93114</v>
          </cell>
          <cell r="D2278" t="str">
            <v>UK</v>
          </cell>
          <cell r="E2278" t="str">
            <v>UGB</v>
          </cell>
          <cell r="F2278" t="str">
            <v>UU71</v>
          </cell>
          <cell r="G2278" t="str">
            <v>S3</v>
          </cell>
          <cell r="H2278" t="str">
            <v>WWN</v>
          </cell>
          <cell r="I2278" t="str">
            <v>Technical Director</v>
          </cell>
          <cell r="J2278" t="str">
            <v>Technical Director  / Technical Director (1)</v>
          </cell>
          <cell r="K2278">
            <v>3</v>
          </cell>
          <cell r="L2278" t="str">
            <v>Birmingham</v>
          </cell>
        </row>
        <row r="2279">
          <cell r="C2279" t="str">
            <v>S10328</v>
          </cell>
          <cell r="D2279" t="str">
            <v>UK</v>
          </cell>
          <cell r="E2279" t="str">
            <v>UGB</v>
          </cell>
          <cell r="F2279" t="str">
            <v>UT42</v>
          </cell>
          <cell r="G2279" t="str">
            <v>S1</v>
          </cell>
          <cell r="H2279" t="str">
            <v>TRL</v>
          </cell>
          <cell r="I2279" t="str">
            <v>Subconultant - Architectural Designer</v>
          </cell>
          <cell r="J2279" t="str">
            <v>Project Manager  Category  2 (1)</v>
          </cell>
          <cell r="K2279">
            <v>3</v>
          </cell>
          <cell r="L2279" t="str">
            <v>London</v>
          </cell>
        </row>
        <row r="2280">
          <cell r="C2280" t="str">
            <v>A99295</v>
          </cell>
          <cell r="D2280" t="str">
            <v>UK</v>
          </cell>
          <cell r="E2280" t="str">
            <v>UGB</v>
          </cell>
          <cell r="F2280" t="str">
            <v>UT21</v>
          </cell>
          <cell r="G2280" t="str">
            <v>S1</v>
          </cell>
          <cell r="H2280" t="str">
            <v>THW</v>
          </cell>
          <cell r="I2280" t="str">
            <v>Senior Planner</v>
          </cell>
          <cell r="J2280" t="str">
            <v>Planner</v>
          </cell>
          <cell r="K2280">
            <v>7</v>
          </cell>
          <cell r="L2280" t="str">
            <v>Guildford</v>
          </cell>
        </row>
        <row r="2281">
          <cell r="C2281" t="str">
            <v>A92002</v>
          </cell>
          <cell r="D2281" t="str">
            <v>UK</v>
          </cell>
          <cell r="E2281" t="str">
            <v>UGB</v>
          </cell>
          <cell r="F2281" t="str">
            <v>UP51</v>
          </cell>
          <cell r="G2281" t="str">
            <v>S2</v>
          </cell>
          <cell r="H2281" t="str">
            <v>SBS</v>
          </cell>
          <cell r="I2281" t="str">
            <v>Senior Engineer</v>
          </cell>
          <cell r="J2281" t="str">
            <v>Senior Engineer</v>
          </cell>
          <cell r="K2281">
            <v>6</v>
          </cell>
          <cell r="L2281" t="str">
            <v>Birmingham</v>
          </cell>
        </row>
        <row r="2282">
          <cell r="C2282" t="str">
            <v>A76201</v>
          </cell>
          <cell r="D2282" t="str">
            <v>UK</v>
          </cell>
          <cell r="E2282" t="str">
            <v>UGB</v>
          </cell>
          <cell r="F2282" t="str">
            <v>UE21</v>
          </cell>
          <cell r="G2282" t="str">
            <v>S4</v>
          </cell>
          <cell r="H2282" t="str">
            <v>EEC</v>
          </cell>
          <cell r="I2282" t="str">
            <v>Graduate Ecologist</v>
          </cell>
          <cell r="J2282" t="str">
            <v>Graduate Engineer</v>
          </cell>
          <cell r="K2282">
            <v>10</v>
          </cell>
          <cell r="L2282" t="str">
            <v>Stroud</v>
          </cell>
        </row>
        <row r="2283">
          <cell r="C2283" t="str">
            <v>A50139</v>
          </cell>
          <cell r="D2283" t="str">
            <v>UK</v>
          </cell>
          <cell r="E2283" t="str">
            <v>UGB</v>
          </cell>
          <cell r="F2283" t="str">
            <v>UT31</v>
          </cell>
          <cell r="G2283" t="str">
            <v>S1</v>
          </cell>
          <cell r="H2283" t="str">
            <v>SBR</v>
          </cell>
          <cell r="I2283" t="str">
            <v>Student Engineer</v>
          </cell>
          <cell r="J2283" t="str">
            <v>Graduate Engineer</v>
          </cell>
          <cell r="K2283">
            <v>10</v>
          </cell>
          <cell r="L2283" t="str">
            <v>London</v>
          </cell>
        </row>
        <row r="2284">
          <cell r="C2284" t="str">
            <v>A00479</v>
          </cell>
          <cell r="D2284" t="str">
            <v>UK</v>
          </cell>
          <cell r="E2284" t="str">
            <v>UGB</v>
          </cell>
          <cell r="F2284" t="str">
            <v>US16</v>
          </cell>
          <cell r="G2284" t="str">
            <v>S9</v>
          </cell>
          <cell r="H2284" t="str">
            <v>ALG</v>
          </cell>
          <cell r="I2284" t="str">
            <v>Regional Legal Advisor</v>
          </cell>
          <cell r="J2284" t="str">
            <v>Associate Legal Advisor</v>
          </cell>
          <cell r="K2284">
            <v>5</v>
          </cell>
          <cell r="L2284" t="str">
            <v>Bristol</v>
          </cell>
        </row>
        <row r="2285">
          <cell r="C2285" t="str">
            <v>A74267</v>
          </cell>
          <cell r="D2285" t="str">
            <v>UK</v>
          </cell>
          <cell r="E2285" t="str">
            <v>UGB</v>
          </cell>
          <cell r="F2285" t="str">
            <v>UE21</v>
          </cell>
          <cell r="G2285" t="str">
            <v>S4</v>
          </cell>
          <cell r="H2285" t="str">
            <v>EEC</v>
          </cell>
          <cell r="I2285" t="str">
            <v>Senior Ecologist</v>
          </cell>
          <cell r="J2285" t="str">
            <v>Senior  Environmental Consultant 1</v>
          </cell>
          <cell r="K2285">
            <v>6</v>
          </cell>
          <cell r="L2285" t="str">
            <v>Stroud</v>
          </cell>
        </row>
        <row r="2286">
          <cell r="C2286" t="str">
            <v>A74788</v>
          </cell>
          <cell r="D2286" t="str">
            <v>UK</v>
          </cell>
          <cell r="E2286" t="str">
            <v>UGB</v>
          </cell>
          <cell r="F2286" t="str">
            <v>US12</v>
          </cell>
          <cell r="G2286" t="str">
            <v>S9</v>
          </cell>
          <cell r="H2286" t="str">
            <v>AHR</v>
          </cell>
          <cell r="I2286" t="str">
            <v>HR Assistant</v>
          </cell>
          <cell r="J2286" t="str">
            <v>HR Assistant</v>
          </cell>
          <cell r="K2286">
            <v>9</v>
          </cell>
          <cell r="L2286" t="str">
            <v>Bristol</v>
          </cell>
        </row>
        <row r="2287">
          <cell r="C2287" t="str">
            <v>A76069</v>
          </cell>
          <cell r="D2287" t="str">
            <v>UK</v>
          </cell>
          <cell r="E2287" t="str">
            <v>UGB</v>
          </cell>
          <cell r="F2287" t="str">
            <v>UT42</v>
          </cell>
          <cell r="G2287" t="str">
            <v>S1</v>
          </cell>
          <cell r="H2287" t="str">
            <v>TRL</v>
          </cell>
          <cell r="I2287" t="str">
            <v>CAD Technician</v>
          </cell>
          <cell r="J2287" t="str">
            <v>Senior Field Engineer (IT)</v>
          </cell>
          <cell r="K2287">
            <v>7</v>
          </cell>
          <cell r="L2287" t="str">
            <v>London</v>
          </cell>
        </row>
        <row r="2288">
          <cell r="C2288" t="str">
            <v>U02986</v>
          </cell>
          <cell r="D2288" t="str">
            <v>UK</v>
          </cell>
          <cell r="E2288" t="str">
            <v>UGB</v>
          </cell>
          <cell r="F2288" t="str">
            <v>UT31</v>
          </cell>
          <cell r="G2288" t="str">
            <v>S1</v>
          </cell>
          <cell r="H2288" t="str">
            <v>SBR</v>
          </cell>
          <cell r="I2288" t="str">
            <v>CAD technician</v>
          </cell>
          <cell r="J2288" t="str">
            <v>Senior  Landscape/ Project/Graphic/Urban Designer</v>
          </cell>
          <cell r="K2288">
            <v>6</v>
          </cell>
          <cell r="L2288" t="str">
            <v>London</v>
          </cell>
        </row>
        <row r="2289">
          <cell r="C2289" t="str">
            <v>S10306</v>
          </cell>
          <cell r="D2289" t="str">
            <v>UK</v>
          </cell>
          <cell r="E2289" t="str">
            <v>UGB</v>
          </cell>
          <cell r="F2289" t="str">
            <v>UT22</v>
          </cell>
          <cell r="G2289" t="str">
            <v>S1</v>
          </cell>
          <cell r="H2289" t="str">
            <v>THW</v>
          </cell>
          <cell r="I2289" t="str">
            <v>Sub-Consultant</v>
          </cell>
          <cell r="J2289" t="str">
            <v>Inspector (2) (ME)</v>
          </cell>
          <cell r="K2289">
            <v>11</v>
          </cell>
          <cell r="L2289" t="str">
            <v>London</v>
          </cell>
        </row>
        <row r="2290">
          <cell r="C2290" t="str">
            <v>A41721</v>
          </cell>
          <cell r="D2290" t="str">
            <v>UK</v>
          </cell>
          <cell r="E2290" t="str">
            <v>UGB</v>
          </cell>
          <cell r="F2290" t="str">
            <v>UT22</v>
          </cell>
          <cell r="G2290" t="str">
            <v>S1</v>
          </cell>
          <cell r="H2290" t="str">
            <v>TIS</v>
          </cell>
          <cell r="I2290" t="str">
            <v>Principal Engineer</v>
          </cell>
          <cell r="J2290" t="str">
            <v>Principal Engineer/ Technical Discipline Leader</v>
          </cell>
          <cell r="K2290">
            <v>5</v>
          </cell>
          <cell r="L2290" t="str">
            <v>Guildford</v>
          </cell>
        </row>
        <row r="2291">
          <cell r="C2291" t="str">
            <v>A98035</v>
          </cell>
          <cell r="D2291" t="str">
            <v>UK</v>
          </cell>
          <cell r="E2291" t="str">
            <v>UGB</v>
          </cell>
          <cell r="F2291" t="str">
            <v>UP31</v>
          </cell>
          <cell r="G2291" t="str">
            <v>S2</v>
          </cell>
          <cell r="H2291" t="str">
            <v>GGE</v>
          </cell>
          <cell r="I2291" t="str">
            <v>Principal Hydrogeologist</v>
          </cell>
          <cell r="J2291" t="str">
            <v>Principal Environmental Consultant</v>
          </cell>
          <cell r="K2291">
            <v>5</v>
          </cell>
          <cell r="L2291" t="str">
            <v>Exeter</v>
          </cell>
        </row>
        <row r="2292">
          <cell r="C2292" t="str">
            <v>A74938</v>
          </cell>
          <cell r="D2292" t="str">
            <v>UK</v>
          </cell>
          <cell r="E2292" t="str">
            <v>UGB</v>
          </cell>
          <cell r="F2292" t="str">
            <v>UU22</v>
          </cell>
          <cell r="G2292" t="str">
            <v>S3</v>
          </cell>
          <cell r="H2292" t="str">
            <v>WTC</v>
          </cell>
          <cell r="I2292" t="str">
            <v>Electrical and Mechanical Engineer</v>
          </cell>
          <cell r="J2292" t="str">
            <v>Chartered or Consulting Engineer</v>
          </cell>
          <cell r="K2292">
            <v>7</v>
          </cell>
          <cell r="L2292" t="str">
            <v>Exeter</v>
          </cell>
        </row>
        <row r="2293">
          <cell r="C2293" t="str">
            <v>U02366</v>
          </cell>
          <cell r="D2293" t="str">
            <v>UK</v>
          </cell>
          <cell r="E2293" t="str">
            <v>UGB</v>
          </cell>
          <cell r="F2293" t="str">
            <v>UT41</v>
          </cell>
          <cell r="G2293" t="str">
            <v>S1</v>
          </cell>
          <cell r="H2293" t="str">
            <v>TRL</v>
          </cell>
          <cell r="I2293" t="str">
            <v>Engineer</v>
          </cell>
          <cell r="J2293" t="str">
            <v>Chartered or Consulting Engineer</v>
          </cell>
          <cell r="K2293">
            <v>7</v>
          </cell>
          <cell r="L2293" t="str">
            <v>Warrington</v>
          </cell>
        </row>
        <row r="2294">
          <cell r="C2294" t="str">
            <v>A24721</v>
          </cell>
          <cell r="D2294" t="str">
            <v>UK</v>
          </cell>
          <cell r="E2294" t="str">
            <v>UGB</v>
          </cell>
          <cell r="F2294" t="str">
            <v>UE31</v>
          </cell>
          <cell r="G2294" t="str">
            <v>S4</v>
          </cell>
          <cell r="H2294" t="str">
            <v>EEA</v>
          </cell>
          <cell r="I2294" t="str">
            <v>Principal Consultant</v>
          </cell>
          <cell r="J2294" t="str">
            <v>Principal Consultant (Aus)</v>
          </cell>
          <cell r="K2294">
            <v>5</v>
          </cell>
          <cell r="L2294" t="str">
            <v>London</v>
          </cell>
        </row>
        <row r="2295">
          <cell r="C2295" t="str">
            <v>A74669</v>
          </cell>
          <cell r="D2295" t="str">
            <v>UK</v>
          </cell>
          <cell r="E2295" t="str">
            <v>UGB</v>
          </cell>
          <cell r="F2295" t="str">
            <v>UT23</v>
          </cell>
          <cell r="G2295" t="str">
            <v>S1</v>
          </cell>
          <cell r="H2295" t="str">
            <v>THW</v>
          </cell>
          <cell r="I2295" t="str">
            <v>graduate engineer</v>
          </cell>
          <cell r="J2295" t="str">
            <v>Graduate Engineer</v>
          </cell>
          <cell r="K2295">
            <v>9</v>
          </cell>
          <cell r="L2295" t="str">
            <v>Other Site</v>
          </cell>
        </row>
        <row r="2296">
          <cell r="C2296" t="str">
            <v>A92622</v>
          </cell>
          <cell r="D2296" t="str">
            <v>UK</v>
          </cell>
          <cell r="E2296" t="str">
            <v>UGB</v>
          </cell>
          <cell r="F2296" t="str">
            <v>UT51</v>
          </cell>
          <cell r="G2296" t="str">
            <v>S1</v>
          </cell>
          <cell r="H2296" t="str">
            <v>TIS</v>
          </cell>
          <cell r="I2296" t="str">
            <v>principal engineer</v>
          </cell>
          <cell r="J2296" t="str">
            <v>Principal Engineer/ Technical Discipline Leader</v>
          </cell>
          <cell r="K2296">
            <v>5</v>
          </cell>
          <cell r="L2296" t="str">
            <v>Dublin</v>
          </cell>
        </row>
        <row r="2297">
          <cell r="C2297" t="str">
            <v>A74268</v>
          </cell>
          <cell r="D2297" t="str">
            <v>UK</v>
          </cell>
          <cell r="E2297" t="str">
            <v>UGB</v>
          </cell>
          <cell r="F2297" t="str">
            <v>UE21</v>
          </cell>
          <cell r="G2297" t="str">
            <v>S4</v>
          </cell>
          <cell r="H2297" t="str">
            <v>EEC</v>
          </cell>
          <cell r="I2297" t="str">
            <v>Senior Ecologist</v>
          </cell>
          <cell r="J2297" t="str">
            <v>Senior  Environmental Consultant 1</v>
          </cell>
          <cell r="K2297">
            <v>6</v>
          </cell>
          <cell r="L2297" t="str">
            <v>Stroud</v>
          </cell>
        </row>
        <row r="2298">
          <cell r="C2298" t="str">
            <v>A03425</v>
          </cell>
          <cell r="D2298" t="str">
            <v>UK</v>
          </cell>
          <cell r="E2298" t="str">
            <v>UGB</v>
          </cell>
          <cell r="F2298" t="str">
            <v>UF11</v>
          </cell>
          <cell r="G2298" t="str">
            <v>S9</v>
          </cell>
          <cell r="H2298" t="str">
            <v>AFF</v>
          </cell>
          <cell r="I2298" t="str">
            <v>Office Manager</v>
          </cell>
          <cell r="J2298" t="str">
            <v>Office Facilities Manager (1)</v>
          </cell>
          <cell r="K2298">
            <v>5</v>
          </cell>
          <cell r="L2298" t="str">
            <v>Birmingham</v>
          </cell>
        </row>
        <row r="2299">
          <cell r="C2299" t="str">
            <v>U03156</v>
          </cell>
          <cell r="D2299" t="str">
            <v>UK</v>
          </cell>
          <cell r="E2299" t="str">
            <v>UGB</v>
          </cell>
          <cell r="F2299" t="str">
            <v>UT42</v>
          </cell>
          <cell r="G2299" t="str">
            <v>S1</v>
          </cell>
          <cell r="H2299" t="str">
            <v>TRL</v>
          </cell>
          <cell r="I2299" t="str">
            <v>CAD Technician</v>
          </cell>
          <cell r="J2299" t="str">
            <v>Senior Drafter/ Draftman</v>
          </cell>
          <cell r="K2299">
            <v>7</v>
          </cell>
          <cell r="L2299" t="str">
            <v>Other Site</v>
          </cell>
        </row>
        <row r="2300">
          <cell r="C2300" t="str">
            <v>W99082</v>
          </cell>
          <cell r="D2300" t="str">
            <v>UK</v>
          </cell>
          <cell r="E2300" t="str">
            <v>UGB</v>
          </cell>
          <cell r="F2300" t="str">
            <v>UU31</v>
          </cell>
          <cell r="G2300" t="str">
            <v>S3</v>
          </cell>
          <cell r="H2300" t="str">
            <v>WWN</v>
          </cell>
          <cell r="I2300" t="str">
            <v>Consultant</v>
          </cell>
          <cell r="J2300" t="str">
            <v>Associate (EA)/ Associate Tech. Dir / Associate Tech. Dir (2</v>
          </cell>
          <cell r="K2300">
            <v>4</v>
          </cell>
          <cell r="L2300" t="str">
            <v>Maple Lodge</v>
          </cell>
        </row>
        <row r="2301">
          <cell r="C2301" t="str">
            <v>A00048</v>
          </cell>
          <cell r="D2301" t="str">
            <v>UK</v>
          </cell>
          <cell r="E2301" t="str">
            <v>UGB</v>
          </cell>
          <cell r="F2301" t="str">
            <v>UT21</v>
          </cell>
          <cell r="G2301" t="str">
            <v>S1</v>
          </cell>
          <cell r="H2301" t="str">
            <v>THW</v>
          </cell>
          <cell r="I2301" t="str">
            <v>technician</v>
          </cell>
          <cell r="J2301" t="str">
            <v>Engineer  (Not chartered) (Graduate)</v>
          </cell>
          <cell r="K2301">
            <v>8</v>
          </cell>
          <cell r="L2301" t="str">
            <v>Secondment</v>
          </cell>
        </row>
        <row r="2302">
          <cell r="C2302" t="str">
            <v>A49921</v>
          </cell>
          <cell r="D2302" t="str">
            <v>UK</v>
          </cell>
          <cell r="E2302" t="str">
            <v>UGB</v>
          </cell>
          <cell r="F2302" t="str">
            <v>UT42</v>
          </cell>
          <cell r="G2302" t="str">
            <v>S1</v>
          </cell>
          <cell r="H2302" t="str">
            <v>TRL</v>
          </cell>
          <cell r="I2302" t="str">
            <v>clerical officer</v>
          </cell>
          <cell r="J2302" t="str">
            <v>Clerical Officer</v>
          </cell>
          <cell r="K2302">
            <v>10</v>
          </cell>
          <cell r="L2302" t="str">
            <v>Other Site</v>
          </cell>
        </row>
        <row r="2303">
          <cell r="C2303" t="str">
            <v>A00335</v>
          </cell>
          <cell r="D2303" t="str">
            <v>UK</v>
          </cell>
          <cell r="E2303" t="str">
            <v>UGB</v>
          </cell>
          <cell r="F2303" t="str">
            <v>UU81</v>
          </cell>
          <cell r="G2303" t="str">
            <v>S3</v>
          </cell>
          <cell r="H2303" t="str">
            <v>MMA</v>
          </cell>
          <cell r="I2303" t="str">
            <v>Principal Waste Management Consultant</v>
          </cell>
          <cell r="J2303" t="str">
            <v>Principal Environmental Consultant</v>
          </cell>
          <cell r="K2303">
            <v>5</v>
          </cell>
          <cell r="L2303" t="str">
            <v>Warrington</v>
          </cell>
        </row>
        <row r="2304">
          <cell r="C2304" t="str">
            <v>S10323</v>
          </cell>
          <cell r="D2304" t="str">
            <v>UK</v>
          </cell>
          <cell r="E2304" t="str">
            <v>UGB</v>
          </cell>
          <cell r="F2304" t="str">
            <v>US12</v>
          </cell>
          <cell r="G2304" t="str">
            <v>S9</v>
          </cell>
          <cell r="H2304" t="str">
            <v>AHR</v>
          </cell>
          <cell r="I2304" t="str">
            <v>HR Business Partner</v>
          </cell>
          <cell r="J2304" t="str">
            <v>Senior HR Manager/Advisor</v>
          </cell>
          <cell r="K2304">
            <v>5</v>
          </cell>
          <cell r="L2304" t="str">
            <v>Birmingham</v>
          </cell>
        </row>
        <row r="2305">
          <cell r="C2305" t="str">
            <v>A76434</v>
          </cell>
          <cell r="D2305" t="str">
            <v>UK</v>
          </cell>
          <cell r="E2305" t="str">
            <v>UGB</v>
          </cell>
          <cell r="F2305" t="str">
            <v>UT21</v>
          </cell>
          <cell r="G2305" t="str">
            <v>S1</v>
          </cell>
          <cell r="H2305" t="str">
            <v>THW</v>
          </cell>
          <cell r="I2305" t="str">
            <v>Principal Engineer</v>
          </cell>
          <cell r="J2305" t="str">
            <v>Principal Engineer/ Technical Discipline Leader</v>
          </cell>
          <cell r="K2305">
            <v>5</v>
          </cell>
          <cell r="L2305" t="str">
            <v>Warrington</v>
          </cell>
        </row>
        <row r="2306">
          <cell r="C2306" t="str">
            <v>A76262</v>
          </cell>
          <cell r="D2306" t="str">
            <v>UK</v>
          </cell>
          <cell r="E2306" t="str">
            <v>UGB</v>
          </cell>
          <cell r="F2306" t="str">
            <v>UP32</v>
          </cell>
          <cell r="G2306" t="str">
            <v>S2</v>
          </cell>
          <cell r="H2306" t="str">
            <v>GGE</v>
          </cell>
          <cell r="I2306" t="str">
            <v>Site Investigation Engineer</v>
          </cell>
          <cell r="J2306" t="str">
            <v>Engineering Geologist</v>
          </cell>
          <cell r="K2306">
            <v>7</v>
          </cell>
          <cell r="L2306" t="str">
            <v>Exeter</v>
          </cell>
        </row>
        <row r="2307">
          <cell r="C2307" t="str">
            <v>A25003</v>
          </cell>
          <cell r="D2307" t="str">
            <v>UK</v>
          </cell>
          <cell r="E2307" t="str">
            <v>UGB</v>
          </cell>
          <cell r="F2307" t="str">
            <v>UT22</v>
          </cell>
          <cell r="G2307" t="str">
            <v>S1</v>
          </cell>
          <cell r="H2307" t="str">
            <v>TPL</v>
          </cell>
          <cell r="I2307" t="str">
            <v>senior transport planner</v>
          </cell>
          <cell r="J2307" t="str">
            <v>Senior Engineer</v>
          </cell>
          <cell r="K2307">
            <v>6</v>
          </cell>
          <cell r="L2307" t="str">
            <v>Secondment</v>
          </cell>
        </row>
        <row r="2308">
          <cell r="C2308" t="str">
            <v>U03054</v>
          </cell>
          <cell r="D2308" t="str">
            <v>UK</v>
          </cell>
          <cell r="E2308" t="str">
            <v>UGB</v>
          </cell>
          <cell r="F2308" t="str">
            <v>UT22</v>
          </cell>
          <cell r="G2308" t="str">
            <v>S1</v>
          </cell>
          <cell r="H2308" t="str">
            <v>TPL</v>
          </cell>
          <cell r="I2308" t="str">
            <v>Summer/Bursary Student</v>
          </cell>
          <cell r="J2308" t="str">
            <v>Environmental consultant 4 / Graduate</v>
          </cell>
          <cell r="K2308">
            <v>10</v>
          </cell>
          <cell r="L2308" t="str">
            <v>Birmingham</v>
          </cell>
        </row>
        <row r="2309">
          <cell r="C2309" t="str">
            <v>A00018</v>
          </cell>
          <cell r="D2309" t="str">
            <v>UK</v>
          </cell>
          <cell r="E2309" t="str">
            <v>UGB</v>
          </cell>
          <cell r="F2309" t="str">
            <v>UT31</v>
          </cell>
          <cell r="G2309" t="str">
            <v>S1</v>
          </cell>
          <cell r="H2309" t="str">
            <v>SBR</v>
          </cell>
          <cell r="I2309" t="str">
            <v>assistant engineer</v>
          </cell>
          <cell r="J2309" t="str">
            <v>Graduate Engineer</v>
          </cell>
          <cell r="K2309">
            <v>9</v>
          </cell>
          <cell r="L2309" t="str">
            <v>Birmingham</v>
          </cell>
        </row>
        <row r="2310">
          <cell r="C2310" t="str">
            <v>A74594</v>
          </cell>
          <cell r="D2310" t="str">
            <v>UK</v>
          </cell>
          <cell r="E2310" t="str">
            <v>UGB</v>
          </cell>
          <cell r="F2310" t="str">
            <v>UT42</v>
          </cell>
          <cell r="G2310" t="str">
            <v>S1</v>
          </cell>
          <cell r="H2310" t="str">
            <v>TRL</v>
          </cell>
          <cell r="I2310" t="str">
            <v>associate technical director</v>
          </cell>
          <cell r="J2310" t="str">
            <v>Associate (EA)/ Associate Tech. Dir / Associate Tech. Dir (2</v>
          </cell>
          <cell r="K2310">
            <v>4</v>
          </cell>
          <cell r="L2310" t="str">
            <v>London</v>
          </cell>
        </row>
        <row r="2311">
          <cell r="C2311" t="str">
            <v>W64025</v>
          </cell>
          <cell r="D2311" t="str">
            <v>UK</v>
          </cell>
          <cell r="E2311" t="str">
            <v>UGB</v>
          </cell>
          <cell r="F2311" t="str">
            <v>UT31</v>
          </cell>
          <cell r="G2311" t="str">
            <v>S1</v>
          </cell>
          <cell r="H2311" t="str">
            <v>SBR</v>
          </cell>
          <cell r="I2311" t="str">
            <v>Senior Principal Technician</v>
          </cell>
          <cell r="J2311" t="str">
            <v>Senior Technician</v>
          </cell>
          <cell r="K2311">
            <v>7</v>
          </cell>
          <cell r="L2311" t="str">
            <v>Home</v>
          </cell>
        </row>
        <row r="2312">
          <cell r="C2312" t="str">
            <v>A76155</v>
          </cell>
          <cell r="D2312" t="str">
            <v>UK</v>
          </cell>
          <cell r="E2312" t="str">
            <v>UGB</v>
          </cell>
          <cell r="F2312" t="str">
            <v>UE21</v>
          </cell>
          <cell r="G2312" t="str">
            <v>S4</v>
          </cell>
          <cell r="H2312" t="str">
            <v>ESD</v>
          </cell>
          <cell r="I2312" t="str">
            <v>Senior Sustainability Consultant</v>
          </cell>
          <cell r="J2312" t="str">
            <v>Senior Consultant</v>
          </cell>
          <cell r="K2312">
            <v>6</v>
          </cell>
          <cell r="L2312" t="str">
            <v>London</v>
          </cell>
        </row>
        <row r="2313">
          <cell r="C2313" t="str">
            <v>A41279</v>
          </cell>
          <cell r="D2313" t="str">
            <v>UK</v>
          </cell>
          <cell r="E2313" t="str">
            <v>UGB</v>
          </cell>
          <cell r="F2313" t="str">
            <v>UU61</v>
          </cell>
          <cell r="G2313" t="str">
            <v>S3</v>
          </cell>
          <cell r="H2313" t="str">
            <v>WWN</v>
          </cell>
          <cell r="I2313" t="str">
            <v>Technical Director</v>
          </cell>
          <cell r="J2313" t="str">
            <v>Technical Director  / Technical Director (1)</v>
          </cell>
          <cell r="K2313">
            <v>3</v>
          </cell>
          <cell r="L2313" t="str">
            <v>Exeter</v>
          </cell>
        </row>
        <row r="2314">
          <cell r="C2314" t="str">
            <v>A74878</v>
          </cell>
          <cell r="D2314" t="str">
            <v>UK</v>
          </cell>
          <cell r="E2314" t="str">
            <v>UGB</v>
          </cell>
          <cell r="F2314" t="str">
            <v>UE31</v>
          </cell>
          <cell r="G2314" t="str">
            <v>S4</v>
          </cell>
          <cell r="H2314" t="str">
            <v>EEA</v>
          </cell>
          <cell r="I2314" t="str">
            <v>Graduate Environmental Consultant</v>
          </cell>
          <cell r="J2314" t="str">
            <v>Environmental consultant 3 / Graduate</v>
          </cell>
          <cell r="K2314">
            <v>9</v>
          </cell>
          <cell r="L2314" t="str">
            <v>London</v>
          </cell>
        </row>
        <row r="2315">
          <cell r="C2315" t="str">
            <v>A00384</v>
          </cell>
          <cell r="D2315" t="str">
            <v>UK</v>
          </cell>
          <cell r="E2315" t="str">
            <v>UGB</v>
          </cell>
          <cell r="F2315" t="str">
            <v>UE31</v>
          </cell>
          <cell r="G2315" t="str">
            <v>S4</v>
          </cell>
          <cell r="H2315" t="str">
            <v>EEA</v>
          </cell>
          <cell r="I2315" t="str">
            <v>Senior Accoustics Consultant</v>
          </cell>
          <cell r="J2315" t="str">
            <v>Senior Consultant</v>
          </cell>
          <cell r="K2315">
            <v>6</v>
          </cell>
          <cell r="L2315" t="str">
            <v>Warrington</v>
          </cell>
        </row>
        <row r="2316">
          <cell r="C2316" t="str">
            <v>A96431</v>
          </cell>
          <cell r="D2316" t="str">
            <v>UK</v>
          </cell>
          <cell r="E2316" t="str">
            <v>UGB</v>
          </cell>
          <cell r="F2316" t="str">
            <v>UT22</v>
          </cell>
          <cell r="G2316" t="str">
            <v>S1</v>
          </cell>
          <cell r="H2316" t="str">
            <v>THW</v>
          </cell>
          <cell r="I2316" t="str">
            <v>Associate Technical Director (2)</v>
          </cell>
          <cell r="J2316" t="str">
            <v>Associate (EA)/ Associate Tech. Dir / Associate Tech. Dir (2</v>
          </cell>
          <cell r="K2316">
            <v>4</v>
          </cell>
          <cell r="L2316" t="str">
            <v>London</v>
          </cell>
        </row>
        <row r="2317">
          <cell r="C2317" t="str">
            <v>W66230</v>
          </cell>
          <cell r="D2317" t="str">
            <v>UK</v>
          </cell>
          <cell r="E2317" t="str">
            <v>UGB</v>
          </cell>
          <cell r="F2317" t="str">
            <v>UU22</v>
          </cell>
          <cell r="G2317" t="str">
            <v>S3</v>
          </cell>
          <cell r="H2317" t="str">
            <v>WTC</v>
          </cell>
          <cell r="I2317" t="str">
            <v>Principal Mechanical Engineer</v>
          </cell>
          <cell r="J2317" t="str">
            <v>Principal Engineer/ Technical Discipline Leader</v>
          </cell>
          <cell r="K2317">
            <v>5</v>
          </cell>
          <cell r="L2317" t="str">
            <v>Maple Lodge</v>
          </cell>
        </row>
        <row r="2318">
          <cell r="C2318" t="str">
            <v>A74605</v>
          </cell>
          <cell r="D2318" t="str">
            <v>UK</v>
          </cell>
          <cell r="E2318" t="str">
            <v>UGB</v>
          </cell>
          <cell r="F2318" t="str">
            <v>UU61</v>
          </cell>
          <cell r="G2318" t="str">
            <v>S3</v>
          </cell>
          <cell r="H2318" t="str">
            <v>WWN</v>
          </cell>
          <cell r="I2318" t="str">
            <v>Principal Engineer</v>
          </cell>
          <cell r="J2318" t="str">
            <v>Associate (EA)/ Associate Tech. Dir / Associate Tech. Dir (2</v>
          </cell>
          <cell r="K2318">
            <v>4</v>
          </cell>
          <cell r="L2318" t="str">
            <v>Exeter</v>
          </cell>
        </row>
        <row r="2319">
          <cell r="C2319" t="str">
            <v>A76307</v>
          </cell>
          <cell r="D2319" t="str">
            <v>UK</v>
          </cell>
          <cell r="E2319" t="str">
            <v>UGB</v>
          </cell>
          <cell r="F2319" t="str">
            <v>UP33</v>
          </cell>
          <cell r="G2319" t="str">
            <v>S2</v>
          </cell>
          <cell r="H2319" t="str">
            <v>BBI</v>
          </cell>
          <cell r="I2319" t="str">
            <v>Structural Engineer</v>
          </cell>
          <cell r="J2319" t="str">
            <v>Resident Engineer (1) / Resident Engineer</v>
          </cell>
          <cell r="K2319">
            <v>8</v>
          </cell>
          <cell r="L2319" t="str">
            <v>Cardiff</v>
          </cell>
        </row>
        <row r="2320">
          <cell r="C2320" t="str">
            <v>A25274</v>
          </cell>
          <cell r="D2320" t="str">
            <v>UK</v>
          </cell>
          <cell r="E2320" t="str">
            <v>UGB</v>
          </cell>
          <cell r="F2320" t="str">
            <v>UT41</v>
          </cell>
          <cell r="G2320" t="str">
            <v>S1</v>
          </cell>
          <cell r="H2320" t="str">
            <v>TRL</v>
          </cell>
          <cell r="I2320" t="str">
            <v>Senior Civil Engineer</v>
          </cell>
          <cell r="J2320" t="str">
            <v>Senior Engineer</v>
          </cell>
          <cell r="K2320">
            <v>6</v>
          </cell>
          <cell r="L2320" t="str">
            <v>London</v>
          </cell>
        </row>
        <row r="2321">
          <cell r="C2321" t="str">
            <v>A25249</v>
          </cell>
          <cell r="D2321" t="str">
            <v>UK</v>
          </cell>
          <cell r="E2321" t="str">
            <v>UGB</v>
          </cell>
          <cell r="F2321" t="str">
            <v>UP32</v>
          </cell>
          <cell r="G2321" t="str">
            <v>S2</v>
          </cell>
          <cell r="H2321" t="str">
            <v>GLR</v>
          </cell>
          <cell r="I2321" t="str">
            <v>Associate Technical Director</v>
          </cell>
          <cell r="J2321" t="str">
            <v>Associate Business Director</v>
          </cell>
          <cell r="K2321">
            <v>4</v>
          </cell>
          <cell r="L2321" t="str">
            <v>Exeter</v>
          </cell>
        </row>
        <row r="2322">
          <cell r="C2322" t="str">
            <v>A00440</v>
          </cell>
          <cell r="D2322" t="str">
            <v>UK</v>
          </cell>
          <cell r="E2322" t="str">
            <v>UGB</v>
          </cell>
          <cell r="F2322" t="str">
            <v>UT41</v>
          </cell>
          <cell r="G2322" t="str">
            <v>S1</v>
          </cell>
          <cell r="H2322" t="str">
            <v>TRL</v>
          </cell>
          <cell r="I2322" t="str">
            <v>architectural technician</v>
          </cell>
          <cell r="J2322" t="str">
            <v>Technical Officer/ Technician</v>
          </cell>
          <cell r="K2322">
            <v>8</v>
          </cell>
          <cell r="L2322" t="str">
            <v>Warrington</v>
          </cell>
        </row>
        <row r="2323">
          <cell r="C2323" t="str">
            <v>A99791</v>
          </cell>
          <cell r="D2323" t="str">
            <v>UK</v>
          </cell>
          <cell r="E2323" t="str">
            <v>UGB</v>
          </cell>
          <cell r="F2323" t="str">
            <v>UP51</v>
          </cell>
          <cell r="G2323" t="str">
            <v>S2</v>
          </cell>
          <cell r="H2323" t="str">
            <v>SBS</v>
          </cell>
          <cell r="I2323" t="str">
            <v>Technical Director (2)</v>
          </cell>
          <cell r="J2323" t="str">
            <v>Associate (EA)/ Associate Tech. Dir / Associate Tech. Dir (2</v>
          </cell>
          <cell r="K2323">
            <v>4</v>
          </cell>
          <cell r="L2323" t="str">
            <v>London</v>
          </cell>
        </row>
        <row r="2324">
          <cell r="C2324" t="str">
            <v>A25240</v>
          </cell>
          <cell r="D2324" t="str">
            <v>UK</v>
          </cell>
          <cell r="E2324" t="str">
            <v>UGB</v>
          </cell>
          <cell r="F2324" t="str">
            <v>UE31</v>
          </cell>
          <cell r="G2324" t="str">
            <v>S4</v>
          </cell>
          <cell r="H2324" t="str">
            <v>EEA</v>
          </cell>
          <cell r="I2324" t="str">
            <v>Senior Landscape Architect/Urban Designer</v>
          </cell>
          <cell r="J2324" t="str">
            <v>Senior  Landscape/ Project/Graphic/Urban Designer</v>
          </cell>
          <cell r="K2324">
            <v>6</v>
          </cell>
          <cell r="L2324" t="str">
            <v>Bristol</v>
          </cell>
        </row>
        <row r="2325">
          <cell r="C2325" t="str">
            <v>A74763</v>
          </cell>
          <cell r="D2325" t="str">
            <v>UK</v>
          </cell>
          <cell r="E2325" t="str">
            <v>UGB</v>
          </cell>
          <cell r="F2325" t="str">
            <v>UT42</v>
          </cell>
          <cell r="G2325" t="str">
            <v>S1</v>
          </cell>
          <cell r="H2325" t="str">
            <v>TRS</v>
          </cell>
          <cell r="I2325" t="str">
            <v>senior mechanical engineer</v>
          </cell>
          <cell r="J2325" t="str">
            <v>Senior Network Engineer</v>
          </cell>
          <cell r="K2325">
            <v>7</v>
          </cell>
          <cell r="L2325" t="str">
            <v>London</v>
          </cell>
        </row>
        <row r="2326">
          <cell r="C2326" t="str">
            <v>A00108</v>
          </cell>
          <cell r="D2326" t="str">
            <v>UK</v>
          </cell>
          <cell r="E2326" t="str">
            <v>UGB</v>
          </cell>
          <cell r="F2326" t="str">
            <v>UT21</v>
          </cell>
          <cell r="G2326" t="str">
            <v>S1</v>
          </cell>
          <cell r="H2326" t="str">
            <v>THW</v>
          </cell>
          <cell r="I2326" t="str">
            <v>planner</v>
          </cell>
          <cell r="J2326" t="str">
            <v>Planner</v>
          </cell>
          <cell r="K2326">
            <v>8</v>
          </cell>
          <cell r="L2326" t="str">
            <v>Guildford</v>
          </cell>
        </row>
        <row r="2327">
          <cell r="C2327" t="str">
            <v>A49746</v>
          </cell>
          <cell r="D2327" t="str">
            <v>UK</v>
          </cell>
          <cell r="E2327" t="str">
            <v>UGB</v>
          </cell>
          <cell r="F2327" t="str">
            <v>UT21</v>
          </cell>
          <cell r="G2327" t="str">
            <v>S1</v>
          </cell>
          <cell r="H2327" t="str">
            <v>THW</v>
          </cell>
          <cell r="I2327" t="str">
            <v>engineer</v>
          </cell>
          <cell r="J2327" t="str">
            <v>Assistant Resident Engineer(1) / Assistant Resident Engineer</v>
          </cell>
          <cell r="K2327">
            <v>8</v>
          </cell>
          <cell r="L2327" t="str">
            <v>Guildford</v>
          </cell>
        </row>
        <row r="2328">
          <cell r="C2328" t="str">
            <v>A76304</v>
          </cell>
          <cell r="D2328" t="str">
            <v>UK</v>
          </cell>
          <cell r="E2328" t="str">
            <v>UGB</v>
          </cell>
          <cell r="F2328" t="str">
            <v>UT42</v>
          </cell>
          <cell r="G2328" t="str">
            <v>S1</v>
          </cell>
          <cell r="H2328" t="str">
            <v>TRL</v>
          </cell>
          <cell r="I2328" t="str">
            <v>CAD 3D Microstation Technician</v>
          </cell>
          <cell r="J2328" t="str">
            <v>Technical Officer/ Technician</v>
          </cell>
          <cell r="K2328">
            <v>9</v>
          </cell>
          <cell r="L2328" t="str">
            <v>London</v>
          </cell>
        </row>
        <row r="2329">
          <cell r="C2329" t="str">
            <v>S10393</v>
          </cell>
          <cell r="D2329" t="str">
            <v>UK</v>
          </cell>
          <cell r="E2329" t="str">
            <v>UGB</v>
          </cell>
          <cell r="F2329" t="str">
            <v>UT41</v>
          </cell>
          <cell r="G2329" t="str">
            <v>S1</v>
          </cell>
          <cell r="H2329" t="str">
            <v>TRL</v>
          </cell>
          <cell r="I2329" t="str">
            <v>CAD Technician</v>
          </cell>
          <cell r="J2329" t="str">
            <v>Technical Officer/ Technician</v>
          </cell>
          <cell r="K2329">
            <v>8</v>
          </cell>
          <cell r="L2329" t="str">
            <v>Warrington</v>
          </cell>
        </row>
        <row r="2330">
          <cell r="C2330" t="str">
            <v>A74508</v>
          </cell>
          <cell r="D2330" t="str">
            <v>UK</v>
          </cell>
          <cell r="E2330" t="str">
            <v>UGB</v>
          </cell>
          <cell r="F2330" t="str">
            <v>UU71</v>
          </cell>
          <cell r="G2330" t="str">
            <v>S3</v>
          </cell>
          <cell r="H2330" t="str">
            <v>WWN</v>
          </cell>
          <cell r="I2330" t="str">
            <v>Engineer</v>
          </cell>
          <cell r="J2330" t="str">
            <v>Assistant Engineer  (Graduate)</v>
          </cell>
          <cell r="K2330">
            <v>8</v>
          </cell>
          <cell r="L2330" t="str">
            <v>Secondment</v>
          </cell>
        </row>
        <row r="2331">
          <cell r="C2331" t="str">
            <v>A76171</v>
          </cell>
          <cell r="D2331" t="str">
            <v>UK</v>
          </cell>
          <cell r="E2331" t="str">
            <v>UGB</v>
          </cell>
          <cell r="F2331" t="str">
            <v>UT31</v>
          </cell>
          <cell r="G2331" t="str">
            <v>S1</v>
          </cell>
          <cell r="H2331" t="str">
            <v>SBR</v>
          </cell>
          <cell r="I2331" t="str">
            <v>Bridge Engineer</v>
          </cell>
          <cell r="J2331" t="str">
            <v>Chartered or Consulting Engineer</v>
          </cell>
          <cell r="K2331">
            <v>7</v>
          </cell>
          <cell r="L2331" t="str">
            <v>Birmingham</v>
          </cell>
        </row>
        <row r="2332">
          <cell r="C2332" t="str">
            <v>A49985</v>
          </cell>
          <cell r="D2332" t="str">
            <v>UK</v>
          </cell>
          <cell r="E2332" t="str">
            <v>UGB</v>
          </cell>
          <cell r="F2332" t="str">
            <v>UT31</v>
          </cell>
          <cell r="G2332" t="str">
            <v>S1</v>
          </cell>
          <cell r="H2332" t="str">
            <v>SBR</v>
          </cell>
          <cell r="I2332" t="str">
            <v>engineer</v>
          </cell>
          <cell r="J2332" t="str">
            <v>Engineer  (Not chartered) (Graduate)</v>
          </cell>
          <cell r="K2332">
            <v>8</v>
          </cell>
          <cell r="L2332" t="str">
            <v>Birmingham</v>
          </cell>
        </row>
        <row r="2333">
          <cell r="C2333" t="str">
            <v>A85553</v>
          </cell>
          <cell r="D2333" t="str">
            <v>UK</v>
          </cell>
          <cell r="E2333" t="str">
            <v>UGB</v>
          </cell>
          <cell r="F2333" t="str">
            <v>UT21</v>
          </cell>
          <cell r="G2333" t="str">
            <v>S1</v>
          </cell>
          <cell r="H2333" t="str">
            <v>THW</v>
          </cell>
          <cell r="I2333" t="str">
            <v>Senior Highways Engineer</v>
          </cell>
          <cell r="J2333" t="str">
            <v>Senior Engineer</v>
          </cell>
          <cell r="K2333">
            <v>6</v>
          </cell>
          <cell r="L2333" t="str">
            <v>Guildford</v>
          </cell>
        </row>
        <row r="2334">
          <cell r="C2334" t="str">
            <v>A88684</v>
          </cell>
          <cell r="D2334" t="str">
            <v>UK</v>
          </cell>
          <cell r="E2334" t="str">
            <v>UGB</v>
          </cell>
          <cell r="F2334" t="str">
            <v>UT21</v>
          </cell>
          <cell r="G2334" t="str">
            <v>S1</v>
          </cell>
          <cell r="H2334" t="str">
            <v>THW</v>
          </cell>
          <cell r="I2334" t="str">
            <v>Technical Director</v>
          </cell>
          <cell r="J2334" t="str">
            <v>Technical Director  / Technical Director (1)</v>
          </cell>
          <cell r="K2334">
            <v>3</v>
          </cell>
          <cell r="L2334" t="str">
            <v>Guildford</v>
          </cell>
        </row>
        <row r="2335">
          <cell r="C2335" t="str">
            <v>W68284</v>
          </cell>
          <cell r="D2335" t="str">
            <v>UK</v>
          </cell>
          <cell r="E2335" t="str">
            <v>UGB</v>
          </cell>
          <cell r="F2335" t="str">
            <v>UU23</v>
          </cell>
          <cell r="G2335" t="str">
            <v>S3</v>
          </cell>
          <cell r="H2335" t="str">
            <v>MAM</v>
          </cell>
          <cell r="I2335" t="str">
            <v>Senior Engineer</v>
          </cell>
          <cell r="J2335" t="str">
            <v>Senior Engineer</v>
          </cell>
          <cell r="K2335">
            <v>6</v>
          </cell>
          <cell r="L2335" t="str">
            <v>Nelson</v>
          </cell>
        </row>
        <row r="2336">
          <cell r="C2336" t="str">
            <v>A25085</v>
          </cell>
          <cell r="D2336" t="str">
            <v>UK</v>
          </cell>
          <cell r="E2336" t="str">
            <v>UGB</v>
          </cell>
          <cell r="F2336" t="str">
            <v>UU22</v>
          </cell>
          <cell r="G2336" t="str">
            <v>S3</v>
          </cell>
          <cell r="H2336" t="str">
            <v>WTC</v>
          </cell>
          <cell r="I2336" t="str">
            <v>ICA Engineer</v>
          </cell>
          <cell r="J2336" t="str">
            <v>Engineer  (Not chartered) (Graduate)</v>
          </cell>
          <cell r="K2336">
            <v>8</v>
          </cell>
          <cell r="L2336" t="str">
            <v>Guildford</v>
          </cell>
        </row>
        <row r="2337">
          <cell r="C2337" t="str">
            <v>U03088</v>
          </cell>
          <cell r="D2337" t="str">
            <v>UK</v>
          </cell>
          <cell r="E2337" t="str">
            <v>UGB</v>
          </cell>
          <cell r="F2337" t="str">
            <v>UT43</v>
          </cell>
          <cell r="G2337" t="str">
            <v>S1</v>
          </cell>
          <cell r="H2337" t="str">
            <v>TRL</v>
          </cell>
          <cell r="I2337" t="str">
            <v>engineer</v>
          </cell>
          <cell r="J2337" t="str">
            <v>Engineer  (Not chartered) (Graduate)</v>
          </cell>
          <cell r="K2337">
            <v>8</v>
          </cell>
          <cell r="L2337" t="str">
            <v>London</v>
          </cell>
        </row>
        <row r="2338">
          <cell r="C2338" t="str">
            <v>A76323</v>
          </cell>
          <cell r="D2338" t="str">
            <v>UK</v>
          </cell>
          <cell r="E2338" t="str">
            <v>UGB</v>
          </cell>
          <cell r="F2338" t="str">
            <v>UE31</v>
          </cell>
          <cell r="G2338" t="str">
            <v>S4</v>
          </cell>
          <cell r="H2338" t="str">
            <v>EEA</v>
          </cell>
          <cell r="I2338" t="str">
            <v>Graduate Air and Noise Consultant</v>
          </cell>
          <cell r="J2338" t="str">
            <v>Junior Technician</v>
          </cell>
          <cell r="K2338">
            <v>11</v>
          </cell>
          <cell r="L2338" t="str">
            <v>Warrington</v>
          </cell>
        </row>
        <row r="2339">
          <cell r="C2339" t="str">
            <v>A74883</v>
          </cell>
          <cell r="D2339" t="str">
            <v>UK</v>
          </cell>
          <cell r="E2339" t="str">
            <v>UGB</v>
          </cell>
          <cell r="F2339" t="str">
            <v>UP31</v>
          </cell>
          <cell r="G2339" t="str">
            <v>S2</v>
          </cell>
          <cell r="H2339" t="str">
            <v>GCL</v>
          </cell>
          <cell r="I2339" t="str">
            <v>nt Geo-Environmental Engineer</v>
          </cell>
          <cell r="J2339" t="str">
            <v>Assistant Resident Engineer(1) / Assistant Resident Engineer</v>
          </cell>
          <cell r="K2339">
            <v>8</v>
          </cell>
          <cell r="L2339" t="str">
            <v>Bristol</v>
          </cell>
        </row>
        <row r="2340">
          <cell r="C2340" t="str">
            <v>A50171</v>
          </cell>
          <cell r="D2340" t="str">
            <v>UK</v>
          </cell>
          <cell r="E2340" t="str">
            <v>UGB</v>
          </cell>
          <cell r="F2340" t="str">
            <v>UP31</v>
          </cell>
          <cell r="G2340" t="str">
            <v>S2</v>
          </cell>
          <cell r="H2340" t="str">
            <v>GGE</v>
          </cell>
          <cell r="I2340" t="str">
            <v>Placement Student</v>
          </cell>
          <cell r="J2340" t="str">
            <v>Junior Technician</v>
          </cell>
          <cell r="K2340">
            <v>11</v>
          </cell>
          <cell r="L2340" t="str">
            <v>Bristol</v>
          </cell>
        </row>
        <row r="2341">
          <cell r="C2341" t="str">
            <v>A76519</v>
          </cell>
          <cell r="D2341" t="str">
            <v>UK</v>
          </cell>
          <cell r="E2341" t="str">
            <v>UGB</v>
          </cell>
          <cell r="F2341" t="str">
            <v>UT43</v>
          </cell>
          <cell r="G2341" t="str">
            <v>S1</v>
          </cell>
          <cell r="H2341" t="str">
            <v>TRL</v>
          </cell>
          <cell r="I2341" t="str">
            <v>Associate Technical Director</v>
          </cell>
          <cell r="J2341" t="str">
            <v>Associate Business Director</v>
          </cell>
          <cell r="K2341">
            <v>4</v>
          </cell>
          <cell r="L2341" t="str">
            <v>York</v>
          </cell>
        </row>
        <row r="2342">
          <cell r="C2342" t="str">
            <v>A50109</v>
          </cell>
          <cell r="D2342" t="str">
            <v>UK</v>
          </cell>
          <cell r="E2342" t="str">
            <v>UGB</v>
          </cell>
          <cell r="F2342" t="str">
            <v>UE31</v>
          </cell>
          <cell r="G2342" t="str">
            <v>S4</v>
          </cell>
          <cell r="H2342" t="str">
            <v>EEA</v>
          </cell>
          <cell r="I2342" t="str">
            <v>Technical Director</v>
          </cell>
          <cell r="J2342" t="str">
            <v>Associate Business Director</v>
          </cell>
          <cell r="K2342">
            <v>3</v>
          </cell>
          <cell r="L2342" t="str">
            <v>Cardiff</v>
          </cell>
        </row>
        <row r="2343">
          <cell r="C2343" t="str">
            <v>A00100</v>
          </cell>
          <cell r="D2343" t="str">
            <v>UK</v>
          </cell>
          <cell r="E2343" t="str">
            <v>UGB</v>
          </cell>
          <cell r="F2343" t="str">
            <v>UP21</v>
          </cell>
          <cell r="G2343" t="str">
            <v>S2</v>
          </cell>
          <cell r="H2343" t="str">
            <v>GLR</v>
          </cell>
          <cell r="I2343" t="str">
            <v>Assistant Environmental Consultant</v>
          </cell>
          <cell r="J2343" t="str">
            <v>Environmental consultant 3 / Graduate</v>
          </cell>
          <cell r="K2343">
            <v>9</v>
          </cell>
          <cell r="L2343" t="str">
            <v>Stroud</v>
          </cell>
        </row>
        <row r="2344">
          <cell r="C2344" t="str">
            <v>A74523</v>
          </cell>
          <cell r="D2344" t="str">
            <v>UK</v>
          </cell>
          <cell r="E2344" t="str">
            <v>UGB</v>
          </cell>
          <cell r="F2344" t="str">
            <v>UF16</v>
          </cell>
          <cell r="G2344" t="str">
            <v>S9</v>
          </cell>
          <cell r="H2344" t="str">
            <v>AFF</v>
          </cell>
          <cell r="I2344" t="str">
            <v>Facilities Assistant</v>
          </cell>
          <cell r="J2344" t="str">
            <v>Facilities Assistant</v>
          </cell>
          <cell r="K2344">
            <v>10</v>
          </cell>
          <cell r="L2344" t="str">
            <v>Cardiff</v>
          </cell>
        </row>
        <row r="2345">
          <cell r="C2345" t="str">
            <v>A80043</v>
          </cell>
          <cell r="D2345" t="str">
            <v>UK</v>
          </cell>
          <cell r="E2345" t="str">
            <v>UGB</v>
          </cell>
          <cell r="F2345" t="str">
            <v>UU81</v>
          </cell>
          <cell r="G2345" t="str">
            <v>S3</v>
          </cell>
          <cell r="H2345" t="str">
            <v>ERE</v>
          </cell>
          <cell r="I2345" t="str">
            <v>Engineer</v>
          </cell>
          <cell r="J2345" t="str">
            <v>Engineer  (Not chartered) (Graduate)</v>
          </cell>
          <cell r="K2345">
            <v>8</v>
          </cell>
        </row>
        <row r="2346">
          <cell r="C2346" t="str">
            <v>A74694</v>
          </cell>
          <cell r="D2346" t="str">
            <v>UK</v>
          </cell>
          <cell r="E2346" t="str">
            <v>UGB</v>
          </cell>
          <cell r="F2346" t="str">
            <v>UU31</v>
          </cell>
          <cell r="G2346" t="str">
            <v>S3</v>
          </cell>
          <cell r="H2346" t="str">
            <v>WWN</v>
          </cell>
          <cell r="I2346" t="str">
            <v>CAD Technician</v>
          </cell>
          <cell r="J2346" t="str">
            <v>Technical Officer/ Technician</v>
          </cell>
          <cell r="K2346">
            <v>8</v>
          </cell>
          <cell r="L2346" t="str">
            <v>Other Site</v>
          </cell>
        </row>
        <row r="2347">
          <cell r="C2347" t="str">
            <v>U03154</v>
          </cell>
          <cell r="D2347" t="str">
            <v>UK</v>
          </cell>
          <cell r="E2347" t="str">
            <v>UGB</v>
          </cell>
          <cell r="F2347" t="str">
            <v>UU31</v>
          </cell>
          <cell r="G2347" t="str">
            <v>S3</v>
          </cell>
          <cell r="H2347" t="str">
            <v>WWN</v>
          </cell>
          <cell r="I2347" t="str">
            <v>CAD Technician</v>
          </cell>
          <cell r="J2347" t="str">
            <v>Drafter / Draftsman</v>
          </cell>
          <cell r="K2347">
            <v>8</v>
          </cell>
          <cell r="L2347" t="str">
            <v>Cardiff</v>
          </cell>
        </row>
        <row r="2348">
          <cell r="C2348" t="str">
            <v>S10223</v>
          </cell>
          <cell r="D2348" t="str">
            <v>UK</v>
          </cell>
          <cell r="E2348" t="str">
            <v>UGB</v>
          </cell>
          <cell r="F2348" t="str">
            <v>UT51</v>
          </cell>
          <cell r="G2348" t="str">
            <v>S1</v>
          </cell>
          <cell r="H2348" t="str">
            <v>TIS</v>
          </cell>
          <cell r="I2348" t="str">
            <v>ENGINEER</v>
          </cell>
          <cell r="J2348" t="str">
            <v>Principal Engineer/ Technical Discipline Leader</v>
          </cell>
          <cell r="K2348">
            <v>5</v>
          </cell>
          <cell r="L2348" t="str">
            <v>Bristol</v>
          </cell>
        </row>
        <row r="2349">
          <cell r="C2349" t="str">
            <v>A42120</v>
          </cell>
          <cell r="D2349" t="str">
            <v>UK</v>
          </cell>
          <cell r="E2349" t="str">
            <v>UGB</v>
          </cell>
          <cell r="F2349" t="str">
            <v>US16</v>
          </cell>
          <cell r="G2349" t="str">
            <v>S9</v>
          </cell>
          <cell r="H2349" t="str">
            <v>ABD</v>
          </cell>
          <cell r="I2349" t="str">
            <v>Regional Commercial Manager</v>
          </cell>
          <cell r="J2349" t="str">
            <v>Commercial Director / Risk Manager</v>
          </cell>
          <cell r="K2349">
            <v>3</v>
          </cell>
          <cell r="L2349" t="str">
            <v>Bristol</v>
          </cell>
        </row>
        <row r="2350">
          <cell r="C2350" t="str">
            <v>A74270</v>
          </cell>
          <cell r="D2350" t="str">
            <v>UK</v>
          </cell>
          <cell r="E2350" t="str">
            <v>UGB</v>
          </cell>
          <cell r="F2350" t="str">
            <v>UE21</v>
          </cell>
          <cell r="G2350" t="str">
            <v>S4</v>
          </cell>
          <cell r="H2350" t="str">
            <v>EEC</v>
          </cell>
          <cell r="I2350" t="str">
            <v>Associate Technical Director</v>
          </cell>
          <cell r="J2350" t="str">
            <v>Associate (EA)/ Associate Tech. Dir / Associate Tech. Dir (2</v>
          </cell>
          <cell r="K2350">
            <v>4</v>
          </cell>
          <cell r="L2350" t="str">
            <v>Stroud</v>
          </cell>
        </row>
        <row r="2351">
          <cell r="C2351" t="str">
            <v>A49779</v>
          </cell>
          <cell r="D2351" t="str">
            <v>UK</v>
          </cell>
          <cell r="E2351" t="str">
            <v>UGB</v>
          </cell>
          <cell r="F2351" t="str">
            <v>UT21</v>
          </cell>
          <cell r="G2351" t="str">
            <v>S1</v>
          </cell>
          <cell r="H2351" t="str">
            <v>THW</v>
          </cell>
          <cell r="I2351" t="str">
            <v>senior/principal technician</v>
          </cell>
          <cell r="J2351" t="str">
            <v>Senior Technician</v>
          </cell>
          <cell r="K2351">
            <v>7</v>
          </cell>
          <cell r="L2351" t="str">
            <v>Secondment</v>
          </cell>
        </row>
        <row r="2352">
          <cell r="C2352" t="str">
            <v>A88137</v>
          </cell>
          <cell r="D2352" t="str">
            <v>UK</v>
          </cell>
          <cell r="E2352" t="str">
            <v>UGB</v>
          </cell>
          <cell r="F2352" t="str">
            <v>UT31</v>
          </cell>
          <cell r="G2352" t="str">
            <v>S1</v>
          </cell>
          <cell r="H2352" t="str">
            <v>SBR</v>
          </cell>
          <cell r="I2352" t="str">
            <v>engineer</v>
          </cell>
          <cell r="J2352" t="str">
            <v>Engineer  (Not chartered) (Graduate)</v>
          </cell>
          <cell r="K2352">
            <v>8</v>
          </cell>
          <cell r="L2352" t="str">
            <v>Birmingham</v>
          </cell>
        </row>
        <row r="2353">
          <cell r="C2353" t="str">
            <v>A76265</v>
          </cell>
          <cell r="D2353" t="str">
            <v>UK</v>
          </cell>
          <cell r="E2353" t="str">
            <v>UGB</v>
          </cell>
          <cell r="F2353" t="str">
            <v>UP31</v>
          </cell>
          <cell r="G2353" t="str">
            <v>S2</v>
          </cell>
          <cell r="H2353" t="str">
            <v>GGE</v>
          </cell>
          <cell r="I2353" t="str">
            <v>Senior Geotechnical Engineer</v>
          </cell>
          <cell r="J2353" t="str">
            <v>Senior Engineer</v>
          </cell>
          <cell r="K2353">
            <v>6</v>
          </cell>
          <cell r="L2353" t="str">
            <v>Guildford</v>
          </cell>
        </row>
        <row r="2354">
          <cell r="C2354" t="str">
            <v>U03123</v>
          </cell>
          <cell r="D2354" t="str">
            <v>UK</v>
          </cell>
          <cell r="E2354" t="str">
            <v>UGB</v>
          </cell>
          <cell r="F2354" t="str">
            <v>UP31</v>
          </cell>
          <cell r="G2354" t="str">
            <v>S2</v>
          </cell>
          <cell r="H2354" t="str">
            <v>GGE</v>
          </cell>
          <cell r="I2354" t="str">
            <v>Geotechnical Engineer</v>
          </cell>
          <cell r="J2354" t="str">
            <v>Senior Engineer</v>
          </cell>
          <cell r="K2354">
            <v>6</v>
          </cell>
          <cell r="L2354" t="str">
            <v>Guildford</v>
          </cell>
        </row>
        <row r="2355">
          <cell r="C2355" t="str">
            <v>U03178</v>
          </cell>
          <cell r="D2355" t="str">
            <v>UK</v>
          </cell>
          <cell r="E2355" t="str">
            <v>UGB</v>
          </cell>
          <cell r="F2355" t="str">
            <v>UP31</v>
          </cell>
          <cell r="G2355" t="str">
            <v>S2</v>
          </cell>
          <cell r="H2355" t="str">
            <v>GGE</v>
          </cell>
          <cell r="I2355" t="str">
            <v>Geotechnical Engineer</v>
          </cell>
          <cell r="J2355" t="str">
            <v>Senior Engineer</v>
          </cell>
          <cell r="K2355">
            <v>6</v>
          </cell>
          <cell r="L2355" t="str">
            <v>Guildford</v>
          </cell>
        </row>
        <row r="2356">
          <cell r="C2356" t="str">
            <v>A76523</v>
          </cell>
          <cell r="D2356" t="str">
            <v>UK</v>
          </cell>
          <cell r="E2356" t="str">
            <v>UGB</v>
          </cell>
          <cell r="F2356" t="str">
            <v>UT43</v>
          </cell>
          <cell r="G2356" t="str">
            <v>S1</v>
          </cell>
          <cell r="H2356" t="str">
            <v>TRL</v>
          </cell>
          <cell r="I2356" t="str">
            <v>Designers Representative</v>
          </cell>
          <cell r="J2356" t="str">
            <v>Resident Engineer (1) / Resident Engineer</v>
          </cell>
          <cell r="K2356">
            <v>6</v>
          </cell>
          <cell r="L2356" t="str">
            <v>Secondment</v>
          </cell>
        </row>
        <row r="2357">
          <cell r="C2357" t="str">
            <v>A50205</v>
          </cell>
          <cell r="D2357" t="str">
            <v>UK</v>
          </cell>
          <cell r="E2357" t="str">
            <v>UGB</v>
          </cell>
          <cell r="F2357" t="str">
            <v>UT41</v>
          </cell>
          <cell r="G2357" t="str">
            <v>S1</v>
          </cell>
          <cell r="H2357" t="str">
            <v>TRL</v>
          </cell>
          <cell r="I2357" t="str">
            <v>Graduate Engineer</v>
          </cell>
          <cell r="J2357" t="str">
            <v>Assistant Engineer  (Graduate)</v>
          </cell>
          <cell r="K2357">
            <v>9</v>
          </cell>
          <cell r="L2357" t="str">
            <v>London</v>
          </cell>
        </row>
        <row r="2358">
          <cell r="C2358" t="str">
            <v>A42955</v>
          </cell>
          <cell r="D2358" t="str">
            <v>UK</v>
          </cell>
          <cell r="E2358" t="str">
            <v>UGB</v>
          </cell>
          <cell r="F2358" t="str">
            <v>UT24</v>
          </cell>
          <cell r="G2358" t="str">
            <v>S1</v>
          </cell>
          <cell r="H2358" t="str">
            <v>THW</v>
          </cell>
          <cell r="I2358" t="str">
            <v>resident engineer</v>
          </cell>
          <cell r="J2358" t="str">
            <v>Senior Resident Engineer</v>
          </cell>
          <cell r="K2358">
            <v>5</v>
          </cell>
          <cell r="L2358" t="str">
            <v>Other Site</v>
          </cell>
        </row>
        <row r="2359">
          <cell r="C2359" t="str">
            <v>A76057</v>
          </cell>
          <cell r="D2359" t="str">
            <v>UK</v>
          </cell>
          <cell r="E2359" t="str">
            <v>UGB</v>
          </cell>
          <cell r="F2359" t="str">
            <v>UT43</v>
          </cell>
          <cell r="G2359" t="str">
            <v>S1</v>
          </cell>
          <cell r="H2359" t="str">
            <v>TRS</v>
          </cell>
          <cell r="I2359" t="str">
            <v>Electrical Design Engineer</v>
          </cell>
          <cell r="J2359" t="str">
            <v>Transport Planner /Consultant</v>
          </cell>
          <cell r="K2359">
            <v>7</v>
          </cell>
          <cell r="L2359" t="str">
            <v>London</v>
          </cell>
        </row>
        <row r="2360">
          <cell r="C2360" t="str">
            <v>A74882</v>
          </cell>
          <cell r="D2360" t="str">
            <v>UK</v>
          </cell>
          <cell r="E2360" t="str">
            <v>UGB</v>
          </cell>
          <cell r="F2360" t="str">
            <v>UU61</v>
          </cell>
          <cell r="G2360" t="str">
            <v>S3</v>
          </cell>
          <cell r="H2360" t="str">
            <v>WWN</v>
          </cell>
          <cell r="I2360" t="str">
            <v>Graduate Engineer</v>
          </cell>
          <cell r="J2360" t="str">
            <v>Environmental consultant 1</v>
          </cell>
          <cell r="K2360">
            <v>7</v>
          </cell>
          <cell r="L2360" t="str">
            <v>Exeter</v>
          </cell>
        </row>
        <row r="2361">
          <cell r="C2361" t="str">
            <v>A76187</v>
          </cell>
          <cell r="D2361" t="str">
            <v>UK</v>
          </cell>
          <cell r="E2361" t="str">
            <v>UGB</v>
          </cell>
          <cell r="F2361" t="str">
            <v>UE31</v>
          </cell>
          <cell r="G2361" t="str">
            <v>S4</v>
          </cell>
          <cell r="H2361" t="str">
            <v>EEA</v>
          </cell>
          <cell r="I2361" t="str">
            <v>Senior Environmental Consultant</v>
          </cell>
          <cell r="J2361" t="str">
            <v>Senior Consultant</v>
          </cell>
          <cell r="K2361">
            <v>6</v>
          </cell>
          <cell r="L2361" t="str">
            <v>Warrington</v>
          </cell>
        </row>
        <row r="2362">
          <cell r="C2362" t="str">
            <v>A92231</v>
          </cell>
          <cell r="D2362" t="str">
            <v>UK</v>
          </cell>
          <cell r="E2362" t="str">
            <v>UGB</v>
          </cell>
          <cell r="F2362" t="str">
            <v>UT21</v>
          </cell>
          <cell r="G2362" t="str">
            <v>S1</v>
          </cell>
          <cell r="H2362" t="str">
            <v>THW</v>
          </cell>
          <cell r="I2362" t="str">
            <v>technical director (1)</v>
          </cell>
          <cell r="J2362" t="str">
            <v>Technical Director  / Technical Director (1)</v>
          </cell>
          <cell r="K2362">
            <v>3</v>
          </cell>
          <cell r="L2362" t="str">
            <v>Birmingham</v>
          </cell>
        </row>
        <row r="2363">
          <cell r="C2363" t="str">
            <v>W69876</v>
          </cell>
          <cell r="D2363" t="str">
            <v>UK</v>
          </cell>
          <cell r="E2363" t="str">
            <v>UGB</v>
          </cell>
          <cell r="F2363" t="str">
            <v>UT21</v>
          </cell>
          <cell r="G2363" t="str">
            <v>S1</v>
          </cell>
          <cell r="H2363" t="str">
            <v>THW</v>
          </cell>
          <cell r="I2363" t="str">
            <v>Principal Engineer</v>
          </cell>
          <cell r="J2363" t="str">
            <v>Principal Engineer/ Technical Discipline Leader</v>
          </cell>
          <cell r="K2363">
            <v>5</v>
          </cell>
          <cell r="L2363" t="str">
            <v>Secondment</v>
          </cell>
        </row>
        <row r="2364">
          <cell r="C2364" t="str">
            <v>A76461</v>
          </cell>
          <cell r="D2364" t="str">
            <v>UK</v>
          </cell>
          <cell r="E2364" t="str">
            <v>UGB</v>
          </cell>
          <cell r="F2364" t="str">
            <v>UT42</v>
          </cell>
          <cell r="G2364" t="str">
            <v>S1</v>
          </cell>
          <cell r="H2364" t="str">
            <v>TRL</v>
          </cell>
          <cell r="I2364" t="str">
            <v>CAD Microstation Technician</v>
          </cell>
          <cell r="J2364" t="str">
            <v>Technical assistant</v>
          </cell>
          <cell r="K2364">
            <v>10</v>
          </cell>
          <cell r="L2364" t="str">
            <v>Other Site</v>
          </cell>
        </row>
        <row r="2365">
          <cell r="C2365" t="str">
            <v>A74265</v>
          </cell>
          <cell r="D2365" t="str">
            <v>UK</v>
          </cell>
          <cell r="E2365" t="str">
            <v>UGB</v>
          </cell>
          <cell r="F2365" t="str">
            <v>UE21</v>
          </cell>
          <cell r="G2365" t="str">
            <v>S4</v>
          </cell>
          <cell r="H2365" t="str">
            <v>EEC</v>
          </cell>
          <cell r="I2365" t="str">
            <v>Ecologist</v>
          </cell>
          <cell r="J2365" t="str">
            <v>Environmental consultant 2</v>
          </cell>
          <cell r="K2365">
            <v>8</v>
          </cell>
          <cell r="L2365" t="str">
            <v>Stroud</v>
          </cell>
        </row>
        <row r="2366">
          <cell r="C2366" t="str">
            <v>A74540</v>
          </cell>
          <cell r="D2366" t="str">
            <v>UK</v>
          </cell>
          <cell r="E2366" t="str">
            <v>UGB</v>
          </cell>
          <cell r="F2366" t="str">
            <v>UE31</v>
          </cell>
          <cell r="G2366" t="str">
            <v>S4</v>
          </cell>
          <cell r="H2366" t="str">
            <v>EEA</v>
          </cell>
          <cell r="I2366" t="str">
            <v>Assistant Environmental Consultant</v>
          </cell>
          <cell r="J2366" t="str">
            <v>Environmental consultant 3 / Graduate</v>
          </cell>
          <cell r="K2366">
            <v>9</v>
          </cell>
          <cell r="L2366" t="str">
            <v>Warrington</v>
          </cell>
        </row>
        <row r="2367">
          <cell r="C2367" t="str">
            <v>U03105</v>
          </cell>
          <cell r="D2367" t="str">
            <v>UK</v>
          </cell>
          <cell r="E2367" t="str">
            <v>UGB</v>
          </cell>
          <cell r="F2367" t="str">
            <v>UF23</v>
          </cell>
          <cell r="G2367" t="str">
            <v>S9</v>
          </cell>
          <cell r="H2367" t="str">
            <v>AFF</v>
          </cell>
          <cell r="I2367" t="str">
            <v>Administrator</v>
          </cell>
          <cell r="J2367" t="str">
            <v>Facilities Assistant</v>
          </cell>
          <cell r="K2367">
            <v>10</v>
          </cell>
          <cell r="L2367" t="str">
            <v>Exeter</v>
          </cell>
        </row>
        <row r="2368">
          <cell r="C2368" t="str">
            <v>A25246</v>
          </cell>
          <cell r="D2368" t="str">
            <v>UK</v>
          </cell>
          <cell r="E2368" t="str">
            <v>UGB</v>
          </cell>
          <cell r="F2368" t="str">
            <v>UE31</v>
          </cell>
          <cell r="G2368" t="str">
            <v>S4</v>
          </cell>
          <cell r="H2368" t="str">
            <v>EER</v>
          </cell>
          <cell r="I2368" t="str">
            <v>Consultant Planner</v>
          </cell>
          <cell r="J2368" t="str">
            <v>Consultant (2) (Aus)</v>
          </cell>
          <cell r="K2368">
            <v>8</v>
          </cell>
          <cell r="L2368" t="str">
            <v>Cardiff</v>
          </cell>
        </row>
        <row r="2369">
          <cell r="C2369" t="str">
            <v>A76087</v>
          </cell>
          <cell r="D2369" t="str">
            <v>UK</v>
          </cell>
          <cell r="E2369" t="str">
            <v>UGB</v>
          </cell>
          <cell r="F2369" t="str">
            <v>UT42</v>
          </cell>
          <cell r="G2369" t="str">
            <v>S1</v>
          </cell>
          <cell r="H2369" t="str">
            <v>TRS</v>
          </cell>
          <cell r="I2369" t="str">
            <v>Principles Signalling Designer</v>
          </cell>
          <cell r="J2369" t="str">
            <v>Senior Resident Engineer</v>
          </cell>
          <cell r="K2369">
            <v>5</v>
          </cell>
          <cell r="L2369" t="str">
            <v>London</v>
          </cell>
        </row>
        <row r="2370">
          <cell r="C2370" t="str">
            <v>A80000</v>
          </cell>
          <cell r="D2370" t="str">
            <v>UK</v>
          </cell>
          <cell r="E2370" t="str">
            <v>UGB</v>
          </cell>
          <cell r="F2370" t="str">
            <v>UU81</v>
          </cell>
          <cell r="G2370" t="str">
            <v>S3</v>
          </cell>
          <cell r="H2370" t="str">
            <v>ERE</v>
          </cell>
          <cell r="I2370" t="str">
            <v>Engineer</v>
          </cell>
          <cell r="J2370" t="str">
            <v>Chartered or Consulting Engineer</v>
          </cell>
          <cell r="K2370">
            <v>7</v>
          </cell>
        </row>
        <row r="2371">
          <cell r="C2371" t="str">
            <v>W69310</v>
          </cell>
          <cell r="D2371" t="str">
            <v>UK</v>
          </cell>
          <cell r="E2371" t="str">
            <v>UGB</v>
          </cell>
          <cell r="F2371" t="str">
            <v>UT31</v>
          </cell>
          <cell r="G2371" t="str">
            <v>S1</v>
          </cell>
          <cell r="H2371" t="str">
            <v>SBR</v>
          </cell>
          <cell r="I2371" t="str">
            <v>Technical Director</v>
          </cell>
          <cell r="J2371" t="str">
            <v>Associate (EA)/ Associate Tech. Dir / Associate Tech. Dir (2</v>
          </cell>
          <cell r="K2371">
            <v>4</v>
          </cell>
          <cell r="L2371" t="str">
            <v>Cardiff</v>
          </cell>
        </row>
        <row r="2372">
          <cell r="C2372" t="str">
            <v>A74332</v>
          </cell>
          <cell r="D2372" t="str">
            <v>UK</v>
          </cell>
          <cell r="E2372" t="str">
            <v>UGB</v>
          </cell>
          <cell r="F2372" t="str">
            <v>UE31</v>
          </cell>
          <cell r="G2372" t="str">
            <v>S4</v>
          </cell>
          <cell r="H2372" t="str">
            <v>EEA</v>
          </cell>
          <cell r="I2372" t="str">
            <v>Principal Environmental Consultant</v>
          </cell>
          <cell r="J2372" t="str">
            <v>Principal Environmental Consultant</v>
          </cell>
          <cell r="K2372">
            <v>5</v>
          </cell>
          <cell r="L2372" t="str">
            <v>Bristol</v>
          </cell>
        </row>
        <row r="2373">
          <cell r="C2373" t="str">
            <v>A89079</v>
          </cell>
          <cell r="D2373" t="str">
            <v>UK</v>
          </cell>
          <cell r="E2373" t="str">
            <v>UGB</v>
          </cell>
          <cell r="F2373" t="str">
            <v>UF12</v>
          </cell>
          <cell r="G2373" t="str">
            <v>S9</v>
          </cell>
          <cell r="H2373" t="str">
            <v>AFF</v>
          </cell>
          <cell r="I2373" t="str">
            <v>Senior Secretary</v>
          </cell>
          <cell r="J2373" t="str">
            <v>Senior Secretary/Team Secretary</v>
          </cell>
          <cell r="K2373">
            <v>8</v>
          </cell>
          <cell r="L2373" t="str">
            <v>Bristol</v>
          </cell>
        </row>
        <row r="2374">
          <cell r="C2374" t="str">
            <v>A74585</v>
          </cell>
          <cell r="D2374" t="str">
            <v>UK</v>
          </cell>
          <cell r="E2374" t="str">
            <v>UGB</v>
          </cell>
          <cell r="F2374" t="str">
            <v>UU41</v>
          </cell>
          <cell r="G2374" t="str">
            <v>S3</v>
          </cell>
          <cell r="H2374" t="str">
            <v>WEN</v>
          </cell>
          <cell r="I2374" t="str">
            <v>Engineering Hydrologist</v>
          </cell>
          <cell r="J2374" t="str">
            <v>Resident Engineer (2)</v>
          </cell>
          <cell r="K2374">
            <v>7</v>
          </cell>
          <cell r="L2374" t="str">
            <v>Bristol</v>
          </cell>
        </row>
        <row r="2375">
          <cell r="C2375" t="str">
            <v>A76486</v>
          </cell>
          <cell r="D2375" t="str">
            <v>UK</v>
          </cell>
          <cell r="E2375" t="str">
            <v>UGB</v>
          </cell>
          <cell r="F2375" t="str">
            <v>UP31</v>
          </cell>
          <cell r="G2375" t="str">
            <v>S2</v>
          </cell>
          <cell r="H2375" t="str">
            <v>GCL</v>
          </cell>
          <cell r="I2375" t="str">
            <v>Summer Placement Student</v>
          </cell>
          <cell r="J2375" t="str">
            <v>Junior Technician</v>
          </cell>
          <cell r="K2375">
            <v>11</v>
          </cell>
          <cell r="L2375" t="str">
            <v>Bristol</v>
          </cell>
        </row>
        <row r="2376">
          <cell r="C2376" t="str">
            <v>W69698</v>
          </cell>
          <cell r="D2376" t="str">
            <v>UK</v>
          </cell>
          <cell r="E2376" t="str">
            <v>UGB</v>
          </cell>
          <cell r="F2376" t="str">
            <v>UU61</v>
          </cell>
          <cell r="G2376" t="str">
            <v>S3</v>
          </cell>
          <cell r="H2376" t="str">
            <v>WWN</v>
          </cell>
          <cell r="I2376" t="str">
            <v>Engineer</v>
          </cell>
          <cell r="J2376" t="str">
            <v>Chartered or Consulting Engineer</v>
          </cell>
          <cell r="K2376">
            <v>7</v>
          </cell>
          <cell r="L2376" t="str">
            <v>Clydach</v>
          </cell>
        </row>
        <row r="2377">
          <cell r="C2377" t="str">
            <v>A00530</v>
          </cell>
          <cell r="D2377" t="str">
            <v>UK</v>
          </cell>
          <cell r="E2377" t="str">
            <v>UGB</v>
          </cell>
          <cell r="F2377" t="str">
            <v>UU61</v>
          </cell>
          <cell r="G2377" t="str">
            <v>S3</v>
          </cell>
          <cell r="H2377" t="str">
            <v>WWN</v>
          </cell>
          <cell r="I2377" t="str">
            <v>Summer placement student</v>
          </cell>
          <cell r="J2377" t="str">
            <v>Junior Technician</v>
          </cell>
          <cell r="K2377">
            <v>11</v>
          </cell>
          <cell r="L2377" t="str">
            <v>Exeter</v>
          </cell>
        </row>
        <row r="2378">
          <cell r="C2378" t="str">
            <v>W09644</v>
          </cell>
          <cell r="D2378" t="str">
            <v>UK</v>
          </cell>
          <cell r="E2378" t="str">
            <v>UGB</v>
          </cell>
          <cell r="F2378" t="str">
            <v>UE31</v>
          </cell>
          <cell r="G2378" t="str">
            <v>S4</v>
          </cell>
          <cell r="H2378" t="str">
            <v>EEA</v>
          </cell>
          <cell r="I2378" t="str">
            <v>Senior Air Quality Consultant</v>
          </cell>
          <cell r="J2378" t="str">
            <v>Senior Consultant</v>
          </cell>
          <cell r="K2378">
            <v>6</v>
          </cell>
          <cell r="L2378" t="str">
            <v>Warrington</v>
          </cell>
        </row>
        <row r="2379">
          <cell r="C2379" t="str">
            <v>A00182</v>
          </cell>
          <cell r="D2379" t="str">
            <v>UK</v>
          </cell>
          <cell r="E2379" t="str">
            <v>UGB</v>
          </cell>
          <cell r="F2379" t="str">
            <v>UE21</v>
          </cell>
          <cell r="G2379" t="str">
            <v>S4</v>
          </cell>
          <cell r="H2379" t="str">
            <v>EEC</v>
          </cell>
          <cell r="I2379" t="str">
            <v>Senior Ecologist</v>
          </cell>
          <cell r="J2379" t="str">
            <v>Senior Environmental consultant 2</v>
          </cell>
          <cell r="K2379">
            <v>6</v>
          </cell>
          <cell r="L2379" t="str">
            <v>Stroud</v>
          </cell>
        </row>
        <row r="2380">
          <cell r="C2380" t="str">
            <v>S10377</v>
          </cell>
          <cell r="D2380" t="str">
            <v>UK</v>
          </cell>
          <cell r="E2380" t="str">
            <v>UGB</v>
          </cell>
          <cell r="F2380" t="str">
            <v>UT41</v>
          </cell>
          <cell r="G2380" t="str">
            <v>S1</v>
          </cell>
          <cell r="H2380" t="str">
            <v>TRL</v>
          </cell>
          <cell r="I2380" t="str">
            <v>Commercial Manager</v>
          </cell>
          <cell r="J2380" t="str">
            <v>Commercial Director / Risk Manager</v>
          </cell>
          <cell r="K2380">
            <v>3</v>
          </cell>
          <cell r="L2380" t="str">
            <v>Warrington</v>
          </cell>
        </row>
        <row r="2381">
          <cell r="C2381" t="str">
            <v>S10311</v>
          </cell>
          <cell r="D2381" t="str">
            <v>UK</v>
          </cell>
          <cell r="E2381" t="str">
            <v>UGB</v>
          </cell>
          <cell r="F2381" t="str">
            <v>UT41</v>
          </cell>
          <cell r="G2381" t="str">
            <v>S1</v>
          </cell>
          <cell r="H2381" t="str">
            <v>TRL</v>
          </cell>
          <cell r="I2381" t="str">
            <v>Sub Consultant</v>
          </cell>
          <cell r="J2381" t="str">
            <v>Principal Engineer/ Technical Discipline Leader</v>
          </cell>
          <cell r="K2381">
            <v>5</v>
          </cell>
          <cell r="L2381" t="str">
            <v>Cardiff</v>
          </cell>
        </row>
        <row r="2382">
          <cell r="C2382" t="str">
            <v>S10361</v>
          </cell>
          <cell r="D2382" t="str">
            <v>UK</v>
          </cell>
          <cell r="E2382" t="str">
            <v>UGB</v>
          </cell>
          <cell r="F2382" t="str">
            <v>UT41</v>
          </cell>
          <cell r="G2382" t="str">
            <v>S1</v>
          </cell>
          <cell r="H2382" t="str">
            <v>TRL</v>
          </cell>
          <cell r="I2382" t="str">
            <v>Commercial Manager</v>
          </cell>
          <cell r="J2382" t="str">
            <v>Commercial Director / Risk Manager</v>
          </cell>
          <cell r="K2382">
            <v>3</v>
          </cell>
          <cell r="L2382" t="str">
            <v>Warrington</v>
          </cell>
        </row>
        <row r="2383">
          <cell r="C2383" t="str">
            <v>W68101</v>
          </cell>
          <cell r="D2383" t="str">
            <v>UK</v>
          </cell>
          <cell r="E2383" t="str">
            <v>UGB</v>
          </cell>
          <cell r="F2383" t="str">
            <v>UT11</v>
          </cell>
          <cell r="G2383" t="str">
            <v>S1</v>
          </cell>
          <cell r="H2383" t="str">
            <v>TEX</v>
          </cell>
          <cell r="I2383" t="str">
            <v>Sector Project Director</v>
          </cell>
          <cell r="J2383" t="str">
            <v>Technical Director  / Technical Director (1)</v>
          </cell>
          <cell r="K2383">
            <v>3</v>
          </cell>
          <cell r="L2383" t="str">
            <v>Warrington</v>
          </cell>
        </row>
        <row r="2384">
          <cell r="C2384" t="str">
            <v>A76195</v>
          </cell>
          <cell r="D2384" t="str">
            <v>UK</v>
          </cell>
          <cell r="E2384" t="str">
            <v>UGB</v>
          </cell>
          <cell r="F2384" t="str">
            <v>UT42</v>
          </cell>
          <cell r="G2384" t="str">
            <v>S1</v>
          </cell>
          <cell r="H2384" t="str">
            <v>TRL</v>
          </cell>
          <cell r="I2384" t="str">
            <v>CAD Technician</v>
          </cell>
          <cell r="J2384" t="str">
            <v>Technical assistant</v>
          </cell>
          <cell r="K2384">
            <v>10</v>
          </cell>
          <cell r="L2384" t="str">
            <v>London</v>
          </cell>
        </row>
        <row r="2385">
          <cell r="C2385" t="str">
            <v>A25283</v>
          </cell>
          <cell r="D2385" t="str">
            <v>UK</v>
          </cell>
          <cell r="E2385" t="str">
            <v>UGB</v>
          </cell>
          <cell r="F2385" t="str">
            <v>UT41</v>
          </cell>
          <cell r="G2385" t="str">
            <v>S1</v>
          </cell>
          <cell r="H2385" t="str">
            <v>TRL</v>
          </cell>
          <cell r="I2385" t="str">
            <v>Document Controller</v>
          </cell>
          <cell r="J2385" t="str">
            <v>Administration  Officer</v>
          </cell>
          <cell r="K2385">
            <v>8</v>
          </cell>
          <cell r="L2385" t="str">
            <v>Other Site</v>
          </cell>
        </row>
        <row r="2386">
          <cell r="C2386" t="str">
            <v>W69825</v>
          </cell>
          <cell r="D2386" t="str">
            <v>UK</v>
          </cell>
          <cell r="E2386" t="str">
            <v>UGB</v>
          </cell>
          <cell r="F2386" t="str">
            <v>UP21</v>
          </cell>
          <cell r="G2386" t="str">
            <v>S2</v>
          </cell>
          <cell r="H2386" t="str">
            <v>PUP</v>
          </cell>
          <cell r="I2386" t="str">
            <v>Senior Technical Director</v>
          </cell>
          <cell r="J2386" t="str">
            <v>Senior Technical Director</v>
          </cell>
          <cell r="K2386">
            <v>2</v>
          </cell>
          <cell r="L2386" t="str">
            <v>Cardiff</v>
          </cell>
        </row>
        <row r="2387">
          <cell r="C2387" t="str">
            <v>A76170</v>
          </cell>
          <cell r="D2387" t="str">
            <v>UK</v>
          </cell>
          <cell r="E2387" t="str">
            <v>UGB</v>
          </cell>
          <cell r="F2387" t="str">
            <v>UT43</v>
          </cell>
          <cell r="G2387" t="str">
            <v>S1</v>
          </cell>
          <cell r="H2387" t="str">
            <v>TRL</v>
          </cell>
          <cell r="I2387" t="str">
            <v>Undergraduate Placement Student</v>
          </cell>
          <cell r="J2387" t="str">
            <v>Junior Technician</v>
          </cell>
          <cell r="K2387">
            <v>11</v>
          </cell>
          <cell r="L2387" t="str">
            <v>York</v>
          </cell>
        </row>
        <row r="2388">
          <cell r="C2388" t="str">
            <v>A76514</v>
          </cell>
          <cell r="D2388" t="str">
            <v>UK</v>
          </cell>
          <cell r="E2388" t="str">
            <v>UGB</v>
          </cell>
          <cell r="F2388" t="str">
            <v>UE21</v>
          </cell>
          <cell r="G2388" t="str">
            <v>S4</v>
          </cell>
          <cell r="H2388" t="str">
            <v>EEC</v>
          </cell>
          <cell r="I2388" t="str">
            <v>Principal Ecologist</v>
          </cell>
          <cell r="J2388" t="str">
            <v>Principal Environmental Consultant</v>
          </cell>
          <cell r="K2388">
            <v>5</v>
          </cell>
          <cell r="L2388" t="str">
            <v>Warrington</v>
          </cell>
        </row>
        <row r="2389">
          <cell r="C2389" t="str">
            <v>A50224</v>
          </cell>
          <cell r="D2389" t="str">
            <v>UK</v>
          </cell>
          <cell r="E2389" t="str">
            <v>UGB</v>
          </cell>
          <cell r="F2389" t="str">
            <v>UT22</v>
          </cell>
          <cell r="G2389" t="str">
            <v>S1</v>
          </cell>
          <cell r="H2389" t="str">
            <v>THW</v>
          </cell>
          <cell r="I2389" t="str">
            <v>Graduate Consultant</v>
          </cell>
          <cell r="J2389" t="str">
            <v>Assistant Engineer  (Graduate)</v>
          </cell>
          <cell r="K2389">
            <v>9</v>
          </cell>
          <cell r="L2389" t="str">
            <v>Edinburgh</v>
          </cell>
        </row>
        <row r="2390">
          <cell r="C2390" t="str">
            <v>U03037</v>
          </cell>
          <cell r="D2390" t="str">
            <v>UK</v>
          </cell>
          <cell r="E2390" t="str">
            <v>UGB</v>
          </cell>
          <cell r="F2390" t="str">
            <v>UT21</v>
          </cell>
          <cell r="G2390" t="str">
            <v>S1</v>
          </cell>
          <cell r="H2390" t="str">
            <v>THW</v>
          </cell>
          <cell r="I2390" t="str">
            <v>administrator</v>
          </cell>
          <cell r="J2390" t="str">
            <v>Technical assistant</v>
          </cell>
          <cell r="K2390">
            <v>10</v>
          </cell>
          <cell r="L2390" t="str">
            <v>A13 DBFO</v>
          </cell>
        </row>
        <row r="2391">
          <cell r="C2391" t="str">
            <v>A50225</v>
          </cell>
          <cell r="D2391" t="str">
            <v>UK</v>
          </cell>
          <cell r="E2391" t="str">
            <v>UGB</v>
          </cell>
          <cell r="F2391" t="str">
            <v>UT22</v>
          </cell>
          <cell r="G2391" t="str">
            <v>S1</v>
          </cell>
          <cell r="H2391" t="str">
            <v>THW</v>
          </cell>
          <cell r="I2391" t="str">
            <v>travel planning survey staff supervisor</v>
          </cell>
          <cell r="J2391" t="str">
            <v>Junior Technician</v>
          </cell>
          <cell r="K2391">
            <v>11</v>
          </cell>
          <cell r="L2391" t="str">
            <v>Other Site</v>
          </cell>
        </row>
        <row r="2392">
          <cell r="C2392" t="str">
            <v>A50112</v>
          </cell>
          <cell r="D2392" t="str">
            <v>UK</v>
          </cell>
          <cell r="E2392" t="str">
            <v>UGB</v>
          </cell>
          <cell r="F2392" t="str">
            <v>UT41</v>
          </cell>
          <cell r="G2392" t="str">
            <v>S1</v>
          </cell>
          <cell r="H2392" t="str">
            <v>TRS</v>
          </cell>
          <cell r="I2392" t="str">
            <v>Telecoms Engineer</v>
          </cell>
          <cell r="J2392" t="str">
            <v>Chartered or Consulting Engineer</v>
          </cell>
          <cell r="K2392">
            <v>7</v>
          </cell>
          <cell r="L2392" t="str">
            <v>Warrington</v>
          </cell>
        </row>
        <row r="2393">
          <cell r="C2393" t="str">
            <v>A76316</v>
          </cell>
          <cell r="D2393" t="str">
            <v>UK</v>
          </cell>
          <cell r="E2393" t="str">
            <v>UGB</v>
          </cell>
          <cell r="F2393" t="str">
            <v>US13</v>
          </cell>
          <cell r="G2393" t="str">
            <v>S9</v>
          </cell>
          <cell r="H2393" t="str">
            <v>AFN</v>
          </cell>
          <cell r="I2393" t="str">
            <v>Accounts Payable Manager</v>
          </cell>
          <cell r="J2393" t="str">
            <v>Finance Manager/FInancial Controller (EA)</v>
          </cell>
          <cell r="K2393">
            <v>5</v>
          </cell>
          <cell r="L2393" t="str">
            <v>Cardiff</v>
          </cell>
        </row>
        <row r="2394">
          <cell r="C2394" t="str">
            <v>S10363</v>
          </cell>
          <cell r="D2394" t="str">
            <v>UK</v>
          </cell>
          <cell r="E2394" t="str">
            <v>UGB</v>
          </cell>
          <cell r="F2394" t="str">
            <v>UE21</v>
          </cell>
          <cell r="G2394" t="str">
            <v>S4</v>
          </cell>
          <cell r="H2394" t="str">
            <v>EEC</v>
          </cell>
          <cell r="I2394" t="str">
            <v>Ecological Consultant</v>
          </cell>
          <cell r="J2394" t="str">
            <v>Environmental Scientist (Assistant)</v>
          </cell>
          <cell r="K2394">
            <v>8</v>
          </cell>
          <cell r="L2394" t="str">
            <v>Other Site</v>
          </cell>
        </row>
        <row r="2395">
          <cell r="C2395" t="str">
            <v>A76209</v>
          </cell>
          <cell r="D2395" t="str">
            <v>UK</v>
          </cell>
          <cell r="E2395" t="str">
            <v>UGB</v>
          </cell>
          <cell r="F2395" t="str">
            <v>UP31</v>
          </cell>
          <cell r="G2395" t="str">
            <v>S2</v>
          </cell>
          <cell r="H2395" t="str">
            <v>GGE</v>
          </cell>
          <cell r="I2395" t="str">
            <v>Graduate Geotechnical Engineer</v>
          </cell>
          <cell r="J2395" t="str">
            <v>Geotechnical Engineer (Graduate 1)</v>
          </cell>
          <cell r="K2395">
            <v>9</v>
          </cell>
          <cell r="L2395" t="str">
            <v>Guildford</v>
          </cell>
        </row>
        <row r="2396">
          <cell r="C2396" t="str">
            <v>A74271</v>
          </cell>
          <cell r="D2396" t="str">
            <v>UK</v>
          </cell>
          <cell r="E2396" t="str">
            <v>UGB</v>
          </cell>
          <cell r="F2396" t="str">
            <v>UE21</v>
          </cell>
          <cell r="G2396" t="str">
            <v>S4</v>
          </cell>
          <cell r="H2396" t="str">
            <v>EEC</v>
          </cell>
          <cell r="I2396" t="str">
            <v>Associate Technical Director</v>
          </cell>
          <cell r="J2396" t="str">
            <v>Associate (EA)/ Associate Tech. Dir / Associate Tech. Dir (2</v>
          </cell>
          <cell r="K2396">
            <v>4</v>
          </cell>
          <cell r="L2396" t="str">
            <v>Stroud</v>
          </cell>
        </row>
        <row r="2397">
          <cell r="C2397" t="str">
            <v>S10301</v>
          </cell>
          <cell r="D2397" t="str">
            <v>UK</v>
          </cell>
          <cell r="E2397" t="str">
            <v>UGB</v>
          </cell>
          <cell r="F2397" t="str">
            <v>UE21</v>
          </cell>
          <cell r="G2397" t="str">
            <v>S4</v>
          </cell>
          <cell r="H2397" t="str">
            <v>EEC</v>
          </cell>
          <cell r="I2397" t="str">
            <v>Ecology Sub Consultant</v>
          </cell>
          <cell r="J2397" t="str">
            <v>Site Operations Manager</v>
          </cell>
          <cell r="K2397">
            <v>4</v>
          </cell>
          <cell r="L2397" t="str">
            <v>Stroud</v>
          </cell>
        </row>
        <row r="2398">
          <cell r="C2398" t="str">
            <v>A50079</v>
          </cell>
          <cell r="D2398" t="str">
            <v>UK</v>
          </cell>
          <cell r="E2398" t="str">
            <v>UGB</v>
          </cell>
          <cell r="F2398" t="str">
            <v>UT23</v>
          </cell>
          <cell r="G2398" t="str">
            <v>S1</v>
          </cell>
          <cell r="H2398" t="str">
            <v>THW</v>
          </cell>
          <cell r="I2398" t="str">
            <v>Engineer</v>
          </cell>
          <cell r="J2398" t="str">
            <v>Engineer  (Not chartered) (Graduate)</v>
          </cell>
          <cell r="K2398">
            <v>8</v>
          </cell>
          <cell r="L2398" t="str">
            <v>Ladbroke Grove</v>
          </cell>
        </row>
        <row r="2399">
          <cell r="C2399" t="str">
            <v>U03107</v>
          </cell>
          <cell r="D2399" t="str">
            <v>UK</v>
          </cell>
          <cell r="E2399" t="str">
            <v>UGB</v>
          </cell>
          <cell r="F2399" t="str">
            <v>UT41</v>
          </cell>
          <cell r="G2399" t="str">
            <v>S1</v>
          </cell>
          <cell r="H2399" t="str">
            <v>TRL</v>
          </cell>
          <cell r="I2399" t="str">
            <v>CAD Technician</v>
          </cell>
          <cell r="J2399" t="str">
            <v>Landscape/Project/Graphic/Urban Designer</v>
          </cell>
          <cell r="K2399">
            <v>7</v>
          </cell>
          <cell r="L2399" t="str">
            <v>Warrington</v>
          </cell>
        </row>
        <row r="2400">
          <cell r="C2400" t="str">
            <v>A49702</v>
          </cell>
          <cell r="D2400" t="str">
            <v>UK</v>
          </cell>
          <cell r="E2400" t="str">
            <v>UGB</v>
          </cell>
          <cell r="F2400" t="str">
            <v>UT41</v>
          </cell>
          <cell r="G2400" t="str">
            <v>S1</v>
          </cell>
          <cell r="H2400" t="str">
            <v>TRL</v>
          </cell>
          <cell r="I2400" t="str">
            <v>CAD Technician</v>
          </cell>
          <cell r="J2400" t="str">
            <v>Technical Officer/ Technician</v>
          </cell>
          <cell r="K2400">
            <v>8</v>
          </cell>
          <cell r="L2400" t="str">
            <v>Birmingham</v>
          </cell>
        </row>
        <row r="2401">
          <cell r="C2401" t="str">
            <v>A97128</v>
          </cell>
          <cell r="D2401" t="str">
            <v>UK</v>
          </cell>
          <cell r="E2401" t="str">
            <v>UGB</v>
          </cell>
          <cell r="F2401" t="str">
            <v>UP33</v>
          </cell>
          <cell r="G2401" t="str">
            <v>S2</v>
          </cell>
          <cell r="H2401" t="str">
            <v>BBI</v>
          </cell>
          <cell r="I2401" t="str">
            <v>Principal Engineer</v>
          </cell>
          <cell r="J2401" t="str">
            <v>Principal Engineer/ Technical Discipline Leader</v>
          </cell>
          <cell r="K2401">
            <v>5</v>
          </cell>
          <cell r="L2401" t="str">
            <v>Bristol</v>
          </cell>
        </row>
        <row r="2402">
          <cell r="C2402" t="str">
            <v>A93297</v>
          </cell>
          <cell r="D2402" t="str">
            <v>UK</v>
          </cell>
          <cell r="E2402" t="str">
            <v>UGB</v>
          </cell>
          <cell r="F2402" t="str">
            <v>UP31</v>
          </cell>
          <cell r="G2402" t="str">
            <v>S2</v>
          </cell>
          <cell r="H2402" t="str">
            <v>GCL</v>
          </cell>
          <cell r="I2402" t="str">
            <v>Principal Environmental Consultant</v>
          </cell>
          <cell r="J2402" t="str">
            <v>Principal Environmental Consultant</v>
          </cell>
          <cell r="K2402">
            <v>5</v>
          </cell>
          <cell r="L2402" t="str">
            <v>Exeter</v>
          </cell>
        </row>
        <row r="2403">
          <cell r="C2403" t="str">
            <v>A76559</v>
          </cell>
          <cell r="D2403" t="str">
            <v>UK</v>
          </cell>
          <cell r="E2403" t="str">
            <v>UGB</v>
          </cell>
          <cell r="F2403" t="str">
            <v>UP32</v>
          </cell>
          <cell r="G2403" t="str">
            <v>S2</v>
          </cell>
          <cell r="H2403" t="str">
            <v>GLR</v>
          </cell>
          <cell r="I2403" t="str">
            <v>Ground Investigation Engineer</v>
          </cell>
          <cell r="J2403" t="str">
            <v>Geotechnical Engineer</v>
          </cell>
          <cell r="K2403">
            <v>7</v>
          </cell>
          <cell r="L2403" t="str">
            <v>Guildford</v>
          </cell>
        </row>
        <row r="2404">
          <cell r="C2404" t="str">
            <v>A76277</v>
          </cell>
          <cell r="D2404" t="str">
            <v>UK</v>
          </cell>
          <cell r="E2404" t="str">
            <v>UGB</v>
          </cell>
          <cell r="F2404" t="str">
            <v>UT43</v>
          </cell>
          <cell r="G2404" t="str">
            <v>S1</v>
          </cell>
          <cell r="H2404" t="str">
            <v>TRL</v>
          </cell>
          <cell r="I2404" t="str">
            <v>Apprentice Engineer</v>
          </cell>
          <cell r="J2404" t="str">
            <v>Junior Technician</v>
          </cell>
          <cell r="K2404">
            <v>11</v>
          </cell>
          <cell r="L2404" t="str">
            <v>York</v>
          </cell>
        </row>
        <row r="2405">
          <cell r="C2405" t="str">
            <v>A76192</v>
          </cell>
          <cell r="D2405" t="str">
            <v>UK</v>
          </cell>
          <cell r="E2405" t="str">
            <v>UGB</v>
          </cell>
          <cell r="F2405" t="str">
            <v>UP33</v>
          </cell>
          <cell r="G2405" t="str">
            <v>S2</v>
          </cell>
          <cell r="H2405" t="str">
            <v>BBI</v>
          </cell>
          <cell r="I2405" t="str">
            <v>Principal Permanent Way Designer</v>
          </cell>
          <cell r="J2405" t="str">
            <v>Associate (EA)/ Associate Tech. Dir / Associate Tech. Dir (2</v>
          </cell>
          <cell r="K2405">
            <v>4</v>
          </cell>
          <cell r="L2405" t="str">
            <v>Cardiff</v>
          </cell>
        </row>
        <row r="2406">
          <cell r="C2406" t="str">
            <v>A76023</v>
          </cell>
          <cell r="D2406" t="str">
            <v>UK</v>
          </cell>
          <cell r="E2406" t="str">
            <v>UGB</v>
          </cell>
          <cell r="F2406" t="str">
            <v>UT43</v>
          </cell>
          <cell r="G2406" t="str">
            <v>S1</v>
          </cell>
          <cell r="H2406" t="str">
            <v>TRL</v>
          </cell>
          <cell r="I2406" t="str">
            <v>Graduate Engineer</v>
          </cell>
          <cell r="J2406" t="str">
            <v>Graduate Engineer</v>
          </cell>
          <cell r="K2406">
            <v>10</v>
          </cell>
          <cell r="L2406" t="str">
            <v>York</v>
          </cell>
        </row>
        <row r="2407">
          <cell r="C2407" t="str">
            <v>A74699</v>
          </cell>
          <cell r="D2407" t="str">
            <v>UK</v>
          </cell>
          <cell r="E2407" t="str">
            <v>UGB</v>
          </cell>
          <cell r="F2407" t="str">
            <v>UU22</v>
          </cell>
          <cell r="G2407" t="str">
            <v>S3</v>
          </cell>
          <cell r="H2407" t="str">
            <v>WTC</v>
          </cell>
          <cell r="I2407" t="str">
            <v>Principal Electrical Engineer</v>
          </cell>
          <cell r="J2407" t="str">
            <v>Principal Engineer/ Technical Discipline Leader</v>
          </cell>
          <cell r="K2407">
            <v>5</v>
          </cell>
          <cell r="L2407" t="str">
            <v>Other Site</v>
          </cell>
        </row>
        <row r="2408">
          <cell r="C2408" t="str">
            <v>A49724</v>
          </cell>
          <cell r="D2408" t="str">
            <v>UK</v>
          </cell>
          <cell r="E2408" t="str">
            <v>UGB</v>
          </cell>
          <cell r="F2408" t="str">
            <v>UF18</v>
          </cell>
          <cell r="G2408" t="str">
            <v>S9</v>
          </cell>
          <cell r="H2408" t="str">
            <v>AFF</v>
          </cell>
          <cell r="I2408" t="str">
            <v>Group Secretary</v>
          </cell>
          <cell r="J2408" t="str">
            <v>Team Secretary  or Secretary</v>
          </cell>
          <cell r="K2408">
            <v>9</v>
          </cell>
          <cell r="L2408" t="str">
            <v>Warrington</v>
          </cell>
        </row>
        <row r="2409">
          <cell r="C2409" t="str">
            <v>A00493</v>
          </cell>
          <cell r="D2409" t="str">
            <v>UK</v>
          </cell>
          <cell r="E2409" t="str">
            <v>UGB</v>
          </cell>
          <cell r="F2409" t="str">
            <v>US12</v>
          </cell>
          <cell r="G2409" t="str">
            <v>S9</v>
          </cell>
          <cell r="H2409" t="str">
            <v>AHR</v>
          </cell>
          <cell r="I2409" t="str">
            <v>HR Business Partner</v>
          </cell>
          <cell r="J2409" t="str">
            <v>Senior HR Manager/Advisor</v>
          </cell>
          <cell r="K2409">
            <v>5</v>
          </cell>
          <cell r="L2409" t="str">
            <v>London</v>
          </cell>
        </row>
        <row r="2410">
          <cell r="C2410" t="str">
            <v>A97152</v>
          </cell>
          <cell r="D2410" t="str">
            <v>UK</v>
          </cell>
          <cell r="E2410" t="str">
            <v>UGB</v>
          </cell>
          <cell r="F2410" t="str">
            <v>UP31</v>
          </cell>
          <cell r="G2410" t="str">
            <v>S2</v>
          </cell>
          <cell r="H2410" t="str">
            <v>GGE</v>
          </cell>
          <cell r="I2410" t="str">
            <v>Principal Engineer (TfL)</v>
          </cell>
          <cell r="J2410" t="str">
            <v>Principal Engineer/ Technical Discipline Leader</v>
          </cell>
          <cell r="K2410">
            <v>5</v>
          </cell>
          <cell r="L2410" t="str">
            <v>Bristol</v>
          </cell>
        </row>
        <row r="2411">
          <cell r="C2411" t="str">
            <v>U03019</v>
          </cell>
          <cell r="D2411" t="str">
            <v>UK</v>
          </cell>
          <cell r="E2411" t="str">
            <v>UGB</v>
          </cell>
          <cell r="F2411" t="str">
            <v>UU22</v>
          </cell>
          <cell r="G2411" t="str">
            <v>S3</v>
          </cell>
          <cell r="H2411" t="str">
            <v>WTC</v>
          </cell>
          <cell r="I2411" t="str">
            <v>Principal Engineer</v>
          </cell>
          <cell r="J2411" t="str">
            <v>Principal Engineer/ Technical Discipline Leader</v>
          </cell>
          <cell r="K2411">
            <v>5</v>
          </cell>
          <cell r="L2411" t="str">
            <v>Nelson</v>
          </cell>
        </row>
        <row r="2412">
          <cell r="C2412" t="str">
            <v>A00302</v>
          </cell>
          <cell r="D2412" t="str">
            <v>UK</v>
          </cell>
          <cell r="E2412" t="str">
            <v>UGB</v>
          </cell>
          <cell r="F2412" t="str">
            <v>UT51</v>
          </cell>
          <cell r="G2412" t="str">
            <v>S1</v>
          </cell>
          <cell r="H2412" t="str">
            <v>TIS</v>
          </cell>
          <cell r="I2412" t="str">
            <v>Admin Assistant</v>
          </cell>
          <cell r="J2412" t="str">
            <v>Admin Assistant</v>
          </cell>
          <cell r="K2412">
            <v>9</v>
          </cell>
          <cell r="L2412" t="str">
            <v>Bristol</v>
          </cell>
        </row>
        <row r="2413">
          <cell r="C2413" t="str">
            <v>A76067</v>
          </cell>
          <cell r="D2413" t="str">
            <v>UK</v>
          </cell>
          <cell r="E2413" t="str">
            <v>UGB</v>
          </cell>
          <cell r="F2413" t="str">
            <v>UT42</v>
          </cell>
          <cell r="G2413" t="str">
            <v>S1</v>
          </cell>
          <cell r="H2413" t="str">
            <v>TRL</v>
          </cell>
          <cell r="I2413" t="str">
            <v>Rail Telecoms Engineer</v>
          </cell>
          <cell r="J2413" t="str">
            <v>Senior Engineer</v>
          </cell>
          <cell r="K2413">
            <v>6</v>
          </cell>
          <cell r="L2413" t="str">
            <v>Other Site</v>
          </cell>
        </row>
        <row r="2414">
          <cell r="C2414" t="str">
            <v>A74352</v>
          </cell>
          <cell r="D2414" t="str">
            <v>UK</v>
          </cell>
          <cell r="E2414" t="str">
            <v>UGB</v>
          </cell>
          <cell r="F2414" t="str">
            <v>UT21</v>
          </cell>
          <cell r="G2414" t="str">
            <v>S1</v>
          </cell>
          <cell r="H2414" t="str">
            <v>THW</v>
          </cell>
          <cell r="I2414" t="str">
            <v>Technician</v>
          </cell>
          <cell r="J2414" t="str">
            <v>Technical Officer/ Technician</v>
          </cell>
          <cell r="K2414">
            <v>8</v>
          </cell>
          <cell r="L2414" t="str">
            <v>Birmingham</v>
          </cell>
        </row>
        <row r="2415">
          <cell r="C2415" t="str">
            <v>U03068</v>
          </cell>
          <cell r="D2415" t="str">
            <v>UK</v>
          </cell>
          <cell r="E2415" t="str">
            <v>UGB</v>
          </cell>
          <cell r="F2415" t="str">
            <v>UU41</v>
          </cell>
          <cell r="G2415" t="str">
            <v>S3</v>
          </cell>
          <cell r="H2415" t="str">
            <v>WEN</v>
          </cell>
          <cell r="I2415" t="str">
            <v>Engineer</v>
          </cell>
          <cell r="J2415" t="str">
            <v>Site Operations Manager</v>
          </cell>
          <cell r="K2415">
            <v>4</v>
          </cell>
          <cell r="L2415" t="str">
            <v>Warrington</v>
          </cell>
        </row>
        <row r="2416">
          <cell r="C2416" t="str">
            <v>A74226</v>
          </cell>
          <cell r="D2416" t="str">
            <v>UK</v>
          </cell>
          <cell r="E2416" t="str">
            <v>UGB</v>
          </cell>
          <cell r="F2416" t="str">
            <v>UE21</v>
          </cell>
          <cell r="G2416" t="str">
            <v>S4</v>
          </cell>
          <cell r="H2416" t="str">
            <v>EEC</v>
          </cell>
          <cell r="I2416" t="str">
            <v>Senior Ecologist</v>
          </cell>
          <cell r="J2416" t="str">
            <v>Senior  Environmental Consultant 1</v>
          </cell>
          <cell r="K2416">
            <v>6</v>
          </cell>
          <cell r="L2416" t="str">
            <v>Cardiff</v>
          </cell>
        </row>
        <row r="2417">
          <cell r="C2417" t="str">
            <v>A76142</v>
          </cell>
          <cell r="D2417" t="str">
            <v>UK</v>
          </cell>
          <cell r="E2417" t="str">
            <v>UGB</v>
          </cell>
          <cell r="F2417" t="str">
            <v>UT41</v>
          </cell>
          <cell r="G2417" t="str">
            <v>S1</v>
          </cell>
          <cell r="H2417" t="str">
            <v>TRL</v>
          </cell>
          <cell r="I2417" t="str">
            <v>Undergrad Placement Student</v>
          </cell>
          <cell r="J2417" t="str">
            <v>Junior Technician</v>
          </cell>
          <cell r="K2417">
            <v>11</v>
          </cell>
          <cell r="L2417" t="str">
            <v>Warrington</v>
          </cell>
        </row>
        <row r="2418">
          <cell r="C2418" t="str">
            <v>A00150</v>
          </cell>
          <cell r="D2418" t="str">
            <v>UK</v>
          </cell>
          <cell r="E2418" t="str">
            <v>UGB</v>
          </cell>
          <cell r="F2418" t="str">
            <v>UE31</v>
          </cell>
          <cell r="G2418" t="str">
            <v>S4</v>
          </cell>
          <cell r="H2418" t="str">
            <v>EEA</v>
          </cell>
          <cell r="I2418" t="str">
            <v>Environmental Consultant</v>
          </cell>
          <cell r="J2418" t="str">
            <v>Environmental consultant 2</v>
          </cell>
          <cell r="K2418">
            <v>8</v>
          </cell>
          <cell r="L2418" t="str">
            <v>London</v>
          </cell>
        </row>
        <row r="2419">
          <cell r="C2419" t="str">
            <v>U02815</v>
          </cell>
          <cell r="D2419" t="str">
            <v>UK</v>
          </cell>
          <cell r="E2419" t="str">
            <v>UGB</v>
          </cell>
          <cell r="F2419" t="str">
            <v>UU23</v>
          </cell>
          <cell r="G2419" t="str">
            <v>S3</v>
          </cell>
          <cell r="H2419" t="str">
            <v>MAM</v>
          </cell>
          <cell r="I2419" t="str">
            <v>Administrator</v>
          </cell>
          <cell r="J2419" t="str">
            <v>HR Administration Assistant</v>
          </cell>
          <cell r="K2419">
            <v>10</v>
          </cell>
          <cell r="L2419" t="str">
            <v>Nelson</v>
          </cell>
        </row>
        <row r="2420">
          <cell r="C2420" t="str">
            <v>W68322</v>
          </cell>
          <cell r="D2420" t="str">
            <v>UK</v>
          </cell>
          <cell r="E2420" t="str">
            <v>UGB</v>
          </cell>
          <cell r="F2420" t="str">
            <v>UU23</v>
          </cell>
          <cell r="G2420" t="str">
            <v>S3</v>
          </cell>
          <cell r="H2420" t="str">
            <v>MAM</v>
          </cell>
          <cell r="I2420" t="str">
            <v>Searches Clerk</v>
          </cell>
          <cell r="J2420" t="str">
            <v>Technical Officer/ Technician</v>
          </cell>
          <cell r="K2420">
            <v>8</v>
          </cell>
          <cell r="L2420" t="str">
            <v>Nelson</v>
          </cell>
        </row>
        <row r="2421">
          <cell r="C2421" t="str">
            <v>A84727</v>
          </cell>
          <cell r="D2421" t="str">
            <v>UK</v>
          </cell>
          <cell r="E2421" t="str">
            <v>UGB</v>
          </cell>
          <cell r="F2421" t="str">
            <v>UU71</v>
          </cell>
          <cell r="G2421" t="str">
            <v>S3</v>
          </cell>
          <cell r="H2421" t="str">
            <v>WWN</v>
          </cell>
          <cell r="I2421" t="str">
            <v>Engineer</v>
          </cell>
          <cell r="J2421" t="str">
            <v>Engineer  (Not chartered) (Graduate)</v>
          </cell>
          <cell r="K2421">
            <v>8</v>
          </cell>
          <cell r="L2421" t="str">
            <v>Secondment</v>
          </cell>
        </row>
        <row r="2422">
          <cell r="C2422" t="str">
            <v>A91022</v>
          </cell>
          <cell r="D2422" t="str">
            <v>UK</v>
          </cell>
          <cell r="E2422" t="str">
            <v>UGB</v>
          </cell>
          <cell r="F2422" t="str">
            <v>UT31</v>
          </cell>
          <cell r="G2422" t="str">
            <v>S1</v>
          </cell>
          <cell r="H2422" t="str">
            <v>SBR</v>
          </cell>
          <cell r="I2422" t="str">
            <v>Associate Director</v>
          </cell>
          <cell r="J2422" t="str">
            <v>Associate Business Director</v>
          </cell>
          <cell r="K2422">
            <v>4</v>
          </cell>
          <cell r="L2422" t="str">
            <v>Secondment</v>
          </cell>
        </row>
        <row r="2423">
          <cell r="C2423" t="str">
            <v>A74750</v>
          </cell>
          <cell r="D2423" t="str">
            <v>UK</v>
          </cell>
          <cell r="E2423" t="str">
            <v>UGB</v>
          </cell>
          <cell r="F2423" t="str">
            <v>UT43</v>
          </cell>
          <cell r="G2423" t="str">
            <v>S1</v>
          </cell>
          <cell r="H2423" t="str">
            <v>TRL</v>
          </cell>
          <cell r="I2423" t="str">
            <v>Technical Director</v>
          </cell>
          <cell r="J2423" t="str">
            <v>Technical Director  / Technical Director (1)</v>
          </cell>
          <cell r="K2423">
            <v>3</v>
          </cell>
          <cell r="L2423" t="str">
            <v>York</v>
          </cell>
        </row>
        <row r="2424">
          <cell r="C2424" t="str">
            <v>A98388</v>
          </cell>
          <cell r="D2424" t="str">
            <v>UK</v>
          </cell>
          <cell r="E2424" t="str">
            <v>UGB</v>
          </cell>
          <cell r="F2424" t="str">
            <v>UF23</v>
          </cell>
          <cell r="G2424" t="str">
            <v>S9</v>
          </cell>
          <cell r="H2424" t="str">
            <v>AFF</v>
          </cell>
          <cell r="I2424" t="str">
            <v>Facilities Co-ordinator</v>
          </cell>
          <cell r="J2424" t="str">
            <v>Facilities Coordinator</v>
          </cell>
          <cell r="K2424">
            <v>8</v>
          </cell>
          <cell r="L2424" t="str">
            <v>Exeter</v>
          </cell>
        </row>
        <row r="2425">
          <cell r="C2425" t="str">
            <v>A25227</v>
          </cell>
          <cell r="D2425" t="str">
            <v>UK</v>
          </cell>
          <cell r="E2425" t="str">
            <v>UGB</v>
          </cell>
          <cell r="F2425" t="str">
            <v>UU31</v>
          </cell>
          <cell r="G2425" t="str">
            <v>S3</v>
          </cell>
          <cell r="H2425" t="str">
            <v>WWN</v>
          </cell>
          <cell r="I2425" t="str">
            <v>Project Manager’s Representative</v>
          </cell>
          <cell r="J2425" t="str">
            <v>Engineer  (Not chartered) (Graduate)</v>
          </cell>
          <cell r="K2425">
            <v>8</v>
          </cell>
          <cell r="L2425" t="str">
            <v>Other Site</v>
          </cell>
        </row>
        <row r="2426">
          <cell r="C2426" t="str">
            <v>A49861</v>
          </cell>
          <cell r="D2426" t="str">
            <v>UK</v>
          </cell>
          <cell r="E2426" t="str">
            <v>UGB</v>
          </cell>
          <cell r="F2426" t="str">
            <v>UU51</v>
          </cell>
          <cell r="G2426" t="str">
            <v>S3</v>
          </cell>
          <cell r="H2426" t="str">
            <v>WWN</v>
          </cell>
          <cell r="I2426" t="str">
            <v>Principal Structural Engineer</v>
          </cell>
          <cell r="J2426" t="str">
            <v>Principal Engineer/ Technical Discipline Leader</v>
          </cell>
          <cell r="K2426">
            <v>5</v>
          </cell>
          <cell r="L2426" t="str">
            <v>Home</v>
          </cell>
        </row>
        <row r="2427">
          <cell r="C2427" t="str">
            <v>W69671</v>
          </cell>
          <cell r="D2427" t="str">
            <v>UK</v>
          </cell>
          <cell r="E2427" t="str">
            <v>UGB</v>
          </cell>
          <cell r="F2427" t="str">
            <v>UT41</v>
          </cell>
          <cell r="G2427" t="str">
            <v>S1</v>
          </cell>
          <cell r="H2427" t="str">
            <v>TRL</v>
          </cell>
          <cell r="I2427" t="str">
            <v>Principal Engineer</v>
          </cell>
          <cell r="J2427" t="str">
            <v>Principal Engineer/ Technical Discipline Leader</v>
          </cell>
          <cell r="K2427">
            <v>5</v>
          </cell>
          <cell r="L2427" t="str">
            <v>Warrington</v>
          </cell>
        </row>
        <row r="2428">
          <cell r="C2428" t="str">
            <v>W68098</v>
          </cell>
          <cell r="D2428" t="str">
            <v>UK</v>
          </cell>
          <cell r="E2428" t="str">
            <v>UGB</v>
          </cell>
          <cell r="F2428" t="str">
            <v>UP33</v>
          </cell>
          <cell r="G2428" t="str">
            <v>S2</v>
          </cell>
          <cell r="H2428" t="str">
            <v>BBI</v>
          </cell>
          <cell r="I2428" t="str">
            <v>Principal Technician</v>
          </cell>
          <cell r="J2428" t="str">
            <v>Principal Technician</v>
          </cell>
          <cell r="K2428">
            <v>6</v>
          </cell>
          <cell r="L2428" t="str">
            <v>Cardiff</v>
          </cell>
        </row>
        <row r="2429">
          <cell r="C2429" t="str">
            <v>A74671</v>
          </cell>
          <cell r="D2429" t="str">
            <v>UK</v>
          </cell>
          <cell r="E2429" t="str">
            <v>UGB</v>
          </cell>
          <cell r="F2429" t="str">
            <v>US13</v>
          </cell>
          <cell r="G2429" t="str">
            <v>S9</v>
          </cell>
          <cell r="H2429" t="str">
            <v>AFN</v>
          </cell>
          <cell r="I2429" t="str">
            <v>Business Finance Accountant</v>
          </cell>
          <cell r="J2429" t="str">
            <v>Senior Accountant or Accountant</v>
          </cell>
          <cell r="K2429">
            <v>5</v>
          </cell>
          <cell r="L2429" t="str">
            <v>Cardiff</v>
          </cell>
        </row>
        <row r="2430">
          <cell r="C2430" t="str">
            <v>A91170</v>
          </cell>
          <cell r="D2430" t="str">
            <v>UK</v>
          </cell>
          <cell r="E2430" t="str">
            <v>UGB</v>
          </cell>
          <cell r="F2430" t="str">
            <v>UT31</v>
          </cell>
          <cell r="G2430" t="str">
            <v>S1</v>
          </cell>
          <cell r="H2430" t="str">
            <v>SBR</v>
          </cell>
          <cell r="I2430" t="str">
            <v>Senior Engineer</v>
          </cell>
          <cell r="J2430" t="str">
            <v>Senior Engineer</v>
          </cell>
          <cell r="K2430">
            <v>6</v>
          </cell>
          <cell r="L2430" t="str">
            <v>London</v>
          </cell>
        </row>
        <row r="2431">
          <cell r="C2431" t="str">
            <v>S10381</v>
          </cell>
          <cell r="D2431" t="str">
            <v>UK</v>
          </cell>
          <cell r="E2431" t="str">
            <v>UGB</v>
          </cell>
          <cell r="F2431" t="str">
            <v>UT21</v>
          </cell>
          <cell r="G2431" t="str">
            <v>S1</v>
          </cell>
          <cell r="H2431" t="str">
            <v>THW</v>
          </cell>
          <cell r="I2431" t="str">
            <v>Highways Civil Engineer</v>
          </cell>
          <cell r="J2431" t="str">
            <v>Principal Engineer/ Technical Discipline Leader</v>
          </cell>
          <cell r="K2431">
            <v>5</v>
          </cell>
          <cell r="L2431" t="str">
            <v>Other Site</v>
          </cell>
        </row>
        <row r="2432">
          <cell r="C2432" t="str">
            <v>A76433</v>
          </cell>
          <cell r="D2432" t="str">
            <v>UK</v>
          </cell>
          <cell r="E2432" t="str">
            <v>UGB</v>
          </cell>
          <cell r="F2432" t="str">
            <v>UT41</v>
          </cell>
          <cell r="G2432" t="str">
            <v>S1</v>
          </cell>
          <cell r="H2432" t="str">
            <v>TRS</v>
          </cell>
          <cell r="I2432" t="str">
            <v>Graduate Engineer</v>
          </cell>
          <cell r="J2432" t="str">
            <v>Graduate Engineer</v>
          </cell>
          <cell r="K2432">
            <v>10</v>
          </cell>
          <cell r="L2432" t="str">
            <v>Warrington</v>
          </cell>
        </row>
        <row r="2433">
          <cell r="C2433" t="str">
            <v>A49976</v>
          </cell>
          <cell r="D2433" t="str">
            <v>UK</v>
          </cell>
          <cell r="E2433" t="str">
            <v>UGB</v>
          </cell>
          <cell r="F2433" t="str">
            <v>UF13</v>
          </cell>
          <cell r="G2433" t="str">
            <v>S9</v>
          </cell>
          <cell r="H2433" t="str">
            <v>AFF</v>
          </cell>
          <cell r="I2433" t="str">
            <v>Facilities Assistant</v>
          </cell>
          <cell r="J2433" t="str">
            <v>Facilities Assistant</v>
          </cell>
          <cell r="K2433">
            <v>10</v>
          </cell>
          <cell r="L2433" t="str">
            <v>Guildford</v>
          </cell>
        </row>
        <row r="2434">
          <cell r="C2434" t="str">
            <v>A25073</v>
          </cell>
          <cell r="D2434" t="str">
            <v>UK</v>
          </cell>
          <cell r="E2434" t="str">
            <v>UGB</v>
          </cell>
          <cell r="F2434" t="str">
            <v>UU61</v>
          </cell>
          <cell r="G2434" t="str">
            <v>S3</v>
          </cell>
          <cell r="H2434" t="str">
            <v>WWN</v>
          </cell>
          <cell r="I2434" t="str">
            <v>Technician</v>
          </cell>
          <cell r="J2434" t="str">
            <v>Technical Officer/ Technician</v>
          </cell>
          <cell r="K2434">
            <v>9</v>
          </cell>
          <cell r="L2434" t="str">
            <v>Clydach</v>
          </cell>
        </row>
        <row r="2435">
          <cell r="C2435" t="str">
            <v>U03094</v>
          </cell>
          <cell r="D2435" t="str">
            <v>UK</v>
          </cell>
          <cell r="E2435" t="str">
            <v>UGB</v>
          </cell>
          <cell r="F2435" t="str">
            <v>US13</v>
          </cell>
          <cell r="G2435" t="str">
            <v>S9</v>
          </cell>
          <cell r="H2435" t="str">
            <v>AFN</v>
          </cell>
          <cell r="I2435" t="str">
            <v>Accounts</v>
          </cell>
          <cell r="J2435" t="str">
            <v>Accounts Clerk</v>
          </cell>
          <cell r="K2435">
            <v>9</v>
          </cell>
          <cell r="L2435" t="str">
            <v>Cardiff</v>
          </cell>
        </row>
        <row r="2436">
          <cell r="C2436" t="str">
            <v>A76390</v>
          </cell>
          <cell r="D2436" t="str">
            <v>UK</v>
          </cell>
          <cell r="E2436" t="str">
            <v>UGB</v>
          </cell>
          <cell r="F2436" t="str">
            <v>UT23</v>
          </cell>
          <cell r="G2436" t="str">
            <v>S1</v>
          </cell>
          <cell r="H2436" t="str">
            <v>THW</v>
          </cell>
          <cell r="I2436" t="str">
            <v>Technical Assistant</v>
          </cell>
          <cell r="J2436" t="str">
            <v>Technical Officer/ Technician</v>
          </cell>
          <cell r="K2436">
            <v>9</v>
          </cell>
          <cell r="L2436" t="str">
            <v>West One</v>
          </cell>
        </row>
        <row r="2437">
          <cell r="C2437" t="str">
            <v>A25126</v>
          </cell>
          <cell r="D2437" t="str">
            <v>UK</v>
          </cell>
          <cell r="E2437" t="str">
            <v>UGB</v>
          </cell>
          <cell r="F2437" t="str">
            <v>UT23</v>
          </cell>
          <cell r="G2437" t="str">
            <v>S1</v>
          </cell>
          <cell r="H2437" t="str">
            <v>THW</v>
          </cell>
          <cell r="I2437" t="str">
            <v>Technical Assistant</v>
          </cell>
          <cell r="J2437" t="str">
            <v>Assistant Engineer  (Graduate)</v>
          </cell>
          <cell r="K2437">
            <v>9</v>
          </cell>
          <cell r="L2437" t="str">
            <v>West One</v>
          </cell>
        </row>
        <row r="2438">
          <cell r="C2438" t="str">
            <v>A25221</v>
          </cell>
          <cell r="D2438" t="str">
            <v>UK</v>
          </cell>
          <cell r="E2438" t="str">
            <v>UGB</v>
          </cell>
          <cell r="F2438" t="str">
            <v>UU61</v>
          </cell>
          <cell r="G2438" t="str">
            <v>S3</v>
          </cell>
          <cell r="H2438" t="str">
            <v>WWN</v>
          </cell>
          <cell r="I2438" t="str">
            <v>Senior Engineer</v>
          </cell>
          <cell r="J2438" t="str">
            <v>Senior Engineer</v>
          </cell>
          <cell r="K2438">
            <v>6</v>
          </cell>
          <cell r="L2438" t="str">
            <v>Other Site</v>
          </cell>
        </row>
        <row r="2439">
          <cell r="C2439" t="str">
            <v>W98175</v>
          </cell>
          <cell r="D2439" t="str">
            <v>UK</v>
          </cell>
          <cell r="E2439" t="str">
            <v>UGB</v>
          </cell>
          <cell r="F2439" t="str">
            <v>UU23</v>
          </cell>
          <cell r="G2439" t="str">
            <v>S3</v>
          </cell>
          <cell r="H2439" t="str">
            <v>MAM</v>
          </cell>
          <cell r="I2439" t="str">
            <v>Engineer</v>
          </cell>
          <cell r="J2439" t="str">
            <v>Engineer  (Not chartered) (Graduate)</v>
          </cell>
          <cell r="K2439">
            <v>8</v>
          </cell>
          <cell r="L2439" t="str">
            <v>Nelson</v>
          </cell>
        </row>
        <row r="2440">
          <cell r="C2440" t="str">
            <v>W99414</v>
          </cell>
          <cell r="D2440" t="str">
            <v>UK</v>
          </cell>
          <cell r="E2440" t="str">
            <v>UGB</v>
          </cell>
          <cell r="F2440" t="str">
            <v>UU23</v>
          </cell>
          <cell r="G2440" t="str">
            <v>S3</v>
          </cell>
          <cell r="H2440" t="str">
            <v>MAM</v>
          </cell>
          <cell r="I2440" t="str">
            <v>Enforcement Engineer</v>
          </cell>
          <cell r="J2440" t="str">
            <v>Senior Engineer</v>
          </cell>
          <cell r="K2440">
            <v>6</v>
          </cell>
          <cell r="L2440" t="str">
            <v>Nelson</v>
          </cell>
        </row>
        <row r="2441">
          <cell r="C2441" t="str">
            <v>A00052</v>
          </cell>
          <cell r="D2441" t="str">
            <v>UK</v>
          </cell>
          <cell r="E2441" t="str">
            <v>UGB</v>
          </cell>
          <cell r="F2441" t="str">
            <v>UU23</v>
          </cell>
          <cell r="G2441" t="str">
            <v>S3</v>
          </cell>
          <cell r="H2441" t="str">
            <v>MAM</v>
          </cell>
          <cell r="I2441" t="str">
            <v>clerk</v>
          </cell>
          <cell r="J2441" t="str">
            <v>Technical assistant</v>
          </cell>
          <cell r="K2441">
            <v>10</v>
          </cell>
          <cell r="L2441" t="str">
            <v>Nelson</v>
          </cell>
        </row>
        <row r="2442">
          <cell r="C2442" t="str">
            <v>A88854</v>
          </cell>
          <cell r="D2442" t="str">
            <v>UK</v>
          </cell>
          <cell r="E2442" t="str">
            <v>UGB</v>
          </cell>
          <cell r="F2442" t="str">
            <v>UT31</v>
          </cell>
          <cell r="G2442" t="str">
            <v>S1</v>
          </cell>
          <cell r="H2442" t="str">
            <v>SBR</v>
          </cell>
          <cell r="I2442" t="str">
            <v>Consulting Engineer</v>
          </cell>
          <cell r="J2442" t="str">
            <v>Resident Engineer (2)</v>
          </cell>
          <cell r="K2442">
            <v>7</v>
          </cell>
          <cell r="L2442" t="str">
            <v>Home</v>
          </cell>
        </row>
        <row r="2443">
          <cell r="C2443" t="str">
            <v>A00552</v>
          </cell>
          <cell r="D2443" t="str">
            <v>UK</v>
          </cell>
          <cell r="E2443" t="str">
            <v>UGB</v>
          </cell>
          <cell r="F2443" t="str">
            <v>UP31</v>
          </cell>
          <cell r="G2443" t="str">
            <v>S2</v>
          </cell>
          <cell r="H2443" t="str">
            <v>GGE</v>
          </cell>
          <cell r="I2443" t="str">
            <v>Senior Engineer</v>
          </cell>
          <cell r="J2443" t="str">
            <v>Senior Engineer</v>
          </cell>
          <cell r="K2443">
            <v>6</v>
          </cell>
          <cell r="L2443" t="str">
            <v>Cardiff</v>
          </cell>
        </row>
        <row r="2444">
          <cell r="C2444" t="str">
            <v>W99708</v>
          </cell>
          <cell r="D2444" t="str">
            <v>UK</v>
          </cell>
          <cell r="E2444" t="str">
            <v>UGB</v>
          </cell>
          <cell r="F2444" t="str">
            <v>US13</v>
          </cell>
          <cell r="G2444" t="str">
            <v>S9</v>
          </cell>
          <cell r="H2444" t="str">
            <v>AFN</v>
          </cell>
          <cell r="I2444" t="str">
            <v>Exchequer Manager</v>
          </cell>
          <cell r="J2444" t="str">
            <v>Payroll Manager</v>
          </cell>
          <cell r="K2444">
            <v>4</v>
          </cell>
          <cell r="L2444" t="str">
            <v>Cardiff</v>
          </cell>
        </row>
        <row r="2445">
          <cell r="C2445" t="str">
            <v>A74740</v>
          </cell>
          <cell r="D2445" t="str">
            <v>UK</v>
          </cell>
          <cell r="E2445" t="str">
            <v>UGB</v>
          </cell>
          <cell r="F2445" t="str">
            <v>US12</v>
          </cell>
          <cell r="G2445" t="str">
            <v>S9</v>
          </cell>
          <cell r="H2445" t="str">
            <v>AHR</v>
          </cell>
          <cell r="I2445" t="str">
            <v>HR Business Partner</v>
          </cell>
          <cell r="J2445" t="str">
            <v>Senior HR Manager/Advisor</v>
          </cell>
          <cell r="K2445">
            <v>4</v>
          </cell>
          <cell r="L2445" t="str">
            <v>Bristol</v>
          </cell>
        </row>
        <row r="2446">
          <cell r="C2446" t="str">
            <v>U02977</v>
          </cell>
          <cell r="D2446" t="str">
            <v>UK</v>
          </cell>
          <cell r="E2446" t="str">
            <v>UGB</v>
          </cell>
          <cell r="F2446" t="str">
            <v>UT41</v>
          </cell>
          <cell r="G2446" t="str">
            <v>S1</v>
          </cell>
          <cell r="H2446" t="str">
            <v>TRL</v>
          </cell>
          <cell r="I2446" t="str">
            <v>CAD technician</v>
          </cell>
          <cell r="J2446" t="str">
            <v>Senior Drafter/ Draftman</v>
          </cell>
          <cell r="K2446">
            <v>7</v>
          </cell>
          <cell r="L2446" t="str">
            <v>Warrington</v>
          </cell>
        </row>
        <row r="2447">
          <cell r="C2447" t="str">
            <v>W68446</v>
          </cell>
          <cell r="D2447" t="str">
            <v>UK</v>
          </cell>
          <cell r="E2447" t="str">
            <v>UGB</v>
          </cell>
          <cell r="F2447" t="str">
            <v>UU22</v>
          </cell>
          <cell r="G2447" t="str">
            <v>S3</v>
          </cell>
          <cell r="H2447" t="str">
            <v>WTC</v>
          </cell>
          <cell r="I2447" t="str">
            <v>Principal Electrical Engineer</v>
          </cell>
          <cell r="J2447" t="str">
            <v>Principal Engineer/ Technical Discipline Leader</v>
          </cell>
          <cell r="K2447">
            <v>5</v>
          </cell>
          <cell r="L2447" t="str">
            <v>Cardiff</v>
          </cell>
        </row>
        <row r="2448">
          <cell r="C2448" t="str">
            <v>A50236</v>
          </cell>
          <cell r="D2448" t="str">
            <v>UK</v>
          </cell>
          <cell r="E2448" t="str">
            <v>UGB</v>
          </cell>
          <cell r="F2448" t="str">
            <v>UT41</v>
          </cell>
          <cell r="G2448" t="str">
            <v>S1</v>
          </cell>
          <cell r="H2448" t="str">
            <v>TRL</v>
          </cell>
          <cell r="I2448" t="str">
            <v>Technician</v>
          </cell>
          <cell r="J2448" t="str">
            <v>Senior Technician</v>
          </cell>
          <cell r="K2448">
            <v>7</v>
          </cell>
          <cell r="L2448" t="str">
            <v>London</v>
          </cell>
        </row>
        <row r="2449">
          <cell r="C2449" t="str">
            <v>U03204</v>
          </cell>
          <cell r="D2449" t="str">
            <v>UK</v>
          </cell>
          <cell r="E2449" t="str">
            <v>UGB</v>
          </cell>
          <cell r="F2449" t="str">
            <v>UT31</v>
          </cell>
          <cell r="G2449" t="str">
            <v>S1</v>
          </cell>
          <cell r="H2449" t="str">
            <v>SBR</v>
          </cell>
          <cell r="I2449" t="str">
            <v>Microstation Technician</v>
          </cell>
          <cell r="J2449" t="str">
            <v>Senior Technician</v>
          </cell>
          <cell r="K2449">
            <v>7</v>
          </cell>
          <cell r="L2449" t="str">
            <v>London</v>
          </cell>
        </row>
        <row r="2450">
          <cell r="C2450" t="str">
            <v>S10319</v>
          </cell>
          <cell r="D2450" t="str">
            <v>UK</v>
          </cell>
          <cell r="E2450" t="str">
            <v>UGB</v>
          </cell>
          <cell r="F2450" t="str">
            <v>UT21</v>
          </cell>
          <cell r="G2450" t="str">
            <v>S1</v>
          </cell>
          <cell r="H2450" t="str">
            <v>THW</v>
          </cell>
          <cell r="I2450" t="str">
            <v>Tunnels Asset Specialist</v>
          </cell>
          <cell r="J2450" t="str">
            <v>Principal Technician</v>
          </cell>
          <cell r="K2450">
            <v>6</v>
          </cell>
          <cell r="L2450" t="str">
            <v>Other Site</v>
          </cell>
        </row>
        <row r="2451">
          <cell r="C2451" t="str">
            <v>A76256</v>
          </cell>
          <cell r="D2451" t="str">
            <v>UK</v>
          </cell>
          <cell r="E2451" t="str">
            <v>UGB</v>
          </cell>
          <cell r="F2451" t="str">
            <v>UT43</v>
          </cell>
          <cell r="G2451" t="str">
            <v>S1</v>
          </cell>
          <cell r="H2451" t="str">
            <v>TRL</v>
          </cell>
          <cell r="I2451" t="str">
            <v>Vacation Student</v>
          </cell>
          <cell r="J2451" t="str">
            <v>Junior Technician</v>
          </cell>
          <cell r="K2451">
            <v>11</v>
          </cell>
          <cell r="L2451" t="str">
            <v>York</v>
          </cell>
        </row>
        <row r="2452">
          <cell r="C2452" t="str">
            <v>A74345</v>
          </cell>
          <cell r="D2452" t="str">
            <v>UK</v>
          </cell>
          <cell r="E2452" t="str">
            <v>UGB</v>
          </cell>
          <cell r="F2452" t="str">
            <v>UP21</v>
          </cell>
          <cell r="G2452" t="str">
            <v>S2</v>
          </cell>
          <cell r="H2452" t="str">
            <v>PUP</v>
          </cell>
          <cell r="I2452" t="str">
            <v>Senior Planner</v>
          </cell>
          <cell r="J2452" t="str">
            <v>Senior  Transport Planner/ consultant</v>
          </cell>
          <cell r="K2452">
            <v>6</v>
          </cell>
          <cell r="L2452" t="str">
            <v>Cardiff</v>
          </cell>
        </row>
        <row r="2453">
          <cell r="C2453" t="str">
            <v>W69965</v>
          </cell>
          <cell r="D2453" t="str">
            <v>UK</v>
          </cell>
          <cell r="E2453" t="str">
            <v>UGB</v>
          </cell>
          <cell r="F2453" t="str">
            <v>UU31</v>
          </cell>
          <cell r="G2453" t="str">
            <v>S3</v>
          </cell>
          <cell r="H2453" t="str">
            <v>WWN</v>
          </cell>
          <cell r="I2453" t="str">
            <v>Senior Engineer</v>
          </cell>
          <cell r="J2453" t="str">
            <v>Senior Engineer</v>
          </cell>
          <cell r="K2453">
            <v>6</v>
          </cell>
          <cell r="L2453" t="str">
            <v>Canary Wharf</v>
          </cell>
        </row>
        <row r="2454">
          <cell r="C2454" t="str">
            <v>A00032</v>
          </cell>
          <cell r="D2454" t="str">
            <v>UK</v>
          </cell>
          <cell r="E2454" t="str">
            <v>UGB</v>
          </cell>
          <cell r="F2454" t="str">
            <v>US12</v>
          </cell>
          <cell r="G2454" t="str">
            <v>S9</v>
          </cell>
          <cell r="H2454" t="str">
            <v>AHR</v>
          </cell>
          <cell r="I2454" t="str">
            <v>HR Assistant</v>
          </cell>
          <cell r="J2454" t="str">
            <v>HR Officer</v>
          </cell>
          <cell r="K2454">
            <v>8</v>
          </cell>
          <cell r="L2454" t="str">
            <v>Bristol</v>
          </cell>
        </row>
        <row r="2455">
          <cell r="C2455" t="str">
            <v>A24755</v>
          </cell>
          <cell r="D2455" t="str">
            <v>UK</v>
          </cell>
          <cell r="E2455" t="str">
            <v>UGB</v>
          </cell>
          <cell r="F2455" t="str">
            <v>UT22</v>
          </cell>
          <cell r="G2455" t="str">
            <v>S1</v>
          </cell>
          <cell r="H2455" t="str">
            <v>TPL</v>
          </cell>
          <cell r="I2455" t="str">
            <v>principal engineer</v>
          </cell>
          <cell r="J2455" t="str">
            <v>Principal Engineer/ Technical Discipline Leader</v>
          </cell>
          <cell r="K2455">
            <v>5</v>
          </cell>
          <cell r="L2455" t="str">
            <v>Guildford</v>
          </cell>
        </row>
        <row r="2456">
          <cell r="C2456" t="str">
            <v>A40919</v>
          </cell>
          <cell r="D2456" t="str">
            <v>UK</v>
          </cell>
          <cell r="E2456" t="str">
            <v>UGB</v>
          </cell>
          <cell r="F2456" t="str">
            <v>UP31</v>
          </cell>
          <cell r="G2456" t="str">
            <v>S2</v>
          </cell>
          <cell r="H2456" t="str">
            <v>GGE</v>
          </cell>
          <cell r="I2456" t="str">
            <v>GIS and Data Management Specialist</v>
          </cell>
          <cell r="J2456" t="str">
            <v>Chartered or Consulting Engineer</v>
          </cell>
          <cell r="K2456">
            <v>7</v>
          </cell>
          <cell r="L2456" t="str">
            <v>Guildford</v>
          </cell>
        </row>
        <row r="2457">
          <cell r="C2457" t="str">
            <v>A74840</v>
          </cell>
          <cell r="D2457" t="str">
            <v>UK</v>
          </cell>
          <cell r="E2457" t="str">
            <v>UGB</v>
          </cell>
          <cell r="F2457" t="str">
            <v>UT42</v>
          </cell>
          <cell r="G2457" t="str">
            <v>S1</v>
          </cell>
          <cell r="H2457" t="str">
            <v>TRL</v>
          </cell>
          <cell r="I2457" t="str">
            <v>CAD Technician</v>
          </cell>
          <cell r="J2457" t="str">
            <v>Senior Drafter/ Draftman</v>
          </cell>
          <cell r="K2457">
            <v>7</v>
          </cell>
          <cell r="L2457" t="str">
            <v>Other Site</v>
          </cell>
        </row>
        <row r="2458">
          <cell r="C2458" t="str">
            <v>A74727</v>
          </cell>
          <cell r="D2458" t="str">
            <v>UK</v>
          </cell>
          <cell r="E2458" t="str">
            <v>UGB</v>
          </cell>
          <cell r="F2458" t="str">
            <v>UT41</v>
          </cell>
          <cell r="G2458" t="str">
            <v>S1</v>
          </cell>
          <cell r="H2458" t="str">
            <v>TRL</v>
          </cell>
          <cell r="I2458" t="str">
            <v>Graduate Engineer</v>
          </cell>
          <cell r="J2458" t="str">
            <v>Graduate Engineer</v>
          </cell>
          <cell r="K2458">
            <v>10</v>
          </cell>
          <cell r="L2458" t="str">
            <v>Secondment</v>
          </cell>
        </row>
        <row r="2459">
          <cell r="C2459" t="str">
            <v>A74695</v>
          </cell>
          <cell r="D2459" t="str">
            <v>UK</v>
          </cell>
          <cell r="E2459" t="str">
            <v>UGB</v>
          </cell>
          <cell r="F2459" t="str">
            <v>UT41</v>
          </cell>
          <cell r="G2459" t="str">
            <v>S1</v>
          </cell>
          <cell r="H2459" t="str">
            <v>TRL</v>
          </cell>
          <cell r="I2459" t="str">
            <v>Summer Student</v>
          </cell>
          <cell r="J2459" t="str">
            <v>Junior Technician</v>
          </cell>
          <cell r="K2459">
            <v>11</v>
          </cell>
          <cell r="L2459" t="str">
            <v>Warrington</v>
          </cell>
        </row>
        <row r="2460">
          <cell r="C2460" t="str">
            <v>A50141</v>
          </cell>
          <cell r="D2460" t="str">
            <v>UK</v>
          </cell>
          <cell r="E2460" t="str">
            <v>UGB</v>
          </cell>
          <cell r="F2460" t="str">
            <v>UT41</v>
          </cell>
          <cell r="G2460" t="str">
            <v>S1</v>
          </cell>
          <cell r="H2460" t="str">
            <v>TRL</v>
          </cell>
          <cell r="I2460" t="str">
            <v>Summer Placement Student</v>
          </cell>
          <cell r="J2460" t="str">
            <v>Junior Technician</v>
          </cell>
          <cell r="K2460">
            <v>11</v>
          </cell>
          <cell r="L2460" t="str">
            <v>Warrington</v>
          </cell>
        </row>
        <row r="2461">
          <cell r="C2461" t="str">
            <v>W69892</v>
          </cell>
          <cell r="D2461" t="str">
            <v>UK</v>
          </cell>
          <cell r="E2461" t="str">
            <v>UGB</v>
          </cell>
          <cell r="F2461" t="str">
            <v>UT21</v>
          </cell>
          <cell r="G2461" t="str">
            <v>S1</v>
          </cell>
          <cell r="H2461" t="str">
            <v>THW</v>
          </cell>
          <cell r="I2461" t="str">
            <v>Technical Director</v>
          </cell>
          <cell r="J2461" t="str">
            <v>Technical Director  / Technical Director (1)</v>
          </cell>
          <cell r="K2461">
            <v>3</v>
          </cell>
          <cell r="L2461" t="str">
            <v>Other Site</v>
          </cell>
        </row>
        <row r="2462">
          <cell r="C2462" t="str">
            <v>W69981</v>
          </cell>
          <cell r="D2462" t="str">
            <v>UK</v>
          </cell>
          <cell r="E2462" t="str">
            <v>UGB</v>
          </cell>
          <cell r="F2462" t="str">
            <v>UU51</v>
          </cell>
          <cell r="G2462" t="str">
            <v>S3</v>
          </cell>
          <cell r="H2462" t="str">
            <v>WWN</v>
          </cell>
          <cell r="I2462" t="str">
            <v>Principal Civil Engineer</v>
          </cell>
          <cell r="J2462" t="str">
            <v>Senior Resident Engineer</v>
          </cell>
          <cell r="K2462">
            <v>5</v>
          </cell>
          <cell r="L2462" t="str">
            <v>Isle of Man</v>
          </cell>
        </row>
        <row r="2463">
          <cell r="C2463" t="str">
            <v>A84077</v>
          </cell>
          <cell r="D2463" t="str">
            <v>UK</v>
          </cell>
          <cell r="E2463" t="str">
            <v>UGB</v>
          </cell>
          <cell r="F2463" t="str">
            <v>UT41</v>
          </cell>
          <cell r="G2463" t="str">
            <v>S1</v>
          </cell>
          <cell r="H2463" t="str">
            <v>TRL</v>
          </cell>
          <cell r="I2463" t="str">
            <v>technical director (1)</v>
          </cell>
          <cell r="J2463" t="str">
            <v>Technical Director  / Technical Director (1)</v>
          </cell>
          <cell r="K2463">
            <v>3</v>
          </cell>
          <cell r="L2463" t="str">
            <v>Birmingham</v>
          </cell>
        </row>
        <row r="2464">
          <cell r="C2464" t="str">
            <v>A74937</v>
          </cell>
          <cell r="D2464" t="str">
            <v>UK</v>
          </cell>
          <cell r="E2464" t="str">
            <v>UGB</v>
          </cell>
          <cell r="F2464" t="str">
            <v>UF13</v>
          </cell>
          <cell r="G2464" t="str">
            <v>S9</v>
          </cell>
          <cell r="H2464" t="str">
            <v>AFF</v>
          </cell>
          <cell r="I2464" t="str">
            <v>Receptionist/Administrator</v>
          </cell>
          <cell r="J2464" t="str">
            <v>Senior Receptionist</v>
          </cell>
          <cell r="K2464">
            <v>9</v>
          </cell>
          <cell r="L2464" t="str">
            <v>Guildford</v>
          </cell>
        </row>
        <row r="2465">
          <cell r="C2465" t="str">
            <v>A76485</v>
          </cell>
          <cell r="D2465" t="str">
            <v>UK</v>
          </cell>
          <cell r="E2465" t="str">
            <v>UGB</v>
          </cell>
          <cell r="F2465" t="str">
            <v>UE31</v>
          </cell>
          <cell r="G2465" t="str">
            <v>S4</v>
          </cell>
          <cell r="H2465" t="str">
            <v>EEA</v>
          </cell>
          <cell r="I2465" t="str">
            <v>Student Placement - Environmental Consultant</v>
          </cell>
          <cell r="J2465" t="str">
            <v>Junior Technician</v>
          </cell>
          <cell r="K2465">
            <v>11</v>
          </cell>
          <cell r="L2465" t="str">
            <v>Cardiff</v>
          </cell>
        </row>
        <row r="2466">
          <cell r="C2466" t="str">
            <v>A25248</v>
          </cell>
          <cell r="D2466" t="str">
            <v>UK</v>
          </cell>
          <cell r="E2466" t="str">
            <v>UGB</v>
          </cell>
          <cell r="F2466" t="str">
            <v>US12</v>
          </cell>
          <cell r="G2466" t="str">
            <v>S9</v>
          </cell>
          <cell r="H2466" t="str">
            <v>AHR</v>
          </cell>
          <cell r="I2466" t="str">
            <v>HR Business Partner</v>
          </cell>
          <cell r="J2466" t="str">
            <v>Senior HR Manager/Advisor</v>
          </cell>
          <cell r="K2466">
            <v>5</v>
          </cell>
          <cell r="L2466" t="str">
            <v>Bristol</v>
          </cell>
        </row>
        <row r="2467">
          <cell r="C2467" t="str">
            <v>A50218</v>
          </cell>
          <cell r="D2467" t="str">
            <v>UK</v>
          </cell>
          <cell r="E2467" t="str">
            <v>UGB</v>
          </cell>
          <cell r="F2467" t="str">
            <v>UT41</v>
          </cell>
          <cell r="G2467" t="str">
            <v>S1</v>
          </cell>
          <cell r="H2467" t="str">
            <v>TRL</v>
          </cell>
          <cell r="I2467" t="str">
            <v>Graduate Placement Student</v>
          </cell>
          <cell r="J2467" t="str">
            <v>Graduate Engineer</v>
          </cell>
          <cell r="K2467">
            <v>10</v>
          </cell>
          <cell r="L2467" t="str">
            <v>London</v>
          </cell>
        </row>
        <row r="2468">
          <cell r="C2468" t="str">
            <v>A74357</v>
          </cell>
          <cell r="D2468" t="str">
            <v>UK</v>
          </cell>
          <cell r="E2468" t="str">
            <v>UGB</v>
          </cell>
          <cell r="F2468" t="str">
            <v>UF15</v>
          </cell>
          <cell r="G2468" t="str">
            <v>S9</v>
          </cell>
          <cell r="H2468" t="str">
            <v>AFF</v>
          </cell>
          <cell r="I2468" t="str">
            <v>Senior Receptionist</v>
          </cell>
          <cell r="J2468" t="str">
            <v>Senior Receptionist</v>
          </cell>
          <cell r="K2468">
            <v>9</v>
          </cell>
          <cell r="L2468" t="str">
            <v>London</v>
          </cell>
        </row>
        <row r="2469">
          <cell r="C2469" t="str">
            <v>A76544</v>
          </cell>
          <cell r="D2469" t="str">
            <v>UK</v>
          </cell>
          <cell r="E2469" t="str">
            <v>UGB</v>
          </cell>
          <cell r="F2469" t="str">
            <v>UT43</v>
          </cell>
          <cell r="G2469" t="str">
            <v>S1</v>
          </cell>
          <cell r="H2469" t="str">
            <v>TRL</v>
          </cell>
          <cell r="I2469" t="str">
            <v>Work Experience</v>
          </cell>
          <cell r="J2469" t="str">
            <v>Junior Technician</v>
          </cell>
          <cell r="K2469">
            <v>11</v>
          </cell>
          <cell r="L2469" t="str">
            <v>York</v>
          </cell>
        </row>
        <row r="2470">
          <cell r="C2470" t="str">
            <v>A76584</v>
          </cell>
          <cell r="D2470" t="str">
            <v>UK</v>
          </cell>
          <cell r="E2470" t="str">
            <v>UGB</v>
          </cell>
          <cell r="F2470" t="str">
            <v>UU41</v>
          </cell>
          <cell r="G2470" t="str">
            <v>S3</v>
          </cell>
          <cell r="H2470" t="str">
            <v>WEN</v>
          </cell>
          <cell r="I2470" t="str">
            <v>Senior Modeller</v>
          </cell>
          <cell r="J2470" t="str">
            <v>Senior Technician</v>
          </cell>
          <cell r="K2470">
            <v>7</v>
          </cell>
          <cell r="L2470" t="str">
            <v>Birmingham</v>
          </cell>
        </row>
        <row r="2471">
          <cell r="C2471" t="str">
            <v>A02612</v>
          </cell>
          <cell r="D2471" t="str">
            <v>UK</v>
          </cell>
          <cell r="E2471" t="str">
            <v>UGB</v>
          </cell>
          <cell r="F2471" t="str">
            <v>UT51</v>
          </cell>
          <cell r="G2471" t="str">
            <v>S1</v>
          </cell>
          <cell r="H2471" t="str">
            <v>TIS</v>
          </cell>
          <cell r="I2471" t="str">
            <v>Principal Consultant/Engineer</v>
          </cell>
          <cell r="J2471" t="str">
            <v>Principal Engineer/ Technical Discipline Leader</v>
          </cell>
          <cell r="K2471">
            <v>5</v>
          </cell>
          <cell r="L2471" t="str">
            <v>Bristol</v>
          </cell>
        </row>
        <row r="2472">
          <cell r="C2472" t="str">
            <v>W69752</v>
          </cell>
          <cell r="D2472" t="str">
            <v>UK</v>
          </cell>
          <cell r="E2472" t="str">
            <v>UGB</v>
          </cell>
          <cell r="F2472" t="str">
            <v>UT41</v>
          </cell>
          <cell r="G2472" t="str">
            <v>S1</v>
          </cell>
          <cell r="H2472" t="str">
            <v>TRS</v>
          </cell>
          <cell r="I2472" t="str">
            <v>Function Manager</v>
          </cell>
          <cell r="J2472" t="str">
            <v>Project Manager  Category 2 (2)</v>
          </cell>
          <cell r="K2472">
            <v>4</v>
          </cell>
          <cell r="L2472" t="str">
            <v>Warrington</v>
          </cell>
        </row>
        <row r="2473">
          <cell r="C2473" t="str">
            <v>A74874</v>
          </cell>
          <cell r="D2473" t="str">
            <v>UK</v>
          </cell>
          <cell r="E2473" t="str">
            <v>UGB</v>
          </cell>
          <cell r="F2473" t="str">
            <v>US16</v>
          </cell>
          <cell r="G2473" t="str">
            <v>S9</v>
          </cell>
          <cell r="H2473" t="str">
            <v>ABD</v>
          </cell>
          <cell r="I2473" t="str">
            <v>UK Business Development Coordinator</v>
          </cell>
          <cell r="J2473" t="str">
            <v>Senior Bid Administrator/Coordinator</v>
          </cell>
          <cell r="K2473">
            <v>6</v>
          </cell>
          <cell r="L2473" t="str">
            <v>Cardiff</v>
          </cell>
        </row>
        <row r="2474">
          <cell r="C2474" t="str">
            <v>A74307</v>
          </cell>
          <cell r="D2474" t="str">
            <v>UK</v>
          </cell>
          <cell r="E2474" t="str">
            <v>UGB</v>
          </cell>
          <cell r="F2474" t="str">
            <v>UT21</v>
          </cell>
          <cell r="G2474" t="str">
            <v>S1</v>
          </cell>
          <cell r="H2474" t="str">
            <v>THW</v>
          </cell>
          <cell r="I2474" t="str">
            <v>senior engineer</v>
          </cell>
          <cell r="J2474" t="str">
            <v>Senior Engineer</v>
          </cell>
          <cell r="K2474">
            <v>6</v>
          </cell>
          <cell r="L2474" t="str">
            <v>Secondment</v>
          </cell>
        </row>
        <row r="2475">
          <cell r="C2475" t="str">
            <v>A24965</v>
          </cell>
          <cell r="D2475" t="str">
            <v>UK</v>
          </cell>
          <cell r="E2475" t="str">
            <v>UGB</v>
          </cell>
          <cell r="F2475" t="str">
            <v>UU51</v>
          </cell>
          <cell r="G2475" t="str">
            <v>S3</v>
          </cell>
          <cell r="H2475" t="str">
            <v>WWN</v>
          </cell>
          <cell r="I2475" t="str">
            <v>Engineer</v>
          </cell>
          <cell r="J2475" t="str">
            <v>Chartered or Consulting Engineer</v>
          </cell>
          <cell r="K2475">
            <v>7</v>
          </cell>
          <cell r="L2475" t="str">
            <v>Isle of Man</v>
          </cell>
        </row>
        <row r="2476">
          <cell r="C2476" t="str">
            <v>A95524</v>
          </cell>
          <cell r="D2476" t="str">
            <v>UK</v>
          </cell>
          <cell r="E2476" t="str">
            <v>UGB</v>
          </cell>
          <cell r="F2476" t="str">
            <v>UU51</v>
          </cell>
          <cell r="G2476" t="str">
            <v>S3</v>
          </cell>
          <cell r="H2476" t="str">
            <v>WWN</v>
          </cell>
          <cell r="I2476" t="str">
            <v>Office Manager</v>
          </cell>
          <cell r="J2476" t="str">
            <v>Office Facilities Manager (1)</v>
          </cell>
          <cell r="K2476">
            <v>5</v>
          </cell>
          <cell r="L2476" t="str">
            <v>Isle of Man</v>
          </cell>
        </row>
        <row r="2477">
          <cell r="C2477" t="str">
            <v>A74711</v>
          </cell>
          <cell r="D2477" t="str">
            <v>UK</v>
          </cell>
          <cell r="E2477" t="str">
            <v>UGB</v>
          </cell>
          <cell r="F2477" t="str">
            <v>UP31</v>
          </cell>
          <cell r="G2477" t="str">
            <v>S2</v>
          </cell>
          <cell r="H2477" t="str">
            <v>GGE</v>
          </cell>
          <cell r="I2477" t="str">
            <v>Geotechnical Engineer</v>
          </cell>
          <cell r="J2477" t="str">
            <v>Chartered or Consulting Engineer</v>
          </cell>
          <cell r="K2477">
            <v>7</v>
          </cell>
          <cell r="L2477" t="str">
            <v>Warrington</v>
          </cell>
        </row>
        <row r="2478">
          <cell r="C2478" t="str">
            <v>A74742</v>
          </cell>
          <cell r="D2478" t="str">
            <v>UK</v>
          </cell>
          <cell r="E2478" t="str">
            <v>UGB</v>
          </cell>
          <cell r="F2478" t="str">
            <v>UT42</v>
          </cell>
          <cell r="G2478" t="str">
            <v>S1</v>
          </cell>
          <cell r="H2478" t="str">
            <v>TRL</v>
          </cell>
          <cell r="I2478" t="str">
            <v>Telecomms Design Engineer</v>
          </cell>
          <cell r="J2478" t="str">
            <v>Senior Graphic Designer</v>
          </cell>
          <cell r="K2478">
            <v>6</v>
          </cell>
          <cell r="L2478" t="str">
            <v>Warrington</v>
          </cell>
        </row>
        <row r="2479">
          <cell r="C2479" t="str">
            <v>A76160</v>
          </cell>
          <cell r="D2479" t="str">
            <v>UK</v>
          </cell>
          <cell r="E2479" t="str">
            <v>UGB</v>
          </cell>
          <cell r="F2479" t="str">
            <v>UP33</v>
          </cell>
          <cell r="G2479" t="str">
            <v>S2</v>
          </cell>
          <cell r="H2479" t="str">
            <v>BBI</v>
          </cell>
          <cell r="I2479" t="str">
            <v>Principal Engineer</v>
          </cell>
          <cell r="J2479" t="str">
            <v>Principal Engineer/ Technical Discipline Leader</v>
          </cell>
          <cell r="K2479">
            <v>5</v>
          </cell>
          <cell r="L2479" t="str">
            <v>London</v>
          </cell>
        </row>
        <row r="2480">
          <cell r="C2480" t="str">
            <v>A84069</v>
          </cell>
          <cell r="D2480" t="str">
            <v>UK</v>
          </cell>
          <cell r="E2480" t="str">
            <v>UGB</v>
          </cell>
          <cell r="F2480" t="str">
            <v>UP33</v>
          </cell>
          <cell r="G2480" t="str">
            <v>S2</v>
          </cell>
          <cell r="H2480" t="str">
            <v>SBS</v>
          </cell>
          <cell r="I2480" t="str">
            <v>Senior Engineer</v>
          </cell>
          <cell r="J2480" t="str">
            <v>Senior Engineer</v>
          </cell>
          <cell r="K2480">
            <v>6</v>
          </cell>
          <cell r="L2480" t="str">
            <v>London</v>
          </cell>
        </row>
        <row r="2481">
          <cell r="C2481" t="str">
            <v>A88005</v>
          </cell>
          <cell r="D2481" t="str">
            <v>UK</v>
          </cell>
          <cell r="E2481" t="str">
            <v>UGB</v>
          </cell>
          <cell r="F2481" t="str">
            <v>UU61</v>
          </cell>
          <cell r="G2481" t="str">
            <v>S3</v>
          </cell>
          <cell r="H2481" t="str">
            <v>WWN</v>
          </cell>
          <cell r="I2481" t="str">
            <v>Principal Engineer</v>
          </cell>
          <cell r="J2481" t="str">
            <v>Associate (EA)/ Associate Tech. Dir / Associate Tech. Dir (2</v>
          </cell>
          <cell r="K2481">
            <v>4</v>
          </cell>
          <cell r="L2481" t="str">
            <v>Plymouth</v>
          </cell>
        </row>
        <row r="2482">
          <cell r="C2482" t="str">
            <v>A76204</v>
          </cell>
          <cell r="D2482" t="str">
            <v>UK</v>
          </cell>
          <cell r="E2482" t="str">
            <v>UGB</v>
          </cell>
          <cell r="F2482" t="str">
            <v>UP33</v>
          </cell>
          <cell r="G2482" t="str">
            <v>S2</v>
          </cell>
          <cell r="H2482" t="str">
            <v>SBS</v>
          </cell>
          <cell r="I2482" t="str">
            <v>Work experience Student</v>
          </cell>
          <cell r="J2482" t="str">
            <v>Junior Technician</v>
          </cell>
          <cell r="K2482">
            <v>11</v>
          </cell>
          <cell r="L2482" t="str">
            <v>Plymouth</v>
          </cell>
        </row>
        <row r="2483">
          <cell r="C2483" t="str">
            <v>S10263</v>
          </cell>
          <cell r="D2483" t="str">
            <v>UK</v>
          </cell>
          <cell r="E2483" t="str">
            <v>UGB</v>
          </cell>
          <cell r="F2483" t="str">
            <v>UU81</v>
          </cell>
          <cell r="G2483" t="str">
            <v>S3</v>
          </cell>
          <cell r="H2483" t="str">
            <v>ERE</v>
          </cell>
          <cell r="I2483" t="str">
            <v>Environmental Consultant</v>
          </cell>
          <cell r="J2483" t="str">
            <v>Environmental consultant 1</v>
          </cell>
          <cell r="K2483">
            <v>7</v>
          </cell>
          <cell r="L2483" t="str">
            <v>Home</v>
          </cell>
        </row>
        <row r="2484">
          <cell r="C2484" t="str">
            <v>A00566</v>
          </cell>
          <cell r="D2484" t="str">
            <v>UK</v>
          </cell>
          <cell r="E2484" t="str">
            <v>UGB</v>
          </cell>
          <cell r="F2484" t="str">
            <v>UT42</v>
          </cell>
          <cell r="G2484" t="str">
            <v>S1</v>
          </cell>
          <cell r="H2484" t="str">
            <v>TRL</v>
          </cell>
          <cell r="I2484" t="str">
            <v>Senior Planner</v>
          </cell>
          <cell r="J2484" t="str">
            <v>Principal Planner</v>
          </cell>
          <cell r="K2484">
            <v>5</v>
          </cell>
          <cell r="L2484" t="str">
            <v>London</v>
          </cell>
        </row>
        <row r="2485">
          <cell r="C2485" t="str">
            <v>A76174</v>
          </cell>
          <cell r="D2485" t="str">
            <v>UK</v>
          </cell>
          <cell r="E2485" t="str">
            <v>UGB</v>
          </cell>
          <cell r="F2485" t="str">
            <v>UU71</v>
          </cell>
          <cell r="G2485" t="str">
            <v>S3</v>
          </cell>
          <cell r="H2485" t="str">
            <v>WWN</v>
          </cell>
          <cell r="I2485" t="str">
            <v>Engineer</v>
          </cell>
          <cell r="J2485" t="str">
            <v>Engineer  (Not chartered) (Graduate)</v>
          </cell>
          <cell r="K2485">
            <v>8</v>
          </cell>
          <cell r="L2485" t="str">
            <v>Secondment</v>
          </cell>
        </row>
        <row r="2486">
          <cell r="C2486" t="str">
            <v>A76056</v>
          </cell>
          <cell r="D2486" t="str">
            <v>UK</v>
          </cell>
          <cell r="E2486" t="str">
            <v>UGB</v>
          </cell>
          <cell r="F2486" t="str">
            <v>UU61</v>
          </cell>
          <cell r="G2486" t="str">
            <v>S3</v>
          </cell>
          <cell r="H2486" t="str">
            <v>WWN</v>
          </cell>
          <cell r="I2486" t="str">
            <v>Developer Services Administrator</v>
          </cell>
          <cell r="J2486" t="str">
            <v>Document Controller (2)</v>
          </cell>
          <cell r="K2486">
            <v>10</v>
          </cell>
          <cell r="L2486" t="str">
            <v>Exeter</v>
          </cell>
        </row>
        <row r="2487">
          <cell r="C2487" t="str">
            <v>A85146</v>
          </cell>
          <cell r="D2487" t="str">
            <v>UK</v>
          </cell>
          <cell r="E2487" t="str">
            <v>UGB</v>
          </cell>
          <cell r="F2487" t="str">
            <v>UU71</v>
          </cell>
          <cell r="G2487" t="str">
            <v>S3</v>
          </cell>
          <cell r="H2487" t="str">
            <v>WWN</v>
          </cell>
          <cell r="I2487" t="str">
            <v>Principal Engineer</v>
          </cell>
          <cell r="J2487" t="str">
            <v>Principal  Architect</v>
          </cell>
          <cell r="K2487">
            <v>4</v>
          </cell>
          <cell r="L2487" t="str">
            <v>Secondment</v>
          </cell>
        </row>
        <row r="2488">
          <cell r="C2488" t="str">
            <v>A74848</v>
          </cell>
          <cell r="D2488" t="str">
            <v>UK</v>
          </cell>
          <cell r="E2488" t="str">
            <v>UGB</v>
          </cell>
          <cell r="F2488" t="str">
            <v>UU71</v>
          </cell>
          <cell r="G2488" t="str">
            <v>S3</v>
          </cell>
          <cell r="H2488" t="str">
            <v>WWN</v>
          </cell>
          <cell r="I2488" t="str">
            <v>Principal Engineer</v>
          </cell>
          <cell r="J2488" t="str">
            <v>Principal Engineer/ Technical Discipline Leader</v>
          </cell>
          <cell r="K2488">
            <v>5</v>
          </cell>
          <cell r="L2488" t="str">
            <v>Secondment</v>
          </cell>
        </row>
        <row r="2489">
          <cell r="C2489" t="str">
            <v>A50172</v>
          </cell>
          <cell r="D2489" t="str">
            <v>UK</v>
          </cell>
          <cell r="E2489" t="str">
            <v>UGB</v>
          </cell>
          <cell r="F2489" t="str">
            <v>UT42</v>
          </cell>
          <cell r="G2489" t="str">
            <v>S1</v>
          </cell>
          <cell r="H2489" t="str">
            <v>TRL</v>
          </cell>
          <cell r="I2489" t="str">
            <v>Assistant Project Manager</v>
          </cell>
          <cell r="J2489" t="str">
            <v>Project manager GCCC(Aus)</v>
          </cell>
          <cell r="K2489">
            <v>6</v>
          </cell>
          <cell r="L2489" t="str">
            <v>London</v>
          </cell>
        </row>
        <row r="2490">
          <cell r="C2490" t="str">
            <v>A50065</v>
          </cell>
          <cell r="D2490" t="str">
            <v>UK</v>
          </cell>
          <cell r="E2490" t="str">
            <v>UGB</v>
          </cell>
          <cell r="F2490" t="str">
            <v>UE21</v>
          </cell>
          <cell r="G2490" t="str">
            <v>S4</v>
          </cell>
          <cell r="H2490" t="str">
            <v>EEC</v>
          </cell>
          <cell r="I2490" t="str">
            <v>Archaeologist</v>
          </cell>
          <cell r="J2490" t="str">
            <v>Environmental consultant 2</v>
          </cell>
          <cell r="K2490">
            <v>8</v>
          </cell>
          <cell r="L2490" t="str">
            <v>Stroud</v>
          </cell>
        </row>
        <row r="2491">
          <cell r="C2491" t="str">
            <v>A25232</v>
          </cell>
          <cell r="D2491" t="str">
            <v>UK</v>
          </cell>
          <cell r="E2491" t="str">
            <v>UGB</v>
          </cell>
          <cell r="F2491" t="str">
            <v>UF14</v>
          </cell>
          <cell r="G2491" t="str">
            <v>S9</v>
          </cell>
          <cell r="H2491" t="str">
            <v>AFF</v>
          </cell>
          <cell r="I2491" t="str">
            <v>Facilities Coordinator</v>
          </cell>
          <cell r="J2491" t="str">
            <v>Facilities Coordinator</v>
          </cell>
          <cell r="K2491">
            <v>9</v>
          </cell>
          <cell r="L2491" t="str">
            <v>Stroud</v>
          </cell>
        </row>
        <row r="2492">
          <cell r="C2492" t="str">
            <v>A25196</v>
          </cell>
          <cell r="D2492" t="str">
            <v>UK</v>
          </cell>
          <cell r="E2492" t="str">
            <v>UGB</v>
          </cell>
          <cell r="F2492" t="str">
            <v>UU61</v>
          </cell>
          <cell r="G2492" t="str">
            <v>S3</v>
          </cell>
          <cell r="H2492" t="str">
            <v>WWN</v>
          </cell>
          <cell r="I2492" t="str">
            <v>Inspector</v>
          </cell>
          <cell r="J2492" t="str">
            <v>Technical Officer/ Technician</v>
          </cell>
          <cell r="K2492">
            <v>8</v>
          </cell>
          <cell r="L2492" t="str">
            <v>Exeter</v>
          </cell>
        </row>
        <row r="2493">
          <cell r="C2493" t="str">
            <v>U03190</v>
          </cell>
          <cell r="D2493" t="str">
            <v>UK</v>
          </cell>
          <cell r="E2493" t="str">
            <v>UGB</v>
          </cell>
          <cell r="F2493" t="str">
            <v>UU61</v>
          </cell>
          <cell r="G2493" t="str">
            <v>S3</v>
          </cell>
          <cell r="H2493" t="str">
            <v>WWN</v>
          </cell>
          <cell r="I2493" t="str">
            <v>Grant Funding Advisor</v>
          </cell>
          <cell r="J2493" t="str">
            <v>Finance Manager/FInancial Controller (EA)</v>
          </cell>
          <cell r="K2493">
            <v>5</v>
          </cell>
          <cell r="L2493" t="str">
            <v>Plymouth</v>
          </cell>
        </row>
        <row r="2494">
          <cell r="C2494" t="str">
            <v>A80128</v>
          </cell>
          <cell r="D2494" t="str">
            <v>UK</v>
          </cell>
          <cell r="E2494" t="str">
            <v>UGB</v>
          </cell>
          <cell r="F2494" t="str">
            <v>UP33</v>
          </cell>
          <cell r="G2494" t="str">
            <v>S2</v>
          </cell>
          <cell r="H2494" t="str">
            <v>SBS</v>
          </cell>
          <cell r="I2494" t="str">
            <v>Senior Engineer</v>
          </cell>
          <cell r="J2494" t="str">
            <v>Senior Engineer</v>
          </cell>
          <cell r="K2494">
            <v>6</v>
          </cell>
          <cell r="L2494" t="str">
            <v>Secondment</v>
          </cell>
        </row>
        <row r="2495">
          <cell r="C2495" t="str">
            <v>A74401</v>
          </cell>
          <cell r="D2495" t="str">
            <v>UK</v>
          </cell>
          <cell r="E2495" t="str">
            <v>UGB</v>
          </cell>
          <cell r="F2495" t="str">
            <v>UT42</v>
          </cell>
          <cell r="G2495" t="str">
            <v>S1</v>
          </cell>
          <cell r="H2495" t="str">
            <v>TRL</v>
          </cell>
          <cell r="I2495" t="str">
            <v>principal engineer</v>
          </cell>
          <cell r="J2495" t="str">
            <v>Principal Engineer/ Technical Discipline Leader</v>
          </cell>
          <cell r="K2495">
            <v>5</v>
          </cell>
          <cell r="L2495" t="str">
            <v>London</v>
          </cell>
        </row>
        <row r="2496">
          <cell r="C2496" t="str">
            <v>A99503</v>
          </cell>
          <cell r="D2496" t="str">
            <v>UK</v>
          </cell>
          <cell r="E2496" t="str">
            <v>UGB</v>
          </cell>
          <cell r="F2496" t="str">
            <v>UP31</v>
          </cell>
          <cell r="G2496" t="str">
            <v>S2</v>
          </cell>
          <cell r="H2496" t="str">
            <v>GGE</v>
          </cell>
          <cell r="I2496" t="str">
            <v>Senior Engineer</v>
          </cell>
          <cell r="J2496" t="str">
            <v>Senior Engineer</v>
          </cell>
          <cell r="K2496">
            <v>6</v>
          </cell>
          <cell r="L2496" t="str">
            <v>Guildford</v>
          </cell>
        </row>
        <row r="2497">
          <cell r="C2497" t="str">
            <v>A74927</v>
          </cell>
          <cell r="D2497" t="str">
            <v>UK</v>
          </cell>
          <cell r="E2497" t="str">
            <v>UGB</v>
          </cell>
          <cell r="F2497" t="str">
            <v>UF17</v>
          </cell>
          <cell r="G2497" t="str">
            <v>S9</v>
          </cell>
          <cell r="H2497" t="str">
            <v>AFF</v>
          </cell>
          <cell r="I2497" t="str">
            <v>Office Administrator (Trainee)</v>
          </cell>
          <cell r="J2497" t="str">
            <v>Facilities Assistant</v>
          </cell>
          <cell r="K2497">
            <v>11</v>
          </cell>
          <cell r="L2497" t="str">
            <v>Plymouth</v>
          </cell>
        </row>
        <row r="2498">
          <cell r="C2498" t="str">
            <v>S10244</v>
          </cell>
          <cell r="D2498" t="str">
            <v>UK</v>
          </cell>
          <cell r="E2498" t="str">
            <v>UGB</v>
          </cell>
          <cell r="F2498" t="str">
            <v>UT41</v>
          </cell>
          <cell r="G2498" t="str">
            <v>S1</v>
          </cell>
          <cell r="H2498" t="str">
            <v>TRL</v>
          </cell>
          <cell r="I2498" t="str">
            <v>Engineer</v>
          </cell>
          <cell r="J2498" t="str">
            <v>Assistant Resident Engineer(1) / Assistant Resident Engineer</v>
          </cell>
          <cell r="K2498">
            <v>8</v>
          </cell>
          <cell r="L2498" t="str">
            <v>Warrington</v>
          </cell>
        </row>
        <row r="2499">
          <cell r="C2499" t="str">
            <v>A08201</v>
          </cell>
          <cell r="D2499" t="str">
            <v>UK</v>
          </cell>
          <cell r="E2499" t="str">
            <v>UGB</v>
          </cell>
          <cell r="F2499" t="str">
            <v>UU22</v>
          </cell>
          <cell r="G2499" t="str">
            <v>S3</v>
          </cell>
          <cell r="H2499" t="str">
            <v>WTC</v>
          </cell>
          <cell r="I2499" t="str">
            <v>Senior Engineer</v>
          </cell>
          <cell r="J2499" t="str">
            <v>Senior Engineer</v>
          </cell>
          <cell r="K2499">
            <v>6</v>
          </cell>
          <cell r="L2499" t="str">
            <v>Plymouth</v>
          </cell>
        </row>
        <row r="2500">
          <cell r="C2500" t="str">
            <v>S10359</v>
          </cell>
          <cell r="D2500" t="str">
            <v>UK</v>
          </cell>
          <cell r="E2500" t="str">
            <v>UGB</v>
          </cell>
          <cell r="F2500" t="str">
            <v>UT41</v>
          </cell>
          <cell r="G2500" t="str">
            <v>S1</v>
          </cell>
          <cell r="H2500" t="str">
            <v>TRL</v>
          </cell>
          <cell r="I2500" t="str">
            <v>Project Manager</v>
          </cell>
          <cell r="J2500" t="str">
            <v>Project Manager  Category 2 (2)</v>
          </cell>
          <cell r="K2500">
            <v>4</v>
          </cell>
          <cell r="L2500" t="str">
            <v>Warrington</v>
          </cell>
        </row>
        <row r="2501">
          <cell r="C2501" t="str">
            <v>A76548</v>
          </cell>
          <cell r="D2501" t="str">
            <v>UK</v>
          </cell>
          <cell r="E2501" t="str">
            <v>UGB</v>
          </cell>
          <cell r="F2501" t="str">
            <v>UT43</v>
          </cell>
          <cell r="G2501" t="str">
            <v>S1</v>
          </cell>
          <cell r="H2501" t="str">
            <v>TRS</v>
          </cell>
          <cell r="I2501" t="str">
            <v>Assistant Project Manager</v>
          </cell>
          <cell r="J2501" t="str">
            <v>Project Planner (3)</v>
          </cell>
          <cell r="K2501">
            <v>7</v>
          </cell>
          <cell r="L2501" t="str">
            <v>York</v>
          </cell>
        </row>
        <row r="2502">
          <cell r="C2502" t="str">
            <v>A08169</v>
          </cell>
          <cell r="D2502" t="str">
            <v>UK</v>
          </cell>
          <cell r="E2502" t="str">
            <v>UGB</v>
          </cell>
          <cell r="F2502" t="str">
            <v>UU61</v>
          </cell>
          <cell r="G2502" t="str">
            <v>S3</v>
          </cell>
          <cell r="H2502" t="str">
            <v>WWN</v>
          </cell>
          <cell r="I2502" t="str">
            <v>Technical Director</v>
          </cell>
          <cell r="J2502" t="str">
            <v>Technical Director  / Technical Director (1)</v>
          </cell>
          <cell r="K2502">
            <v>3</v>
          </cell>
          <cell r="L2502" t="str">
            <v>Exeter</v>
          </cell>
        </row>
        <row r="2503">
          <cell r="C2503" t="str">
            <v>U01352</v>
          </cell>
          <cell r="D2503" t="str">
            <v>UK</v>
          </cell>
          <cell r="E2503" t="str">
            <v>UGB</v>
          </cell>
          <cell r="F2503" t="str">
            <v>UT42</v>
          </cell>
          <cell r="G2503" t="str">
            <v>S1</v>
          </cell>
          <cell r="H2503" t="str">
            <v>TRL</v>
          </cell>
          <cell r="I2503" t="str">
            <v>Principal Engineer</v>
          </cell>
          <cell r="J2503" t="str">
            <v>Principal Engineer/ Technical Discipline Leader</v>
          </cell>
          <cell r="K2503">
            <v>5</v>
          </cell>
          <cell r="L2503" t="str">
            <v>London</v>
          </cell>
        </row>
        <row r="2504">
          <cell r="C2504" t="str">
            <v>A76541</v>
          </cell>
          <cell r="D2504" t="str">
            <v>UK</v>
          </cell>
          <cell r="E2504" t="str">
            <v>UGB</v>
          </cell>
          <cell r="F2504" t="str">
            <v>UU31</v>
          </cell>
          <cell r="G2504" t="str">
            <v>S3</v>
          </cell>
          <cell r="H2504" t="str">
            <v>WWN</v>
          </cell>
          <cell r="I2504" t="str">
            <v>Engineer (W&amp; E.M.)</v>
          </cell>
          <cell r="J2504" t="str">
            <v>Engineer  (Not chartered) (Graduate)</v>
          </cell>
          <cell r="K2504">
            <v>8</v>
          </cell>
          <cell r="L2504" t="str">
            <v>Birmingham</v>
          </cell>
        </row>
        <row r="2505">
          <cell r="C2505" t="str">
            <v>A00102</v>
          </cell>
          <cell r="D2505" t="str">
            <v>UK</v>
          </cell>
          <cell r="E2505" t="str">
            <v>UGB</v>
          </cell>
          <cell r="F2505" t="str">
            <v>UE21</v>
          </cell>
          <cell r="G2505" t="str">
            <v>S4</v>
          </cell>
          <cell r="H2505" t="str">
            <v>EEC</v>
          </cell>
          <cell r="I2505" t="str">
            <v>Senior Ecologist</v>
          </cell>
          <cell r="J2505" t="str">
            <v>Senior  Environmental Consultant 1</v>
          </cell>
          <cell r="K2505">
            <v>6</v>
          </cell>
          <cell r="L2505" t="str">
            <v>Stroud</v>
          </cell>
        </row>
        <row r="2506">
          <cell r="C2506" t="str">
            <v>A74253</v>
          </cell>
          <cell r="D2506" t="str">
            <v>UK</v>
          </cell>
          <cell r="E2506" t="str">
            <v>UGB</v>
          </cell>
          <cell r="F2506" t="str">
            <v>UE21</v>
          </cell>
          <cell r="G2506" t="str">
            <v>S4</v>
          </cell>
          <cell r="H2506" t="str">
            <v>EEC</v>
          </cell>
          <cell r="I2506" t="str">
            <v>Senior Technician</v>
          </cell>
          <cell r="J2506" t="str">
            <v>Senior Technician</v>
          </cell>
          <cell r="K2506">
            <v>8</v>
          </cell>
          <cell r="L2506" t="str">
            <v>Stroud</v>
          </cell>
        </row>
        <row r="2507">
          <cell r="C2507" t="str">
            <v>A74274</v>
          </cell>
          <cell r="D2507" t="str">
            <v>UK</v>
          </cell>
          <cell r="E2507" t="str">
            <v>UGB</v>
          </cell>
          <cell r="F2507" t="str">
            <v>UE21</v>
          </cell>
          <cell r="G2507" t="str">
            <v>S4</v>
          </cell>
          <cell r="H2507" t="str">
            <v>EEC</v>
          </cell>
          <cell r="I2507" t="str">
            <v>Senior Technician</v>
          </cell>
          <cell r="J2507" t="str">
            <v>Senior Architectural Technician (1)</v>
          </cell>
          <cell r="K2507">
            <v>6</v>
          </cell>
          <cell r="L2507" t="str">
            <v>Stroud</v>
          </cell>
        </row>
        <row r="2508">
          <cell r="C2508" t="str">
            <v>A74273</v>
          </cell>
          <cell r="D2508" t="str">
            <v>UK</v>
          </cell>
          <cell r="E2508" t="str">
            <v>UGB</v>
          </cell>
          <cell r="F2508" t="str">
            <v>UE11</v>
          </cell>
          <cell r="G2508" t="str">
            <v>S4</v>
          </cell>
          <cell r="H2508" t="str">
            <v>EEX</v>
          </cell>
          <cell r="I2508" t="str">
            <v>Sector Director</v>
          </cell>
          <cell r="J2508" t="str">
            <v>Sector Managing Director</v>
          </cell>
          <cell r="K2508">
            <v>2</v>
          </cell>
          <cell r="L2508" t="str">
            <v>Stroud</v>
          </cell>
        </row>
        <row r="2509">
          <cell r="C2509" t="str">
            <v>S10283</v>
          </cell>
          <cell r="D2509" t="str">
            <v>UK</v>
          </cell>
          <cell r="E2509" t="str">
            <v>UGB</v>
          </cell>
          <cell r="F2509" t="str">
            <v>UE11</v>
          </cell>
          <cell r="G2509" t="str">
            <v>S4</v>
          </cell>
          <cell r="H2509" t="str">
            <v>EEX</v>
          </cell>
          <cell r="I2509" t="str">
            <v>Sub Consultant</v>
          </cell>
          <cell r="J2509" t="str">
            <v>Principal Environmental Consultant</v>
          </cell>
          <cell r="K2509">
            <v>5</v>
          </cell>
          <cell r="L2509" t="str">
            <v>Stroud</v>
          </cell>
        </row>
        <row r="2510">
          <cell r="C2510" t="str">
            <v>A25075</v>
          </cell>
          <cell r="D2510" t="str">
            <v>UK</v>
          </cell>
          <cell r="E2510" t="str">
            <v>UGB</v>
          </cell>
          <cell r="F2510" t="str">
            <v>UT42</v>
          </cell>
          <cell r="G2510" t="str">
            <v>S1</v>
          </cell>
          <cell r="H2510" t="str">
            <v>TRL</v>
          </cell>
          <cell r="I2510" t="str">
            <v>technician</v>
          </cell>
          <cell r="J2510" t="str">
            <v>Technical Officer/ Technician</v>
          </cell>
          <cell r="K2510">
            <v>8</v>
          </cell>
          <cell r="L2510" t="str">
            <v>London</v>
          </cell>
        </row>
        <row r="2511">
          <cell r="C2511" t="str">
            <v>A74886</v>
          </cell>
          <cell r="D2511" t="str">
            <v>UK</v>
          </cell>
          <cell r="E2511" t="str">
            <v>UGB</v>
          </cell>
          <cell r="F2511" t="str">
            <v>UE31</v>
          </cell>
          <cell r="G2511" t="str">
            <v>S4</v>
          </cell>
          <cell r="H2511" t="str">
            <v>EEA</v>
          </cell>
          <cell r="I2511" t="str">
            <v>Air Quality Consultant</v>
          </cell>
          <cell r="J2511" t="str">
            <v>Technical Officer/ Technician</v>
          </cell>
          <cell r="K2511">
            <v>9</v>
          </cell>
          <cell r="L2511" t="str">
            <v>London</v>
          </cell>
        </row>
        <row r="2512">
          <cell r="C2512" t="str">
            <v>A00356</v>
          </cell>
          <cell r="D2512" t="str">
            <v>UK</v>
          </cell>
          <cell r="E2512" t="str">
            <v>UGB</v>
          </cell>
          <cell r="F2512" t="str">
            <v>UF20</v>
          </cell>
          <cell r="G2512" t="str">
            <v>S9</v>
          </cell>
          <cell r="H2512" t="str">
            <v>AFF</v>
          </cell>
          <cell r="I2512" t="str">
            <v>Office Facilities Coordinator</v>
          </cell>
          <cell r="J2512" t="str">
            <v>Facilities Assistant</v>
          </cell>
          <cell r="K2512">
            <v>10</v>
          </cell>
          <cell r="L2512" t="str">
            <v>Belfast</v>
          </cell>
        </row>
        <row r="2513">
          <cell r="C2513" t="str">
            <v>A08252</v>
          </cell>
          <cell r="D2513" t="str">
            <v>UK</v>
          </cell>
          <cell r="E2513" t="str">
            <v>UGB</v>
          </cell>
          <cell r="F2513" t="str">
            <v>UT21</v>
          </cell>
          <cell r="G2513" t="str">
            <v>S1</v>
          </cell>
          <cell r="H2513" t="str">
            <v>THW</v>
          </cell>
          <cell r="I2513" t="str">
            <v>Technical Director</v>
          </cell>
          <cell r="J2513" t="str">
            <v>Technical Director  / Technical Director (1)</v>
          </cell>
          <cell r="K2513">
            <v>3</v>
          </cell>
          <cell r="L2513" t="str">
            <v>Other Site</v>
          </cell>
        </row>
        <row r="2514">
          <cell r="C2514" t="str">
            <v>A00472</v>
          </cell>
          <cell r="D2514" t="str">
            <v>UK</v>
          </cell>
          <cell r="E2514" t="str">
            <v>UGB</v>
          </cell>
          <cell r="F2514" t="str">
            <v>UT11</v>
          </cell>
          <cell r="G2514" t="str">
            <v>S1</v>
          </cell>
          <cell r="H2514" t="str">
            <v>TEX</v>
          </cell>
          <cell r="I2514" t="str">
            <v>Highways Operations Director</v>
          </cell>
          <cell r="J2514" t="str">
            <v>Sector Operations Director</v>
          </cell>
          <cell r="K2514">
            <v>2</v>
          </cell>
          <cell r="L2514" t="str">
            <v>Birmingham</v>
          </cell>
        </row>
        <row r="2515">
          <cell r="C2515" t="str">
            <v>A03204</v>
          </cell>
          <cell r="D2515" t="str">
            <v>UK</v>
          </cell>
          <cell r="E2515" t="str">
            <v>UGB</v>
          </cell>
          <cell r="F2515" t="str">
            <v>US15</v>
          </cell>
          <cell r="G2515" t="str">
            <v>S9</v>
          </cell>
          <cell r="H2515" t="str">
            <v>AIT</v>
          </cell>
          <cell r="I2515" t="str">
            <v>Network &amp; Infrastructure Manager</v>
          </cell>
          <cell r="J2515" t="str">
            <v>IT Desktop Manager</v>
          </cell>
          <cell r="K2515">
            <v>4</v>
          </cell>
          <cell r="L2515" t="str">
            <v>Bristol</v>
          </cell>
        </row>
        <row r="2516">
          <cell r="C2516" t="str">
            <v>A74612</v>
          </cell>
          <cell r="D2516" t="str">
            <v>UK</v>
          </cell>
          <cell r="E2516" t="str">
            <v>UGB</v>
          </cell>
          <cell r="F2516" t="str">
            <v>UE21</v>
          </cell>
          <cell r="G2516" t="str">
            <v>S4</v>
          </cell>
          <cell r="H2516" t="str">
            <v>EEC</v>
          </cell>
          <cell r="I2516" t="str">
            <v>Principal Archaeologist</v>
          </cell>
          <cell r="J2516" t="str">
            <v>Principal Environmental Consultant</v>
          </cell>
          <cell r="K2516">
            <v>5</v>
          </cell>
          <cell r="L2516" t="str">
            <v>Stroud</v>
          </cell>
        </row>
        <row r="2517">
          <cell r="C2517" t="str">
            <v>A98833</v>
          </cell>
          <cell r="D2517" t="str">
            <v>UK</v>
          </cell>
          <cell r="E2517" t="str">
            <v>UGB</v>
          </cell>
          <cell r="F2517" t="str">
            <v>UT42</v>
          </cell>
          <cell r="G2517" t="str">
            <v>S1</v>
          </cell>
          <cell r="H2517" t="str">
            <v>TRL</v>
          </cell>
          <cell r="I2517" t="str">
            <v>senior quantity surveyor</v>
          </cell>
          <cell r="J2517" t="str">
            <v>Senior Quantity Surveyor</v>
          </cell>
          <cell r="K2517">
            <v>6</v>
          </cell>
          <cell r="L2517" t="str">
            <v>Birmingham</v>
          </cell>
        </row>
        <row r="2518">
          <cell r="C2518" t="str">
            <v>W72273</v>
          </cell>
          <cell r="D2518" t="str">
            <v>UK</v>
          </cell>
          <cell r="E2518" t="str">
            <v>UGB</v>
          </cell>
          <cell r="F2518" t="str">
            <v>US13</v>
          </cell>
          <cell r="G2518" t="str">
            <v>S9</v>
          </cell>
          <cell r="H2518" t="str">
            <v>AFN</v>
          </cell>
          <cell r="I2518" t="str">
            <v>Accounts Assistant</v>
          </cell>
          <cell r="J2518" t="str">
            <v>Assistant Accountant / Part qualified Accountant</v>
          </cell>
          <cell r="K2518">
            <v>7</v>
          </cell>
          <cell r="L2518" t="str">
            <v>Cardiff</v>
          </cell>
        </row>
        <row r="2519">
          <cell r="C2519" t="str">
            <v>U03006</v>
          </cell>
          <cell r="D2519" t="str">
            <v>UK</v>
          </cell>
          <cell r="E2519" t="str">
            <v>UGB</v>
          </cell>
          <cell r="F2519" t="str">
            <v>UT41</v>
          </cell>
          <cell r="G2519" t="str">
            <v>S1</v>
          </cell>
          <cell r="H2519" t="str">
            <v>TRL</v>
          </cell>
          <cell r="I2519" t="str">
            <v>CAD Technician</v>
          </cell>
          <cell r="J2519" t="str">
            <v>Senior Drafter/ Draftman</v>
          </cell>
          <cell r="K2519">
            <v>7</v>
          </cell>
          <cell r="L2519" t="str">
            <v>Warrington</v>
          </cell>
        </row>
        <row r="2520">
          <cell r="C2520" t="str">
            <v>A76380</v>
          </cell>
          <cell r="D2520" t="str">
            <v>UK</v>
          </cell>
          <cell r="E2520" t="str">
            <v>UGB</v>
          </cell>
          <cell r="F2520" t="str">
            <v>UT43</v>
          </cell>
          <cell r="G2520" t="str">
            <v>S1</v>
          </cell>
          <cell r="H2520" t="str">
            <v>TRL</v>
          </cell>
          <cell r="I2520" t="str">
            <v>Rail Bridge Assessment Engineer</v>
          </cell>
          <cell r="J2520" t="str">
            <v>Chartered or Consulting Engineer</v>
          </cell>
          <cell r="K2520">
            <v>7</v>
          </cell>
          <cell r="L2520" t="str">
            <v>Other Site</v>
          </cell>
        </row>
        <row r="2521">
          <cell r="C2521" t="str">
            <v>A00462</v>
          </cell>
          <cell r="D2521" t="str">
            <v>UK</v>
          </cell>
          <cell r="E2521" t="str">
            <v>UGB</v>
          </cell>
          <cell r="F2521" t="str">
            <v>UP31</v>
          </cell>
          <cell r="G2521" t="str">
            <v>S2</v>
          </cell>
          <cell r="H2521" t="str">
            <v>GGE</v>
          </cell>
          <cell r="I2521" t="str">
            <v>Engineering Surveyor</v>
          </cell>
          <cell r="J2521" t="str">
            <v>Chartered or Consulting Engineer</v>
          </cell>
          <cell r="K2521">
            <v>7</v>
          </cell>
          <cell r="L2521" t="str">
            <v>Guildford</v>
          </cell>
        </row>
        <row r="2522">
          <cell r="C2522" t="str">
            <v>A97802</v>
          </cell>
          <cell r="D2522" t="str">
            <v>UK</v>
          </cell>
          <cell r="E2522" t="str">
            <v>UGB</v>
          </cell>
          <cell r="F2522" t="str">
            <v>UT21</v>
          </cell>
          <cell r="G2522" t="str">
            <v>S1</v>
          </cell>
          <cell r="H2522" t="str">
            <v>THW</v>
          </cell>
          <cell r="I2522" t="str">
            <v>Senior Engineer</v>
          </cell>
          <cell r="J2522" t="str">
            <v>Resident Engineer (1) / Resident Engineer</v>
          </cell>
          <cell r="K2522">
            <v>6</v>
          </cell>
          <cell r="L2522" t="str">
            <v>Sabbatical</v>
          </cell>
        </row>
        <row r="2523">
          <cell r="C2523" t="str">
            <v>A76526</v>
          </cell>
          <cell r="D2523" t="str">
            <v>UK</v>
          </cell>
          <cell r="E2523" t="str">
            <v>UGB</v>
          </cell>
          <cell r="F2523" t="str">
            <v>UP33</v>
          </cell>
          <cell r="G2523" t="str">
            <v>S2</v>
          </cell>
          <cell r="H2523" t="str">
            <v>BBI</v>
          </cell>
          <cell r="I2523" t="str">
            <v>Senior Engineer</v>
          </cell>
          <cell r="J2523" t="str">
            <v>Senior Engineer</v>
          </cell>
          <cell r="K2523">
            <v>6</v>
          </cell>
          <cell r="L2523" t="str">
            <v>Cardiff</v>
          </cell>
        </row>
        <row r="2524">
          <cell r="C2524" t="str">
            <v>A24966</v>
          </cell>
          <cell r="D2524" t="str">
            <v>UK</v>
          </cell>
          <cell r="E2524" t="str">
            <v>UGB</v>
          </cell>
          <cell r="F2524" t="str">
            <v>UT22</v>
          </cell>
          <cell r="G2524" t="str">
            <v>S1</v>
          </cell>
          <cell r="H2524" t="str">
            <v>THW</v>
          </cell>
          <cell r="I2524" t="str">
            <v>Principal Engineer</v>
          </cell>
          <cell r="J2524" t="str">
            <v>Senior Resident Engineer</v>
          </cell>
          <cell r="K2524">
            <v>5</v>
          </cell>
          <cell r="L2524" t="str">
            <v>Secondment</v>
          </cell>
        </row>
        <row r="2525">
          <cell r="C2525" t="str">
            <v>U03109</v>
          </cell>
          <cell r="D2525" t="str">
            <v>UK</v>
          </cell>
          <cell r="E2525" t="str">
            <v>UGB</v>
          </cell>
          <cell r="F2525" t="str">
            <v>UT31</v>
          </cell>
          <cell r="G2525" t="str">
            <v>S1</v>
          </cell>
          <cell r="H2525" t="str">
            <v>SBR</v>
          </cell>
          <cell r="I2525" t="str">
            <v>Administrator</v>
          </cell>
          <cell r="J2525" t="str">
            <v>Administration  Officer</v>
          </cell>
          <cell r="K2525">
            <v>8</v>
          </cell>
          <cell r="L2525" t="str">
            <v>London</v>
          </cell>
        </row>
        <row r="2526">
          <cell r="C2526" t="str">
            <v>A00331</v>
          </cell>
          <cell r="D2526" t="str">
            <v>UK</v>
          </cell>
          <cell r="E2526" t="str">
            <v>UGB</v>
          </cell>
          <cell r="F2526" t="str">
            <v>UU41</v>
          </cell>
          <cell r="G2526" t="str">
            <v>S3</v>
          </cell>
          <cell r="H2526" t="str">
            <v>WEN</v>
          </cell>
          <cell r="I2526" t="str">
            <v>Assistant Engineer (Water Environment)</v>
          </cell>
          <cell r="J2526" t="str">
            <v>Assistant Resident Engineer(1) / Assistant Resident Engineer</v>
          </cell>
          <cell r="K2526">
            <v>9</v>
          </cell>
          <cell r="L2526" t="str">
            <v>Guildford</v>
          </cell>
        </row>
        <row r="2527">
          <cell r="C2527" t="str">
            <v>A00494</v>
          </cell>
          <cell r="D2527" t="str">
            <v>UK</v>
          </cell>
          <cell r="E2527" t="str">
            <v>UGB</v>
          </cell>
          <cell r="F2527" t="str">
            <v>UT42</v>
          </cell>
          <cell r="G2527" t="str">
            <v>S1</v>
          </cell>
          <cell r="H2527" t="str">
            <v>TRL</v>
          </cell>
          <cell r="I2527" t="str">
            <v>Project Manager</v>
          </cell>
          <cell r="J2527" t="str">
            <v>Project Manager  Category 2 (2)</v>
          </cell>
          <cell r="K2527">
            <v>4</v>
          </cell>
          <cell r="L2527" t="str">
            <v>London</v>
          </cell>
        </row>
        <row r="2528">
          <cell r="C2528" t="str">
            <v>A74611</v>
          </cell>
          <cell r="D2528" t="str">
            <v>UK</v>
          </cell>
          <cell r="E2528" t="str">
            <v>UGB</v>
          </cell>
          <cell r="F2528" t="str">
            <v>UT22</v>
          </cell>
          <cell r="G2528" t="str">
            <v>S1</v>
          </cell>
          <cell r="H2528" t="str">
            <v>THW</v>
          </cell>
          <cell r="I2528" t="str">
            <v>Engineer Consultant</v>
          </cell>
          <cell r="J2528" t="str">
            <v>Chartered or Consulting Engineer</v>
          </cell>
          <cell r="K2528">
            <v>7</v>
          </cell>
          <cell r="L2528" t="str">
            <v>Secondment</v>
          </cell>
        </row>
        <row r="2529">
          <cell r="C2529" t="str">
            <v>A98043</v>
          </cell>
          <cell r="D2529" t="str">
            <v>UK</v>
          </cell>
          <cell r="E2529" t="str">
            <v>UGB</v>
          </cell>
          <cell r="F2529" t="str">
            <v>UT22</v>
          </cell>
          <cell r="G2529" t="str">
            <v>S1</v>
          </cell>
          <cell r="H2529" t="str">
            <v>THW</v>
          </cell>
          <cell r="I2529" t="str">
            <v>principal engineer</v>
          </cell>
          <cell r="J2529" t="str">
            <v>Principal Engineer/ Technical Discipline Leader</v>
          </cell>
          <cell r="K2529">
            <v>5</v>
          </cell>
          <cell r="L2529" t="str">
            <v>London</v>
          </cell>
        </row>
        <row r="2530">
          <cell r="C2530" t="str">
            <v>A25178</v>
          </cell>
          <cell r="D2530" t="str">
            <v>UK</v>
          </cell>
          <cell r="E2530" t="str">
            <v>UGB</v>
          </cell>
          <cell r="F2530" t="str">
            <v>UT42</v>
          </cell>
          <cell r="G2530" t="str">
            <v>S1</v>
          </cell>
          <cell r="H2530" t="str">
            <v>TRL</v>
          </cell>
          <cell r="I2530" t="str">
            <v>Cost Manager</v>
          </cell>
          <cell r="J2530" t="str">
            <v>Senior Quality Engineer</v>
          </cell>
          <cell r="K2530">
            <v>8</v>
          </cell>
          <cell r="L2530" t="str">
            <v>London</v>
          </cell>
        </row>
        <row r="2531">
          <cell r="C2531" t="str">
            <v>A76099</v>
          </cell>
          <cell r="D2531" t="str">
            <v>UK</v>
          </cell>
          <cell r="E2531" t="str">
            <v>UGB</v>
          </cell>
          <cell r="F2531" t="str">
            <v>UT31</v>
          </cell>
          <cell r="G2531" t="str">
            <v>S1</v>
          </cell>
          <cell r="H2531" t="str">
            <v>SBR</v>
          </cell>
          <cell r="I2531" t="str">
            <v>Principal Bridge Engineer</v>
          </cell>
          <cell r="J2531" t="str">
            <v>Principal Engineer/ Technical Discipline Leader</v>
          </cell>
          <cell r="K2531">
            <v>5</v>
          </cell>
          <cell r="L2531" t="str">
            <v>Birmingham</v>
          </cell>
        </row>
        <row r="2532">
          <cell r="C2532" t="str">
            <v>A00339</v>
          </cell>
          <cell r="D2532" t="str">
            <v>UK</v>
          </cell>
          <cell r="E2532" t="str">
            <v>UGB</v>
          </cell>
          <cell r="F2532" t="str">
            <v>UE31</v>
          </cell>
          <cell r="G2532" t="str">
            <v>S4</v>
          </cell>
          <cell r="H2532" t="str">
            <v>EEA</v>
          </cell>
          <cell r="I2532" t="str">
            <v>Technical Director</v>
          </cell>
          <cell r="J2532" t="str">
            <v>Principal  Architect</v>
          </cell>
          <cell r="K2532">
            <v>4</v>
          </cell>
          <cell r="L2532" t="str">
            <v>Warrington</v>
          </cell>
        </row>
        <row r="2533">
          <cell r="C2533" t="str">
            <v>A00482</v>
          </cell>
          <cell r="D2533" t="str">
            <v>UK</v>
          </cell>
          <cell r="E2533" t="str">
            <v>UGB</v>
          </cell>
          <cell r="F2533" t="str">
            <v>UP31</v>
          </cell>
          <cell r="G2533" t="str">
            <v>S2</v>
          </cell>
          <cell r="H2533" t="str">
            <v>GGE</v>
          </cell>
          <cell r="I2533" t="str">
            <v>Engineering Surveyor</v>
          </cell>
          <cell r="J2533" t="str">
            <v>Quantity surveyor</v>
          </cell>
          <cell r="K2533">
            <v>8</v>
          </cell>
          <cell r="L2533" t="str">
            <v>Guildford</v>
          </cell>
        </row>
      </sheetData>
      <sheetData sheetId="25">
        <row r="5">
          <cell r="C5" t="str">
            <v>I00308</v>
          </cell>
          <cell r="D5" t="str">
            <v>uin</v>
          </cell>
          <cell r="E5" t="str">
            <v>THW</v>
          </cell>
          <cell r="F5" t="str">
            <v>UT216</v>
          </cell>
          <cell r="G5" t="str">
            <v>8</v>
          </cell>
          <cell r="H5" t="str">
            <v>IN</v>
          </cell>
          <cell r="I5" t="str">
            <v>05/11/2013</v>
          </cell>
          <cell r="J5">
            <v>305.32748717948698</v>
          </cell>
          <cell r="K5">
            <v>340000</v>
          </cell>
          <cell r="L5">
            <v>9600</v>
          </cell>
          <cell r="M5">
            <v>16320</v>
          </cell>
          <cell r="N5">
            <v>97746.32</v>
          </cell>
          <cell r="O5">
            <v>170000</v>
          </cell>
          <cell r="P5">
            <v>15000</v>
          </cell>
          <cell r="R5">
            <v>25000</v>
          </cell>
          <cell r="S5">
            <v>40800</v>
          </cell>
          <cell r="T5">
            <v>0</v>
          </cell>
          <cell r="U5">
            <v>714466.32</v>
          </cell>
          <cell r="V5">
            <v>559600</v>
          </cell>
          <cell r="W5">
            <v>57120</v>
          </cell>
          <cell r="X5">
            <v>616720</v>
          </cell>
        </row>
        <row r="6">
          <cell r="C6" t="str">
            <v>I00383</v>
          </cell>
          <cell r="D6" t="str">
            <v>uin</v>
          </cell>
          <cell r="E6" t="str">
            <v>THW</v>
          </cell>
          <cell r="F6" t="str">
            <v>UT211</v>
          </cell>
          <cell r="G6" t="str">
            <v>6</v>
          </cell>
          <cell r="H6" t="str">
            <v>IN</v>
          </cell>
          <cell r="I6" t="str">
            <v>14/04/2014</v>
          </cell>
          <cell r="J6">
            <v>528.77533333333304</v>
          </cell>
          <cell r="K6">
            <v>610000</v>
          </cell>
          <cell r="L6">
            <v>9600</v>
          </cell>
          <cell r="M6">
            <v>29280</v>
          </cell>
          <cell r="N6">
            <v>170254.28</v>
          </cell>
          <cell r="O6">
            <v>305000</v>
          </cell>
          <cell r="P6">
            <v>15000</v>
          </cell>
          <cell r="R6">
            <v>25000</v>
          </cell>
          <cell r="S6">
            <v>73200</v>
          </cell>
          <cell r="T6">
            <v>0</v>
          </cell>
          <cell r="U6">
            <v>1237334.28</v>
          </cell>
          <cell r="V6">
            <v>964600</v>
          </cell>
          <cell r="W6">
            <v>102480</v>
          </cell>
          <cell r="X6">
            <v>1067080</v>
          </cell>
        </row>
        <row r="7">
          <cell r="C7" t="str">
            <v>I00362</v>
          </cell>
          <cell r="D7" t="str">
            <v>uin</v>
          </cell>
          <cell r="E7" t="str">
            <v>TRM</v>
          </cell>
          <cell r="F7" t="str">
            <v>UT111</v>
          </cell>
          <cell r="G7" t="str">
            <v>8</v>
          </cell>
          <cell r="H7" t="str">
            <v>IN</v>
          </cell>
          <cell r="I7" t="str">
            <v>03/03/2014</v>
          </cell>
          <cell r="J7">
            <v>164.63810256410301</v>
          </cell>
          <cell r="K7">
            <v>170000</v>
          </cell>
          <cell r="L7">
            <v>9600</v>
          </cell>
          <cell r="M7">
            <v>8160</v>
          </cell>
          <cell r="N7">
            <v>52093.16</v>
          </cell>
          <cell r="O7">
            <v>85000</v>
          </cell>
          <cell r="P7">
            <v>15000</v>
          </cell>
          <cell r="R7">
            <v>25000</v>
          </cell>
          <cell r="S7">
            <v>20400</v>
          </cell>
          <cell r="T7">
            <v>0</v>
          </cell>
          <cell r="U7">
            <v>385253.16</v>
          </cell>
          <cell r="V7">
            <v>304600</v>
          </cell>
          <cell r="W7">
            <v>28560</v>
          </cell>
          <cell r="X7">
            <v>333160</v>
          </cell>
        </row>
        <row r="8">
          <cell r="C8" t="str">
            <v>I00105</v>
          </cell>
          <cell r="D8" t="str">
            <v>uin</v>
          </cell>
          <cell r="E8" t="str">
            <v>WWN</v>
          </cell>
          <cell r="F8" t="str">
            <v>UU115</v>
          </cell>
          <cell r="G8" t="str">
            <v>7</v>
          </cell>
          <cell r="H8" t="str">
            <v>IN</v>
          </cell>
          <cell r="I8" t="str">
            <v>05/09/2011</v>
          </cell>
          <cell r="J8">
            <v>285.288461538462</v>
          </cell>
          <cell r="K8">
            <v>230000</v>
          </cell>
          <cell r="L8">
            <v>9600</v>
          </cell>
          <cell r="M8">
            <v>11040</v>
          </cell>
          <cell r="N8">
            <v>92575</v>
          </cell>
          <cell r="O8">
            <v>115000</v>
          </cell>
          <cell r="P8">
            <v>15000</v>
          </cell>
          <cell r="R8">
            <v>25000</v>
          </cell>
          <cell r="S8">
            <v>27600</v>
          </cell>
          <cell r="T8">
            <v>141760</v>
          </cell>
          <cell r="U8">
            <v>667575</v>
          </cell>
          <cell r="V8">
            <v>536360</v>
          </cell>
          <cell r="W8">
            <v>38640</v>
          </cell>
          <cell r="X8">
            <v>575000</v>
          </cell>
        </row>
        <row r="9">
          <cell r="C9" t="str">
            <v>I00360</v>
          </cell>
          <cell r="D9" t="str">
            <v>uin</v>
          </cell>
          <cell r="E9" t="str">
            <v>THW</v>
          </cell>
          <cell r="F9" t="str">
            <v>UT211</v>
          </cell>
          <cell r="G9" t="str">
            <v>5</v>
          </cell>
          <cell r="H9" t="str">
            <v>IN</v>
          </cell>
          <cell r="I9" t="str">
            <v>24/02/2014</v>
          </cell>
          <cell r="J9">
            <v>818.42994871794895</v>
          </cell>
          <cell r="K9">
            <v>960000</v>
          </cell>
          <cell r="L9">
            <v>9600</v>
          </cell>
          <cell r="M9">
            <v>46080</v>
          </cell>
          <cell r="N9">
            <v>264246.08</v>
          </cell>
          <cell r="O9">
            <v>480000</v>
          </cell>
          <cell r="P9">
            <v>15000</v>
          </cell>
          <cell r="R9">
            <v>25000</v>
          </cell>
          <cell r="S9">
            <v>115200</v>
          </cell>
          <cell r="T9">
            <v>0</v>
          </cell>
          <cell r="U9">
            <v>1915126.08</v>
          </cell>
          <cell r="V9">
            <v>1489600</v>
          </cell>
          <cell r="W9">
            <v>161280</v>
          </cell>
          <cell r="X9">
            <v>1650880</v>
          </cell>
        </row>
        <row r="10">
          <cell r="C10" t="str">
            <v>I00398</v>
          </cell>
          <cell r="D10" t="str">
            <v>uin</v>
          </cell>
          <cell r="E10" t="str">
            <v>THW</v>
          </cell>
          <cell r="F10" t="str">
            <v>UT211</v>
          </cell>
          <cell r="G10" t="str">
            <v>7</v>
          </cell>
          <cell r="H10" t="str">
            <v>IN</v>
          </cell>
          <cell r="I10" t="str">
            <v>05/05/2014</v>
          </cell>
          <cell r="J10">
            <v>272.22410256410302</v>
          </cell>
          <cell r="K10">
            <v>300000</v>
          </cell>
          <cell r="L10">
            <v>9600</v>
          </cell>
          <cell r="M10">
            <v>14400</v>
          </cell>
          <cell r="N10">
            <v>87004.4</v>
          </cell>
          <cell r="O10">
            <v>150000</v>
          </cell>
          <cell r="P10">
            <v>15000</v>
          </cell>
          <cell r="R10">
            <v>25000</v>
          </cell>
          <cell r="S10">
            <v>36000</v>
          </cell>
          <cell r="T10">
            <v>0</v>
          </cell>
          <cell r="U10">
            <v>637004.4</v>
          </cell>
          <cell r="V10">
            <v>499600</v>
          </cell>
          <cell r="W10">
            <v>50400</v>
          </cell>
          <cell r="X10">
            <v>550000</v>
          </cell>
        </row>
        <row r="11">
          <cell r="C11" t="str">
            <v>I00234</v>
          </cell>
          <cell r="D11" t="str">
            <v>uin</v>
          </cell>
          <cell r="E11" t="str">
            <v>TRS</v>
          </cell>
          <cell r="F11" t="str">
            <v>UT111</v>
          </cell>
          <cell r="G11" t="str">
            <v>7</v>
          </cell>
          <cell r="H11" t="str">
            <v>IN</v>
          </cell>
          <cell r="I11" t="str">
            <v>27/05/2013</v>
          </cell>
          <cell r="J11">
            <v>854.44379487179503</v>
          </cell>
          <cell r="K11">
            <v>660000</v>
          </cell>
          <cell r="L11">
            <v>9600</v>
          </cell>
          <cell r="M11">
            <v>31680</v>
          </cell>
          <cell r="N11">
            <v>265650</v>
          </cell>
          <cell r="O11">
            <v>330000</v>
          </cell>
          <cell r="P11">
            <v>15000</v>
          </cell>
          <cell r="R11">
            <v>25000</v>
          </cell>
          <cell r="S11">
            <v>79200</v>
          </cell>
          <cell r="T11">
            <v>499520</v>
          </cell>
          <cell r="U11">
            <v>1915650</v>
          </cell>
          <cell r="V11">
            <v>1539120</v>
          </cell>
          <cell r="W11">
            <v>110880</v>
          </cell>
          <cell r="X11">
            <v>1650000</v>
          </cell>
        </row>
        <row r="12">
          <cell r="C12" t="str">
            <v>I00366</v>
          </cell>
          <cell r="D12" t="str">
            <v>uin</v>
          </cell>
          <cell r="E12" t="str">
            <v>TRL</v>
          </cell>
          <cell r="F12" t="str">
            <v>UT111</v>
          </cell>
          <cell r="G12" t="str">
            <v>8</v>
          </cell>
          <cell r="H12" t="str">
            <v>IN</v>
          </cell>
          <cell r="I12" t="str">
            <v>10/03/2014</v>
          </cell>
          <cell r="J12">
            <v>197.741487179487</v>
          </cell>
          <cell r="K12">
            <v>210000</v>
          </cell>
          <cell r="L12">
            <v>9600</v>
          </cell>
          <cell r="M12">
            <v>10080</v>
          </cell>
          <cell r="N12">
            <v>62835.08</v>
          </cell>
          <cell r="O12">
            <v>105000</v>
          </cell>
          <cell r="P12">
            <v>15000</v>
          </cell>
          <cell r="R12">
            <v>25000</v>
          </cell>
          <cell r="S12">
            <v>25200</v>
          </cell>
          <cell r="T12">
            <v>0</v>
          </cell>
          <cell r="U12">
            <v>462715.08</v>
          </cell>
          <cell r="V12">
            <v>364600</v>
          </cell>
          <cell r="W12">
            <v>35280</v>
          </cell>
          <cell r="X12">
            <v>399880</v>
          </cell>
        </row>
        <row r="13">
          <cell r="C13" t="str">
            <v>I00138</v>
          </cell>
          <cell r="D13" t="str">
            <v>uin</v>
          </cell>
          <cell r="E13" t="str">
            <v>WWN</v>
          </cell>
          <cell r="F13" t="str">
            <v>UU111</v>
          </cell>
          <cell r="G13" t="str">
            <v>9</v>
          </cell>
          <cell r="H13" t="str">
            <v>IN</v>
          </cell>
          <cell r="I13" t="str">
            <v>02/04/2012</v>
          </cell>
          <cell r="J13">
            <v>185.561439230769</v>
          </cell>
          <cell r="K13">
            <v>149600</v>
          </cell>
          <cell r="L13">
            <v>9600</v>
          </cell>
          <cell r="M13">
            <v>7180.8</v>
          </cell>
          <cell r="N13">
            <v>60213.967799999999</v>
          </cell>
          <cell r="O13">
            <v>74800</v>
          </cell>
          <cell r="P13">
            <v>15000</v>
          </cell>
          <cell r="R13">
            <v>25000</v>
          </cell>
          <cell r="S13">
            <v>17952</v>
          </cell>
          <cell r="T13">
            <v>74867</v>
          </cell>
          <cell r="U13">
            <v>434213.76779999997</v>
          </cell>
          <cell r="V13">
            <v>348867</v>
          </cell>
          <cell r="W13">
            <v>25132.799999999999</v>
          </cell>
          <cell r="X13">
            <v>373999.8</v>
          </cell>
        </row>
        <row r="14">
          <cell r="C14" t="str">
            <v>I00005</v>
          </cell>
          <cell r="D14" t="str">
            <v>uin</v>
          </cell>
          <cell r="E14" t="str">
            <v>WWN</v>
          </cell>
          <cell r="F14" t="str">
            <v>UU115</v>
          </cell>
          <cell r="G14" t="str">
            <v>6</v>
          </cell>
          <cell r="H14" t="str">
            <v>IN</v>
          </cell>
          <cell r="I14" t="str">
            <v>05/01/2010</v>
          </cell>
          <cell r="J14">
            <v>476.555570769231</v>
          </cell>
          <cell r="K14">
            <v>384200</v>
          </cell>
          <cell r="L14">
            <v>9600</v>
          </cell>
          <cell r="M14">
            <v>18441.599999999999</v>
          </cell>
          <cell r="N14">
            <v>154640.4356</v>
          </cell>
          <cell r="O14">
            <v>192100</v>
          </cell>
          <cell r="P14">
            <v>15000</v>
          </cell>
          <cell r="R14">
            <v>25000</v>
          </cell>
          <cell r="S14">
            <v>46104</v>
          </cell>
          <cell r="T14">
            <v>270054</v>
          </cell>
          <cell r="U14">
            <v>1115140.0356000001</v>
          </cell>
          <cell r="V14">
            <v>895954</v>
          </cell>
          <cell r="W14">
            <v>64545.599999999999</v>
          </cell>
          <cell r="X14">
            <v>960499.60000000009</v>
          </cell>
        </row>
        <row r="15">
          <cell r="C15" t="str">
            <v>I00397</v>
          </cell>
          <cell r="D15" t="str">
            <v>uin</v>
          </cell>
          <cell r="E15" t="str">
            <v>THW</v>
          </cell>
          <cell r="F15" t="str">
            <v>UT211</v>
          </cell>
          <cell r="G15" t="str">
            <v>7</v>
          </cell>
          <cell r="H15" t="str">
            <v>IN</v>
          </cell>
          <cell r="I15" t="str">
            <v>02/05/2014</v>
          </cell>
          <cell r="J15">
            <v>214.29317948718</v>
          </cell>
          <cell r="K15">
            <v>230000</v>
          </cell>
          <cell r="L15">
            <v>9600</v>
          </cell>
          <cell r="M15">
            <v>11040</v>
          </cell>
          <cell r="N15">
            <v>68206.039999999994</v>
          </cell>
          <cell r="O15">
            <v>115000</v>
          </cell>
          <cell r="P15">
            <v>15000</v>
          </cell>
          <cell r="R15">
            <v>25000</v>
          </cell>
          <cell r="S15">
            <v>27600</v>
          </cell>
          <cell r="T15">
            <v>0</v>
          </cell>
          <cell r="U15">
            <v>501446.04</v>
          </cell>
          <cell r="V15">
            <v>394600</v>
          </cell>
          <cell r="W15">
            <v>38640</v>
          </cell>
          <cell r="X15">
            <v>433240</v>
          </cell>
        </row>
        <row r="16">
          <cell r="C16" t="str">
            <v>I00179</v>
          </cell>
          <cell r="D16" t="str">
            <v>uin</v>
          </cell>
          <cell r="E16" t="str">
            <v>TRS</v>
          </cell>
          <cell r="F16" t="str">
            <v>UT111</v>
          </cell>
          <cell r="G16" t="str">
            <v>10</v>
          </cell>
          <cell r="H16" t="str">
            <v>IN</v>
          </cell>
          <cell r="I16" t="str">
            <v>28/09/2012</v>
          </cell>
          <cell r="J16">
            <v>178.61538461538501</v>
          </cell>
          <cell r="K16">
            <v>144000</v>
          </cell>
          <cell r="L16">
            <v>9600</v>
          </cell>
          <cell r="M16">
            <v>6912</v>
          </cell>
          <cell r="N16">
            <v>57960</v>
          </cell>
          <cell r="O16">
            <v>72000</v>
          </cell>
          <cell r="P16">
            <v>15000</v>
          </cell>
          <cell r="R16">
            <v>25000</v>
          </cell>
          <cell r="S16">
            <v>17280</v>
          </cell>
          <cell r="T16">
            <v>70208</v>
          </cell>
          <cell r="U16">
            <v>417960</v>
          </cell>
          <cell r="V16">
            <v>335808</v>
          </cell>
          <cell r="W16">
            <v>24192</v>
          </cell>
          <cell r="X16">
            <v>360000</v>
          </cell>
        </row>
        <row r="17">
          <cell r="C17" t="str">
            <v>I00203</v>
          </cell>
          <cell r="D17" t="str">
            <v>uin</v>
          </cell>
          <cell r="E17" t="str">
            <v>AIT</v>
          </cell>
          <cell r="F17" t="str">
            <v>US111</v>
          </cell>
          <cell r="G17" t="str">
            <v>6</v>
          </cell>
          <cell r="H17" t="str">
            <v>IN</v>
          </cell>
          <cell r="I17" t="str">
            <v>07/01/2013</v>
          </cell>
          <cell r="J17">
            <v>620.19230769230796</v>
          </cell>
          <cell r="K17">
            <v>500000</v>
          </cell>
          <cell r="L17">
            <v>9600</v>
          </cell>
          <cell r="M17">
            <v>24000</v>
          </cell>
          <cell r="N17">
            <v>201250</v>
          </cell>
          <cell r="O17">
            <v>250000</v>
          </cell>
          <cell r="P17">
            <v>15000</v>
          </cell>
          <cell r="R17">
            <v>25000</v>
          </cell>
          <cell r="S17">
            <v>60000</v>
          </cell>
          <cell r="T17">
            <v>366400</v>
          </cell>
          <cell r="U17">
            <v>1451250</v>
          </cell>
          <cell r="V17">
            <v>1166000</v>
          </cell>
          <cell r="W17">
            <v>84000</v>
          </cell>
          <cell r="X17">
            <v>1250000</v>
          </cell>
        </row>
        <row r="18">
          <cell r="C18" t="str">
            <v>I00089</v>
          </cell>
          <cell r="D18" t="str">
            <v>uin</v>
          </cell>
          <cell r="E18" t="str">
            <v>THW</v>
          </cell>
          <cell r="F18" t="str">
            <v>UT216</v>
          </cell>
          <cell r="G18" t="str">
            <v>8</v>
          </cell>
          <cell r="H18" t="str">
            <v>IN</v>
          </cell>
          <cell r="I18" t="str">
            <v>06/05/2011</v>
          </cell>
          <cell r="J18">
            <v>239.61497159999999</v>
          </cell>
          <cell r="K18">
            <v>193178</v>
          </cell>
          <cell r="L18">
            <v>9600</v>
          </cell>
          <cell r="M18">
            <v>9272.5439999999999</v>
          </cell>
          <cell r="N18">
            <v>77754.129543999996</v>
          </cell>
          <cell r="O18">
            <v>96589</v>
          </cell>
          <cell r="P18">
            <v>15000</v>
          </cell>
          <cell r="R18">
            <v>25000</v>
          </cell>
          <cell r="S18">
            <v>23181.360000000001</v>
          </cell>
          <cell r="T18">
            <v>111124</v>
          </cell>
          <cell r="U18">
            <v>560699.03354400001</v>
          </cell>
          <cell r="V18">
            <v>450491</v>
          </cell>
          <cell r="W18">
            <v>32453.904000000002</v>
          </cell>
          <cell r="X18">
            <v>482944.90399999998</v>
          </cell>
        </row>
        <row r="19">
          <cell r="C19" t="str">
            <v>I00260</v>
          </cell>
          <cell r="D19" t="str">
            <v>uin</v>
          </cell>
          <cell r="E19" t="str">
            <v>WWN</v>
          </cell>
          <cell r="F19" t="str">
            <v>UU116</v>
          </cell>
          <cell r="G19" t="str">
            <v>9</v>
          </cell>
          <cell r="H19" t="str">
            <v>IN</v>
          </cell>
          <cell r="I19" t="str">
            <v>05/08/2013</v>
          </cell>
          <cell r="J19">
            <v>193.5</v>
          </cell>
          <cell r="K19">
            <v>156000</v>
          </cell>
          <cell r="L19">
            <v>9600</v>
          </cell>
          <cell r="M19">
            <v>7488</v>
          </cell>
          <cell r="N19">
            <v>62790</v>
          </cell>
          <cell r="O19">
            <v>78000</v>
          </cell>
          <cell r="P19">
            <v>15000</v>
          </cell>
          <cell r="R19">
            <v>25000</v>
          </cell>
          <cell r="S19">
            <v>18720</v>
          </cell>
          <cell r="T19">
            <v>80192</v>
          </cell>
          <cell r="U19">
            <v>452790</v>
          </cell>
          <cell r="V19">
            <v>363792</v>
          </cell>
          <cell r="W19">
            <v>26208</v>
          </cell>
          <cell r="X19">
            <v>390000</v>
          </cell>
        </row>
        <row r="20">
          <cell r="C20" t="str">
            <v>I00246</v>
          </cell>
          <cell r="D20" t="str">
            <v>uin</v>
          </cell>
          <cell r="E20" t="str">
            <v>WWN</v>
          </cell>
          <cell r="F20" t="str">
            <v>UU111</v>
          </cell>
          <cell r="G20" t="str">
            <v>8</v>
          </cell>
          <cell r="H20" t="str">
            <v>IN</v>
          </cell>
          <cell r="I20" t="str">
            <v>01/07/2013</v>
          </cell>
          <cell r="J20">
            <v>262.96153846153902</v>
          </cell>
          <cell r="K20">
            <v>212000</v>
          </cell>
          <cell r="L20">
            <v>9600</v>
          </cell>
          <cell r="M20">
            <v>10176</v>
          </cell>
          <cell r="N20">
            <v>85330</v>
          </cell>
          <cell r="O20">
            <v>106000</v>
          </cell>
          <cell r="P20">
            <v>15000</v>
          </cell>
          <cell r="R20">
            <v>25000</v>
          </cell>
          <cell r="S20">
            <v>25440</v>
          </cell>
          <cell r="T20">
            <v>126784</v>
          </cell>
          <cell r="U20">
            <v>615330</v>
          </cell>
          <cell r="V20">
            <v>494384</v>
          </cell>
          <cell r="W20">
            <v>35616</v>
          </cell>
          <cell r="X20">
            <v>530000</v>
          </cell>
        </row>
        <row r="21">
          <cell r="C21" t="str">
            <v>I00408</v>
          </cell>
          <cell r="D21" t="str">
            <v>uin</v>
          </cell>
          <cell r="E21" t="str">
            <v>AHR</v>
          </cell>
          <cell r="F21" t="str">
            <v>US111</v>
          </cell>
          <cell r="G21" t="str">
            <v>7</v>
          </cell>
          <cell r="H21" t="str">
            <v>IN</v>
          </cell>
          <cell r="I21" t="str">
            <v>12/05/2014</v>
          </cell>
          <cell r="J21">
            <v>400000</v>
          </cell>
          <cell r="K21">
            <v>400000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R21">
            <v>0</v>
          </cell>
          <cell r="S21">
            <v>0</v>
          </cell>
          <cell r="T21">
            <v>0</v>
          </cell>
          <cell r="U21">
            <v>400000</v>
          </cell>
          <cell r="V21">
            <v>400000</v>
          </cell>
          <cell r="W21">
            <v>0</v>
          </cell>
          <cell r="X21">
            <v>400000</v>
          </cell>
        </row>
        <row r="22">
          <cell r="C22" t="str">
            <v>I00379</v>
          </cell>
          <cell r="D22" t="str">
            <v>uin</v>
          </cell>
          <cell r="E22" t="str">
            <v>AHR</v>
          </cell>
          <cell r="F22" t="str">
            <v>US111</v>
          </cell>
          <cell r="G22" t="str">
            <v>10</v>
          </cell>
          <cell r="H22" t="str">
            <v>IN</v>
          </cell>
          <cell r="I22" t="str">
            <v>29/03/2014</v>
          </cell>
          <cell r="J22">
            <v>0</v>
          </cell>
          <cell r="K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C23" t="str">
            <v>I00272</v>
          </cell>
          <cell r="D23" t="str">
            <v>uin</v>
          </cell>
          <cell r="E23" t="str">
            <v>AIT</v>
          </cell>
          <cell r="F23" t="str">
            <v>US111</v>
          </cell>
          <cell r="G23" t="str">
            <v>9</v>
          </cell>
          <cell r="H23" t="str">
            <v>IN</v>
          </cell>
          <cell r="I23" t="str">
            <v>21/08/2013</v>
          </cell>
          <cell r="J23">
            <v>200.94230769230799</v>
          </cell>
          <cell r="K23">
            <v>162000</v>
          </cell>
          <cell r="L23">
            <v>9600</v>
          </cell>
          <cell r="M23">
            <v>7776</v>
          </cell>
          <cell r="N23">
            <v>65205</v>
          </cell>
          <cell r="O23">
            <v>81000</v>
          </cell>
          <cell r="P23">
            <v>15000</v>
          </cell>
          <cell r="R23">
            <v>25000</v>
          </cell>
          <cell r="S23">
            <v>19440</v>
          </cell>
          <cell r="T23">
            <v>85184</v>
          </cell>
          <cell r="U23">
            <v>470205</v>
          </cell>
          <cell r="V23">
            <v>377784</v>
          </cell>
          <cell r="W23">
            <v>27216</v>
          </cell>
          <cell r="X23">
            <v>405000</v>
          </cell>
        </row>
        <row r="24">
          <cell r="C24" t="str">
            <v>I00088</v>
          </cell>
          <cell r="D24" t="str">
            <v>uin</v>
          </cell>
          <cell r="E24" t="str">
            <v>AHR</v>
          </cell>
          <cell r="F24" t="str">
            <v>US111</v>
          </cell>
          <cell r="G24" t="str">
            <v>7</v>
          </cell>
          <cell r="H24" t="str">
            <v>IN</v>
          </cell>
          <cell r="I24" t="str">
            <v>25/04/2011</v>
          </cell>
          <cell r="J24">
            <v>421.730769230769</v>
          </cell>
          <cell r="K24">
            <v>340000</v>
          </cell>
          <cell r="L24">
            <v>9600</v>
          </cell>
          <cell r="M24">
            <v>16320</v>
          </cell>
          <cell r="N24">
            <v>136850</v>
          </cell>
          <cell r="O24">
            <v>170000</v>
          </cell>
          <cell r="P24">
            <v>15000</v>
          </cell>
          <cell r="R24">
            <v>25000</v>
          </cell>
          <cell r="S24">
            <v>40800</v>
          </cell>
          <cell r="T24">
            <v>233280</v>
          </cell>
          <cell r="U24">
            <v>986850</v>
          </cell>
          <cell r="V24">
            <v>792880</v>
          </cell>
          <cell r="W24">
            <v>57120</v>
          </cell>
          <cell r="X24">
            <v>850000</v>
          </cell>
        </row>
        <row r="25">
          <cell r="C25" t="str">
            <v>I00387</v>
          </cell>
          <cell r="D25" t="str">
            <v>uin</v>
          </cell>
          <cell r="E25" t="str">
            <v>THW</v>
          </cell>
          <cell r="F25" t="str">
            <v>UT211</v>
          </cell>
          <cell r="G25" t="str">
            <v>10</v>
          </cell>
          <cell r="H25" t="str">
            <v>IN</v>
          </cell>
          <cell r="I25" t="str">
            <v>14/04/2014</v>
          </cell>
          <cell r="J25">
            <v>156.36225641025601</v>
          </cell>
          <cell r="K25">
            <v>160000</v>
          </cell>
          <cell r="L25">
            <v>9600</v>
          </cell>
          <cell r="M25">
            <v>7680</v>
          </cell>
          <cell r="N25">
            <v>49407.68</v>
          </cell>
          <cell r="O25">
            <v>80000</v>
          </cell>
          <cell r="P25">
            <v>15000</v>
          </cell>
          <cell r="R25">
            <v>25000</v>
          </cell>
          <cell r="S25">
            <v>19200</v>
          </cell>
          <cell r="T25">
            <v>0</v>
          </cell>
          <cell r="U25">
            <v>365887.68</v>
          </cell>
          <cell r="V25">
            <v>289600</v>
          </cell>
          <cell r="W25">
            <v>26880</v>
          </cell>
          <cell r="X25">
            <v>316480</v>
          </cell>
        </row>
        <row r="26">
          <cell r="C26" t="str">
            <v>I00276</v>
          </cell>
          <cell r="D26" t="str">
            <v>uin</v>
          </cell>
          <cell r="E26" t="str">
            <v>WWN</v>
          </cell>
          <cell r="F26" t="str">
            <v>UU111</v>
          </cell>
          <cell r="G26" t="str">
            <v>8</v>
          </cell>
          <cell r="H26" t="str">
            <v>IN</v>
          </cell>
          <cell r="I26" t="str">
            <v>02/09/2013</v>
          </cell>
          <cell r="J26">
            <v>368.93996030769199</v>
          </cell>
          <cell r="K26">
            <v>297440</v>
          </cell>
          <cell r="L26">
            <v>9600</v>
          </cell>
          <cell r="M26">
            <v>14277.12</v>
          </cell>
          <cell r="N26">
            <v>119719.58712</v>
          </cell>
          <cell r="O26">
            <v>148720</v>
          </cell>
          <cell r="P26">
            <v>15000</v>
          </cell>
          <cell r="R26">
            <v>25000</v>
          </cell>
          <cell r="S26">
            <v>35692.800000000003</v>
          </cell>
          <cell r="T26">
            <v>197870</v>
          </cell>
          <cell r="U26">
            <v>863319.50711999997</v>
          </cell>
          <cell r="V26">
            <v>693630</v>
          </cell>
          <cell r="W26">
            <v>49969.920000000006</v>
          </cell>
          <cell r="X26">
            <v>743599.91999999993</v>
          </cell>
        </row>
        <row r="27">
          <cell r="C27" t="str">
            <v>I00247</v>
          </cell>
          <cell r="D27" t="str">
            <v>uin</v>
          </cell>
          <cell r="E27" t="str">
            <v>WWN</v>
          </cell>
          <cell r="F27" t="str">
            <v>UU115</v>
          </cell>
          <cell r="G27" t="str">
            <v>8</v>
          </cell>
          <cell r="H27" t="str">
            <v>IN</v>
          </cell>
          <cell r="I27" t="str">
            <v>08/07/2013</v>
          </cell>
          <cell r="J27">
            <v>480.02884615384602</v>
          </cell>
          <cell r="K27">
            <v>387000</v>
          </cell>
          <cell r="L27">
            <v>9600</v>
          </cell>
          <cell r="M27">
            <v>18576</v>
          </cell>
          <cell r="N27">
            <v>155767.5</v>
          </cell>
          <cell r="O27">
            <v>193500</v>
          </cell>
          <cell r="P27">
            <v>15000</v>
          </cell>
          <cell r="R27">
            <v>25000</v>
          </cell>
          <cell r="S27">
            <v>46440</v>
          </cell>
          <cell r="T27">
            <v>272384</v>
          </cell>
          <cell r="U27">
            <v>1123267.5</v>
          </cell>
          <cell r="V27">
            <v>902484</v>
          </cell>
          <cell r="W27">
            <v>65016</v>
          </cell>
          <cell r="X27">
            <v>967500</v>
          </cell>
        </row>
        <row r="28">
          <cell r="C28" t="str">
            <v>I00396</v>
          </cell>
          <cell r="D28" t="str">
            <v>uin</v>
          </cell>
          <cell r="E28" t="str">
            <v>THW</v>
          </cell>
          <cell r="F28" t="str">
            <v>UT211</v>
          </cell>
          <cell r="G28" t="str">
            <v>8</v>
          </cell>
          <cell r="H28" t="str">
            <v>IN</v>
          </cell>
          <cell r="I28" t="str">
            <v>30/04/2014</v>
          </cell>
          <cell r="J28">
            <v>203.7</v>
          </cell>
          <cell r="K28">
            <v>203.7</v>
          </cell>
          <cell r="U28">
            <v>203.7</v>
          </cell>
          <cell r="V28">
            <v>203.7</v>
          </cell>
          <cell r="W28">
            <v>0</v>
          </cell>
          <cell r="X28">
            <v>203.7</v>
          </cell>
        </row>
        <row r="29">
          <cell r="C29" t="str">
            <v>I00426</v>
          </cell>
          <cell r="D29" t="str">
            <v>uin</v>
          </cell>
          <cell r="E29" t="str">
            <v>THW</v>
          </cell>
          <cell r="F29" t="str">
            <v>UT211</v>
          </cell>
          <cell r="G29" t="str">
            <v>7</v>
          </cell>
          <cell r="H29" t="str">
            <v>IN</v>
          </cell>
          <cell r="I29" t="str">
            <v>15/05/2014</v>
          </cell>
          <cell r="J29">
            <v>255.67241025640999</v>
          </cell>
          <cell r="K29">
            <v>280000</v>
          </cell>
          <cell r="L29">
            <v>9600</v>
          </cell>
          <cell r="M29">
            <v>13440</v>
          </cell>
          <cell r="N29">
            <v>81633.440000000002</v>
          </cell>
          <cell r="O29">
            <v>140000</v>
          </cell>
          <cell r="P29">
            <v>15000</v>
          </cell>
          <cell r="R29">
            <v>25000</v>
          </cell>
          <cell r="S29">
            <v>33600</v>
          </cell>
          <cell r="T29">
            <v>0</v>
          </cell>
          <cell r="U29">
            <v>598273.43999999994</v>
          </cell>
          <cell r="V29">
            <v>469600</v>
          </cell>
          <cell r="W29">
            <v>47040</v>
          </cell>
          <cell r="X29">
            <v>516639.99999999994</v>
          </cell>
        </row>
        <row r="30">
          <cell r="C30" t="str">
            <v>I00407</v>
          </cell>
          <cell r="D30" t="str">
            <v>uin</v>
          </cell>
          <cell r="E30" t="str">
            <v>AHR</v>
          </cell>
          <cell r="F30" t="str">
            <v>US111</v>
          </cell>
          <cell r="G30" t="str">
            <v>10</v>
          </cell>
          <cell r="H30" t="str">
            <v>IN</v>
          </cell>
          <cell r="I30" t="str">
            <v>06/05/2014</v>
          </cell>
          <cell r="J30">
            <v>0</v>
          </cell>
          <cell r="K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I00287</v>
          </cell>
          <cell r="D31" t="str">
            <v>uin</v>
          </cell>
          <cell r="E31" t="str">
            <v>WWN</v>
          </cell>
          <cell r="F31" t="str">
            <v>UU115</v>
          </cell>
          <cell r="G31" t="str">
            <v>7</v>
          </cell>
          <cell r="H31" t="str">
            <v>IN</v>
          </cell>
          <cell r="I31" t="str">
            <v>23/09/2013</v>
          </cell>
          <cell r="J31">
            <v>363.25841025641</v>
          </cell>
          <cell r="K31">
            <v>410000</v>
          </cell>
          <cell r="L31">
            <v>9600</v>
          </cell>
          <cell r="M31">
            <v>19680</v>
          </cell>
          <cell r="N31">
            <v>116544.68</v>
          </cell>
          <cell r="O31">
            <v>205000</v>
          </cell>
          <cell r="P31">
            <v>15000</v>
          </cell>
          <cell r="R31">
            <v>25000</v>
          </cell>
          <cell r="S31">
            <v>49200</v>
          </cell>
          <cell r="T31">
            <v>0</v>
          </cell>
          <cell r="U31">
            <v>850024.68</v>
          </cell>
          <cell r="V31">
            <v>664600</v>
          </cell>
          <cell r="W31">
            <v>68880</v>
          </cell>
          <cell r="X31">
            <v>733480</v>
          </cell>
        </row>
        <row r="32">
          <cell r="C32" t="str">
            <v>I00228</v>
          </cell>
          <cell r="D32" t="str">
            <v>uin</v>
          </cell>
          <cell r="E32" t="str">
            <v>AIT</v>
          </cell>
          <cell r="F32" t="str">
            <v>US111</v>
          </cell>
          <cell r="G32" t="str">
            <v>7</v>
          </cell>
          <cell r="H32" t="str">
            <v>IN</v>
          </cell>
          <cell r="I32" t="str">
            <v>09/05/2013</v>
          </cell>
          <cell r="J32">
            <v>305.13461538461502</v>
          </cell>
          <cell r="K32">
            <v>246000</v>
          </cell>
          <cell r="L32">
            <v>9600</v>
          </cell>
          <cell r="M32">
            <v>11808</v>
          </cell>
          <cell r="N32">
            <v>99015</v>
          </cell>
          <cell r="O32">
            <v>123000</v>
          </cell>
          <cell r="P32">
            <v>15000</v>
          </cell>
          <cell r="R32">
            <v>25000</v>
          </cell>
          <cell r="S32">
            <v>29520</v>
          </cell>
          <cell r="T32">
            <v>155072</v>
          </cell>
          <cell r="U32">
            <v>714015</v>
          </cell>
          <cell r="V32">
            <v>573672</v>
          </cell>
          <cell r="W32">
            <v>41328</v>
          </cell>
          <cell r="X32">
            <v>615000</v>
          </cell>
        </row>
        <row r="33">
          <cell r="C33" t="str">
            <v>I00392</v>
          </cell>
          <cell r="D33" t="str">
            <v>uin</v>
          </cell>
          <cell r="E33" t="str">
            <v>THW</v>
          </cell>
          <cell r="F33" t="str">
            <v>UT211</v>
          </cell>
          <cell r="G33" t="str">
            <v>9</v>
          </cell>
          <cell r="H33" t="str">
            <v>IN</v>
          </cell>
          <cell r="I33" t="str">
            <v>23/04/2014</v>
          </cell>
          <cell r="J33">
            <v>139.810564102564</v>
          </cell>
          <cell r="K33">
            <v>140000</v>
          </cell>
          <cell r="L33">
            <v>9600</v>
          </cell>
          <cell r="M33">
            <v>6720</v>
          </cell>
          <cell r="N33">
            <v>44036.72</v>
          </cell>
          <cell r="O33">
            <v>70000</v>
          </cell>
          <cell r="P33">
            <v>15000</v>
          </cell>
          <cell r="R33">
            <v>25000</v>
          </cell>
          <cell r="S33">
            <v>16800</v>
          </cell>
          <cell r="T33">
            <v>0</v>
          </cell>
          <cell r="U33">
            <v>327156.71999999997</v>
          </cell>
          <cell r="V33">
            <v>259600</v>
          </cell>
          <cell r="W33">
            <v>23520</v>
          </cell>
          <cell r="X33">
            <v>283120</v>
          </cell>
        </row>
        <row r="34">
          <cell r="C34" t="str">
            <v>I00066</v>
          </cell>
          <cell r="D34" t="str">
            <v>uin</v>
          </cell>
          <cell r="E34" t="str">
            <v>TRL</v>
          </cell>
          <cell r="F34" t="str">
            <v>UT111</v>
          </cell>
          <cell r="G34" t="str">
            <v>6</v>
          </cell>
          <cell r="H34" t="str">
            <v>IN</v>
          </cell>
          <cell r="I34" t="str">
            <v>02/12/2010</v>
          </cell>
          <cell r="J34">
            <v>446.538461538462</v>
          </cell>
          <cell r="K34">
            <v>360000</v>
          </cell>
          <cell r="L34">
            <v>9600</v>
          </cell>
          <cell r="M34">
            <v>17280</v>
          </cell>
          <cell r="N34">
            <v>144900</v>
          </cell>
          <cell r="O34">
            <v>180000</v>
          </cell>
          <cell r="P34">
            <v>15000</v>
          </cell>
          <cell r="R34">
            <v>25000</v>
          </cell>
          <cell r="S34">
            <v>43200</v>
          </cell>
          <cell r="T34">
            <v>249920</v>
          </cell>
          <cell r="U34">
            <v>1044900</v>
          </cell>
          <cell r="V34">
            <v>839520</v>
          </cell>
          <cell r="W34">
            <v>60480</v>
          </cell>
          <cell r="X34">
            <v>900000</v>
          </cell>
        </row>
        <row r="35">
          <cell r="C35" t="str">
            <v>I00148</v>
          </cell>
          <cell r="D35" t="str">
            <v>uin</v>
          </cell>
          <cell r="E35" t="str">
            <v>TRS</v>
          </cell>
          <cell r="F35" t="str">
            <v>UT111</v>
          </cell>
          <cell r="G35" t="str">
            <v>9</v>
          </cell>
          <cell r="H35" t="str">
            <v>IN</v>
          </cell>
          <cell r="I35" t="str">
            <v>09/07/2012</v>
          </cell>
          <cell r="J35">
            <v>213.96634615384599</v>
          </cell>
          <cell r="K35">
            <v>172500</v>
          </cell>
          <cell r="L35">
            <v>9600</v>
          </cell>
          <cell r="M35">
            <v>8280</v>
          </cell>
          <cell r="N35">
            <v>69431.25</v>
          </cell>
          <cell r="O35">
            <v>86250</v>
          </cell>
          <cell r="P35">
            <v>15000</v>
          </cell>
          <cell r="R35">
            <v>25000</v>
          </cell>
          <cell r="S35">
            <v>20700</v>
          </cell>
          <cell r="T35">
            <v>93920</v>
          </cell>
          <cell r="U35">
            <v>500681.25</v>
          </cell>
          <cell r="V35">
            <v>402270</v>
          </cell>
          <cell r="W35">
            <v>28980</v>
          </cell>
          <cell r="X35">
            <v>431250</v>
          </cell>
        </row>
        <row r="36">
          <cell r="C36" t="str">
            <v>I00170</v>
          </cell>
          <cell r="D36" t="str">
            <v>uin</v>
          </cell>
          <cell r="E36" t="str">
            <v>TRS</v>
          </cell>
          <cell r="F36" t="str">
            <v>UT111</v>
          </cell>
          <cell r="G36" t="str">
            <v>10</v>
          </cell>
          <cell r="H36" t="str">
            <v>IN</v>
          </cell>
          <cell r="I36" t="str">
            <v>24/09/2012</v>
          </cell>
          <cell r="J36">
            <v>198.65994046153901</v>
          </cell>
          <cell r="K36">
            <v>160160</v>
          </cell>
          <cell r="L36">
            <v>9600</v>
          </cell>
          <cell r="N36">
            <v>64464.380680000002</v>
          </cell>
          <cell r="O36">
            <v>80080</v>
          </cell>
          <cell r="P36">
            <v>15000</v>
          </cell>
          <cell r="R36">
            <v>25000</v>
          </cell>
          <cell r="S36">
            <v>19219.2</v>
          </cell>
          <cell r="T36">
            <v>83653</v>
          </cell>
          <cell r="U36">
            <v>457176.58068000001</v>
          </cell>
          <cell r="V36">
            <v>373493</v>
          </cell>
          <cell r="W36">
            <v>19219.2</v>
          </cell>
          <cell r="X36">
            <v>392712.2</v>
          </cell>
        </row>
        <row r="37">
          <cell r="C37" t="str">
            <v>I00293</v>
          </cell>
          <cell r="D37" t="str">
            <v>uin</v>
          </cell>
          <cell r="E37" t="str">
            <v>WWN</v>
          </cell>
          <cell r="F37" t="str">
            <v>UU111</v>
          </cell>
          <cell r="G37" t="str">
            <v>7</v>
          </cell>
          <cell r="H37" t="str">
            <v>IN</v>
          </cell>
          <cell r="I37" t="str">
            <v>10/10/2013</v>
          </cell>
          <cell r="J37">
            <v>354.98256410256403</v>
          </cell>
          <cell r="K37">
            <v>400000</v>
          </cell>
          <cell r="L37">
            <v>9600</v>
          </cell>
          <cell r="M37">
            <v>19200</v>
          </cell>
          <cell r="N37">
            <v>113859.2</v>
          </cell>
          <cell r="O37">
            <v>200000</v>
          </cell>
          <cell r="P37">
            <v>15000</v>
          </cell>
          <cell r="R37">
            <v>25000</v>
          </cell>
          <cell r="S37">
            <v>48000</v>
          </cell>
          <cell r="T37">
            <v>0</v>
          </cell>
          <cell r="U37">
            <v>830659.2</v>
          </cell>
          <cell r="V37">
            <v>649600</v>
          </cell>
          <cell r="W37">
            <v>67200</v>
          </cell>
          <cell r="X37">
            <v>716800</v>
          </cell>
        </row>
        <row r="38">
          <cell r="C38" t="str">
            <v>I00310</v>
          </cell>
          <cell r="D38" t="str">
            <v>uin</v>
          </cell>
          <cell r="E38" t="str">
            <v>TRO</v>
          </cell>
          <cell r="F38" t="str">
            <v>UT111</v>
          </cell>
          <cell r="G38" t="str">
            <v>8</v>
          </cell>
          <cell r="H38" t="str">
            <v>IN</v>
          </cell>
          <cell r="I38" t="str">
            <v>06/11/2013</v>
          </cell>
          <cell r="J38">
            <v>136.50022564102599</v>
          </cell>
          <cell r="K38">
            <v>136000</v>
          </cell>
          <cell r="L38">
            <v>9600</v>
          </cell>
          <cell r="M38">
            <v>6528</v>
          </cell>
          <cell r="N38">
            <v>42962.527999999998</v>
          </cell>
          <cell r="O38">
            <v>68000</v>
          </cell>
          <cell r="P38">
            <v>15000</v>
          </cell>
          <cell r="R38">
            <v>25000</v>
          </cell>
          <cell r="S38">
            <v>16320</v>
          </cell>
          <cell r="T38">
            <v>0</v>
          </cell>
          <cell r="U38">
            <v>319410.52799999999</v>
          </cell>
          <cell r="V38">
            <v>253600</v>
          </cell>
          <cell r="W38">
            <v>22848</v>
          </cell>
          <cell r="X38">
            <v>276448</v>
          </cell>
        </row>
        <row r="39">
          <cell r="C39" t="str">
            <v>I00345</v>
          </cell>
          <cell r="D39" t="str">
            <v>uin</v>
          </cell>
          <cell r="E39" t="str">
            <v>THW</v>
          </cell>
          <cell r="F39" t="str">
            <v>UT211</v>
          </cell>
          <cell r="G39" t="str">
            <v>7</v>
          </cell>
          <cell r="H39" t="str">
            <v>IN</v>
          </cell>
          <cell r="I39" t="str">
            <v>06/01/2014</v>
          </cell>
          <cell r="J39">
            <v>272.22410256410302</v>
          </cell>
          <cell r="K39">
            <v>300000</v>
          </cell>
          <cell r="L39">
            <v>9600</v>
          </cell>
          <cell r="M39">
            <v>14400</v>
          </cell>
          <cell r="N39">
            <v>87004.4</v>
          </cell>
          <cell r="O39">
            <v>150000</v>
          </cell>
          <cell r="P39">
            <v>15000</v>
          </cell>
          <cell r="R39">
            <v>25000</v>
          </cell>
          <cell r="S39">
            <v>36000</v>
          </cell>
          <cell r="T39">
            <v>0</v>
          </cell>
          <cell r="U39">
            <v>637004.4</v>
          </cell>
          <cell r="V39">
            <v>499600</v>
          </cell>
          <cell r="W39">
            <v>50400</v>
          </cell>
          <cell r="X39">
            <v>550000</v>
          </cell>
        </row>
        <row r="40">
          <cell r="C40" t="str">
            <v>I00157</v>
          </cell>
          <cell r="D40" t="str">
            <v>uin</v>
          </cell>
          <cell r="E40" t="str">
            <v>TRL</v>
          </cell>
          <cell r="F40" t="str">
            <v>UT111</v>
          </cell>
          <cell r="G40" t="str">
            <v>7</v>
          </cell>
          <cell r="H40" t="str">
            <v>IN</v>
          </cell>
          <cell r="I40" t="str">
            <v>06/08/2012</v>
          </cell>
          <cell r="J40">
            <v>657.63243270769203</v>
          </cell>
          <cell r="K40">
            <v>508032</v>
          </cell>
          <cell r="L40">
            <v>9600</v>
          </cell>
          <cell r="M40">
            <v>24385.536</v>
          </cell>
          <cell r="N40">
            <v>204482.94053600001</v>
          </cell>
          <cell r="O40">
            <v>254016</v>
          </cell>
          <cell r="P40">
            <v>15000</v>
          </cell>
          <cell r="R40">
            <v>25000</v>
          </cell>
          <cell r="S40">
            <v>60963.839999999997</v>
          </cell>
          <cell r="T40">
            <v>373083</v>
          </cell>
          <cell r="U40">
            <v>1474563.316536</v>
          </cell>
          <cell r="V40">
            <v>1184731</v>
          </cell>
          <cell r="W40">
            <v>85349.375999999989</v>
          </cell>
          <cell r="X40">
            <v>1270080.3759999999</v>
          </cell>
        </row>
        <row r="41">
          <cell r="C41" t="str">
            <v>I00285</v>
          </cell>
          <cell r="D41" t="str">
            <v>uin</v>
          </cell>
          <cell r="E41" t="str">
            <v>TRS</v>
          </cell>
          <cell r="F41" t="str">
            <v>UT111</v>
          </cell>
          <cell r="G41" t="str">
            <v>7</v>
          </cell>
          <cell r="H41" t="str">
            <v>IN</v>
          </cell>
          <cell r="I41" t="str">
            <v>23/09/2013</v>
          </cell>
          <cell r="J41">
            <v>833.538461538462</v>
          </cell>
          <cell r="K41">
            <v>672000</v>
          </cell>
          <cell r="L41">
            <v>9600</v>
          </cell>
          <cell r="M41">
            <v>32256</v>
          </cell>
          <cell r="N41">
            <v>270480</v>
          </cell>
          <cell r="O41">
            <v>336000</v>
          </cell>
          <cell r="P41">
            <v>15000</v>
          </cell>
          <cell r="R41">
            <v>25000</v>
          </cell>
          <cell r="S41">
            <v>80640</v>
          </cell>
          <cell r="T41">
            <v>509504</v>
          </cell>
          <cell r="U41">
            <v>1950480</v>
          </cell>
          <cell r="V41">
            <v>1567104</v>
          </cell>
          <cell r="W41">
            <v>112896</v>
          </cell>
          <cell r="X41">
            <v>1680000</v>
          </cell>
        </row>
        <row r="42">
          <cell r="C42" t="str">
            <v>I00403</v>
          </cell>
          <cell r="D42" t="str">
            <v>uin</v>
          </cell>
          <cell r="E42" t="str">
            <v>TRL</v>
          </cell>
          <cell r="F42" t="str">
            <v>UT111</v>
          </cell>
          <cell r="G42" t="str">
            <v>8</v>
          </cell>
          <cell r="H42" t="str">
            <v>IN</v>
          </cell>
          <cell r="I42" t="str">
            <v>12/05/2014</v>
          </cell>
          <cell r="J42">
            <v>189.46564102564099</v>
          </cell>
          <cell r="K42">
            <v>200000</v>
          </cell>
          <cell r="L42">
            <v>9600</v>
          </cell>
          <cell r="M42">
            <v>9600</v>
          </cell>
          <cell r="N42">
            <v>60149.599999999999</v>
          </cell>
          <cell r="O42">
            <v>100000</v>
          </cell>
          <cell r="P42">
            <v>15000</v>
          </cell>
          <cell r="R42">
            <v>25000</v>
          </cell>
          <cell r="S42">
            <v>24000</v>
          </cell>
          <cell r="T42">
            <v>0</v>
          </cell>
          <cell r="U42">
            <v>443349.6</v>
          </cell>
          <cell r="V42">
            <v>349600</v>
          </cell>
          <cell r="W42">
            <v>33600</v>
          </cell>
          <cell r="X42">
            <v>383200</v>
          </cell>
        </row>
        <row r="43">
          <cell r="C43" t="str">
            <v>I00361</v>
          </cell>
          <cell r="D43" t="str">
            <v>uin</v>
          </cell>
          <cell r="E43" t="str">
            <v>TRL</v>
          </cell>
          <cell r="F43" t="str">
            <v>UT111</v>
          </cell>
          <cell r="G43" t="str">
            <v>8</v>
          </cell>
          <cell r="H43" t="str">
            <v>IN</v>
          </cell>
          <cell r="I43" t="str">
            <v>03/03/2014</v>
          </cell>
          <cell r="J43">
            <v>162.98293333333299</v>
          </cell>
          <cell r="K43">
            <v>168000</v>
          </cell>
          <cell r="L43">
            <v>9600</v>
          </cell>
          <cell r="M43">
            <v>8064</v>
          </cell>
          <cell r="N43">
            <v>51556.063999999998</v>
          </cell>
          <cell r="O43">
            <v>84000</v>
          </cell>
          <cell r="P43">
            <v>15000</v>
          </cell>
          <cell r="R43">
            <v>25000</v>
          </cell>
          <cell r="S43">
            <v>20160</v>
          </cell>
          <cell r="T43">
            <v>0</v>
          </cell>
          <cell r="U43">
            <v>381380.06400000001</v>
          </cell>
          <cell r="V43">
            <v>301600</v>
          </cell>
          <cell r="W43">
            <v>28224</v>
          </cell>
          <cell r="X43">
            <v>329824</v>
          </cell>
        </row>
        <row r="44">
          <cell r="C44" t="str">
            <v>I00290</v>
          </cell>
          <cell r="D44" t="str">
            <v>uin</v>
          </cell>
          <cell r="E44" t="str">
            <v>WWN</v>
          </cell>
          <cell r="F44" t="str">
            <v>UU111</v>
          </cell>
          <cell r="G44" t="str">
            <v>8</v>
          </cell>
          <cell r="H44" t="str">
            <v>IN</v>
          </cell>
          <cell r="I44" t="str">
            <v>30/09/2013</v>
          </cell>
          <cell r="J44">
            <v>262.54851816923099</v>
          </cell>
          <cell r="K44">
            <v>211667</v>
          </cell>
          <cell r="L44">
            <v>9600</v>
          </cell>
          <cell r="M44">
            <v>10160.016</v>
          </cell>
          <cell r="N44">
            <v>85195.976515999995</v>
          </cell>
          <cell r="O44">
            <v>105833.5</v>
          </cell>
          <cell r="P44">
            <v>15000</v>
          </cell>
          <cell r="R44">
            <v>25000</v>
          </cell>
          <cell r="S44">
            <v>25400.04</v>
          </cell>
          <cell r="T44">
            <v>126507</v>
          </cell>
          <cell r="U44">
            <v>614363.53251599998</v>
          </cell>
          <cell r="V44">
            <v>493607.5</v>
          </cell>
          <cell r="W44">
            <v>35560.055999999997</v>
          </cell>
          <cell r="X44">
            <v>529167.55599999998</v>
          </cell>
        </row>
        <row r="45">
          <cell r="C45" t="str">
            <v>I00195</v>
          </cell>
          <cell r="D45" t="str">
            <v>uin</v>
          </cell>
          <cell r="E45" t="str">
            <v>TRS</v>
          </cell>
          <cell r="F45" t="str">
            <v>UT111</v>
          </cell>
          <cell r="G45" t="str">
            <v>8</v>
          </cell>
          <cell r="H45" t="str">
            <v>IN</v>
          </cell>
          <cell r="I45" t="str">
            <v>19/11/2012</v>
          </cell>
          <cell r="J45">
            <v>348.05182384615398</v>
          </cell>
          <cell r="K45">
            <v>280600</v>
          </cell>
          <cell r="L45">
            <v>9600</v>
          </cell>
          <cell r="M45">
            <v>13468.8</v>
          </cell>
          <cell r="N45">
            <v>112941.4678</v>
          </cell>
          <cell r="O45">
            <v>140300</v>
          </cell>
          <cell r="P45">
            <v>15000</v>
          </cell>
          <cell r="R45">
            <v>25000</v>
          </cell>
          <cell r="S45">
            <v>33672</v>
          </cell>
          <cell r="T45">
            <v>183859</v>
          </cell>
          <cell r="U45">
            <v>814441.26780000003</v>
          </cell>
          <cell r="V45">
            <v>654359</v>
          </cell>
          <cell r="W45">
            <v>47140.800000000003</v>
          </cell>
          <cell r="X45">
            <v>701499.8</v>
          </cell>
        </row>
        <row r="46">
          <cell r="C46" t="str">
            <v>I00181</v>
          </cell>
          <cell r="D46" t="str">
            <v>uin</v>
          </cell>
          <cell r="E46" t="str">
            <v>WWN</v>
          </cell>
          <cell r="F46" t="str">
            <v>UU111</v>
          </cell>
          <cell r="G46" t="str">
            <v>6</v>
          </cell>
          <cell r="H46" t="str">
            <v>IN</v>
          </cell>
          <cell r="I46" t="str">
            <v>05/10/2012</v>
          </cell>
          <cell r="J46">
            <v>885.51547495384602</v>
          </cell>
          <cell r="K46">
            <v>713904</v>
          </cell>
          <cell r="L46">
            <v>9600</v>
          </cell>
          <cell r="M46">
            <v>34267.392</v>
          </cell>
          <cell r="N46">
            <v>287346.33939199999</v>
          </cell>
          <cell r="O46">
            <v>356952</v>
          </cell>
          <cell r="P46">
            <v>15000</v>
          </cell>
          <cell r="R46">
            <v>25000</v>
          </cell>
          <cell r="S46">
            <v>85668.479999999996</v>
          </cell>
          <cell r="T46">
            <v>544368</v>
          </cell>
          <cell r="U46">
            <v>2072106.2113920001</v>
          </cell>
          <cell r="V46">
            <v>1664824</v>
          </cell>
          <cell r="W46">
            <v>119935.872</v>
          </cell>
          <cell r="X46">
            <v>1784759.872</v>
          </cell>
        </row>
        <row r="47">
          <cell r="C47" t="str">
            <v>I00327</v>
          </cell>
          <cell r="D47" t="str">
            <v>uin</v>
          </cell>
          <cell r="E47" t="str">
            <v>TRS</v>
          </cell>
          <cell r="F47" t="str">
            <v>UT111</v>
          </cell>
          <cell r="G47" t="str">
            <v>10</v>
          </cell>
          <cell r="H47" t="str">
            <v>IN</v>
          </cell>
          <cell r="I47" t="str">
            <v>18/11/2013</v>
          </cell>
          <cell r="J47">
            <v>139.810564102564</v>
          </cell>
          <cell r="K47">
            <v>140000</v>
          </cell>
          <cell r="L47">
            <v>9600</v>
          </cell>
          <cell r="M47">
            <v>6720</v>
          </cell>
          <cell r="N47">
            <v>44036.72</v>
          </cell>
          <cell r="O47">
            <v>70000</v>
          </cell>
          <cell r="P47">
            <v>15000</v>
          </cell>
          <cell r="R47">
            <v>25000</v>
          </cell>
          <cell r="S47">
            <v>16800</v>
          </cell>
          <cell r="T47">
            <v>0</v>
          </cell>
          <cell r="U47">
            <v>327156.71999999997</v>
          </cell>
          <cell r="V47">
            <v>259600</v>
          </cell>
          <cell r="W47">
            <v>23520</v>
          </cell>
          <cell r="X47">
            <v>283120</v>
          </cell>
        </row>
        <row r="48">
          <cell r="C48" t="str">
            <v>I00331</v>
          </cell>
          <cell r="D48" t="str">
            <v>uin</v>
          </cell>
          <cell r="E48" t="str">
            <v>WWN</v>
          </cell>
          <cell r="F48" t="str">
            <v>UU111</v>
          </cell>
          <cell r="G48" t="str">
            <v>8</v>
          </cell>
          <cell r="H48" t="str">
            <v>IN</v>
          </cell>
          <cell r="I48" t="str">
            <v>25/11/2013</v>
          </cell>
          <cell r="J48">
            <v>295.39647179487201</v>
          </cell>
          <cell r="K48">
            <v>328000</v>
          </cell>
          <cell r="L48">
            <v>9600</v>
          </cell>
          <cell r="M48">
            <v>15744</v>
          </cell>
          <cell r="N48">
            <v>94523.744000000006</v>
          </cell>
          <cell r="O48">
            <v>164000</v>
          </cell>
          <cell r="P48">
            <v>15000</v>
          </cell>
          <cell r="R48">
            <v>25000</v>
          </cell>
          <cell r="S48">
            <v>39360</v>
          </cell>
          <cell r="T48">
            <v>0</v>
          </cell>
          <cell r="U48">
            <v>691227.74399999995</v>
          </cell>
          <cell r="V48">
            <v>541600</v>
          </cell>
          <cell r="W48">
            <v>55104</v>
          </cell>
          <cell r="X48">
            <v>596704</v>
          </cell>
        </row>
        <row r="49">
          <cell r="C49" t="str">
            <v>I00167</v>
          </cell>
          <cell r="D49" t="str">
            <v>uin</v>
          </cell>
          <cell r="E49" t="str">
            <v>TRS</v>
          </cell>
          <cell r="F49" t="str">
            <v>UT111</v>
          </cell>
          <cell r="G49" t="str">
            <v>6</v>
          </cell>
          <cell r="H49" t="str">
            <v>IN</v>
          </cell>
          <cell r="I49" t="str">
            <v>11/09/2012</v>
          </cell>
          <cell r="J49">
            <v>1290</v>
          </cell>
          <cell r="K49">
            <v>1040000</v>
          </cell>
          <cell r="L49">
            <v>9600</v>
          </cell>
          <cell r="M49">
            <v>49920</v>
          </cell>
          <cell r="N49">
            <v>418600</v>
          </cell>
          <cell r="O49">
            <v>520000</v>
          </cell>
          <cell r="P49">
            <v>15000</v>
          </cell>
          <cell r="R49">
            <v>25000</v>
          </cell>
          <cell r="S49">
            <v>124800</v>
          </cell>
          <cell r="T49">
            <v>815680</v>
          </cell>
          <cell r="U49">
            <v>3018600</v>
          </cell>
          <cell r="V49">
            <v>2425280</v>
          </cell>
          <cell r="W49">
            <v>174720</v>
          </cell>
          <cell r="X49">
            <v>2600000</v>
          </cell>
        </row>
        <row r="50">
          <cell r="C50" t="str">
            <v>I00325</v>
          </cell>
          <cell r="D50" t="str">
            <v>uin</v>
          </cell>
          <cell r="E50" t="str">
            <v>TRM</v>
          </cell>
          <cell r="F50" t="str">
            <v>UU115</v>
          </cell>
          <cell r="G50" t="str">
            <v>8</v>
          </cell>
          <cell r="H50" t="str">
            <v>IN</v>
          </cell>
          <cell r="I50" t="str">
            <v>18/11/2013</v>
          </cell>
          <cell r="J50">
            <v>346.70671794871799</v>
          </cell>
          <cell r="K50">
            <v>390000</v>
          </cell>
          <cell r="L50">
            <v>9600</v>
          </cell>
          <cell r="M50">
            <v>18720</v>
          </cell>
          <cell r="N50">
            <v>111173.72</v>
          </cell>
          <cell r="O50">
            <v>195000</v>
          </cell>
          <cell r="P50">
            <v>15000</v>
          </cell>
          <cell r="R50">
            <v>25000</v>
          </cell>
          <cell r="S50">
            <v>46800</v>
          </cell>
          <cell r="T50">
            <v>0</v>
          </cell>
          <cell r="U50">
            <v>811293.72</v>
          </cell>
          <cell r="V50">
            <v>634600</v>
          </cell>
          <cell r="W50">
            <v>65520</v>
          </cell>
          <cell r="X50">
            <v>700120</v>
          </cell>
        </row>
        <row r="51">
          <cell r="C51" t="str">
            <v>I00240</v>
          </cell>
          <cell r="D51" t="str">
            <v>uin</v>
          </cell>
          <cell r="E51" t="str">
            <v>WWN</v>
          </cell>
          <cell r="F51" t="str">
            <v>UU115</v>
          </cell>
          <cell r="G51" t="str">
            <v>5</v>
          </cell>
          <cell r="H51" t="str">
            <v>IN</v>
          </cell>
          <cell r="I51" t="str">
            <v>24/06/2013</v>
          </cell>
          <cell r="J51">
            <v>2232.6923076923081</v>
          </cell>
          <cell r="K51">
            <v>1800000</v>
          </cell>
          <cell r="L51">
            <v>9600</v>
          </cell>
          <cell r="M51">
            <v>86400</v>
          </cell>
          <cell r="N51">
            <v>724500</v>
          </cell>
          <cell r="O51">
            <v>900000</v>
          </cell>
          <cell r="P51">
            <v>15000</v>
          </cell>
          <cell r="R51">
            <v>25000</v>
          </cell>
          <cell r="S51">
            <v>216000</v>
          </cell>
          <cell r="T51">
            <v>1448000</v>
          </cell>
          <cell r="U51">
            <v>5224500</v>
          </cell>
          <cell r="V51">
            <v>4197600</v>
          </cell>
          <cell r="W51">
            <v>302400</v>
          </cell>
          <cell r="X51">
            <v>4500000</v>
          </cell>
        </row>
        <row r="52">
          <cell r="C52" t="str">
            <v>I00288</v>
          </cell>
          <cell r="D52" t="str">
            <v>uin</v>
          </cell>
          <cell r="E52" t="str">
            <v>TRM</v>
          </cell>
          <cell r="F52" t="str">
            <v>UU115</v>
          </cell>
          <cell r="G52" t="str">
            <v>7</v>
          </cell>
          <cell r="H52" t="str">
            <v>IN</v>
          </cell>
          <cell r="I52" t="str">
            <v>25/09/2013</v>
          </cell>
          <cell r="J52">
            <v>354.43990384615398</v>
          </cell>
          <cell r="K52">
            <v>285750</v>
          </cell>
          <cell r="L52">
            <v>9600</v>
          </cell>
          <cell r="M52">
            <v>13716</v>
          </cell>
          <cell r="N52">
            <v>115014.375</v>
          </cell>
          <cell r="O52">
            <v>142875</v>
          </cell>
          <cell r="P52">
            <v>15000</v>
          </cell>
          <cell r="R52">
            <v>25000</v>
          </cell>
          <cell r="S52">
            <v>34290</v>
          </cell>
          <cell r="T52">
            <v>188144</v>
          </cell>
          <cell r="U52">
            <v>829389.375</v>
          </cell>
          <cell r="V52">
            <v>666369</v>
          </cell>
          <cell r="W52">
            <v>48006</v>
          </cell>
          <cell r="X52">
            <v>714375</v>
          </cell>
        </row>
        <row r="53">
          <cell r="C53" t="str">
            <v>I00039</v>
          </cell>
          <cell r="D53" t="str">
            <v>uin</v>
          </cell>
          <cell r="E53" t="str">
            <v>TRL</v>
          </cell>
          <cell r="F53" t="str">
            <v>UT111</v>
          </cell>
          <cell r="G53" t="str">
            <v>8</v>
          </cell>
          <cell r="H53" t="str">
            <v>IN</v>
          </cell>
          <cell r="I53" t="str">
            <v>25/10/2010</v>
          </cell>
          <cell r="J53">
            <v>205.128205128205</v>
          </cell>
          <cell r="K53">
            <v>240000</v>
          </cell>
          <cell r="L53">
            <v>9600</v>
          </cell>
          <cell r="M53">
            <v>11520</v>
          </cell>
          <cell r="P53">
            <v>15000</v>
          </cell>
          <cell r="R53">
            <v>25000</v>
          </cell>
          <cell r="S53">
            <v>28800</v>
          </cell>
          <cell r="T53">
            <v>150080</v>
          </cell>
          <cell r="U53">
            <v>480000</v>
          </cell>
          <cell r="V53">
            <v>439680</v>
          </cell>
          <cell r="W53">
            <v>40320</v>
          </cell>
          <cell r="X53">
            <v>480000</v>
          </cell>
        </row>
        <row r="54">
          <cell r="C54" t="str">
            <v>I00385</v>
          </cell>
          <cell r="D54" t="str">
            <v>uin</v>
          </cell>
          <cell r="E54" t="str">
            <v>THW</v>
          </cell>
          <cell r="F54" t="str">
            <v>UT211</v>
          </cell>
          <cell r="G54" t="str">
            <v>7</v>
          </cell>
          <cell r="H54" t="str">
            <v>IN</v>
          </cell>
          <cell r="I54" t="str">
            <v>14/04/2014</v>
          </cell>
          <cell r="J54">
            <v>249.051733333333</v>
          </cell>
          <cell r="K54">
            <v>272000</v>
          </cell>
          <cell r="L54">
            <v>9600</v>
          </cell>
          <cell r="M54">
            <v>13056</v>
          </cell>
          <cell r="N54">
            <v>79485.055999999997</v>
          </cell>
          <cell r="O54">
            <v>136000</v>
          </cell>
          <cell r="P54">
            <v>15000</v>
          </cell>
          <cell r="R54">
            <v>25000</v>
          </cell>
          <cell r="S54">
            <v>32640</v>
          </cell>
          <cell r="T54">
            <v>0</v>
          </cell>
          <cell r="U54">
            <v>582781.05599999998</v>
          </cell>
          <cell r="V54">
            <v>457600</v>
          </cell>
          <cell r="W54">
            <v>45696</v>
          </cell>
          <cell r="X54">
            <v>503296</v>
          </cell>
        </row>
        <row r="55">
          <cell r="C55" t="str">
            <v>I00279</v>
          </cell>
          <cell r="D55" t="str">
            <v>uin</v>
          </cell>
          <cell r="E55" t="str">
            <v>TRL</v>
          </cell>
          <cell r="F55" t="str">
            <v>UT111</v>
          </cell>
          <cell r="G55" t="str">
            <v>7</v>
          </cell>
          <cell r="H55" t="str">
            <v>IN</v>
          </cell>
          <cell r="I55" t="str">
            <v>11/09/2013</v>
          </cell>
          <cell r="J55">
            <v>286.52884615384602</v>
          </cell>
          <cell r="K55">
            <v>231000</v>
          </cell>
          <cell r="L55">
            <v>9600</v>
          </cell>
          <cell r="M55">
            <v>11088</v>
          </cell>
          <cell r="N55">
            <v>92977.5</v>
          </cell>
          <cell r="O55">
            <v>115500</v>
          </cell>
          <cell r="P55">
            <v>15000</v>
          </cell>
          <cell r="R55">
            <v>25000</v>
          </cell>
          <cell r="S55">
            <v>27720</v>
          </cell>
          <cell r="T55">
            <v>142592</v>
          </cell>
          <cell r="U55">
            <v>670477.5</v>
          </cell>
          <cell r="V55">
            <v>538692</v>
          </cell>
          <cell r="W55">
            <v>38808</v>
          </cell>
          <cell r="X55">
            <v>577500</v>
          </cell>
        </row>
        <row r="56">
          <cell r="C56" t="str">
            <v>I00350</v>
          </cell>
          <cell r="D56" t="str">
            <v>uin</v>
          </cell>
          <cell r="E56" t="str">
            <v>THW</v>
          </cell>
          <cell r="F56" t="str">
            <v>UT211</v>
          </cell>
          <cell r="G56" t="str">
            <v>7</v>
          </cell>
          <cell r="H56" t="str">
            <v>IN</v>
          </cell>
          <cell r="I56" t="str">
            <v>20/01/2014</v>
          </cell>
          <cell r="J56">
            <v>222.569025641026</v>
          </cell>
          <cell r="K56">
            <v>240000</v>
          </cell>
          <cell r="L56">
            <v>9600</v>
          </cell>
          <cell r="M56">
            <v>11520</v>
          </cell>
          <cell r="N56">
            <v>70891.520000000004</v>
          </cell>
          <cell r="O56">
            <v>120000</v>
          </cell>
          <cell r="P56">
            <v>15000</v>
          </cell>
          <cell r="R56">
            <v>25000</v>
          </cell>
          <cell r="S56">
            <v>28800</v>
          </cell>
          <cell r="T56">
            <v>0</v>
          </cell>
          <cell r="U56">
            <v>520811.52000000002</v>
          </cell>
          <cell r="V56">
            <v>409600</v>
          </cell>
          <cell r="W56">
            <v>40320</v>
          </cell>
          <cell r="X56">
            <v>449920</v>
          </cell>
        </row>
        <row r="57">
          <cell r="C57" t="str">
            <v>I00356</v>
          </cell>
          <cell r="D57" t="str">
            <v>uin</v>
          </cell>
          <cell r="E57" t="str">
            <v>TRM</v>
          </cell>
          <cell r="F57" t="str">
            <v>UT111</v>
          </cell>
          <cell r="G57" t="str">
            <v>10</v>
          </cell>
          <cell r="H57" t="str">
            <v>IN</v>
          </cell>
          <cell r="I57" t="str">
            <v>06/02/2014</v>
          </cell>
          <cell r="J57">
            <v>123.25887179487199</v>
          </cell>
          <cell r="K57">
            <v>120000</v>
          </cell>
          <cell r="L57">
            <v>9600</v>
          </cell>
          <cell r="M57">
            <v>5760</v>
          </cell>
          <cell r="N57">
            <v>38665.760000000002</v>
          </cell>
          <cell r="O57">
            <v>60000</v>
          </cell>
          <cell r="P57">
            <v>15000</v>
          </cell>
          <cell r="R57">
            <v>25000</v>
          </cell>
          <cell r="S57">
            <v>14400</v>
          </cell>
          <cell r="T57">
            <v>0</v>
          </cell>
          <cell r="U57">
            <v>288425.76</v>
          </cell>
          <cell r="V57">
            <v>229600</v>
          </cell>
          <cell r="W57">
            <v>20160</v>
          </cell>
          <cell r="X57">
            <v>249760</v>
          </cell>
        </row>
        <row r="58">
          <cell r="C58" t="str">
            <v>I00020</v>
          </cell>
          <cell r="D58" t="str">
            <v>uin</v>
          </cell>
          <cell r="E58" t="str">
            <v>WWN</v>
          </cell>
          <cell r="F58" t="str">
            <v>UU111</v>
          </cell>
          <cell r="G58" t="str">
            <v>5</v>
          </cell>
          <cell r="H58" t="str">
            <v>IN</v>
          </cell>
          <cell r="I58" t="str">
            <v>28/07/2010</v>
          </cell>
          <cell r="J58">
            <v>1124.7212307692309</v>
          </cell>
          <cell r="K58">
            <v>960000</v>
          </cell>
          <cell r="L58">
            <v>9600</v>
          </cell>
          <cell r="M58">
            <v>46080</v>
          </cell>
          <cell r="N58">
            <v>364967.67999999999</v>
          </cell>
          <cell r="O58">
            <v>480000</v>
          </cell>
          <cell r="P58">
            <v>15000</v>
          </cell>
          <cell r="R58">
            <v>25000</v>
          </cell>
          <cell r="S58">
            <v>115200</v>
          </cell>
          <cell r="T58">
            <v>616000</v>
          </cell>
          <cell r="U58">
            <v>2631847.6800000002</v>
          </cell>
          <cell r="V58">
            <v>2105600</v>
          </cell>
          <cell r="W58">
            <v>161280</v>
          </cell>
          <cell r="X58">
            <v>2266880</v>
          </cell>
        </row>
        <row r="59">
          <cell r="C59" t="str">
            <v>I00394</v>
          </cell>
          <cell r="D59" t="str">
            <v>uin</v>
          </cell>
          <cell r="E59" t="str">
            <v>AHR</v>
          </cell>
          <cell r="F59" t="str">
            <v>US111</v>
          </cell>
          <cell r="G59" t="str">
            <v>10</v>
          </cell>
          <cell r="H59" t="str">
            <v>IN</v>
          </cell>
          <cell r="I59" t="str">
            <v>16/04/2014</v>
          </cell>
          <cell r="J59">
            <v>0</v>
          </cell>
          <cell r="K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</row>
        <row r="60">
          <cell r="C60" t="str">
            <v>I00409</v>
          </cell>
          <cell r="D60" t="str">
            <v>uin</v>
          </cell>
          <cell r="E60" t="str">
            <v>THW</v>
          </cell>
          <cell r="F60" t="str">
            <v>UT211</v>
          </cell>
          <cell r="G60" t="str">
            <v>7</v>
          </cell>
          <cell r="H60" t="str">
            <v>IN</v>
          </cell>
          <cell r="I60" t="str">
            <v>12/05/2014</v>
          </cell>
          <cell r="J60">
            <v>242.43105641025599</v>
          </cell>
          <cell r="K60">
            <v>264000</v>
          </cell>
          <cell r="L60">
            <v>9600</v>
          </cell>
          <cell r="M60">
            <v>12672</v>
          </cell>
          <cell r="N60">
            <v>77336.672000000006</v>
          </cell>
          <cell r="O60">
            <v>132000</v>
          </cell>
          <cell r="P60">
            <v>15000</v>
          </cell>
          <cell r="R60">
            <v>25000</v>
          </cell>
          <cell r="S60">
            <v>31680</v>
          </cell>
          <cell r="T60">
            <v>0</v>
          </cell>
          <cell r="U60">
            <v>567288.67200000002</v>
          </cell>
          <cell r="V60">
            <v>445600</v>
          </cell>
          <cell r="W60">
            <v>44352</v>
          </cell>
          <cell r="X60">
            <v>489952</v>
          </cell>
        </row>
        <row r="61">
          <cell r="C61" t="str">
            <v>I00043</v>
          </cell>
          <cell r="D61" t="str">
            <v>uin</v>
          </cell>
          <cell r="E61" t="str">
            <v>WWN</v>
          </cell>
          <cell r="F61" t="str">
            <v>UU116</v>
          </cell>
          <cell r="G61" t="str">
            <v>5</v>
          </cell>
          <cell r="H61" t="str">
            <v>IN</v>
          </cell>
          <cell r="I61" t="str">
            <v>08/11/2010</v>
          </cell>
          <cell r="J61">
            <v>905.48076923076906</v>
          </cell>
          <cell r="K61">
            <v>730000</v>
          </cell>
          <cell r="L61">
            <v>9600</v>
          </cell>
          <cell r="M61">
            <v>35040</v>
          </cell>
          <cell r="N61">
            <v>293825</v>
          </cell>
          <cell r="O61">
            <v>365000</v>
          </cell>
          <cell r="P61">
            <v>15000</v>
          </cell>
          <cell r="R61">
            <v>25000</v>
          </cell>
          <cell r="S61">
            <v>87600</v>
          </cell>
          <cell r="T61">
            <v>557760</v>
          </cell>
          <cell r="U61">
            <v>2118825</v>
          </cell>
          <cell r="V61">
            <v>1702360</v>
          </cell>
          <cell r="W61">
            <v>122640</v>
          </cell>
          <cell r="X61">
            <v>1825000</v>
          </cell>
        </row>
        <row r="62">
          <cell r="C62" t="str">
            <v>I00275</v>
          </cell>
          <cell r="D62" t="str">
            <v>uin</v>
          </cell>
          <cell r="E62" t="str">
            <v>WWN</v>
          </cell>
          <cell r="F62" t="str">
            <v>UU116</v>
          </cell>
          <cell r="G62" t="str">
            <v>7</v>
          </cell>
          <cell r="H62" t="str">
            <v>IN</v>
          </cell>
          <cell r="I62" t="str">
            <v>26/08/2013</v>
          </cell>
          <cell r="J62">
            <v>334.22993717948702</v>
          </cell>
          <cell r="K62">
            <v>270000</v>
          </cell>
          <cell r="L62">
            <v>9600</v>
          </cell>
          <cell r="M62">
            <v>12960</v>
          </cell>
          <cell r="N62">
            <v>107125.053</v>
          </cell>
          <cell r="O62">
            <v>135000</v>
          </cell>
          <cell r="P62">
            <v>15000</v>
          </cell>
          <cell r="R62">
            <v>25000</v>
          </cell>
          <cell r="S62">
            <v>32400</v>
          </cell>
          <cell r="T62">
            <v>175013</v>
          </cell>
          <cell r="U62">
            <v>782098.05299999996</v>
          </cell>
          <cell r="V62">
            <v>629613</v>
          </cell>
          <cell r="W62">
            <v>45360</v>
          </cell>
          <cell r="X62">
            <v>674973</v>
          </cell>
        </row>
        <row r="63">
          <cell r="C63" t="str">
            <v>I00261</v>
          </cell>
          <cell r="D63" t="str">
            <v>uin</v>
          </cell>
          <cell r="E63" t="str">
            <v>WWN</v>
          </cell>
          <cell r="F63" t="str">
            <v>UU116</v>
          </cell>
          <cell r="G63" t="str">
            <v>10</v>
          </cell>
          <cell r="H63" t="str">
            <v>IN</v>
          </cell>
          <cell r="I63" t="str">
            <v>07/08/2013</v>
          </cell>
          <cell r="J63">
            <v>210.369131538462</v>
          </cell>
          <cell r="K63">
            <v>169600</v>
          </cell>
          <cell r="L63">
            <v>9600</v>
          </cell>
          <cell r="M63">
            <v>8140.8</v>
          </cell>
          <cell r="N63">
            <v>68263.967799999999</v>
          </cell>
          <cell r="O63">
            <v>84800</v>
          </cell>
          <cell r="P63">
            <v>15000</v>
          </cell>
          <cell r="R63">
            <v>25000</v>
          </cell>
          <cell r="S63">
            <v>20352</v>
          </cell>
          <cell r="T63">
            <v>91507</v>
          </cell>
          <cell r="U63">
            <v>492263.76779999997</v>
          </cell>
          <cell r="V63">
            <v>395507</v>
          </cell>
          <cell r="W63">
            <v>28492.799999999999</v>
          </cell>
          <cell r="X63">
            <v>423999.8</v>
          </cell>
        </row>
        <row r="64">
          <cell r="C64" t="str">
            <v>I00002</v>
          </cell>
          <cell r="D64" t="str">
            <v>uin</v>
          </cell>
          <cell r="E64" t="str">
            <v>WWN</v>
          </cell>
          <cell r="F64" t="str">
            <v>UU111</v>
          </cell>
          <cell r="G64" t="str">
            <v>6</v>
          </cell>
          <cell r="H64" t="str">
            <v>IN</v>
          </cell>
          <cell r="I64" t="str">
            <v>14/12/2009</v>
          </cell>
          <cell r="J64">
            <v>917.88461538461502</v>
          </cell>
          <cell r="K64">
            <v>740000</v>
          </cell>
          <cell r="L64">
            <v>9600</v>
          </cell>
          <cell r="M64">
            <v>35520</v>
          </cell>
          <cell r="N64">
            <v>297850</v>
          </cell>
          <cell r="O64">
            <v>370000</v>
          </cell>
          <cell r="P64">
            <v>15000</v>
          </cell>
          <cell r="R64">
            <v>25000</v>
          </cell>
          <cell r="S64">
            <v>88800</v>
          </cell>
          <cell r="T64">
            <v>566080</v>
          </cell>
          <cell r="U64">
            <v>2147850</v>
          </cell>
          <cell r="V64">
            <v>1725680</v>
          </cell>
          <cell r="W64">
            <v>124320</v>
          </cell>
          <cell r="X64">
            <v>1850000</v>
          </cell>
        </row>
        <row r="65">
          <cell r="C65" t="str">
            <v>I00135</v>
          </cell>
          <cell r="D65" t="str">
            <v>uin</v>
          </cell>
          <cell r="E65" t="str">
            <v>TRS</v>
          </cell>
          <cell r="F65" t="str">
            <v>UT111</v>
          </cell>
          <cell r="G65" t="str">
            <v>8</v>
          </cell>
          <cell r="H65" t="str">
            <v>IN</v>
          </cell>
          <cell r="I65" t="str">
            <v>02/04/2012</v>
          </cell>
          <cell r="J65">
            <v>396.92307692307702</v>
          </cell>
          <cell r="K65">
            <v>320000</v>
          </cell>
          <cell r="L65">
            <v>9600</v>
          </cell>
          <cell r="M65">
            <v>15360</v>
          </cell>
          <cell r="N65">
            <v>128800</v>
          </cell>
          <cell r="O65">
            <v>160000</v>
          </cell>
          <cell r="P65">
            <v>15000</v>
          </cell>
          <cell r="R65">
            <v>25000</v>
          </cell>
          <cell r="S65">
            <v>38400</v>
          </cell>
          <cell r="T65">
            <v>216640</v>
          </cell>
          <cell r="U65">
            <v>928800</v>
          </cell>
          <cell r="V65">
            <v>746240</v>
          </cell>
          <cell r="W65">
            <v>53760</v>
          </cell>
          <cell r="X65">
            <v>800000</v>
          </cell>
        </row>
        <row r="66">
          <cell r="C66" t="str">
            <v>I00339</v>
          </cell>
          <cell r="D66" t="str">
            <v>uin</v>
          </cell>
          <cell r="E66" t="str">
            <v>WWN</v>
          </cell>
          <cell r="F66" t="str">
            <v>UU116</v>
          </cell>
          <cell r="G66" t="str">
            <v>7</v>
          </cell>
          <cell r="H66" t="str">
            <v>IN</v>
          </cell>
          <cell r="I66" t="str">
            <v>09/12/2013</v>
          </cell>
          <cell r="J66">
            <v>202.70699487179499</v>
          </cell>
          <cell r="K66">
            <v>216000</v>
          </cell>
          <cell r="L66">
            <v>9600</v>
          </cell>
          <cell r="M66">
            <v>10368</v>
          </cell>
          <cell r="N66">
            <v>64446.368000000002</v>
          </cell>
          <cell r="O66">
            <v>108000</v>
          </cell>
          <cell r="P66">
            <v>15000</v>
          </cell>
          <cell r="R66">
            <v>25000</v>
          </cell>
          <cell r="S66">
            <v>25920</v>
          </cell>
          <cell r="T66">
            <v>0</v>
          </cell>
          <cell r="U66">
            <v>474334.36800000002</v>
          </cell>
          <cell r="V66">
            <v>373600</v>
          </cell>
          <cell r="W66">
            <v>36288</v>
          </cell>
          <cell r="X66">
            <v>409888</v>
          </cell>
        </row>
        <row r="67">
          <cell r="C67" t="str">
            <v>I00402</v>
          </cell>
          <cell r="D67" t="str">
            <v>uin</v>
          </cell>
          <cell r="E67" t="str">
            <v>THW</v>
          </cell>
          <cell r="F67" t="str">
            <v>UT211</v>
          </cell>
          <cell r="G67" t="str">
            <v>8</v>
          </cell>
          <cell r="H67" t="str">
            <v>IN</v>
          </cell>
          <cell r="I67" t="str">
            <v>05/05/2014</v>
          </cell>
          <cell r="J67">
            <v>160.41</v>
          </cell>
          <cell r="K67">
            <v>148.15</v>
          </cell>
          <cell r="U67">
            <v>148.15</v>
          </cell>
          <cell r="V67">
            <v>148.15</v>
          </cell>
          <cell r="W67">
            <v>0</v>
          </cell>
          <cell r="X67">
            <v>148.15</v>
          </cell>
        </row>
        <row r="68">
          <cell r="C68" t="str">
            <v>I00257</v>
          </cell>
          <cell r="D68" t="str">
            <v>uin</v>
          </cell>
          <cell r="E68" t="str">
            <v>WWN</v>
          </cell>
          <cell r="F68" t="str">
            <v>UU115</v>
          </cell>
          <cell r="G68" t="str">
            <v>7</v>
          </cell>
          <cell r="H68" t="str">
            <v>IN</v>
          </cell>
          <cell r="I68" t="str">
            <v>02/08/2013</v>
          </cell>
          <cell r="J68">
            <v>559.16430769230794</v>
          </cell>
          <cell r="K68">
            <v>432000</v>
          </cell>
          <cell r="L68">
            <v>9600</v>
          </cell>
          <cell r="M68">
            <v>20736</v>
          </cell>
          <cell r="N68">
            <v>173880</v>
          </cell>
          <cell r="O68">
            <v>216000</v>
          </cell>
          <cell r="P68">
            <v>15000</v>
          </cell>
          <cell r="R68">
            <v>25000</v>
          </cell>
          <cell r="S68">
            <v>51840</v>
          </cell>
          <cell r="T68">
            <v>309824</v>
          </cell>
          <cell r="U68">
            <v>1253880</v>
          </cell>
          <cell r="V68">
            <v>1007424</v>
          </cell>
          <cell r="W68">
            <v>72576</v>
          </cell>
          <cell r="X68">
            <v>1080000</v>
          </cell>
        </row>
        <row r="69">
          <cell r="C69" t="str">
            <v>I00404</v>
          </cell>
          <cell r="D69" t="str">
            <v>uin</v>
          </cell>
          <cell r="E69" t="str">
            <v>THW</v>
          </cell>
          <cell r="F69" t="str">
            <v>UT211</v>
          </cell>
          <cell r="G69" t="str">
            <v>10</v>
          </cell>
          <cell r="H69" t="str">
            <v>IN</v>
          </cell>
          <cell r="I69" t="str">
            <v>12/05/2014</v>
          </cell>
          <cell r="J69">
            <v>139.810564102564</v>
          </cell>
          <cell r="K69">
            <v>140000</v>
          </cell>
          <cell r="L69">
            <v>9600</v>
          </cell>
          <cell r="M69">
            <v>6720</v>
          </cell>
          <cell r="N69">
            <v>44036.72</v>
          </cell>
          <cell r="O69">
            <v>70000</v>
          </cell>
          <cell r="P69">
            <v>15000</v>
          </cell>
          <cell r="R69">
            <v>25000</v>
          </cell>
          <cell r="S69">
            <v>16800</v>
          </cell>
          <cell r="T69">
            <v>0</v>
          </cell>
          <cell r="U69">
            <v>327156.71999999997</v>
          </cell>
          <cell r="V69">
            <v>259600</v>
          </cell>
          <cell r="W69">
            <v>23520</v>
          </cell>
          <cell r="X69">
            <v>283120</v>
          </cell>
        </row>
        <row r="70">
          <cell r="C70" t="str">
            <v>I00336</v>
          </cell>
          <cell r="D70" t="str">
            <v>uin</v>
          </cell>
          <cell r="E70" t="str">
            <v>WWN</v>
          </cell>
          <cell r="F70" t="str">
            <v>UU116</v>
          </cell>
          <cell r="G70" t="str">
            <v>8</v>
          </cell>
          <cell r="H70" t="str">
            <v>IN</v>
          </cell>
          <cell r="I70" t="str">
            <v>02/12/2013</v>
          </cell>
          <cell r="J70">
            <v>181.18979487179499</v>
          </cell>
          <cell r="K70">
            <v>190000</v>
          </cell>
          <cell r="L70">
            <v>9600</v>
          </cell>
          <cell r="M70">
            <v>9120</v>
          </cell>
          <cell r="N70">
            <v>57464.12</v>
          </cell>
          <cell r="O70">
            <v>95000</v>
          </cell>
          <cell r="P70">
            <v>15000</v>
          </cell>
          <cell r="R70">
            <v>25000</v>
          </cell>
          <cell r="S70">
            <v>22800</v>
          </cell>
          <cell r="T70">
            <v>0</v>
          </cell>
          <cell r="U70">
            <v>423984.12</v>
          </cell>
          <cell r="V70">
            <v>334600</v>
          </cell>
          <cell r="W70">
            <v>31920</v>
          </cell>
          <cell r="X70">
            <v>366520</v>
          </cell>
        </row>
        <row r="71">
          <cell r="C71" t="str">
            <v>I00177</v>
          </cell>
          <cell r="D71" t="str">
            <v>uin</v>
          </cell>
          <cell r="E71" t="str">
            <v>TRS</v>
          </cell>
          <cell r="F71" t="str">
            <v>UT111</v>
          </cell>
          <cell r="G71" t="str">
            <v>9</v>
          </cell>
          <cell r="H71" t="str">
            <v>IN</v>
          </cell>
          <cell r="I71" t="str">
            <v>01/10/2012</v>
          </cell>
          <cell r="J71">
            <v>248.07692307692301</v>
          </cell>
          <cell r="K71">
            <v>200000</v>
          </cell>
          <cell r="L71">
            <v>9600</v>
          </cell>
          <cell r="M71">
            <v>9600</v>
          </cell>
          <cell r="N71">
            <v>80500</v>
          </cell>
          <cell r="O71">
            <v>100000</v>
          </cell>
          <cell r="P71">
            <v>15000</v>
          </cell>
          <cell r="R71">
            <v>25000</v>
          </cell>
          <cell r="S71">
            <v>24000</v>
          </cell>
          <cell r="T71">
            <v>116800</v>
          </cell>
          <cell r="U71">
            <v>580500</v>
          </cell>
          <cell r="V71">
            <v>466400</v>
          </cell>
          <cell r="W71">
            <v>33600</v>
          </cell>
          <cell r="X71">
            <v>500000</v>
          </cell>
        </row>
        <row r="72">
          <cell r="C72" t="str">
            <v>I00040</v>
          </cell>
          <cell r="D72" t="str">
            <v>uin</v>
          </cell>
          <cell r="E72" t="str">
            <v>TRS</v>
          </cell>
          <cell r="F72" t="str">
            <v>UT111</v>
          </cell>
          <cell r="G72" t="str">
            <v>8</v>
          </cell>
          <cell r="H72" t="str">
            <v>IN</v>
          </cell>
          <cell r="I72" t="str">
            <v>02/11/2010</v>
          </cell>
          <cell r="J72">
            <v>527.90759307692304</v>
          </cell>
          <cell r="K72">
            <v>425600</v>
          </cell>
          <cell r="L72">
            <v>9600</v>
          </cell>
          <cell r="M72">
            <v>20428.8</v>
          </cell>
          <cell r="N72">
            <v>171303.96780000001</v>
          </cell>
          <cell r="O72">
            <v>212800</v>
          </cell>
          <cell r="P72">
            <v>15000</v>
          </cell>
          <cell r="R72">
            <v>25000</v>
          </cell>
          <cell r="S72">
            <v>51072</v>
          </cell>
          <cell r="T72">
            <v>304499</v>
          </cell>
          <cell r="U72">
            <v>1235303.7678</v>
          </cell>
          <cell r="V72">
            <v>992499</v>
          </cell>
          <cell r="W72">
            <v>71500.800000000003</v>
          </cell>
          <cell r="X72">
            <v>1063999.8</v>
          </cell>
        </row>
        <row r="73">
          <cell r="C73" t="str">
            <v>I00033</v>
          </cell>
          <cell r="D73" t="str">
            <v>uin</v>
          </cell>
          <cell r="E73" t="str">
            <v>THW</v>
          </cell>
          <cell r="F73" t="str">
            <v>UT211</v>
          </cell>
          <cell r="G73" t="str">
            <v>6</v>
          </cell>
          <cell r="H73" t="str">
            <v>IN</v>
          </cell>
          <cell r="I73" t="str">
            <v>18/10/2010</v>
          </cell>
          <cell r="J73">
            <v>1041.9230769230769</v>
          </cell>
          <cell r="K73">
            <v>840000</v>
          </cell>
          <cell r="L73">
            <v>9600</v>
          </cell>
          <cell r="M73">
            <v>40320</v>
          </cell>
          <cell r="N73">
            <v>338100</v>
          </cell>
          <cell r="O73">
            <v>420000</v>
          </cell>
          <cell r="P73">
            <v>15000</v>
          </cell>
          <cell r="R73">
            <v>25000</v>
          </cell>
          <cell r="S73">
            <v>100800</v>
          </cell>
          <cell r="T73">
            <v>649280</v>
          </cell>
          <cell r="U73">
            <v>2438100</v>
          </cell>
          <cell r="V73">
            <v>1958880</v>
          </cell>
          <cell r="W73">
            <v>141120</v>
          </cell>
          <cell r="X73">
            <v>2100000</v>
          </cell>
        </row>
        <row r="74">
          <cell r="C74" t="str">
            <v>I00300</v>
          </cell>
          <cell r="D74" t="str">
            <v>uin</v>
          </cell>
          <cell r="E74" t="str">
            <v>WWN</v>
          </cell>
          <cell r="F74" t="str">
            <v>UU115</v>
          </cell>
          <cell r="G74" t="str">
            <v>8</v>
          </cell>
          <cell r="I74" t="str">
            <v>21/10/2013</v>
          </cell>
          <cell r="J74">
            <v>164.63810256410301</v>
          </cell>
          <cell r="K74">
            <v>170000</v>
          </cell>
          <cell r="L74">
            <v>9600</v>
          </cell>
          <cell r="M74">
            <v>8160</v>
          </cell>
          <cell r="N74">
            <v>52093.16</v>
          </cell>
          <cell r="O74">
            <v>85000</v>
          </cell>
          <cell r="P74">
            <v>15000</v>
          </cell>
          <cell r="R74">
            <v>25000</v>
          </cell>
          <cell r="S74">
            <v>20400</v>
          </cell>
          <cell r="T74">
            <v>0</v>
          </cell>
          <cell r="U74">
            <v>385253.16</v>
          </cell>
          <cell r="V74">
            <v>304600</v>
          </cell>
          <cell r="W74">
            <v>28560</v>
          </cell>
          <cell r="X74">
            <v>333160</v>
          </cell>
        </row>
        <row r="75">
          <cell r="C75" t="str">
            <v>I00221</v>
          </cell>
          <cell r="D75" t="str">
            <v>uin</v>
          </cell>
          <cell r="E75" t="str">
            <v>AFN</v>
          </cell>
          <cell r="F75" t="str">
            <v>US111</v>
          </cell>
          <cell r="G75" t="str">
            <v>8</v>
          </cell>
          <cell r="H75" t="str">
            <v>IN</v>
          </cell>
          <cell r="I75" t="str">
            <v>15/04/2013</v>
          </cell>
          <cell r="J75">
            <v>324.980769230769</v>
          </cell>
          <cell r="K75">
            <v>262000</v>
          </cell>
          <cell r="L75">
            <v>9600</v>
          </cell>
          <cell r="M75">
            <v>12576</v>
          </cell>
          <cell r="N75">
            <v>105455</v>
          </cell>
          <cell r="O75">
            <v>131000</v>
          </cell>
          <cell r="P75">
            <v>15000</v>
          </cell>
          <cell r="R75">
            <v>25000</v>
          </cell>
          <cell r="S75">
            <v>31440</v>
          </cell>
          <cell r="T75">
            <v>168384</v>
          </cell>
          <cell r="U75">
            <v>760455</v>
          </cell>
          <cell r="V75">
            <v>610984</v>
          </cell>
          <cell r="W75">
            <v>44016</v>
          </cell>
          <cell r="X75">
            <v>655000</v>
          </cell>
        </row>
        <row r="76">
          <cell r="C76" t="str">
            <v>I00346</v>
          </cell>
          <cell r="D76" t="str">
            <v>uin</v>
          </cell>
          <cell r="E76" t="str">
            <v>THW</v>
          </cell>
          <cell r="F76" t="str">
            <v>UT211</v>
          </cell>
          <cell r="G76" t="str">
            <v>10</v>
          </cell>
          <cell r="H76" t="str">
            <v>IN</v>
          </cell>
          <cell r="I76" t="str">
            <v>07/01/2014</v>
          </cell>
          <cell r="J76">
            <v>156.36225641025601</v>
          </cell>
          <cell r="K76">
            <v>160000</v>
          </cell>
          <cell r="L76">
            <v>9600</v>
          </cell>
          <cell r="M76">
            <v>7680</v>
          </cell>
          <cell r="N76">
            <v>49407.68</v>
          </cell>
          <cell r="O76">
            <v>80000</v>
          </cell>
          <cell r="P76">
            <v>15000</v>
          </cell>
          <cell r="R76">
            <v>25000</v>
          </cell>
          <cell r="S76">
            <v>19200</v>
          </cell>
          <cell r="T76">
            <v>0</v>
          </cell>
          <cell r="U76">
            <v>365887.68</v>
          </cell>
          <cell r="V76">
            <v>289600</v>
          </cell>
          <cell r="W76">
            <v>26880</v>
          </cell>
          <cell r="X76">
            <v>316480</v>
          </cell>
        </row>
        <row r="77">
          <cell r="C77" t="str">
            <v>I00183</v>
          </cell>
          <cell r="D77" t="str">
            <v>uin</v>
          </cell>
          <cell r="E77" t="str">
            <v>THW</v>
          </cell>
          <cell r="F77" t="str">
            <v>UT216</v>
          </cell>
          <cell r="G77" t="str">
            <v>7</v>
          </cell>
          <cell r="H77" t="str">
            <v>IN</v>
          </cell>
          <cell r="I77" t="str">
            <v>08/10/2012</v>
          </cell>
          <cell r="J77">
            <v>274.79466876923101</v>
          </cell>
          <cell r="K77">
            <v>221540</v>
          </cell>
          <cell r="L77">
            <v>9600</v>
          </cell>
          <cell r="M77">
            <v>10633.92</v>
          </cell>
          <cell r="N77">
            <v>89169.804919999995</v>
          </cell>
          <cell r="O77">
            <v>110770</v>
          </cell>
          <cell r="P77">
            <v>15000</v>
          </cell>
          <cell r="R77">
            <v>25000</v>
          </cell>
          <cell r="S77">
            <v>26584.799999999999</v>
          </cell>
          <cell r="T77">
            <v>134721</v>
          </cell>
          <cell r="U77">
            <v>643019.52492</v>
          </cell>
          <cell r="V77">
            <v>516631</v>
          </cell>
          <cell r="W77">
            <v>37218.720000000001</v>
          </cell>
          <cell r="X77">
            <v>553849.72</v>
          </cell>
        </row>
        <row r="78">
          <cell r="C78" t="str">
            <v>I00079</v>
          </cell>
          <cell r="D78" t="str">
            <v>uin</v>
          </cell>
          <cell r="E78" t="str">
            <v>TRS</v>
          </cell>
          <cell r="F78" t="str">
            <v>UT111</v>
          </cell>
          <cell r="G78" t="str">
            <v>5</v>
          </cell>
          <cell r="H78" t="str">
            <v>IN</v>
          </cell>
          <cell r="I78" t="str">
            <v>11/01/2011</v>
          </cell>
          <cell r="J78">
            <v>1290</v>
          </cell>
          <cell r="K78">
            <v>1040000</v>
          </cell>
          <cell r="L78">
            <v>9600</v>
          </cell>
          <cell r="M78">
            <v>49920</v>
          </cell>
          <cell r="N78">
            <v>418600</v>
          </cell>
          <cell r="O78">
            <v>520000</v>
          </cell>
          <cell r="P78">
            <v>15000</v>
          </cell>
          <cell r="R78">
            <v>25000</v>
          </cell>
          <cell r="S78">
            <v>124800</v>
          </cell>
          <cell r="T78">
            <v>815680</v>
          </cell>
          <cell r="U78">
            <v>3018600</v>
          </cell>
          <cell r="V78">
            <v>2425280</v>
          </cell>
          <cell r="W78">
            <v>174720</v>
          </cell>
          <cell r="X78">
            <v>2600000</v>
          </cell>
        </row>
        <row r="79">
          <cell r="C79" t="str">
            <v>I00164</v>
          </cell>
          <cell r="D79" t="str">
            <v>uin</v>
          </cell>
          <cell r="E79" t="str">
            <v>WWN</v>
          </cell>
          <cell r="F79" t="str">
            <v>UU111</v>
          </cell>
          <cell r="G79" t="str">
            <v>9</v>
          </cell>
          <cell r="H79" t="str">
            <v>IN</v>
          </cell>
          <cell r="I79" t="str">
            <v>10/09/2012</v>
          </cell>
          <cell r="J79">
            <v>251.05394538461499</v>
          </cell>
          <cell r="K79">
            <v>202400</v>
          </cell>
          <cell r="L79">
            <v>9600</v>
          </cell>
          <cell r="M79">
            <v>9715.2000000000007</v>
          </cell>
          <cell r="N79">
            <v>81466.032200000001</v>
          </cell>
          <cell r="O79">
            <v>101200</v>
          </cell>
          <cell r="P79">
            <v>15000</v>
          </cell>
          <cell r="R79">
            <v>25000</v>
          </cell>
          <cell r="S79">
            <v>24288</v>
          </cell>
          <cell r="T79">
            <v>118797</v>
          </cell>
          <cell r="U79">
            <v>587466.23219999997</v>
          </cell>
          <cell r="V79">
            <v>471997</v>
          </cell>
          <cell r="W79">
            <v>34003.199999999997</v>
          </cell>
          <cell r="X79">
            <v>506000.19999999995</v>
          </cell>
        </row>
        <row r="80">
          <cell r="C80" t="str">
            <v>I00225</v>
          </cell>
          <cell r="D80" t="str">
            <v>uin</v>
          </cell>
          <cell r="E80" t="str">
            <v>TRS</v>
          </cell>
          <cell r="F80" t="str">
            <v>UT111</v>
          </cell>
          <cell r="G80" t="str">
            <v>8</v>
          </cell>
          <cell r="H80" t="str">
            <v>IN</v>
          </cell>
          <cell r="I80" t="str">
            <v>22/04/2013</v>
          </cell>
          <cell r="J80">
            <v>527.90759307692304</v>
          </cell>
          <cell r="K80">
            <v>425600</v>
          </cell>
          <cell r="L80">
            <v>9600</v>
          </cell>
          <cell r="M80">
            <v>20428.8</v>
          </cell>
          <cell r="N80">
            <v>171303.96780000001</v>
          </cell>
          <cell r="O80">
            <v>212800</v>
          </cell>
          <cell r="P80">
            <v>15000</v>
          </cell>
          <cell r="R80">
            <v>25000</v>
          </cell>
          <cell r="S80">
            <v>51072</v>
          </cell>
          <cell r="T80">
            <v>304499</v>
          </cell>
          <cell r="U80">
            <v>1235303.7678</v>
          </cell>
          <cell r="V80">
            <v>992499</v>
          </cell>
          <cell r="W80">
            <v>71500.800000000003</v>
          </cell>
          <cell r="X80">
            <v>1063999.8</v>
          </cell>
        </row>
        <row r="81">
          <cell r="C81" t="str">
            <v>I00210</v>
          </cell>
          <cell r="D81" t="str">
            <v>uin</v>
          </cell>
          <cell r="E81" t="str">
            <v>WWN</v>
          </cell>
          <cell r="F81" t="str">
            <v>UU116</v>
          </cell>
          <cell r="G81" t="str">
            <v>7</v>
          </cell>
          <cell r="H81" t="str">
            <v>IN</v>
          </cell>
          <cell r="I81" t="str">
            <v>25/02/2013</v>
          </cell>
          <cell r="J81">
            <v>333.41558307692299</v>
          </cell>
          <cell r="K81">
            <v>268800</v>
          </cell>
          <cell r="L81">
            <v>9600</v>
          </cell>
          <cell r="M81">
            <v>12902.4</v>
          </cell>
          <cell r="N81">
            <v>108192.0644</v>
          </cell>
          <cell r="O81">
            <v>134400</v>
          </cell>
          <cell r="P81">
            <v>15000</v>
          </cell>
          <cell r="R81">
            <v>25000</v>
          </cell>
          <cell r="S81">
            <v>32256</v>
          </cell>
          <cell r="T81">
            <v>174042</v>
          </cell>
          <cell r="U81">
            <v>780192.46440000006</v>
          </cell>
          <cell r="V81">
            <v>626842</v>
          </cell>
          <cell r="W81">
            <v>45158.400000000001</v>
          </cell>
          <cell r="X81">
            <v>672000.4</v>
          </cell>
        </row>
        <row r="82">
          <cell r="C82" t="str">
            <v>I00126</v>
          </cell>
          <cell r="D82" t="str">
            <v>uin</v>
          </cell>
          <cell r="E82" t="str">
            <v>TRL</v>
          </cell>
          <cell r="F82" t="str">
            <v>UT111</v>
          </cell>
          <cell r="G82" t="str">
            <v>8</v>
          </cell>
          <cell r="H82" t="str">
            <v>IN</v>
          </cell>
          <cell r="I82" t="str">
            <v>01/02/2012</v>
          </cell>
          <cell r="J82">
            <v>312.57692307692298</v>
          </cell>
          <cell r="K82">
            <v>224000</v>
          </cell>
          <cell r="L82">
            <v>9600</v>
          </cell>
          <cell r="M82">
            <v>10752</v>
          </cell>
          <cell r="N82">
            <v>90160</v>
          </cell>
          <cell r="O82">
            <v>112000</v>
          </cell>
          <cell r="P82">
            <v>15000</v>
          </cell>
          <cell r="R82">
            <v>25000</v>
          </cell>
          <cell r="S82">
            <v>26880</v>
          </cell>
          <cell r="T82">
            <v>136768</v>
          </cell>
          <cell r="U82">
            <v>650160</v>
          </cell>
          <cell r="V82">
            <v>522368</v>
          </cell>
          <cell r="W82">
            <v>37632</v>
          </cell>
          <cell r="X82">
            <v>560000</v>
          </cell>
        </row>
        <row r="83">
          <cell r="C83" t="str">
            <v>I00333</v>
          </cell>
          <cell r="D83" t="str">
            <v>uin</v>
          </cell>
          <cell r="E83" t="str">
            <v>WWN</v>
          </cell>
          <cell r="F83" t="str">
            <v>UU116</v>
          </cell>
          <cell r="G83" t="str">
            <v>10</v>
          </cell>
          <cell r="H83" t="str">
            <v>IN</v>
          </cell>
          <cell r="I83" t="str">
            <v>02/12/2013</v>
          </cell>
          <cell r="J83">
            <v>123.25887179487199</v>
          </cell>
          <cell r="K83">
            <v>120000</v>
          </cell>
          <cell r="L83">
            <v>9600</v>
          </cell>
          <cell r="M83">
            <v>5760</v>
          </cell>
          <cell r="N83">
            <v>38665.760000000002</v>
          </cell>
          <cell r="O83">
            <v>60000</v>
          </cell>
          <cell r="P83">
            <v>15000</v>
          </cell>
          <cell r="R83">
            <v>25000</v>
          </cell>
          <cell r="S83">
            <v>14400</v>
          </cell>
          <cell r="T83">
            <v>0</v>
          </cell>
          <cell r="U83">
            <v>288425.76</v>
          </cell>
          <cell r="V83">
            <v>229600</v>
          </cell>
          <cell r="W83">
            <v>20160</v>
          </cell>
          <cell r="X83">
            <v>249760</v>
          </cell>
        </row>
        <row r="84">
          <cell r="C84" t="str">
            <v>I00227</v>
          </cell>
          <cell r="D84" t="str">
            <v>uin</v>
          </cell>
          <cell r="E84" t="str">
            <v>TRL</v>
          </cell>
          <cell r="F84" t="str">
            <v>UT111</v>
          </cell>
          <cell r="G84" t="str">
            <v>7</v>
          </cell>
          <cell r="H84" t="str">
            <v>IN</v>
          </cell>
          <cell r="I84" t="str">
            <v>09/05/2013</v>
          </cell>
          <cell r="J84">
            <v>347.30769230769198</v>
          </cell>
          <cell r="K84">
            <v>280000</v>
          </cell>
          <cell r="L84">
            <v>9600</v>
          </cell>
          <cell r="M84">
            <v>13440</v>
          </cell>
          <cell r="N84">
            <v>112700</v>
          </cell>
          <cell r="O84">
            <v>140000</v>
          </cell>
          <cell r="P84">
            <v>15000</v>
          </cell>
          <cell r="R84">
            <v>25000</v>
          </cell>
          <cell r="S84">
            <v>33600</v>
          </cell>
          <cell r="T84">
            <v>183360</v>
          </cell>
          <cell r="U84">
            <v>812700</v>
          </cell>
          <cell r="V84">
            <v>652960</v>
          </cell>
          <cell r="W84">
            <v>47040</v>
          </cell>
          <cell r="X84">
            <v>700000</v>
          </cell>
        </row>
        <row r="85">
          <cell r="C85" t="str">
            <v>I00238</v>
          </cell>
          <cell r="D85" t="str">
            <v>uin</v>
          </cell>
          <cell r="E85" t="str">
            <v>WWN</v>
          </cell>
          <cell r="F85" t="str">
            <v>UU116</v>
          </cell>
          <cell r="G85" t="str">
            <v>7</v>
          </cell>
          <cell r="H85" t="str">
            <v>IN</v>
          </cell>
          <cell r="I85" t="str">
            <v>07/06/2013</v>
          </cell>
          <cell r="J85">
            <v>677.25</v>
          </cell>
          <cell r="K85">
            <v>546000</v>
          </cell>
          <cell r="L85">
            <v>9600</v>
          </cell>
          <cell r="M85">
            <v>26208</v>
          </cell>
          <cell r="N85">
            <v>219765</v>
          </cell>
          <cell r="O85">
            <v>273000</v>
          </cell>
          <cell r="P85">
            <v>15000</v>
          </cell>
          <cell r="R85">
            <v>25000</v>
          </cell>
          <cell r="S85">
            <v>65520</v>
          </cell>
          <cell r="T85">
            <v>404672</v>
          </cell>
          <cell r="U85">
            <v>1584765</v>
          </cell>
          <cell r="V85">
            <v>1273272</v>
          </cell>
          <cell r="W85">
            <v>91728</v>
          </cell>
          <cell r="X85">
            <v>1365000</v>
          </cell>
        </row>
        <row r="86">
          <cell r="C86" t="str">
            <v>I00215</v>
          </cell>
          <cell r="D86" t="str">
            <v>uin</v>
          </cell>
          <cell r="E86" t="str">
            <v>WWN</v>
          </cell>
          <cell r="F86" t="str">
            <v>UU116</v>
          </cell>
          <cell r="G86" t="str">
            <v>7</v>
          </cell>
          <cell r="H86" t="str">
            <v>IN</v>
          </cell>
          <cell r="I86" t="str">
            <v>11/03/2013</v>
          </cell>
          <cell r="J86">
            <v>305.63086846153902</v>
          </cell>
          <cell r="K86">
            <v>246400</v>
          </cell>
          <cell r="L86">
            <v>9600</v>
          </cell>
          <cell r="M86">
            <v>11827.2</v>
          </cell>
          <cell r="N86">
            <v>99176.032200000001</v>
          </cell>
          <cell r="O86">
            <v>123200</v>
          </cell>
          <cell r="P86">
            <v>15000</v>
          </cell>
          <cell r="R86">
            <v>25000</v>
          </cell>
          <cell r="S86">
            <v>29568</v>
          </cell>
          <cell r="T86">
            <v>155405</v>
          </cell>
          <cell r="U86">
            <v>715176.23219999997</v>
          </cell>
          <cell r="V86">
            <v>574605</v>
          </cell>
          <cell r="W86">
            <v>41395.199999999997</v>
          </cell>
          <cell r="X86">
            <v>616000.19999999995</v>
          </cell>
        </row>
        <row r="87">
          <cell r="C87" t="str">
            <v>I00273</v>
          </cell>
          <cell r="D87" t="str">
            <v>uin</v>
          </cell>
          <cell r="E87" t="str">
            <v>WWN</v>
          </cell>
          <cell r="F87" t="str">
            <v>UU115</v>
          </cell>
          <cell r="G87" t="str">
            <v>6</v>
          </cell>
          <cell r="H87" t="str">
            <v>IN</v>
          </cell>
          <cell r="I87" t="str">
            <v>23/08/2013</v>
          </cell>
          <cell r="J87">
            <v>709.5</v>
          </cell>
          <cell r="K87">
            <v>572000</v>
          </cell>
          <cell r="L87">
            <v>9600</v>
          </cell>
          <cell r="M87">
            <v>27456</v>
          </cell>
          <cell r="N87">
            <v>230230</v>
          </cell>
          <cell r="O87">
            <v>286000</v>
          </cell>
          <cell r="P87">
            <v>15000</v>
          </cell>
          <cell r="R87">
            <v>25000</v>
          </cell>
          <cell r="S87">
            <v>68640</v>
          </cell>
          <cell r="T87">
            <v>426304</v>
          </cell>
          <cell r="U87">
            <v>1660230</v>
          </cell>
          <cell r="V87">
            <v>1333904</v>
          </cell>
          <cell r="W87">
            <v>96096</v>
          </cell>
          <cell r="X87">
            <v>1430000</v>
          </cell>
        </row>
        <row r="88">
          <cell r="C88" t="str">
            <v>I00344</v>
          </cell>
          <cell r="D88" t="str">
            <v>uin</v>
          </cell>
          <cell r="E88" t="str">
            <v>TRM</v>
          </cell>
          <cell r="F88" t="str">
            <v>UT111</v>
          </cell>
          <cell r="G88" t="str">
            <v>8</v>
          </cell>
          <cell r="H88" t="str">
            <v>IN</v>
          </cell>
          <cell r="I88" t="str">
            <v>02/01/2014</v>
          </cell>
          <cell r="J88">
            <v>209.327671794872</v>
          </cell>
          <cell r="K88">
            <v>224000</v>
          </cell>
          <cell r="L88">
            <v>9600</v>
          </cell>
          <cell r="M88">
            <v>10752</v>
          </cell>
          <cell r="N88">
            <v>66594.751999999993</v>
          </cell>
          <cell r="O88">
            <v>112000</v>
          </cell>
          <cell r="P88">
            <v>15000</v>
          </cell>
          <cell r="R88">
            <v>25000</v>
          </cell>
          <cell r="S88">
            <v>26880</v>
          </cell>
          <cell r="T88">
            <v>0</v>
          </cell>
          <cell r="U88">
            <v>489826.75199999998</v>
          </cell>
          <cell r="V88">
            <v>385600</v>
          </cell>
          <cell r="W88">
            <v>37632</v>
          </cell>
          <cell r="X88">
            <v>423232</v>
          </cell>
        </row>
        <row r="89">
          <cell r="C89" t="str">
            <v>I00341</v>
          </cell>
          <cell r="D89" t="str">
            <v>uin</v>
          </cell>
          <cell r="E89" t="str">
            <v>WWN</v>
          </cell>
          <cell r="F89" t="str">
            <v>UU116</v>
          </cell>
          <cell r="G89" t="str">
            <v>8</v>
          </cell>
          <cell r="H89" t="str">
            <v>IN</v>
          </cell>
          <cell r="I89" t="str">
            <v>09/12/2013</v>
          </cell>
          <cell r="J89">
            <v>222.569025641026</v>
          </cell>
          <cell r="K89">
            <v>240000</v>
          </cell>
          <cell r="L89">
            <v>9600</v>
          </cell>
          <cell r="M89">
            <v>11520</v>
          </cell>
          <cell r="N89">
            <v>70891.520000000004</v>
          </cell>
          <cell r="O89">
            <v>120000</v>
          </cell>
          <cell r="P89">
            <v>15000</v>
          </cell>
          <cell r="R89">
            <v>25000</v>
          </cell>
          <cell r="S89">
            <v>28800</v>
          </cell>
          <cell r="T89">
            <v>0</v>
          </cell>
          <cell r="U89">
            <v>520811.52000000002</v>
          </cell>
          <cell r="V89">
            <v>409600</v>
          </cell>
          <cell r="W89">
            <v>40320</v>
          </cell>
          <cell r="X89">
            <v>449920</v>
          </cell>
        </row>
        <row r="90">
          <cell r="C90" t="str">
            <v>I00212</v>
          </cell>
          <cell r="D90" t="str">
            <v>uin</v>
          </cell>
          <cell r="E90" t="str">
            <v>TRS</v>
          </cell>
          <cell r="F90" t="str">
            <v>UT111</v>
          </cell>
          <cell r="G90" t="str">
            <v>6</v>
          </cell>
          <cell r="H90" t="str">
            <v>IN</v>
          </cell>
          <cell r="I90" t="str">
            <v>04/03/2013</v>
          </cell>
          <cell r="J90">
            <v>1255.2692307692309</v>
          </cell>
          <cell r="K90">
            <v>1012000</v>
          </cell>
          <cell r="L90">
            <v>9600</v>
          </cell>
          <cell r="M90">
            <v>48576</v>
          </cell>
          <cell r="N90">
            <v>407330</v>
          </cell>
          <cell r="O90">
            <v>506000</v>
          </cell>
          <cell r="P90">
            <v>15000</v>
          </cell>
          <cell r="R90">
            <v>25000</v>
          </cell>
          <cell r="S90">
            <v>121440</v>
          </cell>
          <cell r="T90">
            <v>792384</v>
          </cell>
          <cell r="U90">
            <v>2937330</v>
          </cell>
          <cell r="V90">
            <v>2359984</v>
          </cell>
          <cell r="W90">
            <v>170016</v>
          </cell>
          <cell r="X90">
            <v>2530000</v>
          </cell>
        </row>
        <row r="91">
          <cell r="C91" t="str">
            <v>I00054</v>
          </cell>
          <cell r="D91" t="str">
            <v>uin</v>
          </cell>
          <cell r="E91" t="str">
            <v>TRM</v>
          </cell>
          <cell r="F91" t="str">
            <v>UT111</v>
          </cell>
          <cell r="G91" t="str">
            <v>7</v>
          </cell>
          <cell r="H91" t="str">
            <v>IN</v>
          </cell>
          <cell r="I91" t="str">
            <v>22/11/2010</v>
          </cell>
          <cell r="J91">
            <v>382.038461538462</v>
          </cell>
          <cell r="K91">
            <v>308000</v>
          </cell>
          <cell r="L91">
            <v>9600</v>
          </cell>
          <cell r="M91">
            <v>14784</v>
          </cell>
          <cell r="N91">
            <v>123970</v>
          </cell>
          <cell r="O91">
            <v>154000</v>
          </cell>
          <cell r="P91">
            <v>15000</v>
          </cell>
          <cell r="R91">
            <v>25000</v>
          </cell>
          <cell r="S91">
            <v>36960</v>
          </cell>
          <cell r="T91">
            <v>206656</v>
          </cell>
          <cell r="U91">
            <v>893970</v>
          </cell>
          <cell r="V91">
            <v>718256</v>
          </cell>
          <cell r="W91">
            <v>51744</v>
          </cell>
          <cell r="X91">
            <v>770000</v>
          </cell>
        </row>
        <row r="92">
          <cell r="C92" t="str">
            <v>I00388</v>
          </cell>
          <cell r="D92" t="str">
            <v>uin</v>
          </cell>
          <cell r="E92" t="str">
            <v>WWN</v>
          </cell>
          <cell r="F92" t="str">
            <v>UU115</v>
          </cell>
          <cell r="G92" t="str">
            <v>7</v>
          </cell>
          <cell r="H92" t="str">
            <v>IN</v>
          </cell>
          <cell r="I92" t="str">
            <v>14/04/2014</v>
          </cell>
          <cell r="J92">
            <v>206.017333333333</v>
          </cell>
          <cell r="K92">
            <v>220000</v>
          </cell>
          <cell r="L92">
            <v>9600</v>
          </cell>
          <cell r="M92">
            <v>10560</v>
          </cell>
          <cell r="N92">
            <v>65520.56</v>
          </cell>
          <cell r="O92">
            <v>110000</v>
          </cell>
          <cell r="P92">
            <v>15000</v>
          </cell>
          <cell r="R92">
            <v>25000</v>
          </cell>
          <cell r="S92">
            <v>26400</v>
          </cell>
          <cell r="T92">
            <v>0</v>
          </cell>
          <cell r="U92">
            <v>482080.56</v>
          </cell>
          <cell r="V92">
            <v>379600</v>
          </cell>
          <cell r="W92">
            <v>36960</v>
          </cell>
          <cell r="X92">
            <v>416560</v>
          </cell>
        </row>
        <row r="93">
          <cell r="C93" t="str">
            <v>I00352</v>
          </cell>
          <cell r="D93" t="str">
            <v>uin</v>
          </cell>
          <cell r="E93" t="str">
            <v>TRM</v>
          </cell>
          <cell r="F93" t="str">
            <v>UU115</v>
          </cell>
          <cell r="G93" t="str">
            <v>8</v>
          </cell>
          <cell r="H93" t="str">
            <v>IN</v>
          </cell>
          <cell r="I93" t="str">
            <v>23/01/2014</v>
          </cell>
          <cell r="J93">
            <v>321.87917948718001</v>
          </cell>
          <cell r="K93">
            <v>360000</v>
          </cell>
          <cell r="L93">
            <v>9600</v>
          </cell>
          <cell r="M93">
            <v>17280</v>
          </cell>
          <cell r="N93">
            <v>103117.28</v>
          </cell>
          <cell r="O93">
            <v>180000</v>
          </cell>
          <cell r="P93">
            <v>15000</v>
          </cell>
          <cell r="R93">
            <v>25000</v>
          </cell>
          <cell r="S93">
            <v>43200</v>
          </cell>
          <cell r="T93">
            <v>0</v>
          </cell>
          <cell r="U93">
            <v>753197.28</v>
          </cell>
          <cell r="V93">
            <v>589600</v>
          </cell>
          <cell r="W93">
            <v>60480</v>
          </cell>
          <cell r="X93">
            <v>650080</v>
          </cell>
        </row>
        <row r="94">
          <cell r="C94" t="str">
            <v>I00416</v>
          </cell>
          <cell r="D94" t="str">
            <v>uin</v>
          </cell>
          <cell r="E94" t="str">
            <v>AIT</v>
          </cell>
          <cell r="F94" t="str">
            <v>US111</v>
          </cell>
          <cell r="G94" t="str">
            <v>9</v>
          </cell>
          <cell r="H94" t="str">
            <v>IN</v>
          </cell>
          <cell r="I94" t="str">
            <v>12/05/2014</v>
          </cell>
          <cell r="J94">
            <v>84.88</v>
          </cell>
          <cell r="K94">
            <v>84.88</v>
          </cell>
          <cell r="U94">
            <v>84.88</v>
          </cell>
          <cell r="V94">
            <v>84.88</v>
          </cell>
          <cell r="W94">
            <v>0</v>
          </cell>
          <cell r="X94">
            <v>84.88</v>
          </cell>
        </row>
        <row r="95">
          <cell r="C95" t="str">
            <v>I00332</v>
          </cell>
          <cell r="D95" t="str">
            <v>uin</v>
          </cell>
          <cell r="E95" t="str">
            <v>TRL</v>
          </cell>
          <cell r="F95" t="str">
            <v>UT111</v>
          </cell>
          <cell r="G95" t="str">
            <v>6</v>
          </cell>
          <cell r="H95" t="str">
            <v>IN</v>
          </cell>
          <cell r="I95" t="str">
            <v>27/11/2013</v>
          </cell>
          <cell r="J95">
            <v>437.741025641026</v>
          </cell>
          <cell r="K95">
            <v>500000</v>
          </cell>
          <cell r="L95">
            <v>9600</v>
          </cell>
          <cell r="M95">
            <v>24000</v>
          </cell>
          <cell r="N95">
            <v>140714</v>
          </cell>
          <cell r="O95">
            <v>250000</v>
          </cell>
          <cell r="P95">
            <v>15000</v>
          </cell>
          <cell r="R95">
            <v>25000</v>
          </cell>
          <cell r="S95">
            <v>60000</v>
          </cell>
          <cell r="T95">
            <v>0</v>
          </cell>
          <cell r="U95">
            <v>1024314</v>
          </cell>
          <cell r="V95">
            <v>799600</v>
          </cell>
          <cell r="W95">
            <v>84000</v>
          </cell>
          <cell r="X95">
            <v>883600</v>
          </cell>
        </row>
        <row r="96">
          <cell r="C96" t="str">
            <v>I00147</v>
          </cell>
          <cell r="D96" t="str">
            <v>uin</v>
          </cell>
          <cell r="E96" t="str">
            <v>TRS</v>
          </cell>
          <cell r="F96" t="str">
            <v>UT111</v>
          </cell>
          <cell r="G96" t="str">
            <v>6</v>
          </cell>
          <cell r="H96" t="str">
            <v>IN</v>
          </cell>
          <cell r="I96" t="str">
            <v>02/07/2012</v>
          </cell>
          <cell r="J96">
            <v>1066.7307692307691</v>
          </cell>
          <cell r="K96">
            <v>860000</v>
          </cell>
          <cell r="L96">
            <v>9600</v>
          </cell>
          <cell r="M96">
            <v>41280</v>
          </cell>
          <cell r="N96">
            <v>346150</v>
          </cell>
          <cell r="O96">
            <v>430000</v>
          </cell>
          <cell r="P96">
            <v>15000</v>
          </cell>
          <cell r="R96">
            <v>25000</v>
          </cell>
          <cell r="S96">
            <v>103200</v>
          </cell>
          <cell r="T96">
            <v>665920</v>
          </cell>
          <cell r="U96">
            <v>2496150</v>
          </cell>
          <cell r="V96">
            <v>2005520</v>
          </cell>
          <cell r="W96">
            <v>144480</v>
          </cell>
          <cell r="X96">
            <v>2150000</v>
          </cell>
        </row>
        <row r="97">
          <cell r="C97" t="str">
            <v>I00064</v>
          </cell>
          <cell r="D97" t="str">
            <v>uin</v>
          </cell>
          <cell r="E97" t="str">
            <v>WWN</v>
          </cell>
          <cell r="F97" t="str">
            <v>UU111</v>
          </cell>
          <cell r="G97" t="str">
            <v>7</v>
          </cell>
          <cell r="H97" t="str">
            <v>IN</v>
          </cell>
          <cell r="I97" t="str">
            <v>01/12/2010</v>
          </cell>
          <cell r="J97">
            <v>347.30769230769198</v>
          </cell>
          <cell r="K97">
            <v>280000</v>
          </cell>
          <cell r="L97">
            <v>9600</v>
          </cell>
          <cell r="M97">
            <v>13440</v>
          </cell>
          <cell r="N97">
            <v>112700</v>
          </cell>
          <cell r="O97">
            <v>140000</v>
          </cell>
          <cell r="P97">
            <v>15000</v>
          </cell>
          <cell r="R97">
            <v>25000</v>
          </cell>
          <cell r="S97">
            <v>33600</v>
          </cell>
          <cell r="T97">
            <v>183360</v>
          </cell>
          <cell r="U97">
            <v>812700</v>
          </cell>
          <cell r="V97">
            <v>652960</v>
          </cell>
          <cell r="W97">
            <v>47040</v>
          </cell>
          <cell r="X97">
            <v>700000</v>
          </cell>
        </row>
        <row r="98">
          <cell r="C98" t="str">
            <v>I00065</v>
          </cell>
          <cell r="D98" t="str">
            <v>uin</v>
          </cell>
          <cell r="E98" t="str">
            <v>TRL</v>
          </cell>
          <cell r="F98" t="str">
            <v>UT111</v>
          </cell>
          <cell r="G98" t="str">
            <v>8</v>
          </cell>
          <cell r="H98" t="str">
            <v>IN</v>
          </cell>
          <cell r="I98" t="str">
            <v>01/12/2010</v>
          </cell>
          <cell r="J98">
            <v>297.69230769230802</v>
          </cell>
          <cell r="K98">
            <v>240000</v>
          </cell>
          <cell r="L98">
            <v>9600</v>
          </cell>
          <cell r="M98">
            <v>11520</v>
          </cell>
          <cell r="N98">
            <v>96600</v>
          </cell>
          <cell r="O98">
            <v>120000</v>
          </cell>
          <cell r="P98">
            <v>15000</v>
          </cell>
          <cell r="R98">
            <v>25000</v>
          </cell>
          <cell r="S98">
            <v>28800</v>
          </cell>
          <cell r="T98">
            <v>150080</v>
          </cell>
          <cell r="U98">
            <v>696600</v>
          </cell>
          <cell r="V98">
            <v>559680</v>
          </cell>
          <cell r="W98">
            <v>40320</v>
          </cell>
          <cell r="X98">
            <v>600000</v>
          </cell>
        </row>
        <row r="99">
          <cell r="C99" t="str">
            <v>I00077</v>
          </cell>
          <cell r="D99" t="str">
            <v>uin</v>
          </cell>
          <cell r="E99" t="str">
            <v>TRL</v>
          </cell>
          <cell r="F99" t="str">
            <v>UT111</v>
          </cell>
          <cell r="G99" t="str">
            <v>6</v>
          </cell>
          <cell r="H99" t="str">
            <v>IN</v>
          </cell>
          <cell r="I99" t="str">
            <v>10/01/2011</v>
          </cell>
          <cell r="J99">
            <v>424.45941692307701</v>
          </cell>
          <cell r="K99">
            <v>342200</v>
          </cell>
          <cell r="L99">
            <v>9600</v>
          </cell>
          <cell r="M99">
            <v>16425.599999999999</v>
          </cell>
          <cell r="N99">
            <v>137735.4356</v>
          </cell>
          <cell r="O99">
            <v>171100</v>
          </cell>
          <cell r="P99">
            <v>15000</v>
          </cell>
          <cell r="R99">
            <v>25000</v>
          </cell>
          <cell r="S99">
            <v>41064</v>
          </cell>
          <cell r="T99">
            <v>235110</v>
          </cell>
          <cell r="U99">
            <v>993235.03559999994</v>
          </cell>
          <cell r="V99">
            <v>798010</v>
          </cell>
          <cell r="W99">
            <v>57489.599999999999</v>
          </cell>
          <cell r="X99">
            <v>855499.6</v>
          </cell>
        </row>
        <row r="100">
          <cell r="C100" t="str">
            <v>I00226</v>
          </cell>
          <cell r="D100" t="str">
            <v>uin</v>
          </cell>
          <cell r="E100" t="str">
            <v>TRL</v>
          </cell>
          <cell r="F100" t="str">
            <v>UT111</v>
          </cell>
          <cell r="G100" t="str">
            <v>7</v>
          </cell>
          <cell r="H100" t="str">
            <v>IN</v>
          </cell>
          <cell r="I100" t="str">
            <v>03/05/2013</v>
          </cell>
          <cell r="J100">
            <v>361.199801538462</v>
          </cell>
          <cell r="K100">
            <v>291200</v>
          </cell>
          <cell r="L100">
            <v>9600</v>
          </cell>
          <cell r="M100">
            <v>13977.6</v>
          </cell>
          <cell r="N100">
            <v>117207.9356</v>
          </cell>
          <cell r="O100">
            <v>145600</v>
          </cell>
          <cell r="P100">
            <v>15000</v>
          </cell>
          <cell r="R100">
            <v>25000</v>
          </cell>
          <cell r="S100">
            <v>34944</v>
          </cell>
          <cell r="T100">
            <v>192678</v>
          </cell>
          <cell r="U100">
            <v>845207.53559999994</v>
          </cell>
          <cell r="V100">
            <v>679078</v>
          </cell>
          <cell r="W100">
            <v>48921.599999999999</v>
          </cell>
          <cell r="X100">
            <v>727999.6</v>
          </cell>
        </row>
        <row r="101">
          <cell r="C101" t="str">
            <v>I00233</v>
          </cell>
          <cell r="D101" t="str">
            <v>uin</v>
          </cell>
          <cell r="E101" t="str">
            <v>TRS</v>
          </cell>
          <cell r="F101" t="str">
            <v>UT111</v>
          </cell>
          <cell r="G101" t="str">
            <v>8</v>
          </cell>
          <cell r="H101" t="str">
            <v>IN</v>
          </cell>
          <cell r="I101" t="str">
            <v>20/05/2013</v>
          </cell>
          <cell r="J101">
            <v>341.58994871794903</v>
          </cell>
          <cell r="K101">
            <v>264000</v>
          </cell>
          <cell r="L101">
            <v>9600</v>
          </cell>
          <cell r="M101">
            <v>12672</v>
          </cell>
          <cell r="N101">
            <v>106260</v>
          </cell>
          <cell r="O101">
            <v>132000</v>
          </cell>
          <cell r="P101">
            <v>15000</v>
          </cell>
          <cell r="R101">
            <v>25000</v>
          </cell>
          <cell r="S101">
            <v>31680</v>
          </cell>
          <cell r="T101">
            <v>170048</v>
          </cell>
          <cell r="U101">
            <v>766260</v>
          </cell>
          <cell r="V101">
            <v>615648</v>
          </cell>
          <cell r="W101">
            <v>44352</v>
          </cell>
          <cell r="X101">
            <v>660000</v>
          </cell>
        </row>
        <row r="102">
          <cell r="C102" t="str">
            <v>I00406</v>
          </cell>
          <cell r="D102" t="str">
            <v>uin</v>
          </cell>
          <cell r="E102" t="str">
            <v>THW</v>
          </cell>
          <cell r="F102" t="str">
            <v>UT211</v>
          </cell>
          <cell r="G102" t="str">
            <v>8</v>
          </cell>
          <cell r="H102" t="str">
            <v>IN</v>
          </cell>
          <cell r="I102" t="str">
            <v>14/05/2014</v>
          </cell>
          <cell r="J102">
            <v>92.6</v>
          </cell>
          <cell r="K102">
            <v>92.6</v>
          </cell>
          <cell r="U102">
            <v>92.6</v>
          </cell>
          <cell r="V102">
            <v>92.6</v>
          </cell>
          <cell r="W102">
            <v>0</v>
          </cell>
          <cell r="X102">
            <v>92.6</v>
          </cell>
        </row>
        <row r="103">
          <cell r="C103" t="str">
            <v>I00239</v>
          </cell>
          <cell r="D103" t="str">
            <v>uin</v>
          </cell>
          <cell r="E103" t="str">
            <v>WWN</v>
          </cell>
          <cell r="F103" t="str">
            <v>UU111</v>
          </cell>
          <cell r="G103" t="str">
            <v>8</v>
          </cell>
          <cell r="H103" t="str">
            <v>IN</v>
          </cell>
          <cell r="I103" t="str">
            <v>19/06/2013</v>
          </cell>
          <cell r="J103">
            <v>299.55288461538498</v>
          </cell>
          <cell r="K103">
            <v>241500</v>
          </cell>
          <cell r="L103">
            <v>9600</v>
          </cell>
          <cell r="M103">
            <v>11592</v>
          </cell>
          <cell r="N103">
            <v>97203.75</v>
          </cell>
          <cell r="O103">
            <v>120750</v>
          </cell>
          <cell r="P103">
            <v>15000</v>
          </cell>
          <cell r="R103">
            <v>25000</v>
          </cell>
          <cell r="S103">
            <v>28980</v>
          </cell>
          <cell r="T103">
            <v>151328</v>
          </cell>
          <cell r="U103">
            <v>700953.75</v>
          </cell>
          <cell r="V103">
            <v>563178</v>
          </cell>
          <cell r="W103">
            <v>40572</v>
          </cell>
          <cell r="X103">
            <v>603750</v>
          </cell>
        </row>
        <row r="104">
          <cell r="C104" t="str">
            <v>I00019</v>
          </cell>
          <cell r="D104" t="str">
            <v>uin</v>
          </cell>
          <cell r="E104" t="str">
            <v>WWN</v>
          </cell>
          <cell r="F104" t="str">
            <v>UU111</v>
          </cell>
          <cell r="G104" t="str">
            <v>6</v>
          </cell>
          <cell r="H104" t="str">
            <v>IN</v>
          </cell>
          <cell r="I104" t="str">
            <v>12/07/2010</v>
          </cell>
          <cell r="J104">
            <v>520.96153846153902</v>
          </cell>
          <cell r="K104">
            <v>420000</v>
          </cell>
          <cell r="L104">
            <v>9600</v>
          </cell>
          <cell r="M104">
            <v>20160</v>
          </cell>
          <cell r="N104">
            <v>169050</v>
          </cell>
          <cell r="O104">
            <v>210000</v>
          </cell>
          <cell r="P104">
            <v>15000</v>
          </cell>
          <cell r="R104">
            <v>25000</v>
          </cell>
          <cell r="S104">
            <v>50400</v>
          </cell>
          <cell r="T104">
            <v>299840</v>
          </cell>
          <cell r="U104">
            <v>1219050</v>
          </cell>
          <cell r="V104">
            <v>979440</v>
          </cell>
          <cell r="W104">
            <v>70560</v>
          </cell>
          <cell r="X104">
            <v>1050000</v>
          </cell>
        </row>
        <row r="105">
          <cell r="C105" t="str">
            <v>I00001</v>
          </cell>
          <cell r="D105" t="str">
            <v>uin</v>
          </cell>
          <cell r="E105" t="str">
            <v>AEX</v>
          </cell>
          <cell r="F105" t="str">
            <v>US111</v>
          </cell>
          <cell r="G105" t="str">
            <v>2</v>
          </cell>
          <cell r="H105" t="str">
            <v>GB</v>
          </cell>
          <cell r="I105" t="str">
            <v>12/01/2009</v>
          </cell>
          <cell r="J105">
            <v>5120.9869864615384</v>
          </cell>
          <cell r="K105">
            <v>5526840</v>
          </cell>
          <cell r="M105">
            <v>265288.32000000001</v>
          </cell>
          <cell r="N105">
            <v>1661740.4283199999</v>
          </cell>
          <cell r="O105">
            <v>2763420</v>
          </cell>
          <cell r="S105">
            <v>663220.80000000005</v>
          </cell>
          <cell r="T105">
            <v>1102600</v>
          </cell>
          <cell r="U105">
            <v>11983109.548319999</v>
          </cell>
          <cell r="V105">
            <v>9392860</v>
          </cell>
          <cell r="W105">
            <v>928509.12000000011</v>
          </cell>
          <cell r="X105">
            <v>10321369.119999999</v>
          </cell>
        </row>
        <row r="106">
          <cell r="C106" t="str">
            <v>I00031</v>
          </cell>
          <cell r="D106" t="str">
            <v>uin</v>
          </cell>
          <cell r="E106" t="str">
            <v>TRL</v>
          </cell>
          <cell r="F106" t="str">
            <v>UT111</v>
          </cell>
          <cell r="G106" t="str">
            <v>7</v>
          </cell>
          <cell r="H106" t="str">
            <v>IN</v>
          </cell>
          <cell r="I106" t="str">
            <v>11/10/2010</v>
          </cell>
          <cell r="J106">
            <v>381.82036818461501</v>
          </cell>
          <cell r="K106">
            <v>307824</v>
          </cell>
          <cell r="L106">
            <v>9600</v>
          </cell>
          <cell r="M106">
            <v>14775.552</v>
          </cell>
          <cell r="N106">
            <v>123899.229552</v>
          </cell>
          <cell r="O106">
            <v>153912</v>
          </cell>
          <cell r="P106">
            <v>15000</v>
          </cell>
          <cell r="R106">
            <v>25000</v>
          </cell>
          <cell r="S106">
            <v>36938.879999999997</v>
          </cell>
          <cell r="T106">
            <v>206510</v>
          </cell>
          <cell r="U106">
            <v>893459.66155199998</v>
          </cell>
          <cell r="V106">
            <v>717846</v>
          </cell>
          <cell r="W106">
            <v>51714.432000000001</v>
          </cell>
          <cell r="X106">
            <v>769560.43200000003</v>
          </cell>
        </row>
        <row r="107">
          <cell r="C107" t="str">
            <v>I00296</v>
          </cell>
          <cell r="D107" t="str">
            <v>uin</v>
          </cell>
          <cell r="E107" t="str">
            <v>THW</v>
          </cell>
          <cell r="F107" t="str">
            <v>UT211</v>
          </cell>
          <cell r="G107" t="str">
            <v>6</v>
          </cell>
          <cell r="H107" t="str">
            <v>IN</v>
          </cell>
          <cell r="I107" t="str">
            <v>15/10/2013</v>
          </cell>
          <cell r="J107">
            <v>570.154564102564</v>
          </cell>
          <cell r="K107">
            <v>660000</v>
          </cell>
          <cell r="L107">
            <v>9600</v>
          </cell>
          <cell r="M107">
            <v>31680</v>
          </cell>
          <cell r="N107">
            <v>183681.68</v>
          </cell>
          <cell r="O107">
            <v>330000</v>
          </cell>
          <cell r="P107">
            <v>15000</v>
          </cell>
          <cell r="R107">
            <v>25000</v>
          </cell>
          <cell r="S107">
            <v>79200</v>
          </cell>
          <cell r="T107">
            <v>0</v>
          </cell>
          <cell r="U107">
            <v>1334161.68</v>
          </cell>
          <cell r="V107">
            <v>1039600</v>
          </cell>
          <cell r="W107">
            <v>110880</v>
          </cell>
          <cell r="X107">
            <v>1150480</v>
          </cell>
        </row>
        <row r="108">
          <cell r="C108" t="str">
            <v>I00415</v>
          </cell>
          <cell r="D108" t="str">
            <v>uin</v>
          </cell>
          <cell r="E108" t="str">
            <v>THW</v>
          </cell>
          <cell r="F108" t="str">
            <v>UT211</v>
          </cell>
          <cell r="G108" t="str">
            <v>8</v>
          </cell>
          <cell r="H108" t="str">
            <v>IN</v>
          </cell>
          <cell r="I108" t="str">
            <v>09/05/2014</v>
          </cell>
          <cell r="J108">
            <v>222.569025641026</v>
          </cell>
          <cell r="K108">
            <v>240000</v>
          </cell>
          <cell r="L108">
            <v>9600</v>
          </cell>
          <cell r="M108">
            <v>11520</v>
          </cell>
          <cell r="N108">
            <v>70891.520000000004</v>
          </cell>
          <cell r="O108">
            <v>120000</v>
          </cell>
          <cell r="P108">
            <v>15000</v>
          </cell>
          <cell r="R108">
            <v>25000</v>
          </cell>
          <cell r="S108">
            <v>28800</v>
          </cell>
          <cell r="T108">
            <v>0</v>
          </cell>
          <cell r="U108">
            <v>520811.52000000002</v>
          </cell>
          <cell r="V108">
            <v>409600</v>
          </cell>
          <cell r="W108">
            <v>40320</v>
          </cell>
          <cell r="X108">
            <v>449920</v>
          </cell>
        </row>
        <row r="109">
          <cell r="C109" t="str">
            <v>I00074</v>
          </cell>
          <cell r="D109" t="str">
            <v>uin</v>
          </cell>
          <cell r="E109" t="str">
            <v>AFN</v>
          </cell>
          <cell r="F109" t="str">
            <v>US111</v>
          </cell>
          <cell r="G109" t="str">
            <v>5</v>
          </cell>
          <cell r="H109" t="str">
            <v>IN</v>
          </cell>
          <cell r="I109" t="str">
            <v>06/01/2011</v>
          </cell>
          <cell r="J109">
            <v>1203.1730769230769</v>
          </cell>
          <cell r="K109">
            <v>970000</v>
          </cell>
          <cell r="L109">
            <v>9600</v>
          </cell>
          <cell r="M109">
            <v>46560</v>
          </cell>
          <cell r="N109">
            <v>390425</v>
          </cell>
          <cell r="O109">
            <v>485000</v>
          </cell>
          <cell r="P109">
            <v>15000</v>
          </cell>
          <cell r="R109">
            <v>25000</v>
          </cell>
          <cell r="S109">
            <v>116400</v>
          </cell>
          <cell r="T109">
            <v>757440</v>
          </cell>
          <cell r="U109">
            <v>2815425</v>
          </cell>
          <cell r="V109">
            <v>2262040</v>
          </cell>
          <cell r="W109">
            <v>162960</v>
          </cell>
          <cell r="X109">
            <v>2425000</v>
          </cell>
        </row>
        <row r="110">
          <cell r="C110" t="str">
            <v>I00265</v>
          </cell>
          <cell r="D110" t="str">
            <v>uin</v>
          </cell>
          <cell r="E110" t="str">
            <v>THW</v>
          </cell>
          <cell r="F110" t="str">
            <v>UT211</v>
          </cell>
          <cell r="G110" t="str">
            <v>8</v>
          </cell>
          <cell r="H110" t="str">
            <v>IN</v>
          </cell>
          <cell r="I110" t="str">
            <v>12/08/2013</v>
          </cell>
          <cell r="J110">
            <v>230.31642343589701</v>
          </cell>
          <cell r="K110">
            <v>178080</v>
          </cell>
          <cell r="L110">
            <v>9600</v>
          </cell>
          <cell r="M110">
            <v>8547.84</v>
          </cell>
          <cell r="N110">
            <v>71677.270839999997</v>
          </cell>
          <cell r="O110">
            <v>89040</v>
          </cell>
          <cell r="P110">
            <v>15000</v>
          </cell>
          <cell r="R110">
            <v>25000</v>
          </cell>
          <cell r="S110">
            <v>21369.599999999999</v>
          </cell>
          <cell r="T110">
            <v>98563</v>
          </cell>
          <cell r="U110">
            <v>516877.71084000001</v>
          </cell>
          <cell r="V110">
            <v>415283</v>
          </cell>
          <cell r="W110">
            <v>29917.439999999999</v>
          </cell>
          <cell r="X110">
            <v>445200.44</v>
          </cell>
        </row>
        <row r="111">
          <cell r="C111" t="str">
            <v>I00178</v>
          </cell>
          <cell r="D111" t="str">
            <v>uin</v>
          </cell>
          <cell r="E111" t="str">
            <v>THW</v>
          </cell>
          <cell r="F111" t="str">
            <v>UT216</v>
          </cell>
          <cell r="G111" t="str">
            <v>8</v>
          </cell>
          <cell r="H111" t="str">
            <v>IN</v>
          </cell>
          <cell r="I111" t="str">
            <v>01/10/2012</v>
          </cell>
          <cell r="J111">
            <v>255.19688953846199</v>
          </cell>
          <cell r="K111">
            <v>205740</v>
          </cell>
          <cell r="L111">
            <v>9600</v>
          </cell>
          <cell r="M111">
            <v>9875.52</v>
          </cell>
          <cell r="N111">
            <v>82810.401519999999</v>
          </cell>
          <cell r="O111">
            <v>102870</v>
          </cell>
          <cell r="P111">
            <v>15000</v>
          </cell>
          <cell r="R111">
            <v>25000</v>
          </cell>
          <cell r="S111">
            <v>24688.799999999999</v>
          </cell>
          <cell r="T111">
            <v>121576</v>
          </cell>
          <cell r="U111">
            <v>597160.72152000002</v>
          </cell>
          <cell r="V111">
            <v>479786</v>
          </cell>
          <cell r="W111">
            <v>34564.32</v>
          </cell>
          <cell r="X111">
            <v>514350.32</v>
          </cell>
        </row>
        <row r="112">
          <cell r="C112" t="str">
            <v>I00096</v>
          </cell>
          <cell r="D112" t="str">
            <v>uin</v>
          </cell>
          <cell r="E112" t="str">
            <v>WWN</v>
          </cell>
          <cell r="F112" t="str">
            <v>UU111</v>
          </cell>
          <cell r="G112" t="str">
            <v>5</v>
          </cell>
          <cell r="H112" t="str">
            <v>IN</v>
          </cell>
          <cell r="I112" t="str">
            <v>01/08/2011</v>
          </cell>
          <cell r="J112">
            <v>1290</v>
          </cell>
          <cell r="K112">
            <v>1040000</v>
          </cell>
          <cell r="L112">
            <v>9600</v>
          </cell>
          <cell r="M112">
            <v>49920</v>
          </cell>
          <cell r="N112">
            <v>418600</v>
          </cell>
          <cell r="O112">
            <v>520000</v>
          </cell>
          <cell r="P112">
            <v>15000</v>
          </cell>
          <cell r="R112">
            <v>25000</v>
          </cell>
          <cell r="S112">
            <v>124800</v>
          </cell>
          <cell r="T112">
            <v>815680</v>
          </cell>
          <cell r="U112">
            <v>3018600</v>
          </cell>
          <cell r="V112">
            <v>2425280</v>
          </cell>
          <cell r="W112">
            <v>174720</v>
          </cell>
          <cell r="X112">
            <v>2600000</v>
          </cell>
        </row>
        <row r="113">
          <cell r="C113" t="str">
            <v>I00222</v>
          </cell>
          <cell r="D113" t="str">
            <v>uin</v>
          </cell>
          <cell r="E113" t="str">
            <v>WWN</v>
          </cell>
          <cell r="F113" t="str">
            <v>UU111</v>
          </cell>
          <cell r="G113" t="str">
            <v>3</v>
          </cell>
          <cell r="H113" t="str">
            <v>GB</v>
          </cell>
          <cell r="I113" t="str">
            <v>08/04/2013</v>
          </cell>
          <cell r="J113">
            <v>2599.228717948718</v>
          </cell>
          <cell r="K113">
            <v>3646400</v>
          </cell>
          <cell r="M113">
            <v>175027.20000000001</v>
          </cell>
          <cell r="O113">
            <v>1823200</v>
          </cell>
          <cell r="S113">
            <v>437568</v>
          </cell>
          <cell r="T113">
            <v>2478640</v>
          </cell>
          <cell r="U113">
            <v>8560835.1999999993</v>
          </cell>
          <cell r="V113">
            <v>7948240</v>
          </cell>
          <cell r="W113">
            <v>612595.19999999995</v>
          </cell>
          <cell r="X113">
            <v>8560835.1999999993</v>
          </cell>
        </row>
        <row r="114">
          <cell r="C114" t="str">
            <v>I00334</v>
          </cell>
          <cell r="D114" t="str">
            <v>uin</v>
          </cell>
          <cell r="E114" t="str">
            <v>TRM</v>
          </cell>
          <cell r="F114" t="str">
            <v>UT111</v>
          </cell>
          <cell r="G114" t="str">
            <v>8</v>
          </cell>
          <cell r="H114" t="str">
            <v>IN</v>
          </cell>
          <cell r="I114" t="str">
            <v>02/12/2013</v>
          </cell>
          <cell r="J114">
            <v>139.810564102564</v>
          </cell>
          <cell r="K114">
            <v>140000</v>
          </cell>
          <cell r="L114">
            <v>9600</v>
          </cell>
          <cell r="M114">
            <v>6720</v>
          </cell>
          <cell r="N114">
            <v>44036.72</v>
          </cell>
          <cell r="O114">
            <v>70000</v>
          </cell>
          <cell r="P114">
            <v>15000</v>
          </cell>
          <cell r="R114">
            <v>25000</v>
          </cell>
          <cell r="S114">
            <v>16800</v>
          </cell>
          <cell r="T114">
            <v>0</v>
          </cell>
          <cell r="U114">
            <v>327156.71999999997</v>
          </cell>
          <cell r="V114">
            <v>259600</v>
          </cell>
          <cell r="W114">
            <v>23520</v>
          </cell>
          <cell r="X114">
            <v>283120</v>
          </cell>
        </row>
        <row r="115">
          <cell r="C115" t="str">
            <v>I00295</v>
          </cell>
          <cell r="D115" t="str">
            <v>uin</v>
          </cell>
          <cell r="E115" t="str">
            <v>WWN</v>
          </cell>
          <cell r="F115" t="str">
            <v>UU111</v>
          </cell>
          <cell r="G115" t="str">
            <v>8</v>
          </cell>
          <cell r="H115" t="str">
            <v>IN</v>
          </cell>
          <cell r="I115" t="str">
            <v>09/10/2013</v>
          </cell>
          <cell r="J115">
            <v>272.22410256410302</v>
          </cell>
          <cell r="K115">
            <v>300000</v>
          </cell>
          <cell r="L115">
            <v>9600</v>
          </cell>
          <cell r="M115">
            <v>14400</v>
          </cell>
          <cell r="N115">
            <v>87004.4</v>
          </cell>
          <cell r="O115">
            <v>150000</v>
          </cell>
          <cell r="P115">
            <v>15000</v>
          </cell>
          <cell r="R115">
            <v>25000</v>
          </cell>
          <cell r="S115">
            <v>36000</v>
          </cell>
          <cell r="T115">
            <v>0</v>
          </cell>
          <cell r="U115">
            <v>637004.4</v>
          </cell>
          <cell r="V115">
            <v>499600</v>
          </cell>
          <cell r="W115">
            <v>50400</v>
          </cell>
          <cell r="X115">
            <v>550000</v>
          </cell>
        </row>
        <row r="116">
          <cell r="C116" t="str">
            <v>I00386</v>
          </cell>
          <cell r="D116" t="str">
            <v>uin</v>
          </cell>
          <cell r="E116" t="str">
            <v>THW</v>
          </cell>
          <cell r="F116" t="str">
            <v>UT211</v>
          </cell>
          <cell r="G116" t="str">
            <v>10</v>
          </cell>
          <cell r="H116" t="str">
            <v>IN</v>
          </cell>
          <cell r="I116" t="str">
            <v>14/04/2014</v>
          </cell>
          <cell r="J116">
            <v>139.810564102564</v>
          </cell>
          <cell r="K116">
            <v>140000</v>
          </cell>
          <cell r="L116">
            <v>9600</v>
          </cell>
          <cell r="M116">
            <v>6720</v>
          </cell>
          <cell r="N116">
            <v>44036.72</v>
          </cell>
          <cell r="O116">
            <v>70000</v>
          </cell>
          <cell r="P116">
            <v>15000</v>
          </cell>
          <cell r="R116">
            <v>25000</v>
          </cell>
          <cell r="S116">
            <v>16800</v>
          </cell>
          <cell r="T116">
            <v>0</v>
          </cell>
          <cell r="U116">
            <v>327156.71999999997</v>
          </cell>
          <cell r="V116">
            <v>259600</v>
          </cell>
          <cell r="W116">
            <v>23520</v>
          </cell>
          <cell r="X116">
            <v>283120</v>
          </cell>
        </row>
        <row r="117">
          <cell r="C117" t="str">
            <v>I00358</v>
          </cell>
          <cell r="D117" t="str">
            <v>uin</v>
          </cell>
          <cell r="E117" t="str">
            <v>THW</v>
          </cell>
          <cell r="F117" t="str">
            <v>UT211</v>
          </cell>
          <cell r="G117" t="str">
            <v>5</v>
          </cell>
          <cell r="H117" t="str">
            <v>IN</v>
          </cell>
          <cell r="I117" t="str">
            <v>10/02/2014</v>
          </cell>
          <cell r="J117">
            <v>735.67148717948703</v>
          </cell>
          <cell r="K117">
            <v>860000</v>
          </cell>
          <cell r="L117">
            <v>9600</v>
          </cell>
          <cell r="M117">
            <v>41280</v>
          </cell>
          <cell r="N117">
            <v>237391.28</v>
          </cell>
          <cell r="O117">
            <v>430000</v>
          </cell>
          <cell r="P117">
            <v>15000</v>
          </cell>
          <cell r="R117">
            <v>25000</v>
          </cell>
          <cell r="S117">
            <v>103200</v>
          </cell>
          <cell r="T117">
            <v>0</v>
          </cell>
          <cell r="U117">
            <v>1721471.28</v>
          </cell>
          <cell r="V117">
            <v>1339600</v>
          </cell>
          <cell r="W117">
            <v>144480</v>
          </cell>
          <cell r="X117">
            <v>1484080</v>
          </cell>
        </row>
        <row r="118">
          <cell r="C118" t="str">
            <v>I00317</v>
          </cell>
          <cell r="D118" t="str">
            <v>uin</v>
          </cell>
          <cell r="E118" t="str">
            <v>THW</v>
          </cell>
          <cell r="F118" t="str">
            <v>UT211</v>
          </cell>
          <cell r="G118" t="str">
            <v>9</v>
          </cell>
          <cell r="H118" t="str">
            <v>IN</v>
          </cell>
          <cell r="I118" t="str">
            <v>11/11/2013</v>
          </cell>
          <cell r="J118">
            <v>206.017333333333</v>
          </cell>
          <cell r="K118">
            <v>220000</v>
          </cell>
          <cell r="L118">
            <v>9600</v>
          </cell>
          <cell r="M118">
            <v>10560</v>
          </cell>
          <cell r="N118">
            <v>65520.56</v>
          </cell>
          <cell r="O118">
            <v>110000</v>
          </cell>
          <cell r="P118">
            <v>15000</v>
          </cell>
          <cell r="R118">
            <v>25000</v>
          </cell>
          <cell r="S118">
            <v>26400</v>
          </cell>
          <cell r="T118">
            <v>0</v>
          </cell>
          <cell r="U118">
            <v>482080.56</v>
          </cell>
          <cell r="V118">
            <v>379600</v>
          </cell>
          <cell r="W118">
            <v>36960</v>
          </cell>
          <cell r="X118">
            <v>416560</v>
          </cell>
        </row>
        <row r="119">
          <cell r="C119" t="str">
            <v>I00338</v>
          </cell>
          <cell r="D119" t="str">
            <v>uin</v>
          </cell>
          <cell r="E119" t="str">
            <v>TRS</v>
          </cell>
          <cell r="F119" t="str">
            <v>UT111</v>
          </cell>
          <cell r="G119" t="str">
            <v>10</v>
          </cell>
          <cell r="H119" t="str">
            <v>IN</v>
          </cell>
          <cell r="I119" t="str">
            <v>02/12/2013</v>
          </cell>
          <cell r="J119">
            <v>139.810564102564</v>
          </cell>
          <cell r="K119">
            <v>140000</v>
          </cell>
          <cell r="L119">
            <v>9600</v>
          </cell>
          <cell r="M119">
            <v>6720</v>
          </cell>
          <cell r="N119">
            <v>44036.72</v>
          </cell>
          <cell r="O119">
            <v>70000</v>
          </cell>
          <cell r="P119">
            <v>15000</v>
          </cell>
          <cell r="R119">
            <v>25000</v>
          </cell>
          <cell r="S119">
            <v>16800</v>
          </cell>
          <cell r="T119">
            <v>0</v>
          </cell>
          <cell r="U119">
            <v>327156.71999999997</v>
          </cell>
          <cell r="V119">
            <v>259600</v>
          </cell>
          <cell r="W119">
            <v>23520</v>
          </cell>
          <cell r="X119">
            <v>283120</v>
          </cell>
        </row>
        <row r="120">
          <cell r="C120" t="str">
            <v>I00242</v>
          </cell>
          <cell r="D120" t="str">
            <v>uin</v>
          </cell>
          <cell r="E120" t="str">
            <v>TRS</v>
          </cell>
          <cell r="F120" t="str">
            <v>UT111</v>
          </cell>
          <cell r="G120" t="str">
            <v>9</v>
          </cell>
          <cell r="H120" t="str">
            <v>IN</v>
          </cell>
          <cell r="I120" t="str">
            <v>27/06/2013</v>
          </cell>
          <cell r="J120">
            <v>236.16933</v>
          </cell>
          <cell r="K120">
            <v>190400</v>
          </cell>
          <cell r="L120">
            <v>9600</v>
          </cell>
          <cell r="M120">
            <v>9139.2000000000007</v>
          </cell>
          <cell r="N120">
            <v>76636.032200000001</v>
          </cell>
          <cell r="O120">
            <v>95200</v>
          </cell>
          <cell r="P120">
            <v>15000</v>
          </cell>
          <cell r="R120">
            <v>25000</v>
          </cell>
          <cell r="S120">
            <v>22848</v>
          </cell>
          <cell r="T120">
            <v>108813</v>
          </cell>
          <cell r="U120">
            <v>552636.23219999997</v>
          </cell>
          <cell r="V120">
            <v>444013</v>
          </cell>
          <cell r="W120">
            <v>31987.200000000001</v>
          </cell>
          <cell r="X120">
            <v>476000.19999999995</v>
          </cell>
        </row>
        <row r="121">
          <cell r="C121" t="str">
            <v>I00322</v>
          </cell>
          <cell r="D121" t="str">
            <v>uin</v>
          </cell>
          <cell r="E121" t="str">
            <v>TRM</v>
          </cell>
          <cell r="F121" t="str">
            <v>UT111</v>
          </cell>
          <cell r="G121" t="str">
            <v>7</v>
          </cell>
          <cell r="H121" t="str">
            <v>IN</v>
          </cell>
          <cell r="I121" t="str">
            <v>14/11/2013</v>
          </cell>
          <cell r="J121">
            <v>553.60287179487204</v>
          </cell>
          <cell r="K121">
            <v>640000</v>
          </cell>
          <cell r="L121">
            <v>9600</v>
          </cell>
          <cell r="M121">
            <v>30720</v>
          </cell>
          <cell r="N121">
            <v>178310.72</v>
          </cell>
          <cell r="O121">
            <v>320000</v>
          </cell>
          <cell r="P121">
            <v>15000</v>
          </cell>
          <cell r="R121">
            <v>25000</v>
          </cell>
          <cell r="S121">
            <v>76800</v>
          </cell>
          <cell r="T121">
            <v>0</v>
          </cell>
          <cell r="U121">
            <v>1295430.72</v>
          </cell>
          <cell r="V121">
            <v>1009600</v>
          </cell>
          <cell r="W121">
            <v>107520</v>
          </cell>
          <cell r="X121">
            <v>1117120</v>
          </cell>
        </row>
        <row r="122">
          <cell r="C122" t="str">
            <v>I00302</v>
          </cell>
          <cell r="D122" t="str">
            <v>uin</v>
          </cell>
          <cell r="E122" t="str">
            <v>TRO</v>
          </cell>
          <cell r="F122" t="str">
            <v>UT111</v>
          </cell>
          <cell r="G122" t="str">
            <v>8</v>
          </cell>
          <cell r="H122" t="str">
            <v>IN</v>
          </cell>
          <cell r="I122" t="str">
            <v>28/10/2013</v>
          </cell>
          <cell r="J122">
            <v>136.50022564102599</v>
          </cell>
          <cell r="K122">
            <v>136000</v>
          </cell>
          <cell r="L122">
            <v>9600</v>
          </cell>
          <cell r="M122">
            <v>6528</v>
          </cell>
          <cell r="N122">
            <v>42962.527999999998</v>
          </cell>
          <cell r="O122">
            <v>68000</v>
          </cell>
          <cell r="P122">
            <v>15000</v>
          </cell>
          <cell r="R122">
            <v>25000</v>
          </cell>
          <cell r="S122">
            <v>16320</v>
          </cell>
          <cell r="T122">
            <v>0</v>
          </cell>
          <cell r="U122">
            <v>319410.52799999999</v>
          </cell>
          <cell r="V122">
            <v>253600</v>
          </cell>
          <cell r="W122">
            <v>22848</v>
          </cell>
          <cell r="X122">
            <v>276448</v>
          </cell>
        </row>
        <row r="123">
          <cell r="C123" t="str">
            <v>I00259</v>
          </cell>
          <cell r="D123" t="str">
            <v>uin</v>
          </cell>
          <cell r="E123" t="str">
            <v>WWN</v>
          </cell>
          <cell r="F123" t="str">
            <v>UU116</v>
          </cell>
          <cell r="G123" t="str">
            <v>9</v>
          </cell>
          <cell r="H123" t="str">
            <v>IN</v>
          </cell>
          <cell r="I123" t="str">
            <v>05/08/2013</v>
          </cell>
          <cell r="J123">
            <v>163.730769230769</v>
          </cell>
          <cell r="K123">
            <v>132000</v>
          </cell>
          <cell r="L123">
            <v>9600</v>
          </cell>
          <cell r="M123">
            <v>6336</v>
          </cell>
          <cell r="N123">
            <v>53130</v>
          </cell>
          <cell r="O123">
            <v>66000</v>
          </cell>
          <cell r="P123">
            <v>15000</v>
          </cell>
          <cell r="R123">
            <v>25000</v>
          </cell>
          <cell r="S123">
            <v>15840</v>
          </cell>
          <cell r="T123">
            <v>60224</v>
          </cell>
          <cell r="U123">
            <v>383130</v>
          </cell>
          <cell r="V123">
            <v>307824</v>
          </cell>
          <cell r="W123">
            <v>22176</v>
          </cell>
          <cell r="X123">
            <v>330000</v>
          </cell>
        </row>
        <row r="124">
          <cell r="C124" t="str">
            <v>I00411</v>
          </cell>
          <cell r="D124" t="str">
            <v>uin</v>
          </cell>
          <cell r="E124" t="str">
            <v>THW</v>
          </cell>
          <cell r="F124" t="str">
            <v>UT211</v>
          </cell>
          <cell r="G124" t="str">
            <v>8</v>
          </cell>
          <cell r="H124" t="str">
            <v>IN</v>
          </cell>
          <cell r="I124" t="str">
            <v>12/05/2014</v>
          </cell>
          <cell r="J124">
            <v>118.5</v>
          </cell>
          <cell r="K124">
            <v>118.5</v>
          </cell>
          <cell r="U124">
            <v>118.5</v>
          </cell>
          <cell r="V124">
            <v>118.5</v>
          </cell>
          <cell r="W124">
            <v>0</v>
          </cell>
          <cell r="X124">
            <v>118.5</v>
          </cell>
        </row>
        <row r="125">
          <cell r="C125" t="str">
            <v>I00017</v>
          </cell>
          <cell r="D125" t="str">
            <v>uin</v>
          </cell>
          <cell r="E125" t="str">
            <v>WWN</v>
          </cell>
          <cell r="F125" t="str">
            <v>UU111</v>
          </cell>
          <cell r="G125" t="str">
            <v>6</v>
          </cell>
          <cell r="H125" t="str">
            <v>IN</v>
          </cell>
          <cell r="I125" t="str">
            <v>07/01/2010</v>
          </cell>
          <cell r="J125">
            <v>378.86327538461501</v>
          </cell>
          <cell r="K125">
            <v>381800</v>
          </cell>
          <cell r="L125">
            <v>9600</v>
          </cell>
          <cell r="M125">
            <v>18326.400000000001</v>
          </cell>
          <cell r="N125">
            <v>122939.66439999999</v>
          </cell>
          <cell r="P125">
            <v>15000</v>
          </cell>
          <cell r="R125">
            <v>25000</v>
          </cell>
          <cell r="S125">
            <v>45816</v>
          </cell>
          <cell r="T125">
            <v>268058</v>
          </cell>
          <cell r="U125">
            <v>886540.06440000003</v>
          </cell>
          <cell r="V125">
            <v>699458</v>
          </cell>
          <cell r="W125">
            <v>64142.400000000001</v>
          </cell>
          <cell r="X125">
            <v>763600.4</v>
          </cell>
        </row>
        <row r="126">
          <cell r="C126" t="str">
            <v>I00324</v>
          </cell>
          <cell r="D126" t="str">
            <v>uin</v>
          </cell>
          <cell r="E126" t="str">
            <v>TRS</v>
          </cell>
          <cell r="F126" t="str">
            <v>UT111</v>
          </cell>
          <cell r="G126" t="str">
            <v>10</v>
          </cell>
          <cell r="H126" t="str">
            <v>IN</v>
          </cell>
          <cell r="I126" t="str">
            <v>14/11/2013</v>
          </cell>
          <cell r="J126">
            <v>139.810564102564</v>
          </cell>
          <cell r="K126">
            <v>140000</v>
          </cell>
          <cell r="L126">
            <v>9600</v>
          </cell>
          <cell r="M126">
            <v>6720</v>
          </cell>
          <cell r="N126">
            <v>44036.72</v>
          </cell>
          <cell r="O126">
            <v>70000</v>
          </cell>
          <cell r="P126">
            <v>15000</v>
          </cell>
          <cell r="R126">
            <v>25000</v>
          </cell>
          <cell r="S126">
            <v>16800</v>
          </cell>
          <cell r="T126">
            <v>0</v>
          </cell>
          <cell r="U126">
            <v>327156.71999999997</v>
          </cell>
          <cell r="V126">
            <v>259600</v>
          </cell>
          <cell r="W126">
            <v>23520</v>
          </cell>
          <cell r="X126">
            <v>283120</v>
          </cell>
        </row>
        <row r="127">
          <cell r="C127" t="str">
            <v>I00365</v>
          </cell>
          <cell r="D127" t="str">
            <v>uin</v>
          </cell>
          <cell r="E127" t="str">
            <v>TRL</v>
          </cell>
          <cell r="F127" t="str">
            <v>UT111</v>
          </cell>
          <cell r="G127" t="str">
            <v>8</v>
          </cell>
          <cell r="H127" t="str">
            <v>IN</v>
          </cell>
          <cell r="I127" t="str">
            <v>10/03/2014</v>
          </cell>
          <cell r="J127">
            <v>206.67784615384599</v>
          </cell>
          <cell r="K127">
            <v>220000</v>
          </cell>
          <cell r="L127">
            <v>9600</v>
          </cell>
          <cell r="M127">
            <v>10560</v>
          </cell>
          <cell r="N127">
            <v>67066.16</v>
          </cell>
          <cell r="O127">
            <v>110000</v>
          </cell>
          <cell r="P127">
            <v>15000</v>
          </cell>
          <cell r="R127">
            <v>25000</v>
          </cell>
          <cell r="S127">
            <v>26400</v>
          </cell>
          <cell r="T127">
            <v>0</v>
          </cell>
          <cell r="U127">
            <v>483626.16</v>
          </cell>
          <cell r="V127">
            <v>379600</v>
          </cell>
          <cell r="W127">
            <v>36960</v>
          </cell>
          <cell r="X127">
            <v>416560</v>
          </cell>
        </row>
        <row r="128">
          <cell r="C128" t="str">
            <v>I00380</v>
          </cell>
          <cell r="D128" t="str">
            <v>uin</v>
          </cell>
          <cell r="E128" t="str">
            <v>TRM</v>
          </cell>
          <cell r="F128" t="str">
            <v>UT111</v>
          </cell>
          <cell r="G128" t="str">
            <v>8</v>
          </cell>
          <cell r="H128" t="str">
            <v>IN</v>
          </cell>
          <cell r="I128" t="str">
            <v>07/04/2014</v>
          </cell>
          <cell r="J128">
            <v>128.22437948717999</v>
          </cell>
          <cell r="K128">
            <v>126000</v>
          </cell>
          <cell r="L128">
            <v>9600</v>
          </cell>
          <cell r="M128">
            <v>6048</v>
          </cell>
          <cell r="N128">
            <v>40277.048000000003</v>
          </cell>
          <cell r="O128">
            <v>63000</v>
          </cell>
          <cell r="P128">
            <v>15000</v>
          </cell>
          <cell r="R128">
            <v>25000</v>
          </cell>
          <cell r="S128">
            <v>15120</v>
          </cell>
          <cell r="T128">
            <v>0</v>
          </cell>
          <cell r="U128">
            <v>300045.04800000001</v>
          </cell>
          <cell r="V128">
            <v>238600</v>
          </cell>
          <cell r="W128">
            <v>21168</v>
          </cell>
          <cell r="X128">
            <v>259768</v>
          </cell>
        </row>
        <row r="129">
          <cell r="C129" t="str">
            <v>I00151</v>
          </cell>
          <cell r="D129" t="str">
            <v>uin</v>
          </cell>
          <cell r="E129" t="str">
            <v>TRS</v>
          </cell>
          <cell r="F129" t="str">
            <v>UT111</v>
          </cell>
          <cell r="G129" t="str">
            <v>8</v>
          </cell>
          <cell r="H129" t="str">
            <v>IN</v>
          </cell>
          <cell r="I129" t="str">
            <v>24/07/2012</v>
          </cell>
          <cell r="J129">
            <v>453.980769230769</v>
          </cell>
          <cell r="K129">
            <v>366000</v>
          </cell>
          <cell r="L129">
            <v>9600</v>
          </cell>
          <cell r="M129">
            <v>17568</v>
          </cell>
          <cell r="N129">
            <v>147315</v>
          </cell>
          <cell r="O129">
            <v>183000</v>
          </cell>
          <cell r="P129">
            <v>15000</v>
          </cell>
          <cell r="R129">
            <v>25000</v>
          </cell>
          <cell r="S129">
            <v>43920</v>
          </cell>
          <cell r="T129">
            <v>254912</v>
          </cell>
          <cell r="U129">
            <v>1062315</v>
          </cell>
          <cell r="V129">
            <v>853512</v>
          </cell>
          <cell r="W129">
            <v>61488</v>
          </cell>
          <cell r="X129">
            <v>915000</v>
          </cell>
        </row>
        <row r="130">
          <cell r="C130" t="str">
            <v>I00368</v>
          </cell>
          <cell r="D130" t="str">
            <v>uin</v>
          </cell>
          <cell r="E130" t="str">
            <v>TRL</v>
          </cell>
          <cell r="F130" t="str">
            <v>UT111</v>
          </cell>
          <cell r="G130" t="str">
            <v>7</v>
          </cell>
          <cell r="H130" t="str">
            <v>IN</v>
          </cell>
          <cell r="I130" t="str">
            <v>20/03/2014</v>
          </cell>
          <cell r="J130">
            <v>263.94825641025602</v>
          </cell>
          <cell r="K130">
            <v>290000</v>
          </cell>
          <cell r="L130">
            <v>9600</v>
          </cell>
          <cell r="M130">
            <v>13920</v>
          </cell>
          <cell r="N130">
            <v>84318.92</v>
          </cell>
          <cell r="O130">
            <v>145000</v>
          </cell>
          <cell r="P130">
            <v>15000</v>
          </cell>
          <cell r="R130">
            <v>25000</v>
          </cell>
          <cell r="S130">
            <v>34800</v>
          </cell>
          <cell r="T130">
            <v>0</v>
          </cell>
          <cell r="U130">
            <v>617638.92000000004</v>
          </cell>
          <cell r="V130">
            <v>484600</v>
          </cell>
          <cell r="W130">
            <v>48720</v>
          </cell>
          <cell r="X130">
            <v>533320</v>
          </cell>
        </row>
        <row r="131">
          <cell r="C131" t="str">
            <v>I00274</v>
          </cell>
          <cell r="D131" t="str">
            <v>uin</v>
          </cell>
          <cell r="E131" t="str">
            <v>WWN</v>
          </cell>
          <cell r="F131" t="str">
            <v>UU111</v>
          </cell>
          <cell r="G131" t="str">
            <v>7</v>
          </cell>
          <cell r="H131" t="str">
            <v>IN</v>
          </cell>
          <cell r="I131" t="str">
            <v>27/08/2013</v>
          </cell>
          <cell r="J131">
            <v>783.92307692307702</v>
          </cell>
          <cell r="K131">
            <v>632000</v>
          </cell>
          <cell r="L131">
            <v>9600</v>
          </cell>
          <cell r="M131">
            <v>30336</v>
          </cell>
          <cell r="N131">
            <v>254380</v>
          </cell>
          <cell r="O131">
            <v>316000</v>
          </cell>
          <cell r="P131">
            <v>15000</v>
          </cell>
          <cell r="R131">
            <v>25000</v>
          </cell>
          <cell r="S131">
            <v>75840</v>
          </cell>
          <cell r="T131">
            <v>476224</v>
          </cell>
          <cell r="U131">
            <v>1834380</v>
          </cell>
          <cell r="V131">
            <v>1473824</v>
          </cell>
          <cell r="W131">
            <v>106176</v>
          </cell>
          <cell r="X131">
            <v>1580000</v>
          </cell>
        </row>
        <row r="132">
          <cell r="C132" t="str">
            <v>I00201</v>
          </cell>
          <cell r="D132" t="str">
            <v>uin</v>
          </cell>
          <cell r="E132" t="str">
            <v>WWN</v>
          </cell>
          <cell r="F132" t="str">
            <v>UU116</v>
          </cell>
          <cell r="G132" t="str">
            <v>7</v>
          </cell>
          <cell r="H132" t="str">
            <v>IN</v>
          </cell>
          <cell r="I132" t="str">
            <v>24/12/2012</v>
          </cell>
          <cell r="J132">
            <v>268.39914249230799</v>
          </cell>
          <cell r="K132">
            <v>216384</v>
          </cell>
          <cell r="L132">
            <v>9600</v>
          </cell>
          <cell r="M132">
            <v>10386.432000000001</v>
          </cell>
          <cell r="N132">
            <v>87094.481432</v>
          </cell>
          <cell r="O132">
            <v>108192</v>
          </cell>
          <cell r="P132">
            <v>15000</v>
          </cell>
          <cell r="R132">
            <v>25000</v>
          </cell>
          <cell r="S132">
            <v>25966.080000000002</v>
          </cell>
          <cell r="T132">
            <v>130431</v>
          </cell>
          <cell r="U132">
            <v>628053.99343200005</v>
          </cell>
          <cell r="V132">
            <v>504607</v>
          </cell>
          <cell r="W132">
            <v>36352.512000000002</v>
          </cell>
          <cell r="X132">
            <v>540959.5120000001</v>
          </cell>
        </row>
        <row r="133">
          <cell r="C133" t="str">
            <v>I00086</v>
          </cell>
          <cell r="D133" t="str">
            <v>uin</v>
          </cell>
          <cell r="E133" t="str">
            <v>TRO</v>
          </cell>
          <cell r="F133" t="str">
            <v>UT111</v>
          </cell>
          <cell r="G133" t="str">
            <v>6</v>
          </cell>
          <cell r="H133" t="str">
            <v>IN</v>
          </cell>
          <cell r="I133" t="str">
            <v>05/04/2011</v>
          </cell>
          <cell r="J133">
            <v>611.26173692307702</v>
          </cell>
          <cell r="K133">
            <v>492800</v>
          </cell>
          <cell r="L133">
            <v>9600</v>
          </cell>
          <cell r="M133">
            <v>23654.400000000001</v>
          </cell>
          <cell r="N133">
            <v>198352.0644</v>
          </cell>
          <cell r="O133">
            <v>246400</v>
          </cell>
          <cell r="P133">
            <v>15000</v>
          </cell>
          <cell r="R133">
            <v>25000</v>
          </cell>
          <cell r="S133">
            <v>59136</v>
          </cell>
          <cell r="T133">
            <v>360410</v>
          </cell>
          <cell r="U133">
            <v>1430352.4643999999</v>
          </cell>
          <cell r="V133">
            <v>1149210</v>
          </cell>
          <cell r="W133">
            <v>82790.399999999994</v>
          </cell>
          <cell r="X133">
            <v>1232000.3999999999</v>
          </cell>
        </row>
        <row r="134">
          <cell r="C134" t="str">
            <v>I00319</v>
          </cell>
          <cell r="D134" t="str">
            <v>uin</v>
          </cell>
          <cell r="E134" t="str">
            <v>TRM</v>
          </cell>
          <cell r="F134" t="str">
            <v>UU115</v>
          </cell>
          <cell r="G134" t="str">
            <v>8</v>
          </cell>
          <cell r="H134" t="str">
            <v>IN</v>
          </cell>
          <cell r="I134" t="str">
            <v>11/11/2013</v>
          </cell>
          <cell r="J134">
            <v>181.18979487179499</v>
          </cell>
          <cell r="K134">
            <v>190000</v>
          </cell>
          <cell r="L134">
            <v>9600</v>
          </cell>
          <cell r="M134">
            <v>9120</v>
          </cell>
          <cell r="N134">
            <v>57464.12</v>
          </cell>
          <cell r="O134">
            <v>95000</v>
          </cell>
          <cell r="P134">
            <v>15000</v>
          </cell>
          <cell r="R134">
            <v>25000</v>
          </cell>
          <cell r="S134">
            <v>22800</v>
          </cell>
          <cell r="T134">
            <v>0</v>
          </cell>
          <cell r="U134">
            <v>423984.12</v>
          </cell>
          <cell r="V134">
            <v>334600</v>
          </cell>
          <cell r="W134">
            <v>31920</v>
          </cell>
          <cell r="X134">
            <v>366520</v>
          </cell>
        </row>
        <row r="135">
          <cell r="C135" t="str">
            <v>I00015</v>
          </cell>
          <cell r="D135" t="str">
            <v>uin</v>
          </cell>
          <cell r="E135" t="str">
            <v>AIT</v>
          </cell>
          <cell r="F135" t="str">
            <v>US111</v>
          </cell>
          <cell r="G135" t="str">
            <v>8</v>
          </cell>
          <cell r="H135" t="str">
            <v>IN</v>
          </cell>
          <cell r="I135" t="str">
            <v>04/03/2010</v>
          </cell>
          <cell r="J135">
            <v>319.02672461538498</v>
          </cell>
          <cell r="K135">
            <v>257200</v>
          </cell>
          <cell r="L135">
            <v>9600</v>
          </cell>
          <cell r="M135">
            <v>12345.6</v>
          </cell>
          <cell r="N135">
            <v>103522.9356</v>
          </cell>
          <cell r="O135">
            <v>128600</v>
          </cell>
          <cell r="P135">
            <v>15000</v>
          </cell>
          <cell r="R135">
            <v>25000</v>
          </cell>
          <cell r="S135">
            <v>30864</v>
          </cell>
          <cell r="T135">
            <v>164390</v>
          </cell>
          <cell r="U135">
            <v>746522.53559999994</v>
          </cell>
          <cell r="V135">
            <v>599790</v>
          </cell>
          <cell r="W135">
            <v>43209.599999999999</v>
          </cell>
          <cell r="X135">
            <v>642999.6</v>
          </cell>
        </row>
        <row r="136">
          <cell r="C136" t="str">
            <v>I00171</v>
          </cell>
          <cell r="D136" t="str">
            <v>uin</v>
          </cell>
          <cell r="E136" t="str">
            <v>TRS</v>
          </cell>
          <cell r="F136" t="str">
            <v>UT111</v>
          </cell>
          <cell r="G136" t="str">
            <v>10</v>
          </cell>
          <cell r="H136" t="str">
            <v>IN</v>
          </cell>
          <cell r="I136" t="str">
            <v>24/09/2012</v>
          </cell>
          <cell r="J136">
            <v>198.65994046153901</v>
          </cell>
          <cell r="K136">
            <v>160160</v>
          </cell>
          <cell r="L136">
            <v>9600</v>
          </cell>
          <cell r="M136">
            <v>7687.68</v>
          </cell>
          <cell r="N136">
            <v>64464.380680000002</v>
          </cell>
          <cell r="O136">
            <v>80080</v>
          </cell>
          <cell r="P136">
            <v>15000</v>
          </cell>
          <cell r="R136">
            <v>25000</v>
          </cell>
          <cell r="S136">
            <v>19219.2</v>
          </cell>
          <cell r="T136">
            <v>83653</v>
          </cell>
          <cell r="U136">
            <v>464864.26068000001</v>
          </cell>
          <cell r="V136">
            <v>373493</v>
          </cell>
          <cell r="W136">
            <v>26906.880000000001</v>
          </cell>
          <cell r="X136">
            <v>400399.88</v>
          </cell>
        </row>
        <row r="137">
          <cell r="C137" t="str">
            <v>I00173</v>
          </cell>
          <cell r="D137" t="str">
            <v>uin</v>
          </cell>
          <cell r="E137" t="str">
            <v>THW</v>
          </cell>
          <cell r="F137" t="str">
            <v>UT216</v>
          </cell>
          <cell r="G137" t="str">
            <v>7</v>
          </cell>
          <cell r="H137" t="str">
            <v>IN</v>
          </cell>
          <cell r="I137" t="str">
            <v>26/09/2012</v>
          </cell>
          <cell r="J137">
            <v>419.29507692307698</v>
          </cell>
          <cell r="K137">
            <v>324000</v>
          </cell>
          <cell r="L137">
            <v>9600</v>
          </cell>
          <cell r="M137">
            <v>15552</v>
          </cell>
          <cell r="N137">
            <v>130410</v>
          </cell>
          <cell r="O137">
            <v>162000</v>
          </cell>
          <cell r="P137">
            <v>15000</v>
          </cell>
          <cell r="R137">
            <v>25000</v>
          </cell>
          <cell r="S137">
            <v>38880</v>
          </cell>
          <cell r="T137">
            <v>219968</v>
          </cell>
          <cell r="U137">
            <v>940410</v>
          </cell>
          <cell r="V137">
            <v>755568</v>
          </cell>
          <cell r="W137">
            <v>54432</v>
          </cell>
          <cell r="X137">
            <v>810000</v>
          </cell>
        </row>
        <row r="138">
          <cell r="C138" t="str">
            <v>I00182</v>
          </cell>
          <cell r="D138" t="str">
            <v>uin</v>
          </cell>
          <cell r="E138" t="str">
            <v>WWN</v>
          </cell>
          <cell r="F138" t="str">
            <v>UU111</v>
          </cell>
          <cell r="G138" t="str">
            <v>8</v>
          </cell>
          <cell r="H138" t="str">
            <v>IN</v>
          </cell>
          <cell r="I138" t="str">
            <v>08/10/2012</v>
          </cell>
          <cell r="J138">
            <v>273.40535861538501</v>
          </cell>
          <cell r="K138">
            <v>220420</v>
          </cell>
          <cell r="L138">
            <v>9600</v>
          </cell>
          <cell r="M138">
            <v>10580.16</v>
          </cell>
          <cell r="N138">
            <v>88718.979160000003</v>
          </cell>
          <cell r="O138">
            <v>110210</v>
          </cell>
          <cell r="P138">
            <v>15000</v>
          </cell>
          <cell r="R138">
            <v>25000</v>
          </cell>
          <cell r="S138">
            <v>26450.400000000001</v>
          </cell>
          <cell r="T138">
            <v>133789</v>
          </cell>
          <cell r="U138">
            <v>639768.53916000004</v>
          </cell>
          <cell r="V138">
            <v>514019</v>
          </cell>
          <cell r="W138">
            <v>37030.559999999998</v>
          </cell>
          <cell r="X138">
            <v>551049.56000000006</v>
          </cell>
        </row>
        <row r="139">
          <cell r="C139" t="str">
            <v>I00018</v>
          </cell>
          <cell r="D139" t="str">
            <v>uin</v>
          </cell>
          <cell r="E139" t="str">
            <v>WWN</v>
          </cell>
          <cell r="F139" t="str">
            <v>UU116</v>
          </cell>
          <cell r="G139" t="str">
            <v>7</v>
          </cell>
          <cell r="H139" t="str">
            <v>IN</v>
          </cell>
          <cell r="I139" t="str">
            <v>09/07/2010</v>
          </cell>
          <cell r="J139">
            <v>338.922851076923</v>
          </cell>
          <cell r="K139">
            <v>273240</v>
          </cell>
          <cell r="L139">
            <v>9600</v>
          </cell>
          <cell r="M139">
            <v>13115.52</v>
          </cell>
          <cell r="N139">
            <v>109979.15152</v>
          </cell>
          <cell r="O139">
            <v>136620</v>
          </cell>
          <cell r="P139">
            <v>15000</v>
          </cell>
          <cell r="R139">
            <v>25000</v>
          </cell>
          <cell r="S139">
            <v>32788.800000000003</v>
          </cell>
          <cell r="T139">
            <v>177736</v>
          </cell>
          <cell r="U139">
            <v>793079.47152000002</v>
          </cell>
          <cell r="V139">
            <v>637196</v>
          </cell>
          <cell r="W139">
            <v>45904.320000000007</v>
          </cell>
          <cell r="X139">
            <v>683100.32000000007</v>
          </cell>
        </row>
        <row r="140">
          <cell r="C140" t="str">
            <v>I00168</v>
          </cell>
          <cell r="D140" t="str">
            <v>uin</v>
          </cell>
          <cell r="E140" t="str">
            <v>TRS</v>
          </cell>
          <cell r="F140" t="str">
            <v>UT111</v>
          </cell>
          <cell r="G140" t="str">
            <v>10</v>
          </cell>
          <cell r="H140" t="str">
            <v>IN</v>
          </cell>
          <cell r="I140" t="str">
            <v>24/09/2012</v>
          </cell>
          <cell r="J140">
            <v>198.65994046153901</v>
          </cell>
          <cell r="K140">
            <v>160160</v>
          </cell>
          <cell r="L140">
            <v>9600</v>
          </cell>
          <cell r="M140">
            <v>7687.68</v>
          </cell>
          <cell r="N140">
            <v>64464.380680000002</v>
          </cell>
          <cell r="O140">
            <v>80080</v>
          </cell>
          <cell r="P140">
            <v>15000</v>
          </cell>
          <cell r="R140">
            <v>25000</v>
          </cell>
          <cell r="S140">
            <v>19219.2</v>
          </cell>
          <cell r="T140">
            <v>83653</v>
          </cell>
          <cell r="U140">
            <v>464864.26068000001</v>
          </cell>
          <cell r="V140">
            <v>373493</v>
          </cell>
          <cell r="W140">
            <v>26906.880000000001</v>
          </cell>
          <cell r="X140">
            <v>400399.88</v>
          </cell>
        </row>
        <row r="141">
          <cell r="C141" t="str">
            <v>I00405</v>
          </cell>
          <cell r="D141" t="str">
            <v>uin</v>
          </cell>
          <cell r="E141" t="str">
            <v>THW</v>
          </cell>
          <cell r="F141" t="str">
            <v>UT211</v>
          </cell>
          <cell r="G141" t="str">
            <v>8</v>
          </cell>
          <cell r="H141" t="str">
            <v>IN</v>
          </cell>
          <cell r="I141" t="str">
            <v>14/05/2014</v>
          </cell>
          <cell r="J141">
            <v>262.29308717948697</v>
          </cell>
          <cell r="K141">
            <v>288000</v>
          </cell>
          <cell r="L141">
            <v>9600</v>
          </cell>
          <cell r="M141">
            <v>13824</v>
          </cell>
          <cell r="N141">
            <v>83781.823999999993</v>
          </cell>
          <cell r="O141">
            <v>144000</v>
          </cell>
          <cell r="P141">
            <v>15000</v>
          </cell>
          <cell r="R141">
            <v>25000</v>
          </cell>
          <cell r="S141">
            <v>34560</v>
          </cell>
          <cell r="T141">
            <v>0</v>
          </cell>
          <cell r="U141">
            <v>613765.82400000002</v>
          </cell>
          <cell r="V141">
            <v>481600</v>
          </cell>
          <cell r="W141">
            <v>48384</v>
          </cell>
          <cell r="X141">
            <v>529984</v>
          </cell>
        </row>
        <row r="142">
          <cell r="C142" t="str">
            <v>I00048</v>
          </cell>
          <cell r="D142" t="str">
            <v>uin</v>
          </cell>
          <cell r="E142" t="str">
            <v>WWN</v>
          </cell>
          <cell r="F142" t="str">
            <v>UU116</v>
          </cell>
          <cell r="G142" t="str">
            <v>6</v>
          </cell>
          <cell r="H142" t="str">
            <v>IN</v>
          </cell>
          <cell r="I142" t="str">
            <v>15/11/2010</v>
          </cell>
          <cell r="J142">
            <v>307.15811965811997</v>
          </cell>
          <cell r="K142">
            <v>287500</v>
          </cell>
          <cell r="L142">
            <v>9600</v>
          </cell>
          <cell r="M142">
            <v>13800</v>
          </cell>
          <cell r="O142">
            <v>143750</v>
          </cell>
          <cell r="P142">
            <v>15000</v>
          </cell>
          <cell r="R142">
            <v>25000</v>
          </cell>
          <cell r="S142">
            <v>34500</v>
          </cell>
          <cell r="T142">
            <v>189600</v>
          </cell>
          <cell r="U142">
            <v>718750</v>
          </cell>
          <cell r="V142">
            <v>670450</v>
          </cell>
          <cell r="W142">
            <v>48300</v>
          </cell>
          <cell r="X142">
            <v>718750</v>
          </cell>
        </row>
        <row r="143">
          <cell r="C143" t="str">
            <v>IC0005</v>
          </cell>
          <cell r="D143" t="str">
            <v>uin</v>
          </cell>
          <cell r="E143" t="str">
            <v>WWN</v>
          </cell>
          <cell r="F143" t="str">
            <v>UU111</v>
          </cell>
          <cell r="G143" t="str">
            <v>5</v>
          </cell>
          <cell r="H143" t="str">
            <v>IN</v>
          </cell>
          <cell r="I143" t="str">
            <v>11/10/2010</v>
          </cell>
          <cell r="J143">
            <v>1015.769815384615</v>
          </cell>
          <cell r="K143">
            <v>966000</v>
          </cell>
          <cell r="L143">
            <v>9600</v>
          </cell>
          <cell r="M143">
            <v>46368</v>
          </cell>
          <cell r="N143">
            <v>329613.36800000002</v>
          </cell>
          <cell r="O143">
            <v>483000</v>
          </cell>
          <cell r="P143">
            <v>15000</v>
          </cell>
          <cell r="R143">
            <v>25000</v>
          </cell>
          <cell r="T143">
            <v>502320</v>
          </cell>
          <cell r="U143">
            <v>2376901.3679999998</v>
          </cell>
          <cell r="V143">
            <v>2000920</v>
          </cell>
          <cell r="W143">
            <v>46368</v>
          </cell>
          <cell r="X143">
            <v>2047287.9999999998</v>
          </cell>
        </row>
        <row r="144">
          <cell r="C144" t="str">
            <v>I00163</v>
          </cell>
          <cell r="D144" t="str">
            <v>uin</v>
          </cell>
          <cell r="E144" t="str">
            <v>TRS</v>
          </cell>
          <cell r="F144" t="str">
            <v>UT111</v>
          </cell>
          <cell r="G144" t="str">
            <v>6</v>
          </cell>
          <cell r="H144" t="str">
            <v>IN</v>
          </cell>
          <cell r="I144" t="str">
            <v>10/09/2012</v>
          </cell>
          <cell r="J144">
            <v>982.38461538461502</v>
          </cell>
          <cell r="K144">
            <v>792000</v>
          </cell>
          <cell r="L144">
            <v>9600</v>
          </cell>
          <cell r="M144">
            <v>38016</v>
          </cell>
          <cell r="N144">
            <v>318780</v>
          </cell>
          <cell r="O144">
            <v>396000</v>
          </cell>
          <cell r="P144">
            <v>15000</v>
          </cell>
          <cell r="R144">
            <v>25000</v>
          </cell>
          <cell r="T144">
            <v>704384</v>
          </cell>
          <cell r="U144">
            <v>2298780</v>
          </cell>
          <cell r="V144">
            <v>1941984</v>
          </cell>
          <cell r="W144">
            <v>38016</v>
          </cell>
          <cell r="X144">
            <v>1980000</v>
          </cell>
        </row>
        <row r="145">
          <cell r="C145" t="str">
            <v>I00375</v>
          </cell>
          <cell r="D145" t="str">
            <v>uin</v>
          </cell>
          <cell r="E145" t="str">
            <v>THW</v>
          </cell>
          <cell r="F145" t="str">
            <v>UT211</v>
          </cell>
          <cell r="G145" t="str">
            <v>7</v>
          </cell>
          <cell r="H145" t="str">
            <v>IN</v>
          </cell>
          <cell r="I145" t="str">
            <v>01/04/2014</v>
          </cell>
          <cell r="J145">
            <v>272.22410256410302</v>
          </cell>
          <cell r="K145">
            <v>300000</v>
          </cell>
          <cell r="L145">
            <v>9600</v>
          </cell>
          <cell r="M145">
            <v>14400</v>
          </cell>
          <cell r="N145">
            <v>87004.4</v>
          </cell>
          <cell r="O145">
            <v>150000</v>
          </cell>
          <cell r="P145">
            <v>15000</v>
          </cell>
          <cell r="R145">
            <v>25000</v>
          </cell>
          <cell r="S145">
            <v>36000</v>
          </cell>
          <cell r="T145">
            <v>0</v>
          </cell>
          <cell r="U145">
            <v>637004.4</v>
          </cell>
          <cell r="V145">
            <v>499600</v>
          </cell>
          <cell r="W145">
            <v>50400</v>
          </cell>
          <cell r="X145">
            <v>550000</v>
          </cell>
        </row>
        <row r="146">
          <cell r="C146" t="str">
            <v>I00099</v>
          </cell>
          <cell r="D146" t="str">
            <v>uin</v>
          </cell>
          <cell r="E146" t="str">
            <v>WWN</v>
          </cell>
          <cell r="F146" t="str">
            <v>UU111</v>
          </cell>
          <cell r="G146" t="str">
            <v>7</v>
          </cell>
          <cell r="H146" t="str">
            <v>IN</v>
          </cell>
          <cell r="I146" t="str">
            <v>08/08/2011</v>
          </cell>
          <cell r="J146">
            <v>347.30769230769198</v>
          </cell>
          <cell r="K146">
            <v>280000</v>
          </cell>
          <cell r="L146">
            <v>9600</v>
          </cell>
          <cell r="M146">
            <v>13440</v>
          </cell>
          <cell r="N146">
            <v>112700</v>
          </cell>
          <cell r="O146">
            <v>140000</v>
          </cell>
          <cell r="P146">
            <v>15000</v>
          </cell>
          <cell r="R146">
            <v>25000</v>
          </cell>
          <cell r="S146">
            <v>33600</v>
          </cell>
          <cell r="T146">
            <v>183360</v>
          </cell>
          <cell r="U146">
            <v>812700</v>
          </cell>
          <cell r="V146">
            <v>652960</v>
          </cell>
          <cell r="W146">
            <v>47040</v>
          </cell>
          <cell r="X146">
            <v>700000</v>
          </cell>
        </row>
        <row r="147">
          <cell r="C147" t="str">
            <v>I00116</v>
          </cell>
          <cell r="D147" t="str">
            <v>uin</v>
          </cell>
          <cell r="E147" t="str">
            <v>TRS</v>
          </cell>
          <cell r="F147" t="str">
            <v>UT111</v>
          </cell>
          <cell r="G147" t="str">
            <v>8</v>
          </cell>
          <cell r="H147" t="str">
            <v>IN</v>
          </cell>
          <cell r="I147" t="str">
            <v>17/11/2011</v>
          </cell>
          <cell r="J147">
            <v>333.41558307692299</v>
          </cell>
          <cell r="K147">
            <v>268800</v>
          </cell>
          <cell r="L147">
            <v>9600</v>
          </cell>
          <cell r="M147">
            <v>12902.4</v>
          </cell>
          <cell r="N147">
            <v>108192.0644</v>
          </cell>
          <cell r="O147">
            <v>134400</v>
          </cell>
          <cell r="P147">
            <v>15000</v>
          </cell>
          <cell r="R147">
            <v>25000</v>
          </cell>
          <cell r="S147">
            <v>32256</v>
          </cell>
          <cell r="T147">
            <v>174042</v>
          </cell>
          <cell r="U147">
            <v>780192.46440000006</v>
          </cell>
          <cell r="V147">
            <v>626842</v>
          </cell>
          <cell r="W147">
            <v>45158.400000000001</v>
          </cell>
          <cell r="X147">
            <v>672000.4</v>
          </cell>
        </row>
        <row r="148">
          <cell r="C148" t="str">
            <v>I00311</v>
          </cell>
          <cell r="D148" t="str">
            <v>uin</v>
          </cell>
          <cell r="E148" t="str">
            <v>TRO</v>
          </cell>
          <cell r="F148" t="str">
            <v>UT111</v>
          </cell>
          <cell r="G148" t="str">
            <v>8</v>
          </cell>
          <cell r="H148" t="str">
            <v>IN</v>
          </cell>
          <cell r="I148" t="str">
            <v>06/11/2013</v>
          </cell>
          <cell r="J148">
            <v>136.50022564102599</v>
          </cell>
          <cell r="K148">
            <v>136000</v>
          </cell>
          <cell r="L148">
            <v>9600</v>
          </cell>
          <cell r="M148">
            <v>6528</v>
          </cell>
          <cell r="N148">
            <v>42962.527999999998</v>
          </cell>
          <cell r="O148">
            <v>68000</v>
          </cell>
          <cell r="P148">
            <v>15000</v>
          </cell>
          <cell r="R148">
            <v>25000</v>
          </cell>
          <cell r="S148">
            <v>16320</v>
          </cell>
          <cell r="T148">
            <v>0</v>
          </cell>
          <cell r="U148">
            <v>319410.52799999999</v>
          </cell>
          <cell r="V148">
            <v>253600</v>
          </cell>
          <cell r="W148">
            <v>22848</v>
          </cell>
          <cell r="X148">
            <v>276448</v>
          </cell>
        </row>
        <row r="149">
          <cell r="C149" t="str">
            <v>I00230</v>
          </cell>
          <cell r="D149" t="str">
            <v>uin</v>
          </cell>
          <cell r="E149" t="str">
            <v>TRS</v>
          </cell>
          <cell r="F149" t="str">
            <v>UT111</v>
          </cell>
          <cell r="G149" t="str">
            <v>8</v>
          </cell>
          <cell r="H149" t="str">
            <v>IN</v>
          </cell>
          <cell r="I149" t="str">
            <v>15/05/2013</v>
          </cell>
          <cell r="J149">
            <v>579.88567521367497</v>
          </cell>
          <cell r="K149">
            <v>448000</v>
          </cell>
          <cell r="L149">
            <v>9600</v>
          </cell>
          <cell r="M149">
            <v>21504</v>
          </cell>
          <cell r="N149">
            <v>180320</v>
          </cell>
          <cell r="O149">
            <v>224000</v>
          </cell>
          <cell r="P149">
            <v>15000</v>
          </cell>
          <cell r="R149">
            <v>25000</v>
          </cell>
          <cell r="S149">
            <v>53760</v>
          </cell>
          <cell r="T149">
            <v>323136</v>
          </cell>
          <cell r="U149">
            <v>1300320</v>
          </cell>
          <cell r="V149">
            <v>1044736</v>
          </cell>
          <cell r="W149">
            <v>75264</v>
          </cell>
          <cell r="X149">
            <v>1120000</v>
          </cell>
        </row>
        <row r="150">
          <cell r="C150" t="str">
            <v>I00349</v>
          </cell>
          <cell r="D150" t="str">
            <v>uin</v>
          </cell>
          <cell r="E150" t="str">
            <v>THW</v>
          </cell>
          <cell r="F150" t="str">
            <v>UT211</v>
          </cell>
          <cell r="G150" t="str">
            <v>9</v>
          </cell>
          <cell r="H150" t="str">
            <v>IN</v>
          </cell>
          <cell r="I150" t="str">
            <v>20/01/2014</v>
          </cell>
          <cell r="J150">
            <v>139.810564102564</v>
          </cell>
          <cell r="K150">
            <v>140000</v>
          </cell>
          <cell r="L150">
            <v>9600</v>
          </cell>
          <cell r="M150">
            <v>6720</v>
          </cell>
          <cell r="N150">
            <v>44036.72</v>
          </cell>
          <cell r="O150">
            <v>70000</v>
          </cell>
          <cell r="P150">
            <v>15000</v>
          </cell>
          <cell r="R150">
            <v>25000</v>
          </cell>
          <cell r="S150">
            <v>16800</v>
          </cell>
          <cell r="T150">
            <v>0</v>
          </cell>
          <cell r="U150">
            <v>327156.71999999997</v>
          </cell>
          <cell r="V150">
            <v>259600</v>
          </cell>
          <cell r="W150">
            <v>23520</v>
          </cell>
          <cell r="X150">
            <v>283120</v>
          </cell>
        </row>
        <row r="151">
          <cell r="C151" t="str">
            <v>I00008</v>
          </cell>
          <cell r="D151" t="str">
            <v>uin</v>
          </cell>
          <cell r="E151" t="str">
            <v>WWN</v>
          </cell>
          <cell r="F151" t="str">
            <v>UU111</v>
          </cell>
          <cell r="G151" t="str">
            <v>6</v>
          </cell>
          <cell r="H151" t="str">
            <v>IN</v>
          </cell>
          <cell r="I151" t="str">
            <v>15/02/2010</v>
          </cell>
          <cell r="J151">
            <v>499.25480769230802</v>
          </cell>
          <cell r="K151">
            <v>402500</v>
          </cell>
          <cell r="L151">
            <v>9600</v>
          </cell>
          <cell r="M151">
            <v>19320</v>
          </cell>
          <cell r="N151">
            <v>162006.25</v>
          </cell>
          <cell r="O151">
            <v>201250</v>
          </cell>
          <cell r="P151">
            <v>15000</v>
          </cell>
          <cell r="R151">
            <v>25000</v>
          </cell>
          <cell r="S151">
            <v>48300</v>
          </cell>
          <cell r="T151">
            <v>285280</v>
          </cell>
          <cell r="U151">
            <v>1168256.25</v>
          </cell>
          <cell r="V151">
            <v>938630</v>
          </cell>
          <cell r="W151">
            <v>67620</v>
          </cell>
          <cell r="X151">
            <v>1006250</v>
          </cell>
        </row>
        <row r="152">
          <cell r="C152" t="str">
            <v>I00218</v>
          </cell>
          <cell r="D152" t="str">
            <v>uin</v>
          </cell>
          <cell r="E152" t="str">
            <v>WWN</v>
          </cell>
          <cell r="F152" t="str">
            <v>UU116</v>
          </cell>
          <cell r="G152" t="str">
            <v>7</v>
          </cell>
          <cell r="H152" t="str">
            <v>IN</v>
          </cell>
          <cell r="I152" t="str">
            <v>01/04/2013</v>
          </cell>
          <cell r="J152">
            <v>361.199801538462</v>
          </cell>
          <cell r="K152">
            <v>291200</v>
          </cell>
          <cell r="L152">
            <v>9600</v>
          </cell>
          <cell r="M152">
            <v>13977.6</v>
          </cell>
          <cell r="N152">
            <v>117207.9356</v>
          </cell>
          <cell r="O152">
            <v>145600</v>
          </cell>
          <cell r="P152">
            <v>15000</v>
          </cell>
          <cell r="R152">
            <v>25000</v>
          </cell>
          <cell r="S152">
            <v>34944</v>
          </cell>
          <cell r="T152">
            <v>192678</v>
          </cell>
          <cell r="U152">
            <v>845207.53559999994</v>
          </cell>
          <cell r="V152">
            <v>679078</v>
          </cell>
          <cell r="W152">
            <v>48921.599999999999</v>
          </cell>
          <cell r="X152">
            <v>727999.6</v>
          </cell>
        </row>
        <row r="153">
          <cell r="C153" t="str">
            <v>I00129</v>
          </cell>
          <cell r="D153" t="str">
            <v>uin</v>
          </cell>
          <cell r="E153" t="str">
            <v>TRL</v>
          </cell>
          <cell r="F153" t="str">
            <v>UT111</v>
          </cell>
          <cell r="G153" t="str">
            <v>7</v>
          </cell>
          <cell r="H153" t="str">
            <v>IN</v>
          </cell>
          <cell r="I153" t="str">
            <v>07/02/2012</v>
          </cell>
          <cell r="J153">
            <v>556.3125</v>
          </cell>
          <cell r="K153">
            <v>448500</v>
          </cell>
          <cell r="L153">
            <v>9600</v>
          </cell>
          <cell r="M153">
            <v>21528</v>
          </cell>
          <cell r="N153">
            <v>180521.25</v>
          </cell>
          <cell r="O153">
            <v>224250</v>
          </cell>
          <cell r="P153">
            <v>15000</v>
          </cell>
          <cell r="R153">
            <v>25000</v>
          </cell>
          <cell r="S153">
            <v>53820</v>
          </cell>
          <cell r="T153">
            <v>323552</v>
          </cell>
          <cell r="U153">
            <v>1301771.25</v>
          </cell>
          <cell r="V153">
            <v>1045902</v>
          </cell>
          <cell r="W153">
            <v>75348</v>
          </cell>
          <cell r="X153">
            <v>1121250</v>
          </cell>
        </row>
        <row r="154">
          <cell r="C154" t="str">
            <v>I00108</v>
          </cell>
          <cell r="D154" t="str">
            <v>uin</v>
          </cell>
          <cell r="E154" t="str">
            <v>AHR</v>
          </cell>
          <cell r="F154" t="str">
            <v>US111</v>
          </cell>
          <cell r="G154" t="str">
            <v>9</v>
          </cell>
          <cell r="H154" t="str">
            <v>IN</v>
          </cell>
          <cell r="I154" t="str">
            <v>22/09/2011</v>
          </cell>
          <cell r="J154">
            <v>176.13461538461499</v>
          </cell>
          <cell r="K154">
            <v>142000</v>
          </cell>
          <cell r="L154">
            <v>9600</v>
          </cell>
          <cell r="M154">
            <v>6816</v>
          </cell>
          <cell r="N154">
            <v>57155</v>
          </cell>
          <cell r="O154">
            <v>71000</v>
          </cell>
          <cell r="P154">
            <v>15000</v>
          </cell>
          <cell r="R154">
            <v>25000</v>
          </cell>
          <cell r="S154">
            <v>17040</v>
          </cell>
          <cell r="T154">
            <v>68544</v>
          </cell>
          <cell r="U154">
            <v>412155</v>
          </cell>
          <cell r="V154">
            <v>331144</v>
          </cell>
          <cell r="W154">
            <v>23856</v>
          </cell>
          <cell r="X154">
            <v>355000</v>
          </cell>
        </row>
        <row r="155">
          <cell r="C155" t="str">
            <v>I00194</v>
          </cell>
          <cell r="D155" t="str">
            <v>uin</v>
          </cell>
          <cell r="E155" t="str">
            <v>THW</v>
          </cell>
          <cell r="F155" t="str">
            <v>UT216</v>
          </cell>
          <cell r="G155" t="str">
            <v>7</v>
          </cell>
          <cell r="H155" t="str">
            <v>IN</v>
          </cell>
          <cell r="I155" t="str">
            <v>15/11/2012</v>
          </cell>
          <cell r="J155">
            <v>323.51699630769201</v>
          </cell>
          <cell r="K155">
            <v>260820</v>
          </cell>
          <cell r="L155">
            <v>9600</v>
          </cell>
          <cell r="M155">
            <v>12519.36</v>
          </cell>
          <cell r="N155">
            <v>104980.01136</v>
          </cell>
          <cell r="O155">
            <v>130410</v>
          </cell>
          <cell r="P155">
            <v>15000</v>
          </cell>
          <cell r="R155">
            <v>25000</v>
          </cell>
          <cell r="S155">
            <v>31298.400000000001</v>
          </cell>
          <cell r="T155">
            <v>167402</v>
          </cell>
          <cell r="U155">
            <v>757029.77136000001</v>
          </cell>
          <cell r="V155">
            <v>608232</v>
          </cell>
          <cell r="W155">
            <v>43817.760000000002</v>
          </cell>
          <cell r="X155">
            <v>652049.76</v>
          </cell>
        </row>
        <row r="156">
          <cell r="C156" t="str">
            <v>I00216</v>
          </cell>
          <cell r="D156" t="str">
            <v>uin</v>
          </cell>
          <cell r="E156" t="str">
            <v>WWN</v>
          </cell>
          <cell r="F156" t="str">
            <v>UU111</v>
          </cell>
          <cell r="G156" t="str">
            <v>7</v>
          </cell>
          <cell r="H156" t="str">
            <v>IN</v>
          </cell>
          <cell r="I156" t="str">
            <v>11/03/2013</v>
          </cell>
          <cell r="J156">
            <v>472.33866</v>
          </cell>
          <cell r="K156">
            <v>380800</v>
          </cell>
          <cell r="L156">
            <v>9600</v>
          </cell>
          <cell r="M156">
            <v>18278.400000000001</v>
          </cell>
          <cell r="N156">
            <v>153272.0644</v>
          </cell>
          <cell r="O156">
            <v>190400</v>
          </cell>
          <cell r="P156">
            <v>15000</v>
          </cell>
          <cell r="R156">
            <v>25000</v>
          </cell>
          <cell r="S156">
            <v>45696</v>
          </cell>
          <cell r="T156">
            <v>267226</v>
          </cell>
          <cell r="U156">
            <v>1105272.4643999999</v>
          </cell>
          <cell r="V156">
            <v>888026</v>
          </cell>
          <cell r="W156">
            <v>63974.400000000001</v>
          </cell>
          <cell r="X156">
            <v>952000.39999999991</v>
          </cell>
        </row>
        <row r="157">
          <cell r="C157" t="str">
            <v>I00118</v>
          </cell>
          <cell r="D157" t="str">
            <v>uin</v>
          </cell>
          <cell r="E157" t="str">
            <v>TRS</v>
          </cell>
          <cell r="F157" t="str">
            <v>UT111</v>
          </cell>
          <cell r="G157" t="str">
            <v>8</v>
          </cell>
          <cell r="H157" t="str">
            <v>IN</v>
          </cell>
          <cell r="I157" t="str">
            <v>21/12/2011</v>
          </cell>
          <cell r="J157">
            <v>355.64307692307699</v>
          </cell>
          <cell r="K157">
            <v>400000</v>
          </cell>
          <cell r="L157">
            <v>9600</v>
          </cell>
          <cell r="M157">
            <v>19200</v>
          </cell>
          <cell r="N157">
            <v>115404.8</v>
          </cell>
          <cell r="O157">
            <v>200000</v>
          </cell>
          <cell r="P157">
            <v>15000</v>
          </cell>
          <cell r="R157">
            <v>25000</v>
          </cell>
          <cell r="S157">
            <v>48000</v>
          </cell>
          <cell r="U157">
            <v>832204.80000000005</v>
          </cell>
          <cell r="V157">
            <v>649600</v>
          </cell>
          <cell r="W157">
            <v>67200</v>
          </cell>
          <cell r="X157">
            <v>716800</v>
          </cell>
        </row>
        <row r="158">
          <cell r="C158" t="str">
            <v>I00130</v>
          </cell>
          <cell r="D158" t="str">
            <v>uin</v>
          </cell>
          <cell r="E158" t="str">
            <v>TRS</v>
          </cell>
          <cell r="F158" t="str">
            <v>UT111</v>
          </cell>
          <cell r="G158" t="str">
            <v>7</v>
          </cell>
          <cell r="H158" t="str">
            <v>IN</v>
          </cell>
          <cell r="I158" t="str">
            <v>20/02/2012</v>
          </cell>
          <cell r="J158">
            <v>666.83067000000005</v>
          </cell>
          <cell r="K158">
            <v>537600</v>
          </cell>
          <cell r="L158">
            <v>9600</v>
          </cell>
          <cell r="M158">
            <v>25804.799999999999</v>
          </cell>
          <cell r="N158">
            <v>216383.96780000001</v>
          </cell>
          <cell r="O158">
            <v>268800</v>
          </cell>
          <cell r="P158">
            <v>15000</v>
          </cell>
          <cell r="R158">
            <v>25000</v>
          </cell>
          <cell r="S158">
            <v>64512</v>
          </cell>
          <cell r="T158">
            <v>397683</v>
          </cell>
          <cell r="U158">
            <v>1560383.7678</v>
          </cell>
          <cell r="V158">
            <v>1253683</v>
          </cell>
          <cell r="W158">
            <v>90316.800000000003</v>
          </cell>
          <cell r="X158">
            <v>1343999.8</v>
          </cell>
        </row>
        <row r="159">
          <cell r="C159" t="str">
            <v>I00364</v>
          </cell>
          <cell r="D159" t="str">
            <v>uin</v>
          </cell>
          <cell r="E159" t="str">
            <v>THW</v>
          </cell>
          <cell r="F159" t="str">
            <v>UT211</v>
          </cell>
          <cell r="G159" t="str">
            <v>6</v>
          </cell>
          <cell r="H159" t="str">
            <v>IN</v>
          </cell>
          <cell r="I159" t="str">
            <v>10/03/2014</v>
          </cell>
          <cell r="J159">
            <v>354.98256410256403</v>
          </cell>
          <cell r="K159">
            <v>400000</v>
          </cell>
          <cell r="L159">
            <v>9600</v>
          </cell>
          <cell r="M159">
            <v>19200</v>
          </cell>
          <cell r="N159">
            <v>113859.2</v>
          </cell>
          <cell r="O159">
            <v>200000</v>
          </cell>
          <cell r="P159">
            <v>15000</v>
          </cell>
          <cell r="R159">
            <v>25000</v>
          </cell>
          <cell r="S159">
            <v>48000</v>
          </cell>
          <cell r="T159">
            <v>0</v>
          </cell>
          <cell r="U159">
            <v>830659.2</v>
          </cell>
          <cell r="V159">
            <v>649600</v>
          </cell>
          <cell r="W159">
            <v>67200</v>
          </cell>
          <cell r="X159">
            <v>716800</v>
          </cell>
        </row>
        <row r="160">
          <cell r="C160" t="str">
            <v>I00229</v>
          </cell>
          <cell r="D160" t="str">
            <v>uin</v>
          </cell>
          <cell r="E160" t="str">
            <v>TRL</v>
          </cell>
          <cell r="F160" t="str">
            <v>UT111</v>
          </cell>
          <cell r="G160" t="str">
            <v>7</v>
          </cell>
          <cell r="H160" t="str">
            <v>IN</v>
          </cell>
          <cell r="I160" t="str">
            <v>15/05/2013</v>
          </cell>
          <cell r="J160">
            <v>384.32776923076898</v>
          </cell>
          <cell r="K160">
            <v>297000</v>
          </cell>
          <cell r="L160">
            <v>9600</v>
          </cell>
          <cell r="M160">
            <v>14256</v>
          </cell>
          <cell r="N160">
            <v>119542.5</v>
          </cell>
          <cell r="O160">
            <v>148500</v>
          </cell>
          <cell r="P160">
            <v>15000</v>
          </cell>
          <cell r="R160">
            <v>25000</v>
          </cell>
          <cell r="S160">
            <v>35640</v>
          </cell>
          <cell r="T160">
            <v>197504</v>
          </cell>
          <cell r="U160">
            <v>862042.5</v>
          </cell>
          <cell r="V160">
            <v>692604</v>
          </cell>
          <cell r="W160">
            <v>49896</v>
          </cell>
          <cell r="X160">
            <v>742500</v>
          </cell>
        </row>
        <row r="161">
          <cell r="C161" t="str">
            <v>I00299</v>
          </cell>
          <cell r="D161" t="str">
            <v>uin</v>
          </cell>
          <cell r="E161" t="str">
            <v>TRL</v>
          </cell>
          <cell r="F161" t="str">
            <v>UT111</v>
          </cell>
          <cell r="G161" t="str">
            <v>8</v>
          </cell>
          <cell r="I161" t="str">
            <v>21/10/2013</v>
          </cell>
          <cell r="J161">
            <v>172.91394871794901</v>
          </cell>
          <cell r="K161">
            <v>180000</v>
          </cell>
          <cell r="L161">
            <v>9600</v>
          </cell>
          <cell r="M161">
            <v>8640</v>
          </cell>
          <cell r="N161">
            <v>54778.64</v>
          </cell>
          <cell r="O161">
            <v>90000</v>
          </cell>
          <cell r="P161">
            <v>15000</v>
          </cell>
          <cell r="R161">
            <v>25000</v>
          </cell>
          <cell r="S161">
            <v>21600</v>
          </cell>
          <cell r="T161">
            <v>0</v>
          </cell>
          <cell r="U161">
            <v>404618.64</v>
          </cell>
          <cell r="V161">
            <v>319600</v>
          </cell>
          <cell r="W161">
            <v>30240</v>
          </cell>
          <cell r="X161">
            <v>349840</v>
          </cell>
        </row>
        <row r="162">
          <cell r="C162" t="str">
            <v>I00342</v>
          </cell>
          <cell r="D162" t="str">
            <v>uin</v>
          </cell>
          <cell r="E162" t="str">
            <v>TRO</v>
          </cell>
          <cell r="F162" t="str">
            <v>UT111</v>
          </cell>
          <cell r="G162" t="str">
            <v>8</v>
          </cell>
          <cell r="I162" t="str">
            <v>16/12/2013</v>
          </cell>
          <cell r="J162">
            <v>305.32748717948698</v>
          </cell>
          <cell r="K162">
            <v>340000</v>
          </cell>
          <cell r="L162">
            <v>9600</v>
          </cell>
          <cell r="M162">
            <v>16320</v>
          </cell>
          <cell r="N162">
            <v>97746.32</v>
          </cell>
          <cell r="O162">
            <v>170000</v>
          </cell>
          <cell r="P162">
            <v>15000</v>
          </cell>
          <cell r="R162">
            <v>25000</v>
          </cell>
          <cell r="S162">
            <v>40800</v>
          </cell>
          <cell r="T162">
            <v>0</v>
          </cell>
          <cell r="U162">
            <v>714466.32</v>
          </cell>
          <cell r="V162">
            <v>559600</v>
          </cell>
          <cell r="W162">
            <v>57120</v>
          </cell>
          <cell r="X162">
            <v>616720</v>
          </cell>
        </row>
        <row r="163">
          <cell r="C163" t="str">
            <v>I00237</v>
          </cell>
          <cell r="D163" t="str">
            <v>uin</v>
          </cell>
          <cell r="E163" t="str">
            <v>TRL</v>
          </cell>
          <cell r="F163" t="str">
            <v>UT111</v>
          </cell>
          <cell r="G163" t="str">
            <v>8</v>
          </cell>
          <cell r="H163" t="str">
            <v>IN</v>
          </cell>
          <cell r="I163" t="str">
            <v>05/06/2013</v>
          </cell>
          <cell r="J163">
            <v>267.92307692307702</v>
          </cell>
          <cell r="K163">
            <v>216000</v>
          </cell>
          <cell r="L163">
            <v>9600</v>
          </cell>
          <cell r="M163">
            <v>10368</v>
          </cell>
          <cell r="N163">
            <v>86940</v>
          </cell>
          <cell r="O163">
            <v>108000</v>
          </cell>
          <cell r="P163">
            <v>15000</v>
          </cell>
          <cell r="R163">
            <v>25000</v>
          </cell>
          <cell r="S163">
            <v>25920</v>
          </cell>
          <cell r="T163">
            <v>130112</v>
          </cell>
          <cell r="U163">
            <v>626940</v>
          </cell>
          <cell r="V163">
            <v>503712</v>
          </cell>
          <cell r="W163">
            <v>36288</v>
          </cell>
          <cell r="X163">
            <v>540000</v>
          </cell>
        </row>
        <row r="164">
          <cell r="C164" t="str">
            <v>I00353</v>
          </cell>
          <cell r="D164" t="str">
            <v>uin</v>
          </cell>
          <cell r="E164" t="str">
            <v>WWN</v>
          </cell>
          <cell r="F164" t="str">
            <v>UU115</v>
          </cell>
          <cell r="G164" t="str">
            <v>8</v>
          </cell>
          <cell r="H164" t="str">
            <v>IN</v>
          </cell>
          <cell r="I164" t="str">
            <v>23/01/2014</v>
          </cell>
          <cell r="J164">
            <v>354.98256410256403</v>
          </cell>
          <cell r="K164">
            <v>400000</v>
          </cell>
          <cell r="L164">
            <v>9600</v>
          </cell>
          <cell r="M164">
            <v>19200</v>
          </cell>
          <cell r="N164">
            <v>113859.2</v>
          </cell>
          <cell r="O164">
            <v>200000</v>
          </cell>
          <cell r="P164">
            <v>15000</v>
          </cell>
          <cell r="R164">
            <v>25000</v>
          </cell>
          <cell r="S164">
            <v>48000</v>
          </cell>
          <cell r="T164">
            <v>0</v>
          </cell>
          <cell r="U164">
            <v>830659.2</v>
          </cell>
          <cell r="V164">
            <v>649600</v>
          </cell>
          <cell r="W164">
            <v>67200</v>
          </cell>
          <cell r="X164">
            <v>716800</v>
          </cell>
        </row>
        <row r="165">
          <cell r="C165" t="str">
            <v>I00297</v>
          </cell>
          <cell r="D165" t="str">
            <v>uin</v>
          </cell>
          <cell r="E165" t="str">
            <v>TRO</v>
          </cell>
          <cell r="F165" t="str">
            <v>UT111</v>
          </cell>
          <cell r="G165" t="str">
            <v>7</v>
          </cell>
          <cell r="H165" t="str">
            <v>IN</v>
          </cell>
          <cell r="I165" t="str">
            <v>17/10/2013</v>
          </cell>
          <cell r="J165">
            <v>305.32748717948698</v>
          </cell>
          <cell r="K165">
            <v>340000</v>
          </cell>
          <cell r="L165">
            <v>9600</v>
          </cell>
          <cell r="M165">
            <v>16320</v>
          </cell>
          <cell r="N165">
            <v>97746.32</v>
          </cell>
          <cell r="O165">
            <v>170000</v>
          </cell>
          <cell r="P165">
            <v>15000</v>
          </cell>
          <cell r="R165">
            <v>25000</v>
          </cell>
          <cell r="S165">
            <v>40800</v>
          </cell>
          <cell r="T165">
            <v>0</v>
          </cell>
          <cell r="U165">
            <v>714466.32</v>
          </cell>
          <cell r="V165">
            <v>559600</v>
          </cell>
          <cell r="W165">
            <v>57120</v>
          </cell>
          <cell r="X165">
            <v>616720</v>
          </cell>
        </row>
        <row r="166">
          <cell r="C166" t="str">
            <v>I00359</v>
          </cell>
          <cell r="D166" t="str">
            <v>uin</v>
          </cell>
          <cell r="E166" t="str">
            <v>TRS</v>
          </cell>
          <cell r="F166" t="str">
            <v>UT111</v>
          </cell>
          <cell r="G166" t="str">
            <v>8</v>
          </cell>
          <cell r="H166" t="str">
            <v>IN</v>
          </cell>
          <cell r="I166" t="str">
            <v>17/02/2014</v>
          </cell>
          <cell r="J166">
            <v>330.15502564102599</v>
          </cell>
          <cell r="K166">
            <v>370000</v>
          </cell>
          <cell r="L166">
            <v>9600</v>
          </cell>
          <cell r="M166">
            <v>17760</v>
          </cell>
          <cell r="N166">
            <v>105802.76</v>
          </cell>
          <cell r="O166">
            <v>185000</v>
          </cell>
          <cell r="P166">
            <v>15000</v>
          </cell>
          <cell r="R166">
            <v>25000</v>
          </cell>
          <cell r="S166">
            <v>44400</v>
          </cell>
          <cell r="T166">
            <v>0</v>
          </cell>
          <cell r="U166">
            <v>772562.76</v>
          </cell>
          <cell r="V166">
            <v>604600</v>
          </cell>
          <cell r="W166">
            <v>62160</v>
          </cell>
          <cell r="X166">
            <v>666760</v>
          </cell>
        </row>
        <row r="167">
          <cell r="C167" t="str">
            <v>I00304</v>
          </cell>
          <cell r="D167" t="str">
            <v>uin</v>
          </cell>
          <cell r="E167" t="str">
            <v>THW</v>
          </cell>
          <cell r="F167" t="str">
            <v>UT211</v>
          </cell>
          <cell r="G167" t="str">
            <v>7</v>
          </cell>
          <cell r="H167" t="str">
            <v>IN</v>
          </cell>
          <cell r="I167" t="str">
            <v>28/10/2013</v>
          </cell>
          <cell r="J167">
            <v>297.051641025641</v>
          </cell>
          <cell r="K167">
            <v>330000</v>
          </cell>
          <cell r="L167">
            <v>9600</v>
          </cell>
          <cell r="M167">
            <v>15840</v>
          </cell>
          <cell r="N167">
            <v>95060.84</v>
          </cell>
          <cell r="O167">
            <v>165000</v>
          </cell>
          <cell r="P167">
            <v>15000</v>
          </cell>
          <cell r="R167">
            <v>25000</v>
          </cell>
          <cell r="S167">
            <v>39600</v>
          </cell>
          <cell r="T167">
            <v>0</v>
          </cell>
          <cell r="U167">
            <v>695100.84</v>
          </cell>
          <cell r="V167">
            <v>544600</v>
          </cell>
          <cell r="W167">
            <v>55440</v>
          </cell>
          <cell r="X167">
            <v>600040</v>
          </cell>
        </row>
        <row r="168">
          <cell r="C168" t="str">
            <v>I00258</v>
          </cell>
          <cell r="D168" t="str">
            <v>uin</v>
          </cell>
          <cell r="E168" t="str">
            <v>TRS</v>
          </cell>
          <cell r="F168" t="str">
            <v>UT111</v>
          </cell>
          <cell r="G168" t="str">
            <v>6</v>
          </cell>
          <cell r="H168" t="str">
            <v>IN</v>
          </cell>
          <cell r="I168" t="str">
            <v>01/08/2013</v>
          </cell>
          <cell r="J168">
            <v>797.460034188034</v>
          </cell>
          <cell r="K168">
            <v>616000</v>
          </cell>
          <cell r="L168">
            <v>9600</v>
          </cell>
          <cell r="M168">
            <v>29568</v>
          </cell>
          <cell r="N168">
            <v>247940</v>
          </cell>
          <cell r="O168">
            <v>308000</v>
          </cell>
          <cell r="P168">
            <v>15000</v>
          </cell>
          <cell r="R168">
            <v>25000</v>
          </cell>
          <cell r="T168">
            <v>536832</v>
          </cell>
          <cell r="U168">
            <v>1787940</v>
          </cell>
          <cell r="V168">
            <v>1510432</v>
          </cell>
          <cell r="W168">
            <v>29568</v>
          </cell>
          <cell r="X168">
            <v>1540000</v>
          </cell>
        </row>
        <row r="169">
          <cell r="C169" t="str">
            <v>I00369</v>
          </cell>
          <cell r="D169" t="str">
            <v>uin</v>
          </cell>
          <cell r="E169" t="str">
            <v>TRO</v>
          </cell>
          <cell r="F169" t="str">
            <v>UT111</v>
          </cell>
          <cell r="G169" t="str">
            <v>9</v>
          </cell>
          <cell r="H169" t="str">
            <v>IN</v>
          </cell>
          <cell r="I169" t="str">
            <v>24/03/2014</v>
          </cell>
          <cell r="J169">
            <v>167.94844102564099</v>
          </cell>
          <cell r="K169">
            <v>174000</v>
          </cell>
          <cell r="L169">
            <v>9600</v>
          </cell>
          <cell r="M169">
            <v>8352</v>
          </cell>
          <cell r="N169">
            <v>53167.351999999999</v>
          </cell>
          <cell r="O169">
            <v>87000</v>
          </cell>
          <cell r="P169">
            <v>15000</v>
          </cell>
          <cell r="R169">
            <v>25000</v>
          </cell>
          <cell r="S169">
            <v>20880</v>
          </cell>
          <cell r="T169">
            <v>0</v>
          </cell>
          <cell r="U169">
            <v>392999.35200000001</v>
          </cell>
          <cell r="V169">
            <v>310600</v>
          </cell>
          <cell r="W169">
            <v>29232</v>
          </cell>
          <cell r="X169">
            <v>339832</v>
          </cell>
        </row>
        <row r="170">
          <cell r="C170" t="str">
            <v>I00340</v>
          </cell>
          <cell r="D170" t="str">
            <v>uin</v>
          </cell>
          <cell r="E170" t="str">
            <v>WWN</v>
          </cell>
          <cell r="F170" t="str">
            <v>UU115</v>
          </cell>
          <cell r="G170" t="str">
            <v>8</v>
          </cell>
          <cell r="H170" t="str">
            <v>IN</v>
          </cell>
          <cell r="I170" t="str">
            <v>09/12/2013</v>
          </cell>
          <cell r="J170">
            <v>176.22428717948699</v>
          </cell>
          <cell r="K170">
            <v>184000</v>
          </cell>
          <cell r="L170">
            <v>9600</v>
          </cell>
          <cell r="M170">
            <v>8832</v>
          </cell>
          <cell r="N170">
            <v>55852.832000000002</v>
          </cell>
          <cell r="O170">
            <v>92000</v>
          </cell>
          <cell r="P170">
            <v>15000</v>
          </cell>
          <cell r="R170">
            <v>25000</v>
          </cell>
          <cell r="S170">
            <v>22080</v>
          </cell>
          <cell r="T170">
            <v>0</v>
          </cell>
          <cell r="U170">
            <v>412364.83199999999</v>
          </cell>
          <cell r="V170">
            <v>325600</v>
          </cell>
          <cell r="W170">
            <v>30912</v>
          </cell>
          <cell r="X170">
            <v>356512</v>
          </cell>
        </row>
        <row r="171">
          <cell r="C171" t="str">
            <v>I00207</v>
          </cell>
          <cell r="D171" t="str">
            <v>uin</v>
          </cell>
          <cell r="E171" t="str">
            <v>THW</v>
          </cell>
          <cell r="F171" t="str">
            <v>UT216</v>
          </cell>
          <cell r="G171" t="str">
            <v>7</v>
          </cell>
          <cell r="H171" t="str">
            <v>IN</v>
          </cell>
          <cell r="I171" t="str">
            <v>04/02/2013</v>
          </cell>
          <cell r="J171">
            <v>313.81730769230802</v>
          </cell>
          <cell r="K171">
            <v>253000</v>
          </cell>
          <cell r="L171">
            <v>9600</v>
          </cell>
          <cell r="M171">
            <v>12144</v>
          </cell>
          <cell r="N171">
            <v>101832.5</v>
          </cell>
          <cell r="O171">
            <v>126500</v>
          </cell>
          <cell r="P171">
            <v>15000</v>
          </cell>
          <cell r="R171">
            <v>25000</v>
          </cell>
          <cell r="S171">
            <v>30360</v>
          </cell>
          <cell r="T171">
            <v>160896</v>
          </cell>
          <cell r="U171">
            <v>734332.5</v>
          </cell>
          <cell r="V171">
            <v>589996</v>
          </cell>
          <cell r="W171">
            <v>42504</v>
          </cell>
          <cell r="X171">
            <v>632500</v>
          </cell>
        </row>
        <row r="172">
          <cell r="C172" t="str">
            <v>I00312</v>
          </cell>
          <cell r="D172" t="str">
            <v>uin</v>
          </cell>
          <cell r="E172" t="str">
            <v>THW</v>
          </cell>
          <cell r="F172" t="str">
            <v>UT211</v>
          </cell>
          <cell r="G172" t="str">
            <v>7</v>
          </cell>
          <cell r="H172" t="str">
            <v>IN</v>
          </cell>
          <cell r="I172" t="str">
            <v>06/11/2013</v>
          </cell>
          <cell r="J172">
            <v>262.29308717948697</v>
          </cell>
          <cell r="K172">
            <v>288000</v>
          </cell>
          <cell r="L172">
            <v>9600</v>
          </cell>
          <cell r="M172">
            <v>13824</v>
          </cell>
          <cell r="N172">
            <v>83781.823999999993</v>
          </cell>
          <cell r="O172">
            <v>144000</v>
          </cell>
          <cell r="P172">
            <v>15000</v>
          </cell>
          <cell r="R172">
            <v>25000</v>
          </cell>
          <cell r="S172">
            <v>34560</v>
          </cell>
          <cell r="T172">
            <v>0</v>
          </cell>
          <cell r="U172">
            <v>613765.82400000002</v>
          </cell>
          <cell r="V172">
            <v>481600</v>
          </cell>
          <cell r="W172">
            <v>48384</v>
          </cell>
          <cell r="X172">
            <v>529984</v>
          </cell>
        </row>
        <row r="173">
          <cell r="C173" t="str">
            <v>I00023</v>
          </cell>
          <cell r="D173" t="str">
            <v>uin</v>
          </cell>
          <cell r="E173" t="str">
            <v>WWN</v>
          </cell>
          <cell r="F173" t="str">
            <v>UU111</v>
          </cell>
          <cell r="G173" t="str">
            <v>7</v>
          </cell>
          <cell r="H173" t="str">
            <v>IN</v>
          </cell>
          <cell r="I173" t="str">
            <v>01/09/2010</v>
          </cell>
          <cell r="J173">
            <v>370.875</v>
          </cell>
          <cell r="K173">
            <v>299000</v>
          </cell>
          <cell r="L173">
            <v>9600</v>
          </cell>
          <cell r="M173">
            <v>14352</v>
          </cell>
          <cell r="N173">
            <v>120347.5</v>
          </cell>
          <cell r="O173">
            <v>149500</v>
          </cell>
          <cell r="P173">
            <v>15000</v>
          </cell>
          <cell r="R173">
            <v>25000</v>
          </cell>
          <cell r="S173">
            <v>35880</v>
          </cell>
          <cell r="T173">
            <v>199168</v>
          </cell>
          <cell r="U173">
            <v>867847.5</v>
          </cell>
          <cell r="V173">
            <v>697268</v>
          </cell>
          <cell r="W173">
            <v>50232</v>
          </cell>
          <cell r="X173">
            <v>747500</v>
          </cell>
        </row>
        <row r="174">
          <cell r="C174" t="str">
            <v>I00313</v>
          </cell>
          <cell r="D174" t="str">
            <v>uin</v>
          </cell>
          <cell r="E174" t="str">
            <v>THW</v>
          </cell>
          <cell r="F174" t="str">
            <v>UT216</v>
          </cell>
          <cell r="G174" t="str">
            <v>8</v>
          </cell>
          <cell r="H174" t="str">
            <v>IN</v>
          </cell>
          <cell r="I174" t="str">
            <v>06/11/2013</v>
          </cell>
          <cell r="J174">
            <v>156.36225641025601</v>
          </cell>
          <cell r="K174">
            <v>160000</v>
          </cell>
          <cell r="L174">
            <v>9600</v>
          </cell>
          <cell r="M174">
            <v>7680</v>
          </cell>
          <cell r="N174">
            <v>49407.68</v>
          </cell>
          <cell r="O174">
            <v>80000</v>
          </cell>
          <cell r="P174">
            <v>15000</v>
          </cell>
          <cell r="R174">
            <v>25000</v>
          </cell>
          <cell r="S174">
            <v>19200</v>
          </cell>
          <cell r="T174">
            <v>0</v>
          </cell>
          <cell r="U174">
            <v>365887.68</v>
          </cell>
          <cell r="V174">
            <v>289600</v>
          </cell>
          <cell r="W174">
            <v>26880</v>
          </cell>
          <cell r="X174">
            <v>316480</v>
          </cell>
        </row>
        <row r="175">
          <cell r="C175" t="str">
            <v>I00271</v>
          </cell>
          <cell r="D175" t="str">
            <v>uin</v>
          </cell>
          <cell r="E175" t="str">
            <v>THW</v>
          </cell>
          <cell r="F175" t="str">
            <v>UT211</v>
          </cell>
          <cell r="G175" t="str">
            <v>6</v>
          </cell>
          <cell r="H175" t="str">
            <v>IN</v>
          </cell>
          <cell r="I175" t="str">
            <v>21/08/2013</v>
          </cell>
          <cell r="J175">
            <v>694.61538461538498</v>
          </cell>
          <cell r="K175">
            <v>560000</v>
          </cell>
          <cell r="L175">
            <v>9600</v>
          </cell>
          <cell r="M175">
            <v>26880</v>
          </cell>
          <cell r="N175">
            <v>225400</v>
          </cell>
          <cell r="O175">
            <v>280000</v>
          </cell>
          <cell r="P175">
            <v>15000</v>
          </cell>
          <cell r="R175">
            <v>25000</v>
          </cell>
          <cell r="S175">
            <v>67200</v>
          </cell>
          <cell r="T175">
            <v>416320</v>
          </cell>
          <cell r="U175">
            <v>1625400</v>
          </cell>
          <cell r="V175">
            <v>1305920</v>
          </cell>
          <cell r="W175">
            <v>94080</v>
          </cell>
          <cell r="X175">
            <v>1400000</v>
          </cell>
        </row>
        <row r="176">
          <cell r="C176" t="str">
            <v>I00354</v>
          </cell>
          <cell r="D176" t="str">
            <v>uin</v>
          </cell>
          <cell r="E176" t="str">
            <v>THW</v>
          </cell>
          <cell r="F176" t="str">
            <v>UT211</v>
          </cell>
          <cell r="G176" t="str">
            <v>6</v>
          </cell>
          <cell r="H176" t="str">
            <v>IN</v>
          </cell>
          <cell r="I176" t="str">
            <v>29/01/2014</v>
          </cell>
          <cell r="J176">
            <v>388.08594871794901</v>
          </cell>
          <cell r="K176">
            <v>440000</v>
          </cell>
          <cell r="L176">
            <v>9600</v>
          </cell>
          <cell r="M176">
            <v>21120</v>
          </cell>
          <cell r="N176">
            <v>124601.12</v>
          </cell>
          <cell r="O176">
            <v>220000</v>
          </cell>
          <cell r="P176">
            <v>15000</v>
          </cell>
          <cell r="R176">
            <v>25000</v>
          </cell>
          <cell r="S176">
            <v>52800</v>
          </cell>
          <cell r="T176">
            <v>0</v>
          </cell>
          <cell r="U176">
            <v>908121.12</v>
          </cell>
          <cell r="V176">
            <v>709600</v>
          </cell>
          <cell r="W176">
            <v>73920</v>
          </cell>
          <cell r="X176">
            <v>783520</v>
          </cell>
        </row>
        <row r="177">
          <cell r="C177" t="str">
            <v>I00337</v>
          </cell>
          <cell r="D177" t="str">
            <v>uin</v>
          </cell>
          <cell r="E177" t="str">
            <v>TRL</v>
          </cell>
          <cell r="F177" t="str">
            <v>UT111</v>
          </cell>
          <cell r="G177" t="str">
            <v>8</v>
          </cell>
          <cell r="H177" t="str">
            <v>IN</v>
          </cell>
          <cell r="I177" t="str">
            <v>02/12/2013</v>
          </cell>
          <cell r="J177">
            <v>321.87917948718001</v>
          </cell>
          <cell r="K177">
            <v>360000</v>
          </cell>
          <cell r="L177">
            <v>9600</v>
          </cell>
          <cell r="M177">
            <v>17280</v>
          </cell>
          <cell r="N177">
            <v>103117.28</v>
          </cell>
          <cell r="O177">
            <v>180000</v>
          </cell>
          <cell r="P177">
            <v>15000</v>
          </cell>
          <cell r="R177">
            <v>25000</v>
          </cell>
          <cell r="S177">
            <v>43200</v>
          </cell>
          <cell r="T177">
            <v>0</v>
          </cell>
          <cell r="U177">
            <v>753197.28</v>
          </cell>
          <cell r="V177">
            <v>589600</v>
          </cell>
          <cell r="W177">
            <v>60480</v>
          </cell>
          <cell r="X177">
            <v>650080</v>
          </cell>
        </row>
        <row r="178">
          <cell r="C178" t="str">
            <v>I00060</v>
          </cell>
          <cell r="D178" t="str">
            <v>uin</v>
          </cell>
          <cell r="E178" t="str">
            <v>TRS</v>
          </cell>
          <cell r="F178" t="str">
            <v>UT111</v>
          </cell>
          <cell r="G178" t="str">
            <v>6</v>
          </cell>
          <cell r="H178" t="str">
            <v>IN</v>
          </cell>
          <cell r="I178" t="str">
            <v>25/11/2010</v>
          </cell>
          <cell r="J178">
            <v>496.15384615384602</v>
          </cell>
          <cell r="K178">
            <v>448000</v>
          </cell>
          <cell r="L178">
            <v>9600</v>
          </cell>
          <cell r="M178">
            <v>21504</v>
          </cell>
          <cell r="N178">
            <v>179200</v>
          </cell>
          <cell r="O178">
            <v>224000</v>
          </cell>
          <cell r="P178">
            <v>15000</v>
          </cell>
          <cell r="R178">
            <v>25000</v>
          </cell>
          <cell r="S178">
            <v>53760</v>
          </cell>
          <cell r="T178">
            <v>323136</v>
          </cell>
          <cell r="U178">
            <v>1299200</v>
          </cell>
          <cell r="V178">
            <v>1044736</v>
          </cell>
          <cell r="W178">
            <v>75264</v>
          </cell>
          <cell r="X178">
            <v>1120000</v>
          </cell>
        </row>
        <row r="179">
          <cell r="C179" t="str">
            <v>I00253</v>
          </cell>
          <cell r="D179" t="str">
            <v>uin</v>
          </cell>
          <cell r="E179" t="str">
            <v>TRL</v>
          </cell>
          <cell r="F179" t="str">
            <v>UT111</v>
          </cell>
          <cell r="G179" t="str">
            <v>10</v>
          </cell>
          <cell r="H179" t="str">
            <v>IN</v>
          </cell>
          <cell r="I179" t="str">
            <v>29/07/2013</v>
          </cell>
          <cell r="J179">
            <v>191.11867984615401</v>
          </cell>
          <cell r="K179">
            <v>154080</v>
          </cell>
          <cell r="L179">
            <v>9600</v>
          </cell>
          <cell r="M179">
            <v>7395.84</v>
          </cell>
          <cell r="N179">
            <v>62017.270839999997</v>
          </cell>
          <cell r="O179">
            <v>77040</v>
          </cell>
          <cell r="P179">
            <v>15000</v>
          </cell>
          <cell r="R179">
            <v>25000</v>
          </cell>
          <cell r="S179">
            <v>18489.599999999999</v>
          </cell>
          <cell r="T179">
            <v>78595</v>
          </cell>
          <cell r="U179">
            <v>447217.71084000001</v>
          </cell>
          <cell r="V179">
            <v>359315</v>
          </cell>
          <cell r="W179">
            <v>25885.439999999999</v>
          </cell>
          <cell r="X179">
            <v>385200.44</v>
          </cell>
        </row>
        <row r="180">
          <cell r="C180" t="str">
            <v>I00117</v>
          </cell>
          <cell r="D180" t="str">
            <v>uin</v>
          </cell>
          <cell r="E180" t="str">
            <v>TRS</v>
          </cell>
          <cell r="F180" t="str">
            <v>UT111</v>
          </cell>
          <cell r="G180" t="str">
            <v>4</v>
          </cell>
          <cell r="H180" t="str">
            <v>IN</v>
          </cell>
          <cell r="I180" t="str">
            <v>28/11/2011</v>
          </cell>
          <cell r="J180">
            <v>1736.5384615384619</v>
          </cell>
          <cell r="K180">
            <v>1400000</v>
          </cell>
          <cell r="L180">
            <v>9600</v>
          </cell>
          <cell r="M180">
            <v>67200</v>
          </cell>
          <cell r="N180">
            <v>563500</v>
          </cell>
          <cell r="O180">
            <v>700000</v>
          </cell>
          <cell r="P180">
            <v>15000</v>
          </cell>
          <cell r="R180">
            <v>25000</v>
          </cell>
          <cell r="S180">
            <v>168000</v>
          </cell>
          <cell r="T180">
            <v>1115200</v>
          </cell>
          <cell r="U180">
            <v>4063500</v>
          </cell>
          <cell r="V180">
            <v>3264800</v>
          </cell>
          <cell r="W180">
            <v>235200</v>
          </cell>
          <cell r="X180">
            <v>3500000</v>
          </cell>
        </row>
        <row r="181">
          <cell r="C181" t="str">
            <v>I00323</v>
          </cell>
          <cell r="D181" t="str">
            <v>uin</v>
          </cell>
          <cell r="E181" t="str">
            <v>TRL</v>
          </cell>
          <cell r="F181" t="str">
            <v>UT111</v>
          </cell>
          <cell r="G181" t="str">
            <v>7</v>
          </cell>
          <cell r="H181" t="str">
            <v>IN</v>
          </cell>
          <cell r="I181" t="str">
            <v>13/11/2013</v>
          </cell>
          <cell r="J181">
            <v>0</v>
          </cell>
          <cell r="K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</row>
        <row r="182">
          <cell r="C182" t="str">
            <v>I00413</v>
          </cell>
          <cell r="D182" t="str">
            <v>uin</v>
          </cell>
          <cell r="E182" t="str">
            <v>THW</v>
          </cell>
          <cell r="F182" t="str">
            <v>UT211</v>
          </cell>
          <cell r="G182" t="str">
            <v>8</v>
          </cell>
          <cell r="H182" t="str">
            <v>IN</v>
          </cell>
          <cell r="I182" t="str">
            <v>12/05/2014</v>
          </cell>
          <cell r="J182">
            <v>160.41</v>
          </cell>
          <cell r="K182">
            <v>160.41</v>
          </cell>
          <cell r="U182">
            <v>160.41</v>
          </cell>
          <cell r="V182">
            <v>160.41</v>
          </cell>
          <cell r="W182">
            <v>0</v>
          </cell>
          <cell r="X182">
            <v>160.41</v>
          </cell>
        </row>
        <row r="183">
          <cell r="C183" t="str">
            <v>I00348</v>
          </cell>
          <cell r="D183" t="str">
            <v>uin</v>
          </cell>
          <cell r="E183" t="str">
            <v>THW</v>
          </cell>
          <cell r="F183" t="str">
            <v>UT211</v>
          </cell>
          <cell r="G183" t="str">
            <v>6</v>
          </cell>
          <cell r="H183" t="str">
            <v>IN</v>
          </cell>
          <cell r="I183" t="str">
            <v>16/01/2014</v>
          </cell>
          <cell r="J183">
            <v>388.08594871794901</v>
          </cell>
          <cell r="K183">
            <v>440000</v>
          </cell>
          <cell r="L183">
            <v>9600</v>
          </cell>
          <cell r="M183">
            <v>21120</v>
          </cell>
          <cell r="N183">
            <v>124601.12</v>
          </cell>
          <cell r="O183">
            <v>220000</v>
          </cell>
          <cell r="P183">
            <v>15000</v>
          </cell>
          <cell r="R183">
            <v>25000</v>
          </cell>
          <cell r="S183">
            <v>52800</v>
          </cell>
          <cell r="T183">
            <v>0</v>
          </cell>
          <cell r="U183">
            <v>908121.12</v>
          </cell>
          <cell r="V183">
            <v>709600</v>
          </cell>
          <cell r="W183">
            <v>73920</v>
          </cell>
          <cell r="X183">
            <v>783520</v>
          </cell>
        </row>
        <row r="184">
          <cell r="C184" t="str">
            <v>I00292</v>
          </cell>
          <cell r="D184" t="str">
            <v>uin</v>
          </cell>
          <cell r="E184" t="str">
            <v>THW</v>
          </cell>
          <cell r="F184" t="str">
            <v>UT211</v>
          </cell>
          <cell r="G184" t="str">
            <v>8</v>
          </cell>
          <cell r="H184" t="str">
            <v>IN</v>
          </cell>
          <cell r="I184" t="str">
            <v>07/10/2013</v>
          </cell>
          <cell r="J184">
            <v>214.29317948718</v>
          </cell>
          <cell r="K184">
            <v>230000</v>
          </cell>
          <cell r="L184">
            <v>9600</v>
          </cell>
          <cell r="M184">
            <v>11040</v>
          </cell>
          <cell r="N184">
            <v>68206.039999999994</v>
          </cell>
          <cell r="O184">
            <v>115000</v>
          </cell>
          <cell r="P184">
            <v>15000</v>
          </cell>
          <cell r="R184">
            <v>25000</v>
          </cell>
          <cell r="S184">
            <v>27600</v>
          </cell>
          <cell r="T184">
            <v>0</v>
          </cell>
          <cell r="U184">
            <v>501446.04</v>
          </cell>
          <cell r="V184">
            <v>394600</v>
          </cell>
          <cell r="W184">
            <v>38640</v>
          </cell>
          <cell r="X184">
            <v>433240</v>
          </cell>
        </row>
        <row r="185">
          <cell r="C185" t="str">
            <v>I00175</v>
          </cell>
          <cell r="D185" t="str">
            <v>uin</v>
          </cell>
          <cell r="E185" t="str">
            <v>WWN</v>
          </cell>
          <cell r="F185" t="str">
            <v>UU116</v>
          </cell>
          <cell r="G185" t="str">
            <v>7</v>
          </cell>
          <cell r="H185" t="str">
            <v>IN</v>
          </cell>
          <cell r="I185" t="str">
            <v>01/10/2012</v>
          </cell>
          <cell r="J185">
            <v>375.09240692307702</v>
          </cell>
          <cell r="K185">
            <v>302400</v>
          </cell>
          <cell r="L185">
            <v>9600</v>
          </cell>
          <cell r="M185">
            <v>14515.2</v>
          </cell>
          <cell r="N185">
            <v>121716.0322</v>
          </cell>
          <cell r="O185">
            <v>151200</v>
          </cell>
          <cell r="P185">
            <v>15000</v>
          </cell>
          <cell r="R185">
            <v>25000</v>
          </cell>
          <cell r="S185">
            <v>36288</v>
          </cell>
          <cell r="T185">
            <v>201997</v>
          </cell>
          <cell r="U185">
            <v>877716.23219999997</v>
          </cell>
          <cell r="V185">
            <v>705197</v>
          </cell>
          <cell r="W185">
            <v>50803.199999999997</v>
          </cell>
          <cell r="X185">
            <v>756000.2</v>
          </cell>
        </row>
        <row r="186">
          <cell r="C186" t="str">
            <v>I00301</v>
          </cell>
          <cell r="D186" t="str">
            <v>uin</v>
          </cell>
          <cell r="E186" t="str">
            <v>TRO</v>
          </cell>
          <cell r="F186" t="str">
            <v>UT111</v>
          </cell>
          <cell r="G186" t="str">
            <v>8</v>
          </cell>
          <cell r="H186" t="str">
            <v>IN</v>
          </cell>
          <cell r="I186" t="str">
            <v>24/10/2013</v>
          </cell>
          <cell r="J186">
            <v>136.50022564102599</v>
          </cell>
          <cell r="K186">
            <v>136000</v>
          </cell>
          <cell r="L186">
            <v>9600</v>
          </cell>
          <cell r="M186">
            <v>6528</v>
          </cell>
          <cell r="N186">
            <v>42962.527999999998</v>
          </cell>
          <cell r="O186">
            <v>68000</v>
          </cell>
          <cell r="P186">
            <v>15000</v>
          </cell>
          <cell r="R186">
            <v>25000</v>
          </cell>
          <cell r="S186">
            <v>16320</v>
          </cell>
          <cell r="T186">
            <v>0</v>
          </cell>
          <cell r="U186">
            <v>319410.52799999999</v>
          </cell>
          <cell r="V186">
            <v>253600</v>
          </cell>
          <cell r="W186">
            <v>22848</v>
          </cell>
          <cell r="X186">
            <v>276448</v>
          </cell>
        </row>
        <row r="187">
          <cell r="C187" t="str">
            <v>I00289</v>
          </cell>
          <cell r="D187" t="str">
            <v>uin</v>
          </cell>
          <cell r="E187" t="str">
            <v>WWN</v>
          </cell>
          <cell r="F187" t="str">
            <v>UU111</v>
          </cell>
          <cell r="G187" t="str">
            <v>7</v>
          </cell>
          <cell r="H187" t="str">
            <v>IN</v>
          </cell>
          <cell r="I187" t="str">
            <v>26/09/2013</v>
          </cell>
          <cell r="J187">
            <v>669.80769230769204</v>
          </cell>
          <cell r="K187">
            <v>540000</v>
          </cell>
          <cell r="L187">
            <v>9600</v>
          </cell>
          <cell r="M187">
            <v>25920</v>
          </cell>
          <cell r="N187">
            <v>217350</v>
          </cell>
          <cell r="O187">
            <v>270000</v>
          </cell>
          <cell r="P187">
            <v>15000</v>
          </cell>
          <cell r="R187">
            <v>25000</v>
          </cell>
          <cell r="S187">
            <v>64800</v>
          </cell>
          <cell r="T187">
            <v>399680</v>
          </cell>
          <cell r="U187">
            <v>1567350</v>
          </cell>
          <cell r="V187">
            <v>1259280</v>
          </cell>
          <cell r="W187">
            <v>90720</v>
          </cell>
          <cell r="X187">
            <v>1350000</v>
          </cell>
        </row>
        <row r="188">
          <cell r="C188" t="str">
            <v>I00278</v>
          </cell>
          <cell r="D188" t="str">
            <v>uin</v>
          </cell>
          <cell r="E188" t="str">
            <v>TRL</v>
          </cell>
          <cell r="F188" t="str">
            <v>UT111</v>
          </cell>
          <cell r="G188" t="str">
            <v>8</v>
          </cell>
          <cell r="H188" t="str">
            <v>IN</v>
          </cell>
          <cell r="I188" t="str">
            <v>05/09/2013</v>
          </cell>
          <cell r="J188">
            <v>520.96153846153902</v>
          </cell>
          <cell r="K188">
            <v>420000</v>
          </cell>
          <cell r="L188">
            <v>9600</v>
          </cell>
          <cell r="M188">
            <v>20160</v>
          </cell>
          <cell r="N188">
            <v>169050</v>
          </cell>
          <cell r="O188">
            <v>210000</v>
          </cell>
          <cell r="P188">
            <v>15000</v>
          </cell>
          <cell r="R188">
            <v>25000</v>
          </cell>
          <cell r="S188">
            <v>50400</v>
          </cell>
          <cell r="T188">
            <v>299840</v>
          </cell>
          <cell r="U188">
            <v>1219050</v>
          </cell>
          <cell r="V188">
            <v>979440</v>
          </cell>
          <cell r="W188">
            <v>70560</v>
          </cell>
          <cell r="X188">
            <v>1050000</v>
          </cell>
        </row>
        <row r="189">
          <cell r="C189" t="str">
            <v>I00277</v>
          </cell>
          <cell r="D189" t="str">
            <v>uin</v>
          </cell>
          <cell r="E189" t="str">
            <v>THW</v>
          </cell>
          <cell r="F189" t="str">
            <v>UT211</v>
          </cell>
          <cell r="G189" t="str">
            <v>8</v>
          </cell>
          <cell r="H189" t="str">
            <v>IN</v>
          </cell>
          <cell r="I189" t="str">
            <v>04/09/2013</v>
          </cell>
          <cell r="J189">
            <v>232.199801538462</v>
          </cell>
          <cell r="K189">
            <v>187200</v>
          </cell>
          <cell r="L189">
            <v>9600</v>
          </cell>
          <cell r="M189">
            <v>8985.6</v>
          </cell>
          <cell r="N189">
            <v>75347.935599999997</v>
          </cell>
          <cell r="O189">
            <v>93600</v>
          </cell>
          <cell r="P189">
            <v>15000</v>
          </cell>
          <cell r="R189">
            <v>25000</v>
          </cell>
          <cell r="S189">
            <v>22464</v>
          </cell>
          <cell r="T189">
            <v>106150</v>
          </cell>
          <cell r="U189">
            <v>543347.53559999994</v>
          </cell>
          <cell r="V189">
            <v>436550</v>
          </cell>
          <cell r="W189">
            <v>31449.599999999999</v>
          </cell>
          <cell r="X189">
            <v>467999.6</v>
          </cell>
        </row>
        <row r="190">
          <cell r="C190" t="str">
            <v>I00140</v>
          </cell>
          <cell r="D190" t="str">
            <v>uin</v>
          </cell>
          <cell r="E190" t="str">
            <v>WWN</v>
          </cell>
          <cell r="F190" t="str">
            <v>UU116</v>
          </cell>
          <cell r="G190" t="str">
            <v>8</v>
          </cell>
          <cell r="H190" t="str">
            <v>IN</v>
          </cell>
          <cell r="I190" t="str">
            <v>09/04/2012</v>
          </cell>
          <cell r="J190">
            <v>382.038461538462</v>
          </cell>
          <cell r="K190">
            <v>308000</v>
          </cell>
          <cell r="L190">
            <v>9600</v>
          </cell>
          <cell r="M190">
            <v>14784</v>
          </cell>
          <cell r="N190">
            <v>123970</v>
          </cell>
          <cell r="O190">
            <v>154000</v>
          </cell>
          <cell r="P190">
            <v>15000</v>
          </cell>
          <cell r="R190">
            <v>25000</v>
          </cell>
          <cell r="S190">
            <v>36960</v>
          </cell>
          <cell r="T190">
            <v>206656</v>
          </cell>
          <cell r="U190">
            <v>893970</v>
          </cell>
          <cell r="V190">
            <v>718256</v>
          </cell>
          <cell r="W190">
            <v>51744</v>
          </cell>
          <cell r="X190">
            <v>770000</v>
          </cell>
        </row>
        <row r="191">
          <cell r="C191" t="str">
            <v>I00335</v>
          </cell>
          <cell r="D191" t="str">
            <v>uin</v>
          </cell>
          <cell r="E191" t="str">
            <v>TRS</v>
          </cell>
          <cell r="F191" t="str">
            <v>UT111</v>
          </cell>
          <cell r="G191" t="str">
            <v>10</v>
          </cell>
          <cell r="H191" t="str">
            <v>IN</v>
          </cell>
          <cell r="I191" t="str">
            <v>02/12/2013</v>
          </cell>
          <cell r="J191">
            <v>139.810564102564</v>
          </cell>
          <cell r="K191">
            <v>140000</v>
          </cell>
          <cell r="L191">
            <v>9600</v>
          </cell>
          <cell r="M191">
            <v>6720</v>
          </cell>
          <cell r="N191">
            <v>44036.72</v>
          </cell>
          <cell r="O191">
            <v>70000</v>
          </cell>
          <cell r="P191">
            <v>15000</v>
          </cell>
          <cell r="R191">
            <v>25000</v>
          </cell>
          <cell r="S191">
            <v>16800</v>
          </cell>
          <cell r="T191">
            <v>0</v>
          </cell>
          <cell r="U191">
            <v>327156.71999999997</v>
          </cell>
          <cell r="V191">
            <v>259600</v>
          </cell>
          <cell r="W191">
            <v>23520</v>
          </cell>
          <cell r="X191">
            <v>283120</v>
          </cell>
        </row>
        <row r="192">
          <cell r="C192" t="str">
            <v>I00172</v>
          </cell>
          <cell r="D192" t="str">
            <v>uin</v>
          </cell>
          <cell r="E192" t="str">
            <v>TRS</v>
          </cell>
          <cell r="F192" t="str">
            <v>UT111</v>
          </cell>
          <cell r="G192" t="str">
            <v>10</v>
          </cell>
          <cell r="H192" t="str">
            <v>IN</v>
          </cell>
          <cell r="I192" t="str">
            <v>24/09/2012</v>
          </cell>
          <cell r="J192">
            <v>198.65994046153901</v>
          </cell>
          <cell r="K192">
            <v>160160</v>
          </cell>
          <cell r="L192">
            <v>9600</v>
          </cell>
          <cell r="M192">
            <v>7687.68</v>
          </cell>
          <cell r="N192">
            <v>64464.380680000002</v>
          </cell>
          <cell r="O192">
            <v>80080</v>
          </cell>
          <cell r="P192">
            <v>15000</v>
          </cell>
          <cell r="R192">
            <v>25000</v>
          </cell>
          <cell r="S192">
            <v>19219.2</v>
          </cell>
          <cell r="T192">
            <v>83653</v>
          </cell>
          <cell r="U192">
            <v>464864.26068000001</v>
          </cell>
          <cell r="V192">
            <v>373493</v>
          </cell>
          <cell r="W192">
            <v>26906.880000000001</v>
          </cell>
          <cell r="X192">
            <v>400399.88</v>
          </cell>
        </row>
        <row r="193">
          <cell r="C193" t="str">
            <v>I00401</v>
          </cell>
          <cell r="D193" t="str">
            <v>uin</v>
          </cell>
          <cell r="E193" t="str">
            <v>THW</v>
          </cell>
          <cell r="F193" t="str">
            <v>UT211</v>
          </cell>
          <cell r="G193" t="str">
            <v>7</v>
          </cell>
          <cell r="H193" t="str">
            <v>IN</v>
          </cell>
          <cell r="I193" t="str">
            <v>08/05/2014</v>
          </cell>
          <cell r="J193">
            <v>162.98293333333299</v>
          </cell>
          <cell r="K193">
            <v>168000</v>
          </cell>
          <cell r="L193">
            <v>9600</v>
          </cell>
          <cell r="M193">
            <v>8064</v>
          </cell>
          <cell r="N193">
            <v>51556.063999999998</v>
          </cell>
          <cell r="O193">
            <v>84000</v>
          </cell>
          <cell r="P193">
            <v>15000</v>
          </cell>
          <cell r="R193">
            <v>25000</v>
          </cell>
          <cell r="S193">
            <v>20160</v>
          </cell>
          <cell r="T193">
            <v>0</v>
          </cell>
          <cell r="U193">
            <v>381380.06400000001</v>
          </cell>
          <cell r="V193">
            <v>301600</v>
          </cell>
          <cell r="W193">
            <v>28224</v>
          </cell>
          <cell r="X193">
            <v>329824</v>
          </cell>
        </row>
        <row r="194">
          <cell r="C194" t="str">
            <v>I00162</v>
          </cell>
          <cell r="D194" t="str">
            <v>uin</v>
          </cell>
          <cell r="E194" t="str">
            <v>WWN</v>
          </cell>
          <cell r="F194" t="str">
            <v>UU116</v>
          </cell>
          <cell r="G194" t="str">
            <v>6</v>
          </cell>
          <cell r="H194" t="str">
            <v>IN</v>
          </cell>
          <cell r="I194" t="str">
            <v>06/09/2012</v>
          </cell>
          <cell r="J194">
            <v>695.60789076923095</v>
          </cell>
          <cell r="K194">
            <v>560800</v>
          </cell>
          <cell r="L194">
            <v>9600</v>
          </cell>
          <cell r="M194">
            <v>26918.400000000001</v>
          </cell>
          <cell r="N194">
            <v>225722.0644</v>
          </cell>
          <cell r="O194">
            <v>280400</v>
          </cell>
          <cell r="P194">
            <v>15000</v>
          </cell>
          <cell r="R194">
            <v>25000</v>
          </cell>
          <cell r="S194">
            <v>67296</v>
          </cell>
          <cell r="T194">
            <v>416986</v>
          </cell>
          <cell r="U194">
            <v>1627722.4643999999</v>
          </cell>
          <cell r="V194">
            <v>1307786</v>
          </cell>
          <cell r="W194">
            <v>94214.399999999994</v>
          </cell>
          <cell r="X194">
            <v>1402000.4</v>
          </cell>
        </row>
        <row r="195">
          <cell r="C195" t="str">
            <v>I00133</v>
          </cell>
          <cell r="D195" t="str">
            <v>uin</v>
          </cell>
          <cell r="E195" t="str">
            <v>WWN</v>
          </cell>
          <cell r="F195" t="str">
            <v>UU111</v>
          </cell>
          <cell r="G195" t="str">
            <v>7</v>
          </cell>
          <cell r="H195" t="str">
            <v>IN</v>
          </cell>
          <cell r="I195" t="str">
            <v>02/04/2012</v>
          </cell>
          <cell r="J195">
            <v>775.091459076923</v>
          </cell>
          <cell r="K195">
            <v>624880</v>
          </cell>
          <cell r="L195">
            <v>9600</v>
          </cell>
          <cell r="M195">
            <v>29994.240000000002</v>
          </cell>
          <cell r="N195">
            <v>251514.17423999999</v>
          </cell>
          <cell r="O195">
            <v>312440</v>
          </cell>
          <cell r="P195">
            <v>15000</v>
          </cell>
          <cell r="R195">
            <v>25000</v>
          </cell>
          <cell r="S195">
            <v>74985.600000000006</v>
          </cell>
          <cell r="T195">
            <v>470300</v>
          </cell>
          <cell r="U195">
            <v>1813714.0142399999</v>
          </cell>
          <cell r="V195">
            <v>1457220</v>
          </cell>
          <cell r="W195">
            <v>104979.84000000001</v>
          </cell>
          <cell r="X195">
            <v>1562199.8399999999</v>
          </cell>
        </row>
        <row r="196">
          <cell r="C196" t="str">
            <v>I00169</v>
          </cell>
          <cell r="D196" t="str">
            <v>uin</v>
          </cell>
          <cell r="E196" t="str">
            <v>TRS</v>
          </cell>
          <cell r="F196" t="str">
            <v>UT111</v>
          </cell>
          <cell r="G196" t="str">
            <v>10</v>
          </cell>
          <cell r="H196" t="str">
            <v>IN</v>
          </cell>
          <cell r="I196" t="str">
            <v>24/09/2012</v>
          </cell>
          <cell r="J196">
            <v>198.65994046153901</v>
          </cell>
          <cell r="K196">
            <v>160160</v>
          </cell>
          <cell r="L196">
            <v>9600</v>
          </cell>
          <cell r="M196">
            <v>7687.68</v>
          </cell>
          <cell r="N196">
            <v>64464.380680000002</v>
          </cell>
          <cell r="O196">
            <v>80080</v>
          </cell>
          <cell r="P196">
            <v>15000</v>
          </cell>
          <cell r="R196">
            <v>25000</v>
          </cell>
          <cell r="S196">
            <v>19219.2</v>
          </cell>
          <cell r="T196">
            <v>83653</v>
          </cell>
          <cell r="U196">
            <v>464864.26068000001</v>
          </cell>
          <cell r="V196">
            <v>373493</v>
          </cell>
          <cell r="W196">
            <v>26906.880000000001</v>
          </cell>
          <cell r="X196">
            <v>400399.88</v>
          </cell>
        </row>
        <row r="197">
          <cell r="C197" t="str">
            <v>I00264</v>
          </cell>
          <cell r="D197" t="str">
            <v>uin</v>
          </cell>
          <cell r="E197" t="str">
            <v>WWN</v>
          </cell>
          <cell r="F197" t="str">
            <v>UU116</v>
          </cell>
          <cell r="G197" t="str">
            <v>6</v>
          </cell>
          <cell r="H197" t="str">
            <v>IN</v>
          </cell>
          <cell r="I197" t="str">
            <v>12/08/2013</v>
          </cell>
          <cell r="J197">
            <v>854.44379487179503</v>
          </cell>
          <cell r="K197">
            <v>660000</v>
          </cell>
          <cell r="L197">
            <v>9600</v>
          </cell>
          <cell r="M197">
            <v>31680</v>
          </cell>
          <cell r="N197">
            <v>265650</v>
          </cell>
          <cell r="O197">
            <v>330000</v>
          </cell>
          <cell r="P197">
            <v>15000</v>
          </cell>
          <cell r="R197">
            <v>25000</v>
          </cell>
          <cell r="S197">
            <v>79200</v>
          </cell>
          <cell r="T197">
            <v>499520</v>
          </cell>
          <cell r="U197">
            <v>1915650</v>
          </cell>
          <cell r="V197">
            <v>1539120</v>
          </cell>
          <cell r="W197">
            <v>110880</v>
          </cell>
          <cell r="X197">
            <v>1650000</v>
          </cell>
        </row>
        <row r="198">
          <cell r="C198" t="str">
            <v>I00154</v>
          </cell>
          <cell r="D198" t="str">
            <v>uin</v>
          </cell>
          <cell r="E198" t="str">
            <v>WWN</v>
          </cell>
          <cell r="F198" t="str">
            <v>UU111</v>
          </cell>
          <cell r="G198" t="str">
            <v>8</v>
          </cell>
          <cell r="H198" t="str">
            <v>IN</v>
          </cell>
          <cell r="I198" t="str">
            <v>01/08/2012</v>
          </cell>
          <cell r="J198">
            <v>267.770076923077</v>
          </cell>
          <cell r="K198">
            <v>207000</v>
          </cell>
          <cell r="L198">
            <v>9600</v>
          </cell>
          <cell r="M198">
            <v>9936</v>
          </cell>
          <cell r="N198">
            <v>83317.5</v>
          </cell>
          <cell r="O198">
            <v>103500</v>
          </cell>
          <cell r="P198">
            <v>15000</v>
          </cell>
          <cell r="R198">
            <v>25000</v>
          </cell>
          <cell r="S198">
            <v>24840</v>
          </cell>
          <cell r="T198">
            <v>122624</v>
          </cell>
          <cell r="U198">
            <v>600817.5</v>
          </cell>
          <cell r="V198">
            <v>482724</v>
          </cell>
          <cell r="W198">
            <v>34776</v>
          </cell>
          <cell r="X198">
            <v>517500</v>
          </cell>
        </row>
        <row r="199">
          <cell r="C199" t="str">
            <v>I00184</v>
          </cell>
          <cell r="D199" t="str">
            <v>uin</v>
          </cell>
          <cell r="E199" t="str">
            <v>THW</v>
          </cell>
          <cell r="F199" t="str">
            <v>UT216</v>
          </cell>
          <cell r="G199" t="str">
            <v>9</v>
          </cell>
          <cell r="H199" t="str">
            <v>IN</v>
          </cell>
          <cell r="I199" t="str">
            <v>10/10/2012</v>
          </cell>
          <cell r="J199">
            <v>194.49250615384599</v>
          </cell>
          <cell r="K199">
            <v>156800</v>
          </cell>
          <cell r="L199">
            <v>9600</v>
          </cell>
          <cell r="M199">
            <v>7526.4</v>
          </cell>
          <cell r="N199">
            <v>63112.064400000003</v>
          </cell>
          <cell r="O199">
            <v>78400</v>
          </cell>
          <cell r="P199">
            <v>15000</v>
          </cell>
          <cell r="R199">
            <v>25000</v>
          </cell>
          <cell r="S199">
            <v>18816</v>
          </cell>
          <cell r="T199">
            <v>80858</v>
          </cell>
          <cell r="U199">
            <v>455112.4644</v>
          </cell>
          <cell r="V199">
            <v>365658</v>
          </cell>
          <cell r="W199">
            <v>26342.400000000001</v>
          </cell>
          <cell r="X199">
            <v>392000.4</v>
          </cell>
        </row>
        <row r="200">
          <cell r="C200" t="str">
            <v>I00326</v>
          </cell>
          <cell r="D200" t="str">
            <v>uin</v>
          </cell>
          <cell r="E200" t="str">
            <v>TRS</v>
          </cell>
          <cell r="F200" t="str">
            <v>UT111</v>
          </cell>
          <cell r="G200" t="str">
            <v>10</v>
          </cell>
          <cell r="H200" t="str">
            <v>IN</v>
          </cell>
          <cell r="I200" t="str">
            <v>18/11/2013</v>
          </cell>
          <cell r="J200">
            <v>139.810564102564</v>
          </cell>
          <cell r="K200">
            <v>140000</v>
          </cell>
          <cell r="L200">
            <v>9600</v>
          </cell>
          <cell r="M200">
            <v>6720</v>
          </cell>
          <cell r="N200">
            <v>44036.72</v>
          </cell>
          <cell r="O200">
            <v>70000</v>
          </cell>
          <cell r="P200">
            <v>15000</v>
          </cell>
          <cell r="R200">
            <v>25000</v>
          </cell>
          <cell r="S200">
            <v>16800</v>
          </cell>
          <cell r="T200">
            <v>0</v>
          </cell>
          <cell r="U200">
            <v>327156.71999999997</v>
          </cell>
          <cell r="V200">
            <v>259600</v>
          </cell>
          <cell r="W200">
            <v>23520</v>
          </cell>
          <cell r="X200">
            <v>283120</v>
          </cell>
        </row>
        <row r="201">
          <cell r="C201" t="str">
            <v>I00114</v>
          </cell>
          <cell r="D201" t="str">
            <v>uin</v>
          </cell>
          <cell r="E201" t="str">
            <v>WWN</v>
          </cell>
          <cell r="F201" t="str">
            <v>UU111</v>
          </cell>
          <cell r="G201" t="str">
            <v>7</v>
          </cell>
          <cell r="H201" t="str">
            <v>IN</v>
          </cell>
          <cell r="I201" t="str">
            <v>02/11/2011</v>
          </cell>
          <cell r="J201">
            <v>559.16558307692299</v>
          </cell>
          <cell r="K201">
            <v>450800</v>
          </cell>
          <cell r="L201">
            <v>9600</v>
          </cell>
          <cell r="M201">
            <v>21638.400000000001</v>
          </cell>
          <cell r="N201">
            <v>181447.0644</v>
          </cell>
          <cell r="O201">
            <v>225400</v>
          </cell>
          <cell r="P201">
            <v>15000</v>
          </cell>
          <cell r="R201">
            <v>25000</v>
          </cell>
          <cell r="S201">
            <v>54096</v>
          </cell>
          <cell r="T201">
            <v>325466</v>
          </cell>
          <cell r="U201">
            <v>1308447.4643999999</v>
          </cell>
          <cell r="V201">
            <v>1051266</v>
          </cell>
          <cell r="W201">
            <v>75734.399999999994</v>
          </cell>
          <cell r="X201">
            <v>1127000.3999999999</v>
          </cell>
        </row>
        <row r="202">
          <cell r="C202" t="str">
            <v>I00185</v>
          </cell>
          <cell r="D202" t="str">
            <v>uin</v>
          </cell>
          <cell r="E202" t="str">
            <v>WWN</v>
          </cell>
          <cell r="F202" t="str">
            <v>UU111</v>
          </cell>
          <cell r="G202" t="str">
            <v>7</v>
          </cell>
          <cell r="H202" t="str">
            <v>IN</v>
          </cell>
          <cell r="I202" t="str">
            <v>22/10/2012</v>
          </cell>
          <cell r="J202">
            <v>297.69230769230802</v>
          </cell>
          <cell r="K202">
            <v>240000</v>
          </cell>
          <cell r="L202">
            <v>9600</v>
          </cell>
          <cell r="M202">
            <v>11520</v>
          </cell>
          <cell r="N202">
            <v>96600</v>
          </cell>
          <cell r="O202">
            <v>120000</v>
          </cell>
          <cell r="P202">
            <v>15000</v>
          </cell>
          <cell r="R202">
            <v>25000</v>
          </cell>
          <cell r="S202">
            <v>28800</v>
          </cell>
          <cell r="T202">
            <v>150080</v>
          </cell>
          <cell r="U202">
            <v>696600</v>
          </cell>
          <cell r="V202">
            <v>559680</v>
          </cell>
          <cell r="W202">
            <v>40320</v>
          </cell>
          <cell r="X202">
            <v>600000</v>
          </cell>
        </row>
        <row r="203">
          <cell r="C203" t="str">
            <v>I00389</v>
          </cell>
          <cell r="D203" t="str">
            <v>uin</v>
          </cell>
          <cell r="E203" t="str">
            <v>THW</v>
          </cell>
          <cell r="F203" t="str">
            <v>UT211</v>
          </cell>
          <cell r="G203" t="str">
            <v>10</v>
          </cell>
          <cell r="H203" t="str">
            <v>IN</v>
          </cell>
          <cell r="I203" t="str">
            <v>14/04/2014</v>
          </cell>
          <cell r="J203">
            <v>156.36225641025601</v>
          </cell>
          <cell r="K203">
            <v>160000</v>
          </cell>
          <cell r="L203">
            <v>9600</v>
          </cell>
          <cell r="M203">
            <v>7680</v>
          </cell>
          <cell r="N203">
            <v>49407.68</v>
          </cell>
          <cell r="O203">
            <v>80000</v>
          </cell>
          <cell r="P203">
            <v>15000</v>
          </cell>
          <cell r="R203">
            <v>25000</v>
          </cell>
          <cell r="S203">
            <v>19200</v>
          </cell>
          <cell r="T203">
            <v>0</v>
          </cell>
          <cell r="U203">
            <v>365887.68</v>
          </cell>
          <cell r="V203">
            <v>289600</v>
          </cell>
          <cell r="W203">
            <v>26880</v>
          </cell>
          <cell r="X203">
            <v>316480</v>
          </cell>
        </row>
        <row r="204">
          <cell r="C204" t="str">
            <v>I00382</v>
          </cell>
          <cell r="D204" t="str">
            <v>uin</v>
          </cell>
          <cell r="E204" t="str">
            <v>TRM</v>
          </cell>
          <cell r="F204" t="str">
            <v>UT111</v>
          </cell>
          <cell r="G204" t="str">
            <v>8</v>
          </cell>
          <cell r="H204" t="str">
            <v>IN</v>
          </cell>
          <cell r="I204" t="str">
            <v>08/04/2014</v>
          </cell>
          <cell r="J204">
            <v>209.327671794872</v>
          </cell>
          <cell r="K204">
            <v>224000</v>
          </cell>
          <cell r="L204">
            <v>9600</v>
          </cell>
          <cell r="M204">
            <v>10752</v>
          </cell>
          <cell r="N204">
            <v>66594.751999999993</v>
          </cell>
          <cell r="O204">
            <v>112000</v>
          </cell>
          <cell r="P204">
            <v>15000</v>
          </cell>
          <cell r="R204">
            <v>25000</v>
          </cell>
          <cell r="S204">
            <v>26880</v>
          </cell>
          <cell r="T204">
            <v>0</v>
          </cell>
          <cell r="U204">
            <v>489826.75199999998</v>
          </cell>
          <cell r="V204">
            <v>385600</v>
          </cell>
          <cell r="W204">
            <v>37632</v>
          </cell>
          <cell r="X204">
            <v>423232</v>
          </cell>
        </row>
        <row r="205">
          <cell r="C205" t="str">
            <v>I00071</v>
          </cell>
          <cell r="D205" t="str">
            <v>uin</v>
          </cell>
          <cell r="E205" t="str">
            <v>WWN</v>
          </cell>
          <cell r="F205" t="str">
            <v>UU111</v>
          </cell>
          <cell r="G205" t="str">
            <v>7</v>
          </cell>
          <cell r="H205" t="str">
            <v>IN</v>
          </cell>
          <cell r="I205" t="str">
            <v>15/12/2010</v>
          </cell>
          <cell r="J205">
            <v>321.50749384615398</v>
          </cell>
          <cell r="K205">
            <v>259200</v>
          </cell>
          <cell r="L205">
            <v>9600</v>
          </cell>
          <cell r="M205">
            <v>12441.6</v>
          </cell>
          <cell r="N205">
            <v>104327.9356</v>
          </cell>
          <cell r="O205">
            <v>129600</v>
          </cell>
          <cell r="P205">
            <v>15000</v>
          </cell>
          <cell r="R205">
            <v>25000</v>
          </cell>
          <cell r="S205">
            <v>31104</v>
          </cell>
          <cell r="T205">
            <v>166054</v>
          </cell>
          <cell r="U205">
            <v>752327.53559999994</v>
          </cell>
          <cell r="V205">
            <v>604454</v>
          </cell>
          <cell r="W205">
            <v>43545.599999999999</v>
          </cell>
          <cell r="X205">
            <v>647999.6</v>
          </cell>
        </row>
        <row r="206">
          <cell r="C206" t="str">
            <v>I00412</v>
          </cell>
          <cell r="D206" t="str">
            <v>uin</v>
          </cell>
          <cell r="E206" t="str">
            <v>THW</v>
          </cell>
          <cell r="F206" t="str">
            <v>UT211</v>
          </cell>
          <cell r="G206" t="str">
            <v>8</v>
          </cell>
          <cell r="H206" t="str">
            <v>IN</v>
          </cell>
          <cell r="I206" t="str">
            <v>12/05/2014</v>
          </cell>
          <cell r="J206">
            <v>203.7</v>
          </cell>
          <cell r="K206">
            <v>203.7</v>
          </cell>
          <cell r="U206">
            <v>203.7</v>
          </cell>
          <cell r="V206">
            <v>203.7</v>
          </cell>
          <cell r="W206">
            <v>0</v>
          </cell>
          <cell r="X206">
            <v>203.7</v>
          </cell>
        </row>
        <row r="207">
          <cell r="C207" t="str">
            <v>I00244</v>
          </cell>
          <cell r="D207" t="str">
            <v>uin</v>
          </cell>
          <cell r="E207" t="str">
            <v>WWN</v>
          </cell>
          <cell r="F207" t="str">
            <v>UU116</v>
          </cell>
          <cell r="G207" t="str">
            <v>9</v>
          </cell>
          <cell r="H207" t="str">
            <v>IN</v>
          </cell>
          <cell r="I207" t="str">
            <v>01/07/2013</v>
          </cell>
          <cell r="J207">
            <v>224.01336230769201</v>
          </cell>
          <cell r="K207">
            <v>180600</v>
          </cell>
          <cell r="L207">
            <v>9600</v>
          </cell>
          <cell r="M207">
            <v>8668.7999999999993</v>
          </cell>
          <cell r="N207">
            <v>72691.467799999999</v>
          </cell>
          <cell r="O207">
            <v>90300</v>
          </cell>
          <cell r="P207">
            <v>15000</v>
          </cell>
          <cell r="R207">
            <v>25000</v>
          </cell>
          <cell r="S207">
            <v>21672</v>
          </cell>
          <cell r="T207">
            <v>100659</v>
          </cell>
          <cell r="U207">
            <v>524191.26779999997</v>
          </cell>
          <cell r="V207">
            <v>421159</v>
          </cell>
          <cell r="W207">
            <v>30340.799999999999</v>
          </cell>
          <cell r="X207">
            <v>451499.8</v>
          </cell>
        </row>
        <row r="208">
          <cell r="C208" t="str">
            <v>I00400</v>
          </cell>
          <cell r="D208" t="str">
            <v>uin</v>
          </cell>
          <cell r="E208" t="str">
            <v>THW</v>
          </cell>
          <cell r="F208" t="str">
            <v>UT211</v>
          </cell>
          <cell r="G208" t="str">
            <v>8</v>
          </cell>
          <cell r="H208" t="str">
            <v>IN</v>
          </cell>
          <cell r="I208" t="str">
            <v>05/05/2014</v>
          </cell>
          <cell r="J208">
            <v>164.63810256410301</v>
          </cell>
          <cell r="K208">
            <v>170000</v>
          </cell>
          <cell r="L208">
            <v>9600</v>
          </cell>
          <cell r="M208">
            <v>8160</v>
          </cell>
          <cell r="N208">
            <v>52093.16</v>
          </cell>
          <cell r="O208">
            <v>85000</v>
          </cell>
          <cell r="P208">
            <v>15000</v>
          </cell>
          <cell r="R208">
            <v>25000</v>
          </cell>
          <cell r="S208">
            <v>20400</v>
          </cell>
          <cell r="T208">
            <v>0</v>
          </cell>
          <cell r="U208">
            <v>385253.16</v>
          </cell>
          <cell r="V208">
            <v>304600</v>
          </cell>
          <cell r="W208">
            <v>28560</v>
          </cell>
          <cell r="X208">
            <v>333160</v>
          </cell>
        </row>
        <row r="209">
          <cell r="C209" t="str">
            <v>I00174</v>
          </cell>
          <cell r="D209" t="str">
            <v>uin</v>
          </cell>
          <cell r="E209" t="str">
            <v>TRS</v>
          </cell>
          <cell r="F209" t="str">
            <v>UT111</v>
          </cell>
          <cell r="G209" t="str">
            <v>9</v>
          </cell>
          <cell r="H209" t="str">
            <v>IN</v>
          </cell>
          <cell r="I209" t="str">
            <v>27/09/2012</v>
          </cell>
          <cell r="J209">
            <v>198.46153846153899</v>
          </cell>
          <cell r="K209">
            <v>160000</v>
          </cell>
          <cell r="L209">
            <v>9600</v>
          </cell>
          <cell r="M209">
            <v>7680</v>
          </cell>
          <cell r="N209">
            <v>64400</v>
          </cell>
          <cell r="O209">
            <v>80000</v>
          </cell>
          <cell r="P209">
            <v>15000</v>
          </cell>
          <cell r="R209">
            <v>25000</v>
          </cell>
          <cell r="S209">
            <v>19200</v>
          </cell>
          <cell r="T209">
            <v>83520</v>
          </cell>
          <cell r="U209">
            <v>464400</v>
          </cell>
          <cell r="V209">
            <v>373120</v>
          </cell>
          <cell r="W209">
            <v>26880</v>
          </cell>
          <cell r="X209">
            <v>400000</v>
          </cell>
        </row>
        <row r="210">
          <cell r="C210" t="str">
            <v>I00263</v>
          </cell>
          <cell r="D210" t="str">
            <v>uin</v>
          </cell>
          <cell r="E210" t="str">
            <v>AFN</v>
          </cell>
          <cell r="F210" t="str">
            <v>US111</v>
          </cell>
          <cell r="G210" t="str">
            <v>8</v>
          </cell>
          <cell r="H210" t="str">
            <v>IN</v>
          </cell>
          <cell r="I210" t="str">
            <v>12/08/2013</v>
          </cell>
          <cell r="J210">
            <v>228.78652991453001</v>
          </cell>
          <cell r="K210">
            <v>204000</v>
          </cell>
          <cell r="L210">
            <v>9600</v>
          </cell>
          <cell r="M210">
            <v>9792</v>
          </cell>
          <cell r="O210">
            <v>102000</v>
          </cell>
          <cell r="P210">
            <v>15000</v>
          </cell>
          <cell r="R210">
            <v>25000</v>
          </cell>
          <cell r="S210">
            <v>24480</v>
          </cell>
          <cell r="T210">
            <v>120108</v>
          </cell>
          <cell r="U210">
            <v>509980</v>
          </cell>
          <cell r="V210">
            <v>475708</v>
          </cell>
          <cell r="W210">
            <v>34272</v>
          </cell>
          <cell r="X210">
            <v>509980</v>
          </cell>
        </row>
        <row r="211">
          <cell r="C211" t="str">
            <v>IC0004</v>
          </cell>
          <cell r="D211" t="str">
            <v>uin</v>
          </cell>
          <cell r="E211" t="str">
            <v>WWN</v>
          </cell>
          <cell r="F211" t="str">
            <v>UU116</v>
          </cell>
          <cell r="G211" t="str">
            <v>7</v>
          </cell>
          <cell r="H211" t="str">
            <v>IN</v>
          </cell>
          <cell r="I211" t="str">
            <v>19/08/2010</v>
          </cell>
          <cell r="J211">
            <v>396.22842184615399</v>
          </cell>
          <cell r="K211">
            <v>319440</v>
          </cell>
          <cell r="L211">
            <v>9600</v>
          </cell>
          <cell r="M211">
            <v>15333.12</v>
          </cell>
          <cell r="N211">
            <v>128574.58712</v>
          </cell>
          <cell r="O211">
            <v>159720</v>
          </cell>
          <cell r="P211">
            <v>15000</v>
          </cell>
          <cell r="R211">
            <v>25000</v>
          </cell>
          <cell r="S211">
            <v>38332.800000000003</v>
          </cell>
          <cell r="T211">
            <v>216174</v>
          </cell>
          <cell r="U211">
            <v>927174.50711999997</v>
          </cell>
          <cell r="V211">
            <v>744934</v>
          </cell>
          <cell r="W211">
            <v>53665.920000000006</v>
          </cell>
          <cell r="X211">
            <v>798599.91999999993</v>
          </cell>
        </row>
        <row r="212">
          <cell r="C212" t="str">
            <v>I00128</v>
          </cell>
          <cell r="D212" t="str">
            <v>uin</v>
          </cell>
          <cell r="E212" t="str">
            <v>ABD</v>
          </cell>
          <cell r="F212" t="str">
            <v>US111</v>
          </cell>
          <cell r="G212" t="str">
            <v>8</v>
          </cell>
          <cell r="H212" t="str">
            <v>IN</v>
          </cell>
          <cell r="I212" t="str">
            <v>06/02/2012</v>
          </cell>
          <cell r="J212">
            <v>305.13461538461502</v>
          </cell>
          <cell r="K212">
            <v>246000</v>
          </cell>
          <cell r="L212">
            <v>9600</v>
          </cell>
          <cell r="M212">
            <v>11808</v>
          </cell>
          <cell r="N212">
            <v>99015</v>
          </cell>
          <cell r="O212">
            <v>123000</v>
          </cell>
          <cell r="P212">
            <v>15000</v>
          </cell>
          <cell r="R212">
            <v>25000</v>
          </cell>
          <cell r="S212">
            <v>29520</v>
          </cell>
          <cell r="T212">
            <v>155072</v>
          </cell>
          <cell r="U212">
            <v>714015</v>
          </cell>
          <cell r="V212">
            <v>573672</v>
          </cell>
          <cell r="W212">
            <v>41328</v>
          </cell>
          <cell r="X212">
            <v>615000</v>
          </cell>
        </row>
        <row r="213">
          <cell r="C213" t="str">
            <v>I00047</v>
          </cell>
          <cell r="D213" t="str">
            <v>uin</v>
          </cell>
          <cell r="E213" t="str">
            <v>WWN</v>
          </cell>
          <cell r="F213" t="str">
            <v>UU111</v>
          </cell>
          <cell r="G213" t="str">
            <v>7</v>
          </cell>
          <cell r="H213" t="str">
            <v>IN</v>
          </cell>
          <cell r="I213" t="str">
            <v>10/11/2010</v>
          </cell>
          <cell r="J213">
            <v>358.42167738461501</v>
          </cell>
          <cell r="K213">
            <v>288960</v>
          </cell>
          <cell r="L213">
            <v>9600</v>
          </cell>
          <cell r="M213">
            <v>13870.08</v>
          </cell>
          <cell r="N213">
            <v>116306.44508</v>
          </cell>
          <cell r="O213">
            <v>144480</v>
          </cell>
          <cell r="P213">
            <v>15000</v>
          </cell>
          <cell r="R213">
            <v>25000</v>
          </cell>
          <cell r="S213">
            <v>34675.199999999997</v>
          </cell>
          <cell r="T213">
            <v>190815</v>
          </cell>
          <cell r="U213">
            <v>838706.72508</v>
          </cell>
          <cell r="V213">
            <v>673855</v>
          </cell>
          <cell r="W213">
            <v>48545.279999999999</v>
          </cell>
          <cell r="X213">
            <v>722400.28</v>
          </cell>
        </row>
        <row r="214">
          <cell r="C214" t="str">
            <v>I00316</v>
          </cell>
          <cell r="D214" t="str">
            <v>uin</v>
          </cell>
          <cell r="E214" t="str">
            <v>TRM</v>
          </cell>
          <cell r="F214" t="str">
            <v>UT111</v>
          </cell>
          <cell r="G214" t="str">
            <v>8</v>
          </cell>
          <cell r="H214" t="str">
            <v>IN</v>
          </cell>
          <cell r="I214" t="str">
            <v>11/11/2013</v>
          </cell>
          <cell r="J214">
            <v>176.22428717948699</v>
          </cell>
          <cell r="K214">
            <v>184000</v>
          </cell>
          <cell r="L214">
            <v>9600</v>
          </cell>
          <cell r="M214">
            <v>8832</v>
          </cell>
          <cell r="N214">
            <v>55852.832000000002</v>
          </cell>
          <cell r="O214">
            <v>92000</v>
          </cell>
          <cell r="P214">
            <v>15000</v>
          </cell>
          <cell r="R214">
            <v>25000</v>
          </cell>
          <cell r="S214">
            <v>22080</v>
          </cell>
          <cell r="T214">
            <v>0</v>
          </cell>
          <cell r="U214">
            <v>412364.83199999999</v>
          </cell>
          <cell r="V214">
            <v>325600</v>
          </cell>
          <cell r="W214">
            <v>30912</v>
          </cell>
          <cell r="X214">
            <v>356512</v>
          </cell>
        </row>
        <row r="215">
          <cell r="C215" t="str">
            <v>I00347</v>
          </cell>
          <cell r="D215" t="str">
            <v>uin</v>
          </cell>
          <cell r="E215" t="str">
            <v>TRL</v>
          </cell>
          <cell r="F215" t="str">
            <v>UT111</v>
          </cell>
          <cell r="G215" t="str">
            <v>9</v>
          </cell>
          <cell r="H215" t="str">
            <v>IN</v>
          </cell>
          <cell r="I215" t="str">
            <v>16/01/2014</v>
          </cell>
          <cell r="J215">
            <v>167.94844102564099</v>
          </cell>
          <cell r="K215">
            <v>174000</v>
          </cell>
          <cell r="L215">
            <v>9600</v>
          </cell>
          <cell r="M215">
            <v>8352</v>
          </cell>
          <cell r="N215">
            <v>53167.351999999999</v>
          </cell>
          <cell r="O215">
            <v>87000</v>
          </cell>
          <cell r="P215">
            <v>15000</v>
          </cell>
          <cell r="R215">
            <v>25000</v>
          </cell>
          <cell r="S215">
            <v>20880</v>
          </cell>
          <cell r="T215">
            <v>0</v>
          </cell>
          <cell r="U215">
            <v>392999.35200000001</v>
          </cell>
          <cell r="V215">
            <v>310600</v>
          </cell>
          <cell r="W215">
            <v>29232</v>
          </cell>
          <cell r="X215">
            <v>339832</v>
          </cell>
        </row>
        <row r="216">
          <cell r="C216" t="str">
            <v>I00410</v>
          </cell>
          <cell r="D216" t="str">
            <v>uin</v>
          </cell>
          <cell r="E216" t="str">
            <v>AFF</v>
          </cell>
          <cell r="F216" t="str">
            <v>US111</v>
          </cell>
          <cell r="G216" t="str">
            <v>10</v>
          </cell>
          <cell r="H216" t="str">
            <v>IN</v>
          </cell>
          <cell r="I216" t="str">
            <v>12/05/2014</v>
          </cell>
          <cell r="J216">
            <v>0</v>
          </cell>
          <cell r="K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</row>
        <row r="217">
          <cell r="C217" t="str">
            <v>I00075</v>
          </cell>
          <cell r="D217" t="str">
            <v>uin</v>
          </cell>
          <cell r="E217" t="str">
            <v>TRS</v>
          </cell>
          <cell r="F217" t="str">
            <v>UT111</v>
          </cell>
          <cell r="G217" t="str">
            <v>5</v>
          </cell>
          <cell r="H217" t="str">
            <v>IN</v>
          </cell>
          <cell r="I217" t="str">
            <v>03/01/2011</v>
          </cell>
          <cell r="J217">
            <v>1290</v>
          </cell>
          <cell r="K217">
            <v>1040000</v>
          </cell>
          <cell r="L217">
            <v>9600</v>
          </cell>
          <cell r="M217">
            <v>49920</v>
          </cell>
          <cell r="N217">
            <v>418600</v>
          </cell>
          <cell r="O217">
            <v>520000</v>
          </cell>
          <cell r="P217">
            <v>15000</v>
          </cell>
          <cell r="R217">
            <v>25000</v>
          </cell>
          <cell r="S217">
            <v>124800</v>
          </cell>
          <cell r="T217">
            <v>815680</v>
          </cell>
          <cell r="U217">
            <v>3018600</v>
          </cell>
          <cell r="V217">
            <v>2425280</v>
          </cell>
          <cell r="W217">
            <v>174720</v>
          </cell>
          <cell r="X217">
            <v>2600000</v>
          </cell>
        </row>
        <row r="218">
          <cell r="C218" t="str">
            <v>I00205</v>
          </cell>
          <cell r="D218" t="str">
            <v>uin</v>
          </cell>
          <cell r="E218" t="str">
            <v>TRS</v>
          </cell>
          <cell r="F218" t="str">
            <v>UT111</v>
          </cell>
          <cell r="G218" t="str">
            <v>6</v>
          </cell>
          <cell r="H218" t="str">
            <v>IN</v>
          </cell>
          <cell r="I218" t="str">
            <v>31/01/2013</v>
          </cell>
          <cell r="J218">
            <v>927.80769230769204</v>
          </cell>
          <cell r="K218">
            <v>748000</v>
          </cell>
          <cell r="L218">
            <v>9600</v>
          </cell>
          <cell r="M218">
            <v>35904</v>
          </cell>
          <cell r="N218">
            <v>301070</v>
          </cell>
          <cell r="O218">
            <v>374000</v>
          </cell>
          <cell r="P218">
            <v>15000</v>
          </cell>
          <cell r="R218">
            <v>25000</v>
          </cell>
          <cell r="S218">
            <v>89760</v>
          </cell>
          <cell r="T218">
            <v>572736</v>
          </cell>
          <cell r="U218">
            <v>2171070</v>
          </cell>
          <cell r="V218">
            <v>1744336</v>
          </cell>
          <cell r="W218">
            <v>125664</v>
          </cell>
          <cell r="X218">
            <v>1870000</v>
          </cell>
        </row>
        <row r="219">
          <cell r="C219" t="str">
            <v>I00391</v>
          </cell>
          <cell r="D219" t="str">
            <v>uin</v>
          </cell>
          <cell r="E219" t="str">
            <v>THW</v>
          </cell>
          <cell r="F219" t="str">
            <v>UT211</v>
          </cell>
          <cell r="G219" t="str">
            <v>9</v>
          </cell>
          <cell r="H219" t="str">
            <v>IN</v>
          </cell>
          <cell r="I219" t="str">
            <v>21/04/2014</v>
          </cell>
          <cell r="J219">
            <v>162.98293333333299</v>
          </cell>
          <cell r="K219">
            <v>168000</v>
          </cell>
          <cell r="L219">
            <v>9600</v>
          </cell>
          <cell r="M219">
            <v>8064</v>
          </cell>
          <cell r="N219">
            <v>51556.063999999998</v>
          </cell>
          <cell r="O219">
            <v>84000</v>
          </cell>
          <cell r="P219">
            <v>15000</v>
          </cell>
          <cell r="R219">
            <v>25000</v>
          </cell>
          <cell r="S219">
            <v>20160</v>
          </cell>
          <cell r="T219">
            <v>0</v>
          </cell>
          <cell r="U219">
            <v>381380.06400000001</v>
          </cell>
          <cell r="V219">
            <v>301600</v>
          </cell>
          <cell r="W219">
            <v>28224</v>
          </cell>
          <cell r="X219">
            <v>329824</v>
          </cell>
        </row>
        <row r="220">
          <cell r="C220" t="str">
            <v>I00330</v>
          </cell>
          <cell r="D220" t="str">
            <v>uin</v>
          </cell>
          <cell r="E220" t="str">
            <v>TRO</v>
          </cell>
          <cell r="F220" t="str">
            <v>UT111</v>
          </cell>
          <cell r="G220" t="str">
            <v>5</v>
          </cell>
          <cell r="H220" t="str">
            <v>IN</v>
          </cell>
          <cell r="I220" t="str">
            <v>25/11/2013</v>
          </cell>
          <cell r="J220">
            <v>851.53333333333296</v>
          </cell>
          <cell r="K220">
            <v>1000000</v>
          </cell>
          <cell r="L220">
            <v>9600</v>
          </cell>
          <cell r="M220">
            <v>48000</v>
          </cell>
          <cell r="N220">
            <v>274988</v>
          </cell>
          <cell r="O220">
            <v>500000</v>
          </cell>
          <cell r="P220">
            <v>15000</v>
          </cell>
          <cell r="R220">
            <v>25000</v>
          </cell>
          <cell r="S220">
            <v>120000</v>
          </cell>
          <cell r="T220">
            <v>0</v>
          </cell>
          <cell r="U220">
            <v>1992588</v>
          </cell>
          <cell r="V220">
            <v>1549600</v>
          </cell>
          <cell r="W220">
            <v>168000</v>
          </cell>
          <cell r="X220">
            <v>1717600</v>
          </cell>
        </row>
        <row r="221">
          <cell r="C221" t="str">
            <v>I00006</v>
          </cell>
          <cell r="D221" t="str">
            <v>uin</v>
          </cell>
          <cell r="E221" t="str">
            <v>WWN</v>
          </cell>
          <cell r="F221" t="str">
            <v>UU111</v>
          </cell>
          <cell r="G221" t="str">
            <v>6</v>
          </cell>
          <cell r="H221" t="str">
            <v>IN</v>
          </cell>
          <cell r="I221" t="str">
            <v>11/01/2010</v>
          </cell>
          <cell r="J221">
            <v>521.16</v>
          </cell>
          <cell r="K221">
            <v>600000</v>
          </cell>
          <cell r="L221">
            <v>9600</v>
          </cell>
          <cell r="M221">
            <v>28800</v>
          </cell>
          <cell r="N221">
            <v>169114.4</v>
          </cell>
          <cell r="O221">
            <v>300000</v>
          </cell>
          <cell r="P221">
            <v>15000</v>
          </cell>
          <cell r="R221">
            <v>25000</v>
          </cell>
          <cell r="S221">
            <v>72000</v>
          </cell>
          <cell r="U221">
            <v>1219514.3999999999</v>
          </cell>
          <cell r="V221">
            <v>949600</v>
          </cell>
          <cell r="W221">
            <v>100800</v>
          </cell>
          <cell r="X221">
            <v>1050400</v>
          </cell>
        </row>
        <row r="222">
          <cell r="C222" t="str">
            <v>I00127</v>
          </cell>
          <cell r="D222" t="str">
            <v>uin</v>
          </cell>
          <cell r="E222" t="str">
            <v>TRL</v>
          </cell>
          <cell r="F222" t="str">
            <v>UT111</v>
          </cell>
          <cell r="G222" t="str">
            <v>8</v>
          </cell>
          <cell r="H222" t="str">
            <v>IN</v>
          </cell>
          <cell r="I222" t="str">
            <v>06/02/2012</v>
          </cell>
          <cell r="J222">
            <v>210.86538461538501</v>
          </cell>
          <cell r="K222">
            <v>170000</v>
          </cell>
          <cell r="L222">
            <v>9600</v>
          </cell>
          <cell r="M222">
            <v>8160</v>
          </cell>
          <cell r="N222">
            <v>68425</v>
          </cell>
          <cell r="O222">
            <v>85000</v>
          </cell>
          <cell r="P222">
            <v>15000</v>
          </cell>
          <cell r="R222">
            <v>25000</v>
          </cell>
          <cell r="S222">
            <v>20400</v>
          </cell>
          <cell r="T222">
            <v>91840</v>
          </cell>
          <cell r="U222">
            <v>493425</v>
          </cell>
          <cell r="V222">
            <v>396440</v>
          </cell>
          <cell r="W222">
            <v>28560</v>
          </cell>
          <cell r="X222">
            <v>425000</v>
          </cell>
        </row>
        <row r="223">
          <cell r="C223" t="str">
            <v>I00124</v>
          </cell>
          <cell r="D223" t="str">
            <v>uin</v>
          </cell>
          <cell r="E223" t="str">
            <v>TRL</v>
          </cell>
          <cell r="F223" t="str">
            <v>UT111</v>
          </cell>
          <cell r="G223" t="str">
            <v>8</v>
          </cell>
          <cell r="H223" t="str">
            <v>IN</v>
          </cell>
          <cell r="I223" t="str">
            <v>12/01/2012</v>
          </cell>
          <cell r="J223">
            <v>258</v>
          </cell>
          <cell r="K223">
            <v>260000</v>
          </cell>
          <cell r="L223">
            <v>9600</v>
          </cell>
          <cell r="M223">
            <v>12480</v>
          </cell>
          <cell r="N223">
            <v>83720</v>
          </cell>
          <cell r="P223">
            <v>15000</v>
          </cell>
          <cell r="R223">
            <v>25000</v>
          </cell>
          <cell r="S223">
            <v>31200</v>
          </cell>
          <cell r="T223">
            <v>166720</v>
          </cell>
          <cell r="U223">
            <v>603720</v>
          </cell>
          <cell r="V223">
            <v>476320</v>
          </cell>
          <cell r="W223">
            <v>43680</v>
          </cell>
          <cell r="X223">
            <v>520000</v>
          </cell>
        </row>
        <row r="224">
          <cell r="C224" t="str">
            <v>I00318</v>
          </cell>
          <cell r="D224" t="str">
            <v>uin</v>
          </cell>
          <cell r="E224" t="str">
            <v>TRM</v>
          </cell>
          <cell r="F224" t="str">
            <v>UT111</v>
          </cell>
          <cell r="G224" t="str">
            <v>7</v>
          </cell>
          <cell r="H224" t="str">
            <v>IN</v>
          </cell>
          <cell r="I224" t="str">
            <v>11/11/2013</v>
          </cell>
          <cell r="J224">
            <v>545.32702564102601</v>
          </cell>
          <cell r="K224">
            <v>630000</v>
          </cell>
          <cell r="L224">
            <v>9600</v>
          </cell>
          <cell r="M224">
            <v>30240</v>
          </cell>
          <cell r="N224">
            <v>175625.24</v>
          </cell>
          <cell r="O224">
            <v>315000</v>
          </cell>
          <cell r="P224">
            <v>15000</v>
          </cell>
          <cell r="R224">
            <v>25000</v>
          </cell>
          <cell r="S224">
            <v>75600</v>
          </cell>
          <cell r="T224">
            <v>0</v>
          </cell>
          <cell r="U224">
            <v>1276065.24</v>
          </cell>
          <cell r="V224">
            <v>994600</v>
          </cell>
          <cell r="W224">
            <v>105840</v>
          </cell>
          <cell r="X224">
            <v>1100440</v>
          </cell>
        </row>
        <row r="225">
          <cell r="C225" t="str">
            <v>I00291</v>
          </cell>
          <cell r="D225" t="str">
            <v>uin</v>
          </cell>
          <cell r="E225" t="str">
            <v>WWN</v>
          </cell>
          <cell r="F225" t="str">
            <v>UU115</v>
          </cell>
          <cell r="G225" t="str">
            <v>8</v>
          </cell>
          <cell r="H225" t="str">
            <v>IN</v>
          </cell>
          <cell r="I225" t="str">
            <v>03/10/2013</v>
          </cell>
          <cell r="J225">
            <v>222.569025641026</v>
          </cell>
          <cell r="K225">
            <v>240000</v>
          </cell>
          <cell r="L225">
            <v>9600</v>
          </cell>
          <cell r="M225">
            <v>11520</v>
          </cell>
          <cell r="N225">
            <v>70891.520000000004</v>
          </cell>
          <cell r="O225">
            <v>120000</v>
          </cell>
          <cell r="P225">
            <v>15000</v>
          </cell>
          <cell r="R225">
            <v>25000</v>
          </cell>
          <cell r="S225">
            <v>28800</v>
          </cell>
          <cell r="T225">
            <v>0</v>
          </cell>
          <cell r="U225">
            <v>520811.52000000002</v>
          </cell>
          <cell r="V225">
            <v>409600</v>
          </cell>
          <cell r="W225">
            <v>40320</v>
          </cell>
          <cell r="X225">
            <v>449920</v>
          </cell>
        </row>
        <row r="226">
          <cell r="C226" t="str">
            <v>I00321</v>
          </cell>
          <cell r="D226" t="str">
            <v>uin</v>
          </cell>
          <cell r="E226" t="str">
            <v>TRS</v>
          </cell>
          <cell r="F226" t="str">
            <v>UT111</v>
          </cell>
          <cell r="G226" t="str">
            <v>6</v>
          </cell>
          <cell r="H226" t="str">
            <v>IN</v>
          </cell>
          <cell r="I226" t="str">
            <v>11/11/2013</v>
          </cell>
          <cell r="J226">
            <v>768.77487179487196</v>
          </cell>
          <cell r="K226">
            <v>900000</v>
          </cell>
          <cell r="L226">
            <v>9600</v>
          </cell>
          <cell r="M226">
            <v>43200</v>
          </cell>
          <cell r="N226">
            <v>248133.2</v>
          </cell>
          <cell r="O226">
            <v>450000</v>
          </cell>
          <cell r="P226">
            <v>15000</v>
          </cell>
          <cell r="R226">
            <v>25000</v>
          </cell>
          <cell r="S226">
            <v>108000</v>
          </cell>
          <cell r="T226">
            <v>0</v>
          </cell>
          <cell r="U226">
            <v>1798933.2</v>
          </cell>
          <cell r="V226">
            <v>1399600</v>
          </cell>
          <cell r="W226">
            <v>151200</v>
          </cell>
          <cell r="X226">
            <v>1550800</v>
          </cell>
        </row>
        <row r="227">
          <cell r="C227" t="str">
            <v>I00286</v>
          </cell>
          <cell r="D227" t="str">
            <v>uin</v>
          </cell>
          <cell r="E227" t="str">
            <v>WWN</v>
          </cell>
          <cell r="F227" t="str">
            <v>UU111</v>
          </cell>
          <cell r="G227" t="str">
            <v>8</v>
          </cell>
          <cell r="H227" t="str">
            <v>IN</v>
          </cell>
          <cell r="I227" t="str">
            <v>23/09/2013</v>
          </cell>
          <cell r="J227">
            <v>260.480769230769</v>
          </cell>
          <cell r="K227">
            <v>210000</v>
          </cell>
          <cell r="L227">
            <v>9600</v>
          </cell>
          <cell r="M227">
            <v>10080</v>
          </cell>
          <cell r="N227">
            <v>84525</v>
          </cell>
          <cell r="O227">
            <v>105000</v>
          </cell>
          <cell r="P227">
            <v>15000</v>
          </cell>
          <cell r="R227">
            <v>25000</v>
          </cell>
          <cell r="S227">
            <v>25200</v>
          </cell>
          <cell r="T227">
            <v>125120</v>
          </cell>
          <cell r="U227">
            <v>609525</v>
          </cell>
          <cell r="V227">
            <v>489720</v>
          </cell>
          <cell r="W227">
            <v>35280</v>
          </cell>
          <cell r="X227">
            <v>525000</v>
          </cell>
        </row>
        <row r="228">
          <cell r="C228" t="str">
            <v>I00395</v>
          </cell>
          <cell r="D228" t="str">
            <v>uin</v>
          </cell>
          <cell r="E228" t="str">
            <v>THW</v>
          </cell>
          <cell r="F228" t="str">
            <v>UT211</v>
          </cell>
          <cell r="G228" t="str">
            <v>8</v>
          </cell>
          <cell r="H228" t="str">
            <v>IN</v>
          </cell>
          <cell r="I228" t="str">
            <v>23/04/2014</v>
          </cell>
          <cell r="J228">
            <v>203.7</v>
          </cell>
          <cell r="K228">
            <v>203.7</v>
          </cell>
          <cell r="U228">
            <v>203.7</v>
          </cell>
          <cell r="V228">
            <v>203.7</v>
          </cell>
          <cell r="W228">
            <v>0</v>
          </cell>
          <cell r="X228">
            <v>203.7</v>
          </cell>
        </row>
        <row r="229">
          <cell r="C229" t="str">
            <v>I00384</v>
          </cell>
          <cell r="D229" t="str">
            <v>uin</v>
          </cell>
          <cell r="E229" t="str">
            <v>TRM</v>
          </cell>
          <cell r="F229" t="str">
            <v>UT111</v>
          </cell>
          <cell r="G229" t="str">
            <v>8</v>
          </cell>
          <cell r="H229" t="str">
            <v>IN</v>
          </cell>
          <cell r="I229" t="str">
            <v>14/04/2014</v>
          </cell>
          <cell r="J229">
            <v>222.569025641026</v>
          </cell>
          <cell r="K229">
            <v>240000</v>
          </cell>
          <cell r="L229">
            <v>9600</v>
          </cell>
          <cell r="M229">
            <v>11520</v>
          </cell>
          <cell r="N229">
            <v>70891.520000000004</v>
          </cell>
          <cell r="O229">
            <v>120000</v>
          </cell>
          <cell r="P229">
            <v>15000</v>
          </cell>
          <cell r="R229">
            <v>25000</v>
          </cell>
          <cell r="S229">
            <v>28800</v>
          </cell>
          <cell r="T229">
            <v>0</v>
          </cell>
          <cell r="U229">
            <v>520811.52000000002</v>
          </cell>
          <cell r="V229">
            <v>409600</v>
          </cell>
          <cell r="W229">
            <v>40320</v>
          </cell>
          <cell r="X229">
            <v>449920</v>
          </cell>
        </row>
        <row r="230">
          <cell r="C230" t="str">
            <v>I00243</v>
          </cell>
          <cell r="D230" t="str">
            <v>uin</v>
          </cell>
          <cell r="E230" t="str">
            <v>WWN</v>
          </cell>
          <cell r="F230" t="str">
            <v>UU115</v>
          </cell>
          <cell r="G230" t="str">
            <v>8</v>
          </cell>
          <cell r="H230" t="str">
            <v>IN</v>
          </cell>
          <cell r="I230" t="str">
            <v>01/07/2013</v>
          </cell>
          <cell r="J230">
            <v>216.32317615384599</v>
          </cell>
          <cell r="K230">
            <v>174400</v>
          </cell>
          <cell r="L230">
            <v>9600</v>
          </cell>
          <cell r="M230">
            <v>8371.2000000000007</v>
          </cell>
          <cell r="N230">
            <v>70196.032200000001</v>
          </cell>
          <cell r="O230">
            <v>87200</v>
          </cell>
          <cell r="P230">
            <v>15000</v>
          </cell>
          <cell r="R230">
            <v>25000</v>
          </cell>
          <cell r="S230">
            <v>20928</v>
          </cell>
          <cell r="T230">
            <v>95501</v>
          </cell>
          <cell r="U230">
            <v>506196.23220000003</v>
          </cell>
          <cell r="V230">
            <v>406701</v>
          </cell>
          <cell r="W230">
            <v>29299.200000000001</v>
          </cell>
          <cell r="X230">
            <v>436000.2</v>
          </cell>
        </row>
        <row r="231">
          <cell r="C231" t="str">
            <v>I00399</v>
          </cell>
          <cell r="D231" t="str">
            <v>uin</v>
          </cell>
          <cell r="E231" t="str">
            <v>THW</v>
          </cell>
          <cell r="F231" t="str">
            <v>UT211</v>
          </cell>
          <cell r="G231" t="str">
            <v>8</v>
          </cell>
          <cell r="H231" t="str">
            <v>IN</v>
          </cell>
          <cell r="I231" t="str">
            <v>05/05/2014</v>
          </cell>
          <cell r="J231">
            <v>166.293271794872</v>
          </cell>
          <cell r="K231">
            <v>172000</v>
          </cell>
          <cell r="L231">
            <v>9600</v>
          </cell>
          <cell r="M231">
            <v>8256</v>
          </cell>
          <cell r="N231">
            <v>52630.256000000001</v>
          </cell>
          <cell r="O231">
            <v>86000</v>
          </cell>
          <cell r="P231">
            <v>15000</v>
          </cell>
          <cell r="R231">
            <v>25000</v>
          </cell>
          <cell r="S231">
            <v>20640</v>
          </cell>
          <cell r="T231">
            <v>0</v>
          </cell>
          <cell r="U231">
            <v>389126.25599999999</v>
          </cell>
          <cell r="V231">
            <v>307600</v>
          </cell>
          <cell r="W231">
            <v>28896</v>
          </cell>
          <cell r="X231">
            <v>336496</v>
          </cell>
        </row>
        <row r="232">
          <cell r="C232" t="str">
            <v>I00063</v>
          </cell>
          <cell r="D232" t="str">
            <v>uin</v>
          </cell>
          <cell r="E232" t="str">
            <v>WWN</v>
          </cell>
          <cell r="F232" t="str">
            <v>UU115</v>
          </cell>
          <cell r="G232" t="str">
            <v>7</v>
          </cell>
          <cell r="H232" t="str">
            <v>IN</v>
          </cell>
          <cell r="I232" t="str">
            <v>01/12/2010</v>
          </cell>
          <cell r="J232">
            <v>452.98826307692298</v>
          </cell>
          <cell r="K232">
            <v>365200</v>
          </cell>
          <cell r="L232">
            <v>9600</v>
          </cell>
          <cell r="M232">
            <v>17529.599999999999</v>
          </cell>
          <cell r="N232">
            <v>146992.9356</v>
          </cell>
          <cell r="O232">
            <v>182600</v>
          </cell>
          <cell r="P232">
            <v>15000</v>
          </cell>
          <cell r="R232">
            <v>25000</v>
          </cell>
          <cell r="S232">
            <v>43824</v>
          </cell>
          <cell r="T232">
            <v>254246</v>
          </cell>
          <cell r="U232">
            <v>1059992.5356000001</v>
          </cell>
          <cell r="V232">
            <v>851646</v>
          </cell>
          <cell r="W232">
            <v>61353.599999999999</v>
          </cell>
          <cell r="X232">
            <v>912999.60000000009</v>
          </cell>
        </row>
        <row r="233">
          <cell r="C233" t="str">
            <v>I00370</v>
          </cell>
          <cell r="D233" t="str">
            <v>uin</v>
          </cell>
          <cell r="E233" t="str">
            <v>THW</v>
          </cell>
          <cell r="F233" t="str">
            <v>UT211</v>
          </cell>
          <cell r="G233" t="str">
            <v>10</v>
          </cell>
          <cell r="H233" t="str">
            <v>IN</v>
          </cell>
          <cell r="I233" t="str">
            <v>24/03/2014</v>
          </cell>
          <cell r="J233">
            <v>156.36225641025601</v>
          </cell>
          <cell r="K233">
            <v>160000</v>
          </cell>
          <cell r="L233">
            <v>9600</v>
          </cell>
          <cell r="M233">
            <v>7680</v>
          </cell>
          <cell r="N233">
            <v>49407.68</v>
          </cell>
          <cell r="O233">
            <v>80000</v>
          </cell>
          <cell r="P233">
            <v>15000</v>
          </cell>
          <cell r="R233">
            <v>25000</v>
          </cell>
          <cell r="S233">
            <v>19200</v>
          </cell>
          <cell r="T233">
            <v>0</v>
          </cell>
          <cell r="U233">
            <v>365887.68</v>
          </cell>
          <cell r="V233">
            <v>289600</v>
          </cell>
          <cell r="W233">
            <v>26880</v>
          </cell>
          <cell r="X233">
            <v>316480</v>
          </cell>
        </row>
        <row r="234">
          <cell r="C234" t="str">
            <v>I00305</v>
          </cell>
          <cell r="D234" t="str">
            <v>uin</v>
          </cell>
          <cell r="E234" t="str">
            <v>TRO</v>
          </cell>
          <cell r="F234" t="str">
            <v>UT111</v>
          </cell>
          <cell r="G234" t="str">
            <v>8</v>
          </cell>
          <cell r="H234" t="str">
            <v>IN</v>
          </cell>
          <cell r="I234" t="str">
            <v>28/10/2013</v>
          </cell>
          <cell r="J234">
            <v>136.50022564102599</v>
          </cell>
          <cell r="K234">
            <v>136000</v>
          </cell>
          <cell r="L234">
            <v>9600</v>
          </cell>
          <cell r="M234">
            <v>6528</v>
          </cell>
          <cell r="N234">
            <v>42962.527999999998</v>
          </cell>
          <cell r="O234">
            <v>68000</v>
          </cell>
          <cell r="P234">
            <v>15000</v>
          </cell>
          <cell r="R234">
            <v>25000</v>
          </cell>
          <cell r="S234">
            <v>16320</v>
          </cell>
          <cell r="T234">
            <v>0</v>
          </cell>
          <cell r="U234">
            <v>319410.52799999999</v>
          </cell>
          <cell r="V234">
            <v>253600</v>
          </cell>
          <cell r="W234">
            <v>22848</v>
          </cell>
          <cell r="X234">
            <v>276448</v>
          </cell>
        </row>
        <row r="235">
          <cell r="C235" t="str">
            <v>I00161</v>
          </cell>
          <cell r="D235" t="str">
            <v>uin</v>
          </cell>
          <cell r="E235" t="str">
            <v>WWN</v>
          </cell>
          <cell r="F235" t="str">
            <v>UU111</v>
          </cell>
          <cell r="G235" t="str">
            <v>7</v>
          </cell>
          <cell r="H235" t="str">
            <v>IN</v>
          </cell>
          <cell r="I235" t="str">
            <v>23/08/2012</v>
          </cell>
          <cell r="J235">
            <v>348.30019846153903</v>
          </cell>
          <cell r="K235">
            <v>280800</v>
          </cell>
          <cell r="L235">
            <v>9600</v>
          </cell>
          <cell r="M235">
            <v>13478.4</v>
          </cell>
          <cell r="N235">
            <v>113022.0644</v>
          </cell>
          <cell r="O235">
            <v>140400</v>
          </cell>
          <cell r="P235">
            <v>15000</v>
          </cell>
          <cell r="R235">
            <v>25000</v>
          </cell>
          <cell r="S235">
            <v>33696</v>
          </cell>
          <cell r="T235">
            <v>184026</v>
          </cell>
          <cell r="U235">
            <v>815022.46440000006</v>
          </cell>
          <cell r="V235">
            <v>654826</v>
          </cell>
          <cell r="W235">
            <v>47174.400000000001</v>
          </cell>
          <cell r="X235">
            <v>702000.4</v>
          </cell>
        </row>
        <row r="236">
          <cell r="C236" t="str">
            <v>I00245</v>
          </cell>
          <cell r="D236" t="str">
            <v>uin</v>
          </cell>
          <cell r="E236" t="str">
            <v>TRL</v>
          </cell>
          <cell r="F236" t="str">
            <v>UT111</v>
          </cell>
          <cell r="G236" t="str">
            <v>10</v>
          </cell>
          <cell r="H236" t="str">
            <v>IN</v>
          </cell>
          <cell r="I236" t="str">
            <v>01/07/2013</v>
          </cell>
          <cell r="J236">
            <v>119.07692307692299</v>
          </cell>
          <cell r="K236">
            <v>96000</v>
          </cell>
          <cell r="L236">
            <v>9600</v>
          </cell>
          <cell r="M236">
            <v>4608</v>
          </cell>
          <cell r="N236">
            <v>38640</v>
          </cell>
          <cell r="O236">
            <v>48000</v>
          </cell>
          <cell r="P236">
            <v>15000</v>
          </cell>
          <cell r="R236">
            <v>25000</v>
          </cell>
          <cell r="S236">
            <v>11520</v>
          </cell>
          <cell r="T236">
            <v>30272</v>
          </cell>
          <cell r="U236">
            <v>278640</v>
          </cell>
          <cell r="V236">
            <v>223872</v>
          </cell>
          <cell r="W236">
            <v>16128</v>
          </cell>
          <cell r="X236">
            <v>240000</v>
          </cell>
        </row>
        <row r="237">
          <cell r="C237" t="str">
            <v>I00241</v>
          </cell>
          <cell r="D237" t="str">
            <v>uin</v>
          </cell>
          <cell r="E237" t="str">
            <v>THW</v>
          </cell>
          <cell r="F237" t="str">
            <v>UT216</v>
          </cell>
          <cell r="G237" t="str">
            <v>8</v>
          </cell>
          <cell r="H237" t="str">
            <v>IN</v>
          </cell>
          <cell r="I237" t="str">
            <v>26/06/2013</v>
          </cell>
          <cell r="J237">
            <v>392.85459553846198</v>
          </cell>
          <cell r="K237">
            <v>316720</v>
          </cell>
          <cell r="L237">
            <v>9600</v>
          </cell>
          <cell r="M237">
            <v>15202.56</v>
          </cell>
          <cell r="N237">
            <v>127479.79356000001</v>
          </cell>
          <cell r="O237">
            <v>158360</v>
          </cell>
          <cell r="P237">
            <v>15000</v>
          </cell>
          <cell r="R237">
            <v>25000</v>
          </cell>
          <cell r="S237">
            <v>38006.400000000001</v>
          </cell>
          <cell r="T237">
            <v>213911</v>
          </cell>
          <cell r="U237">
            <v>919279.75355999998</v>
          </cell>
          <cell r="V237">
            <v>738591</v>
          </cell>
          <cell r="W237">
            <v>53208.959999999999</v>
          </cell>
          <cell r="X237">
            <v>791799.96</v>
          </cell>
        </row>
        <row r="238">
          <cell r="C238" t="str">
            <v>I00378</v>
          </cell>
          <cell r="D238" t="str">
            <v>uin</v>
          </cell>
          <cell r="E238" t="str">
            <v>THW</v>
          </cell>
          <cell r="F238" t="str">
            <v>UT211</v>
          </cell>
          <cell r="G238" t="str">
            <v>8</v>
          </cell>
          <cell r="H238" t="str">
            <v>IN</v>
          </cell>
          <cell r="I238" t="str">
            <v>02/04/2014</v>
          </cell>
          <cell r="J238">
            <v>272.22410256410302</v>
          </cell>
          <cell r="K238">
            <v>300000</v>
          </cell>
          <cell r="L238">
            <v>9600</v>
          </cell>
          <cell r="M238">
            <v>14400</v>
          </cell>
          <cell r="N238">
            <v>87004.4</v>
          </cell>
          <cell r="O238">
            <v>150000</v>
          </cell>
          <cell r="P238">
            <v>15000</v>
          </cell>
          <cell r="R238">
            <v>25000</v>
          </cell>
          <cell r="S238">
            <v>36000</v>
          </cell>
          <cell r="T238">
            <v>0</v>
          </cell>
          <cell r="U238">
            <v>637004.4</v>
          </cell>
          <cell r="V238">
            <v>499600</v>
          </cell>
          <cell r="W238">
            <v>50400</v>
          </cell>
          <cell r="X238">
            <v>550000</v>
          </cell>
        </row>
        <row r="239">
          <cell r="C239" t="str">
            <v>I00252</v>
          </cell>
          <cell r="D239" t="str">
            <v>uin</v>
          </cell>
          <cell r="E239" t="str">
            <v>WWN</v>
          </cell>
          <cell r="F239" t="str">
            <v>UU111</v>
          </cell>
          <cell r="G239" t="str">
            <v>8</v>
          </cell>
          <cell r="H239" t="str">
            <v>IN</v>
          </cell>
          <cell r="I239" t="str">
            <v>29/07/2013</v>
          </cell>
          <cell r="J239">
            <v>263.95404461538499</v>
          </cell>
          <cell r="K239">
            <v>212800</v>
          </cell>
          <cell r="L239">
            <v>9600</v>
          </cell>
          <cell r="M239">
            <v>10214.4</v>
          </cell>
          <cell r="N239">
            <v>85652.064400000003</v>
          </cell>
          <cell r="O239">
            <v>106400</v>
          </cell>
          <cell r="P239">
            <v>15000</v>
          </cell>
          <cell r="R239">
            <v>25000</v>
          </cell>
          <cell r="S239">
            <v>25536</v>
          </cell>
          <cell r="T239">
            <v>127450</v>
          </cell>
          <cell r="U239">
            <v>617652.46440000006</v>
          </cell>
          <cell r="V239">
            <v>496250</v>
          </cell>
          <cell r="W239">
            <v>35750.400000000001</v>
          </cell>
          <cell r="X239">
            <v>532000.4</v>
          </cell>
        </row>
        <row r="240">
          <cell r="C240" t="str">
            <v>I00103</v>
          </cell>
          <cell r="D240" t="str">
            <v>uin</v>
          </cell>
          <cell r="E240" t="str">
            <v>TRL</v>
          </cell>
          <cell r="F240" t="str">
            <v>UT111</v>
          </cell>
          <cell r="G240" t="str">
            <v>8</v>
          </cell>
          <cell r="H240" t="str">
            <v>IN</v>
          </cell>
          <cell r="I240" t="str">
            <v>23/08/2011</v>
          </cell>
          <cell r="J240">
            <v>396.92307692307702</v>
          </cell>
          <cell r="K240">
            <v>320000</v>
          </cell>
          <cell r="L240">
            <v>9600</v>
          </cell>
          <cell r="M240">
            <v>15360</v>
          </cell>
          <cell r="N240">
            <v>128800</v>
          </cell>
          <cell r="O240">
            <v>160000</v>
          </cell>
          <cell r="P240">
            <v>15000</v>
          </cell>
          <cell r="R240">
            <v>25000</v>
          </cell>
          <cell r="S240">
            <v>38400</v>
          </cell>
          <cell r="T240">
            <v>216640</v>
          </cell>
          <cell r="U240">
            <v>928800</v>
          </cell>
          <cell r="V240">
            <v>746240</v>
          </cell>
          <cell r="W240">
            <v>53760</v>
          </cell>
          <cell r="X240">
            <v>800000</v>
          </cell>
        </row>
        <row r="241">
          <cell r="C241" t="str">
            <v>I00280</v>
          </cell>
          <cell r="D241" t="str">
            <v>uin</v>
          </cell>
          <cell r="E241" t="str">
            <v>THW</v>
          </cell>
          <cell r="F241" t="str">
            <v>UT211</v>
          </cell>
          <cell r="G241" t="str">
            <v>8</v>
          </cell>
          <cell r="H241" t="str">
            <v>IN</v>
          </cell>
          <cell r="I241" t="str">
            <v>11/09/2013</v>
          </cell>
          <cell r="J241">
            <v>309.599900769231</v>
          </cell>
          <cell r="K241">
            <v>249600</v>
          </cell>
          <cell r="L241">
            <v>9600</v>
          </cell>
          <cell r="M241">
            <v>11980.8</v>
          </cell>
          <cell r="N241">
            <v>100463.9678</v>
          </cell>
          <cell r="O241">
            <v>124800</v>
          </cell>
          <cell r="P241">
            <v>15000</v>
          </cell>
          <cell r="R241">
            <v>25000</v>
          </cell>
          <cell r="S241">
            <v>29952</v>
          </cell>
          <cell r="T241">
            <v>158067</v>
          </cell>
          <cell r="U241">
            <v>724463.76780000003</v>
          </cell>
          <cell r="V241">
            <v>582067</v>
          </cell>
          <cell r="W241">
            <v>41932.800000000003</v>
          </cell>
          <cell r="X241">
            <v>623999.80000000005</v>
          </cell>
        </row>
        <row r="242">
          <cell r="C242" t="str">
            <v>I00307</v>
          </cell>
          <cell r="D242" t="str">
            <v>uin</v>
          </cell>
          <cell r="E242" t="str">
            <v>TRM</v>
          </cell>
          <cell r="F242" t="str">
            <v>UT111</v>
          </cell>
          <cell r="G242" t="str">
            <v>7</v>
          </cell>
          <cell r="H242" t="str">
            <v>IN</v>
          </cell>
          <cell r="I242" t="str">
            <v>30/10/2013</v>
          </cell>
          <cell r="J242">
            <v>586.70625641025595</v>
          </cell>
          <cell r="K242">
            <v>680000</v>
          </cell>
          <cell r="L242">
            <v>9600</v>
          </cell>
          <cell r="M242">
            <v>32640</v>
          </cell>
          <cell r="N242">
            <v>189052.64</v>
          </cell>
          <cell r="O242">
            <v>340000</v>
          </cell>
          <cell r="P242">
            <v>15000</v>
          </cell>
          <cell r="R242">
            <v>25000</v>
          </cell>
          <cell r="S242">
            <v>81600</v>
          </cell>
          <cell r="T242">
            <v>0</v>
          </cell>
          <cell r="U242">
            <v>1372892.64</v>
          </cell>
          <cell r="V242">
            <v>1069600</v>
          </cell>
          <cell r="W242">
            <v>114240</v>
          </cell>
          <cell r="X242">
            <v>1183840</v>
          </cell>
        </row>
        <row r="243">
          <cell r="C243" t="str">
            <v>I00069</v>
          </cell>
          <cell r="D243" t="str">
            <v>uin</v>
          </cell>
          <cell r="E243" t="str">
            <v>TRS</v>
          </cell>
          <cell r="F243" t="str">
            <v>UT111</v>
          </cell>
          <cell r="G243" t="str">
            <v>8</v>
          </cell>
          <cell r="H243" t="str">
            <v>IN</v>
          </cell>
          <cell r="I243" t="str">
            <v>14/12/2010</v>
          </cell>
          <cell r="J243">
            <v>520.96153846153902</v>
          </cell>
          <cell r="K243">
            <v>420000</v>
          </cell>
          <cell r="L243">
            <v>9600</v>
          </cell>
          <cell r="M243">
            <v>20160</v>
          </cell>
          <cell r="N243">
            <v>169050</v>
          </cell>
          <cell r="O243">
            <v>210000</v>
          </cell>
          <cell r="P243">
            <v>15000</v>
          </cell>
          <cell r="R243">
            <v>25000</v>
          </cell>
          <cell r="S243">
            <v>50400</v>
          </cell>
          <cell r="T243">
            <v>299840</v>
          </cell>
          <cell r="U243">
            <v>1219050</v>
          </cell>
          <cell r="V243">
            <v>979440</v>
          </cell>
          <cell r="W243">
            <v>70560</v>
          </cell>
          <cell r="X243">
            <v>1050000</v>
          </cell>
        </row>
        <row r="244">
          <cell r="C244" t="str">
            <v>I00232</v>
          </cell>
          <cell r="D244" t="str">
            <v>uin</v>
          </cell>
          <cell r="E244" t="str">
            <v>TRL</v>
          </cell>
          <cell r="F244" t="str">
            <v>UT111</v>
          </cell>
          <cell r="G244" t="str">
            <v>8</v>
          </cell>
          <cell r="H244" t="str">
            <v>IN</v>
          </cell>
          <cell r="I244" t="str">
            <v>16/05/2013</v>
          </cell>
          <cell r="J244">
            <v>298.852128205128</v>
          </cell>
          <cell r="K244">
            <v>231000</v>
          </cell>
          <cell r="L244">
            <v>9600</v>
          </cell>
          <cell r="M244">
            <v>11088</v>
          </cell>
          <cell r="N244">
            <v>92977.5</v>
          </cell>
          <cell r="O244">
            <v>115500</v>
          </cell>
          <cell r="P244">
            <v>15000</v>
          </cell>
          <cell r="R244">
            <v>25000</v>
          </cell>
          <cell r="S244">
            <v>27720</v>
          </cell>
          <cell r="T244">
            <v>142592</v>
          </cell>
          <cell r="U244">
            <v>670477.5</v>
          </cell>
          <cell r="V244">
            <v>538692</v>
          </cell>
          <cell r="W244">
            <v>38808</v>
          </cell>
          <cell r="X244">
            <v>577500</v>
          </cell>
        </row>
        <row r="245">
          <cell r="C245" t="str">
            <v>I00165</v>
          </cell>
          <cell r="D245" t="str">
            <v>uin</v>
          </cell>
          <cell r="E245" t="str">
            <v>WWN</v>
          </cell>
          <cell r="F245" t="str">
            <v>UU111</v>
          </cell>
          <cell r="G245" t="str">
            <v>7</v>
          </cell>
          <cell r="H245" t="str">
            <v>IN</v>
          </cell>
          <cell r="I245" t="str">
            <v>10/09/2012</v>
          </cell>
          <cell r="J245">
            <v>855.86538461538498</v>
          </cell>
          <cell r="K245">
            <v>690000</v>
          </cell>
          <cell r="L245">
            <v>9600</v>
          </cell>
          <cell r="M245">
            <v>33120</v>
          </cell>
          <cell r="N245">
            <v>277725</v>
          </cell>
          <cell r="O245">
            <v>345000</v>
          </cell>
          <cell r="P245">
            <v>15000</v>
          </cell>
          <cell r="R245">
            <v>25000</v>
          </cell>
          <cell r="S245">
            <v>82800</v>
          </cell>
          <cell r="T245">
            <v>524480</v>
          </cell>
          <cell r="U245">
            <v>2002725</v>
          </cell>
          <cell r="V245">
            <v>1609080</v>
          </cell>
          <cell r="W245">
            <v>115920</v>
          </cell>
          <cell r="X245">
            <v>1725000</v>
          </cell>
        </row>
        <row r="246">
          <cell r="C246" t="str">
            <v>I00249</v>
          </cell>
          <cell r="D246" t="str">
            <v>uin</v>
          </cell>
          <cell r="E246" t="str">
            <v>TRS</v>
          </cell>
          <cell r="F246" t="str">
            <v>UT111</v>
          </cell>
          <cell r="G246" t="str">
            <v>9</v>
          </cell>
          <cell r="H246" t="str">
            <v>IN</v>
          </cell>
          <cell r="I246" t="str">
            <v>15/07/2013</v>
          </cell>
          <cell r="J246">
            <v>189.28259307692301</v>
          </cell>
          <cell r="K246">
            <v>152600</v>
          </cell>
          <cell r="L246">
            <v>9600</v>
          </cell>
          <cell r="M246">
            <v>7324.8</v>
          </cell>
          <cell r="N246">
            <v>61421.467799999999</v>
          </cell>
          <cell r="O246">
            <v>76300</v>
          </cell>
          <cell r="P246">
            <v>15000</v>
          </cell>
          <cell r="R246">
            <v>25000</v>
          </cell>
          <cell r="S246">
            <v>18312</v>
          </cell>
          <cell r="T246">
            <v>77363</v>
          </cell>
          <cell r="U246">
            <v>442921.26779999997</v>
          </cell>
          <cell r="V246">
            <v>355863</v>
          </cell>
          <cell r="W246">
            <v>25636.799999999999</v>
          </cell>
          <cell r="X246">
            <v>381499.8</v>
          </cell>
        </row>
        <row r="247">
          <cell r="C247" t="str">
            <v>I00231</v>
          </cell>
          <cell r="D247" t="str">
            <v>uin</v>
          </cell>
          <cell r="E247" t="str">
            <v>TRS</v>
          </cell>
          <cell r="F247" t="str">
            <v>UT111</v>
          </cell>
          <cell r="G247" t="str">
            <v>7</v>
          </cell>
          <cell r="H247" t="str">
            <v>IN</v>
          </cell>
          <cell r="I247" t="str">
            <v>20/05/2013</v>
          </cell>
          <cell r="J247">
            <v>932.14892307692298</v>
          </cell>
          <cell r="K247">
            <v>720000</v>
          </cell>
          <cell r="L247">
            <v>9600</v>
          </cell>
          <cell r="M247">
            <v>34560</v>
          </cell>
          <cell r="N247">
            <v>289800</v>
          </cell>
          <cell r="O247">
            <v>360000</v>
          </cell>
          <cell r="P247">
            <v>15000</v>
          </cell>
          <cell r="R247">
            <v>25000</v>
          </cell>
          <cell r="S247">
            <v>86400</v>
          </cell>
          <cell r="T247">
            <v>549440</v>
          </cell>
          <cell r="U247">
            <v>2089800</v>
          </cell>
          <cell r="V247">
            <v>1679040</v>
          </cell>
          <cell r="W247">
            <v>120960</v>
          </cell>
          <cell r="X247">
            <v>1800000</v>
          </cell>
        </row>
        <row r="248">
          <cell r="C248" t="str">
            <v>I00121</v>
          </cell>
          <cell r="D248" t="str">
            <v>uin</v>
          </cell>
          <cell r="E248" t="str">
            <v>TRL</v>
          </cell>
          <cell r="F248" t="str">
            <v>UT111</v>
          </cell>
          <cell r="G248" t="str">
            <v>8</v>
          </cell>
          <cell r="H248" t="str">
            <v>IN</v>
          </cell>
          <cell r="I248" t="str">
            <v>02/01/2012</v>
          </cell>
          <cell r="J248">
            <v>226.24625307692301</v>
          </cell>
          <cell r="K248">
            <v>182400</v>
          </cell>
          <cell r="L248">
            <v>9600</v>
          </cell>
          <cell r="M248">
            <v>8755.2000000000007</v>
          </cell>
          <cell r="N248">
            <v>73416.032200000001</v>
          </cell>
          <cell r="O248">
            <v>91200</v>
          </cell>
          <cell r="P248">
            <v>15000</v>
          </cell>
          <cell r="R248">
            <v>25000</v>
          </cell>
          <cell r="S248">
            <v>21888</v>
          </cell>
          <cell r="T248">
            <v>102157</v>
          </cell>
          <cell r="U248">
            <v>529416.23219999997</v>
          </cell>
          <cell r="V248">
            <v>425357</v>
          </cell>
          <cell r="W248">
            <v>30643.200000000001</v>
          </cell>
          <cell r="X248">
            <v>456000.19999999995</v>
          </cell>
        </row>
        <row r="249">
          <cell r="C249" t="str">
            <v>I00158</v>
          </cell>
          <cell r="D249" t="str">
            <v>uin</v>
          </cell>
          <cell r="E249" t="str">
            <v>TRL</v>
          </cell>
          <cell r="F249" t="str">
            <v>UT111</v>
          </cell>
          <cell r="G249" t="str">
            <v>8</v>
          </cell>
          <cell r="H249" t="str">
            <v>IN</v>
          </cell>
          <cell r="I249" t="str">
            <v>08/08/2012</v>
          </cell>
          <cell r="J249">
            <v>309.45097523076902</v>
          </cell>
          <cell r="K249">
            <v>249480</v>
          </cell>
          <cell r="L249">
            <v>9600</v>
          </cell>
          <cell r="M249">
            <v>11975.04</v>
          </cell>
          <cell r="N249">
            <v>100415.64204000001</v>
          </cell>
          <cell r="O249">
            <v>124740</v>
          </cell>
          <cell r="P249">
            <v>15000</v>
          </cell>
          <cell r="R249">
            <v>25000</v>
          </cell>
          <cell r="S249">
            <v>29937.599999999999</v>
          </cell>
          <cell r="T249">
            <v>157967</v>
          </cell>
          <cell r="U249">
            <v>724115.28203999996</v>
          </cell>
          <cell r="V249">
            <v>581787</v>
          </cell>
          <cell r="W249">
            <v>41912.639999999999</v>
          </cell>
          <cell r="X249">
            <v>623699.6399999999</v>
          </cell>
        </row>
        <row r="250">
          <cell r="C250" t="str">
            <v>I00376</v>
          </cell>
          <cell r="D250" t="str">
            <v>uin</v>
          </cell>
          <cell r="E250" t="str">
            <v>TRL</v>
          </cell>
          <cell r="F250" t="str">
            <v>UT111</v>
          </cell>
          <cell r="G250" t="str">
            <v>7</v>
          </cell>
          <cell r="H250" t="str">
            <v>IN</v>
          </cell>
          <cell r="I250" t="str">
            <v>02/04/2014</v>
          </cell>
          <cell r="J250">
            <v>230.84487179487201</v>
          </cell>
          <cell r="K250">
            <v>250000</v>
          </cell>
          <cell r="L250">
            <v>9600</v>
          </cell>
          <cell r="M250">
            <v>12000</v>
          </cell>
          <cell r="N250">
            <v>73577</v>
          </cell>
          <cell r="O250">
            <v>125000</v>
          </cell>
          <cell r="P250">
            <v>15000</v>
          </cell>
          <cell r="R250">
            <v>25000</v>
          </cell>
          <cell r="S250">
            <v>30000</v>
          </cell>
          <cell r="T250">
            <v>0</v>
          </cell>
          <cell r="U250">
            <v>540177</v>
          </cell>
          <cell r="V250">
            <v>424600</v>
          </cell>
          <cell r="W250">
            <v>42000</v>
          </cell>
          <cell r="X250">
            <v>466600</v>
          </cell>
        </row>
        <row r="251">
          <cell r="C251" t="str">
            <v>I00251</v>
          </cell>
          <cell r="D251" t="str">
            <v>uin</v>
          </cell>
          <cell r="E251" t="str">
            <v>WWN</v>
          </cell>
          <cell r="F251" t="str">
            <v>UU111</v>
          </cell>
          <cell r="G251" t="str">
            <v>9</v>
          </cell>
          <cell r="H251" t="str">
            <v>IN</v>
          </cell>
          <cell r="I251" t="str">
            <v>22/07/2013</v>
          </cell>
          <cell r="J251">
            <v>259.24038461538498</v>
          </cell>
          <cell r="K251">
            <v>209000</v>
          </cell>
          <cell r="L251">
            <v>9600</v>
          </cell>
          <cell r="M251">
            <v>10032</v>
          </cell>
          <cell r="N251">
            <v>84122.5</v>
          </cell>
          <cell r="O251">
            <v>104500</v>
          </cell>
          <cell r="P251">
            <v>15000</v>
          </cell>
          <cell r="R251">
            <v>25000</v>
          </cell>
          <cell r="S251">
            <v>25080</v>
          </cell>
          <cell r="T251">
            <v>124288</v>
          </cell>
          <cell r="U251">
            <v>606622.5</v>
          </cell>
          <cell r="V251">
            <v>487388</v>
          </cell>
          <cell r="W251">
            <v>35112</v>
          </cell>
          <cell r="X251">
            <v>522500</v>
          </cell>
        </row>
        <row r="252">
          <cell r="C252" t="str">
            <v>I00134</v>
          </cell>
          <cell r="D252" t="str">
            <v>uin</v>
          </cell>
          <cell r="E252" t="str">
            <v>TRS</v>
          </cell>
          <cell r="F252" t="str">
            <v>UT111</v>
          </cell>
          <cell r="G252" t="str">
            <v>8</v>
          </cell>
          <cell r="H252" t="str">
            <v>IN</v>
          </cell>
          <cell r="I252" t="str">
            <v>02/04/2012</v>
          </cell>
          <cell r="J252">
            <v>398.90759307692298</v>
          </cell>
          <cell r="K252">
            <v>321600</v>
          </cell>
          <cell r="L252">
            <v>9600</v>
          </cell>
          <cell r="M252">
            <v>15436.8</v>
          </cell>
          <cell r="N252">
            <v>129443.9678</v>
          </cell>
          <cell r="O252">
            <v>160800</v>
          </cell>
          <cell r="P252">
            <v>15000</v>
          </cell>
          <cell r="R252">
            <v>25000</v>
          </cell>
          <cell r="S252">
            <v>38592</v>
          </cell>
          <cell r="T252">
            <v>217971</v>
          </cell>
          <cell r="U252">
            <v>933443.76780000003</v>
          </cell>
          <cell r="V252">
            <v>749971</v>
          </cell>
          <cell r="W252">
            <v>54028.800000000003</v>
          </cell>
          <cell r="X252">
            <v>803999.8</v>
          </cell>
        </row>
        <row r="253">
          <cell r="C253" t="str">
            <v>I00144</v>
          </cell>
          <cell r="D253" t="str">
            <v>uin</v>
          </cell>
          <cell r="E253" t="str">
            <v>AFN</v>
          </cell>
          <cell r="F253" t="str">
            <v>US111</v>
          </cell>
          <cell r="G253" t="str">
            <v>10</v>
          </cell>
          <cell r="H253" t="str">
            <v>IN</v>
          </cell>
          <cell r="I253" t="str">
            <v>23/04/2012</v>
          </cell>
          <cell r="J253">
            <v>129</v>
          </cell>
          <cell r="K253">
            <v>104000</v>
          </cell>
          <cell r="L253">
            <v>9600</v>
          </cell>
          <cell r="M253">
            <v>4992</v>
          </cell>
          <cell r="N253">
            <v>41860</v>
          </cell>
          <cell r="O253">
            <v>52000</v>
          </cell>
          <cell r="P253">
            <v>15000</v>
          </cell>
          <cell r="R253">
            <v>25000</v>
          </cell>
          <cell r="S253">
            <v>12480</v>
          </cell>
          <cell r="T253">
            <v>36928</v>
          </cell>
          <cell r="U253">
            <v>301860</v>
          </cell>
          <cell r="V253">
            <v>242528</v>
          </cell>
          <cell r="W253">
            <v>17472</v>
          </cell>
          <cell r="X253">
            <v>260000</v>
          </cell>
        </row>
        <row r="254">
          <cell r="C254" t="str">
            <v>I00146</v>
          </cell>
          <cell r="D254" t="str">
            <v>uin</v>
          </cell>
          <cell r="E254" t="str">
            <v>TRS</v>
          </cell>
          <cell r="F254" t="str">
            <v>UT111</v>
          </cell>
          <cell r="G254" t="str">
            <v>6</v>
          </cell>
          <cell r="H254" t="str">
            <v>IN</v>
          </cell>
          <cell r="I254" t="str">
            <v>21/06/2012</v>
          </cell>
          <cell r="J254">
            <v>793.84615384615404</v>
          </cell>
          <cell r="K254">
            <v>640000</v>
          </cell>
          <cell r="L254">
            <v>9600</v>
          </cell>
          <cell r="M254">
            <v>30720</v>
          </cell>
          <cell r="N254">
            <v>257600</v>
          </cell>
          <cell r="O254">
            <v>320000</v>
          </cell>
          <cell r="P254">
            <v>15000</v>
          </cell>
          <cell r="R254">
            <v>25000</v>
          </cell>
          <cell r="S254">
            <v>76800</v>
          </cell>
          <cell r="T254">
            <v>482880</v>
          </cell>
          <cell r="U254">
            <v>1857600</v>
          </cell>
          <cell r="V254">
            <v>1492480</v>
          </cell>
          <cell r="W254">
            <v>107520</v>
          </cell>
          <cell r="X254">
            <v>1600000</v>
          </cell>
        </row>
        <row r="255">
          <cell r="C255" t="str">
            <v>IC0006</v>
          </cell>
          <cell r="D255" t="str">
            <v>uin</v>
          </cell>
          <cell r="E255" t="str">
            <v>AFN</v>
          </cell>
          <cell r="F255" t="str">
            <v>US111</v>
          </cell>
          <cell r="G255" t="str">
            <v>8</v>
          </cell>
          <cell r="H255" t="str">
            <v>IN</v>
          </cell>
          <cell r="I255" t="str">
            <v>18/10/2010</v>
          </cell>
          <cell r="J255">
            <v>220.54058307692301</v>
          </cell>
          <cell r="K255">
            <v>177800</v>
          </cell>
          <cell r="L255">
            <v>9600</v>
          </cell>
          <cell r="M255">
            <v>8534.4</v>
          </cell>
          <cell r="N255">
            <v>71564.564400000003</v>
          </cell>
          <cell r="O255">
            <v>88900</v>
          </cell>
          <cell r="P255">
            <v>15000</v>
          </cell>
          <cell r="R255">
            <v>25000</v>
          </cell>
          <cell r="S255">
            <v>21336</v>
          </cell>
          <cell r="T255">
            <v>98330</v>
          </cell>
          <cell r="U255">
            <v>516064.9644</v>
          </cell>
          <cell r="V255">
            <v>414630</v>
          </cell>
          <cell r="W255">
            <v>29870.400000000001</v>
          </cell>
          <cell r="X255">
            <v>444500.4</v>
          </cell>
        </row>
        <row r="256">
          <cell r="C256" t="str">
            <v>I00306</v>
          </cell>
          <cell r="D256" t="str">
            <v>uin</v>
          </cell>
          <cell r="E256" t="str">
            <v>TRO</v>
          </cell>
          <cell r="F256" t="str">
            <v>UT111</v>
          </cell>
          <cell r="G256" t="str">
            <v>8</v>
          </cell>
          <cell r="H256" t="str">
            <v>IN</v>
          </cell>
          <cell r="I256" t="str">
            <v>28/10/2013</v>
          </cell>
          <cell r="J256">
            <v>136.50022564102599</v>
          </cell>
          <cell r="K256">
            <v>136000</v>
          </cell>
          <cell r="L256">
            <v>9600</v>
          </cell>
          <cell r="M256">
            <v>6528</v>
          </cell>
          <cell r="N256">
            <v>42962.527999999998</v>
          </cell>
          <cell r="O256">
            <v>68000</v>
          </cell>
          <cell r="P256">
            <v>15000</v>
          </cell>
          <cell r="R256">
            <v>25000</v>
          </cell>
          <cell r="S256">
            <v>16320</v>
          </cell>
          <cell r="T256">
            <v>0</v>
          </cell>
          <cell r="U256">
            <v>319410.52799999999</v>
          </cell>
          <cell r="V256">
            <v>253600</v>
          </cell>
          <cell r="W256">
            <v>22848</v>
          </cell>
          <cell r="X256">
            <v>276448</v>
          </cell>
        </row>
        <row r="257">
          <cell r="C257" t="str">
            <v>I00155</v>
          </cell>
          <cell r="D257" t="str">
            <v>uin</v>
          </cell>
          <cell r="E257" t="str">
            <v>THW</v>
          </cell>
          <cell r="F257" t="str">
            <v>UT216</v>
          </cell>
          <cell r="G257" t="str">
            <v>8</v>
          </cell>
          <cell r="H257" t="str">
            <v>IN</v>
          </cell>
          <cell r="I257" t="str">
            <v>01/08/2012</v>
          </cell>
          <cell r="J257">
            <v>225.26648815384601</v>
          </cell>
          <cell r="K257">
            <v>181610</v>
          </cell>
          <cell r="L257">
            <v>9600</v>
          </cell>
          <cell r="M257">
            <v>8717.2800000000007</v>
          </cell>
          <cell r="N257">
            <v>73098.102280000006</v>
          </cell>
          <cell r="O257">
            <v>90805</v>
          </cell>
          <cell r="P257">
            <v>15000</v>
          </cell>
          <cell r="R257">
            <v>25000</v>
          </cell>
          <cell r="S257">
            <v>21793.200000000001</v>
          </cell>
          <cell r="T257">
            <v>101500</v>
          </cell>
          <cell r="U257">
            <v>527123.58227999997</v>
          </cell>
          <cell r="V257">
            <v>423515</v>
          </cell>
          <cell r="W257">
            <v>30510.480000000003</v>
          </cell>
          <cell r="X257">
            <v>454025.48</v>
          </cell>
        </row>
        <row r="258">
          <cell r="C258" t="str">
            <v>I00152</v>
          </cell>
          <cell r="D258" t="str">
            <v>uin</v>
          </cell>
          <cell r="E258" t="str">
            <v>WWN</v>
          </cell>
          <cell r="F258" t="str">
            <v>UU111</v>
          </cell>
          <cell r="G258" t="str">
            <v>10</v>
          </cell>
          <cell r="H258" t="str">
            <v>IN</v>
          </cell>
          <cell r="I258" t="str">
            <v>01/08/2012</v>
          </cell>
          <cell r="J258">
            <v>217.26174358974399</v>
          </cell>
          <cell r="K258">
            <v>168000</v>
          </cell>
          <cell r="L258">
            <v>9600</v>
          </cell>
          <cell r="M258">
            <v>8064</v>
          </cell>
          <cell r="N258">
            <v>67620</v>
          </cell>
          <cell r="O258">
            <v>84000</v>
          </cell>
          <cell r="P258">
            <v>15000</v>
          </cell>
          <cell r="R258">
            <v>25000</v>
          </cell>
          <cell r="S258">
            <v>20160</v>
          </cell>
          <cell r="T258">
            <v>90176</v>
          </cell>
          <cell r="U258">
            <v>487620</v>
          </cell>
          <cell r="V258">
            <v>391776</v>
          </cell>
          <cell r="W258">
            <v>28224</v>
          </cell>
          <cell r="X258">
            <v>420000</v>
          </cell>
        </row>
        <row r="259">
          <cell r="C259" t="str">
            <v>I00390</v>
          </cell>
          <cell r="D259" t="str">
            <v>uin</v>
          </cell>
          <cell r="E259" t="str">
            <v>AHR</v>
          </cell>
          <cell r="F259" t="str">
            <v>US111</v>
          </cell>
          <cell r="G259" t="str">
            <v>9</v>
          </cell>
          <cell r="H259" t="str">
            <v>IN</v>
          </cell>
          <cell r="I259" t="str">
            <v>14/04/2014</v>
          </cell>
          <cell r="J259">
            <v>0</v>
          </cell>
          <cell r="K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</row>
        <row r="260">
          <cell r="C260" t="str">
            <v>I00320</v>
          </cell>
          <cell r="D260" t="str">
            <v>uin</v>
          </cell>
          <cell r="E260" t="str">
            <v>WWN</v>
          </cell>
          <cell r="F260" t="str">
            <v>UU115</v>
          </cell>
          <cell r="G260" t="str">
            <v>5</v>
          </cell>
          <cell r="H260" t="str">
            <v>IN</v>
          </cell>
          <cell r="I260" t="str">
            <v>11/11/2013</v>
          </cell>
          <cell r="J260">
            <v>1017.050256410256</v>
          </cell>
          <cell r="K260">
            <v>1200000</v>
          </cell>
          <cell r="L260">
            <v>9600</v>
          </cell>
          <cell r="M260">
            <v>57600</v>
          </cell>
          <cell r="N260">
            <v>328697.59999999998</v>
          </cell>
          <cell r="O260">
            <v>600000</v>
          </cell>
          <cell r="P260">
            <v>15000</v>
          </cell>
          <cell r="R260">
            <v>25000</v>
          </cell>
          <cell r="S260">
            <v>144000</v>
          </cell>
          <cell r="T260">
            <v>0</v>
          </cell>
          <cell r="U260">
            <v>2379897.6</v>
          </cell>
          <cell r="V260">
            <v>1849600</v>
          </cell>
          <cell r="W260">
            <v>201600</v>
          </cell>
          <cell r="X260">
            <v>2051200</v>
          </cell>
        </row>
        <row r="261">
          <cell r="C261" t="str">
            <v>I00374</v>
          </cell>
          <cell r="D261" t="str">
            <v>uin</v>
          </cell>
          <cell r="E261" t="str">
            <v>TRM</v>
          </cell>
          <cell r="F261" t="str">
            <v>UT111</v>
          </cell>
          <cell r="G261" t="str">
            <v>10</v>
          </cell>
          <cell r="H261" t="str">
            <v>IN</v>
          </cell>
          <cell r="I261" t="str">
            <v>01/04/2014</v>
          </cell>
          <cell r="J261">
            <v>123.25887179487199</v>
          </cell>
          <cell r="K261">
            <v>120000</v>
          </cell>
          <cell r="L261">
            <v>9600</v>
          </cell>
          <cell r="M261">
            <v>5760</v>
          </cell>
          <cell r="N261">
            <v>38665.760000000002</v>
          </cell>
          <cell r="O261">
            <v>60000</v>
          </cell>
          <cell r="P261">
            <v>15000</v>
          </cell>
          <cell r="R261">
            <v>25000</v>
          </cell>
          <cell r="S261">
            <v>14400</v>
          </cell>
          <cell r="T261">
            <v>0</v>
          </cell>
          <cell r="U261">
            <v>288425.76</v>
          </cell>
          <cell r="V261">
            <v>229600</v>
          </cell>
          <cell r="W261">
            <v>20160</v>
          </cell>
          <cell r="X261">
            <v>249760</v>
          </cell>
        </row>
        <row r="262">
          <cell r="C262" t="str">
            <v>I00371</v>
          </cell>
          <cell r="D262" t="str">
            <v>uin</v>
          </cell>
          <cell r="E262" t="str">
            <v>AHR</v>
          </cell>
          <cell r="F262" t="str">
            <v>US111</v>
          </cell>
          <cell r="G262" t="str">
            <v>10</v>
          </cell>
          <cell r="H262" t="str">
            <v>IN</v>
          </cell>
          <cell r="I262" t="str">
            <v>24/03/2014</v>
          </cell>
          <cell r="J262">
            <v>0</v>
          </cell>
          <cell r="K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</row>
        <row r="263">
          <cell r="C263" t="str">
            <v>I00248</v>
          </cell>
          <cell r="D263" t="str">
            <v>uin</v>
          </cell>
          <cell r="E263" t="str">
            <v>THW</v>
          </cell>
          <cell r="F263" t="str">
            <v>UT211</v>
          </cell>
          <cell r="G263" t="str">
            <v>8</v>
          </cell>
          <cell r="H263" t="str">
            <v>IN</v>
          </cell>
          <cell r="I263" t="str">
            <v>09/07/2013</v>
          </cell>
          <cell r="J263">
            <v>210.86538461538501</v>
          </cell>
          <cell r="K263">
            <v>170000</v>
          </cell>
          <cell r="L263">
            <v>9600</v>
          </cell>
          <cell r="M263">
            <v>8160</v>
          </cell>
          <cell r="N263">
            <v>68425</v>
          </cell>
          <cell r="O263">
            <v>85000</v>
          </cell>
          <cell r="P263">
            <v>15000</v>
          </cell>
          <cell r="R263">
            <v>25000</v>
          </cell>
          <cell r="S263">
            <v>20400</v>
          </cell>
          <cell r="T263">
            <v>91840</v>
          </cell>
          <cell r="U263">
            <v>493425</v>
          </cell>
          <cell r="V263">
            <v>396440</v>
          </cell>
          <cell r="W263">
            <v>28560</v>
          </cell>
          <cell r="X263">
            <v>425000</v>
          </cell>
        </row>
        <row r="264">
          <cell r="C264" t="str">
            <v>I00180</v>
          </cell>
          <cell r="D264" t="str">
            <v>uin</v>
          </cell>
          <cell r="E264" t="str">
            <v>WWN</v>
          </cell>
          <cell r="F264" t="str">
            <v>UU116</v>
          </cell>
          <cell r="G264" t="str">
            <v>6</v>
          </cell>
          <cell r="H264" t="str">
            <v>IN</v>
          </cell>
          <cell r="I264" t="str">
            <v>03/10/2012</v>
          </cell>
          <cell r="J264">
            <v>769.038461538462</v>
          </cell>
          <cell r="K264">
            <v>620000</v>
          </cell>
          <cell r="L264">
            <v>9600</v>
          </cell>
          <cell r="M264">
            <v>29760</v>
          </cell>
          <cell r="N264">
            <v>249550</v>
          </cell>
          <cell r="O264">
            <v>310000</v>
          </cell>
          <cell r="P264">
            <v>15000</v>
          </cell>
          <cell r="R264">
            <v>25000</v>
          </cell>
          <cell r="S264">
            <v>74400</v>
          </cell>
          <cell r="T264">
            <v>466240</v>
          </cell>
          <cell r="U264">
            <v>1799550</v>
          </cell>
          <cell r="V264">
            <v>1445840</v>
          </cell>
          <cell r="W264">
            <v>104160</v>
          </cell>
          <cell r="X264">
            <v>1550000</v>
          </cell>
        </row>
        <row r="265">
          <cell r="C265" t="str">
            <v>I00187</v>
          </cell>
          <cell r="D265" t="str">
            <v>uin</v>
          </cell>
          <cell r="E265" t="str">
            <v>WWN</v>
          </cell>
          <cell r="F265" t="str">
            <v>UU111</v>
          </cell>
          <cell r="G265" t="str">
            <v>8</v>
          </cell>
          <cell r="H265" t="str">
            <v>IN</v>
          </cell>
          <cell r="I265" t="str">
            <v>29/10/2012</v>
          </cell>
          <cell r="J265">
            <v>222.27672461538501</v>
          </cell>
          <cell r="K265">
            <v>179200</v>
          </cell>
          <cell r="L265">
            <v>9600</v>
          </cell>
          <cell r="M265">
            <v>8601.6</v>
          </cell>
          <cell r="N265">
            <v>72127.935599999997</v>
          </cell>
          <cell r="O265">
            <v>89600</v>
          </cell>
          <cell r="P265">
            <v>15000</v>
          </cell>
          <cell r="R265">
            <v>25000</v>
          </cell>
          <cell r="S265">
            <v>21504</v>
          </cell>
          <cell r="T265">
            <v>99494</v>
          </cell>
          <cell r="U265">
            <v>520127.5356</v>
          </cell>
          <cell r="V265">
            <v>417894</v>
          </cell>
          <cell r="W265">
            <v>30105.599999999999</v>
          </cell>
          <cell r="X265">
            <v>447999.6</v>
          </cell>
        </row>
        <row r="266">
          <cell r="C266" t="str">
            <v>I00073</v>
          </cell>
          <cell r="D266" t="str">
            <v>uin</v>
          </cell>
          <cell r="E266" t="str">
            <v>WWN</v>
          </cell>
          <cell r="F266" t="str">
            <v>UU116</v>
          </cell>
          <cell r="G266" t="str">
            <v>6</v>
          </cell>
          <cell r="H266" t="str">
            <v>IN</v>
          </cell>
          <cell r="I266" t="str">
            <v>03/01/2011</v>
          </cell>
          <cell r="J266">
            <v>527.78365384615404</v>
          </cell>
          <cell r="K266">
            <v>425500</v>
          </cell>
          <cell r="L266">
            <v>9600</v>
          </cell>
          <cell r="M266">
            <v>20424</v>
          </cell>
          <cell r="N266">
            <v>171263.75</v>
          </cell>
          <cell r="O266">
            <v>212750</v>
          </cell>
          <cell r="P266">
            <v>15000</v>
          </cell>
          <cell r="R266">
            <v>25000</v>
          </cell>
          <cell r="S266">
            <v>51060</v>
          </cell>
          <cell r="T266">
            <v>304416</v>
          </cell>
          <cell r="U266">
            <v>1235013.75</v>
          </cell>
          <cell r="V266">
            <v>992266</v>
          </cell>
          <cell r="W266">
            <v>71484</v>
          </cell>
          <cell r="X266">
            <v>1063750</v>
          </cell>
        </row>
        <row r="267">
          <cell r="C267" t="str">
            <v>I00381</v>
          </cell>
          <cell r="D267" t="str">
            <v>uin</v>
          </cell>
          <cell r="E267" t="str">
            <v>TRM</v>
          </cell>
          <cell r="F267" t="str">
            <v>UT111</v>
          </cell>
          <cell r="G267" t="str">
            <v>9</v>
          </cell>
          <cell r="H267" t="str">
            <v>IN</v>
          </cell>
          <cell r="I267" t="str">
            <v>07/04/2014</v>
          </cell>
          <cell r="J267">
            <v>139.810564102564</v>
          </cell>
          <cell r="K267">
            <v>140000</v>
          </cell>
          <cell r="L267">
            <v>9600</v>
          </cell>
          <cell r="M267">
            <v>6720</v>
          </cell>
          <cell r="N267">
            <v>44036.72</v>
          </cell>
          <cell r="O267">
            <v>70000</v>
          </cell>
          <cell r="P267">
            <v>15000</v>
          </cell>
          <cell r="R267">
            <v>25000</v>
          </cell>
          <cell r="S267">
            <v>16800</v>
          </cell>
          <cell r="T267">
            <v>0</v>
          </cell>
          <cell r="U267">
            <v>327156.71999999997</v>
          </cell>
          <cell r="V267">
            <v>259600</v>
          </cell>
          <cell r="W267">
            <v>23520</v>
          </cell>
          <cell r="X267">
            <v>283120</v>
          </cell>
        </row>
        <row r="268">
          <cell r="C268" t="str">
            <v>I00367</v>
          </cell>
          <cell r="D268" t="str">
            <v>uin</v>
          </cell>
          <cell r="E268" t="str">
            <v>TRM</v>
          </cell>
          <cell r="F268" t="str">
            <v>UT111</v>
          </cell>
          <cell r="G268" t="str">
            <v>8</v>
          </cell>
          <cell r="H268" t="str">
            <v>IN</v>
          </cell>
          <cell r="I268" t="str">
            <v>13/03/2014</v>
          </cell>
          <cell r="J268">
            <v>190.789776410256</v>
          </cell>
          <cell r="K268">
            <v>201600</v>
          </cell>
          <cell r="L268">
            <v>9600</v>
          </cell>
          <cell r="M268">
            <v>9676.7999999999993</v>
          </cell>
          <cell r="N268">
            <v>60579.2768</v>
          </cell>
          <cell r="O268">
            <v>100800</v>
          </cell>
          <cell r="P268">
            <v>15000</v>
          </cell>
          <cell r="R268">
            <v>25000</v>
          </cell>
          <cell r="S268">
            <v>24192</v>
          </cell>
          <cell r="T268">
            <v>0</v>
          </cell>
          <cell r="U268">
            <v>446448.07679999998</v>
          </cell>
          <cell r="V268">
            <v>352000</v>
          </cell>
          <cell r="W268">
            <v>33868.800000000003</v>
          </cell>
          <cell r="X268">
            <v>385868.79999999999</v>
          </cell>
        </row>
        <row r="269">
          <cell r="C269" t="str">
            <v>I00282</v>
          </cell>
          <cell r="D269" t="str">
            <v>uin</v>
          </cell>
          <cell r="E269" t="str">
            <v>WWN</v>
          </cell>
          <cell r="F269" t="str">
            <v>UU115</v>
          </cell>
          <cell r="G269" t="str">
            <v>9</v>
          </cell>
          <cell r="H269" t="str">
            <v>IN</v>
          </cell>
          <cell r="I269" t="str">
            <v>12/09/2013</v>
          </cell>
          <cell r="J269">
            <v>239.64210923076899</v>
          </cell>
          <cell r="K269">
            <v>193200</v>
          </cell>
          <cell r="L269">
            <v>9600</v>
          </cell>
          <cell r="M269">
            <v>9273.6</v>
          </cell>
          <cell r="N269">
            <v>77762.935599999997</v>
          </cell>
          <cell r="O269">
            <v>96600</v>
          </cell>
          <cell r="P269">
            <v>15000</v>
          </cell>
          <cell r="R269">
            <v>25000</v>
          </cell>
          <cell r="S269">
            <v>23184</v>
          </cell>
          <cell r="T269">
            <v>111142</v>
          </cell>
          <cell r="U269">
            <v>560762.53559999994</v>
          </cell>
          <cell r="V269">
            <v>450542</v>
          </cell>
          <cell r="W269">
            <v>32457.599999999999</v>
          </cell>
          <cell r="X269">
            <v>482999.6</v>
          </cell>
        </row>
        <row r="270">
          <cell r="C270" t="str">
            <v>I00045</v>
          </cell>
          <cell r="D270" t="str">
            <v>uin</v>
          </cell>
          <cell r="E270" t="str">
            <v>TRS</v>
          </cell>
          <cell r="F270" t="str">
            <v>UT111</v>
          </cell>
          <cell r="G270" t="str">
            <v>4</v>
          </cell>
          <cell r="H270" t="str">
            <v>IN</v>
          </cell>
          <cell r="I270" t="str">
            <v>08/11/2010</v>
          </cell>
          <cell r="J270">
            <v>1417.0153846153851</v>
          </cell>
          <cell r="K270">
            <v>1200000</v>
          </cell>
          <cell r="L270">
            <v>9600</v>
          </cell>
          <cell r="M270">
            <v>57600</v>
          </cell>
          <cell r="N270">
            <v>459816</v>
          </cell>
          <cell r="O270">
            <v>600000</v>
          </cell>
          <cell r="P270">
            <v>15000</v>
          </cell>
          <cell r="R270">
            <v>25000</v>
          </cell>
          <cell r="T270">
            <v>948800</v>
          </cell>
          <cell r="U270">
            <v>3315816</v>
          </cell>
          <cell r="V270">
            <v>2798400</v>
          </cell>
          <cell r="W270">
            <v>57600</v>
          </cell>
          <cell r="X270">
            <v>2856000</v>
          </cell>
        </row>
        <row r="271">
          <cell r="C271" t="str">
            <v>I00328</v>
          </cell>
          <cell r="D271" t="str">
            <v>uin</v>
          </cell>
          <cell r="E271" t="str">
            <v>TRM</v>
          </cell>
          <cell r="F271" t="str">
            <v>UU115</v>
          </cell>
          <cell r="G271" t="str">
            <v>7</v>
          </cell>
          <cell r="H271" t="str">
            <v>IN</v>
          </cell>
          <cell r="I271" t="str">
            <v>18/11/2013</v>
          </cell>
          <cell r="J271">
            <v>388.08594871794901</v>
          </cell>
          <cell r="K271">
            <v>440000</v>
          </cell>
          <cell r="L271">
            <v>9600</v>
          </cell>
          <cell r="M271">
            <v>21120</v>
          </cell>
          <cell r="N271">
            <v>124601.12</v>
          </cell>
          <cell r="O271">
            <v>220000</v>
          </cell>
          <cell r="P271">
            <v>15000</v>
          </cell>
          <cell r="R271">
            <v>25000</v>
          </cell>
          <cell r="S271">
            <v>52800</v>
          </cell>
          <cell r="T271">
            <v>0</v>
          </cell>
          <cell r="U271">
            <v>908121.12</v>
          </cell>
          <cell r="V271">
            <v>709600</v>
          </cell>
          <cell r="W271">
            <v>73920</v>
          </cell>
          <cell r="X271">
            <v>783520</v>
          </cell>
        </row>
        <row r="272">
          <cell r="C272" t="str">
            <v>I00189</v>
          </cell>
          <cell r="D272" t="str">
            <v>uin</v>
          </cell>
          <cell r="E272" t="str">
            <v>WWN</v>
          </cell>
          <cell r="F272" t="str">
            <v>UU116</v>
          </cell>
          <cell r="G272" t="str">
            <v>7</v>
          </cell>
          <cell r="H272" t="str">
            <v>IN</v>
          </cell>
          <cell r="I272" t="str">
            <v>29/10/2012</v>
          </cell>
          <cell r="J272">
            <v>421.730769230769</v>
          </cell>
          <cell r="K272">
            <v>340000</v>
          </cell>
          <cell r="L272">
            <v>9600</v>
          </cell>
          <cell r="M272">
            <v>16320</v>
          </cell>
          <cell r="N272">
            <v>136850</v>
          </cell>
          <cell r="O272">
            <v>170000</v>
          </cell>
          <cell r="P272">
            <v>15000</v>
          </cell>
          <cell r="R272">
            <v>25000</v>
          </cell>
          <cell r="S272">
            <v>40800</v>
          </cell>
          <cell r="T272">
            <v>233280</v>
          </cell>
          <cell r="U272">
            <v>986850</v>
          </cell>
          <cell r="V272">
            <v>792880</v>
          </cell>
          <cell r="W272">
            <v>57120</v>
          </cell>
          <cell r="X272">
            <v>850000</v>
          </cell>
        </row>
        <row r="273">
          <cell r="C273" t="str">
            <v>I00355</v>
          </cell>
          <cell r="D273" t="str">
            <v>uin</v>
          </cell>
          <cell r="E273" t="str">
            <v>TRM</v>
          </cell>
          <cell r="F273" t="str">
            <v>UT111</v>
          </cell>
          <cell r="G273" t="str">
            <v>8</v>
          </cell>
          <cell r="H273" t="str">
            <v>IN</v>
          </cell>
          <cell r="I273" t="str">
            <v>03/02/2014</v>
          </cell>
          <cell r="J273">
            <v>255.67241025640999</v>
          </cell>
          <cell r="K273">
            <v>280000</v>
          </cell>
          <cell r="L273">
            <v>9600</v>
          </cell>
          <cell r="M273">
            <v>13440</v>
          </cell>
          <cell r="N273">
            <v>81633.440000000002</v>
          </cell>
          <cell r="O273">
            <v>140000</v>
          </cell>
          <cell r="P273">
            <v>15000</v>
          </cell>
          <cell r="R273">
            <v>25000</v>
          </cell>
          <cell r="S273">
            <v>33600</v>
          </cell>
          <cell r="T273">
            <v>0</v>
          </cell>
          <cell r="U273">
            <v>598273.43999999994</v>
          </cell>
          <cell r="V273">
            <v>469600</v>
          </cell>
          <cell r="W273">
            <v>47040</v>
          </cell>
          <cell r="X273">
            <v>516639.99999999994</v>
          </cell>
        </row>
        <row r="274">
          <cell r="C274" t="str">
            <v>I00050</v>
          </cell>
          <cell r="D274" t="str">
            <v>uin</v>
          </cell>
          <cell r="E274" t="str">
            <v>WWN</v>
          </cell>
          <cell r="F274" t="str">
            <v>UU115</v>
          </cell>
          <cell r="G274" t="str">
            <v>6</v>
          </cell>
          <cell r="H274" t="str">
            <v>IN</v>
          </cell>
          <cell r="I274" t="str">
            <v>15/11/2010</v>
          </cell>
          <cell r="J274">
            <v>618.90244661538497</v>
          </cell>
          <cell r="K274">
            <v>498960</v>
          </cell>
          <cell r="L274">
            <v>9600</v>
          </cell>
          <cell r="M274">
            <v>23950.080000000002</v>
          </cell>
          <cell r="N274">
            <v>200831.44508</v>
          </cell>
          <cell r="O274">
            <v>249480</v>
          </cell>
          <cell r="P274">
            <v>15000</v>
          </cell>
          <cell r="R274">
            <v>25000</v>
          </cell>
          <cell r="S274">
            <v>59875.199999999997</v>
          </cell>
          <cell r="T274">
            <v>365535</v>
          </cell>
          <cell r="U274">
            <v>1448231.72508</v>
          </cell>
          <cell r="V274">
            <v>1163575</v>
          </cell>
          <cell r="W274">
            <v>83825.279999999999</v>
          </cell>
          <cell r="X274">
            <v>1247400.28</v>
          </cell>
        </row>
        <row r="275">
          <cell r="C275" t="str">
            <v>I00281</v>
          </cell>
          <cell r="D275" t="str">
            <v>uin</v>
          </cell>
          <cell r="E275" t="str">
            <v>WWN</v>
          </cell>
          <cell r="F275" t="str">
            <v>UU111</v>
          </cell>
          <cell r="G275" t="str">
            <v>8</v>
          </cell>
          <cell r="H275" t="str">
            <v>IN</v>
          </cell>
          <cell r="I275" t="str">
            <v>12/09/2013</v>
          </cell>
          <cell r="J275">
            <v>277.84615384615398</v>
          </cell>
          <cell r="K275">
            <v>224000</v>
          </cell>
          <cell r="L275">
            <v>9600</v>
          </cell>
          <cell r="M275">
            <v>10752</v>
          </cell>
          <cell r="N275">
            <v>90160</v>
          </cell>
          <cell r="O275">
            <v>112000</v>
          </cell>
          <cell r="P275">
            <v>15000</v>
          </cell>
          <cell r="R275">
            <v>25000</v>
          </cell>
          <cell r="S275">
            <v>26880</v>
          </cell>
          <cell r="T275">
            <v>136768</v>
          </cell>
          <cell r="U275">
            <v>650160</v>
          </cell>
          <cell r="V275">
            <v>522368</v>
          </cell>
          <cell r="W275">
            <v>37632</v>
          </cell>
          <cell r="X275">
            <v>560000</v>
          </cell>
        </row>
        <row r="276">
          <cell r="C276" t="str">
            <v>I00372</v>
          </cell>
          <cell r="D276" t="str">
            <v>uin</v>
          </cell>
          <cell r="E276" t="str">
            <v>AFF</v>
          </cell>
          <cell r="F276" t="str">
            <v>US111</v>
          </cell>
          <cell r="G276" t="str">
            <v>7</v>
          </cell>
          <cell r="H276" t="str">
            <v>IN</v>
          </cell>
          <cell r="I276" t="str">
            <v>20/03/2014</v>
          </cell>
          <cell r="J276">
            <v>0</v>
          </cell>
          <cell r="K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</row>
        <row r="277">
          <cell r="C277" t="str">
            <v>I00102</v>
          </cell>
          <cell r="D277" t="str">
            <v>uin</v>
          </cell>
          <cell r="E277" t="str">
            <v>THW</v>
          </cell>
          <cell r="F277" t="str">
            <v>UT211</v>
          </cell>
          <cell r="G277" t="str">
            <v>7</v>
          </cell>
          <cell r="H277" t="str">
            <v>IN</v>
          </cell>
          <cell r="I277" t="str">
            <v>16/08/2011</v>
          </cell>
          <cell r="J277">
            <v>354.09467999999998</v>
          </cell>
          <cell r="K277">
            <v>291060</v>
          </cell>
          <cell r="L277">
            <v>9600</v>
          </cell>
          <cell r="N277">
            <v>114902.3512</v>
          </cell>
          <cell r="O277">
            <v>145530</v>
          </cell>
          <cell r="P277">
            <v>15000</v>
          </cell>
          <cell r="R277">
            <v>25000</v>
          </cell>
          <cell r="S277">
            <v>34927.199999999997</v>
          </cell>
          <cell r="T277">
            <v>192562</v>
          </cell>
          <cell r="U277">
            <v>828581.55119999999</v>
          </cell>
          <cell r="V277">
            <v>678752</v>
          </cell>
          <cell r="W277">
            <v>34927.199999999997</v>
          </cell>
          <cell r="X277">
            <v>713679.2</v>
          </cell>
        </row>
        <row r="278">
          <cell r="C278" t="str">
            <v>I00032</v>
          </cell>
          <cell r="D278" t="str">
            <v>uin</v>
          </cell>
          <cell r="E278" t="str">
            <v>THW</v>
          </cell>
          <cell r="F278" t="str">
            <v>UT216</v>
          </cell>
          <cell r="G278" t="str">
            <v>7</v>
          </cell>
          <cell r="H278" t="str">
            <v>IN</v>
          </cell>
          <cell r="I278" t="str">
            <v>11/10/2010</v>
          </cell>
          <cell r="J278">
            <v>319.52307692307699</v>
          </cell>
          <cell r="K278">
            <v>322000</v>
          </cell>
          <cell r="L278">
            <v>9600</v>
          </cell>
          <cell r="M278">
            <v>15456</v>
          </cell>
          <cell r="N278">
            <v>103684</v>
          </cell>
          <cell r="P278">
            <v>15000</v>
          </cell>
          <cell r="R278">
            <v>25000</v>
          </cell>
          <cell r="S278">
            <v>38640</v>
          </cell>
          <cell r="T278">
            <v>218304</v>
          </cell>
          <cell r="U278">
            <v>747684</v>
          </cell>
          <cell r="V278">
            <v>589904</v>
          </cell>
          <cell r="W278">
            <v>54096</v>
          </cell>
          <cell r="X278">
            <v>644000</v>
          </cell>
        </row>
        <row r="279">
          <cell r="C279" t="str">
            <v>I00363</v>
          </cell>
          <cell r="D279" t="str">
            <v>uin</v>
          </cell>
          <cell r="E279" t="str">
            <v>THW</v>
          </cell>
          <cell r="F279" t="str">
            <v>UT211</v>
          </cell>
          <cell r="G279" t="str">
            <v>10</v>
          </cell>
          <cell r="H279" t="str">
            <v>IN</v>
          </cell>
          <cell r="I279" t="str">
            <v>05/03/2014</v>
          </cell>
          <cell r="J279">
            <v>156.36225641025601</v>
          </cell>
          <cell r="K279">
            <v>160000</v>
          </cell>
          <cell r="L279">
            <v>9600</v>
          </cell>
          <cell r="M279">
            <v>7680</v>
          </cell>
          <cell r="N279">
            <v>49407.68</v>
          </cell>
          <cell r="O279">
            <v>80000</v>
          </cell>
          <cell r="P279">
            <v>15000</v>
          </cell>
          <cell r="R279">
            <v>25000</v>
          </cell>
          <cell r="S279">
            <v>19200</v>
          </cell>
          <cell r="T279">
            <v>0</v>
          </cell>
          <cell r="U279">
            <v>365887.68</v>
          </cell>
          <cell r="V279">
            <v>289600</v>
          </cell>
          <cell r="W279">
            <v>26880</v>
          </cell>
          <cell r="X279">
            <v>316480</v>
          </cell>
        </row>
        <row r="280">
          <cell r="C280" t="str">
            <v>I00141</v>
          </cell>
          <cell r="D280" t="str">
            <v>uin</v>
          </cell>
          <cell r="E280" t="str">
            <v>WWN</v>
          </cell>
          <cell r="F280" t="str">
            <v>UU111</v>
          </cell>
          <cell r="G280" t="str">
            <v>7</v>
          </cell>
          <cell r="H280" t="str">
            <v>IN</v>
          </cell>
          <cell r="I280" t="str">
            <v>09/04/2012</v>
          </cell>
          <cell r="J280">
            <v>427.93269230769198</v>
          </cell>
          <cell r="K280">
            <v>345000</v>
          </cell>
          <cell r="L280">
            <v>9600</v>
          </cell>
          <cell r="M280">
            <v>16560</v>
          </cell>
          <cell r="N280">
            <v>138862.5</v>
          </cell>
          <cell r="O280">
            <v>172500</v>
          </cell>
          <cell r="P280">
            <v>15000</v>
          </cell>
          <cell r="R280">
            <v>25000</v>
          </cell>
          <cell r="S280">
            <v>41400</v>
          </cell>
          <cell r="T280">
            <v>237440</v>
          </cell>
          <cell r="U280">
            <v>1001362.5</v>
          </cell>
          <cell r="V280">
            <v>804540</v>
          </cell>
          <cell r="W280">
            <v>57960</v>
          </cell>
          <cell r="X280">
            <v>862500</v>
          </cell>
        </row>
        <row r="281">
          <cell r="C281" t="str">
            <v>I00284</v>
          </cell>
          <cell r="D281" t="str">
            <v>uin</v>
          </cell>
          <cell r="E281" t="str">
            <v>WWN</v>
          </cell>
          <cell r="F281" t="str">
            <v>UU111</v>
          </cell>
          <cell r="G281" t="str">
            <v>8</v>
          </cell>
          <cell r="H281" t="str">
            <v>IN</v>
          </cell>
          <cell r="I281" t="str">
            <v>18/09/2013</v>
          </cell>
          <cell r="J281">
            <v>198.46153846153899</v>
          </cell>
          <cell r="K281">
            <v>160000</v>
          </cell>
          <cell r="L281">
            <v>9600</v>
          </cell>
          <cell r="M281">
            <v>7680</v>
          </cell>
          <cell r="N281">
            <v>64400</v>
          </cell>
          <cell r="O281">
            <v>80000</v>
          </cell>
          <cell r="P281">
            <v>15000</v>
          </cell>
          <cell r="R281">
            <v>25000</v>
          </cell>
          <cell r="S281">
            <v>19200</v>
          </cell>
          <cell r="T281">
            <v>83520</v>
          </cell>
          <cell r="U281">
            <v>464400</v>
          </cell>
          <cell r="V281">
            <v>373120</v>
          </cell>
          <cell r="W281">
            <v>26880</v>
          </cell>
          <cell r="X281">
            <v>400000</v>
          </cell>
        </row>
        <row r="282">
          <cell r="C282" t="str">
            <v>I00393</v>
          </cell>
          <cell r="D282" t="str">
            <v>uin</v>
          </cell>
          <cell r="E282" t="str">
            <v>THW</v>
          </cell>
          <cell r="F282" t="str">
            <v>UT211</v>
          </cell>
          <cell r="G282" t="str">
            <v>5</v>
          </cell>
          <cell r="H282" t="str">
            <v>IN</v>
          </cell>
          <cell r="I282" t="str">
            <v>22/04/2014</v>
          </cell>
          <cell r="J282">
            <v>1553.31</v>
          </cell>
          <cell r="K282">
            <v>1300000</v>
          </cell>
          <cell r="M282">
            <v>62400</v>
          </cell>
          <cell r="N282">
            <v>504042</v>
          </cell>
          <cell r="O282">
            <v>650000</v>
          </cell>
          <cell r="S282">
            <v>156000</v>
          </cell>
          <cell r="T282">
            <v>962297</v>
          </cell>
          <cell r="U282">
            <v>3634739</v>
          </cell>
          <cell r="V282">
            <v>2912297</v>
          </cell>
          <cell r="W282">
            <v>218400</v>
          </cell>
          <cell r="X282">
            <v>3130697</v>
          </cell>
        </row>
        <row r="283">
          <cell r="C283" t="str">
            <v>I00303</v>
          </cell>
          <cell r="D283" t="str">
            <v>uin</v>
          </cell>
          <cell r="E283" t="str">
            <v>WWN</v>
          </cell>
          <cell r="F283" t="str">
            <v>UU111</v>
          </cell>
          <cell r="G283" t="str">
            <v>8</v>
          </cell>
          <cell r="H283" t="str">
            <v>IN</v>
          </cell>
          <cell r="I283" t="str">
            <v>28/10/2013</v>
          </cell>
          <cell r="J283">
            <v>338.43087179487202</v>
          </cell>
          <cell r="K283">
            <v>380000</v>
          </cell>
          <cell r="L283">
            <v>9600</v>
          </cell>
          <cell r="M283">
            <v>18240</v>
          </cell>
          <cell r="N283">
            <v>108488.24</v>
          </cell>
          <cell r="O283">
            <v>190000</v>
          </cell>
          <cell r="P283">
            <v>15000</v>
          </cell>
          <cell r="R283">
            <v>25000</v>
          </cell>
          <cell r="S283">
            <v>45600</v>
          </cell>
          <cell r="T283">
            <v>0</v>
          </cell>
          <cell r="U283">
            <v>791928.24</v>
          </cell>
          <cell r="V283">
            <v>619600</v>
          </cell>
          <cell r="W283">
            <v>63840</v>
          </cell>
          <cell r="X283">
            <v>683440</v>
          </cell>
        </row>
      </sheetData>
      <sheetData sheetId="26">
        <row r="3">
          <cell r="D3" t="str">
            <v>I00308</v>
          </cell>
          <cell r="E3" t="str">
            <v>uin</v>
          </cell>
          <cell r="F3" t="str">
            <v>THW</v>
          </cell>
          <cell r="G3" t="str">
            <v>UT216</v>
          </cell>
          <cell r="H3" t="str">
            <v>8</v>
          </cell>
          <cell r="I3" t="str">
            <v>IN</v>
          </cell>
          <cell r="J3" t="str">
            <v>05/11/2013</v>
          </cell>
          <cell r="K3">
            <v>2.9979624643280185</v>
          </cell>
          <cell r="L3">
            <v>3338.4064018852173</v>
          </cell>
          <cell r="M3">
            <v>0</v>
          </cell>
          <cell r="S3">
            <v>94.260886641464964</v>
          </cell>
          <cell r="V3">
            <v>160.24350729049044</v>
          </cell>
          <cell r="AA3">
            <v>959.75570720212079</v>
          </cell>
          <cell r="AB3">
            <v>1669.2032009426086</v>
          </cell>
          <cell r="AC3">
            <v>147.28263537728901</v>
          </cell>
          <cell r="AD3">
            <v>245.47105896214833</v>
          </cell>
          <cell r="AQ3">
            <v>400.60876822622612</v>
          </cell>
          <cell r="BA3">
            <v>0</v>
          </cell>
          <cell r="BG3">
            <v>7015.2321665275658</v>
          </cell>
          <cell r="BH3">
            <v>6055.4764593254449</v>
          </cell>
        </row>
        <row r="4">
          <cell r="D4" t="str">
            <v>I00383</v>
          </cell>
          <cell r="E4" t="str">
            <v>uin</v>
          </cell>
          <cell r="F4" t="str">
            <v>THW</v>
          </cell>
          <cell r="G4" t="str">
            <v>UT211</v>
          </cell>
          <cell r="H4" t="str">
            <v>6</v>
          </cell>
          <cell r="I4" t="str">
            <v>IN</v>
          </cell>
          <cell r="J4" t="str">
            <v>14/04/2014</v>
          </cell>
          <cell r="K4">
            <v>5.1919616410558493</v>
          </cell>
          <cell r="L4">
            <v>5989.4938386764197</v>
          </cell>
          <cell r="M4">
            <v>0</v>
          </cell>
          <cell r="S4">
            <v>94.260886641464964</v>
          </cell>
          <cell r="V4">
            <v>287.49570425646812</v>
          </cell>
          <cell r="AA4">
            <v>1671.6999361775245</v>
          </cell>
          <cell r="AB4">
            <v>2994.7469193382099</v>
          </cell>
          <cell r="AC4">
            <v>147.28263537728901</v>
          </cell>
          <cell r="AD4">
            <v>245.47105896214833</v>
          </cell>
          <cell r="AQ4">
            <v>718.7392606411704</v>
          </cell>
          <cell r="BA4">
            <v>0</v>
          </cell>
          <cell r="BG4">
            <v>12149.190240070697</v>
          </cell>
          <cell r="BH4">
            <v>10477.490303893172</v>
          </cell>
        </row>
        <row r="5">
          <cell r="D5" t="str">
            <v>I00362</v>
          </cell>
          <cell r="E5" t="str">
            <v>uin</v>
          </cell>
          <cell r="F5" t="str">
            <v>TRM</v>
          </cell>
          <cell r="G5" t="str">
            <v>UT111</v>
          </cell>
          <cell r="H5" t="str">
            <v>8</v>
          </cell>
          <cell r="I5" t="str">
            <v>IN</v>
          </cell>
          <cell r="J5" t="str">
            <v>03/03/2014</v>
          </cell>
          <cell r="K5">
            <v>1.6165555752771663</v>
          </cell>
          <cell r="L5">
            <v>1669.2032009426086</v>
          </cell>
          <cell r="M5">
            <v>0</v>
          </cell>
          <cell r="S5">
            <v>94.260886641464964</v>
          </cell>
          <cell r="V5">
            <v>80.121753645245221</v>
          </cell>
          <cell r="AA5">
            <v>511.49452599538512</v>
          </cell>
          <cell r="AB5">
            <v>834.60160047130432</v>
          </cell>
          <cell r="AC5">
            <v>147.28263537728901</v>
          </cell>
          <cell r="AD5">
            <v>245.47105896214833</v>
          </cell>
          <cell r="AQ5">
            <v>200.30438411311306</v>
          </cell>
          <cell r="BA5">
            <v>0</v>
          </cell>
          <cell r="BG5">
            <v>3782.7400461485586</v>
          </cell>
          <cell r="BH5">
            <v>3271.2455201531734</v>
          </cell>
        </row>
        <row r="6">
          <cell r="D6" t="str">
            <v>I00105</v>
          </cell>
          <cell r="E6" t="str">
            <v>uin</v>
          </cell>
          <cell r="F6" t="str">
            <v>WWN</v>
          </cell>
          <cell r="G6" t="str">
            <v>UU115</v>
          </cell>
          <cell r="H6" t="str">
            <v>7</v>
          </cell>
          <cell r="I6" t="str">
            <v>IN</v>
          </cell>
          <cell r="J6" t="str">
            <v>05/09/2011</v>
          </cell>
          <cell r="K6">
            <v>2.8012024305411365</v>
          </cell>
          <cell r="L6">
            <v>2258.3337424517645</v>
          </cell>
          <cell r="M6">
            <v>0</v>
          </cell>
          <cell r="S6">
            <v>94.260886641464964</v>
          </cell>
          <cell r="V6">
            <v>108.40001963768471</v>
          </cell>
          <cell r="AA6">
            <v>908.97933133683523</v>
          </cell>
          <cell r="AB6">
            <v>1129.1668712258822</v>
          </cell>
          <cell r="AC6">
            <v>147.28263537728901</v>
          </cell>
          <cell r="AD6">
            <v>245.47105896214833</v>
          </cell>
          <cell r="AQ6">
            <v>271.00004909421182</v>
          </cell>
          <cell r="BA6">
            <v>1391.9190927389659</v>
          </cell>
          <cell r="BG6">
            <v>6554.8136874662478</v>
          </cell>
          <cell r="BH6">
            <v>5645.8343561294123</v>
          </cell>
        </row>
        <row r="7">
          <cell r="D7" t="str">
            <v>A76303</v>
          </cell>
          <cell r="E7" t="str">
            <v>ugb</v>
          </cell>
          <cell r="F7" t="str">
            <v>TRL</v>
          </cell>
          <cell r="G7" t="str">
            <v>UT42</v>
          </cell>
          <cell r="H7" t="str">
            <v>6</v>
          </cell>
          <cell r="J7" t="str">
            <v>23/09/2013</v>
          </cell>
          <cell r="K7">
            <v>37.4</v>
          </cell>
          <cell r="L7">
            <v>37.4</v>
          </cell>
          <cell r="M7">
            <v>0</v>
          </cell>
          <cell r="BG7">
            <v>37.4</v>
          </cell>
          <cell r="BH7">
            <v>37.4</v>
          </cell>
        </row>
        <row r="8">
          <cell r="D8" t="str">
            <v>I00360</v>
          </cell>
          <cell r="E8" t="str">
            <v>uin</v>
          </cell>
          <cell r="F8" t="str">
            <v>THW</v>
          </cell>
          <cell r="G8" t="str">
            <v>UT211</v>
          </cell>
          <cell r="H8" t="str">
            <v>5</v>
          </cell>
          <cell r="I8" t="str">
            <v>IN</v>
          </cell>
          <cell r="J8" t="str">
            <v>24/02/2014</v>
          </cell>
          <cell r="K8">
            <v>8.0360346479252698</v>
          </cell>
          <cell r="L8">
            <v>9426.0886641464967</v>
          </cell>
          <cell r="M8">
            <v>0</v>
          </cell>
          <cell r="S8">
            <v>94.260886641464964</v>
          </cell>
          <cell r="V8">
            <v>452.45225587903184</v>
          </cell>
          <cell r="AA8">
            <v>2594.5906033678625</v>
          </cell>
          <cell r="AB8">
            <v>4713.0443320732484</v>
          </cell>
          <cell r="AC8">
            <v>147.28263537728901</v>
          </cell>
          <cell r="AD8">
            <v>245.47105896214833</v>
          </cell>
          <cell r="AQ8">
            <v>1131.1306396975797</v>
          </cell>
          <cell r="BA8">
            <v>0</v>
          </cell>
          <cell r="BG8">
            <v>18804.321076145123</v>
          </cell>
          <cell r="BH8">
            <v>16209.730472777261</v>
          </cell>
        </row>
        <row r="9">
          <cell r="D9" t="str">
            <v>A49871</v>
          </cell>
          <cell r="E9" t="str">
            <v>ugb</v>
          </cell>
          <cell r="F9" t="str">
            <v>TIS</v>
          </cell>
          <cell r="G9" t="str">
            <v>UT51</v>
          </cell>
          <cell r="H9" t="str">
            <v>5</v>
          </cell>
          <cell r="I9" t="str">
            <v>GB</v>
          </cell>
          <cell r="J9" t="str">
            <v>09/07/2007</v>
          </cell>
          <cell r="K9">
            <v>26.982395897436</v>
          </cell>
          <cell r="L9">
            <v>47200</v>
          </cell>
          <cell r="M9">
            <v>5415.6719999999996</v>
          </cell>
          <cell r="BG9">
            <v>52615.671999999999</v>
          </cell>
          <cell r="BH9">
            <v>52615.671999999999</v>
          </cell>
        </row>
        <row r="10">
          <cell r="D10" t="str">
            <v>A76268</v>
          </cell>
          <cell r="E10" t="str">
            <v>ugb</v>
          </cell>
          <cell r="F10" t="str">
            <v>THW</v>
          </cell>
          <cell r="G10" t="str">
            <v>UT21</v>
          </cell>
          <cell r="H10" t="str">
            <v>6</v>
          </cell>
          <cell r="I10" t="str">
            <v>GB</v>
          </cell>
          <cell r="J10" t="str">
            <v>27/08/2013</v>
          </cell>
          <cell r="K10">
            <v>28.114828959276</v>
          </cell>
          <cell r="L10">
            <v>45700</v>
          </cell>
          <cell r="M10">
            <v>5208.6719999999996</v>
          </cell>
          <cell r="U10">
            <v>799.75</v>
          </cell>
          <cell r="Y10">
            <v>414.1</v>
          </cell>
          <cell r="AA10">
            <v>8454.5</v>
          </cell>
          <cell r="AH10">
            <v>457</v>
          </cell>
          <cell r="AX10">
            <v>799.75</v>
          </cell>
          <cell r="BF10">
            <v>300</v>
          </cell>
          <cell r="BG10">
            <v>62133.771999999997</v>
          </cell>
          <cell r="BH10">
            <v>53379.271999999997</v>
          </cell>
        </row>
        <row r="11">
          <cell r="D11" t="str">
            <v>A50033</v>
          </cell>
          <cell r="E11" t="str">
            <v>ugb</v>
          </cell>
          <cell r="F11" t="str">
            <v>TIS</v>
          </cell>
          <cell r="G11" t="str">
            <v>UT51</v>
          </cell>
          <cell r="H11" t="str">
            <v>7</v>
          </cell>
          <cell r="I11" t="str">
            <v>GB</v>
          </cell>
          <cell r="J11" t="str">
            <v>12/01/2009</v>
          </cell>
          <cell r="K11">
            <v>20.212754871794999</v>
          </cell>
          <cell r="L11">
            <v>35600</v>
          </cell>
          <cell r="M11">
            <v>3814.8719999999998</v>
          </cell>
          <cell r="BG11">
            <v>39414.872000000003</v>
          </cell>
          <cell r="BH11">
            <v>39414.872000000003</v>
          </cell>
        </row>
        <row r="12">
          <cell r="D12" t="str">
            <v>A74698</v>
          </cell>
          <cell r="E12" t="str">
            <v>ugb</v>
          </cell>
          <cell r="F12" t="str">
            <v>TRL</v>
          </cell>
          <cell r="G12" t="str">
            <v>UT41</v>
          </cell>
          <cell r="H12" t="str">
            <v>6</v>
          </cell>
          <cell r="I12" t="str">
            <v>GB</v>
          </cell>
          <cell r="J12" t="str">
            <v>06/06/2011</v>
          </cell>
          <cell r="K12">
            <v>22.9434</v>
          </cell>
          <cell r="L12">
            <v>42900</v>
          </cell>
          <cell r="M12">
            <v>4822.2719999999999</v>
          </cell>
          <cell r="BG12">
            <v>47722.271999999997</v>
          </cell>
          <cell r="BH12">
            <v>47722.271999999997</v>
          </cell>
        </row>
        <row r="13">
          <cell r="D13" t="str">
            <v>A50148</v>
          </cell>
          <cell r="E13" t="str">
            <v>ugb</v>
          </cell>
          <cell r="F13" t="str">
            <v>SBS</v>
          </cell>
          <cell r="G13" t="str">
            <v>UP51</v>
          </cell>
          <cell r="H13" t="str">
            <v>6</v>
          </cell>
          <cell r="I13" t="str">
            <v>GB</v>
          </cell>
          <cell r="J13" t="str">
            <v>13/12/2010</v>
          </cell>
          <cell r="K13">
            <v>22.9434</v>
          </cell>
          <cell r="L13">
            <v>42900</v>
          </cell>
          <cell r="M13">
            <v>4822.2719999999999</v>
          </cell>
          <cell r="BG13">
            <v>47722.271999999997</v>
          </cell>
          <cell r="BH13">
            <v>47722.271999999997</v>
          </cell>
        </row>
        <row r="14">
          <cell r="D14" t="str">
            <v>U02532</v>
          </cell>
          <cell r="E14" t="str">
            <v>ugb</v>
          </cell>
          <cell r="F14" t="str">
            <v>THW</v>
          </cell>
          <cell r="G14" t="str">
            <v>UT23</v>
          </cell>
          <cell r="H14" t="str">
            <v>6</v>
          </cell>
          <cell r="J14" t="str">
            <v>02/05/2006</v>
          </cell>
          <cell r="K14">
            <v>0</v>
          </cell>
          <cell r="L14">
            <v>31.68</v>
          </cell>
          <cell r="M14">
            <v>0</v>
          </cell>
          <cell r="BG14">
            <v>31.68</v>
          </cell>
          <cell r="BH14">
            <v>31.68</v>
          </cell>
        </row>
        <row r="15">
          <cell r="D15" t="str">
            <v>A76401</v>
          </cell>
          <cell r="E15" t="str">
            <v>ugb</v>
          </cell>
          <cell r="F15" t="str">
            <v>BBI</v>
          </cell>
          <cell r="G15" t="str">
            <v>UP33</v>
          </cell>
          <cell r="H15" t="str">
            <v>3</v>
          </cell>
          <cell r="I15" t="str">
            <v>GB</v>
          </cell>
          <cell r="J15" t="str">
            <v>06/01/2014</v>
          </cell>
          <cell r="K15">
            <v>66.057329230769</v>
          </cell>
          <cell r="L15">
            <v>88500</v>
          </cell>
          <cell r="M15">
            <v>11527.691999999999</v>
          </cell>
          <cell r="O15">
            <v>2990</v>
          </cell>
          <cell r="U15">
            <v>1548.75</v>
          </cell>
          <cell r="Y15">
            <v>414.1</v>
          </cell>
          <cell r="AA15">
            <v>16372.5</v>
          </cell>
          <cell r="AM15">
            <v>5310</v>
          </cell>
          <cell r="AX15">
            <v>1548.75</v>
          </cell>
          <cell r="BD15">
            <v>600</v>
          </cell>
          <cell r="BG15">
            <v>128811.792</v>
          </cell>
          <cell r="BH15">
            <v>111839.292</v>
          </cell>
        </row>
        <row r="16">
          <cell r="D16" t="str">
            <v>U03017</v>
          </cell>
          <cell r="E16" t="str">
            <v>ugb</v>
          </cell>
          <cell r="F16" t="str">
            <v>TRL</v>
          </cell>
          <cell r="G16" t="str">
            <v>UT41</v>
          </cell>
          <cell r="H16" t="str">
            <v>0</v>
          </cell>
          <cell r="J16" t="str">
            <v>13/05/2009</v>
          </cell>
          <cell r="K16">
            <v>25.2</v>
          </cell>
          <cell r="L16">
            <v>25.2</v>
          </cell>
          <cell r="M16">
            <v>0</v>
          </cell>
          <cell r="BG16">
            <v>25.2</v>
          </cell>
          <cell r="BH16">
            <v>25.2</v>
          </cell>
        </row>
        <row r="17">
          <cell r="D17" t="str">
            <v>A49914</v>
          </cell>
          <cell r="E17" t="str">
            <v>ugb</v>
          </cell>
          <cell r="F17" t="str">
            <v>PEX</v>
          </cell>
          <cell r="G17" t="str">
            <v>UP11</v>
          </cell>
          <cell r="H17" t="str">
            <v>4</v>
          </cell>
          <cell r="I17" t="str">
            <v>GB</v>
          </cell>
          <cell r="J17" t="str">
            <v>09/07/2007</v>
          </cell>
          <cell r="K17">
            <v>29.491831794871999</v>
          </cell>
          <cell r="L17">
            <v>51500</v>
          </cell>
          <cell r="M17">
            <v>6009.0720000000001</v>
          </cell>
          <cell r="BG17">
            <v>57509.072</v>
          </cell>
          <cell r="BH17">
            <v>57509.072</v>
          </cell>
        </row>
        <row r="18">
          <cell r="D18" t="str">
            <v>U03188</v>
          </cell>
          <cell r="E18" t="str">
            <v>ugb</v>
          </cell>
          <cell r="F18" t="str">
            <v>MMA</v>
          </cell>
          <cell r="G18" t="str">
            <v>UU81</v>
          </cell>
          <cell r="H18" t="str">
            <v>10</v>
          </cell>
          <cell r="J18" t="str">
            <v>28/02/2011</v>
          </cell>
          <cell r="K18">
            <v>0</v>
          </cell>
          <cell r="L18">
            <v>0.01</v>
          </cell>
          <cell r="M18">
            <v>0</v>
          </cell>
          <cell r="BG18">
            <v>0.01</v>
          </cell>
          <cell r="BH18">
            <v>0.01</v>
          </cell>
        </row>
        <row r="19">
          <cell r="D19" t="str">
            <v>W01430</v>
          </cell>
          <cell r="E19" t="str">
            <v>ugb</v>
          </cell>
          <cell r="F19" t="str">
            <v>MAM</v>
          </cell>
          <cell r="G19" t="str">
            <v>UU23</v>
          </cell>
          <cell r="H19" t="str">
            <v>5</v>
          </cell>
          <cell r="I19" t="str">
            <v>GB</v>
          </cell>
          <cell r="J19" t="str">
            <v>19/05/1997</v>
          </cell>
          <cell r="K19">
            <v>24.531914235896998</v>
          </cell>
          <cell r="L19">
            <v>43001.02</v>
          </cell>
          <cell r="M19">
            <v>4836.2127600000003</v>
          </cell>
          <cell r="BG19">
            <v>47837.232759999999</v>
          </cell>
          <cell r="BH19">
            <v>47837.232759999999</v>
          </cell>
        </row>
        <row r="20">
          <cell r="D20" t="str">
            <v>S10222</v>
          </cell>
          <cell r="E20" t="str">
            <v>ugb</v>
          </cell>
          <cell r="F20" t="str">
            <v>WWN</v>
          </cell>
          <cell r="G20" t="str">
            <v>UU61</v>
          </cell>
          <cell r="H20" t="str">
            <v>6</v>
          </cell>
          <cell r="J20" t="str">
            <v>08/05/2007</v>
          </cell>
          <cell r="K20">
            <v>0</v>
          </cell>
          <cell r="L20">
            <v>28</v>
          </cell>
          <cell r="M20">
            <v>0</v>
          </cell>
          <cell r="BG20">
            <v>28</v>
          </cell>
          <cell r="BH20">
            <v>28</v>
          </cell>
        </row>
        <row r="21">
          <cell r="D21" t="str">
            <v>S10347</v>
          </cell>
          <cell r="E21" t="str">
            <v>ugb</v>
          </cell>
          <cell r="F21" t="str">
            <v>WWN</v>
          </cell>
          <cell r="G21" t="str">
            <v>UU61</v>
          </cell>
          <cell r="H21" t="str">
            <v>6</v>
          </cell>
          <cell r="J21" t="str">
            <v>01/01/2013</v>
          </cell>
          <cell r="K21">
            <v>28</v>
          </cell>
          <cell r="L21">
            <v>28</v>
          </cell>
          <cell r="M21">
            <v>0</v>
          </cell>
          <cell r="BG21">
            <v>28</v>
          </cell>
          <cell r="BH21">
            <v>28</v>
          </cell>
        </row>
        <row r="22">
          <cell r="D22" t="str">
            <v>A00066</v>
          </cell>
          <cell r="E22" t="str">
            <v>ugb</v>
          </cell>
          <cell r="F22" t="str">
            <v>WWN</v>
          </cell>
          <cell r="G22" t="str">
            <v>UU71</v>
          </cell>
          <cell r="H22" t="str">
            <v>8</v>
          </cell>
          <cell r="I22" t="str">
            <v>PH</v>
          </cell>
          <cell r="J22" t="str">
            <v>11/04/2006</v>
          </cell>
          <cell r="K22">
            <v>14.114242051282</v>
          </cell>
          <cell r="L22">
            <v>25150</v>
          </cell>
          <cell r="M22">
            <v>2372.7719999999999</v>
          </cell>
          <cell r="BG22">
            <v>27522.772000000001</v>
          </cell>
          <cell r="BH22">
            <v>27522.772000000001</v>
          </cell>
        </row>
        <row r="23">
          <cell r="D23" t="str">
            <v>U03138</v>
          </cell>
          <cell r="E23" t="str">
            <v>ugb</v>
          </cell>
          <cell r="F23" t="str">
            <v>GGE</v>
          </cell>
          <cell r="G23" t="str">
            <v>UP31</v>
          </cell>
          <cell r="H23" t="str">
            <v>7</v>
          </cell>
          <cell r="J23" t="str">
            <v>01/07/2010</v>
          </cell>
          <cell r="K23">
            <v>0</v>
          </cell>
          <cell r="L23">
            <v>37.5</v>
          </cell>
          <cell r="M23">
            <v>0</v>
          </cell>
          <cell r="BG23">
            <v>37.5</v>
          </cell>
          <cell r="BH23">
            <v>37.5</v>
          </cell>
        </row>
        <row r="24">
          <cell r="D24" t="str">
            <v>I00236</v>
          </cell>
          <cell r="E24" t="str">
            <v>uin</v>
          </cell>
          <cell r="F24" t="str">
            <v>WWN</v>
          </cell>
          <cell r="G24" t="str">
            <v>UU115</v>
          </cell>
          <cell r="H24" t="str">
            <v>8</v>
          </cell>
          <cell r="I24" t="str">
            <v>IN</v>
          </cell>
          <cell r="J24" t="str">
            <v>31/05/2013</v>
          </cell>
          <cell r="K24">
            <v>0</v>
          </cell>
          <cell r="L24">
            <v>5302.174873582404</v>
          </cell>
          <cell r="M24">
            <v>0</v>
          </cell>
          <cell r="BG24">
            <v>5302.174873582404</v>
          </cell>
          <cell r="BH24">
            <v>5302.174873582404</v>
          </cell>
        </row>
        <row r="25">
          <cell r="D25" t="str">
            <v>A74566</v>
          </cell>
          <cell r="E25" t="str">
            <v>ugb</v>
          </cell>
          <cell r="F25" t="str">
            <v>SBR</v>
          </cell>
          <cell r="G25" t="str">
            <v>UT31</v>
          </cell>
          <cell r="H25" t="str">
            <v>9</v>
          </cell>
          <cell r="I25" t="str">
            <v>IN</v>
          </cell>
          <cell r="J25" t="str">
            <v>02/02/2009</v>
          </cell>
          <cell r="K25">
            <v>16.069267692307999</v>
          </cell>
          <cell r="L25">
            <v>28500</v>
          </cell>
          <cell r="M25">
            <v>2835.0720000000001</v>
          </cell>
          <cell r="BG25">
            <v>31335.072</v>
          </cell>
          <cell r="BH25">
            <v>31335.072</v>
          </cell>
        </row>
        <row r="26">
          <cell r="D26" t="str">
            <v>I00026</v>
          </cell>
          <cell r="E26" t="str">
            <v>uin</v>
          </cell>
          <cell r="F26" t="str">
            <v>TRL</v>
          </cell>
          <cell r="G26" t="str">
            <v>UT111</v>
          </cell>
          <cell r="H26" t="str">
            <v>7</v>
          </cell>
          <cell r="I26" t="str">
            <v>IN</v>
          </cell>
          <cell r="J26" t="str">
            <v>20/09/2010</v>
          </cell>
          <cell r="K26">
            <v>0</v>
          </cell>
          <cell r="L26">
            <v>5105.7980264126854</v>
          </cell>
          <cell r="M26">
            <v>0</v>
          </cell>
          <cell r="BG26">
            <v>5105.7980264126854</v>
          </cell>
          <cell r="BH26">
            <v>5105.7980264126854</v>
          </cell>
        </row>
        <row r="27">
          <cell r="D27" t="str">
            <v>A76399</v>
          </cell>
          <cell r="E27" t="str">
            <v>ugb</v>
          </cell>
          <cell r="F27" t="str">
            <v>THW</v>
          </cell>
          <cell r="G27" t="str">
            <v>UT21</v>
          </cell>
          <cell r="H27" t="str">
            <v>9</v>
          </cell>
          <cell r="I27" t="str">
            <v>PK</v>
          </cell>
          <cell r="J27" t="str">
            <v>06/01/2014</v>
          </cell>
          <cell r="K27">
            <v>14.026703589744001</v>
          </cell>
          <cell r="L27">
            <v>25000</v>
          </cell>
          <cell r="M27">
            <v>2352.0720000000001</v>
          </cell>
          <cell r="BG27">
            <v>27352.072</v>
          </cell>
          <cell r="BH27">
            <v>27352.072</v>
          </cell>
        </row>
        <row r="28">
          <cell r="D28" t="str">
            <v>A76525</v>
          </cell>
          <cell r="E28" t="str">
            <v>ugb</v>
          </cell>
          <cell r="F28" t="str">
            <v>WWN</v>
          </cell>
          <cell r="G28" t="str">
            <v>UU31</v>
          </cell>
          <cell r="H28" t="str">
            <v>7</v>
          </cell>
          <cell r="I28" t="str">
            <v>BZ</v>
          </cell>
          <cell r="J28" t="str">
            <v>06/05/2014</v>
          </cell>
          <cell r="K28">
            <v>23.188754871794998</v>
          </cell>
          <cell r="L28">
            <v>32000</v>
          </cell>
          <cell r="M28">
            <v>3318.0720000000001</v>
          </cell>
          <cell r="U28">
            <v>560</v>
          </cell>
          <cell r="AA28">
            <v>5920</v>
          </cell>
          <cell r="AI28">
            <v>0</v>
          </cell>
          <cell r="AT28">
            <v>2560</v>
          </cell>
          <cell r="AX28">
            <v>560</v>
          </cell>
          <cell r="BF28">
            <v>300</v>
          </cell>
          <cell r="BG28">
            <v>45218.072</v>
          </cell>
          <cell r="BH28">
            <v>38998.072</v>
          </cell>
        </row>
        <row r="29">
          <cell r="D29" t="str">
            <v>A74948</v>
          </cell>
          <cell r="E29" t="str">
            <v>ugb</v>
          </cell>
          <cell r="F29" t="str">
            <v>WWN</v>
          </cell>
          <cell r="G29" t="str">
            <v>UU31</v>
          </cell>
          <cell r="H29" t="str">
            <v>7</v>
          </cell>
          <cell r="I29" t="str">
            <v>MY</v>
          </cell>
          <cell r="J29" t="str">
            <v>20/11/2012</v>
          </cell>
          <cell r="K29">
            <v>22.310118974359</v>
          </cell>
          <cell r="L29">
            <v>31620</v>
          </cell>
          <cell r="M29">
            <v>3265.6320000000001</v>
          </cell>
          <cell r="U29">
            <v>553.35</v>
          </cell>
          <cell r="Y29">
            <v>414.1</v>
          </cell>
          <cell r="AA29">
            <v>5849.7</v>
          </cell>
          <cell r="AJ29">
            <v>948.6</v>
          </cell>
          <cell r="AX29">
            <v>553.35</v>
          </cell>
          <cell r="BF29">
            <v>300</v>
          </cell>
          <cell r="BG29">
            <v>43504.732000000004</v>
          </cell>
          <cell r="BH29">
            <v>37355.032000000007</v>
          </cell>
        </row>
        <row r="30">
          <cell r="D30" t="str">
            <v>A00113</v>
          </cell>
          <cell r="E30" t="str">
            <v>ugb</v>
          </cell>
          <cell r="F30" t="str">
            <v>WEN</v>
          </cell>
          <cell r="G30" t="str">
            <v>UU41</v>
          </cell>
          <cell r="H30" t="str">
            <v>7</v>
          </cell>
          <cell r="I30" t="str">
            <v>GB</v>
          </cell>
          <cell r="J30" t="str">
            <v>22/05/2006</v>
          </cell>
          <cell r="K30">
            <v>21.945780512820999</v>
          </cell>
          <cell r="L30">
            <v>30450</v>
          </cell>
          <cell r="M30">
            <v>3104.172</v>
          </cell>
          <cell r="U30">
            <v>532.875</v>
          </cell>
          <cell r="Y30">
            <v>414.1</v>
          </cell>
          <cell r="AA30">
            <v>5633.25</v>
          </cell>
          <cell r="AM30">
            <v>1827</v>
          </cell>
          <cell r="AX30">
            <v>532.875</v>
          </cell>
          <cell r="BF30">
            <v>300</v>
          </cell>
          <cell r="BG30">
            <v>42794.271999999997</v>
          </cell>
          <cell r="BH30">
            <v>36861.021999999997</v>
          </cell>
        </row>
        <row r="31">
          <cell r="D31" t="str">
            <v>A74311</v>
          </cell>
          <cell r="E31" t="str">
            <v>ugb</v>
          </cell>
          <cell r="F31" t="str">
            <v>GGE</v>
          </cell>
          <cell r="G31" t="str">
            <v>UP31</v>
          </cell>
          <cell r="H31" t="str">
            <v>6</v>
          </cell>
          <cell r="I31" t="str">
            <v>GB</v>
          </cell>
          <cell r="J31" t="str">
            <v>21/08/2006</v>
          </cell>
          <cell r="K31">
            <v>15.209911111110999</v>
          </cell>
          <cell r="L31">
            <v>32240</v>
          </cell>
          <cell r="M31">
            <v>3351.192</v>
          </cell>
          <cell r="BG31">
            <v>35591.192000000003</v>
          </cell>
          <cell r="BH31">
            <v>35591.192000000003</v>
          </cell>
        </row>
        <row r="32">
          <cell r="D32" t="str">
            <v>A50247</v>
          </cell>
          <cell r="E32" t="str">
            <v>ugb</v>
          </cell>
          <cell r="F32" t="str">
            <v>MMA</v>
          </cell>
          <cell r="G32" t="str">
            <v>UU81</v>
          </cell>
          <cell r="H32" t="str">
            <v>7</v>
          </cell>
          <cell r="I32" t="str">
            <v>GB</v>
          </cell>
          <cell r="J32" t="str">
            <v>14/05/2012</v>
          </cell>
          <cell r="K32">
            <v>18.111831794872</v>
          </cell>
          <cell r="L32">
            <v>32000</v>
          </cell>
          <cell r="M32">
            <v>3318.0720000000001</v>
          </cell>
          <cell r="BG32">
            <v>35318.072</v>
          </cell>
          <cell r="BH32">
            <v>35318.072</v>
          </cell>
        </row>
        <row r="33">
          <cell r="D33" t="str">
            <v>A00403</v>
          </cell>
          <cell r="E33" t="str">
            <v>ugb</v>
          </cell>
          <cell r="F33" t="str">
            <v>TRL</v>
          </cell>
          <cell r="G33" t="str">
            <v>UT42</v>
          </cell>
          <cell r="H33" t="str">
            <v>0</v>
          </cell>
          <cell r="I33" t="str">
            <v>GB</v>
          </cell>
          <cell r="J33" t="str">
            <v>26/05/2009</v>
          </cell>
          <cell r="K33">
            <v>25.698498461538001</v>
          </cell>
          <cell r="L33">
            <v>45000</v>
          </cell>
          <cell r="M33">
            <v>5112.0720000000001</v>
          </cell>
          <cell r="BG33">
            <v>50112.072</v>
          </cell>
          <cell r="BH33">
            <v>50112.072</v>
          </cell>
        </row>
        <row r="34">
          <cell r="D34" t="str">
            <v>A76467</v>
          </cell>
          <cell r="E34" t="str">
            <v>ugb</v>
          </cell>
          <cell r="F34" t="str">
            <v>THW</v>
          </cell>
          <cell r="G34" t="str">
            <v>UT21</v>
          </cell>
          <cell r="H34" t="str">
            <v>11</v>
          </cell>
          <cell r="J34" t="str">
            <v>17/02/2014</v>
          </cell>
          <cell r="K34">
            <v>0</v>
          </cell>
          <cell r="L34">
            <v>0</v>
          </cell>
          <cell r="M34">
            <v>0</v>
          </cell>
          <cell r="BG34">
            <v>0</v>
          </cell>
          <cell r="BH34">
            <v>0</v>
          </cell>
        </row>
        <row r="35">
          <cell r="D35" t="str">
            <v>A74702</v>
          </cell>
          <cell r="E35" t="str">
            <v>ugb</v>
          </cell>
          <cell r="F35" t="str">
            <v>SBR</v>
          </cell>
          <cell r="G35" t="str">
            <v>UT31</v>
          </cell>
          <cell r="H35" t="str">
            <v>11</v>
          </cell>
          <cell r="J35" t="str">
            <v>27/06/2011</v>
          </cell>
          <cell r="K35">
            <v>0</v>
          </cell>
          <cell r="L35">
            <v>0.01</v>
          </cell>
          <cell r="M35">
            <v>0</v>
          </cell>
          <cell r="BG35">
            <v>0.01</v>
          </cell>
          <cell r="BH35">
            <v>0.01</v>
          </cell>
        </row>
        <row r="36">
          <cell r="D36" t="str">
            <v>A25120</v>
          </cell>
          <cell r="E36" t="str">
            <v>ugb</v>
          </cell>
          <cell r="F36" t="str">
            <v>TRL</v>
          </cell>
          <cell r="G36" t="str">
            <v>UT43</v>
          </cell>
          <cell r="H36" t="str">
            <v>7</v>
          </cell>
          <cell r="I36" t="str">
            <v>GB</v>
          </cell>
          <cell r="J36" t="str">
            <v>02/09/2009</v>
          </cell>
          <cell r="K36">
            <v>22.780549743590001</v>
          </cell>
          <cell r="L36">
            <v>40000</v>
          </cell>
          <cell r="M36">
            <v>4422.0720000000001</v>
          </cell>
          <cell r="BG36">
            <v>44422.072</v>
          </cell>
          <cell r="BH36">
            <v>44422.072</v>
          </cell>
        </row>
        <row r="37">
          <cell r="D37" t="str">
            <v>A49854</v>
          </cell>
          <cell r="E37" t="str">
            <v>ugb</v>
          </cell>
          <cell r="F37" t="str">
            <v>THW</v>
          </cell>
          <cell r="G37" t="str">
            <v>UT21</v>
          </cell>
          <cell r="H37" t="str">
            <v>0</v>
          </cell>
          <cell r="I37" t="str">
            <v>IQ</v>
          </cell>
          <cell r="J37" t="str">
            <v>15/01/2007</v>
          </cell>
          <cell r="K37">
            <v>15.782601025641</v>
          </cell>
          <cell r="L37">
            <v>23000</v>
          </cell>
          <cell r="M37">
            <v>2076.0720000000001</v>
          </cell>
          <cell r="U37">
            <v>402.5</v>
          </cell>
          <cell r="Y37">
            <v>340</v>
          </cell>
          <cell r="AA37">
            <v>4255</v>
          </cell>
          <cell r="AX37">
            <v>402.5</v>
          </cell>
          <cell r="BF37">
            <v>300</v>
          </cell>
          <cell r="BG37">
            <v>30776.072</v>
          </cell>
          <cell r="BH37">
            <v>26221.072</v>
          </cell>
        </row>
        <row r="38">
          <cell r="D38" t="str">
            <v>I00009</v>
          </cell>
          <cell r="E38" t="str">
            <v>uin</v>
          </cell>
          <cell r="F38" t="str">
            <v>WWN</v>
          </cell>
          <cell r="G38" t="str">
            <v>UU111</v>
          </cell>
          <cell r="H38" t="str">
            <v>8</v>
          </cell>
          <cell r="I38" t="str">
            <v>IN</v>
          </cell>
          <cell r="J38" t="str">
            <v>02/03/2010</v>
          </cell>
          <cell r="K38">
            <v>0</v>
          </cell>
          <cell r="L38">
            <v>1865.5800481123274</v>
          </cell>
          <cell r="M38">
            <v>0</v>
          </cell>
          <cell r="BG38">
            <v>1865.5800481123274</v>
          </cell>
          <cell r="BH38">
            <v>1865.5800481123274</v>
          </cell>
        </row>
        <row r="39">
          <cell r="D39" t="str">
            <v>A25103</v>
          </cell>
          <cell r="E39" t="str">
            <v>ugb</v>
          </cell>
          <cell r="F39" t="str">
            <v>GLR</v>
          </cell>
          <cell r="G39" t="str">
            <v>UP21</v>
          </cell>
          <cell r="H39" t="str">
            <v>0</v>
          </cell>
          <cell r="I39" t="str">
            <v>BH</v>
          </cell>
          <cell r="J39" t="str">
            <v>27/10/2008</v>
          </cell>
          <cell r="K39">
            <v>15.690861538462</v>
          </cell>
          <cell r="L39">
            <v>9600</v>
          </cell>
          <cell r="M39">
            <v>226.87200000000001</v>
          </cell>
          <cell r="U39">
            <v>168</v>
          </cell>
          <cell r="AA39">
            <v>1776</v>
          </cell>
          <cell r="AX39">
            <v>168</v>
          </cell>
          <cell r="BF39">
            <v>300</v>
          </cell>
          <cell r="BG39">
            <v>12238.871999999999</v>
          </cell>
          <cell r="BH39">
            <v>10162.871999999999</v>
          </cell>
        </row>
        <row r="40">
          <cell r="D40" t="str">
            <v>A24748</v>
          </cell>
          <cell r="E40" t="str">
            <v>ugb</v>
          </cell>
          <cell r="F40" t="str">
            <v>BBI</v>
          </cell>
          <cell r="G40" t="str">
            <v>UP21</v>
          </cell>
          <cell r="H40" t="str">
            <v>4</v>
          </cell>
          <cell r="I40" t="str">
            <v>GB</v>
          </cell>
          <cell r="J40" t="str">
            <v>22/03/2006</v>
          </cell>
          <cell r="K40">
            <v>45.686447179486997</v>
          </cell>
          <cell r="L40">
            <v>79250</v>
          </cell>
          <cell r="M40">
            <v>9838.5720000000001</v>
          </cell>
          <cell r="BG40">
            <v>89088.572</v>
          </cell>
          <cell r="BH40">
            <v>89088.572</v>
          </cell>
        </row>
        <row r="41">
          <cell r="D41" t="str">
            <v>A76483</v>
          </cell>
          <cell r="E41" t="str">
            <v>ugb</v>
          </cell>
          <cell r="F41" t="str">
            <v>TRL</v>
          </cell>
          <cell r="G41" t="str">
            <v>UT42</v>
          </cell>
          <cell r="H41" t="str">
            <v>8</v>
          </cell>
          <cell r="J41" t="str">
            <v>17/03/2014</v>
          </cell>
          <cell r="K41">
            <v>37.799999999999997</v>
          </cell>
          <cell r="L41">
            <v>37.799999999999997</v>
          </cell>
          <cell r="M41">
            <v>0</v>
          </cell>
          <cell r="BG41">
            <v>37.799999999999997</v>
          </cell>
          <cell r="BH41">
            <v>37.799999999999997</v>
          </cell>
        </row>
        <row r="42">
          <cell r="D42" t="str">
            <v>A76214</v>
          </cell>
          <cell r="E42" t="str">
            <v>ugb</v>
          </cell>
          <cell r="F42" t="str">
            <v>TRL</v>
          </cell>
          <cell r="G42" t="str">
            <v>UT42</v>
          </cell>
          <cell r="H42" t="str">
            <v>10</v>
          </cell>
          <cell r="I42" t="str">
            <v>AE</v>
          </cell>
          <cell r="J42" t="str">
            <v>08/07/2013</v>
          </cell>
          <cell r="K42">
            <v>16.934857435897001</v>
          </cell>
          <cell r="L42">
            <v>24600</v>
          </cell>
          <cell r="M42">
            <v>2296.8719999999998</v>
          </cell>
          <cell r="U42">
            <v>430.5</v>
          </cell>
          <cell r="Y42">
            <v>414.1</v>
          </cell>
          <cell r="AA42">
            <v>4551</v>
          </cell>
          <cell r="AX42">
            <v>430.5</v>
          </cell>
          <cell r="BF42">
            <v>300</v>
          </cell>
          <cell r="BG42">
            <v>33022.972000000002</v>
          </cell>
          <cell r="BH42">
            <v>28171.972000000002</v>
          </cell>
        </row>
        <row r="43">
          <cell r="D43" t="str">
            <v>A74562</v>
          </cell>
          <cell r="E43" t="str">
            <v>ugb</v>
          </cell>
          <cell r="F43" t="str">
            <v>TRL</v>
          </cell>
          <cell r="G43" t="str">
            <v>UT42</v>
          </cell>
          <cell r="H43" t="str">
            <v>7</v>
          </cell>
          <cell r="I43" t="str">
            <v>GB</v>
          </cell>
          <cell r="J43" t="str">
            <v>16/02/2009</v>
          </cell>
          <cell r="K43">
            <v>18.695421538462</v>
          </cell>
          <cell r="L43">
            <v>33000</v>
          </cell>
          <cell r="M43">
            <v>3456.0720000000001</v>
          </cell>
          <cell r="BG43">
            <v>36456.072</v>
          </cell>
          <cell r="BH43">
            <v>36456.072</v>
          </cell>
        </row>
        <row r="44">
          <cell r="D44" t="str">
            <v>A25215</v>
          </cell>
          <cell r="E44" t="str">
            <v>ugb</v>
          </cell>
          <cell r="F44" t="str">
            <v>WWN</v>
          </cell>
          <cell r="G44" t="str">
            <v>UU71</v>
          </cell>
          <cell r="H44" t="str">
            <v>5</v>
          </cell>
          <cell r="I44" t="str">
            <v>GB</v>
          </cell>
          <cell r="J44" t="str">
            <v>04/01/2011</v>
          </cell>
          <cell r="K44">
            <v>24.447753846154001</v>
          </cell>
          <cell r="L44">
            <v>26100</v>
          </cell>
          <cell r="M44">
            <v>2503.8719999999998</v>
          </cell>
          <cell r="BG44">
            <v>28603.871999999999</v>
          </cell>
          <cell r="BH44">
            <v>28603.871999999999</v>
          </cell>
        </row>
        <row r="45">
          <cell r="D45" t="str">
            <v>A74923</v>
          </cell>
          <cell r="E45" t="str">
            <v>ugb</v>
          </cell>
          <cell r="F45" t="str">
            <v>WWN</v>
          </cell>
          <cell r="G45" t="str">
            <v>UU31</v>
          </cell>
          <cell r="H45" t="str">
            <v>7</v>
          </cell>
          <cell r="J45" t="str">
            <v>04/10/2012</v>
          </cell>
          <cell r="K45">
            <v>0</v>
          </cell>
          <cell r="L45">
            <v>24.2</v>
          </cell>
          <cell r="M45">
            <v>0</v>
          </cell>
          <cell r="BG45">
            <v>24.2</v>
          </cell>
          <cell r="BH45">
            <v>24.2</v>
          </cell>
        </row>
        <row r="46">
          <cell r="D46" t="str">
            <v>I00398</v>
          </cell>
          <cell r="E46" t="str">
            <v>uin</v>
          </cell>
          <cell r="F46" t="str">
            <v>THW</v>
          </cell>
          <cell r="G46" t="str">
            <v>UT211</v>
          </cell>
          <cell r="H46" t="str">
            <v>7</v>
          </cell>
          <cell r="I46" t="str">
            <v>IN</v>
          </cell>
          <cell r="J46" t="str">
            <v>05/05/2014</v>
          </cell>
          <cell r="K46">
            <v>2.6729255492572341</v>
          </cell>
          <cell r="L46">
            <v>2945.6527075457798</v>
          </cell>
          <cell r="M46">
            <v>0</v>
          </cell>
          <cell r="S46">
            <v>94.260886641464964</v>
          </cell>
          <cell r="V46">
            <v>141.39132996219743</v>
          </cell>
          <cell r="AA46">
            <v>854.28248809465356</v>
          </cell>
          <cell r="AB46">
            <v>1472.8263537728899</v>
          </cell>
          <cell r="AC46">
            <v>147.28263537728901</v>
          </cell>
          <cell r="AD46">
            <v>245.47105896214833</v>
          </cell>
          <cell r="AQ46">
            <v>353.47832490549359</v>
          </cell>
          <cell r="BA46">
            <v>0</v>
          </cell>
          <cell r="BG46">
            <v>6254.6457852619169</v>
          </cell>
          <cell r="BH46">
            <v>5400.3632971672632</v>
          </cell>
        </row>
        <row r="47">
          <cell r="D47" t="str">
            <v>A74583</v>
          </cell>
          <cell r="E47" t="str">
            <v>ugb</v>
          </cell>
          <cell r="F47" t="str">
            <v>THW</v>
          </cell>
          <cell r="G47" t="str">
            <v>UT24</v>
          </cell>
          <cell r="H47" t="str">
            <v>6</v>
          </cell>
          <cell r="I47" t="str">
            <v>GB</v>
          </cell>
          <cell r="J47" t="str">
            <v>02/03/2009</v>
          </cell>
          <cell r="K47">
            <v>27.024997948717999</v>
          </cell>
          <cell r="L47">
            <v>47273</v>
          </cell>
          <cell r="M47">
            <v>5425.7460000000001</v>
          </cell>
          <cell r="BG47">
            <v>52698.745999999999</v>
          </cell>
          <cell r="BH47">
            <v>52698.745999999999</v>
          </cell>
        </row>
        <row r="48">
          <cell r="D48" t="str">
            <v>U03151</v>
          </cell>
          <cell r="E48" t="str">
            <v>ugb</v>
          </cell>
          <cell r="F48" t="str">
            <v>THW</v>
          </cell>
          <cell r="G48" t="str">
            <v>UT21</v>
          </cell>
          <cell r="H48" t="str">
            <v>6</v>
          </cell>
          <cell r="J48" t="str">
            <v>08/09/2010</v>
          </cell>
          <cell r="K48">
            <v>0</v>
          </cell>
          <cell r="L48">
            <v>34</v>
          </cell>
          <cell r="M48">
            <v>0</v>
          </cell>
          <cell r="BG48">
            <v>34</v>
          </cell>
          <cell r="BH48">
            <v>34</v>
          </cell>
        </row>
        <row r="49">
          <cell r="D49" t="str">
            <v>A98124</v>
          </cell>
          <cell r="E49" t="str">
            <v>ugb</v>
          </cell>
          <cell r="F49" t="str">
            <v>THW</v>
          </cell>
          <cell r="G49" t="str">
            <v>UT22</v>
          </cell>
          <cell r="H49" t="str">
            <v>7</v>
          </cell>
          <cell r="I49" t="str">
            <v>GB</v>
          </cell>
          <cell r="J49" t="str">
            <v>21/03/2005</v>
          </cell>
          <cell r="K49">
            <v>18.298580512821001</v>
          </cell>
          <cell r="L49">
            <v>32320</v>
          </cell>
          <cell r="M49">
            <v>3362.232</v>
          </cell>
          <cell r="BG49">
            <v>35682.232000000004</v>
          </cell>
          <cell r="BH49">
            <v>35682.232000000004</v>
          </cell>
        </row>
        <row r="50">
          <cell r="D50" t="str">
            <v>A74918</v>
          </cell>
          <cell r="E50" t="str">
            <v>ugb</v>
          </cell>
          <cell r="F50" t="str">
            <v>TRL</v>
          </cell>
          <cell r="G50" t="str">
            <v>UT42</v>
          </cell>
          <cell r="H50" t="str">
            <v>8</v>
          </cell>
          <cell r="J50" t="str">
            <v>15/10/2012</v>
          </cell>
          <cell r="K50">
            <v>0</v>
          </cell>
          <cell r="L50">
            <v>23.1</v>
          </cell>
          <cell r="M50">
            <v>0</v>
          </cell>
          <cell r="BG50">
            <v>23.1</v>
          </cell>
          <cell r="BH50">
            <v>23.1</v>
          </cell>
        </row>
        <row r="51">
          <cell r="D51" t="str">
            <v>W01465</v>
          </cell>
          <cell r="E51" t="str">
            <v>ugb</v>
          </cell>
          <cell r="F51" t="str">
            <v>TEX</v>
          </cell>
          <cell r="G51" t="str">
            <v>UT40</v>
          </cell>
          <cell r="H51" t="str">
            <v>2</v>
          </cell>
          <cell r="I51" t="str">
            <v>GB</v>
          </cell>
          <cell r="J51" t="str">
            <v>27/10/1997</v>
          </cell>
          <cell r="K51">
            <v>105.560531282051</v>
          </cell>
          <cell r="L51">
            <v>145600</v>
          </cell>
          <cell r="M51">
            <v>19812.936000000002</v>
          </cell>
          <cell r="P51">
            <v>5928</v>
          </cell>
          <cell r="U51">
            <v>2548</v>
          </cell>
          <cell r="Y51">
            <v>414.1</v>
          </cell>
          <cell r="AA51">
            <v>26936</v>
          </cell>
          <cell r="AH51">
            <v>1456</v>
          </cell>
          <cell r="AX51">
            <v>2548</v>
          </cell>
          <cell r="BD51">
            <v>600</v>
          </cell>
          <cell r="BG51">
            <v>205843.03599999999</v>
          </cell>
          <cell r="BH51">
            <v>178307.03599999999</v>
          </cell>
        </row>
        <row r="52">
          <cell r="D52" t="str">
            <v>A00246</v>
          </cell>
          <cell r="E52" t="str">
            <v>ugb</v>
          </cell>
          <cell r="F52" t="str">
            <v>WEN</v>
          </cell>
          <cell r="G52" t="str">
            <v>UU41</v>
          </cell>
          <cell r="H52" t="str">
            <v>9</v>
          </cell>
          <cell r="I52" t="str">
            <v>GB</v>
          </cell>
          <cell r="J52" t="str">
            <v>28/08/2007</v>
          </cell>
          <cell r="K52">
            <v>12.451011282051001</v>
          </cell>
          <cell r="L52">
            <v>22300</v>
          </cell>
          <cell r="M52">
            <v>1979.472</v>
          </cell>
          <cell r="BG52">
            <v>24279.472000000002</v>
          </cell>
          <cell r="BH52">
            <v>24279.472000000002</v>
          </cell>
        </row>
        <row r="53">
          <cell r="D53" t="str">
            <v>I00234</v>
          </cell>
          <cell r="E53" t="str">
            <v>uin</v>
          </cell>
          <cell r="F53" t="str">
            <v>TRS</v>
          </cell>
          <cell r="G53" t="str">
            <v>UT111</v>
          </cell>
          <cell r="H53" t="str">
            <v>7</v>
          </cell>
          <cell r="I53" t="str">
            <v>IN</v>
          </cell>
          <cell r="J53" t="str">
            <v>27/05/2013</v>
          </cell>
          <cell r="K53">
            <v>8.3896489260326472</v>
          </cell>
          <cell r="L53">
            <v>6480.4359566007161</v>
          </cell>
          <cell r="M53">
            <v>822.31312288281208</v>
          </cell>
          <cell r="S53">
            <v>94.260886641464964</v>
          </cell>
          <cell r="V53">
            <v>311.06092591683438</v>
          </cell>
          <cell r="AA53">
            <v>2608.375472531789</v>
          </cell>
          <cell r="AB53">
            <v>3240.217978300358</v>
          </cell>
          <cell r="AC53">
            <v>147.28263537728901</v>
          </cell>
          <cell r="AD53">
            <v>245.47105896214833</v>
          </cell>
          <cell r="AQ53">
            <v>777.65231479208603</v>
          </cell>
          <cell r="BA53">
            <v>4904.708134910893</v>
          </cell>
          <cell r="BG53">
            <v>19631.778486916392</v>
          </cell>
          <cell r="BH53">
            <v>17023.403014384603</v>
          </cell>
        </row>
        <row r="54">
          <cell r="D54" t="str">
            <v>A74289</v>
          </cell>
          <cell r="E54" t="str">
            <v>ugb</v>
          </cell>
          <cell r="F54" t="str">
            <v>TRL</v>
          </cell>
          <cell r="G54" t="str">
            <v>UT42</v>
          </cell>
          <cell r="H54" t="str">
            <v>7</v>
          </cell>
          <cell r="I54" t="str">
            <v>GB</v>
          </cell>
          <cell r="J54" t="str">
            <v>21/08/2006</v>
          </cell>
          <cell r="K54">
            <v>19.973483076922999</v>
          </cell>
          <cell r="L54">
            <v>35190</v>
          </cell>
          <cell r="M54">
            <v>3758.2919999999999</v>
          </cell>
          <cell r="BG54">
            <v>38948.292000000001</v>
          </cell>
          <cell r="BH54">
            <v>38948.292000000001</v>
          </cell>
        </row>
        <row r="55">
          <cell r="D55" t="str">
            <v>A74756</v>
          </cell>
          <cell r="E55" t="str">
            <v>ugb</v>
          </cell>
          <cell r="F55" t="str">
            <v>UEX</v>
          </cell>
          <cell r="G55" t="str">
            <v>UU11</v>
          </cell>
          <cell r="H55" t="str">
            <v>2</v>
          </cell>
          <cell r="I55" t="str">
            <v>GB</v>
          </cell>
          <cell r="J55" t="str">
            <v>18/06/2012</v>
          </cell>
          <cell r="K55">
            <v>66.701001025641006</v>
          </cell>
          <cell r="L55">
            <v>87550</v>
          </cell>
          <cell r="M55">
            <v>11646.371999999999</v>
          </cell>
          <cell r="O55">
            <v>4800</v>
          </cell>
          <cell r="U55">
            <v>1532.125</v>
          </cell>
          <cell r="X55">
            <v>956.58</v>
          </cell>
          <cell r="AA55">
            <v>16196.75</v>
          </cell>
          <cell r="AM55">
            <v>5253</v>
          </cell>
          <cell r="AX55">
            <v>1532.125</v>
          </cell>
          <cell r="BD55">
            <v>600</v>
          </cell>
          <cell r="BG55">
            <v>130066.952</v>
          </cell>
          <cell r="BH55">
            <v>113270.202</v>
          </cell>
        </row>
        <row r="56">
          <cell r="D56" t="str">
            <v>A00189</v>
          </cell>
          <cell r="E56" t="str">
            <v>ugb</v>
          </cell>
          <cell r="F56" t="str">
            <v>THW</v>
          </cell>
          <cell r="G56" t="str">
            <v>UT21</v>
          </cell>
          <cell r="H56" t="str">
            <v>8</v>
          </cell>
          <cell r="I56" t="str">
            <v>GB</v>
          </cell>
          <cell r="J56" t="str">
            <v>14/05/2007</v>
          </cell>
          <cell r="K56">
            <v>18.597266666667</v>
          </cell>
          <cell r="L56">
            <v>20085</v>
          </cell>
          <cell r="M56">
            <v>1673.8019999999999</v>
          </cell>
          <cell r="BG56">
            <v>21758.802</v>
          </cell>
          <cell r="BH56">
            <v>21758.802</v>
          </cell>
        </row>
        <row r="57">
          <cell r="D57" t="str">
            <v>W01449</v>
          </cell>
          <cell r="E57" t="str">
            <v>ugb</v>
          </cell>
          <cell r="F57" t="str">
            <v>WEN</v>
          </cell>
          <cell r="G57" t="str">
            <v>UU41</v>
          </cell>
          <cell r="H57" t="str">
            <v>7</v>
          </cell>
          <cell r="I57" t="str">
            <v>GB</v>
          </cell>
          <cell r="J57" t="str">
            <v>19/05/1997</v>
          </cell>
          <cell r="K57">
            <v>19.345496676922998</v>
          </cell>
          <cell r="L57">
            <v>34889.19</v>
          </cell>
          <cell r="M57">
            <v>2834.5285199999998</v>
          </cell>
          <cell r="BG57">
            <v>37723.718520000002</v>
          </cell>
          <cell r="BH57">
            <v>37723.718520000002</v>
          </cell>
        </row>
        <row r="58">
          <cell r="D58" t="str">
            <v>A74634</v>
          </cell>
          <cell r="E58" t="str">
            <v>ugb</v>
          </cell>
          <cell r="F58" t="str">
            <v>TRL</v>
          </cell>
          <cell r="G58" t="str">
            <v>UT42</v>
          </cell>
          <cell r="H58" t="str">
            <v>8</v>
          </cell>
          <cell r="I58" t="str">
            <v>GB</v>
          </cell>
          <cell r="J58" t="str">
            <v>02/11/2009</v>
          </cell>
          <cell r="K58">
            <v>14.244265384615</v>
          </cell>
          <cell r="L58">
            <v>27000</v>
          </cell>
          <cell r="M58">
            <v>2628.0720000000001</v>
          </cell>
          <cell r="BG58">
            <v>29628.072</v>
          </cell>
          <cell r="BH58">
            <v>29628.072</v>
          </cell>
        </row>
        <row r="59">
          <cell r="D59" t="str">
            <v>U02586</v>
          </cell>
          <cell r="E59" t="str">
            <v>ugb</v>
          </cell>
          <cell r="F59" t="str">
            <v>SBR</v>
          </cell>
          <cell r="G59" t="str">
            <v>UT31</v>
          </cell>
          <cell r="H59" t="str">
            <v>6</v>
          </cell>
          <cell r="J59" t="str">
            <v>29/08/2006</v>
          </cell>
          <cell r="K59">
            <v>0</v>
          </cell>
          <cell r="L59">
            <v>27</v>
          </cell>
          <cell r="M59">
            <v>0</v>
          </cell>
          <cell r="BG59">
            <v>27</v>
          </cell>
          <cell r="BH59">
            <v>27</v>
          </cell>
        </row>
        <row r="60">
          <cell r="D60" t="str">
            <v>W01023</v>
          </cell>
          <cell r="E60" t="str">
            <v>ugb</v>
          </cell>
          <cell r="F60" t="str">
            <v>WWN</v>
          </cell>
          <cell r="G60" t="str">
            <v>UU31</v>
          </cell>
          <cell r="H60" t="str">
            <v>5</v>
          </cell>
          <cell r="I60" t="str">
            <v>GB</v>
          </cell>
          <cell r="J60" t="str">
            <v>18/07/1988</v>
          </cell>
          <cell r="K60">
            <v>30.628704358974002</v>
          </cell>
          <cell r="L60">
            <v>32541.599999999999</v>
          </cell>
          <cell r="M60">
            <v>3711.5927999999999</v>
          </cell>
          <cell r="O60">
            <v>2310</v>
          </cell>
          <cell r="U60">
            <v>569.47799999999995</v>
          </cell>
          <cell r="AA60">
            <v>6020.1959999999999</v>
          </cell>
          <cell r="AN60">
            <v>2277.9119999999998</v>
          </cell>
          <cell r="BE60">
            <v>350</v>
          </cell>
          <cell r="BG60">
            <v>47780.7788</v>
          </cell>
          <cell r="BH60">
            <v>41410.582800000004</v>
          </cell>
        </row>
        <row r="61">
          <cell r="D61" t="str">
            <v>A74757</v>
          </cell>
          <cell r="E61" t="str">
            <v>ugb</v>
          </cell>
          <cell r="F61" t="str">
            <v>TRS</v>
          </cell>
          <cell r="G61" t="str">
            <v>UT43</v>
          </cell>
          <cell r="H61" t="str">
            <v>10</v>
          </cell>
          <cell r="I61" t="str">
            <v>GB</v>
          </cell>
          <cell r="J61" t="str">
            <v>18/06/2012</v>
          </cell>
          <cell r="K61">
            <v>9.9415753846149997</v>
          </cell>
          <cell r="L61">
            <v>18000</v>
          </cell>
          <cell r="M61">
            <v>1386.0719999999999</v>
          </cell>
          <cell r="BG61">
            <v>19386.072</v>
          </cell>
          <cell r="BH61">
            <v>19386.072</v>
          </cell>
        </row>
        <row r="62">
          <cell r="D62" t="str">
            <v>A74877</v>
          </cell>
          <cell r="E62" t="str">
            <v>ugb</v>
          </cell>
          <cell r="F62" t="str">
            <v>TRL</v>
          </cell>
          <cell r="G62" t="str">
            <v>UT43</v>
          </cell>
          <cell r="H62" t="str">
            <v>11</v>
          </cell>
          <cell r="I62" t="str">
            <v>GB</v>
          </cell>
          <cell r="J62" t="str">
            <v>28/08/2012</v>
          </cell>
          <cell r="K62">
            <v>14.497985641026</v>
          </cell>
          <cell r="L62">
            <v>20500</v>
          </cell>
          <cell r="M62">
            <v>1731.0719999999999</v>
          </cell>
          <cell r="U62">
            <v>358.75</v>
          </cell>
          <cell r="AA62">
            <v>3792.5</v>
          </cell>
          <cell r="AM62">
            <v>1230</v>
          </cell>
          <cell r="AX62">
            <v>358.75</v>
          </cell>
          <cell r="BF62">
            <v>300</v>
          </cell>
          <cell r="BG62">
            <v>28271.072</v>
          </cell>
          <cell r="BH62">
            <v>24178.572</v>
          </cell>
        </row>
        <row r="63">
          <cell r="D63" t="str">
            <v>U03044</v>
          </cell>
          <cell r="E63" t="str">
            <v>ugb</v>
          </cell>
          <cell r="F63" t="str">
            <v>WWN</v>
          </cell>
          <cell r="G63" t="str">
            <v>UU71</v>
          </cell>
          <cell r="H63" t="str">
            <v>0</v>
          </cell>
          <cell r="J63" t="str">
            <v>13/07/2009</v>
          </cell>
          <cell r="K63">
            <v>0.01</v>
          </cell>
          <cell r="L63">
            <v>0.01</v>
          </cell>
          <cell r="M63">
            <v>0</v>
          </cell>
          <cell r="BG63">
            <v>0.01</v>
          </cell>
          <cell r="BH63">
            <v>0.01</v>
          </cell>
        </row>
        <row r="64">
          <cell r="D64" t="str">
            <v>A24947</v>
          </cell>
          <cell r="E64" t="str">
            <v>ugb</v>
          </cell>
          <cell r="F64" t="str">
            <v>SWT</v>
          </cell>
          <cell r="G64" t="str">
            <v>UU21</v>
          </cell>
          <cell r="H64" t="str">
            <v>0</v>
          </cell>
          <cell r="I64" t="str">
            <v>GB</v>
          </cell>
          <cell r="J64" t="str">
            <v>01/10/2007</v>
          </cell>
          <cell r="K64">
            <v>15.34358974359</v>
          </cell>
          <cell r="L64">
            <v>24000</v>
          </cell>
          <cell r="M64">
            <v>0</v>
          </cell>
          <cell r="U64">
            <v>420</v>
          </cell>
          <cell r="Y64">
            <v>340</v>
          </cell>
          <cell r="AA64">
            <v>4440</v>
          </cell>
          <cell r="AX64">
            <v>420</v>
          </cell>
          <cell r="BF64">
            <v>300</v>
          </cell>
          <cell r="BG64">
            <v>29920</v>
          </cell>
          <cell r="BH64">
            <v>25180</v>
          </cell>
        </row>
        <row r="65">
          <cell r="D65" t="str">
            <v>A74917</v>
          </cell>
          <cell r="E65" t="str">
            <v>ugb</v>
          </cell>
          <cell r="F65" t="str">
            <v>TRL</v>
          </cell>
          <cell r="G65" t="str">
            <v>UT42</v>
          </cell>
          <cell r="H65" t="str">
            <v>10</v>
          </cell>
          <cell r="I65" t="str">
            <v>GB</v>
          </cell>
          <cell r="J65" t="str">
            <v>15/10/2012</v>
          </cell>
          <cell r="K65">
            <v>17.061011282050998</v>
          </cell>
          <cell r="L65">
            <v>24600</v>
          </cell>
          <cell r="M65">
            <v>2296.8719999999998</v>
          </cell>
          <cell r="U65">
            <v>430.5</v>
          </cell>
          <cell r="Y65">
            <v>414.1</v>
          </cell>
          <cell r="AA65">
            <v>4551</v>
          </cell>
          <cell r="AH65">
            <v>246</v>
          </cell>
          <cell r="AX65">
            <v>430.5</v>
          </cell>
          <cell r="BF65">
            <v>300</v>
          </cell>
          <cell r="BG65">
            <v>33268.972000000002</v>
          </cell>
          <cell r="BH65">
            <v>28417.972000000002</v>
          </cell>
        </row>
        <row r="66">
          <cell r="D66" t="str">
            <v>A00512</v>
          </cell>
          <cell r="E66" t="str">
            <v>ugb</v>
          </cell>
          <cell r="F66" t="str">
            <v>TRL</v>
          </cell>
          <cell r="G66" t="str">
            <v>UT41</v>
          </cell>
          <cell r="H66" t="str">
            <v>11</v>
          </cell>
          <cell r="I66" t="str">
            <v>GB</v>
          </cell>
          <cell r="J66" t="str">
            <v>25/07/2011</v>
          </cell>
          <cell r="K66">
            <v>5.03592</v>
          </cell>
          <cell r="L66">
            <v>9594</v>
          </cell>
          <cell r="M66">
            <v>226.04400000000001</v>
          </cell>
          <cell r="BG66">
            <v>9820.0439999999999</v>
          </cell>
          <cell r="BH66">
            <v>9820.0439999999999</v>
          </cell>
        </row>
        <row r="67">
          <cell r="D67" t="str">
            <v>A74784</v>
          </cell>
          <cell r="E67" t="str">
            <v>ugb</v>
          </cell>
          <cell r="F67" t="str">
            <v>TRL</v>
          </cell>
          <cell r="G67" t="str">
            <v>UT41</v>
          </cell>
          <cell r="H67" t="str">
            <v>11</v>
          </cell>
          <cell r="I67" t="str">
            <v>GB</v>
          </cell>
          <cell r="J67" t="str">
            <v>18/06/2012</v>
          </cell>
          <cell r="K67">
            <v>6.8777292307689999</v>
          </cell>
          <cell r="L67">
            <v>12750</v>
          </cell>
          <cell r="M67">
            <v>661.572</v>
          </cell>
          <cell r="BG67">
            <v>13411.572</v>
          </cell>
          <cell r="BH67">
            <v>13411.572</v>
          </cell>
        </row>
        <row r="68">
          <cell r="D68" t="str">
            <v>A00280</v>
          </cell>
          <cell r="E68" t="str">
            <v>ugb</v>
          </cell>
          <cell r="F68" t="str">
            <v>WWN</v>
          </cell>
          <cell r="G68" t="str">
            <v>UU21</v>
          </cell>
          <cell r="H68" t="str">
            <v>0</v>
          </cell>
          <cell r="I68" t="str">
            <v>IQ</v>
          </cell>
          <cell r="J68" t="str">
            <v>10/09/2007</v>
          </cell>
          <cell r="K68">
            <v>17.523370256410001</v>
          </cell>
          <cell r="L68">
            <v>25750</v>
          </cell>
          <cell r="M68">
            <v>2455.5720000000001</v>
          </cell>
          <cell r="U68">
            <v>450.625</v>
          </cell>
          <cell r="AA68">
            <v>4763.75</v>
          </cell>
          <cell r="AX68">
            <v>450.625</v>
          </cell>
          <cell r="BF68">
            <v>300</v>
          </cell>
          <cell r="BG68">
            <v>34170.572</v>
          </cell>
          <cell r="BH68">
            <v>29106.822</v>
          </cell>
        </row>
        <row r="69">
          <cell r="D69" t="str">
            <v>A25022</v>
          </cell>
          <cell r="E69" t="str">
            <v>ugb</v>
          </cell>
          <cell r="F69" t="str">
            <v>SBR</v>
          </cell>
          <cell r="G69" t="str">
            <v>UT31</v>
          </cell>
          <cell r="H69" t="str">
            <v>6</v>
          </cell>
          <cell r="I69" t="str">
            <v>AT</v>
          </cell>
          <cell r="J69" t="str">
            <v>12/05/2008</v>
          </cell>
          <cell r="K69">
            <v>22.488754871794999</v>
          </cell>
          <cell r="L69">
            <v>39500</v>
          </cell>
          <cell r="M69">
            <v>4353.0720000000001</v>
          </cell>
          <cell r="BG69">
            <v>43853.072</v>
          </cell>
          <cell r="BH69">
            <v>43853.072</v>
          </cell>
        </row>
        <row r="70">
          <cell r="D70" t="str">
            <v>A24865</v>
          </cell>
          <cell r="E70" t="str">
            <v>ugb</v>
          </cell>
          <cell r="F70" t="str">
            <v>TPL</v>
          </cell>
          <cell r="G70" t="str">
            <v>UT22</v>
          </cell>
          <cell r="H70" t="str">
            <v>8</v>
          </cell>
          <cell r="I70" t="str">
            <v>DE</v>
          </cell>
          <cell r="J70" t="str">
            <v>20/11/2006</v>
          </cell>
          <cell r="K70">
            <v>16.069267692307999</v>
          </cell>
          <cell r="L70">
            <v>28500</v>
          </cell>
          <cell r="M70">
            <v>2835.0720000000001</v>
          </cell>
          <cell r="BG70">
            <v>31335.072</v>
          </cell>
          <cell r="BH70">
            <v>31335.072</v>
          </cell>
        </row>
        <row r="71">
          <cell r="D71" t="str">
            <v>A98701</v>
          </cell>
          <cell r="E71" t="str">
            <v>ugb</v>
          </cell>
          <cell r="F71" t="str">
            <v>SBS</v>
          </cell>
          <cell r="G71" t="str">
            <v>UP51</v>
          </cell>
          <cell r="H71" t="str">
            <v>3</v>
          </cell>
          <cell r="I71" t="str">
            <v>GB</v>
          </cell>
          <cell r="J71" t="str">
            <v>03/04/2006</v>
          </cell>
          <cell r="K71">
            <v>53.749906666667002</v>
          </cell>
          <cell r="L71">
            <v>93067</v>
          </cell>
          <cell r="M71">
            <v>11745.317999999999</v>
          </cell>
          <cell r="BG71">
            <v>104812.318</v>
          </cell>
          <cell r="BH71">
            <v>104812.318</v>
          </cell>
        </row>
        <row r="72">
          <cell r="D72" t="str">
            <v>A95249</v>
          </cell>
          <cell r="E72" t="str">
            <v>ugb</v>
          </cell>
          <cell r="F72" t="str">
            <v>TEX</v>
          </cell>
          <cell r="G72" t="str">
            <v>UT11</v>
          </cell>
          <cell r="H72" t="str">
            <v>0</v>
          </cell>
          <cell r="I72" t="str">
            <v>PL</v>
          </cell>
          <cell r="J72" t="str">
            <v>08/03/2004</v>
          </cell>
          <cell r="K72">
            <v>19.467425641026001</v>
          </cell>
          <cell r="L72">
            <v>28600</v>
          </cell>
          <cell r="M72">
            <v>0</v>
          </cell>
          <cell r="T72">
            <v>141.47999999999999</v>
          </cell>
          <cell r="U72">
            <v>500.5</v>
          </cell>
          <cell r="Y72">
            <v>340</v>
          </cell>
          <cell r="AA72">
            <v>5291</v>
          </cell>
          <cell r="AT72">
            <v>2288</v>
          </cell>
          <cell r="AX72">
            <v>500.5</v>
          </cell>
          <cell r="BF72">
            <v>300</v>
          </cell>
          <cell r="BG72">
            <v>37961.480000000003</v>
          </cell>
          <cell r="BH72">
            <v>32370.480000000003</v>
          </cell>
        </row>
        <row r="73">
          <cell r="D73" t="str">
            <v>A86339</v>
          </cell>
          <cell r="E73" t="str">
            <v>ugb</v>
          </cell>
          <cell r="F73" t="str">
            <v>THW</v>
          </cell>
          <cell r="G73" t="str">
            <v>UT21</v>
          </cell>
          <cell r="H73" t="str">
            <v>5</v>
          </cell>
          <cell r="I73" t="str">
            <v>GB</v>
          </cell>
          <cell r="J73" t="str">
            <v>27/08/2002</v>
          </cell>
          <cell r="K73">
            <v>44.255392307691999</v>
          </cell>
          <cell r="L73">
            <v>61300</v>
          </cell>
          <cell r="M73">
            <v>8098.116</v>
          </cell>
          <cell r="P73">
            <v>5338</v>
          </cell>
          <cell r="U73">
            <v>1072.75</v>
          </cell>
          <cell r="Y73">
            <v>414.1</v>
          </cell>
          <cell r="AA73">
            <v>11340.5</v>
          </cell>
          <cell r="AL73">
            <v>3065</v>
          </cell>
          <cell r="AX73">
            <v>1072.75</v>
          </cell>
          <cell r="BE73">
            <v>350</v>
          </cell>
          <cell r="BG73">
            <v>92051.216</v>
          </cell>
          <cell r="BH73">
            <v>80360.716</v>
          </cell>
        </row>
        <row r="74">
          <cell r="D74" t="str">
            <v>I00366</v>
          </cell>
          <cell r="E74" t="str">
            <v>uin</v>
          </cell>
          <cell r="F74" t="str">
            <v>TRL</v>
          </cell>
          <cell r="G74" t="str">
            <v>UT111</v>
          </cell>
          <cell r="H74" t="str">
            <v>8</v>
          </cell>
          <cell r="I74" t="str">
            <v>IN</v>
          </cell>
          <cell r="J74" t="str">
            <v>10/03/2014</v>
          </cell>
          <cell r="K74">
            <v>1.9415924903479505</v>
          </cell>
          <cell r="L74">
            <v>2061.9568952820459</v>
          </cell>
          <cell r="M74">
            <v>0</v>
          </cell>
          <cell r="S74">
            <v>94.260886641464964</v>
          </cell>
          <cell r="V74">
            <v>98.973930973538202</v>
          </cell>
          <cell r="AA74">
            <v>616.96774510285229</v>
          </cell>
          <cell r="AB74">
            <v>1030.978447641023</v>
          </cell>
          <cell r="AC74">
            <v>147.28263537728901</v>
          </cell>
          <cell r="AD74">
            <v>245.47105896214833</v>
          </cell>
          <cell r="AQ74">
            <v>247.43482743384553</v>
          </cell>
          <cell r="BA74">
            <v>0</v>
          </cell>
          <cell r="BG74">
            <v>4543.3264274142075</v>
          </cell>
          <cell r="BH74">
            <v>3926.3586823113551</v>
          </cell>
        </row>
        <row r="75">
          <cell r="D75" t="str">
            <v>A00385</v>
          </cell>
          <cell r="E75" t="str">
            <v>ugb</v>
          </cell>
          <cell r="F75" t="str">
            <v>THW</v>
          </cell>
          <cell r="G75" t="str">
            <v>UT22</v>
          </cell>
          <cell r="H75" t="str">
            <v>8</v>
          </cell>
          <cell r="I75" t="str">
            <v>GH</v>
          </cell>
          <cell r="J75" t="str">
            <v>01/09/2008</v>
          </cell>
          <cell r="K75">
            <v>19.873318974359002</v>
          </cell>
          <cell r="L75">
            <v>27600</v>
          </cell>
          <cell r="M75">
            <v>2710.8719999999998</v>
          </cell>
          <cell r="U75">
            <v>483</v>
          </cell>
          <cell r="Y75">
            <v>414.1</v>
          </cell>
          <cell r="AA75">
            <v>5106</v>
          </cell>
          <cell r="AM75">
            <v>1656</v>
          </cell>
          <cell r="AX75">
            <v>483</v>
          </cell>
          <cell r="BF75">
            <v>300</v>
          </cell>
          <cell r="BG75">
            <v>38752.972000000002</v>
          </cell>
          <cell r="BH75">
            <v>33346.972000000002</v>
          </cell>
        </row>
        <row r="76">
          <cell r="D76" t="str">
            <v>A74487</v>
          </cell>
          <cell r="E76" t="str">
            <v>ugb</v>
          </cell>
          <cell r="F76" t="str">
            <v>WWN</v>
          </cell>
          <cell r="G76" t="str">
            <v>UU21</v>
          </cell>
          <cell r="H76" t="str">
            <v>0</v>
          </cell>
          <cell r="I76" t="str">
            <v>ZA</v>
          </cell>
          <cell r="J76" t="str">
            <v>25/02/2008</v>
          </cell>
          <cell r="K76">
            <v>12.822601025640999</v>
          </cell>
          <cell r="L76">
            <v>19000</v>
          </cell>
          <cell r="M76">
            <v>1524.0719999999999</v>
          </cell>
          <cell r="U76">
            <v>332.5</v>
          </cell>
          <cell r="AA76">
            <v>3515</v>
          </cell>
          <cell r="AX76">
            <v>332.5</v>
          </cell>
          <cell r="BF76">
            <v>300</v>
          </cell>
          <cell r="BG76">
            <v>25004.072</v>
          </cell>
          <cell r="BH76">
            <v>21189.072</v>
          </cell>
        </row>
        <row r="77">
          <cell r="D77" t="str">
            <v>A25140</v>
          </cell>
          <cell r="E77" t="str">
            <v>ugb</v>
          </cell>
          <cell r="F77" t="str">
            <v>TRL</v>
          </cell>
          <cell r="G77" t="str">
            <v>UT43</v>
          </cell>
          <cell r="H77" t="str">
            <v>9</v>
          </cell>
          <cell r="I77" t="str">
            <v>GB</v>
          </cell>
          <cell r="J77" t="str">
            <v>15/09/2009</v>
          </cell>
          <cell r="K77">
            <v>16.944652307691999</v>
          </cell>
          <cell r="L77">
            <v>30000</v>
          </cell>
          <cell r="M77">
            <v>3042.0720000000001</v>
          </cell>
          <cell r="BG77">
            <v>33042.072</v>
          </cell>
          <cell r="BH77">
            <v>33042.072</v>
          </cell>
        </row>
        <row r="78">
          <cell r="D78" t="str">
            <v>I00138</v>
          </cell>
          <cell r="E78" t="str">
            <v>uin</v>
          </cell>
          <cell r="F78" t="str">
            <v>WWN</v>
          </cell>
          <cell r="G78" t="str">
            <v>UU111</v>
          </cell>
          <cell r="H78" t="str">
            <v>9</v>
          </cell>
          <cell r="I78" t="str">
            <v>IN</v>
          </cell>
          <cell r="J78" t="str">
            <v>02/04/2012</v>
          </cell>
          <cell r="K78">
            <v>1.8219985196206885</v>
          </cell>
          <cell r="L78">
            <v>1468.8988168294957</v>
          </cell>
          <cell r="M78">
            <v>0</v>
          </cell>
          <cell r="S78">
            <v>94.260886641464964</v>
          </cell>
          <cell r="V78">
            <v>70.507143207815801</v>
          </cell>
          <cell r="AA78">
            <v>591.23145760714817</v>
          </cell>
          <cell r="AB78">
            <v>734.44940841474784</v>
          </cell>
          <cell r="AC78">
            <v>147.28263537728901</v>
          </cell>
          <cell r="AD78">
            <v>245.47105896214833</v>
          </cell>
          <cell r="AQ78">
            <v>176.26785801953949</v>
          </cell>
          <cell r="BA78">
            <v>735.10727085276642</v>
          </cell>
          <cell r="BG78">
            <v>4263.4765359124158</v>
          </cell>
          <cell r="BH78">
            <v>3672.2450783052677</v>
          </cell>
        </row>
        <row r="79">
          <cell r="D79" t="str">
            <v>I00005</v>
          </cell>
          <cell r="E79" t="str">
            <v>uin</v>
          </cell>
          <cell r="F79" t="str">
            <v>WWN</v>
          </cell>
          <cell r="G79" t="str">
            <v>UU115</v>
          </cell>
          <cell r="H79" t="str">
            <v>6</v>
          </cell>
          <cell r="I79" t="str">
            <v>IN</v>
          </cell>
          <cell r="J79" t="str">
            <v>05/01/2010</v>
          </cell>
          <cell r="K79">
            <v>4.6792240244413668</v>
          </cell>
          <cell r="L79">
            <v>3772.3992341302956</v>
          </cell>
          <cell r="M79">
            <v>0</v>
          </cell>
          <cell r="S79">
            <v>94.260886641464964</v>
          </cell>
          <cell r="V79">
            <v>181.07516323825422</v>
          </cell>
          <cell r="AA79">
            <v>1518.3900594039962</v>
          </cell>
          <cell r="AB79">
            <v>1886.1996170651478</v>
          </cell>
          <cell r="AC79">
            <v>147.28263537728901</v>
          </cell>
          <cell r="AD79">
            <v>245.47105896214833</v>
          </cell>
          <cell r="AQ79">
            <v>452.68790809563552</v>
          </cell>
          <cell r="BA79">
            <v>2651.6176542785606</v>
          </cell>
          <cell r="BG79">
            <v>10949.384217192792</v>
          </cell>
          <cell r="BH79">
            <v>9430.9941577887948</v>
          </cell>
        </row>
        <row r="80">
          <cell r="D80" t="str">
            <v>I00046</v>
          </cell>
          <cell r="E80" t="str">
            <v>uin</v>
          </cell>
          <cell r="F80" t="str">
            <v>WWN</v>
          </cell>
          <cell r="G80" t="str">
            <v>UU111</v>
          </cell>
          <cell r="H80" t="str">
            <v>8</v>
          </cell>
          <cell r="I80" t="str">
            <v>IN</v>
          </cell>
          <cell r="J80" t="str">
            <v>10/11/2010</v>
          </cell>
          <cell r="K80">
            <v>0.67137383647766702</v>
          </cell>
          <cell r="L80">
            <v>1571.0147773577494</v>
          </cell>
          <cell r="M80">
            <v>0</v>
          </cell>
          <cell r="BG80">
            <v>1571.0147773577494</v>
          </cell>
          <cell r="BH80">
            <v>1571.0147773577494</v>
          </cell>
        </row>
        <row r="81">
          <cell r="D81" t="str">
            <v>I00004</v>
          </cell>
          <cell r="E81" t="str">
            <v>uin</v>
          </cell>
          <cell r="F81" t="str">
            <v>WWN</v>
          </cell>
          <cell r="G81" t="str">
            <v>UU111</v>
          </cell>
          <cell r="H81" t="str">
            <v>8</v>
          </cell>
          <cell r="I81" t="str">
            <v>IN</v>
          </cell>
          <cell r="J81" t="str">
            <v>01/04/2010</v>
          </cell>
          <cell r="K81">
            <v>0.99900426867877667</v>
          </cell>
          <cell r="L81">
            <v>2337.6699887083314</v>
          </cell>
          <cell r="M81">
            <v>0</v>
          </cell>
          <cell r="BG81">
            <v>2337.6699887083314</v>
          </cell>
          <cell r="BH81">
            <v>2337.6699887083314</v>
          </cell>
        </row>
        <row r="82">
          <cell r="D82" t="str">
            <v>U02377</v>
          </cell>
          <cell r="E82" t="str">
            <v>ugb</v>
          </cell>
          <cell r="F82" t="str">
            <v>THW</v>
          </cell>
          <cell r="G82" t="str">
            <v>UT21</v>
          </cell>
          <cell r="H82" t="str">
            <v>5</v>
          </cell>
          <cell r="J82" t="str">
            <v>04/07/2005</v>
          </cell>
          <cell r="K82">
            <v>0</v>
          </cell>
          <cell r="L82">
            <v>30.5</v>
          </cell>
          <cell r="M82">
            <v>0</v>
          </cell>
          <cell r="BG82">
            <v>30.5</v>
          </cell>
          <cell r="BH82">
            <v>30.5</v>
          </cell>
        </row>
        <row r="83">
          <cell r="D83" t="str">
            <v>A00131</v>
          </cell>
          <cell r="E83" t="str">
            <v>ugb</v>
          </cell>
          <cell r="F83" t="str">
            <v>GGE</v>
          </cell>
          <cell r="G83" t="str">
            <v>UP31</v>
          </cell>
          <cell r="H83" t="str">
            <v>6</v>
          </cell>
          <cell r="I83" t="str">
            <v>RS</v>
          </cell>
          <cell r="J83" t="str">
            <v>16/10/2006</v>
          </cell>
          <cell r="K83">
            <v>19.660707692308002</v>
          </cell>
          <cell r="L83">
            <v>36900</v>
          </cell>
          <cell r="M83">
            <v>3994.2719999999999</v>
          </cell>
          <cell r="BG83">
            <v>40894.271999999997</v>
          </cell>
          <cell r="BH83">
            <v>40894.271999999997</v>
          </cell>
        </row>
        <row r="84">
          <cell r="D84" t="str">
            <v>I00209</v>
          </cell>
          <cell r="E84" t="str">
            <v>uin</v>
          </cell>
          <cell r="F84" t="str">
            <v>TRS</v>
          </cell>
          <cell r="G84" t="str">
            <v>UT111</v>
          </cell>
          <cell r="H84" t="str">
            <v>6</v>
          </cell>
          <cell r="I84" t="str">
            <v>IN</v>
          </cell>
          <cell r="J84" t="str">
            <v>25/02/2013</v>
          </cell>
          <cell r="K84">
            <v>0</v>
          </cell>
          <cell r="L84">
            <v>6284.0591094309975</v>
          </cell>
          <cell r="M84">
            <v>0</v>
          </cell>
          <cell r="BG84">
            <v>6284.0591094309975</v>
          </cell>
          <cell r="BH84">
            <v>6284.0591094309975</v>
          </cell>
        </row>
        <row r="85">
          <cell r="D85" t="str">
            <v>A76127</v>
          </cell>
          <cell r="E85" t="str">
            <v>ugb</v>
          </cell>
          <cell r="F85" t="str">
            <v>TRL</v>
          </cell>
          <cell r="G85" t="str">
            <v>UT43</v>
          </cell>
          <cell r="H85" t="str">
            <v>10</v>
          </cell>
          <cell r="J85" t="str">
            <v>29/04/2013</v>
          </cell>
          <cell r="K85">
            <v>0</v>
          </cell>
          <cell r="L85">
            <v>10</v>
          </cell>
          <cell r="M85">
            <v>0</v>
          </cell>
          <cell r="BG85">
            <v>10</v>
          </cell>
          <cell r="BH85">
            <v>10</v>
          </cell>
        </row>
        <row r="86">
          <cell r="D86" t="str">
            <v>A49873</v>
          </cell>
          <cell r="E86" t="str">
            <v>ugb</v>
          </cell>
          <cell r="F86" t="str">
            <v>SBR</v>
          </cell>
          <cell r="G86" t="str">
            <v>UT31</v>
          </cell>
          <cell r="H86" t="str">
            <v>9</v>
          </cell>
          <cell r="I86" t="str">
            <v>ID</v>
          </cell>
          <cell r="J86" t="str">
            <v>01/08/2007</v>
          </cell>
          <cell r="K86">
            <v>14.266558974359</v>
          </cell>
          <cell r="L86">
            <v>25411</v>
          </cell>
          <cell r="M86">
            <v>2408.79</v>
          </cell>
          <cell r="BG86">
            <v>27819.79</v>
          </cell>
          <cell r="BH86">
            <v>27819.79</v>
          </cell>
        </row>
        <row r="87">
          <cell r="D87" t="str">
            <v>S10256</v>
          </cell>
          <cell r="E87" t="str">
            <v>ugb</v>
          </cell>
          <cell r="F87" t="str">
            <v>GGE</v>
          </cell>
          <cell r="G87" t="str">
            <v>UP31</v>
          </cell>
          <cell r="H87" t="str">
            <v>6</v>
          </cell>
          <cell r="J87" t="str">
            <v>15/06/2009</v>
          </cell>
          <cell r="K87">
            <v>37</v>
          </cell>
          <cell r="L87">
            <v>37</v>
          </cell>
          <cell r="M87">
            <v>0</v>
          </cell>
          <cell r="BG87">
            <v>37</v>
          </cell>
          <cell r="BH87">
            <v>37</v>
          </cell>
        </row>
        <row r="88">
          <cell r="D88" t="str">
            <v>A74736</v>
          </cell>
          <cell r="E88" t="str">
            <v>ugb</v>
          </cell>
          <cell r="F88" t="str">
            <v>TRL</v>
          </cell>
          <cell r="G88" t="str">
            <v>UT42</v>
          </cell>
          <cell r="H88" t="str">
            <v>3</v>
          </cell>
          <cell r="I88" t="str">
            <v>GB</v>
          </cell>
          <cell r="J88" t="str">
            <v>24/07/2012</v>
          </cell>
          <cell r="K88">
            <v>52.938998051281999</v>
          </cell>
          <cell r="L88">
            <v>69679.5</v>
          </cell>
          <cell r="M88">
            <v>9114.8862000000008</v>
          </cell>
          <cell r="P88">
            <v>4326.3999999999996</v>
          </cell>
          <cell r="U88">
            <v>1219.3912499999999</v>
          </cell>
          <cell r="AA88">
            <v>12890.7075</v>
          </cell>
          <cell r="AM88">
            <v>4180.7700000000004</v>
          </cell>
          <cell r="AX88">
            <v>1219.3912499999999</v>
          </cell>
          <cell r="BD88">
            <v>600</v>
          </cell>
          <cell r="BG88">
            <v>103231.0462</v>
          </cell>
          <cell r="BH88">
            <v>89740.338699999993</v>
          </cell>
        </row>
        <row r="89">
          <cell r="D89" t="str">
            <v>U03031</v>
          </cell>
          <cell r="E89" t="str">
            <v>ugb</v>
          </cell>
          <cell r="F89" t="str">
            <v>WEN</v>
          </cell>
          <cell r="G89" t="str">
            <v>UU41</v>
          </cell>
          <cell r="H89" t="str">
            <v>0</v>
          </cell>
          <cell r="J89" t="str">
            <v>09/06/2009</v>
          </cell>
          <cell r="K89">
            <v>0.01</v>
          </cell>
          <cell r="L89">
            <v>0.01</v>
          </cell>
          <cell r="M89">
            <v>0</v>
          </cell>
          <cell r="BG89">
            <v>0.01</v>
          </cell>
          <cell r="BH89">
            <v>0.01</v>
          </cell>
        </row>
        <row r="90">
          <cell r="D90" t="str">
            <v>I00373</v>
          </cell>
          <cell r="E90" t="str">
            <v>uin</v>
          </cell>
          <cell r="F90" t="str">
            <v>AHR</v>
          </cell>
          <cell r="G90" t="str">
            <v>US111</v>
          </cell>
          <cell r="H90" t="str">
            <v>10</v>
          </cell>
          <cell r="I90" t="str">
            <v>IN</v>
          </cell>
          <cell r="J90" t="str">
            <v>20/03/2014</v>
          </cell>
          <cell r="K90">
            <v>0</v>
          </cell>
          <cell r="L90">
            <v>0</v>
          </cell>
          <cell r="M90">
            <v>0</v>
          </cell>
          <cell r="BG90">
            <v>0</v>
          </cell>
          <cell r="BH90">
            <v>0</v>
          </cell>
        </row>
        <row r="91">
          <cell r="D91" t="str">
            <v>A76429</v>
          </cell>
          <cell r="E91" t="str">
            <v>ugb</v>
          </cell>
          <cell r="F91" t="str">
            <v>TRL</v>
          </cell>
          <cell r="G91" t="str">
            <v>UT42</v>
          </cell>
          <cell r="H91" t="str">
            <v>9</v>
          </cell>
          <cell r="J91" t="str">
            <v>06/01/2014</v>
          </cell>
          <cell r="K91">
            <v>36.299999999999997</v>
          </cell>
          <cell r="L91">
            <v>36.299999999999997</v>
          </cell>
          <cell r="M91">
            <v>0</v>
          </cell>
          <cell r="BG91">
            <v>36.299999999999997</v>
          </cell>
          <cell r="BH91">
            <v>36.299999999999997</v>
          </cell>
        </row>
        <row r="92">
          <cell r="D92" t="str">
            <v>I00397</v>
          </cell>
          <cell r="E92" t="str">
            <v>uin</v>
          </cell>
          <cell r="F92" t="str">
            <v>THW</v>
          </cell>
          <cell r="G92" t="str">
            <v>UT211</v>
          </cell>
          <cell r="H92" t="str">
            <v>7</v>
          </cell>
          <cell r="I92" t="str">
            <v>IN</v>
          </cell>
          <cell r="J92" t="str">
            <v>02/05/2014</v>
          </cell>
          <cell r="K92">
            <v>2.1041109478833522</v>
          </cell>
          <cell r="L92">
            <v>2258.3337424517645</v>
          </cell>
          <cell r="M92">
            <v>0</v>
          </cell>
          <cell r="S92">
            <v>94.260886641464964</v>
          </cell>
          <cell r="V92">
            <v>108.40001963768471</v>
          </cell>
          <cell r="AA92">
            <v>669.70435465658591</v>
          </cell>
          <cell r="AB92">
            <v>1129.1668712258822</v>
          </cell>
          <cell r="AC92">
            <v>147.28263537728901</v>
          </cell>
          <cell r="AD92">
            <v>245.47105896214833</v>
          </cell>
          <cell r="AQ92">
            <v>271.00004909421182</v>
          </cell>
          <cell r="BA92">
            <v>0</v>
          </cell>
          <cell r="BG92">
            <v>4923.6196180470324</v>
          </cell>
          <cell r="BH92">
            <v>4253.9152633904469</v>
          </cell>
        </row>
        <row r="93">
          <cell r="D93" t="str">
            <v>A49748</v>
          </cell>
          <cell r="E93" t="str">
            <v>ugb</v>
          </cell>
          <cell r="F93" t="str">
            <v>EEC</v>
          </cell>
          <cell r="G93" t="str">
            <v>UE21</v>
          </cell>
          <cell r="H93" t="str">
            <v>0</v>
          </cell>
          <cell r="I93" t="str">
            <v>GB</v>
          </cell>
          <cell r="J93" t="str">
            <v>06/04/2006</v>
          </cell>
          <cell r="K93">
            <v>20.831025</v>
          </cell>
          <cell r="L93">
            <v>26520</v>
          </cell>
          <cell r="M93">
            <v>3638.232</v>
          </cell>
          <cell r="U93">
            <v>464.1</v>
          </cell>
          <cell r="AA93">
            <v>4906.2</v>
          </cell>
          <cell r="BB93">
            <v>7800</v>
          </cell>
          <cell r="BG93">
            <v>43328.531999999999</v>
          </cell>
          <cell r="BH93">
            <v>38422.332000000002</v>
          </cell>
        </row>
        <row r="94">
          <cell r="D94" t="str">
            <v>W02143</v>
          </cell>
          <cell r="E94" t="str">
            <v>ugb</v>
          </cell>
          <cell r="F94" t="str">
            <v>WWN</v>
          </cell>
          <cell r="G94" t="str">
            <v>UU31</v>
          </cell>
          <cell r="H94" t="str">
            <v>7</v>
          </cell>
          <cell r="I94" t="str">
            <v>GB</v>
          </cell>
          <cell r="J94" t="str">
            <v>05/09/2005</v>
          </cell>
          <cell r="K94">
            <v>18.578703589743998</v>
          </cell>
          <cell r="L94">
            <v>32800</v>
          </cell>
          <cell r="M94">
            <v>3428.4720000000002</v>
          </cell>
          <cell r="BG94">
            <v>36228.472000000002</v>
          </cell>
          <cell r="BH94">
            <v>36228.472000000002</v>
          </cell>
        </row>
        <row r="95">
          <cell r="D95" t="str">
            <v>W02070</v>
          </cell>
          <cell r="E95" t="str">
            <v>ugb</v>
          </cell>
          <cell r="F95" t="str">
            <v>THW</v>
          </cell>
          <cell r="G95" t="str">
            <v>UT21</v>
          </cell>
          <cell r="H95" t="str">
            <v>5</v>
          </cell>
          <cell r="I95" t="str">
            <v>GB</v>
          </cell>
          <cell r="J95" t="str">
            <v>07/04/2003</v>
          </cell>
          <cell r="K95">
            <v>34.387232820512999</v>
          </cell>
          <cell r="L95">
            <v>43500</v>
          </cell>
          <cell r="M95">
            <v>5597.0039999999999</v>
          </cell>
          <cell r="P95">
            <v>5014</v>
          </cell>
          <cell r="U95">
            <v>761.25</v>
          </cell>
          <cell r="Y95">
            <v>414.1</v>
          </cell>
          <cell r="AA95">
            <v>8047.5</v>
          </cell>
          <cell r="AM95">
            <v>2610</v>
          </cell>
          <cell r="AX95">
            <v>761.25</v>
          </cell>
          <cell r="BE95">
            <v>350</v>
          </cell>
          <cell r="BG95">
            <v>67055.104000000007</v>
          </cell>
          <cell r="BH95">
            <v>58657.604000000007</v>
          </cell>
        </row>
        <row r="96">
          <cell r="D96" t="str">
            <v>A76553</v>
          </cell>
          <cell r="E96" t="str">
            <v>ugb</v>
          </cell>
          <cell r="F96" t="str">
            <v>TRL</v>
          </cell>
          <cell r="G96" t="str">
            <v>UT41</v>
          </cell>
          <cell r="H96" t="str">
            <v>5</v>
          </cell>
          <cell r="J96" t="str">
            <v>06/05/2014</v>
          </cell>
          <cell r="K96">
            <v>74.290000000000006</v>
          </cell>
          <cell r="L96">
            <v>74.290000000000006</v>
          </cell>
          <cell r="M96">
            <v>0</v>
          </cell>
          <cell r="BG96">
            <v>74.290000000000006</v>
          </cell>
          <cell r="BH96">
            <v>74.290000000000006</v>
          </cell>
        </row>
        <row r="97">
          <cell r="D97" t="str">
            <v>A00523</v>
          </cell>
          <cell r="E97" t="str">
            <v>ugb</v>
          </cell>
          <cell r="F97" t="str">
            <v>WWN</v>
          </cell>
          <cell r="G97" t="str">
            <v>UU31</v>
          </cell>
          <cell r="H97" t="str">
            <v>5</v>
          </cell>
          <cell r="I97" t="str">
            <v>GB</v>
          </cell>
          <cell r="J97" t="str">
            <v>15/08/2011</v>
          </cell>
          <cell r="K97">
            <v>40.632354871795002</v>
          </cell>
          <cell r="L97">
            <v>53560</v>
          </cell>
          <cell r="M97">
            <v>6732.192</v>
          </cell>
          <cell r="P97">
            <v>3180</v>
          </cell>
          <cell r="U97">
            <v>937.3</v>
          </cell>
          <cell r="Y97">
            <v>414.1</v>
          </cell>
          <cell r="AA97">
            <v>9908.6</v>
          </cell>
          <cell r="AM97">
            <v>3213.6</v>
          </cell>
          <cell r="AX97">
            <v>937.3</v>
          </cell>
          <cell r="BE97">
            <v>350</v>
          </cell>
          <cell r="BG97">
            <v>79233.092000000004</v>
          </cell>
          <cell r="BH97">
            <v>68974.491999999998</v>
          </cell>
        </row>
        <row r="98">
          <cell r="D98" t="str">
            <v>U02992</v>
          </cell>
          <cell r="E98" t="str">
            <v>ugb</v>
          </cell>
          <cell r="F98" t="str">
            <v>TRL</v>
          </cell>
          <cell r="G98" t="str">
            <v>UT41</v>
          </cell>
          <cell r="H98" t="str">
            <v>5</v>
          </cell>
          <cell r="J98" t="str">
            <v>02/02/2009</v>
          </cell>
          <cell r="K98">
            <v>0</v>
          </cell>
          <cell r="L98">
            <v>80</v>
          </cell>
          <cell r="M98">
            <v>0</v>
          </cell>
          <cell r="BG98">
            <v>80</v>
          </cell>
          <cell r="BH98">
            <v>80</v>
          </cell>
        </row>
        <row r="99">
          <cell r="D99" t="str">
            <v>A96423</v>
          </cell>
          <cell r="E99" t="str">
            <v>ugb</v>
          </cell>
          <cell r="F99" t="str">
            <v>GGE</v>
          </cell>
          <cell r="G99" t="str">
            <v>UP31</v>
          </cell>
          <cell r="H99" t="str">
            <v>4</v>
          </cell>
          <cell r="I99" t="str">
            <v>GB</v>
          </cell>
          <cell r="J99" t="str">
            <v>04/04/2005</v>
          </cell>
          <cell r="K99">
            <v>28.733165128204998</v>
          </cell>
          <cell r="L99">
            <v>50200</v>
          </cell>
          <cell r="M99">
            <v>5829.6719999999996</v>
          </cell>
          <cell r="BG99">
            <v>56029.671999999999</v>
          </cell>
          <cell r="BH99">
            <v>56029.671999999999</v>
          </cell>
        </row>
        <row r="100">
          <cell r="D100" t="str">
            <v>A80039</v>
          </cell>
          <cell r="E100" t="str">
            <v>ugb</v>
          </cell>
          <cell r="F100" t="str">
            <v>ERE</v>
          </cell>
          <cell r="G100" t="str">
            <v>UU81</v>
          </cell>
          <cell r="H100" t="str">
            <v>9</v>
          </cell>
          <cell r="J100" t="str">
            <v>19/12/2012</v>
          </cell>
          <cell r="K100">
            <v>26.976642735043001</v>
          </cell>
          <cell r="L100">
            <v>28700</v>
          </cell>
          <cell r="M100">
            <v>2862.672</v>
          </cell>
          <cell r="BG100">
            <v>31562.671999999999</v>
          </cell>
          <cell r="BH100">
            <v>31562.671999999999</v>
          </cell>
        </row>
        <row r="101">
          <cell r="D101" t="str">
            <v>A00350</v>
          </cell>
          <cell r="E101" t="str">
            <v>ugb</v>
          </cell>
          <cell r="F101" t="str">
            <v>EEA</v>
          </cell>
          <cell r="G101" t="str">
            <v>UE31</v>
          </cell>
          <cell r="H101" t="str">
            <v>8</v>
          </cell>
          <cell r="I101" t="str">
            <v>GB</v>
          </cell>
          <cell r="J101" t="str">
            <v>31/07/2008</v>
          </cell>
          <cell r="K101">
            <v>20.137495958974</v>
          </cell>
          <cell r="L101">
            <v>28985.34</v>
          </cell>
          <cell r="M101">
            <v>2902.0489200000002</v>
          </cell>
          <cell r="U101">
            <v>507.24345</v>
          </cell>
          <cell r="Y101">
            <v>414.1</v>
          </cell>
          <cell r="AA101">
            <v>5362.2879000000003</v>
          </cell>
          <cell r="AH101">
            <v>289.85340000000002</v>
          </cell>
          <cell r="AX101">
            <v>507.24345</v>
          </cell>
          <cell r="BF101">
            <v>300</v>
          </cell>
          <cell r="BG101">
            <v>39268.117120000003</v>
          </cell>
          <cell r="BH101">
            <v>33605.82922</v>
          </cell>
        </row>
        <row r="102">
          <cell r="D102" t="str">
            <v>A25122</v>
          </cell>
          <cell r="E102" t="str">
            <v>ugb</v>
          </cell>
          <cell r="F102" t="str">
            <v>THW</v>
          </cell>
          <cell r="G102" t="str">
            <v>UT22</v>
          </cell>
          <cell r="H102" t="str">
            <v>10</v>
          </cell>
          <cell r="I102" t="str">
            <v>IQ</v>
          </cell>
          <cell r="J102" t="str">
            <v>01/09/2009</v>
          </cell>
          <cell r="K102">
            <v>11.692344615385</v>
          </cell>
          <cell r="L102">
            <v>21000</v>
          </cell>
          <cell r="M102">
            <v>1800.0719999999999</v>
          </cell>
          <cell r="BG102">
            <v>22800.072</v>
          </cell>
          <cell r="BH102">
            <v>22800.072</v>
          </cell>
        </row>
        <row r="103">
          <cell r="D103" t="str">
            <v>A25128</v>
          </cell>
          <cell r="E103" t="str">
            <v>ugb</v>
          </cell>
          <cell r="F103" t="str">
            <v>TRS</v>
          </cell>
          <cell r="G103" t="str">
            <v>UT42</v>
          </cell>
          <cell r="H103" t="str">
            <v>8</v>
          </cell>
          <cell r="I103" t="str">
            <v>GB</v>
          </cell>
          <cell r="J103" t="str">
            <v>07/09/2009</v>
          </cell>
          <cell r="K103">
            <v>24.481452504615</v>
          </cell>
          <cell r="L103">
            <v>35480.088000000003</v>
          </cell>
          <cell r="M103">
            <v>3798.3241440000002</v>
          </cell>
          <cell r="U103">
            <v>620.90153999999995</v>
          </cell>
          <cell r="AA103">
            <v>6563.81628</v>
          </cell>
          <cell r="AH103">
            <v>354.80088000000001</v>
          </cell>
          <cell r="AX103">
            <v>620.90153999999995</v>
          </cell>
          <cell r="BF103">
            <v>300</v>
          </cell>
          <cell r="BG103">
            <v>47738.832384000001</v>
          </cell>
          <cell r="BH103">
            <v>40875.016104000002</v>
          </cell>
        </row>
        <row r="104">
          <cell r="D104" t="str">
            <v>A00525</v>
          </cell>
          <cell r="E104" t="str">
            <v>ugb</v>
          </cell>
          <cell r="F104" t="str">
            <v>WEN</v>
          </cell>
          <cell r="G104" t="str">
            <v>UU41</v>
          </cell>
          <cell r="H104" t="str">
            <v>6</v>
          </cell>
          <cell r="I104" t="str">
            <v>GB</v>
          </cell>
          <cell r="J104" t="str">
            <v>26/09/2011</v>
          </cell>
          <cell r="K104">
            <v>18.987216410256</v>
          </cell>
          <cell r="L104">
            <v>33500</v>
          </cell>
          <cell r="M104">
            <v>3525.0720000000001</v>
          </cell>
          <cell r="BG104">
            <v>37025.072</v>
          </cell>
          <cell r="BH104">
            <v>37025.072</v>
          </cell>
        </row>
        <row r="105">
          <cell r="D105" t="str">
            <v>A49917</v>
          </cell>
          <cell r="E105" t="str">
            <v>ugb</v>
          </cell>
          <cell r="F105" t="str">
            <v>EEA</v>
          </cell>
          <cell r="G105" t="str">
            <v>UE31</v>
          </cell>
          <cell r="H105" t="str">
            <v>0</v>
          </cell>
          <cell r="I105" t="str">
            <v>GB</v>
          </cell>
          <cell r="J105" t="str">
            <v>29/10/2007</v>
          </cell>
          <cell r="K105">
            <v>15.251318974359</v>
          </cell>
          <cell r="L105">
            <v>21000</v>
          </cell>
          <cell r="M105">
            <v>1800.0719999999999</v>
          </cell>
          <cell r="U105">
            <v>367.5</v>
          </cell>
          <cell r="Y105">
            <v>340</v>
          </cell>
          <cell r="AA105">
            <v>3885</v>
          </cell>
          <cell r="AT105">
            <v>1680</v>
          </cell>
          <cell r="AX105">
            <v>367.5</v>
          </cell>
          <cell r="BF105">
            <v>300</v>
          </cell>
          <cell r="BG105">
            <v>29740.072</v>
          </cell>
          <cell r="BH105">
            <v>25555.072</v>
          </cell>
        </row>
        <row r="106">
          <cell r="D106" t="str">
            <v>A81450</v>
          </cell>
          <cell r="E106" t="str">
            <v>ugb</v>
          </cell>
          <cell r="F106" t="str">
            <v>SBR</v>
          </cell>
          <cell r="G106" t="str">
            <v>UT31</v>
          </cell>
          <cell r="H106" t="str">
            <v>8</v>
          </cell>
          <cell r="I106" t="str">
            <v>GB</v>
          </cell>
          <cell r="J106" t="str">
            <v>30/08/2000</v>
          </cell>
          <cell r="K106">
            <v>20.351226666666999</v>
          </cell>
          <cell r="L106">
            <v>29290</v>
          </cell>
          <cell r="M106">
            <v>2944.0920000000001</v>
          </cell>
          <cell r="U106">
            <v>512.57500000000005</v>
          </cell>
          <cell r="Y106">
            <v>414.1</v>
          </cell>
          <cell r="AA106">
            <v>5418.65</v>
          </cell>
          <cell r="AH106">
            <v>292.89999999999998</v>
          </cell>
          <cell r="AX106">
            <v>512.57500000000005</v>
          </cell>
          <cell r="BF106">
            <v>300</v>
          </cell>
          <cell r="BG106">
            <v>39684.892</v>
          </cell>
          <cell r="BH106">
            <v>33966.241999999998</v>
          </cell>
        </row>
        <row r="107">
          <cell r="D107" t="str">
            <v>A74555</v>
          </cell>
          <cell r="E107" t="str">
            <v>ugb</v>
          </cell>
          <cell r="F107" t="str">
            <v>GCL</v>
          </cell>
          <cell r="G107" t="str">
            <v>UP21</v>
          </cell>
          <cell r="H107" t="str">
            <v>6</v>
          </cell>
          <cell r="I107" t="str">
            <v>GB</v>
          </cell>
          <cell r="J107" t="str">
            <v>18/08/2008</v>
          </cell>
          <cell r="K107">
            <v>17.528242051282</v>
          </cell>
          <cell r="L107">
            <v>31000</v>
          </cell>
          <cell r="M107">
            <v>3180.0720000000001</v>
          </cell>
          <cell r="BG107">
            <v>34180.072</v>
          </cell>
          <cell r="BH107">
            <v>34180.072</v>
          </cell>
        </row>
        <row r="108">
          <cell r="D108" t="str">
            <v>A74898</v>
          </cell>
          <cell r="E108" t="str">
            <v>ugb</v>
          </cell>
          <cell r="F108" t="str">
            <v>WWN</v>
          </cell>
          <cell r="G108" t="str">
            <v>UU31</v>
          </cell>
          <cell r="H108" t="str">
            <v>6</v>
          </cell>
          <cell r="I108" t="str">
            <v>GB</v>
          </cell>
          <cell r="J108" t="str">
            <v>01/11/2012</v>
          </cell>
          <cell r="K108">
            <v>26.585626666667</v>
          </cell>
          <cell r="L108">
            <v>37925</v>
          </cell>
          <cell r="M108">
            <v>4135.7219999999998</v>
          </cell>
          <cell r="U108">
            <v>663.6875</v>
          </cell>
          <cell r="AA108">
            <v>7016.125</v>
          </cell>
          <cell r="AJ108">
            <v>1137.75</v>
          </cell>
          <cell r="AX108">
            <v>663.6875</v>
          </cell>
          <cell r="BF108">
            <v>300</v>
          </cell>
          <cell r="BG108">
            <v>51841.972000000002</v>
          </cell>
          <cell r="BH108">
            <v>44525.847000000002</v>
          </cell>
        </row>
        <row r="109">
          <cell r="D109" t="str">
            <v>I00179</v>
          </cell>
          <cell r="E109" t="str">
            <v>uin</v>
          </cell>
          <cell r="F109" t="str">
            <v>TRS</v>
          </cell>
          <cell r="G109" t="str">
            <v>UT111</v>
          </cell>
          <cell r="H109" t="str">
            <v>10</v>
          </cell>
          <cell r="I109" t="str">
            <v>IN</v>
          </cell>
          <cell r="J109" t="str">
            <v>28/09/2012</v>
          </cell>
          <cell r="K109">
            <v>1.7537963043387992</v>
          </cell>
          <cell r="L109">
            <v>1413.9132996219744</v>
          </cell>
          <cell r="M109">
            <v>0</v>
          </cell>
          <cell r="S109">
            <v>94.260886641464964</v>
          </cell>
          <cell r="V109">
            <v>67.867838381854781</v>
          </cell>
          <cell r="AA109">
            <v>569.10010309784479</v>
          </cell>
          <cell r="AB109">
            <v>706.95664981098719</v>
          </cell>
          <cell r="AC109">
            <v>147.28263537728901</v>
          </cell>
          <cell r="AD109">
            <v>245.47105896214833</v>
          </cell>
          <cell r="AQ109">
            <v>169.66959595463695</v>
          </cell>
          <cell r="BA109">
            <v>689.36128430458041</v>
          </cell>
          <cell r="BG109">
            <v>4103.8833521527804</v>
          </cell>
          <cell r="BH109">
            <v>3534.7832490549354</v>
          </cell>
        </row>
        <row r="110">
          <cell r="D110" t="str">
            <v>A24871</v>
          </cell>
          <cell r="E110" t="str">
            <v>ugb</v>
          </cell>
          <cell r="F110" t="str">
            <v>THW</v>
          </cell>
          <cell r="G110" t="str">
            <v>UT21</v>
          </cell>
          <cell r="H110" t="str">
            <v>0</v>
          </cell>
          <cell r="I110" t="str">
            <v>GB</v>
          </cell>
          <cell r="J110" t="str">
            <v>14/05/2007</v>
          </cell>
          <cell r="K110">
            <v>38.342967548076999</v>
          </cell>
          <cell r="L110">
            <v>52000</v>
          </cell>
          <cell r="M110">
            <v>6731.1225000000004</v>
          </cell>
          <cell r="P110">
            <v>4590.7700000000004</v>
          </cell>
          <cell r="T110">
            <v>141.47999999999999</v>
          </cell>
          <cell r="U110">
            <v>910</v>
          </cell>
          <cell r="Y110">
            <v>340</v>
          </cell>
          <cell r="AA110">
            <v>9620</v>
          </cell>
          <cell r="AT110">
            <v>4160</v>
          </cell>
          <cell r="AX110">
            <v>910</v>
          </cell>
          <cell r="BE110">
            <v>350</v>
          </cell>
          <cell r="BG110">
            <v>79753.372499999998</v>
          </cell>
          <cell r="BH110">
            <v>69783.372499999998</v>
          </cell>
        </row>
        <row r="111">
          <cell r="D111" t="str">
            <v>A00290</v>
          </cell>
          <cell r="E111" t="str">
            <v>ugb</v>
          </cell>
          <cell r="F111" t="str">
            <v>THW</v>
          </cell>
          <cell r="G111" t="str">
            <v>UT22</v>
          </cell>
          <cell r="H111" t="str">
            <v>8</v>
          </cell>
          <cell r="I111" t="str">
            <v>FR</v>
          </cell>
          <cell r="J111" t="str">
            <v>14/01/2008</v>
          </cell>
          <cell r="K111">
            <v>16.401913846153999</v>
          </cell>
          <cell r="L111">
            <v>29070</v>
          </cell>
          <cell r="M111">
            <v>2913.732</v>
          </cell>
          <cell r="BG111">
            <v>31983.732</v>
          </cell>
          <cell r="BH111">
            <v>31983.732</v>
          </cell>
        </row>
        <row r="112">
          <cell r="D112" t="str">
            <v>A76406</v>
          </cell>
          <cell r="E112" t="str">
            <v>ugb</v>
          </cell>
          <cell r="F112" t="str">
            <v>THW</v>
          </cell>
          <cell r="G112" t="str">
            <v>UT21</v>
          </cell>
          <cell r="H112" t="str">
            <v>7</v>
          </cell>
          <cell r="J112" t="str">
            <v>09/12/2013</v>
          </cell>
          <cell r="K112">
            <v>0</v>
          </cell>
          <cell r="L112">
            <v>35.64</v>
          </cell>
          <cell r="M112">
            <v>0</v>
          </cell>
          <cell r="BG112">
            <v>35.64</v>
          </cell>
          <cell r="BH112">
            <v>35.64</v>
          </cell>
        </row>
        <row r="113">
          <cell r="D113" t="str">
            <v>A99236</v>
          </cell>
          <cell r="E113" t="str">
            <v>ugb</v>
          </cell>
          <cell r="F113" t="str">
            <v>TRL</v>
          </cell>
          <cell r="G113" t="str">
            <v>UT42</v>
          </cell>
          <cell r="H113" t="str">
            <v>9</v>
          </cell>
          <cell r="I113" t="str">
            <v>GB</v>
          </cell>
          <cell r="J113" t="str">
            <v>09/05/2005</v>
          </cell>
          <cell r="K113">
            <v>17.349267692308</v>
          </cell>
          <cell r="L113">
            <v>25500</v>
          </cell>
          <cell r="M113">
            <v>2421.0720000000001</v>
          </cell>
          <cell r="U113">
            <v>446.25</v>
          </cell>
          <cell r="AA113">
            <v>4717.5</v>
          </cell>
          <cell r="AX113">
            <v>446.25</v>
          </cell>
          <cell r="BF113">
            <v>300</v>
          </cell>
          <cell r="BG113">
            <v>33831.072</v>
          </cell>
          <cell r="BH113">
            <v>28813.572</v>
          </cell>
        </row>
        <row r="114">
          <cell r="D114" t="str">
            <v>A74822</v>
          </cell>
          <cell r="E114" t="str">
            <v>ugb</v>
          </cell>
          <cell r="F114" t="str">
            <v>GGE</v>
          </cell>
          <cell r="G114" t="str">
            <v>UP31</v>
          </cell>
          <cell r="H114" t="str">
            <v>11</v>
          </cell>
          <cell r="J114" t="str">
            <v>16/07/2012</v>
          </cell>
          <cell r="K114">
            <v>0</v>
          </cell>
          <cell r="L114">
            <v>0.01</v>
          </cell>
          <cell r="M114">
            <v>0</v>
          </cell>
          <cell r="BG114">
            <v>0.01</v>
          </cell>
          <cell r="BH114">
            <v>0.01</v>
          </cell>
        </row>
        <row r="115">
          <cell r="D115" t="str">
            <v>S10320</v>
          </cell>
          <cell r="E115" t="str">
            <v>ugb</v>
          </cell>
          <cell r="F115" t="str">
            <v>TRL</v>
          </cell>
          <cell r="G115" t="str">
            <v>UT42</v>
          </cell>
          <cell r="H115" t="str">
            <v>5</v>
          </cell>
          <cell r="I115" t="str">
            <v>GB</v>
          </cell>
          <cell r="J115" t="str">
            <v>09/05/2012</v>
          </cell>
          <cell r="K115">
            <v>0</v>
          </cell>
          <cell r="L115">
            <v>70.37</v>
          </cell>
          <cell r="M115">
            <v>0</v>
          </cell>
          <cell r="BG115">
            <v>70.37</v>
          </cell>
          <cell r="BH115">
            <v>70.37</v>
          </cell>
        </row>
        <row r="116">
          <cell r="D116" t="str">
            <v>A76053</v>
          </cell>
          <cell r="E116" t="str">
            <v>ugb</v>
          </cell>
          <cell r="F116" t="str">
            <v>TRS</v>
          </cell>
          <cell r="G116" t="str">
            <v>UT42</v>
          </cell>
          <cell r="H116" t="str">
            <v>5</v>
          </cell>
          <cell r="J116" t="str">
            <v>21/01/2013</v>
          </cell>
          <cell r="K116">
            <v>69.45</v>
          </cell>
          <cell r="L116">
            <v>69.45</v>
          </cell>
          <cell r="M116">
            <v>0</v>
          </cell>
          <cell r="BG116">
            <v>69.45</v>
          </cell>
          <cell r="BH116">
            <v>69.45</v>
          </cell>
        </row>
        <row r="117">
          <cell r="D117" t="str">
            <v>A00123</v>
          </cell>
          <cell r="E117" t="str">
            <v>ugb</v>
          </cell>
          <cell r="F117" t="str">
            <v>SBS</v>
          </cell>
          <cell r="G117" t="str">
            <v>UP51</v>
          </cell>
          <cell r="H117" t="str">
            <v>7</v>
          </cell>
          <cell r="I117" t="str">
            <v>GB</v>
          </cell>
          <cell r="J117" t="str">
            <v>06/11/2006</v>
          </cell>
          <cell r="K117">
            <v>17.528242051282</v>
          </cell>
          <cell r="L117">
            <v>31000</v>
          </cell>
          <cell r="M117">
            <v>3180.0720000000001</v>
          </cell>
          <cell r="BG117">
            <v>34180.072</v>
          </cell>
          <cell r="BH117">
            <v>34180.072</v>
          </cell>
        </row>
        <row r="118">
          <cell r="D118" t="str">
            <v>I00203</v>
          </cell>
          <cell r="E118" t="str">
            <v>uin</v>
          </cell>
          <cell r="F118" t="str">
            <v>AIT</v>
          </cell>
          <cell r="G118" t="str">
            <v>US111</v>
          </cell>
          <cell r="H118" t="str">
            <v>6</v>
          </cell>
          <cell r="I118" t="str">
            <v>IN</v>
          </cell>
          <cell r="J118" t="str">
            <v>07/01/2013</v>
          </cell>
          <cell r="K118">
            <v>6.0895705011763761</v>
          </cell>
          <cell r="L118">
            <v>4909.4211792429669</v>
          </cell>
          <cell r="M118">
            <v>0</v>
          </cell>
          <cell r="S118">
            <v>94.260886641464964</v>
          </cell>
          <cell r="V118">
            <v>235.6522166036624</v>
          </cell>
          <cell r="AA118">
            <v>1976.0420246452941</v>
          </cell>
          <cell r="AB118">
            <v>2454.7105896214835</v>
          </cell>
          <cell r="AC118">
            <v>147.28263537728901</v>
          </cell>
          <cell r="AD118">
            <v>245.47105896214833</v>
          </cell>
          <cell r="AQ118">
            <v>589.13054150915605</v>
          </cell>
          <cell r="BA118">
            <v>3597.623840149246</v>
          </cell>
          <cell r="BG118">
            <v>14249.594972752713</v>
          </cell>
          <cell r="BH118">
            <v>12273.552948107419</v>
          </cell>
        </row>
        <row r="119">
          <cell r="D119" t="str">
            <v>U03080</v>
          </cell>
          <cell r="E119" t="str">
            <v>ugb</v>
          </cell>
          <cell r="F119" t="str">
            <v>TRL</v>
          </cell>
          <cell r="G119" t="str">
            <v>UT43</v>
          </cell>
          <cell r="H119" t="str">
            <v>7</v>
          </cell>
          <cell r="J119" t="str">
            <v>09/11/2009</v>
          </cell>
          <cell r="K119">
            <v>0</v>
          </cell>
          <cell r="L119">
            <v>35.700000000000003</v>
          </cell>
          <cell r="M119">
            <v>0</v>
          </cell>
          <cell r="BG119">
            <v>35.700000000000003</v>
          </cell>
          <cell r="BH119">
            <v>35.700000000000003</v>
          </cell>
        </row>
        <row r="120">
          <cell r="D120" t="str">
            <v>A74838</v>
          </cell>
          <cell r="E120" t="str">
            <v>ugb</v>
          </cell>
          <cell r="F120" t="str">
            <v>TRS</v>
          </cell>
          <cell r="G120" t="str">
            <v>UT43</v>
          </cell>
          <cell r="H120" t="str">
            <v>7</v>
          </cell>
          <cell r="J120" t="str">
            <v>16/07/2012</v>
          </cell>
          <cell r="K120">
            <v>0</v>
          </cell>
          <cell r="L120">
            <v>37.44</v>
          </cell>
          <cell r="M120">
            <v>0</v>
          </cell>
          <cell r="BG120">
            <v>37.44</v>
          </cell>
          <cell r="BH120">
            <v>37.44</v>
          </cell>
        </row>
        <row r="121">
          <cell r="D121" t="str">
            <v>A25037</v>
          </cell>
          <cell r="E121" t="str">
            <v>ugb</v>
          </cell>
          <cell r="F121" t="str">
            <v>THW</v>
          </cell>
          <cell r="G121" t="str">
            <v>UT21</v>
          </cell>
          <cell r="H121" t="str">
            <v>8</v>
          </cell>
          <cell r="I121" t="str">
            <v>GB</v>
          </cell>
          <cell r="J121" t="str">
            <v>02/06/2008</v>
          </cell>
          <cell r="K121">
            <v>12.699036923076999</v>
          </cell>
          <cell r="L121">
            <v>22725</v>
          </cell>
          <cell r="M121">
            <v>2038.1220000000001</v>
          </cell>
          <cell r="BG121">
            <v>24763.121999999999</v>
          </cell>
          <cell r="BH121">
            <v>24763.121999999999</v>
          </cell>
        </row>
        <row r="122">
          <cell r="D122" t="str">
            <v>A88196</v>
          </cell>
          <cell r="E122" t="str">
            <v>ugb</v>
          </cell>
          <cell r="F122" t="str">
            <v>SBR</v>
          </cell>
          <cell r="G122" t="str">
            <v>UT31</v>
          </cell>
          <cell r="H122" t="str">
            <v>8</v>
          </cell>
          <cell r="I122" t="str">
            <v>SO</v>
          </cell>
          <cell r="J122" t="str">
            <v>11/02/2002</v>
          </cell>
          <cell r="K122">
            <v>0</v>
          </cell>
          <cell r="L122">
            <v>27642</v>
          </cell>
          <cell r="M122">
            <v>2716.6680000000001</v>
          </cell>
          <cell r="BG122">
            <v>30358.668000000001</v>
          </cell>
          <cell r="BH122">
            <v>30358.668000000001</v>
          </cell>
        </row>
        <row r="123">
          <cell r="D123" t="str">
            <v>U03033</v>
          </cell>
          <cell r="E123" t="str">
            <v>ugb</v>
          </cell>
          <cell r="F123" t="str">
            <v>TRL</v>
          </cell>
          <cell r="G123" t="str">
            <v>UT42</v>
          </cell>
          <cell r="H123" t="str">
            <v>2</v>
          </cell>
          <cell r="J123" t="str">
            <v>15/06/2009</v>
          </cell>
          <cell r="K123">
            <v>0</v>
          </cell>
          <cell r="L123">
            <v>71.88</v>
          </cell>
          <cell r="M123">
            <v>0</v>
          </cell>
          <cell r="BG123">
            <v>71.88</v>
          </cell>
          <cell r="BH123">
            <v>71.88</v>
          </cell>
        </row>
        <row r="124">
          <cell r="D124" t="str">
            <v>S10214</v>
          </cell>
          <cell r="E124" t="str">
            <v>ugb</v>
          </cell>
          <cell r="F124" t="str">
            <v>WWN</v>
          </cell>
          <cell r="G124" t="str">
            <v>UU61</v>
          </cell>
          <cell r="H124" t="str">
            <v>4</v>
          </cell>
          <cell r="J124" t="str">
            <v>16/07/2007</v>
          </cell>
          <cell r="K124">
            <v>0</v>
          </cell>
          <cell r="L124">
            <v>40</v>
          </cell>
          <cell r="M124">
            <v>0</v>
          </cell>
          <cell r="BG124">
            <v>40</v>
          </cell>
          <cell r="BH124">
            <v>40</v>
          </cell>
        </row>
        <row r="125">
          <cell r="D125" t="str">
            <v>A76232</v>
          </cell>
          <cell r="E125" t="str">
            <v>ugb</v>
          </cell>
          <cell r="F125" t="str">
            <v>THW</v>
          </cell>
          <cell r="G125" t="str">
            <v>UT22</v>
          </cell>
          <cell r="H125" t="str">
            <v>10</v>
          </cell>
          <cell r="I125" t="str">
            <v>GB</v>
          </cell>
          <cell r="J125" t="str">
            <v>22/07/2013</v>
          </cell>
          <cell r="K125">
            <v>8.4700369230770001</v>
          </cell>
          <cell r="L125">
            <v>12750</v>
          </cell>
          <cell r="M125">
            <v>661.572</v>
          </cell>
          <cell r="U125">
            <v>223.125</v>
          </cell>
          <cell r="AA125">
            <v>2358.75</v>
          </cell>
          <cell r="AX125">
            <v>223.125</v>
          </cell>
          <cell r="BF125">
            <v>300</v>
          </cell>
          <cell r="BG125">
            <v>16516.572</v>
          </cell>
          <cell r="BH125">
            <v>13857.822</v>
          </cell>
        </row>
        <row r="126">
          <cell r="D126" t="str">
            <v>A00152</v>
          </cell>
          <cell r="E126" t="str">
            <v>ugb</v>
          </cell>
          <cell r="F126" t="str">
            <v>THW</v>
          </cell>
          <cell r="G126" t="str">
            <v>UT21</v>
          </cell>
          <cell r="H126" t="str">
            <v>3</v>
          </cell>
          <cell r="I126" t="str">
            <v>GB</v>
          </cell>
          <cell r="J126" t="str">
            <v>01/11/2006</v>
          </cell>
          <cell r="K126">
            <v>56.008192820513003</v>
          </cell>
          <cell r="L126">
            <v>72700</v>
          </cell>
          <cell r="M126">
            <v>9687.8760000000002</v>
          </cell>
          <cell r="P126">
            <v>5458</v>
          </cell>
          <cell r="U126">
            <v>1272.25</v>
          </cell>
          <cell r="Y126">
            <v>414.1</v>
          </cell>
          <cell r="AA126">
            <v>13449.5</v>
          </cell>
          <cell r="AM126">
            <v>4362</v>
          </cell>
          <cell r="AX126">
            <v>1272.25</v>
          </cell>
          <cell r="BD126">
            <v>600</v>
          </cell>
          <cell r="BG126">
            <v>109215.976</v>
          </cell>
          <cell r="BH126">
            <v>95166.475999999995</v>
          </cell>
        </row>
        <row r="127">
          <cell r="D127" t="str">
            <v>A24722</v>
          </cell>
          <cell r="E127" t="str">
            <v>ugb</v>
          </cell>
          <cell r="F127" t="str">
            <v>THW</v>
          </cell>
          <cell r="G127" t="str">
            <v>UT23</v>
          </cell>
          <cell r="H127" t="str">
            <v>7</v>
          </cell>
          <cell r="I127" t="str">
            <v>GB</v>
          </cell>
          <cell r="J127" t="str">
            <v>07/03/2006</v>
          </cell>
          <cell r="K127">
            <v>16.361062564103001</v>
          </cell>
          <cell r="L127">
            <v>29000</v>
          </cell>
          <cell r="M127">
            <v>2904.0720000000001</v>
          </cell>
          <cell r="BG127">
            <v>31904.072</v>
          </cell>
          <cell r="BH127">
            <v>31904.072</v>
          </cell>
        </row>
        <row r="128">
          <cell r="D128" t="str">
            <v>I00256</v>
          </cell>
          <cell r="E128" t="str">
            <v>uin</v>
          </cell>
          <cell r="F128" t="str">
            <v>WWN</v>
          </cell>
          <cell r="G128" t="str">
            <v>UU115</v>
          </cell>
          <cell r="H128" t="str">
            <v>9</v>
          </cell>
          <cell r="I128" t="str">
            <v>IN</v>
          </cell>
          <cell r="J128" t="str">
            <v>01/08/2013</v>
          </cell>
          <cell r="K128">
            <v>0</v>
          </cell>
          <cell r="L128">
            <v>1307.0842947616475</v>
          </cell>
          <cell r="M128">
            <v>160.12411016741126</v>
          </cell>
          <cell r="BG128">
            <v>1467.2084049290588</v>
          </cell>
          <cell r="BH128">
            <v>1467.2084049290588</v>
          </cell>
        </row>
        <row r="129">
          <cell r="D129" t="str">
            <v>I00089</v>
          </cell>
          <cell r="E129" t="str">
            <v>uin</v>
          </cell>
          <cell r="F129" t="str">
            <v>THW</v>
          </cell>
          <cell r="G129" t="str">
            <v>UT216</v>
          </cell>
          <cell r="H129" t="str">
            <v>8</v>
          </cell>
          <cell r="I129" t="str">
            <v>IN</v>
          </cell>
          <cell r="J129" t="str">
            <v>06/05/2011</v>
          </cell>
          <cell r="K129">
            <v>2.3527416328734843</v>
          </cell>
          <cell r="L129">
            <v>1896.7843291275958</v>
          </cell>
          <cell r="M129">
            <v>0</v>
          </cell>
          <cell r="S129">
            <v>94.260886641464964</v>
          </cell>
          <cell r="V129">
            <v>91.045647798124591</v>
          </cell>
          <cell r="AA129">
            <v>763.45554071382981</v>
          </cell>
          <cell r="AB129">
            <v>948.39216456379791</v>
          </cell>
          <cell r="AC129">
            <v>147.28263537728901</v>
          </cell>
          <cell r="AD129">
            <v>245.47105896214833</v>
          </cell>
          <cell r="AQ129">
            <v>227.61411949531151</v>
          </cell>
          <cell r="BA129">
            <v>1091.1090382443911</v>
          </cell>
          <cell r="BG129">
            <v>5505.4154209239532</v>
          </cell>
          <cell r="BH129">
            <v>4741.9598802101236</v>
          </cell>
        </row>
        <row r="130">
          <cell r="D130" t="str">
            <v>I00072</v>
          </cell>
          <cell r="E130" t="str">
            <v>uin</v>
          </cell>
          <cell r="F130" t="str">
            <v>WWN</v>
          </cell>
          <cell r="G130" t="str">
            <v>UU111</v>
          </cell>
          <cell r="H130" t="str">
            <v>9</v>
          </cell>
          <cell r="I130" t="str">
            <v>IN</v>
          </cell>
          <cell r="J130" t="str">
            <v>16/12/2010</v>
          </cell>
          <cell r="K130">
            <v>0.53709906918213945</v>
          </cell>
          <cell r="L130">
            <v>1256.8118218861996</v>
          </cell>
          <cell r="M130">
            <v>0</v>
          </cell>
          <cell r="BG130">
            <v>1256.8118218861996</v>
          </cell>
          <cell r="BH130">
            <v>1256.8118218861996</v>
          </cell>
        </row>
        <row r="131">
          <cell r="D131" t="str">
            <v>A96199</v>
          </cell>
          <cell r="E131" t="str">
            <v>ugb</v>
          </cell>
          <cell r="F131" t="str">
            <v>TPL</v>
          </cell>
          <cell r="G131" t="str">
            <v>UT22</v>
          </cell>
          <cell r="H131" t="str">
            <v>3</v>
          </cell>
          <cell r="I131" t="str">
            <v>GB</v>
          </cell>
          <cell r="J131" t="str">
            <v>01/12/2005</v>
          </cell>
          <cell r="K131">
            <v>52.492004769240999</v>
          </cell>
          <cell r="L131">
            <v>70021.591889999996</v>
          </cell>
          <cell r="M131">
            <v>8977.6716808199999</v>
          </cell>
          <cell r="O131">
            <v>2990</v>
          </cell>
          <cell r="U131">
            <v>1225.3778580749999</v>
          </cell>
          <cell r="Y131">
            <v>414.1</v>
          </cell>
          <cell r="AA131">
            <v>12953.99449965</v>
          </cell>
          <cell r="AM131">
            <v>4201.2955134000003</v>
          </cell>
          <cell r="AX131">
            <v>1225.3778580749999</v>
          </cell>
          <cell r="BE131">
            <v>350</v>
          </cell>
          <cell r="BG131">
            <v>102359.40930001999</v>
          </cell>
          <cell r="BH131">
            <v>89055.414800369996</v>
          </cell>
        </row>
        <row r="132">
          <cell r="D132" t="str">
            <v>A25102</v>
          </cell>
          <cell r="E132" t="str">
            <v>ugb</v>
          </cell>
          <cell r="F132" t="str">
            <v>EEA</v>
          </cell>
          <cell r="G132" t="str">
            <v>UE31</v>
          </cell>
          <cell r="H132" t="str">
            <v>0</v>
          </cell>
          <cell r="I132" t="str">
            <v>GB</v>
          </cell>
          <cell r="J132" t="str">
            <v>01/11/2008</v>
          </cell>
          <cell r="K132">
            <v>15.251318974359</v>
          </cell>
          <cell r="L132">
            <v>21000</v>
          </cell>
          <cell r="M132">
            <v>1800.0719999999999</v>
          </cell>
          <cell r="U132">
            <v>367.5</v>
          </cell>
          <cell r="Y132">
            <v>340</v>
          </cell>
          <cell r="AA132">
            <v>3885</v>
          </cell>
          <cell r="AT132">
            <v>1680</v>
          </cell>
          <cell r="AX132">
            <v>367.5</v>
          </cell>
          <cell r="BF132">
            <v>300</v>
          </cell>
          <cell r="BG132">
            <v>29740.072</v>
          </cell>
          <cell r="BH132">
            <v>25555.072</v>
          </cell>
        </row>
        <row r="133">
          <cell r="D133" t="str">
            <v>I00260</v>
          </cell>
          <cell r="E133" t="str">
            <v>uin</v>
          </cell>
          <cell r="F133" t="str">
            <v>WWN</v>
          </cell>
          <cell r="G133" t="str">
            <v>UU116</v>
          </cell>
          <cell r="H133" t="str">
            <v>9</v>
          </cell>
          <cell r="I133" t="str">
            <v>IN</v>
          </cell>
          <cell r="J133" t="str">
            <v>05/08/2013</v>
          </cell>
          <cell r="K133">
            <v>1.8999459963670284</v>
          </cell>
          <cell r="L133">
            <v>1531.7394079238056</v>
          </cell>
          <cell r="M133">
            <v>0</v>
          </cell>
          <cell r="S133">
            <v>94.260886641464964</v>
          </cell>
          <cell r="V133">
            <v>73.523491580342679</v>
          </cell>
          <cell r="AA133">
            <v>616.52511168933188</v>
          </cell>
          <cell r="AB133">
            <v>765.86970396190281</v>
          </cell>
          <cell r="AC133">
            <v>147.28263537728901</v>
          </cell>
          <cell r="AD133">
            <v>245.47105896214833</v>
          </cell>
          <cell r="AQ133">
            <v>183.80872895085668</v>
          </cell>
          <cell r="BA133">
            <v>787.39260641170404</v>
          </cell>
          <cell r="BG133">
            <v>4445.8736314988464</v>
          </cell>
          <cell r="BH133">
            <v>3829.3485198095145</v>
          </cell>
        </row>
        <row r="134">
          <cell r="D134" t="str">
            <v>A24853</v>
          </cell>
          <cell r="E134" t="str">
            <v>ugb</v>
          </cell>
          <cell r="F134" t="str">
            <v>TPL</v>
          </cell>
          <cell r="G134" t="str">
            <v>UT22</v>
          </cell>
          <cell r="H134" t="str">
            <v>3</v>
          </cell>
          <cell r="I134" t="str">
            <v>GB</v>
          </cell>
          <cell r="J134" t="str">
            <v>16/11/2006</v>
          </cell>
          <cell r="K134">
            <v>34.661738461538</v>
          </cell>
          <cell r="L134">
            <v>48480</v>
          </cell>
          <cell r="M134">
            <v>5592.3119999999999</v>
          </cell>
          <cell r="BG134">
            <v>54072.311999999998</v>
          </cell>
          <cell r="BH134">
            <v>54072.311999999998</v>
          </cell>
        </row>
        <row r="135">
          <cell r="D135" t="str">
            <v>A99155</v>
          </cell>
          <cell r="E135" t="str">
            <v>ugb</v>
          </cell>
          <cell r="F135" t="str">
            <v>THW</v>
          </cell>
          <cell r="G135" t="str">
            <v>UT21</v>
          </cell>
          <cell r="H135" t="str">
            <v>6</v>
          </cell>
          <cell r="I135" t="str">
            <v>IN</v>
          </cell>
          <cell r="J135" t="str">
            <v>03/10/2005</v>
          </cell>
          <cell r="K135">
            <v>29.497729230769</v>
          </cell>
          <cell r="L135">
            <v>40800</v>
          </cell>
          <cell r="M135">
            <v>4532.4719999999998</v>
          </cell>
          <cell r="U135">
            <v>714</v>
          </cell>
          <cell r="Y135">
            <v>414.1</v>
          </cell>
          <cell r="AA135">
            <v>7548</v>
          </cell>
          <cell r="AM135">
            <v>2448</v>
          </cell>
          <cell r="AX135">
            <v>714</v>
          </cell>
          <cell r="BE135">
            <v>350</v>
          </cell>
          <cell r="BG135">
            <v>57520.572</v>
          </cell>
          <cell r="BH135">
            <v>49622.572</v>
          </cell>
        </row>
        <row r="136">
          <cell r="D136" t="str">
            <v>A83887</v>
          </cell>
          <cell r="E136" t="str">
            <v>ugb</v>
          </cell>
          <cell r="F136" t="str">
            <v>THW</v>
          </cell>
          <cell r="G136" t="str">
            <v>UT21</v>
          </cell>
          <cell r="H136" t="str">
            <v>8</v>
          </cell>
          <cell r="I136" t="str">
            <v>GB</v>
          </cell>
          <cell r="J136" t="str">
            <v>04/06/2001</v>
          </cell>
          <cell r="K136">
            <v>9.0421487179490008</v>
          </cell>
          <cell r="L136">
            <v>13360</v>
          </cell>
          <cell r="M136">
            <v>745.75199999999995</v>
          </cell>
          <cell r="BG136">
            <v>14105.752</v>
          </cell>
          <cell r="BH136">
            <v>14105.752</v>
          </cell>
        </row>
        <row r="137">
          <cell r="D137" t="str">
            <v>A74660</v>
          </cell>
          <cell r="E137" t="str">
            <v>ugb</v>
          </cell>
          <cell r="F137" t="str">
            <v>TIS</v>
          </cell>
          <cell r="G137" t="str">
            <v>UT51</v>
          </cell>
          <cell r="H137" t="str">
            <v>9</v>
          </cell>
          <cell r="I137" t="str">
            <v>GB</v>
          </cell>
          <cell r="J137" t="str">
            <v>18/01/2010</v>
          </cell>
          <cell r="K137">
            <v>14.026703589744001</v>
          </cell>
          <cell r="L137">
            <v>25000</v>
          </cell>
          <cell r="M137">
            <v>2352.0720000000001</v>
          </cell>
          <cell r="BG137">
            <v>27352.072</v>
          </cell>
          <cell r="BH137">
            <v>27352.072</v>
          </cell>
        </row>
        <row r="138">
          <cell r="D138" t="str">
            <v>U03069</v>
          </cell>
          <cell r="E138" t="str">
            <v>ugb</v>
          </cell>
          <cell r="F138" t="str">
            <v>TRL</v>
          </cell>
          <cell r="G138" t="str">
            <v>UT42</v>
          </cell>
          <cell r="H138" t="str">
            <v>4</v>
          </cell>
          <cell r="J138" t="str">
            <v>21/09/2009</v>
          </cell>
          <cell r="K138">
            <v>0</v>
          </cell>
          <cell r="L138">
            <v>83.75</v>
          </cell>
          <cell r="M138">
            <v>0</v>
          </cell>
          <cell r="BG138">
            <v>83.75</v>
          </cell>
          <cell r="BH138">
            <v>83.75</v>
          </cell>
        </row>
        <row r="139">
          <cell r="D139" t="str">
            <v>A49920</v>
          </cell>
          <cell r="E139" t="str">
            <v>ugb</v>
          </cell>
          <cell r="F139" t="str">
            <v>WEN</v>
          </cell>
          <cell r="G139" t="str">
            <v>UU41</v>
          </cell>
          <cell r="H139" t="str">
            <v>9</v>
          </cell>
          <cell r="I139" t="str">
            <v>ZA</v>
          </cell>
          <cell r="J139" t="str">
            <v>08/10/2007</v>
          </cell>
          <cell r="K139">
            <v>15.531197948718001</v>
          </cell>
          <cell r="L139">
            <v>27578</v>
          </cell>
          <cell r="M139">
            <v>2707.8359999999998</v>
          </cell>
          <cell r="BG139">
            <v>30285.835999999999</v>
          </cell>
          <cell r="BH139">
            <v>30285.835999999999</v>
          </cell>
        </row>
        <row r="140">
          <cell r="D140" t="str">
            <v>A42179</v>
          </cell>
          <cell r="E140" t="str">
            <v>ugb</v>
          </cell>
          <cell r="F140" t="str">
            <v>SBR</v>
          </cell>
          <cell r="G140" t="str">
            <v>UT31</v>
          </cell>
          <cell r="H140" t="str">
            <v>3</v>
          </cell>
          <cell r="I140" t="str">
            <v>GB</v>
          </cell>
          <cell r="J140" t="str">
            <v>24/11/1997</v>
          </cell>
          <cell r="K140">
            <v>45.120365128205002</v>
          </cell>
          <cell r="L140">
            <v>78280</v>
          </cell>
          <cell r="M140">
            <v>9704.7119999999995</v>
          </cell>
          <cell r="BG140">
            <v>87984.712</v>
          </cell>
          <cell r="BH140">
            <v>87984.712</v>
          </cell>
        </row>
        <row r="141">
          <cell r="D141" t="str">
            <v>S10340</v>
          </cell>
          <cell r="E141" t="str">
            <v>ugb</v>
          </cell>
          <cell r="F141" t="str">
            <v>TRS</v>
          </cell>
          <cell r="G141" t="str">
            <v>UT43</v>
          </cell>
          <cell r="H141" t="str">
            <v>3</v>
          </cell>
          <cell r="J141" t="str">
            <v>03/12/2012</v>
          </cell>
          <cell r="K141">
            <v>62.5</v>
          </cell>
          <cell r="L141">
            <v>62.5</v>
          </cell>
          <cell r="M141">
            <v>0</v>
          </cell>
          <cell r="BG141">
            <v>62.5</v>
          </cell>
          <cell r="BH141">
            <v>62.5</v>
          </cell>
        </row>
        <row r="142">
          <cell r="D142" t="str">
            <v>A74429</v>
          </cell>
          <cell r="E142" t="str">
            <v>ugb</v>
          </cell>
          <cell r="F142" t="str">
            <v>SBS</v>
          </cell>
          <cell r="G142" t="str">
            <v>UP51</v>
          </cell>
          <cell r="H142" t="str">
            <v>0</v>
          </cell>
          <cell r="I142" t="str">
            <v>GB</v>
          </cell>
          <cell r="J142" t="str">
            <v>10/09/2007</v>
          </cell>
          <cell r="K142">
            <v>29.656960000000002</v>
          </cell>
          <cell r="L142">
            <v>40500</v>
          </cell>
          <cell r="M142">
            <v>4491.0720000000001</v>
          </cell>
          <cell r="U142">
            <v>708.75</v>
          </cell>
          <cell r="Y142">
            <v>340</v>
          </cell>
          <cell r="AA142">
            <v>7492.5</v>
          </cell>
          <cell r="AT142">
            <v>3240</v>
          </cell>
          <cell r="AX142">
            <v>708.75</v>
          </cell>
          <cell r="BE142">
            <v>350</v>
          </cell>
          <cell r="BG142">
            <v>57831.072</v>
          </cell>
          <cell r="BH142">
            <v>49988.572</v>
          </cell>
        </row>
        <row r="143">
          <cell r="D143" t="str">
            <v>A74692</v>
          </cell>
          <cell r="E143" t="str">
            <v>ugb</v>
          </cell>
          <cell r="F143" t="str">
            <v>EEC</v>
          </cell>
          <cell r="G143" t="str">
            <v>UE21</v>
          </cell>
          <cell r="H143" t="str">
            <v>8</v>
          </cell>
          <cell r="I143" t="str">
            <v>GB</v>
          </cell>
          <cell r="J143" t="str">
            <v>06/06/2011</v>
          </cell>
          <cell r="K143">
            <v>16.121072820513</v>
          </cell>
          <cell r="L143">
            <v>22440</v>
          </cell>
          <cell r="M143">
            <v>1998.7919999999999</v>
          </cell>
          <cell r="U143">
            <v>392.7</v>
          </cell>
          <cell r="Y143">
            <v>414.1</v>
          </cell>
          <cell r="AA143">
            <v>4151.3999999999996</v>
          </cell>
          <cell r="AM143">
            <v>1346.4</v>
          </cell>
          <cell r="AX143">
            <v>392.7</v>
          </cell>
          <cell r="BF143">
            <v>300</v>
          </cell>
          <cell r="BG143">
            <v>31436.092000000001</v>
          </cell>
          <cell r="BH143">
            <v>26984.692000000003</v>
          </cell>
        </row>
        <row r="144">
          <cell r="D144" t="str">
            <v>U03045</v>
          </cell>
          <cell r="E144" t="str">
            <v>ugb</v>
          </cell>
          <cell r="F144" t="str">
            <v>PUP</v>
          </cell>
          <cell r="G144" t="str">
            <v>UP21</v>
          </cell>
          <cell r="H144" t="str">
            <v>0</v>
          </cell>
          <cell r="J144" t="str">
            <v>27/07/2009</v>
          </cell>
          <cell r="K144">
            <v>26.8</v>
          </cell>
          <cell r="L144">
            <v>26.8</v>
          </cell>
          <cell r="M144">
            <v>0</v>
          </cell>
          <cell r="BG144">
            <v>26.8</v>
          </cell>
          <cell r="BH144">
            <v>26.8</v>
          </cell>
        </row>
        <row r="145">
          <cell r="D145" t="str">
            <v>W06130</v>
          </cell>
          <cell r="E145" t="str">
            <v>ugb</v>
          </cell>
          <cell r="F145" t="str">
            <v>PUP</v>
          </cell>
          <cell r="G145" t="str">
            <v>UP21</v>
          </cell>
          <cell r="H145" t="str">
            <v>0</v>
          </cell>
          <cell r="I145" t="str">
            <v>GB</v>
          </cell>
          <cell r="J145" t="str">
            <v>31/03/2003</v>
          </cell>
          <cell r="K145">
            <v>20.748437606837999</v>
          </cell>
          <cell r="L145">
            <v>17200</v>
          </cell>
          <cell r="M145">
            <v>1275.672</v>
          </cell>
          <cell r="U145">
            <v>301</v>
          </cell>
          <cell r="Y145">
            <v>340</v>
          </cell>
          <cell r="AA145">
            <v>3182</v>
          </cell>
          <cell r="AT145">
            <v>1376</v>
          </cell>
          <cell r="AX145">
            <v>301</v>
          </cell>
          <cell r="BF145">
            <v>300</v>
          </cell>
          <cell r="BG145">
            <v>24275.671999999999</v>
          </cell>
          <cell r="BH145">
            <v>20793.671999999999</v>
          </cell>
        </row>
        <row r="146">
          <cell r="D146" t="str">
            <v>A41299</v>
          </cell>
          <cell r="E146" t="str">
            <v>ugb</v>
          </cell>
          <cell r="F146" t="str">
            <v>SBS</v>
          </cell>
          <cell r="G146" t="str">
            <v>UP33</v>
          </cell>
          <cell r="H146" t="str">
            <v>4</v>
          </cell>
          <cell r="I146" t="str">
            <v>GB</v>
          </cell>
          <cell r="J146" t="str">
            <v>30/05/1995</v>
          </cell>
          <cell r="K146">
            <v>44.710252307692002</v>
          </cell>
          <cell r="L146">
            <v>55000</v>
          </cell>
          <cell r="M146">
            <v>7580.8919999999998</v>
          </cell>
          <cell r="P146">
            <v>5340</v>
          </cell>
          <cell r="U146">
            <v>962.5</v>
          </cell>
          <cell r="Y146">
            <v>414.1</v>
          </cell>
          <cell r="AA146">
            <v>10175</v>
          </cell>
          <cell r="AN146">
            <v>3850</v>
          </cell>
          <cell r="AX146">
            <v>962.5</v>
          </cell>
          <cell r="BB146">
            <v>2550</v>
          </cell>
          <cell r="BE146">
            <v>350</v>
          </cell>
          <cell r="BG146">
            <v>87184.991999999998</v>
          </cell>
          <cell r="BH146">
            <v>76659.991999999998</v>
          </cell>
        </row>
        <row r="147">
          <cell r="D147" t="str">
            <v>I00246</v>
          </cell>
          <cell r="E147" t="str">
            <v>uin</v>
          </cell>
          <cell r="F147" t="str">
            <v>WWN</v>
          </cell>
          <cell r="G147" t="str">
            <v>UU111</v>
          </cell>
          <cell r="H147" t="str">
            <v>8</v>
          </cell>
          <cell r="I147" t="str">
            <v>IN</v>
          </cell>
          <cell r="J147" t="str">
            <v>01/07/2013</v>
          </cell>
          <cell r="K147">
            <v>2.5819778924987875</v>
          </cell>
          <cell r="L147">
            <v>2081.5945799990182</v>
          </cell>
          <cell r="M147">
            <v>0</v>
          </cell>
          <cell r="S147">
            <v>94.260886641464964</v>
          </cell>
          <cell r="V147">
            <v>99.916539839952861</v>
          </cell>
          <cell r="AA147">
            <v>837.84181844960472</v>
          </cell>
          <cell r="AB147">
            <v>1040.7972899995091</v>
          </cell>
          <cell r="AC147">
            <v>147.28263537728901</v>
          </cell>
          <cell r="AD147">
            <v>245.47105896214833</v>
          </cell>
          <cell r="AQ147">
            <v>249.79134959988215</v>
          </cell>
          <cell r="BA147">
            <v>1244.8721095782805</v>
          </cell>
          <cell r="BG147">
            <v>6041.8282684471496</v>
          </cell>
          <cell r="BH147">
            <v>5203.9864499975447</v>
          </cell>
        </row>
        <row r="148">
          <cell r="D148" t="str">
            <v>A74624</v>
          </cell>
          <cell r="E148" t="str">
            <v>ugb</v>
          </cell>
          <cell r="F148" t="str">
            <v>THW</v>
          </cell>
          <cell r="G148" t="str">
            <v>UT23</v>
          </cell>
          <cell r="H148" t="str">
            <v>7</v>
          </cell>
          <cell r="I148" t="str">
            <v>ES</v>
          </cell>
          <cell r="J148" t="str">
            <v>01/10/2009</v>
          </cell>
          <cell r="K148">
            <v>22.579211282050998</v>
          </cell>
          <cell r="L148">
            <v>39655</v>
          </cell>
          <cell r="M148">
            <v>4374.4620000000004</v>
          </cell>
          <cell r="BG148">
            <v>44029.462</v>
          </cell>
          <cell r="BH148">
            <v>44029.462</v>
          </cell>
        </row>
        <row r="149">
          <cell r="D149" t="str">
            <v>U02762</v>
          </cell>
          <cell r="E149" t="str">
            <v>ugb</v>
          </cell>
          <cell r="F149" t="str">
            <v>THW</v>
          </cell>
          <cell r="G149" t="str">
            <v>UT23</v>
          </cell>
          <cell r="H149" t="str">
            <v>0</v>
          </cell>
          <cell r="J149" t="str">
            <v>01/09/2007</v>
          </cell>
          <cell r="K149">
            <v>29</v>
          </cell>
          <cell r="L149">
            <v>29</v>
          </cell>
          <cell r="M149">
            <v>0</v>
          </cell>
          <cell r="BG149">
            <v>29</v>
          </cell>
          <cell r="BH149">
            <v>29</v>
          </cell>
        </row>
        <row r="150">
          <cell r="D150" t="str">
            <v>I00068</v>
          </cell>
          <cell r="E150" t="str">
            <v>uin</v>
          </cell>
          <cell r="F150" t="str">
            <v>WWN</v>
          </cell>
          <cell r="G150" t="str">
            <v>UU111</v>
          </cell>
          <cell r="H150" t="str">
            <v>8</v>
          </cell>
          <cell r="I150" t="str">
            <v>IN</v>
          </cell>
          <cell r="J150" t="str">
            <v>08/12/2010</v>
          </cell>
          <cell r="K150">
            <v>0.8392172955970838</v>
          </cell>
          <cell r="L150">
            <v>1963.7684716971867</v>
          </cell>
          <cell r="M150">
            <v>0</v>
          </cell>
          <cell r="BG150">
            <v>1963.7684716971867</v>
          </cell>
          <cell r="BH150">
            <v>1963.7684716971867</v>
          </cell>
        </row>
        <row r="151">
          <cell r="D151" t="str">
            <v>W04979</v>
          </cell>
          <cell r="E151" t="str">
            <v>ugb</v>
          </cell>
          <cell r="F151" t="str">
            <v>WWN</v>
          </cell>
          <cell r="G151" t="str">
            <v>UU51</v>
          </cell>
          <cell r="H151" t="str">
            <v>3</v>
          </cell>
          <cell r="I151" t="str">
            <v>GB</v>
          </cell>
          <cell r="J151" t="str">
            <v>08/04/1996</v>
          </cell>
          <cell r="K151">
            <v>47.686876573538001</v>
          </cell>
          <cell r="L151">
            <v>63237.388800000001</v>
          </cell>
          <cell r="M151">
            <v>8041.4516543999998</v>
          </cell>
          <cell r="O151">
            <v>2990</v>
          </cell>
          <cell r="U151">
            <v>1106.6543039999999</v>
          </cell>
          <cell r="Y151">
            <v>414.1</v>
          </cell>
          <cell r="AA151">
            <v>11698.916928000001</v>
          </cell>
          <cell r="AM151">
            <v>3794.243328</v>
          </cell>
          <cell r="AX151">
            <v>1106.6543039999999</v>
          </cell>
          <cell r="BD151">
            <v>600</v>
          </cell>
          <cell r="BG151">
            <v>92989.409318399994</v>
          </cell>
          <cell r="BH151">
            <v>80690.492390399988</v>
          </cell>
        </row>
        <row r="152">
          <cell r="D152" t="str">
            <v>I00408</v>
          </cell>
          <cell r="E152" t="str">
            <v>uin</v>
          </cell>
          <cell r="F152" t="str">
            <v>AHR</v>
          </cell>
          <cell r="G152" t="str">
            <v>US111</v>
          </cell>
          <cell r="H152" t="str">
            <v>7</v>
          </cell>
          <cell r="I152" t="str">
            <v>IN</v>
          </cell>
          <cell r="J152" t="str">
            <v>12/05/2014</v>
          </cell>
          <cell r="K152">
            <v>3927.5369433943733</v>
          </cell>
          <cell r="L152">
            <v>3927.5369433943733</v>
          </cell>
          <cell r="M152">
            <v>0</v>
          </cell>
          <cell r="S152">
            <v>0</v>
          </cell>
          <cell r="V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Q152">
            <v>0</v>
          </cell>
          <cell r="BA152">
            <v>0</v>
          </cell>
          <cell r="BG152">
            <v>3927.5369433943733</v>
          </cell>
          <cell r="BH152">
            <v>3927.5369433943733</v>
          </cell>
        </row>
        <row r="153">
          <cell r="D153" t="str">
            <v>A01852</v>
          </cell>
          <cell r="E153" t="str">
            <v>ugb</v>
          </cell>
          <cell r="F153" t="str">
            <v>WWN</v>
          </cell>
          <cell r="G153" t="str">
            <v>UU61</v>
          </cell>
          <cell r="H153" t="str">
            <v>3</v>
          </cell>
          <cell r="I153" t="str">
            <v>GB</v>
          </cell>
          <cell r="J153" t="str">
            <v>04/09/1989</v>
          </cell>
          <cell r="K153">
            <v>28.616447179487</v>
          </cell>
          <cell r="L153">
            <v>50000</v>
          </cell>
          <cell r="M153">
            <v>5802.0720000000001</v>
          </cell>
          <cell r="BG153">
            <v>55802.072</v>
          </cell>
          <cell r="BH153">
            <v>55802.072</v>
          </cell>
        </row>
        <row r="154">
          <cell r="D154" t="str">
            <v>A40058</v>
          </cell>
          <cell r="E154" t="str">
            <v>ugb</v>
          </cell>
          <cell r="F154" t="str">
            <v>THW</v>
          </cell>
          <cell r="G154" t="str">
            <v>UT21</v>
          </cell>
          <cell r="H154" t="str">
            <v>5</v>
          </cell>
          <cell r="I154" t="str">
            <v>GB</v>
          </cell>
          <cell r="J154" t="str">
            <v>15/02/1993</v>
          </cell>
          <cell r="K154">
            <v>39.188549743590002</v>
          </cell>
          <cell r="L154">
            <v>50010</v>
          </cell>
          <cell r="M154">
            <v>6450.6719999999996</v>
          </cell>
          <cell r="P154">
            <v>4690</v>
          </cell>
          <cell r="U154">
            <v>875.17499999999995</v>
          </cell>
          <cell r="Y154">
            <v>414.1</v>
          </cell>
          <cell r="AA154">
            <v>9251.85</v>
          </cell>
          <cell r="AN154">
            <v>3500.7</v>
          </cell>
          <cell r="AX154">
            <v>875.17499999999995</v>
          </cell>
          <cell r="BE154">
            <v>350</v>
          </cell>
          <cell r="BG154">
            <v>76417.672000000006</v>
          </cell>
          <cell r="BH154">
            <v>66815.822</v>
          </cell>
        </row>
        <row r="155">
          <cell r="D155" t="str">
            <v>A25273</v>
          </cell>
          <cell r="E155" t="str">
            <v>ugb</v>
          </cell>
          <cell r="F155" t="str">
            <v>TRL</v>
          </cell>
          <cell r="G155" t="str">
            <v>UT41</v>
          </cell>
          <cell r="H155" t="str">
            <v>6</v>
          </cell>
          <cell r="J155" t="str">
            <v>13/02/2012</v>
          </cell>
          <cell r="K155">
            <v>0</v>
          </cell>
          <cell r="L155">
            <v>35.75</v>
          </cell>
          <cell r="M155">
            <v>0</v>
          </cell>
          <cell r="BG155">
            <v>35.75</v>
          </cell>
          <cell r="BH155">
            <v>35.75</v>
          </cell>
        </row>
        <row r="156">
          <cell r="D156" t="str">
            <v>A95370</v>
          </cell>
          <cell r="E156" t="str">
            <v>ugb</v>
          </cell>
          <cell r="F156" t="str">
            <v>GGE</v>
          </cell>
          <cell r="G156" t="str">
            <v>UP31</v>
          </cell>
          <cell r="H156" t="str">
            <v>5</v>
          </cell>
          <cell r="I156" t="str">
            <v>NG</v>
          </cell>
          <cell r="J156" t="str">
            <v>20/07/2004</v>
          </cell>
          <cell r="K156">
            <v>21.978113846153999</v>
          </cell>
          <cell r="L156">
            <v>38625</v>
          </cell>
          <cell r="M156">
            <v>4232.3220000000001</v>
          </cell>
          <cell r="BG156">
            <v>42857.322</v>
          </cell>
          <cell r="BH156">
            <v>42857.322</v>
          </cell>
        </row>
        <row r="157">
          <cell r="D157" t="str">
            <v>A25083</v>
          </cell>
          <cell r="E157" t="str">
            <v>ugb</v>
          </cell>
          <cell r="F157" t="str">
            <v>THW</v>
          </cell>
          <cell r="G157" t="str">
            <v>UT25</v>
          </cell>
          <cell r="H157" t="str">
            <v>0</v>
          </cell>
          <cell r="I157" t="str">
            <v>GB</v>
          </cell>
          <cell r="J157" t="str">
            <v>06/10/2008</v>
          </cell>
          <cell r="K157">
            <v>46.058940865384997</v>
          </cell>
          <cell r="L157">
            <v>69010</v>
          </cell>
          <cell r="M157">
            <v>8838.0720000000001</v>
          </cell>
          <cell r="O157">
            <v>2990</v>
          </cell>
          <cell r="U157">
            <v>1207.675</v>
          </cell>
          <cell r="AA157">
            <v>12766.85</v>
          </cell>
          <cell r="AC157">
            <v>990</v>
          </cell>
          <cell r="BG157">
            <v>95802.596999999994</v>
          </cell>
          <cell r="BH157">
            <v>83035.746999999988</v>
          </cell>
        </row>
        <row r="158">
          <cell r="D158" t="str">
            <v>A76052</v>
          </cell>
          <cell r="E158" t="str">
            <v>ugb</v>
          </cell>
          <cell r="F158" t="str">
            <v>TRS</v>
          </cell>
          <cell r="G158" t="str">
            <v>UT43</v>
          </cell>
          <cell r="H158" t="str">
            <v>8</v>
          </cell>
          <cell r="I158" t="str">
            <v>SL</v>
          </cell>
          <cell r="J158" t="str">
            <v>06/02/2013</v>
          </cell>
          <cell r="K158">
            <v>19.862601025640998</v>
          </cell>
          <cell r="L158">
            <v>35000</v>
          </cell>
          <cell r="M158">
            <v>3732.0720000000001</v>
          </cell>
          <cell r="BG158">
            <v>38732.072</v>
          </cell>
          <cell r="BH158">
            <v>38732.072</v>
          </cell>
        </row>
        <row r="159">
          <cell r="D159" t="str">
            <v>U02883</v>
          </cell>
          <cell r="E159" t="str">
            <v>ugb</v>
          </cell>
          <cell r="F159" t="str">
            <v>SBR</v>
          </cell>
          <cell r="G159" t="str">
            <v>UT31</v>
          </cell>
          <cell r="H159" t="str">
            <v>7</v>
          </cell>
          <cell r="J159" t="str">
            <v>07/04/2008</v>
          </cell>
          <cell r="K159">
            <v>0</v>
          </cell>
          <cell r="L159">
            <v>21</v>
          </cell>
          <cell r="M159">
            <v>0</v>
          </cell>
          <cell r="BG159">
            <v>21</v>
          </cell>
          <cell r="BH159">
            <v>21</v>
          </cell>
        </row>
        <row r="160">
          <cell r="D160" t="str">
            <v>A74375</v>
          </cell>
          <cell r="E160" t="str">
            <v>ugb</v>
          </cell>
          <cell r="F160" t="str">
            <v>GGE</v>
          </cell>
          <cell r="G160" t="str">
            <v>UP31</v>
          </cell>
          <cell r="H160" t="str">
            <v>0</v>
          </cell>
          <cell r="I160" t="str">
            <v>GB</v>
          </cell>
          <cell r="J160" t="str">
            <v>26/03/2007</v>
          </cell>
          <cell r="K160">
            <v>31.530450985577001</v>
          </cell>
          <cell r="L160">
            <v>35498.67</v>
          </cell>
          <cell r="M160">
            <v>4366.8830399999997</v>
          </cell>
          <cell r="P160">
            <v>4101.41</v>
          </cell>
          <cell r="U160">
            <v>621.22672499999999</v>
          </cell>
          <cell r="Y160">
            <v>340</v>
          </cell>
          <cell r="AA160">
            <v>6567.2539500000003</v>
          </cell>
          <cell r="AX160">
            <v>621.22672499999999</v>
          </cell>
          <cell r="BE160">
            <v>350</v>
          </cell>
          <cell r="BG160">
            <v>52466.670440000002</v>
          </cell>
          <cell r="BH160">
            <v>45549.416490000003</v>
          </cell>
        </row>
        <row r="161">
          <cell r="D161" t="str">
            <v>A74953</v>
          </cell>
          <cell r="E161" t="str">
            <v>ugb</v>
          </cell>
          <cell r="F161" t="str">
            <v>SBR</v>
          </cell>
          <cell r="G161" t="str">
            <v>UT31</v>
          </cell>
          <cell r="H161" t="str">
            <v>10</v>
          </cell>
          <cell r="I161" t="str">
            <v>GB</v>
          </cell>
          <cell r="J161" t="str">
            <v>26/11/2012</v>
          </cell>
          <cell r="K161">
            <v>18.019011282051</v>
          </cell>
          <cell r="L161">
            <v>25050</v>
          </cell>
          <cell r="M161">
            <v>2358.9720000000002</v>
          </cell>
          <cell r="U161">
            <v>438.375</v>
          </cell>
          <cell r="Y161">
            <v>414.1</v>
          </cell>
          <cell r="AA161">
            <v>4634.25</v>
          </cell>
          <cell r="AM161">
            <v>1503</v>
          </cell>
          <cell r="AX161">
            <v>438.375</v>
          </cell>
          <cell r="BF161">
            <v>300</v>
          </cell>
          <cell r="BG161">
            <v>35137.072</v>
          </cell>
          <cell r="BH161">
            <v>30202.822</v>
          </cell>
        </row>
        <row r="162">
          <cell r="D162" t="str">
            <v>A01857</v>
          </cell>
          <cell r="E162" t="str">
            <v>ugb</v>
          </cell>
          <cell r="F162" t="str">
            <v>GGE</v>
          </cell>
          <cell r="G162" t="str">
            <v>UP31</v>
          </cell>
          <cell r="H162" t="str">
            <v>4</v>
          </cell>
          <cell r="I162" t="str">
            <v>GB</v>
          </cell>
          <cell r="J162" t="str">
            <v>01/06/1989</v>
          </cell>
          <cell r="K162">
            <v>40.210729230768997</v>
          </cell>
          <cell r="L162">
            <v>53302.5</v>
          </cell>
          <cell r="M162">
            <v>6576.5969999999998</v>
          </cell>
          <cell r="O162">
            <v>2310</v>
          </cell>
          <cell r="U162">
            <v>932.79375000000005</v>
          </cell>
          <cell r="Y162">
            <v>414.1</v>
          </cell>
          <cell r="AA162">
            <v>9860.9624999999996</v>
          </cell>
          <cell r="AN162">
            <v>3731.1750000000002</v>
          </cell>
          <cell r="AX162">
            <v>932.79375000000005</v>
          </cell>
          <cell r="BE162">
            <v>350</v>
          </cell>
          <cell r="BG162">
            <v>78410.922000000006</v>
          </cell>
          <cell r="BH162">
            <v>68199.959500000012</v>
          </cell>
        </row>
        <row r="163">
          <cell r="D163" t="str">
            <v>A49999</v>
          </cell>
          <cell r="E163" t="str">
            <v>ugb</v>
          </cell>
          <cell r="F163" t="str">
            <v>THW</v>
          </cell>
          <cell r="G163" t="str">
            <v>UT25</v>
          </cell>
          <cell r="H163" t="str">
            <v>0</v>
          </cell>
          <cell r="I163" t="str">
            <v>RO</v>
          </cell>
          <cell r="J163" t="str">
            <v>19/05/2008</v>
          </cell>
          <cell r="K163">
            <v>13.111771153846</v>
          </cell>
          <cell r="L163">
            <v>21444</v>
          </cell>
          <cell r="M163">
            <v>1861.3440000000001</v>
          </cell>
          <cell r="AA163">
            <v>3967.14</v>
          </cell>
          <cell r="BG163">
            <v>27272.484</v>
          </cell>
          <cell r="BH163">
            <v>23305.344000000001</v>
          </cell>
        </row>
        <row r="164">
          <cell r="D164" t="str">
            <v>A40949</v>
          </cell>
          <cell r="E164" t="str">
            <v>ugb</v>
          </cell>
          <cell r="F164" t="str">
            <v>SBR</v>
          </cell>
          <cell r="G164" t="str">
            <v>UT31</v>
          </cell>
          <cell r="H164" t="str">
            <v>3</v>
          </cell>
          <cell r="I164" t="str">
            <v>GB</v>
          </cell>
          <cell r="J164" t="str">
            <v>09/01/1995</v>
          </cell>
          <cell r="K164">
            <v>35.156153846153998</v>
          </cell>
          <cell r="L164">
            <v>61206</v>
          </cell>
          <cell r="M164">
            <v>7348.5</v>
          </cell>
          <cell r="BG164">
            <v>68554.5</v>
          </cell>
          <cell r="BH164">
            <v>68554.5</v>
          </cell>
        </row>
        <row r="165">
          <cell r="D165" t="str">
            <v>A24917</v>
          </cell>
          <cell r="E165" t="str">
            <v>ugb</v>
          </cell>
          <cell r="F165" t="str">
            <v>WEN</v>
          </cell>
          <cell r="G165" t="str">
            <v>UU41</v>
          </cell>
          <cell r="H165" t="str">
            <v>9</v>
          </cell>
          <cell r="I165" t="str">
            <v>GB</v>
          </cell>
          <cell r="J165" t="str">
            <v>29/05/2007</v>
          </cell>
          <cell r="K165">
            <v>13.443113846154001</v>
          </cell>
          <cell r="L165">
            <v>24000</v>
          </cell>
          <cell r="M165">
            <v>2214.0720000000001</v>
          </cell>
          <cell r="BG165">
            <v>26214.072</v>
          </cell>
          <cell r="BH165">
            <v>26214.072</v>
          </cell>
        </row>
        <row r="166">
          <cell r="D166" t="str">
            <v>W06432</v>
          </cell>
          <cell r="E166" t="str">
            <v>ugb</v>
          </cell>
          <cell r="F166" t="str">
            <v>TRL</v>
          </cell>
          <cell r="G166" t="str">
            <v>UT41</v>
          </cell>
          <cell r="H166" t="str">
            <v>8</v>
          </cell>
          <cell r="I166" t="str">
            <v>GB</v>
          </cell>
          <cell r="J166" t="str">
            <v>28/06/2005</v>
          </cell>
          <cell r="K166">
            <v>15.560669230768999</v>
          </cell>
          <cell r="L166">
            <v>27628.5</v>
          </cell>
          <cell r="M166">
            <v>2714.8049999999998</v>
          </cell>
          <cell r="BG166">
            <v>30343.305</v>
          </cell>
          <cell r="BH166">
            <v>30343.305</v>
          </cell>
        </row>
        <row r="167">
          <cell r="D167" t="str">
            <v>A24861</v>
          </cell>
          <cell r="E167" t="str">
            <v>ugb</v>
          </cell>
          <cell r="F167" t="str">
            <v>ERE</v>
          </cell>
          <cell r="G167" t="str">
            <v>UU81</v>
          </cell>
          <cell r="H167" t="str">
            <v>4</v>
          </cell>
          <cell r="I167" t="str">
            <v>GB</v>
          </cell>
          <cell r="J167" t="str">
            <v>04/01/2007</v>
          </cell>
          <cell r="K167">
            <v>28.266293333333</v>
          </cell>
          <cell r="L167">
            <v>49400</v>
          </cell>
          <cell r="M167">
            <v>5719.2719999999999</v>
          </cell>
          <cell r="BG167">
            <v>55119.271999999997</v>
          </cell>
          <cell r="BH167">
            <v>55119.271999999997</v>
          </cell>
        </row>
        <row r="168">
          <cell r="D168" t="str">
            <v>A51049</v>
          </cell>
          <cell r="E168" t="str">
            <v>ugb</v>
          </cell>
          <cell r="F168" t="str">
            <v>ESD</v>
          </cell>
          <cell r="G168" t="str">
            <v>UE21</v>
          </cell>
          <cell r="H168" t="str">
            <v>6</v>
          </cell>
          <cell r="I168" t="str">
            <v>GB</v>
          </cell>
          <cell r="J168" t="str">
            <v>20/01/2011</v>
          </cell>
          <cell r="K168">
            <v>20.271113846154002</v>
          </cell>
          <cell r="L168">
            <v>35700</v>
          </cell>
          <cell r="M168">
            <v>3828.672</v>
          </cell>
          <cell r="BG168">
            <v>39528.671999999999</v>
          </cell>
          <cell r="BH168">
            <v>39528.671999999999</v>
          </cell>
        </row>
        <row r="169">
          <cell r="D169" t="str">
            <v>U03043</v>
          </cell>
          <cell r="E169" t="str">
            <v>ugb</v>
          </cell>
          <cell r="F169" t="str">
            <v>GGE</v>
          </cell>
          <cell r="G169" t="str">
            <v>UP31</v>
          </cell>
          <cell r="H169" t="str">
            <v>6</v>
          </cell>
          <cell r="J169" t="str">
            <v>20/07/2009</v>
          </cell>
          <cell r="K169">
            <v>0</v>
          </cell>
          <cell r="L169">
            <v>25</v>
          </cell>
          <cell r="M169">
            <v>0</v>
          </cell>
          <cell r="BG169">
            <v>25</v>
          </cell>
          <cell r="BH169">
            <v>25</v>
          </cell>
        </row>
        <row r="170">
          <cell r="D170" t="str">
            <v>A76560</v>
          </cell>
          <cell r="E170" t="str">
            <v>ugb</v>
          </cell>
          <cell r="F170" t="str">
            <v>TRL</v>
          </cell>
          <cell r="G170" t="str">
            <v>UT43</v>
          </cell>
          <cell r="H170" t="str">
            <v>10</v>
          </cell>
          <cell r="I170" t="str">
            <v>GB</v>
          </cell>
          <cell r="J170" t="str">
            <v>01/05/2014</v>
          </cell>
          <cell r="K170">
            <v>14.535472820513</v>
          </cell>
          <cell r="L170">
            <v>21000</v>
          </cell>
          <cell r="M170">
            <v>1800.0719999999999</v>
          </cell>
          <cell r="U170">
            <v>367.5</v>
          </cell>
          <cell r="Y170">
            <v>414.1</v>
          </cell>
          <cell r="AA170">
            <v>3885</v>
          </cell>
          <cell r="AH170">
            <v>210</v>
          </cell>
          <cell r="AX170">
            <v>367.5</v>
          </cell>
          <cell r="BF170">
            <v>300</v>
          </cell>
          <cell r="BG170">
            <v>28344.171999999999</v>
          </cell>
          <cell r="BH170">
            <v>24159.171999999999</v>
          </cell>
        </row>
        <row r="171">
          <cell r="D171" t="str">
            <v>A00543</v>
          </cell>
          <cell r="E171" t="str">
            <v>ugb</v>
          </cell>
          <cell r="F171" t="str">
            <v>EEA</v>
          </cell>
          <cell r="G171" t="str">
            <v>UE31</v>
          </cell>
          <cell r="H171" t="str">
            <v>3</v>
          </cell>
          <cell r="I171" t="str">
            <v>GB</v>
          </cell>
          <cell r="J171" t="str">
            <v>21/09/2011</v>
          </cell>
          <cell r="K171">
            <v>40.288242051281998</v>
          </cell>
          <cell r="L171">
            <v>70000</v>
          </cell>
          <cell r="M171">
            <v>8562.0720000000001</v>
          </cell>
          <cell r="BG171">
            <v>78562.072</v>
          </cell>
          <cell r="BH171">
            <v>78562.072</v>
          </cell>
        </row>
        <row r="172">
          <cell r="D172" t="str">
            <v>A76036</v>
          </cell>
          <cell r="E172" t="str">
            <v>ugb</v>
          </cell>
          <cell r="F172" t="str">
            <v>TRL</v>
          </cell>
          <cell r="G172" t="str">
            <v>UT43</v>
          </cell>
          <cell r="H172" t="str">
            <v>6</v>
          </cell>
          <cell r="I172" t="str">
            <v>GB</v>
          </cell>
          <cell r="J172" t="str">
            <v>21/01/2013</v>
          </cell>
          <cell r="K172">
            <v>19.862601025640998</v>
          </cell>
          <cell r="L172">
            <v>35000</v>
          </cell>
          <cell r="M172">
            <v>3732.0720000000001</v>
          </cell>
          <cell r="BG172">
            <v>38732.072</v>
          </cell>
          <cell r="BH172">
            <v>38732.072</v>
          </cell>
        </row>
        <row r="173">
          <cell r="D173" t="str">
            <v>A76145</v>
          </cell>
          <cell r="E173" t="str">
            <v>ugb</v>
          </cell>
          <cell r="F173" t="str">
            <v>TRS</v>
          </cell>
          <cell r="G173" t="str">
            <v>UT43</v>
          </cell>
          <cell r="H173" t="str">
            <v>4</v>
          </cell>
          <cell r="J173" t="str">
            <v>01/07/2013</v>
          </cell>
          <cell r="K173">
            <v>60.13</v>
          </cell>
          <cell r="L173">
            <v>60.13</v>
          </cell>
          <cell r="M173">
            <v>0</v>
          </cell>
          <cell r="BG173">
            <v>60.13</v>
          </cell>
          <cell r="BH173">
            <v>60.13</v>
          </cell>
        </row>
        <row r="174">
          <cell r="D174" t="str">
            <v>A74755</v>
          </cell>
          <cell r="E174" t="str">
            <v>ugb</v>
          </cell>
          <cell r="F174" t="str">
            <v>TRL</v>
          </cell>
          <cell r="G174" t="str">
            <v>UT43</v>
          </cell>
          <cell r="H174" t="str">
            <v>3</v>
          </cell>
          <cell r="I174" t="str">
            <v>GB</v>
          </cell>
          <cell r="J174" t="str">
            <v>18/06/2012</v>
          </cell>
          <cell r="K174">
            <v>71.493040615384999</v>
          </cell>
          <cell r="L174">
            <v>93275</v>
          </cell>
          <cell r="M174">
            <v>12650.9292</v>
          </cell>
          <cell r="P174">
            <v>6354.4</v>
          </cell>
          <cell r="U174">
            <v>1632.3125</v>
          </cell>
          <cell r="Y174">
            <v>414.1</v>
          </cell>
          <cell r="AA174">
            <v>17255.875</v>
          </cell>
          <cell r="AM174">
            <v>5596.5</v>
          </cell>
          <cell r="AX174">
            <v>1632.3125</v>
          </cell>
          <cell r="BD174">
            <v>600</v>
          </cell>
          <cell r="BG174">
            <v>139411.42920000001</v>
          </cell>
          <cell r="BH174">
            <v>121555.55420000001</v>
          </cell>
        </row>
        <row r="175">
          <cell r="D175" t="str">
            <v>U03121</v>
          </cell>
          <cell r="E175" t="str">
            <v>ugb</v>
          </cell>
          <cell r="F175" t="str">
            <v>EEA</v>
          </cell>
          <cell r="G175" t="str">
            <v>UE31</v>
          </cell>
          <cell r="H175" t="str">
            <v>7</v>
          </cell>
          <cell r="J175" t="str">
            <v>05/05/2010</v>
          </cell>
          <cell r="K175">
            <v>0</v>
          </cell>
          <cell r="L175">
            <v>78.959999999999994</v>
          </cell>
          <cell r="M175">
            <v>0</v>
          </cell>
          <cell r="BG175">
            <v>78.959999999999994</v>
          </cell>
          <cell r="BH175">
            <v>78.959999999999994</v>
          </cell>
        </row>
        <row r="176">
          <cell r="D176" t="str">
            <v>U02966</v>
          </cell>
          <cell r="E176" t="str">
            <v>ugb</v>
          </cell>
          <cell r="F176" t="str">
            <v>TRL</v>
          </cell>
          <cell r="G176" t="str">
            <v>UT41</v>
          </cell>
          <cell r="H176" t="str">
            <v>7</v>
          </cell>
          <cell r="J176" t="str">
            <v>24/11/2008</v>
          </cell>
          <cell r="K176">
            <v>0</v>
          </cell>
          <cell r="L176">
            <v>24</v>
          </cell>
          <cell r="M176">
            <v>0</v>
          </cell>
          <cell r="BG176">
            <v>24</v>
          </cell>
          <cell r="BH176">
            <v>24</v>
          </cell>
        </row>
        <row r="177">
          <cell r="D177" t="str">
            <v>A00250</v>
          </cell>
          <cell r="E177" t="str">
            <v>ugb</v>
          </cell>
          <cell r="F177" t="str">
            <v>TRL</v>
          </cell>
          <cell r="G177" t="str">
            <v>UT42</v>
          </cell>
          <cell r="H177" t="str">
            <v>6</v>
          </cell>
          <cell r="I177" t="str">
            <v>ZA</v>
          </cell>
          <cell r="J177" t="str">
            <v>30/08/2007</v>
          </cell>
          <cell r="K177">
            <v>25.815216410255999</v>
          </cell>
          <cell r="L177">
            <v>45200</v>
          </cell>
          <cell r="M177">
            <v>5139.6719999999996</v>
          </cell>
          <cell r="BG177">
            <v>50339.671999999999</v>
          </cell>
          <cell r="BH177">
            <v>50339.671999999999</v>
          </cell>
        </row>
        <row r="178">
          <cell r="D178" t="str">
            <v>A76459</v>
          </cell>
          <cell r="E178" t="str">
            <v>ugb</v>
          </cell>
          <cell r="F178" t="str">
            <v>TRL</v>
          </cell>
          <cell r="G178" t="str">
            <v>UT42</v>
          </cell>
          <cell r="H178" t="str">
            <v>10</v>
          </cell>
          <cell r="J178" t="str">
            <v>10/02/2014</v>
          </cell>
          <cell r="K178">
            <v>36.72</v>
          </cell>
          <cell r="L178">
            <v>36.72</v>
          </cell>
          <cell r="M178">
            <v>0</v>
          </cell>
          <cell r="BG178">
            <v>36.72</v>
          </cell>
          <cell r="BH178">
            <v>36.72</v>
          </cell>
        </row>
        <row r="179">
          <cell r="D179" t="str">
            <v>U02672</v>
          </cell>
          <cell r="E179" t="str">
            <v>ugb</v>
          </cell>
          <cell r="F179" t="str">
            <v>THW</v>
          </cell>
          <cell r="G179" t="str">
            <v>UT23</v>
          </cell>
          <cell r="H179" t="str">
            <v>0</v>
          </cell>
          <cell r="J179" t="str">
            <v>02/04/2007</v>
          </cell>
          <cell r="K179">
            <v>33</v>
          </cell>
          <cell r="L179">
            <v>33</v>
          </cell>
          <cell r="M179">
            <v>0</v>
          </cell>
          <cell r="BG179">
            <v>33</v>
          </cell>
          <cell r="BH179">
            <v>33</v>
          </cell>
        </row>
        <row r="180">
          <cell r="D180" t="str">
            <v>A42404</v>
          </cell>
          <cell r="E180" t="str">
            <v>ugb</v>
          </cell>
          <cell r="F180" t="str">
            <v>SBS</v>
          </cell>
          <cell r="G180" t="str">
            <v>UP33</v>
          </cell>
          <cell r="H180" t="str">
            <v>6</v>
          </cell>
          <cell r="I180" t="str">
            <v>GB</v>
          </cell>
          <cell r="J180" t="str">
            <v>17/01/2000</v>
          </cell>
          <cell r="K180">
            <v>18.403626666667002</v>
          </cell>
          <cell r="L180">
            <v>32500</v>
          </cell>
          <cell r="M180">
            <v>3387.0720000000001</v>
          </cell>
          <cell r="BG180">
            <v>35887.072</v>
          </cell>
          <cell r="BH180">
            <v>35887.072</v>
          </cell>
        </row>
        <row r="181">
          <cell r="D181" t="str">
            <v>A24855</v>
          </cell>
          <cell r="E181" t="str">
            <v>ugb</v>
          </cell>
          <cell r="F181" t="str">
            <v>WTC</v>
          </cell>
          <cell r="G181" t="str">
            <v>UU22</v>
          </cell>
          <cell r="H181" t="str">
            <v>8</v>
          </cell>
          <cell r="I181" t="str">
            <v>GB</v>
          </cell>
          <cell r="J181" t="str">
            <v>06/11/2006</v>
          </cell>
          <cell r="K181">
            <v>12.859524102564</v>
          </cell>
          <cell r="L181">
            <v>23000</v>
          </cell>
          <cell r="M181">
            <v>2076.0720000000001</v>
          </cell>
          <cell r="BG181">
            <v>25076.072</v>
          </cell>
          <cell r="BH181">
            <v>25076.072</v>
          </cell>
        </row>
        <row r="182">
          <cell r="D182" t="str">
            <v>A01600</v>
          </cell>
          <cell r="E182" t="str">
            <v>ugb</v>
          </cell>
          <cell r="F182" t="str">
            <v>THW</v>
          </cell>
          <cell r="G182" t="str">
            <v>UT21</v>
          </cell>
          <cell r="H182" t="str">
            <v>4</v>
          </cell>
          <cell r="I182" t="str">
            <v>GB</v>
          </cell>
          <cell r="J182" t="str">
            <v>01/09/1969</v>
          </cell>
          <cell r="K182">
            <v>24.785302884615</v>
          </cell>
          <cell r="L182">
            <v>51553.43</v>
          </cell>
          <cell r="M182">
            <v>7331.1809999999996</v>
          </cell>
          <cell r="BG182">
            <v>58884.610999999997</v>
          </cell>
          <cell r="BH182">
            <v>58884.610999999997</v>
          </cell>
        </row>
        <row r="183">
          <cell r="D183" t="str">
            <v>A99430</v>
          </cell>
          <cell r="E183" t="str">
            <v>ugb</v>
          </cell>
          <cell r="F183" t="str">
            <v>GGE</v>
          </cell>
          <cell r="G183" t="str">
            <v>UP31</v>
          </cell>
          <cell r="H183" t="str">
            <v>3</v>
          </cell>
          <cell r="I183" t="str">
            <v>GB</v>
          </cell>
          <cell r="J183" t="str">
            <v>04/07/2005</v>
          </cell>
          <cell r="K183">
            <v>38.425697876923003</v>
          </cell>
          <cell r="L183">
            <v>66808.47</v>
          </cell>
          <cell r="M183">
            <v>8121.6408600000004</v>
          </cell>
          <cell r="BG183">
            <v>74930.110860000001</v>
          </cell>
          <cell r="BH183">
            <v>74930.110860000001</v>
          </cell>
        </row>
        <row r="184">
          <cell r="D184" t="str">
            <v>A76076</v>
          </cell>
          <cell r="E184" t="str">
            <v>ugb</v>
          </cell>
          <cell r="F184" t="str">
            <v>WWN</v>
          </cell>
          <cell r="G184" t="str">
            <v>UU61</v>
          </cell>
          <cell r="H184" t="str">
            <v>7</v>
          </cell>
          <cell r="I184" t="str">
            <v>GB</v>
          </cell>
          <cell r="J184" t="str">
            <v>25/03/2013</v>
          </cell>
          <cell r="K184">
            <v>18.695421538462</v>
          </cell>
          <cell r="L184">
            <v>33000</v>
          </cell>
          <cell r="M184">
            <v>3456.0720000000001</v>
          </cell>
          <cell r="BG184">
            <v>36456.072</v>
          </cell>
          <cell r="BH184">
            <v>36456.072</v>
          </cell>
        </row>
        <row r="185">
          <cell r="D185" t="str">
            <v>S10335</v>
          </cell>
          <cell r="E185" t="str">
            <v>ugb</v>
          </cell>
          <cell r="F185" t="str">
            <v>GGE</v>
          </cell>
          <cell r="G185" t="str">
            <v>UP31</v>
          </cell>
          <cell r="H185" t="str">
            <v>3</v>
          </cell>
          <cell r="J185" t="str">
            <v>24/09/2012</v>
          </cell>
          <cell r="K185">
            <v>0</v>
          </cell>
          <cell r="L185">
            <v>50</v>
          </cell>
          <cell r="M185">
            <v>0</v>
          </cell>
          <cell r="BG185">
            <v>50</v>
          </cell>
          <cell r="BH185">
            <v>50</v>
          </cell>
        </row>
        <row r="186">
          <cell r="D186" t="str">
            <v>A40148</v>
          </cell>
          <cell r="E186" t="str">
            <v>ugb</v>
          </cell>
          <cell r="F186" t="str">
            <v>GGE</v>
          </cell>
          <cell r="G186" t="str">
            <v>UP31</v>
          </cell>
          <cell r="H186" t="str">
            <v>3</v>
          </cell>
          <cell r="I186" t="str">
            <v>GB</v>
          </cell>
          <cell r="J186" t="str">
            <v>07/09/1987</v>
          </cell>
          <cell r="K186">
            <v>55.059395479795</v>
          </cell>
          <cell r="L186">
            <v>70311.925199999998</v>
          </cell>
          <cell r="M186">
            <v>9459.3376776000005</v>
          </cell>
          <cell r="P186">
            <v>6190</v>
          </cell>
          <cell r="U186">
            <v>1230.458691</v>
          </cell>
          <cell r="Y186">
            <v>414.1</v>
          </cell>
          <cell r="AA186">
            <v>13007.706162</v>
          </cell>
          <cell r="AN186">
            <v>4921.8347640000002</v>
          </cell>
          <cell r="AX186">
            <v>1230.458691</v>
          </cell>
          <cell r="BD186">
            <v>600</v>
          </cell>
          <cell r="BG186">
            <v>107365.8211856</v>
          </cell>
          <cell r="BH186">
            <v>93758.115023599996</v>
          </cell>
        </row>
        <row r="187">
          <cell r="D187" t="str">
            <v>A76341</v>
          </cell>
          <cell r="E187" t="str">
            <v>ugb</v>
          </cell>
          <cell r="F187" t="str">
            <v>SBR</v>
          </cell>
          <cell r="G187" t="str">
            <v>UT31</v>
          </cell>
          <cell r="H187" t="str">
            <v>5</v>
          </cell>
          <cell r="I187" t="str">
            <v>GB</v>
          </cell>
          <cell r="J187" t="str">
            <v>02/12/2013</v>
          </cell>
          <cell r="K187">
            <v>36.914960000000001</v>
          </cell>
          <cell r="L187">
            <v>51000</v>
          </cell>
          <cell r="M187">
            <v>5940.0720000000001</v>
          </cell>
          <cell r="U187">
            <v>892.5</v>
          </cell>
          <cell r="Y187">
            <v>414.1</v>
          </cell>
          <cell r="AA187">
            <v>9435</v>
          </cell>
          <cell r="AM187">
            <v>3060</v>
          </cell>
          <cell r="AX187">
            <v>892.5</v>
          </cell>
          <cell r="BE187">
            <v>350</v>
          </cell>
          <cell r="BG187">
            <v>71984.172000000006</v>
          </cell>
          <cell r="BH187">
            <v>62199.172000000006</v>
          </cell>
        </row>
        <row r="188">
          <cell r="D188" t="str">
            <v>A41273</v>
          </cell>
          <cell r="E188" t="str">
            <v>ugb</v>
          </cell>
          <cell r="F188" t="str">
            <v>SBS</v>
          </cell>
          <cell r="G188" t="str">
            <v>UP33</v>
          </cell>
          <cell r="H188" t="str">
            <v>3</v>
          </cell>
          <cell r="I188" t="str">
            <v>GB</v>
          </cell>
          <cell r="J188" t="str">
            <v>01/06/1989</v>
          </cell>
          <cell r="K188">
            <v>43.831949948717998</v>
          </cell>
          <cell r="L188">
            <v>54900</v>
          </cell>
          <cell r="M188">
            <v>7346.4023999999999</v>
          </cell>
          <cell r="P188">
            <v>6290.8</v>
          </cell>
          <cell r="U188">
            <v>960.75</v>
          </cell>
          <cell r="Y188">
            <v>414.1</v>
          </cell>
          <cell r="AA188">
            <v>10156.5</v>
          </cell>
          <cell r="AN188">
            <v>3843</v>
          </cell>
          <cell r="AX188">
            <v>960.75</v>
          </cell>
          <cell r="BD188">
            <v>600</v>
          </cell>
          <cell r="BG188">
            <v>85472.3024</v>
          </cell>
          <cell r="BH188">
            <v>74715.8024</v>
          </cell>
        </row>
        <row r="189">
          <cell r="D189" t="str">
            <v>A76491</v>
          </cell>
          <cell r="E189" t="str">
            <v>ugb</v>
          </cell>
          <cell r="F189" t="str">
            <v>WWN</v>
          </cell>
          <cell r="G189" t="str">
            <v>UU61</v>
          </cell>
          <cell r="H189" t="str">
            <v>9</v>
          </cell>
          <cell r="I189" t="str">
            <v>GB</v>
          </cell>
          <cell r="J189" t="str">
            <v>17/03/2014</v>
          </cell>
          <cell r="K189">
            <v>17.132908717949</v>
          </cell>
          <cell r="L189">
            <v>23500</v>
          </cell>
          <cell r="M189">
            <v>2145.0720000000001</v>
          </cell>
          <cell r="U189">
            <v>411.25</v>
          </cell>
          <cell r="Y189">
            <v>414.1</v>
          </cell>
          <cell r="AA189">
            <v>4347.5</v>
          </cell>
          <cell r="AT189">
            <v>1880</v>
          </cell>
          <cell r="AX189">
            <v>411.25</v>
          </cell>
          <cell r="BF189">
            <v>300</v>
          </cell>
          <cell r="BG189">
            <v>33409.171999999999</v>
          </cell>
          <cell r="BH189">
            <v>28761.671999999999</v>
          </cell>
        </row>
        <row r="190">
          <cell r="D190" t="str">
            <v>A76097</v>
          </cell>
          <cell r="E190" t="str">
            <v>ugb</v>
          </cell>
          <cell r="F190" t="str">
            <v>TRS</v>
          </cell>
          <cell r="G190" t="str">
            <v>UT43</v>
          </cell>
          <cell r="H190" t="str">
            <v>6</v>
          </cell>
          <cell r="I190" t="str">
            <v>AE</v>
          </cell>
          <cell r="J190" t="str">
            <v>25/03/2013</v>
          </cell>
          <cell r="K190">
            <v>25.698498461538001</v>
          </cell>
          <cell r="L190">
            <v>45000</v>
          </cell>
          <cell r="M190">
            <v>5112.0720000000001</v>
          </cell>
          <cell r="BG190">
            <v>50112.072</v>
          </cell>
          <cell r="BH190">
            <v>50112.072</v>
          </cell>
        </row>
        <row r="191">
          <cell r="D191" t="str">
            <v>U03176</v>
          </cell>
          <cell r="E191" t="str">
            <v>ugb</v>
          </cell>
          <cell r="F191" t="str">
            <v>TRL</v>
          </cell>
          <cell r="G191" t="str">
            <v>UT41</v>
          </cell>
          <cell r="H191" t="str">
            <v>11</v>
          </cell>
          <cell r="J191" t="str">
            <v>28/02/2011</v>
          </cell>
          <cell r="K191">
            <v>0</v>
          </cell>
          <cell r="L191">
            <v>1</v>
          </cell>
          <cell r="M191">
            <v>0</v>
          </cell>
          <cell r="BG191">
            <v>1</v>
          </cell>
          <cell r="BH191">
            <v>1</v>
          </cell>
        </row>
        <row r="192">
          <cell r="D192" t="str">
            <v>A50157</v>
          </cell>
          <cell r="E192" t="str">
            <v>ugb</v>
          </cell>
          <cell r="F192" t="str">
            <v>UEX</v>
          </cell>
          <cell r="G192" t="str">
            <v>UU11</v>
          </cell>
          <cell r="H192" t="str">
            <v>7</v>
          </cell>
          <cell r="I192" t="str">
            <v>GB</v>
          </cell>
          <cell r="J192" t="str">
            <v>07/02/2011</v>
          </cell>
          <cell r="K192">
            <v>12.275934358974</v>
          </cell>
          <cell r="L192">
            <v>22000</v>
          </cell>
          <cell r="M192">
            <v>1938.0719999999999</v>
          </cell>
          <cell r="BG192">
            <v>23938.072</v>
          </cell>
          <cell r="BH192">
            <v>23938.072</v>
          </cell>
        </row>
        <row r="193">
          <cell r="D193" t="str">
            <v>A25288</v>
          </cell>
          <cell r="E193" t="str">
            <v>ugb</v>
          </cell>
          <cell r="F193" t="str">
            <v>EEA</v>
          </cell>
          <cell r="G193" t="str">
            <v>UE31</v>
          </cell>
          <cell r="H193" t="str">
            <v>9</v>
          </cell>
          <cell r="I193" t="str">
            <v>GB</v>
          </cell>
          <cell r="J193" t="str">
            <v>12/03/2012</v>
          </cell>
          <cell r="K193">
            <v>23.771001025640999</v>
          </cell>
          <cell r="L193">
            <v>32960</v>
          </cell>
          <cell r="M193">
            <v>3450.5520000000001</v>
          </cell>
          <cell r="U193">
            <v>576.79999999999995</v>
          </cell>
          <cell r="Y193">
            <v>414.1</v>
          </cell>
          <cell r="AA193">
            <v>6097.6</v>
          </cell>
          <cell r="AM193">
            <v>1977.6</v>
          </cell>
          <cell r="AX193">
            <v>576.79999999999995</v>
          </cell>
          <cell r="BF193">
            <v>300</v>
          </cell>
          <cell r="BG193">
            <v>46353.451999999997</v>
          </cell>
          <cell r="BH193">
            <v>39955.851999999999</v>
          </cell>
        </row>
        <row r="194">
          <cell r="D194" t="str">
            <v>A74954</v>
          </cell>
          <cell r="E194" t="str">
            <v>ugb</v>
          </cell>
          <cell r="F194" t="str">
            <v>THW</v>
          </cell>
          <cell r="G194" t="str">
            <v>UT21</v>
          </cell>
          <cell r="H194" t="str">
            <v>5</v>
          </cell>
          <cell r="J194" t="str">
            <v>12/11/2012</v>
          </cell>
          <cell r="K194">
            <v>0</v>
          </cell>
          <cell r="L194">
            <v>35.1</v>
          </cell>
          <cell r="M194">
            <v>0</v>
          </cell>
          <cell r="BG194">
            <v>35.1</v>
          </cell>
          <cell r="BH194">
            <v>35.1</v>
          </cell>
        </row>
        <row r="195">
          <cell r="D195" t="str">
            <v>A00427</v>
          </cell>
          <cell r="E195" t="str">
            <v>ugb</v>
          </cell>
          <cell r="F195" t="str">
            <v>TRL</v>
          </cell>
          <cell r="G195" t="str">
            <v>UT43</v>
          </cell>
          <cell r="H195" t="str">
            <v>3</v>
          </cell>
          <cell r="I195" t="str">
            <v>GB</v>
          </cell>
          <cell r="J195" t="str">
            <v>07/07/2009</v>
          </cell>
          <cell r="K195">
            <v>57.795934358974002</v>
          </cell>
          <cell r="L195">
            <v>100000</v>
          </cell>
          <cell r="M195">
            <v>12702.072</v>
          </cell>
          <cell r="BG195">
            <v>112702.072</v>
          </cell>
          <cell r="BH195">
            <v>112702.072</v>
          </cell>
        </row>
        <row r="196">
          <cell r="D196" t="str">
            <v>U03167</v>
          </cell>
          <cell r="E196" t="str">
            <v>ugb</v>
          </cell>
          <cell r="F196" t="str">
            <v>TRS</v>
          </cell>
          <cell r="G196" t="str">
            <v>UT42</v>
          </cell>
          <cell r="H196" t="str">
            <v>5</v>
          </cell>
          <cell r="J196" t="str">
            <v>13/12/2010</v>
          </cell>
          <cell r="K196">
            <v>0</v>
          </cell>
          <cell r="L196">
            <v>76.39</v>
          </cell>
          <cell r="M196">
            <v>0</v>
          </cell>
          <cell r="BG196">
            <v>76.39</v>
          </cell>
          <cell r="BH196">
            <v>76.39</v>
          </cell>
        </row>
        <row r="197">
          <cell r="D197" t="str">
            <v>I00329</v>
          </cell>
          <cell r="E197" t="str">
            <v>uin</v>
          </cell>
          <cell r="F197" t="str">
            <v>WWN</v>
          </cell>
          <cell r="G197" t="str">
            <v>UU116</v>
          </cell>
          <cell r="H197" t="str">
            <v>8</v>
          </cell>
          <cell r="I197" t="str">
            <v>IN</v>
          </cell>
          <cell r="J197" t="str">
            <v>16/11/2013</v>
          </cell>
          <cell r="K197">
            <v>0</v>
          </cell>
          <cell r="L197">
            <v>1.8753988904708137</v>
          </cell>
          <cell r="M197">
            <v>0</v>
          </cell>
          <cell r="BG197">
            <v>1.8753988904708137</v>
          </cell>
          <cell r="BH197">
            <v>1.8753988904708137</v>
          </cell>
        </row>
        <row r="198">
          <cell r="D198" t="str">
            <v>S10724</v>
          </cell>
          <cell r="E198" t="str">
            <v>ugb</v>
          </cell>
          <cell r="F198" t="str">
            <v>EEC</v>
          </cell>
          <cell r="G198" t="str">
            <v>UE21</v>
          </cell>
          <cell r="H198" t="str">
            <v>8</v>
          </cell>
          <cell r="J198" t="str">
            <v>02/11/2009</v>
          </cell>
          <cell r="K198">
            <v>0</v>
          </cell>
          <cell r="L198">
            <v>65</v>
          </cell>
          <cell r="M198">
            <v>0</v>
          </cell>
          <cell r="BG198">
            <v>65</v>
          </cell>
          <cell r="BH198">
            <v>65</v>
          </cell>
        </row>
        <row r="199">
          <cell r="D199" t="str">
            <v>A74973</v>
          </cell>
          <cell r="E199" t="str">
            <v>ugb</v>
          </cell>
          <cell r="F199" t="str">
            <v>TRS</v>
          </cell>
          <cell r="G199" t="str">
            <v>UT43</v>
          </cell>
          <cell r="H199" t="str">
            <v>5</v>
          </cell>
          <cell r="I199" t="str">
            <v>GB</v>
          </cell>
          <cell r="J199" t="str">
            <v>18/02/2013</v>
          </cell>
          <cell r="K199">
            <v>31.534395897435999</v>
          </cell>
          <cell r="L199">
            <v>55000</v>
          </cell>
          <cell r="M199">
            <v>6492.0720000000001</v>
          </cell>
          <cell r="BG199">
            <v>61492.072</v>
          </cell>
          <cell r="BH199">
            <v>61492.072</v>
          </cell>
        </row>
        <row r="200">
          <cell r="D200" t="str">
            <v>A25020</v>
          </cell>
          <cell r="E200" t="str">
            <v>ugb</v>
          </cell>
          <cell r="F200" t="str">
            <v>EEC</v>
          </cell>
          <cell r="G200" t="str">
            <v>UE21</v>
          </cell>
          <cell r="H200" t="str">
            <v>8</v>
          </cell>
          <cell r="I200" t="str">
            <v>GB</v>
          </cell>
          <cell r="J200" t="str">
            <v>06/05/2008</v>
          </cell>
          <cell r="K200">
            <v>14.443353846154</v>
          </cell>
          <cell r="L200">
            <v>8568</v>
          </cell>
          <cell r="M200">
            <v>84.456000000000003</v>
          </cell>
          <cell r="U200">
            <v>149.94</v>
          </cell>
          <cell r="AA200">
            <v>1585.08</v>
          </cell>
          <cell r="AL200">
            <v>428.4</v>
          </cell>
          <cell r="AX200">
            <v>149.94</v>
          </cell>
          <cell r="BF200">
            <v>300</v>
          </cell>
          <cell r="BG200">
            <v>11265.816000000001</v>
          </cell>
          <cell r="BH200">
            <v>9380.7360000000008</v>
          </cell>
        </row>
        <row r="201">
          <cell r="D201" t="str">
            <v>A74903</v>
          </cell>
          <cell r="E201" t="str">
            <v>ugb</v>
          </cell>
          <cell r="F201" t="str">
            <v>TRL</v>
          </cell>
          <cell r="G201" t="str">
            <v>UT42</v>
          </cell>
          <cell r="H201" t="str">
            <v>7</v>
          </cell>
          <cell r="J201" t="str">
            <v>01/10/2012</v>
          </cell>
          <cell r="K201">
            <v>0</v>
          </cell>
          <cell r="L201">
            <v>38.5</v>
          </cell>
          <cell r="M201">
            <v>0</v>
          </cell>
          <cell r="BG201">
            <v>38.5</v>
          </cell>
          <cell r="BH201">
            <v>38.5</v>
          </cell>
        </row>
        <row r="202">
          <cell r="D202" t="str">
            <v>A00439</v>
          </cell>
          <cell r="E202" t="str">
            <v>ugb</v>
          </cell>
          <cell r="F202" t="str">
            <v>SBR</v>
          </cell>
          <cell r="G202" t="str">
            <v>UT31</v>
          </cell>
          <cell r="H202" t="str">
            <v>0</v>
          </cell>
          <cell r="I202" t="str">
            <v>GB</v>
          </cell>
          <cell r="J202" t="str">
            <v>07/07/2009</v>
          </cell>
          <cell r="K202">
            <v>9.7484984615380004</v>
          </cell>
          <cell r="L202">
            <v>15000</v>
          </cell>
          <cell r="M202">
            <v>972.072</v>
          </cell>
          <cell r="AA202">
            <v>2775</v>
          </cell>
          <cell r="AX202">
            <v>262.5</v>
          </cell>
          <cell r="BG202">
            <v>19009.572</v>
          </cell>
          <cell r="BH202">
            <v>16234.572</v>
          </cell>
        </row>
        <row r="203">
          <cell r="D203" t="str">
            <v>A25163</v>
          </cell>
          <cell r="E203" t="str">
            <v>ugb</v>
          </cell>
          <cell r="F203" t="str">
            <v>SBR</v>
          </cell>
          <cell r="G203" t="str">
            <v>UT31</v>
          </cell>
          <cell r="H203" t="str">
            <v>11</v>
          </cell>
          <cell r="I203" t="str">
            <v>GB</v>
          </cell>
          <cell r="J203" t="str">
            <v>28/09/2009</v>
          </cell>
          <cell r="K203">
            <v>7.023626666667</v>
          </cell>
          <cell r="L203">
            <v>13000</v>
          </cell>
          <cell r="M203">
            <v>696.072</v>
          </cell>
          <cell r="BG203">
            <v>13696.072</v>
          </cell>
          <cell r="BH203">
            <v>13696.072</v>
          </cell>
        </row>
        <row r="204">
          <cell r="D204" t="str">
            <v>A76116</v>
          </cell>
          <cell r="E204" t="str">
            <v>ugb</v>
          </cell>
          <cell r="F204" t="str">
            <v>SBR</v>
          </cell>
          <cell r="G204" t="str">
            <v>UT31</v>
          </cell>
          <cell r="H204" t="str">
            <v>11</v>
          </cell>
          <cell r="I204" t="str">
            <v>GB</v>
          </cell>
          <cell r="J204" t="str">
            <v>01/07/2013</v>
          </cell>
          <cell r="K204">
            <v>8.7743958974359995</v>
          </cell>
          <cell r="L204">
            <v>16000</v>
          </cell>
          <cell r="M204">
            <v>1110.0719999999999</v>
          </cell>
          <cell r="BG204">
            <v>17110.072</v>
          </cell>
          <cell r="BH204">
            <v>17110.072</v>
          </cell>
        </row>
        <row r="205">
          <cell r="D205" t="str">
            <v>A74378</v>
          </cell>
          <cell r="E205" t="str">
            <v>ugb</v>
          </cell>
          <cell r="F205" t="str">
            <v>THW</v>
          </cell>
          <cell r="G205" t="str">
            <v>UT22</v>
          </cell>
          <cell r="H205" t="str">
            <v>6</v>
          </cell>
          <cell r="I205" t="str">
            <v>GB</v>
          </cell>
          <cell r="J205" t="str">
            <v>05/03/2007</v>
          </cell>
          <cell r="K205">
            <v>27.446442482051001</v>
          </cell>
          <cell r="L205">
            <v>38014.379999999997</v>
          </cell>
          <cell r="M205">
            <v>4148.0564400000003</v>
          </cell>
          <cell r="U205">
            <v>665.25165000000004</v>
          </cell>
          <cell r="Y205">
            <v>414.1</v>
          </cell>
          <cell r="AA205">
            <v>7032.6602999999996</v>
          </cell>
          <cell r="AM205">
            <v>2280.8627999999999</v>
          </cell>
          <cell r="AX205">
            <v>665.25165000000004</v>
          </cell>
          <cell r="BF205">
            <v>300</v>
          </cell>
          <cell r="BG205">
            <v>53520.562839999999</v>
          </cell>
          <cell r="BH205">
            <v>46187.902539999995</v>
          </cell>
        </row>
        <row r="206">
          <cell r="D206" t="str">
            <v>A76246</v>
          </cell>
          <cell r="E206" t="str">
            <v>ugb</v>
          </cell>
          <cell r="F206" t="str">
            <v>GGE</v>
          </cell>
          <cell r="G206" t="str">
            <v>UP31</v>
          </cell>
          <cell r="H206" t="str">
            <v>8</v>
          </cell>
          <cell r="I206" t="str">
            <v>GB</v>
          </cell>
          <cell r="J206" t="str">
            <v>27/08/2013</v>
          </cell>
          <cell r="K206">
            <v>18.528036923077</v>
          </cell>
          <cell r="L206">
            <v>25750</v>
          </cell>
          <cell r="M206">
            <v>2455.5720000000001</v>
          </cell>
          <cell r="U206">
            <v>450.625</v>
          </cell>
          <cell r="Y206">
            <v>414.1</v>
          </cell>
          <cell r="AA206">
            <v>4763.75</v>
          </cell>
          <cell r="AM206">
            <v>1545</v>
          </cell>
          <cell r="AX206">
            <v>450.625</v>
          </cell>
          <cell r="BF206">
            <v>300</v>
          </cell>
          <cell r="BG206">
            <v>36129.671999999999</v>
          </cell>
          <cell r="BH206">
            <v>31065.921999999999</v>
          </cell>
        </row>
        <row r="207">
          <cell r="D207" t="str">
            <v>A74966</v>
          </cell>
          <cell r="E207" t="str">
            <v>ugb</v>
          </cell>
          <cell r="F207" t="str">
            <v>TRL</v>
          </cell>
          <cell r="G207" t="str">
            <v>UT43</v>
          </cell>
          <cell r="H207" t="str">
            <v>6</v>
          </cell>
          <cell r="I207" t="str">
            <v>GB</v>
          </cell>
          <cell r="J207" t="str">
            <v>07/01/2013</v>
          </cell>
          <cell r="K207">
            <v>25.747113846154001</v>
          </cell>
          <cell r="L207">
            <v>36225</v>
          </cell>
          <cell r="M207">
            <v>3901.1219999999998</v>
          </cell>
          <cell r="U207">
            <v>633.9375</v>
          </cell>
          <cell r="AA207">
            <v>6701.625</v>
          </cell>
          <cell r="AL207">
            <v>1811.25</v>
          </cell>
          <cell r="AX207">
            <v>633.9375</v>
          </cell>
          <cell r="BF207">
            <v>300</v>
          </cell>
          <cell r="BG207">
            <v>50206.872000000003</v>
          </cell>
          <cell r="BH207">
            <v>43205.247000000003</v>
          </cell>
        </row>
        <row r="208">
          <cell r="D208" t="str">
            <v>A76096</v>
          </cell>
          <cell r="E208" t="str">
            <v>ugb</v>
          </cell>
          <cell r="F208" t="str">
            <v>TRL</v>
          </cell>
          <cell r="G208" t="str">
            <v>UT41</v>
          </cell>
          <cell r="H208" t="str">
            <v>4</v>
          </cell>
          <cell r="J208" t="str">
            <v>20/03/2013</v>
          </cell>
          <cell r="K208">
            <v>0</v>
          </cell>
          <cell r="L208">
            <v>41.25</v>
          </cell>
          <cell r="M208">
            <v>0</v>
          </cell>
          <cell r="BG208">
            <v>41.25</v>
          </cell>
          <cell r="BH208">
            <v>41.25</v>
          </cell>
        </row>
        <row r="209">
          <cell r="D209" t="str">
            <v>A80002</v>
          </cell>
          <cell r="E209" t="str">
            <v>ugb</v>
          </cell>
          <cell r="F209" t="str">
            <v>ERE</v>
          </cell>
          <cell r="G209" t="str">
            <v>UU81</v>
          </cell>
          <cell r="H209" t="str">
            <v>10</v>
          </cell>
          <cell r="J209" t="str">
            <v>19/12/2012</v>
          </cell>
          <cell r="K209">
            <v>0</v>
          </cell>
          <cell r="L209">
            <v>16.399999999999999</v>
          </cell>
          <cell r="M209">
            <v>0</v>
          </cell>
          <cell r="BG209">
            <v>16.399999999999999</v>
          </cell>
          <cell r="BH209">
            <v>16.399999999999999</v>
          </cell>
        </row>
        <row r="210">
          <cell r="D210" t="str">
            <v>A00037</v>
          </cell>
          <cell r="E210" t="str">
            <v>ugb</v>
          </cell>
          <cell r="F210" t="str">
            <v>WEN</v>
          </cell>
          <cell r="G210" t="str">
            <v>UU41</v>
          </cell>
          <cell r="H210" t="str">
            <v>6</v>
          </cell>
          <cell r="I210" t="str">
            <v>GB</v>
          </cell>
          <cell r="J210" t="str">
            <v>17/05/2006</v>
          </cell>
          <cell r="K210">
            <v>18.505754871794998</v>
          </cell>
          <cell r="L210">
            <v>32675</v>
          </cell>
          <cell r="M210">
            <v>3411.2220000000002</v>
          </cell>
          <cell r="BG210">
            <v>36086.222000000002</v>
          </cell>
          <cell r="BH210">
            <v>36086.222000000002</v>
          </cell>
        </row>
        <row r="211">
          <cell r="D211" t="str">
            <v>A25161</v>
          </cell>
          <cell r="E211" t="str">
            <v>ugb</v>
          </cell>
          <cell r="F211" t="str">
            <v>TRL</v>
          </cell>
          <cell r="G211" t="str">
            <v>UT43</v>
          </cell>
          <cell r="H211" t="str">
            <v>8</v>
          </cell>
          <cell r="I211" t="str">
            <v>GB</v>
          </cell>
          <cell r="J211" t="str">
            <v>01/10/2009</v>
          </cell>
          <cell r="K211">
            <v>19.862601025640998</v>
          </cell>
          <cell r="L211">
            <v>35000</v>
          </cell>
          <cell r="M211">
            <v>3732.0720000000001</v>
          </cell>
          <cell r="BG211">
            <v>38732.072</v>
          </cell>
          <cell r="BH211">
            <v>38732.072</v>
          </cell>
        </row>
        <row r="212">
          <cell r="D212" t="str">
            <v>A24778</v>
          </cell>
          <cell r="E212" t="str">
            <v>ugb</v>
          </cell>
          <cell r="F212" t="str">
            <v>SBR</v>
          </cell>
          <cell r="G212" t="str">
            <v>UT31</v>
          </cell>
          <cell r="H212" t="str">
            <v>7</v>
          </cell>
          <cell r="I212" t="str">
            <v>GB</v>
          </cell>
          <cell r="J212" t="str">
            <v>04/09/2006</v>
          </cell>
          <cell r="K212">
            <v>27.404703589743999</v>
          </cell>
          <cell r="L212">
            <v>38500</v>
          </cell>
          <cell r="M212">
            <v>4215.0720000000001</v>
          </cell>
          <cell r="U212">
            <v>673.75</v>
          </cell>
          <cell r="Y212">
            <v>414.1</v>
          </cell>
          <cell r="AA212">
            <v>7122.5</v>
          </cell>
          <cell r="AK212">
            <v>1540</v>
          </cell>
          <cell r="AX212">
            <v>673.75</v>
          </cell>
          <cell r="BF212">
            <v>300</v>
          </cell>
          <cell r="BG212">
            <v>53439.171999999999</v>
          </cell>
          <cell r="BH212">
            <v>46016.671999999999</v>
          </cell>
        </row>
        <row r="213">
          <cell r="D213" t="str">
            <v>A76257</v>
          </cell>
          <cell r="E213" t="str">
            <v>ugb</v>
          </cell>
          <cell r="F213" t="str">
            <v>TRL</v>
          </cell>
          <cell r="G213" t="str">
            <v>UT43</v>
          </cell>
          <cell r="H213" t="str">
            <v>4</v>
          </cell>
          <cell r="I213" t="str">
            <v>GB</v>
          </cell>
          <cell r="J213" t="str">
            <v>20/08/2013</v>
          </cell>
          <cell r="K213">
            <v>56.807727179487003</v>
          </cell>
          <cell r="L213">
            <v>74000</v>
          </cell>
          <cell r="M213">
            <v>10003.067999999999</v>
          </cell>
          <cell r="P213">
            <v>6442</v>
          </cell>
          <cell r="U213">
            <v>1295</v>
          </cell>
          <cell r="AA213">
            <v>13690</v>
          </cell>
          <cell r="AL213">
            <v>3700</v>
          </cell>
          <cell r="AX213">
            <v>1295</v>
          </cell>
          <cell r="BE213">
            <v>350</v>
          </cell>
          <cell r="BG213">
            <v>110775.068</v>
          </cell>
          <cell r="BH213">
            <v>96735.067999999999</v>
          </cell>
        </row>
        <row r="214">
          <cell r="D214" t="str">
            <v>A50183</v>
          </cell>
          <cell r="E214" t="str">
            <v>ugb</v>
          </cell>
          <cell r="F214" t="str">
            <v>THW</v>
          </cell>
          <cell r="G214" t="str">
            <v>UT21</v>
          </cell>
          <cell r="H214" t="str">
            <v>3</v>
          </cell>
          <cell r="I214" t="str">
            <v>GB</v>
          </cell>
          <cell r="J214" t="str">
            <v>28/04/2011</v>
          </cell>
          <cell r="K214">
            <v>65.062268717948996</v>
          </cell>
          <cell r="L214">
            <v>84000</v>
          </cell>
          <cell r="M214">
            <v>11343.324000000001</v>
          </cell>
          <cell r="P214">
            <v>6154</v>
          </cell>
          <cell r="U214">
            <v>1470</v>
          </cell>
          <cell r="Y214">
            <v>414.1</v>
          </cell>
          <cell r="AA214">
            <v>15540</v>
          </cell>
          <cell r="AN214">
            <v>5880</v>
          </cell>
          <cell r="AX214">
            <v>1470</v>
          </cell>
          <cell r="BD214">
            <v>600</v>
          </cell>
          <cell r="BG214">
            <v>126871.424</v>
          </cell>
          <cell r="BH214">
            <v>110731.424</v>
          </cell>
        </row>
        <row r="215">
          <cell r="D215" t="str">
            <v>A76490</v>
          </cell>
          <cell r="E215" t="str">
            <v>ugb</v>
          </cell>
          <cell r="F215" t="str">
            <v>TRL</v>
          </cell>
          <cell r="G215" t="str">
            <v>UT42</v>
          </cell>
          <cell r="H215" t="str">
            <v>6</v>
          </cell>
          <cell r="I215" t="str">
            <v>GB</v>
          </cell>
          <cell r="J215" t="str">
            <v>17/03/2014</v>
          </cell>
          <cell r="K215">
            <v>35.937524102563998</v>
          </cell>
          <cell r="L215">
            <v>49000</v>
          </cell>
          <cell r="M215">
            <v>5664.0720000000001</v>
          </cell>
          <cell r="U215">
            <v>857.5</v>
          </cell>
          <cell r="Y215">
            <v>414.1</v>
          </cell>
          <cell r="AA215">
            <v>9065</v>
          </cell>
          <cell r="AT215">
            <v>3920</v>
          </cell>
          <cell r="AX215">
            <v>857.5</v>
          </cell>
          <cell r="BF215">
            <v>300</v>
          </cell>
          <cell r="BG215">
            <v>70078.172000000006</v>
          </cell>
          <cell r="BH215">
            <v>60713.172000000006</v>
          </cell>
        </row>
        <row r="216">
          <cell r="D216" t="str">
            <v>W04154</v>
          </cell>
          <cell r="E216" t="str">
            <v>ugb</v>
          </cell>
          <cell r="F216" t="str">
            <v>TRL</v>
          </cell>
          <cell r="G216" t="str">
            <v>UT41</v>
          </cell>
          <cell r="H216" t="str">
            <v>4</v>
          </cell>
          <cell r="I216" t="str">
            <v>GB</v>
          </cell>
          <cell r="J216" t="str">
            <v>24/08/1987</v>
          </cell>
          <cell r="K216">
            <v>33.652279175178997</v>
          </cell>
          <cell r="L216">
            <v>47198.143199999999</v>
          </cell>
          <cell r="M216">
            <v>5734.1957616</v>
          </cell>
          <cell r="O216">
            <v>2310</v>
          </cell>
          <cell r="U216">
            <v>825.96750599999996</v>
          </cell>
          <cell r="AA216">
            <v>8731.6564920000001</v>
          </cell>
          <cell r="AH216">
            <v>471.98143199999998</v>
          </cell>
          <cell r="BE216">
            <v>350</v>
          </cell>
          <cell r="BG216">
            <v>65621.944391600002</v>
          </cell>
          <cell r="BH216">
            <v>56540.2878996</v>
          </cell>
        </row>
        <row r="217">
          <cell r="D217" t="str">
            <v>A92789</v>
          </cell>
          <cell r="E217" t="str">
            <v>ugb</v>
          </cell>
          <cell r="F217" t="str">
            <v>BBI</v>
          </cell>
          <cell r="G217" t="str">
            <v>UP21</v>
          </cell>
          <cell r="H217" t="str">
            <v>5</v>
          </cell>
          <cell r="I217" t="str">
            <v>GB</v>
          </cell>
          <cell r="J217" t="str">
            <v>23/08/2004</v>
          </cell>
          <cell r="K217">
            <v>26.807318974358999</v>
          </cell>
          <cell r="L217">
            <v>46900</v>
          </cell>
          <cell r="M217">
            <v>5374.2719999999999</v>
          </cell>
          <cell r="BG217">
            <v>52274.271999999997</v>
          </cell>
          <cell r="BH217">
            <v>52274.271999999997</v>
          </cell>
        </row>
        <row r="218">
          <cell r="D218" t="str">
            <v>W49190</v>
          </cell>
          <cell r="E218" t="str">
            <v>ugb</v>
          </cell>
          <cell r="F218" t="str">
            <v>WWN</v>
          </cell>
          <cell r="G218" t="str">
            <v>UU31</v>
          </cell>
          <cell r="H218" t="str">
            <v>6</v>
          </cell>
          <cell r="I218" t="str">
            <v>GB</v>
          </cell>
          <cell r="J218" t="str">
            <v>04/11/2002</v>
          </cell>
          <cell r="K218">
            <v>22.16204005641</v>
          </cell>
          <cell r="L218">
            <v>30747.395</v>
          </cell>
          <cell r="M218">
            <v>3145.2125099999998</v>
          </cell>
          <cell r="U218">
            <v>538.07941249999999</v>
          </cell>
          <cell r="Y218">
            <v>414.1</v>
          </cell>
          <cell r="AA218">
            <v>5688.268075</v>
          </cell>
          <cell r="AM218">
            <v>1844.8436999999999</v>
          </cell>
          <cell r="AX218">
            <v>538.07941249999999</v>
          </cell>
          <cell r="BF218">
            <v>300</v>
          </cell>
          <cell r="BG218">
            <v>43215.978109999996</v>
          </cell>
          <cell r="BH218">
            <v>37227.710034999996</v>
          </cell>
        </row>
        <row r="219">
          <cell r="D219" t="str">
            <v>A87440</v>
          </cell>
          <cell r="E219" t="str">
            <v>ugb</v>
          </cell>
          <cell r="F219" t="str">
            <v>WWN</v>
          </cell>
          <cell r="G219" t="str">
            <v>UU71</v>
          </cell>
          <cell r="H219" t="str">
            <v>0</v>
          </cell>
          <cell r="I219" t="str">
            <v>GB</v>
          </cell>
          <cell r="J219" t="str">
            <v>01/10/2002</v>
          </cell>
          <cell r="K219">
            <v>12.803031794872</v>
          </cell>
          <cell r="L219">
            <v>17680</v>
          </cell>
          <cell r="M219">
            <v>1341.912</v>
          </cell>
          <cell r="U219">
            <v>309.39999999999998</v>
          </cell>
          <cell r="Y219">
            <v>340</v>
          </cell>
          <cell r="AA219">
            <v>3270.8</v>
          </cell>
          <cell r="AT219">
            <v>1414.4</v>
          </cell>
          <cell r="AX219">
            <v>309.39999999999998</v>
          </cell>
          <cell r="BF219">
            <v>300</v>
          </cell>
          <cell r="BG219">
            <v>24965.912</v>
          </cell>
          <cell r="BH219">
            <v>21395.112000000001</v>
          </cell>
        </row>
        <row r="220">
          <cell r="D220" t="str">
            <v>A76546</v>
          </cell>
          <cell r="E220" t="str">
            <v>ugb</v>
          </cell>
          <cell r="F220" t="str">
            <v>TRS</v>
          </cell>
          <cell r="G220" t="str">
            <v>UT42</v>
          </cell>
          <cell r="H220" t="str">
            <v>5</v>
          </cell>
          <cell r="J220" t="str">
            <v>22/04/2014</v>
          </cell>
          <cell r="K220">
            <v>38.880000000000003</v>
          </cell>
          <cell r="L220">
            <v>38.880000000000003</v>
          </cell>
          <cell r="M220">
            <v>0</v>
          </cell>
          <cell r="BG220">
            <v>38.880000000000003</v>
          </cell>
          <cell r="BH220">
            <v>38.880000000000003</v>
          </cell>
        </row>
        <row r="221">
          <cell r="D221" t="str">
            <v>A50010</v>
          </cell>
          <cell r="E221" t="str">
            <v>ugb</v>
          </cell>
          <cell r="F221" t="str">
            <v>SBS</v>
          </cell>
          <cell r="G221" t="str">
            <v>UP33</v>
          </cell>
          <cell r="H221" t="str">
            <v>7</v>
          </cell>
          <cell r="I221" t="str">
            <v>GB</v>
          </cell>
          <cell r="J221" t="str">
            <v>01/06/2009</v>
          </cell>
          <cell r="K221">
            <v>17.469883076923001</v>
          </cell>
          <cell r="L221">
            <v>30900</v>
          </cell>
          <cell r="M221">
            <v>3166.2719999999999</v>
          </cell>
          <cell r="BG221">
            <v>34066.271999999997</v>
          </cell>
          <cell r="BH221">
            <v>34066.271999999997</v>
          </cell>
        </row>
        <row r="222">
          <cell r="D222" t="str">
            <v>A76275</v>
          </cell>
          <cell r="E222" t="str">
            <v>ugb</v>
          </cell>
          <cell r="F222" t="str">
            <v>TRL</v>
          </cell>
          <cell r="G222" t="str">
            <v>UT43</v>
          </cell>
          <cell r="H222" t="str">
            <v>11</v>
          </cell>
          <cell r="I222" t="str">
            <v>GB</v>
          </cell>
          <cell r="J222" t="str">
            <v>02/09/2013</v>
          </cell>
          <cell r="K222">
            <v>8.1600882051279999</v>
          </cell>
          <cell r="L222">
            <v>12000</v>
          </cell>
          <cell r="M222">
            <v>558.072</v>
          </cell>
          <cell r="U222">
            <v>210</v>
          </cell>
          <cell r="Y222">
            <v>414.1</v>
          </cell>
          <cell r="AA222">
            <v>2220</v>
          </cell>
          <cell r="AX222">
            <v>210</v>
          </cell>
          <cell r="BF222">
            <v>300</v>
          </cell>
          <cell r="BG222">
            <v>15912.172</v>
          </cell>
          <cell r="BH222">
            <v>13392.172</v>
          </cell>
        </row>
        <row r="223">
          <cell r="D223" t="str">
            <v>A74620</v>
          </cell>
          <cell r="E223" t="str">
            <v>ugb</v>
          </cell>
          <cell r="F223" t="str">
            <v>SBS</v>
          </cell>
          <cell r="G223" t="str">
            <v>UP51</v>
          </cell>
          <cell r="H223" t="str">
            <v>0</v>
          </cell>
          <cell r="I223" t="str">
            <v>GB</v>
          </cell>
          <cell r="J223" t="str">
            <v>12/10/2009</v>
          </cell>
          <cell r="K223">
            <v>28.309267692308001</v>
          </cell>
          <cell r="L223">
            <v>42000</v>
          </cell>
          <cell r="M223">
            <v>4698.0720000000001</v>
          </cell>
          <cell r="U223">
            <v>735</v>
          </cell>
          <cell r="AA223">
            <v>7770</v>
          </cell>
          <cell r="BG223">
            <v>55203.072</v>
          </cell>
          <cell r="BH223">
            <v>47433.072</v>
          </cell>
        </row>
        <row r="224">
          <cell r="D224" t="str">
            <v>A74708</v>
          </cell>
          <cell r="E224" t="str">
            <v>ugb</v>
          </cell>
          <cell r="F224" t="str">
            <v>WEN</v>
          </cell>
          <cell r="G224" t="str">
            <v>UU41</v>
          </cell>
          <cell r="H224" t="str">
            <v>8</v>
          </cell>
          <cell r="I224" t="str">
            <v>GB</v>
          </cell>
          <cell r="J224" t="str">
            <v>04/07/2011</v>
          </cell>
          <cell r="K224">
            <v>21.945780512820999</v>
          </cell>
          <cell r="L224">
            <v>30450</v>
          </cell>
          <cell r="M224">
            <v>3104.172</v>
          </cell>
          <cell r="U224">
            <v>532.875</v>
          </cell>
          <cell r="Y224">
            <v>414.1</v>
          </cell>
          <cell r="AA224">
            <v>5633.25</v>
          </cell>
          <cell r="AM224">
            <v>1827</v>
          </cell>
          <cell r="AX224">
            <v>532.875</v>
          </cell>
          <cell r="BF224">
            <v>300</v>
          </cell>
          <cell r="BG224">
            <v>42794.271999999997</v>
          </cell>
          <cell r="BH224">
            <v>36861.021999999997</v>
          </cell>
        </row>
        <row r="225">
          <cell r="D225" t="str">
            <v>A84522</v>
          </cell>
          <cell r="E225" t="str">
            <v>ugb</v>
          </cell>
          <cell r="F225" t="str">
            <v>WTC</v>
          </cell>
          <cell r="G225" t="str">
            <v>UU22</v>
          </cell>
          <cell r="H225" t="str">
            <v>6</v>
          </cell>
          <cell r="I225" t="str">
            <v>GB</v>
          </cell>
          <cell r="J225" t="str">
            <v>08/07/2002</v>
          </cell>
          <cell r="K225">
            <v>30.134526153846</v>
          </cell>
          <cell r="L225">
            <v>42003</v>
          </cell>
          <cell r="M225">
            <v>4698.4859999999999</v>
          </cell>
          <cell r="U225">
            <v>735.05250000000001</v>
          </cell>
          <cell r="AA225">
            <v>7770.5550000000003</v>
          </cell>
          <cell r="AM225">
            <v>2520.1799999999998</v>
          </cell>
          <cell r="AX225">
            <v>735.05250000000001</v>
          </cell>
          <cell r="BF225">
            <v>300</v>
          </cell>
          <cell r="BG225">
            <v>58762.326000000001</v>
          </cell>
          <cell r="BH225">
            <v>50691.771000000001</v>
          </cell>
        </row>
        <row r="226">
          <cell r="D226" t="str">
            <v>A74408</v>
          </cell>
          <cell r="E226" t="str">
            <v>ugb</v>
          </cell>
          <cell r="F226" t="str">
            <v>SBS</v>
          </cell>
          <cell r="G226" t="str">
            <v>UP33</v>
          </cell>
          <cell r="H226" t="str">
            <v>7</v>
          </cell>
          <cell r="I226" t="str">
            <v>GB</v>
          </cell>
          <cell r="J226" t="str">
            <v>01/08/2007</v>
          </cell>
          <cell r="K226">
            <v>24.216703589744</v>
          </cell>
          <cell r="L226">
            <v>34800</v>
          </cell>
          <cell r="M226">
            <v>3704.4720000000002</v>
          </cell>
          <cell r="U226">
            <v>609</v>
          </cell>
          <cell r="Y226">
            <v>414.1</v>
          </cell>
          <cell r="AA226">
            <v>6438</v>
          </cell>
          <cell r="AH226">
            <v>348</v>
          </cell>
          <cell r="AX226">
            <v>609</v>
          </cell>
          <cell r="BF226">
            <v>300</v>
          </cell>
          <cell r="BG226">
            <v>47222.572</v>
          </cell>
          <cell r="BH226">
            <v>40484.572</v>
          </cell>
        </row>
        <row r="227">
          <cell r="D227" t="str">
            <v>A74607</v>
          </cell>
          <cell r="E227" t="str">
            <v>ugb</v>
          </cell>
          <cell r="F227" t="str">
            <v>TRL</v>
          </cell>
          <cell r="G227" t="str">
            <v>UT41</v>
          </cell>
          <cell r="H227" t="str">
            <v>11</v>
          </cell>
          <cell r="I227" t="str">
            <v>GB</v>
          </cell>
          <cell r="J227" t="str">
            <v>01/09/2009</v>
          </cell>
          <cell r="K227">
            <v>5.4187548717949996</v>
          </cell>
          <cell r="L227">
            <v>10250</v>
          </cell>
          <cell r="M227">
            <v>316.572</v>
          </cell>
          <cell r="BG227">
            <v>10566.572</v>
          </cell>
          <cell r="BH227">
            <v>10566.572</v>
          </cell>
        </row>
        <row r="228">
          <cell r="D228" t="str">
            <v>A74693</v>
          </cell>
          <cell r="E228" t="str">
            <v>ugb</v>
          </cell>
          <cell r="F228" t="str">
            <v>TRL</v>
          </cell>
          <cell r="G228" t="str">
            <v>UT41</v>
          </cell>
          <cell r="H228" t="str">
            <v>11</v>
          </cell>
          <cell r="I228" t="str">
            <v>GB</v>
          </cell>
          <cell r="J228" t="str">
            <v>01/08/2011</v>
          </cell>
          <cell r="K228">
            <v>6.5859343589739998</v>
          </cell>
          <cell r="L228">
            <v>12250</v>
          </cell>
          <cell r="M228">
            <v>592.572</v>
          </cell>
          <cell r="BG228">
            <v>12842.572</v>
          </cell>
          <cell r="BH228">
            <v>12842.572</v>
          </cell>
        </row>
        <row r="229">
          <cell r="D229" t="str">
            <v>A76180</v>
          </cell>
          <cell r="E229" t="str">
            <v>ugb</v>
          </cell>
          <cell r="F229" t="str">
            <v>TRL</v>
          </cell>
          <cell r="G229" t="str">
            <v>UT41</v>
          </cell>
          <cell r="H229" t="str">
            <v>11</v>
          </cell>
          <cell r="I229" t="str">
            <v>GB</v>
          </cell>
          <cell r="J229" t="str">
            <v>08/07/2013</v>
          </cell>
          <cell r="K229">
            <v>6.8777292307689999</v>
          </cell>
          <cell r="L229">
            <v>12750</v>
          </cell>
          <cell r="M229">
            <v>661.572</v>
          </cell>
          <cell r="BG229">
            <v>13411.572</v>
          </cell>
          <cell r="BH229">
            <v>13411.572</v>
          </cell>
        </row>
        <row r="230">
          <cell r="D230" t="str">
            <v>A74827</v>
          </cell>
          <cell r="E230" t="str">
            <v>ugb</v>
          </cell>
          <cell r="F230" t="str">
            <v>TRL</v>
          </cell>
          <cell r="G230" t="str">
            <v>UT41</v>
          </cell>
          <cell r="H230" t="str">
            <v>11</v>
          </cell>
          <cell r="I230" t="str">
            <v>GB</v>
          </cell>
          <cell r="J230" t="str">
            <v>16/07/2012</v>
          </cell>
          <cell r="K230">
            <v>6.1538461538459996</v>
          </cell>
          <cell r="L230">
            <v>12000</v>
          </cell>
          <cell r="M230">
            <v>0</v>
          </cell>
          <cell r="BG230">
            <v>12000</v>
          </cell>
          <cell r="BH230">
            <v>12000</v>
          </cell>
        </row>
        <row r="231">
          <cell r="D231" t="str">
            <v>W04200</v>
          </cell>
          <cell r="E231" t="str">
            <v>ugb</v>
          </cell>
          <cell r="F231" t="str">
            <v>WWN</v>
          </cell>
          <cell r="G231" t="str">
            <v>UU31</v>
          </cell>
          <cell r="H231" t="str">
            <v>6</v>
          </cell>
          <cell r="I231" t="str">
            <v>GB</v>
          </cell>
          <cell r="J231" t="str">
            <v>01/02/1991</v>
          </cell>
          <cell r="K231">
            <v>23.304546623846001</v>
          </cell>
          <cell r="L231">
            <v>32783.972999999998</v>
          </cell>
          <cell r="M231">
            <v>3426.2602740000002</v>
          </cell>
          <cell r="U231">
            <v>573.71952750000003</v>
          </cell>
          <cell r="AA231">
            <v>6065.0350049999997</v>
          </cell>
          <cell r="AN231">
            <v>2294.8781100000001</v>
          </cell>
          <cell r="BF231">
            <v>300</v>
          </cell>
          <cell r="BG231">
            <v>45443.865916499999</v>
          </cell>
          <cell r="BH231">
            <v>39078.830911500001</v>
          </cell>
        </row>
        <row r="232">
          <cell r="D232" t="str">
            <v>A00132</v>
          </cell>
          <cell r="E232" t="str">
            <v>ugb</v>
          </cell>
          <cell r="F232" t="str">
            <v>EEA</v>
          </cell>
          <cell r="G232" t="str">
            <v>UE31</v>
          </cell>
          <cell r="H232" t="str">
            <v>7</v>
          </cell>
          <cell r="I232" t="str">
            <v>GB</v>
          </cell>
          <cell r="J232" t="str">
            <v>18/09/2006</v>
          </cell>
          <cell r="K232">
            <v>24.769563897436001</v>
          </cell>
          <cell r="L232">
            <v>34333.199999999997</v>
          </cell>
          <cell r="M232">
            <v>3640.0536000000002</v>
          </cell>
          <cell r="U232">
            <v>600.83100000000002</v>
          </cell>
          <cell r="Y232">
            <v>414.1</v>
          </cell>
          <cell r="AA232">
            <v>6351.6419999999998</v>
          </cell>
          <cell r="AM232">
            <v>2059.9920000000002</v>
          </cell>
          <cell r="AX232">
            <v>600.83100000000002</v>
          </cell>
          <cell r="BF232">
            <v>300</v>
          </cell>
          <cell r="BG232">
            <v>48300.649599999997</v>
          </cell>
          <cell r="BH232">
            <v>41649.007599999997</v>
          </cell>
        </row>
        <row r="233">
          <cell r="D233" t="str">
            <v>U02521</v>
          </cell>
          <cell r="E233" t="str">
            <v>ugb</v>
          </cell>
          <cell r="F233" t="str">
            <v>THW</v>
          </cell>
          <cell r="G233" t="str">
            <v>UT22</v>
          </cell>
          <cell r="H233" t="str">
            <v>8</v>
          </cell>
          <cell r="J233" t="str">
            <v>18/04/2006</v>
          </cell>
          <cell r="K233">
            <v>0</v>
          </cell>
          <cell r="L233">
            <v>23.5</v>
          </cell>
          <cell r="M233">
            <v>0</v>
          </cell>
          <cell r="BG233">
            <v>23.5</v>
          </cell>
          <cell r="BH233">
            <v>23.5</v>
          </cell>
        </row>
        <row r="234">
          <cell r="D234" t="str">
            <v>A76469</v>
          </cell>
          <cell r="E234" t="str">
            <v>ugb</v>
          </cell>
          <cell r="F234" t="str">
            <v>TRL</v>
          </cell>
          <cell r="G234" t="str">
            <v>UT42</v>
          </cell>
          <cell r="H234" t="str">
            <v>8</v>
          </cell>
          <cell r="J234" t="str">
            <v>24/02/2014</v>
          </cell>
          <cell r="K234">
            <v>32.4</v>
          </cell>
          <cell r="L234">
            <v>32.4</v>
          </cell>
          <cell r="M234">
            <v>0</v>
          </cell>
          <cell r="BG234">
            <v>32.4</v>
          </cell>
          <cell r="BH234">
            <v>32.4</v>
          </cell>
        </row>
        <row r="235">
          <cell r="D235" t="str">
            <v>A24757</v>
          </cell>
          <cell r="E235" t="str">
            <v>ugb</v>
          </cell>
          <cell r="F235" t="str">
            <v>WEN</v>
          </cell>
          <cell r="G235" t="str">
            <v>UU41</v>
          </cell>
          <cell r="H235" t="str">
            <v>0</v>
          </cell>
          <cell r="I235" t="str">
            <v>GB</v>
          </cell>
          <cell r="J235" t="str">
            <v>22/03/2006</v>
          </cell>
          <cell r="K235">
            <v>61.516141671794998</v>
          </cell>
          <cell r="L235">
            <v>79250</v>
          </cell>
          <cell r="M235">
            <v>10584.706260000001</v>
          </cell>
          <cell r="P235">
            <v>5406.77</v>
          </cell>
          <cell r="U235">
            <v>1386.875</v>
          </cell>
          <cell r="Y235">
            <v>340</v>
          </cell>
          <cell r="AA235">
            <v>14661.25</v>
          </cell>
          <cell r="AT235">
            <v>6340</v>
          </cell>
          <cell r="AX235">
            <v>1386.875</v>
          </cell>
          <cell r="BD235">
            <v>600</v>
          </cell>
          <cell r="BG235">
            <v>119956.47626</v>
          </cell>
          <cell r="BH235">
            <v>104695.22626</v>
          </cell>
        </row>
        <row r="236">
          <cell r="D236" t="str">
            <v>A00452</v>
          </cell>
          <cell r="E236" t="str">
            <v>ugb</v>
          </cell>
          <cell r="F236" t="str">
            <v>TRL</v>
          </cell>
          <cell r="G236" t="str">
            <v>UT42</v>
          </cell>
          <cell r="H236" t="str">
            <v>5</v>
          </cell>
          <cell r="I236" t="str">
            <v>GB</v>
          </cell>
          <cell r="J236" t="str">
            <v>22/07/2009</v>
          </cell>
          <cell r="K236">
            <v>24.239524102564001</v>
          </cell>
          <cell r="L236">
            <v>42500</v>
          </cell>
          <cell r="M236">
            <v>4767.0720000000001</v>
          </cell>
          <cell r="BG236">
            <v>47267.072</v>
          </cell>
          <cell r="BH236">
            <v>47267.072</v>
          </cell>
        </row>
        <row r="237">
          <cell r="D237" t="str">
            <v>I00379</v>
          </cell>
          <cell r="E237" t="str">
            <v>uin</v>
          </cell>
          <cell r="F237" t="str">
            <v>AHR</v>
          </cell>
          <cell r="G237" t="str">
            <v>US111</v>
          </cell>
          <cell r="H237" t="str">
            <v>10</v>
          </cell>
          <cell r="I237" t="str">
            <v>IN</v>
          </cell>
          <cell r="J237" t="str">
            <v>29/03/2014</v>
          </cell>
          <cell r="K237">
            <v>0</v>
          </cell>
          <cell r="L237">
            <v>0</v>
          </cell>
          <cell r="M237">
            <v>0</v>
          </cell>
          <cell r="BG237">
            <v>0</v>
          </cell>
          <cell r="BH237">
            <v>0</v>
          </cell>
        </row>
        <row r="238">
          <cell r="D238" t="str">
            <v>W05819</v>
          </cell>
          <cell r="E238" t="str">
            <v>ugb</v>
          </cell>
          <cell r="F238" t="str">
            <v>WTC</v>
          </cell>
          <cell r="G238" t="str">
            <v>UU22</v>
          </cell>
          <cell r="H238" t="str">
            <v>8</v>
          </cell>
          <cell r="I238" t="str">
            <v>GB</v>
          </cell>
          <cell r="J238" t="str">
            <v>05/06/2000</v>
          </cell>
          <cell r="K238">
            <v>12.948717948718</v>
          </cell>
          <cell r="L238">
            <v>25250</v>
          </cell>
          <cell r="M238">
            <v>2508.5639999999999</v>
          </cell>
          <cell r="BG238">
            <v>27758.563999999998</v>
          </cell>
          <cell r="BH238">
            <v>27758.563999999998</v>
          </cell>
        </row>
        <row r="239">
          <cell r="D239" t="str">
            <v>A49934</v>
          </cell>
          <cell r="E239" t="str">
            <v>ugb</v>
          </cell>
          <cell r="F239" t="str">
            <v>EEA</v>
          </cell>
          <cell r="G239" t="str">
            <v>UE31</v>
          </cell>
          <cell r="H239" t="str">
            <v>0</v>
          </cell>
          <cell r="I239" t="str">
            <v>GB</v>
          </cell>
          <cell r="J239" t="str">
            <v>15/10/2007</v>
          </cell>
          <cell r="K239">
            <v>13.693370256410001</v>
          </cell>
          <cell r="L239">
            <v>20000</v>
          </cell>
          <cell r="M239">
            <v>1662.0719999999999</v>
          </cell>
          <cell r="U239">
            <v>350</v>
          </cell>
          <cell r="Y239">
            <v>340</v>
          </cell>
          <cell r="AA239">
            <v>3700</v>
          </cell>
          <cell r="AX239">
            <v>350</v>
          </cell>
          <cell r="BF239">
            <v>300</v>
          </cell>
          <cell r="BG239">
            <v>26702.072</v>
          </cell>
          <cell r="BH239">
            <v>22702.072</v>
          </cell>
        </row>
        <row r="240">
          <cell r="D240" t="str">
            <v>I00272</v>
          </cell>
          <cell r="E240" t="str">
            <v>uin</v>
          </cell>
          <cell r="F240" t="str">
            <v>AIT</v>
          </cell>
          <cell r="G240" t="str">
            <v>US111</v>
          </cell>
          <cell r="H240" t="str">
            <v>9</v>
          </cell>
          <cell r="I240" t="str">
            <v>IN</v>
          </cell>
          <cell r="J240" t="str">
            <v>21/08/2013</v>
          </cell>
          <cell r="K240">
            <v>1.9730208423811477</v>
          </cell>
          <cell r="L240">
            <v>1590.6524620747214</v>
          </cell>
          <cell r="M240">
            <v>0</v>
          </cell>
          <cell r="S240">
            <v>94.260886641464964</v>
          </cell>
          <cell r="V240">
            <v>76.351318179586627</v>
          </cell>
          <cell r="AA240">
            <v>640.23761598507531</v>
          </cell>
          <cell r="AB240">
            <v>795.32623103736069</v>
          </cell>
          <cell r="AC240">
            <v>147.28263537728901</v>
          </cell>
          <cell r="AD240">
            <v>245.47105896214833</v>
          </cell>
          <cell r="AQ240">
            <v>190.87829544896655</v>
          </cell>
          <cell r="BA240">
            <v>836.40826746526579</v>
          </cell>
          <cell r="BG240">
            <v>4616.8687711718785</v>
          </cell>
          <cell r="BH240">
            <v>3976.631155186803</v>
          </cell>
        </row>
        <row r="241">
          <cell r="D241" t="str">
            <v>A49944</v>
          </cell>
          <cell r="E241" t="str">
            <v>ugb</v>
          </cell>
          <cell r="F241" t="str">
            <v>THW</v>
          </cell>
          <cell r="G241" t="str">
            <v>UT22</v>
          </cell>
          <cell r="H241" t="str">
            <v>7</v>
          </cell>
          <cell r="I241" t="str">
            <v>NP</v>
          </cell>
          <cell r="J241" t="str">
            <v>22/10/2007</v>
          </cell>
          <cell r="K241">
            <v>14.35632</v>
          </cell>
          <cell r="L241">
            <v>15724.8</v>
          </cell>
          <cell r="M241">
            <v>1072.0944</v>
          </cell>
          <cell r="BG241">
            <v>16796.894400000001</v>
          </cell>
          <cell r="BH241">
            <v>16796.894400000001</v>
          </cell>
        </row>
        <row r="242">
          <cell r="D242" t="str">
            <v>I00088</v>
          </cell>
          <cell r="E242" t="str">
            <v>uin</v>
          </cell>
          <cell r="F242" t="str">
            <v>AHR</v>
          </cell>
          <cell r="G242" t="str">
            <v>US111</v>
          </cell>
          <cell r="H242" t="str">
            <v>7</v>
          </cell>
          <cell r="I242" t="str">
            <v>IN</v>
          </cell>
          <cell r="J242" t="str">
            <v>25/04/2011</v>
          </cell>
          <cell r="K242">
            <v>4.1409079407999316</v>
          </cell>
          <cell r="L242">
            <v>3338.4064018852173</v>
          </cell>
          <cell r="M242">
            <v>0</v>
          </cell>
          <cell r="S242">
            <v>94.260886641464964</v>
          </cell>
          <cell r="V242">
            <v>160.24350729049044</v>
          </cell>
          <cell r="AA242">
            <v>1343.7085767588001</v>
          </cell>
          <cell r="AB242">
            <v>1669.2032009426086</v>
          </cell>
          <cell r="AC242">
            <v>147.28263537728901</v>
          </cell>
          <cell r="AD242">
            <v>245.47105896214833</v>
          </cell>
          <cell r="AQ242">
            <v>400.60876822622612</v>
          </cell>
          <cell r="BA242">
            <v>2290.5395453875985</v>
          </cell>
          <cell r="BG242">
            <v>9689.7245814718444</v>
          </cell>
          <cell r="BH242">
            <v>8346.0160047130448</v>
          </cell>
        </row>
        <row r="243">
          <cell r="D243" t="str">
            <v>I00387</v>
          </cell>
          <cell r="E243" t="str">
            <v>uin</v>
          </cell>
          <cell r="F243" t="str">
            <v>THW</v>
          </cell>
          <cell r="G243" t="str">
            <v>UT211</v>
          </cell>
          <cell r="H243" t="str">
            <v>10</v>
          </cell>
          <cell r="I243" t="str">
            <v>IN</v>
          </cell>
          <cell r="J243" t="str">
            <v>14/04/2014</v>
          </cell>
          <cell r="K243">
            <v>1.5352963465094605</v>
          </cell>
          <cell r="L243">
            <v>1571.0147773577494</v>
          </cell>
          <cell r="M243">
            <v>0</v>
          </cell>
          <cell r="S243">
            <v>94.260886641464964</v>
          </cell>
          <cell r="V243">
            <v>75.408709313171983</v>
          </cell>
          <cell r="AA243">
            <v>485.12622121851831</v>
          </cell>
          <cell r="AB243">
            <v>785.50738867887469</v>
          </cell>
          <cell r="AC243">
            <v>147.28263537728901</v>
          </cell>
          <cell r="AD243">
            <v>245.47105896214833</v>
          </cell>
          <cell r="AQ243">
            <v>188.52177328292993</v>
          </cell>
          <cell r="BA243">
            <v>0</v>
          </cell>
          <cell r="BG243">
            <v>3592.5934508321466</v>
          </cell>
          <cell r="BH243">
            <v>3107.4672296136282</v>
          </cell>
        </row>
        <row r="244">
          <cell r="D244" t="str">
            <v>I00276</v>
          </cell>
          <cell r="E244" t="str">
            <v>uin</v>
          </cell>
          <cell r="F244" t="str">
            <v>WWN</v>
          </cell>
          <cell r="G244" t="str">
            <v>UU111</v>
          </cell>
          <cell r="H244" t="str">
            <v>8</v>
          </cell>
          <cell r="I244" t="str">
            <v>IN</v>
          </cell>
          <cell r="J244" t="str">
            <v>02/09/2013</v>
          </cell>
          <cell r="K244">
            <v>3.6225633100072856</v>
          </cell>
          <cell r="L244">
            <v>2920.5164711080561</v>
          </cell>
          <cell r="M244">
            <v>0</v>
          </cell>
          <cell r="S244">
            <v>94.260886641464964</v>
          </cell>
          <cell r="V244">
            <v>140.18479061318672</v>
          </cell>
          <cell r="AA244">
            <v>1175.5077531543029</v>
          </cell>
          <cell r="AB244">
            <v>1460.258235554028</v>
          </cell>
          <cell r="AC244">
            <v>147.28263537728901</v>
          </cell>
          <cell r="AD244">
            <v>245.47105896214833</v>
          </cell>
          <cell r="AQ244">
            <v>350.46197653296679</v>
          </cell>
          <cell r="BA244">
            <v>1942.8543374736118</v>
          </cell>
          <cell r="BG244">
            <v>8476.7981454170549</v>
          </cell>
          <cell r="BH244">
            <v>7301.290392262752</v>
          </cell>
        </row>
        <row r="245">
          <cell r="D245" t="str">
            <v>A76345</v>
          </cell>
          <cell r="E245" t="str">
            <v>ugb</v>
          </cell>
          <cell r="F245" t="str">
            <v>TRL</v>
          </cell>
          <cell r="G245" t="str">
            <v>UT41</v>
          </cell>
          <cell r="H245" t="str">
            <v>11</v>
          </cell>
          <cell r="I245" t="str">
            <v>GB</v>
          </cell>
          <cell r="J245" t="str">
            <v>21/10/2013</v>
          </cell>
          <cell r="K245">
            <v>0</v>
          </cell>
          <cell r="L245">
            <v>0</v>
          </cell>
          <cell r="M245">
            <v>0</v>
          </cell>
          <cell r="BG245">
            <v>0</v>
          </cell>
          <cell r="BH245">
            <v>0</v>
          </cell>
        </row>
        <row r="246">
          <cell r="D246" t="str">
            <v>A76279</v>
          </cell>
          <cell r="E246" t="str">
            <v>ugb</v>
          </cell>
          <cell r="F246" t="str">
            <v>THW</v>
          </cell>
          <cell r="G246" t="str">
            <v>UT21</v>
          </cell>
          <cell r="H246" t="str">
            <v>10</v>
          </cell>
          <cell r="I246" t="str">
            <v>GB</v>
          </cell>
          <cell r="J246" t="str">
            <v>03/09/2013</v>
          </cell>
          <cell r="K246">
            <v>13.503472820513</v>
          </cell>
          <cell r="L246">
            <v>18450</v>
          </cell>
          <cell r="M246">
            <v>1448.172</v>
          </cell>
          <cell r="U246">
            <v>322.875</v>
          </cell>
          <cell r="Y246">
            <v>414.1</v>
          </cell>
          <cell r="AA246">
            <v>3413.25</v>
          </cell>
          <cell r="AH246">
            <v>184.5</v>
          </cell>
          <cell r="AX246">
            <v>322.875</v>
          </cell>
          <cell r="BF246">
            <v>300</v>
          </cell>
          <cell r="BG246">
            <v>24855.772000000001</v>
          </cell>
          <cell r="BH246">
            <v>21142.522000000001</v>
          </cell>
        </row>
        <row r="247">
          <cell r="D247" t="str">
            <v>A25105</v>
          </cell>
          <cell r="E247" t="str">
            <v>ugb</v>
          </cell>
          <cell r="F247" t="str">
            <v>TRL</v>
          </cell>
          <cell r="G247" t="str">
            <v>UT42</v>
          </cell>
          <cell r="H247" t="str">
            <v>4</v>
          </cell>
          <cell r="I247" t="str">
            <v>GB</v>
          </cell>
          <cell r="J247" t="str">
            <v>27/10/2008</v>
          </cell>
          <cell r="K247">
            <v>42.622601025641004</v>
          </cell>
          <cell r="L247">
            <v>74000</v>
          </cell>
          <cell r="M247">
            <v>9114.0720000000001</v>
          </cell>
          <cell r="BG247">
            <v>83114.072</v>
          </cell>
          <cell r="BH247">
            <v>83114.072</v>
          </cell>
        </row>
        <row r="248">
          <cell r="D248" t="str">
            <v>A00141</v>
          </cell>
          <cell r="E248" t="str">
            <v>ugb</v>
          </cell>
          <cell r="F248" t="str">
            <v>THW</v>
          </cell>
          <cell r="G248" t="str">
            <v>UT24</v>
          </cell>
          <cell r="H248" t="str">
            <v>0</v>
          </cell>
          <cell r="I248" t="str">
            <v>PL</v>
          </cell>
          <cell r="J248" t="str">
            <v>18/10/2006</v>
          </cell>
          <cell r="K248">
            <v>37.13530974359</v>
          </cell>
          <cell r="L248">
            <v>50189</v>
          </cell>
          <cell r="M248">
            <v>5828.1540000000005</v>
          </cell>
          <cell r="U248">
            <v>878.3075</v>
          </cell>
          <cell r="AA248">
            <v>9284.9650000000001</v>
          </cell>
          <cell r="AC248">
            <v>990</v>
          </cell>
          <cell r="AT248">
            <v>4015.12</v>
          </cell>
          <cell r="AX248">
            <v>878.3075</v>
          </cell>
          <cell r="BE248">
            <v>350</v>
          </cell>
          <cell r="BG248">
            <v>72413.854000000007</v>
          </cell>
          <cell r="BH248">
            <v>62778.88900000001</v>
          </cell>
        </row>
        <row r="249">
          <cell r="D249" t="str">
            <v>U02630</v>
          </cell>
          <cell r="E249" t="str">
            <v>ugb</v>
          </cell>
          <cell r="F249" t="str">
            <v>THW</v>
          </cell>
          <cell r="G249" t="str">
            <v>UT22</v>
          </cell>
          <cell r="H249" t="str">
            <v>0</v>
          </cell>
          <cell r="J249" t="str">
            <v>04/12/2006</v>
          </cell>
          <cell r="K249">
            <v>26</v>
          </cell>
          <cell r="L249">
            <v>26</v>
          </cell>
          <cell r="M249">
            <v>0</v>
          </cell>
          <cell r="BG249">
            <v>26</v>
          </cell>
          <cell r="BH249">
            <v>26</v>
          </cell>
        </row>
        <row r="250">
          <cell r="D250" t="str">
            <v>A25263</v>
          </cell>
          <cell r="E250" t="str">
            <v>ugb</v>
          </cell>
          <cell r="F250" t="str">
            <v>TRL</v>
          </cell>
          <cell r="G250" t="str">
            <v>UT41</v>
          </cell>
          <cell r="H250" t="str">
            <v>4</v>
          </cell>
          <cell r="I250" t="str">
            <v>GB</v>
          </cell>
          <cell r="J250" t="str">
            <v>03/09/2012</v>
          </cell>
          <cell r="K250">
            <v>43.401484358974002</v>
          </cell>
          <cell r="L250">
            <v>58066.25</v>
          </cell>
          <cell r="M250">
            <v>7233.9944999999998</v>
          </cell>
          <cell r="O250">
            <v>2310</v>
          </cell>
          <cell r="U250">
            <v>1016.159375</v>
          </cell>
          <cell r="Y250">
            <v>414.1</v>
          </cell>
          <cell r="AA250">
            <v>10742.25625</v>
          </cell>
          <cell r="AM250">
            <v>3483.9749999999999</v>
          </cell>
          <cell r="AX250">
            <v>1016.159375</v>
          </cell>
          <cell r="BE250">
            <v>350</v>
          </cell>
          <cell r="BG250">
            <v>84632.894499999995</v>
          </cell>
          <cell r="BH250">
            <v>73540.638249999989</v>
          </cell>
        </row>
        <row r="251">
          <cell r="D251" t="str">
            <v>A74328</v>
          </cell>
          <cell r="E251" t="str">
            <v>ugb</v>
          </cell>
          <cell r="F251" t="str">
            <v>TEX</v>
          </cell>
          <cell r="G251" t="str">
            <v>UT11</v>
          </cell>
          <cell r="H251" t="str">
            <v>8</v>
          </cell>
          <cell r="I251" t="str">
            <v>GB</v>
          </cell>
          <cell r="J251" t="str">
            <v>18/09/2006</v>
          </cell>
          <cell r="K251">
            <v>10.962857435897</v>
          </cell>
          <cell r="L251">
            <v>19750</v>
          </cell>
          <cell r="M251">
            <v>1627.5719999999999</v>
          </cell>
          <cell r="BG251">
            <v>21377.572</v>
          </cell>
          <cell r="BH251">
            <v>21377.572</v>
          </cell>
        </row>
        <row r="252">
          <cell r="D252" t="str">
            <v>A74670</v>
          </cell>
          <cell r="E252" t="str">
            <v>ugb</v>
          </cell>
          <cell r="F252" t="str">
            <v>WTC</v>
          </cell>
          <cell r="G252" t="str">
            <v>UU22</v>
          </cell>
          <cell r="H252" t="str">
            <v>6</v>
          </cell>
          <cell r="I252" t="str">
            <v>GB</v>
          </cell>
          <cell r="J252" t="str">
            <v>23/05/2011</v>
          </cell>
          <cell r="K252">
            <v>29.013965128205001</v>
          </cell>
          <cell r="L252">
            <v>40170</v>
          </cell>
          <cell r="M252">
            <v>4445.5320000000002</v>
          </cell>
          <cell r="U252">
            <v>702.97500000000002</v>
          </cell>
          <cell r="Y252">
            <v>414.1</v>
          </cell>
          <cell r="AA252">
            <v>7431.45</v>
          </cell>
          <cell r="AM252">
            <v>2410.1999999999998</v>
          </cell>
          <cell r="AX252">
            <v>702.97500000000002</v>
          </cell>
          <cell r="BF252">
            <v>300</v>
          </cell>
          <cell r="BG252">
            <v>56577.232000000004</v>
          </cell>
          <cell r="BH252">
            <v>48845.782000000007</v>
          </cell>
        </row>
        <row r="253">
          <cell r="D253" t="str">
            <v>A76132</v>
          </cell>
          <cell r="E253" t="str">
            <v>ugb</v>
          </cell>
          <cell r="F253" t="str">
            <v>TRS</v>
          </cell>
          <cell r="G253" t="str">
            <v>UT42</v>
          </cell>
          <cell r="H253" t="str">
            <v>5</v>
          </cell>
          <cell r="I253" t="str">
            <v>GB</v>
          </cell>
          <cell r="J253" t="str">
            <v>29/04/2013</v>
          </cell>
          <cell r="K253">
            <v>44.025729230769002</v>
          </cell>
          <cell r="L253">
            <v>63000</v>
          </cell>
          <cell r="M253">
            <v>7596.0720000000001</v>
          </cell>
          <cell r="U253">
            <v>1102.5</v>
          </cell>
          <cell r="Y253">
            <v>414.1</v>
          </cell>
          <cell r="AA253">
            <v>11655</v>
          </cell>
          <cell r="AH253">
            <v>630</v>
          </cell>
          <cell r="AX253">
            <v>1102.5</v>
          </cell>
          <cell r="BE253">
            <v>350</v>
          </cell>
          <cell r="BG253">
            <v>85850.172000000006</v>
          </cell>
          <cell r="BH253">
            <v>73845.172000000006</v>
          </cell>
        </row>
        <row r="254">
          <cell r="D254" t="str">
            <v>A96210</v>
          </cell>
          <cell r="E254" t="str">
            <v>ugb</v>
          </cell>
          <cell r="F254" t="str">
            <v>TRL</v>
          </cell>
          <cell r="G254" t="str">
            <v>UT41</v>
          </cell>
          <cell r="H254" t="str">
            <v>3</v>
          </cell>
          <cell r="I254" t="str">
            <v>GB</v>
          </cell>
          <cell r="J254" t="str">
            <v>29/11/2004</v>
          </cell>
          <cell r="K254">
            <v>51.420353846154001</v>
          </cell>
          <cell r="L254">
            <v>66625</v>
          </cell>
          <cell r="M254">
            <v>8839.59</v>
          </cell>
          <cell r="P254">
            <v>5386</v>
          </cell>
          <cell r="U254">
            <v>1165.9375</v>
          </cell>
          <cell r="Y254">
            <v>414.1</v>
          </cell>
          <cell r="AA254">
            <v>12325.625</v>
          </cell>
          <cell r="AM254">
            <v>3997.5</v>
          </cell>
          <cell r="AX254">
            <v>1165.9375</v>
          </cell>
          <cell r="BE254">
            <v>350</v>
          </cell>
          <cell r="BG254">
            <v>100269.69</v>
          </cell>
          <cell r="BH254">
            <v>87594.065000000002</v>
          </cell>
        </row>
        <row r="255">
          <cell r="D255" t="str">
            <v>A76426</v>
          </cell>
          <cell r="E255" t="str">
            <v>ugb</v>
          </cell>
          <cell r="F255" t="str">
            <v>EEC</v>
          </cell>
          <cell r="G255" t="str">
            <v>UE21</v>
          </cell>
          <cell r="H255" t="str">
            <v>10</v>
          </cell>
          <cell r="I255" t="str">
            <v>GB</v>
          </cell>
          <cell r="J255" t="str">
            <v>13/01/2014</v>
          </cell>
          <cell r="K255">
            <v>12.403113846154</v>
          </cell>
          <cell r="L255">
            <v>18000</v>
          </cell>
          <cell r="M255">
            <v>1386.0719999999999</v>
          </cell>
          <cell r="U255">
            <v>315</v>
          </cell>
          <cell r="AA255">
            <v>3330</v>
          </cell>
          <cell r="AJ255">
            <v>540</v>
          </cell>
          <cell r="AX255">
            <v>315</v>
          </cell>
          <cell r="BF255">
            <v>300</v>
          </cell>
          <cell r="BG255">
            <v>24186.072</v>
          </cell>
          <cell r="BH255">
            <v>20556.072</v>
          </cell>
        </row>
        <row r="256">
          <cell r="D256" t="str">
            <v>A24936</v>
          </cell>
          <cell r="E256" t="str">
            <v>ugb</v>
          </cell>
          <cell r="F256" t="str">
            <v>EEX</v>
          </cell>
          <cell r="G256" t="str">
            <v>UE11</v>
          </cell>
          <cell r="H256" t="str">
            <v>0</v>
          </cell>
          <cell r="I256" t="str">
            <v>GB</v>
          </cell>
          <cell r="J256" t="str">
            <v>02/01/2008</v>
          </cell>
          <cell r="K256">
            <v>24.689267692308</v>
          </cell>
          <cell r="L256">
            <v>34000</v>
          </cell>
          <cell r="M256">
            <v>3594.0720000000001</v>
          </cell>
          <cell r="U256">
            <v>595</v>
          </cell>
          <cell r="AA256">
            <v>6290</v>
          </cell>
          <cell r="AT256">
            <v>2720</v>
          </cell>
          <cell r="AX256">
            <v>595</v>
          </cell>
          <cell r="BE256">
            <v>350</v>
          </cell>
          <cell r="BG256">
            <v>48144.072</v>
          </cell>
          <cell r="BH256">
            <v>41504.072</v>
          </cell>
        </row>
        <row r="257">
          <cell r="D257" t="str">
            <v>I00247</v>
          </cell>
          <cell r="E257" t="str">
            <v>uin</v>
          </cell>
          <cell r="F257" t="str">
            <v>WWN</v>
          </cell>
          <cell r="G257" t="str">
            <v>UU115</v>
          </cell>
          <cell r="H257" t="str">
            <v>8</v>
          </cell>
          <cell r="I257" t="str">
            <v>IN</v>
          </cell>
          <cell r="J257" t="str">
            <v>08/07/2013</v>
          </cell>
          <cell r="K257">
            <v>4.7133275679105111</v>
          </cell>
          <cell r="L257">
            <v>3799.8919927340562</v>
          </cell>
          <cell r="M257">
            <v>0</v>
          </cell>
          <cell r="S257">
            <v>94.260886641464964</v>
          </cell>
          <cell r="V257">
            <v>182.39481565123469</v>
          </cell>
          <cell r="AA257">
            <v>1529.4565270754576</v>
          </cell>
          <cell r="AB257">
            <v>1899.9459963670281</v>
          </cell>
          <cell r="AC257">
            <v>147.28263537728901</v>
          </cell>
          <cell r="AD257">
            <v>245.47105896214833</v>
          </cell>
          <cell r="AQ257">
            <v>455.98703912808674</v>
          </cell>
          <cell r="BA257">
            <v>2674.4955569738327</v>
          </cell>
          <cell r="BG257">
            <v>11029.186508910601</v>
          </cell>
          <cell r="BH257">
            <v>9499.7299818351439</v>
          </cell>
        </row>
        <row r="258">
          <cell r="D258" t="str">
            <v>I00396</v>
          </cell>
          <cell r="E258" t="str">
            <v>uin</v>
          </cell>
          <cell r="F258" t="str">
            <v>THW</v>
          </cell>
          <cell r="G258" t="str">
            <v>UT211</v>
          </cell>
          <cell r="H258" t="str">
            <v>8</v>
          </cell>
          <cell r="I258" t="str">
            <v>IN</v>
          </cell>
          <cell r="J258" t="str">
            <v>30/04/2014</v>
          </cell>
          <cell r="K258">
            <v>2.0000981884235851</v>
          </cell>
          <cell r="L258">
            <v>2.0000981884235851</v>
          </cell>
          <cell r="M258">
            <v>0</v>
          </cell>
          <cell r="BG258">
            <v>2.0000981884235851</v>
          </cell>
          <cell r="BH258">
            <v>2.0000981884235851</v>
          </cell>
        </row>
        <row r="259">
          <cell r="D259" t="str">
            <v>U02755</v>
          </cell>
          <cell r="E259" t="str">
            <v>ugb</v>
          </cell>
          <cell r="F259" t="str">
            <v>THW</v>
          </cell>
          <cell r="G259" t="str">
            <v>UT23</v>
          </cell>
          <cell r="H259" t="str">
            <v>6</v>
          </cell>
          <cell r="J259" t="str">
            <v>06/08/2007</v>
          </cell>
          <cell r="K259">
            <v>0</v>
          </cell>
          <cell r="L259">
            <v>26.5</v>
          </cell>
          <cell r="M259">
            <v>0</v>
          </cell>
          <cell r="BG259">
            <v>26.5</v>
          </cell>
          <cell r="BH259">
            <v>26.5</v>
          </cell>
        </row>
        <row r="260">
          <cell r="D260" t="str">
            <v>S10209</v>
          </cell>
          <cell r="E260" t="str">
            <v>ugb</v>
          </cell>
          <cell r="F260" t="str">
            <v>TPL</v>
          </cell>
          <cell r="G260" t="str">
            <v>UT22</v>
          </cell>
          <cell r="H260" t="str">
            <v>9</v>
          </cell>
          <cell r="J260" t="str">
            <v>16/02/2007</v>
          </cell>
          <cell r="K260">
            <v>0</v>
          </cell>
          <cell r="L260">
            <v>65.33</v>
          </cell>
          <cell r="M260">
            <v>0</v>
          </cell>
          <cell r="BG260">
            <v>65.33</v>
          </cell>
          <cell r="BH260">
            <v>65.33</v>
          </cell>
        </row>
        <row r="261">
          <cell r="D261" t="str">
            <v>A74302</v>
          </cell>
          <cell r="E261" t="str">
            <v>ugb</v>
          </cell>
          <cell r="F261" t="str">
            <v>EEA</v>
          </cell>
          <cell r="G261" t="str">
            <v>UE31</v>
          </cell>
          <cell r="H261" t="str">
            <v>8</v>
          </cell>
          <cell r="I261" t="str">
            <v>GB</v>
          </cell>
          <cell r="J261" t="str">
            <v>02/10/2006</v>
          </cell>
          <cell r="K261">
            <v>13.384754871795</v>
          </cell>
          <cell r="L261">
            <v>23900</v>
          </cell>
          <cell r="M261">
            <v>2200.2719999999999</v>
          </cell>
          <cell r="BG261">
            <v>26100.272000000001</v>
          </cell>
          <cell r="BH261">
            <v>26100.272000000001</v>
          </cell>
        </row>
        <row r="262">
          <cell r="D262" t="str">
            <v>A76276</v>
          </cell>
          <cell r="E262" t="str">
            <v>ugb</v>
          </cell>
          <cell r="F262" t="str">
            <v>TRL</v>
          </cell>
          <cell r="G262" t="str">
            <v>UT43</v>
          </cell>
          <cell r="H262" t="str">
            <v>10</v>
          </cell>
          <cell r="I262" t="str">
            <v>GB</v>
          </cell>
          <cell r="J262" t="str">
            <v>02/09/2013</v>
          </cell>
          <cell r="K262">
            <v>12.565206153846001</v>
          </cell>
          <cell r="L262">
            <v>18360</v>
          </cell>
          <cell r="M262">
            <v>1435.752</v>
          </cell>
          <cell r="U262">
            <v>321.3</v>
          </cell>
          <cell r="AA262">
            <v>3396.6</v>
          </cell>
          <cell r="AI262">
            <v>367.2</v>
          </cell>
          <cell r="AX262">
            <v>321.3</v>
          </cell>
          <cell r="BF262">
            <v>300</v>
          </cell>
          <cell r="BG262">
            <v>24502.151999999998</v>
          </cell>
          <cell r="BH262">
            <v>20805.552</v>
          </cell>
        </row>
        <row r="263">
          <cell r="D263" t="str">
            <v>A74895</v>
          </cell>
          <cell r="E263" t="str">
            <v>ugb</v>
          </cell>
          <cell r="F263" t="str">
            <v>BBI</v>
          </cell>
          <cell r="G263" t="str">
            <v>UP33</v>
          </cell>
          <cell r="H263" t="str">
            <v>9</v>
          </cell>
          <cell r="I263" t="str">
            <v>GB</v>
          </cell>
          <cell r="J263" t="str">
            <v>24/09/2012</v>
          </cell>
          <cell r="K263">
            <v>17.341626666667</v>
          </cell>
          <cell r="L263">
            <v>25000</v>
          </cell>
          <cell r="M263">
            <v>2352.0720000000001</v>
          </cell>
          <cell r="U263">
            <v>437.5</v>
          </cell>
          <cell r="Y263">
            <v>414.1</v>
          </cell>
          <cell r="AA263">
            <v>4625</v>
          </cell>
          <cell r="AH263">
            <v>250</v>
          </cell>
          <cell r="AX263">
            <v>437.5</v>
          </cell>
          <cell r="BF263">
            <v>300</v>
          </cell>
          <cell r="BG263">
            <v>33816.171999999999</v>
          </cell>
          <cell r="BH263">
            <v>28891.171999999999</v>
          </cell>
        </row>
        <row r="264">
          <cell r="D264" t="str">
            <v>A76577</v>
          </cell>
          <cell r="E264" t="str">
            <v>ugb</v>
          </cell>
          <cell r="F264" t="str">
            <v>SBS</v>
          </cell>
          <cell r="G264" t="str">
            <v>UP33</v>
          </cell>
          <cell r="H264" t="str">
            <v>8</v>
          </cell>
          <cell r="J264" t="str">
            <v>15/05/2014</v>
          </cell>
          <cell r="K264">
            <v>43.2</v>
          </cell>
          <cell r="L264">
            <v>43.2</v>
          </cell>
          <cell r="M264">
            <v>0</v>
          </cell>
          <cell r="BG264">
            <v>43.2</v>
          </cell>
          <cell r="BH264">
            <v>43.2</v>
          </cell>
        </row>
        <row r="265">
          <cell r="D265" t="str">
            <v>A74495</v>
          </cell>
          <cell r="E265" t="str">
            <v>ugb</v>
          </cell>
          <cell r="F265" t="str">
            <v>WTC</v>
          </cell>
          <cell r="G265" t="str">
            <v>UU22</v>
          </cell>
          <cell r="H265" t="str">
            <v>5</v>
          </cell>
          <cell r="I265" t="str">
            <v>GB</v>
          </cell>
          <cell r="J265" t="str">
            <v>03/03/2008</v>
          </cell>
          <cell r="K265">
            <v>24.823113846154001</v>
          </cell>
          <cell r="L265">
            <v>43500</v>
          </cell>
          <cell r="M265">
            <v>4905.0720000000001</v>
          </cell>
          <cell r="BG265">
            <v>48405.072</v>
          </cell>
          <cell r="BH265">
            <v>48405.072</v>
          </cell>
        </row>
        <row r="266">
          <cell r="D266" t="str">
            <v>A95613</v>
          </cell>
          <cell r="E266" t="str">
            <v>ugb</v>
          </cell>
          <cell r="F266" t="str">
            <v>SBR</v>
          </cell>
          <cell r="G266" t="str">
            <v>UT31</v>
          </cell>
          <cell r="H266" t="str">
            <v>6</v>
          </cell>
          <cell r="I266" t="str">
            <v>GB</v>
          </cell>
          <cell r="J266" t="str">
            <v>03/11/2003</v>
          </cell>
          <cell r="K266">
            <v>33.345064333332999</v>
          </cell>
          <cell r="L266">
            <v>46126.025000000001</v>
          </cell>
          <cell r="M266">
            <v>5267.4634500000002</v>
          </cell>
          <cell r="U266">
            <v>807.20543750000002</v>
          </cell>
          <cell r="Y266">
            <v>414.1</v>
          </cell>
          <cell r="AA266">
            <v>8533.3146250000009</v>
          </cell>
          <cell r="AM266">
            <v>2767.5614999999998</v>
          </cell>
          <cell r="AX266">
            <v>807.20543750000002</v>
          </cell>
          <cell r="BF266">
            <v>300</v>
          </cell>
          <cell r="BG266">
            <v>65022.87545</v>
          </cell>
          <cell r="BH266">
            <v>56189.560825</v>
          </cell>
        </row>
        <row r="267">
          <cell r="D267" t="str">
            <v>A74466</v>
          </cell>
          <cell r="E267" t="str">
            <v>ugb</v>
          </cell>
          <cell r="F267" t="str">
            <v>GLR</v>
          </cell>
          <cell r="G267" t="str">
            <v>UP21</v>
          </cell>
          <cell r="H267" t="str">
            <v>0</v>
          </cell>
          <cell r="I267" t="str">
            <v>GB</v>
          </cell>
          <cell r="J267" t="str">
            <v>26/11/2007</v>
          </cell>
          <cell r="K267">
            <v>14.513883076922999</v>
          </cell>
          <cell r="L267">
            <v>20000</v>
          </cell>
          <cell r="M267">
            <v>1662.0719999999999</v>
          </cell>
          <cell r="U267">
            <v>350</v>
          </cell>
          <cell r="Y267">
            <v>340</v>
          </cell>
          <cell r="AA267">
            <v>3700</v>
          </cell>
          <cell r="AT267">
            <v>1600</v>
          </cell>
          <cell r="AX267">
            <v>350</v>
          </cell>
          <cell r="BF267">
            <v>300</v>
          </cell>
          <cell r="BG267">
            <v>28302.072</v>
          </cell>
          <cell r="BH267">
            <v>24302.072</v>
          </cell>
        </row>
        <row r="268">
          <cell r="D268" t="str">
            <v>I00407</v>
          </cell>
          <cell r="E268" t="str">
            <v>uin</v>
          </cell>
          <cell r="F268" t="str">
            <v>AHR</v>
          </cell>
          <cell r="G268" t="str">
            <v>US111</v>
          </cell>
          <cell r="H268" t="str">
            <v>10</v>
          </cell>
          <cell r="I268" t="str">
            <v>IN</v>
          </cell>
          <cell r="J268" t="str">
            <v>06/05/2014</v>
          </cell>
          <cell r="K268">
            <v>0</v>
          </cell>
          <cell r="L268">
            <v>0</v>
          </cell>
          <cell r="M268">
            <v>0</v>
          </cell>
          <cell r="BG268">
            <v>0</v>
          </cell>
          <cell r="BH268">
            <v>0</v>
          </cell>
        </row>
        <row r="269">
          <cell r="D269" t="str">
            <v>A24839</v>
          </cell>
          <cell r="E269" t="str">
            <v>ugb</v>
          </cell>
          <cell r="F269" t="str">
            <v>TRL</v>
          </cell>
          <cell r="G269" t="str">
            <v>UT41</v>
          </cell>
          <cell r="H269" t="str">
            <v>8</v>
          </cell>
          <cell r="I269" t="str">
            <v>GB</v>
          </cell>
          <cell r="J269" t="str">
            <v>20/11/2006</v>
          </cell>
          <cell r="K269">
            <v>23.646083181538</v>
          </cell>
          <cell r="L269">
            <v>33553.498</v>
          </cell>
          <cell r="M269">
            <v>3532.4547240000002</v>
          </cell>
          <cell r="U269">
            <v>587.18621499999995</v>
          </cell>
          <cell r="AA269">
            <v>6207.3971300000003</v>
          </cell>
          <cell r="AK269">
            <v>1342.1399200000001</v>
          </cell>
          <cell r="AX269">
            <v>587.18621499999995</v>
          </cell>
          <cell r="BF269">
            <v>300</v>
          </cell>
          <cell r="BG269">
            <v>46109.862203999997</v>
          </cell>
          <cell r="BH269">
            <v>39602.465074</v>
          </cell>
        </row>
        <row r="270">
          <cell r="D270" t="str">
            <v>A25079</v>
          </cell>
          <cell r="E270" t="str">
            <v>ugb</v>
          </cell>
          <cell r="F270" t="str">
            <v>THW</v>
          </cell>
          <cell r="G270" t="str">
            <v>UT25</v>
          </cell>
          <cell r="H270" t="str">
            <v>6</v>
          </cell>
          <cell r="I270" t="str">
            <v>RO</v>
          </cell>
          <cell r="J270" t="str">
            <v>15/09/2008</v>
          </cell>
          <cell r="K270">
            <v>4.5865384615379998</v>
          </cell>
          <cell r="L270">
            <v>9540</v>
          </cell>
          <cell r="M270">
            <v>0</v>
          </cell>
          <cell r="BG270">
            <v>9540</v>
          </cell>
          <cell r="BH270">
            <v>9540</v>
          </cell>
        </row>
        <row r="271">
          <cell r="D271" t="str">
            <v>A50054</v>
          </cell>
          <cell r="E271" t="str">
            <v>ugb</v>
          </cell>
          <cell r="F271" t="str">
            <v>WEN</v>
          </cell>
          <cell r="G271" t="str">
            <v>UU41</v>
          </cell>
          <cell r="H271" t="str">
            <v>0</v>
          </cell>
          <cell r="I271" t="str">
            <v>CH</v>
          </cell>
          <cell r="J271" t="str">
            <v>19/01/2009</v>
          </cell>
          <cell r="K271">
            <v>19.264652307692</v>
          </cell>
          <cell r="L271">
            <v>28000</v>
          </cell>
          <cell r="M271">
            <v>2766.0720000000001</v>
          </cell>
          <cell r="U271">
            <v>490</v>
          </cell>
          <cell r="Y271">
            <v>340</v>
          </cell>
          <cell r="AA271">
            <v>5180</v>
          </cell>
          <cell r="AX271">
            <v>490</v>
          </cell>
          <cell r="BF271">
            <v>300</v>
          </cell>
          <cell r="BG271">
            <v>37566.072</v>
          </cell>
          <cell r="BH271">
            <v>32086.072</v>
          </cell>
        </row>
        <row r="272">
          <cell r="D272" t="str">
            <v>A85545</v>
          </cell>
          <cell r="E272" t="str">
            <v>ugb</v>
          </cell>
          <cell r="F272" t="str">
            <v>TPL</v>
          </cell>
          <cell r="G272" t="str">
            <v>UT22</v>
          </cell>
          <cell r="H272" t="str">
            <v>5</v>
          </cell>
          <cell r="I272" t="str">
            <v>GB</v>
          </cell>
          <cell r="J272" t="str">
            <v>21/10/2002</v>
          </cell>
          <cell r="K272">
            <v>30.873759389743999</v>
          </cell>
          <cell r="L272">
            <v>42727.544999999998</v>
          </cell>
          <cell r="M272">
            <v>4798.4732100000001</v>
          </cell>
          <cell r="U272">
            <v>747.73203750000005</v>
          </cell>
          <cell r="Y272">
            <v>414.1</v>
          </cell>
          <cell r="AA272">
            <v>7904.5958250000003</v>
          </cell>
          <cell r="AM272">
            <v>2563.6527000000001</v>
          </cell>
          <cell r="AX272">
            <v>747.73203750000005</v>
          </cell>
          <cell r="BF272">
            <v>300</v>
          </cell>
          <cell r="BG272">
            <v>60203.830809999999</v>
          </cell>
          <cell r="BH272">
            <v>51999.234985000003</v>
          </cell>
        </row>
        <row r="273">
          <cell r="D273" t="str">
            <v>A76435</v>
          </cell>
          <cell r="E273" t="str">
            <v>ugb</v>
          </cell>
          <cell r="F273" t="str">
            <v>THW</v>
          </cell>
          <cell r="G273" t="str">
            <v>UT21</v>
          </cell>
          <cell r="H273" t="str">
            <v>7</v>
          </cell>
          <cell r="J273" t="str">
            <v>06/01/2014</v>
          </cell>
          <cell r="K273">
            <v>29.37</v>
          </cell>
          <cell r="L273">
            <v>29.37</v>
          </cell>
          <cell r="M273">
            <v>0</v>
          </cell>
          <cell r="BG273">
            <v>29.37</v>
          </cell>
          <cell r="BH273">
            <v>29.37</v>
          </cell>
        </row>
        <row r="274">
          <cell r="D274" t="str">
            <v>A74230</v>
          </cell>
          <cell r="E274" t="str">
            <v>ugb</v>
          </cell>
          <cell r="F274" t="str">
            <v>EEC</v>
          </cell>
          <cell r="G274" t="str">
            <v>UE21</v>
          </cell>
          <cell r="H274" t="str">
            <v>7</v>
          </cell>
          <cell r="I274" t="str">
            <v>GB</v>
          </cell>
          <cell r="J274" t="str">
            <v>06/04/2006</v>
          </cell>
          <cell r="K274">
            <v>11.699347692308001</v>
          </cell>
          <cell r="L274">
            <v>21012</v>
          </cell>
          <cell r="M274">
            <v>1801.7280000000001</v>
          </cell>
          <cell r="BG274">
            <v>22813.727999999999</v>
          </cell>
          <cell r="BH274">
            <v>22813.727999999999</v>
          </cell>
        </row>
        <row r="275">
          <cell r="D275" t="str">
            <v>S10385</v>
          </cell>
          <cell r="E275" t="str">
            <v>ugb</v>
          </cell>
          <cell r="F275" t="str">
            <v>TRL</v>
          </cell>
          <cell r="G275" t="str">
            <v>UT43</v>
          </cell>
          <cell r="H275" t="str">
            <v>5</v>
          </cell>
          <cell r="J275" t="str">
            <v>25/11/2013</v>
          </cell>
          <cell r="K275">
            <v>45</v>
          </cell>
          <cell r="L275">
            <v>45</v>
          </cell>
          <cell r="M275">
            <v>0</v>
          </cell>
          <cell r="BG275">
            <v>45</v>
          </cell>
          <cell r="BH275">
            <v>45</v>
          </cell>
        </row>
        <row r="276">
          <cell r="D276" t="str">
            <v>I00287</v>
          </cell>
          <cell r="E276" t="str">
            <v>uin</v>
          </cell>
          <cell r="F276" t="str">
            <v>WWN</v>
          </cell>
          <cell r="G276" t="str">
            <v>UU115</v>
          </cell>
          <cell r="H276" t="str">
            <v>7</v>
          </cell>
          <cell r="I276" t="str">
            <v>IN</v>
          </cell>
          <cell r="J276" t="str">
            <v>23/09/2013</v>
          </cell>
          <cell r="K276">
            <v>3.5667770657019</v>
          </cell>
          <cell r="L276">
            <v>4025.7253669792326</v>
          </cell>
          <cell r="M276">
            <v>0</v>
          </cell>
          <cell r="S276">
            <v>94.260886641464964</v>
          </cell>
          <cell r="V276">
            <v>193.23481761500318</v>
          </cell>
          <cell r="AA276">
            <v>1144.3338406401883</v>
          </cell>
          <cell r="AB276">
            <v>2012.8626834896163</v>
          </cell>
          <cell r="AC276">
            <v>147.28263537728901</v>
          </cell>
          <cell r="AD276">
            <v>245.47105896214833</v>
          </cell>
          <cell r="AQ276">
            <v>483.08704403750801</v>
          </cell>
          <cell r="BA276">
            <v>0</v>
          </cell>
          <cell r="BG276">
            <v>8346.2583337424512</v>
          </cell>
          <cell r="BH276">
            <v>7201.9244931022631</v>
          </cell>
        </row>
        <row r="277">
          <cell r="D277" t="str">
            <v>U02902</v>
          </cell>
          <cell r="E277" t="str">
            <v>ugb</v>
          </cell>
          <cell r="F277" t="str">
            <v>TPL</v>
          </cell>
          <cell r="G277" t="str">
            <v>UT22</v>
          </cell>
          <cell r="H277" t="str">
            <v>0</v>
          </cell>
          <cell r="J277" t="str">
            <v>09/06/2008</v>
          </cell>
          <cell r="K277">
            <v>27.5</v>
          </cell>
          <cell r="L277">
            <v>27.5</v>
          </cell>
          <cell r="M277">
            <v>0</v>
          </cell>
          <cell r="BG277">
            <v>27.5</v>
          </cell>
          <cell r="BH277">
            <v>27.5</v>
          </cell>
        </row>
        <row r="278">
          <cell r="D278" t="str">
            <v>A97292</v>
          </cell>
          <cell r="E278" t="str">
            <v>ugb</v>
          </cell>
          <cell r="F278" t="str">
            <v>SBR</v>
          </cell>
          <cell r="G278" t="str">
            <v>UT31</v>
          </cell>
          <cell r="H278" t="str">
            <v>6</v>
          </cell>
          <cell r="I278" t="str">
            <v>GB</v>
          </cell>
          <cell r="J278" t="str">
            <v>01/02/2006</v>
          </cell>
          <cell r="K278">
            <v>34.390963932692003</v>
          </cell>
          <cell r="L278">
            <v>41701.360000000001</v>
          </cell>
          <cell r="M278">
            <v>6201.1141799999996</v>
          </cell>
          <cell r="P278">
            <v>5197.6000000000004</v>
          </cell>
          <cell r="U278">
            <v>729.77380000000005</v>
          </cell>
          <cell r="Y278">
            <v>414.1</v>
          </cell>
          <cell r="AA278">
            <v>7714.7515999999996</v>
          </cell>
          <cell r="AM278">
            <v>2502.0816</v>
          </cell>
          <cell r="AX278">
            <v>729.77380000000005</v>
          </cell>
          <cell r="AZ278">
            <v>5992.65</v>
          </cell>
          <cell r="BE278">
            <v>350</v>
          </cell>
          <cell r="BG278">
            <v>71533.204979999995</v>
          </cell>
          <cell r="BH278">
            <v>63468.453379999992</v>
          </cell>
        </row>
        <row r="279">
          <cell r="D279" t="str">
            <v>A86444</v>
          </cell>
          <cell r="E279" t="str">
            <v>ugb</v>
          </cell>
          <cell r="F279" t="str">
            <v>WWN</v>
          </cell>
          <cell r="G279" t="str">
            <v>UU61</v>
          </cell>
          <cell r="H279" t="str">
            <v>3</v>
          </cell>
          <cell r="I279" t="str">
            <v>GB</v>
          </cell>
          <cell r="J279" t="str">
            <v>16/12/2002</v>
          </cell>
          <cell r="K279">
            <v>45.204508717948997</v>
          </cell>
          <cell r="L279">
            <v>60000</v>
          </cell>
          <cell r="M279">
            <v>7594.692</v>
          </cell>
          <cell r="O279">
            <v>2990</v>
          </cell>
          <cell r="U279">
            <v>1050</v>
          </cell>
          <cell r="Y279">
            <v>414.1</v>
          </cell>
          <cell r="AA279">
            <v>11100</v>
          </cell>
          <cell r="AM279">
            <v>3600</v>
          </cell>
          <cell r="AX279">
            <v>1050</v>
          </cell>
          <cell r="BE279">
            <v>350</v>
          </cell>
          <cell r="BG279">
            <v>88148.792000000001</v>
          </cell>
          <cell r="BH279">
            <v>76698.792000000001</v>
          </cell>
        </row>
        <row r="280">
          <cell r="D280" t="str">
            <v>A40389</v>
          </cell>
          <cell r="E280" t="str">
            <v>ugb</v>
          </cell>
          <cell r="F280" t="str">
            <v>SBR</v>
          </cell>
          <cell r="G280" t="str">
            <v>UT31</v>
          </cell>
          <cell r="H280" t="str">
            <v>3</v>
          </cell>
          <cell r="I280" t="str">
            <v>GB</v>
          </cell>
          <cell r="J280" t="str">
            <v>04/01/1994</v>
          </cell>
          <cell r="K280">
            <v>43.710724102564001</v>
          </cell>
          <cell r="L280">
            <v>57540</v>
          </cell>
          <cell r="M280">
            <v>7255.2120000000004</v>
          </cell>
          <cell r="O280">
            <v>2990</v>
          </cell>
          <cell r="U280">
            <v>1006.95</v>
          </cell>
          <cell r="Y280">
            <v>414.1</v>
          </cell>
          <cell r="AA280">
            <v>10644.9</v>
          </cell>
          <cell r="AN280">
            <v>4027.8</v>
          </cell>
          <cell r="AX280">
            <v>1006.95</v>
          </cell>
          <cell r="BE280">
            <v>350</v>
          </cell>
          <cell r="BG280">
            <v>85235.911999999997</v>
          </cell>
          <cell r="BH280">
            <v>74241.012000000002</v>
          </cell>
        </row>
        <row r="281">
          <cell r="D281" t="str">
            <v>A25009</v>
          </cell>
          <cell r="E281" t="str">
            <v>ugb</v>
          </cell>
          <cell r="F281" t="str">
            <v>GCL</v>
          </cell>
          <cell r="G281" t="str">
            <v>UP21</v>
          </cell>
          <cell r="H281" t="str">
            <v>9</v>
          </cell>
          <cell r="I281" t="str">
            <v>GB</v>
          </cell>
          <cell r="J281" t="str">
            <v>14/04/2008</v>
          </cell>
          <cell r="K281">
            <v>12.859524102564</v>
          </cell>
          <cell r="L281">
            <v>23000</v>
          </cell>
          <cell r="M281">
            <v>2076.0720000000001</v>
          </cell>
          <cell r="BG281">
            <v>25076.072</v>
          </cell>
          <cell r="BH281">
            <v>25076.072</v>
          </cell>
        </row>
        <row r="282">
          <cell r="D282" t="str">
            <v>A74632</v>
          </cell>
          <cell r="E282" t="str">
            <v>ugb</v>
          </cell>
          <cell r="F282" t="str">
            <v>WEN</v>
          </cell>
          <cell r="G282" t="str">
            <v>UU41</v>
          </cell>
          <cell r="H282" t="str">
            <v>7</v>
          </cell>
          <cell r="I282" t="str">
            <v>NZ</v>
          </cell>
          <cell r="J282" t="str">
            <v>09/11/2009</v>
          </cell>
          <cell r="K282">
            <v>16.652857435897001</v>
          </cell>
          <cell r="L282">
            <v>29500</v>
          </cell>
          <cell r="M282">
            <v>2973.0720000000001</v>
          </cell>
          <cell r="BG282">
            <v>32473.072</v>
          </cell>
          <cell r="BH282">
            <v>32473.072</v>
          </cell>
        </row>
        <row r="283">
          <cell r="D283" t="str">
            <v>W05320</v>
          </cell>
          <cell r="E283" t="str">
            <v>ugb</v>
          </cell>
          <cell r="F283" t="str">
            <v>BBI</v>
          </cell>
          <cell r="G283" t="str">
            <v>UP33</v>
          </cell>
          <cell r="H283" t="str">
            <v>3</v>
          </cell>
          <cell r="I283" t="str">
            <v>GB</v>
          </cell>
          <cell r="J283" t="str">
            <v>01/10/1997</v>
          </cell>
          <cell r="K283">
            <v>36.591994707692002</v>
          </cell>
          <cell r="L283">
            <v>63666.36</v>
          </cell>
          <cell r="M283">
            <v>7688.0296799999996</v>
          </cell>
          <cell r="BG283">
            <v>71354.389679999993</v>
          </cell>
          <cell r="BH283">
            <v>71354.389679999993</v>
          </cell>
        </row>
        <row r="284">
          <cell r="D284" t="str">
            <v>A76163</v>
          </cell>
          <cell r="E284" t="str">
            <v>ugb</v>
          </cell>
          <cell r="F284" t="str">
            <v>TRS</v>
          </cell>
          <cell r="G284" t="str">
            <v>UT43</v>
          </cell>
          <cell r="H284" t="str">
            <v>4</v>
          </cell>
          <cell r="I284" t="str">
            <v>GB</v>
          </cell>
          <cell r="J284" t="str">
            <v>10/06/2013</v>
          </cell>
          <cell r="K284">
            <v>42.622601025641004</v>
          </cell>
          <cell r="L284">
            <v>74000</v>
          </cell>
          <cell r="M284">
            <v>9114.0720000000001</v>
          </cell>
          <cell r="BG284">
            <v>83114.072</v>
          </cell>
          <cell r="BH284">
            <v>83114.072</v>
          </cell>
        </row>
        <row r="285">
          <cell r="D285" t="str">
            <v>A74949</v>
          </cell>
          <cell r="E285" t="str">
            <v>ugb</v>
          </cell>
          <cell r="F285" t="str">
            <v>TRL</v>
          </cell>
          <cell r="G285" t="str">
            <v>UT42</v>
          </cell>
          <cell r="H285" t="str">
            <v>6</v>
          </cell>
          <cell r="I285" t="str">
            <v>GB</v>
          </cell>
          <cell r="J285" t="str">
            <v>19/11/2012</v>
          </cell>
          <cell r="K285">
            <v>28.032857435897</v>
          </cell>
          <cell r="L285">
            <v>49000</v>
          </cell>
          <cell r="M285">
            <v>5664.0720000000001</v>
          </cell>
          <cell r="BG285">
            <v>54664.072</v>
          </cell>
          <cell r="BH285">
            <v>54664.072</v>
          </cell>
        </row>
        <row r="286">
          <cell r="D286" t="str">
            <v>A74817</v>
          </cell>
          <cell r="E286" t="str">
            <v>ugb</v>
          </cell>
          <cell r="F286" t="str">
            <v>TRL</v>
          </cell>
          <cell r="G286" t="str">
            <v>UT42</v>
          </cell>
          <cell r="H286" t="str">
            <v>5</v>
          </cell>
          <cell r="I286" t="str">
            <v>GB</v>
          </cell>
          <cell r="J286" t="str">
            <v>16/07/2012</v>
          </cell>
          <cell r="K286">
            <v>0</v>
          </cell>
          <cell r="L286">
            <v>33.33</v>
          </cell>
          <cell r="M286">
            <v>0</v>
          </cell>
          <cell r="BG286">
            <v>33.33</v>
          </cell>
          <cell r="BH286">
            <v>33.33</v>
          </cell>
        </row>
        <row r="287">
          <cell r="D287" t="str">
            <v>A76507</v>
          </cell>
          <cell r="E287" t="str">
            <v>ugb</v>
          </cell>
          <cell r="F287" t="str">
            <v>TRL</v>
          </cell>
          <cell r="G287" t="str">
            <v>UT41</v>
          </cell>
          <cell r="H287" t="str">
            <v>4</v>
          </cell>
          <cell r="J287" t="str">
            <v>31/03/2014</v>
          </cell>
          <cell r="K287">
            <v>45.5</v>
          </cell>
          <cell r="L287">
            <v>45.5</v>
          </cell>
          <cell r="M287">
            <v>0</v>
          </cell>
          <cell r="BG287">
            <v>45.5</v>
          </cell>
          <cell r="BH287">
            <v>45.5</v>
          </cell>
        </row>
        <row r="288">
          <cell r="D288" t="str">
            <v>A41934</v>
          </cell>
          <cell r="E288" t="str">
            <v>ugb</v>
          </cell>
          <cell r="F288" t="str">
            <v>TEX</v>
          </cell>
          <cell r="G288" t="str">
            <v>UT11</v>
          </cell>
          <cell r="H288" t="str">
            <v>5</v>
          </cell>
          <cell r="I288" t="str">
            <v>GB</v>
          </cell>
          <cell r="J288" t="str">
            <v>08/09/1997</v>
          </cell>
          <cell r="K288">
            <v>23.717948717949</v>
          </cell>
          <cell r="L288">
            <v>46250</v>
          </cell>
          <cell r="M288">
            <v>5992.6624199999997</v>
          </cell>
          <cell r="BG288">
            <v>52242.662420000001</v>
          </cell>
          <cell r="BH288">
            <v>52242.662420000001</v>
          </cell>
        </row>
        <row r="289">
          <cell r="D289" t="str">
            <v>A40584</v>
          </cell>
          <cell r="E289" t="str">
            <v>ugb</v>
          </cell>
          <cell r="F289" t="str">
            <v>SBS</v>
          </cell>
          <cell r="G289" t="str">
            <v>UP33</v>
          </cell>
          <cell r="H289" t="str">
            <v>5</v>
          </cell>
          <cell r="I289" t="str">
            <v>GB</v>
          </cell>
          <cell r="J289" t="str">
            <v>04/09/1994</v>
          </cell>
          <cell r="K289">
            <v>35.906160820513001</v>
          </cell>
          <cell r="L289">
            <v>44800</v>
          </cell>
          <cell r="M289">
            <v>5857.7136</v>
          </cell>
          <cell r="P289">
            <v>5603.2</v>
          </cell>
          <cell r="U289">
            <v>784</v>
          </cell>
          <cell r="Y289">
            <v>414.1</v>
          </cell>
          <cell r="AA289">
            <v>8288</v>
          </cell>
          <cell r="AN289">
            <v>3136</v>
          </cell>
          <cell r="AX289">
            <v>784</v>
          </cell>
          <cell r="BE289">
            <v>350</v>
          </cell>
          <cell r="BG289">
            <v>70017.013600000006</v>
          </cell>
          <cell r="BH289">
            <v>61379.013600000006</v>
          </cell>
        </row>
        <row r="290">
          <cell r="D290" t="str">
            <v>U03162</v>
          </cell>
          <cell r="E290" t="str">
            <v>ugb</v>
          </cell>
          <cell r="F290" t="str">
            <v>TRL</v>
          </cell>
          <cell r="G290" t="str">
            <v>UT24</v>
          </cell>
          <cell r="H290" t="str">
            <v>6</v>
          </cell>
          <cell r="J290" t="str">
            <v>11/10/2010</v>
          </cell>
          <cell r="K290">
            <v>0</v>
          </cell>
          <cell r="L290">
            <v>31.83</v>
          </cell>
          <cell r="M290">
            <v>0</v>
          </cell>
          <cell r="BG290">
            <v>31.83</v>
          </cell>
          <cell r="BH290">
            <v>31.83</v>
          </cell>
        </row>
        <row r="291">
          <cell r="D291" t="str">
            <v>A50180</v>
          </cell>
          <cell r="E291" t="str">
            <v>ugb</v>
          </cell>
          <cell r="F291" t="str">
            <v>THW</v>
          </cell>
          <cell r="G291" t="str">
            <v>UT21</v>
          </cell>
          <cell r="H291" t="str">
            <v>6</v>
          </cell>
          <cell r="I291" t="str">
            <v>GB</v>
          </cell>
          <cell r="J291" t="str">
            <v>21/03/2011</v>
          </cell>
          <cell r="K291">
            <v>21.613370256410001</v>
          </cell>
          <cell r="L291">
            <v>38000</v>
          </cell>
          <cell r="M291">
            <v>4146.0720000000001</v>
          </cell>
          <cell r="BG291">
            <v>42146.072</v>
          </cell>
          <cell r="BH291">
            <v>42146.072</v>
          </cell>
        </row>
        <row r="292">
          <cell r="D292" t="str">
            <v>A01902</v>
          </cell>
          <cell r="E292" t="str">
            <v>ugb</v>
          </cell>
          <cell r="F292" t="str">
            <v>THW</v>
          </cell>
          <cell r="G292" t="str">
            <v>UT21</v>
          </cell>
          <cell r="H292" t="str">
            <v>6</v>
          </cell>
          <cell r="I292" t="str">
            <v>GB</v>
          </cell>
          <cell r="J292" t="str">
            <v>23/05/1983</v>
          </cell>
          <cell r="K292">
            <v>24.059110153845999</v>
          </cell>
          <cell r="L292">
            <v>33087.599999999999</v>
          </cell>
          <cell r="M292">
            <v>3468.1608000000001</v>
          </cell>
          <cell r="U292">
            <v>579.03300000000002</v>
          </cell>
          <cell r="Y292">
            <v>414.1</v>
          </cell>
          <cell r="AA292">
            <v>6121.2060000000001</v>
          </cell>
          <cell r="AN292">
            <v>2316.1320000000001</v>
          </cell>
          <cell r="AX292">
            <v>579.03300000000002</v>
          </cell>
          <cell r="BE292">
            <v>350</v>
          </cell>
          <cell r="BG292">
            <v>46915.264799999997</v>
          </cell>
          <cell r="BH292">
            <v>40444.058799999999</v>
          </cell>
        </row>
        <row r="293">
          <cell r="D293" t="str">
            <v>A24922</v>
          </cell>
          <cell r="E293" t="str">
            <v>ugb</v>
          </cell>
          <cell r="F293" t="str">
            <v>SBR</v>
          </cell>
          <cell r="G293" t="str">
            <v>UT31</v>
          </cell>
          <cell r="H293" t="str">
            <v>4</v>
          </cell>
          <cell r="I293" t="str">
            <v>GB</v>
          </cell>
          <cell r="J293" t="str">
            <v>10/07/2007</v>
          </cell>
          <cell r="K293">
            <v>44.979486892308003</v>
          </cell>
          <cell r="L293">
            <v>56063.08</v>
          </cell>
          <cell r="M293">
            <v>7675.1570400000001</v>
          </cell>
          <cell r="O293">
            <v>2310</v>
          </cell>
          <cell r="U293">
            <v>981.10389999999995</v>
          </cell>
          <cell r="Y293">
            <v>414.1</v>
          </cell>
          <cell r="AA293">
            <v>10371.6698</v>
          </cell>
          <cell r="AM293">
            <v>3363.7847999999999</v>
          </cell>
          <cell r="AX293">
            <v>981.10389999999995</v>
          </cell>
          <cell r="AZ293">
            <v>5200</v>
          </cell>
          <cell r="BE293">
            <v>350</v>
          </cell>
          <cell r="BG293">
            <v>87709.99944</v>
          </cell>
          <cell r="BH293">
            <v>76988.329639999996</v>
          </cell>
        </row>
        <row r="294">
          <cell r="D294" t="str">
            <v>U02520</v>
          </cell>
          <cell r="E294" t="str">
            <v>ugb</v>
          </cell>
          <cell r="F294" t="str">
            <v>THW</v>
          </cell>
          <cell r="G294" t="str">
            <v>UT23</v>
          </cell>
          <cell r="H294" t="str">
            <v>0</v>
          </cell>
          <cell r="J294" t="str">
            <v>12/04/2006</v>
          </cell>
          <cell r="K294">
            <v>27</v>
          </cell>
          <cell r="L294">
            <v>27</v>
          </cell>
          <cell r="M294">
            <v>0</v>
          </cell>
          <cell r="BG294">
            <v>27</v>
          </cell>
          <cell r="BH294">
            <v>27</v>
          </cell>
        </row>
        <row r="295">
          <cell r="D295" t="str">
            <v>U03008</v>
          </cell>
          <cell r="E295" t="str">
            <v>ugb</v>
          </cell>
          <cell r="F295" t="str">
            <v>ERE</v>
          </cell>
          <cell r="G295" t="str">
            <v>UU81</v>
          </cell>
          <cell r="H295" t="str">
            <v>3</v>
          </cell>
          <cell r="J295" t="str">
            <v>01/04/2009</v>
          </cell>
          <cell r="K295">
            <v>0</v>
          </cell>
          <cell r="L295">
            <v>0.01</v>
          </cell>
          <cell r="M295">
            <v>0</v>
          </cell>
          <cell r="BG295">
            <v>0.01</v>
          </cell>
          <cell r="BH295">
            <v>0.01</v>
          </cell>
        </row>
        <row r="296">
          <cell r="D296" t="str">
            <v>A25244</v>
          </cell>
          <cell r="E296" t="str">
            <v>ugb</v>
          </cell>
          <cell r="F296" t="str">
            <v>THW</v>
          </cell>
          <cell r="G296" t="str">
            <v>UT21</v>
          </cell>
          <cell r="H296" t="str">
            <v>10</v>
          </cell>
          <cell r="I296" t="str">
            <v>GB</v>
          </cell>
          <cell r="J296" t="str">
            <v>05/12/2011</v>
          </cell>
          <cell r="K296">
            <v>11.108754871795</v>
          </cell>
          <cell r="L296">
            <v>20000</v>
          </cell>
          <cell r="M296">
            <v>1662.0719999999999</v>
          </cell>
          <cell r="BG296">
            <v>21662.072</v>
          </cell>
          <cell r="BH296">
            <v>21662.072</v>
          </cell>
        </row>
        <row r="297">
          <cell r="D297" t="str">
            <v>A25191</v>
          </cell>
          <cell r="E297" t="str">
            <v>ugb</v>
          </cell>
          <cell r="F297" t="str">
            <v>WWN</v>
          </cell>
          <cell r="G297" t="str">
            <v>UU61</v>
          </cell>
          <cell r="H297" t="str">
            <v>7</v>
          </cell>
          <cell r="I297" t="str">
            <v>GB</v>
          </cell>
          <cell r="J297" t="str">
            <v>05/03/2010</v>
          </cell>
          <cell r="K297">
            <v>16.944652307691999</v>
          </cell>
          <cell r="L297">
            <v>30000</v>
          </cell>
          <cell r="M297">
            <v>3042.0720000000001</v>
          </cell>
          <cell r="BG297">
            <v>33042.072</v>
          </cell>
          <cell r="BH297">
            <v>33042.072</v>
          </cell>
        </row>
        <row r="298">
          <cell r="D298" t="str">
            <v>A25137</v>
          </cell>
          <cell r="E298" t="str">
            <v>ugb</v>
          </cell>
          <cell r="F298" t="str">
            <v>TRL</v>
          </cell>
          <cell r="G298" t="str">
            <v>UT42</v>
          </cell>
          <cell r="H298" t="str">
            <v>5</v>
          </cell>
          <cell r="I298" t="str">
            <v>GB</v>
          </cell>
          <cell r="J298" t="str">
            <v>14/09/2009</v>
          </cell>
          <cell r="K298">
            <v>30.769230769231001</v>
          </cell>
          <cell r="L298">
            <v>60000</v>
          </cell>
          <cell r="M298">
            <v>7246.6559999999999</v>
          </cell>
          <cell r="BG298">
            <v>67246.656000000003</v>
          </cell>
          <cell r="BH298">
            <v>67246.656000000003</v>
          </cell>
        </row>
        <row r="299">
          <cell r="D299" t="str">
            <v>A24943</v>
          </cell>
          <cell r="E299" t="str">
            <v>ugb</v>
          </cell>
          <cell r="F299" t="str">
            <v>THW</v>
          </cell>
          <cell r="G299" t="str">
            <v>UT21</v>
          </cell>
          <cell r="H299" t="str">
            <v>8</v>
          </cell>
          <cell r="I299" t="str">
            <v>GB</v>
          </cell>
          <cell r="J299" t="str">
            <v>10/09/2007</v>
          </cell>
          <cell r="K299">
            <v>14.756190769231001</v>
          </cell>
          <cell r="L299">
            <v>26250</v>
          </cell>
          <cell r="M299">
            <v>2524.5720000000001</v>
          </cell>
          <cell r="BG299">
            <v>28774.572</v>
          </cell>
          <cell r="BH299">
            <v>28774.572</v>
          </cell>
        </row>
        <row r="300">
          <cell r="D300" t="str">
            <v>U03174</v>
          </cell>
          <cell r="E300" t="str">
            <v>ugb</v>
          </cell>
          <cell r="F300" t="str">
            <v>WWN</v>
          </cell>
          <cell r="G300" t="str">
            <v>UU31</v>
          </cell>
          <cell r="H300" t="str">
            <v>9</v>
          </cell>
          <cell r="J300" t="str">
            <v>04/01/2011</v>
          </cell>
          <cell r="K300">
            <v>0</v>
          </cell>
          <cell r="L300">
            <v>0.01</v>
          </cell>
          <cell r="M300">
            <v>0</v>
          </cell>
          <cell r="BG300">
            <v>0.01</v>
          </cell>
          <cell r="BH300">
            <v>0.01</v>
          </cell>
        </row>
        <row r="301">
          <cell r="D301" t="str">
            <v>A93750</v>
          </cell>
          <cell r="E301" t="str">
            <v>ugb</v>
          </cell>
          <cell r="F301" t="str">
            <v>WWN</v>
          </cell>
          <cell r="G301" t="str">
            <v>UU31</v>
          </cell>
          <cell r="H301" t="str">
            <v>4</v>
          </cell>
          <cell r="I301" t="str">
            <v>GB</v>
          </cell>
          <cell r="J301" t="str">
            <v>04/05/2004</v>
          </cell>
          <cell r="K301">
            <v>44.644013948717998</v>
          </cell>
          <cell r="L301">
            <v>57680</v>
          </cell>
          <cell r="M301">
            <v>7540.9272000000001</v>
          </cell>
          <cell r="P301">
            <v>4920.3999999999996</v>
          </cell>
          <cell r="U301">
            <v>1009.4</v>
          </cell>
          <cell r="Y301">
            <v>414.1</v>
          </cell>
          <cell r="AA301">
            <v>10670.8</v>
          </cell>
          <cell r="AM301">
            <v>3460.8</v>
          </cell>
          <cell r="AX301">
            <v>1009.4</v>
          </cell>
          <cell r="BE301">
            <v>350</v>
          </cell>
          <cell r="BG301">
            <v>87055.8272</v>
          </cell>
          <cell r="BH301">
            <v>76035.027199999997</v>
          </cell>
        </row>
        <row r="302">
          <cell r="D302" t="str">
            <v>A74648</v>
          </cell>
          <cell r="E302" t="str">
            <v>ugb</v>
          </cell>
          <cell r="F302" t="str">
            <v>EEA</v>
          </cell>
          <cell r="G302" t="str">
            <v>UE31</v>
          </cell>
          <cell r="H302" t="str">
            <v>3</v>
          </cell>
          <cell r="I302" t="str">
            <v>GB</v>
          </cell>
          <cell r="J302" t="str">
            <v>07/12/2009</v>
          </cell>
          <cell r="K302">
            <v>37.370293333333002</v>
          </cell>
          <cell r="L302">
            <v>65000</v>
          </cell>
          <cell r="M302">
            <v>7872.0720000000001</v>
          </cell>
          <cell r="BG302">
            <v>72872.072</v>
          </cell>
          <cell r="BH302">
            <v>72872.072</v>
          </cell>
        </row>
        <row r="303">
          <cell r="D303" t="str">
            <v>A50227</v>
          </cell>
          <cell r="E303" t="str">
            <v>ugb</v>
          </cell>
          <cell r="F303" t="str">
            <v>THW</v>
          </cell>
          <cell r="G303" t="str">
            <v>UT22</v>
          </cell>
          <cell r="H303" t="str">
            <v>11</v>
          </cell>
          <cell r="I303" t="str">
            <v>GB</v>
          </cell>
          <cell r="J303" t="str">
            <v>01/04/2012</v>
          </cell>
          <cell r="K303">
            <v>10.81696</v>
          </cell>
          <cell r="L303">
            <v>19500</v>
          </cell>
          <cell r="M303">
            <v>1593.0719999999999</v>
          </cell>
          <cell r="BG303">
            <v>21093.072</v>
          </cell>
          <cell r="BH303">
            <v>21093.072</v>
          </cell>
        </row>
        <row r="304">
          <cell r="D304" t="str">
            <v>A00204</v>
          </cell>
          <cell r="E304" t="str">
            <v>ugb</v>
          </cell>
          <cell r="F304" t="str">
            <v>GCL</v>
          </cell>
          <cell r="G304" t="str">
            <v>UP21</v>
          </cell>
          <cell r="H304" t="str">
            <v>10</v>
          </cell>
          <cell r="I304" t="str">
            <v>GB</v>
          </cell>
          <cell r="J304" t="str">
            <v>10/04/2007</v>
          </cell>
          <cell r="K304">
            <v>11.984139487179</v>
          </cell>
          <cell r="L304">
            <v>21500</v>
          </cell>
          <cell r="M304">
            <v>1869.0719999999999</v>
          </cell>
          <cell r="BG304">
            <v>23369.072</v>
          </cell>
          <cell r="BH304">
            <v>23369.072</v>
          </cell>
        </row>
        <row r="305">
          <cell r="D305" t="str">
            <v>A24773</v>
          </cell>
          <cell r="E305" t="str">
            <v>ugb</v>
          </cell>
          <cell r="F305" t="str">
            <v>TPL</v>
          </cell>
          <cell r="G305" t="str">
            <v>UT22</v>
          </cell>
          <cell r="H305" t="str">
            <v>6</v>
          </cell>
          <cell r="I305" t="str">
            <v>GB</v>
          </cell>
          <cell r="J305" t="str">
            <v>22/03/2006</v>
          </cell>
          <cell r="K305">
            <v>20.139946215384999</v>
          </cell>
          <cell r="L305">
            <v>35475.24</v>
          </cell>
          <cell r="M305">
            <v>3797.6551199999999</v>
          </cell>
          <cell r="BG305">
            <v>39272.895120000001</v>
          </cell>
          <cell r="BH305">
            <v>39272.895120000001</v>
          </cell>
        </row>
        <row r="306">
          <cell r="D306" t="str">
            <v>W06491</v>
          </cell>
          <cell r="E306" t="str">
            <v>ugb</v>
          </cell>
          <cell r="F306" t="str">
            <v>BBI</v>
          </cell>
          <cell r="G306" t="str">
            <v>UP33</v>
          </cell>
          <cell r="H306" t="str">
            <v>8</v>
          </cell>
          <cell r="I306" t="str">
            <v>GB</v>
          </cell>
          <cell r="J306" t="str">
            <v>05/09/2005</v>
          </cell>
          <cell r="K306">
            <v>16.662778461538</v>
          </cell>
          <cell r="L306">
            <v>29517</v>
          </cell>
          <cell r="M306">
            <v>2975.4180000000001</v>
          </cell>
          <cell r="BG306">
            <v>32492.418000000001</v>
          </cell>
          <cell r="BH306">
            <v>32492.418000000001</v>
          </cell>
        </row>
        <row r="307">
          <cell r="D307" t="str">
            <v>A98205</v>
          </cell>
          <cell r="E307" t="str">
            <v>ugb</v>
          </cell>
          <cell r="F307" t="str">
            <v>SBR</v>
          </cell>
          <cell r="G307" t="str">
            <v>UT31</v>
          </cell>
          <cell r="H307" t="str">
            <v>5</v>
          </cell>
          <cell r="I307" t="str">
            <v>GB</v>
          </cell>
          <cell r="J307" t="str">
            <v>03/01/2006</v>
          </cell>
          <cell r="K307">
            <v>36.193662717949003</v>
          </cell>
          <cell r="L307">
            <v>50043.35</v>
          </cell>
          <cell r="M307">
            <v>5808.0542999999998</v>
          </cell>
          <cell r="U307">
            <v>875.75862500000005</v>
          </cell>
          <cell r="Y307">
            <v>414.1</v>
          </cell>
          <cell r="AA307">
            <v>9258.0197499999995</v>
          </cell>
          <cell r="AM307">
            <v>3002.6010000000001</v>
          </cell>
          <cell r="AX307">
            <v>875.75862500000005</v>
          </cell>
          <cell r="BF307">
            <v>300</v>
          </cell>
          <cell r="BG307">
            <v>70577.642300000007</v>
          </cell>
          <cell r="BH307">
            <v>61019.622550000007</v>
          </cell>
        </row>
        <row r="308">
          <cell r="D308" t="str">
            <v>A24923</v>
          </cell>
          <cell r="E308" t="str">
            <v>ugb</v>
          </cell>
          <cell r="F308" t="str">
            <v>WTC</v>
          </cell>
          <cell r="G308" t="str">
            <v>UU22</v>
          </cell>
          <cell r="H308" t="str">
            <v>8</v>
          </cell>
          <cell r="I308" t="str">
            <v>GB</v>
          </cell>
          <cell r="J308" t="str">
            <v>04/06/2007</v>
          </cell>
          <cell r="K308">
            <v>0</v>
          </cell>
          <cell r="L308">
            <v>21000</v>
          </cell>
          <cell r="M308">
            <v>1800.0719999999999</v>
          </cell>
          <cell r="BG308">
            <v>22800.072</v>
          </cell>
          <cell r="BH308">
            <v>22800.072</v>
          </cell>
        </row>
        <row r="309">
          <cell r="D309" t="str">
            <v>A76334</v>
          </cell>
          <cell r="E309" t="str">
            <v>ugb</v>
          </cell>
          <cell r="F309" t="str">
            <v>WWN</v>
          </cell>
          <cell r="G309" t="str">
            <v>UU61</v>
          </cell>
          <cell r="H309" t="str">
            <v>8</v>
          </cell>
          <cell r="I309" t="str">
            <v>GB</v>
          </cell>
          <cell r="J309" t="str">
            <v>04/11/2013</v>
          </cell>
          <cell r="K309">
            <v>20.849318974359001</v>
          </cell>
          <cell r="L309">
            <v>30000</v>
          </cell>
          <cell r="M309">
            <v>3042.0720000000001</v>
          </cell>
          <cell r="U309">
            <v>525</v>
          </cell>
          <cell r="Y309">
            <v>414.1</v>
          </cell>
          <cell r="AA309">
            <v>5550</v>
          </cell>
          <cell r="AH309">
            <v>300</v>
          </cell>
          <cell r="AX309">
            <v>525</v>
          </cell>
          <cell r="BF309">
            <v>300</v>
          </cell>
          <cell r="BG309">
            <v>40656.171999999999</v>
          </cell>
          <cell r="BH309">
            <v>34806.171999999999</v>
          </cell>
        </row>
        <row r="310">
          <cell r="D310" t="str">
            <v>A76511</v>
          </cell>
          <cell r="E310" t="str">
            <v>ugb</v>
          </cell>
          <cell r="F310" t="str">
            <v>TRL</v>
          </cell>
          <cell r="G310" t="str">
            <v>UT42</v>
          </cell>
          <cell r="H310" t="str">
            <v>5</v>
          </cell>
          <cell r="I310" t="str">
            <v>GB</v>
          </cell>
          <cell r="J310" t="str">
            <v>07/04/2014</v>
          </cell>
          <cell r="K310">
            <v>45.762139487178999</v>
          </cell>
          <cell r="L310">
            <v>65000</v>
          </cell>
          <cell r="M310">
            <v>7872.0720000000001</v>
          </cell>
          <cell r="U310">
            <v>1137.5</v>
          </cell>
          <cell r="Y310">
            <v>414.1</v>
          </cell>
          <cell r="AA310">
            <v>12025</v>
          </cell>
          <cell r="AI310">
            <v>1300</v>
          </cell>
          <cell r="AX310">
            <v>1137.5</v>
          </cell>
          <cell r="BE310">
            <v>350</v>
          </cell>
          <cell r="BG310">
            <v>89236.172000000006</v>
          </cell>
          <cell r="BH310">
            <v>76861.172000000006</v>
          </cell>
        </row>
        <row r="311">
          <cell r="D311" t="str">
            <v>A80005</v>
          </cell>
          <cell r="E311" t="str">
            <v>ugb</v>
          </cell>
          <cell r="F311" t="str">
            <v>ERE</v>
          </cell>
          <cell r="G311" t="str">
            <v>UU81</v>
          </cell>
          <cell r="H311" t="str">
            <v>8</v>
          </cell>
          <cell r="J311" t="str">
            <v>19/12/2012</v>
          </cell>
          <cell r="K311">
            <v>0</v>
          </cell>
          <cell r="L311">
            <v>41.5</v>
          </cell>
          <cell r="M311">
            <v>0</v>
          </cell>
          <cell r="BG311">
            <v>41.5</v>
          </cell>
          <cell r="BH311">
            <v>41.5</v>
          </cell>
        </row>
        <row r="312">
          <cell r="D312" t="str">
            <v>A74231</v>
          </cell>
          <cell r="E312" t="str">
            <v>ugb</v>
          </cell>
          <cell r="F312" t="str">
            <v>GGE</v>
          </cell>
          <cell r="G312" t="str">
            <v>UP31</v>
          </cell>
          <cell r="H312" t="str">
            <v>8</v>
          </cell>
          <cell r="I312" t="str">
            <v>GB</v>
          </cell>
          <cell r="J312" t="str">
            <v>06/04/2006</v>
          </cell>
          <cell r="K312">
            <v>13.151318974359</v>
          </cell>
          <cell r="L312">
            <v>23500</v>
          </cell>
          <cell r="M312">
            <v>2145.0720000000001</v>
          </cell>
          <cell r="BG312">
            <v>25645.072</v>
          </cell>
          <cell r="BH312">
            <v>25645.072</v>
          </cell>
        </row>
        <row r="313">
          <cell r="D313" t="str">
            <v>A25091</v>
          </cell>
          <cell r="E313" t="str">
            <v>ugb</v>
          </cell>
          <cell r="F313" t="str">
            <v>THW</v>
          </cell>
          <cell r="G313" t="str">
            <v>UT23</v>
          </cell>
          <cell r="H313" t="str">
            <v>0</v>
          </cell>
          <cell r="I313" t="str">
            <v>GB</v>
          </cell>
          <cell r="J313" t="str">
            <v>13/10/2008</v>
          </cell>
          <cell r="K313">
            <v>10.73337025641</v>
          </cell>
          <cell r="L313">
            <v>16000</v>
          </cell>
          <cell r="M313">
            <v>1110.0719999999999</v>
          </cell>
          <cell r="U313">
            <v>280</v>
          </cell>
          <cell r="AA313">
            <v>2960</v>
          </cell>
          <cell r="AX313">
            <v>280</v>
          </cell>
          <cell r="BF313">
            <v>300</v>
          </cell>
          <cell r="BG313">
            <v>20930.072</v>
          </cell>
          <cell r="BH313">
            <v>17670.072</v>
          </cell>
        </row>
        <row r="314">
          <cell r="D314" t="str">
            <v>A00260</v>
          </cell>
          <cell r="E314" t="str">
            <v>ugb</v>
          </cell>
          <cell r="F314" t="str">
            <v>GGE</v>
          </cell>
          <cell r="G314" t="str">
            <v>UP31</v>
          </cell>
          <cell r="H314" t="str">
            <v>0</v>
          </cell>
          <cell r="I314" t="str">
            <v>GB</v>
          </cell>
          <cell r="J314" t="str">
            <v>06/08/2007</v>
          </cell>
          <cell r="K314">
            <v>14.737985641026</v>
          </cell>
          <cell r="L314">
            <v>21500</v>
          </cell>
          <cell r="M314">
            <v>1869.0719999999999</v>
          </cell>
          <cell r="U314">
            <v>376.25</v>
          </cell>
          <cell r="Y314">
            <v>340</v>
          </cell>
          <cell r="AA314">
            <v>3977.5</v>
          </cell>
          <cell r="AX314">
            <v>376.25</v>
          </cell>
          <cell r="BF314">
            <v>300</v>
          </cell>
          <cell r="BG314">
            <v>28739.072</v>
          </cell>
          <cell r="BH314">
            <v>24461.572</v>
          </cell>
        </row>
        <row r="315">
          <cell r="D315" t="str">
            <v>U03115</v>
          </cell>
          <cell r="E315" t="str">
            <v>ugb</v>
          </cell>
          <cell r="F315" t="str">
            <v>WWN</v>
          </cell>
          <cell r="G315" t="str">
            <v>UU31</v>
          </cell>
          <cell r="H315" t="str">
            <v>8</v>
          </cell>
          <cell r="J315" t="str">
            <v>12/04/2010</v>
          </cell>
          <cell r="K315">
            <v>0</v>
          </cell>
          <cell r="L315">
            <v>25</v>
          </cell>
          <cell r="M315">
            <v>0</v>
          </cell>
          <cell r="BG315">
            <v>25</v>
          </cell>
          <cell r="BH315">
            <v>25</v>
          </cell>
        </row>
        <row r="316">
          <cell r="D316" t="str">
            <v>W05932</v>
          </cell>
          <cell r="E316" t="str">
            <v>ugb</v>
          </cell>
          <cell r="F316" t="str">
            <v>WTC</v>
          </cell>
          <cell r="G316" t="str">
            <v>UU22</v>
          </cell>
          <cell r="H316" t="str">
            <v>5</v>
          </cell>
          <cell r="I316" t="str">
            <v>GB</v>
          </cell>
          <cell r="J316" t="str">
            <v>13/08/2001</v>
          </cell>
          <cell r="K316">
            <v>22.692307692307999</v>
          </cell>
          <cell r="L316">
            <v>44250</v>
          </cell>
          <cell r="M316">
            <v>0</v>
          </cell>
          <cell r="BG316">
            <v>44250</v>
          </cell>
          <cell r="BH316">
            <v>44250</v>
          </cell>
        </row>
        <row r="317">
          <cell r="D317" t="str">
            <v>S10305</v>
          </cell>
          <cell r="E317" t="str">
            <v>ugb</v>
          </cell>
          <cell r="F317" t="str">
            <v>WTC</v>
          </cell>
          <cell r="G317" t="str">
            <v>UU22</v>
          </cell>
          <cell r="H317" t="str">
            <v>5</v>
          </cell>
          <cell r="J317" t="str">
            <v>20/06/2011</v>
          </cell>
          <cell r="K317">
            <v>36</v>
          </cell>
          <cell r="L317">
            <v>36</v>
          </cell>
          <cell r="M317">
            <v>0</v>
          </cell>
          <cell r="BG317">
            <v>36</v>
          </cell>
          <cell r="BH317">
            <v>36</v>
          </cell>
        </row>
        <row r="318">
          <cell r="D318" t="str">
            <v>A74449</v>
          </cell>
          <cell r="E318" t="str">
            <v>ugb</v>
          </cell>
          <cell r="F318" t="str">
            <v>SBR</v>
          </cell>
          <cell r="G318" t="str">
            <v>UT31</v>
          </cell>
          <cell r="H318" t="str">
            <v>9</v>
          </cell>
          <cell r="I318" t="str">
            <v>PT</v>
          </cell>
          <cell r="J318" t="str">
            <v>19/11/2007</v>
          </cell>
          <cell r="K318">
            <v>17.143072820513002</v>
          </cell>
          <cell r="L318">
            <v>30340</v>
          </cell>
          <cell r="M318">
            <v>3088.9920000000002</v>
          </cell>
          <cell r="BG318">
            <v>33428.991999999998</v>
          </cell>
          <cell r="BH318">
            <v>33428.991999999998</v>
          </cell>
        </row>
        <row r="319">
          <cell r="D319" t="str">
            <v>A03045</v>
          </cell>
          <cell r="E319" t="str">
            <v>ugb</v>
          </cell>
          <cell r="F319" t="str">
            <v>SBS</v>
          </cell>
          <cell r="G319" t="str">
            <v>UP33</v>
          </cell>
          <cell r="H319" t="str">
            <v>6</v>
          </cell>
          <cell r="I319" t="str">
            <v>GB</v>
          </cell>
          <cell r="J319" t="str">
            <v>01/07/1987</v>
          </cell>
          <cell r="K319">
            <v>29.780190769231002</v>
          </cell>
          <cell r="L319">
            <v>40900</v>
          </cell>
          <cell r="M319">
            <v>4546.2719999999999</v>
          </cell>
          <cell r="U319">
            <v>715.75</v>
          </cell>
          <cell r="Y319">
            <v>414.1</v>
          </cell>
          <cell r="AA319">
            <v>7566.5</v>
          </cell>
          <cell r="AN319">
            <v>2863</v>
          </cell>
          <cell r="AX319">
            <v>715.75</v>
          </cell>
          <cell r="BE319">
            <v>350</v>
          </cell>
          <cell r="BG319">
            <v>58071.372000000003</v>
          </cell>
          <cell r="BH319">
            <v>50154.872000000003</v>
          </cell>
        </row>
        <row r="320">
          <cell r="D320" t="str">
            <v>A00078</v>
          </cell>
          <cell r="E320" t="str">
            <v>ugb</v>
          </cell>
          <cell r="F320" t="str">
            <v>SWT</v>
          </cell>
          <cell r="G320" t="str">
            <v>UU21</v>
          </cell>
          <cell r="H320" t="str">
            <v>0</v>
          </cell>
          <cell r="I320" t="str">
            <v>GB</v>
          </cell>
          <cell r="J320" t="str">
            <v>07/08/2006</v>
          </cell>
          <cell r="K320">
            <v>17.561538461537999</v>
          </cell>
          <cell r="L320">
            <v>25850</v>
          </cell>
          <cell r="M320">
            <v>0</v>
          </cell>
          <cell r="U320">
            <v>452.375</v>
          </cell>
          <cell r="Y320">
            <v>340</v>
          </cell>
          <cell r="AA320">
            <v>4782.25</v>
          </cell>
          <cell r="AT320">
            <v>2068</v>
          </cell>
          <cell r="AX320">
            <v>452.375</v>
          </cell>
          <cell r="BF320">
            <v>300</v>
          </cell>
          <cell r="BG320">
            <v>34245</v>
          </cell>
          <cell r="BH320">
            <v>29162.75</v>
          </cell>
        </row>
        <row r="321">
          <cell r="D321" t="str">
            <v>W06467</v>
          </cell>
          <cell r="E321" t="str">
            <v>ugb</v>
          </cell>
          <cell r="F321" t="str">
            <v>THW</v>
          </cell>
          <cell r="G321" t="str">
            <v>UT21</v>
          </cell>
          <cell r="H321" t="str">
            <v>0</v>
          </cell>
          <cell r="I321" t="str">
            <v>GB</v>
          </cell>
          <cell r="J321" t="str">
            <v>22/08/2005</v>
          </cell>
          <cell r="K321">
            <v>18.385421538462001</v>
          </cell>
          <cell r="L321">
            <v>25250</v>
          </cell>
          <cell r="M321">
            <v>2386.5720000000001</v>
          </cell>
          <cell r="U321">
            <v>441.875</v>
          </cell>
          <cell r="Y321">
            <v>340</v>
          </cell>
          <cell r="AA321">
            <v>4671.25</v>
          </cell>
          <cell r="AT321">
            <v>2020</v>
          </cell>
          <cell r="AX321">
            <v>441.875</v>
          </cell>
          <cell r="BF321">
            <v>300</v>
          </cell>
          <cell r="BG321">
            <v>35851.572</v>
          </cell>
          <cell r="BH321">
            <v>30880.322</v>
          </cell>
        </row>
        <row r="322">
          <cell r="D322" t="str">
            <v>U02674</v>
          </cell>
          <cell r="E322" t="str">
            <v>ugb</v>
          </cell>
          <cell r="F322" t="str">
            <v>THW</v>
          </cell>
          <cell r="G322" t="str">
            <v>UT23</v>
          </cell>
          <cell r="H322" t="str">
            <v>6</v>
          </cell>
          <cell r="J322" t="str">
            <v>10/04/2007</v>
          </cell>
          <cell r="K322">
            <v>0</v>
          </cell>
          <cell r="L322">
            <v>34.5</v>
          </cell>
          <cell r="M322">
            <v>0</v>
          </cell>
          <cell r="BG322">
            <v>34.5</v>
          </cell>
          <cell r="BH322">
            <v>34.5</v>
          </cell>
        </row>
        <row r="323">
          <cell r="D323" t="str">
            <v>A00387</v>
          </cell>
          <cell r="E323" t="str">
            <v>ugb</v>
          </cell>
          <cell r="F323" t="str">
            <v>TPL</v>
          </cell>
          <cell r="G323" t="str">
            <v>UT22</v>
          </cell>
          <cell r="H323" t="str">
            <v>9</v>
          </cell>
          <cell r="I323" t="str">
            <v>GB</v>
          </cell>
          <cell r="J323" t="str">
            <v>08/09/2008</v>
          </cell>
          <cell r="K323">
            <v>13.288462564103</v>
          </cell>
          <cell r="L323">
            <v>23735</v>
          </cell>
          <cell r="M323">
            <v>2177.502</v>
          </cell>
          <cell r="BG323">
            <v>25912.502</v>
          </cell>
          <cell r="BH323">
            <v>25912.502</v>
          </cell>
        </row>
        <row r="324">
          <cell r="D324" t="str">
            <v>A25135</v>
          </cell>
          <cell r="E324" t="str">
            <v>ugb</v>
          </cell>
          <cell r="F324" t="str">
            <v>TRL</v>
          </cell>
          <cell r="G324" t="str">
            <v>UT41</v>
          </cell>
          <cell r="H324" t="str">
            <v>6</v>
          </cell>
          <cell r="I324" t="str">
            <v>GB</v>
          </cell>
          <cell r="J324" t="str">
            <v>14/09/2009</v>
          </cell>
          <cell r="K324">
            <v>26.818990769231</v>
          </cell>
          <cell r="L324">
            <v>46920</v>
          </cell>
          <cell r="M324">
            <v>5377.0320000000002</v>
          </cell>
          <cell r="BG324">
            <v>52297.031999999999</v>
          </cell>
          <cell r="BH324">
            <v>52297.031999999999</v>
          </cell>
        </row>
        <row r="325">
          <cell r="D325" t="str">
            <v>W09520</v>
          </cell>
          <cell r="E325" t="str">
            <v>ugb</v>
          </cell>
          <cell r="F325" t="str">
            <v>TRL</v>
          </cell>
          <cell r="G325" t="str">
            <v>UT41</v>
          </cell>
          <cell r="H325" t="str">
            <v>5</v>
          </cell>
          <cell r="I325" t="str">
            <v>GB</v>
          </cell>
          <cell r="J325" t="str">
            <v>10/03/2003</v>
          </cell>
          <cell r="K325">
            <v>35.240305274872</v>
          </cell>
          <cell r="L325">
            <v>49749.584499999997</v>
          </cell>
          <cell r="M325">
            <v>5767.5146610000002</v>
          </cell>
          <cell r="U325">
            <v>870.61772874999997</v>
          </cell>
          <cell r="Y325">
            <v>414.1</v>
          </cell>
          <cell r="AA325">
            <v>9203.6731325000001</v>
          </cell>
          <cell r="AJ325">
            <v>1492.487535</v>
          </cell>
          <cell r="AX325">
            <v>870.61772874999997</v>
          </cell>
          <cell r="BE325">
            <v>350</v>
          </cell>
          <cell r="BG325">
            <v>68718.595285999996</v>
          </cell>
          <cell r="BH325">
            <v>59164.922153499996</v>
          </cell>
        </row>
        <row r="326">
          <cell r="D326" t="str">
            <v>A74380</v>
          </cell>
          <cell r="E326" t="str">
            <v>ugb</v>
          </cell>
          <cell r="F326" t="str">
            <v>THW</v>
          </cell>
          <cell r="G326" t="str">
            <v>UT21</v>
          </cell>
          <cell r="H326" t="str">
            <v>0</v>
          </cell>
          <cell r="I326" t="str">
            <v>GB</v>
          </cell>
          <cell r="J326" t="str">
            <v>08/03/2007</v>
          </cell>
          <cell r="K326">
            <v>23.828717948718001</v>
          </cell>
          <cell r="L326">
            <v>37800</v>
          </cell>
          <cell r="M326">
            <v>0</v>
          </cell>
          <cell r="U326">
            <v>661.5</v>
          </cell>
          <cell r="AA326">
            <v>6993</v>
          </cell>
          <cell r="AX326">
            <v>661.5</v>
          </cell>
          <cell r="BE326">
            <v>350</v>
          </cell>
          <cell r="BG326">
            <v>46466</v>
          </cell>
          <cell r="BH326">
            <v>39123</v>
          </cell>
        </row>
        <row r="327">
          <cell r="D327" t="str">
            <v>A00505</v>
          </cell>
          <cell r="E327" t="str">
            <v>ugb</v>
          </cell>
          <cell r="F327" t="str">
            <v>TRL</v>
          </cell>
          <cell r="G327" t="str">
            <v>UT43</v>
          </cell>
          <cell r="H327" t="str">
            <v>8</v>
          </cell>
          <cell r="I327" t="str">
            <v>GB</v>
          </cell>
          <cell r="J327" t="str">
            <v>21/10/2010</v>
          </cell>
          <cell r="K327">
            <v>25</v>
          </cell>
          <cell r="L327">
            <v>48750</v>
          </cell>
          <cell r="M327">
            <v>0</v>
          </cell>
          <cell r="BG327">
            <v>48750</v>
          </cell>
          <cell r="BH327">
            <v>48750</v>
          </cell>
        </row>
        <row r="328">
          <cell r="D328" t="str">
            <v>A00458</v>
          </cell>
          <cell r="E328" t="str">
            <v>ugb</v>
          </cell>
          <cell r="F328" t="str">
            <v>WWN</v>
          </cell>
          <cell r="G328" t="str">
            <v>UU61</v>
          </cell>
          <cell r="H328" t="str">
            <v>3</v>
          </cell>
          <cell r="I328" t="str">
            <v>GB</v>
          </cell>
          <cell r="J328" t="str">
            <v>01/09/1975</v>
          </cell>
          <cell r="K328">
            <v>37.467297364922999</v>
          </cell>
          <cell r="L328">
            <v>48839.242200000001</v>
          </cell>
          <cell r="M328">
            <v>6054.5074236</v>
          </cell>
          <cell r="O328">
            <v>2990</v>
          </cell>
          <cell r="U328">
            <v>854.68673850000005</v>
          </cell>
          <cell r="Y328">
            <v>414.1</v>
          </cell>
          <cell r="AA328">
            <v>9035.2598070000004</v>
          </cell>
          <cell r="AN328">
            <v>3418.7469540000002</v>
          </cell>
          <cell r="AX328">
            <v>854.68673850000005</v>
          </cell>
          <cell r="BD328">
            <v>600</v>
          </cell>
          <cell r="BG328">
            <v>73061.229861600004</v>
          </cell>
          <cell r="BH328">
            <v>63425.970054600002</v>
          </cell>
        </row>
        <row r="329">
          <cell r="D329" t="str">
            <v>A00412</v>
          </cell>
          <cell r="E329" t="str">
            <v>ugb</v>
          </cell>
          <cell r="F329" t="str">
            <v>WWN</v>
          </cell>
          <cell r="G329" t="str">
            <v>UU61</v>
          </cell>
          <cell r="H329" t="str">
            <v>0</v>
          </cell>
          <cell r="I329" t="str">
            <v>GB</v>
          </cell>
          <cell r="J329" t="str">
            <v>08/06/2009</v>
          </cell>
          <cell r="K329">
            <v>6.4400369230769998</v>
          </cell>
          <cell r="L329">
            <v>12000</v>
          </cell>
          <cell r="M329">
            <v>558.072</v>
          </cell>
          <cell r="BG329">
            <v>12558.072</v>
          </cell>
          <cell r="BH329">
            <v>12558.072</v>
          </cell>
        </row>
        <row r="330">
          <cell r="D330" t="str">
            <v>A00520</v>
          </cell>
          <cell r="E330" t="str">
            <v>ugb</v>
          </cell>
          <cell r="F330" t="str">
            <v>WWN</v>
          </cell>
          <cell r="G330" t="str">
            <v>UU61</v>
          </cell>
          <cell r="H330" t="str">
            <v>11</v>
          </cell>
          <cell r="I330" t="str">
            <v>GB</v>
          </cell>
          <cell r="J330" t="str">
            <v>25/07/2011</v>
          </cell>
          <cell r="K330">
            <v>7.023626666667</v>
          </cell>
          <cell r="L330">
            <v>13000</v>
          </cell>
          <cell r="M330">
            <v>696.072</v>
          </cell>
          <cell r="BG330">
            <v>13696.072</v>
          </cell>
          <cell r="BH330">
            <v>13696.072</v>
          </cell>
        </row>
        <row r="331">
          <cell r="D331" t="str">
            <v>W09679</v>
          </cell>
          <cell r="E331" t="str">
            <v>ugb</v>
          </cell>
          <cell r="F331" t="str">
            <v>ESD</v>
          </cell>
          <cell r="G331" t="str">
            <v>UE21</v>
          </cell>
          <cell r="H331" t="str">
            <v>4</v>
          </cell>
          <cell r="I331" t="str">
            <v>GB</v>
          </cell>
          <cell r="J331" t="str">
            <v>01/08/2004</v>
          </cell>
          <cell r="K331">
            <v>36.807726769231003</v>
          </cell>
          <cell r="L331">
            <v>47654.400000000001</v>
          </cell>
          <cell r="M331">
            <v>5797.1592000000001</v>
          </cell>
          <cell r="O331">
            <v>2310</v>
          </cell>
          <cell r="U331">
            <v>833.952</v>
          </cell>
          <cell r="Y331">
            <v>414.1</v>
          </cell>
          <cell r="AA331">
            <v>8816.0640000000003</v>
          </cell>
          <cell r="AP331">
            <v>4765.4399999999996</v>
          </cell>
          <cell r="AX331">
            <v>833.952</v>
          </cell>
          <cell r="BE331">
            <v>350</v>
          </cell>
          <cell r="BG331">
            <v>71775.067200000005</v>
          </cell>
          <cell r="BH331">
            <v>62609.003200000006</v>
          </cell>
        </row>
        <row r="332">
          <cell r="D332" t="str">
            <v>A50113</v>
          </cell>
          <cell r="E332" t="str">
            <v>ugb</v>
          </cell>
          <cell r="F332" t="str">
            <v>WWN</v>
          </cell>
          <cell r="G332" t="str">
            <v>UU71</v>
          </cell>
          <cell r="H332" t="str">
            <v>8</v>
          </cell>
          <cell r="I332" t="str">
            <v>GB</v>
          </cell>
          <cell r="J332" t="str">
            <v>18/05/2010</v>
          </cell>
          <cell r="K332">
            <v>14.818523076923</v>
          </cell>
          <cell r="L332">
            <v>16200</v>
          </cell>
          <cell r="M332">
            <v>1137.672</v>
          </cell>
          <cell r="BG332">
            <v>17337.671999999999</v>
          </cell>
          <cell r="BH332">
            <v>17337.671999999999</v>
          </cell>
        </row>
        <row r="333">
          <cell r="D333" t="str">
            <v>S10271</v>
          </cell>
          <cell r="E333" t="str">
            <v>ugb</v>
          </cell>
          <cell r="F333" t="str">
            <v>WWN</v>
          </cell>
          <cell r="G333" t="str">
            <v>UU61</v>
          </cell>
          <cell r="H333" t="str">
            <v>5</v>
          </cell>
          <cell r="J333" t="str">
            <v>03/01/2010</v>
          </cell>
          <cell r="K333">
            <v>0</v>
          </cell>
          <cell r="L333">
            <v>55</v>
          </cell>
          <cell r="M333">
            <v>0</v>
          </cell>
          <cell r="BG333">
            <v>55</v>
          </cell>
          <cell r="BH333">
            <v>55</v>
          </cell>
        </row>
        <row r="334">
          <cell r="D334" t="str">
            <v>S10254</v>
          </cell>
          <cell r="E334" t="str">
            <v>ugb</v>
          </cell>
          <cell r="F334" t="str">
            <v>MMA</v>
          </cell>
          <cell r="G334" t="str">
            <v>UU81</v>
          </cell>
          <cell r="H334" t="str">
            <v>5</v>
          </cell>
          <cell r="J334" t="str">
            <v>01/04/2009</v>
          </cell>
          <cell r="K334">
            <v>0</v>
          </cell>
          <cell r="L334">
            <v>73.33</v>
          </cell>
          <cell r="M334">
            <v>0</v>
          </cell>
          <cell r="BG334">
            <v>73.33</v>
          </cell>
          <cell r="BH334">
            <v>73.33</v>
          </cell>
        </row>
        <row r="335">
          <cell r="D335" t="str">
            <v>U03079</v>
          </cell>
          <cell r="E335" t="str">
            <v>ugb</v>
          </cell>
          <cell r="F335" t="str">
            <v>SBR</v>
          </cell>
          <cell r="G335" t="str">
            <v>UT31</v>
          </cell>
          <cell r="H335" t="str">
            <v>7</v>
          </cell>
          <cell r="J335" t="str">
            <v>09/11/2009</v>
          </cell>
          <cell r="K335">
            <v>0</v>
          </cell>
          <cell r="L335">
            <v>35.299999999999997</v>
          </cell>
          <cell r="M335">
            <v>0</v>
          </cell>
          <cell r="BG335">
            <v>35.299999999999997</v>
          </cell>
          <cell r="BH335">
            <v>35.299999999999997</v>
          </cell>
        </row>
        <row r="336">
          <cell r="D336" t="str">
            <v>A74841</v>
          </cell>
          <cell r="E336" t="str">
            <v>ugb</v>
          </cell>
          <cell r="F336" t="str">
            <v>TRL</v>
          </cell>
          <cell r="G336" t="str">
            <v>UT41</v>
          </cell>
          <cell r="H336" t="str">
            <v>7</v>
          </cell>
          <cell r="J336" t="str">
            <v>30/07/2012</v>
          </cell>
          <cell r="K336">
            <v>0</v>
          </cell>
          <cell r="L336">
            <v>37.4</v>
          </cell>
          <cell r="M336">
            <v>0</v>
          </cell>
          <cell r="BG336">
            <v>37.4</v>
          </cell>
          <cell r="BH336">
            <v>37.4</v>
          </cell>
        </row>
        <row r="337">
          <cell r="D337" t="str">
            <v>A76252</v>
          </cell>
          <cell r="E337" t="str">
            <v>ugb</v>
          </cell>
          <cell r="F337" t="str">
            <v>TRL</v>
          </cell>
          <cell r="G337" t="str">
            <v>UT42</v>
          </cell>
          <cell r="H337" t="str">
            <v>9</v>
          </cell>
          <cell r="J337" t="str">
            <v>09/08/2013</v>
          </cell>
          <cell r="K337">
            <v>0</v>
          </cell>
          <cell r="L337">
            <v>37.630000000000003</v>
          </cell>
          <cell r="M337">
            <v>0</v>
          </cell>
          <cell r="BG337">
            <v>37.630000000000003</v>
          </cell>
          <cell r="BH337">
            <v>37.630000000000003</v>
          </cell>
        </row>
        <row r="338">
          <cell r="D338" t="str">
            <v>A74431</v>
          </cell>
          <cell r="E338" t="str">
            <v>ugb</v>
          </cell>
          <cell r="F338" t="str">
            <v>BBS</v>
          </cell>
          <cell r="G338" t="str">
            <v>UP41</v>
          </cell>
          <cell r="H338" t="str">
            <v>0</v>
          </cell>
          <cell r="I338" t="str">
            <v>GB</v>
          </cell>
          <cell r="J338" t="str">
            <v>23/04/2007</v>
          </cell>
          <cell r="K338">
            <v>18.889278586279001</v>
          </cell>
          <cell r="L338">
            <v>28300</v>
          </cell>
          <cell r="M338">
            <v>2807.4720000000002</v>
          </cell>
          <cell r="AA338">
            <v>5235.5</v>
          </cell>
          <cell r="BG338">
            <v>36342.972000000002</v>
          </cell>
          <cell r="BH338">
            <v>31107.472000000002</v>
          </cell>
        </row>
        <row r="339">
          <cell r="D339" t="str">
            <v>W06327</v>
          </cell>
          <cell r="E339" t="str">
            <v>ugb</v>
          </cell>
          <cell r="F339" t="str">
            <v>EER</v>
          </cell>
          <cell r="G339" t="str">
            <v>UE31</v>
          </cell>
          <cell r="H339" t="str">
            <v>5</v>
          </cell>
          <cell r="I339" t="str">
            <v>GB</v>
          </cell>
          <cell r="J339" t="str">
            <v>09/08/2004</v>
          </cell>
          <cell r="K339">
            <v>19.804242051281999</v>
          </cell>
          <cell r="L339">
            <v>34900</v>
          </cell>
          <cell r="M339">
            <v>3718.2719999999999</v>
          </cell>
          <cell r="BG339">
            <v>38618.271999999997</v>
          </cell>
          <cell r="BH339">
            <v>38618.271999999997</v>
          </cell>
        </row>
        <row r="340">
          <cell r="D340" t="str">
            <v>A00513</v>
          </cell>
          <cell r="E340" t="str">
            <v>ugb</v>
          </cell>
          <cell r="F340" t="str">
            <v>THW</v>
          </cell>
          <cell r="G340" t="str">
            <v>UT22</v>
          </cell>
          <cell r="H340" t="str">
            <v>7</v>
          </cell>
          <cell r="I340" t="str">
            <v>GB</v>
          </cell>
          <cell r="J340" t="str">
            <v>12/11/1981</v>
          </cell>
          <cell r="K340">
            <v>17.528242051282</v>
          </cell>
          <cell r="L340">
            <v>31000</v>
          </cell>
          <cell r="M340">
            <v>3180.0720000000001</v>
          </cell>
          <cell r="BG340">
            <v>34180.072</v>
          </cell>
          <cell r="BH340">
            <v>34180.072</v>
          </cell>
        </row>
        <row r="341">
          <cell r="D341" t="str">
            <v>W05045</v>
          </cell>
          <cell r="E341" t="str">
            <v>ugb</v>
          </cell>
          <cell r="F341" t="str">
            <v>SWT</v>
          </cell>
          <cell r="G341" t="str">
            <v>UU21</v>
          </cell>
          <cell r="H341" t="str">
            <v>0</v>
          </cell>
          <cell r="I341" t="str">
            <v>GB</v>
          </cell>
          <cell r="J341" t="str">
            <v>24/09/1965</v>
          </cell>
          <cell r="K341">
            <v>22.855288461537999</v>
          </cell>
          <cell r="L341">
            <v>32165</v>
          </cell>
          <cell r="M341">
            <v>0</v>
          </cell>
          <cell r="O341">
            <v>1584</v>
          </cell>
          <cell r="U341">
            <v>562.88750000000005</v>
          </cell>
          <cell r="Y341">
            <v>340</v>
          </cell>
          <cell r="AA341">
            <v>5950.5249999999996</v>
          </cell>
          <cell r="AF341">
            <v>1005.96</v>
          </cell>
          <cell r="AS341">
            <v>5017.74</v>
          </cell>
          <cell r="AX341">
            <v>562.88750000000005</v>
          </cell>
          <cell r="BE341">
            <v>350</v>
          </cell>
          <cell r="BG341">
            <v>47539</v>
          </cell>
          <cell r="BH341">
            <v>41238.474999999999</v>
          </cell>
        </row>
        <row r="342">
          <cell r="D342" t="str">
            <v>W06300</v>
          </cell>
          <cell r="E342" t="str">
            <v>ugb</v>
          </cell>
          <cell r="F342" t="str">
            <v>THW</v>
          </cell>
          <cell r="G342" t="str">
            <v>UT21</v>
          </cell>
          <cell r="H342" t="str">
            <v>3</v>
          </cell>
          <cell r="I342" t="str">
            <v>GB</v>
          </cell>
          <cell r="J342" t="str">
            <v>22/03/2004</v>
          </cell>
          <cell r="K342">
            <v>48.349682051282002</v>
          </cell>
          <cell r="L342">
            <v>62700</v>
          </cell>
          <cell r="M342">
            <v>8322.7800000000007</v>
          </cell>
          <cell r="P342">
            <v>5566</v>
          </cell>
          <cell r="U342">
            <v>1097.25</v>
          </cell>
          <cell r="Y342">
            <v>414.1</v>
          </cell>
          <cell r="AA342">
            <v>11599.5</v>
          </cell>
          <cell r="AL342">
            <v>3135</v>
          </cell>
          <cell r="AX342">
            <v>1097.25</v>
          </cell>
          <cell r="BE342">
            <v>350</v>
          </cell>
          <cell r="BG342">
            <v>94281.88</v>
          </cell>
          <cell r="BH342">
            <v>82332.38</v>
          </cell>
        </row>
        <row r="343">
          <cell r="D343" t="str">
            <v>A25218</v>
          </cell>
          <cell r="E343" t="str">
            <v>ugb</v>
          </cell>
          <cell r="F343" t="str">
            <v>MAM</v>
          </cell>
          <cell r="G343" t="str">
            <v>UU23</v>
          </cell>
          <cell r="H343" t="str">
            <v>7</v>
          </cell>
          <cell r="I343" t="str">
            <v>GB</v>
          </cell>
          <cell r="J343" t="str">
            <v>22/11/2010</v>
          </cell>
          <cell r="K343">
            <v>13.443113846154001</v>
          </cell>
          <cell r="L343">
            <v>24000</v>
          </cell>
          <cell r="M343">
            <v>2214.0720000000001</v>
          </cell>
          <cell r="BG343">
            <v>26214.072</v>
          </cell>
          <cell r="BH343">
            <v>26214.072</v>
          </cell>
        </row>
        <row r="344">
          <cell r="D344" t="str">
            <v>M01962</v>
          </cell>
          <cell r="E344" t="str">
            <v>ugb</v>
          </cell>
          <cell r="F344" t="str">
            <v>WWN</v>
          </cell>
          <cell r="G344" t="str">
            <v>UU51</v>
          </cell>
          <cell r="H344" t="str">
            <v>7</v>
          </cell>
          <cell r="I344" t="str">
            <v>GB</v>
          </cell>
          <cell r="J344" t="str">
            <v>30/08/1990</v>
          </cell>
          <cell r="K344">
            <v>24.688807712820999</v>
          </cell>
          <cell r="L344">
            <v>33996.6</v>
          </cell>
          <cell r="M344">
            <v>3879.7430399999998</v>
          </cell>
          <cell r="T344">
            <v>141.47999999999999</v>
          </cell>
          <cell r="U344">
            <v>594.94050000000004</v>
          </cell>
          <cell r="Y344">
            <v>414.1</v>
          </cell>
          <cell r="AA344">
            <v>6289.3710000000001</v>
          </cell>
          <cell r="AF344">
            <v>1932</v>
          </cell>
          <cell r="AX344">
            <v>594.94050000000004</v>
          </cell>
          <cell r="BF344">
            <v>300</v>
          </cell>
          <cell r="BG344">
            <v>48143.175040000002</v>
          </cell>
          <cell r="BH344">
            <v>41553.804040000003</v>
          </cell>
        </row>
        <row r="345">
          <cell r="D345" t="str">
            <v>A80034</v>
          </cell>
          <cell r="E345" t="str">
            <v>ugb</v>
          </cell>
          <cell r="F345" t="str">
            <v>ERE</v>
          </cell>
          <cell r="G345" t="str">
            <v>UU81</v>
          </cell>
          <cell r="H345" t="str">
            <v>8</v>
          </cell>
          <cell r="J345" t="str">
            <v>19/12/2012</v>
          </cell>
          <cell r="K345">
            <v>22.780549743590001</v>
          </cell>
          <cell r="L345">
            <v>40000</v>
          </cell>
          <cell r="M345">
            <v>4422.0720000000001</v>
          </cell>
          <cell r="BG345">
            <v>44422.072</v>
          </cell>
          <cell r="BH345">
            <v>44422.072</v>
          </cell>
        </row>
        <row r="346">
          <cell r="D346" t="str">
            <v>A98337</v>
          </cell>
          <cell r="E346" t="str">
            <v>ugb</v>
          </cell>
          <cell r="F346" t="str">
            <v>GGE</v>
          </cell>
          <cell r="G346" t="str">
            <v>UP31</v>
          </cell>
          <cell r="H346" t="str">
            <v>4</v>
          </cell>
          <cell r="I346" t="str">
            <v>GB</v>
          </cell>
          <cell r="J346" t="str">
            <v>27/06/2005</v>
          </cell>
          <cell r="K346">
            <v>29.841985641026</v>
          </cell>
          <cell r="L346">
            <v>52100</v>
          </cell>
          <cell r="M346">
            <v>6091.8720000000003</v>
          </cell>
          <cell r="BG346">
            <v>58191.872000000003</v>
          </cell>
          <cell r="BH346">
            <v>58191.872000000003</v>
          </cell>
        </row>
        <row r="347">
          <cell r="D347" t="str">
            <v>A00240</v>
          </cell>
          <cell r="E347" t="str">
            <v>ugb</v>
          </cell>
          <cell r="F347" t="str">
            <v>BBS</v>
          </cell>
          <cell r="G347" t="str">
            <v>UP41</v>
          </cell>
          <cell r="H347" t="str">
            <v>0</v>
          </cell>
          <cell r="I347" t="str">
            <v>GB</v>
          </cell>
          <cell r="J347" t="str">
            <v>23/04/2007</v>
          </cell>
          <cell r="K347">
            <v>32.958974358973997</v>
          </cell>
          <cell r="L347">
            <v>46400</v>
          </cell>
          <cell r="M347">
            <v>0</v>
          </cell>
          <cell r="O347">
            <v>3600</v>
          </cell>
          <cell r="U347">
            <v>812</v>
          </cell>
          <cell r="AA347">
            <v>8584</v>
          </cell>
          <cell r="AT347">
            <v>3712</v>
          </cell>
          <cell r="AX347">
            <v>812</v>
          </cell>
          <cell r="BE347">
            <v>350</v>
          </cell>
          <cell r="BG347">
            <v>64270</v>
          </cell>
          <cell r="BH347">
            <v>55336</v>
          </cell>
        </row>
        <row r="348">
          <cell r="D348" t="str">
            <v>A01956</v>
          </cell>
          <cell r="E348" t="str">
            <v>ugb</v>
          </cell>
          <cell r="F348" t="str">
            <v>SBS</v>
          </cell>
          <cell r="G348" t="str">
            <v>UP33</v>
          </cell>
          <cell r="H348" t="str">
            <v>6</v>
          </cell>
          <cell r="I348" t="str">
            <v>GB</v>
          </cell>
          <cell r="J348" t="str">
            <v>28/08/1990</v>
          </cell>
          <cell r="K348">
            <v>18.491165128205001</v>
          </cell>
          <cell r="L348">
            <v>32650</v>
          </cell>
          <cell r="M348">
            <v>3407.7719999999999</v>
          </cell>
          <cell r="BG348">
            <v>36057.771999999997</v>
          </cell>
          <cell r="BH348">
            <v>36057.771999999997</v>
          </cell>
        </row>
        <row r="349">
          <cell r="D349" t="str">
            <v>A76207</v>
          </cell>
          <cell r="E349" t="str">
            <v>ugb</v>
          </cell>
          <cell r="F349" t="str">
            <v>THW</v>
          </cell>
          <cell r="G349" t="str">
            <v>UT21</v>
          </cell>
          <cell r="H349" t="str">
            <v>6</v>
          </cell>
          <cell r="J349" t="str">
            <v>01/07/2013</v>
          </cell>
          <cell r="K349">
            <v>0</v>
          </cell>
          <cell r="L349">
            <v>24.96</v>
          </cell>
          <cell r="M349">
            <v>0</v>
          </cell>
          <cell r="BG349">
            <v>24.96</v>
          </cell>
          <cell r="BH349">
            <v>24.96</v>
          </cell>
        </row>
        <row r="350">
          <cell r="D350" t="str">
            <v>A76451</v>
          </cell>
          <cell r="E350" t="str">
            <v>ugb</v>
          </cell>
          <cell r="F350" t="str">
            <v>THW</v>
          </cell>
          <cell r="G350" t="str">
            <v>UT22</v>
          </cell>
          <cell r="H350" t="str">
            <v>6</v>
          </cell>
          <cell r="I350" t="str">
            <v>AU</v>
          </cell>
          <cell r="J350" t="str">
            <v>10/03/2014</v>
          </cell>
          <cell r="K350">
            <v>25.570344615385</v>
          </cell>
          <cell r="L350">
            <v>37000</v>
          </cell>
          <cell r="M350">
            <v>4008.0720000000001</v>
          </cell>
          <cell r="U350">
            <v>647.5</v>
          </cell>
          <cell r="Y350">
            <v>414.1</v>
          </cell>
          <cell r="AA350">
            <v>6845</v>
          </cell>
          <cell r="AX350">
            <v>647.5</v>
          </cell>
          <cell r="BF350">
            <v>300</v>
          </cell>
          <cell r="BG350">
            <v>49862.171999999999</v>
          </cell>
          <cell r="BH350">
            <v>42717.171999999999</v>
          </cell>
        </row>
        <row r="351">
          <cell r="D351" t="str">
            <v>A74379</v>
          </cell>
          <cell r="E351" t="str">
            <v>ugb</v>
          </cell>
          <cell r="F351" t="str">
            <v>GGE</v>
          </cell>
          <cell r="G351" t="str">
            <v>UP31</v>
          </cell>
          <cell r="H351" t="str">
            <v>6</v>
          </cell>
          <cell r="I351" t="str">
            <v>GB</v>
          </cell>
          <cell r="J351" t="str">
            <v>26/03/2007</v>
          </cell>
          <cell r="K351">
            <v>25.099921538461999</v>
          </cell>
          <cell r="L351">
            <v>34787.5</v>
          </cell>
          <cell r="M351">
            <v>3702.7469999999998</v>
          </cell>
          <cell r="U351">
            <v>608.78125</v>
          </cell>
          <cell r="Y351">
            <v>414.1</v>
          </cell>
          <cell r="AA351">
            <v>6435.6875</v>
          </cell>
          <cell r="AM351">
            <v>2087.25</v>
          </cell>
          <cell r="AX351">
            <v>608.78125</v>
          </cell>
          <cell r="BF351">
            <v>300</v>
          </cell>
          <cell r="BG351">
            <v>48944.847000000002</v>
          </cell>
          <cell r="BH351">
            <v>42209.159500000002</v>
          </cell>
        </row>
        <row r="352">
          <cell r="D352" t="str">
            <v>A76384</v>
          </cell>
          <cell r="E352" t="str">
            <v>ugb</v>
          </cell>
          <cell r="F352" t="str">
            <v>GGE</v>
          </cell>
          <cell r="G352" t="str">
            <v>UP31</v>
          </cell>
          <cell r="H352" t="str">
            <v>4</v>
          </cell>
          <cell r="I352" t="str">
            <v>NZ</v>
          </cell>
          <cell r="J352" t="str">
            <v>09/12/2013</v>
          </cell>
          <cell r="K352">
            <v>44.650112820513002</v>
          </cell>
          <cell r="L352">
            <v>58000</v>
          </cell>
          <cell r="M352">
            <v>7581.72</v>
          </cell>
          <cell r="P352">
            <v>4896</v>
          </cell>
          <cell r="U352">
            <v>1015</v>
          </cell>
          <cell r="AA352">
            <v>10730</v>
          </cell>
          <cell r="AM352">
            <v>3480</v>
          </cell>
          <cell r="AX352">
            <v>1015</v>
          </cell>
          <cell r="BE352">
            <v>350</v>
          </cell>
          <cell r="BG352">
            <v>87067.72</v>
          </cell>
          <cell r="BH352">
            <v>75987.72</v>
          </cell>
        </row>
        <row r="353">
          <cell r="D353" t="str">
            <v>A25114</v>
          </cell>
          <cell r="E353" t="str">
            <v>ugb</v>
          </cell>
          <cell r="F353" t="str">
            <v>TRL</v>
          </cell>
          <cell r="G353" t="str">
            <v>UT42</v>
          </cell>
          <cell r="H353" t="str">
            <v>8</v>
          </cell>
          <cell r="I353" t="str">
            <v>GB</v>
          </cell>
          <cell r="J353" t="str">
            <v>06/08/2009</v>
          </cell>
          <cell r="K353">
            <v>14.155093333332999</v>
          </cell>
          <cell r="L353">
            <v>25220</v>
          </cell>
          <cell r="M353">
            <v>2382.4319999999998</v>
          </cell>
          <cell r="BG353">
            <v>27602.432000000001</v>
          </cell>
          <cell r="BH353">
            <v>27602.432000000001</v>
          </cell>
        </row>
        <row r="354">
          <cell r="D354" t="str">
            <v>A01906</v>
          </cell>
          <cell r="E354" t="str">
            <v>ugb</v>
          </cell>
          <cell r="F354" t="str">
            <v>GGE</v>
          </cell>
          <cell r="G354" t="str">
            <v>UP31</v>
          </cell>
          <cell r="H354" t="str">
            <v>3</v>
          </cell>
          <cell r="I354" t="str">
            <v>GB</v>
          </cell>
          <cell r="J354" t="str">
            <v>29/01/1990</v>
          </cell>
          <cell r="K354">
            <v>55.693702644231003</v>
          </cell>
          <cell r="L354">
            <v>55926.15</v>
          </cell>
          <cell r="M354">
            <v>8213.9876999999997</v>
          </cell>
          <cell r="O354">
            <v>2551.5</v>
          </cell>
          <cell r="U354">
            <v>978.70762500000001</v>
          </cell>
          <cell r="Y354">
            <v>414.1</v>
          </cell>
          <cell r="AA354">
            <v>10346.337750000001</v>
          </cell>
          <cell r="AE354">
            <v>9000</v>
          </cell>
          <cell r="AN354">
            <v>3914.8305</v>
          </cell>
          <cell r="AX354">
            <v>978.70762500000001</v>
          </cell>
          <cell r="BE354">
            <v>350</v>
          </cell>
          <cell r="BG354">
            <v>92674.321200000006</v>
          </cell>
          <cell r="BH354">
            <v>81977.98345</v>
          </cell>
        </row>
        <row r="355">
          <cell r="D355" t="str">
            <v>A00330</v>
          </cell>
          <cell r="E355" t="str">
            <v>ugb</v>
          </cell>
          <cell r="F355" t="str">
            <v>THW</v>
          </cell>
          <cell r="G355" t="str">
            <v>UT25</v>
          </cell>
          <cell r="H355" t="str">
            <v>6</v>
          </cell>
          <cell r="I355" t="str">
            <v>RO</v>
          </cell>
          <cell r="J355" t="str">
            <v>01/02/2008</v>
          </cell>
          <cell r="K355">
            <v>3.7312500000000002</v>
          </cell>
          <cell r="L355">
            <v>7761</v>
          </cell>
          <cell r="M355">
            <v>8.9700000000000006</v>
          </cell>
          <cell r="BG355">
            <v>7769.97</v>
          </cell>
          <cell r="BH355">
            <v>7769.97</v>
          </cell>
        </row>
        <row r="356">
          <cell r="D356" t="str">
            <v>W94390</v>
          </cell>
          <cell r="E356" t="str">
            <v>ugb</v>
          </cell>
          <cell r="F356" t="str">
            <v>BBI</v>
          </cell>
          <cell r="G356" t="str">
            <v>UP33</v>
          </cell>
          <cell r="H356" t="str">
            <v>6</v>
          </cell>
          <cell r="I356" t="str">
            <v>GB</v>
          </cell>
          <cell r="J356" t="str">
            <v>29/01/1979</v>
          </cell>
          <cell r="K356">
            <v>28.310175000000001</v>
          </cell>
          <cell r="L356">
            <v>41000</v>
          </cell>
          <cell r="M356">
            <v>4778.6639999999998</v>
          </cell>
          <cell r="O356">
            <v>1584</v>
          </cell>
          <cell r="U356">
            <v>717.5</v>
          </cell>
          <cell r="AA356">
            <v>7585</v>
          </cell>
          <cell r="AN356">
            <v>2870</v>
          </cell>
          <cell r="BE356">
            <v>350</v>
          </cell>
          <cell r="BG356">
            <v>58885.163999999997</v>
          </cell>
          <cell r="BH356">
            <v>50950.163999999997</v>
          </cell>
        </row>
        <row r="357">
          <cell r="D357" t="str">
            <v>A25261</v>
          </cell>
          <cell r="E357" t="str">
            <v>ugb</v>
          </cell>
          <cell r="F357" t="str">
            <v>TRL</v>
          </cell>
          <cell r="G357" t="str">
            <v>UT41</v>
          </cell>
          <cell r="H357" t="str">
            <v>9</v>
          </cell>
          <cell r="J357" t="str">
            <v>16/01/2012</v>
          </cell>
          <cell r="K357">
            <v>0</v>
          </cell>
          <cell r="L357">
            <v>21.21</v>
          </cell>
          <cell r="M357">
            <v>0</v>
          </cell>
          <cell r="BG357">
            <v>21.21</v>
          </cell>
          <cell r="BH357">
            <v>21.21</v>
          </cell>
        </row>
        <row r="358">
          <cell r="D358" t="str">
            <v>A76287</v>
          </cell>
          <cell r="E358" t="str">
            <v>ugb</v>
          </cell>
          <cell r="F358" t="str">
            <v>THW</v>
          </cell>
          <cell r="G358" t="str">
            <v>UT21</v>
          </cell>
          <cell r="H358" t="str">
            <v>8</v>
          </cell>
          <cell r="I358" t="str">
            <v>GR</v>
          </cell>
          <cell r="J358" t="str">
            <v>23/09/2013</v>
          </cell>
          <cell r="K358">
            <v>19.937318974358998</v>
          </cell>
          <cell r="L358">
            <v>28700</v>
          </cell>
          <cell r="M358">
            <v>2862.672</v>
          </cell>
          <cell r="U358">
            <v>502.25</v>
          </cell>
          <cell r="Y358">
            <v>414.1</v>
          </cell>
          <cell r="AA358">
            <v>5309.5</v>
          </cell>
          <cell r="AH358">
            <v>287</v>
          </cell>
          <cell r="AX358">
            <v>502.25</v>
          </cell>
          <cell r="BF358">
            <v>300</v>
          </cell>
          <cell r="BG358">
            <v>38877.771999999997</v>
          </cell>
          <cell r="BH358">
            <v>33268.271999999997</v>
          </cell>
        </row>
        <row r="359">
          <cell r="D359" t="str">
            <v>A00404</v>
          </cell>
          <cell r="E359" t="str">
            <v>ugb</v>
          </cell>
          <cell r="F359" t="str">
            <v>SWT</v>
          </cell>
          <cell r="G359" t="str">
            <v>UU21</v>
          </cell>
          <cell r="H359" t="str">
            <v>0</v>
          </cell>
          <cell r="I359" t="str">
            <v>GB</v>
          </cell>
          <cell r="J359" t="str">
            <v>01/06/2009</v>
          </cell>
          <cell r="K359">
            <v>7.9177292307689999</v>
          </cell>
          <cell r="L359">
            <v>12500</v>
          </cell>
          <cell r="M359">
            <v>627.072</v>
          </cell>
          <cell r="AA359">
            <v>2312.5</v>
          </cell>
          <cell r="BG359">
            <v>15439.572</v>
          </cell>
          <cell r="BH359">
            <v>13127.072</v>
          </cell>
        </row>
        <row r="360">
          <cell r="D360" t="str">
            <v>A50123</v>
          </cell>
          <cell r="E360" t="str">
            <v>ugb</v>
          </cell>
          <cell r="F360" t="str">
            <v>WWN</v>
          </cell>
          <cell r="G360" t="str">
            <v>UU71</v>
          </cell>
          <cell r="H360" t="str">
            <v>11</v>
          </cell>
          <cell r="I360" t="str">
            <v>GB</v>
          </cell>
          <cell r="J360" t="str">
            <v>07/06/2010</v>
          </cell>
          <cell r="K360">
            <v>6.4102564102560002</v>
          </cell>
          <cell r="L360">
            <v>5000</v>
          </cell>
          <cell r="M360">
            <v>868.48</v>
          </cell>
          <cell r="BG360">
            <v>5868.48</v>
          </cell>
          <cell r="BH360">
            <v>5868.48</v>
          </cell>
        </row>
        <row r="361">
          <cell r="D361" t="str">
            <v>A97373</v>
          </cell>
          <cell r="E361" t="str">
            <v>ugb</v>
          </cell>
          <cell r="F361" t="str">
            <v>THW</v>
          </cell>
          <cell r="G361" t="str">
            <v>UT22</v>
          </cell>
          <cell r="H361" t="str">
            <v>0</v>
          </cell>
          <cell r="I361" t="str">
            <v>GB</v>
          </cell>
          <cell r="J361" t="str">
            <v>19/09/2005</v>
          </cell>
          <cell r="K361">
            <v>43.300949743590003</v>
          </cell>
          <cell r="L361">
            <v>57000</v>
          </cell>
          <cell r="M361">
            <v>7086.8519999999999</v>
          </cell>
          <cell r="O361">
            <v>2310</v>
          </cell>
          <cell r="U361">
            <v>997.5</v>
          </cell>
          <cell r="Y361">
            <v>340</v>
          </cell>
          <cell r="AA361">
            <v>10545</v>
          </cell>
          <cell r="AT361">
            <v>4560</v>
          </cell>
          <cell r="AX361">
            <v>997.5</v>
          </cell>
          <cell r="BD361">
            <v>600</v>
          </cell>
          <cell r="BG361">
            <v>84436.851999999999</v>
          </cell>
          <cell r="BH361">
            <v>73291.851999999999</v>
          </cell>
        </row>
        <row r="362">
          <cell r="D362" t="str">
            <v>A76242</v>
          </cell>
          <cell r="E362" t="str">
            <v>ugb</v>
          </cell>
          <cell r="F362" t="str">
            <v>TRL</v>
          </cell>
          <cell r="G362" t="str">
            <v>UT42</v>
          </cell>
          <cell r="H362" t="str">
            <v>10</v>
          </cell>
          <cell r="J362" t="str">
            <v>29/07/2013</v>
          </cell>
          <cell r="K362">
            <v>38.5</v>
          </cell>
          <cell r="L362">
            <v>38.5</v>
          </cell>
          <cell r="M362">
            <v>0</v>
          </cell>
          <cell r="BG362">
            <v>38.5</v>
          </cell>
          <cell r="BH362">
            <v>38.5</v>
          </cell>
        </row>
        <row r="363">
          <cell r="D363" t="str">
            <v>A24980</v>
          </cell>
          <cell r="E363" t="str">
            <v>ugb</v>
          </cell>
          <cell r="F363" t="str">
            <v>SBS</v>
          </cell>
          <cell r="G363" t="str">
            <v>UP51</v>
          </cell>
          <cell r="H363" t="str">
            <v>8</v>
          </cell>
          <cell r="I363" t="str">
            <v>GB</v>
          </cell>
          <cell r="J363" t="str">
            <v>10/09/2007</v>
          </cell>
          <cell r="K363">
            <v>13.639783589744001</v>
          </cell>
          <cell r="L363">
            <v>24337</v>
          </cell>
          <cell r="M363">
            <v>2260.578</v>
          </cell>
          <cell r="BG363">
            <v>26597.578000000001</v>
          </cell>
          <cell r="BH363">
            <v>26597.578000000001</v>
          </cell>
        </row>
        <row r="364">
          <cell r="D364" t="str">
            <v>U03089</v>
          </cell>
          <cell r="E364" t="str">
            <v>ugb</v>
          </cell>
          <cell r="F364" t="str">
            <v>THW</v>
          </cell>
          <cell r="G364" t="str">
            <v>UT23</v>
          </cell>
          <cell r="H364" t="str">
            <v>4</v>
          </cell>
          <cell r="J364" t="str">
            <v>11/01/2010</v>
          </cell>
          <cell r="K364">
            <v>0</v>
          </cell>
          <cell r="L364">
            <v>35</v>
          </cell>
          <cell r="M364">
            <v>0</v>
          </cell>
          <cell r="BG364">
            <v>35</v>
          </cell>
          <cell r="BH364">
            <v>35</v>
          </cell>
        </row>
        <row r="365">
          <cell r="D365" t="str">
            <v>A76455</v>
          </cell>
          <cell r="E365" t="str">
            <v>ugb</v>
          </cell>
          <cell r="F365" t="str">
            <v>THW</v>
          </cell>
          <cell r="G365" t="str">
            <v>UT22</v>
          </cell>
          <cell r="H365" t="str">
            <v>7</v>
          </cell>
          <cell r="J365" t="str">
            <v>17/02/2014</v>
          </cell>
          <cell r="K365">
            <v>32.630000000000003</v>
          </cell>
          <cell r="L365">
            <v>32.630000000000003</v>
          </cell>
          <cell r="M365">
            <v>0</v>
          </cell>
          <cell r="BG365">
            <v>32.630000000000003</v>
          </cell>
          <cell r="BH365">
            <v>32.630000000000003</v>
          </cell>
        </row>
        <row r="366">
          <cell r="D366" t="str">
            <v>A00342</v>
          </cell>
          <cell r="E366" t="str">
            <v>ugb</v>
          </cell>
          <cell r="F366" t="str">
            <v>EEA</v>
          </cell>
          <cell r="G366" t="str">
            <v>UE31</v>
          </cell>
          <cell r="H366" t="str">
            <v>7</v>
          </cell>
          <cell r="I366" t="str">
            <v>GB</v>
          </cell>
          <cell r="J366" t="str">
            <v>18/08/2008</v>
          </cell>
          <cell r="K366">
            <v>20.147780512821001</v>
          </cell>
          <cell r="L366">
            <v>29000</v>
          </cell>
          <cell r="M366">
            <v>2904.0720000000001</v>
          </cell>
          <cell r="U366">
            <v>507.5</v>
          </cell>
          <cell r="Y366">
            <v>414.1</v>
          </cell>
          <cell r="AA366">
            <v>5365</v>
          </cell>
          <cell r="AH366">
            <v>290</v>
          </cell>
          <cell r="AX366">
            <v>507.5</v>
          </cell>
          <cell r="BF366">
            <v>300</v>
          </cell>
          <cell r="BG366">
            <v>39288.171999999999</v>
          </cell>
          <cell r="BH366">
            <v>33623.171999999999</v>
          </cell>
        </row>
        <row r="367">
          <cell r="D367" t="str">
            <v>A76233</v>
          </cell>
          <cell r="E367" t="str">
            <v>ugb</v>
          </cell>
          <cell r="F367" t="str">
            <v>WEN</v>
          </cell>
          <cell r="G367" t="str">
            <v>UU41</v>
          </cell>
          <cell r="H367" t="str">
            <v>5</v>
          </cell>
          <cell r="I367" t="str">
            <v>GB</v>
          </cell>
          <cell r="J367" t="str">
            <v>10/09/2013</v>
          </cell>
          <cell r="K367">
            <v>34.703997596153997</v>
          </cell>
          <cell r="L367">
            <v>40960</v>
          </cell>
          <cell r="M367">
            <v>4554.5519999999997</v>
          </cell>
          <cell r="U367">
            <v>716.8</v>
          </cell>
          <cell r="Y367">
            <v>414.1</v>
          </cell>
          <cell r="AA367">
            <v>7577.6</v>
          </cell>
          <cell r="AM367">
            <v>2457.6</v>
          </cell>
          <cell r="AX367">
            <v>716.8</v>
          </cell>
          <cell r="BE367">
            <v>350</v>
          </cell>
          <cell r="BG367">
            <v>57747.451999999997</v>
          </cell>
          <cell r="BH367">
            <v>49819.851999999999</v>
          </cell>
        </row>
        <row r="368">
          <cell r="D368" t="str">
            <v>A03137</v>
          </cell>
          <cell r="E368" t="str">
            <v>ugb</v>
          </cell>
          <cell r="F368" t="str">
            <v>THW</v>
          </cell>
          <cell r="G368" t="str">
            <v>UT21</v>
          </cell>
          <cell r="H368" t="str">
            <v>5</v>
          </cell>
          <cell r="I368" t="str">
            <v>GB</v>
          </cell>
          <cell r="J368" t="str">
            <v>04/01/1993</v>
          </cell>
          <cell r="K368">
            <v>32.708303589743998</v>
          </cell>
          <cell r="L368">
            <v>41400</v>
          </cell>
          <cell r="M368">
            <v>5221.0919999999996</v>
          </cell>
          <cell r="P368">
            <v>4390</v>
          </cell>
          <cell r="U368">
            <v>724.5</v>
          </cell>
          <cell r="Y368">
            <v>414.1</v>
          </cell>
          <cell r="AA368">
            <v>7659</v>
          </cell>
          <cell r="AN368">
            <v>2898</v>
          </cell>
          <cell r="AX368">
            <v>724.5</v>
          </cell>
          <cell r="BE368">
            <v>350</v>
          </cell>
          <cell r="BG368">
            <v>63781.192000000003</v>
          </cell>
          <cell r="BH368">
            <v>55772.192000000003</v>
          </cell>
        </row>
        <row r="369">
          <cell r="D369" t="str">
            <v>A91367</v>
          </cell>
          <cell r="E369" t="str">
            <v>ugb</v>
          </cell>
          <cell r="F369" t="str">
            <v>WWN</v>
          </cell>
          <cell r="G369" t="str">
            <v>UU52</v>
          </cell>
          <cell r="H369" t="str">
            <v>0</v>
          </cell>
          <cell r="I369" t="str">
            <v>GB</v>
          </cell>
          <cell r="J369" t="str">
            <v>19/11/2001</v>
          </cell>
          <cell r="K369">
            <v>17.175421538462</v>
          </cell>
          <cell r="L369">
            <v>25000</v>
          </cell>
          <cell r="M369">
            <v>2352.0720000000001</v>
          </cell>
          <cell r="U369">
            <v>437.5</v>
          </cell>
          <cell r="Y369">
            <v>340</v>
          </cell>
          <cell r="AA369">
            <v>4625</v>
          </cell>
          <cell r="AX369">
            <v>437.5</v>
          </cell>
          <cell r="BF369">
            <v>300</v>
          </cell>
          <cell r="BG369">
            <v>33492.072</v>
          </cell>
          <cell r="BH369">
            <v>28567.072</v>
          </cell>
        </row>
        <row r="370">
          <cell r="D370" t="str">
            <v>A74859</v>
          </cell>
          <cell r="E370" t="str">
            <v>ugb</v>
          </cell>
          <cell r="F370" t="str">
            <v>TRL</v>
          </cell>
          <cell r="G370" t="str">
            <v>UT42</v>
          </cell>
          <cell r="H370" t="str">
            <v>5</v>
          </cell>
          <cell r="I370" t="str">
            <v>GB</v>
          </cell>
          <cell r="J370" t="str">
            <v>03/09/2012</v>
          </cell>
          <cell r="K370">
            <v>25.698498461538001</v>
          </cell>
          <cell r="L370">
            <v>45000</v>
          </cell>
          <cell r="M370">
            <v>5112.0720000000001</v>
          </cell>
          <cell r="BG370">
            <v>50112.072</v>
          </cell>
          <cell r="BH370">
            <v>50112.072</v>
          </cell>
        </row>
        <row r="371">
          <cell r="D371" t="str">
            <v>S10366</v>
          </cell>
          <cell r="E371" t="str">
            <v>ugb</v>
          </cell>
          <cell r="F371" t="str">
            <v>THW</v>
          </cell>
          <cell r="G371" t="str">
            <v>UT22</v>
          </cell>
          <cell r="H371" t="str">
            <v>5</v>
          </cell>
          <cell r="J371" t="str">
            <v>03/04/2013</v>
          </cell>
          <cell r="K371">
            <v>0</v>
          </cell>
          <cell r="L371">
            <v>44.9</v>
          </cell>
          <cell r="M371">
            <v>0</v>
          </cell>
          <cell r="BG371">
            <v>44.9</v>
          </cell>
          <cell r="BH371">
            <v>44.9</v>
          </cell>
        </row>
        <row r="372">
          <cell r="D372" t="str">
            <v>A74432</v>
          </cell>
          <cell r="E372" t="str">
            <v>ugb</v>
          </cell>
          <cell r="F372" t="str">
            <v>BBS</v>
          </cell>
          <cell r="G372" t="str">
            <v>UP41</v>
          </cell>
          <cell r="H372" t="str">
            <v>0</v>
          </cell>
          <cell r="I372" t="str">
            <v>GB</v>
          </cell>
          <cell r="J372" t="str">
            <v>23/04/2007</v>
          </cell>
          <cell r="K372">
            <v>20.058249480249</v>
          </cell>
          <cell r="L372">
            <v>30000</v>
          </cell>
          <cell r="M372">
            <v>3042.0720000000001</v>
          </cell>
          <cell r="AA372">
            <v>5550</v>
          </cell>
          <cell r="BG372">
            <v>38592.072</v>
          </cell>
          <cell r="BH372">
            <v>33042.072</v>
          </cell>
        </row>
        <row r="373">
          <cell r="D373" t="str">
            <v>A74677</v>
          </cell>
          <cell r="E373" t="str">
            <v>ugb</v>
          </cell>
          <cell r="F373" t="str">
            <v>EEC</v>
          </cell>
          <cell r="G373" t="str">
            <v>UE21</v>
          </cell>
          <cell r="H373" t="str">
            <v>8</v>
          </cell>
          <cell r="I373" t="str">
            <v>GB</v>
          </cell>
          <cell r="J373" t="str">
            <v>16/05/2011</v>
          </cell>
          <cell r="K373">
            <v>15.068765128204999</v>
          </cell>
          <cell r="L373">
            <v>22700</v>
          </cell>
          <cell r="M373">
            <v>1922.8920000000001</v>
          </cell>
          <cell r="U373">
            <v>397.25</v>
          </cell>
          <cell r="Y373">
            <v>414.1</v>
          </cell>
          <cell r="AA373">
            <v>4199.5</v>
          </cell>
          <cell r="AI373">
            <v>454</v>
          </cell>
          <cell r="AX373">
            <v>397.25</v>
          </cell>
          <cell r="BF373">
            <v>300</v>
          </cell>
          <cell r="BG373">
            <v>30784.991999999998</v>
          </cell>
          <cell r="BH373">
            <v>26285.491999999998</v>
          </cell>
        </row>
        <row r="374">
          <cell r="D374" t="str">
            <v>A00156</v>
          </cell>
          <cell r="E374" t="str">
            <v>ugb</v>
          </cell>
          <cell r="F374" t="str">
            <v>THW</v>
          </cell>
          <cell r="G374" t="str">
            <v>UT24</v>
          </cell>
          <cell r="H374" t="str">
            <v>0</v>
          </cell>
          <cell r="I374" t="str">
            <v>IE</v>
          </cell>
          <cell r="J374" t="str">
            <v>09/10/2006</v>
          </cell>
          <cell r="K374">
            <v>23.106498461537999</v>
          </cell>
          <cell r="L374">
            <v>31200</v>
          </cell>
          <cell r="M374">
            <v>3207.672</v>
          </cell>
          <cell r="U374">
            <v>546</v>
          </cell>
          <cell r="AA374">
            <v>5772</v>
          </cell>
          <cell r="AC374">
            <v>990</v>
          </cell>
          <cell r="AT374">
            <v>2496</v>
          </cell>
          <cell r="AX374">
            <v>546</v>
          </cell>
          <cell r="BF374">
            <v>300</v>
          </cell>
          <cell r="BG374">
            <v>45057.671999999999</v>
          </cell>
          <cell r="BH374">
            <v>38985.671999999999</v>
          </cell>
        </row>
        <row r="375">
          <cell r="D375" t="str">
            <v>A74958</v>
          </cell>
          <cell r="E375" t="str">
            <v>ugb</v>
          </cell>
          <cell r="F375" t="str">
            <v>TRS</v>
          </cell>
          <cell r="G375" t="str">
            <v>UT43</v>
          </cell>
          <cell r="H375" t="str">
            <v>7</v>
          </cell>
          <cell r="I375" t="str">
            <v>GB</v>
          </cell>
          <cell r="J375" t="str">
            <v>03/12/2012</v>
          </cell>
          <cell r="K375">
            <v>28.240549743590002</v>
          </cell>
          <cell r="L375">
            <v>40250</v>
          </cell>
          <cell r="M375">
            <v>4456.5720000000001</v>
          </cell>
          <cell r="U375">
            <v>704.375</v>
          </cell>
          <cell r="AA375">
            <v>7446.25</v>
          </cell>
          <cell r="AJ375">
            <v>1207.5</v>
          </cell>
          <cell r="AX375">
            <v>704.375</v>
          </cell>
          <cell r="BF375">
            <v>300</v>
          </cell>
          <cell r="BG375">
            <v>55069.072</v>
          </cell>
          <cell r="BH375">
            <v>47322.822</v>
          </cell>
        </row>
        <row r="376">
          <cell r="D376" t="str">
            <v>I00228</v>
          </cell>
          <cell r="E376" t="str">
            <v>uin</v>
          </cell>
          <cell r="F376" t="str">
            <v>AIT</v>
          </cell>
          <cell r="G376" t="str">
            <v>US111</v>
          </cell>
          <cell r="H376" t="str">
            <v>7</v>
          </cell>
          <cell r="I376" t="str">
            <v>IN</v>
          </cell>
          <cell r="J376" t="str">
            <v>09/05/2013</v>
          </cell>
          <cell r="K376">
            <v>2.9960686865787718</v>
          </cell>
          <cell r="L376">
            <v>2415.4352201875399</v>
          </cell>
          <cell r="M376">
            <v>0</v>
          </cell>
          <cell r="S376">
            <v>94.260886641464964</v>
          </cell>
          <cell r="V376">
            <v>115.94089056900191</v>
          </cell>
          <cell r="AA376">
            <v>972.21267612548479</v>
          </cell>
          <cell r="AB376">
            <v>1207.71761009377</v>
          </cell>
          <cell r="AC376">
            <v>147.28263537728901</v>
          </cell>
          <cell r="AD376">
            <v>245.47105896214833</v>
          </cell>
          <cell r="AQ376">
            <v>289.85222642250477</v>
          </cell>
          <cell r="BA376">
            <v>1522.6275222151305</v>
          </cell>
          <cell r="BG376">
            <v>7010.8007265943343</v>
          </cell>
          <cell r="BH376">
            <v>6038.5880504688494</v>
          </cell>
        </row>
        <row r="377">
          <cell r="D377" t="str">
            <v>I00190</v>
          </cell>
          <cell r="E377" t="str">
            <v>uin</v>
          </cell>
          <cell r="F377" t="str">
            <v>AFN</v>
          </cell>
          <cell r="G377" t="str">
            <v>US111</v>
          </cell>
          <cell r="H377" t="str">
            <v>10</v>
          </cell>
          <cell r="I377" t="str">
            <v>IN</v>
          </cell>
          <cell r="J377" t="str">
            <v>02/11/2012</v>
          </cell>
          <cell r="K377">
            <v>0</v>
          </cell>
          <cell r="L377">
            <v>0</v>
          </cell>
          <cell r="M377">
            <v>0</v>
          </cell>
          <cell r="BG377">
            <v>0</v>
          </cell>
          <cell r="BH377">
            <v>0</v>
          </cell>
        </row>
        <row r="378">
          <cell r="D378" t="str">
            <v>I00392</v>
          </cell>
          <cell r="E378" t="str">
            <v>uin</v>
          </cell>
          <cell r="F378" t="str">
            <v>THW</v>
          </cell>
          <cell r="G378" t="str">
            <v>UT211</v>
          </cell>
          <cell r="H378" t="str">
            <v>9</v>
          </cell>
          <cell r="I378" t="str">
            <v>IN</v>
          </cell>
          <cell r="J378" t="str">
            <v>23/04/2014</v>
          </cell>
          <cell r="K378">
            <v>1.3727778889740683</v>
          </cell>
          <cell r="L378">
            <v>1374.6379301880306</v>
          </cell>
          <cell r="M378">
            <v>0</v>
          </cell>
          <cell r="S378">
            <v>94.260886641464964</v>
          </cell>
          <cell r="V378">
            <v>65.982620649025478</v>
          </cell>
          <cell r="AA378">
            <v>432.38961166478464</v>
          </cell>
          <cell r="AB378">
            <v>687.31896509401531</v>
          </cell>
          <cell r="AC378">
            <v>147.28263537728901</v>
          </cell>
          <cell r="AD378">
            <v>245.47105896214833</v>
          </cell>
          <cell r="AQ378">
            <v>164.95655162256369</v>
          </cell>
          <cell r="BA378">
            <v>0</v>
          </cell>
          <cell r="BG378">
            <v>3212.3002601993221</v>
          </cell>
          <cell r="BH378">
            <v>2779.9106485345374</v>
          </cell>
        </row>
        <row r="379">
          <cell r="D379" t="str">
            <v>I00066</v>
          </cell>
          <cell r="E379" t="str">
            <v>uin</v>
          </cell>
          <cell r="F379" t="str">
            <v>TRL</v>
          </cell>
          <cell r="G379" t="str">
            <v>UT111</v>
          </cell>
          <cell r="H379" t="str">
            <v>6</v>
          </cell>
          <cell r="I379" t="str">
            <v>IN</v>
          </cell>
          <cell r="J379" t="str">
            <v>02/12/2010</v>
          </cell>
          <cell r="K379">
            <v>4.384490760846993</v>
          </cell>
          <cell r="L379">
            <v>3534.7832490549358</v>
          </cell>
          <cell r="M379">
            <v>0</v>
          </cell>
          <cell r="S379">
            <v>94.260886641464964</v>
          </cell>
          <cell r="V379">
            <v>169.66959595463695</v>
          </cell>
          <cell r="AA379">
            <v>1422.7502577446119</v>
          </cell>
          <cell r="AB379">
            <v>1767.3916245274679</v>
          </cell>
          <cell r="AC379">
            <v>147.28263537728901</v>
          </cell>
          <cell r="AD379">
            <v>245.47105896214833</v>
          </cell>
          <cell r="AQ379">
            <v>424.17398988659238</v>
          </cell>
          <cell r="BA379">
            <v>2453.9250822328045</v>
          </cell>
          <cell r="BG379">
            <v>10259.708380381951</v>
          </cell>
          <cell r="BH379">
            <v>8836.9581226373393</v>
          </cell>
        </row>
        <row r="380">
          <cell r="D380" t="str">
            <v>I00109</v>
          </cell>
          <cell r="E380" t="str">
            <v>uin</v>
          </cell>
          <cell r="F380" t="str">
            <v>TRS</v>
          </cell>
          <cell r="G380" t="str">
            <v>UT111</v>
          </cell>
          <cell r="H380" t="str">
            <v>5</v>
          </cell>
          <cell r="I380" t="str">
            <v>IN</v>
          </cell>
          <cell r="J380" t="str">
            <v>26/09/2011</v>
          </cell>
          <cell r="K380">
            <v>0</v>
          </cell>
          <cell r="L380">
            <v>8059.3058078452559</v>
          </cell>
          <cell r="M380">
            <v>0</v>
          </cell>
          <cell r="BG380">
            <v>8059.3058078452559</v>
          </cell>
          <cell r="BH380">
            <v>8059.3058078452559</v>
          </cell>
        </row>
        <row r="381">
          <cell r="D381" t="str">
            <v>A50147</v>
          </cell>
          <cell r="E381" t="str">
            <v>ugb</v>
          </cell>
          <cell r="F381" t="str">
            <v>SBS</v>
          </cell>
          <cell r="G381" t="str">
            <v>UP51</v>
          </cell>
          <cell r="H381" t="str">
            <v>6</v>
          </cell>
          <cell r="I381" t="str">
            <v>GB</v>
          </cell>
          <cell r="J381" t="str">
            <v>10/01/2011</v>
          </cell>
          <cell r="K381">
            <v>17.948717948717999</v>
          </cell>
          <cell r="L381">
            <v>35000</v>
          </cell>
          <cell r="M381">
            <v>0</v>
          </cell>
          <cell r="BG381">
            <v>35000</v>
          </cell>
          <cell r="BH381">
            <v>35000</v>
          </cell>
        </row>
        <row r="382">
          <cell r="D382" t="str">
            <v>A76130</v>
          </cell>
          <cell r="E382" t="str">
            <v>ugb</v>
          </cell>
          <cell r="F382" t="str">
            <v>TRL</v>
          </cell>
          <cell r="G382" t="str">
            <v>UT42</v>
          </cell>
          <cell r="H382" t="str">
            <v>6</v>
          </cell>
          <cell r="J382" t="str">
            <v>23/04/2013</v>
          </cell>
          <cell r="K382">
            <v>0</v>
          </cell>
          <cell r="L382">
            <v>72.67</v>
          </cell>
          <cell r="M382">
            <v>0</v>
          </cell>
          <cell r="BG382">
            <v>72.67</v>
          </cell>
          <cell r="BH382">
            <v>72.67</v>
          </cell>
        </row>
        <row r="383">
          <cell r="D383" t="str">
            <v>A00438</v>
          </cell>
          <cell r="E383" t="str">
            <v>ugb</v>
          </cell>
          <cell r="F383" t="str">
            <v>THW</v>
          </cell>
          <cell r="G383" t="str">
            <v>UT25</v>
          </cell>
          <cell r="H383" t="str">
            <v>0</v>
          </cell>
          <cell r="I383" t="str">
            <v>RO</v>
          </cell>
          <cell r="J383" t="str">
            <v>22/06/2009</v>
          </cell>
          <cell r="K383">
            <v>1.496632211538</v>
          </cell>
          <cell r="L383">
            <v>2627</v>
          </cell>
          <cell r="M383">
            <v>0</v>
          </cell>
          <cell r="AA383">
            <v>485.995</v>
          </cell>
          <cell r="BG383">
            <v>3112.9949999999999</v>
          </cell>
          <cell r="BH383">
            <v>2627</v>
          </cell>
        </row>
        <row r="384">
          <cell r="D384" t="str">
            <v>S10260</v>
          </cell>
          <cell r="E384" t="str">
            <v>ugb</v>
          </cell>
          <cell r="F384" t="str">
            <v>TRL</v>
          </cell>
          <cell r="G384" t="str">
            <v>UT42</v>
          </cell>
          <cell r="H384" t="str">
            <v>0</v>
          </cell>
          <cell r="J384" t="str">
            <v>27/07/2009</v>
          </cell>
          <cell r="K384">
            <v>77</v>
          </cell>
          <cell r="L384">
            <v>77</v>
          </cell>
          <cell r="M384">
            <v>0</v>
          </cell>
          <cell r="BG384">
            <v>77</v>
          </cell>
          <cell r="BH384">
            <v>77</v>
          </cell>
        </row>
        <row r="385">
          <cell r="D385" t="str">
            <v>A50215</v>
          </cell>
          <cell r="E385" t="str">
            <v>ugb</v>
          </cell>
          <cell r="F385" t="str">
            <v>WEN</v>
          </cell>
          <cell r="G385" t="str">
            <v>UU41</v>
          </cell>
          <cell r="H385" t="str">
            <v>7</v>
          </cell>
          <cell r="I385" t="str">
            <v>GB</v>
          </cell>
          <cell r="J385" t="str">
            <v>16/04/2012</v>
          </cell>
          <cell r="K385">
            <v>14.902088205128001</v>
          </cell>
          <cell r="L385">
            <v>26500</v>
          </cell>
          <cell r="M385">
            <v>2559.0720000000001</v>
          </cell>
          <cell r="BG385">
            <v>29059.072</v>
          </cell>
          <cell r="BH385">
            <v>29059.072</v>
          </cell>
        </row>
        <row r="386">
          <cell r="D386" t="str">
            <v>A74960</v>
          </cell>
          <cell r="E386" t="str">
            <v>ugb</v>
          </cell>
          <cell r="F386" t="str">
            <v>GGE</v>
          </cell>
          <cell r="G386" t="str">
            <v>UP31</v>
          </cell>
          <cell r="H386" t="str">
            <v>6</v>
          </cell>
          <cell r="I386" t="str">
            <v>GB</v>
          </cell>
          <cell r="J386" t="str">
            <v>14/01/2013</v>
          </cell>
          <cell r="K386">
            <v>34.678459487178998</v>
          </cell>
          <cell r="L386">
            <v>45022.5</v>
          </cell>
          <cell r="M386">
            <v>5893.2209999999995</v>
          </cell>
          <cell r="P386">
            <v>5638</v>
          </cell>
          <cell r="U386">
            <v>787.89374999999995</v>
          </cell>
          <cell r="Y386">
            <v>414.1</v>
          </cell>
          <cell r="AA386">
            <v>8329.1625000000004</v>
          </cell>
          <cell r="AH386">
            <v>450.22500000000002</v>
          </cell>
          <cell r="AX386">
            <v>787.89374999999995</v>
          </cell>
          <cell r="BF386">
            <v>300</v>
          </cell>
          <cell r="BG386">
            <v>67622.995999999999</v>
          </cell>
          <cell r="BH386">
            <v>58993.833500000001</v>
          </cell>
        </row>
        <row r="387">
          <cell r="D387" t="str">
            <v>A76021</v>
          </cell>
          <cell r="E387" t="str">
            <v>ugb</v>
          </cell>
          <cell r="F387" t="str">
            <v>TRL</v>
          </cell>
          <cell r="G387" t="str">
            <v>UT41</v>
          </cell>
          <cell r="H387" t="str">
            <v>7</v>
          </cell>
          <cell r="J387" t="str">
            <v>07/01/2013</v>
          </cell>
          <cell r="K387">
            <v>0</v>
          </cell>
          <cell r="L387">
            <v>47.5</v>
          </cell>
          <cell r="M387">
            <v>0</v>
          </cell>
          <cell r="BG387">
            <v>47.5</v>
          </cell>
          <cell r="BH387">
            <v>47.5</v>
          </cell>
        </row>
        <row r="388">
          <cell r="D388" t="str">
            <v>A49971</v>
          </cell>
          <cell r="E388" t="str">
            <v>ugb</v>
          </cell>
          <cell r="F388" t="str">
            <v>GGE</v>
          </cell>
          <cell r="G388" t="str">
            <v>UP31</v>
          </cell>
          <cell r="H388" t="str">
            <v>0</v>
          </cell>
          <cell r="I388" t="str">
            <v>GB</v>
          </cell>
          <cell r="J388" t="str">
            <v>10/12/2007</v>
          </cell>
          <cell r="K388">
            <v>17.647985641026001</v>
          </cell>
          <cell r="L388">
            <v>24250</v>
          </cell>
          <cell r="M388">
            <v>2248.5720000000001</v>
          </cell>
          <cell r="U388">
            <v>424.375</v>
          </cell>
          <cell r="Y388">
            <v>340</v>
          </cell>
          <cell r="AA388">
            <v>4486.25</v>
          </cell>
          <cell r="AT388">
            <v>1940</v>
          </cell>
          <cell r="AX388">
            <v>424.375</v>
          </cell>
          <cell r="BF388">
            <v>300</v>
          </cell>
          <cell r="BG388">
            <v>34413.572</v>
          </cell>
          <cell r="BH388">
            <v>29627.322</v>
          </cell>
        </row>
        <row r="389">
          <cell r="D389" t="str">
            <v>A74433</v>
          </cell>
          <cell r="E389" t="str">
            <v>ugb</v>
          </cell>
          <cell r="F389" t="str">
            <v>BBS</v>
          </cell>
          <cell r="G389" t="str">
            <v>UP41</v>
          </cell>
          <cell r="H389" t="str">
            <v>0</v>
          </cell>
          <cell r="I389" t="str">
            <v>GB</v>
          </cell>
          <cell r="J389" t="str">
            <v>23/04/2007</v>
          </cell>
          <cell r="K389">
            <v>33.464694386693999</v>
          </cell>
          <cell r="L389">
            <v>46400</v>
          </cell>
          <cell r="M389">
            <v>5802.0720000000001</v>
          </cell>
          <cell r="O389">
            <v>3600</v>
          </cell>
          <cell r="AA389">
            <v>8584</v>
          </cell>
          <cell r="BG389">
            <v>64386.072</v>
          </cell>
          <cell r="BH389">
            <v>55802.072</v>
          </cell>
        </row>
        <row r="390">
          <cell r="D390" t="str">
            <v>U03205</v>
          </cell>
          <cell r="E390" t="str">
            <v>ugb</v>
          </cell>
          <cell r="F390" t="str">
            <v>SBR</v>
          </cell>
          <cell r="G390" t="str">
            <v>UT31</v>
          </cell>
          <cell r="H390" t="str">
            <v>7</v>
          </cell>
          <cell r="J390" t="str">
            <v>28/03/2011</v>
          </cell>
          <cell r="K390">
            <v>0</v>
          </cell>
          <cell r="L390">
            <v>33</v>
          </cell>
          <cell r="M390">
            <v>0</v>
          </cell>
          <cell r="BG390">
            <v>33</v>
          </cell>
          <cell r="BH390">
            <v>33</v>
          </cell>
        </row>
        <row r="391">
          <cell r="D391" t="str">
            <v>S10278</v>
          </cell>
          <cell r="E391" t="str">
            <v>ugb</v>
          </cell>
          <cell r="F391" t="str">
            <v>GGE</v>
          </cell>
          <cell r="G391" t="str">
            <v>UP31</v>
          </cell>
          <cell r="H391" t="str">
            <v>11</v>
          </cell>
          <cell r="J391" t="str">
            <v>15/03/2010</v>
          </cell>
          <cell r="K391">
            <v>0</v>
          </cell>
          <cell r="L391">
            <v>25</v>
          </cell>
          <cell r="M391">
            <v>0</v>
          </cell>
          <cell r="BG391">
            <v>25</v>
          </cell>
          <cell r="BH391">
            <v>25</v>
          </cell>
        </row>
        <row r="392">
          <cell r="D392" t="str">
            <v>W09628</v>
          </cell>
          <cell r="E392" t="str">
            <v>ugb</v>
          </cell>
          <cell r="F392" t="str">
            <v>TRL</v>
          </cell>
          <cell r="G392" t="str">
            <v>UT41</v>
          </cell>
          <cell r="H392" t="str">
            <v>5</v>
          </cell>
          <cell r="I392" t="str">
            <v>GB</v>
          </cell>
          <cell r="J392" t="str">
            <v>02/09/2003</v>
          </cell>
          <cell r="K392">
            <v>27.807723139897</v>
          </cell>
          <cell r="L392">
            <v>38511.204599999997</v>
          </cell>
          <cell r="M392">
            <v>4216.6182348000002</v>
          </cell>
          <cell r="U392">
            <v>673.94608049999999</v>
          </cell>
          <cell r="Y392">
            <v>414.1</v>
          </cell>
          <cell r="AA392">
            <v>7124.5728509999999</v>
          </cell>
          <cell r="AM392">
            <v>2310.6722759999998</v>
          </cell>
          <cell r="AX392">
            <v>673.94608049999999</v>
          </cell>
          <cell r="BF392">
            <v>300</v>
          </cell>
          <cell r="BG392">
            <v>54225.060122800001</v>
          </cell>
          <cell r="BH392">
            <v>46800.487271800004</v>
          </cell>
        </row>
        <row r="393">
          <cell r="D393" t="str">
            <v>A88595</v>
          </cell>
          <cell r="E393" t="str">
            <v>ugb</v>
          </cell>
          <cell r="F393" t="str">
            <v>TIS</v>
          </cell>
          <cell r="G393" t="str">
            <v>UT51</v>
          </cell>
          <cell r="H393" t="str">
            <v>0</v>
          </cell>
          <cell r="I393" t="str">
            <v>GB</v>
          </cell>
          <cell r="J393" t="str">
            <v>04/03/2002</v>
          </cell>
          <cell r="K393">
            <v>26.376805128205</v>
          </cell>
          <cell r="L393">
            <v>35900</v>
          </cell>
          <cell r="M393">
            <v>0</v>
          </cell>
          <cell r="P393">
            <v>4074.77</v>
          </cell>
          <cell r="U393">
            <v>628.25</v>
          </cell>
          <cell r="Y393">
            <v>340</v>
          </cell>
          <cell r="AA393">
            <v>6641.5</v>
          </cell>
          <cell r="AT393">
            <v>2872</v>
          </cell>
          <cell r="AX393">
            <v>628.25</v>
          </cell>
          <cell r="BE393">
            <v>350</v>
          </cell>
          <cell r="BG393">
            <v>51434.77</v>
          </cell>
          <cell r="BH393">
            <v>44443.27</v>
          </cell>
        </row>
        <row r="394">
          <cell r="D394" t="str">
            <v>A74579</v>
          </cell>
          <cell r="E394" t="str">
            <v>ugb</v>
          </cell>
          <cell r="F394" t="str">
            <v>TIS</v>
          </cell>
          <cell r="G394" t="str">
            <v>UT51</v>
          </cell>
          <cell r="H394" t="str">
            <v>0</v>
          </cell>
          <cell r="I394" t="str">
            <v>TR</v>
          </cell>
          <cell r="J394" t="str">
            <v>30/03/2009</v>
          </cell>
          <cell r="K394">
            <v>24.861575384615001</v>
          </cell>
          <cell r="L394">
            <v>36000</v>
          </cell>
          <cell r="M394">
            <v>3870.0720000000001</v>
          </cell>
          <cell r="U394">
            <v>630</v>
          </cell>
          <cell r="Y394">
            <v>340</v>
          </cell>
          <cell r="AA394">
            <v>6660</v>
          </cell>
          <cell r="AX394">
            <v>630</v>
          </cell>
          <cell r="BE394">
            <v>350</v>
          </cell>
          <cell r="BG394">
            <v>48480.072</v>
          </cell>
          <cell r="BH394">
            <v>41470.072</v>
          </cell>
        </row>
        <row r="395">
          <cell r="D395" t="str">
            <v>A76138</v>
          </cell>
          <cell r="E395" t="str">
            <v>ugb</v>
          </cell>
          <cell r="F395" t="str">
            <v>TRL</v>
          </cell>
          <cell r="G395" t="str">
            <v>UT41</v>
          </cell>
          <cell r="H395" t="str">
            <v>8</v>
          </cell>
          <cell r="I395" t="str">
            <v>GB</v>
          </cell>
          <cell r="J395" t="str">
            <v>13/05/2013</v>
          </cell>
          <cell r="K395">
            <v>16.410256410256</v>
          </cell>
          <cell r="L395">
            <v>32000</v>
          </cell>
          <cell r="M395">
            <v>0</v>
          </cell>
          <cell r="BG395">
            <v>32000</v>
          </cell>
          <cell r="BH395">
            <v>32000</v>
          </cell>
        </row>
        <row r="396">
          <cell r="D396" t="str">
            <v>A00377</v>
          </cell>
          <cell r="E396" t="str">
            <v>ugb</v>
          </cell>
          <cell r="F396" t="str">
            <v>THW</v>
          </cell>
          <cell r="G396" t="str">
            <v>UT25</v>
          </cell>
          <cell r="H396" t="str">
            <v>6</v>
          </cell>
          <cell r="I396" t="str">
            <v>RO</v>
          </cell>
          <cell r="J396" t="str">
            <v>04/08/2008</v>
          </cell>
          <cell r="K396">
            <v>5.5648269230769998</v>
          </cell>
          <cell r="L396">
            <v>11136</v>
          </cell>
          <cell r="M396">
            <v>438.84</v>
          </cell>
          <cell r="BG396">
            <v>11574.84</v>
          </cell>
          <cell r="BH396">
            <v>11574.84</v>
          </cell>
        </row>
        <row r="397">
          <cell r="D397" t="str">
            <v>A74945</v>
          </cell>
          <cell r="E397" t="str">
            <v>ugb</v>
          </cell>
          <cell r="F397" t="str">
            <v>SBR</v>
          </cell>
          <cell r="G397" t="str">
            <v>UT31</v>
          </cell>
          <cell r="H397" t="str">
            <v>10</v>
          </cell>
          <cell r="I397" t="str">
            <v>ES</v>
          </cell>
          <cell r="J397" t="str">
            <v>13/05/2013</v>
          </cell>
          <cell r="K397">
            <v>16.427729230769</v>
          </cell>
          <cell r="L397">
            <v>24000</v>
          </cell>
          <cell r="M397">
            <v>2214.0720000000001</v>
          </cell>
          <cell r="U397">
            <v>420</v>
          </cell>
          <cell r="AA397">
            <v>4440</v>
          </cell>
          <cell r="AH397">
            <v>240</v>
          </cell>
          <cell r="AX397">
            <v>420</v>
          </cell>
          <cell r="BF397">
            <v>300</v>
          </cell>
          <cell r="BG397">
            <v>32034.072</v>
          </cell>
          <cell r="BH397">
            <v>27294.072</v>
          </cell>
        </row>
        <row r="398">
          <cell r="D398" t="str">
            <v>U02927</v>
          </cell>
          <cell r="E398" t="str">
            <v>ugb</v>
          </cell>
          <cell r="F398" t="str">
            <v>MAM</v>
          </cell>
          <cell r="G398" t="str">
            <v>UU23</v>
          </cell>
          <cell r="H398" t="str">
            <v>0</v>
          </cell>
          <cell r="J398" t="str">
            <v>30/06/2008</v>
          </cell>
          <cell r="K398">
            <v>12</v>
          </cell>
          <cell r="L398">
            <v>12</v>
          </cell>
          <cell r="M398">
            <v>0</v>
          </cell>
          <cell r="BG398">
            <v>12</v>
          </cell>
          <cell r="BH398">
            <v>12</v>
          </cell>
        </row>
        <row r="399">
          <cell r="D399" t="str">
            <v>A42407</v>
          </cell>
          <cell r="E399" t="str">
            <v>ugb</v>
          </cell>
          <cell r="F399" t="str">
            <v>WWN</v>
          </cell>
          <cell r="G399" t="str">
            <v>UU61</v>
          </cell>
          <cell r="H399" t="str">
            <v>6</v>
          </cell>
          <cell r="I399" t="str">
            <v>GB</v>
          </cell>
          <cell r="J399" t="str">
            <v>17/01/2000</v>
          </cell>
          <cell r="K399">
            <v>24.025564859385</v>
          </cell>
          <cell r="L399">
            <v>33041.792350000003</v>
          </cell>
          <cell r="M399">
            <v>3461.8393443</v>
          </cell>
          <cell r="U399">
            <v>578.23136612500002</v>
          </cell>
          <cell r="Y399">
            <v>414.1</v>
          </cell>
          <cell r="AA399">
            <v>6112.7315847500004</v>
          </cell>
          <cell r="AN399">
            <v>2312.9254645000001</v>
          </cell>
          <cell r="AX399">
            <v>578.23136612500002</v>
          </cell>
          <cell r="BE399">
            <v>350</v>
          </cell>
          <cell r="BG399">
            <v>46849.851475800002</v>
          </cell>
          <cell r="BH399">
            <v>40387.119891050002</v>
          </cell>
        </row>
        <row r="400">
          <cell r="D400" t="str">
            <v>A74813</v>
          </cell>
          <cell r="E400" t="str">
            <v>ugb</v>
          </cell>
          <cell r="F400" t="str">
            <v>GGE</v>
          </cell>
          <cell r="G400" t="str">
            <v>UP31</v>
          </cell>
          <cell r="H400" t="str">
            <v>4</v>
          </cell>
          <cell r="I400" t="str">
            <v>GB</v>
          </cell>
          <cell r="J400" t="str">
            <v>11/07/2012</v>
          </cell>
          <cell r="K400">
            <v>0</v>
          </cell>
          <cell r="L400">
            <v>35</v>
          </cell>
          <cell r="M400">
            <v>0</v>
          </cell>
          <cell r="BG400">
            <v>35</v>
          </cell>
          <cell r="BH400">
            <v>35</v>
          </cell>
        </row>
        <row r="401">
          <cell r="D401" t="str">
            <v>W09539</v>
          </cell>
          <cell r="E401" t="str">
            <v>ugb</v>
          </cell>
          <cell r="F401" t="str">
            <v>EEA</v>
          </cell>
          <cell r="G401" t="str">
            <v>UE31</v>
          </cell>
          <cell r="H401" t="str">
            <v>3</v>
          </cell>
          <cell r="I401" t="str">
            <v>GB</v>
          </cell>
          <cell r="J401" t="str">
            <v>12/05/2003</v>
          </cell>
          <cell r="K401">
            <v>42.202355692307997</v>
          </cell>
          <cell r="L401">
            <v>55141.2</v>
          </cell>
          <cell r="M401">
            <v>7049.7575999999999</v>
          </cell>
          <cell r="P401">
            <v>3900</v>
          </cell>
          <cell r="U401">
            <v>964.971</v>
          </cell>
          <cell r="Y401">
            <v>414.1</v>
          </cell>
          <cell r="AA401">
            <v>10201.121999999999</v>
          </cell>
          <cell r="AM401">
            <v>3308.4720000000002</v>
          </cell>
          <cell r="AX401">
            <v>964.971</v>
          </cell>
          <cell r="BE401">
            <v>350</v>
          </cell>
          <cell r="BG401">
            <v>82294.593599999993</v>
          </cell>
          <cell r="BH401">
            <v>71743.47159999999</v>
          </cell>
        </row>
        <row r="402">
          <cell r="D402" t="str">
            <v>A25090</v>
          </cell>
          <cell r="E402" t="str">
            <v>ugb</v>
          </cell>
          <cell r="F402" t="str">
            <v>EEA</v>
          </cell>
          <cell r="G402" t="str">
            <v>UE31</v>
          </cell>
          <cell r="H402" t="str">
            <v>4</v>
          </cell>
          <cell r="I402" t="str">
            <v>GB</v>
          </cell>
          <cell r="J402" t="str">
            <v>05/01/2009</v>
          </cell>
          <cell r="K402">
            <v>38.990231794872003</v>
          </cell>
          <cell r="L402">
            <v>52000</v>
          </cell>
          <cell r="M402">
            <v>6657.6719999999996</v>
          </cell>
          <cell r="P402">
            <v>4200</v>
          </cell>
          <cell r="U402">
            <v>910</v>
          </cell>
          <cell r="Y402">
            <v>414.1</v>
          </cell>
          <cell r="AA402">
            <v>9620</v>
          </cell>
          <cell r="AM402">
            <v>3120</v>
          </cell>
          <cell r="AX402">
            <v>910</v>
          </cell>
          <cell r="BE402">
            <v>350</v>
          </cell>
          <cell r="BG402">
            <v>78181.771999999997</v>
          </cell>
          <cell r="BH402">
            <v>68211.771999999997</v>
          </cell>
        </row>
        <row r="403">
          <cell r="D403" t="str">
            <v>U03145</v>
          </cell>
          <cell r="E403" t="str">
            <v>ugb</v>
          </cell>
          <cell r="F403" t="str">
            <v>WWN</v>
          </cell>
          <cell r="G403" t="str">
            <v>UU61</v>
          </cell>
          <cell r="H403" t="str">
            <v>11</v>
          </cell>
          <cell r="J403" t="str">
            <v>31/08/2010</v>
          </cell>
          <cell r="K403">
            <v>0</v>
          </cell>
          <cell r="L403">
            <v>0.01</v>
          </cell>
          <cell r="M403">
            <v>0</v>
          </cell>
          <cell r="BG403">
            <v>0.01</v>
          </cell>
          <cell r="BH403">
            <v>0.01</v>
          </cell>
        </row>
        <row r="404">
          <cell r="D404" t="str">
            <v>A50241</v>
          </cell>
          <cell r="E404" t="str">
            <v>ugb</v>
          </cell>
          <cell r="F404" t="str">
            <v>EEA</v>
          </cell>
          <cell r="G404" t="str">
            <v>UE31</v>
          </cell>
          <cell r="H404" t="str">
            <v>5</v>
          </cell>
          <cell r="I404" t="str">
            <v>GB</v>
          </cell>
          <cell r="J404" t="str">
            <v>24/04/2012</v>
          </cell>
          <cell r="K404">
            <v>19.7</v>
          </cell>
          <cell r="L404">
            <v>19.7</v>
          </cell>
          <cell r="M404">
            <v>0</v>
          </cell>
          <cell r="AA404">
            <v>3.6444999999999999</v>
          </cell>
          <cell r="AH404">
            <v>0.19700000000000001</v>
          </cell>
          <cell r="BG404">
            <v>23.541499999999999</v>
          </cell>
          <cell r="BH404">
            <v>19.896999999999998</v>
          </cell>
        </row>
        <row r="405">
          <cell r="D405" t="str">
            <v>A98787</v>
          </cell>
          <cell r="E405" t="str">
            <v>ugb</v>
          </cell>
          <cell r="F405" t="str">
            <v>EEA</v>
          </cell>
          <cell r="G405" t="str">
            <v>UE31</v>
          </cell>
          <cell r="H405" t="str">
            <v>6</v>
          </cell>
          <cell r="I405" t="str">
            <v>GB</v>
          </cell>
          <cell r="J405" t="str">
            <v>05/12/2005</v>
          </cell>
          <cell r="K405">
            <v>11.95496</v>
          </cell>
          <cell r="L405">
            <v>21450</v>
          </cell>
          <cell r="M405">
            <v>1862.172</v>
          </cell>
          <cell r="BG405">
            <v>23312.171999999999</v>
          </cell>
          <cell r="BH405">
            <v>23312.171999999999</v>
          </cell>
        </row>
        <row r="406">
          <cell r="D406" t="str">
            <v>A76108</v>
          </cell>
          <cell r="E406" t="str">
            <v>ugb</v>
          </cell>
          <cell r="F406" t="str">
            <v>GGE</v>
          </cell>
          <cell r="G406" t="str">
            <v>UP31</v>
          </cell>
          <cell r="H406" t="str">
            <v>9</v>
          </cell>
          <cell r="I406" t="str">
            <v>MT</v>
          </cell>
          <cell r="J406" t="str">
            <v>17/04/2013</v>
          </cell>
          <cell r="K406">
            <v>15.524672820513</v>
          </cell>
          <cell r="L406">
            <v>22880</v>
          </cell>
          <cell r="M406">
            <v>2059.5120000000002</v>
          </cell>
          <cell r="U406">
            <v>400.4</v>
          </cell>
          <cell r="AA406">
            <v>4232.8</v>
          </cell>
          <cell r="AX406">
            <v>400.4</v>
          </cell>
          <cell r="BF406">
            <v>300</v>
          </cell>
          <cell r="BG406">
            <v>30273.112000000001</v>
          </cell>
          <cell r="BH406">
            <v>25740.312000000002</v>
          </cell>
        </row>
        <row r="407">
          <cell r="D407" t="str">
            <v>A24926</v>
          </cell>
          <cell r="E407" t="str">
            <v>ugb</v>
          </cell>
          <cell r="F407" t="str">
            <v>THW</v>
          </cell>
          <cell r="G407" t="str">
            <v>UT21</v>
          </cell>
          <cell r="H407" t="str">
            <v>9</v>
          </cell>
          <cell r="I407" t="str">
            <v>IE</v>
          </cell>
          <cell r="J407" t="str">
            <v>05/06/2007</v>
          </cell>
          <cell r="K407">
            <v>20.688701487178999</v>
          </cell>
          <cell r="L407">
            <v>36415.550000000003</v>
          </cell>
          <cell r="M407">
            <v>3927.4178999999999</v>
          </cell>
          <cell r="BG407">
            <v>40342.967900000003</v>
          </cell>
          <cell r="BH407">
            <v>40342.967900000003</v>
          </cell>
        </row>
        <row r="408">
          <cell r="D408" t="str">
            <v>A80021</v>
          </cell>
          <cell r="E408" t="str">
            <v>ugb</v>
          </cell>
          <cell r="F408" t="str">
            <v>ERE</v>
          </cell>
          <cell r="G408" t="str">
            <v>UU81</v>
          </cell>
          <cell r="H408" t="str">
            <v>8</v>
          </cell>
          <cell r="J408" t="str">
            <v>19/12/2012</v>
          </cell>
          <cell r="K408">
            <v>20.769230769231001</v>
          </cell>
          <cell r="L408">
            <v>40500</v>
          </cell>
          <cell r="M408">
            <v>0</v>
          </cell>
          <cell r="BG408">
            <v>40500</v>
          </cell>
          <cell r="BH408">
            <v>40500</v>
          </cell>
        </row>
        <row r="409">
          <cell r="D409" t="str">
            <v>A25030</v>
          </cell>
          <cell r="E409" t="str">
            <v>ugb</v>
          </cell>
          <cell r="F409" t="str">
            <v>MAM</v>
          </cell>
          <cell r="G409" t="str">
            <v>UU23</v>
          </cell>
          <cell r="H409" t="str">
            <v>8</v>
          </cell>
          <cell r="I409" t="str">
            <v>GB</v>
          </cell>
          <cell r="J409" t="str">
            <v>28/04/2008</v>
          </cell>
          <cell r="K409">
            <v>10.589025641026</v>
          </cell>
          <cell r="L409">
            <v>10400</v>
          </cell>
          <cell r="M409">
            <v>337.27199999999999</v>
          </cell>
          <cell r="BG409">
            <v>10737.272000000001</v>
          </cell>
          <cell r="BH409">
            <v>10737.272000000001</v>
          </cell>
        </row>
        <row r="410">
          <cell r="D410" t="str">
            <v>A96180</v>
          </cell>
          <cell r="E410" t="str">
            <v>ugb</v>
          </cell>
          <cell r="F410" t="str">
            <v>THW</v>
          </cell>
          <cell r="G410" t="str">
            <v>UT22</v>
          </cell>
          <cell r="H410" t="str">
            <v>6</v>
          </cell>
          <cell r="I410" t="str">
            <v>GB</v>
          </cell>
          <cell r="J410" t="str">
            <v>03/11/2005</v>
          </cell>
          <cell r="K410">
            <v>28.208523085128</v>
          </cell>
          <cell r="L410">
            <v>38948.832000000002</v>
          </cell>
          <cell r="M410">
            <v>4296.5350559999997</v>
          </cell>
          <cell r="T410">
            <v>141.47999999999999</v>
          </cell>
          <cell r="U410">
            <v>681.60455999999999</v>
          </cell>
          <cell r="Y410">
            <v>414.1</v>
          </cell>
          <cell r="AA410">
            <v>7205.5339199999999</v>
          </cell>
          <cell r="AM410">
            <v>2336.92992</v>
          </cell>
          <cell r="AX410">
            <v>681.60455999999999</v>
          </cell>
          <cell r="BF410">
            <v>300</v>
          </cell>
          <cell r="BG410">
            <v>55006.620016000001</v>
          </cell>
          <cell r="BH410">
            <v>47501.086095999999</v>
          </cell>
        </row>
        <row r="411">
          <cell r="D411" t="str">
            <v>A74717</v>
          </cell>
          <cell r="E411" t="str">
            <v>ugb</v>
          </cell>
          <cell r="F411" t="str">
            <v>EEA</v>
          </cell>
          <cell r="G411" t="str">
            <v>UE31</v>
          </cell>
          <cell r="H411" t="str">
            <v>8</v>
          </cell>
          <cell r="I411" t="str">
            <v>GB</v>
          </cell>
          <cell r="J411" t="str">
            <v>18/07/2011</v>
          </cell>
          <cell r="K411">
            <v>0</v>
          </cell>
          <cell r="L411">
            <v>24248</v>
          </cell>
          <cell r="M411">
            <v>2248.2959999999998</v>
          </cell>
          <cell r="BG411">
            <v>26496.295999999998</v>
          </cell>
          <cell r="BH411">
            <v>26496.295999999998</v>
          </cell>
        </row>
        <row r="412">
          <cell r="D412" t="str">
            <v>A74260</v>
          </cell>
          <cell r="E412" t="str">
            <v>ugb</v>
          </cell>
          <cell r="F412" t="str">
            <v>EEC</v>
          </cell>
          <cell r="G412" t="str">
            <v>UE21</v>
          </cell>
          <cell r="H412" t="str">
            <v>6</v>
          </cell>
          <cell r="I412" t="str">
            <v>GB</v>
          </cell>
          <cell r="J412" t="str">
            <v>06/04/2006</v>
          </cell>
          <cell r="K412">
            <v>19.132787</v>
          </cell>
          <cell r="L412">
            <v>16553.580000000002</v>
          </cell>
          <cell r="M412">
            <v>1186.46604</v>
          </cell>
          <cell r="U412">
            <v>289.68765000000002</v>
          </cell>
          <cell r="AA412">
            <v>3062.4123</v>
          </cell>
          <cell r="AM412">
            <v>993.21479999999997</v>
          </cell>
          <cell r="BF412">
            <v>300</v>
          </cell>
          <cell r="BG412">
            <v>22385.360789999999</v>
          </cell>
          <cell r="BH412">
            <v>19022.948489999999</v>
          </cell>
        </row>
        <row r="413">
          <cell r="D413" t="str">
            <v>A98523</v>
          </cell>
          <cell r="E413" t="str">
            <v>ugb</v>
          </cell>
          <cell r="F413" t="str">
            <v>WWN</v>
          </cell>
          <cell r="G413" t="str">
            <v>UU61</v>
          </cell>
          <cell r="H413" t="str">
            <v>5</v>
          </cell>
          <cell r="I413" t="str">
            <v>GB</v>
          </cell>
          <cell r="J413" t="str">
            <v>02/05/2005</v>
          </cell>
          <cell r="K413">
            <v>29.154096543590001</v>
          </cell>
          <cell r="L413">
            <v>37440</v>
          </cell>
          <cell r="M413">
            <v>4660.9182600000004</v>
          </cell>
          <cell r="P413">
            <v>4290.7700000000004</v>
          </cell>
          <cell r="U413">
            <v>655.20000000000005</v>
          </cell>
          <cell r="AA413">
            <v>6926.4</v>
          </cell>
          <cell r="AL413">
            <v>1872</v>
          </cell>
          <cell r="AX413">
            <v>655.20000000000005</v>
          </cell>
          <cell r="BE413">
            <v>350</v>
          </cell>
          <cell r="BG413">
            <v>56850.488259999998</v>
          </cell>
          <cell r="BH413">
            <v>49574.088259999997</v>
          </cell>
        </row>
        <row r="414">
          <cell r="D414" t="str">
            <v>A50243</v>
          </cell>
          <cell r="E414" t="str">
            <v>ugb</v>
          </cell>
          <cell r="F414" t="str">
            <v>GGE</v>
          </cell>
          <cell r="G414" t="str">
            <v>UP31</v>
          </cell>
          <cell r="H414" t="str">
            <v>3</v>
          </cell>
          <cell r="I414" t="str">
            <v>GB</v>
          </cell>
          <cell r="J414" t="str">
            <v>11/06/2012</v>
          </cell>
          <cell r="K414">
            <v>50.792857435896998</v>
          </cell>
          <cell r="L414">
            <v>88000</v>
          </cell>
          <cell r="M414">
            <v>11046.072</v>
          </cell>
          <cell r="BG414">
            <v>99046.072</v>
          </cell>
          <cell r="BH414">
            <v>99046.072</v>
          </cell>
        </row>
        <row r="415">
          <cell r="D415" t="str">
            <v>I00148</v>
          </cell>
          <cell r="E415" t="str">
            <v>uin</v>
          </cell>
          <cell r="F415" t="str">
            <v>TRS</v>
          </cell>
          <cell r="G415" t="str">
            <v>UT111</v>
          </cell>
          <cell r="H415" t="str">
            <v>9</v>
          </cell>
          <cell r="I415" t="str">
            <v>IN</v>
          </cell>
          <cell r="J415" t="str">
            <v>09/07/2012</v>
          </cell>
          <cell r="K415">
            <v>2.1009018229058469</v>
          </cell>
          <cell r="L415">
            <v>1693.7503068388239</v>
          </cell>
          <cell r="M415">
            <v>0</v>
          </cell>
          <cell r="S415">
            <v>94.260886641464964</v>
          </cell>
          <cell r="V415">
            <v>81.300014728263534</v>
          </cell>
          <cell r="AA415">
            <v>681.73449850262648</v>
          </cell>
          <cell r="AB415">
            <v>846.87515341941173</v>
          </cell>
          <cell r="AC415">
            <v>147.28263537728901</v>
          </cell>
          <cell r="AD415">
            <v>245.47105896214833</v>
          </cell>
          <cell r="AQ415">
            <v>203.25003682065883</v>
          </cell>
          <cell r="BA415">
            <v>922.18567430899895</v>
          </cell>
          <cell r="BG415">
            <v>4916.1102655996856</v>
          </cell>
          <cell r="BH415">
            <v>4234.375767097059</v>
          </cell>
        </row>
        <row r="416">
          <cell r="D416" t="str">
            <v>A74724</v>
          </cell>
          <cell r="E416" t="str">
            <v>ugb</v>
          </cell>
          <cell r="F416" t="str">
            <v>TRL</v>
          </cell>
          <cell r="G416" t="str">
            <v>UT42</v>
          </cell>
          <cell r="H416" t="str">
            <v>7</v>
          </cell>
          <cell r="J416" t="str">
            <v>13/07/2011</v>
          </cell>
          <cell r="K416">
            <v>0</v>
          </cell>
          <cell r="L416">
            <v>60</v>
          </cell>
          <cell r="M416">
            <v>0</v>
          </cell>
          <cell r="BG416">
            <v>60</v>
          </cell>
          <cell r="BH416">
            <v>60</v>
          </cell>
        </row>
        <row r="417">
          <cell r="D417" t="str">
            <v>I00255</v>
          </cell>
          <cell r="E417" t="str">
            <v>uin</v>
          </cell>
          <cell r="F417" t="str">
            <v>THW</v>
          </cell>
          <cell r="G417" t="str">
            <v>UT216</v>
          </cell>
          <cell r="H417" t="str">
            <v>7</v>
          </cell>
          <cell r="I417" t="str">
            <v>IN</v>
          </cell>
          <cell r="J417" t="str">
            <v>06/08/2013</v>
          </cell>
          <cell r="K417">
            <v>0</v>
          </cell>
          <cell r="L417">
            <v>5891.3054150915596</v>
          </cell>
          <cell r="M417">
            <v>746.90441356964004</v>
          </cell>
          <cell r="BG417">
            <v>6638.2098286611999</v>
          </cell>
          <cell r="BH417">
            <v>6638.2098286611999</v>
          </cell>
        </row>
        <row r="418">
          <cell r="D418" t="str">
            <v>I00170</v>
          </cell>
          <cell r="E418" t="str">
            <v>uin</v>
          </cell>
          <cell r="F418" t="str">
            <v>TRS</v>
          </cell>
          <cell r="G418" t="str">
            <v>UT111</v>
          </cell>
          <cell r="H418" t="str">
            <v>10</v>
          </cell>
          <cell r="I418" t="str">
            <v>IN</v>
          </cell>
          <cell r="J418" t="str">
            <v>24/09/2012</v>
          </cell>
          <cell r="K418">
            <v>1.950610638338053</v>
          </cell>
          <cell r="L418">
            <v>1572.5857921351073</v>
          </cell>
          <cell r="M418">
            <v>0</v>
          </cell>
          <cell r="S418">
            <v>94.260886641464964</v>
          </cell>
          <cell r="AA418">
            <v>632.96559163434631</v>
          </cell>
          <cell r="AB418">
            <v>786.29289606755356</v>
          </cell>
          <cell r="AC418">
            <v>147.28263537728901</v>
          </cell>
          <cell r="AD418">
            <v>245.47105896214833</v>
          </cell>
          <cell r="AQ418">
            <v>188.71029505621286</v>
          </cell>
          <cell r="BA418">
            <v>821.37561981442377</v>
          </cell>
          <cell r="BG418">
            <v>4488.9447756885456</v>
          </cell>
          <cell r="BH418">
            <v>3855.9791840541993</v>
          </cell>
        </row>
        <row r="419">
          <cell r="D419" t="str">
            <v>A00400</v>
          </cell>
          <cell r="E419" t="str">
            <v>ugb</v>
          </cell>
          <cell r="F419" t="str">
            <v>THW</v>
          </cell>
          <cell r="G419" t="str">
            <v>UT23</v>
          </cell>
          <cell r="H419" t="str">
            <v>3</v>
          </cell>
          <cell r="I419" t="str">
            <v>GB</v>
          </cell>
          <cell r="J419" t="str">
            <v>10/08/2009</v>
          </cell>
          <cell r="K419">
            <v>41.025641025641001</v>
          </cell>
          <cell r="L419">
            <v>80000</v>
          </cell>
          <cell r="M419">
            <v>10476.683999999999</v>
          </cell>
          <cell r="BG419">
            <v>90476.683999999994</v>
          </cell>
          <cell r="BH419">
            <v>90476.683999999994</v>
          </cell>
        </row>
        <row r="420">
          <cell r="D420" t="str">
            <v>A74944</v>
          </cell>
          <cell r="E420" t="str">
            <v>ugb</v>
          </cell>
          <cell r="F420" t="str">
            <v>TRL</v>
          </cell>
          <cell r="G420" t="str">
            <v>UT43</v>
          </cell>
          <cell r="H420" t="str">
            <v>5</v>
          </cell>
          <cell r="I420" t="str">
            <v>GB</v>
          </cell>
          <cell r="J420" t="str">
            <v>22/11/2012</v>
          </cell>
          <cell r="K420">
            <v>25.990293333333</v>
          </cell>
          <cell r="L420">
            <v>45500</v>
          </cell>
          <cell r="M420">
            <v>5181.0720000000001</v>
          </cell>
          <cell r="BG420">
            <v>50681.072</v>
          </cell>
          <cell r="BH420">
            <v>50681.072</v>
          </cell>
        </row>
        <row r="421">
          <cell r="D421" t="str">
            <v>I00293</v>
          </cell>
          <cell r="E421" t="str">
            <v>uin</v>
          </cell>
          <cell r="F421" t="str">
            <v>WWN</v>
          </cell>
          <cell r="G421" t="str">
            <v>UU111</v>
          </cell>
          <cell r="H421" t="str">
            <v>7</v>
          </cell>
          <cell r="I421" t="str">
            <v>IN</v>
          </cell>
          <cell r="J421" t="str">
            <v>10/10/2013</v>
          </cell>
          <cell r="K421">
            <v>3.4855178369342039</v>
          </cell>
          <cell r="L421">
            <v>3927.5369433943733</v>
          </cell>
          <cell r="M421">
            <v>0</v>
          </cell>
          <cell r="S421">
            <v>94.260886641464964</v>
          </cell>
          <cell r="V421">
            <v>188.52177328292993</v>
          </cell>
          <cell r="AA421">
            <v>1117.9655358633215</v>
          </cell>
          <cell r="AB421">
            <v>1963.7684716971867</v>
          </cell>
          <cell r="AC421">
            <v>147.28263537728901</v>
          </cell>
          <cell r="AD421">
            <v>245.47105896214833</v>
          </cell>
          <cell r="AQ421">
            <v>471.30443320732479</v>
          </cell>
          <cell r="BA421">
            <v>0</v>
          </cell>
          <cell r="BG421">
            <v>8156.1117384260397</v>
          </cell>
          <cell r="BH421">
            <v>7038.1462025627179</v>
          </cell>
        </row>
        <row r="422">
          <cell r="D422" t="str">
            <v>S10392</v>
          </cell>
          <cell r="E422" t="str">
            <v>ugb</v>
          </cell>
          <cell r="F422" t="str">
            <v>THW</v>
          </cell>
          <cell r="G422" t="str">
            <v>UT21</v>
          </cell>
          <cell r="H422" t="str">
            <v>8</v>
          </cell>
          <cell r="J422" t="str">
            <v>14/04/2014</v>
          </cell>
          <cell r="K422">
            <v>25.2</v>
          </cell>
          <cell r="L422">
            <v>25.2</v>
          </cell>
          <cell r="M422">
            <v>0</v>
          </cell>
          <cell r="BG422">
            <v>25.2</v>
          </cell>
          <cell r="BH422">
            <v>25.2</v>
          </cell>
        </row>
        <row r="423">
          <cell r="D423" t="str">
            <v>A00062</v>
          </cell>
          <cell r="E423" t="str">
            <v>ugb</v>
          </cell>
          <cell r="F423" t="str">
            <v>MAM</v>
          </cell>
          <cell r="G423" t="str">
            <v>UU23</v>
          </cell>
          <cell r="H423" t="str">
            <v>10</v>
          </cell>
          <cell r="I423" t="str">
            <v>GB</v>
          </cell>
          <cell r="J423" t="str">
            <v>13/03/2006</v>
          </cell>
          <cell r="K423">
            <v>7.4856546666670001</v>
          </cell>
          <cell r="L423">
            <v>13791.7</v>
          </cell>
          <cell r="M423">
            <v>805.32659999999998</v>
          </cell>
          <cell r="BG423">
            <v>14597.026599999999</v>
          </cell>
          <cell r="BH423">
            <v>14597.026599999999</v>
          </cell>
        </row>
        <row r="424">
          <cell r="D424" t="str">
            <v>A97713</v>
          </cell>
          <cell r="E424" t="str">
            <v>ugb</v>
          </cell>
          <cell r="F424" t="str">
            <v>TIS</v>
          </cell>
          <cell r="G424" t="str">
            <v>UT22</v>
          </cell>
          <cell r="H424" t="str">
            <v>7</v>
          </cell>
          <cell r="I424" t="str">
            <v>GB</v>
          </cell>
          <cell r="J424" t="str">
            <v>04/01/2005</v>
          </cell>
          <cell r="K424">
            <v>24.467490303179002</v>
          </cell>
          <cell r="L424">
            <v>35721.306400000001</v>
          </cell>
          <cell r="M424">
            <v>3831.6122832000001</v>
          </cell>
          <cell r="U424">
            <v>625.12286200000005</v>
          </cell>
          <cell r="AA424">
            <v>6608.4416840000004</v>
          </cell>
          <cell r="AX424">
            <v>625.12286200000005</v>
          </cell>
          <cell r="BF424">
            <v>300</v>
          </cell>
          <cell r="BG424">
            <v>47711.606091200003</v>
          </cell>
          <cell r="BH424">
            <v>40803.164407200005</v>
          </cell>
        </row>
        <row r="425">
          <cell r="D425" t="str">
            <v>A74330</v>
          </cell>
          <cell r="E425" t="str">
            <v>ugb</v>
          </cell>
          <cell r="F425" t="str">
            <v>THW</v>
          </cell>
          <cell r="G425" t="str">
            <v>UT21</v>
          </cell>
          <cell r="H425" t="str">
            <v>4</v>
          </cell>
          <cell r="I425" t="str">
            <v>GB</v>
          </cell>
          <cell r="J425" t="str">
            <v>23/10/2006</v>
          </cell>
          <cell r="K425">
            <v>24.192836923077</v>
          </cell>
          <cell r="L425">
            <v>42420</v>
          </cell>
          <cell r="M425">
            <v>4756.0320000000002</v>
          </cell>
          <cell r="BG425">
            <v>47176.031999999999</v>
          </cell>
          <cell r="BH425">
            <v>47176.031999999999</v>
          </cell>
        </row>
        <row r="426">
          <cell r="D426" t="str">
            <v>I00310</v>
          </cell>
          <cell r="E426" t="str">
            <v>uin</v>
          </cell>
          <cell r="F426" t="str">
            <v>TRO</v>
          </cell>
          <cell r="G426" t="str">
            <v>UT111</v>
          </cell>
          <cell r="H426" t="str">
            <v>8</v>
          </cell>
          <cell r="I426" t="str">
            <v>IN</v>
          </cell>
          <cell r="J426" t="str">
            <v>06/11/2013</v>
          </cell>
          <cell r="K426">
            <v>1.3402741974669941</v>
          </cell>
          <cell r="L426">
            <v>1335.3625607540869</v>
          </cell>
          <cell r="M426">
            <v>0</v>
          </cell>
          <cell r="S426">
            <v>94.260886641464964</v>
          </cell>
          <cell r="V426">
            <v>64.097402916196174</v>
          </cell>
          <cell r="AA426">
            <v>421.84228975403801</v>
          </cell>
          <cell r="AB426">
            <v>667.68128037704344</v>
          </cell>
          <cell r="AC426">
            <v>147.28263537728901</v>
          </cell>
          <cell r="AD426">
            <v>245.47105896214833</v>
          </cell>
          <cell r="AQ426">
            <v>160.24350729049044</v>
          </cell>
          <cell r="BA426">
            <v>0</v>
          </cell>
          <cell r="BG426">
            <v>3136.2416220727578</v>
          </cell>
          <cell r="BH426">
            <v>2714.3993323187196</v>
          </cell>
        </row>
        <row r="427">
          <cell r="D427" t="str">
            <v>A76302</v>
          </cell>
          <cell r="E427" t="str">
            <v>ugb</v>
          </cell>
          <cell r="F427" t="str">
            <v>TRS</v>
          </cell>
          <cell r="G427" t="str">
            <v>UT43</v>
          </cell>
          <cell r="H427" t="str">
            <v>7</v>
          </cell>
          <cell r="J427" t="str">
            <v>14/10/2013</v>
          </cell>
          <cell r="K427">
            <v>0</v>
          </cell>
          <cell r="L427">
            <v>35.200000000000003</v>
          </cell>
          <cell r="M427">
            <v>0</v>
          </cell>
          <cell r="BG427">
            <v>35.200000000000003</v>
          </cell>
          <cell r="BH427">
            <v>35.200000000000003</v>
          </cell>
        </row>
        <row r="428">
          <cell r="D428" t="str">
            <v>A89559</v>
          </cell>
          <cell r="E428" t="str">
            <v>ugb</v>
          </cell>
          <cell r="F428" t="str">
            <v>SBR</v>
          </cell>
          <cell r="G428" t="str">
            <v>UT31</v>
          </cell>
          <cell r="H428" t="str">
            <v>3</v>
          </cell>
          <cell r="I428" t="str">
            <v>GB</v>
          </cell>
          <cell r="J428" t="str">
            <v>03/12/2001</v>
          </cell>
          <cell r="K428">
            <v>43.348974298077003</v>
          </cell>
          <cell r="L428">
            <v>57518.592499999999</v>
          </cell>
          <cell r="M428">
            <v>7428.8977649999997</v>
          </cell>
          <cell r="P428">
            <v>4270</v>
          </cell>
          <cell r="U428">
            <v>1006.5753687500001</v>
          </cell>
          <cell r="Y428">
            <v>414.1</v>
          </cell>
          <cell r="AA428">
            <v>10640.9396125</v>
          </cell>
          <cell r="AH428">
            <v>575.185925</v>
          </cell>
          <cell r="AX428">
            <v>1006.5753687500001</v>
          </cell>
          <cell r="BC428">
            <v>6955</v>
          </cell>
          <cell r="BE428">
            <v>350</v>
          </cell>
          <cell r="BG428">
            <v>90165.866540000003</v>
          </cell>
          <cell r="BH428">
            <v>79174.926927499997</v>
          </cell>
        </row>
        <row r="429">
          <cell r="D429" t="str">
            <v>A76300</v>
          </cell>
          <cell r="E429" t="str">
            <v>ugb</v>
          </cell>
          <cell r="F429" t="str">
            <v>TRS</v>
          </cell>
          <cell r="G429" t="str">
            <v>UT42</v>
          </cell>
          <cell r="H429" t="str">
            <v>8</v>
          </cell>
          <cell r="J429" t="str">
            <v>16/09/2013</v>
          </cell>
          <cell r="K429">
            <v>31.32</v>
          </cell>
          <cell r="L429">
            <v>31.32</v>
          </cell>
          <cell r="M429">
            <v>0</v>
          </cell>
          <cell r="BG429">
            <v>31.32</v>
          </cell>
          <cell r="BH429">
            <v>31.32</v>
          </cell>
        </row>
        <row r="430">
          <cell r="D430" t="str">
            <v>I00094</v>
          </cell>
          <cell r="E430" t="str">
            <v>uin</v>
          </cell>
          <cell r="F430" t="str">
            <v>WWN</v>
          </cell>
          <cell r="G430" t="str">
            <v>UU111</v>
          </cell>
          <cell r="H430" t="str">
            <v>9</v>
          </cell>
          <cell r="I430" t="str">
            <v>IN</v>
          </cell>
          <cell r="J430" t="str">
            <v>25/07/2011</v>
          </cell>
          <cell r="K430">
            <v>0.50353037735825035</v>
          </cell>
          <cell r="L430">
            <v>1178.2610830183121</v>
          </cell>
          <cell r="M430">
            <v>0</v>
          </cell>
          <cell r="BG430">
            <v>1178.2610830183121</v>
          </cell>
          <cell r="BH430">
            <v>1178.2610830183121</v>
          </cell>
        </row>
        <row r="431">
          <cell r="D431" t="str">
            <v>A76340</v>
          </cell>
          <cell r="E431" t="str">
            <v>ugb</v>
          </cell>
          <cell r="F431" t="str">
            <v>EER</v>
          </cell>
          <cell r="G431" t="str">
            <v>UE31</v>
          </cell>
          <cell r="H431" t="str">
            <v>5</v>
          </cell>
          <cell r="I431" t="str">
            <v>GB</v>
          </cell>
          <cell r="J431" t="str">
            <v>04/11/2013</v>
          </cell>
          <cell r="K431">
            <v>28.505729230768999</v>
          </cell>
          <cell r="L431">
            <v>40000</v>
          </cell>
          <cell r="M431">
            <v>4422.0720000000001</v>
          </cell>
          <cell r="U431">
            <v>700</v>
          </cell>
          <cell r="Y431">
            <v>414.1</v>
          </cell>
          <cell r="AA431">
            <v>7400</v>
          </cell>
          <cell r="AK431">
            <v>1600</v>
          </cell>
          <cell r="AX431">
            <v>700</v>
          </cell>
          <cell r="BE431">
            <v>350</v>
          </cell>
          <cell r="BG431">
            <v>55586.171999999999</v>
          </cell>
          <cell r="BH431">
            <v>47836.171999999999</v>
          </cell>
        </row>
        <row r="432">
          <cell r="D432" t="str">
            <v>A76144</v>
          </cell>
          <cell r="E432" t="str">
            <v>ugb</v>
          </cell>
          <cell r="F432" t="str">
            <v>TRL</v>
          </cell>
          <cell r="G432" t="str">
            <v>UT42</v>
          </cell>
          <cell r="H432" t="str">
            <v>10</v>
          </cell>
          <cell r="J432" t="str">
            <v>07/05/2013</v>
          </cell>
          <cell r="K432">
            <v>0</v>
          </cell>
          <cell r="L432">
            <v>36.299999999999997</v>
          </cell>
          <cell r="M432">
            <v>0</v>
          </cell>
          <cell r="BG432">
            <v>36.299999999999997</v>
          </cell>
          <cell r="BH432">
            <v>36.299999999999997</v>
          </cell>
        </row>
        <row r="433">
          <cell r="D433" t="str">
            <v>A76460</v>
          </cell>
          <cell r="E433" t="str">
            <v>ugb</v>
          </cell>
          <cell r="F433" t="str">
            <v>TRL</v>
          </cell>
          <cell r="G433" t="str">
            <v>UT42</v>
          </cell>
          <cell r="H433" t="str">
            <v>10</v>
          </cell>
          <cell r="J433" t="str">
            <v>10/02/2014</v>
          </cell>
          <cell r="K433">
            <v>0</v>
          </cell>
          <cell r="L433">
            <v>35.64</v>
          </cell>
          <cell r="M433">
            <v>0</v>
          </cell>
          <cell r="BG433">
            <v>35.64</v>
          </cell>
          <cell r="BH433">
            <v>35.64</v>
          </cell>
        </row>
        <row r="434">
          <cell r="D434" t="str">
            <v>A90571</v>
          </cell>
          <cell r="E434" t="str">
            <v>ugb</v>
          </cell>
          <cell r="F434" t="str">
            <v>TRL</v>
          </cell>
          <cell r="G434" t="str">
            <v>UT42</v>
          </cell>
          <cell r="H434" t="str">
            <v>5</v>
          </cell>
          <cell r="J434" t="str">
            <v>22/05/1996</v>
          </cell>
          <cell r="K434">
            <v>0</v>
          </cell>
          <cell r="L434">
            <v>32.130000000000003</v>
          </cell>
          <cell r="M434">
            <v>0</v>
          </cell>
          <cell r="BG434">
            <v>32.130000000000003</v>
          </cell>
          <cell r="BH434">
            <v>32.130000000000003</v>
          </cell>
        </row>
        <row r="435">
          <cell r="D435" t="str">
            <v>A76538</v>
          </cell>
          <cell r="E435" t="str">
            <v>ugb</v>
          </cell>
          <cell r="F435" t="str">
            <v>TRL</v>
          </cell>
          <cell r="G435" t="str">
            <v>UT42</v>
          </cell>
          <cell r="H435" t="str">
            <v>7</v>
          </cell>
          <cell r="J435" t="str">
            <v>01/04/2014</v>
          </cell>
          <cell r="K435">
            <v>46.8</v>
          </cell>
          <cell r="L435">
            <v>46.8</v>
          </cell>
          <cell r="M435">
            <v>0</v>
          </cell>
          <cell r="BG435">
            <v>46.8</v>
          </cell>
          <cell r="BH435">
            <v>46.8</v>
          </cell>
        </row>
        <row r="436">
          <cell r="D436" t="str">
            <v>A74434</v>
          </cell>
          <cell r="E436" t="str">
            <v>ugb</v>
          </cell>
          <cell r="F436" t="str">
            <v>BBS</v>
          </cell>
          <cell r="G436" t="str">
            <v>UP41</v>
          </cell>
          <cell r="H436" t="str">
            <v>0</v>
          </cell>
          <cell r="I436" t="str">
            <v>GB</v>
          </cell>
          <cell r="J436" t="str">
            <v>21/05/2007</v>
          </cell>
          <cell r="K436">
            <v>30.439122661123001</v>
          </cell>
          <cell r="L436">
            <v>42000</v>
          </cell>
          <cell r="M436">
            <v>5194.8720000000003</v>
          </cell>
          <cell r="O436">
            <v>3600</v>
          </cell>
          <cell r="AA436">
            <v>7770</v>
          </cell>
          <cell r="BG436">
            <v>58564.872000000003</v>
          </cell>
          <cell r="BH436">
            <v>50794.872000000003</v>
          </cell>
        </row>
        <row r="437">
          <cell r="D437" t="str">
            <v>A76550</v>
          </cell>
          <cell r="E437" t="str">
            <v>ugb</v>
          </cell>
          <cell r="F437" t="str">
            <v>THW</v>
          </cell>
          <cell r="G437" t="str">
            <v>UT21</v>
          </cell>
          <cell r="H437" t="str">
            <v>4</v>
          </cell>
          <cell r="I437" t="str">
            <v>GB</v>
          </cell>
          <cell r="J437" t="str">
            <v>12/05/2014</v>
          </cell>
          <cell r="K437">
            <v>41.252395897436003</v>
          </cell>
          <cell r="L437">
            <v>57000</v>
          </cell>
          <cell r="M437">
            <v>6768.0720000000001</v>
          </cell>
          <cell r="P437">
            <v>0</v>
          </cell>
          <cell r="U437">
            <v>997.5</v>
          </cell>
          <cell r="Y437">
            <v>414.1</v>
          </cell>
          <cell r="AA437">
            <v>10545</v>
          </cell>
          <cell r="AM437">
            <v>3420</v>
          </cell>
          <cell r="AX437">
            <v>997.5</v>
          </cell>
          <cell r="BF437">
            <v>300</v>
          </cell>
          <cell r="BG437">
            <v>80442.172000000006</v>
          </cell>
          <cell r="BH437">
            <v>69597.172000000006</v>
          </cell>
        </row>
        <row r="438">
          <cell r="D438" t="str">
            <v>A93858</v>
          </cell>
          <cell r="E438" t="str">
            <v>ugb</v>
          </cell>
          <cell r="F438" t="str">
            <v>ESD</v>
          </cell>
          <cell r="G438" t="str">
            <v>UE21</v>
          </cell>
          <cell r="H438" t="str">
            <v>4</v>
          </cell>
          <cell r="I438" t="str">
            <v>GB</v>
          </cell>
          <cell r="J438" t="str">
            <v>04/05/2004</v>
          </cell>
          <cell r="K438">
            <v>31.855370256410001</v>
          </cell>
          <cell r="L438">
            <v>55550</v>
          </cell>
          <cell r="M438">
            <v>6567.9719999999998</v>
          </cell>
          <cell r="BG438">
            <v>62117.972000000002</v>
          </cell>
          <cell r="BH438">
            <v>62117.972000000002</v>
          </cell>
        </row>
        <row r="439">
          <cell r="D439" t="str">
            <v>S10059</v>
          </cell>
          <cell r="E439" t="str">
            <v>ugb</v>
          </cell>
          <cell r="F439" t="str">
            <v>TRL</v>
          </cell>
          <cell r="G439" t="str">
            <v>UT42</v>
          </cell>
          <cell r="H439" t="str">
            <v>3</v>
          </cell>
          <cell r="J439" t="str">
            <v>01/01/2005</v>
          </cell>
          <cell r="K439">
            <v>0</v>
          </cell>
          <cell r="L439">
            <v>50</v>
          </cell>
          <cell r="M439">
            <v>0</v>
          </cell>
          <cell r="BG439">
            <v>50</v>
          </cell>
          <cell r="BH439">
            <v>50</v>
          </cell>
        </row>
        <row r="440">
          <cell r="D440" t="str">
            <v>A76068</v>
          </cell>
          <cell r="E440" t="str">
            <v>ugb</v>
          </cell>
          <cell r="F440" t="str">
            <v>TPL</v>
          </cell>
          <cell r="G440" t="str">
            <v>UT22</v>
          </cell>
          <cell r="H440" t="str">
            <v>6</v>
          </cell>
          <cell r="J440" t="str">
            <v>18/02/2013</v>
          </cell>
          <cell r="K440">
            <v>60</v>
          </cell>
          <cell r="L440">
            <v>60</v>
          </cell>
          <cell r="M440">
            <v>0</v>
          </cell>
          <cell r="BG440">
            <v>60</v>
          </cell>
          <cell r="BH440">
            <v>60</v>
          </cell>
        </row>
        <row r="441">
          <cell r="D441" t="str">
            <v>A49912</v>
          </cell>
          <cell r="E441" t="str">
            <v>ugb</v>
          </cell>
          <cell r="F441" t="str">
            <v>WWN</v>
          </cell>
          <cell r="G441" t="str">
            <v>UU31</v>
          </cell>
          <cell r="H441" t="str">
            <v>8</v>
          </cell>
          <cell r="I441" t="str">
            <v>GB</v>
          </cell>
          <cell r="J441" t="str">
            <v>03/07/2007</v>
          </cell>
          <cell r="K441">
            <v>11.938507692308001</v>
          </cell>
          <cell r="L441">
            <v>13239</v>
          </cell>
          <cell r="M441">
            <v>729.05399999999997</v>
          </cell>
          <cell r="BG441">
            <v>13968.054</v>
          </cell>
          <cell r="BH441">
            <v>13968.054</v>
          </cell>
        </row>
        <row r="442">
          <cell r="D442" t="str">
            <v>A24741</v>
          </cell>
          <cell r="E442" t="str">
            <v>ugb</v>
          </cell>
          <cell r="F442" t="str">
            <v>TPL</v>
          </cell>
          <cell r="G442" t="str">
            <v>UT22</v>
          </cell>
          <cell r="H442" t="str">
            <v>3</v>
          </cell>
          <cell r="I442" t="str">
            <v>GB</v>
          </cell>
          <cell r="J442" t="str">
            <v>22/03/2006</v>
          </cell>
          <cell r="K442">
            <v>60.143739487178998</v>
          </cell>
          <cell r="L442">
            <v>79250</v>
          </cell>
          <cell r="M442">
            <v>10251.191999999999</v>
          </cell>
          <cell r="O442">
            <v>2990</v>
          </cell>
          <cell r="U442">
            <v>1386.875</v>
          </cell>
          <cell r="Y442">
            <v>414.1</v>
          </cell>
          <cell r="AA442">
            <v>14661.25</v>
          </cell>
          <cell r="AT442">
            <v>6340</v>
          </cell>
          <cell r="AX442">
            <v>1386.875</v>
          </cell>
          <cell r="BD442">
            <v>600</v>
          </cell>
          <cell r="BG442">
            <v>117280.292</v>
          </cell>
          <cell r="BH442">
            <v>102019.042</v>
          </cell>
        </row>
        <row r="443">
          <cell r="D443" t="str">
            <v>I00150</v>
          </cell>
          <cell r="E443" t="str">
            <v>uin</v>
          </cell>
          <cell r="F443" t="str">
            <v>TRL</v>
          </cell>
          <cell r="G443" t="str">
            <v>UT111</v>
          </cell>
          <cell r="H443" t="str">
            <v>8</v>
          </cell>
          <cell r="I443" t="str">
            <v>IN</v>
          </cell>
          <cell r="J443" t="str">
            <v>19/07/2012</v>
          </cell>
          <cell r="K443">
            <v>0</v>
          </cell>
          <cell r="L443">
            <v>2749.2758603760612</v>
          </cell>
          <cell r="M443">
            <v>0</v>
          </cell>
          <cell r="BG443">
            <v>2749.2758603760612</v>
          </cell>
          <cell r="BH443">
            <v>2749.2758603760612</v>
          </cell>
        </row>
        <row r="444">
          <cell r="D444" t="str">
            <v>I00345</v>
          </cell>
          <cell r="E444" t="str">
            <v>uin</v>
          </cell>
          <cell r="F444" t="str">
            <v>THW</v>
          </cell>
          <cell r="G444" t="str">
            <v>UT211</v>
          </cell>
          <cell r="H444" t="str">
            <v>7</v>
          </cell>
          <cell r="I444" t="str">
            <v>IN</v>
          </cell>
          <cell r="J444" t="str">
            <v>06/01/2014</v>
          </cell>
          <cell r="K444">
            <v>2.6729255492572341</v>
          </cell>
          <cell r="L444">
            <v>2945.6527075457798</v>
          </cell>
          <cell r="M444">
            <v>0</v>
          </cell>
          <cell r="S444">
            <v>94.260886641464964</v>
          </cell>
          <cell r="V444">
            <v>141.39132996219743</v>
          </cell>
          <cell r="AA444">
            <v>854.28248809465356</v>
          </cell>
          <cell r="AB444">
            <v>1472.8263537728899</v>
          </cell>
          <cell r="AC444">
            <v>147.28263537728901</v>
          </cell>
          <cell r="AD444">
            <v>245.47105896214833</v>
          </cell>
          <cell r="AQ444">
            <v>353.47832490549359</v>
          </cell>
          <cell r="BA444">
            <v>0</v>
          </cell>
          <cell r="BG444">
            <v>6254.6457852619169</v>
          </cell>
          <cell r="BH444">
            <v>5400.3632971672632</v>
          </cell>
        </row>
        <row r="445">
          <cell r="D445" t="str">
            <v>I00104</v>
          </cell>
          <cell r="E445" t="str">
            <v>uin</v>
          </cell>
          <cell r="F445" t="str">
            <v>BBI</v>
          </cell>
          <cell r="G445" t="str">
            <v>UP111</v>
          </cell>
          <cell r="H445" t="str">
            <v>9</v>
          </cell>
          <cell r="I445" t="str">
            <v>IN</v>
          </cell>
          <cell r="J445" t="str">
            <v>01/09/2011</v>
          </cell>
          <cell r="K445">
            <v>0</v>
          </cell>
          <cell r="L445">
            <v>2258.3337424517645</v>
          </cell>
          <cell r="M445">
            <v>0</v>
          </cell>
          <cell r="BG445">
            <v>2258.3337424517645</v>
          </cell>
          <cell r="BH445">
            <v>2258.3337424517645</v>
          </cell>
        </row>
        <row r="446">
          <cell r="D446" t="str">
            <v>A74413</v>
          </cell>
          <cell r="E446" t="str">
            <v>ugb</v>
          </cell>
          <cell r="F446" t="str">
            <v>WWN</v>
          </cell>
          <cell r="G446" t="str">
            <v>UU31</v>
          </cell>
          <cell r="H446" t="str">
            <v>0</v>
          </cell>
          <cell r="I446" t="str">
            <v>CN</v>
          </cell>
          <cell r="J446" t="str">
            <v>06/08/2007</v>
          </cell>
          <cell r="K446">
            <v>23.582395897436001</v>
          </cell>
          <cell r="L446">
            <v>34200</v>
          </cell>
          <cell r="M446">
            <v>3621.672</v>
          </cell>
          <cell r="U446">
            <v>598.5</v>
          </cell>
          <cell r="Y446">
            <v>340</v>
          </cell>
          <cell r="AA446">
            <v>6327</v>
          </cell>
          <cell r="AX446">
            <v>598.5</v>
          </cell>
          <cell r="BF446">
            <v>300</v>
          </cell>
          <cell r="BG446">
            <v>45985.671999999999</v>
          </cell>
          <cell r="BH446">
            <v>39358.671999999999</v>
          </cell>
        </row>
        <row r="447">
          <cell r="D447" t="str">
            <v>A95796</v>
          </cell>
          <cell r="E447" t="str">
            <v>ugb</v>
          </cell>
          <cell r="F447" t="str">
            <v>THW</v>
          </cell>
          <cell r="G447" t="str">
            <v>UT21</v>
          </cell>
          <cell r="H447" t="str">
            <v>6</v>
          </cell>
          <cell r="I447" t="str">
            <v>GB</v>
          </cell>
          <cell r="J447" t="str">
            <v>11/10/2004</v>
          </cell>
          <cell r="K447">
            <v>33.446313846153998</v>
          </cell>
          <cell r="L447">
            <v>46230</v>
          </cell>
          <cell r="M447">
            <v>5281.8119999999999</v>
          </cell>
          <cell r="U447">
            <v>809.02499999999998</v>
          </cell>
          <cell r="Y447">
            <v>414.1</v>
          </cell>
          <cell r="AA447">
            <v>8552.5499999999993</v>
          </cell>
          <cell r="AM447">
            <v>2773.8</v>
          </cell>
          <cell r="AX447">
            <v>809.02499999999998</v>
          </cell>
          <cell r="BE447">
            <v>350</v>
          </cell>
          <cell r="BG447">
            <v>65220.311999999998</v>
          </cell>
          <cell r="BH447">
            <v>56317.762000000002</v>
          </cell>
        </row>
        <row r="448">
          <cell r="D448" t="str">
            <v>I00056</v>
          </cell>
          <cell r="E448" t="str">
            <v>uin</v>
          </cell>
          <cell r="F448" t="str">
            <v>WWN</v>
          </cell>
          <cell r="G448" t="str">
            <v>UU111</v>
          </cell>
          <cell r="H448" t="str">
            <v>8</v>
          </cell>
          <cell r="I448" t="str">
            <v>IN</v>
          </cell>
          <cell r="J448" t="str">
            <v>22/11/2010</v>
          </cell>
          <cell r="K448">
            <v>0</v>
          </cell>
          <cell r="L448">
            <v>3142.0295547154988</v>
          </cell>
          <cell r="M448">
            <v>0</v>
          </cell>
          <cell r="BG448">
            <v>3142.0295547154988</v>
          </cell>
          <cell r="BH448">
            <v>3142.0295547154988</v>
          </cell>
        </row>
        <row r="449">
          <cell r="D449" t="str">
            <v>A76389</v>
          </cell>
          <cell r="E449" t="str">
            <v>ugb</v>
          </cell>
          <cell r="F449" t="str">
            <v>TRL</v>
          </cell>
          <cell r="G449" t="str">
            <v>UT41</v>
          </cell>
          <cell r="H449" t="str">
            <v>5</v>
          </cell>
          <cell r="J449" t="str">
            <v>18/11/2013</v>
          </cell>
          <cell r="K449">
            <v>61.1</v>
          </cell>
          <cell r="L449">
            <v>61.1</v>
          </cell>
          <cell r="M449">
            <v>0</v>
          </cell>
          <cell r="BG449">
            <v>61.1</v>
          </cell>
          <cell r="BH449">
            <v>61.1</v>
          </cell>
        </row>
        <row r="450">
          <cell r="D450" t="str">
            <v>A74760</v>
          </cell>
          <cell r="E450" t="str">
            <v>ugb</v>
          </cell>
          <cell r="F450" t="str">
            <v>WEN</v>
          </cell>
          <cell r="G450" t="str">
            <v>UU41</v>
          </cell>
          <cell r="H450" t="str">
            <v>5</v>
          </cell>
          <cell r="I450" t="str">
            <v>GB</v>
          </cell>
          <cell r="J450" t="str">
            <v>11/06/2012</v>
          </cell>
          <cell r="K450">
            <v>33.042729230768998</v>
          </cell>
          <cell r="L450">
            <v>45675</v>
          </cell>
          <cell r="M450">
            <v>5205.2219999999998</v>
          </cell>
          <cell r="U450">
            <v>799.3125</v>
          </cell>
          <cell r="Y450">
            <v>414.1</v>
          </cell>
          <cell r="AA450">
            <v>8449.875</v>
          </cell>
          <cell r="AM450">
            <v>2740.5</v>
          </cell>
          <cell r="AX450">
            <v>799.3125</v>
          </cell>
          <cell r="BE450">
            <v>350</v>
          </cell>
          <cell r="BG450">
            <v>64433.322</v>
          </cell>
          <cell r="BH450">
            <v>55633.447</v>
          </cell>
        </row>
        <row r="451">
          <cell r="D451" t="str">
            <v>A49863</v>
          </cell>
          <cell r="E451" t="str">
            <v>ugb</v>
          </cell>
          <cell r="F451" t="str">
            <v>WWN</v>
          </cell>
          <cell r="G451" t="str">
            <v>UU71</v>
          </cell>
          <cell r="H451" t="str">
            <v>0</v>
          </cell>
          <cell r="I451" t="str">
            <v>CN</v>
          </cell>
          <cell r="J451" t="str">
            <v>01/08/2007</v>
          </cell>
          <cell r="K451">
            <v>16.219487179487</v>
          </cell>
          <cell r="L451">
            <v>25400</v>
          </cell>
          <cell r="M451">
            <v>0</v>
          </cell>
          <cell r="U451">
            <v>444.5</v>
          </cell>
          <cell r="Y451">
            <v>340</v>
          </cell>
          <cell r="AA451">
            <v>4699</v>
          </cell>
          <cell r="AX451">
            <v>444.5</v>
          </cell>
          <cell r="BF451">
            <v>300</v>
          </cell>
          <cell r="BG451">
            <v>31628</v>
          </cell>
          <cell r="BH451">
            <v>26629</v>
          </cell>
        </row>
        <row r="452">
          <cell r="D452" t="str">
            <v>I00157</v>
          </cell>
          <cell r="E452" t="str">
            <v>uin</v>
          </cell>
          <cell r="F452" t="str">
            <v>TRL</v>
          </cell>
          <cell r="G452" t="str">
            <v>UT111</v>
          </cell>
          <cell r="H452" t="str">
            <v>7</v>
          </cell>
          <cell r="I452" t="str">
            <v>IN</v>
          </cell>
          <cell r="J452" t="str">
            <v>06/08/2012</v>
          </cell>
          <cell r="K452">
            <v>6.4571891865844373</v>
          </cell>
          <cell r="L452">
            <v>4988.2861210663259</v>
          </cell>
          <cell r="M452">
            <v>631.3179439344101</v>
          </cell>
          <cell r="S452">
            <v>94.260886641464964</v>
          </cell>
          <cell r="V452">
            <v>239.43773381118362</v>
          </cell>
          <cell r="AA452">
            <v>2007.7857581226374</v>
          </cell>
          <cell r="AB452">
            <v>2494.143060533163</v>
          </cell>
          <cell r="AC452">
            <v>147.28263537728901</v>
          </cell>
          <cell r="AD452">
            <v>245.47105896214833</v>
          </cell>
          <cell r="AQ452">
            <v>598.59433452795906</v>
          </cell>
          <cell r="BA452">
            <v>3663.2431636310075</v>
          </cell>
          <cell r="BG452">
            <v>15109.822696607589</v>
          </cell>
          <cell r="BH452">
            <v>13102.036938484951</v>
          </cell>
        </row>
        <row r="453">
          <cell r="D453" t="str">
            <v>A76322</v>
          </cell>
          <cell r="E453" t="str">
            <v>ugb</v>
          </cell>
          <cell r="F453" t="str">
            <v>EEA</v>
          </cell>
          <cell r="G453" t="str">
            <v>UE31</v>
          </cell>
          <cell r="H453" t="str">
            <v>7</v>
          </cell>
          <cell r="I453" t="str">
            <v>GB</v>
          </cell>
          <cell r="J453" t="str">
            <v>28/10/2013</v>
          </cell>
          <cell r="K453">
            <v>21.310857435896999</v>
          </cell>
          <cell r="L453">
            <v>30000</v>
          </cell>
          <cell r="M453">
            <v>3042.0720000000001</v>
          </cell>
          <cell r="U453">
            <v>525</v>
          </cell>
          <cell r="Y453">
            <v>414.1</v>
          </cell>
          <cell r="AA453">
            <v>5550</v>
          </cell>
          <cell r="AK453">
            <v>1200</v>
          </cell>
          <cell r="AX453">
            <v>525</v>
          </cell>
          <cell r="BF453">
            <v>300</v>
          </cell>
          <cell r="BG453">
            <v>41556.171999999999</v>
          </cell>
          <cell r="BH453">
            <v>35706.171999999999</v>
          </cell>
        </row>
        <row r="454">
          <cell r="D454" t="str">
            <v>A85340</v>
          </cell>
          <cell r="E454" t="str">
            <v>ugb</v>
          </cell>
          <cell r="F454" t="str">
            <v>WWN</v>
          </cell>
          <cell r="G454" t="str">
            <v>UU71</v>
          </cell>
          <cell r="H454" t="str">
            <v>4</v>
          </cell>
          <cell r="I454" t="str">
            <v>GB</v>
          </cell>
          <cell r="J454" t="str">
            <v>11/12/2002</v>
          </cell>
          <cell r="K454">
            <v>28.467516923077</v>
          </cell>
          <cell r="L454">
            <v>35629</v>
          </cell>
          <cell r="M454">
            <v>4464.4380000000001</v>
          </cell>
          <cell r="P454">
            <v>4678</v>
          </cell>
          <cell r="U454">
            <v>623.50750000000005</v>
          </cell>
          <cell r="Y454">
            <v>414.1</v>
          </cell>
          <cell r="AA454">
            <v>6591.3649999999998</v>
          </cell>
          <cell r="AM454">
            <v>2137.7399999999998</v>
          </cell>
          <cell r="AX454">
            <v>623.50750000000005</v>
          </cell>
          <cell r="BE454">
            <v>350</v>
          </cell>
          <cell r="BG454">
            <v>55511.658000000003</v>
          </cell>
          <cell r="BH454">
            <v>48570.293000000005</v>
          </cell>
        </row>
        <row r="455">
          <cell r="D455" t="str">
            <v>A42219</v>
          </cell>
          <cell r="E455" t="str">
            <v>ugb</v>
          </cell>
          <cell r="F455" t="str">
            <v>SBR</v>
          </cell>
          <cell r="G455" t="str">
            <v>UT31</v>
          </cell>
          <cell r="H455" t="str">
            <v>5</v>
          </cell>
          <cell r="I455" t="str">
            <v>MY</v>
          </cell>
          <cell r="J455" t="str">
            <v>22/05/1998</v>
          </cell>
          <cell r="K455">
            <v>0</v>
          </cell>
          <cell r="L455">
            <v>45782</v>
          </cell>
          <cell r="M455">
            <v>5219.9880000000003</v>
          </cell>
          <cell r="BG455">
            <v>51001.987999999998</v>
          </cell>
          <cell r="BH455">
            <v>51001.987999999998</v>
          </cell>
        </row>
        <row r="456">
          <cell r="D456" t="str">
            <v>I00285</v>
          </cell>
          <cell r="E456" t="str">
            <v>uin</v>
          </cell>
          <cell r="F456" t="str">
            <v>TRS</v>
          </cell>
          <cell r="G456" t="str">
            <v>UT111</v>
          </cell>
          <cell r="H456" t="str">
            <v>7</v>
          </cell>
          <cell r="I456" t="str">
            <v>IN</v>
          </cell>
          <cell r="J456" t="str">
            <v>23/09/2013</v>
          </cell>
          <cell r="K456">
            <v>8.1843827535810494</v>
          </cell>
          <cell r="L456">
            <v>6598.2620649025484</v>
          </cell>
          <cell r="M456">
            <v>0</v>
          </cell>
          <cell r="S456">
            <v>94.260886641464964</v>
          </cell>
          <cell r="V456">
            <v>316.7165791153223</v>
          </cell>
          <cell r="AA456">
            <v>2655.8004811232754</v>
          </cell>
          <cell r="AB456">
            <v>3299.1310324512742</v>
          </cell>
          <cell r="AC456">
            <v>147.28263537728901</v>
          </cell>
          <cell r="AD456">
            <v>245.47105896214833</v>
          </cell>
          <cell r="AQ456">
            <v>791.79144778830585</v>
          </cell>
          <cell r="BA456">
            <v>5002.7394570180177</v>
          </cell>
          <cell r="BG456">
            <v>19151.455643379646</v>
          </cell>
          <cell r="BH456">
            <v>16495.655162256371</v>
          </cell>
        </row>
        <row r="457">
          <cell r="D457" t="str">
            <v>A74962</v>
          </cell>
          <cell r="E457" t="str">
            <v>ugb</v>
          </cell>
          <cell r="F457" t="str">
            <v>TRL</v>
          </cell>
          <cell r="G457" t="str">
            <v>UT43</v>
          </cell>
          <cell r="H457" t="str">
            <v>10</v>
          </cell>
          <cell r="I457" t="str">
            <v>IN</v>
          </cell>
          <cell r="J457" t="str">
            <v>03/12/2012</v>
          </cell>
          <cell r="K457">
            <v>17.341626666667</v>
          </cell>
          <cell r="L457">
            <v>25000</v>
          </cell>
          <cell r="M457">
            <v>2352.0720000000001</v>
          </cell>
          <cell r="U457">
            <v>437.5</v>
          </cell>
          <cell r="Y457">
            <v>414.1</v>
          </cell>
          <cell r="AA457">
            <v>4625</v>
          </cell>
          <cell r="AH457">
            <v>250</v>
          </cell>
          <cell r="AX457">
            <v>437.5</v>
          </cell>
          <cell r="BF457">
            <v>300</v>
          </cell>
          <cell r="BG457">
            <v>33816.171999999999</v>
          </cell>
          <cell r="BH457">
            <v>28891.171999999999</v>
          </cell>
        </row>
        <row r="458">
          <cell r="D458" t="str">
            <v>A00293</v>
          </cell>
          <cell r="E458" t="str">
            <v>ugb</v>
          </cell>
          <cell r="F458" t="str">
            <v>SBR</v>
          </cell>
          <cell r="G458" t="str">
            <v>UT31</v>
          </cell>
          <cell r="H458" t="str">
            <v>9</v>
          </cell>
          <cell r="I458" t="str">
            <v>US</v>
          </cell>
          <cell r="J458" t="str">
            <v>28/01/2008</v>
          </cell>
          <cell r="K458">
            <v>17.709154871795</v>
          </cell>
          <cell r="L458">
            <v>31310</v>
          </cell>
          <cell r="M458">
            <v>3222.8519999999999</v>
          </cell>
          <cell r="BG458">
            <v>34532.851999999999</v>
          </cell>
          <cell r="BH458">
            <v>34532.851999999999</v>
          </cell>
        </row>
        <row r="459">
          <cell r="D459" t="str">
            <v>I00403</v>
          </cell>
          <cell r="E459" t="str">
            <v>uin</v>
          </cell>
          <cell r="F459" t="str">
            <v>TRL</v>
          </cell>
          <cell r="G459" t="str">
            <v>UT111</v>
          </cell>
          <cell r="H459" t="str">
            <v>8</v>
          </cell>
          <cell r="I459" t="str">
            <v>IN</v>
          </cell>
          <cell r="J459" t="str">
            <v>12/05/2014</v>
          </cell>
          <cell r="K459">
            <v>1.8603332615802544</v>
          </cell>
          <cell r="L459">
            <v>1963.7684716971867</v>
          </cell>
          <cell r="M459">
            <v>0</v>
          </cell>
          <cell r="S459">
            <v>94.260886641464964</v>
          </cell>
          <cell r="V459">
            <v>94.260886641464964</v>
          </cell>
          <cell r="AA459">
            <v>590.59944032598548</v>
          </cell>
          <cell r="AB459">
            <v>981.88423584859333</v>
          </cell>
          <cell r="AC459">
            <v>147.28263537728901</v>
          </cell>
          <cell r="AD459">
            <v>245.47105896214833</v>
          </cell>
          <cell r="AQ459">
            <v>235.6522166036624</v>
          </cell>
          <cell r="BA459">
            <v>0</v>
          </cell>
          <cell r="BG459">
            <v>4353.179832097795</v>
          </cell>
          <cell r="BH459">
            <v>3762.5803917718094</v>
          </cell>
        </row>
        <row r="460">
          <cell r="D460" t="str">
            <v>I00139</v>
          </cell>
          <cell r="E460" t="str">
            <v>uin</v>
          </cell>
          <cell r="F460" t="str">
            <v>TRS</v>
          </cell>
          <cell r="G460" t="str">
            <v>UT111</v>
          </cell>
          <cell r="H460" t="str">
            <v>8</v>
          </cell>
          <cell r="I460" t="str">
            <v>IN</v>
          </cell>
          <cell r="J460" t="str">
            <v>03/04/2012</v>
          </cell>
          <cell r="K460">
            <v>0</v>
          </cell>
          <cell r="L460">
            <v>3731.1600962246548</v>
          </cell>
          <cell r="M460">
            <v>0</v>
          </cell>
          <cell r="BG460">
            <v>3731.1600962246548</v>
          </cell>
          <cell r="BH460">
            <v>3731.1600962246548</v>
          </cell>
        </row>
        <row r="461">
          <cell r="D461" t="str">
            <v>I00262</v>
          </cell>
          <cell r="E461" t="str">
            <v>uin</v>
          </cell>
          <cell r="F461" t="str">
            <v>WWN</v>
          </cell>
          <cell r="G461" t="str">
            <v>UU111</v>
          </cell>
          <cell r="H461" t="str">
            <v>5</v>
          </cell>
          <cell r="I461" t="str">
            <v>IN</v>
          </cell>
          <cell r="J461" t="str">
            <v>07/08/2013</v>
          </cell>
          <cell r="K461">
            <v>0</v>
          </cell>
          <cell r="L461">
            <v>8640.5812754676226</v>
          </cell>
          <cell r="M461">
            <v>0</v>
          </cell>
          <cell r="BG461">
            <v>8640.5812754676226</v>
          </cell>
          <cell r="BH461">
            <v>8640.5812754676226</v>
          </cell>
        </row>
        <row r="462">
          <cell r="D462" t="str">
            <v>I00132</v>
          </cell>
          <cell r="E462" t="str">
            <v>uin</v>
          </cell>
          <cell r="F462" t="str">
            <v>TRL</v>
          </cell>
          <cell r="G462" t="str">
            <v>UT111</v>
          </cell>
          <cell r="H462" t="str">
            <v>8</v>
          </cell>
          <cell r="I462" t="str">
            <v>IN</v>
          </cell>
          <cell r="J462" t="str">
            <v>19/03/2012</v>
          </cell>
          <cell r="K462">
            <v>0</v>
          </cell>
          <cell r="L462">
            <v>5105.7980264126854</v>
          </cell>
          <cell r="M462">
            <v>0</v>
          </cell>
          <cell r="BG462">
            <v>5105.7980264126854</v>
          </cell>
          <cell r="BH462">
            <v>5105.7980264126854</v>
          </cell>
        </row>
        <row r="463">
          <cell r="D463" t="str">
            <v>A76310</v>
          </cell>
          <cell r="E463" t="str">
            <v>ugb</v>
          </cell>
          <cell r="F463" t="str">
            <v>GLR</v>
          </cell>
          <cell r="G463" t="str">
            <v>UP32</v>
          </cell>
          <cell r="H463" t="str">
            <v>9</v>
          </cell>
          <cell r="I463" t="str">
            <v>GB</v>
          </cell>
          <cell r="J463" t="str">
            <v>07/10/2013</v>
          </cell>
          <cell r="K463">
            <v>13.483165128205</v>
          </cell>
          <cell r="L463">
            <v>19500</v>
          </cell>
          <cell r="M463">
            <v>1593.0719999999999</v>
          </cell>
          <cell r="U463">
            <v>341.25</v>
          </cell>
          <cell r="Y463">
            <v>414.1</v>
          </cell>
          <cell r="AA463">
            <v>3607.5</v>
          </cell>
          <cell r="AH463">
            <v>195</v>
          </cell>
          <cell r="AX463">
            <v>341.25</v>
          </cell>
          <cell r="BF463">
            <v>300</v>
          </cell>
          <cell r="BG463">
            <v>26292.171999999999</v>
          </cell>
          <cell r="BH463">
            <v>22384.671999999999</v>
          </cell>
        </row>
        <row r="464">
          <cell r="D464" t="str">
            <v>A76225</v>
          </cell>
          <cell r="E464" t="str">
            <v>ugb</v>
          </cell>
          <cell r="F464" t="str">
            <v>THW</v>
          </cell>
          <cell r="G464" t="str">
            <v>UT21</v>
          </cell>
          <cell r="H464" t="str">
            <v>6</v>
          </cell>
          <cell r="I464" t="str">
            <v>GB</v>
          </cell>
          <cell r="J464" t="str">
            <v>15/07/2013</v>
          </cell>
          <cell r="K464">
            <v>31.898549743589999</v>
          </cell>
          <cell r="L464">
            <v>45750</v>
          </cell>
          <cell r="M464">
            <v>5215.5720000000001</v>
          </cell>
          <cell r="U464">
            <v>800.625</v>
          </cell>
          <cell r="Y464">
            <v>414.1</v>
          </cell>
          <cell r="AA464">
            <v>8463.75</v>
          </cell>
          <cell r="AH464">
            <v>457.5</v>
          </cell>
          <cell r="AX464">
            <v>800.625</v>
          </cell>
          <cell r="BF464">
            <v>300</v>
          </cell>
          <cell r="BG464">
            <v>62202.171999999999</v>
          </cell>
          <cell r="BH464">
            <v>53438.421999999999</v>
          </cell>
        </row>
        <row r="465">
          <cell r="D465" t="str">
            <v>I00131</v>
          </cell>
          <cell r="E465" t="str">
            <v>uin</v>
          </cell>
          <cell r="F465" t="str">
            <v>TRL</v>
          </cell>
          <cell r="G465" t="str">
            <v>UT111</v>
          </cell>
          <cell r="H465" t="str">
            <v>8</v>
          </cell>
          <cell r="I465" t="str">
            <v>GB</v>
          </cell>
          <cell r="J465" t="str">
            <v>19/03/2012</v>
          </cell>
          <cell r="K465">
            <v>0</v>
          </cell>
          <cell r="L465">
            <v>2749.2758603760612</v>
          </cell>
          <cell r="M465">
            <v>0</v>
          </cell>
          <cell r="BG465">
            <v>2749.2758603760612</v>
          </cell>
          <cell r="BH465">
            <v>2749.2758603760612</v>
          </cell>
        </row>
        <row r="466">
          <cell r="D466" t="str">
            <v>I00193</v>
          </cell>
          <cell r="E466" t="str">
            <v>uin</v>
          </cell>
          <cell r="F466" t="str">
            <v>AFN</v>
          </cell>
          <cell r="G466" t="str">
            <v>US111</v>
          </cell>
          <cell r="H466" t="str">
            <v>10</v>
          </cell>
          <cell r="I466" t="str">
            <v>IN</v>
          </cell>
          <cell r="J466" t="str">
            <v>08/11/2012</v>
          </cell>
          <cell r="K466">
            <v>0</v>
          </cell>
          <cell r="L466">
            <v>0</v>
          </cell>
          <cell r="M466">
            <v>0</v>
          </cell>
          <cell r="BG466">
            <v>0</v>
          </cell>
          <cell r="BH466">
            <v>0</v>
          </cell>
        </row>
        <row r="467">
          <cell r="D467" t="str">
            <v>A74435</v>
          </cell>
          <cell r="E467" t="str">
            <v>ugb</v>
          </cell>
          <cell r="F467" t="str">
            <v>BBS</v>
          </cell>
          <cell r="G467" t="str">
            <v>UP41</v>
          </cell>
          <cell r="H467" t="str">
            <v>0</v>
          </cell>
          <cell r="I467" t="str">
            <v>GB</v>
          </cell>
          <cell r="J467" t="str">
            <v>23/04/2007</v>
          </cell>
          <cell r="K467">
            <v>11.11906029106</v>
          </cell>
          <cell r="L467">
            <v>17000</v>
          </cell>
          <cell r="M467">
            <v>1248.0719999999999</v>
          </cell>
          <cell r="AA467">
            <v>3145</v>
          </cell>
          <cell r="BG467">
            <v>21393.072</v>
          </cell>
          <cell r="BH467">
            <v>18248.072</v>
          </cell>
        </row>
        <row r="468">
          <cell r="D468" t="str">
            <v>A74492</v>
          </cell>
          <cell r="E468" t="str">
            <v>ugb</v>
          </cell>
          <cell r="F468" t="str">
            <v>WTC</v>
          </cell>
          <cell r="G468" t="str">
            <v>UU22</v>
          </cell>
          <cell r="H468" t="str">
            <v>5</v>
          </cell>
          <cell r="I468" t="str">
            <v>GB</v>
          </cell>
          <cell r="J468" t="str">
            <v>04/02/2008</v>
          </cell>
          <cell r="K468">
            <v>23.947729230768999</v>
          </cell>
          <cell r="L468">
            <v>42000</v>
          </cell>
          <cell r="M468">
            <v>4698.0720000000001</v>
          </cell>
          <cell r="BG468">
            <v>46698.072</v>
          </cell>
          <cell r="BH468">
            <v>46698.072</v>
          </cell>
        </row>
        <row r="469">
          <cell r="D469" t="str">
            <v>A92037</v>
          </cell>
          <cell r="E469" t="str">
            <v>ugb</v>
          </cell>
          <cell r="F469" t="str">
            <v>SBR</v>
          </cell>
          <cell r="G469" t="str">
            <v>UT31</v>
          </cell>
          <cell r="H469" t="str">
            <v>8</v>
          </cell>
          <cell r="I469" t="str">
            <v>IN</v>
          </cell>
          <cell r="J469" t="str">
            <v>17/11/2003</v>
          </cell>
          <cell r="K469">
            <v>18.081485128204999</v>
          </cell>
          <cell r="L469">
            <v>31948</v>
          </cell>
          <cell r="M469">
            <v>3310.8960000000002</v>
          </cell>
          <cell r="BG469">
            <v>35258.896000000001</v>
          </cell>
          <cell r="BH469">
            <v>35258.896000000001</v>
          </cell>
        </row>
        <row r="470">
          <cell r="D470" t="str">
            <v>U03122</v>
          </cell>
          <cell r="E470" t="str">
            <v>ugb</v>
          </cell>
          <cell r="F470" t="str">
            <v>SBR</v>
          </cell>
          <cell r="G470" t="str">
            <v>UT31</v>
          </cell>
          <cell r="H470" t="str">
            <v>8</v>
          </cell>
          <cell r="J470" t="str">
            <v>04/05/2010</v>
          </cell>
          <cell r="K470">
            <v>0</v>
          </cell>
          <cell r="L470">
            <v>28</v>
          </cell>
          <cell r="M470">
            <v>0</v>
          </cell>
          <cell r="BG470">
            <v>28</v>
          </cell>
          <cell r="BH470">
            <v>28</v>
          </cell>
        </row>
        <row r="471">
          <cell r="D471" t="str">
            <v>U02994</v>
          </cell>
          <cell r="E471" t="str">
            <v>ugb</v>
          </cell>
          <cell r="F471" t="str">
            <v>TRL</v>
          </cell>
          <cell r="G471" t="str">
            <v>UT41</v>
          </cell>
          <cell r="H471" t="str">
            <v>5</v>
          </cell>
          <cell r="J471" t="str">
            <v>02/02/2009</v>
          </cell>
          <cell r="K471">
            <v>0</v>
          </cell>
          <cell r="L471">
            <v>80</v>
          </cell>
          <cell r="M471">
            <v>0</v>
          </cell>
          <cell r="BG471">
            <v>80</v>
          </cell>
          <cell r="BH471">
            <v>80</v>
          </cell>
        </row>
        <row r="472">
          <cell r="D472" t="str">
            <v>S10317</v>
          </cell>
          <cell r="E472" t="str">
            <v>ugb</v>
          </cell>
          <cell r="F472" t="str">
            <v>TRL</v>
          </cell>
          <cell r="G472" t="str">
            <v>UT42</v>
          </cell>
          <cell r="H472" t="str">
            <v>2</v>
          </cell>
          <cell r="I472" t="str">
            <v>GB</v>
          </cell>
          <cell r="J472" t="str">
            <v>01/11/2011</v>
          </cell>
          <cell r="K472">
            <v>89.25</v>
          </cell>
          <cell r="L472">
            <v>89.25</v>
          </cell>
          <cell r="M472">
            <v>0</v>
          </cell>
          <cell r="BG472">
            <v>89.25</v>
          </cell>
          <cell r="BH472">
            <v>89.25</v>
          </cell>
        </row>
        <row r="473">
          <cell r="D473" t="str">
            <v>A74901</v>
          </cell>
          <cell r="E473" t="str">
            <v>ugb</v>
          </cell>
          <cell r="F473" t="str">
            <v>TRL</v>
          </cell>
          <cell r="G473" t="str">
            <v>UT41</v>
          </cell>
          <cell r="H473" t="str">
            <v>5</v>
          </cell>
          <cell r="I473" t="str">
            <v>GB</v>
          </cell>
          <cell r="J473" t="str">
            <v>02/10/2012</v>
          </cell>
          <cell r="K473">
            <v>0</v>
          </cell>
          <cell r="L473">
            <v>40.700000000000003</v>
          </cell>
          <cell r="M473">
            <v>0</v>
          </cell>
          <cell r="BG473">
            <v>40.700000000000003</v>
          </cell>
          <cell r="BH473">
            <v>40.700000000000003</v>
          </cell>
        </row>
        <row r="474">
          <cell r="D474" t="str">
            <v>A50199</v>
          </cell>
          <cell r="E474" t="str">
            <v>ugb</v>
          </cell>
          <cell r="F474" t="str">
            <v>TRL</v>
          </cell>
          <cell r="G474" t="str">
            <v>UT42</v>
          </cell>
          <cell r="H474" t="str">
            <v>7</v>
          </cell>
          <cell r="I474" t="str">
            <v>GB</v>
          </cell>
          <cell r="J474" t="str">
            <v>15/03/2012</v>
          </cell>
          <cell r="K474">
            <v>37.4</v>
          </cell>
          <cell r="L474">
            <v>37.4</v>
          </cell>
          <cell r="M474">
            <v>0</v>
          </cell>
          <cell r="BG474">
            <v>37.4</v>
          </cell>
          <cell r="BH474">
            <v>37.4</v>
          </cell>
        </row>
        <row r="475">
          <cell r="D475" t="str">
            <v>A25018</v>
          </cell>
          <cell r="E475" t="str">
            <v>ugb</v>
          </cell>
          <cell r="F475" t="str">
            <v>THW</v>
          </cell>
          <cell r="G475" t="str">
            <v>UT26</v>
          </cell>
          <cell r="H475" t="str">
            <v>4</v>
          </cell>
          <cell r="I475" t="str">
            <v>GB</v>
          </cell>
          <cell r="J475" t="str">
            <v>14/04/2008</v>
          </cell>
          <cell r="K475">
            <v>34.152884615384998</v>
          </cell>
          <cell r="L475">
            <v>71038</v>
          </cell>
          <cell r="M475">
            <v>8741.1959999999999</v>
          </cell>
          <cell r="BG475">
            <v>79779.195999999996</v>
          </cell>
          <cell r="BH475">
            <v>79779.195999999996</v>
          </cell>
        </row>
        <row r="476">
          <cell r="D476" t="str">
            <v>A00424</v>
          </cell>
          <cell r="E476" t="str">
            <v>ugb</v>
          </cell>
          <cell r="F476" t="str">
            <v>GGE</v>
          </cell>
          <cell r="G476" t="str">
            <v>UP31</v>
          </cell>
          <cell r="H476" t="str">
            <v>8</v>
          </cell>
          <cell r="I476" t="str">
            <v>GB</v>
          </cell>
          <cell r="J476" t="str">
            <v>22/06/2009</v>
          </cell>
          <cell r="K476">
            <v>12.275934358974</v>
          </cell>
          <cell r="L476">
            <v>22000</v>
          </cell>
          <cell r="M476">
            <v>1938.0719999999999</v>
          </cell>
          <cell r="BG476">
            <v>23938.072</v>
          </cell>
          <cell r="BH476">
            <v>23938.072</v>
          </cell>
        </row>
        <row r="477">
          <cell r="D477" t="str">
            <v>U03192</v>
          </cell>
          <cell r="E477" t="str">
            <v>ugb</v>
          </cell>
          <cell r="F477" t="str">
            <v>TRL</v>
          </cell>
          <cell r="G477" t="str">
            <v>UT42</v>
          </cell>
          <cell r="H477" t="str">
            <v>8</v>
          </cell>
          <cell r="J477" t="str">
            <v>03/03/2011</v>
          </cell>
          <cell r="K477">
            <v>0</v>
          </cell>
          <cell r="L477">
            <v>33.299999999999997</v>
          </cell>
          <cell r="M477">
            <v>0</v>
          </cell>
          <cell r="BG477">
            <v>33.299999999999997</v>
          </cell>
          <cell r="BH477">
            <v>33.299999999999997</v>
          </cell>
        </row>
        <row r="478">
          <cell r="D478" t="str">
            <v>A00437</v>
          </cell>
          <cell r="E478" t="str">
            <v>ugb</v>
          </cell>
          <cell r="F478" t="str">
            <v>WTC</v>
          </cell>
          <cell r="G478" t="str">
            <v>UU22</v>
          </cell>
          <cell r="H478" t="str">
            <v>0</v>
          </cell>
          <cell r="I478" t="str">
            <v>GB</v>
          </cell>
          <cell r="J478" t="str">
            <v>06/07/2009</v>
          </cell>
          <cell r="K478">
            <v>8.3736266666670005</v>
          </cell>
          <cell r="L478">
            <v>13000</v>
          </cell>
          <cell r="M478">
            <v>696.072</v>
          </cell>
          <cell r="AA478">
            <v>2405</v>
          </cell>
          <cell r="AX478">
            <v>227.5</v>
          </cell>
          <cell r="BG478">
            <v>16328.572</v>
          </cell>
          <cell r="BH478">
            <v>13923.572</v>
          </cell>
        </row>
        <row r="479">
          <cell r="D479" t="str">
            <v>W08109</v>
          </cell>
          <cell r="E479" t="str">
            <v>ugb</v>
          </cell>
          <cell r="F479" t="str">
            <v>SWT</v>
          </cell>
          <cell r="G479" t="str">
            <v>UU21</v>
          </cell>
          <cell r="H479" t="str">
            <v>0</v>
          </cell>
          <cell r="I479" t="str">
            <v>GB</v>
          </cell>
          <cell r="J479" t="str">
            <v>21/01/1986</v>
          </cell>
          <cell r="K479">
            <v>26.169556923077</v>
          </cell>
          <cell r="L479">
            <v>34585</v>
          </cell>
          <cell r="M479">
            <v>2801.6759999999999</v>
          </cell>
          <cell r="U479">
            <v>605.23749999999995</v>
          </cell>
          <cell r="Y479">
            <v>340</v>
          </cell>
          <cell r="AA479">
            <v>6398.2250000000004</v>
          </cell>
          <cell r="AW479">
            <v>5395.26</v>
          </cell>
          <cell r="AX479">
            <v>605.23749999999995</v>
          </cell>
          <cell r="BF479">
            <v>300</v>
          </cell>
          <cell r="BG479">
            <v>51030.635999999999</v>
          </cell>
          <cell r="BH479">
            <v>44332.411</v>
          </cell>
        </row>
        <row r="480">
          <cell r="D480" t="str">
            <v>A92436</v>
          </cell>
          <cell r="E480" t="str">
            <v>ugb</v>
          </cell>
          <cell r="F480" t="str">
            <v>PEX</v>
          </cell>
          <cell r="G480" t="str">
            <v>UP11</v>
          </cell>
          <cell r="H480" t="str">
            <v>6</v>
          </cell>
          <cell r="I480" t="str">
            <v>GB</v>
          </cell>
          <cell r="J480" t="str">
            <v>08/12/2003</v>
          </cell>
          <cell r="K480">
            <v>20.562908717949</v>
          </cell>
          <cell r="L480">
            <v>36200</v>
          </cell>
          <cell r="M480">
            <v>3897.672</v>
          </cell>
          <cell r="BG480">
            <v>40097.671999999999</v>
          </cell>
          <cell r="BH480">
            <v>40097.671999999999</v>
          </cell>
        </row>
        <row r="481">
          <cell r="D481" t="str">
            <v>A25038</v>
          </cell>
          <cell r="E481" t="str">
            <v>ugb</v>
          </cell>
          <cell r="F481" t="str">
            <v>WEN</v>
          </cell>
          <cell r="G481" t="str">
            <v>UU41</v>
          </cell>
          <cell r="H481" t="str">
            <v>5</v>
          </cell>
          <cell r="I481" t="str">
            <v>GB</v>
          </cell>
          <cell r="J481" t="str">
            <v>09/06/2008</v>
          </cell>
          <cell r="K481">
            <v>23.031493333333</v>
          </cell>
          <cell r="L481">
            <v>40430</v>
          </cell>
          <cell r="M481">
            <v>4481.4120000000003</v>
          </cell>
          <cell r="BG481">
            <v>44911.411999999997</v>
          </cell>
          <cell r="BH481">
            <v>44911.411999999997</v>
          </cell>
        </row>
        <row r="482">
          <cell r="D482" t="str">
            <v>A25256</v>
          </cell>
          <cell r="E482" t="str">
            <v>ugb</v>
          </cell>
          <cell r="F482" t="str">
            <v>TRL</v>
          </cell>
          <cell r="G482" t="str">
            <v>UT41</v>
          </cell>
          <cell r="H482" t="str">
            <v>11</v>
          </cell>
          <cell r="I482" t="str">
            <v>GB</v>
          </cell>
          <cell r="J482" t="str">
            <v>23/07/2012</v>
          </cell>
          <cell r="K482">
            <v>6.4811800000000002</v>
          </cell>
          <cell r="L482">
            <v>12070.5</v>
          </cell>
          <cell r="M482">
            <v>567.80100000000004</v>
          </cell>
          <cell r="BG482">
            <v>12638.300999999999</v>
          </cell>
          <cell r="BH482">
            <v>12638.300999999999</v>
          </cell>
        </row>
        <row r="483">
          <cell r="D483" t="str">
            <v>A25131</v>
          </cell>
          <cell r="E483" t="str">
            <v>ugb</v>
          </cell>
          <cell r="F483" t="str">
            <v>TRS</v>
          </cell>
          <cell r="G483" t="str">
            <v>UT42</v>
          </cell>
          <cell r="H483" t="str">
            <v>5</v>
          </cell>
          <cell r="I483" t="str">
            <v>GB</v>
          </cell>
          <cell r="J483" t="str">
            <v>02/09/2009</v>
          </cell>
          <cell r="K483">
            <v>49.235307651282</v>
          </cell>
          <cell r="L483">
            <v>67249.84</v>
          </cell>
          <cell r="M483">
            <v>8596.5499199999995</v>
          </cell>
          <cell r="U483">
            <v>1176.8722</v>
          </cell>
          <cell r="AA483">
            <v>12441.2204</v>
          </cell>
          <cell r="AF483">
            <v>3000</v>
          </cell>
          <cell r="AJ483">
            <v>2017.4952000000001</v>
          </cell>
          <cell r="AX483">
            <v>1176.8722</v>
          </cell>
          <cell r="BE483">
            <v>350</v>
          </cell>
          <cell r="BG483">
            <v>96008.849919999993</v>
          </cell>
          <cell r="BH483">
            <v>83217.629519999988</v>
          </cell>
        </row>
        <row r="484">
          <cell r="D484" t="str">
            <v>A00347</v>
          </cell>
          <cell r="E484" t="str">
            <v>ugb</v>
          </cell>
          <cell r="F484" t="str">
            <v>EEA</v>
          </cell>
          <cell r="G484" t="str">
            <v>UE31</v>
          </cell>
          <cell r="H484" t="str">
            <v>0</v>
          </cell>
          <cell r="I484" t="str">
            <v>GB</v>
          </cell>
          <cell r="J484" t="str">
            <v>26/08/2008</v>
          </cell>
          <cell r="K484">
            <v>24.139524102564</v>
          </cell>
          <cell r="L484">
            <v>35000</v>
          </cell>
          <cell r="M484">
            <v>3732.0720000000001</v>
          </cell>
          <cell r="U484">
            <v>612.5</v>
          </cell>
          <cell r="Y484">
            <v>340</v>
          </cell>
          <cell r="AA484">
            <v>6475</v>
          </cell>
          <cell r="AX484">
            <v>612.5</v>
          </cell>
          <cell r="BF484">
            <v>300</v>
          </cell>
          <cell r="BG484">
            <v>47072.072</v>
          </cell>
          <cell r="BH484">
            <v>40297.072</v>
          </cell>
        </row>
        <row r="485">
          <cell r="D485" t="str">
            <v>A00383</v>
          </cell>
          <cell r="E485" t="str">
            <v>ugb</v>
          </cell>
          <cell r="F485" t="str">
            <v>GGE</v>
          </cell>
          <cell r="G485" t="str">
            <v>UP31</v>
          </cell>
          <cell r="H485" t="str">
            <v>7</v>
          </cell>
          <cell r="I485" t="str">
            <v>GB</v>
          </cell>
          <cell r="J485" t="str">
            <v>01/09/2008</v>
          </cell>
          <cell r="K485">
            <v>21.901626666666999</v>
          </cell>
          <cell r="L485">
            <v>31500</v>
          </cell>
          <cell r="M485">
            <v>3249.0720000000001</v>
          </cell>
          <cell r="U485">
            <v>551.25</v>
          </cell>
          <cell r="Y485">
            <v>414.1</v>
          </cell>
          <cell r="AA485">
            <v>5827.5</v>
          </cell>
          <cell r="AH485">
            <v>315</v>
          </cell>
          <cell r="AX485">
            <v>551.25</v>
          </cell>
          <cell r="BF485">
            <v>300</v>
          </cell>
          <cell r="BG485">
            <v>42708.171999999999</v>
          </cell>
          <cell r="BH485">
            <v>36580.671999999999</v>
          </cell>
        </row>
        <row r="486">
          <cell r="D486" t="str">
            <v>A76480</v>
          </cell>
          <cell r="E486" t="str">
            <v>ugb</v>
          </cell>
          <cell r="F486" t="str">
            <v>EEC</v>
          </cell>
          <cell r="G486" t="str">
            <v>UE21</v>
          </cell>
          <cell r="H486" t="str">
            <v>11</v>
          </cell>
          <cell r="I486" t="str">
            <v>GB</v>
          </cell>
          <cell r="J486" t="str">
            <v>03/03/2014</v>
          </cell>
          <cell r="K486">
            <v>13.077011282051</v>
          </cell>
          <cell r="L486">
            <v>18000</v>
          </cell>
          <cell r="M486">
            <v>1386.0719999999999</v>
          </cell>
          <cell r="U486">
            <v>315</v>
          </cell>
          <cell r="Y486">
            <v>414.1</v>
          </cell>
          <cell r="AA486">
            <v>3330</v>
          </cell>
          <cell r="AT486">
            <v>1440</v>
          </cell>
          <cell r="AX486">
            <v>315</v>
          </cell>
          <cell r="BF486">
            <v>300</v>
          </cell>
          <cell r="BG486">
            <v>25500.171999999999</v>
          </cell>
          <cell r="BH486">
            <v>21870.171999999999</v>
          </cell>
        </row>
        <row r="487">
          <cell r="D487" t="str">
            <v>A80022</v>
          </cell>
          <cell r="E487" t="str">
            <v>ugb</v>
          </cell>
          <cell r="F487" t="str">
            <v>ERE</v>
          </cell>
          <cell r="G487" t="str">
            <v>UU81</v>
          </cell>
          <cell r="H487" t="str">
            <v>8</v>
          </cell>
          <cell r="J487" t="str">
            <v>19/12/2012</v>
          </cell>
          <cell r="K487">
            <v>22.307692307692001</v>
          </cell>
          <cell r="L487">
            <v>43500</v>
          </cell>
          <cell r="M487">
            <v>0</v>
          </cell>
          <cell r="BG487">
            <v>43500</v>
          </cell>
          <cell r="BH487">
            <v>43500</v>
          </cell>
        </row>
        <row r="488">
          <cell r="D488" t="str">
            <v>A74530</v>
          </cell>
          <cell r="E488" t="str">
            <v>ugb</v>
          </cell>
          <cell r="F488" t="str">
            <v>THW</v>
          </cell>
          <cell r="G488" t="str">
            <v>UT25</v>
          </cell>
          <cell r="H488" t="str">
            <v>0</v>
          </cell>
          <cell r="I488" t="str">
            <v>GB</v>
          </cell>
          <cell r="J488" t="str">
            <v>14/07/2008</v>
          </cell>
          <cell r="K488">
            <v>33.717948717949</v>
          </cell>
          <cell r="L488">
            <v>40000</v>
          </cell>
          <cell r="M488">
            <v>0</v>
          </cell>
          <cell r="U488">
            <v>700</v>
          </cell>
          <cell r="AA488">
            <v>7400</v>
          </cell>
          <cell r="AE488">
            <v>6000</v>
          </cell>
          <cell r="AF488">
            <v>10600</v>
          </cell>
          <cell r="AX488">
            <v>700</v>
          </cell>
          <cell r="BE488">
            <v>350</v>
          </cell>
          <cell r="BG488">
            <v>65750</v>
          </cell>
          <cell r="BH488">
            <v>58000</v>
          </cell>
        </row>
        <row r="489">
          <cell r="D489" t="str">
            <v>W09474</v>
          </cell>
          <cell r="E489" t="str">
            <v>ugb</v>
          </cell>
          <cell r="F489" t="str">
            <v>MAM</v>
          </cell>
          <cell r="G489" t="str">
            <v>UU23</v>
          </cell>
          <cell r="H489" t="str">
            <v>6</v>
          </cell>
          <cell r="I489" t="str">
            <v>GB</v>
          </cell>
          <cell r="J489" t="str">
            <v>21/01/2002</v>
          </cell>
          <cell r="K489">
            <v>17.557421538461998</v>
          </cell>
          <cell r="L489">
            <v>31050</v>
          </cell>
          <cell r="M489">
            <v>3186.9720000000002</v>
          </cell>
          <cell r="BG489">
            <v>34236.972000000002</v>
          </cell>
          <cell r="BH489">
            <v>34236.972000000002</v>
          </cell>
        </row>
        <row r="490">
          <cell r="D490" t="str">
            <v>A76293</v>
          </cell>
          <cell r="E490" t="str">
            <v>ugb</v>
          </cell>
          <cell r="F490" t="str">
            <v>THW</v>
          </cell>
          <cell r="G490" t="str">
            <v>UT21</v>
          </cell>
          <cell r="H490" t="str">
            <v>11</v>
          </cell>
          <cell r="I490" t="str">
            <v>GB</v>
          </cell>
          <cell r="J490" t="str">
            <v>16/09/2013</v>
          </cell>
          <cell r="K490">
            <v>11.166190769230999</v>
          </cell>
          <cell r="L490">
            <v>16500</v>
          </cell>
          <cell r="M490">
            <v>1179.0719999999999</v>
          </cell>
          <cell r="U490">
            <v>288.75</v>
          </cell>
          <cell r="AA490">
            <v>3052.5</v>
          </cell>
          <cell r="AH490">
            <v>165</v>
          </cell>
          <cell r="AX490">
            <v>288.75</v>
          </cell>
          <cell r="BF490">
            <v>300</v>
          </cell>
          <cell r="BG490">
            <v>21774.072</v>
          </cell>
          <cell r="BH490">
            <v>18421.572</v>
          </cell>
        </row>
        <row r="491">
          <cell r="D491" t="str">
            <v>A25290</v>
          </cell>
          <cell r="E491" t="str">
            <v>ugb</v>
          </cell>
          <cell r="F491" t="str">
            <v>THW</v>
          </cell>
          <cell r="G491" t="str">
            <v>UT21</v>
          </cell>
          <cell r="H491" t="str">
            <v>6</v>
          </cell>
          <cell r="I491" t="str">
            <v>GB</v>
          </cell>
          <cell r="J491" t="str">
            <v>12/03/2012</v>
          </cell>
          <cell r="K491">
            <v>0</v>
          </cell>
          <cell r="L491">
            <v>48.75</v>
          </cell>
          <cell r="M491">
            <v>0</v>
          </cell>
          <cell r="BG491">
            <v>48.75</v>
          </cell>
          <cell r="BH491">
            <v>48.75</v>
          </cell>
        </row>
        <row r="492">
          <cell r="D492" t="str">
            <v>A74517</v>
          </cell>
          <cell r="E492" t="str">
            <v>ugb</v>
          </cell>
          <cell r="F492" t="str">
            <v>EEA</v>
          </cell>
          <cell r="G492" t="str">
            <v>UE31</v>
          </cell>
          <cell r="H492" t="str">
            <v>0</v>
          </cell>
          <cell r="I492" t="str">
            <v>IE</v>
          </cell>
          <cell r="J492" t="str">
            <v>01/07/2008</v>
          </cell>
          <cell r="K492">
            <v>17.846153846153999</v>
          </cell>
          <cell r="L492">
            <v>28000</v>
          </cell>
          <cell r="M492">
            <v>0</v>
          </cell>
          <cell r="U492">
            <v>490</v>
          </cell>
          <cell r="Y492">
            <v>340</v>
          </cell>
          <cell r="AA492">
            <v>5180</v>
          </cell>
          <cell r="AX492">
            <v>490</v>
          </cell>
          <cell r="BF492">
            <v>300</v>
          </cell>
          <cell r="BG492">
            <v>34800</v>
          </cell>
          <cell r="BH492">
            <v>29320</v>
          </cell>
        </row>
        <row r="493">
          <cell r="D493" t="str">
            <v>A81922</v>
          </cell>
          <cell r="E493" t="str">
            <v>ugb</v>
          </cell>
          <cell r="F493" t="str">
            <v>EEX</v>
          </cell>
          <cell r="G493" t="str">
            <v>UE11</v>
          </cell>
          <cell r="H493" t="str">
            <v>0</v>
          </cell>
          <cell r="I493" t="str">
            <v>GB</v>
          </cell>
          <cell r="J493" t="str">
            <v>20/11/2000</v>
          </cell>
          <cell r="K493">
            <v>14.793846153845999</v>
          </cell>
          <cell r="L493">
            <v>20500</v>
          </cell>
          <cell r="M493">
            <v>0</v>
          </cell>
          <cell r="U493">
            <v>358.75</v>
          </cell>
          <cell r="Y493">
            <v>340</v>
          </cell>
          <cell r="AA493">
            <v>3792.5</v>
          </cell>
          <cell r="AS493">
            <v>3198</v>
          </cell>
          <cell r="AX493">
            <v>358.75</v>
          </cell>
          <cell r="BF493">
            <v>300</v>
          </cell>
          <cell r="BG493">
            <v>28848</v>
          </cell>
          <cell r="BH493">
            <v>24755.5</v>
          </cell>
        </row>
        <row r="494">
          <cell r="D494" t="str">
            <v>A74519</v>
          </cell>
          <cell r="E494" t="str">
            <v>ugb</v>
          </cell>
          <cell r="F494" t="str">
            <v>GGE</v>
          </cell>
          <cell r="G494" t="str">
            <v>UP31</v>
          </cell>
          <cell r="H494" t="str">
            <v>10</v>
          </cell>
          <cell r="I494" t="str">
            <v>GB</v>
          </cell>
          <cell r="J494" t="str">
            <v>07/07/2008</v>
          </cell>
          <cell r="K494">
            <v>11.40054974359</v>
          </cell>
          <cell r="L494">
            <v>20500</v>
          </cell>
          <cell r="M494">
            <v>1731.0719999999999</v>
          </cell>
          <cell r="BG494">
            <v>22231.072</v>
          </cell>
          <cell r="BH494">
            <v>22231.072</v>
          </cell>
        </row>
        <row r="495">
          <cell r="D495" t="str">
            <v>A96709</v>
          </cell>
          <cell r="E495" t="str">
            <v>ugb</v>
          </cell>
          <cell r="F495" t="str">
            <v>THW</v>
          </cell>
          <cell r="G495" t="str">
            <v>UT21</v>
          </cell>
          <cell r="H495" t="str">
            <v>3</v>
          </cell>
          <cell r="I495" t="str">
            <v>GB</v>
          </cell>
          <cell r="J495" t="str">
            <v>30/01/2006</v>
          </cell>
          <cell r="K495">
            <v>42.667378051282</v>
          </cell>
          <cell r="L495">
            <v>54050</v>
          </cell>
          <cell r="M495">
            <v>7246.9871999999996</v>
          </cell>
          <cell r="P495">
            <v>6420.4</v>
          </cell>
          <cell r="U495">
            <v>945.875</v>
          </cell>
          <cell r="AA495">
            <v>9999.25</v>
          </cell>
          <cell r="AM495">
            <v>3243</v>
          </cell>
          <cell r="AX495">
            <v>945.875</v>
          </cell>
          <cell r="BE495">
            <v>350</v>
          </cell>
          <cell r="BG495">
            <v>83201.387199999997</v>
          </cell>
          <cell r="BH495">
            <v>72852.137199999997</v>
          </cell>
        </row>
        <row r="496">
          <cell r="D496" t="str">
            <v>U03116</v>
          </cell>
          <cell r="E496" t="str">
            <v>ugb</v>
          </cell>
          <cell r="F496" t="str">
            <v>SBR</v>
          </cell>
          <cell r="G496" t="str">
            <v>UT31</v>
          </cell>
          <cell r="H496" t="str">
            <v>8</v>
          </cell>
          <cell r="J496" t="str">
            <v>06/04/2010</v>
          </cell>
          <cell r="K496">
            <v>0</v>
          </cell>
          <cell r="L496">
            <v>28</v>
          </cell>
          <cell r="M496">
            <v>0</v>
          </cell>
          <cell r="BG496">
            <v>28</v>
          </cell>
          <cell r="BH496">
            <v>28</v>
          </cell>
        </row>
        <row r="497">
          <cell r="D497" t="str">
            <v>A81485</v>
          </cell>
          <cell r="E497" t="str">
            <v>ugb</v>
          </cell>
          <cell r="F497" t="str">
            <v>TIS</v>
          </cell>
          <cell r="G497" t="str">
            <v>UT51</v>
          </cell>
          <cell r="H497" t="str">
            <v>7</v>
          </cell>
          <cell r="I497" t="str">
            <v>GB</v>
          </cell>
          <cell r="J497" t="str">
            <v>04/09/2000</v>
          </cell>
          <cell r="K497">
            <v>15.777472820512999</v>
          </cell>
          <cell r="L497">
            <v>28000</v>
          </cell>
          <cell r="M497">
            <v>2766.0720000000001</v>
          </cell>
          <cell r="BG497">
            <v>30766.072</v>
          </cell>
          <cell r="BH497">
            <v>30766.072</v>
          </cell>
        </row>
        <row r="498">
          <cell r="D498" t="str">
            <v>A76229</v>
          </cell>
          <cell r="E498" t="str">
            <v>ugb</v>
          </cell>
          <cell r="F498" t="str">
            <v>GGE</v>
          </cell>
          <cell r="G498" t="str">
            <v>UP31</v>
          </cell>
          <cell r="H498" t="str">
            <v>11</v>
          </cell>
          <cell r="J498" t="str">
            <v>15/07/2013</v>
          </cell>
          <cell r="K498">
            <v>0</v>
          </cell>
          <cell r="L498">
            <v>0</v>
          </cell>
          <cell r="M498">
            <v>0</v>
          </cell>
          <cell r="BG498">
            <v>0</v>
          </cell>
          <cell r="BH498">
            <v>0</v>
          </cell>
        </row>
        <row r="499">
          <cell r="D499" t="str">
            <v>A76363</v>
          </cell>
          <cell r="E499" t="str">
            <v>ugb</v>
          </cell>
          <cell r="F499" t="str">
            <v>GCL</v>
          </cell>
          <cell r="G499" t="str">
            <v>UP31</v>
          </cell>
          <cell r="H499" t="str">
            <v>10</v>
          </cell>
          <cell r="I499" t="str">
            <v>GB</v>
          </cell>
          <cell r="J499" t="str">
            <v>01/11/2013</v>
          </cell>
          <cell r="K499">
            <v>13.833934358974</v>
          </cell>
          <cell r="L499">
            <v>20000</v>
          </cell>
          <cell r="M499">
            <v>1662.0719999999999</v>
          </cell>
          <cell r="U499">
            <v>350</v>
          </cell>
          <cell r="Y499">
            <v>414.1</v>
          </cell>
          <cell r="AA499">
            <v>3700</v>
          </cell>
          <cell r="AH499">
            <v>200</v>
          </cell>
          <cell r="AX499">
            <v>350</v>
          </cell>
          <cell r="BF499">
            <v>300</v>
          </cell>
          <cell r="BG499">
            <v>26976.171999999999</v>
          </cell>
          <cell r="BH499">
            <v>22976.171999999999</v>
          </cell>
        </row>
        <row r="500">
          <cell r="D500" t="str">
            <v>A00328</v>
          </cell>
          <cell r="E500" t="str">
            <v>ugb</v>
          </cell>
          <cell r="F500" t="str">
            <v>THW</v>
          </cell>
          <cell r="G500" t="str">
            <v>UT25</v>
          </cell>
          <cell r="H500" t="str">
            <v>0</v>
          </cell>
          <cell r="I500" t="str">
            <v>RO</v>
          </cell>
          <cell r="J500" t="str">
            <v>24/01/2008</v>
          </cell>
          <cell r="K500">
            <v>9.3513980769229992</v>
          </cell>
          <cell r="L500">
            <v>15532</v>
          </cell>
          <cell r="M500">
            <v>1045.4880000000001</v>
          </cell>
          <cell r="AA500">
            <v>2873.42</v>
          </cell>
          <cell r="BG500">
            <v>19450.907999999999</v>
          </cell>
          <cell r="BH500">
            <v>16577.487999999998</v>
          </cell>
        </row>
        <row r="501">
          <cell r="D501" t="str">
            <v>U03020</v>
          </cell>
          <cell r="E501" t="str">
            <v>ugb</v>
          </cell>
          <cell r="F501" t="str">
            <v>TRL</v>
          </cell>
          <cell r="G501" t="str">
            <v>UT42</v>
          </cell>
          <cell r="H501" t="str">
            <v>0</v>
          </cell>
          <cell r="J501" t="str">
            <v>15/05/2009</v>
          </cell>
          <cell r="K501">
            <v>61.6</v>
          </cell>
          <cell r="L501">
            <v>61.6</v>
          </cell>
          <cell r="M501">
            <v>0</v>
          </cell>
          <cell r="BG501">
            <v>61.6</v>
          </cell>
          <cell r="BH501">
            <v>61.6</v>
          </cell>
        </row>
        <row r="502">
          <cell r="D502" t="str">
            <v>U02322</v>
          </cell>
          <cell r="E502" t="str">
            <v>ugb</v>
          </cell>
          <cell r="F502" t="str">
            <v>SBR</v>
          </cell>
          <cell r="G502" t="str">
            <v>UT31</v>
          </cell>
          <cell r="H502" t="str">
            <v>5</v>
          </cell>
          <cell r="J502" t="str">
            <v>01/04/2010</v>
          </cell>
          <cell r="K502">
            <v>0</v>
          </cell>
          <cell r="L502">
            <v>25.32</v>
          </cell>
          <cell r="M502">
            <v>0</v>
          </cell>
          <cell r="BG502">
            <v>25.32</v>
          </cell>
          <cell r="BH502">
            <v>25.32</v>
          </cell>
        </row>
        <row r="503">
          <cell r="D503" t="str">
            <v>A02670</v>
          </cell>
          <cell r="E503" t="str">
            <v>ugb</v>
          </cell>
          <cell r="F503" t="str">
            <v>SBR</v>
          </cell>
          <cell r="G503" t="str">
            <v>UT31</v>
          </cell>
          <cell r="H503" t="str">
            <v>4</v>
          </cell>
          <cell r="I503" t="str">
            <v>GB</v>
          </cell>
          <cell r="J503" t="str">
            <v>01/12/1981</v>
          </cell>
          <cell r="K503">
            <v>35</v>
          </cell>
          <cell r="L503">
            <v>35</v>
          </cell>
          <cell r="M503">
            <v>0</v>
          </cell>
          <cell r="O503">
            <v>2770.08</v>
          </cell>
          <cell r="AA503">
            <v>8042.1350000000002</v>
          </cell>
          <cell r="AF503">
            <v>3333</v>
          </cell>
          <cell r="AN503">
            <v>0</v>
          </cell>
          <cell r="BE503">
            <v>275</v>
          </cell>
          <cell r="BG503">
            <v>14455.215</v>
          </cell>
          <cell r="BH503">
            <v>6138.08</v>
          </cell>
        </row>
        <row r="504">
          <cell r="D504" t="str">
            <v>A92592</v>
          </cell>
          <cell r="E504" t="str">
            <v>ugb</v>
          </cell>
          <cell r="F504" t="str">
            <v>GGE</v>
          </cell>
          <cell r="G504" t="str">
            <v>UP31</v>
          </cell>
          <cell r="H504" t="str">
            <v>8</v>
          </cell>
          <cell r="I504" t="str">
            <v>GB</v>
          </cell>
          <cell r="J504" t="str">
            <v>08/09/2004</v>
          </cell>
          <cell r="K504">
            <v>15.544036923077</v>
          </cell>
          <cell r="L504">
            <v>27600</v>
          </cell>
          <cell r="M504">
            <v>2710.8719999999998</v>
          </cell>
          <cell r="BG504">
            <v>30310.871999999999</v>
          </cell>
          <cell r="BH504">
            <v>30310.871999999999</v>
          </cell>
        </row>
        <row r="505">
          <cell r="D505" t="str">
            <v>A74771</v>
          </cell>
          <cell r="E505" t="str">
            <v>ugb</v>
          </cell>
          <cell r="F505" t="str">
            <v>GGE</v>
          </cell>
          <cell r="G505" t="str">
            <v>UP31</v>
          </cell>
          <cell r="H505" t="str">
            <v>6</v>
          </cell>
          <cell r="J505" t="str">
            <v>11/06/2012</v>
          </cell>
          <cell r="K505">
            <v>0</v>
          </cell>
          <cell r="L505">
            <v>26.52</v>
          </cell>
          <cell r="M505">
            <v>0</v>
          </cell>
          <cell r="BG505">
            <v>26.52</v>
          </cell>
          <cell r="BH505">
            <v>26.52</v>
          </cell>
        </row>
        <row r="506">
          <cell r="D506" t="str">
            <v>A76397</v>
          </cell>
          <cell r="E506" t="str">
            <v>ugb</v>
          </cell>
          <cell r="F506" t="str">
            <v>TRS</v>
          </cell>
          <cell r="G506" t="str">
            <v>UT42</v>
          </cell>
          <cell r="H506" t="str">
            <v>11</v>
          </cell>
          <cell r="J506" t="str">
            <v>25/11/2013</v>
          </cell>
          <cell r="K506">
            <v>0</v>
          </cell>
          <cell r="L506">
            <v>54</v>
          </cell>
          <cell r="M506">
            <v>0</v>
          </cell>
          <cell r="BG506">
            <v>54</v>
          </cell>
          <cell r="BH506">
            <v>54</v>
          </cell>
        </row>
        <row r="507">
          <cell r="D507" t="str">
            <v>A24924</v>
          </cell>
          <cell r="E507" t="str">
            <v>ugb</v>
          </cell>
          <cell r="F507" t="str">
            <v>THW</v>
          </cell>
          <cell r="G507" t="str">
            <v>UT24</v>
          </cell>
          <cell r="H507" t="str">
            <v>0</v>
          </cell>
          <cell r="I507" t="str">
            <v>IE</v>
          </cell>
          <cell r="J507" t="str">
            <v>07/08/2007</v>
          </cell>
          <cell r="K507">
            <v>22.611352820513002</v>
          </cell>
          <cell r="L507">
            <v>32327</v>
          </cell>
          <cell r="M507">
            <v>3363.1979999999999</v>
          </cell>
          <cell r="U507">
            <v>565.72249999999997</v>
          </cell>
          <cell r="AA507">
            <v>5980.4949999999999</v>
          </cell>
          <cell r="AC507">
            <v>990</v>
          </cell>
          <cell r="AX507">
            <v>565.72249999999997</v>
          </cell>
          <cell r="BF507">
            <v>300</v>
          </cell>
          <cell r="BG507">
            <v>44092.137999999999</v>
          </cell>
          <cell r="BH507">
            <v>37811.642999999996</v>
          </cell>
        </row>
        <row r="508">
          <cell r="D508" t="str">
            <v>A76039</v>
          </cell>
          <cell r="E508" t="str">
            <v>ugb</v>
          </cell>
          <cell r="F508" t="str">
            <v>TRS</v>
          </cell>
          <cell r="G508" t="str">
            <v>UT43</v>
          </cell>
          <cell r="H508" t="str">
            <v>5</v>
          </cell>
          <cell r="I508" t="str">
            <v>GB</v>
          </cell>
          <cell r="J508" t="str">
            <v>04/02/2013</v>
          </cell>
          <cell r="K508">
            <v>32.701575384614998</v>
          </cell>
          <cell r="L508">
            <v>57000</v>
          </cell>
          <cell r="M508">
            <v>6768.0720000000001</v>
          </cell>
          <cell r="BG508">
            <v>63768.072</v>
          </cell>
          <cell r="BH508">
            <v>63768.072</v>
          </cell>
        </row>
        <row r="509">
          <cell r="D509" t="str">
            <v>A92193</v>
          </cell>
          <cell r="E509" t="str">
            <v>ugb</v>
          </cell>
          <cell r="F509" t="str">
            <v>GCL</v>
          </cell>
          <cell r="G509" t="str">
            <v>UP31</v>
          </cell>
          <cell r="H509" t="str">
            <v>5</v>
          </cell>
          <cell r="I509" t="str">
            <v>GB</v>
          </cell>
          <cell r="J509" t="str">
            <v>08/09/2004</v>
          </cell>
          <cell r="K509">
            <v>33.949977538462001</v>
          </cell>
          <cell r="L509">
            <v>43864.3</v>
          </cell>
          <cell r="M509">
            <v>5637.8382000000001</v>
          </cell>
          <cell r="P509">
            <v>4945.6000000000004</v>
          </cell>
          <cell r="U509">
            <v>767.62525000000005</v>
          </cell>
          <cell r="AA509">
            <v>8114.8954999999996</v>
          </cell>
          <cell r="AK509">
            <v>1754.5719999999999</v>
          </cell>
          <cell r="AX509">
            <v>767.62525000000005</v>
          </cell>
          <cell r="BE509">
            <v>350</v>
          </cell>
          <cell r="BG509">
            <v>66202.456200000001</v>
          </cell>
          <cell r="BH509">
            <v>57737.560700000002</v>
          </cell>
        </row>
        <row r="510">
          <cell r="D510" t="str">
            <v>U03066</v>
          </cell>
          <cell r="E510" t="str">
            <v>ugb</v>
          </cell>
          <cell r="F510" t="str">
            <v>TRL</v>
          </cell>
          <cell r="G510" t="str">
            <v>UT42</v>
          </cell>
          <cell r="H510" t="str">
            <v>0</v>
          </cell>
          <cell r="J510" t="str">
            <v>16/09/2009</v>
          </cell>
          <cell r="K510">
            <v>46.66</v>
          </cell>
          <cell r="L510">
            <v>46.66</v>
          </cell>
          <cell r="M510">
            <v>0</v>
          </cell>
          <cell r="BG510">
            <v>46.66</v>
          </cell>
          <cell r="BH510">
            <v>46.66</v>
          </cell>
        </row>
        <row r="511">
          <cell r="D511" t="str">
            <v>U03173</v>
          </cell>
          <cell r="E511" t="str">
            <v>ugb</v>
          </cell>
          <cell r="F511" t="str">
            <v>TRL</v>
          </cell>
          <cell r="G511" t="str">
            <v>UT41</v>
          </cell>
          <cell r="H511" t="str">
            <v>5</v>
          </cell>
          <cell r="J511" t="str">
            <v>04/01/2011</v>
          </cell>
          <cell r="K511">
            <v>0</v>
          </cell>
          <cell r="L511">
            <v>56</v>
          </cell>
          <cell r="M511">
            <v>0</v>
          </cell>
          <cell r="BG511">
            <v>56</v>
          </cell>
          <cell r="BH511">
            <v>56</v>
          </cell>
        </row>
        <row r="512">
          <cell r="D512" t="str">
            <v>U03211</v>
          </cell>
          <cell r="E512" t="str">
            <v>ugb</v>
          </cell>
          <cell r="F512" t="str">
            <v>TRL</v>
          </cell>
          <cell r="G512" t="str">
            <v>UT41</v>
          </cell>
          <cell r="H512" t="str">
            <v>5</v>
          </cell>
          <cell r="I512" t="str">
            <v>GB</v>
          </cell>
          <cell r="J512" t="str">
            <v>04/05/2011</v>
          </cell>
          <cell r="K512">
            <v>0</v>
          </cell>
          <cell r="L512">
            <v>56</v>
          </cell>
          <cell r="M512">
            <v>0</v>
          </cell>
          <cell r="BG512">
            <v>56</v>
          </cell>
          <cell r="BH512">
            <v>56</v>
          </cell>
        </row>
        <row r="513">
          <cell r="D513" t="str">
            <v>A86673</v>
          </cell>
          <cell r="E513" t="str">
            <v>ugb</v>
          </cell>
          <cell r="F513" t="str">
            <v>MAM</v>
          </cell>
          <cell r="G513" t="str">
            <v>UU23</v>
          </cell>
          <cell r="H513" t="str">
            <v>6</v>
          </cell>
          <cell r="I513" t="str">
            <v>GB</v>
          </cell>
          <cell r="J513" t="str">
            <v>16/06/2003</v>
          </cell>
          <cell r="K513">
            <v>16.244344615385</v>
          </cell>
          <cell r="L513">
            <v>28800</v>
          </cell>
          <cell r="M513">
            <v>2876.4720000000002</v>
          </cell>
          <cell r="BG513">
            <v>31676.472000000002</v>
          </cell>
          <cell r="BH513">
            <v>31676.472000000002</v>
          </cell>
        </row>
        <row r="514">
          <cell r="D514" t="str">
            <v>A00367</v>
          </cell>
          <cell r="E514" t="str">
            <v>ugb</v>
          </cell>
          <cell r="F514" t="str">
            <v>THW</v>
          </cell>
          <cell r="G514" t="str">
            <v>UT21</v>
          </cell>
          <cell r="H514" t="str">
            <v>6</v>
          </cell>
          <cell r="I514" t="str">
            <v>GB</v>
          </cell>
          <cell r="J514" t="str">
            <v>19/08/2008</v>
          </cell>
          <cell r="K514">
            <v>36.055602051282001</v>
          </cell>
          <cell r="L514">
            <v>46600</v>
          </cell>
          <cell r="M514">
            <v>5892.3239999999996</v>
          </cell>
          <cell r="P514">
            <v>4054</v>
          </cell>
          <cell r="U514">
            <v>815.5</v>
          </cell>
          <cell r="Y514">
            <v>414.1</v>
          </cell>
          <cell r="AA514">
            <v>8621</v>
          </cell>
          <cell r="AM514">
            <v>2796</v>
          </cell>
          <cell r="AX514">
            <v>815.5</v>
          </cell>
          <cell r="BF514">
            <v>300</v>
          </cell>
          <cell r="BG514">
            <v>70308.423999999999</v>
          </cell>
          <cell r="BH514">
            <v>61387.423999999999</v>
          </cell>
        </row>
        <row r="515">
          <cell r="D515" t="str">
            <v>A00478</v>
          </cell>
          <cell r="E515" t="str">
            <v>ugb</v>
          </cell>
          <cell r="F515" t="str">
            <v>WWN</v>
          </cell>
          <cell r="G515" t="str">
            <v>UU31</v>
          </cell>
          <cell r="H515" t="str">
            <v>6</v>
          </cell>
          <cell r="I515" t="str">
            <v>GB</v>
          </cell>
          <cell r="J515" t="str">
            <v>23/09/2010</v>
          </cell>
          <cell r="K515">
            <v>0</v>
          </cell>
          <cell r="L515">
            <v>46002</v>
          </cell>
          <cell r="M515">
            <v>5250.348</v>
          </cell>
          <cell r="BG515">
            <v>51252.347999999998</v>
          </cell>
          <cell r="BH515">
            <v>51252.347999999998</v>
          </cell>
        </row>
        <row r="516">
          <cell r="D516" t="str">
            <v>A74475</v>
          </cell>
          <cell r="E516" t="str">
            <v>ugb</v>
          </cell>
          <cell r="F516" t="str">
            <v>WEN</v>
          </cell>
          <cell r="G516" t="str">
            <v>UU41</v>
          </cell>
          <cell r="H516" t="str">
            <v>8</v>
          </cell>
          <cell r="I516" t="str">
            <v>GB</v>
          </cell>
          <cell r="J516" t="str">
            <v>02/01/2008</v>
          </cell>
          <cell r="K516">
            <v>13.734908717949001</v>
          </cell>
          <cell r="L516">
            <v>24500</v>
          </cell>
          <cell r="M516">
            <v>2283.0720000000001</v>
          </cell>
          <cell r="BG516">
            <v>26783.072</v>
          </cell>
          <cell r="BH516">
            <v>26783.072</v>
          </cell>
        </row>
        <row r="517">
          <cell r="D517" t="str">
            <v>W09709</v>
          </cell>
          <cell r="E517" t="str">
            <v>ugb</v>
          </cell>
          <cell r="F517" t="str">
            <v>PEX</v>
          </cell>
          <cell r="G517" t="str">
            <v>UP11</v>
          </cell>
          <cell r="H517" t="str">
            <v>9</v>
          </cell>
          <cell r="I517" t="str">
            <v>GB</v>
          </cell>
          <cell r="J517" t="str">
            <v>04/04/2005</v>
          </cell>
          <cell r="K517">
            <v>8.6284984615379994</v>
          </cell>
          <cell r="L517">
            <v>15750</v>
          </cell>
          <cell r="M517">
            <v>1075.5719999999999</v>
          </cell>
          <cell r="BG517">
            <v>16825.572</v>
          </cell>
          <cell r="BH517">
            <v>16825.572</v>
          </cell>
        </row>
        <row r="518">
          <cell r="D518" t="str">
            <v>A25138</v>
          </cell>
          <cell r="E518" t="str">
            <v>ugb</v>
          </cell>
          <cell r="F518" t="str">
            <v>TRL</v>
          </cell>
          <cell r="G518" t="str">
            <v>UT42</v>
          </cell>
          <cell r="H518" t="str">
            <v>9</v>
          </cell>
          <cell r="I518" t="str">
            <v>GB</v>
          </cell>
          <cell r="J518" t="str">
            <v>14/09/2009</v>
          </cell>
          <cell r="K518">
            <v>13.244693333333</v>
          </cell>
          <cell r="L518">
            <v>23660</v>
          </cell>
          <cell r="M518">
            <v>2167.152</v>
          </cell>
          <cell r="BG518">
            <v>25827.151999999998</v>
          </cell>
          <cell r="BH518">
            <v>25827.151999999998</v>
          </cell>
        </row>
        <row r="519">
          <cell r="D519" t="str">
            <v>A25236</v>
          </cell>
          <cell r="E519" t="str">
            <v>ugb</v>
          </cell>
          <cell r="F519" t="str">
            <v>EEA</v>
          </cell>
          <cell r="G519" t="str">
            <v>UE31</v>
          </cell>
          <cell r="H519" t="str">
            <v>7</v>
          </cell>
          <cell r="I519" t="str">
            <v>GB</v>
          </cell>
          <cell r="J519" t="str">
            <v>29/11/2011</v>
          </cell>
          <cell r="K519">
            <v>14.143421538462</v>
          </cell>
          <cell r="L519">
            <v>25200</v>
          </cell>
          <cell r="M519">
            <v>2379.672</v>
          </cell>
          <cell r="BG519">
            <v>27579.671999999999</v>
          </cell>
          <cell r="BH519">
            <v>27579.671999999999</v>
          </cell>
        </row>
        <row r="520">
          <cell r="D520" t="str">
            <v>A50050</v>
          </cell>
          <cell r="E520" t="str">
            <v>ugb</v>
          </cell>
          <cell r="F520" t="str">
            <v>TIS</v>
          </cell>
          <cell r="G520" t="str">
            <v>UT51</v>
          </cell>
          <cell r="H520" t="str">
            <v>9</v>
          </cell>
          <cell r="I520" t="str">
            <v>GB</v>
          </cell>
          <cell r="J520" t="str">
            <v>08/12/2008</v>
          </cell>
          <cell r="K520">
            <v>14.201780512820999</v>
          </cell>
          <cell r="L520">
            <v>25300</v>
          </cell>
          <cell r="M520">
            <v>2393.4720000000002</v>
          </cell>
          <cell r="BG520">
            <v>27693.472000000002</v>
          </cell>
          <cell r="BH520">
            <v>27693.472000000002</v>
          </cell>
        </row>
        <row r="521">
          <cell r="D521" t="str">
            <v>A25045</v>
          </cell>
          <cell r="E521" t="str">
            <v>ugb</v>
          </cell>
          <cell r="F521" t="str">
            <v>THW</v>
          </cell>
          <cell r="G521" t="str">
            <v>UT25</v>
          </cell>
          <cell r="H521" t="str">
            <v>8</v>
          </cell>
          <cell r="I521" t="str">
            <v>RO</v>
          </cell>
          <cell r="J521" t="str">
            <v>01/03/2008</v>
          </cell>
          <cell r="K521">
            <v>5.947260576923</v>
          </cell>
          <cell r="L521">
            <v>11835</v>
          </cell>
          <cell r="M521">
            <v>535.30200000000002</v>
          </cell>
          <cell r="BG521">
            <v>12370.302</v>
          </cell>
          <cell r="BH521">
            <v>12370.302</v>
          </cell>
        </row>
        <row r="522">
          <cell r="D522" t="str">
            <v>A76373</v>
          </cell>
          <cell r="E522" t="str">
            <v>ugb</v>
          </cell>
          <cell r="F522" t="str">
            <v>TPL</v>
          </cell>
          <cell r="G522" t="str">
            <v>UT22</v>
          </cell>
          <cell r="H522" t="str">
            <v>6</v>
          </cell>
          <cell r="I522" t="str">
            <v>FR</v>
          </cell>
          <cell r="J522" t="str">
            <v>14/11/2013</v>
          </cell>
          <cell r="K522">
            <v>28.677985641026002</v>
          </cell>
          <cell r="L522">
            <v>40000</v>
          </cell>
          <cell r="M522">
            <v>4422.0720000000001</v>
          </cell>
          <cell r="U522">
            <v>700</v>
          </cell>
          <cell r="AA522">
            <v>7400</v>
          </cell>
          <cell r="AM522">
            <v>2400</v>
          </cell>
          <cell r="AX522">
            <v>700</v>
          </cell>
          <cell r="BF522">
            <v>300</v>
          </cell>
          <cell r="BG522">
            <v>55922.072</v>
          </cell>
          <cell r="BH522">
            <v>48222.072</v>
          </cell>
        </row>
        <row r="523">
          <cell r="D523" t="str">
            <v>A24895</v>
          </cell>
          <cell r="E523" t="str">
            <v>ugb</v>
          </cell>
          <cell r="F523" t="str">
            <v>SBR</v>
          </cell>
          <cell r="G523" t="str">
            <v>UT31</v>
          </cell>
          <cell r="H523" t="str">
            <v>7</v>
          </cell>
          <cell r="I523" t="str">
            <v>GB</v>
          </cell>
          <cell r="J523" t="str">
            <v>11/06/2007</v>
          </cell>
          <cell r="K523">
            <v>19.570806153846</v>
          </cell>
          <cell r="L523">
            <v>34500</v>
          </cell>
          <cell r="M523">
            <v>3663.0720000000001</v>
          </cell>
          <cell r="BG523">
            <v>38163.072</v>
          </cell>
          <cell r="BH523">
            <v>38163.072</v>
          </cell>
        </row>
        <row r="524">
          <cell r="D524" t="str">
            <v>A76518</v>
          </cell>
          <cell r="E524" t="str">
            <v>ugb</v>
          </cell>
          <cell r="F524" t="str">
            <v>GCL</v>
          </cell>
          <cell r="G524" t="str">
            <v>UP31</v>
          </cell>
          <cell r="H524" t="str">
            <v>6</v>
          </cell>
          <cell r="I524" t="str">
            <v>GB</v>
          </cell>
          <cell r="J524" t="str">
            <v>07/04/2014</v>
          </cell>
          <cell r="K524">
            <v>26.720088205128</v>
          </cell>
          <cell r="L524">
            <v>36000</v>
          </cell>
          <cell r="M524">
            <v>3870.0720000000001</v>
          </cell>
          <cell r="U524">
            <v>630</v>
          </cell>
          <cell r="Y524">
            <v>414.1</v>
          </cell>
          <cell r="AA524">
            <v>6660</v>
          </cell>
          <cell r="AV524">
            <v>3600</v>
          </cell>
          <cell r="AX524">
            <v>630</v>
          </cell>
          <cell r="BF524">
            <v>300</v>
          </cell>
          <cell r="BG524">
            <v>52104.171999999999</v>
          </cell>
          <cell r="BH524">
            <v>45144.171999999999</v>
          </cell>
        </row>
        <row r="525">
          <cell r="D525" t="str">
            <v>A25134</v>
          </cell>
          <cell r="E525" t="str">
            <v>ugb</v>
          </cell>
          <cell r="F525" t="str">
            <v>WWN</v>
          </cell>
          <cell r="G525" t="str">
            <v>UU31</v>
          </cell>
          <cell r="H525" t="str">
            <v>9</v>
          </cell>
          <cell r="I525" t="str">
            <v>GB</v>
          </cell>
          <cell r="J525" t="str">
            <v>28/09/2009</v>
          </cell>
          <cell r="K525">
            <v>13.530652307692</v>
          </cell>
          <cell r="L525">
            <v>24150</v>
          </cell>
          <cell r="M525">
            <v>2234.7719999999999</v>
          </cell>
          <cell r="BG525">
            <v>26384.772000000001</v>
          </cell>
          <cell r="BH525">
            <v>26384.772000000001</v>
          </cell>
        </row>
        <row r="526">
          <cell r="D526" t="str">
            <v>U03034</v>
          </cell>
          <cell r="E526" t="str">
            <v>ugb</v>
          </cell>
          <cell r="F526" t="str">
            <v>THW</v>
          </cell>
          <cell r="G526" t="str">
            <v>UT24</v>
          </cell>
          <cell r="H526" t="str">
            <v>7</v>
          </cell>
          <cell r="J526" t="str">
            <v>22/06/2009</v>
          </cell>
          <cell r="K526">
            <v>0</v>
          </cell>
          <cell r="L526">
            <v>28.7</v>
          </cell>
          <cell r="M526">
            <v>0</v>
          </cell>
          <cell r="BG526">
            <v>28.7</v>
          </cell>
          <cell r="BH526">
            <v>28.7</v>
          </cell>
        </row>
        <row r="527">
          <cell r="D527" t="str">
            <v>S10255</v>
          </cell>
          <cell r="E527" t="str">
            <v>ugb</v>
          </cell>
          <cell r="F527" t="str">
            <v>GGE</v>
          </cell>
          <cell r="G527" t="str">
            <v>UP31</v>
          </cell>
          <cell r="H527" t="str">
            <v>0</v>
          </cell>
          <cell r="J527" t="str">
            <v>15/06/2009</v>
          </cell>
          <cell r="K527">
            <v>28</v>
          </cell>
          <cell r="L527">
            <v>28</v>
          </cell>
          <cell r="M527">
            <v>0</v>
          </cell>
          <cell r="BG527">
            <v>28</v>
          </cell>
          <cell r="BH527">
            <v>28</v>
          </cell>
        </row>
        <row r="528">
          <cell r="D528" t="str">
            <v>A09633</v>
          </cell>
          <cell r="E528" t="str">
            <v>ugb</v>
          </cell>
          <cell r="F528" t="str">
            <v>TRL</v>
          </cell>
          <cell r="G528" t="str">
            <v>UT42</v>
          </cell>
          <cell r="H528" t="str">
            <v>0</v>
          </cell>
          <cell r="I528" t="str">
            <v>GB</v>
          </cell>
          <cell r="J528" t="str">
            <v>30/10/1989</v>
          </cell>
          <cell r="K528">
            <v>34.74678974359</v>
          </cell>
          <cell r="L528">
            <v>48740</v>
          </cell>
          <cell r="M528">
            <v>0</v>
          </cell>
          <cell r="U528">
            <v>852.95</v>
          </cell>
          <cell r="Y528">
            <v>340</v>
          </cell>
          <cell r="AA528">
            <v>9016.9</v>
          </cell>
          <cell r="AS528">
            <v>7603.44</v>
          </cell>
          <cell r="AX528">
            <v>852.95</v>
          </cell>
          <cell r="BE528">
            <v>350</v>
          </cell>
          <cell r="BG528">
            <v>67756.240000000005</v>
          </cell>
          <cell r="BH528">
            <v>58389.340000000004</v>
          </cell>
        </row>
        <row r="529">
          <cell r="D529" t="str">
            <v>U03135</v>
          </cell>
          <cell r="E529" t="str">
            <v>ugb</v>
          </cell>
          <cell r="F529" t="str">
            <v>TRL</v>
          </cell>
          <cell r="G529" t="str">
            <v>UT42</v>
          </cell>
          <cell r="H529" t="str">
            <v>6</v>
          </cell>
          <cell r="J529" t="str">
            <v>22/06/2010</v>
          </cell>
          <cell r="K529">
            <v>0</v>
          </cell>
          <cell r="L529">
            <v>46.67</v>
          </cell>
          <cell r="M529">
            <v>0</v>
          </cell>
          <cell r="BG529">
            <v>46.67</v>
          </cell>
          <cell r="BH529">
            <v>46.67</v>
          </cell>
        </row>
        <row r="530">
          <cell r="D530" t="str">
            <v>A74659</v>
          </cell>
          <cell r="E530" t="str">
            <v>ugb</v>
          </cell>
          <cell r="F530" t="str">
            <v>WEN</v>
          </cell>
          <cell r="G530" t="str">
            <v>UU41</v>
          </cell>
          <cell r="H530" t="str">
            <v>3</v>
          </cell>
          <cell r="I530" t="str">
            <v>GB</v>
          </cell>
          <cell r="J530" t="str">
            <v>04/01/2010</v>
          </cell>
          <cell r="K530">
            <v>39.560118974359</v>
          </cell>
          <cell r="L530">
            <v>52530</v>
          </cell>
          <cell r="M530">
            <v>6563.8320000000003</v>
          </cell>
          <cell r="O530">
            <v>2990</v>
          </cell>
          <cell r="U530">
            <v>919.27499999999998</v>
          </cell>
          <cell r="AA530">
            <v>9718.0499999999993</v>
          </cell>
          <cell r="AM530">
            <v>3151.8</v>
          </cell>
          <cell r="AX530">
            <v>919.27499999999998</v>
          </cell>
          <cell r="BE530">
            <v>350</v>
          </cell>
          <cell r="BG530">
            <v>77142.232000000004</v>
          </cell>
          <cell r="BH530">
            <v>67074.182000000001</v>
          </cell>
        </row>
        <row r="531">
          <cell r="D531" t="str">
            <v>A74482</v>
          </cell>
          <cell r="E531" t="str">
            <v>ugb</v>
          </cell>
          <cell r="F531" t="str">
            <v>WTC</v>
          </cell>
          <cell r="G531" t="str">
            <v>UU22</v>
          </cell>
          <cell r="H531" t="str">
            <v>7</v>
          </cell>
          <cell r="I531" t="str">
            <v>GB</v>
          </cell>
          <cell r="J531" t="str">
            <v>14/01/2008</v>
          </cell>
          <cell r="K531">
            <v>21.617940367178999</v>
          </cell>
          <cell r="L531">
            <v>29999.162</v>
          </cell>
          <cell r="M531">
            <v>3041.9563560000001</v>
          </cell>
          <cell r="U531">
            <v>524.98533499999996</v>
          </cell>
          <cell r="Y531">
            <v>414.1</v>
          </cell>
          <cell r="AA531">
            <v>5549.8449700000001</v>
          </cell>
          <cell r="AM531">
            <v>1799.9497200000001</v>
          </cell>
          <cell r="AX531">
            <v>524.98533499999996</v>
          </cell>
          <cell r="BF531">
            <v>300</v>
          </cell>
          <cell r="BG531">
            <v>42154.983716000002</v>
          </cell>
          <cell r="BH531">
            <v>36305.138746000004</v>
          </cell>
        </row>
        <row r="532">
          <cell r="D532" t="str">
            <v>A49723</v>
          </cell>
          <cell r="E532" t="str">
            <v>ugb</v>
          </cell>
          <cell r="F532" t="str">
            <v>WWN</v>
          </cell>
          <cell r="G532" t="str">
            <v>UU61</v>
          </cell>
          <cell r="H532" t="str">
            <v>5</v>
          </cell>
          <cell r="I532" t="str">
            <v>GB</v>
          </cell>
          <cell r="J532" t="str">
            <v>19/06/2006</v>
          </cell>
          <cell r="K532">
            <v>36.049975897435999</v>
          </cell>
          <cell r="L532">
            <v>45892.5</v>
          </cell>
          <cell r="M532">
            <v>5908.9530000000004</v>
          </cell>
          <cell r="P532">
            <v>4882</v>
          </cell>
          <cell r="U532">
            <v>803.11874999999998</v>
          </cell>
          <cell r="Y532">
            <v>414.1</v>
          </cell>
          <cell r="AA532">
            <v>8490.1124999999993</v>
          </cell>
          <cell r="AM532">
            <v>2753.55</v>
          </cell>
          <cell r="AX532">
            <v>803.11874999999998</v>
          </cell>
          <cell r="BE532">
            <v>350</v>
          </cell>
          <cell r="BG532">
            <v>70297.452999999994</v>
          </cell>
          <cell r="BH532">
            <v>61457.340499999991</v>
          </cell>
        </row>
        <row r="533">
          <cell r="D533" t="str">
            <v>W09636</v>
          </cell>
          <cell r="E533" t="str">
            <v>ugb</v>
          </cell>
          <cell r="F533" t="str">
            <v>THW</v>
          </cell>
          <cell r="G533" t="str">
            <v>UT21</v>
          </cell>
          <cell r="H533" t="str">
            <v>8</v>
          </cell>
          <cell r="I533" t="str">
            <v>GB</v>
          </cell>
          <cell r="J533" t="str">
            <v>17/11/2003</v>
          </cell>
          <cell r="K533">
            <v>14.406036923077</v>
          </cell>
          <cell r="L533">
            <v>25650</v>
          </cell>
          <cell r="M533">
            <v>2441.7719999999999</v>
          </cell>
          <cell r="BG533">
            <v>28091.772000000001</v>
          </cell>
          <cell r="BH533">
            <v>28091.772000000001</v>
          </cell>
        </row>
        <row r="534">
          <cell r="D534" t="str">
            <v>A74490</v>
          </cell>
          <cell r="E534" t="str">
            <v>ugb</v>
          </cell>
          <cell r="F534" t="str">
            <v>EEA</v>
          </cell>
          <cell r="G534" t="str">
            <v>UE31</v>
          </cell>
          <cell r="H534" t="str">
            <v>5</v>
          </cell>
          <cell r="I534" t="str">
            <v>GB</v>
          </cell>
          <cell r="J534" t="str">
            <v>14/01/2008</v>
          </cell>
          <cell r="K534">
            <v>0</v>
          </cell>
          <cell r="L534">
            <v>38764</v>
          </cell>
          <cell r="M534">
            <v>4263.0959999999995</v>
          </cell>
          <cell r="BG534">
            <v>43027.095999999998</v>
          </cell>
          <cell r="BH534">
            <v>43027.095999999998</v>
          </cell>
        </row>
        <row r="535">
          <cell r="D535" t="str">
            <v>A92746</v>
          </cell>
          <cell r="E535" t="str">
            <v>ugb</v>
          </cell>
          <cell r="F535" t="str">
            <v>THW</v>
          </cell>
          <cell r="G535" t="str">
            <v>UT21</v>
          </cell>
          <cell r="H535" t="str">
            <v>5</v>
          </cell>
          <cell r="I535" t="str">
            <v>GB</v>
          </cell>
          <cell r="J535" t="str">
            <v>09/03/2004</v>
          </cell>
          <cell r="K535">
            <v>30.741206153846001</v>
          </cell>
          <cell r="L535">
            <v>42510</v>
          </cell>
          <cell r="M535">
            <v>4768.4520000000002</v>
          </cell>
          <cell r="U535">
            <v>743.92499999999995</v>
          </cell>
          <cell r="Y535">
            <v>414.1</v>
          </cell>
          <cell r="AA535">
            <v>7864.35</v>
          </cell>
          <cell r="AM535">
            <v>2550.6</v>
          </cell>
          <cell r="AX535">
            <v>743.92499999999995</v>
          </cell>
          <cell r="BE535">
            <v>350</v>
          </cell>
          <cell r="BG535">
            <v>59945.351999999999</v>
          </cell>
          <cell r="BH535">
            <v>51731.002</v>
          </cell>
        </row>
        <row r="536">
          <cell r="D536" t="str">
            <v>A49749</v>
          </cell>
          <cell r="E536" t="str">
            <v>ugb</v>
          </cell>
          <cell r="F536" t="str">
            <v>MAM</v>
          </cell>
          <cell r="G536" t="str">
            <v>UU23</v>
          </cell>
          <cell r="H536" t="str">
            <v>9</v>
          </cell>
          <cell r="I536" t="str">
            <v>GB</v>
          </cell>
          <cell r="J536" t="str">
            <v>26/06/2006</v>
          </cell>
          <cell r="K536">
            <v>7.0712233333330001</v>
          </cell>
          <cell r="L536">
            <v>8234.85</v>
          </cell>
          <cell r="M536">
            <v>38.481299999999997</v>
          </cell>
          <cell r="BG536">
            <v>8273.3312999999998</v>
          </cell>
          <cell r="BH536">
            <v>8273.3312999999998</v>
          </cell>
        </row>
        <row r="537">
          <cell r="D537" t="str">
            <v>A24900</v>
          </cell>
          <cell r="E537" t="str">
            <v>ugb</v>
          </cell>
          <cell r="F537" t="str">
            <v>EEC</v>
          </cell>
          <cell r="G537" t="str">
            <v>UE21</v>
          </cell>
          <cell r="H537" t="str">
            <v>7</v>
          </cell>
          <cell r="I537" t="str">
            <v>GB</v>
          </cell>
          <cell r="J537" t="str">
            <v>18/06/2007</v>
          </cell>
          <cell r="K537">
            <v>11.720825641026</v>
          </cell>
          <cell r="L537">
            <v>17032</v>
          </cell>
          <cell r="M537">
            <v>1252.4880000000001</v>
          </cell>
          <cell r="BG537">
            <v>18284.488000000001</v>
          </cell>
          <cell r="BH537">
            <v>18284.488000000001</v>
          </cell>
        </row>
        <row r="538">
          <cell r="D538" t="str">
            <v>A00224</v>
          </cell>
          <cell r="E538" t="str">
            <v>ugb</v>
          </cell>
          <cell r="F538" t="str">
            <v>GCL</v>
          </cell>
          <cell r="G538" t="str">
            <v>UP31</v>
          </cell>
          <cell r="H538" t="str">
            <v>5</v>
          </cell>
          <cell r="I538" t="str">
            <v>GB</v>
          </cell>
          <cell r="J538" t="str">
            <v>21/05/2007</v>
          </cell>
          <cell r="K538">
            <v>29.383600000000001</v>
          </cell>
          <cell r="L538">
            <v>24480</v>
          </cell>
          <cell r="M538">
            <v>2280.3119999999999</v>
          </cell>
          <cell r="U538">
            <v>428.4</v>
          </cell>
          <cell r="Y538">
            <v>414.1</v>
          </cell>
          <cell r="AA538">
            <v>4528.8</v>
          </cell>
          <cell r="AM538">
            <v>1468.8</v>
          </cell>
          <cell r="AX538">
            <v>428.4</v>
          </cell>
          <cell r="BE538">
            <v>350</v>
          </cell>
          <cell r="BG538">
            <v>34378.811999999998</v>
          </cell>
          <cell r="BH538">
            <v>29500.011999999999</v>
          </cell>
        </row>
        <row r="539">
          <cell r="D539" t="str">
            <v>A00389</v>
          </cell>
          <cell r="E539" t="str">
            <v>ugb</v>
          </cell>
          <cell r="F539" t="str">
            <v>EEC</v>
          </cell>
          <cell r="G539" t="str">
            <v>UE21</v>
          </cell>
          <cell r="H539" t="str">
            <v>5</v>
          </cell>
          <cell r="I539" t="str">
            <v>GB</v>
          </cell>
          <cell r="J539" t="str">
            <v>01/10/2008</v>
          </cell>
          <cell r="K539">
            <v>16.277497435897001</v>
          </cell>
          <cell r="L539">
            <v>17700</v>
          </cell>
          <cell r="M539">
            <v>1344.672</v>
          </cell>
          <cell r="BG539">
            <v>19044.671999999999</v>
          </cell>
          <cell r="BH539">
            <v>19044.671999999999</v>
          </cell>
        </row>
        <row r="540">
          <cell r="D540" t="str">
            <v>A50078</v>
          </cell>
          <cell r="E540" t="str">
            <v>ugb</v>
          </cell>
          <cell r="F540" t="str">
            <v>TRL</v>
          </cell>
          <cell r="G540" t="str">
            <v>UT41</v>
          </cell>
          <cell r="H540" t="str">
            <v>3</v>
          </cell>
          <cell r="I540" t="str">
            <v>GB</v>
          </cell>
          <cell r="J540" t="str">
            <v>01/03/2009</v>
          </cell>
          <cell r="K540">
            <v>48.161054358973999</v>
          </cell>
          <cell r="L540">
            <v>63000</v>
          </cell>
          <cell r="M540">
            <v>8191.9560000000001</v>
          </cell>
          <cell r="P540">
            <v>4318</v>
          </cell>
          <cell r="U540">
            <v>1102.5</v>
          </cell>
          <cell r="Y540">
            <v>414.1</v>
          </cell>
          <cell r="AA540">
            <v>11655</v>
          </cell>
          <cell r="AM540">
            <v>3780</v>
          </cell>
          <cell r="AX540">
            <v>1102.5</v>
          </cell>
          <cell r="BE540">
            <v>350</v>
          </cell>
          <cell r="BG540">
            <v>93914.055999999997</v>
          </cell>
          <cell r="BH540">
            <v>81909.055999999997</v>
          </cell>
        </row>
        <row r="541">
          <cell r="D541" t="str">
            <v>A00842</v>
          </cell>
          <cell r="E541" t="str">
            <v>ugb</v>
          </cell>
          <cell r="F541" t="str">
            <v>TRL</v>
          </cell>
          <cell r="G541" t="str">
            <v>UT42</v>
          </cell>
          <cell r="H541" t="str">
            <v>3</v>
          </cell>
          <cell r="I541" t="str">
            <v>GB</v>
          </cell>
          <cell r="J541" t="str">
            <v>18/08/1984</v>
          </cell>
          <cell r="K541">
            <v>49.710785502564001</v>
          </cell>
          <cell r="L541">
            <v>62829.322500000002</v>
          </cell>
          <cell r="M541">
            <v>8457.7057050000003</v>
          </cell>
          <cell r="P541">
            <v>6414.4</v>
          </cell>
          <cell r="U541">
            <v>1099.5131437499999</v>
          </cell>
          <cell r="Y541">
            <v>414.1</v>
          </cell>
          <cell r="AA541">
            <v>11623.4246625</v>
          </cell>
          <cell r="AN541">
            <v>4398.0525749999997</v>
          </cell>
          <cell r="AX541">
            <v>1099.5131437499999</v>
          </cell>
          <cell r="BD541">
            <v>600</v>
          </cell>
          <cell r="BG541">
            <v>96936.031730000002</v>
          </cell>
          <cell r="BH541">
            <v>84712.607067500008</v>
          </cell>
        </row>
        <row r="542">
          <cell r="D542" t="str">
            <v>A76558</v>
          </cell>
          <cell r="E542" t="str">
            <v>ugb</v>
          </cell>
          <cell r="F542" t="str">
            <v>TRL</v>
          </cell>
          <cell r="G542" t="str">
            <v>UT41</v>
          </cell>
          <cell r="H542" t="str">
            <v>5</v>
          </cell>
          <cell r="I542" t="str">
            <v>GB</v>
          </cell>
          <cell r="J542" t="str">
            <v>06/05/2014</v>
          </cell>
          <cell r="K542">
            <v>30.434816410256001</v>
          </cell>
          <cell r="L542">
            <v>44290</v>
          </cell>
          <cell r="M542">
            <v>5014.0919999999996</v>
          </cell>
          <cell r="U542">
            <v>775.07500000000005</v>
          </cell>
          <cell r="AA542">
            <v>8193.65</v>
          </cell>
          <cell r="AX542">
            <v>775.07500000000005</v>
          </cell>
          <cell r="BF542">
            <v>300</v>
          </cell>
          <cell r="BG542">
            <v>59347.892</v>
          </cell>
          <cell r="BH542">
            <v>50854.241999999998</v>
          </cell>
        </row>
        <row r="543">
          <cell r="D543" t="str">
            <v>A49945</v>
          </cell>
          <cell r="E543" t="str">
            <v>ugb</v>
          </cell>
          <cell r="F543" t="str">
            <v>TRL</v>
          </cell>
          <cell r="G543" t="str">
            <v>UT41</v>
          </cell>
          <cell r="H543" t="str">
            <v>5</v>
          </cell>
          <cell r="I543" t="str">
            <v>GB</v>
          </cell>
          <cell r="J543" t="str">
            <v>05/11/2007</v>
          </cell>
          <cell r="K543">
            <v>22.984711612308001</v>
          </cell>
          <cell r="L543">
            <v>40349.838000000003</v>
          </cell>
          <cell r="M543">
            <v>4470.3496439999999</v>
          </cell>
          <cell r="BG543">
            <v>44820.187643999998</v>
          </cell>
          <cell r="BH543">
            <v>44820.187643999998</v>
          </cell>
        </row>
        <row r="544">
          <cell r="D544" t="str">
            <v>I00224</v>
          </cell>
          <cell r="E544" t="str">
            <v>uin</v>
          </cell>
          <cell r="F544" t="str">
            <v>TRL</v>
          </cell>
          <cell r="G544" t="str">
            <v>UT111</v>
          </cell>
          <cell r="H544" t="str">
            <v>5</v>
          </cell>
          <cell r="I544" t="str">
            <v>GB</v>
          </cell>
          <cell r="J544" t="str">
            <v>10/04/2013</v>
          </cell>
          <cell r="K544">
            <v>0</v>
          </cell>
          <cell r="L544">
            <v>32598.556630173302</v>
          </cell>
          <cell r="M544">
            <v>0</v>
          </cell>
          <cell r="BG544">
            <v>32598.556630173302</v>
          </cell>
          <cell r="BH544">
            <v>32598.556630173302</v>
          </cell>
        </row>
        <row r="545">
          <cell r="D545" t="str">
            <v>A76218</v>
          </cell>
          <cell r="E545" t="str">
            <v>ugb</v>
          </cell>
          <cell r="F545" t="str">
            <v>THW</v>
          </cell>
          <cell r="G545" t="str">
            <v>UT22</v>
          </cell>
          <cell r="H545" t="str">
            <v>10</v>
          </cell>
          <cell r="I545" t="str">
            <v>GB</v>
          </cell>
          <cell r="J545" t="str">
            <v>15/07/2013</v>
          </cell>
          <cell r="K545">
            <v>13.483165128205</v>
          </cell>
          <cell r="L545">
            <v>19500</v>
          </cell>
          <cell r="M545">
            <v>1593.0719999999999</v>
          </cell>
          <cell r="U545">
            <v>341.25</v>
          </cell>
          <cell r="Y545">
            <v>414.1</v>
          </cell>
          <cell r="AA545">
            <v>3607.5</v>
          </cell>
          <cell r="AH545">
            <v>195</v>
          </cell>
          <cell r="AX545">
            <v>341.25</v>
          </cell>
          <cell r="BF545">
            <v>300</v>
          </cell>
          <cell r="BG545">
            <v>26292.171999999999</v>
          </cell>
          <cell r="BH545">
            <v>22384.671999999999</v>
          </cell>
        </row>
        <row r="546">
          <cell r="D546" t="str">
            <v>A25013</v>
          </cell>
          <cell r="E546" t="str">
            <v>ugb</v>
          </cell>
          <cell r="F546" t="str">
            <v>SBR</v>
          </cell>
          <cell r="G546" t="str">
            <v>UT31</v>
          </cell>
          <cell r="H546" t="str">
            <v>0</v>
          </cell>
          <cell r="I546" t="str">
            <v>PT</v>
          </cell>
          <cell r="J546" t="str">
            <v>01/04/2008</v>
          </cell>
          <cell r="K546">
            <v>18.394139487179</v>
          </cell>
          <cell r="L546">
            <v>26750</v>
          </cell>
          <cell r="M546">
            <v>2593.5720000000001</v>
          </cell>
          <cell r="U546">
            <v>468.125</v>
          </cell>
          <cell r="Y546">
            <v>340</v>
          </cell>
          <cell r="AA546">
            <v>4948.75</v>
          </cell>
          <cell r="AX546">
            <v>468.125</v>
          </cell>
          <cell r="BF546">
            <v>300</v>
          </cell>
          <cell r="BG546">
            <v>35868.572</v>
          </cell>
          <cell r="BH546">
            <v>30619.822</v>
          </cell>
        </row>
        <row r="547">
          <cell r="D547" t="str">
            <v>A49730</v>
          </cell>
          <cell r="E547" t="str">
            <v>ugb</v>
          </cell>
          <cell r="F547" t="str">
            <v>EEA</v>
          </cell>
          <cell r="G547" t="str">
            <v>UE31</v>
          </cell>
          <cell r="H547" t="str">
            <v>5</v>
          </cell>
          <cell r="I547" t="str">
            <v>GB</v>
          </cell>
          <cell r="J547" t="str">
            <v>09/05/2006</v>
          </cell>
          <cell r="K547">
            <v>25.159913846154002</v>
          </cell>
          <cell r="L547">
            <v>34870</v>
          </cell>
          <cell r="M547">
            <v>3714.1320000000001</v>
          </cell>
          <cell r="U547">
            <v>610.22500000000002</v>
          </cell>
          <cell r="Y547">
            <v>414.1</v>
          </cell>
          <cell r="AA547">
            <v>6450.95</v>
          </cell>
          <cell r="AM547">
            <v>2092.1999999999998</v>
          </cell>
          <cell r="AX547">
            <v>610.22500000000002</v>
          </cell>
          <cell r="BF547">
            <v>300</v>
          </cell>
          <cell r="BG547">
            <v>49061.832000000002</v>
          </cell>
          <cell r="BH547">
            <v>42310.882000000005</v>
          </cell>
        </row>
        <row r="548">
          <cell r="D548" t="str">
            <v>A91332</v>
          </cell>
          <cell r="E548" t="str">
            <v>ugb</v>
          </cell>
          <cell r="F548" t="str">
            <v>WWN</v>
          </cell>
          <cell r="G548" t="str">
            <v>UU61</v>
          </cell>
          <cell r="H548" t="str">
            <v>9</v>
          </cell>
          <cell r="I548" t="str">
            <v>GB</v>
          </cell>
          <cell r="J548" t="str">
            <v>28/08/2001</v>
          </cell>
          <cell r="K548">
            <v>10.875318974359001</v>
          </cell>
          <cell r="L548">
            <v>19600</v>
          </cell>
          <cell r="M548">
            <v>1606.8720000000001</v>
          </cell>
          <cell r="BG548">
            <v>21206.871999999999</v>
          </cell>
          <cell r="BH548">
            <v>21206.871999999999</v>
          </cell>
        </row>
        <row r="549">
          <cell r="D549" t="str">
            <v>U02742</v>
          </cell>
          <cell r="E549" t="str">
            <v>ugb</v>
          </cell>
          <cell r="F549" t="str">
            <v>THW</v>
          </cell>
          <cell r="G549" t="str">
            <v>UT23</v>
          </cell>
          <cell r="H549" t="str">
            <v>0</v>
          </cell>
          <cell r="J549" t="str">
            <v>16/07/2007</v>
          </cell>
          <cell r="K549">
            <v>26</v>
          </cell>
          <cell r="L549">
            <v>26</v>
          </cell>
          <cell r="M549">
            <v>0</v>
          </cell>
          <cell r="BG549">
            <v>26</v>
          </cell>
          <cell r="BH549">
            <v>26</v>
          </cell>
        </row>
        <row r="550">
          <cell r="D550" t="str">
            <v>A74436</v>
          </cell>
          <cell r="E550" t="str">
            <v>ugb</v>
          </cell>
          <cell r="F550" t="str">
            <v>BBS</v>
          </cell>
          <cell r="G550" t="str">
            <v>UP41</v>
          </cell>
          <cell r="H550" t="str">
            <v>0</v>
          </cell>
          <cell r="I550" t="str">
            <v>GB</v>
          </cell>
          <cell r="J550" t="str">
            <v>23/04/2007</v>
          </cell>
          <cell r="K550">
            <v>34.378898128898001</v>
          </cell>
          <cell r="L550">
            <v>53000</v>
          </cell>
          <cell r="M550">
            <v>0</v>
          </cell>
          <cell r="O550">
            <v>3000</v>
          </cell>
          <cell r="Y550">
            <v>340</v>
          </cell>
          <cell r="AA550">
            <v>9805</v>
          </cell>
          <cell r="BG550">
            <v>66145</v>
          </cell>
          <cell r="BH550">
            <v>56340</v>
          </cell>
        </row>
        <row r="551">
          <cell r="D551" t="str">
            <v>A76360</v>
          </cell>
          <cell r="E551" t="str">
            <v>ugb</v>
          </cell>
          <cell r="F551" t="str">
            <v>GLR</v>
          </cell>
          <cell r="G551" t="str">
            <v>UP32</v>
          </cell>
          <cell r="H551" t="str">
            <v>9</v>
          </cell>
          <cell r="I551" t="str">
            <v>GB</v>
          </cell>
          <cell r="J551" t="str">
            <v>01/11/2013</v>
          </cell>
          <cell r="K551">
            <v>16.874880000000001</v>
          </cell>
          <cell r="L551">
            <v>21000</v>
          </cell>
          <cell r="M551">
            <v>2378.0160000000001</v>
          </cell>
          <cell r="P551">
            <v>4188</v>
          </cell>
          <cell r="U551">
            <v>367.5</v>
          </cell>
          <cell r="AA551">
            <v>3885</v>
          </cell>
          <cell r="AI551">
            <v>420</v>
          </cell>
          <cell r="AX551">
            <v>367.5</v>
          </cell>
          <cell r="BF551">
            <v>300</v>
          </cell>
          <cell r="BG551">
            <v>32906.016000000003</v>
          </cell>
          <cell r="BH551">
            <v>28721.016000000003</v>
          </cell>
        </row>
        <row r="552">
          <cell r="D552" t="str">
            <v>A95273</v>
          </cell>
          <cell r="E552" t="str">
            <v>ugb</v>
          </cell>
          <cell r="F552" t="str">
            <v>THW</v>
          </cell>
          <cell r="G552" t="str">
            <v>UT22</v>
          </cell>
          <cell r="H552" t="str">
            <v>0</v>
          </cell>
          <cell r="I552" t="str">
            <v>GB</v>
          </cell>
          <cell r="J552" t="str">
            <v>31/08/2004</v>
          </cell>
          <cell r="K552">
            <v>25.880549743589999</v>
          </cell>
          <cell r="L552">
            <v>37500</v>
          </cell>
          <cell r="M552">
            <v>4077.0720000000001</v>
          </cell>
          <cell r="U552">
            <v>656.25</v>
          </cell>
          <cell r="Y552">
            <v>340</v>
          </cell>
          <cell r="AA552">
            <v>6937.5</v>
          </cell>
          <cell r="AX552">
            <v>656.25</v>
          </cell>
          <cell r="BF552">
            <v>300</v>
          </cell>
          <cell r="BG552">
            <v>50467.072</v>
          </cell>
          <cell r="BH552">
            <v>43229.572</v>
          </cell>
        </row>
        <row r="553">
          <cell r="D553" t="str">
            <v>A50043</v>
          </cell>
          <cell r="E553" t="str">
            <v>ugb</v>
          </cell>
          <cell r="F553" t="str">
            <v>BBI</v>
          </cell>
          <cell r="G553" t="str">
            <v>UP21</v>
          </cell>
          <cell r="H553" t="str">
            <v>0</v>
          </cell>
          <cell r="I553" t="str">
            <v>GB</v>
          </cell>
          <cell r="J553" t="str">
            <v>08/12/2008</v>
          </cell>
          <cell r="K553">
            <v>41.579487179487003</v>
          </cell>
          <cell r="L553">
            <v>64000</v>
          </cell>
          <cell r="M553">
            <v>8088.732</v>
          </cell>
          <cell r="O553">
            <v>2310</v>
          </cell>
          <cell r="U553">
            <v>1120</v>
          </cell>
          <cell r="Y553">
            <v>340</v>
          </cell>
          <cell r="AA553">
            <v>11840</v>
          </cell>
          <cell r="AX553">
            <v>1120</v>
          </cell>
          <cell r="BE553">
            <v>350</v>
          </cell>
          <cell r="BG553">
            <v>89168.732000000004</v>
          </cell>
          <cell r="BH553">
            <v>76978.732000000004</v>
          </cell>
        </row>
        <row r="554">
          <cell r="D554" t="str">
            <v>A76503</v>
          </cell>
          <cell r="E554" t="str">
            <v>ugb</v>
          </cell>
          <cell r="F554" t="str">
            <v>WEN</v>
          </cell>
          <cell r="G554" t="str">
            <v>UU41</v>
          </cell>
          <cell r="H554" t="str">
            <v>9</v>
          </cell>
          <cell r="I554" t="str">
            <v>GB</v>
          </cell>
          <cell r="J554" t="str">
            <v>31/03/2014</v>
          </cell>
          <cell r="K554">
            <v>15.445677948718</v>
          </cell>
          <cell r="L554">
            <v>21500</v>
          </cell>
          <cell r="M554">
            <v>1869.0719999999999</v>
          </cell>
          <cell r="U554">
            <v>376.25</v>
          </cell>
          <cell r="AA554">
            <v>3977.5</v>
          </cell>
          <cell r="AT554">
            <v>1720</v>
          </cell>
          <cell r="AX554">
            <v>376.25</v>
          </cell>
          <cell r="BF554">
            <v>300</v>
          </cell>
          <cell r="BG554">
            <v>30119.072</v>
          </cell>
          <cell r="BH554">
            <v>25841.572</v>
          </cell>
        </row>
        <row r="555">
          <cell r="D555" t="str">
            <v>A99260</v>
          </cell>
          <cell r="E555" t="str">
            <v>ugb</v>
          </cell>
          <cell r="F555" t="str">
            <v>SBS</v>
          </cell>
          <cell r="G555" t="str">
            <v>UP51</v>
          </cell>
          <cell r="H555" t="str">
            <v>9</v>
          </cell>
          <cell r="I555" t="str">
            <v>GB</v>
          </cell>
          <cell r="J555" t="str">
            <v>05/09/2005</v>
          </cell>
          <cell r="K555">
            <v>15.193883076923001</v>
          </cell>
          <cell r="L555">
            <v>27000</v>
          </cell>
          <cell r="M555">
            <v>2628.0720000000001</v>
          </cell>
          <cell r="BG555">
            <v>29628.072</v>
          </cell>
          <cell r="BH555">
            <v>29628.072</v>
          </cell>
        </row>
        <row r="556">
          <cell r="D556" t="str">
            <v>A76445</v>
          </cell>
          <cell r="E556" t="str">
            <v>ugb</v>
          </cell>
          <cell r="F556" t="str">
            <v>TRL</v>
          </cell>
          <cell r="G556" t="str">
            <v>UT42</v>
          </cell>
          <cell r="H556" t="str">
            <v>7</v>
          </cell>
          <cell r="J556" t="str">
            <v>13/01/2014</v>
          </cell>
          <cell r="K556">
            <v>0</v>
          </cell>
          <cell r="L556">
            <v>34.56</v>
          </cell>
          <cell r="M556">
            <v>0</v>
          </cell>
          <cell r="BG556">
            <v>34.56</v>
          </cell>
          <cell r="BH556">
            <v>34.56</v>
          </cell>
        </row>
        <row r="557">
          <cell r="D557" t="str">
            <v>A42135</v>
          </cell>
          <cell r="E557" t="str">
            <v>ugb</v>
          </cell>
          <cell r="F557" t="str">
            <v>SBS</v>
          </cell>
          <cell r="G557" t="str">
            <v>UP51</v>
          </cell>
          <cell r="H557" t="str">
            <v>6</v>
          </cell>
          <cell r="I557" t="str">
            <v>GB</v>
          </cell>
          <cell r="J557" t="str">
            <v>21/07/1997</v>
          </cell>
          <cell r="K557">
            <v>24.721650142449999</v>
          </cell>
          <cell r="L557">
            <v>40000</v>
          </cell>
          <cell r="M557">
            <v>3386.4960000000001</v>
          </cell>
          <cell r="BG557">
            <v>43386.495999999999</v>
          </cell>
          <cell r="BH557">
            <v>43386.495999999999</v>
          </cell>
        </row>
        <row r="558">
          <cell r="D558" t="str">
            <v>A76205</v>
          </cell>
          <cell r="E558" t="str">
            <v>ugb</v>
          </cell>
          <cell r="F558" t="str">
            <v>TRS</v>
          </cell>
          <cell r="G558" t="str">
            <v>UT42</v>
          </cell>
          <cell r="H558" t="str">
            <v>5</v>
          </cell>
          <cell r="J558" t="str">
            <v>01/07/2013</v>
          </cell>
          <cell r="K558">
            <v>82</v>
          </cell>
          <cell r="L558">
            <v>82</v>
          </cell>
          <cell r="M558">
            <v>0</v>
          </cell>
          <cell r="BG558">
            <v>82</v>
          </cell>
          <cell r="BH558">
            <v>82</v>
          </cell>
        </row>
        <row r="559">
          <cell r="D559" t="str">
            <v>S10225</v>
          </cell>
          <cell r="E559" t="str">
            <v>ugb</v>
          </cell>
          <cell r="F559" t="str">
            <v>WWN</v>
          </cell>
          <cell r="G559" t="str">
            <v>UU61</v>
          </cell>
          <cell r="H559" t="str">
            <v>7</v>
          </cell>
          <cell r="J559" t="str">
            <v>06/08/2007</v>
          </cell>
          <cell r="K559">
            <v>0</v>
          </cell>
          <cell r="L559">
            <v>32</v>
          </cell>
          <cell r="M559">
            <v>0</v>
          </cell>
          <cell r="BG559">
            <v>32</v>
          </cell>
          <cell r="BH559">
            <v>32</v>
          </cell>
        </row>
        <row r="560">
          <cell r="D560" t="str">
            <v>A96113</v>
          </cell>
          <cell r="E560" t="str">
            <v>ugb</v>
          </cell>
          <cell r="F560" t="str">
            <v>EEA</v>
          </cell>
          <cell r="G560" t="str">
            <v>UE31</v>
          </cell>
          <cell r="H560" t="str">
            <v>5</v>
          </cell>
          <cell r="I560" t="str">
            <v>GB</v>
          </cell>
          <cell r="J560" t="str">
            <v>06/12/2004</v>
          </cell>
          <cell r="K560">
            <v>30.659011282051001</v>
          </cell>
          <cell r="L560">
            <v>53500</v>
          </cell>
          <cell r="M560">
            <v>6285.0720000000001</v>
          </cell>
          <cell r="BG560">
            <v>59785.072</v>
          </cell>
          <cell r="BH560">
            <v>59785.072</v>
          </cell>
        </row>
        <row r="561">
          <cell r="D561" t="str">
            <v>A00376</v>
          </cell>
          <cell r="E561" t="str">
            <v>ugb</v>
          </cell>
          <cell r="F561" t="str">
            <v>THW</v>
          </cell>
          <cell r="G561" t="str">
            <v>UT25</v>
          </cell>
          <cell r="H561" t="str">
            <v>0</v>
          </cell>
          <cell r="I561" t="str">
            <v>RO</v>
          </cell>
          <cell r="J561" t="str">
            <v>01/08/2008</v>
          </cell>
          <cell r="K561">
            <v>7.3178076923080004</v>
          </cell>
          <cell r="L561">
            <v>11796</v>
          </cell>
          <cell r="M561">
            <v>529.91999999999996</v>
          </cell>
          <cell r="U561">
            <v>206.43</v>
          </cell>
          <cell r="AA561">
            <v>2182.2600000000002</v>
          </cell>
          <cell r="AX561">
            <v>206.43</v>
          </cell>
          <cell r="BF561">
            <v>300</v>
          </cell>
          <cell r="BG561">
            <v>15221.04</v>
          </cell>
          <cell r="BH561">
            <v>12738.78</v>
          </cell>
        </row>
        <row r="562">
          <cell r="D562" t="str">
            <v>A25173</v>
          </cell>
          <cell r="E562" t="str">
            <v>ugb</v>
          </cell>
          <cell r="F562" t="str">
            <v>TRL</v>
          </cell>
          <cell r="G562" t="str">
            <v>UT41</v>
          </cell>
          <cell r="H562" t="str">
            <v>3</v>
          </cell>
          <cell r="I562" t="str">
            <v>GB</v>
          </cell>
          <cell r="J562" t="str">
            <v>15/03/2010</v>
          </cell>
          <cell r="K562">
            <v>43.497985641025998</v>
          </cell>
          <cell r="L562">
            <v>75500</v>
          </cell>
          <cell r="M562">
            <v>9321.0720000000001</v>
          </cell>
          <cell r="BG562">
            <v>84821.072</v>
          </cell>
          <cell r="BH562">
            <v>84821.072</v>
          </cell>
        </row>
        <row r="563">
          <cell r="D563" t="str">
            <v>A25058</v>
          </cell>
          <cell r="E563" t="str">
            <v>ugb</v>
          </cell>
          <cell r="F563" t="str">
            <v>WEN</v>
          </cell>
          <cell r="G563" t="str">
            <v>UU41</v>
          </cell>
          <cell r="H563" t="str">
            <v>8</v>
          </cell>
          <cell r="I563" t="str">
            <v>GB</v>
          </cell>
          <cell r="J563" t="str">
            <v>13/10/2008</v>
          </cell>
          <cell r="K563">
            <v>14.610293333333001</v>
          </cell>
          <cell r="L563">
            <v>26000</v>
          </cell>
          <cell r="M563">
            <v>2490.0720000000001</v>
          </cell>
          <cell r="BG563">
            <v>28490.072</v>
          </cell>
          <cell r="BH563">
            <v>28490.072</v>
          </cell>
        </row>
        <row r="564">
          <cell r="D564" t="str">
            <v>S10273</v>
          </cell>
          <cell r="E564" t="str">
            <v>ugb</v>
          </cell>
          <cell r="F564" t="str">
            <v>SBR</v>
          </cell>
          <cell r="G564" t="str">
            <v>UT31</v>
          </cell>
          <cell r="H564" t="str">
            <v>8</v>
          </cell>
          <cell r="J564" t="str">
            <v>04/01/2010</v>
          </cell>
          <cell r="K564">
            <v>0</v>
          </cell>
          <cell r="L564">
            <v>53.13</v>
          </cell>
          <cell r="M564">
            <v>0</v>
          </cell>
          <cell r="BG564">
            <v>53.13</v>
          </cell>
          <cell r="BH564">
            <v>53.13</v>
          </cell>
        </row>
        <row r="565">
          <cell r="D565" t="str">
            <v>U03102</v>
          </cell>
          <cell r="E565" t="str">
            <v>ugb</v>
          </cell>
          <cell r="F565" t="str">
            <v>TRL</v>
          </cell>
          <cell r="G565" t="str">
            <v>UT42</v>
          </cell>
          <cell r="H565" t="str">
            <v>8</v>
          </cell>
          <cell r="J565" t="str">
            <v>16/02/2010</v>
          </cell>
          <cell r="K565">
            <v>0</v>
          </cell>
          <cell r="L565">
            <v>37.64</v>
          </cell>
          <cell r="M565">
            <v>0</v>
          </cell>
          <cell r="BG565">
            <v>37.64</v>
          </cell>
          <cell r="BH565">
            <v>37.64</v>
          </cell>
        </row>
        <row r="566">
          <cell r="D566" t="str">
            <v>A74814</v>
          </cell>
          <cell r="E566" t="str">
            <v>ugb</v>
          </cell>
          <cell r="F566" t="str">
            <v>TRS</v>
          </cell>
          <cell r="G566" t="str">
            <v>UT42</v>
          </cell>
          <cell r="H566" t="str">
            <v>5</v>
          </cell>
          <cell r="I566" t="str">
            <v>GB</v>
          </cell>
          <cell r="J566" t="str">
            <v>02/07/2012</v>
          </cell>
          <cell r="K566">
            <v>36.816676923076997</v>
          </cell>
          <cell r="L566">
            <v>58261</v>
          </cell>
          <cell r="M566">
            <v>6694.6559999999999</v>
          </cell>
          <cell r="U566">
            <v>1019.5675</v>
          </cell>
          <cell r="Y566">
            <v>414.1</v>
          </cell>
          <cell r="AA566">
            <v>10778.285</v>
          </cell>
          <cell r="AX566">
            <v>1019.5675</v>
          </cell>
          <cell r="BF566">
            <v>300</v>
          </cell>
          <cell r="BG566">
            <v>78487.176000000007</v>
          </cell>
          <cell r="BH566">
            <v>67408.891000000003</v>
          </cell>
        </row>
        <row r="567">
          <cell r="D567" t="str">
            <v>A74764</v>
          </cell>
          <cell r="E567" t="str">
            <v>ugb</v>
          </cell>
          <cell r="F567" t="str">
            <v>TRL</v>
          </cell>
          <cell r="G567" t="str">
            <v>UT42</v>
          </cell>
          <cell r="H567" t="str">
            <v>8</v>
          </cell>
          <cell r="I567" t="str">
            <v>GB</v>
          </cell>
          <cell r="J567" t="str">
            <v>11/06/2012</v>
          </cell>
          <cell r="K567">
            <v>16.944652307691999</v>
          </cell>
          <cell r="L567">
            <v>30000</v>
          </cell>
          <cell r="M567">
            <v>3042.0720000000001</v>
          </cell>
          <cell r="BG567">
            <v>33042.072</v>
          </cell>
          <cell r="BH567">
            <v>33042.072</v>
          </cell>
        </row>
        <row r="568">
          <cell r="D568" t="str">
            <v>A00476</v>
          </cell>
          <cell r="E568" t="str">
            <v>ugb</v>
          </cell>
          <cell r="F568" t="str">
            <v>WWN</v>
          </cell>
          <cell r="G568" t="str">
            <v>UU61</v>
          </cell>
          <cell r="H568" t="str">
            <v>6</v>
          </cell>
          <cell r="I568" t="str">
            <v>GB</v>
          </cell>
          <cell r="J568" t="str">
            <v>31/08/2010</v>
          </cell>
          <cell r="K568">
            <v>19.976401025641</v>
          </cell>
          <cell r="L568">
            <v>35195</v>
          </cell>
          <cell r="M568">
            <v>3758.982</v>
          </cell>
          <cell r="BG568">
            <v>38953.982000000004</v>
          </cell>
          <cell r="BH568">
            <v>38953.982000000004</v>
          </cell>
        </row>
        <row r="569">
          <cell r="D569" t="str">
            <v>A76527</v>
          </cell>
          <cell r="E569" t="str">
            <v>ugb</v>
          </cell>
          <cell r="F569" t="str">
            <v>TRS</v>
          </cell>
          <cell r="G569" t="str">
            <v>UT43</v>
          </cell>
          <cell r="H569" t="str">
            <v>6</v>
          </cell>
          <cell r="J569" t="str">
            <v>07/04/2014</v>
          </cell>
          <cell r="K569">
            <v>42.8</v>
          </cell>
          <cell r="L569">
            <v>42.8</v>
          </cell>
          <cell r="M569">
            <v>0</v>
          </cell>
          <cell r="BG569">
            <v>42.8</v>
          </cell>
          <cell r="BH569">
            <v>42.8</v>
          </cell>
        </row>
        <row r="570">
          <cell r="D570" t="str">
            <v>A74234</v>
          </cell>
          <cell r="E570" t="str">
            <v>ugb</v>
          </cell>
          <cell r="F570" t="str">
            <v>EEC</v>
          </cell>
          <cell r="G570" t="str">
            <v>UE21</v>
          </cell>
          <cell r="H570" t="str">
            <v>0</v>
          </cell>
          <cell r="I570" t="str">
            <v>GB</v>
          </cell>
          <cell r="J570" t="str">
            <v>06/04/2006</v>
          </cell>
          <cell r="K570">
            <v>52.066025641026002</v>
          </cell>
          <cell r="L570">
            <v>75337.5</v>
          </cell>
          <cell r="M570">
            <v>0</v>
          </cell>
          <cell r="O570">
            <v>2990</v>
          </cell>
          <cell r="U570">
            <v>1318.40625</v>
          </cell>
          <cell r="AA570">
            <v>13937.4375</v>
          </cell>
          <cell r="AT570">
            <v>6027</v>
          </cell>
          <cell r="AX570">
            <v>1318.40625</v>
          </cell>
          <cell r="BD570">
            <v>600</v>
          </cell>
          <cell r="BG570">
            <v>101528.75</v>
          </cell>
          <cell r="BH570">
            <v>86991.3125</v>
          </cell>
        </row>
        <row r="571">
          <cell r="D571" t="str">
            <v>S10220</v>
          </cell>
          <cell r="E571" t="str">
            <v>ugb</v>
          </cell>
          <cell r="F571" t="str">
            <v>GGE</v>
          </cell>
          <cell r="G571" t="str">
            <v>UP31</v>
          </cell>
          <cell r="H571" t="str">
            <v>5</v>
          </cell>
          <cell r="J571" t="str">
            <v>13/08/2007</v>
          </cell>
          <cell r="K571">
            <v>33</v>
          </cell>
          <cell r="L571">
            <v>33</v>
          </cell>
          <cell r="M571">
            <v>0</v>
          </cell>
          <cell r="BG571">
            <v>33</v>
          </cell>
          <cell r="BH571">
            <v>33</v>
          </cell>
        </row>
        <row r="572">
          <cell r="D572" t="str">
            <v>A25199</v>
          </cell>
          <cell r="E572" t="str">
            <v>ugb</v>
          </cell>
          <cell r="F572" t="str">
            <v>WWN</v>
          </cell>
          <cell r="G572" t="str">
            <v>UU61</v>
          </cell>
          <cell r="H572" t="str">
            <v>8</v>
          </cell>
          <cell r="I572" t="str">
            <v>GB</v>
          </cell>
          <cell r="J572" t="str">
            <v>05/03/2010</v>
          </cell>
          <cell r="K572">
            <v>12.157948717948999</v>
          </cell>
          <cell r="L572">
            <v>14224.8</v>
          </cell>
          <cell r="M572">
            <v>987.08640000000003</v>
          </cell>
          <cell r="BG572">
            <v>15211.886399999999</v>
          </cell>
          <cell r="BH572">
            <v>15211.886399999999</v>
          </cell>
        </row>
        <row r="573">
          <cell r="D573" t="str">
            <v>W01253</v>
          </cell>
          <cell r="E573" t="str">
            <v>ugb</v>
          </cell>
          <cell r="F573" t="str">
            <v>WWN</v>
          </cell>
          <cell r="G573" t="str">
            <v>UU31</v>
          </cell>
          <cell r="H573" t="str">
            <v>5</v>
          </cell>
          <cell r="I573" t="str">
            <v>GB</v>
          </cell>
          <cell r="J573" t="str">
            <v>13/10/1997</v>
          </cell>
          <cell r="K573">
            <v>36.177344771282002</v>
          </cell>
          <cell r="L573">
            <v>45694.368000000002</v>
          </cell>
          <cell r="M573">
            <v>5890.3875840000001</v>
          </cell>
          <cell r="P573">
            <v>4945.6000000000004</v>
          </cell>
          <cell r="U573">
            <v>799.65143999999998</v>
          </cell>
          <cell r="Y573">
            <v>414.1</v>
          </cell>
          <cell r="AA573">
            <v>8453.4580800000003</v>
          </cell>
          <cell r="AN573">
            <v>3198.6057599999999</v>
          </cell>
          <cell r="AX573">
            <v>799.65143999999998</v>
          </cell>
          <cell r="BE573">
            <v>350</v>
          </cell>
          <cell r="BG573">
            <v>70545.822304000001</v>
          </cell>
          <cell r="BH573">
            <v>61742.364224000004</v>
          </cell>
        </row>
        <row r="574">
          <cell r="D574" t="str">
            <v>W01204</v>
          </cell>
          <cell r="E574" t="str">
            <v>ugb</v>
          </cell>
          <cell r="F574" t="str">
            <v>GCL</v>
          </cell>
          <cell r="G574" t="str">
            <v>UP21</v>
          </cell>
          <cell r="H574" t="str">
            <v>6</v>
          </cell>
          <cell r="I574" t="str">
            <v>GB</v>
          </cell>
          <cell r="J574" t="str">
            <v>11/08/1997</v>
          </cell>
          <cell r="K574">
            <v>18.205128205127998</v>
          </cell>
          <cell r="L574">
            <v>21300</v>
          </cell>
          <cell r="M574">
            <v>0</v>
          </cell>
          <cell r="BG574">
            <v>21300</v>
          </cell>
          <cell r="BH574">
            <v>21300</v>
          </cell>
        </row>
        <row r="575">
          <cell r="D575" t="str">
            <v>U03133</v>
          </cell>
          <cell r="E575" t="str">
            <v>ugb</v>
          </cell>
          <cell r="F575" t="str">
            <v>GCL</v>
          </cell>
          <cell r="G575" t="str">
            <v>UP21</v>
          </cell>
          <cell r="H575" t="str">
            <v>6</v>
          </cell>
          <cell r="J575" t="str">
            <v>17/06/2010</v>
          </cell>
          <cell r="K575">
            <v>0</v>
          </cell>
          <cell r="L575">
            <v>26.47</v>
          </cell>
          <cell r="M575">
            <v>0</v>
          </cell>
          <cell r="BG575">
            <v>26.47</v>
          </cell>
          <cell r="BH575">
            <v>26.47</v>
          </cell>
        </row>
        <row r="576">
          <cell r="D576" t="str">
            <v>A98477</v>
          </cell>
          <cell r="E576" t="str">
            <v>ugb</v>
          </cell>
          <cell r="F576" t="str">
            <v>WWN</v>
          </cell>
          <cell r="G576" t="str">
            <v>UU61</v>
          </cell>
          <cell r="H576" t="str">
            <v>7</v>
          </cell>
          <cell r="I576" t="str">
            <v>GB</v>
          </cell>
          <cell r="J576" t="str">
            <v>03/10/2005</v>
          </cell>
          <cell r="K576">
            <v>16.069267692307999</v>
          </cell>
          <cell r="L576">
            <v>28500</v>
          </cell>
          <cell r="M576">
            <v>2835.0720000000001</v>
          </cell>
          <cell r="BG576">
            <v>31335.072</v>
          </cell>
          <cell r="BH576">
            <v>31335.072</v>
          </cell>
        </row>
        <row r="577">
          <cell r="D577" t="str">
            <v>A49989</v>
          </cell>
          <cell r="E577" t="str">
            <v>ugb</v>
          </cell>
          <cell r="F577" t="str">
            <v>THW</v>
          </cell>
          <cell r="G577" t="str">
            <v>UT25</v>
          </cell>
          <cell r="H577" t="str">
            <v>6</v>
          </cell>
          <cell r="I577" t="str">
            <v>RO</v>
          </cell>
          <cell r="J577" t="str">
            <v>12/05/2008</v>
          </cell>
          <cell r="K577">
            <v>17.879847115385001</v>
          </cell>
          <cell r="L577">
            <v>33645</v>
          </cell>
          <cell r="M577">
            <v>3545.0819999999999</v>
          </cell>
          <cell r="BG577">
            <v>37190.082000000002</v>
          </cell>
          <cell r="BH577">
            <v>37190.082000000002</v>
          </cell>
        </row>
        <row r="578">
          <cell r="D578" t="str">
            <v>W61425</v>
          </cell>
          <cell r="E578" t="str">
            <v>ugb</v>
          </cell>
          <cell r="F578" t="str">
            <v>WWN</v>
          </cell>
          <cell r="G578" t="str">
            <v>UU31</v>
          </cell>
          <cell r="H578" t="str">
            <v>5</v>
          </cell>
          <cell r="I578" t="str">
            <v>GB</v>
          </cell>
          <cell r="J578" t="str">
            <v>22/08/2005</v>
          </cell>
          <cell r="K578">
            <v>22.222802533332999</v>
          </cell>
          <cell r="L578">
            <v>30682.15</v>
          </cell>
          <cell r="M578">
            <v>3155.7329399999999</v>
          </cell>
          <cell r="T578">
            <v>141.47999999999999</v>
          </cell>
          <cell r="U578">
            <v>536.93762500000003</v>
          </cell>
          <cell r="Y578">
            <v>414.1</v>
          </cell>
          <cell r="AA578">
            <v>5676.1977500000003</v>
          </cell>
          <cell r="AM578">
            <v>1840.9290000000001</v>
          </cell>
          <cell r="AX578">
            <v>536.93762500000003</v>
          </cell>
          <cell r="BE578">
            <v>350</v>
          </cell>
          <cell r="BG578">
            <v>43334.464939999998</v>
          </cell>
          <cell r="BH578">
            <v>37308.267189999999</v>
          </cell>
        </row>
        <row r="579">
          <cell r="D579" t="str">
            <v>U03175</v>
          </cell>
          <cell r="E579" t="str">
            <v>ugb</v>
          </cell>
          <cell r="F579" t="str">
            <v>WWN</v>
          </cell>
          <cell r="G579" t="str">
            <v>UU61</v>
          </cell>
          <cell r="H579" t="str">
            <v>4</v>
          </cell>
          <cell r="J579" t="str">
            <v>24/01/2011</v>
          </cell>
          <cell r="K579">
            <v>45.64</v>
          </cell>
          <cell r="L579">
            <v>45.64</v>
          </cell>
          <cell r="M579">
            <v>0</v>
          </cell>
          <cell r="BG579">
            <v>45.64</v>
          </cell>
          <cell r="BH579">
            <v>45.64</v>
          </cell>
        </row>
        <row r="580">
          <cell r="D580" t="str">
            <v>A24774</v>
          </cell>
          <cell r="E580" t="str">
            <v>ugb</v>
          </cell>
          <cell r="F580" t="str">
            <v>SBR</v>
          </cell>
          <cell r="G580" t="str">
            <v>UT31</v>
          </cell>
          <cell r="H580" t="str">
            <v>6</v>
          </cell>
          <cell r="I580" t="str">
            <v>GB</v>
          </cell>
          <cell r="J580" t="str">
            <v>15/05/2006</v>
          </cell>
          <cell r="K580">
            <v>21.906657607692001</v>
          </cell>
          <cell r="L580">
            <v>34429.411749999999</v>
          </cell>
          <cell r="M580">
            <v>3568.5488999999998</v>
          </cell>
          <cell r="U580">
            <v>602.51470562500003</v>
          </cell>
          <cell r="Y580">
            <v>414.1</v>
          </cell>
          <cell r="AA580">
            <v>6369.4411737500004</v>
          </cell>
          <cell r="AX580">
            <v>602.51470562500003</v>
          </cell>
          <cell r="BF580">
            <v>300</v>
          </cell>
          <cell r="BG580">
            <v>46286.531235000002</v>
          </cell>
          <cell r="BH580">
            <v>39617.090061250005</v>
          </cell>
        </row>
        <row r="581">
          <cell r="D581" t="str">
            <v>U03142</v>
          </cell>
          <cell r="E581" t="str">
            <v>ugb</v>
          </cell>
          <cell r="F581" t="str">
            <v>TRL</v>
          </cell>
          <cell r="G581" t="str">
            <v>UT43</v>
          </cell>
          <cell r="H581" t="str">
            <v>7</v>
          </cell>
          <cell r="J581" t="str">
            <v>02/08/2010</v>
          </cell>
          <cell r="K581">
            <v>0</v>
          </cell>
          <cell r="L581">
            <v>27.5</v>
          </cell>
          <cell r="M581">
            <v>0</v>
          </cell>
          <cell r="BG581">
            <v>27.5</v>
          </cell>
          <cell r="BH581">
            <v>27.5</v>
          </cell>
        </row>
        <row r="582">
          <cell r="D582" t="str">
            <v>A00334</v>
          </cell>
          <cell r="E582" t="str">
            <v>ugb</v>
          </cell>
          <cell r="F582" t="str">
            <v>WWN</v>
          </cell>
          <cell r="G582" t="str">
            <v>UU71</v>
          </cell>
          <cell r="H582" t="str">
            <v>9</v>
          </cell>
          <cell r="I582" t="str">
            <v>IE</v>
          </cell>
          <cell r="J582" t="str">
            <v>03/03/2008</v>
          </cell>
          <cell r="K582">
            <v>11.676923076923</v>
          </cell>
          <cell r="L582">
            <v>4554</v>
          </cell>
          <cell r="M582">
            <v>909.42</v>
          </cell>
          <cell r="BG582">
            <v>5463.42</v>
          </cell>
          <cell r="BH582">
            <v>5463.42</v>
          </cell>
        </row>
        <row r="583">
          <cell r="D583" t="str">
            <v>A74928</v>
          </cell>
          <cell r="E583" t="str">
            <v>ugb</v>
          </cell>
          <cell r="F583" t="str">
            <v>SBS</v>
          </cell>
          <cell r="G583" t="str">
            <v>UP33</v>
          </cell>
          <cell r="H583" t="str">
            <v>10</v>
          </cell>
          <cell r="I583" t="str">
            <v>GB</v>
          </cell>
          <cell r="J583" t="str">
            <v>22/10/2012</v>
          </cell>
          <cell r="K583">
            <v>16.206857435897</v>
          </cell>
          <cell r="L583">
            <v>22850</v>
          </cell>
          <cell r="M583">
            <v>2055.3719999999998</v>
          </cell>
          <cell r="U583">
            <v>399.875</v>
          </cell>
          <cell r="AA583">
            <v>4227.25</v>
          </cell>
          <cell r="AM583">
            <v>1371</v>
          </cell>
          <cell r="AX583">
            <v>399.875</v>
          </cell>
          <cell r="BF583">
            <v>300</v>
          </cell>
          <cell r="BG583">
            <v>31603.371999999999</v>
          </cell>
          <cell r="BH583">
            <v>27076.121999999999</v>
          </cell>
        </row>
        <row r="584">
          <cell r="D584" t="str">
            <v>U03165</v>
          </cell>
          <cell r="E584" t="str">
            <v>ugb</v>
          </cell>
          <cell r="F584" t="str">
            <v>TRL</v>
          </cell>
          <cell r="G584" t="str">
            <v>UT43</v>
          </cell>
          <cell r="H584" t="str">
            <v>7</v>
          </cell>
          <cell r="J584" t="str">
            <v>04/10/2010</v>
          </cell>
          <cell r="K584">
            <v>0</v>
          </cell>
          <cell r="L584">
            <v>27.5</v>
          </cell>
          <cell r="M584">
            <v>0</v>
          </cell>
          <cell r="BG584">
            <v>27.5</v>
          </cell>
          <cell r="BH584">
            <v>27.5</v>
          </cell>
        </row>
        <row r="585">
          <cell r="D585" t="str">
            <v>A74831</v>
          </cell>
          <cell r="E585" t="str">
            <v>ugb</v>
          </cell>
          <cell r="F585" t="str">
            <v>TRL</v>
          </cell>
          <cell r="G585" t="str">
            <v>UT42</v>
          </cell>
          <cell r="H585" t="str">
            <v>5</v>
          </cell>
          <cell r="J585" t="str">
            <v>23/07/2012</v>
          </cell>
          <cell r="K585">
            <v>0</v>
          </cell>
          <cell r="L585">
            <v>35</v>
          </cell>
          <cell r="M585">
            <v>0</v>
          </cell>
          <cell r="BG585">
            <v>35</v>
          </cell>
          <cell r="BH585">
            <v>35</v>
          </cell>
        </row>
        <row r="586">
          <cell r="D586" t="str">
            <v>A50114</v>
          </cell>
          <cell r="E586" t="str">
            <v>ugb</v>
          </cell>
          <cell r="F586" t="str">
            <v>WEN</v>
          </cell>
          <cell r="G586" t="str">
            <v>UU41</v>
          </cell>
          <cell r="H586" t="str">
            <v>6</v>
          </cell>
          <cell r="I586" t="str">
            <v>GB</v>
          </cell>
          <cell r="J586" t="str">
            <v>17/05/2010</v>
          </cell>
          <cell r="K586">
            <v>25.423857435896998</v>
          </cell>
          <cell r="L586">
            <v>35525</v>
          </cell>
          <cell r="M586">
            <v>3804.5219999999999</v>
          </cell>
          <cell r="U586">
            <v>621.6875</v>
          </cell>
          <cell r="AA586">
            <v>6572.125</v>
          </cell>
          <cell r="AM586">
            <v>2131.5</v>
          </cell>
          <cell r="AX586">
            <v>621.6875</v>
          </cell>
          <cell r="BF586">
            <v>300</v>
          </cell>
          <cell r="BG586">
            <v>49576.521999999997</v>
          </cell>
          <cell r="BH586">
            <v>42704.396999999997</v>
          </cell>
        </row>
        <row r="587">
          <cell r="D587" t="str">
            <v>A76083</v>
          </cell>
          <cell r="E587" t="str">
            <v>ugb</v>
          </cell>
          <cell r="F587" t="str">
            <v>TRL</v>
          </cell>
          <cell r="G587" t="str">
            <v>UT42</v>
          </cell>
          <cell r="H587" t="str">
            <v>8</v>
          </cell>
          <cell r="I587" t="str">
            <v>GB</v>
          </cell>
          <cell r="J587" t="str">
            <v>29/04/2013</v>
          </cell>
          <cell r="K587">
            <v>23.320344615385</v>
          </cell>
          <cell r="L587">
            <v>33825</v>
          </cell>
          <cell r="M587">
            <v>3569.922</v>
          </cell>
          <cell r="U587">
            <v>591.9375</v>
          </cell>
          <cell r="AA587">
            <v>6257.625</v>
          </cell>
          <cell r="AH587">
            <v>338.25</v>
          </cell>
          <cell r="AX587">
            <v>591.9375</v>
          </cell>
          <cell r="BF587">
            <v>300</v>
          </cell>
          <cell r="BG587">
            <v>45474.671999999999</v>
          </cell>
          <cell r="BH587">
            <v>38917.046999999999</v>
          </cell>
        </row>
        <row r="588">
          <cell r="D588" t="str">
            <v>S10045</v>
          </cell>
          <cell r="E588" t="str">
            <v>ugb</v>
          </cell>
          <cell r="F588" t="str">
            <v>TPL</v>
          </cell>
          <cell r="G588" t="str">
            <v>UT22</v>
          </cell>
          <cell r="H588" t="str">
            <v>4</v>
          </cell>
          <cell r="J588" t="str">
            <v>13/06/2003</v>
          </cell>
          <cell r="K588">
            <v>0</v>
          </cell>
          <cell r="L588">
            <v>33.33</v>
          </cell>
          <cell r="M588">
            <v>0</v>
          </cell>
          <cell r="BG588">
            <v>33.33</v>
          </cell>
          <cell r="BH588">
            <v>33.33</v>
          </cell>
        </row>
        <row r="589">
          <cell r="D589" t="str">
            <v>A74754</v>
          </cell>
          <cell r="E589" t="str">
            <v>ugb</v>
          </cell>
          <cell r="F589" t="str">
            <v>TRL</v>
          </cell>
          <cell r="G589" t="str">
            <v>UT41</v>
          </cell>
          <cell r="H589" t="str">
            <v>11</v>
          </cell>
          <cell r="I589" t="str">
            <v>GB</v>
          </cell>
          <cell r="J589" t="str">
            <v>11/06/2012</v>
          </cell>
          <cell r="K589">
            <v>0</v>
          </cell>
          <cell r="L589">
            <v>6.15</v>
          </cell>
          <cell r="M589">
            <v>0</v>
          </cell>
          <cell r="BG589">
            <v>6.15</v>
          </cell>
          <cell r="BH589">
            <v>6.15</v>
          </cell>
        </row>
        <row r="590">
          <cell r="D590" t="str">
            <v>A76513</v>
          </cell>
          <cell r="E590" t="str">
            <v>ugb</v>
          </cell>
          <cell r="F590" t="str">
            <v>TRL</v>
          </cell>
          <cell r="G590" t="str">
            <v>UT41</v>
          </cell>
          <cell r="H590" t="str">
            <v>8</v>
          </cell>
          <cell r="I590" t="str">
            <v>GB</v>
          </cell>
          <cell r="J590" t="str">
            <v>14/04/2014</v>
          </cell>
          <cell r="K590">
            <v>22.37</v>
          </cell>
          <cell r="L590">
            <v>22.37</v>
          </cell>
          <cell r="M590">
            <v>0</v>
          </cell>
          <cell r="BG590">
            <v>22.37</v>
          </cell>
          <cell r="BH590">
            <v>22.37</v>
          </cell>
        </row>
        <row r="591">
          <cell r="D591" t="str">
            <v>A96830</v>
          </cell>
          <cell r="E591" t="str">
            <v>ugb</v>
          </cell>
          <cell r="F591" t="str">
            <v>SBR</v>
          </cell>
          <cell r="G591" t="str">
            <v>UT31</v>
          </cell>
          <cell r="H591" t="str">
            <v>0</v>
          </cell>
          <cell r="I591" t="str">
            <v>GB</v>
          </cell>
          <cell r="J591" t="str">
            <v>11/04/2005</v>
          </cell>
          <cell r="K591">
            <v>41.056409615385</v>
          </cell>
          <cell r="L591">
            <v>53600</v>
          </cell>
          <cell r="M591">
            <v>7357.3320000000003</v>
          </cell>
          <cell r="O591">
            <v>2310</v>
          </cell>
          <cell r="U591">
            <v>938</v>
          </cell>
          <cell r="Y591">
            <v>340</v>
          </cell>
          <cell r="AA591">
            <v>9916</v>
          </cell>
          <cell r="AT591">
            <v>4288</v>
          </cell>
          <cell r="AX591">
            <v>938</v>
          </cell>
          <cell r="BB591">
            <v>5360</v>
          </cell>
          <cell r="BE591">
            <v>350</v>
          </cell>
          <cell r="BG591">
            <v>85397.331999999995</v>
          </cell>
          <cell r="BH591">
            <v>75131.331999999995</v>
          </cell>
        </row>
        <row r="592">
          <cell r="D592" t="str">
            <v>A00810</v>
          </cell>
          <cell r="E592" t="str">
            <v>ugb</v>
          </cell>
          <cell r="F592" t="str">
            <v>WTC</v>
          </cell>
          <cell r="G592" t="str">
            <v>UU22</v>
          </cell>
          <cell r="H592" t="str">
            <v>3</v>
          </cell>
          <cell r="I592" t="str">
            <v>GB</v>
          </cell>
          <cell r="J592" t="str">
            <v>09/08/1976</v>
          </cell>
          <cell r="K592">
            <v>0</v>
          </cell>
          <cell r="L592">
            <v>40.5</v>
          </cell>
          <cell r="M592">
            <v>6710.4942600000004</v>
          </cell>
          <cell r="BG592">
            <v>6750.9942600000004</v>
          </cell>
          <cell r="BH592">
            <v>6750.9942600000004</v>
          </cell>
        </row>
        <row r="593">
          <cell r="D593" t="str">
            <v>A25198</v>
          </cell>
          <cell r="E593" t="str">
            <v>ugb</v>
          </cell>
          <cell r="F593" t="str">
            <v>WWN</v>
          </cell>
          <cell r="G593" t="str">
            <v>UU61</v>
          </cell>
          <cell r="H593" t="str">
            <v>8</v>
          </cell>
          <cell r="I593" t="str">
            <v>GB</v>
          </cell>
          <cell r="J593" t="str">
            <v>05/03/2010</v>
          </cell>
          <cell r="K593">
            <v>10.240305555556001</v>
          </cell>
          <cell r="L593">
            <v>17810</v>
          </cell>
          <cell r="M593">
            <v>1359.8520000000001</v>
          </cell>
          <cell r="BG593">
            <v>19169.851999999999</v>
          </cell>
          <cell r="BH593">
            <v>19169.851999999999</v>
          </cell>
        </row>
        <row r="594">
          <cell r="D594" t="str">
            <v>I00361</v>
          </cell>
          <cell r="E594" t="str">
            <v>uin</v>
          </cell>
          <cell r="F594" t="str">
            <v>TRL</v>
          </cell>
          <cell r="G594" t="str">
            <v>UT111</v>
          </cell>
          <cell r="H594" t="str">
            <v>8</v>
          </cell>
          <cell r="I594" t="str">
            <v>IN</v>
          </cell>
          <cell r="J594" t="str">
            <v>03/03/2014</v>
          </cell>
          <cell r="K594">
            <v>1.6003037295236191</v>
          </cell>
          <cell r="L594">
            <v>1649.5655162256371</v>
          </cell>
          <cell r="M594">
            <v>0</v>
          </cell>
          <cell r="S594">
            <v>94.260886641464964</v>
          </cell>
          <cell r="V594">
            <v>79.179144778830576</v>
          </cell>
          <cell r="AA594">
            <v>506.22086504001174</v>
          </cell>
          <cell r="AB594">
            <v>824.78275811281844</v>
          </cell>
          <cell r="AC594">
            <v>147.28263537728901</v>
          </cell>
          <cell r="AD594">
            <v>245.47105896214833</v>
          </cell>
          <cell r="AQ594">
            <v>197.94786194707646</v>
          </cell>
          <cell r="BA594">
            <v>0</v>
          </cell>
          <cell r="BG594">
            <v>3744.7107270852762</v>
          </cell>
          <cell r="BH594">
            <v>3238.4898620452645</v>
          </cell>
        </row>
        <row r="595">
          <cell r="D595" t="str">
            <v>I00059</v>
          </cell>
          <cell r="E595" t="str">
            <v>uin</v>
          </cell>
          <cell r="F595" t="str">
            <v>AIT</v>
          </cell>
          <cell r="G595" t="str">
            <v>US111</v>
          </cell>
          <cell r="H595" t="str">
            <v>9</v>
          </cell>
          <cell r="I595" t="str">
            <v>IN</v>
          </cell>
          <cell r="J595" t="str">
            <v>01/12/2010</v>
          </cell>
          <cell r="K595">
            <v>0</v>
          </cell>
          <cell r="L595">
            <v>2258.3337424517645</v>
          </cell>
          <cell r="M595">
            <v>0</v>
          </cell>
          <cell r="BG595">
            <v>2258.3337424517645</v>
          </cell>
          <cell r="BH595">
            <v>2258.3337424517645</v>
          </cell>
        </row>
        <row r="596">
          <cell r="D596" t="str">
            <v>I00290</v>
          </cell>
          <cell r="E596" t="str">
            <v>uin</v>
          </cell>
          <cell r="F596" t="str">
            <v>WWN</v>
          </cell>
          <cell r="G596" t="str">
            <v>UU111</v>
          </cell>
          <cell r="H596" t="str">
            <v>8</v>
          </cell>
          <cell r="I596" t="str">
            <v>IN</v>
          </cell>
          <cell r="J596" t="str">
            <v>30/09/2013</v>
          </cell>
          <cell r="K596">
            <v>2.5779225113577593</v>
          </cell>
          <cell r="L596">
            <v>2078.3249054936423</v>
          </cell>
          <cell r="M596">
            <v>0</v>
          </cell>
          <cell r="S596">
            <v>94.260886641464964</v>
          </cell>
          <cell r="V596">
            <v>99.759595463694836</v>
          </cell>
          <cell r="AA596">
            <v>836.52586298787355</v>
          </cell>
          <cell r="AB596">
            <v>1039.1624527468211</v>
          </cell>
          <cell r="AC596">
            <v>147.28263537728901</v>
          </cell>
          <cell r="AD596">
            <v>245.47105896214833</v>
          </cell>
          <cell r="AQ596">
            <v>249.39898865923703</v>
          </cell>
          <cell r="BA596">
            <v>1242.1522902449801</v>
          </cell>
          <cell r="BG596">
            <v>6032.3386765771511</v>
          </cell>
          <cell r="BH596">
            <v>5195.8128135892775</v>
          </cell>
        </row>
        <row r="597">
          <cell r="D597" t="str">
            <v>A50244</v>
          </cell>
          <cell r="E597" t="str">
            <v>ugb</v>
          </cell>
          <cell r="F597" t="str">
            <v>GCL</v>
          </cell>
          <cell r="G597" t="str">
            <v>UP31</v>
          </cell>
          <cell r="H597" t="str">
            <v>4</v>
          </cell>
          <cell r="I597" t="str">
            <v>GB</v>
          </cell>
          <cell r="J597" t="str">
            <v>30/07/2012</v>
          </cell>
          <cell r="K597">
            <v>26.724917948718002</v>
          </cell>
          <cell r="L597">
            <v>37600</v>
          </cell>
          <cell r="M597">
            <v>4090.8719999999998</v>
          </cell>
          <cell r="BG597">
            <v>41690.872000000003</v>
          </cell>
          <cell r="BH597">
            <v>41690.872000000003</v>
          </cell>
        </row>
        <row r="598">
          <cell r="D598" t="str">
            <v>U02974</v>
          </cell>
          <cell r="E598" t="str">
            <v>ugb</v>
          </cell>
          <cell r="F598" t="str">
            <v>TRL</v>
          </cell>
          <cell r="G598" t="str">
            <v>UT41</v>
          </cell>
          <cell r="H598" t="str">
            <v>7</v>
          </cell>
          <cell r="J598" t="str">
            <v>05/01/2009</v>
          </cell>
          <cell r="K598">
            <v>0</v>
          </cell>
          <cell r="L598">
            <v>35.700000000000003</v>
          </cell>
          <cell r="M598">
            <v>0</v>
          </cell>
          <cell r="BG598">
            <v>35.700000000000003</v>
          </cell>
          <cell r="BH598">
            <v>35.700000000000003</v>
          </cell>
        </row>
        <row r="599">
          <cell r="D599" t="str">
            <v>A00107</v>
          </cell>
          <cell r="E599" t="str">
            <v>ugb</v>
          </cell>
          <cell r="F599" t="str">
            <v>SBS</v>
          </cell>
          <cell r="G599" t="str">
            <v>UP33</v>
          </cell>
          <cell r="H599" t="str">
            <v>7</v>
          </cell>
          <cell r="I599" t="str">
            <v>GB</v>
          </cell>
          <cell r="J599" t="str">
            <v>31/07/2006</v>
          </cell>
          <cell r="K599">
            <v>15.336355555556</v>
          </cell>
          <cell r="L599">
            <v>32500</v>
          </cell>
          <cell r="M599">
            <v>3387.0720000000001</v>
          </cell>
          <cell r="BG599">
            <v>35887.072</v>
          </cell>
          <cell r="BH599">
            <v>35887.072</v>
          </cell>
        </row>
        <row r="600">
          <cell r="D600" t="str">
            <v>U03140</v>
          </cell>
          <cell r="E600" t="str">
            <v>ugb</v>
          </cell>
          <cell r="F600" t="str">
            <v>SBS</v>
          </cell>
          <cell r="G600" t="str">
            <v>UP51</v>
          </cell>
          <cell r="H600" t="str">
            <v>11</v>
          </cell>
          <cell r="J600" t="str">
            <v>02/08/2010</v>
          </cell>
          <cell r="K600">
            <v>0</v>
          </cell>
          <cell r="L600">
            <v>0.01</v>
          </cell>
          <cell r="M600">
            <v>0</v>
          </cell>
          <cell r="BG600">
            <v>0.01</v>
          </cell>
          <cell r="BH600">
            <v>0.01</v>
          </cell>
        </row>
        <row r="601">
          <cell r="D601" t="str">
            <v>A74858</v>
          </cell>
          <cell r="E601" t="str">
            <v>ugb</v>
          </cell>
          <cell r="F601" t="str">
            <v>SBS</v>
          </cell>
          <cell r="G601" t="str">
            <v>UP33</v>
          </cell>
          <cell r="H601" t="str">
            <v>11</v>
          </cell>
          <cell r="J601" t="str">
            <v>06/08/2012</v>
          </cell>
          <cell r="K601">
            <v>0</v>
          </cell>
          <cell r="L601">
            <v>0.01</v>
          </cell>
          <cell r="M601">
            <v>0</v>
          </cell>
          <cell r="BG601">
            <v>0.01</v>
          </cell>
          <cell r="BH601">
            <v>0.01</v>
          </cell>
        </row>
        <row r="602">
          <cell r="D602" t="str">
            <v>A74649</v>
          </cell>
          <cell r="E602" t="str">
            <v>ugb</v>
          </cell>
          <cell r="F602" t="str">
            <v>GGE</v>
          </cell>
          <cell r="G602" t="str">
            <v>UP31</v>
          </cell>
          <cell r="H602" t="str">
            <v>7</v>
          </cell>
          <cell r="I602" t="str">
            <v>GB</v>
          </cell>
          <cell r="J602" t="str">
            <v>14/12/2009</v>
          </cell>
          <cell r="K602">
            <v>13.443113846154001</v>
          </cell>
          <cell r="L602">
            <v>24000</v>
          </cell>
          <cell r="M602">
            <v>2214.0720000000001</v>
          </cell>
          <cell r="BG602">
            <v>26214.072</v>
          </cell>
          <cell r="BH602">
            <v>26214.072</v>
          </cell>
        </row>
        <row r="603">
          <cell r="D603" t="str">
            <v>A49893</v>
          </cell>
          <cell r="E603" t="str">
            <v>ugb</v>
          </cell>
          <cell r="F603" t="str">
            <v>THW</v>
          </cell>
          <cell r="G603" t="str">
            <v>UT21</v>
          </cell>
          <cell r="H603" t="str">
            <v>11</v>
          </cell>
          <cell r="I603" t="str">
            <v>GB</v>
          </cell>
          <cell r="J603" t="str">
            <v>11/07/2007</v>
          </cell>
          <cell r="K603">
            <v>7.5313497435899999</v>
          </cell>
          <cell r="L603">
            <v>13870</v>
          </cell>
          <cell r="M603">
            <v>816.13199999999995</v>
          </cell>
          <cell r="BG603">
            <v>14686.132</v>
          </cell>
          <cell r="BH603">
            <v>14686.132</v>
          </cell>
        </row>
        <row r="604">
          <cell r="D604" t="str">
            <v>I00049</v>
          </cell>
          <cell r="E604" t="str">
            <v>uin</v>
          </cell>
          <cell r="F604" t="str">
            <v>TRL</v>
          </cell>
          <cell r="G604" t="str">
            <v>UT111</v>
          </cell>
          <cell r="H604" t="str">
            <v>4</v>
          </cell>
          <cell r="I604" t="str">
            <v>IN</v>
          </cell>
          <cell r="J604" t="str">
            <v>15/11/2010</v>
          </cell>
          <cell r="K604">
            <v>0</v>
          </cell>
          <cell r="L604">
            <v>11782.610830183121</v>
          </cell>
          <cell r="M604">
            <v>0</v>
          </cell>
          <cell r="BG604">
            <v>11782.610830183121</v>
          </cell>
          <cell r="BH604">
            <v>11782.610830183121</v>
          </cell>
        </row>
        <row r="605">
          <cell r="D605" t="str">
            <v>A76129</v>
          </cell>
          <cell r="E605" t="str">
            <v>ugb</v>
          </cell>
          <cell r="F605" t="str">
            <v>SBR</v>
          </cell>
          <cell r="G605" t="str">
            <v>UT31</v>
          </cell>
          <cell r="H605" t="str">
            <v>11</v>
          </cell>
          <cell r="I605" t="str">
            <v>MU</v>
          </cell>
          <cell r="J605" t="str">
            <v>03/06/2013</v>
          </cell>
          <cell r="K605">
            <v>6.4811800000000002</v>
          </cell>
          <cell r="L605">
            <v>12070.5</v>
          </cell>
          <cell r="M605">
            <v>567.80100000000004</v>
          </cell>
          <cell r="BG605">
            <v>12638.300999999999</v>
          </cell>
          <cell r="BH605">
            <v>12638.300999999999</v>
          </cell>
        </row>
        <row r="606">
          <cell r="D606" t="str">
            <v>A74563</v>
          </cell>
          <cell r="E606" t="str">
            <v>ugb</v>
          </cell>
          <cell r="F606" t="str">
            <v>MAM</v>
          </cell>
          <cell r="G606" t="str">
            <v>UU23</v>
          </cell>
          <cell r="H606" t="str">
            <v>7</v>
          </cell>
          <cell r="I606" t="str">
            <v>GB</v>
          </cell>
          <cell r="J606" t="str">
            <v>02/02/2009</v>
          </cell>
          <cell r="K606">
            <v>15.485677948717999</v>
          </cell>
          <cell r="L606">
            <v>27500</v>
          </cell>
          <cell r="M606">
            <v>2697.0720000000001</v>
          </cell>
          <cell r="BG606">
            <v>30197.072</v>
          </cell>
          <cell r="BH606">
            <v>30197.072</v>
          </cell>
        </row>
        <row r="607">
          <cell r="D607" t="str">
            <v>I00220</v>
          </cell>
          <cell r="E607" t="str">
            <v>uin</v>
          </cell>
          <cell r="F607" t="str">
            <v>AHR</v>
          </cell>
          <cell r="G607" t="str">
            <v>US111</v>
          </cell>
          <cell r="H607" t="str">
            <v>9</v>
          </cell>
          <cell r="I607" t="str">
            <v>IN</v>
          </cell>
          <cell r="J607" t="str">
            <v>05/04/2013</v>
          </cell>
          <cell r="K607">
            <v>0</v>
          </cell>
          <cell r="L607">
            <v>5007.6096028278262</v>
          </cell>
          <cell r="M607">
            <v>0</v>
          </cell>
          <cell r="BG607">
            <v>5007.6096028278262</v>
          </cell>
          <cell r="BH607">
            <v>5007.6096028278262</v>
          </cell>
        </row>
        <row r="608">
          <cell r="D608" t="str">
            <v>A01295</v>
          </cell>
          <cell r="E608" t="str">
            <v>ugb</v>
          </cell>
          <cell r="F608" t="str">
            <v>THW</v>
          </cell>
          <cell r="G608" t="str">
            <v>UT23</v>
          </cell>
          <cell r="H608" t="str">
            <v>6</v>
          </cell>
          <cell r="I608" t="str">
            <v>GB</v>
          </cell>
          <cell r="J608" t="str">
            <v>28/08/1989</v>
          </cell>
          <cell r="K608">
            <v>0</v>
          </cell>
          <cell r="L608">
            <v>37602.300000000003</v>
          </cell>
          <cell r="M608">
            <v>4091.1894000000002</v>
          </cell>
          <cell r="BG608">
            <v>41693.489399999999</v>
          </cell>
          <cell r="BH608">
            <v>41693.489399999999</v>
          </cell>
        </row>
        <row r="609">
          <cell r="D609" t="str">
            <v>I00195</v>
          </cell>
          <cell r="E609" t="str">
            <v>uin</v>
          </cell>
          <cell r="F609" t="str">
            <v>TRS</v>
          </cell>
          <cell r="G609" t="str">
            <v>UT111</v>
          </cell>
          <cell r="H609" t="str">
            <v>8</v>
          </cell>
          <cell r="I609" t="str">
            <v>IN</v>
          </cell>
          <cell r="J609" t="str">
            <v>19/11/2012</v>
          </cell>
          <cell r="K609">
            <v>3.4174659909289016</v>
          </cell>
          <cell r="L609">
            <v>2755.1671657911534</v>
          </cell>
          <cell r="M609">
            <v>0</v>
          </cell>
          <cell r="S609">
            <v>94.260886641464964</v>
          </cell>
          <cell r="V609">
            <v>132.24802395797536</v>
          </cell>
          <cell r="AA609">
            <v>1108.9544680642152</v>
          </cell>
          <cell r="AB609">
            <v>1377.5835828955765</v>
          </cell>
          <cell r="AC609">
            <v>147.28263537728901</v>
          </cell>
          <cell r="AD609">
            <v>245.47105896214833</v>
          </cell>
          <cell r="AQ609">
            <v>330.62005989493832</v>
          </cell>
          <cell r="BA609">
            <v>1805.2825371888653</v>
          </cell>
          <cell r="BG609">
            <v>7996.8704187736266</v>
          </cell>
          <cell r="BH609">
            <v>6887.9159507094118</v>
          </cell>
        </row>
        <row r="610">
          <cell r="D610" t="str">
            <v>I00181</v>
          </cell>
          <cell r="E610" t="str">
            <v>uin</v>
          </cell>
          <cell r="F610" t="str">
            <v>WWN</v>
          </cell>
          <cell r="G610" t="str">
            <v>UU111</v>
          </cell>
          <cell r="H610" t="str">
            <v>6</v>
          </cell>
          <cell r="I610" t="str">
            <v>IN</v>
          </cell>
          <cell r="J610" t="str">
            <v>05/10/2012</v>
          </cell>
          <cell r="K610">
            <v>8.6947368545716142</v>
          </cell>
          <cell r="L610">
            <v>7009.7108350925419</v>
          </cell>
          <cell r="M610">
            <v>0</v>
          </cell>
          <cell r="S610">
            <v>94.260886641464964</v>
          </cell>
          <cell r="V610">
            <v>336.46612008444203</v>
          </cell>
          <cell r="AA610">
            <v>2821.4084087780448</v>
          </cell>
          <cell r="AB610">
            <v>3504.8554175462709</v>
          </cell>
          <cell r="AC610">
            <v>147.28263537728901</v>
          </cell>
          <cell r="AD610">
            <v>245.47105896214833</v>
          </cell>
          <cell r="AQ610">
            <v>841.16530021110509</v>
          </cell>
          <cell r="BA610">
            <v>5345.0635770042709</v>
          </cell>
          <cell r="BG610">
            <v>20345.684239697581</v>
          </cell>
          <cell r="BH610">
            <v>17524.275830919534</v>
          </cell>
        </row>
        <row r="611">
          <cell r="D611" t="str">
            <v>I00012</v>
          </cell>
          <cell r="E611" t="str">
            <v>uin</v>
          </cell>
          <cell r="F611" t="str">
            <v>WWN</v>
          </cell>
          <cell r="G611" t="str">
            <v>UU111</v>
          </cell>
          <cell r="H611" t="str">
            <v>8</v>
          </cell>
          <cell r="I611" t="str">
            <v>IN</v>
          </cell>
          <cell r="J611" t="str">
            <v>19/04/2010</v>
          </cell>
          <cell r="K611">
            <v>0.75529556603738046</v>
          </cell>
          <cell r="L611">
            <v>1767.3916245274679</v>
          </cell>
          <cell r="M611">
            <v>0</v>
          </cell>
          <cell r="BG611">
            <v>1767.3916245274679</v>
          </cell>
          <cell r="BH611">
            <v>1767.3916245274679</v>
          </cell>
        </row>
        <row r="612">
          <cell r="D612" t="str">
            <v>A76344</v>
          </cell>
          <cell r="E612" t="str">
            <v>ugb</v>
          </cell>
          <cell r="F612" t="str">
            <v>SBR</v>
          </cell>
          <cell r="G612" t="str">
            <v>UT31</v>
          </cell>
          <cell r="H612" t="str">
            <v>4</v>
          </cell>
          <cell r="I612" t="str">
            <v>GB</v>
          </cell>
          <cell r="J612" t="str">
            <v>02/12/2013</v>
          </cell>
          <cell r="K612">
            <v>36.648264615385003</v>
          </cell>
          <cell r="L612">
            <v>49000</v>
          </cell>
          <cell r="M612">
            <v>6242.0159999999996</v>
          </cell>
          <cell r="P612">
            <v>4188</v>
          </cell>
          <cell r="U612">
            <v>857.5</v>
          </cell>
          <cell r="Y612">
            <v>414.1</v>
          </cell>
          <cell r="AA612">
            <v>9065</v>
          </cell>
          <cell r="AH612">
            <v>490</v>
          </cell>
          <cell r="AX612">
            <v>857.5</v>
          </cell>
          <cell r="BE612">
            <v>350</v>
          </cell>
          <cell r="BG612">
            <v>71464.115999999995</v>
          </cell>
          <cell r="BH612">
            <v>62049.115999999995</v>
          </cell>
        </row>
        <row r="613">
          <cell r="D613" t="str">
            <v>A84050</v>
          </cell>
          <cell r="E613" t="str">
            <v>ugb</v>
          </cell>
          <cell r="F613" t="str">
            <v>TEX</v>
          </cell>
          <cell r="G613" t="str">
            <v>UT11</v>
          </cell>
          <cell r="H613" t="str">
            <v>2</v>
          </cell>
          <cell r="I613" t="str">
            <v>GB</v>
          </cell>
          <cell r="J613" t="str">
            <v>13/01/2003</v>
          </cell>
          <cell r="K613">
            <v>92.830149743589999</v>
          </cell>
          <cell r="L613">
            <v>120000</v>
          </cell>
          <cell r="M613">
            <v>16432.212</v>
          </cell>
          <cell r="P613">
            <v>7030</v>
          </cell>
          <cell r="U613">
            <v>2100</v>
          </cell>
          <cell r="X613">
            <v>956.58</v>
          </cell>
          <cell r="AA613">
            <v>22200</v>
          </cell>
          <cell r="AO613">
            <v>9600</v>
          </cell>
          <cell r="AX613">
            <v>2100</v>
          </cell>
          <cell r="BD613">
            <v>600</v>
          </cell>
          <cell r="BG613">
            <v>181018.79199999999</v>
          </cell>
          <cell r="BH613">
            <v>158218.79199999999</v>
          </cell>
        </row>
        <row r="614">
          <cell r="D614" t="str">
            <v>A49725</v>
          </cell>
          <cell r="E614" t="str">
            <v>ugb</v>
          </cell>
          <cell r="F614" t="str">
            <v>SBR</v>
          </cell>
          <cell r="G614" t="str">
            <v>UT31</v>
          </cell>
          <cell r="H614" t="str">
            <v>7</v>
          </cell>
          <cell r="I614" t="str">
            <v>GB</v>
          </cell>
          <cell r="J614" t="str">
            <v>03/04/2006</v>
          </cell>
          <cell r="K614">
            <v>21.600691282050999</v>
          </cell>
          <cell r="L614">
            <v>26965</v>
          </cell>
          <cell r="M614">
            <v>3238.998</v>
          </cell>
          <cell r="P614">
            <v>4462</v>
          </cell>
          <cell r="U614">
            <v>471.88749999999999</v>
          </cell>
          <cell r="Y614">
            <v>414.1</v>
          </cell>
          <cell r="AA614">
            <v>4988.5249999999996</v>
          </cell>
          <cell r="AJ614">
            <v>808.95</v>
          </cell>
          <cell r="AX614">
            <v>471.88749999999999</v>
          </cell>
          <cell r="BF614">
            <v>300</v>
          </cell>
          <cell r="BG614">
            <v>42121.347999999998</v>
          </cell>
          <cell r="BH614">
            <v>36832.822999999997</v>
          </cell>
        </row>
        <row r="615">
          <cell r="D615" t="str">
            <v>A74592</v>
          </cell>
          <cell r="E615" t="str">
            <v>ugb</v>
          </cell>
          <cell r="F615" t="str">
            <v>TRL</v>
          </cell>
          <cell r="G615" t="str">
            <v>UT41</v>
          </cell>
          <cell r="H615" t="str">
            <v>5</v>
          </cell>
          <cell r="I615" t="str">
            <v>GB</v>
          </cell>
          <cell r="J615" t="str">
            <v>05/05/2009</v>
          </cell>
          <cell r="K615">
            <v>28.032857435897</v>
          </cell>
          <cell r="L615">
            <v>49000</v>
          </cell>
          <cell r="M615">
            <v>5664.0720000000001</v>
          </cell>
          <cell r="BG615">
            <v>54664.072</v>
          </cell>
          <cell r="BH615">
            <v>54664.072</v>
          </cell>
        </row>
        <row r="616">
          <cell r="D616" t="str">
            <v>A74946</v>
          </cell>
          <cell r="E616" t="str">
            <v>ugb</v>
          </cell>
          <cell r="F616" t="str">
            <v>WWN</v>
          </cell>
          <cell r="G616" t="str">
            <v>UU61</v>
          </cell>
          <cell r="H616" t="str">
            <v>5</v>
          </cell>
          <cell r="I616" t="str">
            <v>GB</v>
          </cell>
          <cell r="J616" t="str">
            <v>26/11/2012</v>
          </cell>
          <cell r="K616">
            <v>33.229493333332996</v>
          </cell>
          <cell r="L616">
            <v>44370</v>
          </cell>
          <cell r="M616">
            <v>5343.9120000000003</v>
          </cell>
          <cell r="O616">
            <v>2310</v>
          </cell>
          <cell r="U616">
            <v>776.47500000000002</v>
          </cell>
          <cell r="AA616">
            <v>8208.4500000000007</v>
          </cell>
          <cell r="AM616">
            <v>2662.2</v>
          </cell>
          <cell r="AX616">
            <v>776.47500000000002</v>
          </cell>
          <cell r="BE616">
            <v>350</v>
          </cell>
          <cell r="BG616">
            <v>64797.512000000002</v>
          </cell>
          <cell r="BH616">
            <v>56239.062000000005</v>
          </cell>
        </row>
        <row r="617">
          <cell r="D617" t="str">
            <v>A74236</v>
          </cell>
          <cell r="E617" t="str">
            <v>ugb</v>
          </cell>
          <cell r="F617" t="str">
            <v>EEC</v>
          </cell>
          <cell r="G617" t="str">
            <v>UE21</v>
          </cell>
          <cell r="H617" t="str">
            <v>5</v>
          </cell>
          <cell r="I617" t="str">
            <v>GB</v>
          </cell>
          <cell r="J617" t="str">
            <v>06/04/2006</v>
          </cell>
          <cell r="K617">
            <v>16.424206974358999</v>
          </cell>
          <cell r="L617">
            <v>29108.2</v>
          </cell>
          <cell r="M617">
            <v>2919.0036</v>
          </cell>
          <cell r="BG617">
            <v>32027.203600000001</v>
          </cell>
          <cell r="BH617">
            <v>32027.203600000001</v>
          </cell>
        </row>
        <row r="618">
          <cell r="D618" t="str">
            <v>W13471</v>
          </cell>
          <cell r="E618" t="str">
            <v>ugb</v>
          </cell>
          <cell r="F618" t="str">
            <v>UEX</v>
          </cell>
          <cell r="G618" t="str">
            <v>UU11</v>
          </cell>
          <cell r="H618" t="str">
            <v>2</v>
          </cell>
          <cell r="I618" t="str">
            <v>GB</v>
          </cell>
          <cell r="J618" t="str">
            <v>04/10/2004</v>
          </cell>
          <cell r="K618">
            <v>0</v>
          </cell>
          <cell r="L618">
            <v>106090</v>
          </cell>
          <cell r="M618">
            <v>14671.4424</v>
          </cell>
          <cell r="BG618">
            <v>120761.4424</v>
          </cell>
          <cell r="BH618">
            <v>120761.4424</v>
          </cell>
        </row>
        <row r="619">
          <cell r="D619" t="str">
            <v>A01998</v>
          </cell>
          <cell r="E619" t="str">
            <v>ugb</v>
          </cell>
          <cell r="F619" t="str">
            <v>GCL</v>
          </cell>
          <cell r="G619" t="str">
            <v>UP31</v>
          </cell>
          <cell r="H619" t="str">
            <v>5</v>
          </cell>
          <cell r="I619" t="str">
            <v>GB</v>
          </cell>
          <cell r="J619" t="str">
            <v>10/12/1990</v>
          </cell>
          <cell r="K619">
            <v>31.578728276923002</v>
          </cell>
          <cell r="L619">
            <v>25007.352999999999</v>
          </cell>
          <cell r="M619">
            <v>2543.5267140000001</v>
          </cell>
          <cell r="O619">
            <v>1380</v>
          </cell>
          <cell r="U619">
            <v>437.62867749999998</v>
          </cell>
          <cell r="Y619">
            <v>414.1</v>
          </cell>
          <cell r="AA619">
            <v>4626.3603050000002</v>
          </cell>
          <cell r="AN619">
            <v>1750.5147099999999</v>
          </cell>
          <cell r="AX619">
            <v>437.62867749999998</v>
          </cell>
          <cell r="BE619">
            <v>350</v>
          </cell>
          <cell r="BG619">
            <v>36947.112084</v>
          </cell>
          <cell r="BH619">
            <v>31970.751778999998</v>
          </cell>
        </row>
        <row r="620">
          <cell r="D620" t="str">
            <v>W13374</v>
          </cell>
          <cell r="E620" t="str">
            <v>ugb</v>
          </cell>
          <cell r="F620" t="str">
            <v>THW</v>
          </cell>
          <cell r="G620" t="str">
            <v>UT21</v>
          </cell>
          <cell r="H620" t="str">
            <v>7</v>
          </cell>
          <cell r="I620" t="str">
            <v>GB</v>
          </cell>
          <cell r="J620" t="str">
            <v>17/02/2003</v>
          </cell>
          <cell r="K620">
            <v>19.279011282050998</v>
          </cell>
          <cell r="L620">
            <v>34000</v>
          </cell>
          <cell r="M620">
            <v>3594.0720000000001</v>
          </cell>
          <cell r="BG620">
            <v>37594.072</v>
          </cell>
          <cell r="BH620">
            <v>37594.072</v>
          </cell>
        </row>
        <row r="621">
          <cell r="D621" t="str">
            <v>W13439</v>
          </cell>
          <cell r="E621" t="str">
            <v>ugb</v>
          </cell>
          <cell r="F621" t="str">
            <v>THW</v>
          </cell>
          <cell r="G621" t="str">
            <v>UT21</v>
          </cell>
          <cell r="H621" t="str">
            <v>3</v>
          </cell>
          <cell r="I621" t="str">
            <v>GB</v>
          </cell>
          <cell r="J621" t="str">
            <v>03/03/2004</v>
          </cell>
          <cell r="K621">
            <v>39.117094153845997</v>
          </cell>
          <cell r="L621">
            <v>67993.2</v>
          </cell>
          <cell r="M621">
            <v>8285.1335999999992</v>
          </cell>
          <cell r="BG621">
            <v>76278.333599999998</v>
          </cell>
          <cell r="BH621">
            <v>76278.333599999998</v>
          </cell>
        </row>
        <row r="622">
          <cell r="D622" t="str">
            <v>A42457</v>
          </cell>
          <cell r="E622" t="str">
            <v>ugb</v>
          </cell>
          <cell r="F622" t="str">
            <v>WTC</v>
          </cell>
          <cell r="G622" t="str">
            <v>UU22</v>
          </cell>
          <cell r="H622" t="str">
            <v>7</v>
          </cell>
          <cell r="I622" t="str">
            <v>GB</v>
          </cell>
          <cell r="J622" t="str">
            <v>24/01/2000</v>
          </cell>
          <cell r="K622">
            <v>18.651652307692</v>
          </cell>
          <cell r="L622">
            <v>32925</v>
          </cell>
          <cell r="M622">
            <v>3445.7220000000002</v>
          </cell>
          <cell r="BG622">
            <v>36370.722000000002</v>
          </cell>
          <cell r="BH622">
            <v>36370.722000000002</v>
          </cell>
        </row>
        <row r="623">
          <cell r="D623" t="str">
            <v>A74237</v>
          </cell>
          <cell r="E623" t="str">
            <v>ugb</v>
          </cell>
          <cell r="F623" t="str">
            <v>EEC</v>
          </cell>
          <cell r="G623" t="str">
            <v>UE21</v>
          </cell>
          <cell r="H623" t="str">
            <v>3</v>
          </cell>
          <cell r="I623" t="str">
            <v>GB</v>
          </cell>
          <cell r="J623" t="str">
            <v>06/04/2006</v>
          </cell>
          <cell r="K623">
            <v>39.387072820512998</v>
          </cell>
          <cell r="L623">
            <v>52000</v>
          </cell>
          <cell r="M623">
            <v>6490.692</v>
          </cell>
          <cell r="O623">
            <v>2990</v>
          </cell>
          <cell r="U623">
            <v>910</v>
          </cell>
          <cell r="Y623">
            <v>414.1</v>
          </cell>
          <cell r="AA623">
            <v>9620</v>
          </cell>
          <cell r="AM623">
            <v>3120</v>
          </cell>
          <cell r="AX623">
            <v>910</v>
          </cell>
          <cell r="BE623">
            <v>350</v>
          </cell>
          <cell r="BG623">
            <v>76804.792000000001</v>
          </cell>
          <cell r="BH623">
            <v>66834.792000000001</v>
          </cell>
        </row>
        <row r="624">
          <cell r="D624" t="str">
            <v>A24719</v>
          </cell>
          <cell r="E624" t="str">
            <v>ugb</v>
          </cell>
          <cell r="F624" t="str">
            <v>EER</v>
          </cell>
          <cell r="G624" t="str">
            <v>UE31</v>
          </cell>
          <cell r="H624" t="str">
            <v>4</v>
          </cell>
          <cell r="I624" t="str">
            <v>GB</v>
          </cell>
          <cell r="J624" t="str">
            <v>03/04/2006</v>
          </cell>
          <cell r="K624">
            <v>27.997842051281999</v>
          </cell>
          <cell r="L624">
            <v>48940</v>
          </cell>
          <cell r="M624">
            <v>5655.7920000000004</v>
          </cell>
          <cell r="BG624">
            <v>54595.792000000001</v>
          </cell>
          <cell r="BH624">
            <v>54595.792000000001</v>
          </cell>
        </row>
        <row r="625">
          <cell r="D625" t="str">
            <v>A74816</v>
          </cell>
          <cell r="E625" t="str">
            <v>ugb</v>
          </cell>
          <cell r="F625" t="str">
            <v>TRL</v>
          </cell>
          <cell r="G625" t="str">
            <v>UT42</v>
          </cell>
          <cell r="H625" t="str">
            <v>5</v>
          </cell>
          <cell r="I625" t="str">
            <v>GB</v>
          </cell>
          <cell r="J625" t="str">
            <v>16/07/2012</v>
          </cell>
          <cell r="K625">
            <v>0</v>
          </cell>
          <cell r="L625">
            <v>37.5</v>
          </cell>
          <cell r="M625">
            <v>0</v>
          </cell>
          <cell r="BG625">
            <v>37.5</v>
          </cell>
          <cell r="BH625">
            <v>37.5</v>
          </cell>
        </row>
        <row r="626">
          <cell r="D626" t="str">
            <v>A76505</v>
          </cell>
          <cell r="E626" t="str">
            <v>ugb</v>
          </cell>
          <cell r="F626" t="str">
            <v>TRL</v>
          </cell>
          <cell r="G626" t="str">
            <v>UT41</v>
          </cell>
          <cell r="H626" t="str">
            <v>4</v>
          </cell>
          <cell r="J626" t="str">
            <v>31/03/2014</v>
          </cell>
          <cell r="K626">
            <v>45.5</v>
          </cell>
          <cell r="L626">
            <v>45.5</v>
          </cell>
          <cell r="M626">
            <v>0</v>
          </cell>
          <cell r="BG626">
            <v>45.5</v>
          </cell>
          <cell r="BH626">
            <v>45.5</v>
          </cell>
        </row>
        <row r="627">
          <cell r="D627" t="str">
            <v>W12114</v>
          </cell>
          <cell r="E627" t="str">
            <v>ugb</v>
          </cell>
          <cell r="F627" t="str">
            <v>BBI</v>
          </cell>
          <cell r="G627" t="str">
            <v>UP33</v>
          </cell>
          <cell r="H627" t="str">
            <v>4</v>
          </cell>
          <cell r="I627" t="str">
            <v>GB</v>
          </cell>
          <cell r="J627" t="str">
            <v>16/01/1989</v>
          </cell>
          <cell r="K627">
            <v>41.635147692308003</v>
          </cell>
          <cell r="L627">
            <v>54100</v>
          </cell>
          <cell r="M627">
            <v>7000.1880000000001</v>
          </cell>
          <cell r="P627">
            <v>4582</v>
          </cell>
          <cell r="U627">
            <v>946.75</v>
          </cell>
          <cell r="Y627">
            <v>414.1</v>
          </cell>
          <cell r="AA627">
            <v>10008.5</v>
          </cell>
          <cell r="AN627">
            <v>3787</v>
          </cell>
          <cell r="BE627">
            <v>350</v>
          </cell>
          <cell r="BG627">
            <v>81188.538</v>
          </cell>
          <cell r="BH627">
            <v>70830.038</v>
          </cell>
        </row>
        <row r="628">
          <cell r="D628" t="str">
            <v>A01355</v>
          </cell>
          <cell r="E628" t="str">
            <v>ugb</v>
          </cell>
          <cell r="F628" t="str">
            <v>THW</v>
          </cell>
          <cell r="G628" t="str">
            <v>UT21</v>
          </cell>
          <cell r="H628" t="str">
            <v>2</v>
          </cell>
          <cell r="I628" t="str">
            <v>GB</v>
          </cell>
          <cell r="J628" t="str">
            <v>24/06/1991</v>
          </cell>
          <cell r="K628">
            <v>64.322982564103</v>
          </cell>
          <cell r="L628">
            <v>85100</v>
          </cell>
          <cell r="M628">
            <v>11167.236000000001</v>
          </cell>
          <cell r="P628">
            <v>3778</v>
          </cell>
          <cell r="U628">
            <v>1489.25</v>
          </cell>
          <cell r="X628">
            <v>956.58</v>
          </cell>
          <cell r="AA628">
            <v>15743.5</v>
          </cell>
          <cell r="AM628">
            <v>5106</v>
          </cell>
          <cell r="AX628">
            <v>1489.25</v>
          </cell>
          <cell r="BD628">
            <v>600</v>
          </cell>
          <cell r="BG628">
            <v>125429.81600000001</v>
          </cell>
          <cell r="BH628">
            <v>109086.31600000001</v>
          </cell>
        </row>
        <row r="629">
          <cell r="D629" t="str">
            <v>W12912</v>
          </cell>
          <cell r="E629" t="str">
            <v>ugb</v>
          </cell>
          <cell r="F629" t="str">
            <v>BBI</v>
          </cell>
          <cell r="G629" t="str">
            <v>UP33</v>
          </cell>
          <cell r="H629" t="str">
            <v>3</v>
          </cell>
          <cell r="I629" t="str">
            <v>GB</v>
          </cell>
          <cell r="J629" t="str">
            <v>01/04/1997</v>
          </cell>
          <cell r="K629">
            <v>48.451321025641001</v>
          </cell>
          <cell r="L629">
            <v>61623</v>
          </cell>
          <cell r="M629">
            <v>8202.3060000000005</v>
          </cell>
          <cell r="P629">
            <v>5770</v>
          </cell>
          <cell r="U629">
            <v>1078.4024999999999</v>
          </cell>
          <cell r="Y629">
            <v>414.1</v>
          </cell>
          <cell r="AA629">
            <v>11400.254999999999</v>
          </cell>
          <cell r="AN629">
            <v>4313.6099999999997</v>
          </cell>
          <cell r="AX629">
            <v>1078.4024999999999</v>
          </cell>
          <cell r="BD629">
            <v>600</v>
          </cell>
          <cell r="BG629">
            <v>94480.076000000001</v>
          </cell>
          <cell r="BH629">
            <v>82479.820999999996</v>
          </cell>
        </row>
        <row r="630">
          <cell r="D630" t="str">
            <v>A50030</v>
          </cell>
          <cell r="E630" t="str">
            <v>ugb</v>
          </cell>
          <cell r="F630" t="str">
            <v>EEA</v>
          </cell>
          <cell r="G630" t="str">
            <v>UE31</v>
          </cell>
          <cell r="H630" t="str">
            <v>0</v>
          </cell>
          <cell r="I630" t="str">
            <v>GB</v>
          </cell>
          <cell r="J630" t="str">
            <v>24/11/2008</v>
          </cell>
          <cell r="K630">
            <v>13.776447179487</v>
          </cell>
          <cell r="L630">
            <v>19000</v>
          </cell>
          <cell r="M630">
            <v>1524.0719999999999</v>
          </cell>
          <cell r="U630">
            <v>332.5</v>
          </cell>
          <cell r="Y630">
            <v>340</v>
          </cell>
          <cell r="AA630">
            <v>3515</v>
          </cell>
          <cell r="AT630">
            <v>1520</v>
          </cell>
          <cell r="AX630">
            <v>332.5</v>
          </cell>
          <cell r="BF630">
            <v>300</v>
          </cell>
          <cell r="BG630">
            <v>26864.072</v>
          </cell>
          <cell r="BH630">
            <v>23049.072</v>
          </cell>
        </row>
        <row r="631">
          <cell r="D631" t="str">
            <v>A91235</v>
          </cell>
          <cell r="E631" t="str">
            <v>ugb</v>
          </cell>
          <cell r="F631" t="str">
            <v>THW</v>
          </cell>
          <cell r="G631" t="str">
            <v>UT21</v>
          </cell>
          <cell r="H631" t="str">
            <v>5</v>
          </cell>
          <cell r="I631" t="str">
            <v>GB</v>
          </cell>
          <cell r="J631" t="str">
            <v>25/09/2001</v>
          </cell>
          <cell r="K631">
            <v>30.588498461537998</v>
          </cell>
          <cell r="L631">
            <v>42300</v>
          </cell>
          <cell r="M631">
            <v>4739.4719999999998</v>
          </cell>
          <cell r="U631">
            <v>740.25</v>
          </cell>
          <cell r="Y631">
            <v>414.1</v>
          </cell>
          <cell r="AA631">
            <v>7825.5</v>
          </cell>
          <cell r="AM631">
            <v>2538</v>
          </cell>
          <cell r="AX631">
            <v>740.25</v>
          </cell>
          <cell r="BE631">
            <v>350</v>
          </cell>
          <cell r="BG631">
            <v>59647.572</v>
          </cell>
          <cell r="BH631">
            <v>51472.072</v>
          </cell>
        </row>
        <row r="632">
          <cell r="D632" t="str">
            <v>S10358</v>
          </cell>
          <cell r="E632" t="str">
            <v>ugb</v>
          </cell>
          <cell r="F632" t="str">
            <v>TRL</v>
          </cell>
          <cell r="G632" t="str">
            <v>UT42</v>
          </cell>
          <cell r="H632" t="str">
            <v>4</v>
          </cell>
          <cell r="J632" t="str">
            <v>04/07/2011</v>
          </cell>
          <cell r="K632">
            <v>0</v>
          </cell>
          <cell r="L632">
            <v>70</v>
          </cell>
          <cell r="M632">
            <v>0</v>
          </cell>
          <cell r="BG632">
            <v>70</v>
          </cell>
          <cell r="BH632">
            <v>70</v>
          </cell>
        </row>
        <row r="633">
          <cell r="D633" t="str">
            <v>S10378</v>
          </cell>
          <cell r="E633" t="str">
            <v>ugb</v>
          </cell>
          <cell r="F633" t="str">
            <v>TRL</v>
          </cell>
          <cell r="G633" t="str">
            <v>UT42</v>
          </cell>
          <cell r="H633" t="str">
            <v>5</v>
          </cell>
          <cell r="J633" t="str">
            <v>27/08/2013</v>
          </cell>
          <cell r="K633">
            <v>70</v>
          </cell>
          <cell r="L633">
            <v>70</v>
          </cell>
          <cell r="M633">
            <v>0</v>
          </cell>
          <cell r="BG633">
            <v>70</v>
          </cell>
          <cell r="BH633">
            <v>70</v>
          </cell>
        </row>
        <row r="634">
          <cell r="D634" t="str">
            <v>A76049</v>
          </cell>
          <cell r="E634" t="str">
            <v>ugb</v>
          </cell>
          <cell r="F634" t="str">
            <v>TRS</v>
          </cell>
          <cell r="G634" t="str">
            <v>UT42</v>
          </cell>
          <cell r="H634" t="str">
            <v>6</v>
          </cell>
          <cell r="I634" t="str">
            <v>GB</v>
          </cell>
          <cell r="J634" t="str">
            <v>18/02/2013</v>
          </cell>
          <cell r="K634">
            <v>24.823113846154001</v>
          </cell>
          <cell r="L634">
            <v>43500</v>
          </cell>
          <cell r="M634">
            <v>4905.0720000000001</v>
          </cell>
          <cell r="BG634">
            <v>48405.072</v>
          </cell>
          <cell r="BH634">
            <v>48405.072</v>
          </cell>
        </row>
        <row r="635">
          <cell r="D635" t="str">
            <v>A50128</v>
          </cell>
          <cell r="E635" t="str">
            <v>ugb</v>
          </cell>
          <cell r="F635" t="str">
            <v>TRL</v>
          </cell>
          <cell r="G635" t="str">
            <v>UT43</v>
          </cell>
          <cell r="H635" t="str">
            <v>3</v>
          </cell>
          <cell r="I635" t="str">
            <v>GB</v>
          </cell>
          <cell r="J635" t="str">
            <v>05/07/2010</v>
          </cell>
          <cell r="K635">
            <v>43.076923076923002</v>
          </cell>
          <cell r="L635">
            <v>84000</v>
          </cell>
          <cell r="M635">
            <v>10558.656000000001</v>
          </cell>
          <cell r="BG635">
            <v>94558.656000000003</v>
          </cell>
          <cell r="BH635">
            <v>94558.656000000003</v>
          </cell>
        </row>
        <row r="636">
          <cell r="D636" t="str">
            <v>S10309</v>
          </cell>
          <cell r="E636" t="str">
            <v>ugb</v>
          </cell>
          <cell r="F636" t="str">
            <v>TRL</v>
          </cell>
          <cell r="G636" t="str">
            <v>UT42</v>
          </cell>
          <cell r="H636" t="str">
            <v>4</v>
          </cell>
          <cell r="J636" t="str">
            <v>04/07/2011</v>
          </cell>
          <cell r="K636">
            <v>0</v>
          </cell>
          <cell r="L636">
            <v>70</v>
          </cell>
          <cell r="M636">
            <v>0</v>
          </cell>
          <cell r="BG636">
            <v>70</v>
          </cell>
          <cell r="BH636">
            <v>70</v>
          </cell>
        </row>
        <row r="637">
          <cell r="D637" t="str">
            <v>A50249</v>
          </cell>
          <cell r="E637" t="str">
            <v>ugb</v>
          </cell>
          <cell r="F637" t="str">
            <v>TRL</v>
          </cell>
          <cell r="G637" t="str">
            <v>UT43</v>
          </cell>
          <cell r="H637" t="str">
            <v>8</v>
          </cell>
          <cell r="I637" t="str">
            <v>GB</v>
          </cell>
          <cell r="J637" t="str">
            <v>28/05/2012</v>
          </cell>
          <cell r="K637">
            <v>19.080763269230999</v>
          </cell>
          <cell r="L637">
            <v>27185.5625</v>
          </cell>
          <cell r="M637">
            <v>2653.6796250000002</v>
          </cell>
          <cell r="U637">
            <v>475.74734375000003</v>
          </cell>
          <cell r="AA637">
            <v>5029.3290625</v>
          </cell>
          <cell r="AK637">
            <v>1087.4224999999999</v>
          </cell>
          <cell r="AX637">
            <v>475.74734375000003</v>
          </cell>
          <cell r="BF637">
            <v>300</v>
          </cell>
          <cell r="BG637">
            <v>37207.488375000001</v>
          </cell>
          <cell r="BH637">
            <v>31878.1593125</v>
          </cell>
        </row>
        <row r="638">
          <cell r="D638" t="str">
            <v>A74636</v>
          </cell>
          <cell r="E638" t="str">
            <v>ugb</v>
          </cell>
          <cell r="F638" t="str">
            <v>TRL</v>
          </cell>
          <cell r="G638" t="str">
            <v>UT41</v>
          </cell>
          <cell r="H638" t="str">
            <v>3</v>
          </cell>
          <cell r="I638" t="str">
            <v>GB</v>
          </cell>
          <cell r="J638" t="str">
            <v>22/02/2010</v>
          </cell>
          <cell r="K638">
            <v>65.809732923076993</v>
          </cell>
          <cell r="L638">
            <v>85000</v>
          </cell>
          <cell r="M638">
            <v>11674.5792</v>
          </cell>
          <cell r="P638">
            <v>7554.4</v>
          </cell>
          <cell r="U638">
            <v>1487.5</v>
          </cell>
          <cell r="AA638">
            <v>15725</v>
          </cell>
          <cell r="AM638">
            <v>5100</v>
          </cell>
          <cell r="AX638">
            <v>1487.5</v>
          </cell>
          <cell r="BF638">
            <v>300</v>
          </cell>
          <cell r="BG638">
            <v>128328.9792</v>
          </cell>
          <cell r="BH638">
            <v>112303.9792</v>
          </cell>
        </row>
        <row r="639">
          <cell r="D639" t="str">
            <v>A97012</v>
          </cell>
          <cell r="E639" t="str">
            <v>ugb</v>
          </cell>
          <cell r="F639" t="str">
            <v>SBR</v>
          </cell>
          <cell r="G639" t="str">
            <v>UT31</v>
          </cell>
          <cell r="H639" t="str">
            <v>4</v>
          </cell>
          <cell r="I639" t="str">
            <v>GB</v>
          </cell>
          <cell r="J639" t="str">
            <v>04/01/2005</v>
          </cell>
          <cell r="K639">
            <v>34.932010256410003</v>
          </cell>
          <cell r="L639">
            <v>40856.199999999997</v>
          </cell>
          <cell r="M639">
            <v>5850.2340000000004</v>
          </cell>
          <cell r="O639">
            <v>1848</v>
          </cell>
          <cell r="U639">
            <v>714.98350000000005</v>
          </cell>
          <cell r="AA639">
            <v>7558.3969999999999</v>
          </cell>
          <cell r="AM639">
            <v>2451.3719999999998</v>
          </cell>
          <cell r="AX639">
            <v>714.98350000000005</v>
          </cell>
          <cell r="BE639">
            <v>350</v>
          </cell>
          <cell r="BG639">
            <v>60344.17</v>
          </cell>
          <cell r="BH639">
            <v>52435.773000000001</v>
          </cell>
        </row>
        <row r="640">
          <cell r="D640" t="str">
            <v>I00327</v>
          </cell>
          <cell r="E640" t="str">
            <v>uin</v>
          </cell>
          <cell r="F640" t="str">
            <v>TRS</v>
          </cell>
          <cell r="G640" t="str">
            <v>UT111</v>
          </cell>
          <cell r="H640" t="str">
            <v>10</v>
          </cell>
          <cell r="I640" t="str">
            <v>IN</v>
          </cell>
          <cell r="J640" t="str">
            <v>18/11/2013</v>
          </cell>
          <cell r="K640">
            <v>1.3727778889740683</v>
          </cell>
          <cell r="L640">
            <v>1374.6379301880306</v>
          </cell>
          <cell r="M640">
            <v>0</v>
          </cell>
          <cell r="S640">
            <v>94.260886641464964</v>
          </cell>
          <cell r="V640">
            <v>65.982620649025478</v>
          </cell>
          <cell r="AA640">
            <v>432.38961166478464</v>
          </cell>
          <cell r="AB640">
            <v>687.31896509401531</v>
          </cell>
          <cell r="AC640">
            <v>147.28263537728901</v>
          </cell>
          <cell r="AD640">
            <v>245.47105896214833</v>
          </cell>
          <cell r="AQ640">
            <v>164.95655162256369</v>
          </cell>
          <cell r="BA640">
            <v>0</v>
          </cell>
          <cell r="BG640">
            <v>3212.3002601993221</v>
          </cell>
          <cell r="BH640">
            <v>2779.9106485345374</v>
          </cell>
        </row>
        <row r="641">
          <cell r="D641" t="str">
            <v>A76470</v>
          </cell>
          <cell r="E641" t="str">
            <v>ugb</v>
          </cell>
          <cell r="F641" t="str">
            <v>THW</v>
          </cell>
          <cell r="G641" t="str">
            <v>UT22</v>
          </cell>
          <cell r="H641" t="str">
            <v>7</v>
          </cell>
          <cell r="I641" t="str">
            <v>IE</v>
          </cell>
          <cell r="J641" t="str">
            <v>31/03/2014</v>
          </cell>
          <cell r="K641">
            <v>21.926242051281999</v>
          </cell>
          <cell r="L641">
            <v>30000</v>
          </cell>
          <cell r="M641">
            <v>3042.0720000000001</v>
          </cell>
          <cell r="U641">
            <v>525</v>
          </cell>
          <cell r="Y641">
            <v>414.1</v>
          </cell>
          <cell r="AA641">
            <v>5550</v>
          </cell>
          <cell r="AT641">
            <v>2400</v>
          </cell>
          <cell r="AX641">
            <v>525</v>
          </cell>
          <cell r="BF641">
            <v>300</v>
          </cell>
          <cell r="BG641">
            <v>42756.171999999999</v>
          </cell>
          <cell r="BH641">
            <v>36906.171999999999</v>
          </cell>
        </row>
        <row r="642">
          <cell r="D642" t="str">
            <v>A50153</v>
          </cell>
          <cell r="E642" t="str">
            <v>ugb</v>
          </cell>
          <cell r="F642" t="str">
            <v>MMA</v>
          </cell>
          <cell r="G642" t="str">
            <v>UU81</v>
          </cell>
          <cell r="H642" t="str">
            <v>8</v>
          </cell>
          <cell r="I642" t="str">
            <v>IT</v>
          </cell>
          <cell r="J642" t="str">
            <v>01/02/2011</v>
          </cell>
          <cell r="K642">
            <v>14.610293333333001</v>
          </cell>
          <cell r="L642">
            <v>26000</v>
          </cell>
          <cell r="M642">
            <v>2490.0720000000001</v>
          </cell>
          <cell r="BG642">
            <v>28490.072</v>
          </cell>
          <cell r="BH642">
            <v>28490.072</v>
          </cell>
        </row>
        <row r="643">
          <cell r="D643" t="str">
            <v>A50125</v>
          </cell>
          <cell r="E643" t="str">
            <v>ugb</v>
          </cell>
          <cell r="F643" t="str">
            <v>WWN</v>
          </cell>
          <cell r="G643" t="str">
            <v>UU31</v>
          </cell>
          <cell r="H643" t="str">
            <v>5</v>
          </cell>
          <cell r="I643" t="str">
            <v>PT</v>
          </cell>
          <cell r="J643" t="str">
            <v>19/07/2010</v>
          </cell>
          <cell r="K643">
            <v>31.799244358974001</v>
          </cell>
          <cell r="L643">
            <v>44000.25</v>
          </cell>
          <cell r="M643">
            <v>4974.1064999999999</v>
          </cell>
          <cell r="U643">
            <v>770.00437499999998</v>
          </cell>
          <cell r="Y643">
            <v>414.1</v>
          </cell>
          <cell r="AA643">
            <v>8140.0462500000003</v>
          </cell>
          <cell r="AM643">
            <v>2640.0149999999999</v>
          </cell>
          <cell r="AX643">
            <v>770.00437499999998</v>
          </cell>
          <cell r="BF643">
            <v>300</v>
          </cell>
          <cell r="BG643">
            <v>62008.5265</v>
          </cell>
          <cell r="BH643">
            <v>53568.480250000001</v>
          </cell>
        </row>
        <row r="644">
          <cell r="D644" t="str">
            <v>U03084</v>
          </cell>
          <cell r="E644" t="str">
            <v>ugb</v>
          </cell>
          <cell r="F644" t="str">
            <v>TRL</v>
          </cell>
          <cell r="G644" t="str">
            <v>UT43</v>
          </cell>
          <cell r="H644" t="str">
            <v>7</v>
          </cell>
          <cell r="J644" t="str">
            <v>16/11/2009</v>
          </cell>
          <cell r="K644">
            <v>0</v>
          </cell>
          <cell r="L644">
            <v>35</v>
          </cell>
          <cell r="M644">
            <v>0</v>
          </cell>
          <cell r="BG644">
            <v>35</v>
          </cell>
          <cell r="BH644">
            <v>35</v>
          </cell>
        </row>
        <row r="645">
          <cell r="D645" t="str">
            <v>A76241</v>
          </cell>
          <cell r="E645" t="str">
            <v>ugb</v>
          </cell>
          <cell r="F645" t="str">
            <v>EEC</v>
          </cell>
          <cell r="G645" t="str">
            <v>UE21</v>
          </cell>
          <cell r="H645" t="str">
            <v>8</v>
          </cell>
          <cell r="I645" t="str">
            <v>GB</v>
          </cell>
          <cell r="J645" t="str">
            <v>24/07/2013</v>
          </cell>
          <cell r="K645">
            <v>16.048898461537998</v>
          </cell>
          <cell r="L645">
            <v>23460</v>
          </cell>
          <cell r="M645">
            <v>2139.5520000000001</v>
          </cell>
          <cell r="U645">
            <v>410.55</v>
          </cell>
          <cell r="AA645">
            <v>4340.1000000000004</v>
          </cell>
          <cell r="AH645">
            <v>234.6</v>
          </cell>
          <cell r="AX645">
            <v>410.55</v>
          </cell>
          <cell r="BF645">
            <v>300</v>
          </cell>
          <cell r="BG645">
            <v>31295.351999999999</v>
          </cell>
          <cell r="BH645">
            <v>26655.252</v>
          </cell>
        </row>
        <row r="646">
          <cell r="D646" t="str">
            <v>S10339</v>
          </cell>
          <cell r="E646" t="str">
            <v>ugb</v>
          </cell>
          <cell r="F646" t="str">
            <v>WWN</v>
          </cell>
          <cell r="G646" t="str">
            <v>UU71</v>
          </cell>
          <cell r="H646" t="str">
            <v>7</v>
          </cell>
          <cell r="J646" t="str">
            <v>14/11/2012</v>
          </cell>
          <cell r="K646">
            <v>38.799999999999997</v>
          </cell>
          <cell r="L646">
            <v>38.799999999999997</v>
          </cell>
          <cell r="M646">
            <v>0</v>
          </cell>
          <cell r="BG646">
            <v>38.799999999999997</v>
          </cell>
          <cell r="BH646">
            <v>38.799999999999997</v>
          </cell>
        </row>
        <row r="647">
          <cell r="D647" t="str">
            <v>W13242</v>
          </cell>
          <cell r="E647" t="str">
            <v>ugb</v>
          </cell>
          <cell r="F647" t="str">
            <v>WTC</v>
          </cell>
          <cell r="G647" t="str">
            <v>UU22</v>
          </cell>
          <cell r="H647" t="str">
            <v>0</v>
          </cell>
          <cell r="I647" t="str">
            <v>GB</v>
          </cell>
          <cell r="J647" t="str">
            <v>04/06/2001</v>
          </cell>
          <cell r="K647">
            <v>31.840256410256</v>
          </cell>
          <cell r="L647">
            <v>38720</v>
          </cell>
          <cell r="M647">
            <v>0</v>
          </cell>
          <cell r="Y647">
            <v>340</v>
          </cell>
          <cell r="AA647">
            <v>7163.2</v>
          </cell>
          <cell r="AT647">
            <v>3097.6</v>
          </cell>
          <cell r="BE647">
            <v>350</v>
          </cell>
          <cell r="BG647">
            <v>49670.8</v>
          </cell>
          <cell r="BH647">
            <v>42157.600000000006</v>
          </cell>
        </row>
        <row r="648">
          <cell r="D648" t="str">
            <v>A76416</v>
          </cell>
          <cell r="E648" t="str">
            <v>ugb</v>
          </cell>
          <cell r="F648" t="str">
            <v>TRL</v>
          </cell>
          <cell r="G648" t="str">
            <v>UT42</v>
          </cell>
          <cell r="H648" t="str">
            <v>8</v>
          </cell>
          <cell r="J648" t="str">
            <v>11/03/2013</v>
          </cell>
          <cell r="K648">
            <v>52</v>
          </cell>
          <cell r="L648">
            <v>52</v>
          </cell>
          <cell r="M648">
            <v>0</v>
          </cell>
          <cell r="BG648">
            <v>52</v>
          </cell>
          <cell r="BH648">
            <v>52</v>
          </cell>
        </row>
        <row r="649">
          <cell r="D649" t="str">
            <v>A76312</v>
          </cell>
          <cell r="E649" t="str">
            <v>ugb</v>
          </cell>
          <cell r="F649" t="str">
            <v>WWN</v>
          </cell>
          <cell r="G649" t="str">
            <v>UU61</v>
          </cell>
          <cell r="H649" t="str">
            <v>6</v>
          </cell>
          <cell r="I649" t="str">
            <v>GB</v>
          </cell>
          <cell r="J649" t="str">
            <v>30/09/2013</v>
          </cell>
          <cell r="K649">
            <v>25.698498461538001</v>
          </cell>
          <cell r="L649">
            <v>45000</v>
          </cell>
          <cell r="M649">
            <v>5112.0720000000001</v>
          </cell>
          <cell r="BG649">
            <v>50112.072</v>
          </cell>
          <cell r="BH649">
            <v>50112.072</v>
          </cell>
        </row>
        <row r="650">
          <cell r="D650" t="str">
            <v>U02920</v>
          </cell>
          <cell r="E650" t="str">
            <v>ugb</v>
          </cell>
          <cell r="F650" t="str">
            <v>THW</v>
          </cell>
          <cell r="G650" t="str">
            <v>UT22</v>
          </cell>
          <cell r="H650" t="str">
            <v>7</v>
          </cell>
          <cell r="J650" t="str">
            <v>09/07/2008</v>
          </cell>
          <cell r="K650">
            <v>0</v>
          </cell>
          <cell r="L650">
            <v>27</v>
          </cell>
          <cell r="M650">
            <v>0</v>
          </cell>
          <cell r="BG650">
            <v>27</v>
          </cell>
          <cell r="BH650">
            <v>27</v>
          </cell>
        </row>
        <row r="651">
          <cell r="D651" t="str">
            <v>A74238</v>
          </cell>
          <cell r="E651" t="str">
            <v>ugb</v>
          </cell>
          <cell r="F651" t="str">
            <v>EEC</v>
          </cell>
          <cell r="G651" t="str">
            <v>UE21</v>
          </cell>
          <cell r="H651" t="str">
            <v>3</v>
          </cell>
          <cell r="I651" t="str">
            <v>GB</v>
          </cell>
          <cell r="J651" t="str">
            <v>06/04/2006</v>
          </cell>
          <cell r="K651">
            <v>26.095339487179</v>
          </cell>
          <cell r="L651">
            <v>45680</v>
          </cell>
          <cell r="M651">
            <v>5205.9120000000003</v>
          </cell>
          <cell r="BG651">
            <v>50885.911999999997</v>
          </cell>
          <cell r="BH651">
            <v>50885.911999999997</v>
          </cell>
        </row>
        <row r="652">
          <cell r="D652" t="str">
            <v>S10302</v>
          </cell>
          <cell r="E652" t="str">
            <v>ugb</v>
          </cell>
          <cell r="F652" t="str">
            <v>EEC</v>
          </cell>
          <cell r="G652" t="str">
            <v>UE21</v>
          </cell>
          <cell r="H652" t="str">
            <v>3</v>
          </cell>
          <cell r="J652" t="str">
            <v>01/03/2011</v>
          </cell>
          <cell r="K652">
            <v>0</v>
          </cell>
          <cell r="L652">
            <v>60</v>
          </cell>
          <cell r="M652">
            <v>0</v>
          </cell>
          <cell r="BG652">
            <v>60</v>
          </cell>
          <cell r="BH652">
            <v>60</v>
          </cell>
        </row>
        <row r="653">
          <cell r="D653" t="str">
            <v>U03007</v>
          </cell>
          <cell r="E653" t="str">
            <v>ugb</v>
          </cell>
          <cell r="F653" t="str">
            <v>TRL</v>
          </cell>
          <cell r="G653" t="str">
            <v>UT41</v>
          </cell>
          <cell r="H653" t="str">
            <v>5</v>
          </cell>
          <cell r="J653" t="str">
            <v>23/02/2009</v>
          </cell>
          <cell r="K653">
            <v>0</v>
          </cell>
          <cell r="L653">
            <v>80</v>
          </cell>
          <cell r="M653">
            <v>0</v>
          </cell>
          <cell r="BG653">
            <v>80</v>
          </cell>
          <cell r="BH653">
            <v>80</v>
          </cell>
        </row>
        <row r="654">
          <cell r="D654" t="str">
            <v>A25125</v>
          </cell>
          <cell r="E654" t="str">
            <v>ugb</v>
          </cell>
          <cell r="F654" t="str">
            <v>SBR</v>
          </cell>
          <cell r="G654" t="str">
            <v>UT31</v>
          </cell>
          <cell r="H654" t="str">
            <v>10</v>
          </cell>
          <cell r="I654" t="str">
            <v>GB</v>
          </cell>
          <cell r="J654" t="str">
            <v>21/09/2009</v>
          </cell>
          <cell r="K654">
            <v>20.230899999999998</v>
          </cell>
          <cell r="L654">
            <v>28997.25</v>
          </cell>
          <cell r="M654">
            <v>2903.6925000000001</v>
          </cell>
          <cell r="U654">
            <v>507.45187499999997</v>
          </cell>
          <cell r="AA654">
            <v>5364.49125</v>
          </cell>
          <cell r="AJ654">
            <v>869.91750000000002</v>
          </cell>
          <cell r="AX654">
            <v>507.45187499999997</v>
          </cell>
          <cell r="BF654">
            <v>300</v>
          </cell>
          <cell r="BG654">
            <v>39450.254999999997</v>
          </cell>
          <cell r="BH654">
            <v>33785.763749999998</v>
          </cell>
        </row>
        <row r="655">
          <cell r="D655" t="str">
            <v>A01205</v>
          </cell>
          <cell r="E655" t="str">
            <v>ugb</v>
          </cell>
          <cell r="F655" t="str">
            <v>WTC</v>
          </cell>
          <cell r="G655" t="str">
            <v>UU22</v>
          </cell>
          <cell r="H655" t="str">
            <v>3</v>
          </cell>
          <cell r="I655" t="str">
            <v>GB</v>
          </cell>
          <cell r="J655" t="str">
            <v>14/03/1977</v>
          </cell>
          <cell r="K655">
            <v>21.923076923077002</v>
          </cell>
          <cell r="L655">
            <v>34200</v>
          </cell>
          <cell r="M655">
            <v>3657.5520000000001</v>
          </cell>
          <cell r="BG655">
            <v>37857.552000000003</v>
          </cell>
          <cell r="BH655">
            <v>37857.552000000003</v>
          </cell>
        </row>
        <row r="656">
          <cell r="D656" t="str">
            <v>S10296</v>
          </cell>
          <cell r="E656" t="str">
            <v>ugb</v>
          </cell>
          <cell r="F656" t="str">
            <v>WTC</v>
          </cell>
          <cell r="G656" t="str">
            <v>UU22</v>
          </cell>
          <cell r="H656" t="str">
            <v>3</v>
          </cell>
          <cell r="J656" t="str">
            <v>22/11/2010</v>
          </cell>
          <cell r="K656">
            <v>0</v>
          </cell>
          <cell r="L656">
            <v>50</v>
          </cell>
          <cell r="M656">
            <v>0</v>
          </cell>
          <cell r="BG656">
            <v>50</v>
          </cell>
          <cell r="BH656">
            <v>50</v>
          </cell>
        </row>
        <row r="657">
          <cell r="D657" t="str">
            <v>S10344</v>
          </cell>
          <cell r="E657" t="str">
            <v>ugb</v>
          </cell>
          <cell r="F657" t="str">
            <v>WTC</v>
          </cell>
          <cell r="G657" t="str">
            <v>UU22</v>
          </cell>
          <cell r="H657" t="str">
            <v>3</v>
          </cell>
          <cell r="J657" t="str">
            <v>09/01/2013</v>
          </cell>
          <cell r="K657">
            <v>50</v>
          </cell>
          <cell r="L657">
            <v>50</v>
          </cell>
          <cell r="M657">
            <v>0</v>
          </cell>
          <cell r="BG657">
            <v>50</v>
          </cell>
          <cell r="BH657">
            <v>50</v>
          </cell>
        </row>
        <row r="658">
          <cell r="D658" t="str">
            <v>A88943</v>
          </cell>
          <cell r="E658" t="str">
            <v>ugb</v>
          </cell>
          <cell r="F658" t="str">
            <v>THW</v>
          </cell>
          <cell r="G658" t="str">
            <v>UT24</v>
          </cell>
          <cell r="H658" t="str">
            <v>2</v>
          </cell>
          <cell r="I658" t="str">
            <v>GB</v>
          </cell>
          <cell r="J658" t="str">
            <v>15/10/2001</v>
          </cell>
          <cell r="K658">
            <v>48.076923076923002</v>
          </cell>
          <cell r="L658">
            <v>25000</v>
          </cell>
          <cell r="M658">
            <v>0</v>
          </cell>
          <cell r="BG658">
            <v>25000</v>
          </cell>
          <cell r="BH658">
            <v>25000</v>
          </cell>
        </row>
        <row r="659">
          <cell r="D659" t="str">
            <v>A74748</v>
          </cell>
          <cell r="E659" t="str">
            <v>ugb</v>
          </cell>
          <cell r="F659" t="str">
            <v>EEA</v>
          </cell>
          <cell r="G659" t="str">
            <v>UE31</v>
          </cell>
          <cell r="H659" t="str">
            <v>10</v>
          </cell>
          <cell r="I659" t="str">
            <v>GB</v>
          </cell>
          <cell r="J659" t="str">
            <v>11/06/2012</v>
          </cell>
          <cell r="K659">
            <v>11.108754871795</v>
          </cell>
          <cell r="L659">
            <v>20000</v>
          </cell>
          <cell r="M659">
            <v>1662.0719999999999</v>
          </cell>
          <cell r="BG659">
            <v>21662.072</v>
          </cell>
          <cell r="BH659">
            <v>21662.072</v>
          </cell>
        </row>
        <row r="660">
          <cell r="D660" t="str">
            <v>A74316</v>
          </cell>
          <cell r="E660" t="str">
            <v>ugb</v>
          </cell>
          <cell r="F660" t="str">
            <v>SBS</v>
          </cell>
          <cell r="G660" t="str">
            <v>UP51</v>
          </cell>
          <cell r="H660" t="str">
            <v>7</v>
          </cell>
          <cell r="I660" t="str">
            <v>IT</v>
          </cell>
          <cell r="J660" t="str">
            <v>11/09/2006</v>
          </cell>
          <cell r="K660">
            <v>17.528242051282</v>
          </cell>
          <cell r="L660">
            <v>31000</v>
          </cell>
          <cell r="M660">
            <v>3180.0720000000001</v>
          </cell>
          <cell r="BG660">
            <v>34180.072</v>
          </cell>
          <cell r="BH660">
            <v>34180.072</v>
          </cell>
        </row>
        <row r="661">
          <cell r="D661" t="str">
            <v>A00519</v>
          </cell>
          <cell r="E661" t="str">
            <v>ugb</v>
          </cell>
          <cell r="F661" t="str">
            <v>GGE</v>
          </cell>
          <cell r="G661" t="str">
            <v>UP31</v>
          </cell>
          <cell r="H661" t="str">
            <v>6</v>
          </cell>
          <cell r="I661" t="str">
            <v>GB</v>
          </cell>
          <cell r="J661" t="str">
            <v>10/08/2011</v>
          </cell>
          <cell r="K661">
            <v>19.862601025640998</v>
          </cell>
          <cell r="L661">
            <v>35000</v>
          </cell>
          <cell r="M661">
            <v>3732.0720000000001</v>
          </cell>
          <cell r="BG661">
            <v>38732.072</v>
          </cell>
          <cell r="BH661">
            <v>38732.072</v>
          </cell>
        </row>
        <row r="662">
          <cell r="D662" t="str">
            <v>A76477</v>
          </cell>
          <cell r="E662" t="str">
            <v>ugb</v>
          </cell>
          <cell r="F662" t="str">
            <v>GCL</v>
          </cell>
          <cell r="G662" t="str">
            <v>UP31</v>
          </cell>
          <cell r="H662" t="str">
            <v>8</v>
          </cell>
          <cell r="I662" t="str">
            <v>ES</v>
          </cell>
          <cell r="J662" t="str">
            <v>03/03/2014</v>
          </cell>
          <cell r="K662">
            <v>15.814395897436</v>
          </cell>
          <cell r="L662">
            <v>22000</v>
          </cell>
          <cell r="M662">
            <v>1938.0719999999999</v>
          </cell>
          <cell r="U662">
            <v>385</v>
          </cell>
          <cell r="AA662">
            <v>4070</v>
          </cell>
          <cell r="AT662">
            <v>1760</v>
          </cell>
          <cell r="AX662">
            <v>385</v>
          </cell>
          <cell r="BF662">
            <v>300</v>
          </cell>
          <cell r="BG662">
            <v>30838.072</v>
          </cell>
          <cell r="BH662">
            <v>26468.072</v>
          </cell>
        </row>
        <row r="663">
          <cell r="D663" t="str">
            <v>A76273</v>
          </cell>
          <cell r="E663" t="str">
            <v>ugb</v>
          </cell>
          <cell r="F663" t="str">
            <v>WEN</v>
          </cell>
          <cell r="G663" t="str">
            <v>UU41</v>
          </cell>
          <cell r="H663" t="str">
            <v>7</v>
          </cell>
          <cell r="I663" t="str">
            <v>CO</v>
          </cell>
          <cell r="J663" t="str">
            <v>17/09/2013</v>
          </cell>
          <cell r="K663">
            <v>23.655472820513001</v>
          </cell>
          <cell r="L663">
            <v>34000</v>
          </cell>
          <cell r="M663">
            <v>3594.0720000000001</v>
          </cell>
          <cell r="U663">
            <v>595</v>
          </cell>
          <cell r="Y663">
            <v>414.1</v>
          </cell>
          <cell r="AA663">
            <v>6290</v>
          </cell>
          <cell r="AH663">
            <v>340</v>
          </cell>
          <cell r="AX663">
            <v>595</v>
          </cell>
          <cell r="BF663">
            <v>300</v>
          </cell>
          <cell r="BG663">
            <v>46128.171999999999</v>
          </cell>
          <cell r="BH663">
            <v>39538.171999999999</v>
          </cell>
        </row>
        <row r="664">
          <cell r="D664" t="str">
            <v>A49990</v>
          </cell>
          <cell r="E664" t="str">
            <v>ugb</v>
          </cell>
          <cell r="F664" t="str">
            <v>THW</v>
          </cell>
          <cell r="G664" t="str">
            <v>UT25</v>
          </cell>
          <cell r="H664" t="str">
            <v>6</v>
          </cell>
          <cell r="I664" t="str">
            <v>RO</v>
          </cell>
          <cell r="J664" t="str">
            <v>14/05/2008</v>
          </cell>
          <cell r="K664">
            <v>3.5504807692310001</v>
          </cell>
          <cell r="L664">
            <v>7385</v>
          </cell>
          <cell r="M664">
            <v>43.194000000000003</v>
          </cell>
          <cell r="BG664">
            <v>7428.1940000000004</v>
          </cell>
          <cell r="BH664">
            <v>7428.1940000000004</v>
          </cell>
        </row>
        <row r="665">
          <cell r="D665" t="str">
            <v>A74526</v>
          </cell>
          <cell r="E665" t="str">
            <v>ugb</v>
          </cell>
          <cell r="F665" t="str">
            <v>THW</v>
          </cell>
          <cell r="G665" t="str">
            <v>UT25</v>
          </cell>
          <cell r="H665" t="str">
            <v>8</v>
          </cell>
          <cell r="I665" t="str">
            <v>RO</v>
          </cell>
          <cell r="J665" t="str">
            <v>23/06/2008</v>
          </cell>
          <cell r="K665">
            <v>2.6528846153850001</v>
          </cell>
          <cell r="L665">
            <v>5518</v>
          </cell>
          <cell r="M665">
            <v>0</v>
          </cell>
          <cell r="BG665">
            <v>5518</v>
          </cell>
          <cell r="BH665">
            <v>5518</v>
          </cell>
        </row>
        <row r="666">
          <cell r="D666" t="str">
            <v>A00142</v>
          </cell>
          <cell r="E666" t="str">
            <v>ugb</v>
          </cell>
          <cell r="F666" t="str">
            <v>WWN</v>
          </cell>
          <cell r="G666" t="str">
            <v>UU21</v>
          </cell>
          <cell r="H666" t="str">
            <v>0</v>
          </cell>
          <cell r="I666" t="str">
            <v>NZ</v>
          </cell>
          <cell r="J666" t="str">
            <v>02/10/2006</v>
          </cell>
          <cell r="K666">
            <v>24.837985641025998</v>
          </cell>
          <cell r="L666">
            <v>34000</v>
          </cell>
          <cell r="M666">
            <v>3594.0720000000001</v>
          </cell>
          <cell r="U666">
            <v>595</v>
          </cell>
          <cell r="Y666">
            <v>340</v>
          </cell>
          <cell r="AA666">
            <v>6290</v>
          </cell>
          <cell r="AT666">
            <v>2720</v>
          </cell>
          <cell r="AX666">
            <v>595</v>
          </cell>
          <cell r="BF666">
            <v>300</v>
          </cell>
          <cell r="BG666">
            <v>48434.072</v>
          </cell>
          <cell r="BH666">
            <v>41844.072</v>
          </cell>
        </row>
        <row r="667">
          <cell r="D667" t="str">
            <v>A74674</v>
          </cell>
          <cell r="E667" t="str">
            <v>ugb</v>
          </cell>
          <cell r="F667" t="str">
            <v>WWN</v>
          </cell>
          <cell r="G667" t="str">
            <v>UU71</v>
          </cell>
          <cell r="H667" t="str">
            <v>4</v>
          </cell>
          <cell r="I667" t="str">
            <v>GB</v>
          </cell>
          <cell r="J667" t="str">
            <v>09/05/2011</v>
          </cell>
          <cell r="K667">
            <v>38.900598974358999</v>
          </cell>
          <cell r="L667">
            <v>51912</v>
          </cell>
          <cell r="M667">
            <v>6384.7079999999996</v>
          </cell>
          <cell r="O667">
            <v>2310</v>
          </cell>
          <cell r="U667">
            <v>908.46</v>
          </cell>
          <cell r="Y667">
            <v>414.1</v>
          </cell>
          <cell r="AA667">
            <v>9603.7199999999993</v>
          </cell>
          <cell r="AM667">
            <v>3114.72</v>
          </cell>
          <cell r="AX667">
            <v>908.46</v>
          </cell>
          <cell r="BF667">
            <v>300</v>
          </cell>
          <cell r="BG667">
            <v>75856.168000000005</v>
          </cell>
          <cell r="BH667">
            <v>65952.448000000004</v>
          </cell>
        </row>
        <row r="668">
          <cell r="D668" t="str">
            <v>U03081</v>
          </cell>
          <cell r="E668" t="str">
            <v>ugb</v>
          </cell>
          <cell r="F668" t="str">
            <v>SBR</v>
          </cell>
          <cell r="G668" t="str">
            <v>UT31</v>
          </cell>
          <cell r="H668" t="str">
            <v>7</v>
          </cell>
          <cell r="J668" t="str">
            <v>09/11/2009</v>
          </cell>
          <cell r="K668">
            <v>0</v>
          </cell>
          <cell r="L668">
            <v>36.299999999999997</v>
          </cell>
          <cell r="M668">
            <v>0</v>
          </cell>
          <cell r="BG668">
            <v>36.299999999999997</v>
          </cell>
          <cell r="BH668">
            <v>36.299999999999997</v>
          </cell>
        </row>
        <row r="669">
          <cell r="D669" t="str">
            <v>W13587</v>
          </cell>
          <cell r="E669" t="str">
            <v>ugb</v>
          </cell>
          <cell r="F669" t="str">
            <v>PUP</v>
          </cell>
          <cell r="G669" t="str">
            <v>UP21</v>
          </cell>
          <cell r="H669" t="str">
            <v>0</v>
          </cell>
          <cell r="I669" t="str">
            <v>GB</v>
          </cell>
          <cell r="J669" t="str">
            <v>04/10/2005</v>
          </cell>
          <cell r="K669">
            <v>26.338498461537998</v>
          </cell>
          <cell r="L669">
            <v>36000</v>
          </cell>
          <cell r="M669">
            <v>3870.0720000000001</v>
          </cell>
          <cell r="U669">
            <v>630</v>
          </cell>
          <cell r="Y669">
            <v>340</v>
          </cell>
          <cell r="AA669">
            <v>6660</v>
          </cell>
          <cell r="AT669">
            <v>2880</v>
          </cell>
          <cell r="AX669">
            <v>630</v>
          </cell>
          <cell r="BE669">
            <v>350</v>
          </cell>
          <cell r="BG669">
            <v>51360.072</v>
          </cell>
          <cell r="BH669">
            <v>44350.072</v>
          </cell>
        </row>
        <row r="670">
          <cell r="D670" t="str">
            <v>A00413</v>
          </cell>
          <cell r="E670" t="str">
            <v>ugb</v>
          </cell>
          <cell r="F670" t="str">
            <v>WWN</v>
          </cell>
          <cell r="G670" t="str">
            <v>UU61</v>
          </cell>
          <cell r="H670" t="str">
            <v>0</v>
          </cell>
          <cell r="I670" t="str">
            <v>GB</v>
          </cell>
          <cell r="J670" t="str">
            <v>08/06/2009</v>
          </cell>
          <cell r="K670">
            <v>7.6861907692309996</v>
          </cell>
          <cell r="L670">
            <v>12000</v>
          </cell>
          <cell r="M670">
            <v>558.072</v>
          </cell>
          <cell r="AA670">
            <v>2220</v>
          </cell>
          <cell r="AX670">
            <v>210</v>
          </cell>
          <cell r="BG670">
            <v>14988.072</v>
          </cell>
          <cell r="BH670">
            <v>12768.072</v>
          </cell>
        </row>
        <row r="671">
          <cell r="D671" t="str">
            <v>A50035</v>
          </cell>
          <cell r="E671" t="str">
            <v>ugb</v>
          </cell>
          <cell r="F671" t="str">
            <v>SBR</v>
          </cell>
          <cell r="G671" t="str">
            <v>UT31</v>
          </cell>
          <cell r="H671" t="str">
            <v>0</v>
          </cell>
          <cell r="I671" t="str">
            <v>GB</v>
          </cell>
          <cell r="J671" t="str">
            <v>17/11/2008</v>
          </cell>
          <cell r="K671">
            <v>28.441025641025998</v>
          </cell>
          <cell r="L671">
            <v>43000</v>
          </cell>
          <cell r="M671">
            <v>0</v>
          </cell>
          <cell r="O671">
            <v>2310</v>
          </cell>
          <cell r="U671">
            <v>752.5</v>
          </cell>
          <cell r="Y671">
            <v>340</v>
          </cell>
          <cell r="AA671">
            <v>7955</v>
          </cell>
          <cell r="AX671">
            <v>752.5</v>
          </cell>
          <cell r="BE671">
            <v>350</v>
          </cell>
          <cell r="BG671">
            <v>55460</v>
          </cell>
          <cell r="BH671">
            <v>47155</v>
          </cell>
        </row>
        <row r="672">
          <cell r="D672" t="str">
            <v>A92819</v>
          </cell>
          <cell r="E672" t="str">
            <v>ugb</v>
          </cell>
          <cell r="F672" t="str">
            <v>SBS</v>
          </cell>
          <cell r="G672" t="str">
            <v>UP51</v>
          </cell>
          <cell r="H672" t="str">
            <v>6</v>
          </cell>
          <cell r="I672" t="str">
            <v>GB</v>
          </cell>
          <cell r="J672" t="str">
            <v>08/09/2003</v>
          </cell>
          <cell r="K672">
            <v>21.759267692308001</v>
          </cell>
          <cell r="L672">
            <v>38250</v>
          </cell>
          <cell r="M672">
            <v>4180.5720000000001</v>
          </cell>
          <cell r="BG672">
            <v>42430.572</v>
          </cell>
          <cell r="BH672">
            <v>42430.572</v>
          </cell>
        </row>
        <row r="673">
          <cell r="D673" t="str">
            <v>A76033</v>
          </cell>
          <cell r="E673" t="str">
            <v>ugb</v>
          </cell>
          <cell r="F673" t="str">
            <v>TRL</v>
          </cell>
          <cell r="G673" t="str">
            <v>UT42</v>
          </cell>
          <cell r="H673" t="str">
            <v>7</v>
          </cell>
          <cell r="J673" t="str">
            <v>12/01/2013</v>
          </cell>
          <cell r="K673">
            <v>0</v>
          </cell>
          <cell r="L673">
            <v>93.75</v>
          </cell>
          <cell r="M673">
            <v>0</v>
          </cell>
          <cell r="BG673">
            <v>93.75</v>
          </cell>
          <cell r="BH673">
            <v>93.75</v>
          </cell>
        </row>
        <row r="674">
          <cell r="D674" t="str">
            <v>S10348</v>
          </cell>
          <cell r="E674" t="str">
            <v>ugb</v>
          </cell>
          <cell r="F674" t="str">
            <v>TRL</v>
          </cell>
          <cell r="G674" t="str">
            <v>UT42</v>
          </cell>
          <cell r="H674" t="str">
            <v>5</v>
          </cell>
          <cell r="J674" t="str">
            <v>12/01/2013</v>
          </cell>
          <cell r="K674">
            <v>0</v>
          </cell>
          <cell r="L674">
            <v>86.66</v>
          </cell>
          <cell r="M674">
            <v>0</v>
          </cell>
          <cell r="BG674">
            <v>86.66</v>
          </cell>
          <cell r="BH674">
            <v>86.66</v>
          </cell>
        </row>
        <row r="675">
          <cell r="D675" t="str">
            <v>I00211</v>
          </cell>
          <cell r="E675" t="str">
            <v>uin</v>
          </cell>
          <cell r="F675" t="str">
            <v>TRL</v>
          </cell>
          <cell r="G675" t="str">
            <v>UT111</v>
          </cell>
          <cell r="H675" t="str">
            <v>7</v>
          </cell>
          <cell r="I675" t="str">
            <v>GB</v>
          </cell>
          <cell r="J675" t="str">
            <v>11/02/2013</v>
          </cell>
          <cell r="K675">
            <v>0</v>
          </cell>
          <cell r="L675">
            <v>219749.61951985862</v>
          </cell>
          <cell r="M675">
            <v>0</v>
          </cell>
          <cell r="BG675">
            <v>219749.61951985862</v>
          </cell>
          <cell r="BH675">
            <v>219749.61951985862</v>
          </cell>
        </row>
        <row r="676">
          <cell r="D676" t="str">
            <v>I00331</v>
          </cell>
          <cell r="E676" t="str">
            <v>uin</v>
          </cell>
          <cell r="F676" t="str">
            <v>WWN</v>
          </cell>
          <cell r="G676" t="str">
            <v>UU111</v>
          </cell>
          <cell r="H676" t="str">
            <v>8</v>
          </cell>
          <cell r="I676" t="str">
            <v>IN</v>
          </cell>
          <cell r="J676" t="str">
            <v>25/11/2013</v>
          </cell>
          <cell r="K676">
            <v>2.9004513898067845</v>
          </cell>
          <cell r="L676">
            <v>3220.5802935833858</v>
          </cell>
          <cell r="M676">
            <v>0</v>
          </cell>
          <cell r="S676">
            <v>94.260886641464964</v>
          </cell>
          <cell r="V676">
            <v>154.58785409200254</v>
          </cell>
          <cell r="AA676">
            <v>928.11374146988067</v>
          </cell>
          <cell r="AB676">
            <v>1610.2901467916929</v>
          </cell>
          <cell r="AC676">
            <v>147.28263537728901</v>
          </cell>
          <cell r="AD676">
            <v>245.47105896214833</v>
          </cell>
          <cell r="AQ676">
            <v>386.46963523000636</v>
          </cell>
          <cell r="BA676">
            <v>0</v>
          </cell>
          <cell r="BG676">
            <v>6787.0562521478714</v>
          </cell>
          <cell r="BH676">
            <v>5858.9425106779909</v>
          </cell>
        </row>
        <row r="677">
          <cell r="D677" t="str">
            <v>I00110</v>
          </cell>
          <cell r="E677" t="str">
            <v>uin</v>
          </cell>
          <cell r="F677" t="str">
            <v>WWN</v>
          </cell>
          <cell r="G677" t="str">
            <v>UU111</v>
          </cell>
          <cell r="H677" t="str">
            <v>7</v>
          </cell>
          <cell r="I677" t="str">
            <v>IN</v>
          </cell>
          <cell r="J677" t="str">
            <v>17/10/2011</v>
          </cell>
          <cell r="K677">
            <v>0</v>
          </cell>
          <cell r="L677">
            <v>2545.0439393195538</v>
          </cell>
          <cell r="M677">
            <v>0</v>
          </cell>
          <cell r="BG677">
            <v>2545.0439393195538</v>
          </cell>
          <cell r="BH677">
            <v>2545.0439393195538</v>
          </cell>
        </row>
        <row r="678">
          <cell r="D678" t="str">
            <v>I00076</v>
          </cell>
          <cell r="E678" t="str">
            <v>uin</v>
          </cell>
          <cell r="F678" t="str">
            <v>BBI</v>
          </cell>
          <cell r="G678" t="str">
            <v>UP111</v>
          </cell>
          <cell r="H678" t="str">
            <v>6</v>
          </cell>
          <cell r="I678" t="str">
            <v>IN</v>
          </cell>
          <cell r="J678" t="str">
            <v>10/01/2011</v>
          </cell>
          <cell r="K678">
            <v>0</v>
          </cell>
          <cell r="L678">
            <v>6284.0591094309975</v>
          </cell>
          <cell r="M678">
            <v>0</v>
          </cell>
          <cell r="BG678">
            <v>6284.0591094309975</v>
          </cell>
          <cell r="BH678">
            <v>6284.0591094309975</v>
          </cell>
        </row>
        <row r="679">
          <cell r="D679" t="str">
            <v>I00167</v>
          </cell>
          <cell r="E679" t="str">
            <v>uin</v>
          </cell>
          <cell r="F679" t="str">
            <v>TRS</v>
          </cell>
          <cell r="G679" t="str">
            <v>UT111</v>
          </cell>
          <cell r="H679" t="str">
            <v>6</v>
          </cell>
          <cell r="I679" t="str">
            <v>IN</v>
          </cell>
          <cell r="J679" t="str">
            <v>11/09/2012</v>
          </cell>
          <cell r="K679">
            <v>12.666306642446854</v>
          </cell>
          <cell r="L679">
            <v>10211.596052825371</v>
          </cell>
          <cell r="M679">
            <v>0</v>
          </cell>
          <cell r="S679">
            <v>94.260886641464964</v>
          </cell>
          <cell r="V679">
            <v>490.15661053561786</v>
          </cell>
          <cell r="AA679">
            <v>4110.1674112622122</v>
          </cell>
          <cell r="AB679">
            <v>5105.7980264126854</v>
          </cell>
          <cell r="AC679">
            <v>147.28263537728901</v>
          </cell>
          <cell r="AD679">
            <v>245.47105896214833</v>
          </cell>
          <cell r="AQ679">
            <v>1225.3915263390445</v>
          </cell>
          <cell r="BA679">
            <v>8009.0333349698076</v>
          </cell>
          <cell r="BG679">
            <v>29639.157543325644</v>
          </cell>
          <cell r="BH679">
            <v>25528.990132063431</v>
          </cell>
        </row>
        <row r="680">
          <cell r="D680" t="str">
            <v>A03357</v>
          </cell>
          <cell r="E680" t="str">
            <v>ugb</v>
          </cell>
          <cell r="F680" t="str">
            <v>TRL</v>
          </cell>
          <cell r="G680" t="str">
            <v>UT42</v>
          </cell>
          <cell r="H680" t="str">
            <v>2</v>
          </cell>
          <cell r="I680" t="str">
            <v>GB</v>
          </cell>
          <cell r="J680" t="str">
            <v>01/11/1982</v>
          </cell>
          <cell r="K680">
            <v>74.016086153846004</v>
          </cell>
          <cell r="L680">
            <v>95000</v>
          </cell>
          <cell r="M680">
            <v>12892.788</v>
          </cell>
          <cell r="P680">
            <v>6382</v>
          </cell>
          <cell r="U680">
            <v>1662.5</v>
          </cell>
          <cell r="X680">
            <v>956.58</v>
          </cell>
          <cell r="AA680">
            <v>17575</v>
          </cell>
          <cell r="AO680">
            <v>7600</v>
          </cell>
          <cell r="AX680">
            <v>1662.5</v>
          </cell>
          <cell r="BD680">
            <v>600</v>
          </cell>
          <cell r="BG680">
            <v>144331.36799999999</v>
          </cell>
          <cell r="BH680">
            <v>126156.36799999999</v>
          </cell>
        </row>
        <row r="681">
          <cell r="D681" t="str">
            <v>A76075</v>
          </cell>
          <cell r="E681" t="str">
            <v>ugb</v>
          </cell>
          <cell r="F681" t="str">
            <v>TRL</v>
          </cell>
          <cell r="G681" t="str">
            <v>UT42</v>
          </cell>
          <cell r="H681" t="str">
            <v>8</v>
          </cell>
          <cell r="I681" t="str">
            <v>GB</v>
          </cell>
          <cell r="J681" t="str">
            <v>18/03/2013</v>
          </cell>
          <cell r="K681">
            <v>22.645421538461999</v>
          </cell>
          <cell r="L681">
            <v>32800</v>
          </cell>
          <cell r="M681">
            <v>3428.4720000000002</v>
          </cell>
          <cell r="U681">
            <v>574</v>
          </cell>
          <cell r="Y681">
            <v>414.1</v>
          </cell>
          <cell r="AA681">
            <v>6068</v>
          </cell>
          <cell r="AX681">
            <v>574</v>
          </cell>
          <cell r="BF681">
            <v>300</v>
          </cell>
          <cell r="BG681">
            <v>44158.572</v>
          </cell>
          <cell r="BH681">
            <v>37790.572</v>
          </cell>
        </row>
        <row r="682">
          <cell r="D682" t="str">
            <v>A01326</v>
          </cell>
          <cell r="E682" t="str">
            <v>ugb</v>
          </cell>
          <cell r="F682" t="str">
            <v>TRL</v>
          </cell>
          <cell r="G682" t="str">
            <v>UT41</v>
          </cell>
          <cell r="H682" t="str">
            <v>6</v>
          </cell>
          <cell r="I682" t="str">
            <v>GB</v>
          </cell>
          <cell r="J682" t="str">
            <v>13/08/1990</v>
          </cell>
          <cell r="K682">
            <v>16.567433846154</v>
          </cell>
          <cell r="L682">
            <v>30000</v>
          </cell>
          <cell r="M682">
            <v>2306.4960000000001</v>
          </cell>
          <cell r="BG682">
            <v>32306.495999999999</v>
          </cell>
          <cell r="BH682">
            <v>32306.495999999999</v>
          </cell>
        </row>
        <row r="683">
          <cell r="D683" t="str">
            <v>A76034</v>
          </cell>
          <cell r="E683" t="str">
            <v>ugb</v>
          </cell>
          <cell r="F683" t="str">
            <v>TRS</v>
          </cell>
          <cell r="G683" t="str">
            <v>UT42</v>
          </cell>
          <cell r="H683" t="str">
            <v>6</v>
          </cell>
          <cell r="J683" t="str">
            <v>04/02/2013</v>
          </cell>
          <cell r="K683">
            <v>0</v>
          </cell>
          <cell r="L683">
            <v>70</v>
          </cell>
          <cell r="M683">
            <v>0</v>
          </cell>
          <cell r="BG683">
            <v>70</v>
          </cell>
          <cell r="BH683">
            <v>70</v>
          </cell>
        </row>
        <row r="684">
          <cell r="D684" t="str">
            <v>A74601</v>
          </cell>
          <cell r="E684" t="str">
            <v>ugb</v>
          </cell>
          <cell r="F684" t="str">
            <v>ERE</v>
          </cell>
          <cell r="G684" t="str">
            <v>UU81</v>
          </cell>
          <cell r="H684" t="str">
            <v>8</v>
          </cell>
          <cell r="I684" t="str">
            <v>SE</v>
          </cell>
          <cell r="J684" t="str">
            <v>03/08/2009</v>
          </cell>
          <cell r="K684">
            <v>16.944652307691999</v>
          </cell>
          <cell r="L684">
            <v>30000</v>
          </cell>
          <cell r="M684">
            <v>3042.0720000000001</v>
          </cell>
          <cell r="BG684">
            <v>33042.072</v>
          </cell>
          <cell r="BH684">
            <v>33042.072</v>
          </cell>
        </row>
        <row r="685">
          <cell r="D685" t="str">
            <v>I00325</v>
          </cell>
          <cell r="E685" t="str">
            <v>uin</v>
          </cell>
          <cell r="F685" t="str">
            <v>TRM</v>
          </cell>
          <cell r="G685" t="str">
            <v>UU115</v>
          </cell>
          <cell r="H685" t="str">
            <v>8</v>
          </cell>
          <cell r="I685" t="str">
            <v>IN</v>
          </cell>
          <cell r="J685" t="str">
            <v>18/11/2013</v>
          </cell>
          <cell r="K685">
            <v>3.4042586081665083</v>
          </cell>
          <cell r="L685">
            <v>3829.3485198095141</v>
          </cell>
          <cell r="M685">
            <v>0</v>
          </cell>
          <cell r="S685">
            <v>94.260886641464964</v>
          </cell>
          <cell r="V685">
            <v>183.80872895085668</v>
          </cell>
          <cell r="AA685">
            <v>1091.5972310864549</v>
          </cell>
          <cell r="AB685">
            <v>1914.674259904757</v>
          </cell>
          <cell r="AC685">
            <v>147.28263537728901</v>
          </cell>
          <cell r="AD685">
            <v>245.47105896214833</v>
          </cell>
          <cell r="AQ685">
            <v>459.52182237714175</v>
          </cell>
          <cell r="BA685">
            <v>0</v>
          </cell>
          <cell r="BG685">
            <v>7965.9651431096272</v>
          </cell>
          <cell r="BH685">
            <v>6874.3679120231718</v>
          </cell>
        </row>
        <row r="686">
          <cell r="D686" t="str">
            <v>U02970</v>
          </cell>
          <cell r="E686" t="str">
            <v>ugb</v>
          </cell>
          <cell r="F686" t="str">
            <v>WWN</v>
          </cell>
          <cell r="G686" t="str">
            <v>UU21</v>
          </cell>
          <cell r="H686" t="str">
            <v>0</v>
          </cell>
          <cell r="J686" t="str">
            <v>15/12/2008</v>
          </cell>
          <cell r="K686">
            <v>32</v>
          </cell>
          <cell r="L686">
            <v>32</v>
          </cell>
          <cell r="M686">
            <v>0</v>
          </cell>
          <cell r="BG686">
            <v>32</v>
          </cell>
          <cell r="BH686">
            <v>32</v>
          </cell>
        </row>
        <row r="687">
          <cell r="D687" t="str">
            <v>A97233</v>
          </cell>
          <cell r="E687" t="str">
            <v>ugb</v>
          </cell>
          <cell r="F687" t="str">
            <v>SBR</v>
          </cell>
          <cell r="G687" t="str">
            <v>UT31</v>
          </cell>
          <cell r="H687" t="str">
            <v>8</v>
          </cell>
          <cell r="I687" t="str">
            <v>GB</v>
          </cell>
          <cell r="J687" t="str">
            <v>18/04/2005</v>
          </cell>
          <cell r="K687">
            <v>21.879393570512999</v>
          </cell>
          <cell r="L687">
            <v>30358.706249999999</v>
          </cell>
          <cell r="M687">
            <v>3091.5734625</v>
          </cell>
          <cell r="U687">
            <v>531.27735937499995</v>
          </cell>
          <cell r="Y687">
            <v>414.1</v>
          </cell>
          <cell r="AA687">
            <v>5616.3606562499999</v>
          </cell>
          <cell r="AM687">
            <v>1821.522375</v>
          </cell>
          <cell r="AX687">
            <v>531.27735937499995</v>
          </cell>
          <cell r="BF687">
            <v>300</v>
          </cell>
          <cell r="BG687">
            <v>42664.817462500003</v>
          </cell>
          <cell r="BH687">
            <v>36748.456806250004</v>
          </cell>
        </row>
        <row r="688">
          <cell r="D688" t="str">
            <v>I00240</v>
          </cell>
          <cell r="E688" t="str">
            <v>uin</v>
          </cell>
          <cell r="F688" t="str">
            <v>WWN</v>
          </cell>
          <cell r="G688" t="str">
            <v>UU115</v>
          </cell>
          <cell r="H688" t="str">
            <v>5</v>
          </cell>
          <cell r="I688" t="str">
            <v>IN</v>
          </cell>
          <cell r="J688" t="str">
            <v>24/06/2013</v>
          </cell>
          <cell r="K688">
            <v>21.922453804234944</v>
          </cell>
          <cell r="L688">
            <v>17673.916245274682</v>
          </cell>
          <cell r="M688">
            <v>0</v>
          </cell>
          <cell r="S688">
            <v>94.260886641464964</v>
          </cell>
          <cell r="V688">
            <v>848.34797977318465</v>
          </cell>
          <cell r="AA688">
            <v>7113.7512887230596</v>
          </cell>
          <cell r="AB688">
            <v>8836.9581226373411</v>
          </cell>
          <cell r="AC688">
            <v>147.28263537728901</v>
          </cell>
          <cell r="AD688">
            <v>245.47105896214833</v>
          </cell>
          <cell r="AQ688">
            <v>2120.8699494329617</v>
          </cell>
          <cell r="BA688">
            <v>14217.683735087634</v>
          </cell>
          <cell r="BG688">
            <v>51298.541901909768</v>
          </cell>
          <cell r="BH688">
            <v>44184.790613186706</v>
          </cell>
        </row>
        <row r="689">
          <cell r="D689" t="str">
            <v>I00288</v>
          </cell>
          <cell r="E689" t="str">
            <v>uin</v>
          </cell>
          <cell r="F689" t="str">
            <v>TRM</v>
          </cell>
          <cell r="G689" t="str">
            <v>UU115</v>
          </cell>
          <cell r="H689" t="str">
            <v>7</v>
          </cell>
          <cell r="I689" t="str">
            <v>IN</v>
          </cell>
          <cell r="J689" t="str">
            <v>25/09/2013</v>
          </cell>
          <cell r="K689">
            <v>3.4801895414222987</v>
          </cell>
          <cell r="L689">
            <v>2805.7342039373557</v>
          </cell>
          <cell r="M689">
            <v>0</v>
          </cell>
          <cell r="S689">
            <v>94.260886641464964</v>
          </cell>
          <cell r="V689">
            <v>134.67524178899308</v>
          </cell>
          <cell r="AA689">
            <v>1129.3080170847857</v>
          </cell>
          <cell r="AB689">
            <v>1402.8671019686778</v>
          </cell>
          <cell r="AC689">
            <v>147.28263537728901</v>
          </cell>
          <cell r="AD689">
            <v>245.47105896214833</v>
          </cell>
          <cell r="AQ689">
            <v>336.68810447248268</v>
          </cell>
          <cell r="BA689">
            <v>1847.3562766949774</v>
          </cell>
          <cell r="BG689">
            <v>8143.6435269281756</v>
          </cell>
          <cell r="BH689">
            <v>7014.3355098433894</v>
          </cell>
        </row>
        <row r="690">
          <cell r="D690" t="str">
            <v>I00039</v>
          </cell>
          <cell r="E690" t="str">
            <v>uin</v>
          </cell>
          <cell r="F690" t="str">
            <v>TRL</v>
          </cell>
          <cell r="G690" t="str">
            <v>UT111</v>
          </cell>
          <cell r="H690" t="str">
            <v>8</v>
          </cell>
          <cell r="I690" t="str">
            <v>IN</v>
          </cell>
          <cell r="J690" t="str">
            <v>25/10/2010</v>
          </cell>
          <cell r="K690">
            <v>2.0141215094330112</v>
          </cell>
          <cell r="L690">
            <v>2356.5221660366242</v>
          </cell>
          <cell r="M690">
            <v>0</v>
          </cell>
          <cell r="S690">
            <v>94.260886641464964</v>
          </cell>
          <cell r="V690">
            <v>113.11306396975796</v>
          </cell>
          <cell r="AC690">
            <v>147.28263537728901</v>
          </cell>
          <cell r="AD690">
            <v>245.47105896214833</v>
          </cell>
          <cell r="AQ690">
            <v>282.78265992439486</v>
          </cell>
          <cell r="BA690">
            <v>1473.6118611615689</v>
          </cell>
          <cell r="BG690">
            <v>4713.0443320732484</v>
          </cell>
          <cell r="BH690">
            <v>4713.0443320732484</v>
          </cell>
        </row>
        <row r="691">
          <cell r="D691" t="str">
            <v>I00385</v>
          </cell>
          <cell r="E691" t="str">
            <v>uin</v>
          </cell>
          <cell r="F691" t="str">
            <v>THW</v>
          </cell>
          <cell r="G691" t="str">
            <v>UT211</v>
          </cell>
          <cell r="H691" t="str">
            <v>7</v>
          </cell>
          <cell r="I691" t="str">
            <v>IN</v>
          </cell>
          <cell r="J691" t="str">
            <v>14/04/2014</v>
          </cell>
          <cell r="K691">
            <v>2.4453997087076735</v>
          </cell>
          <cell r="L691">
            <v>2670.7251215081737</v>
          </cell>
          <cell r="M691">
            <v>0</v>
          </cell>
          <cell r="S691">
            <v>94.260886641464964</v>
          </cell>
          <cell r="V691">
            <v>128.19480583239238</v>
          </cell>
          <cell r="AA691">
            <v>780.45123471942657</v>
          </cell>
          <cell r="AB691">
            <v>1335.3625607540869</v>
          </cell>
          <cell r="AC691">
            <v>147.28263537728901</v>
          </cell>
          <cell r="AD691">
            <v>245.47105896214833</v>
          </cell>
          <cell r="AQ691">
            <v>320.48701458098088</v>
          </cell>
          <cell r="BA691">
            <v>0</v>
          </cell>
          <cell r="BG691">
            <v>5722.2353183759633</v>
          </cell>
          <cell r="BH691">
            <v>4941.7840836565365</v>
          </cell>
        </row>
        <row r="692">
          <cell r="D692" t="str">
            <v>A25184</v>
          </cell>
          <cell r="E692" t="str">
            <v>ugb</v>
          </cell>
          <cell r="F692" t="str">
            <v>WWN</v>
          </cell>
          <cell r="G692" t="str">
            <v>UU31</v>
          </cell>
          <cell r="H692" t="str">
            <v>5</v>
          </cell>
          <cell r="I692" t="str">
            <v>ZW</v>
          </cell>
          <cell r="J692" t="str">
            <v>15/02/2010</v>
          </cell>
          <cell r="K692">
            <v>25.844395897436002</v>
          </cell>
          <cell r="L692">
            <v>45250</v>
          </cell>
          <cell r="M692">
            <v>5146.5720000000001</v>
          </cell>
          <cell r="BG692">
            <v>50396.572</v>
          </cell>
          <cell r="BH692">
            <v>50396.572</v>
          </cell>
        </row>
        <row r="693">
          <cell r="D693" t="str">
            <v>A88358</v>
          </cell>
          <cell r="E693" t="str">
            <v>ugb</v>
          </cell>
          <cell r="F693" t="str">
            <v>TIS</v>
          </cell>
          <cell r="G693" t="str">
            <v>UT51</v>
          </cell>
          <cell r="H693" t="str">
            <v>6</v>
          </cell>
          <cell r="I693" t="str">
            <v>GB</v>
          </cell>
          <cell r="J693" t="str">
            <v>08/10/2001</v>
          </cell>
          <cell r="K693">
            <v>21.175677948718</v>
          </cell>
          <cell r="L693">
            <v>37250</v>
          </cell>
          <cell r="M693">
            <v>4042.5720000000001</v>
          </cell>
          <cell r="BG693">
            <v>41292.572</v>
          </cell>
          <cell r="BH693">
            <v>41292.572</v>
          </cell>
        </row>
        <row r="694">
          <cell r="D694" t="str">
            <v>A98841</v>
          </cell>
          <cell r="E694" t="str">
            <v>ugb</v>
          </cell>
          <cell r="F694" t="str">
            <v>GCL</v>
          </cell>
          <cell r="G694" t="str">
            <v>UP21</v>
          </cell>
          <cell r="H694" t="str">
            <v>7</v>
          </cell>
          <cell r="I694" t="str">
            <v>GB</v>
          </cell>
          <cell r="J694" t="str">
            <v>04/07/2005</v>
          </cell>
          <cell r="K694">
            <v>17.674139487179001</v>
          </cell>
          <cell r="L694">
            <v>31250</v>
          </cell>
          <cell r="M694">
            <v>3214.5720000000001</v>
          </cell>
          <cell r="BG694">
            <v>34464.572</v>
          </cell>
          <cell r="BH694">
            <v>34464.572</v>
          </cell>
        </row>
        <row r="695">
          <cell r="D695" t="str">
            <v>A00324</v>
          </cell>
          <cell r="E695" t="str">
            <v>ugb</v>
          </cell>
          <cell r="F695" t="str">
            <v>THW</v>
          </cell>
          <cell r="G695" t="str">
            <v>UT25</v>
          </cell>
          <cell r="H695" t="str">
            <v>6</v>
          </cell>
          <cell r="I695" t="str">
            <v>RO</v>
          </cell>
          <cell r="J695" t="str">
            <v>01/02/2008</v>
          </cell>
          <cell r="K695">
            <v>4.429015384615</v>
          </cell>
          <cell r="L695">
            <v>9060</v>
          </cell>
          <cell r="M695">
            <v>152.352</v>
          </cell>
          <cell r="BG695">
            <v>9212.3520000000008</v>
          </cell>
          <cell r="BH695">
            <v>9212.3520000000008</v>
          </cell>
        </row>
        <row r="696">
          <cell r="D696" t="str">
            <v>A00483</v>
          </cell>
          <cell r="E696" t="str">
            <v>ugb</v>
          </cell>
          <cell r="F696" t="str">
            <v>THW</v>
          </cell>
          <cell r="G696" t="str">
            <v>UT25</v>
          </cell>
          <cell r="H696" t="str">
            <v>6</v>
          </cell>
          <cell r="I696" t="str">
            <v>RO</v>
          </cell>
          <cell r="J696" t="str">
            <v>01/09/2010</v>
          </cell>
          <cell r="K696">
            <v>5.9846153846150001</v>
          </cell>
          <cell r="L696">
            <v>11670</v>
          </cell>
          <cell r="M696">
            <v>0</v>
          </cell>
          <cell r="BG696">
            <v>11670</v>
          </cell>
          <cell r="BH696">
            <v>11670</v>
          </cell>
        </row>
        <row r="697">
          <cell r="D697" t="str">
            <v>A74902</v>
          </cell>
          <cell r="E697" t="str">
            <v>ugb</v>
          </cell>
          <cell r="F697" t="str">
            <v>WTC</v>
          </cell>
          <cell r="G697" t="str">
            <v>UU22</v>
          </cell>
          <cell r="H697" t="str">
            <v>7</v>
          </cell>
          <cell r="I697" t="str">
            <v>GB</v>
          </cell>
          <cell r="J697" t="str">
            <v>01/10/2012</v>
          </cell>
          <cell r="K697">
            <v>27.850477948718002</v>
          </cell>
          <cell r="L697">
            <v>38570</v>
          </cell>
          <cell r="M697">
            <v>4224.732</v>
          </cell>
          <cell r="U697">
            <v>674.97500000000002</v>
          </cell>
          <cell r="Y697">
            <v>414.1</v>
          </cell>
          <cell r="AA697">
            <v>7135.45</v>
          </cell>
          <cell r="AM697">
            <v>2314.1999999999998</v>
          </cell>
          <cell r="AX697">
            <v>674.97500000000002</v>
          </cell>
          <cell r="BF697">
            <v>300</v>
          </cell>
          <cell r="BG697">
            <v>54308.432000000001</v>
          </cell>
          <cell r="BH697">
            <v>46872.982000000004</v>
          </cell>
        </row>
        <row r="698">
          <cell r="D698" t="str">
            <v>W13129</v>
          </cell>
          <cell r="E698" t="str">
            <v>ugb</v>
          </cell>
          <cell r="F698" t="str">
            <v>TRL</v>
          </cell>
          <cell r="G698" t="str">
            <v>UT41</v>
          </cell>
          <cell r="H698" t="str">
            <v>3</v>
          </cell>
          <cell r="I698" t="str">
            <v>GB</v>
          </cell>
          <cell r="J698" t="str">
            <v>10/01/2000</v>
          </cell>
          <cell r="K698">
            <v>43.144432348717999</v>
          </cell>
          <cell r="L698">
            <v>54647.06</v>
          </cell>
          <cell r="M698">
            <v>7289.3062799999998</v>
          </cell>
          <cell r="P698">
            <v>6130</v>
          </cell>
          <cell r="U698">
            <v>956.32354999999995</v>
          </cell>
          <cell r="Y698">
            <v>414.1</v>
          </cell>
          <cell r="AA698">
            <v>10109.706099999999</v>
          </cell>
          <cell r="AM698">
            <v>3278.8236000000002</v>
          </cell>
          <cell r="AX698">
            <v>956.32354999999995</v>
          </cell>
          <cell r="BE698">
            <v>350</v>
          </cell>
          <cell r="BG698">
            <v>84131.643079999994</v>
          </cell>
          <cell r="BH698">
            <v>73671.936979999999</v>
          </cell>
        </row>
        <row r="699">
          <cell r="D699" t="str">
            <v>A82694</v>
          </cell>
          <cell r="E699" t="str">
            <v>ugb</v>
          </cell>
          <cell r="F699" t="str">
            <v>THW</v>
          </cell>
          <cell r="G699" t="str">
            <v>UT21</v>
          </cell>
          <cell r="H699" t="str">
            <v>0</v>
          </cell>
          <cell r="I699" t="str">
            <v>AU</v>
          </cell>
          <cell r="J699" t="str">
            <v>29/01/2001</v>
          </cell>
          <cell r="K699">
            <v>25.066421538461999</v>
          </cell>
          <cell r="L699">
            <v>34275</v>
          </cell>
          <cell r="M699">
            <v>3632.0219999999999</v>
          </cell>
          <cell r="U699">
            <v>599.8125</v>
          </cell>
          <cell r="Y699">
            <v>340</v>
          </cell>
          <cell r="AA699">
            <v>6340.875</v>
          </cell>
          <cell r="AT699">
            <v>2742</v>
          </cell>
          <cell r="AX699">
            <v>599.8125</v>
          </cell>
          <cell r="BE699">
            <v>350</v>
          </cell>
          <cell r="BG699">
            <v>48879.521999999997</v>
          </cell>
          <cell r="BH699">
            <v>42188.646999999997</v>
          </cell>
        </row>
        <row r="700">
          <cell r="D700" t="str">
            <v>A03395</v>
          </cell>
          <cell r="E700" t="str">
            <v>ugb</v>
          </cell>
          <cell r="F700" t="str">
            <v>THW</v>
          </cell>
          <cell r="G700" t="str">
            <v>UT21</v>
          </cell>
          <cell r="H700" t="str">
            <v>5</v>
          </cell>
          <cell r="I700" t="str">
            <v>GB</v>
          </cell>
          <cell r="J700" t="str">
            <v>01/11/1992</v>
          </cell>
          <cell r="K700">
            <v>24.278846153846001</v>
          </cell>
          <cell r="L700">
            <v>30300</v>
          </cell>
          <cell r="M700">
            <v>6242.8440000000001</v>
          </cell>
          <cell r="BG700">
            <v>36542.843999999997</v>
          </cell>
          <cell r="BH700">
            <v>36542.843999999997</v>
          </cell>
        </row>
        <row r="701">
          <cell r="D701" t="str">
            <v>S10341</v>
          </cell>
          <cell r="E701" t="str">
            <v>ugb</v>
          </cell>
          <cell r="F701" t="str">
            <v>THW</v>
          </cell>
          <cell r="G701" t="str">
            <v>UT22</v>
          </cell>
          <cell r="H701" t="str">
            <v>5</v>
          </cell>
          <cell r="J701" t="str">
            <v>05/12/2012</v>
          </cell>
          <cell r="K701">
            <v>30.3</v>
          </cell>
          <cell r="L701">
            <v>30.3</v>
          </cell>
          <cell r="M701">
            <v>0</v>
          </cell>
          <cell r="BG701">
            <v>30.3</v>
          </cell>
          <cell r="BH701">
            <v>30.3</v>
          </cell>
        </row>
        <row r="702">
          <cell r="D702" t="str">
            <v>A50246</v>
          </cell>
          <cell r="E702" t="str">
            <v>ugb</v>
          </cell>
          <cell r="F702" t="str">
            <v>GGE</v>
          </cell>
          <cell r="G702" t="str">
            <v>UP31</v>
          </cell>
          <cell r="H702" t="str">
            <v>10</v>
          </cell>
          <cell r="I702" t="str">
            <v>GB</v>
          </cell>
          <cell r="J702" t="str">
            <v>01/05/2012</v>
          </cell>
          <cell r="K702">
            <v>9.4489153846150007</v>
          </cell>
          <cell r="L702">
            <v>9600</v>
          </cell>
          <cell r="M702">
            <v>226.87200000000001</v>
          </cell>
          <cell r="BG702">
            <v>9826.8719999999994</v>
          </cell>
          <cell r="BH702">
            <v>9826.8719999999994</v>
          </cell>
        </row>
        <row r="703">
          <cell r="D703" t="str">
            <v>A76094</v>
          </cell>
          <cell r="E703" t="str">
            <v>ugb</v>
          </cell>
          <cell r="F703" t="str">
            <v>TRL</v>
          </cell>
          <cell r="G703" t="str">
            <v>UT42</v>
          </cell>
          <cell r="H703" t="str">
            <v>9</v>
          </cell>
          <cell r="I703" t="str">
            <v>GB</v>
          </cell>
          <cell r="J703" t="str">
            <v>25/03/2013</v>
          </cell>
          <cell r="K703">
            <v>17.911226666667002</v>
          </cell>
          <cell r="L703">
            <v>25440</v>
          </cell>
          <cell r="M703">
            <v>2412.7919999999999</v>
          </cell>
          <cell r="U703">
            <v>445.2</v>
          </cell>
          <cell r="Y703">
            <v>414.1</v>
          </cell>
          <cell r="AA703">
            <v>4706.3999999999996</v>
          </cell>
          <cell r="AJ703">
            <v>763.2</v>
          </cell>
          <cell r="AX703">
            <v>445.2</v>
          </cell>
          <cell r="BF703">
            <v>300</v>
          </cell>
          <cell r="BG703">
            <v>34926.892</v>
          </cell>
          <cell r="BH703">
            <v>29920.491999999998</v>
          </cell>
        </row>
        <row r="704">
          <cell r="D704" t="str">
            <v>A74512</v>
          </cell>
          <cell r="E704" t="str">
            <v>ugb</v>
          </cell>
          <cell r="F704" t="str">
            <v>THW</v>
          </cell>
          <cell r="G704" t="str">
            <v>UT25</v>
          </cell>
          <cell r="H704" t="str">
            <v>0</v>
          </cell>
          <cell r="I704" t="str">
            <v>RO</v>
          </cell>
          <cell r="J704" t="str">
            <v>28/05/2008</v>
          </cell>
          <cell r="K704">
            <v>8.3764687500000008</v>
          </cell>
          <cell r="L704">
            <v>14703</v>
          </cell>
          <cell r="M704">
            <v>0</v>
          </cell>
          <cell r="AA704">
            <v>2720.0549999999998</v>
          </cell>
          <cell r="BG704">
            <v>17423.055</v>
          </cell>
          <cell r="BH704">
            <v>14703</v>
          </cell>
        </row>
        <row r="705">
          <cell r="D705" t="str">
            <v>A76133</v>
          </cell>
          <cell r="E705" t="str">
            <v>ugb</v>
          </cell>
          <cell r="F705" t="str">
            <v>TRL</v>
          </cell>
          <cell r="G705" t="str">
            <v>UT42</v>
          </cell>
          <cell r="H705" t="str">
            <v>10</v>
          </cell>
          <cell r="J705" t="str">
            <v>29/04/2013</v>
          </cell>
          <cell r="K705">
            <v>33</v>
          </cell>
          <cell r="L705">
            <v>33</v>
          </cell>
          <cell r="M705">
            <v>0</v>
          </cell>
          <cell r="BG705">
            <v>33</v>
          </cell>
          <cell r="BH705">
            <v>33</v>
          </cell>
        </row>
        <row r="706">
          <cell r="D706" t="str">
            <v>A76383</v>
          </cell>
          <cell r="E706" t="str">
            <v>ugb</v>
          </cell>
          <cell r="F706" t="str">
            <v>THW</v>
          </cell>
          <cell r="G706" t="str">
            <v>UT21</v>
          </cell>
          <cell r="H706" t="str">
            <v>8</v>
          </cell>
          <cell r="J706" t="str">
            <v>02/12/2013</v>
          </cell>
          <cell r="K706">
            <v>0</v>
          </cell>
          <cell r="L706">
            <v>32.4</v>
          </cell>
          <cell r="M706">
            <v>0</v>
          </cell>
          <cell r="BG706">
            <v>32.4</v>
          </cell>
          <cell r="BH706">
            <v>32.4</v>
          </cell>
        </row>
        <row r="707">
          <cell r="D707" t="str">
            <v>U03058</v>
          </cell>
          <cell r="E707" t="str">
            <v>ugb</v>
          </cell>
          <cell r="F707" t="str">
            <v>TRS</v>
          </cell>
          <cell r="G707" t="str">
            <v>UT42</v>
          </cell>
          <cell r="H707" t="str">
            <v>3</v>
          </cell>
          <cell r="J707" t="str">
            <v>05/10/2009</v>
          </cell>
          <cell r="K707">
            <v>71.02</v>
          </cell>
          <cell r="L707">
            <v>71.02</v>
          </cell>
          <cell r="M707">
            <v>0</v>
          </cell>
          <cell r="BG707">
            <v>71.02</v>
          </cell>
          <cell r="BH707">
            <v>71.02</v>
          </cell>
        </row>
        <row r="708">
          <cell r="D708" t="str">
            <v>S10088</v>
          </cell>
          <cell r="E708" t="str">
            <v>ugb</v>
          </cell>
          <cell r="F708" t="str">
            <v>WWN</v>
          </cell>
          <cell r="G708" t="str">
            <v>UU21</v>
          </cell>
          <cell r="H708" t="str">
            <v>0</v>
          </cell>
          <cell r="J708" t="str">
            <v>17/07/2006</v>
          </cell>
          <cell r="K708">
            <v>33.78</v>
          </cell>
          <cell r="L708">
            <v>33.78</v>
          </cell>
          <cell r="M708">
            <v>0</v>
          </cell>
          <cell r="BG708">
            <v>33.78</v>
          </cell>
          <cell r="BH708">
            <v>33.78</v>
          </cell>
        </row>
        <row r="709">
          <cell r="D709" t="str">
            <v>A76261</v>
          </cell>
          <cell r="E709" t="str">
            <v>ugb</v>
          </cell>
          <cell r="F709" t="str">
            <v>THW</v>
          </cell>
          <cell r="G709" t="str">
            <v>UT21</v>
          </cell>
          <cell r="H709" t="str">
            <v>7</v>
          </cell>
          <cell r="I709" t="str">
            <v>GB</v>
          </cell>
          <cell r="J709" t="str">
            <v>21/08/2013</v>
          </cell>
          <cell r="K709">
            <v>25.981626666667001</v>
          </cell>
          <cell r="L709">
            <v>36000</v>
          </cell>
          <cell r="M709">
            <v>3870.0720000000001</v>
          </cell>
          <cell r="U709">
            <v>630</v>
          </cell>
          <cell r="Y709">
            <v>414.1</v>
          </cell>
          <cell r="AA709">
            <v>6660</v>
          </cell>
          <cell r="AM709">
            <v>2160</v>
          </cell>
          <cell r="AX709">
            <v>630</v>
          </cell>
          <cell r="BF709">
            <v>300</v>
          </cell>
          <cell r="BG709">
            <v>50664.171999999999</v>
          </cell>
          <cell r="BH709">
            <v>43704.171999999999</v>
          </cell>
        </row>
        <row r="710">
          <cell r="D710" t="str">
            <v>A00245</v>
          </cell>
          <cell r="E710" t="str">
            <v>ugb</v>
          </cell>
          <cell r="F710" t="str">
            <v>GGE</v>
          </cell>
          <cell r="G710" t="str">
            <v>UP31</v>
          </cell>
          <cell r="H710" t="str">
            <v>0</v>
          </cell>
          <cell r="I710" t="str">
            <v>GB</v>
          </cell>
          <cell r="J710" t="str">
            <v>06/08/2007</v>
          </cell>
          <cell r="K710">
            <v>38.176616410256003</v>
          </cell>
          <cell r="L710">
            <v>50225</v>
          </cell>
          <cell r="M710">
            <v>6151.902</v>
          </cell>
          <cell r="O710">
            <v>2310</v>
          </cell>
          <cell r="U710">
            <v>878.9375</v>
          </cell>
          <cell r="Y710">
            <v>340</v>
          </cell>
          <cell r="AA710">
            <v>9291.625</v>
          </cell>
          <cell r="AT710">
            <v>4018</v>
          </cell>
          <cell r="AX710">
            <v>878.9375</v>
          </cell>
          <cell r="BE710">
            <v>350</v>
          </cell>
          <cell r="BG710">
            <v>74444.402000000002</v>
          </cell>
          <cell r="BH710">
            <v>64802.777000000002</v>
          </cell>
        </row>
        <row r="711">
          <cell r="D711" t="str">
            <v>U03065</v>
          </cell>
          <cell r="E711" t="str">
            <v>ugb</v>
          </cell>
          <cell r="F711" t="str">
            <v>TRL</v>
          </cell>
          <cell r="G711" t="str">
            <v>UT42</v>
          </cell>
          <cell r="H711" t="str">
            <v>3</v>
          </cell>
          <cell r="J711" t="str">
            <v>28/09/2009</v>
          </cell>
          <cell r="K711">
            <v>0</v>
          </cell>
          <cell r="L711">
            <v>72</v>
          </cell>
          <cell r="M711">
            <v>0</v>
          </cell>
          <cell r="BG711">
            <v>72</v>
          </cell>
          <cell r="BH711">
            <v>72</v>
          </cell>
        </row>
        <row r="712">
          <cell r="D712" t="str">
            <v>A76239</v>
          </cell>
          <cell r="E712" t="str">
            <v>ugb</v>
          </cell>
          <cell r="F712" t="str">
            <v>TRL</v>
          </cell>
          <cell r="G712" t="str">
            <v>UT42</v>
          </cell>
          <cell r="H712" t="str">
            <v>11</v>
          </cell>
          <cell r="I712" t="str">
            <v>GB</v>
          </cell>
          <cell r="J712" t="str">
            <v>22/07/2013</v>
          </cell>
          <cell r="K712">
            <v>11.027780512821</v>
          </cell>
          <cell r="L712">
            <v>16000</v>
          </cell>
          <cell r="M712">
            <v>1110.0719999999999</v>
          </cell>
          <cell r="U712">
            <v>280</v>
          </cell>
          <cell r="Y712">
            <v>414.1</v>
          </cell>
          <cell r="AA712">
            <v>2960</v>
          </cell>
          <cell r="AH712">
            <v>160</v>
          </cell>
          <cell r="AX712">
            <v>280</v>
          </cell>
          <cell r="BF712">
            <v>300</v>
          </cell>
          <cell r="BG712">
            <v>21504.171999999999</v>
          </cell>
          <cell r="BH712">
            <v>18244.171999999999</v>
          </cell>
        </row>
        <row r="713">
          <cell r="D713" t="str">
            <v>A76468</v>
          </cell>
          <cell r="E713" t="str">
            <v>ugb</v>
          </cell>
          <cell r="F713" t="str">
            <v>TRL</v>
          </cell>
          <cell r="G713" t="str">
            <v>UT42</v>
          </cell>
          <cell r="H713" t="str">
            <v>8</v>
          </cell>
          <cell r="J713" t="str">
            <v>24/02/2014</v>
          </cell>
          <cell r="K713">
            <v>34.56</v>
          </cell>
          <cell r="L713">
            <v>34.56</v>
          </cell>
          <cell r="M713">
            <v>0</v>
          </cell>
          <cell r="BG713">
            <v>34.56</v>
          </cell>
          <cell r="BH713">
            <v>34.56</v>
          </cell>
        </row>
        <row r="714">
          <cell r="D714" t="str">
            <v>A50212</v>
          </cell>
          <cell r="E714" t="str">
            <v>ugb</v>
          </cell>
          <cell r="F714" t="str">
            <v>THW</v>
          </cell>
          <cell r="G714" t="str">
            <v>UT21</v>
          </cell>
          <cell r="H714" t="str">
            <v>7</v>
          </cell>
          <cell r="I714" t="str">
            <v>IE</v>
          </cell>
          <cell r="J714" t="str">
            <v>11/04/2012</v>
          </cell>
          <cell r="K714">
            <v>0</v>
          </cell>
          <cell r="L714">
            <v>28.87</v>
          </cell>
          <cell r="M714">
            <v>0</v>
          </cell>
          <cell r="BG714">
            <v>28.87</v>
          </cell>
          <cell r="BH714">
            <v>28.87</v>
          </cell>
        </row>
        <row r="715">
          <cell r="D715" t="str">
            <v>A00388</v>
          </cell>
          <cell r="E715" t="str">
            <v>ugb</v>
          </cell>
          <cell r="F715" t="str">
            <v>TPL</v>
          </cell>
          <cell r="G715" t="str">
            <v>UT22</v>
          </cell>
          <cell r="H715" t="str">
            <v>8</v>
          </cell>
          <cell r="I715" t="str">
            <v>CN</v>
          </cell>
          <cell r="J715" t="str">
            <v>06/10/2008</v>
          </cell>
          <cell r="K715">
            <v>14.727011282051</v>
          </cell>
          <cell r="L715">
            <v>26200</v>
          </cell>
          <cell r="M715">
            <v>2517.672</v>
          </cell>
          <cell r="BG715">
            <v>28717.671999999999</v>
          </cell>
          <cell r="BH715">
            <v>28717.671999999999</v>
          </cell>
        </row>
        <row r="716">
          <cell r="D716" t="str">
            <v>A76502</v>
          </cell>
          <cell r="E716" t="str">
            <v>ugb</v>
          </cell>
          <cell r="F716" t="str">
            <v>GLR</v>
          </cell>
          <cell r="G716" t="str">
            <v>UP32</v>
          </cell>
          <cell r="H716" t="str">
            <v>8</v>
          </cell>
          <cell r="I716" t="str">
            <v>GB</v>
          </cell>
          <cell r="J716" t="str">
            <v>14/04/2014</v>
          </cell>
          <cell r="K716">
            <v>18.709831794871999</v>
          </cell>
          <cell r="L716">
            <v>26000</v>
          </cell>
          <cell r="M716">
            <v>2490.0720000000001</v>
          </cell>
          <cell r="U716">
            <v>455</v>
          </cell>
          <cell r="Y716">
            <v>414.1</v>
          </cell>
          <cell r="AA716">
            <v>4810</v>
          </cell>
          <cell r="AM716">
            <v>1560</v>
          </cell>
          <cell r="AX716">
            <v>455</v>
          </cell>
          <cell r="BF716">
            <v>300</v>
          </cell>
          <cell r="BG716">
            <v>36484.171999999999</v>
          </cell>
          <cell r="BH716">
            <v>31374.171999999999</v>
          </cell>
        </row>
        <row r="717">
          <cell r="D717" t="str">
            <v>U03076</v>
          </cell>
          <cell r="E717" t="str">
            <v>ugb</v>
          </cell>
          <cell r="F717" t="str">
            <v>THW</v>
          </cell>
          <cell r="G717" t="str">
            <v>UT21</v>
          </cell>
          <cell r="H717" t="str">
            <v>3</v>
          </cell>
          <cell r="J717" t="str">
            <v>23/10/2009</v>
          </cell>
          <cell r="K717">
            <v>0</v>
          </cell>
          <cell r="L717">
            <v>50.53</v>
          </cell>
          <cell r="M717">
            <v>0</v>
          </cell>
          <cell r="BG717">
            <v>50.53</v>
          </cell>
          <cell r="BH717">
            <v>50.53</v>
          </cell>
        </row>
        <row r="718">
          <cell r="D718" t="str">
            <v>A95656</v>
          </cell>
          <cell r="E718" t="str">
            <v>ugb</v>
          </cell>
          <cell r="F718" t="str">
            <v>TPL</v>
          </cell>
          <cell r="G718" t="str">
            <v>UT22</v>
          </cell>
          <cell r="H718" t="str">
            <v>6</v>
          </cell>
          <cell r="I718" t="str">
            <v>IE</v>
          </cell>
          <cell r="J718" t="str">
            <v>10/05/2004</v>
          </cell>
          <cell r="K718">
            <v>34.765962071795002</v>
          </cell>
          <cell r="L718">
            <v>48336.78</v>
          </cell>
          <cell r="M718">
            <v>5572.5476399999998</v>
          </cell>
          <cell r="U718">
            <v>845.89364999999998</v>
          </cell>
          <cell r="AA718">
            <v>8942.3042999999998</v>
          </cell>
          <cell r="AM718">
            <v>2900.2067999999999</v>
          </cell>
          <cell r="AX718">
            <v>845.89364999999998</v>
          </cell>
          <cell r="BE718">
            <v>350</v>
          </cell>
          <cell r="BG718">
            <v>67793.626040000003</v>
          </cell>
          <cell r="BH718">
            <v>58501.321739999999</v>
          </cell>
        </row>
        <row r="719">
          <cell r="D719" t="str">
            <v>A00135</v>
          </cell>
          <cell r="E719" t="str">
            <v>ugb</v>
          </cell>
          <cell r="F719" t="str">
            <v>THW</v>
          </cell>
          <cell r="G719" t="str">
            <v>UT21</v>
          </cell>
          <cell r="H719" t="str">
            <v>5</v>
          </cell>
          <cell r="I719" t="str">
            <v>GB</v>
          </cell>
          <cell r="J719" t="str">
            <v>30/10/2006</v>
          </cell>
          <cell r="K719">
            <v>37.413351917949001</v>
          </cell>
          <cell r="L719">
            <v>50010</v>
          </cell>
          <cell r="M719">
            <v>6141.7562399999997</v>
          </cell>
          <cell r="O719">
            <v>2310</v>
          </cell>
          <cell r="T719">
            <v>141.47999999999999</v>
          </cell>
          <cell r="U719">
            <v>875.17499999999995</v>
          </cell>
          <cell r="AA719">
            <v>9251.85</v>
          </cell>
          <cell r="AM719">
            <v>3000.6</v>
          </cell>
          <cell r="AX719">
            <v>875.17499999999995</v>
          </cell>
          <cell r="BE719">
            <v>350</v>
          </cell>
          <cell r="BG719">
            <v>72956.036240000001</v>
          </cell>
          <cell r="BH719">
            <v>63354.186240000003</v>
          </cell>
        </row>
        <row r="720">
          <cell r="D720" t="str">
            <v>A74239</v>
          </cell>
          <cell r="E720" t="str">
            <v>ugb</v>
          </cell>
          <cell r="F720" t="str">
            <v>EEC</v>
          </cell>
          <cell r="G720" t="str">
            <v>UE21</v>
          </cell>
          <cell r="H720" t="str">
            <v>6</v>
          </cell>
          <cell r="I720" t="str">
            <v>GB</v>
          </cell>
          <cell r="J720" t="str">
            <v>06/04/2006</v>
          </cell>
          <cell r="K720">
            <v>20.835313846154001</v>
          </cell>
          <cell r="L720">
            <v>29580</v>
          </cell>
          <cell r="M720">
            <v>2984.1120000000001</v>
          </cell>
          <cell r="U720">
            <v>517.65</v>
          </cell>
          <cell r="AA720">
            <v>5472.3</v>
          </cell>
          <cell r="AM720">
            <v>1774.8</v>
          </cell>
          <cell r="BF720">
            <v>300</v>
          </cell>
          <cell r="BG720">
            <v>40628.862000000001</v>
          </cell>
          <cell r="BH720">
            <v>34856.561999999998</v>
          </cell>
        </row>
        <row r="721">
          <cell r="D721" t="str">
            <v>A25165</v>
          </cell>
          <cell r="E721" t="str">
            <v>ugb</v>
          </cell>
          <cell r="F721" t="str">
            <v>TRL</v>
          </cell>
          <cell r="G721" t="str">
            <v>UT43</v>
          </cell>
          <cell r="H721" t="str">
            <v>5</v>
          </cell>
          <cell r="I721" t="str">
            <v>GB</v>
          </cell>
          <cell r="J721" t="str">
            <v>05/10/2009</v>
          </cell>
          <cell r="K721">
            <v>34.452344615385002</v>
          </cell>
          <cell r="L721">
            <v>60000</v>
          </cell>
          <cell r="M721">
            <v>7182.0720000000001</v>
          </cell>
          <cell r="BG721">
            <v>67182.072</v>
          </cell>
          <cell r="BH721">
            <v>67182.072</v>
          </cell>
        </row>
        <row r="722">
          <cell r="D722" t="str">
            <v>A74808</v>
          </cell>
          <cell r="E722" t="str">
            <v>ugb</v>
          </cell>
          <cell r="F722" t="str">
            <v>EEA</v>
          </cell>
          <cell r="G722" t="str">
            <v>UE31</v>
          </cell>
          <cell r="H722" t="str">
            <v>7</v>
          </cell>
          <cell r="I722" t="str">
            <v>GB</v>
          </cell>
          <cell r="J722" t="str">
            <v>30/07/2012</v>
          </cell>
          <cell r="K722">
            <v>24.769563897436001</v>
          </cell>
          <cell r="L722">
            <v>34333.199999999997</v>
          </cell>
          <cell r="M722">
            <v>3640.0536000000002</v>
          </cell>
          <cell r="U722">
            <v>600.83100000000002</v>
          </cell>
          <cell r="Y722">
            <v>414.1</v>
          </cell>
          <cell r="AA722">
            <v>6351.6419999999998</v>
          </cell>
          <cell r="AM722">
            <v>2059.9920000000002</v>
          </cell>
          <cell r="AX722">
            <v>600.83100000000002</v>
          </cell>
          <cell r="BF722">
            <v>300</v>
          </cell>
          <cell r="BG722">
            <v>48300.649599999997</v>
          </cell>
          <cell r="BH722">
            <v>41649.007599999997</v>
          </cell>
        </row>
        <row r="723">
          <cell r="D723" t="str">
            <v>A25032</v>
          </cell>
          <cell r="E723" t="str">
            <v>ugb</v>
          </cell>
          <cell r="F723" t="str">
            <v>EEA</v>
          </cell>
          <cell r="G723" t="str">
            <v>UE31</v>
          </cell>
          <cell r="H723" t="str">
            <v>7</v>
          </cell>
          <cell r="I723" t="str">
            <v>GB</v>
          </cell>
          <cell r="J723" t="str">
            <v>02/06/2008</v>
          </cell>
          <cell r="K723">
            <v>15.640329230769</v>
          </cell>
          <cell r="L723">
            <v>27765</v>
          </cell>
          <cell r="M723">
            <v>2733.6419999999998</v>
          </cell>
          <cell r="BG723">
            <v>30498.642</v>
          </cell>
          <cell r="BH723">
            <v>30498.642</v>
          </cell>
        </row>
        <row r="724">
          <cell r="D724" t="str">
            <v>A76110</v>
          </cell>
          <cell r="E724" t="str">
            <v>ugb</v>
          </cell>
          <cell r="F724" t="str">
            <v>TRL</v>
          </cell>
          <cell r="G724" t="str">
            <v>UT41</v>
          </cell>
          <cell r="H724" t="str">
            <v>5</v>
          </cell>
          <cell r="I724" t="str">
            <v>GB</v>
          </cell>
          <cell r="J724" t="str">
            <v>15/04/2013</v>
          </cell>
          <cell r="K724">
            <v>38.493845743590001</v>
          </cell>
          <cell r="L724">
            <v>51000</v>
          </cell>
          <cell r="M724">
            <v>6684.4992000000002</v>
          </cell>
          <cell r="P724">
            <v>5394.4</v>
          </cell>
          <cell r="U724">
            <v>892.5</v>
          </cell>
          <cell r="Y724">
            <v>414.1</v>
          </cell>
          <cell r="AA724">
            <v>9435</v>
          </cell>
          <cell r="AX724">
            <v>892.5</v>
          </cell>
          <cell r="BE724">
            <v>350</v>
          </cell>
          <cell r="BG724">
            <v>75062.999200000006</v>
          </cell>
          <cell r="BH724">
            <v>65277.999200000006</v>
          </cell>
        </row>
        <row r="725">
          <cell r="D725" t="str">
            <v>S10304</v>
          </cell>
          <cell r="E725" t="str">
            <v>ugb</v>
          </cell>
          <cell r="F725" t="str">
            <v>TRL</v>
          </cell>
          <cell r="G725" t="str">
            <v>UT42</v>
          </cell>
          <cell r="H725" t="str">
            <v>8</v>
          </cell>
          <cell r="J725" t="str">
            <v>06/06/2011</v>
          </cell>
          <cell r="K725">
            <v>0</v>
          </cell>
          <cell r="L725">
            <v>43.75</v>
          </cell>
          <cell r="M725">
            <v>0</v>
          </cell>
          <cell r="BG725">
            <v>43.75</v>
          </cell>
          <cell r="BH725">
            <v>43.75</v>
          </cell>
        </row>
        <row r="726">
          <cell r="D726" t="str">
            <v>A74619</v>
          </cell>
          <cell r="E726" t="str">
            <v>ugb</v>
          </cell>
          <cell r="F726" t="str">
            <v>SBS</v>
          </cell>
          <cell r="G726" t="str">
            <v>UP33</v>
          </cell>
          <cell r="H726" t="str">
            <v>4</v>
          </cell>
          <cell r="I726" t="str">
            <v>GB</v>
          </cell>
          <cell r="J726" t="str">
            <v>12/10/2009</v>
          </cell>
          <cell r="K726">
            <v>45.795515384615001</v>
          </cell>
          <cell r="L726">
            <v>64000</v>
          </cell>
          <cell r="M726">
            <v>8320.5720000000001</v>
          </cell>
          <cell r="O726">
            <v>4250</v>
          </cell>
          <cell r="U726">
            <v>1120</v>
          </cell>
          <cell r="Y726">
            <v>414.1</v>
          </cell>
          <cell r="AA726">
            <v>11840</v>
          </cell>
          <cell r="AM726">
            <v>3840</v>
          </cell>
          <cell r="AX726">
            <v>1120</v>
          </cell>
          <cell r="BE726">
            <v>350</v>
          </cell>
          <cell r="BG726">
            <v>95254.672000000006</v>
          </cell>
          <cell r="BH726">
            <v>83064.672000000006</v>
          </cell>
        </row>
        <row r="727">
          <cell r="D727" t="str">
            <v>A74488</v>
          </cell>
          <cell r="E727" t="str">
            <v>ugb</v>
          </cell>
          <cell r="F727" t="str">
            <v>BBI</v>
          </cell>
          <cell r="G727" t="str">
            <v>UP21</v>
          </cell>
          <cell r="H727" t="str">
            <v>6</v>
          </cell>
          <cell r="I727" t="str">
            <v>GB</v>
          </cell>
          <cell r="J727" t="str">
            <v>07/01/2008</v>
          </cell>
          <cell r="K727">
            <v>24.683052307692002</v>
          </cell>
          <cell r="L727">
            <v>43260</v>
          </cell>
          <cell r="M727">
            <v>4871.9520000000002</v>
          </cell>
          <cell r="BG727">
            <v>48131.951999999997</v>
          </cell>
          <cell r="BH727">
            <v>48131.951999999997</v>
          </cell>
        </row>
        <row r="728">
          <cell r="D728" t="str">
            <v>W13366</v>
          </cell>
          <cell r="E728" t="str">
            <v>ugb</v>
          </cell>
          <cell r="F728" t="str">
            <v>WEN</v>
          </cell>
          <cell r="G728" t="str">
            <v>UU41</v>
          </cell>
          <cell r="H728" t="str">
            <v>6</v>
          </cell>
          <cell r="I728" t="str">
            <v>GB</v>
          </cell>
          <cell r="J728" t="str">
            <v>21/11/2002</v>
          </cell>
          <cell r="K728">
            <v>24.826746153845999</v>
          </cell>
          <cell r="L728">
            <v>27744</v>
          </cell>
          <cell r="M728">
            <v>2730.7440000000001</v>
          </cell>
          <cell r="U728">
            <v>485.52</v>
          </cell>
          <cell r="Y728">
            <v>414.1</v>
          </cell>
          <cell r="AA728">
            <v>5132.6400000000003</v>
          </cell>
          <cell r="AL728">
            <v>1387.2</v>
          </cell>
          <cell r="AX728">
            <v>485.52</v>
          </cell>
          <cell r="BE728">
            <v>350</v>
          </cell>
          <cell r="BG728">
            <v>38729.724000000002</v>
          </cell>
          <cell r="BH728">
            <v>33247.084000000003</v>
          </cell>
        </row>
        <row r="729">
          <cell r="D729" t="str">
            <v>A74947</v>
          </cell>
          <cell r="E729" t="str">
            <v>ugb</v>
          </cell>
          <cell r="F729" t="str">
            <v>WTC</v>
          </cell>
          <cell r="G729" t="str">
            <v>UU22</v>
          </cell>
          <cell r="H729" t="str">
            <v>6</v>
          </cell>
          <cell r="I729" t="str">
            <v>GB</v>
          </cell>
          <cell r="J729" t="str">
            <v>10/12/2012</v>
          </cell>
          <cell r="K729">
            <v>0</v>
          </cell>
          <cell r="L729">
            <v>44242.5</v>
          </cell>
          <cell r="M729">
            <v>5007.5370000000003</v>
          </cell>
          <cell r="BG729">
            <v>49250.036999999997</v>
          </cell>
          <cell r="BH729">
            <v>49250.036999999997</v>
          </cell>
        </row>
        <row r="730">
          <cell r="D730" t="str">
            <v>I00279</v>
          </cell>
          <cell r="E730" t="str">
            <v>uin</v>
          </cell>
          <cell r="F730" t="str">
            <v>TRL</v>
          </cell>
          <cell r="G730" t="str">
            <v>UT111</v>
          </cell>
          <cell r="H730" t="str">
            <v>7</v>
          </cell>
          <cell r="I730" t="str">
            <v>IN</v>
          </cell>
          <cell r="J730" t="str">
            <v>11/09/2013</v>
          </cell>
          <cell r="K730">
            <v>2.8133815715434829</v>
          </cell>
          <cell r="L730">
            <v>2268.152584810251</v>
          </cell>
          <cell r="M730">
            <v>0</v>
          </cell>
          <cell r="S730">
            <v>94.260886641464964</v>
          </cell>
          <cell r="V730">
            <v>108.87132407089203</v>
          </cell>
          <cell r="AA730">
            <v>912.93141538612588</v>
          </cell>
          <cell r="AB730">
            <v>1134.0762924051255</v>
          </cell>
          <cell r="AC730">
            <v>147.28263537728901</v>
          </cell>
          <cell r="AD730">
            <v>245.47105896214833</v>
          </cell>
          <cell r="AQ730">
            <v>272.17831017723006</v>
          </cell>
          <cell r="BA730">
            <v>1400.0883695812263</v>
          </cell>
          <cell r="BG730">
            <v>6583.3128774117531</v>
          </cell>
          <cell r="BH730">
            <v>5670.3814620256271</v>
          </cell>
        </row>
        <row r="731">
          <cell r="D731" t="str">
            <v>I00202</v>
          </cell>
          <cell r="E731" t="str">
            <v>uin</v>
          </cell>
          <cell r="F731" t="str">
            <v>TRO</v>
          </cell>
          <cell r="G731" t="str">
            <v>UT111</v>
          </cell>
          <cell r="H731" t="str">
            <v>5</v>
          </cell>
          <cell r="I731" t="str">
            <v>IN</v>
          </cell>
          <cell r="J731" t="str">
            <v>02/01/2013</v>
          </cell>
          <cell r="K731">
            <v>0</v>
          </cell>
          <cell r="L731">
            <v>8640.5812754676226</v>
          </cell>
          <cell r="M731">
            <v>0</v>
          </cell>
          <cell r="BG731">
            <v>8640.5812754676226</v>
          </cell>
          <cell r="BH731">
            <v>8640.5812754676226</v>
          </cell>
        </row>
        <row r="732">
          <cell r="D732" t="str">
            <v>A76537</v>
          </cell>
          <cell r="E732" t="str">
            <v>ugb</v>
          </cell>
          <cell r="F732" t="str">
            <v>TRL</v>
          </cell>
          <cell r="G732" t="str">
            <v>UT42</v>
          </cell>
          <cell r="H732" t="str">
            <v>7</v>
          </cell>
          <cell r="J732" t="str">
            <v>01/04/2014</v>
          </cell>
          <cell r="K732">
            <v>37.700000000000003</v>
          </cell>
          <cell r="L732">
            <v>37.700000000000003</v>
          </cell>
          <cell r="M732">
            <v>0</v>
          </cell>
          <cell r="BG732">
            <v>37.700000000000003</v>
          </cell>
          <cell r="BH732">
            <v>37.700000000000003</v>
          </cell>
        </row>
        <row r="733">
          <cell r="D733" t="str">
            <v>A50140</v>
          </cell>
          <cell r="E733" t="str">
            <v>ugb</v>
          </cell>
          <cell r="F733" t="str">
            <v>TRL</v>
          </cell>
          <cell r="G733" t="str">
            <v>UT42</v>
          </cell>
          <cell r="H733" t="str">
            <v>3</v>
          </cell>
          <cell r="I733" t="str">
            <v>GB</v>
          </cell>
          <cell r="J733" t="str">
            <v>11/08/2010</v>
          </cell>
          <cell r="K733">
            <v>58.963113846154002</v>
          </cell>
          <cell r="L733">
            <v>102000</v>
          </cell>
          <cell r="M733">
            <v>12978.072</v>
          </cell>
          <cell r="BG733">
            <v>114978.072</v>
          </cell>
          <cell r="BH733">
            <v>114978.072</v>
          </cell>
        </row>
        <row r="734">
          <cell r="D734" t="str">
            <v>A25008</v>
          </cell>
          <cell r="E734" t="str">
            <v>ugb</v>
          </cell>
          <cell r="F734" t="str">
            <v>THW</v>
          </cell>
          <cell r="G734" t="str">
            <v>UT22</v>
          </cell>
          <cell r="H734" t="str">
            <v>6</v>
          </cell>
          <cell r="I734" t="str">
            <v>GB</v>
          </cell>
          <cell r="J734" t="str">
            <v>16/04/2008</v>
          </cell>
          <cell r="K734">
            <v>21.029780512820999</v>
          </cell>
          <cell r="L734">
            <v>37000</v>
          </cell>
          <cell r="M734">
            <v>4008.0720000000001</v>
          </cell>
          <cell r="BG734">
            <v>41008.072</v>
          </cell>
          <cell r="BH734">
            <v>41008.072</v>
          </cell>
        </row>
        <row r="735">
          <cell r="D735" t="str">
            <v>A76376</v>
          </cell>
          <cell r="E735" t="str">
            <v>ugb</v>
          </cell>
          <cell r="F735" t="str">
            <v>TRL</v>
          </cell>
          <cell r="G735" t="str">
            <v>UT43</v>
          </cell>
          <cell r="H735" t="str">
            <v>4</v>
          </cell>
          <cell r="I735" t="str">
            <v>GB</v>
          </cell>
          <cell r="J735" t="str">
            <v>02/01/2014</v>
          </cell>
          <cell r="K735">
            <v>55.715359999999997</v>
          </cell>
          <cell r="L735">
            <v>75000</v>
          </cell>
          <cell r="M735">
            <v>9570.8520000000008</v>
          </cell>
          <cell r="O735">
            <v>2310</v>
          </cell>
          <cell r="U735">
            <v>1312.5</v>
          </cell>
          <cell r="Y735">
            <v>414.1</v>
          </cell>
          <cell r="AA735">
            <v>13875</v>
          </cell>
          <cell r="AM735">
            <v>4500</v>
          </cell>
          <cell r="AX735">
            <v>1312.5</v>
          </cell>
          <cell r="BE735">
            <v>350</v>
          </cell>
          <cell r="BG735">
            <v>108644.952</v>
          </cell>
          <cell r="BH735">
            <v>94419.952000000005</v>
          </cell>
        </row>
        <row r="736">
          <cell r="D736" t="str">
            <v>A76407</v>
          </cell>
          <cell r="E736" t="str">
            <v>ugb</v>
          </cell>
          <cell r="F736" t="str">
            <v>SBR</v>
          </cell>
          <cell r="G736" t="str">
            <v>UT31</v>
          </cell>
          <cell r="H736" t="str">
            <v>10</v>
          </cell>
          <cell r="I736" t="str">
            <v>GB</v>
          </cell>
          <cell r="J736" t="str">
            <v>09/12/2013</v>
          </cell>
          <cell r="K736">
            <v>16.640088205127999</v>
          </cell>
          <cell r="L736">
            <v>24000</v>
          </cell>
          <cell r="M736">
            <v>2214.0720000000001</v>
          </cell>
          <cell r="U736">
            <v>420</v>
          </cell>
          <cell r="Y736">
            <v>414.1</v>
          </cell>
          <cell r="AA736">
            <v>4440</v>
          </cell>
          <cell r="AH736">
            <v>240</v>
          </cell>
          <cell r="AX736">
            <v>420</v>
          </cell>
          <cell r="BF736">
            <v>300</v>
          </cell>
          <cell r="BG736">
            <v>32448.171999999999</v>
          </cell>
          <cell r="BH736">
            <v>27708.171999999999</v>
          </cell>
        </row>
        <row r="737">
          <cell r="D737" t="str">
            <v>W13285</v>
          </cell>
          <cell r="E737" t="str">
            <v>ugb</v>
          </cell>
          <cell r="F737" t="str">
            <v>TRL</v>
          </cell>
          <cell r="G737" t="str">
            <v>UT41</v>
          </cell>
          <cell r="H737" t="str">
            <v>3</v>
          </cell>
          <cell r="I737" t="str">
            <v>GB</v>
          </cell>
          <cell r="J737" t="str">
            <v>01/07/2002</v>
          </cell>
          <cell r="K737">
            <v>39.710488205128001</v>
          </cell>
          <cell r="L737">
            <v>69010</v>
          </cell>
          <cell r="M737">
            <v>8425.4519999999993</v>
          </cell>
          <cell r="BG737">
            <v>77435.452000000005</v>
          </cell>
          <cell r="BH737">
            <v>77435.452000000005</v>
          </cell>
        </row>
        <row r="738">
          <cell r="D738" t="str">
            <v>A76278</v>
          </cell>
          <cell r="E738" t="str">
            <v>ugb</v>
          </cell>
          <cell r="F738" t="str">
            <v>TRL</v>
          </cell>
          <cell r="G738" t="str">
            <v>UT42</v>
          </cell>
          <cell r="H738" t="str">
            <v>10</v>
          </cell>
          <cell r="J738" t="str">
            <v>02/09/2013</v>
          </cell>
          <cell r="K738">
            <v>36.299999999999997</v>
          </cell>
          <cell r="L738">
            <v>36.299999999999997</v>
          </cell>
          <cell r="M738">
            <v>0</v>
          </cell>
          <cell r="BG738">
            <v>36.299999999999997</v>
          </cell>
          <cell r="BH738">
            <v>36.299999999999997</v>
          </cell>
        </row>
        <row r="739">
          <cell r="D739" t="str">
            <v>A74879</v>
          </cell>
          <cell r="E739" t="str">
            <v>ugb</v>
          </cell>
          <cell r="F739" t="str">
            <v>SBS</v>
          </cell>
          <cell r="G739" t="str">
            <v>UP33</v>
          </cell>
          <cell r="H739" t="str">
            <v>11</v>
          </cell>
          <cell r="J739" t="str">
            <v>03/09/2012</v>
          </cell>
          <cell r="K739">
            <v>0</v>
          </cell>
          <cell r="L739">
            <v>0.01</v>
          </cell>
          <cell r="M739">
            <v>0</v>
          </cell>
          <cell r="BG739">
            <v>0.01</v>
          </cell>
          <cell r="BH739">
            <v>0.01</v>
          </cell>
        </row>
        <row r="740">
          <cell r="D740" t="str">
            <v>A24941</v>
          </cell>
          <cell r="E740" t="str">
            <v>ugb</v>
          </cell>
          <cell r="F740" t="str">
            <v>SBS</v>
          </cell>
          <cell r="G740" t="str">
            <v>UP51</v>
          </cell>
          <cell r="H740" t="str">
            <v>8</v>
          </cell>
          <cell r="I740" t="str">
            <v>GB</v>
          </cell>
          <cell r="J740" t="str">
            <v>03/09/2007</v>
          </cell>
          <cell r="K740">
            <v>14.610293333333001</v>
          </cell>
          <cell r="L740">
            <v>26000</v>
          </cell>
          <cell r="M740">
            <v>2490.0720000000001</v>
          </cell>
          <cell r="BG740">
            <v>28490.072</v>
          </cell>
          <cell r="BH740">
            <v>28490.072</v>
          </cell>
        </row>
        <row r="741">
          <cell r="D741" t="str">
            <v>S10338</v>
          </cell>
          <cell r="E741" t="str">
            <v>ugb</v>
          </cell>
          <cell r="F741" t="str">
            <v>THW</v>
          </cell>
          <cell r="G741" t="str">
            <v>UT22</v>
          </cell>
          <cell r="H741" t="str">
            <v>5</v>
          </cell>
          <cell r="J741" t="str">
            <v>09/11/2012</v>
          </cell>
          <cell r="K741">
            <v>30</v>
          </cell>
          <cell r="L741">
            <v>30</v>
          </cell>
          <cell r="M741">
            <v>0</v>
          </cell>
          <cell r="BG741">
            <v>30</v>
          </cell>
          <cell r="BH741">
            <v>30</v>
          </cell>
        </row>
        <row r="742">
          <cell r="D742" t="str">
            <v>A24730</v>
          </cell>
          <cell r="E742" t="str">
            <v>ugb</v>
          </cell>
          <cell r="F742" t="str">
            <v>EEA</v>
          </cell>
          <cell r="G742" t="str">
            <v>UE31</v>
          </cell>
          <cell r="H742" t="str">
            <v>0</v>
          </cell>
          <cell r="I742" t="str">
            <v>GB</v>
          </cell>
          <cell r="J742" t="str">
            <v>13/03/2006</v>
          </cell>
          <cell r="K742">
            <v>14.275147928994</v>
          </cell>
          <cell r="L742">
            <v>19250</v>
          </cell>
          <cell r="M742">
            <v>0</v>
          </cell>
          <cell r="U742">
            <v>336.875</v>
          </cell>
          <cell r="Y742">
            <v>340</v>
          </cell>
          <cell r="AA742">
            <v>3561.25</v>
          </cell>
          <cell r="AX742">
            <v>336.875</v>
          </cell>
          <cell r="BF742">
            <v>300</v>
          </cell>
          <cell r="BG742">
            <v>24125</v>
          </cell>
          <cell r="BH742">
            <v>20263.75</v>
          </cell>
        </row>
        <row r="743">
          <cell r="D743" t="str">
            <v>I00350</v>
          </cell>
          <cell r="E743" t="str">
            <v>uin</v>
          </cell>
          <cell r="F743" t="str">
            <v>THW</v>
          </cell>
          <cell r="G743" t="str">
            <v>UT211</v>
          </cell>
          <cell r="H743" t="str">
            <v>7</v>
          </cell>
          <cell r="I743" t="str">
            <v>IN</v>
          </cell>
          <cell r="J743" t="str">
            <v>20/01/2014</v>
          </cell>
          <cell r="K743">
            <v>2.1853701766510483</v>
          </cell>
          <cell r="L743">
            <v>2356.5221660366242</v>
          </cell>
          <cell r="M743">
            <v>0</v>
          </cell>
          <cell r="S743">
            <v>94.260886641464964</v>
          </cell>
          <cell r="V743">
            <v>113.11306396975796</v>
          </cell>
          <cell r="AA743">
            <v>696.07265943345271</v>
          </cell>
          <cell r="AB743">
            <v>1178.2610830183121</v>
          </cell>
          <cell r="AC743">
            <v>147.28263537728901</v>
          </cell>
          <cell r="AD743">
            <v>245.47105896214833</v>
          </cell>
          <cell r="AQ743">
            <v>282.78265992439486</v>
          </cell>
          <cell r="BA743">
            <v>0</v>
          </cell>
          <cell r="BG743">
            <v>5113.766213363444</v>
          </cell>
          <cell r="BH743">
            <v>4417.6935539299911</v>
          </cell>
        </row>
        <row r="744">
          <cell r="D744" t="str">
            <v>I00011</v>
          </cell>
          <cell r="E744" t="str">
            <v>uin</v>
          </cell>
          <cell r="F744" t="str">
            <v>WWN</v>
          </cell>
          <cell r="G744" t="str">
            <v>UU111</v>
          </cell>
          <cell r="H744" t="str">
            <v>8</v>
          </cell>
          <cell r="I744" t="str">
            <v>IN</v>
          </cell>
          <cell r="J744" t="str">
            <v>05/04/2010</v>
          </cell>
          <cell r="K744">
            <v>1.0097462500624184</v>
          </cell>
          <cell r="L744">
            <v>2362.8062251460551</v>
          </cell>
          <cell r="M744">
            <v>0</v>
          </cell>
          <cell r="BG744">
            <v>2362.8062251460551</v>
          </cell>
          <cell r="BH744">
            <v>2362.8062251460551</v>
          </cell>
        </row>
        <row r="745">
          <cell r="D745" t="str">
            <v>U03185</v>
          </cell>
          <cell r="E745" t="str">
            <v>ugb</v>
          </cell>
          <cell r="F745" t="str">
            <v>MMA</v>
          </cell>
          <cell r="G745" t="str">
            <v>UU81</v>
          </cell>
          <cell r="H745" t="str">
            <v>10</v>
          </cell>
          <cell r="J745" t="str">
            <v>28/02/2011</v>
          </cell>
          <cell r="K745">
            <v>0</v>
          </cell>
          <cell r="L745">
            <v>0.01</v>
          </cell>
          <cell r="M745">
            <v>0</v>
          </cell>
          <cell r="BG745">
            <v>0.01</v>
          </cell>
          <cell r="BH745">
            <v>0.01</v>
          </cell>
        </row>
        <row r="746">
          <cell r="D746" t="str">
            <v>W13277</v>
          </cell>
          <cell r="E746" t="str">
            <v>ugb</v>
          </cell>
          <cell r="F746" t="str">
            <v>WWN</v>
          </cell>
          <cell r="G746" t="str">
            <v>UU61</v>
          </cell>
          <cell r="H746" t="str">
            <v>3</v>
          </cell>
          <cell r="I746" t="str">
            <v>GB</v>
          </cell>
          <cell r="J746" t="str">
            <v>11/03/2002</v>
          </cell>
          <cell r="K746">
            <v>56.209165128205001</v>
          </cell>
          <cell r="L746">
            <v>72100</v>
          </cell>
          <cell r="M746">
            <v>9755.7720000000008</v>
          </cell>
          <cell r="P746">
            <v>6550</v>
          </cell>
          <cell r="U746">
            <v>1261.75</v>
          </cell>
          <cell r="Y746">
            <v>414.1</v>
          </cell>
          <cell r="AA746">
            <v>13338.5</v>
          </cell>
          <cell r="AM746">
            <v>4326</v>
          </cell>
          <cell r="AX746">
            <v>1261.75</v>
          </cell>
          <cell r="BD746">
            <v>600</v>
          </cell>
          <cell r="BG746">
            <v>109607.872</v>
          </cell>
          <cell r="BH746">
            <v>95669.372000000003</v>
          </cell>
        </row>
        <row r="747">
          <cell r="D747" t="str">
            <v>A50156</v>
          </cell>
          <cell r="E747" t="str">
            <v>ugb</v>
          </cell>
          <cell r="F747" t="str">
            <v>GGE</v>
          </cell>
          <cell r="G747" t="str">
            <v>UP31</v>
          </cell>
          <cell r="H747" t="str">
            <v>5</v>
          </cell>
          <cell r="I747" t="str">
            <v>GB</v>
          </cell>
          <cell r="J747" t="str">
            <v>08/02/2011</v>
          </cell>
          <cell r="K747">
            <v>22.780549743590001</v>
          </cell>
          <cell r="L747">
            <v>40000</v>
          </cell>
          <cell r="M747">
            <v>4422.0720000000001</v>
          </cell>
          <cell r="BG747">
            <v>44422.072</v>
          </cell>
          <cell r="BH747">
            <v>44422.072</v>
          </cell>
        </row>
        <row r="748">
          <cell r="D748" t="str">
            <v>A74275</v>
          </cell>
          <cell r="E748" t="str">
            <v>ugb</v>
          </cell>
          <cell r="F748" t="str">
            <v>EEA</v>
          </cell>
          <cell r="G748" t="str">
            <v>UE31</v>
          </cell>
          <cell r="H748" t="str">
            <v>0</v>
          </cell>
          <cell r="I748" t="str">
            <v>GB</v>
          </cell>
          <cell r="J748" t="str">
            <v>03/04/2006</v>
          </cell>
          <cell r="K748">
            <v>17.871831794872001</v>
          </cell>
          <cell r="L748">
            <v>26000</v>
          </cell>
          <cell r="M748">
            <v>2490.0720000000001</v>
          </cell>
          <cell r="U748">
            <v>455</v>
          </cell>
          <cell r="Y748">
            <v>340</v>
          </cell>
          <cell r="AA748">
            <v>4810</v>
          </cell>
          <cell r="AX748">
            <v>455</v>
          </cell>
          <cell r="BF748">
            <v>300</v>
          </cell>
          <cell r="BG748">
            <v>34850.072</v>
          </cell>
          <cell r="BH748">
            <v>29740.072</v>
          </cell>
        </row>
        <row r="749">
          <cell r="D749" t="str">
            <v>A25164</v>
          </cell>
          <cell r="E749" t="str">
            <v>ugb</v>
          </cell>
          <cell r="F749" t="str">
            <v>UEX</v>
          </cell>
          <cell r="G749" t="str">
            <v>UU11</v>
          </cell>
          <cell r="H749" t="str">
            <v>3</v>
          </cell>
          <cell r="I749" t="str">
            <v>GB</v>
          </cell>
          <cell r="J749" t="str">
            <v>12/10/2009</v>
          </cell>
          <cell r="K749">
            <v>40.288242051281998</v>
          </cell>
          <cell r="L749">
            <v>70000</v>
          </cell>
          <cell r="M749">
            <v>8562.0720000000001</v>
          </cell>
          <cell r="BG749">
            <v>78562.072</v>
          </cell>
          <cell r="BH749">
            <v>78562.072</v>
          </cell>
        </row>
        <row r="750">
          <cell r="D750" t="str">
            <v>A50187</v>
          </cell>
          <cell r="E750" t="str">
            <v>ugb</v>
          </cell>
          <cell r="F750" t="str">
            <v>WEN</v>
          </cell>
          <cell r="G750" t="str">
            <v>UU41</v>
          </cell>
          <cell r="H750" t="str">
            <v>8</v>
          </cell>
          <cell r="I750" t="str">
            <v>GB</v>
          </cell>
          <cell r="J750" t="str">
            <v>11/04/2011</v>
          </cell>
          <cell r="K750">
            <v>18.228438974359001</v>
          </cell>
          <cell r="L750">
            <v>25338</v>
          </cell>
          <cell r="M750">
            <v>2398.7159999999999</v>
          </cell>
          <cell r="U750">
            <v>443.41500000000002</v>
          </cell>
          <cell r="Y750">
            <v>414.1</v>
          </cell>
          <cell r="AA750">
            <v>4687.53</v>
          </cell>
          <cell r="AM750">
            <v>1520.28</v>
          </cell>
          <cell r="AX750">
            <v>443.41500000000002</v>
          </cell>
          <cell r="BF750">
            <v>300</v>
          </cell>
          <cell r="BG750">
            <v>35545.455999999998</v>
          </cell>
          <cell r="BH750">
            <v>30557.925999999999</v>
          </cell>
        </row>
        <row r="751">
          <cell r="D751" t="str">
            <v>A00112</v>
          </cell>
          <cell r="E751" t="str">
            <v>ugb</v>
          </cell>
          <cell r="F751" t="str">
            <v>WWN</v>
          </cell>
          <cell r="G751" t="str">
            <v>UU31</v>
          </cell>
          <cell r="H751" t="str">
            <v>8</v>
          </cell>
          <cell r="I751" t="str">
            <v>GB</v>
          </cell>
          <cell r="J751" t="str">
            <v>22/05/2006</v>
          </cell>
          <cell r="K751">
            <v>18.694192820512999</v>
          </cell>
          <cell r="L751">
            <v>26928</v>
          </cell>
          <cell r="M751">
            <v>2618.136</v>
          </cell>
          <cell r="U751">
            <v>471.24</v>
          </cell>
          <cell r="Y751">
            <v>414.1</v>
          </cell>
          <cell r="AA751">
            <v>4981.68</v>
          </cell>
          <cell r="AH751">
            <v>269.27999999999997</v>
          </cell>
          <cell r="AX751">
            <v>471.24</v>
          </cell>
          <cell r="BF751">
            <v>300</v>
          </cell>
          <cell r="BG751">
            <v>36453.675999999999</v>
          </cell>
          <cell r="BH751">
            <v>31171.995999999999</v>
          </cell>
        </row>
        <row r="752">
          <cell r="D752" t="str">
            <v>A76368</v>
          </cell>
          <cell r="E752" t="str">
            <v>ugb</v>
          </cell>
          <cell r="F752" t="str">
            <v>TRL</v>
          </cell>
          <cell r="G752" t="str">
            <v>UT42</v>
          </cell>
          <cell r="H752" t="str">
            <v>10</v>
          </cell>
          <cell r="J752" t="str">
            <v>28/10/2013</v>
          </cell>
          <cell r="K752">
            <v>36.299999999999997</v>
          </cell>
          <cell r="L752">
            <v>36.299999999999997</v>
          </cell>
          <cell r="M752">
            <v>0</v>
          </cell>
          <cell r="BG752">
            <v>36.299999999999997</v>
          </cell>
          <cell r="BH752">
            <v>36.299999999999997</v>
          </cell>
        </row>
        <row r="753">
          <cell r="D753" t="str">
            <v>U03026</v>
          </cell>
          <cell r="E753" t="str">
            <v>ugb</v>
          </cell>
          <cell r="F753" t="str">
            <v>SBS</v>
          </cell>
          <cell r="G753" t="str">
            <v>UP51</v>
          </cell>
          <cell r="H753" t="str">
            <v>5</v>
          </cell>
          <cell r="J753" t="str">
            <v>01/06/2009</v>
          </cell>
          <cell r="K753">
            <v>0</v>
          </cell>
          <cell r="L753">
            <v>30</v>
          </cell>
          <cell r="M753">
            <v>0</v>
          </cell>
          <cell r="BG753">
            <v>30</v>
          </cell>
          <cell r="BH753">
            <v>30</v>
          </cell>
        </row>
        <row r="754">
          <cell r="D754" t="str">
            <v>U03056</v>
          </cell>
          <cell r="E754" t="str">
            <v>ugb</v>
          </cell>
          <cell r="F754" t="str">
            <v>MAM</v>
          </cell>
          <cell r="G754" t="str">
            <v>UU23</v>
          </cell>
          <cell r="H754" t="str">
            <v>0</v>
          </cell>
          <cell r="J754" t="str">
            <v>29/06/2009</v>
          </cell>
          <cell r="K754">
            <v>0.01</v>
          </cell>
          <cell r="L754">
            <v>0.01</v>
          </cell>
          <cell r="M754">
            <v>0</v>
          </cell>
          <cell r="BG754">
            <v>0.01</v>
          </cell>
          <cell r="BH754">
            <v>0.01</v>
          </cell>
        </row>
        <row r="755">
          <cell r="D755" t="str">
            <v>A80035</v>
          </cell>
          <cell r="E755" t="str">
            <v>ugb</v>
          </cell>
          <cell r="F755" t="str">
            <v>ERE</v>
          </cell>
          <cell r="G755" t="str">
            <v>UU81</v>
          </cell>
          <cell r="H755" t="str">
            <v>8</v>
          </cell>
          <cell r="J755" t="str">
            <v>19/12/2012</v>
          </cell>
          <cell r="K755">
            <v>30.950806153845999</v>
          </cell>
          <cell r="L755">
            <v>54000</v>
          </cell>
          <cell r="M755">
            <v>6354.0720000000001</v>
          </cell>
          <cell r="BG755">
            <v>60354.072</v>
          </cell>
          <cell r="BH755">
            <v>60354.072</v>
          </cell>
        </row>
        <row r="756">
          <cell r="D756" t="str">
            <v>A92614</v>
          </cell>
          <cell r="E756" t="str">
            <v>ugb</v>
          </cell>
          <cell r="F756" t="str">
            <v>SBS</v>
          </cell>
          <cell r="G756" t="str">
            <v>UP51</v>
          </cell>
          <cell r="H756" t="str">
            <v>0</v>
          </cell>
          <cell r="I756" t="str">
            <v>GB</v>
          </cell>
          <cell r="J756" t="str">
            <v>29/09/2003</v>
          </cell>
          <cell r="K756">
            <v>23.241267692308</v>
          </cell>
          <cell r="L756">
            <v>31800</v>
          </cell>
          <cell r="M756">
            <v>3290.4720000000002</v>
          </cell>
          <cell r="U756">
            <v>556.5</v>
          </cell>
          <cell r="Y756">
            <v>340</v>
          </cell>
          <cell r="AA756">
            <v>5883</v>
          </cell>
          <cell r="AT756">
            <v>2544</v>
          </cell>
          <cell r="AX756">
            <v>556.5</v>
          </cell>
          <cell r="BE756">
            <v>350</v>
          </cell>
          <cell r="BG756">
            <v>45320.472000000002</v>
          </cell>
          <cell r="BH756">
            <v>39087.472000000002</v>
          </cell>
        </row>
        <row r="757">
          <cell r="D757" t="str">
            <v>A74646</v>
          </cell>
          <cell r="E757" t="str">
            <v>ugb</v>
          </cell>
          <cell r="F757" t="str">
            <v>SBR</v>
          </cell>
          <cell r="G757" t="str">
            <v>UT31</v>
          </cell>
          <cell r="H757" t="str">
            <v>9</v>
          </cell>
          <cell r="I757" t="str">
            <v>GB</v>
          </cell>
          <cell r="J757" t="str">
            <v>30/11/2009</v>
          </cell>
          <cell r="K757">
            <v>20.771642307692002</v>
          </cell>
          <cell r="L757">
            <v>29830</v>
          </cell>
          <cell r="M757">
            <v>3406.116</v>
          </cell>
          <cell r="U757">
            <v>522.02499999999998</v>
          </cell>
          <cell r="AA757">
            <v>5518.55</v>
          </cell>
          <cell r="AH757">
            <v>298.3</v>
          </cell>
          <cell r="AX757">
            <v>522.02499999999998</v>
          </cell>
          <cell r="AZ757">
            <v>2808</v>
          </cell>
          <cell r="BF757">
            <v>300</v>
          </cell>
          <cell r="BG757">
            <v>43205.016000000003</v>
          </cell>
          <cell r="BH757">
            <v>37386.466</v>
          </cell>
        </row>
        <row r="758">
          <cell r="D758" t="str">
            <v>A49816</v>
          </cell>
          <cell r="E758" t="str">
            <v>ugb</v>
          </cell>
          <cell r="F758" t="str">
            <v>SBS</v>
          </cell>
          <cell r="G758" t="str">
            <v>UP51</v>
          </cell>
          <cell r="H758" t="str">
            <v>0</v>
          </cell>
          <cell r="I758" t="str">
            <v>GB</v>
          </cell>
          <cell r="J758" t="str">
            <v>15/01/2007</v>
          </cell>
          <cell r="K758">
            <v>18.150395897435999</v>
          </cell>
          <cell r="L758">
            <v>26400</v>
          </cell>
          <cell r="M758">
            <v>2545.2719999999999</v>
          </cell>
          <cell r="U758">
            <v>462</v>
          </cell>
          <cell r="Y758">
            <v>340</v>
          </cell>
          <cell r="AA758">
            <v>4884</v>
          </cell>
          <cell r="AX758">
            <v>462</v>
          </cell>
          <cell r="BF758">
            <v>300</v>
          </cell>
          <cell r="BG758">
            <v>35393.271999999997</v>
          </cell>
          <cell r="BH758">
            <v>30209.271999999997</v>
          </cell>
        </row>
        <row r="759">
          <cell r="D759" t="str">
            <v>A01652</v>
          </cell>
          <cell r="E759" t="str">
            <v>ugb</v>
          </cell>
          <cell r="F759" t="str">
            <v>SBR</v>
          </cell>
          <cell r="G759" t="str">
            <v>UT31</v>
          </cell>
          <cell r="H759" t="str">
            <v>0</v>
          </cell>
          <cell r="I759" t="str">
            <v>GB</v>
          </cell>
          <cell r="J759" t="str">
            <v>24/09/1990</v>
          </cell>
          <cell r="K759">
            <v>37.704844102564003</v>
          </cell>
          <cell r="L759">
            <v>44500</v>
          </cell>
          <cell r="M759">
            <v>4927.4459999999999</v>
          </cell>
          <cell r="U759">
            <v>778.75</v>
          </cell>
          <cell r="Y759">
            <v>340</v>
          </cell>
          <cell r="AA759">
            <v>8232.5</v>
          </cell>
          <cell r="AS759">
            <v>6942</v>
          </cell>
          <cell r="AX759">
            <v>778.75</v>
          </cell>
          <cell r="AZ759">
            <v>6675</v>
          </cell>
          <cell r="BE759">
            <v>350</v>
          </cell>
          <cell r="BG759">
            <v>73524.445999999996</v>
          </cell>
          <cell r="BH759">
            <v>64941.945999999996</v>
          </cell>
        </row>
        <row r="760">
          <cell r="D760" t="str">
            <v>A74977</v>
          </cell>
          <cell r="E760" t="str">
            <v>ugb</v>
          </cell>
          <cell r="F760" t="str">
            <v>TRL</v>
          </cell>
          <cell r="G760" t="str">
            <v>UT41</v>
          </cell>
          <cell r="H760" t="str">
            <v>5</v>
          </cell>
          <cell r="I760" t="str">
            <v>GB</v>
          </cell>
          <cell r="J760" t="str">
            <v>07/01/2013</v>
          </cell>
          <cell r="K760">
            <v>31.534395897435999</v>
          </cell>
          <cell r="L760">
            <v>55000</v>
          </cell>
          <cell r="M760">
            <v>6492.0720000000001</v>
          </cell>
          <cell r="BG760">
            <v>61492.072</v>
          </cell>
          <cell r="BH760">
            <v>61492.072</v>
          </cell>
        </row>
        <row r="761">
          <cell r="D761" t="str">
            <v>A76391</v>
          </cell>
          <cell r="E761" t="str">
            <v>ugb</v>
          </cell>
          <cell r="F761" t="str">
            <v>TRL</v>
          </cell>
          <cell r="G761" t="str">
            <v>UT41</v>
          </cell>
          <cell r="H761" t="str">
            <v>5</v>
          </cell>
          <cell r="J761" t="str">
            <v>02/12/2013</v>
          </cell>
          <cell r="K761">
            <v>76.260000000000005</v>
          </cell>
          <cell r="L761">
            <v>76.260000000000005</v>
          </cell>
          <cell r="M761">
            <v>0</v>
          </cell>
          <cell r="BG761">
            <v>76.260000000000005</v>
          </cell>
          <cell r="BH761">
            <v>76.260000000000005</v>
          </cell>
        </row>
        <row r="762">
          <cell r="D762" t="str">
            <v>A49819</v>
          </cell>
          <cell r="E762" t="str">
            <v>ugb</v>
          </cell>
          <cell r="F762" t="str">
            <v>WWN</v>
          </cell>
          <cell r="G762" t="str">
            <v>UU71</v>
          </cell>
          <cell r="H762" t="str">
            <v>3</v>
          </cell>
          <cell r="I762" t="str">
            <v>GB</v>
          </cell>
          <cell r="J762" t="str">
            <v>02/01/2007</v>
          </cell>
          <cell r="K762">
            <v>28.470549743589999</v>
          </cell>
          <cell r="L762">
            <v>49750</v>
          </cell>
          <cell r="M762">
            <v>5767.5720000000001</v>
          </cell>
          <cell r="BG762">
            <v>55517.572</v>
          </cell>
          <cell r="BH762">
            <v>55517.572</v>
          </cell>
        </row>
        <row r="763">
          <cell r="D763" t="str">
            <v>A76080</v>
          </cell>
          <cell r="E763" t="str">
            <v>ugb</v>
          </cell>
          <cell r="F763" t="str">
            <v>TRL</v>
          </cell>
          <cell r="G763" t="str">
            <v>UT42</v>
          </cell>
          <cell r="H763" t="str">
            <v>9</v>
          </cell>
          <cell r="I763" t="str">
            <v>IE</v>
          </cell>
          <cell r="J763" t="str">
            <v>08/04/2013</v>
          </cell>
          <cell r="K763">
            <v>20.164190769230999</v>
          </cell>
          <cell r="L763">
            <v>28000</v>
          </cell>
          <cell r="M763">
            <v>2766.0720000000001</v>
          </cell>
          <cell r="U763">
            <v>490</v>
          </cell>
          <cell r="Y763">
            <v>414.1</v>
          </cell>
          <cell r="AA763">
            <v>5180</v>
          </cell>
          <cell r="AM763">
            <v>1680</v>
          </cell>
          <cell r="AX763">
            <v>490</v>
          </cell>
          <cell r="BF763">
            <v>300</v>
          </cell>
          <cell r="BG763">
            <v>39320.171999999999</v>
          </cell>
          <cell r="BH763">
            <v>33840.171999999999</v>
          </cell>
        </row>
        <row r="764">
          <cell r="D764" t="str">
            <v>A74610</v>
          </cell>
          <cell r="E764" t="str">
            <v>ugb</v>
          </cell>
          <cell r="F764" t="str">
            <v>THW</v>
          </cell>
          <cell r="G764" t="str">
            <v>UT25</v>
          </cell>
          <cell r="H764" t="str">
            <v>0</v>
          </cell>
          <cell r="I764" t="str">
            <v>RO</v>
          </cell>
          <cell r="J764" t="str">
            <v>06/05/2009</v>
          </cell>
          <cell r="K764">
            <v>13.182726923077</v>
          </cell>
          <cell r="L764">
            <v>21000</v>
          </cell>
          <cell r="M764">
            <v>1800.0719999999999</v>
          </cell>
          <cell r="U764">
            <v>367.5</v>
          </cell>
          <cell r="AA764">
            <v>3885</v>
          </cell>
          <cell r="AX764">
            <v>367.5</v>
          </cell>
          <cell r="BG764">
            <v>27420.072</v>
          </cell>
          <cell r="BH764">
            <v>23535.072</v>
          </cell>
        </row>
        <row r="765">
          <cell r="D765" t="str">
            <v>A00411</v>
          </cell>
          <cell r="E765" t="str">
            <v>ugb</v>
          </cell>
          <cell r="F765" t="str">
            <v>GGE</v>
          </cell>
          <cell r="G765" t="str">
            <v>UP31</v>
          </cell>
          <cell r="H765" t="str">
            <v>0</v>
          </cell>
          <cell r="I765" t="str">
            <v>BD</v>
          </cell>
          <cell r="J765" t="str">
            <v>09/06/2009</v>
          </cell>
          <cell r="K765">
            <v>10.579524102563999</v>
          </cell>
          <cell r="L765">
            <v>16000</v>
          </cell>
          <cell r="M765">
            <v>1110.0719999999999</v>
          </cell>
          <cell r="U765">
            <v>280</v>
          </cell>
          <cell r="AA765">
            <v>2960</v>
          </cell>
          <cell r="AX765">
            <v>280</v>
          </cell>
          <cell r="BG765">
            <v>20630.072</v>
          </cell>
          <cell r="BH765">
            <v>17670.072</v>
          </cell>
        </row>
        <row r="766">
          <cell r="D766" t="str">
            <v>A76025</v>
          </cell>
          <cell r="E766" t="str">
            <v>ugb</v>
          </cell>
          <cell r="F766" t="str">
            <v>SBR</v>
          </cell>
          <cell r="G766" t="str">
            <v>UT31</v>
          </cell>
          <cell r="H766" t="str">
            <v>10</v>
          </cell>
          <cell r="I766" t="str">
            <v>GB</v>
          </cell>
          <cell r="J766" t="str">
            <v>01/07/2013</v>
          </cell>
          <cell r="K766">
            <v>17.567729230769</v>
          </cell>
          <cell r="L766">
            <v>25625</v>
          </cell>
          <cell r="M766">
            <v>2438.3220000000001</v>
          </cell>
          <cell r="U766">
            <v>448.4375</v>
          </cell>
          <cell r="AA766">
            <v>4740.625</v>
          </cell>
          <cell r="AH766">
            <v>256.25</v>
          </cell>
          <cell r="AX766">
            <v>448.4375</v>
          </cell>
          <cell r="BF766">
            <v>300</v>
          </cell>
          <cell r="BG766">
            <v>34257.072</v>
          </cell>
          <cell r="BH766">
            <v>29216.447</v>
          </cell>
        </row>
        <row r="767">
          <cell r="D767" t="str">
            <v>A00464</v>
          </cell>
          <cell r="E767" t="str">
            <v>ugb</v>
          </cell>
          <cell r="F767" t="str">
            <v>GGE</v>
          </cell>
          <cell r="G767" t="str">
            <v>UP31</v>
          </cell>
          <cell r="H767" t="str">
            <v>9</v>
          </cell>
          <cell r="I767" t="str">
            <v>BD</v>
          </cell>
          <cell r="J767" t="str">
            <v>05/07/2010</v>
          </cell>
          <cell r="K767">
            <v>9.6497805128209997</v>
          </cell>
          <cell r="L767">
            <v>17500</v>
          </cell>
          <cell r="M767">
            <v>1317.0719999999999</v>
          </cell>
          <cell r="BG767">
            <v>18817.072</v>
          </cell>
          <cell r="BH767">
            <v>18817.072</v>
          </cell>
        </row>
        <row r="768">
          <cell r="D768" t="str">
            <v>A74789</v>
          </cell>
          <cell r="E768" t="str">
            <v>ugb</v>
          </cell>
          <cell r="F768" t="str">
            <v>TRL</v>
          </cell>
          <cell r="G768" t="str">
            <v>UT42</v>
          </cell>
          <cell r="H768" t="str">
            <v>11</v>
          </cell>
          <cell r="I768" t="str">
            <v>GB</v>
          </cell>
          <cell r="J768" t="str">
            <v>18/06/2012</v>
          </cell>
          <cell r="K768">
            <v>10.962857435897</v>
          </cell>
          <cell r="L768">
            <v>19750</v>
          </cell>
          <cell r="M768">
            <v>1627.5719999999999</v>
          </cell>
          <cell r="BG768">
            <v>21377.572</v>
          </cell>
          <cell r="BH768">
            <v>21377.572</v>
          </cell>
        </row>
        <row r="769">
          <cell r="D769" t="str">
            <v>A49738</v>
          </cell>
          <cell r="E769" t="str">
            <v>ugb</v>
          </cell>
          <cell r="F769" t="str">
            <v>TRL</v>
          </cell>
          <cell r="G769" t="str">
            <v>UT41</v>
          </cell>
          <cell r="H769" t="str">
            <v>6</v>
          </cell>
          <cell r="I769" t="str">
            <v>GB</v>
          </cell>
          <cell r="J769" t="str">
            <v>18/04/2006</v>
          </cell>
          <cell r="K769">
            <v>31.293389220512999</v>
          </cell>
          <cell r="L769">
            <v>43304.61</v>
          </cell>
          <cell r="M769">
            <v>4878.1081800000002</v>
          </cell>
          <cell r="U769">
            <v>757.83067500000004</v>
          </cell>
          <cell r="Y769">
            <v>414.1</v>
          </cell>
          <cell r="AA769">
            <v>8011.3528500000002</v>
          </cell>
          <cell r="AM769">
            <v>2598.2766000000001</v>
          </cell>
          <cell r="AX769">
            <v>757.83067500000004</v>
          </cell>
          <cell r="BF769">
            <v>300</v>
          </cell>
          <cell r="BG769">
            <v>61022.108979999997</v>
          </cell>
          <cell r="BH769">
            <v>52710.756129999994</v>
          </cell>
        </row>
        <row r="770">
          <cell r="D770" t="str">
            <v>A74426</v>
          </cell>
          <cell r="E770" t="str">
            <v>ugb</v>
          </cell>
          <cell r="F770" t="str">
            <v>SBR</v>
          </cell>
          <cell r="G770" t="str">
            <v>UT31</v>
          </cell>
          <cell r="H770" t="str">
            <v>0</v>
          </cell>
          <cell r="I770" t="str">
            <v>GB</v>
          </cell>
          <cell r="J770" t="str">
            <v>01/10/2007</v>
          </cell>
          <cell r="K770">
            <v>64.905128205127994</v>
          </cell>
          <cell r="L770">
            <v>92600</v>
          </cell>
          <cell r="M770">
            <v>0</v>
          </cell>
          <cell r="O770">
            <v>4800</v>
          </cell>
          <cell r="U770">
            <v>1620.5</v>
          </cell>
          <cell r="X770">
            <v>785</v>
          </cell>
          <cell r="AA770">
            <v>17131</v>
          </cell>
          <cell r="AT770">
            <v>7408</v>
          </cell>
          <cell r="AX770">
            <v>1620.5</v>
          </cell>
          <cell r="BD770">
            <v>600</v>
          </cell>
          <cell r="BG770">
            <v>126565</v>
          </cell>
          <cell r="BH770">
            <v>108834</v>
          </cell>
        </row>
        <row r="771">
          <cell r="D771" t="str">
            <v>U03202</v>
          </cell>
          <cell r="E771" t="str">
            <v>ugb</v>
          </cell>
          <cell r="F771" t="str">
            <v>TRL</v>
          </cell>
          <cell r="G771" t="str">
            <v>UT42</v>
          </cell>
          <cell r="H771" t="str">
            <v>5</v>
          </cell>
          <cell r="J771" t="str">
            <v>28/03/2011</v>
          </cell>
          <cell r="K771">
            <v>0</v>
          </cell>
          <cell r="L771">
            <v>44.38</v>
          </cell>
          <cell r="M771">
            <v>0</v>
          </cell>
          <cell r="BG771">
            <v>44.38</v>
          </cell>
          <cell r="BH771">
            <v>44.38</v>
          </cell>
        </row>
        <row r="772">
          <cell r="D772" t="str">
            <v>A74685</v>
          </cell>
          <cell r="E772" t="str">
            <v>ugb</v>
          </cell>
          <cell r="F772" t="str">
            <v>WEN</v>
          </cell>
          <cell r="G772" t="str">
            <v>UU41</v>
          </cell>
          <cell r="H772" t="str">
            <v>10</v>
          </cell>
          <cell r="J772" t="str">
            <v>07/06/2011</v>
          </cell>
          <cell r="K772">
            <v>0</v>
          </cell>
          <cell r="L772">
            <v>0.01</v>
          </cell>
          <cell r="M772">
            <v>0</v>
          </cell>
          <cell r="BG772">
            <v>0.01</v>
          </cell>
          <cell r="BH772">
            <v>0.01</v>
          </cell>
        </row>
        <row r="773">
          <cell r="D773" t="str">
            <v>A99384</v>
          </cell>
          <cell r="E773" t="str">
            <v>ugb</v>
          </cell>
          <cell r="F773" t="str">
            <v>MMA</v>
          </cell>
          <cell r="G773" t="str">
            <v>UU81</v>
          </cell>
          <cell r="H773" t="str">
            <v>0</v>
          </cell>
          <cell r="I773" t="str">
            <v>GB</v>
          </cell>
          <cell r="J773" t="str">
            <v>09/01/2006</v>
          </cell>
          <cell r="K773">
            <v>22.772344615384998</v>
          </cell>
          <cell r="L773">
            <v>33000</v>
          </cell>
          <cell r="M773">
            <v>3456.0720000000001</v>
          </cell>
          <cell r="U773">
            <v>577.5</v>
          </cell>
          <cell r="Y773">
            <v>340</v>
          </cell>
          <cell r="AA773">
            <v>6105</v>
          </cell>
          <cell r="AX773">
            <v>577.5</v>
          </cell>
          <cell r="BE773">
            <v>350</v>
          </cell>
          <cell r="BG773">
            <v>44406.072</v>
          </cell>
          <cell r="BH773">
            <v>37951.072</v>
          </cell>
        </row>
        <row r="774">
          <cell r="D774" t="str">
            <v>A00542</v>
          </cell>
          <cell r="E774" t="str">
            <v>ugb</v>
          </cell>
          <cell r="F774" t="str">
            <v>EEA</v>
          </cell>
          <cell r="G774" t="str">
            <v>UE31</v>
          </cell>
          <cell r="H774" t="str">
            <v>3</v>
          </cell>
          <cell r="I774" t="str">
            <v>GB</v>
          </cell>
          <cell r="J774" t="str">
            <v>08/11/2011</v>
          </cell>
          <cell r="K774">
            <v>40.288242051281998</v>
          </cell>
          <cell r="L774">
            <v>70000</v>
          </cell>
          <cell r="M774">
            <v>8562.0720000000001</v>
          </cell>
          <cell r="BG774">
            <v>78562.072</v>
          </cell>
          <cell r="BH774">
            <v>78562.072</v>
          </cell>
        </row>
        <row r="775">
          <cell r="D775" t="str">
            <v>I00084</v>
          </cell>
          <cell r="E775" t="str">
            <v>uin</v>
          </cell>
          <cell r="F775" t="str">
            <v>TRL</v>
          </cell>
          <cell r="G775" t="str">
            <v>UT111</v>
          </cell>
          <cell r="H775" t="str">
            <v>6</v>
          </cell>
          <cell r="I775" t="str">
            <v>IN</v>
          </cell>
          <cell r="J775" t="str">
            <v>23/03/2011</v>
          </cell>
          <cell r="K775">
            <v>2.5176518867912616</v>
          </cell>
          <cell r="L775">
            <v>5891.3054150915596</v>
          </cell>
          <cell r="M775">
            <v>0</v>
          </cell>
          <cell r="BG775">
            <v>5891.3054150915596</v>
          </cell>
          <cell r="BH775">
            <v>5891.3054150915596</v>
          </cell>
        </row>
        <row r="776">
          <cell r="D776" t="str">
            <v>A86495</v>
          </cell>
          <cell r="E776" t="str">
            <v>ugb</v>
          </cell>
          <cell r="F776" t="str">
            <v>THW</v>
          </cell>
          <cell r="G776" t="str">
            <v>UT21</v>
          </cell>
          <cell r="H776" t="str">
            <v>6</v>
          </cell>
          <cell r="I776" t="str">
            <v>GB</v>
          </cell>
          <cell r="J776" t="str">
            <v>08/09/2003</v>
          </cell>
          <cell r="K776">
            <v>33.812062564103002</v>
          </cell>
          <cell r="L776">
            <v>47025</v>
          </cell>
          <cell r="M776">
            <v>5391.5219999999999</v>
          </cell>
          <cell r="U776">
            <v>822.9375</v>
          </cell>
          <cell r="AA776">
            <v>8699.625</v>
          </cell>
          <cell r="AM776">
            <v>2821.5</v>
          </cell>
          <cell r="AX776">
            <v>822.9375</v>
          </cell>
          <cell r="BE776">
            <v>350</v>
          </cell>
          <cell r="BG776">
            <v>65933.521999999997</v>
          </cell>
          <cell r="BH776">
            <v>56883.896999999997</v>
          </cell>
        </row>
        <row r="777">
          <cell r="D777" t="str">
            <v>A00148</v>
          </cell>
          <cell r="E777" t="str">
            <v>ugb</v>
          </cell>
          <cell r="F777" t="str">
            <v>THW</v>
          </cell>
          <cell r="G777" t="str">
            <v>UT21</v>
          </cell>
          <cell r="H777" t="str">
            <v>9</v>
          </cell>
          <cell r="I777" t="str">
            <v>LC</v>
          </cell>
          <cell r="J777" t="str">
            <v>02/10/2006</v>
          </cell>
          <cell r="K777">
            <v>12.947062564103</v>
          </cell>
          <cell r="L777">
            <v>23150</v>
          </cell>
          <cell r="M777">
            <v>2096.7719999999999</v>
          </cell>
          <cell r="BG777">
            <v>25246.772000000001</v>
          </cell>
          <cell r="BH777">
            <v>25246.772000000001</v>
          </cell>
        </row>
        <row r="778">
          <cell r="D778" t="str">
            <v>A76565</v>
          </cell>
          <cell r="E778" t="str">
            <v>ugb</v>
          </cell>
          <cell r="F778" t="str">
            <v>GLR</v>
          </cell>
          <cell r="G778" t="str">
            <v>UP32</v>
          </cell>
          <cell r="H778" t="str">
            <v>9</v>
          </cell>
          <cell r="I778" t="str">
            <v>GB</v>
          </cell>
          <cell r="J778" t="str">
            <v>12/05/2014</v>
          </cell>
          <cell r="K778">
            <v>15.073934358974</v>
          </cell>
          <cell r="L778">
            <v>21000</v>
          </cell>
          <cell r="M778">
            <v>1800.0719999999999</v>
          </cell>
          <cell r="P778">
            <v>0</v>
          </cell>
          <cell r="U778">
            <v>367.5</v>
          </cell>
          <cell r="Y778">
            <v>414.1</v>
          </cell>
          <cell r="AA778">
            <v>3885</v>
          </cell>
          <cell r="AM778">
            <v>1260</v>
          </cell>
          <cell r="AX778">
            <v>367.5</v>
          </cell>
          <cell r="BF778">
            <v>300</v>
          </cell>
          <cell r="BG778">
            <v>29394.171999999999</v>
          </cell>
          <cell r="BH778">
            <v>25209.171999999999</v>
          </cell>
        </row>
        <row r="779">
          <cell r="D779" t="str">
            <v>W16101</v>
          </cell>
          <cell r="E779" t="str">
            <v>ugb</v>
          </cell>
          <cell r="F779" t="str">
            <v>WWN</v>
          </cell>
          <cell r="G779" t="str">
            <v>UU31</v>
          </cell>
          <cell r="H779" t="str">
            <v>6</v>
          </cell>
          <cell r="I779" t="str">
            <v>GB</v>
          </cell>
          <cell r="J779" t="str">
            <v>01/01/1974</v>
          </cell>
          <cell r="K779">
            <v>23.074316133846001</v>
          </cell>
          <cell r="L779">
            <v>32465.682000000001</v>
          </cell>
          <cell r="M779">
            <v>3382.3361159999999</v>
          </cell>
          <cell r="U779">
            <v>568.14943500000004</v>
          </cell>
          <cell r="AA779">
            <v>6006.1511700000001</v>
          </cell>
          <cell r="AN779">
            <v>2272.5977400000002</v>
          </cell>
          <cell r="BF779">
            <v>300</v>
          </cell>
          <cell r="BG779">
            <v>44994.916461000001</v>
          </cell>
          <cell r="BH779">
            <v>38688.765291000003</v>
          </cell>
        </row>
        <row r="780">
          <cell r="D780" t="str">
            <v>A76222</v>
          </cell>
          <cell r="E780" t="str">
            <v>ugb</v>
          </cell>
          <cell r="F780" t="str">
            <v>THW</v>
          </cell>
          <cell r="G780" t="str">
            <v>UT21</v>
          </cell>
          <cell r="H780" t="str">
            <v>6</v>
          </cell>
          <cell r="I780" t="str">
            <v>GB</v>
          </cell>
          <cell r="J780" t="str">
            <v>12/07/2013</v>
          </cell>
          <cell r="K780">
            <v>22.054857435896999</v>
          </cell>
          <cell r="L780">
            <v>30600</v>
          </cell>
          <cell r="M780">
            <v>3124.8719999999998</v>
          </cell>
          <cell r="U780">
            <v>535.5</v>
          </cell>
          <cell r="Y780">
            <v>414.1</v>
          </cell>
          <cell r="AA780">
            <v>5661</v>
          </cell>
          <cell r="AM780">
            <v>1836</v>
          </cell>
          <cell r="AX780">
            <v>535.5</v>
          </cell>
          <cell r="BF780">
            <v>300</v>
          </cell>
          <cell r="BG780">
            <v>43006.972000000002</v>
          </cell>
          <cell r="BH780">
            <v>37045.972000000002</v>
          </cell>
        </row>
        <row r="781">
          <cell r="D781" t="str">
            <v>A76290</v>
          </cell>
          <cell r="E781" t="str">
            <v>ugb</v>
          </cell>
          <cell r="F781" t="str">
            <v>THW</v>
          </cell>
          <cell r="G781" t="str">
            <v>UT21</v>
          </cell>
          <cell r="H781" t="str">
            <v>10</v>
          </cell>
          <cell r="I781" t="str">
            <v>GB</v>
          </cell>
          <cell r="J781" t="str">
            <v>09/09/2013</v>
          </cell>
          <cell r="K781">
            <v>10.835985641025999</v>
          </cell>
          <cell r="L781">
            <v>15500</v>
          </cell>
          <cell r="M781">
            <v>1041.0719999999999</v>
          </cell>
          <cell r="U781">
            <v>271.25</v>
          </cell>
          <cell r="Y781">
            <v>414.1</v>
          </cell>
          <cell r="AA781">
            <v>2867.5</v>
          </cell>
          <cell r="AJ781">
            <v>465</v>
          </cell>
          <cell r="AX781">
            <v>271.25</v>
          </cell>
          <cell r="BF781">
            <v>300</v>
          </cell>
          <cell r="BG781">
            <v>21130.171999999999</v>
          </cell>
          <cell r="BH781">
            <v>17962.671999999999</v>
          </cell>
        </row>
        <row r="782">
          <cell r="D782" t="str">
            <v>A76530</v>
          </cell>
          <cell r="E782" t="str">
            <v>ugb</v>
          </cell>
          <cell r="F782" t="str">
            <v>THW</v>
          </cell>
          <cell r="G782" t="str">
            <v>UT21</v>
          </cell>
          <cell r="H782" t="str">
            <v>11</v>
          </cell>
          <cell r="J782" t="str">
            <v>07/04/2014</v>
          </cell>
          <cell r="K782">
            <v>0</v>
          </cell>
          <cell r="L782">
            <v>0</v>
          </cell>
          <cell r="M782">
            <v>0</v>
          </cell>
          <cell r="BG782">
            <v>0</v>
          </cell>
          <cell r="BH782">
            <v>0</v>
          </cell>
        </row>
        <row r="783">
          <cell r="D783" t="str">
            <v>I00356</v>
          </cell>
          <cell r="E783" t="str">
            <v>uin</v>
          </cell>
          <cell r="F783" t="str">
            <v>TRM</v>
          </cell>
          <cell r="G783" t="str">
            <v>UT111</v>
          </cell>
          <cell r="H783" t="str">
            <v>10</v>
          </cell>
          <cell r="I783" t="str">
            <v>IN</v>
          </cell>
          <cell r="J783" t="str">
            <v>06/02/2014</v>
          </cell>
          <cell r="K783">
            <v>1.2102594314386765</v>
          </cell>
          <cell r="L783">
            <v>1178.2610830183121</v>
          </cell>
          <cell r="M783">
            <v>0</v>
          </cell>
          <cell r="S783">
            <v>94.260886641464964</v>
          </cell>
          <cell r="V783">
            <v>56.55653198487898</v>
          </cell>
          <cell r="AA783">
            <v>379.65300211105108</v>
          </cell>
          <cell r="AB783">
            <v>589.13054150915605</v>
          </cell>
          <cell r="AC783">
            <v>147.28263537728901</v>
          </cell>
          <cell r="AD783">
            <v>245.47105896214833</v>
          </cell>
          <cell r="AQ783">
            <v>141.39132996219743</v>
          </cell>
          <cell r="BA783">
            <v>0</v>
          </cell>
          <cell r="BG783">
            <v>2832.0070695664981</v>
          </cell>
          <cell r="BH783">
            <v>2452.354067455447</v>
          </cell>
        </row>
        <row r="784">
          <cell r="D784" t="str">
            <v>W16012</v>
          </cell>
          <cell r="E784" t="str">
            <v>ugb</v>
          </cell>
          <cell r="F784" t="str">
            <v>MAM</v>
          </cell>
          <cell r="G784" t="str">
            <v>UU23</v>
          </cell>
          <cell r="H784" t="str">
            <v>0</v>
          </cell>
          <cell r="I784" t="str">
            <v>GB</v>
          </cell>
          <cell r="J784" t="str">
            <v>17/03/1975</v>
          </cell>
          <cell r="K784">
            <v>26.216807820513001</v>
          </cell>
          <cell r="L784">
            <v>29857.64</v>
          </cell>
          <cell r="M784">
            <v>2425.7625600000001</v>
          </cell>
          <cell r="O784">
            <v>1584</v>
          </cell>
          <cell r="U784">
            <v>522.50869999999998</v>
          </cell>
          <cell r="AA784">
            <v>5523.6634000000004</v>
          </cell>
          <cell r="AR784">
            <v>3060.4081000000001</v>
          </cell>
          <cell r="BE784">
            <v>350</v>
          </cell>
          <cell r="BG784">
            <v>43323.982759999999</v>
          </cell>
          <cell r="BH784">
            <v>37450.319360000001</v>
          </cell>
        </row>
        <row r="785">
          <cell r="D785" t="str">
            <v>A00230</v>
          </cell>
          <cell r="E785" t="str">
            <v>ugb</v>
          </cell>
          <cell r="F785" t="str">
            <v>BBS</v>
          </cell>
          <cell r="G785" t="str">
            <v>UP41</v>
          </cell>
          <cell r="H785" t="str">
            <v>0</v>
          </cell>
          <cell r="I785" t="str">
            <v>GB</v>
          </cell>
          <cell r="J785" t="str">
            <v>14/05/2007</v>
          </cell>
          <cell r="K785">
            <v>11.589743589744</v>
          </cell>
          <cell r="L785">
            <v>18000</v>
          </cell>
          <cell r="M785">
            <v>0</v>
          </cell>
          <cell r="U785">
            <v>315</v>
          </cell>
          <cell r="Y785">
            <v>340</v>
          </cell>
          <cell r="AA785">
            <v>3330</v>
          </cell>
          <cell r="AX785">
            <v>315</v>
          </cell>
          <cell r="BF785">
            <v>300</v>
          </cell>
          <cell r="BG785">
            <v>22600</v>
          </cell>
          <cell r="BH785">
            <v>18970</v>
          </cell>
        </row>
        <row r="786">
          <cell r="D786" t="str">
            <v>A49830</v>
          </cell>
          <cell r="E786" t="str">
            <v>ugb</v>
          </cell>
          <cell r="F786" t="str">
            <v>WWN</v>
          </cell>
          <cell r="G786" t="str">
            <v>UU71</v>
          </cell>
          <cell r="H786" t="str">
            <v>0</v>
          </cell>
          <cell r="I786" t="str">
            <v>GB</v>
          </cell>
          <cell r="J786" t="str">
            <v>11/12/2006</v>
          </cell>
          <cell r="K786">
            <v>6.8348717948719999</v>
          </cell>
          <cell r="L786">
            <v>10400</v>
          </cell>
          <cell r="M786">
            <v>0</v>
          </cell>
          <cell r="U786">
            <v>182</v>
          </cell>
          <cell r="Y786">
            <v>340</v>
          </cell>
          <cell r="AA786">
            <v>1924</v>
          </cell>
          <cell r="AX786">
            <v>182</v>
          </cell>
          <cell r="BF786">
            <v>300</v>
          </cell>
          <cell r="BG786">
            <v>13328</v>
          </cell>
          <cell r="BH786">
            <v>11104</v>
          </cell>
        </row>
        <row r="787">
          <cell r="D787" t="str">
            <v>S74439</v>
          </cell>
          <cell r="E787" t="str">
            <v>ugb</v>
          </cell>
          <cell r="F787" t="str">
            <v>BBS</v>
          </cell>
          <cell r="G787" t="str">
            <v>UP41</v>
          </cell>
          <cell r="H787" t="str">
            <v>0</v>
          </cell>
          <cell r="J787" t="str">
            <v>23/04/2007</v>
          </cell>
          <cell r="K787">
            <v>0.01</v>
          </cell>
          <cell r="L787">
            <v>0.01</v>
          </cell>
          <cell r="M787">
            <v>0</v>
          </cell>
          <cell r="BG787">
            <v>0.01</v>
          </cell>
          <cell r="BH787">
            <v>0.01</v>
          </cell>
        </row>
        <row r="788">
          <cell r="D788" t="str">
            <v>W16799</v>
          </cell>
          <cell r="E788" t="str">
            <v>ugb</v>
          </cell>
          <cell r="F788" t="str">
            <v>WEN</v>
          </cell>
          <cell r="G788" t="str">
            <v>UU41</v>
          </cell>
          <cell r="H788" t="str">
            <v>7</v>
          </cell>
          <cell r="I788" t="str">
            <v>GB</v>
          </cell>
          <cell r="J788" t="str">
            <v>01/06/2005</v>
          </cell>
          <cell r="K788">
            <v>16.944652307691999</v>
          </cell>
          <cell r="L788">
            <v>30000</v>
          </cell>
          <cell r="M788">
            <v>3042.0720000000001</v>
          </cell>
          <cell r="BG788">
            <v>33042.072</v>
          </cell>
          <cell r="BH788">
            <v>33042.072</v>
          </cell>
        </row>
        <row r="789">
          <cell r="D789" t="str">
            <v>A80023</v>
          </cell>
          <cell r="E789" t="str">
            <v>ugb</v>
          </cell>
          <cell r="F789" t="str">
            <v>ERE</v>
          </cell>
          <cell r="G789" t="str">
            <v>UU81</v>
          </cell>
          <cell r="H789" t="str">
            <v>8</v>
          </cell>
          <cell r="J789" t="str">
            <v>19/12/2012</v>
          </cell>
          <cell r="K789">
            <v>25.961538461538002</v>
          </cell>
          <cell r="L789">
            <v>40500</v>
          </cell>
          <cell r="M789">
            <v>0</v>
          </cell>
          <cell r="BG789">
            <v>40500</v>
          </cell>
          <cell r="BH789">
            <v>40500</v>
          </cell>
        </row>
        <row r="790">
          <cell r="D790" t="str">
            <v>A25096</v>
          </cell>
          <cell r="E790" t="str">
            <v>ugb</v>
          </cell>
          <cell r="F790" t="str">
            <v>MAM</v>
          </cell>
          <cell r="G790" t="str">
            <v>UU23</v>
          </cell>
          <cell r="H790" t="str">
            <v>6</v>
          </cell>
          <cell r="I790" t="str">
            <v>GB</v>
          </cell>
          <cell r="J790" t="str">
            <v>06/10/2008</v>
          </cell>
          <cell r="K790">
            <v>11.108754871795</v>
          </cell>
          <cell r="L790">
            <v>20000</v>
          </cell>
          <cell r="M790">
            <v>1662.0719999999999</v>
          </cell>
          <cell r="BG790">
            <v>21662.072</v>
          </cell>
          <cell r="BH790">
            <v>21662.072</v>
          </cell>
        </row>
        <row r="791">
          <cell r="D791" t="str">
            <v>W16667</v>
          </cell>
          <cell r="E791" t="str">
            <v>ugb</v>
          </cell>
          <cell r="F791" t="str">
            <v>MAM</v>
          </cell>
          <cell r="G791" t="str">
            <v>UU23</v>
          </cell>
          <cell r="H791" t="str">
            <v>9</v>
          </cell>
          <cell r="I791" t="str">
            <v>GB</v>
          </cell>
          <cell r="J791" t="str">
            <v>22/10/2001</v>
          </cell>
          <cell r="K791">
            <v>10.581306461538</v>
          </cell>
          <cell r="L791">
            <v>19096.2</v>
          </cell>
          <cell r="M791">
            <v>1537.3476000000001</v>
          </cell>
          <cell r="BG791">
            <v>20633.547600000002</v>
          </cell>
          <cell r="BH791">
            <v>20633.547600000002</v>
          </cell>
        </row>
        <row r="792">
          <cell r="D792" t="str">
            <v>A74240</v>
          </cell>
          <cell r="E792" t="str">
            <v>ugb</v>
          </cell>
          <cell r="F792" t="str">
            <v>EEC</v>
          </cell>
          <cell r="G792" t="str">
            <v>UE21</v>
          </cell>
          <cell r="H792" t="str">
            <v>5</v>
          </cell>
          <cell r="I792" t="str">
            <v>GB</v>
          </cell>
          <cell r="J792" t="str">
            <v>06/04/2006</v>
          </cell>
          <cell r="K792">
            <v>16.652857435897001</v>
          </cell>
          <cell r="L792">
            <v>29500</v>
          </cell>
          <cell r="M792">
            <v>2973.0720000000001</v>
          </cell>
          <cell r="BG792">
            <v>32473.072</v>
          </cell>
          <cell r="BH792">
            <v>32473.072</v>
          </cell>
        </row>
        <row r="793">
          <cell r="D793" t="str">
            <v>W16497</v>
          </cell>
          <cell r="E793" t="str">
            <v>ugb</v>
          </cell>
          <cell r="F793" t="str">
            <v>WEN</v>
          </cell>
          <cell r="G793" t="str">
            <v>UU41</v>
          </cell>
          <cell r="H793" t="str">
            <v>4</v>
          </cell>
          <cell r="I793" t="str">
            <v>GB</v>
          </cell>
          <cell r="J793" t="str">
            <v>07/04/1997</v>
          </cell>
          <cell r="K793">
            <v>40.358636923077</v>
          </cell>
          <cell r="L793">
            <v>52787.5</v>
          </cell>
          <cell r="M793">
            <v>6599.3670000000002</v>
          </cell>
          <cell r="Q793">
            <v>2990</v>
          </cell>
          <cell r="U793">
            <v>923.78125</v>
          </cell>
          <cell r="Y793">
            <v>414.1</v>
          </cell>
          <cell r="AA793">
            <v>9765.6875</v>
          </cell>
          <cell r="AN793">
            <v>3695.125</v>
          </cell>
          <cell r="AX793">
            <v>923.78125</v>
          </cell>
          <cell r="BD793">
            <v>600</v>
          </cell>
          <cell r="BG793">
            <v>78699.342000000004</v>
          </cell>
          <cell r="BH793">
            <v>68333.654500000004</v>
          </cell>
        </row>
        <row r="794">
          <cell r="D794" t="str">
            <v>A49992</v>
          </cell>
          <cell r="E794" t="str">
            <v>ugb</v>
          </cell>
          <cell r="F794" t="str">
            <v>WWN</v>
          </cell>
          <cell r="G794" t="str">
            <v>UU71</v>
          </cell>
          <cell r="H794" t="str">
            <v>9</v>
          </cell>
          <cell r="I794" t="str">
            <v>GB</v>
          </cell>
          <cell r="J794" t="str">
            <v>09/06/2008</v>
          </cell>
          <cell r="K794">
            <v>0</v>
          </cell>
          <cell r="L794">
            <v>24400.77075</v>
          </cell>
          <cell r="M794">
            <v>2269.3783635</v>
          </cell>
          <cell r="BG794">
            <v>26670.1491135</v>
          </cell>
          <cell r="BH794">
            <v>26670.1491135</v>
          </cell>
        </row>
        <row r="795">
          <cell r="D795" t="str">
            <v>U03199</v>
          </cell>
          <cell r="E795" t="str">
            <v>ugb</v>
          </cell>
          <cell r="F795" t="str">
            <v>GGE</v>
          </cell>
          <cell r="G795" t="str">
            <v>UP31</v>
          </cell>
          <cell r="H795" t="str">
            <v>11</v>
          </cell>
          <cell r="J795" t="str">
            <v>04/04/2011</v>
          </cell>
          <cell r="K795">
            <v>0</v>
          </cell>
          <cell r="L795">
            <v>0.01</v>
          </cell>
          <cell r="M795">
            <v>0</v>
          </cell>
          <cell r="BG795">
            <v>0.01</v>
          </cell>
          <cell r="BH795">
            <v>0.01</v>
          </cell>
        </row>
        <row r="796">
          <cell r="D796" t="str">
            <v>A41680</v>
          </cell>
          <cell r="E796" t="str">
            <v>ugb</v>
          </cell>
          <cell r="F796" t="str">
            <v>WWN</v>
          </cell>
          <cell r="G796" t="str">
            <v>UU61</v>
          </cell>
          <cell r="H796" t="str">
            <v>2</v>
          </cell>
          <cell r="I796" t="str">
            <v>GB</v>
          </cell>
          <cell r="J796" t="str">
            <v>03/03/1997</v>
          </cell>
          <cell r="K796">
            <v>41.580893333333002</v>
          </cell>
          <cell r="L796">
            <v>72215</v>
          </cell>
          <cell r="M796">
            <v>8867.7420000000002</v>
          </cell>
          <cell r="BG796">
            <v>81082.741999999998</v>
          </cell>
          <cell r="BH796">
            <v>81082.741999999998</v>
          </cell>
        </row>
        <row r="797">
          <cell r="D797" t="str">
            <v>A49965</v>
          </cell>
          <cell r="E797" t="str">
            <v>ugb</v>
          </cell>
          <cell r="F797" t="str">
            <v>SBS</v>
          </cell>
          <cell r="G797" t="str">
            <v>UP51</v>
          </cell>
          <cell r="H797" t="str">
            <v>8</v>
          </cell>
          <cell r="I797" t="str">
            <v>GB</v>
          </cell>
          <cell r="J797" t="str">
            <v>12/11/2007</v>
          </cell>
          <cell r="K797">
            <v>11.692344615385</v>
          </cell>
          <cell r="L797">
            <v>21000</v>
          </cell>
          <cell r="M797">
            <v>1800.0719999999999</v>
          </cell>
          <cell r="BG797">
            <v>22800.072</v>
          </cell>
          <cell r="BH797">
            <v>22800.072</v>
          </cell>
        </row>
        <row r="798">
          <cell r="D798" t="str">
            <v>U03083</v>
          </cell>
          <cell r="E798" t="str">
            <v>ugb</v>
          </cell>
          <cell r="F798" t="str">
            <v>TRL</v>
          </cell>
          <cell r="G798" t="str">
            <v>UT42</v>
          </cell>
          <cell r="H798" t="str">
            <v>6</v>
          </cell>
          <cell r="J798" t="str">
            <v>05/11/2009</v>
          </cell>
          <cell r="K798">
            <v>0</v>
          </cell>
          <cell r="L798">
            <v>54.67</v>
          </cell>
          <cell r="M798">
            <v>0</v>
          </cell>
          <cell r="BG798">
            <v>54.67</v>
          </cell>
          <cell r="BH798">
            <v>54.67</v>
          </cell>
        </row>
        <row r="799">
          <cell r="D799" t="str">
            <v>U02863</v>
          </cell>
          <cell r="E799" t="str">
            <v>ugb</v>
          </cell>
          <cell r="F799" t="str">
            <v>WWN</v>
          </cell>
          <cell r="G799" t="str">
            <v>UU61</v>
          </cell>
          <cell r="H799" t="str">
            <v>0</v>
          </cell>
          <cell r="J799" t="str">
            <v>01/02/2008</v>
          </cell>
          <cell r="K799">
            <v>40.75</v>
          </cell>
          <cell r="L799">
            <v>40.75</v>
          </cell>
          <cell r="M799">
            <v>0</v>
          </cell>
          <cell r="BG799">
            <v>40.75</v>
          </cell>
          <cell r="BH799">
            <v>40.75</v>
          </cell>
        </row>
        <row r="800">
          <cell r="D800" t="str">
            <v>S10269</v>
          </cell>
          <cell r="E800" t="str">
            <v>ugb</v>
          </cell>
          <cell r="F800" t="str">
            <v>WEN</v>
          </cell>
          <cell r="G800" t="str">
            <v>UU41</v>
          </cell>
          <cell r="H800" t="str">
            <v>8</v>
          </cell>
          <cell r="J800" t="str">
            <v>01/12/2009</v>
          </cell>
          <cell r="K800">
            <v>0</v>
          </cell>
          <cell r="L800">
            <v>62.5</v>
          </cell>
          <cell r="M800">
            <v>0</v>
          </cell>
          <cell r="BG800">
            <v>62.5</v>
          </cell>
          <cell r="BH800">
            <v>62.5</v>
          </cell>
        </row>
        <row r="801">
          <cell r="D801" t="str">
            <v>U02987</v>
          </cell>
          <cell r="E801" t="str">
            <v>ugb</v>
          </cell>
          <cell r="F801" t="str">
            <v>SBR</v>
          </cell>
          <cell r="G801" t="str">
            <v>UT31</v>
          </cell>
          <cell r="H801" t="str">
            <v>0</v>
          </cell>
          <cell r="J801" t="str">
            <v>09/02/2009</v>
          </cell>
          <cell r="K801">
            <v>0.01</v>
          </cell>
          <cell r="L801">
            <v>0.01</v>
          </cell>
          <cell r="M801">
            <v>0</v>
          </cell>
          <cell r="BG801">
            <v>0.01</v>
          </cell>
          <cell r="BH801">
            <v>0.01</v>
          </cell>
        </row>
        <row r="802">
          <cell r="D802" t="str">
            <v>A00349</v>
          </cell>
          <cell r="E802" t="str">
            <v>ugb</v>
          </cell>
          <cell r="F802" t="str">
            <v>BBI</v>
          </cell>
          <cell r="G802" t="str">
            <v>UP21</v>
          </cell>
          <cell r="H802" t="str">
            <v>0</v>
          </cell>
          <cell r="I802" t="str">
            <v>GB</v>
          </cell>
          <cell r="J802" t="str">
            <v>11/08/2008</v>
          </cell>
          <cell r="K802">
            <v>21.702088205128</v>
          </cell>
          <cell r="L802">
            <v>31500</v>
          </cell>
          <cell r="M802">
            <v>3249.0720000000001</v>
          </cell>
          <cell r="U802">
            <v>551.25</v>
          </cell>
          <cell r="Y802">
            <v>340</v>
          </cell>
          <cell r="AA802">
            <v>5827.5</v>
          </cell>
          <cell r="AX802">
            <v>551.25</v>
          </cell>
          <cell r="BF802">
            <v>300</v>
          </cell>
          <cell r="BG802">
            <v>42319.072</v>
          </cell>
          <cell r="BH802">
            <v>36191.572</v>
          </cell>
        </row>
        <row r="803">
          <cell r="D803" t="str">
            <v>A20088</v>
          </cell>
          <cell r="E803" t="str">
            <v>ugb</v>
          </cell>
          <cell r="F803" t="str">
            <v>THW</v>
          </cell>
          <cell r="G803" t="str">
            <v>UT21</v>
          </cell>
          <cell r="H803" t="str">
            <v>3</v>
          </cell>
          <cell r="I803" t="str">
            <v>GB</v>
          </cell>
          <cell r="J803" t="str">
            <v>01/03/1995</v>
          </cell>
          <cell r="K803">
            <v>30.42735042735</v>
          </cell>
          <cell r="L803">
            <v>35600</v>
          </cell>
          <cell r="M803">
            <v>3912.8801100000001</v>
          </cell>
          <cell r="BG803">
            <v>39512.880109999998</v>
          </cell>
          <cell r="BH803">
            <v>39512.880109999998</v>
          </cell>
        </row>
        <row r="804">
          <cell r="D804" t="str">
            <v>A74734</v>
          </cell>
          <cell r="E804" t="str">
            <v>ugb</v>
          </cell>
          <cell r="F804" t="str">
            <v>TRL</v>
          </cell>
          <cell r="G804" t="str">
            <v>UT42</v>
          </cell>
          <cell r="H804" t="str">
            <v>5</v>
          </cell>
          <cell r="I804" t="str">
            <v>GB</v>
          </cell>
          <cell r="J804" t="str">
            <v>23/07/2012</v>
          </cell>
          <cell r="K804">
            <v>43.741698461538</v>
          </cell>
          <cell r="L804">
            <v>60680</v>
          </cell>
          <cell r="M804">
            <v>7275.9120000000003</v>
          </cell>
          <cell r="U804">
            <v>1061.9000000000001</v>
          </cell>
          <cell r="AA804">
            <v>11225.8</v>
          </cell>
          <cell r="AM804">
            <v>3640.8</v>
          </cell>
          <cell r="AX804">
            <v>1061.9000000000001</v>
          </cell>
          <cell r="BE804">
            <v>350</v>
          </cell>
          <cell r="BG804">
            <v>85296.312000000005</v>
          </cell>
          <cell r="BH804">
            <v>73720.512000000002</v>
          </cell>
        </row>
        <row r="805">
          <cell r="D805" t="str">
            <v>A74368</v>
          </cell>
          <cell r="E805" t="str">
            <v>ugb</v>
          </cell>
          <cell r="F805" t="str">
            <v>BBI</v>
          </cell>
          <cell r="G805" t="str">
            <v>UP21</v>
          </cell>
          <cell r="H805" t="str">
            <v>0</v>
          </cell>
          <cell r="I805" t="str">
            <v>GB</v>
          </cell>
          <cell r="J805" t="str">
            <v>02/04/2007</v>
          </cell>
          <cell r="K805">
            <v>29.188857435896999</v>
          </cell>
          <cell r="L805">
            <v>39900</v>
          </cell>
          <cell r="M805">
            <v>4408.2719999999999</v>
          </cell>
          <cell r="U805">
            <v>698.25</v>
          </cell>
          <cell r="Y805">
            <v>340</v>
          </cell>
          <cell r="AA805">
            <v>7381.5</v>
          </cell>
          <cell r="AT805">
            <v>3192</v>
          </cell>
          <cell r="AX805">
            <v>698.25</v>
          </cell>
          <cell r="BF805">
            <v>300</v>
          </cell>
          <cell r="BG805">
            <v>56918.271999999997</v>
          </cell>
          <cell r="BH805">
            <v>49236.771999999997</v>
          </cell>
        </row>
        <row r="806">
          <cell r="D806" t="str">
            <v>A97764</v>
          </cell>
          <cell r="E806" t="str">
            <v>ugb</v>
          </cell>
          <cell r="F806" t="str">
            <v>GGE</v>
          </cell>
          <cell r="G806" t="str">
            <v>UP31</v>
          </cell>
          <cell r="H806" t="str">
            <v>7</v>
          </cell>
          <cell r="I806" t="str">
            <v>GB</v>
          </cell>
          <cell r="J806" t="str">
            <v>15/08/2005</v>
          </cell>
          <cell r="K806">
            <v>16.069267692307999</v>
          </cell>
          <cell r="L806">
            <v>28500</v>
          </cell>
          <cell r="M806">
            <v>2835.0720000000001</v>
          </cell>
          <cell r="BG806">
            <v>31335.072</v>
          </cell>
          <cell r="BH806">
            <v>31335.072</v>
          </cell>
        </row>
        <row r="807">
          <cell r="D807" t="str">
            <v>A92711</v>
          </cell>
          <cell r="E807" t="str">
            <v>ugb</v>
          </cell>
          <cell r="F807" t="str">
            <v>EEA</v>
          </cell>
          <cell r="G807" t="str">
            <v>UE31</v>
          </cell>
          <cell r="H807" t="str">
            <v>5</v>
          </cell>
          <cell r="I807" t="str">
            <v>GB</v>
          </cell>
          <cell r="J807" t="str">
            <v>22/09/2003</v>
          </cell>
          <cell r="K807">
            <v>28.382256410256002</v>
          </cell>
          <cell r="L807">
            <v>23616</v>
          </cell>
          <cell r="M807">
            <v>2161.08</v>
          </cell>
          <cell r="U807">
            <v>413.28</v>
          </cell>
          <cell r="AA807">
            <v>4368.96</v>
          </cell>
          <cell r="AC807">
            <v>990</v>
          </cell>
          <cell r="AK807">
            <v>944.64</v>
          </cell>
          <cell r="AX807">
            <v>413.28</v>
          </cell>
          <cell r="BF807">
            <v>300</v>
          </cell>
          <cell r="BG807">
            <v>33207.24</v>
          </cell>
          <cell r="BH807">
            <v>28538.28</v>
          </cell>
        </row>
        <row r="808">
          <cell r="D808" t="str">
            <v>U03153</v>
          </cell>
          <cell r="E808" t="str">
            <v>ugb</v>
          </cell>
          <cell r="F808" t="str">
            <v>GGE</v>
          </cell>
          <cell r="G808" t="str">
            <v>UP31</v>
          </cell>
          <cell r="H808" t="str">
            <v>6</v>
          </cell>
          <cell r="I808" t="str">
            <v>GB</v>
          </cell>
          <cell r="J808" t="str">
            <v>15/09/2010</v>
          </cell>
          <cell r="K808">
            <v>0</v>
          </cell>
          <cell r="L808">
            <v>19.329999999999998</v>
          </cell>
          <cell r="M808">
            <v>0</v>
          </cell>
          <cell r="BG808">
            <v>19.329999999999998</v>
          </cell>
          <cell r="BH808">
            <v>19.329999999999998</v>
          </cell>
        </row>
        <row r="809">
          <cell r="D809" t="str">
            <v>A00495</v>
          </cell>
          <cell r="E809" t="str">
            <v>ugb</v>
          </cell>
          <cell r="F809" t="str">
            <v>GGE</v>
          </cell>
          <cell r="G809" t="str">
            <v>UP31</v>
          </cell>
          <cell r="H809" t="str">
            <v>6</v>
          </cell>
          <cell r="I809" t="str">
            <v>GB</v>
          </cell>
          <cell r="J809" t="str">
            <v>04/10/2010</v>
          </cell>
          <cell r="K809">
            <v>19.862601025640998</v>
          </cell>
          <cell r="L809">
            <v>35000</v>
          </cell>
          <cell r="M809">
            <v>3732.0720000000001</v>
          </cell>
          <cell r="BG809">
            <v>38732.072</v>
          </cell>
          <cell r="BH809">
            <v>38732.072</v>
          </cell>
        </row>
        <row r="810">
          <cell r="D810" t="str">
            <v>A76448</v>
          </cell>
          <cell r="E810" t="str">
            <v>ugb</v>
          </cell>
          <cell r="F810" t="str">
            <v>TRL</v>
          </cell>
          <cell r="G810" t="str">
            <v>UT42</v>
          </cell>
          <cell r="H810" t="str">
            <v>8</v>
          </cell>
          <cell r="J810" t="str">
            <v>04/02/2013</v>
          </cell>
          <cell r="K810">
            <v>52</v>
          </cell>
          <cell r="L810">
            <v>52</v>
          </cell>
          <cell r="M810">
            <v>0</v>
          </cell>
          <cell r="BG810">
            <v>52</v>
          </cell>
          <cell r="BH810">
            <v>52</v>
          </cell>
        </row>
        <row r="811">
          <cell r="D811" t="str">
            <v>W20435</v>
          </cell>
          <cell r="E811" t="str">
            <v>ugb</v>
          </cell>
          <cell r="F811" t="str">
            <v>GGE</v>
          </cell>
          <cell r="G811" t="str">
            <v>UP31</v>
          </cell>
          <cell r="H811" t="str">
            <v>5</v>
          </cell>
          <cell r="I811" t="str">
            <v>GB</v>
          </cell>
          <cell r="J811" t="str">
            <v>06/08/2001</v>
          </cell>
          <cell r="K811">
            <v>15.432282051282</v>
          </cell>
          <cell r="L811">
            <v>30092.95</v>
          </cell>
          <cell r="M811">
            <v>3176.8910999999998</v>
          </cell>
          <cell r="BG811">
            <v>33269.841099999998</v>
          </cell>
          <cell r="BH811">
            <v>33269.841099999998</v>
          </cell>
        </row>
        <row r="812">
          <cell r="D812" t="str">
            <v>A74704</v>
          </cell>
          <cell r="E812" t="str">
            <v>ugb</v>
          </cell>
          <cell r="F812" t="str">
            <v>GGE</v>
          </cell>
          <cell r="G812" t="str">
            <v>UP31</v>
          </cell>
          <cell r="H812" t="str">
            <v>5</v>
          </cell>
          <cell r="I812" t="str">
            <v>GB</v>
          </cell>
          <cell r="J812" t="str">
            <v>06/08/2001</v>
          </cell>
          <cell r="K812">
            <v>15.279487179487001</v>
          </cell>
          <cell r="L812">
            <v>29795</v>
          </cell>
          <cell r="M812">
            <v>0</v>
          </cell>
          <cell r="BG812">
            <v>29795</v>
          </cell>
          <cell r="BH812">
            <v>29795</v>
          </cell>
        </row>
        <row r="813">
          <cell r="D813" t="str">
            <v>S10247</v>
          </cell>
          <cell r="E813" t="str">
            <v>ugb</v>
          </cell>
          <cell r="F813" t="str">
            <v>TRL</v>
          </cell>
          <cell r="G813" t="str">
            <v>UT41</v>
          </cell>
          <cell r="H813" t="str">
            <v>5</v>
          </cell>
          <cell r="J813" t="str">
            <v>12/01/2009</v>
          </cell>
          <cell r="K813">
            <v>0</v>
          </cell>
          <cell r="L813">
            <v>34.700000000000003</v>
          </cell>
          <cell r="M813">
            <v>0</v>
          </cell>
          <cell r="BG813">
            <v>34.700000000000003</v>
          </cell>
          <cell r="BH813">
            <v>34.700000000000003</v>
          </cell>
        </row>
        <row r="814">
          <cell r="D814" t="str">
            <v>A76492</v>
          </cell>
          <cell r="E814" t="str">
            <v>ugb</v>
          </cell>
          <cell r="F814" t="str">
            <v>TRL</v>
          </cell>
          <cell r="G814" t="str">
            <v>UT43</v>
          </cell>
          <cell r="H814" t="str">
            <v>8</v>
          </cell>
          <cell r="J814" t="str">
            <v>11/03/2014</v>
          </cell>
          <cell r="K814">
            <v>41.6</v>
          </cell>
          <cell r="L814">
            <v>41.6</v>
          </cell>
          <cell r="M814">
            <v>0</v>
          </cell>
          <cell r="BG814">
            <v>41.6</v>
          </cell>
          <cell r="BH814">
            <v>41.6</v>
          </cell>
        </row>
        <row r="815">
          <cell r="D815" t="str">
            <v>A00564</v>
          </cell>
          <cell r="E815" t="str">
            <v>ugb</v>
          </cell>
          <cell r="F815" t="str">
            <v>TRL</v>
          </cell>
          <cell r="G815" t="str">
            <v>UT41</v>
          </cell>
          <cell r="H815" t="str">
            <v>6</v>
          </cell>
          <cell r="J815" t="str">
            <v>26/10/2011</v>
          </cell>
          <cell r="K815">
            <v>0</v>
          </cell>
          <cell r="L815">
            <v>46</v>
          </cell>
          <cell r="M815">
            <v>0</v>
          </cell>
          <cell r="BG815">
            <v>46</v>
          </cell>
          <cell r="BH815">
            <v>46</v>
          </cell>
        </row>
        <row r="816">
          <cell r="D816" t="str">
            <v>S10277</v>
          </cell>
          <cell r="E816" t="str">
            <v>ugb</v>
          </cell>
          <cell r="F816" t="str">
            <v>THW</v>
          </cell>
          <cell r="G816" t="str">
            <v>UT21</v>
          </cell>
          <cell r="H816" t="str">
            <v>6</v>
          </cell>
          <cell r="J816" t="str">
            <v>15/03/2010</v>
          </cell>
          <cell r="K816">
            <v>0</v>
          </cell>
          <cell r="L816">
            <v>38.75</v>
          </cell>
          <cell r="M816">
            <v>0</v>
          </cell>
          <cell r="BG816">
            <v>38.75</v>
          </cell>
          <cell r="BH816">
            <v>38.75</v>
          </cell>
        </row>
        <row r="817">
          <cell r="D817" t="str">
            <v>A84891</v>
          </cell>
          <cell r="E817" t="str">
            <v>ugb</v>
          </cell>
          <cell r="F817" t="str">
            <v>TPL</v>
          </cell>
          <cell r="G817" t="str">
            <v>UT22</v>
          </cell>
          <cell r="H817" t="str">
            <v>3</v>
          </cell>
          <cell r="I817" t="str">
            <v>GB</v>
          </cell>
          <cell r="J817" t="str">
            <v>26/08/2003</v>
          </cell>
          <cell r="K817">
            <v>49.303083640205003</v>
          </cell>
          <cell r="L817">
            <v>62732.998800000001</v>
          </cell>
          <cell r="M817">
            <v>8471.0746343999999</v>
          </cell>
          <cell r="P817">
            <v>6607.6</v>
          </cell>
          <cell r="U817">
            <v>1097.827479</v>
          </cell>
          <cell r="Y817">
            <v>414.1</v>
          </cell>
          <cell r="AA817">
            <v>11605.604778000001</v>
          </cell>
          <cell r="AM817">
            <v>3763.9799280000002</v>
          </cell>
          <cell r="AX817">
            <v>1097.827479</v>
          </cell>
          <cell r="BE817">
            <v>350</v>
          </cell>
          <cell r="BG817">
            <v>96141.013098399999</v>
          </cell>
          <cell r="BH817">
            <v>84185.408320399991</v>
          </cell>
        </row>
        <row r="818">
          <cell r="D818" t="str">
            <v>I00020</v>
          </cell>
          <cell r="E818" t="str">
            <v>uin</v>
          </cell>
          <cell r="F818" t="str">
            <v>WWN</v>
          </cell>
          <cell r="G818" t="str">
            <v>UU111</v>
          </cell>
          <cell r="H818" t="str">
            <v>5</v>
          </cell>
          <cell r="I818" t="str">
            <v>IN</v>
          </cell>
          <cell r="J818" t="str">
            <v>28/07/2010</v>
          </cell>
          <cell r="K818">
            <v>11.04346046216536</v>
          </cell>
          <cell r="L818">
            <v>9426.0886641464967</v>
          </cell>
          <cell r="M818">
            <v>0</v>
          </cell>
          <cell r="S818">
            <v>94.260886641464964</v>
          </cell>
          <cell r="V818">
            <v>452.45225587903184</v>
          </cell>
          <cell r="AA818">
            <v>3583.5601158623394</v>
          </cell>
          <cell r="AB818">
            <v>4713.0443320732484</v>
          </cell>
          <cell r="AC818">
            <v>147.28263537728901</v>
          </cell>
          <cell r="AD818">
            <v>245.47105896214833</v>
          </cell>
          <cell r="AQ818">
            <v>1131.1306396975797</v>
          </cell>
          <cell r="BA818">
            <v>6048.4068928273346</v>
          </cell>
          <cell r="BG818">
            <v>25841.697481466934</v>
          </cell>
          <cell r="BH818">
            <v>22258.137365604594</v>
          </cell>
        </row>
        <row r="819">
          <cell r="D819" t="str">
            <v>A94099</v>
          </cell>
          <cell r="E819" t="str">
            <v>ugb</v>
          </cell>
          <cell r="F819" t="str">
            <v>ESD</v>
          </cell>
          <cell r="G819" t="str">
            <v>UE21</v>
          </cell>
          <cell r="H819" t="str">
            <v>6</v>
          </cell>
          <cell r="I819" t="str">
            <v>ES</v>
          </cell>
          <cell r="J819" t="str">
            <v>08/09/2004</v>
          </cell>
          <cell r="K819">
            <v>26.134334358974002</v>
          </cell>
          <cell r="L819">
            <v>36210</v>
          </cell>
          <cell r="M819">
            <v>3899.0520000000001</v>
          </cell>
          <cell r="U819">
            <v>633.67499999999995</v>
          </cell>
          <cell r="Y819">
            <v>414.1</v>
          </cell>
          <cell r="AA819">
            <v>6698.85</v>
          </cell>
          <cell r="AM819">
            <v>2172.6</v>
          </cell>
          <cell r="AX819">
            <v>633.67499999999995</v>
          </cell>
          <cell r="BF819">
            <v>300</v>
          </cell>
          <cell r="BG819">
            <v>50961.951999999997</v>
          </cell>
          <cell r="BH819">
            <v>43963.101999999999</v>
          </cell>
        </row>
        <row r="820">
          <cell r="D820" t="str">
            <v>S10297</v>
          </cell>
          <cell r="E820" t="str">
            <v>ugb</v>
          </cell>
          <cell r="F820" t="str">
            <v>TRL</v>
          </cell>
          <cell r="G820" t="str">
            <v>UT43</v>
          </cell>
          <cell r="H820" t="str">
            <v>7</v>
          </cell>
          <cell r="J820" t="str">
            <v>21/01/2011</v>
          </cell>
          <cell r="K820">
            <v>0</v>
          </cell>
          <cell r="L820">
            <v>43.75</v>
          </cell>
          <cell r="M820">
            <v>0</v>
          </cell>
          <cell r="BG820">
            <v>43.75</v>
          </cell>
          <cell r="BH820">
            <v>43.75</v>
          </cell>
        </row>
        <row r="821">
          <cell r="D821" t="str">
            <v>S10380</v>
          </cell>
          <cell r="E821" t="str">
            <v>ugb</v>
          </cell>
          <cell r="F821" t="str">
            <v>TRS</v>
          </cell>
          <cell r="G821" t="str">
            <v>UT41</v>
          </cell>
          <cell r="H821" t="str">
            <v>7</v>
          </cell>
          <cell r="J821" t="str">
            <v>07/10/2013</v>
          </cell>
          <cell r="K821">
            <v>43.75</v>
          </cell>
          <cell r="L821">
            <v>43.75</v>
          </cell>
          <cell r="M821">
            <v>0</v>
          </cell>
          <cell r="BG821">
            <v>43.75</v>
          </cell>
          <cell r="BH821">
            <v>43.75</v>
          </cell>
        </row>
        <row r="822">
          <cell r="D822" t="str">
            <v>A25119</v>
          </cell>
          <cell r="E822" t="str">
            <v>ugb</v>
          </cell>
          <cell r="F822" t="str">
            <v>TRS</v>
          </cell>
          <cell r="G822" t="str">
            <v>UT42</v>
          </cell>
          <cell r="H822" t="str">
            <v>5</v>
          </cell>
          <cell r="I822" t="str">
            <v>GB</v>
          </cell>
          <cell r="J822" t="str">
            <v>17/08/2009</v>
          </cell>
          <cell r="K822">
            <v>38.753069797949003</v>
          </cell>
          <cell r="L822">
            <v>53855.017</v>
          </cell>
          <cell r="M822">
            <v>6334.0643460000001</v>
          </cell>
          <cell r="U822">
            <v>942.46279749999997</v>
          </cell>
          <cell r="AA822">
            <v>9963.1781449999999</v>
          </cell>
          <cell r="AM822">
            <v>3231.3010199999999</v>
          </cell>
          <cell r="AX822">
            <v>942.46279749999997</v>
          </cell>
          <cell r="BF822">
            <v>300</v>
          </cell>
          <cell r="BG822">
            <v>75568.486105999997</v>
          </cell>
          <cell r="BH822">
            <v>65305.307960999999</v>
          </cell>
        </row>
        <row r="823">
          <cell r="D823" t="str">
            <v>U03141</v>
          </cell>
          <cell r="E823" t="str">
            <v>ugb</v>
          </cell>
          <cell r="F823" t="str">
            <v>SBR</v>
          </cell>
          <cell r="G823" t="str">
            <v>UT31</v>
          </cell>
          <cell r="H823" t="str">
            <v>6</v>
          </cell>
          <cell r="J823" t="str">
            <v>02/08/2010</v>
          </cell>
          <cell r="K823">
            <v>0</v>
          </cell>
          <cell r="L823">
            <v>31.5</v>
          </cell>
          <cell r="M823">
            <v>0</v>
          </cell>
          <cell r="BG823">
            <v>31.5</v>
          </cell>
          <cell r="BH823">
            <v>31.5</v>
          </cell>
        </row>
        <row r="824">
          <cell r="D824" t="str">
            <v>W20419</v>
          </cell>
          <cell r="E824" t="str">
            <v>ugb</v>
          </cell>
          <cell r="F824" t="str">
            <v>TRL</v>
          </cell>
          <cell r="G824" t="str">
            <v>UT41</v>
          </cell>
          <cell r="H824" t="str">
            <v>3</v>
          </cell>
          <cell r="I824" t="str">
            <v>GB</v>
          </cell>
          <cell r="J824" t="str">
            <v>18/09/2000</v>
          </cell>
          <cell r="K824">
            <v>40.046939194139</v>
          </cell>
          <cell r="L824">
            <v>49000</v>
          </cell>
          <cell r="M824">
            <v>5664.0720000000001</v>
          </cell>
          <cell r="BG824">
            <v>54664.072</v>
          </cell>
          <cell r="BH824">
            <v>54664.072</v>
          </cell>
        </row>
        <row r="825">
          <cell r="D825" t="str">
            <v>A00535</v>
          </cell>
          <cell r="E825" t="str">
            <v>ugb</v>
          </cell>
          <cell r="F825" t="str">
            <v>TRL</v>
          </cell>
          <cell r="G825" t="str">
            <v>UT41</v>
          </cell>
          <cell r="H825" t="str">
            <v>6</v>
          </cell>
          <cell r="J825" t="str">
            <v>22/08/2011</v>
          </cell>
          <cell r="K825">
            <v>0</v>
          </cell>
          <cell r="L825">
            <v>52</v>
          </cell>
          <cell r="M825">
            <v>0</v>
          </cell>
          <cell r="BG825">
            <v>52</v>
          </cell>
          <cell r="BH825">
            <v>52</v>
          </cell>
        </row>
        <row r="826">
          <cell r="D826" t="str">
            <v>A74965</v>
          </cell>
          <cell r="E826" t="str">
            <v>ugb</v>
          </cell>
          <cell r="F826" t="str">
            <v>TRL</v>
          </cell>
          <cell r="G826" t="str">
            <v>UT41</v>
          </cell>
          <cell r="H826" t="str">
            <v>3</v>
          </cell>
          <cell r="J826" t="str">
            <v>03/12/2012</v>
          </cell>
          <cell r="K826">
            <v>0</v>
          </cell>
          <cell r="L826">
            <v>62.4</v>
          </cell>
          <cell r="M826">
            <v>0</v>
          </cell>
          <cell r="BG826">
            <v>62.4</v>
          </cell>
          <cell r="BH826">
            <v>62.4</v>
          </cell>
        </row>
        <row r="827">
          <cell r="D827" t="str">
            <v>A76382</v>
          </cell>
          <cell r="E827" t="str">
            <v>ugb</v>
          </cell>
          <cell r="F827" t="str">
            <v>TRL</v>
          </cell>
          <cell r="G827" t="str">
            <v>UT41</v>
          </cell>
          <cell r="H827" t="str">
            <v>3</v>
          </cell>
          <cell r="J827" t="str">
            <v>04/11/2013</v>
          </cell>
          <cell r="K827">
            <v>64</v>
          </cell>
          <cell r="L827">
            <v>64</v>
          </cell>
          <cell r="M827">
            <v>0</v>
          </cell>
          <cell r="BG827">
            <v>64</v>
          </cell>
          <cell r="BH827">
            <v>64</v>
          </cell>
        </row>
        <row r="828">
          <cell r="D828" t="str">
            <v>A25197</v>
          </cell>
          <cell r="E828" t="str">
            <v>ugb</v>
          </cell>
          <cell r="F828" t="str">
            <v>WWN</v>
          </cell>
          <cell r="G828" t="str">
            <v>UU61</v>
          </cell>
          <cell r="H828" t="str">
            <v>8</v>
          </cell>
          <cell r="I828" t="str">
            <v>GB</v>
          </cell>
          <cell r="J828" t="str">
            <v>05/03/2010</v>
          </cell>
          <cell r="K828">
            <v>17.071806837606999</v>
          </cell>
          <cell r="L828">
            <v>14616</v>
          </cell>
          <cell r="M828">
            <v>1013.3339999999999</v>
          </cell>
          <cell r="U828">
            <v>255.78</v>
          </cell>
          <cell r="AA828">
            <v>2703.96</v>
          </cell>
          <cell r="AF828">
            <v>683</v>
          </cell>
          <cell r="AH828">
            <v>146.16</v>
          </cell>
          <cell r="AX828">
            <v>255.78</v>
          </cell>
          <cell r="BF828">
            <v>300</v>
          </cell>
          <cell r="BG828">
            <v>19974.013999999999</v>
          </cell>
          <cell r="BH828">
            <v>16970.054</v>
          </cell>
        </row>
        <row r="829">
          <cell r="D829" t="str">
            <v>A49935</v>
          </cell>
          <cell r="E829" t="str">
            <v>ugb</v>
          </cell>
          <cell r="F829" t="str">
            <v>THW</v>
          </cell>
          <cell r="G829" t="str">
            <v>UT25</v>
          </cell>
          <cell r="H829" t="str">
            <v>9</v>
          </cell>
          <cell r="I829" t="str">
            <v>RO</v>
          </cell>
          <cell r="J829" t="str">
            <v>01/04/2007</v>
          </cell>
          <cell r="K829">
            <v>2.5620192307690002</v>
          </cell>
          <cell r="L829">
            <v>5329</v>
          </cell>
          <cell r="M829">
            <v>0</v>
          </cell>
          <cell r="BG829">
            <v>5329</v>
          </cell>
          <cell r="BH829">
            <v>5329</v>
          </cell>
        </row>
        <row r="830">
          <cell r="D830" t="str">
            <v>A99511</v>
          </cell>
          <cell r="E830" t="str">
            <v>ugb</v>
          </cell>
          <cell r="F830" t="str">
            <v>GCL</v>
          </cell>
          <cell r="G830" t="str">
            <v>UP21</v>
          </cell>
          <cell r="H830" t="str">
            <v>8</v>
          </cell>
          <cell r="I830" t="str">
            <v>GB</v>
          </cell>
          <cell r="J830" t="str">
            <v>05/01/2005</v>
          </cell>
          <cell r="K830">
            <v>15.193883076923001</v>
          </cell>
          <cell r="L830">
            <v>27000</v>
          </cell>
          <cell r="M830">
            <v>2628.0720000000001</v>
          </cell>
          <cell r="BG830">
            <v>29628.072</v>
          </cell>
          <cell r="BH830">
            <v>29628.072</v>
          </cell>
        </row>
        <row r="831">
          <cell r="D831" t="str">
            <v>U03018</v>
          </cell>
          <cell r="E831" t="str">
            <v>ugb</v>
          </cell>
          <cell r="F831" t="str">
            <v>TRL</v>
          </cell>
          <cell r="G831" t="str">
            <v>UT41</v>
          </cell>
          <cell r="H831" t="str">
            <v>7</v>
          </cell>
          <cell r="J831" t="str">
            <v>13/05/2009</v>
          </cell>
          <cell r="K831">
            <v>0</v>
          </cell>
          <cell r="L831">
            <v>24</v>
          </cell>
          <cell r="M831">
            <v>0</v>
          </cell>
          <cell r="BG831">
            <v>24</v>
          </cell>
          <cell r="BH831">
            <v>24</v>
          </cell>
        </row>
        <row r="832">
          <cell r="D832" t="str">
            <v>A76377</v>
          </cell>
          <cell r="E832" t="str">
            <v>ugb</v>
          </cell>
          <cell r="F832" t="str">
            <v>WWN</v>
          </cell>
          <cell r="G832" t="str">
            <v>UU61</v>
          </cell>
          <cell r="H832" t="str">
            <v>8</v>
          </cell>
          <cell r="I832" t="str">
            <v>GB</v>
          </cell>
          <cell r="J832" t="str">
            <v>04/11/2013</v>
          </cell>
          <cell r="K832">
            <v>18.883165128205</v>
          </cell>
          <cell r="L832">
            <v>27000</v>
          </cell>
          <cell r="M832">
            <v>2628.0720000000001</v>
          </cell>
          <cell r="U832">
            <v>472.5</v>
          </cell>
          <cell r="Y832">
            <v>414.1</v>
          </cell>
          <cell r="AA832">
            <v>4995</v>
          </cell>
          <cell r="AI832">
            <v>540</v>
          </cell>
          <cell r="AX832">
            <v>472.5</v>
          </cell>
          <cell r="BF832">
            <v>300</v>
          </cell>
          <cell r="BG832">
            <v>36822.171999999999</v>
          </cell>
          <cell r="BH832">
            <v>31527.171999999999</v>
          </cell>
        </row>
        <row r="833">
          <cell r="D833" t="str">
            <v>S10292</v>
          </cell>
          <cell r="E833" t="str">
            <v>ugb</v>
          </cell>
          <cell r="F833" t="str">
            <v>TEX</v>
          </cell>
          <cell r="G833" t="str">
            <v>UT40</v>
          </cell>
          <cell r="H833" t="str">
            <v>6</v>
          </cell>
          <cell r="I833" t="str">
            <v>GB</v>
          </cell>
          <cell r="J833" t="str">
            <v>19/07/2010</v>
          </cell>
          <cell r="K833">
            <v>0</v>
          </cell>
          <cell r="L833">
            <v>100</v>
          </cell>
          <cell r="M833">
            <v>0</v>
          </cell>
          <cell r="BG833">
            <v>100</v>
          </cell>
          <cell r="BH833">
            <v>100</v>
          </cell>
        </row>
        <row r="834">
          <cell r="D834" t="str">
            <v>U03182</v>
          </cell>
          <cell r="E834" t="str">
            <v>ugb</v>
          </cell>
          <cell r="F834" t="str">
            <v>WWN</v>
          </cell>
          <cell r="G834" t="str">
            <v>UU71</v>
          </cell>
          <cell r="H834" t="str">
            <v>6</v>
          </cell>
          <cell r="J834" t="str">
            <v>21/02/2011</v>
          </cell>
          <cell r="K834">
            <v>49.09</v>
          </cell>
          <cell r="L834">
            <v>49.09</v>
          </cell>
          <cell r="M834">
            <v>0</v>
          </cell>
          <cell r="BG834">
            <v>49.09</v>
          </cell>
          <cell r="BH834">
            <v>49.09</v>
          </cell>
        </row>
        <row r="835">
          <cell r="D835" t="str">
            <v>A24830</v>
          </cell>
          <cell r="E835" t="str">
            <v>ugb</v>
          </cell>
          <cell r="F835" t="str">
            <v>WWN</v>
          </cell>
          <cell r="G835" t="str">
            <v>UU71</v>
          </cell>
          <cell r="H835" t="str">
            <v>7</v>
          </cell>
          <cell r="I835" t="str">
            <v>IE</v>
          </cell>
          <cell r="J835" t="str">
            <v>30/10/2006</v>
          </cell>
          <cell r="K835">
            <v>0</v>
          </cell>
          <cell r="L835">
            <v>30000</v>
          </cell>
          <cell r="M835">
            <v>3042.0720000000001</v>
          </cell>
          <cell r="BG835">
            <v>33042.072</v>
          </cell>
          <cell r="BH835">
            <v>33042.072</v>
          </cell>
        </row>
        <row r="836">
          <cell r="D836" t="str">
            <v>A02134</v>
          </cell>
          <cell r="E836" t="str">
            <v>ugb</v>
          </cell>
          <cell r="F836" t="str">
            <v>WTC</v>
          </cell>
          <cell r="G836" t="str">
            <v>UU22</v>
          </cell>
          <cell r="H836" t="str">
            <v>6</v>
          </cell>
          <cell r="I836" t="str">
            <v>GB</v>
          </cell>
          <cell r="J836" t="str">
            <v>27/01/1992</v>
          </cell>
          <cell r="K836">
            <v>15.011581196581</v>
          </cell>
          <cell r="L836">
            <v>17563.55</v>
          </cell>
          <cell r="M836">
            <v>1361.7219</v>
          </cell>
          <cell r="BG836">
            <v>18925.2719</v>
          </cell>
          <cell r="BH836">
            <v>18925.2719</v>
          </cell>
        </row>
        <row r="837">
          <cell r="D837" t="str">
            <v>A76351</v>
          </cell>
          <cell r="E837" t="str">
            <v>ugb</v>
          </cell>
          <cell r="F837" t="str">
            <v>WTC</v>
          </cell>
          <cell r="G837" t="str">
            <v>UU22</v>
          </cell>
          <cell r="H837" t="str">
            <v>8</v>
          </cell>
          <cell r="J837" t="str">
            <v>14/10/2013</v>
          </cell>
          <cell r="K837">
            <v>31.8</v>
          </cell>
          <cell r="L837">
            <v>31.8</v>
          </cell>
          <cell r="M837">
            <v>0</v>
          </cell>
          <cell r="BG837">
            <v>31.8</v>
          </cell>
          <cell r="BH837">
            <v>31.8</v>
          </cell>
        </row>
        <row r="838">
          <cell r="D838" t="str">
            <v>A62027</v>
          </cell>
          <cell r="E838" t="str">
            <v>ugb</v>
          </cell>
          <cell r="F838" t="str">
            <v>MAM</v>
          </cell>
          <cell r="G838" t="str">
            <v>UU23</v>
          </cell>
          <cell r="H838" t="str">
            <v>4</v>
          </cell>
          <cell r="I838" t="str">
            <v>GB</v>
          </cell>
          <cell r="J838" t="str">
            <v>01/01/1981</v>
          </cell>
          <cell r="K838">
            <v>28.245044266667001</v>
          </cell>
          <cell r="L838">
            <v>50274.64</v>
          </cell>
          <cell r="M838">
            <v>4803.19632</v>
          </cell>
          <cell r="BG838">
            <v>55077.836320000002</v>
          </cell>
          <cell r="BH838">
            <v>55077.836320000002</v>
          </cell>
        </row>
        <row r="839">
          <cell r="D839" t="str">
            <v>A49836</v>
          </cell>
          <cell r="E839" t="str">
            <v>ugb</v>
          </cell>
          <cell r="F839" t="str">
            <v>GLR</v>
          </cell>
          <cell r="G839" t="str">
            <v>UP21</v>
          </cell>
          <cell r="H839" t="str">
            <v>0</v>
          </cell>
          <cell r="I839" t="str">
            <v>GB</v>
          </cell>
          <cell r="J839" t="str">
            <v>02/01/2007</v>
          </cell>
          <cell r="K839">
            <v>14.407326495727</v>
          </cell>
          <cell r="L839">
            <v>12750</v>
          </cell>
          <cell r="M839">
            <v>661.572</v>
          </cell>
          <cell r="U839">
            <v>223.125</v>
          </cell>
          <cell r="Y839">
            <v>340</v>
          </cell>
          <cell r="AA839">
            <v>2358.75</v>
          </cell>
          <cell r="AX839">
            <v>223.125</v>
          </cell>
          <cell r="BF839">
            <v>300</v>
          </cell>
          <cell r="BG839">
            <v>16856.572</v>
          </cell>
          <cell r="BH839">
            <v>14197.822</v>
          </cell>
        </row>
        <row r="840">
          <cell r="D840" t="str">
            <v>A03262</v>
          </cell>
          <cell r="E840" t="str">
            <v>ugb</v>
          </cell>
          <cell r="F840" t="str">
            <v>GCL</v>
          </cell>
          <cell r="G840" t="str">
            <v>UP31</v>
          </cell>
          <cell r="H840" t="str">
            <v>4</v>
          </cell>
          <cell r="I840" t="str">
            <v>GB</v>
          </cell>
          <cell r="J840" t="str">
            <v>05/10/1992</v>
          </cell>
          <cell r="K840">
            <v>48.017623384615</v>
          </cell>
          <cell r="L840">
            <v>63246.2</v>
          </cell>
          <cell r="M840">
            <v>8042.6675999999998</v>
          </cell>
          <cell r="O840">
            <v>2990</v>
          </cell>
          <cell r="U840">
            <v>1106.8085000000001</v>
          </cell>
          <cell r="Y840">
            <v>414.1</v>
          </cell>
          <cell r="AA840">
            <v>11700.547</v>
          </cell>
          <cell r="AN840">
            <v>4427.2340000000004</v>
          </cell>
          <cell r="AX840">
            <v>1106.8085000000001</v>
          </cell>
          <cell r="BD840">
            <v>600</v>
          </cell>
          <cell r="BG840">
            <v>93634.365600000005</v>
          </cell>
          <cell r="BH840">
            <v>81333.818599999999</v>
          </cell>
        </row>
        <row r="841">
          <cell r="D841" t="str">
            <v>A25239</v>
          </cell>
          <cell r="E841" t="str">
            <v>ugb</v>
          </cell>
          <cell r="F841" t="str">
            <v>TRL</v>
          </cell>
          <cell r="G841" t="str">
            <v>UT42</v>
          </cell>
          <cell r="H841" t="str">
            <v>5</v>
          </cell>
          <cell r="J841" t="str">
            <v>28/11/2011</v>
          </cell>
          <cell r="K841">
            <v>0</v>
          </cell>
          <cell r="L841">
            <v>37.78</v>
          </cell>
          <cell r="M841">
            <v>0</v>
          </cell>
          <cell r="BG841">
            <v>37.78</v>
          </cell>
          <cell r="BH841">
            <v>37.78</v>
          </cell>
        </row>
        <row r="842">
          <cell r="D842" t="str">
            <v>A76504</v>
          </cell>
          <cell r="E842" t="str">
            <v>ugb</v>
          </cell>
          <cell r="F842" t="str">
            <v>TRL</v>
          </cell>
          <cell r="G842" t="str">
            <v>UT41</v>
          </cell>
          <cell r="H842" t="str">
            <v>4</v>
          </cell>
          <cell r="J842" t="str">
            <v>31/03/2014</v>
          </cell>
          <cell r="K842">
            <v>45.5</v>
          </cell>
          <cell r="L842">
            <v>45.5</v>
          </cell>
          <cell r="M842">
            <v>0</v>
          </cell>
          <cell r="BG842">
            <v>45.5</v>
          </cell>
          <cell r="BH842">
            <v>45.5</v>
          </cell>
        </row>
        <row r="843">
          <cell r="D843" t="str">
            <v>A49924</v>
          </cell>
          <cell r="E843" t="str">
            <v>ugb</v>
          </cell>
          <cell r="F843" t="str">
            <v>WWN</v>
          </cell>
          <cell r="G843" t="str">
            <v>UU31</v>
          </cell>
          <cell r="H843" t="str">
            <v>0</v>
          </cell>
          <cell r="I843" t="str">
            <v>CN</v>
          </cell>
          <cell r="J843" t="str">
            <v>08/10/2007</v>
          </cell>
          <cell r="K843">
            <v>22.746703589744001</v>
          </cell>
          <cell r="L843">
            <v>33000</v>
          </cell>
          <cell r="M843">
            <v>3456.0720000000001</v>
          </cell>
          <cell r="U843">
            <v>577.5</v>
          </cell>
          <cell r="Y843">
            <v>340</v>
          </cell>
          <cell r="AA843">
            <v>6105</v>
          </cell>
          <cell r="AX843">
            <v>577.5</v>
          </cell>
          <cell r="BF843">
            <v>300</v>
          </cell>
          <cell r="BG843">
            <v>44356.072</v>
          </cell>
          <cell r="BH843">
            <v>37951.072</v>
          </cell>
        </row>
        <row r="844">
          <cell r="D844" t="str">
            <v>A74491</v>
          </cell>
          <cell r="E844" t="str">
            <v>ugb</v>
          </cell>
          <cell r="F844" t="str">
            <v>GGE</v>
          </cell>
          <cell r="G844" t="str">
            <v>UP31</v>
          </cell>
          <cell r="H844" t="str">
            <v>7</v>
          </cell>
          <cell r="I844" t="str">
            <v>JM</v>
          </cell>
          <cell r="J844" t="str">
            <v>03/01/2008</v>
          </cell>
          <cell r="K844">
            <v>18.974522067308001</v>
          </cell>
          <cell r="L844">
            <v>28103.55</v>
          </cell>
          <cell r="M844">
            <v>2780.3618999999999</v>
          </cell>
          <cell r="U844">
            <v>491.81212499999998</v>
          </cell>
          <cell r="Y844">
            <v>414.1</v>
          </cell>
          <cell r="AA844">
            <v>5199.1567500000001</v>
          </cell>
          <cell r="AM844">
            <v>1686.213</v>
          </cell>
          <cell r="AX844">
            <v>491.81212499999998</v>
          </cell>
          <cell r="BF844">
            <v>300</v>
          </cell>
          <cell r="BG844">
            <v>39467.005899999996</v>
          </cell>
          <cell r="BH844">
            <v>33967.849149999995</v>
          </cell>
        </row>
        <row r="845">
          <cell r="D845" t="str">
            <v>A76395</v>
          </cell>
          <cell r="E845" t="str">
            <v>ugb</v>
          </cell>
          <cell r="F845" t="str">
            <v>THW</v>
          </cell>
          <cell r="G845" t="str">
            <v>UT21</v>
          </cell>
          <cell r="H845" t="str">
            <v>8</v>
          </cell>
          <cell r="I845" t="str">
            <v>GB</v>
          </cell>
          <cell r="J845" t="str">
            <v>16/12/2013</v>
          </cell>
          <cell r="K845">
            <v>22.933267692308</v>
          </cell>
          <cell r="L845">
            <v>32100</v>
          </cell>
          <cell r="M845">
            <v>3331.8719999999998</v>
          </cell>
          <cell r="U845">
            <v>561.75</v>
          </cell>
          <cell r="AA845">
            <v>5938.5</v>
          </cell>
          <cell r="AM845">
            <v>1926</v>
          </cell>
          <cell r="AX845">
            <v>561.75</v>
          </cell>
          <cell r="BF845">
            <v>300</v>
          </cell>
          <cell r="BG845">
            <v>44719.872000000003</v>
          </cell>
          <cell r="BH845">
            <v>38481.372000000003</v>
          </cell>
        </row>
        <row r="846">
          <cell r="D846" t="str">
            <v>A74744</v>
          </cell>
          <cell r="E846" t="str">
            <v>ugb</v>
          </cell>
          <cell r="F846" t="str">
            <v>TPL</v>
          </cell>
          <cell r="G846" t="str">
            <v>UT22</v>
          </cell>
          <cell r="H846" t="str">
            <v>11</v>
          </cell>
          <cell r="J846" t="str">
            <v>04/05/2012</v>
          </cell>
          <cell r="K846">
            <v>7.5</v>
          </cell>
          <cell r="L846">
            <v>15600</v>
          </cell>
          <cell r="M846">
            <v>0</v>
          </cell>
          <cell r="BG846">
            <v>15600</v>
          </cell>
          <cell r="BH846">
            <v>15600</v>
          </cell>
        </row>
        <row r="847">
          <cell r="D847" t="str">
            <v>A95982</v>
          </cell>
          <cell r="E847" t="str">
            <v>ugb</v>
          </cell>
          <cell r="F847" t="str">
            <v>MMA</v>
          </cell>
          <cell r="G847" t="str">
            <v>UU81</v>
          </cell>
          <cell r="H847" t="str">
            <v>5</v>
          </cell>
          <cell r="I847" t="str">
            <v>GB</v>
          </cell>
          <cell r="J847" t="str">
            <v>08/09/2004</v>
          </cell>
          <cell r="K847">
            <v>19.808910769231002</v>
          </cell>
          <cell r="L847">
            <v>34908</v>
          </cell>
          <cell r="M847">
            <v>3719.3760000000002</v>
          </cell>
          <cell r="BG847">
            <v>38627.375999999997</v>
          </cell>
          <cell r="BH847">
            <v>38627.375999999997</v>
          </cell>
        </row>
        <row r="848">
          <cell r="D848" t="str">
            <v>W20303</v>
          </cell>
          <cell r="E848" t="str">
            <v>ugb</v>
          </cell>
          <cell r="F848" t="str">
            <v>BBI</v>
          </cell>
          <cell r="G848" t="str">
            <v>UP21</v>
          </cell>
          <cell r="H848" t="str">
            <v>0</v>
          </cell>
          <cell r="I848" t="str">
            <v>GB</v>
          </cell>
          <cell r="J848" t="str">
            <v>01/09/1997</v>
          </cell>
          <cell r="K848">
            <v>31.516170153846002</v>
          </cell>
          <cell r="L848">
            <v>38750</v>
          </cell>
          <cell r="M848">
            <v>3767.4317999999998</v>
          </cell>
          <cell r="P848">
            <v>4019.1</v>
          </cell>
          <cell r="U848">
            <v>678.125</v>
          </cell>
          <cell r="AA848">
            <v>7168.75</v>
          </cell>
          <cell r="AS848">
            <v>6045</v>
          </cell>
          <cell r="AX848">
            <v>678.125</v>
          </cell>
          <cell r="BE848">
            <v>350</v>
          </cell>
          <cell r="BG848">
            <v>61456.531799999997</v>
          </cell>
          <cell r="BH848">
            <v>53937.781799999997</v>
          </cell>
        </row>
        <row r="849">
          <cell r="D849" t="str">
            <v>S10365</v>
          </cell>
          <cell r="E849" t="str">
            <v>ugb</v>
          </cell>
          <cell r="F849" t="str">
            <v>SBR</v>
          </cell>
          <cell r="G849" t="str">
            <v>UT31</v>
          </cell>
          <cell r="H849" t="str">
            <v>5</v>
          </cell>
          <cell r="J849" t="str">
            <v>15/04/2013</v>
          </cell>
          <cell r="K849">
            <v>56</v>
          </cell>
          <cell r="L849">
            <v>56</v>
          </cell>
          <cell r="M849">
            <v>0</v>
          </cell>
          <cell r="BG849">
            <v>56</v>
          </cell>
          <cell r="BH849">
            <v>56</v>
          </cell>
        </row>
        <row r="850">
          <cell r="D850" t="str">
            <v>A50127</v>
          </cell>
          <cell r="E850" t="str">
            <v>ugb</v>
          </cell>
          <cell r="F850" t="str">
            <v>TEX</v>
          </cell>
          <cell r="G850" t="str">
            <v>UT11</v>
          </cell>
          <cell r="H850" t="str">
            <v>8</v>
          </cell>
          <cell r="I850" t="str">
            <v>GB</v>
          </cell>
          <cell r="J850" t="str">
            <v>14/06/2010</v>
          </cell>
          <cell r="K850">
            <v>9.9415753846149997</v>
          </cell>
          <cell r="L850">
            <v>18000</v>
          </cell>
          <cell r="M850">
            <v>1386.0719999999999</v>
          </cell>
          <cell r="BG850">
            <v>19386.072</v>
          </cell>
          <cell r="BH850">
            <v>19386.072</v>
          </cell>
        </row>
        <row r="851">
          <cell r="D851" t="str">
            <v>A96164</v>
          </cell>
          <cell r="E851" t="str">
            <v>ugb</v>
          </cell>
          <cell r="F851" t="str">
            <v>WEN</v>
          </cell>
          <cell r="G851" t="str">
            <v>UU41</v>
          </cell>
          <cell r="H851" t="str">
            <v>5</v>
          </cell>
          <cell r="I851" t="str">
            <v>GB</v>
          </cell>
          <cell r="J851" t="str">
            <v>25/07/2005</v>
          </cell>
          <cell r="K851">
            <v>22.313677948717999</v>
          </cell>
          <cell r="L851">
            <v>39200</v>
          </cell>
          <cell r="M851">
            <v>4311.6719999999996</v>
          </cell>
          <cell r="BG851">
            <v>43511.671999999999</v>
          </cell>
          <cell r="BH851">
            <v>43511.671999999999</v>
          </cell>
        </row>
        <row r="852">
          <cell r="D852" t="str">
            <v>A74501</v>
          </cell>
          <cell r="E852" t="str">
            <v>ugb</v>
          </cell>
          <cell r="F852" t="str">
            <v>WEN</v>
          </cell>
          <cell r="G852" t="str">
            <v>UU41</v>
          </cell>
          <cell r="H852" t="str">
            <v>8</v>
          </cell>
          <cell r="I852" t="str">
            <v>GB</v>
          </cell>
          <cell r="J852" t="str">
            <v>02/01/2008</v>
          </cell>
          <cell r="K852">
            <v>14.330058461538</v>
          </cell>
          <cell r="L852">
            <v>15697.8</v>
          </cell>
          <cell r="M852">
            <v>1068.3684000000001</v>
          </cell>
          <cell r="BG852">
            <v>16766.168399999999</v>
          </cell>
          <cell r="BH852">
            <v>16766.168399999999</v>
          </cell>
        </row>
        <row r="853">
          <cell r="D853" t="str">
            <v>W95524</v>
          </cell>
          <cell r="E853" t="str">
            <v>ugb</v>
          </cell>
          <cell r="F853" t="str">
            <v>WTC</v>
          </cell>
          <cell r="G853" t="str">
            <v>UU22</v>
          </cell>
          <cell r="H853" t="str">
            <v>2</v>
          </cell>
          <cell r="I853" t="str">
            <v>GB</v>
          </cell>
          <cell r="J853" t="str">
            <v>02/01/1980</v>
          </cell>
          <cell r="K853">
            <v>47.588244019603003</v>
          </cell>
          <cell r="L853">
            <v>60794.267449999999</v>
          </cell>
          <cell r="M853">
            <v>8090.5905081000001</v>
          </cell>
          <cell r="P853">
            <v>5789.2</v>
          </cell>
          <cell r="U853">
            <v>1063.8996803749999</v>
          </cell>
          <cell r="X853">
            <v>956.58</v>
          </cell>
          <cell r="AA853">
            <v>11246.93947825</v>
          </cell>
          <cell r="AN853">
            <v>4255.5987214999996</v>
          </cell>
          <cell r="BD853">
            <v>600</v>
          </cell>
          <cell r="BG853">
            <v>92797.075838225006</v>
          </cell>
          <cell r="BH853">
            <v>80950.136359975004</v>
          </cell>
        </row>
        <row r="854">
          <cell r="D854" t="str">
            <v>A76035</v>
          </cell>
          <cell r="E854" t="str">
            <v>ugb</v>
          </cell>
          <cell r="F854" t="str">
            <v>TRS</v>
          </cell>
          <cell r="G854" t="str">
            <v>UT42</v>
          </cell>
          <cell r="H854" t="str">
            <v>6</v>
          </cell>
          <cell r="J854" t="str">
            <v>16/01/2013</v>
          </cell>
          <cell r="K854">
            <v>0</v>
          </cell>
          <cell r="L854">
            <v>58.75</v>
          </cell>
          <cell r="M854">
            <v>0</v>
          </cell>
          <cell r="BG854">
            <v>58.75</v>
          </cell>
          <cell r="BH854">
            <v>58.75</v>
          </cell>
        </row>
        <row r="855">
          <cell r="D855" t="str">
            <v>U03210</v>
          </cell>
          <cell r="E855" t="str">
            <v>ugb</v>
          </cell>
          <cell r="F855" t="str">
            <v>TRL</v>
          </cell>
          <cell r="G855" t="str">
            <v>UT41</v>
          </cell>
          <cell r="H855" t="str">
            <v>6</v>
          </cell>
          <cell r="I855" t="str">
            <v>GB</v>
          </cell>
          <cell r="J855" t="str">
            <v>03/05/2011</v>
          </cell>
          <cell r="K855">
            <v>0</v>
          </cell>
          <cell r="L855">
            <v>42</v>
          </cell>
          <cell r="M855">
            <v>0</v>
          </cell>
          <cell r="BG855">
            <v>42</v>
          </cell>
          <cell r="BH855">
            <v>42</v>
          </cell>
        </row>
        <row r="856">
          <cell r="D856" t="str">
            <v>A76148</v>
          </cell>
          <cell r="E856" t="str">
            <v>ugb</v>
          </cell>
          <cell r="F856" t="str">
            <v>TRL</v>
          </cell>
          <cell r="G856" t="str">
            <v>UT41</v>
          </cell>
          <cell r="H856" t="str">
            <v>6</v>
          </cell>
          <cell r="I856" t="str">
            <v>GB</v>
          </cell>
          <cell r="J856" t="str">
            <v>10/05/2013</v>
          </cell>
          <cell r="K856">
            <v>0</v>
          </cell>
          <cell r="L856">
            <v>42</v>
          </cell>
          <cell r="M856">
            <v>0</v>
          </cell>
          <cell r="BG856">
            <v>42</v>
          </cell>
          <cell r="BH856">
            <v>42</v>
          </cell>
        </row>
        <row r="857">
          <cell r="D857" t="str">
            <v>A74349</v>
          </cell>
          <cell r="E857" t="str">
            <v>ugb</v>
          </cell>
          <cell r="F857" t="str">
            <v>MAM</v>
          </cell>
          <cell r="G857" t="str">
            <v>UU23</v>
          </cell>
          <cell r="H857" t="str">
            <v>9</v>
          </cell>
          <cell r="I857" t="str">
            <v>GB</v>
          </cell>
          <cell r="J857" t="str">
            <v>05/02/2007</v>
          </cell>
          <cell r="K857">
            <v>13.005421538462</v>
          </cell>
          <cell r="L857">
            <v>23250</v>
          </cell>
          <cell r="M857">
            <v>2110.5720000000001</v>
          </cell>
          <cell r="BG857">
            <v>25360.572</v>
          </cell>
          <cell r="BH857">
            <v>25360.572</v>
          </cell>
        </row>
        <row r="858">
          <cell r="D858" t="str">
            <v>S10318</v>
          </cell>
          <cell r="E858" t="str">
            <v>ugb</v>
          </cell>
          <cell r="F858" t="str">
            <v>THW</v>
          </cell>
          <cell r="G858" t="str">
            <v>UT21</v>
          </cell>
          <cell r="H858" t="str">
            <v>6</v>
          </cell>
          <cell r="J858" t="str">
            <v>01/03/2012</v>
          </cell>
          <cell r="K858">
            <v>0</v>
          </cell>
          <cell r="L858">
            <v>40</v>
          </cell>
          <cell r="M858">
            <v>0</v>
          </cell>
          <cell r="BG858">
            <v>40</v>
          </cell>
          <cell r="BH858">
            <v>40</v>
          </cell>
        </row>
        <row r="859">
          <cell r="D859" t="str">
            <v>S10395</v>
          </cell>
          <cell r="E859" t="str">
            <v>ugb</v>
          </cell>
          <cell r="F859" t="str">
            <v>THW</v>
          </cell>
          <cell r="G859" t="str">
            <v>UT21</v>
          </cell>
          <cell r="H859" t="str">
            <v>5</v>
          </cell>
          <cell r="J859" t="str">
            <v>12/05/2014</v>
          </cell>
          <cell r="K859">
            <v>50</v>
          </cell>
          <cell r="L859">
            <v>50</v>
          </cell>
          <cell r="M859">
            <v>0</v>
          </cell>
          <cell r="BG859">
            <v>50</v>
          </cell>
          <cell r="BH859">
            <v>50</v>
          </cell>
        </row>
        <row r="860">
          <cell r="D860" t="str">
            <v>A80010</v>
          </cell>
          <cell r="E860" t="str">
            <v>ugb</v>
          </cell>
          <cell r="F860" t="str">
            <v>ERE</v>
          </cell>
          <cell r="G860" t="str">
            <v>UU81</v>
          </cell>
          <cell r="H860" t="str">
            <v>8</v>
          </cell>
          <cell r="J860" t="str">
            <v>19/12/2012</v>
          </cell>
          <cell r="K860">
            <v>0</v>
          </cell>
          <cell r="L860">
            <v>10</v>
          </cell>
          <cell r="M860">
            <v>0</v>
          </cell>
          <cell r="BG860">
            <v>10</v>
          </cell>
          <cell r="BH860">
            <v>10</v>
          </cell>
        </row>
        <row r="861">
          <cell r="D861" t="str">
            <v>A80024</v>
          </cell>
          <cell r="E861" t="str">
            <v>ugb</v>
          </cell>
          <cell r="F861" t="str">
            <v>ERE</v>
          </cell>
          <cell r="G861" t="str">
            <v>UU81</v>
          </cell>
          <cell r="H861" t="str">
            <v>8</v>
          </cell>
          <cell r="J861" t="str">
            <v>19/12/2012</v>
          </cell>
          <cell r="K861">
            <v>39.74358974359</v>
          </cell>
          <cell r="L861">
            <v>77500</v>
          </cell>
          <cell r="M861">
            <v>0</v>
          </cell>
          <cell r="BG861">
            <v>77500</v>
          </cell>
          <cell r="BH861">
            <v>77500</v>
          </cell>
        </row>
        <row r="862">
          <cell r="D862" t="str">
            <v>A80009</v>
          </cell>
          <cell r="E862" t="str">
            <v>ugb</v>
          </cell>
          <cell r="F862" t="str">
            <v>ERE</v>
          </cell>
          <cell r="G862" t="str">
            <v>UU81</v>
          </cell>
          <cell r="H862" t="str">
            <v>8</v>
          </cell>
          <cell r="J862" t="str">
            <v>19/12/2012</v>
          </cell>
          <cell r="K862">
            <v>0</v>
          </cell>
          <cell r="L862">
            <v>10</v>
          </cell>
          <cell r="M862">
            <v>0</v>
          </cell>
          <cell r="BG862">
            <v>10</v>
          </cell>
          <cell r="BH862">
            <v>10</v>
          </cell>
        </row>
        <row r="863">
          <cell r="D863" t="str">
            <v>A50210</v>
          </cell>
          <cell r="E863" t="str">
            <v>ugb</v>
          </cell>
          <cell r="F863" t="str">
            <v>GGE</v>
          </cell>
          <cell r="G863" t="str">
            <v>UP31</v>
          </cell>
          <cell r="H863" t="str">
            <v>8</v>
          </cell>
          <cell r="I863" t="str">
            <v>GB</v>
          </cell>
          <cell r="J863" t="str">
            <v>01/05/2012</v>
          </cell>
          <cell r="K863">
            <v>14.318498461538001</v>
          </cell>
          <cell r="L863">
            <v>25500</v>
          </cell>
          <cell r="M863">
            <v>2421.0720000000001</v>
          </cell>
          <cell r="BG863">
            <v>27921.072</v>
          </cell>
          <cell r="BH863">
            <v>27921.072</v>
          </cell>
        </row>
        <row r="864">
          <cell r="D864" t="str">
            <v>A97578</v>
          </cell>
          <cell r="E864" t="str">
            <v>ugb</v>
          </cell>
          <cell r="F864" t="str">
            <v>UEX</v>
          </cell>
          <cell r="G864" t="str">
            <v>UU11</v>
          </cell>
          <cell r="H864" t="str">
            <v>6</v>
          </cell>
          <cell r="I864" t="str">
            <v>GB</v>
          </cell>
          <cell r="J864" t="str">
            <v>03/10/2005</v>
          </cell>
          <cell r="K864">
            <v>21.375472820513</v>
          </cell>
          <cell r="L864">
            <v>30750</v>
          </cell>
          <cell r="M864">
            <v>3145.5720000000001</v>
          </cell>
          <cell r="U864">
            <v>538.125</v>
          </cell>
          <cell r="Y864">
            <v>414.1</v>
          </cell>
          <cell r="AA864">
            <v>5688.75</v>
          </cell>
          <cell r="AH864">
            <v>307.5</v>
          </cell>
          <cell r="AX864">
            <v>538.125</v>
          </cell>
          <cell r="BF864">
            <v>300</v>
          </cell>
          <cell r="BG864">
            <v>41682.171999999999</v>
          </cell>
          <cell r="BH864">
            <v>35693.421999999999</v>
          </cell>
        </row>
        <row r="865">
          <cell r="D865" t="str">
            <v>A00081</v>
          </cell>
          <cell r="E865" t="str">
            <v>ugb</v>
          </cell>
          <cell r="F865" t="str">
            <v>GCL</v>
          </cell>
          <cell r="G865" t="str">
            <v>UP31</v>
          </cell>
          <cell r="H865" t="str">
            <v>5</v>
          </cell>
          <cell r="I865" t="str">
            <v>GB</v>
          </cell>
          <cell r="J865" t="str">
            <v>08/05/2006</v>
          </cell>
          <cell r="K865">
            <v>32.582587692308003</v>
          </cell>
          <cell r="L865">
            <v>32966.400000000001</v>
          </cell>
          <cell r="M865">
            <v>4186.8648000000003</v>
          </cell>
          <cell r="P865">
            <v>5329.2</v>
          </cell>
          <cell r="U865">
            <v>576.91200000000003</v>
          </cell>
          <cell r="Y865">
            <v>414.1</v>
          </cell>
          <cell r="AA865">
            <v>6098.7839999999997</v>
          </cell>
          <cell r="AH865">
            <v>329.66399999999999</v>
          </cell>
          <cell r="AX865">
            <v>576.91200000000003</v>
          </cell>
          <cell r="BE865">
            <v>350</v>
          </cell>
          <cell r="BG865">
            <v>50828.836799999997</v>
          </cell>
          <cell r="BH865">
            <v>44380.052799999998</v>
          </cell>
        </row>
        <row r="866">
          <cell r="D866" t="str">
            <v>A02030</v>
          </cell>
          <cell r="E866" t="str">
            <v>ugb</v>
          </cell>
          <cell r="F866" t="str">
            <v>WWN</v>
          </cell>
          <cell r="G866" t="str">
            <v>UU21</v>
          </cell>
          <cell r="H866" t="str">
            <v>0</v>
          </cell>
          <cell r="I866" t="str">
            <v>GB</v>
          </cell>
          <cell r="J866" t="str">
            <v>01/04/1993</v>
          </cell>
          <cell r="K866">
            <v>42.104852564102998</v>
          </cell>
          <cell r="L866">
            <v>42800</v>
          </cell>
          <cell r="M866">
            <v>0</v>
          </cell>
          <cell r="P866">
            <v>4650.7700000000004</v>
          </cell>
          <cell r="U866">
            <v>749</v>
          </cell>
          <cell r="Y866">
            <v>340</v>
          </cell>
          <cell r="AA866">
            <v>7918</v>
          </cell>
          <cell r="AS866">
            <v>6676.8</v>
          </cell>
          <cell r="AX866">
            <v>749</v>
          </cell>
          <cell r="BB866">
            <v>1200</v>
          </cell>
          <cell r="BD866">
            <v>600</v>
          </cell>
          <cell r="BG866">
            <v>65683.570000000007</v>
          </cell>
          <cell r="BH866">
            <v>57165.570000000007</v>
          </cell>
        </row>
        <row r="867">
          <cell r="D867" t="str">
            <v>I00394</v>
          </cell>
          <cell r="E867" t="str">
            <v>uin</v>
          </cell>
          <cell r="F867" t="str">
            <v>AHR</v>
          </cell>
          <cell r="G867" t="str">
            <v>US111</v>
          </cell>
          <cell r="H867" t="str">
            <v>10</v>
          </cell>
          <cell r="I867" t="str">
            <v>IN</v>
          </cell>
          <cell r="J867" t="str">
            <v>16/04/2014</v>
          </cell>
          <cell r="K867">
            <v>0</v>
          </cell>
          <cell r="L867">
            <v>0</v>
          </cell>
          <cell r="M867">
            <v>0</v>
          </cell>
          <cell r="BG867">
            <v>0</v>
          </cell>
          <cell r="BH867">
            <v>0</v>
          </cell>
        </row>
        <row r="868">
          <cell r="D868" t="str">
            <v>A50214</v>
          </cell>
          <cell r="E868" t="str">
            <v>ugb</v>
          </cell>
          <cell r="F868" t="str">
            <v>THW</v>
          </cell>
          <cell r="G868" t="str">
            <v>UT23</v>
          </cell>
          <cell r="H868" t="str">
            <v>8</v>
          </cell>
          <cell r="I868" t="str">
            <v>GB</v>
          </cell>
          <cell r="J868" t="str">
            <v>13/04/2012</v>
          </cell>
          <cell r="K868">
            <v>0</v>
          </cell>
          <cell r="L868">
            <v>30.8</v>
          </cell>
          <cell r="M868">
            <v>0</v>
          </cell>
          <cell r="BG868">
            <v>30.8</v>
          </cell>
          <cell r="BH868">
            <v>30.8</v>
          </cell>
        </row>
        <row r="869">
          <cell r="D869" t="str">
            <v>A50162</v>
          </cell>
          <cell r="E869" t="str">
            <v>ugb</v>
          </cell>
          <cell r="F869" t="str">
            <v>SBR</v>
          </cell>
          <cell r="G869" t="str">
            <v>UT31</v>
          </cell>
          <cell r="H869" t="str">
            <v>5</v>
          </cell>
          <cell r="I869" t="str">
            <v>GB</v>
          </cell>
          <cell r="J869" t="str">
            <v>14/02/2011</v>
          </cell>
          <cell r="K869">
            <v>20.192307692307999</v>
          </cell>
          <cell r="L869">
            <v>42000</v>
          </cell>
          <cell r="M869">
            <v>0</v>
          </cell>
          <cell r="BG869">
            <v>42000</v>
          </cell>
          <cell r="BH869">
            <v>42000</v>
          </cell>
        </row>
        <row r="870">
          <cell r="D870" t="str">
            <v>A74680</v>
          </cell>
          <cell r="E870" t="str">
            <v>ugb</v>
          </cell>
          <cell r="F870" t="str">
            <v>EEC</v>
          </cell>
          <cell r="G870" t="str">
            <v>UE21</v>
          </cell>
          <cell r="H870" t="str">
            <v>10</v>
          </cell>
          <cell r="I870" t="str">
            <v>DE</v>
          </cell>
          <cell r="J870" t="str">
            <v>23/05/2011</v>
          </cell>
          <cell r="K870">
            <v>10.046621538462</v>
          </cell>
          <cell r="L870">
            <v>18180</v>
          </cell>
          <cell r="M870">
            <v>1410.912</v>
          </cell>
          <cell r="BG870">
            <v>19590.912</v>
          </cell>
          <cell r="BH870">
            <v>19590.912</v>
          </cell>
        </row>
        <row r="871">
          <cell r="D871" t="str">
            <v>A76194</v>
          </cell>
          <cell r="E871" t="str">
            <v>ugb</v>
          </cell>
          <cell r="F871" t="str">
            <v>TRL</v>
          </cell>
          <cell r="G871" t="str">
            <v>UT42</v>
          </cell>
          <cell r="H871" t="str">
            <v>10</v>
          </cell>
          <cell r="J871" t="str">
            <v>24/06/2013</v>
          </cell>
          <cell r="K871">
            <v>38.5</v>
          </cell>
          <cell r="L871">
            <v>38.5</v>
          </cell>
          <cell r="M871">
            <v>0</v>
          </cell>
          <cell r="BG871">
            <v>38.5</v>
          </cell>
          <cell r="BH871">
            <v>38.5</v>
          </cell>
        </row>
        <row r="872">
          <cell r="D872" t="str">
            <v>W95532</v>
          </cell>
          <cell r="E872" t="str">
            <v>ugb</v>
          </cell>
          <cell r="F872" t="str">
            <v>TRL</v>
          </cell>
          <cell r="G872" t="str">
            <v>UT41</v>
          </cell>
          <cell r="H872" t="str">
            <v>4</v>
          </cell>
          <cell r="I872" t="str">
            <v>GB</v>
          </cell>
          <cell r="J872" t="str">
            <v>10/12/1979</v>
          </cell>
          <cell r="K872">
            <v>27.49184</v>
          </cell>
          <cell r="L872">
            <v>48984</v>
          </cell>
          <cell r="M872">
            <v>4625.0879999999997</v>
          </cell>
          <cell r="BG872">
            <v>53609.088000000003</v>
          </cell>
          <cell r="BH872">
            <v>53609.088000000003</v>
          </cell>
        </row>
        <row r="873">
          <cell r="D873" t="str">
            <v>S10284</v>
          </cell>
          <cell r="E873" t="str">
            <v>ugb</v>
          </cell>
          <cell r="F873" t="str">
            <v>TRL</v>
          </cell>
          <cell r="G873" t="str">
            <v>UT41</v>
          </cell>
          <cell r="H873" t="str">
            <v>4</v>
          </cell>
          <cell r="J873" t="str">
            <v>29/09/2010</v>
          </cell>
          <cell r="K873">
            <v>0</v>
          </cell>
          <cell r="L873">
            <v>50</v>
          </cell>
          <cell r="M873">
            <v>0</v>
          </cell>
          <cell r="BG873">
            <v>50</v>
          </cell>
          <cell r="BH873">
            <v>50</v>
          </cell>
        </row>
        <row r="874">
          <cell r="D874" t="str">
            <v>A00358</v>
          </cell>
          <cell r="E874" t="str">
            <v>ugb</v>
          </cell>
          <cell r="F874" t="str">
            <v>THW</v>
          </cell>
          <cell r="G874" t="str">
            <v>UT22</v>
          </cell>
          <cell r="H874" t="str">
            <v>6</v>
          </cell>
          <cell r="I874" t="str">
            <v>GB</v>
          </cell>
          <cell r="J874" t="str">
            <v>11/08/2008</v>
          </cell>
          <cell r="K874">
            <v>21.550857435897001</v>
          </cell>
          <cell r="L874">
            <v>31000</v>
          </cell>
          <cell r="M874">
            <v>3180.0720000000001</v>
          </cell>
          <cell r="U874">
            <v>542.5</v>
          </cell>
          <cell r="Y874">
            <v>414.1</v>
          </cell>
          <cell r="AA874">
            <v>5735</v>
          </cell>
          <cell r="AH874">
            <v>310</v>
          </cell>
          <cell r="AX874">
            <v>542.5</v>
          </cell>
          <cell r="BF874">
            <v>300</v>
          </cell>
          <cell r="BG874">
            <v>42024.171999999999</v>
          </cell>
          <cell r="BH874">
            <v>35989.171999999999</v>
          </cell>
        </row>
        <row r="875">
          <cell r="D875" t="str">
            <v>A42206</v>
          </cell>
          <cell r="E875" t="str">
            <v>ugb</v>
          </cell>
          <cell r="F875" t="str">
            <v>TRL</v>
          </cell>
          <cell r="G875" t="str">
            <v>UT41</v>
          </cell>
          <cell r="H875" t="str">
            <v>0</v>
          </cell>
          <cell r="I875" t="str">
            <v>GB</v>
          </cell>
          <cell r="J875" t="str">
            <v>02/03/1998</v>
          </cell>
          <cell r="K875">
            <v>37.561477056409998</v>
          </cell>
          <cell r="L875">
            <v>45900</v>
          </cell>
          <cell r="M875">
            <v>4829.7102599999998</v>
          </cell>
          <cell r="P875">
            <v>4566.7700000000004</v>
          </cell>
          <cell r="U875">
            <v>803.25</v>
          </cell>
          <cell r="Y875">
            <v>340</v>
          </cell>
          <cell r="AA875">
            <v>8491.5</v>
          </cell>
          <cell r="AS875">
            <v>7160.4</v>
          </cell>
          <cell r="AX875">
            <v>803.25</v>
          </cell>
          <cell r="BE875">
            <v>350</v>
          </cell>
          <cell r="BG875">
            <v>73244.880260000005</v>
          </cell>
          <cell r="BH875">
            <v>64403.380260000005</v>
          </cell>
        </row>
        <row r="876">
          <cell r="D876" t="str">
            <v>A50170</v>
          </cell>
          <cell r="E876" t="str">
            <v>ugb</v>
          </cell>
          <cell r="F876" t="str">
            <v>TRL</v>
          </cell>
          <cell r="G876" t="str">
            <v>UT43</v>
          </cell>
          <cell r="H876" t="str">
            <v>5</v>
          </cell>
          <cell r="I876" t="str">
            <v>GB</v>
          </cell>
          <cell r="J876" t="str">
            <v>07/03/2011</v>
          </cell>
          <cell r="K876">
            <v>26.223729230768999</v>
          </cell>
          <cell r="L876">
            <v>45900</v>
          </cell>
          <cell r="M876">
            <v>5236.2719999999999</v>
          </cell>
          <cell r="BG876">
            <v>51136.271999999997</v>
          </cell>
          <cell r="BH876">
            <v>51136.271999999997</v>
          </cell>
        </row>
        <row r="877">
          <cell r="D877" t="str">
            <v>A74402</v>
          </cell>
          <cell r="E877" t="str">
            <v>ugb</v>
          </cell>
          <cell r="F877" t="str">
            <v>WEN</v>
          </cell>
          <cell r="G877" t="str">
            <v>UU41</v>
          </cell>
          <cell r="H877" t="str">
            <v>6</v>
          </cell>
          <cell r="I877" t="str">
            <v>GB</v>
          </cell>
          <cell r="J877" t="str">
            <v>13/08/2007</v>
          </cell>
          <cell r="K877">
            <v>22.953934358973999</v>
          </cell>
          <cell r="L877">
            <v>33000</v>
          </cell>
          <cell r="M877">
            <v>3456.0720000000001</v>
          </cell>
          <cell r="U877">
            <v>577.5</v>
          </cell>
          <cell r="Y877">
            <v>414.1</v>
          </cell>
          <cell r="AA877">
            <v>6105</v>
          </cell>
          <cell r="AH877">
            <v>330</v>
          </cell>
          <cell r="AX877">
            <v>577.5</v>
          </cell>
          <cell r="BF877">
            <v>300</v>
          </cell>
          <cell r="BG877">
            <v>44760.171999999999</v>
          </cell>
          <cell r="BH877">
            <v>38355.171999999999</v>
          </cell>
        </row>
        <row r="878">
          <cell r="D878" t="str">
            <v>A42109</v>
          </cell>
          <cell r="E878" t="str">
            <v>ugb</v>
          </cell>
          <cell r="F878" t="str">
            <v>SBR</v>
          </cell>
          <cell r="G878" t="str">
            <v>UT31</v>
          </cell>
          <cell r="H878" t="str">
            <v>6</v>
          </cell>
          <cell r="I878" t="str">
            <v>GB</v>
          </cell>
          <cell r="J878" t="str">
            <v>16/06/1997</v>
          </cell>
          <cell r="K878">
            <v>36.422628890256</v>
          </cell>
          <cell r="L878">
            <v>43716.536999999997</v>
          </cell>
          <cell r="M878">
            <v>6017.9436059999998</v>
          </cell>
          <cell r="P878">
            <v>5398</v>
          </cell>
          <cell r="U878">
            <v>765.03939749999995</v>
          </cell>
          <cell r="Y878">
            <v>414.1</v>
          </cell>
          <cell r="AA878">
            <v>8087.5593449999997</v>
          </cell>
          <cell r="AN878">
            <v>3060.1575899999998</v>
          </cell>
          <cell r="AX878">
            <v>765.03939749999995</v>
          </cell>
          <cell r="AZ878">
            <v>2449.75</v>
          </cell>
          <cell r="BE878">
            <v>350</v>
          </cell>
          <cell r="BG878">
            <v>71024.126336000001</v>
          </cell>
          <cell r="BH878">
            <v>62586.566991</v>
          </cell>
        </row>
        <row r="879">
          <cell r="D879" t="str">
            <v>A00534</v>
          </cell>
          <cell r="E879" t="str">
            <v>ugb</v>
          </cell>
          <cell r="F879" t="str">
            <v>TIS</v>
          </cell>
          <cell r="G879" t="str">
            <v>UT22</v>
          </cell>
          <cell r="H879" t="str">
            <v>9</v>
          </cell>
          <cell r="I879" t="str">
            <v>GB</v>
          </cell>
          <cell r="J879" t="str">
            <v>30/08/2011</v>
          </cell>
          <cell r="K879">
            <v>10.633934358974001</v>
          </cell>
          <cell r="L879">
            <v>15000</v>
          </cell>
          <cell r="M879">
            <v>972.072</v>
          </cell>
          <cell r="U879">
            <v>262.5</v>
          </cell>
          <cell r="Y879">
            <v>414.1</v>
          </cell>
          <cell r="AA879">
            <v>2775</v>
          </cell>
          <cell r="AL879">
            <v>750</v>
          </cell>
          <cell r="AX879">
            <v>262.5</v>
          </cell>
          <cell r="BF879">
            <v>300</v>
          </cell>
          <cell r="BG879">
            <v>20736.171999999999</v>
          </cell>
          <cell r="BH879">
            <v>17661.171999999999</v>
          </cell>
        </row>
        <row r="880">
          <cell r="D880" t="str">
            <v>A74350</v>
          </cell>
          <cell r="E880" t="str">
            <v>ugb</v>
          </cell>
          <cell r="F880" t="str">
            <v>TEX</v>
          </cell>
          <cell r="G880" t="str">
            <v>UT11</v>
          </cell>
          <cell r="H880" t="str">
            <v>0</v>
          </cell>
          <cell r="I880" t="str">
            <v>GB</v>
          </cell>
          <cell r="J880" t="str">
            <v>07/02/2007</v>
          </cell>
          <cell r="K880">
            <v>52.727622697435997</v>
          </cell>
          <cell r="L880">
            <v>68000</v>
          </cell>
          <cell r="M880">
            <v>8946.0942599999998</v>
          </cell>
          <cell r="P880">
            <v>4782.7700000000004</v>
          </cell>
          <cell r="U880">
            <v>1190</v>
          </cell>
          <cell r="Y880">
            <v>340</v>
          </cell>
          <cell r="AA880">
            <v>12580</v>
          </cell>
          <cell r="AT880">
            <v>5440</v>
          </cell>
          <cell r="AX880">
            <v>1190</v>
          </cell>
          <cell r="BE880">
            <v>350</v>
          </cell>
          <cell r="BG880">
            <v>102818.86426</v>
          </cell>
          <cell r="BH880">
            <v>89888.864260000002</v>
          </cell>
        </row>
        <row r="881">
          <cell r="D881" t="str">
            <v>S10384</v>
          </cell>
          <cell r="E881" t="str">
            <v>ugb</v>
          </cell>
          <cell r="F881" t="str">
            <v>TRS</v>
          </cell>
          <cell r="G881" t="str">
            <v>UT42</v>
          </cell>
          <cell r="H881" t="str">
            <v>6</v>
          </cell>
          <cell r="J881" t="str">
            <v>04/11/2013</v>
          </cell>
          <cell r="K881">
            <v>32</v>
          </cell>
          <cell r="L881">
            <v>32</v>
          </cell>
          <cell r="M881">
            <v>0</v>
          </cell>
          <cell r="BG881">
            <v>32</v>
          </cell>
          <cell r="BH881">
            <v>32</v>
          </cell>
        </row>
        <row r="882">
          <cell r="D882" t="str">
            <v>U03062</v>
          </cell>
          <cell r="E882" t="str">
            <v>ugb</v>
          </cell>
          <cell r="F882" t="str">
            <v>TRL</v>
          </cell>
          <cell r="G882" t="str">
            <v>UT43</v>
          </cell>
          <cell r="H882" t="str">
            <v>8</v>
          </cell>
          <cell r="J882" t="str">
            <v>05/10/2009</v>
          </cell>
          <cell r="K882">
            <v>0</v>
          </cell>
          <cell r="L882">
            <v>30</v>
          </cell>
          <cell r="M882">
            <v>0</v>
          </cell>
          <cell r="BG882">
            <v>30</v>
          </cell>
          <cell r="BH882">
            <v>30</v>
          </cell>
        </row>
        <row r="883">
          <cell r="D883" t="str">
            <v>S10322</v>
          </cell>
          <cell r="E883" t="str">
            <v>ugb</v>
          </cell>
          <cell r="F883" t="str">
            <v>TRS</v>
          </cell>
          <cell r="G883" t="str">
            <v>UT41</v>
          </cell>
          <cell r="H883" t="str">
            <v>7</v>
          </cell>
          <cell r="I883" t="str">
            <v>GB</v>
          </cell>
          <cell r="J883" t="str">
            <v>11/06/2012</v>
          </cell>
          <cell r="K883">
            <v>40</v>
          </cell>
          <cell r="L883">
            <v>40</v>
          </cell>
          <cell r="M883">
            <v>0</v>
          </cell>
          <cell r="BG883">
            <v>40</v>
          </cell>
          <cell r="BH883">
            <v>40</v>
          </cell>
        </row>
        <row r="884">
          <cell r="D884" t="str">
            <v>A25144</v>
          </cell>
          <cell r="E884" t="str">
            <v>ugb</v>
          </cell>
          <cell r="F884" t="str">
            <v>TRL</v>
          </cell>
          <cell r="G884" t="str">
            <v>UT42</v>
          </cell>
          <cell r="H884" t="str">
            <v>8</v>
          </cell>
          <cell r="I884" t="str">
            <v>GB</v>
          </cell>
          <cell r="J884" t="str">
            <v>05/10/2009</v>
          </cell>
          <cell r="K884">
            <v>18.111831794872</v>
          </cell>
          <cell r="L884">
            <v>32000</v>
          </cell>
          <cell r="M884">
            <v>3318.0720000000001</v>
          </cell>
          <cell r="BG884">
            <v>35318.072</v>
          </cell>
          <cell r="BH884">
            <v>35318.072</v>
          </cell>
        </row>
        <row r="885">
          <cell r="D885" t="str">
            <v>A00087</v>
          </cell>
          <cell r="E885" t="str">
            <v>ugb</v>
          </cell>
          <cell r="F885" t="str">
            <v>WWN</v>
          </cell>
          <cell r="G885" t="str">
            <v>UU61</v>
          </cell>
          <cell r="H885" t="str">
            <v>4</v>
          </cell>
          <cell r="I885" t="str">
            <v>GB</v>
          </cell>
          <cell r="J885" t="str">
            <v>05/06/2006</v>
          </cell>
          <cell r="K885">
            <v>35.419237251281999</v>
          </cell>
          <cell r="L885">
            <v>30505.084050000001</v>
          </cell>
          <cell r="M885">
            <v>6090.4229999999998</v>
          </cell>
          <cell r="O885">
            <v>1794</v>
          </cell>
          <cell r="U885">
            <v>533.83897087499997</v>
          </cell>
          <cell r="AA885">
            <v>5643.44054925</v>
          </cell>
          <cell r="AM885">
            <v>1830.3050430000001</v>
          </cell>
          <cell r="AX885">
            <v>533.83897087499997</v>
          </cell>
          <cell r="BD885">
            <v>600</v>
          </cell>
          <cell r="BG885">
            <v>47530.930584000002</v>
          </cell>
          <cell r="BH885">
            <v>41287.490034750001</v>
          </cell>
        </row>
        <row r="886">
          <cell r="D886" t="str">
            <v>A00442</v>
          </cell>
          <cell r="E886" t="str">
            <v>ugb</v>
          </cell>
          <cell r="F886" t="str">
            <v>TRS</v>
          </cell>
          <cell r="G886" t="str">
            <v>UT42</v>
          </cell>
          <cell r="H886" t="str">
            <v>3</v>
          </cell>
          <cell r="I886" t="str">
            <v>GB</v>
          </cell>
          <cell r="J886" t="str">
            <v>15/07/2009</v>
          </cell>
          <cell r="K886">
            <v>66.741718849231006</v>
          </cell>
          <cell r="L886">
            <v>92710.204500000007</v>
          </cell>
          <cell r="M886">
            <v>12108.700220999999</v>
          </cell>
          <cell r="O886">
            <v>2990</v>
          </cell>
          <cell r="U886">
            <v>1622.42857875</v>
          </cell>
          <cell r="Y886">
            <v>414.1</v>
          </cell>
          <cell r="AA886">
            <v>17151.387832500001</v>
          </cell>
          <cell r="AH886">
            <v>927.10204499999998</v>
          </cell>
          <cell r="AX886">
            <v>1622.42857875</v>
          </cell>
          <cell r="BD886">
            <v>600</v>
          </cell>
          <cell r="BG886">
            <v>130146.351756</v>
          </cell>
          <cell r="BH886">
            <v>112394.96392350001</v>
          </cell>
        </row>
        <row r="887">
          <cell r="D887" t="str">
            <v>A74473</v>
          </cell>
          <cell r="E887" t="str">
            <v>ugb</v>
          </cell>
          <cell r="F887" t="str">
            <v>WWN</v>
          </cell>
          <cell r="G887" t="str">
            <v>UU31</v>
          </cell>
          <cell r="H887" t="str">
            <v>9</v>
          </cell>
          <cell r="I887" t="str">
            <v>GB</v>
          </cell>
          <cell r="J887" t="str">
            <v>21/11/2007</v>
          </cell>
          <cell r="K887">
            <v>13.027597948718</v>
          </cell>
          <cell r="L887">
            <v>23288</v>
          </cell>
          <cell r="M887">
            <v>2115.8159999999998</v>
          </cell>
          <cell r="BG887">
            <v>25403.815999999999</v>
          </cell>
          <cell r="BH887">
            <v>25403.815999999999</v>
          </cell>
        </row>
        <row r="888">
          <cell r="D888" t="str">
            <v>A02130</v>
          </cell>
          <cell r="E888" t="str">
            <v>ugb</v>
          </cell>
          <cell r="F888" t="str">
            <v>SBS</v>
          </cell>
          <cell r="G888" t="str">
            <v>UP51</v>
          </cell>
          <cell r="H888" t="str">
            <v>0</v>
          </cell>
          <cell r="I888" t="str">
            <v>GB</v>
          </cell>
          <cell r="J888" t="str">
            <v>28/10/1991</v>
          </cell>
          <cell r="K888">
            <v>12.846408205128</v>
          </cell>
          <cell r="L888">
            <v>18000</v>
          </cell>
          <cell r="M888">
            <v>1010.496</v>
          </cell>
          <cell r="U888">
            <v>315</v>
          </cell>
          <cell r="Y888">
            <v>340</v>
          </cell>
          <cell r="AA888">
            <v>3330</v>
          </cell>
          <cell r="AT888">
            <v>1440</v>
          </cell>
          <cell r="AX888">
            <v>315</v>
          </cell>
          <cell r="BF888">
            <v>300</v>
          </cell>
          <cell r="BG888">
            <v>25050.495999999999</v>
          </cell>
          <cell r="BH888">
            <v>21420.495999999999</v>
          </cell>
        </row>
        <row r="889">
          <cell r="D889" t="str">
            <v>I00093</v>
          </cell>
          <cell r="E889" t="str">
            <v>uin</v>
          </cell>
          <cell r="F889" t="str">
            <v>BBI</v>
          </cell>
          <cell r="G889" t="str">
            <v>UP111</v>
          </cell>
          <cell r="H889" t="str">
            <v>9</v>
          </cell>
          <cell r="I889" t="str">
            <v>IN</v>
          </cell>
          <cell r="J889" t="str">
            <v>18/07/2011</v>
          </cell>
          <cell r="K889">
            <v>0</v>
          </cell>
          <cell r="L889">
            <v>1649.5655162256371</v>
          </cell>
          <cell r="M889">
            <v>0</v>
          </cell>
          <cell r="BG889">
            <v>1649.5655162256371</v>
          </cell>
          <cell r="BH889">
            <v>1649.5655162256371</v>
          </cell>
        </row>
        <row r="890">
          <cell r="D890" t="str">
            <v>I00409</v>
          </cell>
          <cell r="E890" t="str">
            <v>uin</v>
          </cell>
          <cell r="F890" t="str">
            <v>THW</v>
          </cell>
          <cell r="G890" t="str">
            <v>UT211</v>
          </cell>
          <cell r="H890" t="str">
            <v>7</v>
          </cell>
          <cell r="I890" t="str">
            <v>IN</v>
          </cell>
          <cell r="J890" t="str">
            <v>12/05/2014</v>
          </cell>
          <cell r="K890">
            <v>2.3803923256935144</v>
          </cell>
          <cell r="L890">
            <v>2592.1743826402867</v>
          </cell>
          <cell r="M890">
            <v>0</v>
          </cell>
          <cell r="S890">
            <v>94.260886641464964</v>
          </cell>
          <cell r="V890">
            <v>124.42437036673377</v>
          </cell>
          <cell r="AA890">
            <v>759.35659089793319</v>
          </cell>
          <cell r="AB890">
            <v>1296.0871913201433</v>
          </cell>
          <cell r="AC890">
            <v>147.28263537728901</v>
          </cell>
          <cell r="AD890">
            <v>245.47105896214833</v>
          </cell>
          <cell r="AQ890">
            <v>311.06092591683438</v>
          </cell>
          <cell r="BA890">
            <v>0</v>
          </cell>
          <cell r="BG890">
            <v>5570.1180421228337</v>
          </cell>
          <cell r="BH890">
            <v>4810.7614512249002</v>
          </cell>
        </row>
        <row r="891">
          <cell r="D891" t="str">
            <v>I00043</v>
          </cell>
          <cell r="E891" t="str">
            <v>uin</v>
          </cell>
          <cell r="F891" t="str">
            <v>WWN</v>
          </cell>
          <cell r="G891" t="str">
            <v>UU116</v>
          </cell>
          <cell r="H891" t="str">
            <v>5</v>
          </cell>
          <cell r="I891" t="str">
            <v>IN</v>
          </cell>
          <cell r="J891" t="str">
            <v>08/11/2010</v>
          </cell>
          <cell r="K891">
            <v>8.8907729317175015</v>
          </cell>
          <cell r="L891">
            <v>7167.7549216947309</v>
          </cell>
          <cell r="M891">
            <v>0</v>
          </cell>
          <cell r="S891">
            <v>94.260886641464964</v>
          </cell>
          <cell r="V891">
            <v>344.05223624134715</v>
          </cell>
          <cell r="AA891">
            <v>2885.0213559821295</v>
          </cell>
          <cell r="AB891">
            <v>3583.8774608473655</v>
          </cell>
          <cell r="AC891">
            <v>147.28263537728901</v>
          </cell>
          <cell r="AD891">
            <v>245.47105896214833</v>
          </cell>
          <cell r="AQ891">
            <v>860.13059060336775</v>
          </cell>
          <cell r="BA891">
            <v>5476.5575138691147</v>
          </cell>
          <cell r="BG891">
            <v>20804.40866021896</v>
          </cell>
          <cell r="BH891">
            <v>17919.387304236829</v>
          </cell>
        </row>
        <row r="892">
          <cell r="D892" t="str">
            <v>I00137</v>
          </cell>
          <cell r="E892" t="str">
            <v>uin</v>
          </cell>
          <cell r="F892" t="str">
            <v>TRS</v>
          </cell>
          <cell r="G892" t="str">
            <v>UT111</v>
          </cell>
          <cell r="H892" t="str">
            <v>9</v>
          </cell>
          <cell r="I892" t="str">
            <v>IN</v>
          </cell>
          <cell r="J892" t="str">
            <v>03/04/2012</v>
          </cell>
          <cell r="K892">
            <v>0</v>
          </cell>
          <cell r="L892">
            <v>1669.2032009426086</v>
          </cell>
          <cell r="M892">
            <v>0</v>
          </cell>
          <cell r="BG892">
            <v>1669.2032009426086</v>
          </cell>
          <cell r="BH892">
            <v>1669.2032009426086</v>
          </cell>
        </row>
        <row r="893">
          <cell r="D893" t="str">
            <v>A76134</v>
          </cell>
          <cell r="E893" t="str">
            <v>ugb</v>
          </cell>
          <cell r="F893" t="str">
            <v>TRL</v>
          </cell>
          <cell r="G893" t="str">
            <v>UT42</v>
          </cell>
          <cell r="H893" t="str">
            <v>10</v>
          </cell>
          <cell r="J893" t="str">
            <v>29/04/2013</v>
          </cell>
          <cell r="K893">
            <v>38.5</v>
          </cell>
          <cell r="L893">
            <v>38.5</v>
          </cell>
          <cell r="M893">
            <v>0</v>
          </cell>
          <cell r="BG893">
            <v>38.5</v>
          </cell>
          <cell r="BH893">
            <v>38.5</v>
          </cell>
        </row>
        <row r="894">
          <cell r="D894" t="str">
            <v>I00025</v>
          </cell>
          <cell r="E894" t="str">
            <v>uin</v>
          </cell>
          <cell r="F894" t="str">
            <v>WWN</v>
          </cell>
          <cell r="G894" t="str">
            <v>UU111</v>
          </cell>
          <cell r="H894" t="str">
            <v>9</v>
          </cell>
          <cell r="I894" t="str">
            <v>IN</v>
          </cell>
          <cell r="J894" t="str">
            <v>03/09/2010</v>
          </cell>
          <cell r="K894">
            <v>1.0070607547165105</v>
          </cell>
          <cell r="L894">
            <v>2356.5221660366242</v>
          </cell>
          <cell r="M894">
            <v>0</v>
          </cell>
          <cell r="BG894">
            <v>2356.5221660366242</v>
          </cell>
          <cell r="BH894">
            <v>2356.5221660366242</v>
          </cell>
        </row>
        <row r="895">
          <cell r="D895" t="str">
            <v>U03071</v>
          </cell>
          <cell r="E895" t="str">
            <v>ugb</v>
          </cell>
          <cell r="F895" t="str">
            <v>GGE</v>
          </cell>
          <cell r="G895" t="str">
            <v>UP31</v>
          </cell>
          <cell r="H895" t="str">
            <v>11</v>
          </cell>
          <cell r="J895" t="str">
            <v>02/11/2009</v>
          </cell>
          <cell r="K895">
            <v>0</v>
          </cell>
          <cell r="L895">
            <v>0.01</v>
          </cell>
          <cell r="M895">
            <v>0</v>
          </cell>
          <cell r="BG895">
            <v>0.01</v>
          </cell>
          <cell r="BH895">
            <v>0.01</v>
          </cell>
        </row>
        <row r="896">
          <cell r="D896" t="str">
            <v>A00536</v>
          </cell>
          <cell r="E896" t="str">
            <v>ugb</v>
          </cell>
          <cell r="F896" t="str">
            <v>WWN</v>
          </cell>
          <cell r="G896" t="str">
            <v>UU71</v>
          </cell>
          <cell r="H896" t="str">
            <v>5</v>
          </cell>
          <cell r="I896" t="str">
            <v>IE</v>
          </cell>
          <cell r="J896" t="str">
            <v>05/09/2011</v>
          </cell>
          <cell r="K896">
            <v>24.823113846154001</v>
          </cell>
          <cell r="L896">
            <v>43500</v>
          </cell>
          <cell r="M896">
            <v>4905.0720000000001</v>
          </cell>
          <cell r="BG896">
            <v>48405.072</v>
          </cell>
          <cell r="BH896">
            <v>48405.072</v>
          </cell>
        </row>
        <row r="897">
          <cell r="D897" t="str">
            <v>A74645</v>
          </cell>
          <cell r="E897" t="str">
            <v>ugb</v>
          </cell>
          <cell r="F897" t="str">
            <v>EEA</v>
          </cell>
          <cell r="G897" t="str">
            <v>UE31</v>
          </cell>
          <cell r="H897" t="str">
            <v>3</v>
          </cell>
          <cell r="I897" t="str">
            <v>GB</v>
          </cell>
          <cell r="J897" t="str">
            <v>01/03/2010</v>
          </cell>
          <cell r="K897">
            <v>47.160106728205001</v>
          </cell>
          <cell r="L897">
            <v>60479.79</v>
          </cell>
          <cell r="M897">
            <v>7937.1790199999996</v>
          </cell>
          <cell r="P897">
            <v>4992</v>
          </cell>
          <cell r="U897">
            <v>1058.3963249999999</v>
          </cell>
          <cell r="Y897">
            <v>414.1</v>
          </cell>
          <cell r="AA897">
            <v>11188.76115</v>
          </cell>
          <cell r="AN897">
            <v>4233.5852999999997</v>
          </cell>
          <cell r="AX897">
            <v>1058.3963249999999</v>
          </cell>
          <cell r="BD897">
            <v>600</v>
          </cell>
          <cell r="BG897">
            <v>91962.208119999996</v>
          </cell>
          <cell r="BH897">
            <v>80173.44696999999</v>
          </cell>
        </row>
        <row r="898">
          <cell r="D898" t="str">
            <v>U0311</v>
          </cell>
          <cell r="E898" t="str">
            <v>ugb</v>
          </cell>
          <cell r="F898" t="str">
            <v>SBS</v>
          </cell>
          <cell r="G898" t="str">
            <v>UP51</v>
          </cell>
          <cell r="H898" t="str">
            <v>9</v>
          </cell>
          <cell r="J898" t="str">
            <v>29/03/2010</v>
          </cell>
          <cell r="K898">
            <v>0</v>
          </cell>
          <cell r="L898">
            <v>31.59</v>
          </cell>
          <cell r="M898">
            <v>0</v>
          </cell>
          <cell r="BG898">
            <v>31.59</v>
          </cell>
          <cell r="BH898">
            <v>31.59</v>
          </cell>
        </row>
        <row r="899">
          <cell r="D899" t="str">
            <v>U03117</v>
          </cell>
          <cell r="E899" t="str">
            <v>ugb</v>
          </cell>
          <cell r="F899" t="str">
            <v>SBS</v>
          </cell>
          <cell r="G899" t="str">
            <v>UP51</v>
          </cell>
          <cell r="H899" t="str">
            <v>9</v>
          </cell>
          <cell r="J899" t="str">
            <v>29/03/2010</v>
          </cell>
          <cell r="K899">
            <v>0</v>
          </cell>
          <cell r="L899">
            <v>31.59</v>
          </cell>
          <cell r="M899">
            <v>0</v>
          </cell>
          <cell r="BG899">
            <v>31.59</v>
          </cell>
          <cell r="BH899">
            <v>31.59</v>
          </cell>
        </row>
        <row r="900">
          <cell r="D900" t="str">
            <v>A00308</v>
          </cell>
          <cell r="E900" t="str">
            <v>ugb</v>
          </cell>
          <cell r="F900" t="str">
            <v>EEA</v>
          </cell>
          <cell r="G900" t="str">
            <v>UE31</v>
          </cell>
          <cell r="H900" t="str">
            <v>0</v>
          </cell>
          <cell r="I900" t="str">
            <v>IE</v>
          </cell>
          <cell r="J900" t="str">
            <v>11/02/2008</v>
          </cell>
          <cell r="K900">
            <v>29.595934358973999</v>
          </cell>
          <cell r="L900">
            <v>40000</v>
          </cell>
          <cell r="M900">
            <v>4422.0720000000001</v>
          </cell>
          <cell r="U900">
            <v>700</v>
          </cell>
          <cell r="AA900">
            <v>7400</v>
          </cell>
          <cell r="AC900">
            <v>990</v>
          </cell>
          <cell r="AT900">
            <v>3200</v>
          </cell>
          <cell r="AX900">
            <v>700</v>
          </cell>
          <cell r="BF900">
            <v>300</v>
          </cell>
          <cell r="BG900">
            <v>57712.072</v>
          </cell>
          <cell r="BH900">
            <v>50012.072</v>
          </cell>
        </row>
        <row r="901">
          <cell r="D901" t="str">
            <v>A96067</v>
          </cell>
          <cell r="E901" t="str">
            <v>ugb</v>
          </cell>
          <cell r="F901" t="str">
            <v>GGE</v>
          </cell>
          <cell r="G901" t="str">
            <v>UP31</v>
          </cell>
          <cell r="H901" t="str">
            <v>9</v>
          </cell>
          <cell r="I901" t="str">
            <v>GB</v>
          </cell>
          <cell r="J901" t="str">
            <v>05/09/2005</v>
          </cell>
          <cell r="K901">
            <v>8.9202933333329995</v>
          </cell>
          <cell r="L901">
            <v>16250</v>
          </cell>
          <cell r="M901">
            <v>1144.5719999999999</v>
          </cell>
          <cell r="BG901">
            <v>17394.572</v>
          </cell>
          <cell r="BH901">
            <v>17394.572</v>
          </cell>
        </row>
        <row r="902">
          <cell r="D902" t="str">
            <v>A74688</v>
          </cell>
          <cell r="E902" t="str">
            <v>ugb</v>
          </cell>
          <cell r="F902" t="str">
            <v>GGE</v>
          </cell>
          <cell r="G902" t="str">
            <v>UP31</v>
          </cell>
          <cell r="H902" t="str">
            <v>9</v>
          </cell>
          <cell r="I902" t="str">
            <v>GB</v>
          </cell>
          <cell r="J902" t="str">
            <v>01/06/2011</v>
          </cell>
          <cell r="K902">
            <v>12.275934358974</v>
          </cell>
          <cell r="L902">
            <v>22000</v>
          </cell>
          <cell r="M902">
            <v>1938.0719999999999</v>
          </cell>
          <cell r="BG902">
            <v>23938.072</v>
          </cell>
          <cell r="BH902">
            <v>23938.072</v>
          </cell>
        </row>
        <row r="903">
          <cell r="D903" t="str">
            <v>A76317</v>
          </cell>
          <cell r="E903" t="str">
            <v>ugb</v>
          </cell>
          <cell r="F903" t="str">
            <v>EER</v>
          </cell>
          <cell r="G903" t="str">
            <v>UE31</v>
          </cell>
          <cell r="H903" t="str">
            <v>9</v>
          </cell>
          <cell r="I903" t="str">
            <v>GB</v>
          </cell>
          <cell r="J903" t="str">
            <v>02/10/2013</v>
          </cell>
          <cell r="K903">
            <v>9.23</v>
          </cell>
          <cell r="L903">
            <v>9.23</v>
          </cell>
          <cell r="M903">
            <v>0</v>
          </cell>
          <cell r="AA903">
            <v>0</v>
          </cell>
          <cell r="BG903">
            <v>9.23</v>
          </cell>
          <cell r="BH903">
            <v>9.23</v>
          </cell>
        </row>
        <row r="904">
          <cell r="D904" t="str">
            <v>I00275</v>
          </cell>
          <cell r="E904" t="str">
            <v>uin</v>
          </cell>
          <cell r="F904" t="str">
            <v>WWN</v>
          </cell>
          <cell r="G904" t="str">
            <v>UU116</v>
          </cell>
          <cell r="H904" t="str">
            <v>7</v>
          </cell>
          <cell r="I904" t="str">
            <v>IN</v>
          </cell>
          <cell r="J904" t="str">
            <v>26/08/2013</v>
          </cell>
          <cell r="K904">
            <v>3.28175106465204</v>
          </cell>
          <cell r="L904">
            <v>2651.087436791202</v>
          </cell>
          <cell r="M904">
            <v>0</v>
          </cell>
          <cell r="S904">
            <v>94.260886641464964</v>
          </cell>
          <cell r="V904">
            <v>127.2521969659777</v>
          </cell>
          <cell r="AA904">
            <v>1051.8440080514508</v>
          </cell>
          <cell r="AB904">
            <v>1325.543718395601</v>
          </cell>
          <cell r="AC904">
            <v>147.28263537728901</v>
          </cell>
          <cell r="AD904">
            <v>245.47105896214833</v>
          </cell>
          <cell r="AQ904">
            <v>318.13049241494429</v>
          </cell>
          <cell r="BA904">
            <v>1718.4250576856987</v>
          </cell>
          <cell r="BG904">
            <v>7679.2974912857771</v>
          </cell>
          <cell r="BH904">
            <v>6627.4534832343261</v>
          </cell>
        </row>
        <row r="905">
          <cell r="D905" t="str">
            <v>W25437</v>
          </cell>
          <cell r="E905" t="str">
            <v>ugb</v>
          </cell>
          <cell r="F905" t="str">
            <v>WWN</v>
          </cell>
          <cell r="G905" t="str">
            <v>UU31</v>
          </cell>
          <cell r="H905" t="str">
            <v>6</v>
          </cell>
          <cell r="I905" t="str">
            <v>ES</v>
          </cell>
          <cell r="J905" t="str">
            <v>01/09/2005</v>
          </cell>
          <cell r="K905">
            <v>20.446190769230999</v>
          </cell>
          <cell r="L905">
            <v>36000</v>
          </cell>
          <cell r="M905">
            <v>3870.0720000000001</v>
          </cell>
          <cell r="BG905">
            <v>39870.072</v>
          </cell>
          <cell r="BH905">
            <v>39870.072</v>
          </cell>
        </row>
        <row r="906">
          <cell r="D906" t="str">
            <v>A76088</v>
          </cell>
          <cell r="E906" t="str">
            <v>ugb</v>
          </cell>
          <cell r="F906" t="str">
            <v>TRL</v>
          </cell>
          <cell r="G906" t="str">
            <v>UT41</v>
          </cell>
          <cell r="H906" t="str">
            <v>8</v>
          </cell>
          <cell r="J906" t="str">
            <v>18/03/2013</v>
          </cell>
          <cell r="K906">
            <v>0</v>
          </cell>
          <cell r="L906">
            <v>30.2</v>
          </cell>
          <cell r="M906">
            <v>0</v>
          </cell>
          <cell r="BG906">
            <v>30.2</v>
          </cell>
          <cell r="BH906">
            <v>30.2</v>
          </cell>
        </row>
        <row r="907">
          <cell r="D907" t="str">
            <v>A74929</v>
          </cell>
          <cell r="E907" t="str">
            <v>ugb</v>
          </cell>
          <cell r="F907" t="str">
            <v>TRL</v>
          </cell>
          <cell r="G907" t="str">
            <v>UT43</v>
          </cell>
          <cell r="H907" t="str">
            <v>10</v>
          </cell>
          <cell r="I907" t="str">
            <v>GB</v>
          </cell>
          <cell r="J907" t="str">
            <v>01/11/2012</v>
          </cell>
          <cell r="K907">
            <v>16.528293333333</v>
          </cell>
          <cell r="L907">
            <v>23000</v>
          </cell>
          <cell r="M907">
            <v>2076.0720000000001</v>
          </cell>
          <cell r="U907">
            <v>402.5</v>
          </cell>
          <cell r="Y907">
            <v>414.1</v>
          </cell>
          <cell r="AA907">
            <v>4255</v>
          </cell>
          <cell r="AM907">
            <v>1380</v>
          </cell>
          <cell r="AX907">
            <v>402.5</v>
          </cell>
          <cell r="BF907">
            <v>300</v>
          </cell>
          <cell r="BG907">
            <v>32230.171999999999</v>
          </cell>
          <cell r="BH907">
            <v>27675.171999999999</v>
          </cell>
        </row>
        <row r="908">
          <cell r="D908" t="str">
            <v>U03183</v>
          </cell>
          <cell r="E908" t="str">
            <v>ugb</v>
          </cell>
          <cell r="F908" t="str">
            <v>WWN</v>
          </cell>
          <cell r="G908" t="str">
            <v>UU71</v>
          </cell>
          <cell r="H908" t="str">
            <v>6</v>
          </cell>
          <cell r="J908" t="str">
            <v>21/02/2011</v>
          </cell>
          <cell r="K908">
            <v>0</v>
          </cell>
          <cell r="L908">
            <v>44.89</v>
          </cell>
          <cell r="M908">
            <v>0</v>
          </cell>
          <cell r="BG908">
            <v>44.89</v>
          </cell>
          <cell r="BH908">
            <v>44.89</v>
          </cell>
        </row>
        <row r="909">
          <cell r="D909" t="str">
            <v>A82449</v>
          </cell>
          <cell r="E909" t="str">
            <v>ugb</v>
          </cell>
          <cell r="F909" t="str">
            <v>THW</v>
          </cell>
          <cell r="G909" t="str">
            <v>UT21</v>
          </cell>
          <cell r="H909" t="str">
            <v>3</v>
          </cell>
          <cell r="I909" t="str">
            <v>GB</v>
          </cell>
          <cell r="J909" t="str">
            <v>02/01/2001</v>
          </cell>
          <cell r="K909">
            <v>41.864584615384999</v>
          </cell>
          <cell r="L909">
            <v>56350</v>
          </cell>
          <cell r="M909">
            <v>7338.84</v>
          </cell>
          <cell r="P909">
            <v>4786</v>
          </cell>
          <cell r="U909">
            <v>986.125</v>
          </cell>
          <cell r="Y909">
            <v>414.1</v>
          </cell>
          <cell r="AA909">
            <v>10424.75</v>
          </cell>
          <cell r="AX909">
            <v>986.125</v>
          </cell>
          <cell r="BE909">
            <v>350</v>
          </cell>
          <cell r="BG909">
            <v>81635.94</v>
          </cell>
          <cell r="BH909">
            <v>70861.19</v>
          </cell>
        </row>
        <row r="910">
          <cell r="D910" t="str">
            <v>I00198</v>
          </cell>
          <cell r="E910" t="str">
            <v>uin</v>
          </cell>
          <cell r="F910" t="str">
            <v>THW</v>
          </cell>
          <cell r="G910" t="str">
            <v>UT216</v>
          </cell>
          <cell r="H910" t="str">
            <v>8</v>
          </cell>
          <cell r="I910" t="str">
            <v>IN</v>
          </cell>
          <cell r="J910" t="str">
            <v>10/12/2012</v>
          </cell>
          <cell r="K910">
            <v>0</v>
          </cell>
          <cell r="L910">
            <v>2258.3337424517645</v>
          </cell>
          <cell r="M910">
            <v>0</v>
          </cell>
          <cell r="BG910">
            <v>2258.3337424517645</v>
          </cell>
          <cell r="BH910">
            <v>2258.3337424517645</v>
          </cell>
        </row>
        <row r="911">
          <cell r="D911" t="str">
            <v>U02801</v>
          </cell>
          <cell r="E911" t="str">
            <v>ugb</v>
          </cell>
          <cell r="F911" t="str">
            <v>WTC</v>
          </cell>
          <cell r="G911" t="str">
            <v>UU22</v>
          </cell>
          <cell r="H911" t="str">
            <v>0</v>
          </cell>
          <cell r="J911" t="str">
            <v>10/09/2007</v>
          </cell>
          <cell r="K911">
            <v>28.43</v>
          </cell>
          <cell r="L911">
            <v>28.43</v>
          </cell>
          <cell r="M911">
            <v>0</v>
          </cell>
          <cell r="BG911">
            <v>28.43</v>
          </cell>
          <cell r="BH911">
            <v>28.43</v>
          </cell>
        </row>
        <row r="912">
          <cell r="D912" t="str">
            <v>A80018</v>
          </cell>
          <cell r="E912" t="str">
            <v>ugb</v>
          </cell>
          <cell r="F912" t="str">
            <v>ERE</v>
          </cell>
          <cell r="G912" t="str">
            <v>UU81</v>
          </cell>
          <cell r="H912" t="str">
            <v>9</v>
          </cell>
          <cell r="J912" t="str">
            <v>19/12/2012</v>
          </cell>
          <cell r="K912">
            <v>0</v>
          </cell>
          <cell r="L912">
            <v>44.59</v>
          </cell>
          <cell r="M912">
            <v>0</v>
          </cell>
          <cell r="BG912">
            <v>44.59</v>
          </cell>
          <cell r="BH912">
            <v>44.59</v>
          </cell>
        </row>
        <row r="913">
          <cell r="D913" t="str">
            <v>A50217</v>
          </cell>
          <cell r="E913" t="str">
            <v>ugb</v>
          </cell>
          <cell r="F913" t="str">
            <v>TRS</v>
          </cell>
          <cell r="G913" t="str">
            <v>UT43</v>
          </cell>
          <cell r="H913" t="str">
            <v>4</v>
          </cell>
          <cell r="I913" t="str">
            <v>GB</v>
          </cell>
          <cell r="J913" t="str">
            <v>02/07/2012</v>
          </cell>
          <cell r="K913">
            <v>50.566654871795002</v>
          </cell>
          <cell r="L913">
            <v>69187.5</v>
          </cell>
          <cell r="M913">
            <v>8768.7270000000008</v>
          </cell>
          <cell r="O913">
            <v>2310</v>
          </cell>
          <cell r="U913">
            <v>1210.78125</v>
          </cell>
          <cell r="AA913">
            <v>12799.6875</v>
          </cell>
          <cell r="AK913">
            <v>2767.5</v>
          </cell>
          <cell r="AX913">
            <v>1210.78125</v>
          </cell>
          <cell r="BE913">
            <v>350</v>
          </cell>
          <cell r="BG913">
            <v>98604.976999999999</v>
          </cell>
          <cell r="BH913">
            <v>85455.289499999999</v>
          </cell>
        </row>
        <row r="914">
          <cell r="D914" t="str">
            <v>A24731</v>
          </cell>
          <cell r="E914" t="str">
            <v>ugb</v>
          </cell>
          <cell r="F914" t="str">
            <v>THW</v>
          </cell>
          <cell r="G914" t="str">
            <v>UT22</v>
          </cell>
          <cell r="H914" t="str">
            <v>10</v>
          </cell>
          <cell r="I914" t="str">
            <v>PT</v>
          </cell>
          <cell r="J914" t="str">
            <v>13/03/2006</v>
          </cell>
          <cell r="K914">
            <v>15.310601025641001</v>
          </cell>
          <cell r="L914">
            <v>27200</v>
          </cell>
          <cell r="M914">
            <v>2655.672</v>
          </cell>
          <cell r="BG914">
            <v>29855.671999999999</v>
          </cell>
          <cell r="BH914">
            <v>29855.671999999999</v>
          </cell>
        </row>
        <row r="915">
          <cell r="D915" t="str">
            <v>A03485</v>
          </cell>
          <cell r="E915" t="str">
            <v>ugb</v>
          </cell>
          <cell r="F915" t="str">
            <v>MAM</v>
          </cell>
          <cell r="G915" t="str">
            <v>UU23</v>
          </cell>
          <cell r="H915" t="str">
            <v>6</v>
          </cell>
          <cell r="I915" t="str">
            <v>GB</v>
          </cell>
          <cell r="J915" t="str">
            <v>15/03/1994</v>
          </cell>
          <cell r="K915">
            <v>19.085959794872</v>
          </cell>
          <cell r="L915">
            <v>33669.199999999997</v>
          </cell>
          <cell r="M915">
            <v>3548.4216000000001</v>
          </cell>
          <cell r="BG915">
            <v>37217.621599999999</v>
          </cell>
          <cell r="BH915">
            <v>37217.621599999999</v>
          </cell>
        </row>
        <row r="916">
          <cell r="D916" t="str">
            <v>A93734</v>
          </cell>
          <cell r="E916" t="str">
            <v>ugb</v>
          </cell>
          <cell r="F916" t="str">
            <v>GGE</v>
          </cell>
          <cell r="G916" t="str">
            <v>UP31</v>
          </cell>
          <cell r="H916" t="str">
            <v>5</v>
          </cell>
          <cell r="I916" t="str">
            <v>GB</v>
          </cell>
          <cell r="J916" t="str">
            <v>20/01/2004</v>
          </cell>
          <cell r="K916">
            <v>32.872063113846004</v>
          </cell>
          <cell r="L916">
            <v>45440.303999999996</v>
          </cell>
          <cell r="M916">
            <v>5172.833952</v>
          </cell>
          <cell r="U916">
            <v>795.20532000000003</v>
          </cell>
          <cell r="Y916">
            <v>414.1</v>
          </cell>
          <cell r="AA916">
            <v>8406.4562399999995</v>
          </cell>
          <cell r="AM916">
            <v>2726.41824</v>
          </cell>
          <cell r="AX916">
            <v>795.20532000000003</v>
          </cell>
          <cell r="BE916">
            <v>350</v>
          </cell>
          <cell r="BG916">
            <v>64100.523072000004</v>
          </cell>
          <cell r="BH916">
            <v>55344.066832000004</v>
          </cell>
        </row>
        <row r="917">
          <cell r="D917" t="str">
            <v>U02989</v>
          </cell>
          <cell r="E917" t="str">
            <v>ugb</v>
          </cell>
          <cell r="F917" t="str">
            <v>TRL</v>
          </cell>
          <cell r="G917" t="str">
            <v>UT41</v>
          </cell>
          <cell r="H917" t="str">
            <v>7</v>
          </cell>
          <cell r="J917" t="str">
            <v>23/02/2009</v>
          </cell>
          <cell r="K917">
            <v>0</v>
          </cell>
          <cell r="L917">
            <v>24.15</v>
          </cell>
          <cell r="M917">
            <v>0</v>
          </cell>
          <cell r="BG917">
            <v>24.15</v>
          </cell>
          <cell r="BH917">
            <v>24.15</v>
          </cell>
        </row>
        <row r="918">
          <cell r="D918" t="str">
            <v>A74876</v>
          </cell>
          <cell r="E918" t="str">
            <v>ugb</v>
          </cell>
          <cell r="F918" t="str">
            <v>GGE</v>
          </cell>
          <cell r="G918" t="str">
            <v>UP31</v>
          </cell>
          <cell r="H918" t="str">
            <v>9</v>
          </cell>
          <cell r="I918" t="str">
            <v>GB</v>
          </cell>
          <cell r="J918" t="str">
            <v>20/08/2012</v>
          </cell>
          <cell r="K918">
            <v>17.443349743590002</v>
          </cell>
          <cell r="L918">
            <v>25145</v>
          </cell>
          <cell r="M918">
            <v>2372.0819999999999</v>
          </cell>
          <cell r="U918">
            <v>440.03750000000002</v>
          </cell>
          <cell r="Y918">
            <v>414.1</v>
          </cell>
          <cell r="AA918">
            <v>4651.8249999999998</v>
          </cell>
          <cell r="AH918">
            <v>251.45</v>
          </cell>
          <cell r="AX918">
            <v>440.03750000000002</v>
          </cell>
          <cell r="BF918">
            <v>300</v>
          </cell>
          <cell r="BG918">
            <v>34014.531999999999</v>
          </cell>
          <cell r="BH918">
            <v>29062.706999999999</v>
          </cell>
        </row>
        <row r="919">
          <cell r="D919" t="str">
            <v>A76032</v>
          </cell>
          <cell r="E919" t="str">
            <v>ugb</v>
          </cell>
          <cell r="F919" t="str">
            <v>TRL</v>
          </cell>
          <cell r="G919" t="str">
            <v>UT42</v>
          </cell>
          <cell r="H919" t="str">
            <v>10</v>
          </cell>
          <cell r="I919" t="str">
            <v>GB</v>
          </cell>
          <cell r="J919" t="str">
            <v>22/01/2013</v>
          </cell>
          <cell r="K919">
            <v>0</v>
          </cell>
          <cell r="L919">
            <v>24000</v>
          </cell>
          <cell r="M919">
            <v>2214.0720000000001</v>
          </cell>
          <cell r="BG919">
            <v>26214.072</v>
          </cell>
          <cell r="BH919">
            <v>26214.072</v>
          </cell>
        </row>
        <row r="920">
          <cell r="D920" t="str">
            <v>W25100</v>
          </cell>
          <cell r="E920" t="str">
            <v>ugb</v>
          </cell>
          <cell r="F920" t="str">
            <v>WWN</v>
          </cell>
          <cell r="G920" t="str">
            <v>UU61</v>
          </cell>
          <cell r="H920" t="str">
            <v>3</v>
          </cell>
          <cell r="I920" t="str">
            <v>GB</v>
          </cell>
          <cell r="J920" t="str">
            <v>08/09/1999</v>
          </cell>
          <cell r="K920">
            <v>26.410256410256</v>
          </cell>
          <cell r="L920">
            <v>51500</v>
          </cell>
          <cell r="M920">
            <v>4901.4719999999998</v>
          </cell>
          <cell r="BG920">
            <v>56401.472000000002</v>
          </cell>
          <cell r="BH920">
            <v>56401.472000000002</v>
          </cell>
        </row>
        <row r="921">
          <cell r="D921" t="str">
            <v>A74584</v>
          </cell>
          <cell r="E921" t="str">
            <v>ugb</v>
          </cell>
          <cell r="F921" t="str">
            <v>TRL</v>
          </cell>
          <cell r="G921" t="str">
            <v>UT41</v>
          </cell>
          <cell r="H921" t="str">
            <v>0</v>
          </cell>
          <cell r="I921" t="str">
            <v>GB</v>
          </cell>
          <cell r="J921" t="str">
            <v>20/04/2009</v>
          </cell>
          <cell r="K921">
            <v>27.877919230768999</v>
          </cell>
          <cell r="L921">
            <v>43000</v>
          </cell>
          <cell r="M921">
            <v>4836.0720000000001</v>
          </cell>
          <cell r="U921">
            <v>752.5</v>
          </cell>
          <cell r="Y921">
            <v>340</v>
          </cell>
          <cell r="AA921">
            <v>7955</v>
          </cell>
          <cell r="AX921">
            <v>752.5</v>
          </cell>
          <cell r="BE921">
            <v>350</v>
          </cell>
          <cell r="BG921">
            <v>57986.072</v>
          </cell>
          <cell r="BH921">
            <v>49681.072</v>
          </cell>
        </row>
        <row r="922">
          <cell r="D922" t="str">
            <v>A00522</v>
          </cell>
          <cell r="E922" t="str">
            <v>ugb</v>
          </cell>
          <cell r="F922" t="str">
            <v>WTC</v>
          </cell>
          <cell r="G922" t="str">
            <v>UU22</v>
          </cell>
          <cell r="H922" t="str">
            <v>5</v>
          </cell>
          <cell r="I922" t="str">
            <v>GB</v>
          </cell>
          <cell r="J922" t="str">
            <v>19/09/2011</v>
          </cell>
          <cell r="K922">
            <v>28.616447179487</v>
          </cell>
          <cell r="L922">
            <v>50000</v>
          </cell>
          <cell r="M922">
            <v>5802.0720000000001</v>
          </cell>
          <cell r="BG922">
            <v>55802.072</v>
          </cell>
          <cell r="BH922">
            <v>55802.072</v>
          </cell>
        </row>
        <row r="923">
          <cell r="D923" t="str">
            <v>A50203</v>
          </cell>
          <cell r="E923" t="str">
            <v>ugb</v>
          </cell>
          <cell r="F923" t="str">
            <v>TRL</v>
          </cell>
          <cell r="G923" t="str">
            <v>UT42</v>
          </cell>
          <cell r="H923" t="str">
            <v>7</v>
          </cell>
          <cell r="I923" t="str">
            <v>GB</v>
          </cell>
          <cell r="J923" t="str">
            <v>26/03/2012</v>
          </cell>
          <cell r="K923">
            <v>25.698498461538001</v>
          </cell>
          <cell r="L923">
            <v>45000</v>
          </cell>
          <cell r="M923">
            <v>5112.0720000000001</v>
          </cell>
          <cell r="BG923">
            <v>50112.072</v>
          </cell>
          <cell r="BH923">
            <v>50112.072</v>
          </cell>
        </row>
        <row r="924">
          <cell r="D924" t="str">
            <v>A76115</v>
          </cell>
          <cell r="E924" t="str">
            <v>ugb</v>
          </cell>
          <cell r="F924" t="str">
            <v>TRL</v>
          </cell>
          <cell r="G924" t="str">
            <v>UT42</v>
          </cell>
          <cell r="H924" t="str">
            <v>7</v>
          </cell>
          <cell r="I924" t="str">
            <v>GR</v>
          </cell>
          <cell r="J924" t="str">
            <v>13/05/2013</v>
          </cell>
          <cell r="K924">
            <v>32.166288205127998</v>
          </cell>
          <cell r="L924">
            <v>44505</v>
          </cell>
          <cell r="M924">
            <v>5043.7619999999997</v>
          </cell>
          <cell r="U924">
            <v>778.83749999999998</v>
          </cell>
          <cell r="Y924">
            <v>414.1</v>
          </cell>
          <cell r="AA924">
            <v>8233.4249999999993</v>
          </cell>
          <cell r="AM924">
            <v>2670.3</v>
          </cell>
          <cell r="AX924">
            <v>778.83749999999998</v>
          </cell>
          <cell r="BF924">
            <v>300</v>
          </cell>
          <cell r="BG924">
            <v>62724.262000000002</v>
          </cell>
          <cell r="BH924">
            <v>54190.837</v>
          </cell>
        </row>
        <row r="925">
          <cell r="D925" t="str">
            <v>A99309</v>
          </cell>
          <cell r="E925" t="str">
            <v>ugb</v>
          </cell>
          <cell r="F925" t="str">
            <v>THW</v>
          </cell>
          <cell r="G925" t="str">
            <v>UT21</v>
          </cell>
          <cell r="H925" t="str">
            <v>5</v>
          </cell>
          <cell r="I925" t="str">
            <v>GB</v>
          </cell>
          <cell r="J925" t="str">
            <v>13/02/2006</v>
          </cell>
          <cell r="K925">
            <v>26.311267692308</v>
          </cell>
          <cell r="L925">
            <v>46050</v>
          </cell>
          <cell r="M925">
            <v>5256.9719999999998</v>
          </cell>
          <cell r="BG925">
            <v>51306.972000000002</v>
          </cell>
          <cell r="BH925">
            <v>51306.972000000002</v>
          </cell>
        </row>
        <row r="926">
          <cell r="D926" t="str">
            <v>A41345</v>
          </cell>
          <cell r="E926" t="str">
            <v>ugb</v>
          </cell>
          <cell r="F926" t="str">
            <v>WEN</v>
          </cell>
          <cell r="G926" t="str">
            <v>UU41</v>
          </cell>
          <cell r="H926" t="str">
            <v>3</v>
          </cell>
          <cell r="I926" t="str">
            <v>GB</v>
          </cell>
          <cell r="J926" t="str">
            <v>18/09/1995</v>
          </cell>
          <cell r="K926">
            <v>44.021824410256002</v>
          </cell>
          <cell r="L926">
            <v>54570</v>
          </cell>
          <cell r="M926">
            <v>7270.5576000000001</v>
          </cell>
          <cell r="P926">
            <v>6071.2</v>
          </cell>
          <cell r="U926">
            <v>954.97500000000002</v>
          </cell>
          <cell r="Y926">
            <v>414.1</v>
          </cell>
          <cell r="AA926">
            <v>10095.450000000001</v>
          </cell>
          <cell r="AU926">
            <v>4911.3</v>
          </cell>
          <cell r="AX926">
            <v>954.97500000000002</v>
          </cell>
          <cell r="BD926">
            <v>600</v>
          </cell>
          <cell r="BG926">
            <v>85842.5576</v>
          </cell>
          <cell r="BH926">
            <v>75147.107600000003</v>
          </cell>
        </row>
        <row r="927">
          <cell r="D927" t="str">
            <v>A76286</v>
          </cell>
          <cell r="E927" t="str">
            <v>ugb</v>
          </cell>
          <cell r="F927" t="str">
            <v>BBI</v>
          </cell>
          <cell r="G927" t="str">
            <v>UP33</v>
          </cell>
          <cell r="H927" t="str">
            <v>11</v>
          </cell>
          <cell r="I927" t="str">
            <v>GB</v>
          </cell>
          <cell r="J927" t="str">
            <v>09/09/2013</v>
          </cell>
          <cell r="K927">
            <v>6.0023446153849997</v>
          </cell>
          <cell r="L927">
            <v>11250</v>
          </cell>
          <cell r="M927">
            <v>454.572</v>
          </cell>
          <cell r="BG927">
            <v>11704.572</v>
          </cell>
          <cell r="BH927">
            <v>11704.572</v>
          </cell>
        </row>
        <row r="928">
          <cell r="D928" t="str">
            <v>A76189</v>
          </cell>
          <cell r="E928" t="str">
            <v>ugb</v>
          </cell>
          <cell r="F928" t="str">
            <v>EEA</v>
          </cell>
          <cell r="G928" t="str">
            <v>UE31</v>
          </cell>
          <cell r="H928" t="str">
            <v>10</v>
          </cell>
          <cell r="I928" t="str">
            <v>GB</v>
          </cell>
          <cell r="J928" t="str">
            <v>15/07/2013</v>
          </cell>
          <cell r="K928">
            <v>14.360498461538</v>
          </cell>
          <cell r="L928">
            <v>20600</v>
          </cell>
          <cell r="M928">
            <v>1744.8720000000001</v>
          </cell>
          <cell r="U928">
            <v>360.5</v>
          </cell>
          <cell r="Y928">
            <v>414.1</v>
          </cell>
          <cell r="AA928">
            <v>3811</v>
          </cell>
          <cell r="AI928">
            <v>412</v>
          </cell>
          <cell r="AX928">
            <v>360.5</v>
          </cell>
          <cell r="BF928">
            <v>300</v>
          </cell>
          <cell r="BG928">
            <v>28002.972000000002</v>
          </cell>
          <cell r="BH928">
            <v>23891.972000000002</v>
          </cell>
        </row>
        <row r="929">
          <cell r="D929" t="str">
            <v>U02923</v>
          </cell>
          <cell r="E929" t="str">
            <v>ugb</v>
          </cell>
          <cell r="F929" t="str">
            <v>TIS</v>
          </cell>
          <cell r="G929" t="str">
            <v>UT51</v>
          </cell>
          <cell r="H929" t="str">
            <v>4</v>
          </cell>
          <cell r="J929" t="str">
            <v>28/07/2008</v>
          </cell>
          <cell r="K929">
            <v>0</v>
          </cell>
          <cell r="L929">
            <v>50</v>
          </cell>
          <cell r="M929">
            <v>0</v>
          </cell>
          <cell r="BG929">
            <v>50</v>
          </cell>
          <cell r="BH929">
            <v>50</v>
          </cell>
        </row>
        <row r="930">
          <cell r="D930" t="str">
            <v>I00061</v>
          </cell>
          <cell r="E930" t="str">
            <v>uin</v>
          </cell>
          <cell r="F930" t="str">
            <v>WWN</v>
          </cell>
          <cell r="G930" t="str">
            <v>UU111</v>
          </cell>
          <cell r="H930" t="str">
            <v>7</v>
          </cell>
          <cell r="I930" t="str">
            <v>IN</v>
          </cell>
          <cell r="J930" t="str">
            <v>29/11/2010</v>
          </cell>
          <cell r="K930">
            <v>1.5105911320747609</v>
          </cell>
          <cell r="L930">
            <v>3534.7832490549358</v>
          </cell>
          <cell r="M930">
            <v>0</v>
          </cell>
          <cell r="BG930">
            <v>3534.7832490549358</v>
          </cell>
          <cell r="BH930">
            <v>3534.7832490549358</v>
          </cell>
        </row>
        <row r="931">
          <cell r="D931" t="str">
            <v>A25117</v>
          </cell>
          <cell r="E931" t="str">
            <v>ugb</v>
          </cell>
          <cell r="F931" t="str">
            <v>THW</v>
          </cell>
          <cell r="G931" t="str">
            <v>UT22</v>
          </cell>
          <cell r="H931" t="str">
            <v>0</v>
          </cell>
          <cell r="I931" t="str">
            <v>GB</v>
          </cell>
          <cell r="J931" t="str">
            <v>10/08/2009</v>
          </cell>
          <cell r="K931">
            <v>8.7173446153850005</v>
          </cell>
          <cell r="L931">
            <v>13500</v>
          </cell>
          <cell r="M931">
            <v>765.072</v>
          </cell>
          <cell r="AA931">
            <v>2497.5</v>
          </cell>
          <cell r="AX931">
            <v>236.25</v>
          </cell>
          <cell r="BG931">
            <v>16998.822</v>
          </cell>
          <cell r="BH931">
            <v>14501.322</v>
          </cell>
        </row>
        <row r="932">
          <cell r="D932" t="str">
            <v>A76250</v>
          </cell>
          <cell r="E932" t="str">
            <v>ugb</v>
          </cell>
          <cell r="F932" t="str">
            <v>THW</v>
          </cell>
          <cell r="G932" t="str">
            <v>UT21</v>
          </cell>
          <cell r="H932" t="str">
            <v>6</v>
          </cell>
          <cell r="I932" t="str">
            <v>GB</v>
          </cell>
          <cell r="J932" t="str">
            <v>09/09/2013</v>
          </cell>
          <cell r="K932">
            <v>22.809729230769001</v>
          </cell>
          <cell r="L932">
            <v>40050</v>
          </cell>
          <cell r="M932">
            <v>4428.9719999999998</v>
          </cell>
          <cell r="BG932">
            <v>44478.972000000002</v>
          </cell>
          <cell r="BH932">
            <v>44478.972000000002</v>
          </cell>
        </row>
        <row r="933">
          <cell r="D933" t="str">
            <v>A49922</v>
          </cell>
          <cell r="E933" t="str">
            <v>ugb</v>
          </cell>
          <cell r="F933" t="str">
            <v>WEN</v>
          </cell>
          <cell r="G933" t="str">
            <v>UU41</v>
          </cell>
          <cell r="H933" t="str">
            <v>7</v>
          </cell>
          <cell r="I933" t="str">
            <v>DZ</v>
          </cell>
          <cell r="J933" t="str">
            <v>01/10/2007</v>
          </cell>
          <cell r="K933">
            <v>21.204857435897001</v>
          </cell>
          <cell r="L933">
            <v>37300</v>
          </cell>
          <cell r="M933">
            <v>4049.4720000000002</v>
          </cell>
          <cell r="BG933">
            <v>41349.472000000002</v>
          </cell>
          <cell r="BH933">
            <v>41349.472000000002</v>
          </cell>
        </row>
        <row r="934">
          <cell r="D934" t="str">
            <v>A76182</v>
          </cell>
          <cell r="E934" t="str">
            <v>ugb</v>
          </cell>
          <cell r="F934" t="str">
            <v>WWN</v>
          </cell>
          <cell r="G934" t="str">
            <v>UU71</v>
          </cell>
          <cell r="H934" t="str">
            <v>8</v>
          </cell>
          <cell r="J934" t="str">
            <v>01/07/2013</v>
          </cell>
          <cell r="K934">
            <v>30.94</v>
          </cell>
          <cell r="L934">
            <v>30.94</v>
          </cell>
          <cell r="M934">
            <v>0</v>
          </cell>
          <cell r="BG934">
            <v>30.94</v>
          </cell>
          <cell r="BH934">
            <v>30.94</v>
          </cell>
        </row>
        <row r="935">
          <cell r="D935" t="str">
            <v>S10267</v>
          </cell>
          <cell r="E935" t="str">
            <v>ugb</v>
          </cell>
          <cell r="F935" t="str">
            <v>THW</v>
          </cell>
          <cell r="G935" t="str">
            <v>UT23</v>
          </cell>
          <cell r="H935" t="str">
            <v>6</v>
          </cell>
          <cell r="J935" t="str">
            <v>02/11/2009</v>
          </cell>
          <cell r="K935">
            <v>0</v>
          </cell>
          <cell r="L935">
            <v>29.5</v>
          </cell>
          <cell r="M935">
            <v>0</v>
          </cell>
          <cell r="BG935">
            <v>29.5</v>
          </cell>
          <cell r="BH935">
            <v>29.5</v>
          </cell>
        </row>
        <row r="936">
          <cell r="D936" t="str">
            <v>U02758</v>
          </cell>
          <cell r="E936" t="str">
            <v>ugb</v>
          </cell>
          <cell r="F936" t="str">
            <v>THW</v>
          </cell>
          <cell r="G936" t="str">
            <v>UT23</v>
          </cell>
          <cell r="H936" t="str">
            <v>0</v>
          </cell>
          <cell r="J936" t="str">
            <v>13/08/2007</v>
          </cell>
          <cell r="K936">
            <v>29.5</v>
          </cell>
          <cell r="L936">
            <v>29.5</v>
          </cell>
          <cell r="M936">
            <v>0</v>
          </cell>
          <cell r="BG936">
            <v>29.5</v>
          </cell>
          <cell r="BH936">
            <v>29.5</v>
          </cell>
        </row>
        <row r="937">
          <cell r="D937" t="str">
            <v>A84847</v>
          </cell>
          <cell r="E937" t="str">
            <v>ugb</v>
          </cell>
          <cell r="F937" t="str">
            <v>TPL</v>
          </cell>
          <cell r="G937" t="str">
            <v>UT22</v>
          </cell>
          <cell r="H937" t="str">
            <v>0</v>
          </cell>
          <cell r="I937" t="str">
            <v>GB</v>
          </cell>
          <cell r="J937" t="str">
            <v>14/10/2002</v>
          </cell>
          <cell r="K937">
            <v>23.389333333332999</v>
          </cell>
          <cell r="L937">
            <v>36860</v>
          </cell>
          <cell r="M937">
            <v>0</v>
          </cell>
          <cell r="U937">
            <v>645.04999999999995</v>
          </cell>
          <cell r="Y937">
            <v>340</v>
          </cell>
          <cell r="AA937">
            <v>6819.1</v>
          </cell>
          <cell r="AX937">
            <v>645.04999999999995</v>
          </cell>
          <cell r="BF937">
            <v>300</v>
          </cell>
          <cell r="BG937">
            <v>45609.2</v>
          </cell>
          <cell r="BH937">
            <v>38490.1</v>
          </cell>
        </row>
        <row r="938">
          <cell r="D938" t="str">
            <v>A74832</v>
          </cell>
          <cell r="E938" t="str">
            <v>ugb</v>
          </cell>
          <cell r="F938" t="str">
            <v>TRL</v>
          </cell>
          <cell r="G938" t="str">
            <v>UT42</v>
          </cell>
          <cell r="H938" t="str">
            <v>5</v>
          </cell>
          <cell r="J938" t="str">
            <v>30/07/2012</v>
          </cell>
          <cell r="K938">
            <v>0</v>
          </cell>
          <cell r="L938">
            <v>31.25</v>
          </cell>
          <cell r="M938">
            <v>0</v>
          </cell>
          <cell r="BG938">
            <v>31.25</v>
          </cell>
          <cell r="BH938">
            <v>31.25</v>
          </cell>
        </row>
        <row r="939">
          <cell r="D939" t="str">
            <v>A98140</v>
          </cell>
          <cell r="E939" t="str">
            <v>ugb</v>
          </cell>
          <cell r="F939" t="str">
            <v>WEN</v>
          </cell>
          <cell r="G939" t="str">
            <v>UU41</v>
          </cell>
          <cell r="H939" t="str">
            <v>7</v>
          </cell>
          <cell r="I939" t="str">
            <v>GB</v>
          </cell>
          <cell r="J939" t="str">
            <v>04/07/2005</v>
          </cell>
          <cell r="K939">
            <v>24.197518071794999</v>
          </cell>
          <cell r="L939">
            <v>32968</v>
          </cell>
          <cell r="M939">
            <v>3471.1802400000001</v>
          </cell>
          <cell r="T939">
            <v>141.47999999999999</v>
          </cell>
          <cell r="U939">
            <v>576.94000000000005</v>
          </cell>
          <cell r="Y939">
            <v>414.1</v>
          </cell>
          <cell r="AA939">
            <v>6099.08</v>
          </cell>
          <cell r="AM939">
            <v>1978.08</v>
          </cell>
          <cell r="AX939">
            <v>576.94000000000005</v>
          </cell>
          <cell r="BF939">
            <v>300</v>
          </cell>
          <cell r="BG939">
            <v>46525.800239999997</v>
          </cell>
          <cell r="BH939">
            <v>40126.720239999995</v>
          </cell>
        </row>
        <row r="940">
          <cell r="D940" t="str">
            <v>A92398</v>
          </cell>
          <cell r="E940" t="str">
            <v>ugb</v>
          </cell>
          <cell r="F940" t="str">
            <v>GCL</v>
          </cell>
          <cell r="G940" t="str">
            <v>UP31</v>
          </cell>
          <cell r="H940" t="str">
            <v>6</v>
          </cell>
          <cell r="I940" t="str">
            <v>GB</v>
          </cell>
          <cell r="J940" t="str">
            <v>08/09/2004</v>
          </cell>
          <cell r="K940">
            <v>26.095961025641</v>
          </cell>
          <cell r="L940">
            <v>36414</v>
          </cell>
          <cell r="M940">
            <v>3927.2040000000002</v>
          </cell>
          <cell r="U940">
            <v>637.245</v>
          </cell>
          <cell r="AA940">
            <v>6736.59</v>
          </cell>
          <cell r="AM940">
            <v>2184.84</v>
          </cell>
          <cell r="AX940">
            <v>637.245</v>
          </cell>
          <cell r="BE940">
            <v>350</v>
          </cell>
          <cell r="BG940">
            <v>50887.124000000003</v>
          </cell>
          <cell r="BH940">
            <v>43800.534</v>
          </cell>
        </row>
        <row r="941">
          <cell r="D941" t="str">
            <v>A74974</v>
          </cell>
          <cell r="E941" t="str">
            <v>ugb</v>
          </cell>
          <cell r="F941" t="str">
            <v>TRL</v>
          </cell>
          <cell r="G941" t="str">
            <v>UT42</v>
          </cell>
          <cell r="H941" t="str">
            <v>8</v>
          </cell>
          <cell r="J941" t="str">
            <v>10/12/2012</v>
          </cell>
          <cell r="K941">
            <v>36.4</v>
          </cell>
          <cell r="L941">
            <v>36.4</v>
          </cell>
          <cell r="M941">
            <v>0</v>
          </cell>
          <cell r="BG941">
            <v>36.4</v>
          </cell>
          <cell r="BH941">
            <v>36.4</v>
          </cell>
        </row>
        <row r="942">
          <cell r="D942" t="str">
            <v>A74291</v>
          </cell>
          <cell r="E942" t="str">
            <v>ugb</v>
          </cell>
          <cell r="F942" t="str">
            <v>WTC</v>
          </cell>
          <cell r="G942" t="str">
            <v>UU22</v>
          </cell>
          <cell r="H942" t="str">
            <v>9</v>
          </cell>
          <cell r="I942" t="str">
            <v>GB</v>
          </cell>
          <cell r="J942" t="str">
            <v>29/08/2006</v>
          </cell>
          <cell r="K942">
            <v>13.151318974359</v>
          </cell>
          <cell r="L942">
            <v>23500</v>
          </cell>
          <cell r="M942">
            <v>2145.0720000000001</v>
          </cell>
          <cell r="BG942">
            <v>25645.072</v>
          </cell>
          <cell r="BH942">
            <v>25645.072</v>
          </cell>
        </row>
        <row r="943">
          <cell r="D943" t="str">
            <v>A00172</v>
          </cell>
          <cell r="E943" t="str">
            <v>ugb</v>
          </cell>
          <cell r="F943" t="str">
            <v>WEN</v>
          </cell>
          <cell r="G943" t="str">
            <v>UU41</v>
          </cell>
          <cell r="H943" t="str">
            <v>0</v>
          </cell>
          <cell r="I943" t="str">
            <v>GB</v>
          </cell>
          <cell r="J943" t="str">
            <v>30/10/2006</v>
          </cell>
          <cell r="K943">
            <v>19.328205128204999</v>
          </cell>
          <cell r="L943">
            <v>28500</v>
          </cell>
          <cell r="M943">
            <v>0</v>
          </cell>
          <cell r="U943">
            <v>498.75</v>
          </cell>
          <cell r="Y943">
            <v>340</v>
          </cell>
          <cell r="AA943">
            <v>5272.5</v>
          </cell>
          <cell r="AT943">
            <v>2280</v>
          </cell>
          <cell r="AX943">
            <v>498.75</v>
          </cell>
          <cell r="BF943">
            <v>300</v>
          </cell>
          <cell r="BG943">
            <v>37690</v>
          </cell>
          <cell r="BH943">
            <v>32117.5</v>
          </cell>
        </row>
        <row r="944">
          <cell r="D944" t="str">
            <v>A50209</v>
          </cell>
          <cell r="E944" t="str">
            <v>ugb</v>
          </cell>
          <cell r="F944" t="str">
            <v>SBR</v>
          </cell>
          <cell r="G944" t="str">
            <v>UT31</v>
          </cell>
          <cell r="H944" t="str">
            <v>9</v>
          </cell>
          <cell r="I944" t="str">
            <v>GB</v>
          </cell>
          <cell r="J944" t="str">
            <v>10/04/2012</v>
          </cell>
          <cell r="K944">
            <v>21.622185641026</v>
          </cell>
          <cell r="L944">
            <v>30005</v>
          </cell>
          <cell r="M944">
            <v>3042.7620000000002</v>
          </cell>
          <cell r="U944">
            <v>525.08749999999998</v>
          </cell>
          <cell r="Y944">
            <v>414.1</v>
          </cell>
          <cell r="AA944">
            <v>5550.9250000000002</v>
          </cell>
          <cell r="AM944">
            <v>1800.3</v>
          </cell>
          <cell r="AX944">
            <v>525.08749999999998</v>
          </cell>
          <cell r="BF944">
            <v>300</v>
          </cell>
          <cell r="BG944">
            <v>42163.262000000002</v>
          </cell>
          <cell r="BH944">
            <v>36312.337</v>
          </cell>
        </row>
        <row r="945">
          <cell r="D945" t="str">
            <v>A74963</v>
          </cell>
          <cell r="E945" t="str">
            <v>ugb</v>
          </cell>
          <cell r="F945" t="str">
            <v>SBR</v>
          </cell>
          <cell r="G945" t="str">
            <v>UT31</v>
          </cell>
          <cell r="H945" t="str">
            <v>8</v>
          </cell>
          <cell r="J945" t="str">
            <v>03/12/2012</v>
          </cell>
          <cell r="K945">
            <v>0</v>
          </cell>
          <cell r="L945">
            <v>0</v>
          </cell>
          <cell r="M945">
            <v>0</v>
          </cell>
          <cell r="BG945">
            <v>0</v>
          </cell>
          <cell r="BH945">
            <v>0</v>
          </cell>
        </row>
        <row r="946">
          <cell r="D946" t="str">
            <v>A85448</v>
          </cell>
          <cell r="E946" t="str">
            <v>ugb</v>
          </cell>
          <cell r="F946" t="str">
            <v>WWN</v>
          </cell>
          <cell r="G946" t="str">
            <v>UU71</v>
          </cell>
          <cell r="H946" t="str">
            <v>7</v>
          </cell>
          <cell r="I946" t="str">
            <v>GB</v>
          </cell>
          <cell r="J946" t="str">
            <v>28/10/2002</v>
          </cell>
          <cell r="K946">
            <v>0</v>
          </cell>
          <cell r="L946">
            <v>30500</v>
          </cell>
          <cell r="M946">
            <v>3111.0720000000001</v>
          </cell>
          <cell r="BG946">
            <v>33611.072</v>
          </cell>
          <cell r="BH946">
            <v>33611.072</v>
          </cell>
        </row>
        <row r="947">
          <cell r="D947" t="str">
            <v>A50124</v>
          </cell>
          <cell r="E947" t="str">
            <v>ugb</v>
          </cell>
          <cell r="F947" t="str">
            <v>TRL</v>
          </cell>
          <cell r="G947" t="str">
            <v>UT41</v>
          </cell>
          <cell r="H947" t="str">
            <v>11</v>
          </cell>
          <cell r="I947" t="str">
            <v>GB</v>
          </cell>
          <cell r="J947" t="str">
            <v>14/06/2010</v>
          </cell>
          <cell r="K947">
            <v>6.1482420512819997</v>
          </cell>
          <cell r="L947">
            <v>11500</v>
          </cell>
          <cell r="M947">
            <v>489.072</v>
          </cell>
          <cell r="BG947">
            <v>11989.072</v>
          </cell>
          <cell r="BH947">
            <v>11989.072</v>
          </cell>
        </row>
        <row r="948">
          <cell r="D948" t="str">
            <v>A00431</v>
          </cell>
          <cell r="E948" t="str">
            <v>ugb</v>
          </cell>
          <cell r="F948" t="str">
            <v>TRL</v>
          </cell>
          <cell r="G948" t="str">
            <v>UT41</v>
          </cell>
          <cell r="H948" t="str">
            <v>0</v>
          </cell>
          <cell r="I948" t="str">
            <v>GB</v>
          </cell>
          <cell r="J948" t="str">
            <v>27/07/2009</v>
          </cell>
          <cell r="K948">
            <v>7.3424728205129997</v>
          </cell>
          <cell r="L948">
            <v>11500</v>
          </cell>
          <cell r="M948">
            <v>489.072</v>
          </cell>
          <cell r="AA948">
            <v>2127.5</v>
          </cell>
          <cell r="AX948">
            <v>201.25</v>
          </cell>
          <cell r="BG948">
            <v>14317.822</v>
          </cell>
          <cell r="BH948">
            <v>12190.322</v>
          </cell>
        </row>
        <row r="949">
          <cell r="D949" t="str">
            <v>A24908</v>
          </cell>
          <cell r="E949" t="str">
            <v>ugb</v>
          </cell>
          <cell r="F949" t="str">
            <v>SBR</v>
          </cell>
          <cell r="G949" t="str">
            <v>UT31</v>
          </cell>
          <cell r="H949" t="str">
            <v>9</v>
          </cell>
          <cell r="I949" t="str">
            <v>GB</v>
          </cell>
          <cell r="J949" t="str">
            <v>31/05/2007</v>
          </cell>
          <cell r="K949">
            <v>12.404324102564001</v>
          </cell>
          <cell r="L949">
            <v>22220</v>
          </cell>
          <cell r="M949">
            <v>1968.432</v>
          </cell>
          <cell r="BG949">
            <v>24188.432000000001</v>
          </cell>
          <cell r="BH949">
            <v>24188.432000000001</v>
          </cell>
        </row>
        <row r="950">
          <cell r="D950" t="str">
            <v>A97640</v>
          </cell>
          <cell r="E950" t="str">
            <v>ugb</v>
          </cell>
          <cell r="F950" t="str">
            <v>TPL</v>
          </cell>
          <cell r="G950" t="str">
            <v>UT22</v>
          </cell>
          <cell r="H950" t="str">
            <v>3</v>
          </cell>
          <cell r="I950" t="str">
            <v>GB</v>
          </cell>
          <cell r="J950" t="str">
            <v>08/08/2005</v>
          </cell>
          <cell r="K950">
            <v>47.657871692307999</v>
          </cell>
          <cell r="L950">
            <v>82628.100000000006</v>
          </cell>
          <cell r="M950">
            <v>10304.7498</v>
          </cell>
          <cell r="BG950">
            <v>92932.849799999996</v>
          </cell>
          <cell r="BH950">
            <v>92932.849799999996</v>
          </cell>
        </row>
        <row r="951">
          <cell r="D951" t="str">
            <v>A76029</v>
          </cell>
          <cell r="E951" t="str">
            <v>ugb</v>
          </cell>
          <cell r="F951" t="str">
            <v>TPL</v>
          </cell>
          <cell r="G951" t="str">
            <v>UT22</v>
          </cell>
          <cell r="H951" t="str">
            <v>3</v>
          </cell>
          <cell r="J951" t="str">
            <v>10/01/2013</v>
          </cell>
          <cell r="K951">
            <v>62.62</v>
          </cell>
          <cell r="L951">
            <v>62.62</v>
          </cell>
          <cell r="M951">
            <v>0</v>
          </cell>
          <cell r="BG951">
            <v>62.62</v>
          </cell>
          <cell r="BH951">
            <v>62.62</v>
          </cell>
        </row>
        <row r="952">
          <cell r="D952" t="str">
            <v>A74751</v>
          </cell>
          <cell r="E952" t="str">
            <v>ugb</v>
          </cell>
          <cell r="F952" t="str">
            <v>THW</v>
          </cell>
          <cell r="G952" t="str">
            <v>UT21</v>
          </cell>
          <cell r="H952" t="str">
            <v>3</v>
          </cell>
          <cell r="I952" t="str">
            <v>GB</v>
          </cell>
          <cell r="J952" t="str">
            <v>18/06/2012</v>
          </cell>
          <cell r="K952">
            <v>50.786560000000001</v>
          </cell>
          <cell r="L952">
            <v>67500</v>
          </cell>
          <cell r="M952">
            <v>8629.6919999999991</v>
          </cell>
          <cell r="O952">
            <v>2990</v>
          </cell>
          <cell r="U952">
            <v>1181.25</v>
          </cell>
          <cell r="Y952">
            <v>414.1</v>
          </cell>
          <cell r="AA952">
            <v>12487.5</v>
          </cell>
          <cell r="AM952">
            <v>4050</v>
          </cell>
          <cell r="AX952">
            <v>1181.25</v>
          </cell>
          <cell r="BD952">
            <v>600</v>
          </cell>
          <cell r="BG952">
            <v>99033.792000000001</v>
          </cell>
          <cell r="BH952">
            <v>85946.292000000001</v>
          </cell>
        </row>
        <row r="953">
          <cell r="D953" t="str">
            <v>A49986</v>
          </cell>
          <cell r="E953" t="str">
            <v>ugb</v>
          </cell>
          <cell r="F953" t="str">
            <v>THW</v>
          </cell>
          <cell r="G953" t="str">
            <v>UT24</v>
          </cell>
          <cell r="H953" t="str">
            <v>0</v>
          </cell>
          <cell r="I953" t="str">
            <v>IE</v>
          </cell>
          <cell r="J953" t="str">
            <v>03/06/2008</v>
          </cell>
          <cell r="K953">
            <v>55.257952136752003</v>
          </cell>
          <cell r="L953">
            <v>46154</v>
          </cell>
          <cell r="M953">
            <v>5643.924</v>
          </cell>
          <cell r="O953">
            <v>2700</v>
          </cell>
          <cell r="U953">
            <v>807.69500000000005</v>
          </cell>
          <cell r="AA953">
            <v>8538.49</v>
          </cell>
          <cell r="AX953">
            <v>807.69500000000005</v>
          </cell>
          <cell r="BG953">
            <v>64651.803999999996</v>
          </cell>
          <cell r="BH953">
            <v>56113.313999999998</v>
          </cell>
        </row>
        <row r="954">
          <cell r="D954" t="str">
            <v>A49805</v>
          </cell>
          <cell r="E954" t="str">
            <v>ugb</v>
          </cell>
          <cell r="F954" t="str">
            <v>SBS</v>
          </cell>
          <cell r="G954" t="str">
            <v>UP51</v>
          </cell>
          <cell r="H954" t="str">
            <v>8</v>
          </cell>
          <cell r="I954" t="str">
            <v>GB</v>
          </cell>
          <cell r="J954" t="str">
            <v>29/01/2007</v>
          </cell>
          <cell r="K954">
            <v>16.506959999999999</v>
          </cell>
          <cell r="L954">
            <v>29250</v>
          </cell>
          <cell r="M954">
            <v>2938.5720000000001</v>
          </cell>
          <cell r="BG954">
            <v>32188.572</v>
          </cell>
          <cell r="BH954">
            <v>32188.572</v>
          </cell>
        </row>
        <row r="955">
          <cell r="D955" t="str">
            <v>I00261</v>
          </cell>
          <cell r="E955" t="str">
            <v>uin</v>
          </cell>
          <cell r="F955" t="str">
            <v>WWN</v>
          </cell>
          <cell r="G955" t="str">
            <v>UU116</v>
          </cell>
          <cell r="H955" t="str">
            <v>10</v>
          </cell>
          <cell r="I955" t="str">
            <v>IN</v>
          </cell>
          <cell r="J955" t="str">
            <v>07/08/2013</v>
          </cell>
          <cell r="K955">
            <v>2.0655813396677503</v>
          </cell>
          <cell r="L955">
            <v>1665.2756639992142</v>
          </cell>
          <cell r="M955">
            <v>0</v>
          </cell>
          <cell r="S955">
            <v>94.260886641464964</v>
          </cell>
          <cell r="V955">
            <v>79.933231871962292</v>
          </cell>
          <cell r="AA955">
            <v>670.27313859295987</v>
          </cell>
          <cell r="AB955">
            <v>832.6378319996071</v>
          </cell>
          <cell r="AC955">
            <v>147.28263537728901</v>
          </cell>
          <cell r="AD955">
            <v>245.47105896214833</v>
          </cell>
          <cell r="AQ955">
            <v>199.83307967990572</v>
          </cell>
          <cell r="BA955">
            <v>898.49280769797235</v>
          </cell>
          <cell r="BG955">
            <v>4833.4603348225237</v>
          </cell>
          <cell r="BH955">
            <v>4163.1871962295636</v>
          </cell>
        </row>
        <row r="956">
          <cell r="D956" t="str">
            <v>A74769</v>
          </cell>
          <cell r="E956" t="str">
            <v>ugb</v>
          </cell>
          <cell r="F956" t="str">
            <v>GCL</v>
          </cell>
          <cell r="G956" t="str">
            <v>UP31</v>
          </cell>
          <cell r="H956" t="str">
            <v>6</v>
          </cell>
          <cell r="I956" t="str">
            <v>GB</v>
          </cell>
          <cell r="J956" t="str">
            <v>20/08/2012</v>
          </cell>
          <cell r="K956">
            <v>27.258290461538</v>
          </cell>
          <cell r="L956">
            <v>39438.300000000003</v>
          </cell>
          <cell r="M956">
            <v>4344.5573999999997</v>
          </cell>
          <cell r="U956">
            <v>690.17025000000001</v>
          </cell>
          <cell r="AA956">
            <v>7296.0855000000001</v>
          </cell>
          <cell r="AH956">
            <v>394.38299999999998</v>
          </cell>
          <cell r="AX956">
            <v>690.17025000000001</v>
          </cell>
          <cell r="BF956">
            <v>300</v>
          </cell>
          <cell r="BG956">
            <v>53153.666400000002</v>
          </cell>
          <cell r="BH956">
            <v>45557.580900000001</v>
          </cell>
        </row>
        <row r="957">
          <cell r="D957" t="str">
            <v>I00037</v>
          </cell>
          <cell r="E957" t="str">
            <v>uin</v>
          </cell>
          <cell r="F957" t="str">
            <v>WWN</v>
          </cell>
          <cell r="G957" t="str">
            <v>UU111</v>
          </cell>
          <cell r="H957" t="str">
            <v>8</v>
          </cell>
          <cell r="I957" t="str">
            <v>IN</v>
          </cell>
          <cell r="J957" t="str">
            <v>25/10/2010</v>
          </cell>
          <cell r="K957">
            <v>1.0070607547165105</v>
          </cell>
          <cell r="L957">
            <v>2356.5221660366242</v>
          </cell>
          <cell r="M957">
            <v>0</v>
          </cell>
          <cell r="BG957">
            <v>2356.5221660366242</v>
          </cell>
          <cell r="BH957">
            <v>2356.5221660366242</v>
          </cell>
        </row>
        <row r="958">
          <cell r="D958" t="str">
            <v>A74496</v>
          </cell>
          <cell r="E958" t="str">
            <v>ugb</v>
          </cell>
          <cell r="F958" t="str">
            <v>THW</v>
          </cell>
          <cell r="G958" t="str">
            <v>UT21</v>
          </cell>
          <cell r="H958" t="str">
            <v>5</v>
          </cell>
          <cell r="I958" t="str">
            <v>GB</v>
          </cell>
          <cell r="J958" t="str">
            <v>10/01/2008</v>
          </cell>
          <cell r="K958">
            <v>28.359842307691999</v>
          </cell>
          <cell r="L958">
            <v>52800</v>
          </cell>
          <cell r="M958">
            <v>6188.4719999999998</v>
          </cell>
          <cell r="BG958">
            <v>58988.472000000002</v>
          </cell>
          <cell r="BH958">
            <v>58988.472000000002</v>
          </cell>
        </row>
        <row r="959">
          <cell r="D959" t="str">
            <v>A74861</v>
          </cell>
          <cell r="E959" t="str">
            <v>ugb</v>
          </cell>
          <cell r="F959" t="str">
            <v>SBR</v>
          </cell>
          <cell r="G959" t="str">
            <v>UT31</v>
          </cell>
          <cell r="H959" t="str">
            <v>11</v>
          </cell>
          <cell r="I959" t="str">
            <v>GB</v>
          </cell>
          <cell r="J959" t="str">
            <v>13/08/2012</v>
          </cell>
          <cell r="K959">
            <v>0</v>
          </cell>
          <cell r="L959">
            <v>14000</v>
          </cell>
          <cell r="M959">
            <v>0</v>
          </cell>
          <cell r="BG959">
            <v>14000</v>
          </cell>
          <cell r="BH959">
            <v>14000</v>
          </cell>
        </row>
        <row r="960">
          <cell r="D960" t="str">
            <v>I00002</v>
          </cell>
          <cell r="E960" t="str">
            <v>uin</v>
          </cell>
          <cell r="F960" t="str">
            <v>WWN</v>
          </cell>
          <cell r="G960" t="str">
            <v>UU111</v>
          </cell>
          <cell r="H960" t="str">
            <v>6</v>
          </cell>
          <cell r="I960" t="str">
            <v>IN</v>
          </cell>
          <cell r="J960" t="str">
            <v>14/12/2009</v>
          </cell>
          <cell r="K960">
            <v>9.0125643417410277</v>
          </cell>
          <cell r="L960">
            <v>7265.9433452795902</v>
          </cell>
          <cell r="M960">
            <v>0</v>
          </cell>
          <cell r="S960">
            <v>94.260886641464964</v>
          </cell>
          <cell r="V960">
            <v>348.7652805734204</v>
          </cell>
          <cell r="AA960">
            <v>2924.5421964750353</v>
          </cell>
          <cell r="AB960">
            <v>3632.9716726397951</v>
          </cell>
          <cell r="AC960">
            <v>147.28263537728901</v>
          </cell>
          <cell r="AD960">
            <v>245.47105896214833</v>
          </cell>
          <cell r="AQ960">
            <v>871.91320143355097</v>
          </cell>
          <cell r="BA960">
            <v>5558.2502822917177</v>
          </cell>
          <cell r="BG960">
            <v>21089.400559674013</v>
          </cell>
          <cell r="BH960">
            <v>18164.858363198979</v>
          </cell>
        </row>
        <row r="961">
          <cell r="D961" t="str">
            <v>A49706</v>
          </cell>
          <cell r="E961" t="str">
            <v>ugb</v>
          </cell>
          <cell r="F961" t="str">
            <v>BBI</v>
          </cell>
          <cell r="G961" t="str">
            <v>UP33</v>
          </cell>
          <cell r="H961" t="str">
            <v>5</v>
          </cell>
          <cell r="I961" t="str">
            <v>GB</v>
          </cell>
          <cell r="J961" t="str">
            <v>22/03/2006</v>
          </cell>
          <cell r="K961">
            <v>43.793924102563999</v>
          </cell>
          <cell r="L961">
            <v>58400</v>
          </cell>
          <cell r="M961">
            <v>7280.0519999999997</v>
          </cell>
          <cell r="O961">
            <v>2310</v>
          </cell>
          <cell r="Y961">
            <v>414.1</v>
          </cell>
          <cell r="AA961">
            <v>10804</v>
          </cell>
          <cell r="AP961">
            <v>5840</v>
          </cell>
          <cell r="BE961">
            <v>350</v>
          </cell>
          <cell r="BG961">
            <v>85398.152000000002</v>
          </cell>
          <cell r="BH961">
            <v>74244.152000000002</v>
          </cell>
        </row>
        <row r="962">
          <cell r="D962" t="str">
            <v>A74629</v>
          </cell>
          <cell r="E962" t="str">
            <v>ugb</v>
          </cell>
          <cell r="F962" t="str">
            <v>THW</v>
          </cell>
          <cell r="G962" t="str">
            <v>UT21</v>
          </cell>
          <cell r="H962" t="str">
            <v>11</v>
          </cell>
          <cell r="I962" t="str">
            <v>GB</v>
          </cell>
          <cell r="J962" t="str">
            <v>19/10/2009</v>
          </cell>
          <cell r="K962">
            <v>9.9415753846149997</v>
          </cell>
          <cell r="L962">
            <v>18000</v>
          </cell>
          <cell r="M962">
            <v>1386.0719999999999</v>
          </cell>
          <cell r="BG962">
            <v>19386.072</v>
          </cell>
          <cell r="BH962">
            <v>19386.072</v>
          </cell>
        </row>
        <row r="963">
          <cell r="D963" t="str">
            <v>A74716</v>
          </cell>
          <cell r="E963" t="str">
            <v>ugb</v>
          </cell>
          <cell r="F963" t="str">
            <v>GGE</v>
          </cell>
          <cell r="G963" t="str">
            <v>UP31</v>
          </cell>
          <cell r="H963" t="str">
            <v>11</v>
          </cell>
          <cell r="I963" t="str">
            <v>GB</v>
          </cell>
          <cell r="J963" t="str">
            <v>05/07/2011</v>
          </cell>
          <cell r="K963">
            <v>9.9415753846149997</v>
          </cell>
          <cell r="L963">
            <v>18000</v>
          </cell>
          <cell r="M963">
            <v>1386.0719999999999</v>
          </cell>
          <cell r="BG963">
            <v>19386.072</v>
          </cell>
          <cell r="BH963">
            <v>19386.072</v>
          </cell>
        </row>
        <row r="964">
          <cell r="D964" t="str">
            <v>A00544</v>
          </cell>
          <cell r="E964" t="str">
            <v>ugb</v>
          </cell>
          <cell r="F964" t="str">
            <v>GGE</v>
          </cell>
          <cell r="G964" t="str">
            <v>UP31</v>
          </cell>
          <cell r="H964" t="str">
            <v>11</v>
          </cell>
          <cell r="I964" t="str">
            <v>GB</v>
          </cell>
          <cell r="J964" t="str">
            <v>16/09/2011</v>
          </cell>
          <cell r="K964">
            <v>9.2307692307690008</v>
          </cell>
          <cell r="L964">
            <v>18000</v>
          </cell>
          <cell r="M964">
            <v>0</v>
          </cell>
          <cell r="BG964">
            <v>18000</v>
          </cell>
          <cell r="BH964">
            <v>18000</v>
          </cell>
        </row>
        <row r="965">
          <cell r="D965" t="str">
            <v>A00197</v>
          </cell>
          <cell r="E965" t="str">
            <v>ugb</v>
          </cell>
          <cell r="F965" t="str">
            <v>EEC</v>
          </cell>
          <cell r="G965" t="str">
            <v>UE21</v>
          </cell>
          <cell r="H965" t="str">
            <v>5</v>
          </cell>
          <cell r="I965" t="str">
            <v>GB</v>
          </cell>
          <cell r="J965" t="str">
            <v>03/04/2007</v>
          </cell>
          <cell r="K965">
            <v>22.499891282050999</v>
          </cell>
          <cell r="L965">
            <v>31212</v>
          </cell>
          <cell r="M965">
            <v>3209.328</v>
          </cell>
          <cell r="U965">
            <v>546.21</v>
          </cell>
          <cell r="Y965">
            <v>414.1</v>
          </cell>
          <cell r="AA965">
            <v>5774.22</v>
          </cell>
          <cell r="AM965">
            <v>1872.72</v>
          </cell>
          <cell r="AX965">
            <v>546.21</v>
          </cell>
          <cell r="BF965">
            <v>300</v>
          </cell>
          <cell r="BG965">
            <v>43874.788</v>
          </cell>
          <cell r="BH965">
            <v>37800.567999999999</v>
          </cell>
        </row>
        <row r="966">
          <cell r="D966" t="str">
            <v>S10079</v>
          </cell>
          <cell r="E966" t="str">
            <v>ugb</v>
          </cell>
          <cell r="F966" t="str">
            <v>WWN</v>
          </cell>
          <cell r="G966" t="str">
            <v>UU71</v>
          </cell>
          <cell r="H966" t="str">
            <v>0</v>
          </cell>
          <cell r="J966" t="str">
            <v>15/03/2006</v>
          </cell>
          <cell r="K966">
            <v>25.15</v>
          </cell>
          <cell r="L966">
            <v>25.15</v>
          </cell>
          <cell r="M966">
            <v>0</v>
          </cell>
          <cell r="BG966">
            <v>25.15</v>
          </cell>
          <cell r="BH966">
            <v>25.15</v>
          </cell>
        </row>
        <row r="967">
          <cell r="D967" t="str">
            <v>A24788</v>
          </cell>
          <cell r="E967" t="str">
            <v>ugb</v>
          </cell>
          <cell r="F967" t="str">
            <v>ERE</v>
          </cell>
          <cell r="G967" t="str">
            <v>UU81</v>
          </cell>
          <cell r="H967" t="str">
            <v>5</v>
          </cell>
          <cell r="I967" t="str">
            <v>GB</v>
          </cell>
          <cell r="J967" t="str">
            <v>01/06/2006</v>
          </cell>
          <cell r="K967">
            <v>21.817626666667</v>
          </cell>
          <cell r="L967">
            <v>38350</v>
          </cell>
          <cell r="M967">
            <v>4194.3720000000003</v>
          </cell>
          <cell r="BG967">
            <v>42544.372000000003</v>
          </cell>
          <cell r="BH967">
            <v>42544.372000000003</v>
          </cell>
        </row>
        <row r="968">
          <cell r="D968" t="str">
            <v>IC0002</v>
          </cell>
          <cell r="E968" t="str">
            <v>uin</v>
          </cell>
          <cell r="F968" t="str">
            <v>UEX</v>
          </cell>
          <cell r="G968" t="str">
            <v>UU111</v>
          </cell>
          <cell r="H968" t="str">
            <v>7</v>
          </cell>
          <cell r="I968" t="str">
            <v>IN</v>
          </cell>
          <cell r="J968" t="str">
            <v>22/02/2010</v>
          </cell>
          <cell r="K968">
            <v>0</v>
          </cell>
          <cell r="L968">
            <v>2.0141391329962199</v>
          </cell>
          <cell r="M968">
            <v>0</v>
          </cell>
          <cell r="BG968">
            <v>2.0141391329962199</v>
          </cell>
          <cell r="BH968">
            <v>2.0141391329962199</v>
          </cell>
        </row>
        <row r="969">
          <cell r="D969" t="str">
            <v>A04724</v>
          </cell>
          <cell r="E969" t="str">
            <v>ugb</v>
          </cell>
          <cell r="F969" t="str">
            <v>SBR</v>
          </cell>
          <cell r="G969" t="str">
            <v>UT31</v>
          </cell>
          <cell r="H969" t="str">
            <v>6</v>
          </cell>
          <cell r="I969" t="str">
            <v>GB</v>
          </cell>
          <cell r="J969" t="str">
            <v>15/08/1978</v>
          </cell>
          <cell r="K969">
            <v>28.111671081537999</v>
          </cell>
          <cell r="L969">
            <v>38621.559249999998</v>
          </cell>
          <cell r="M969">
            <v>4231.8471765000004</v>
          </cell>
          <cell r="U969">
            <v>675.87728687499998</v>
          </cell>
          <cell r="Y969">
            <v>414.1</v>
          </cell>
          <cell r="AA969">
            <v>7144.98846125</v>
          </cell>
          <cell r="AN969">
            <v>2703.5091474999999</v>
          </cell>
          <cell r="AX969">
            <v>675.87728687499998</v>
          </cell>
          <cell r="BE969">
            <v>350</v>
          </cell>
          <cell r="BG969">
            <v>54817.758608999997</v>
          </cell>
          <cell r="BH969">
            <v>47322.770147749994</v>
          </cell>
        </row>
        <row r="970">
          <cell r="D970" t="str">
            <v>A80025</v>
          </cell>
          <cell r="E970" t="str">
            <v>ugb</v>
          </cell>
          <cell r="F970" t="str">
            <v>ERE</v>
          </cell>
          <cell r="G970" t="str">
            <v>UU81</v>
          </cell>
          <cell r="H970" t="str">
            <v>8</v>
          </cell>
          <cell r="J970" t="str">
            <v>19/12/2012</v>
          </cell>
          <cell r="K970">
            <v>25.384615384615</v>
          </cell>
          <cell r="L970">
            <v>49500</v>
          </cell>
          <cell r="M970">
            <v>0</v>
          </cell>
          <cell r="BG970">
            <v>49500</v>
          </cell>
          <cell r="BH970">
            <v>49500</v>
          </cell>
        </row>
        <row r="971">
          <cell r="D971" t="str">
            <v>A50084</v>
          </cell>
          <cell r="E971" t="str">
            <v>ugb</v>
          </cell>
          <cell r="F971" t="str">
            <v>THW</v>
          </cell>
          <cell r="G971" t="str">
            <v>UT25</v>
          </cell>
          <cell r="H971" t="str">
            <v>4</v>
          </cell>
          <cell r="I971" t="str">
            <v>GB</v>
          </cell>
          <cell r="J971" t="str">
            <v>19/01/2009</v>
          </cell>
          <cell r="K971">
            <v>25.114908717949</v>
          </cell>
          <cell r="L971">
            <v>44000</v>
          </cell>
          <cell r="M971">
            <v>4974.0720000000001</v>
          </cell>
          <cell r="BG971">
            <v>48974.072</v>
          </cell>
          <cell r="BH971">
            <v>48974.072</v>
          </cell>
        </row>
        <row r="972">
          <cell r="D972" t="str">
            <v>A41336</v>
          </cell>
          <cell r="E972" t="str">
            <v>ugb</v>
          </cell>
          <cell r="F972" t="str">
            <v>SBR</v>
          </cell>
          <cell r="G972" t="str">
            <v>UT31</v>
          </cell>
          <cell r="H972" t="str">
            <v>4</v>
          </cell>
          <cell r="I972" t="str">
            <v>GB</v>
          </cell>
          <cell r="J972" t="str">
            <v>28/08/1995</v>
          </cell>
          <cell r="K972">
            <v>26.603062564102999</v>
          </cell>
          <cell r="L972">
            <v>46550</v>
          </cell>
          <cell r="M972">
            <v>5325.9719999999998</v>
          </cell>
          <cell r="BG972">
            <v>51875.972000000002</v>
          </cell>
          <cell r="BH972">
            <v>51875.972000000002</v>
          </cell>
        </row>
        <row r="973">
          <cell r="D973" t="str">
            <v>A80015</v>
          </cell>
          <cell r="E973" t="str">
            <v>ugb</v>
          </cell>
          <cell r="F973" t="str">
            <v>ERE</v>
          </cell>
          <cell r="G973" t="str">
            <v>UU81</v>
          </cell>
          <cell r="H973" t="str">
            <v>9</v>
          </cell>
          <cell r="J973" t="str">
            <v>19/12/2012</v>
          </cell>
          <cell r="K973">
            <v>0</v>
          </cell>
          <cell r="L973">
            <v>37.92</v>
          </cell>
          <cell r="M973">
            <v>0</v>
          </cell>
          <cell r="BG973">
            <v>37.92</v>
          </cell>
          <cell r="BH973">
            <v>37.92</v>
          </cell>
        </row>
        <row r="974">
          <cell r="D974" t="str">
            <v>A49820</v>
          </cell>
          <cell r="E974" t="str">
            <v>ugb</v>
          </cell>
          <cell r="F974" t="str">
            <v>EEC</v>
          </cell>
          <cell r="G974" t="str">
            <v>UE21</v>
          </cell>
          <cell r="H974" t="str">
            <v>6</v>
          </cell>
          <cell r="I974" t="str">
            <v>GB</v>
          </cell>
          <cell r="J974" t="str">
            <v>11/12/2006</v>
          </cell>
          <cell r="K974">
            <v>15.217226666667001</v>
          </cell>
          <cell r="L974">
            <v>27040</v>
          </cell>
          <cell r="M974">
            <v>2633.5920000000001</v>
          </cell>
          <cell r="BG974">
            <v>29673.592000000001</v>
          </cell>
          <cell r="BH974">
            <v>29673.592000000001</v>
          </cell>
        </row>
        <row r="975">
          <cell r="D975" t="str">
            <v>A80020</v>
          </cell>
          <cell r="E975" t="str">
            <v>ugb</v>
          </cell>
          <cell r="F975" t="str">
            <v>TRS</v>
          </cell>
          <cell r="G975" t="str">
            <v>UT42</v>
          </cell>
          <cell r="H975" t="str">
            <v>7</v>
          </cell>
          <cell r="J975" t="str">
            <v>02/01/2013</v>
          </cell>
          <cell r="K975">
            <v>0</v>
          </cell>
          <cell r="L975">
            <v>59.63</v>
          </cell>
          <cell r="M975">
            <v>0</v>
          </cell>
          <cell r="BG975">
            <v>59.63</v>
          </cell>
          <cell r="BH975">
            <v>59.63</v>
          </cell>
        </row>
        <row r="976">
          <cell r="D976" t="str">
            <v>I00135</v>
          </cell>
          <cell r="E976" t="str">
            <v>uin</v>
          </cell>
          <cell r="F976" t="str">
            <v>TRS</v>
          </cell>
          <cell r="G976" t="str">
            <v>UT111</v>
          </cell>
          <cell r="H976" t="str">
            <v>8</v>
          </cell>
          <cell r="I976" t="str">
            <v>IN</v>
          </cell>
          <cell r="J976" t="str">
            <v>02/04/2012</v>
          </cell>
          <cell r="K976">
            <v>3.8973251207528796</v>
          </cell>
          <cell r="L976">
            <v>3142.0295547154988</v>
          </cell>
          <cell r="M976">
            <v>0</v>
          </cell>
          <cell r="S976">
            <v>94.260886641464964</v>
          </cell>
          <cell r="V976">
            <v>150.81741862634394</v>
          </cell>
          <cell r="AA976">
            <v>1264.6668957729883</v>
          </cell>
          <cell r="AB976">
            <v>1571.0147773577494</v>
          </cell>
          <cell r="AC976">
            <v>147.28263537728901</v>
          </cell>
          <cell r="AD976">
            <v>245.47105896214833</v>
          </cell>
          <cell r="AQ976">
            <v>377.04354656585986</v>
          </cell>
          <cell r="BA976">
            <v>2127.1540085423926</v>
          </cell>
          <cell r="BG976">
            <v>9119.7407825617356</v>
          </cell>
          <cell r="BH976">
            <v>7855.0738867887476</v>
          </cell>
        </row>
        <row r="977">
          <cell r="D977" t="str">
            <v>A92878</v>
          </cell>
          <cell r="E977" t="str">
            <v>ugb</v>
          </cell>
          <cell r="F977" t="str">
            <v>TRL</v>
          </cell>
          <cell r="G977" t="str">
            <v>UT42</v>
          </cell>
          <cell r="H977" t="str">
            <v>4</v>
          </cell>
          <cell r="I977" t="str">
            <v>GB</v>
          </cell>
          <cell r="J977" t="str">
            <v>23/08/2004</v>
          </cell>
          <cell r="K977">
            <v>41.530546153845997</v>
          </cell>
          <cell r="L977">
            <v>41000</v>
          </cell>
          <cell r="M977">
            <v>5313.5519999999997</v>
          </cell>
          <cell r="P977">
            <v>5460</v>
          </cell>
          <cell r="U977">
            <v>717.5</v>
          </cell>
          <cell r="Y977">
            <v>414.1</v>
          </cell>
          <cell r="AA977">
            <v>7585</v>
          </cell>
          <cell r="AT977">
            <v>3280</v>
          </cell>
          <cell r="AX977">
            <v>717.5</v>
          </cell>
          <cell r="BF977">
            <v>300</v>
          </cell>
          <cell r="BG977">
            <v>64787.652000000002</v>
          </cell>
          <cell r="BH977">
            <v>56902.652000000002</v>
          </cell>
        </row>
        <row r="978">
          <cell r="D978" t="str">
            <v>A74904</v>
          </cell>
          <cell r="E978" t="str">
            <v>ugb</v>
          </cell>
          <cell r="F978" t="str">
            <v>TRL</v>
          </cell>
          <cell r="G978" t="str">
            <v>UT42</v>
          </cell>
          <cell r="H978" t="str">
            <v>7</v>
          </cell>
          <cell r="J978" t="str">
            <v>01/10/2012</v>
          </cell>
          <cell r="K978">
            <v>0</v>
          </cell>
          <cell r="L978">
            <v>41.8</v>
          </cell>
          <cell r="M978">
            <v>0</v>
          </cell>
          <cell r="BG978">
            <v>41.8</v>
          </cell>
          <cell r="BH978">
            <v>41.8</v>
          </cell>
        </row>
        <row r="979">
          <cell r="D979" t="str">
            <v>I00014</v>
          </cell>
          <cell r="E979" t="str">
            <v>uin</v>
          </cell>
          <cell r="F979" t="str">
            <v>WWN</v>
          </cell>
          <cell r="G979" t="str">
            <v>UU116</v>
          </cell>
          <cell r="H979" t="str">
            <v>7</v>
          </cell>
          <cell r="I979" t="str">
            <v>IN</v>
          </cell>
          <cell r="J979" t="str">
            <v>01/06/2010</v>
          </cell>
          <cell r="K979">
            <v>0</v>
          </cell>
          <cell r="L979">
            <v>2552.8990132063427</v>
          </cell>
          <cell r="M979">
            <v>0</v>
          </cell>
          <cell r="BG979">
            <v>2552.8990132063427</v>
          </cell>
          <cell r="BH979">
            <v>2552.8990132063427</v>
          </cell>
        </row>
        <row r="980">
          <cell r="D980" t="str">
            <v>I00107</v>
          </cell>
          <cell r="E980" t="str">
            <v>uin</v>
          </cell>
          <cell r="F980" t="str">
            <v>WWN</v>
          </cell>
          <cell r="G980" t="str">
            <v>UU111</v>
          </cell>
          <cell r="H980" t="str">
            <v>8</v>
          </cell>
          <cell r="I980" t="str">
            <v>IN</v>
          </cell>
          <cell r="J980" t="str">
            <v>09/09/2011</v>
          </cell>
          <cell r="K980">
            <v>0</v>
          </cell>
          <cell r="L980">
            <v>1472.8263537728899</v>
          </cell>
          <cell r="M980">
            <v>0</v>
          </cell>
          <cell r="BG980">
            <v>1472.8263537728899</v>
          </cell>
          <cell r="BH980">
            <v>1472.8263537728899</v>
          </cell>
        </row>
        <row r="981">
          <cell r="D981" t="str">
            <v>A50232</v>
          </cell>
          <cell r="E981" t="str">
            <v>ugb</v>
          </cell>
          <cell r="F981" t="str">
            <v>THW</v>
          </cell>
          <cell r="G981" t="str">
            <v>UT22</v>
          </cell>
          <cell r="H981" t="str">
            <v>8</v>
          </cell>
          <cell r="I981" t="str">
            <v>GB</v>
          </cell>
          <cell r="J981" t="str">
            <v>23/04/2012</v>
          </cell>
          <cell r="K981">
            <v>19.502365128205</v>
          </cell>
          <cell r="L981">
            <v>28080</v>
          </cell>
          <cell r="M981">
            <v>2777.1120000000001</v>
          </cell>
          <cell r="U981">
            <v>491.4</v>
          </cell>
          <cell r="Y981">
            <v>414.1</v>
          </cell>
          <cell r="AA981">
            <v>5194.8</v>
          </cell>
          <cell r="AH981">
            <v>280.8</v>
          </cell>
          <cell r="AX981">
            <v>491.4</v>
          </cell>
          <cell r="BF981">
            <v>300</v>
          </cell>
          <cell r="BG981">
            <v>38029.612000000001</v>
          </cell>
          <cell r="BH981">
            <v>32534.812000000002</v>
          </cell>
        </row>
        <row r="982">
          <cell r="D982" t="str">
            <v>I00143</v>
          </cell>
          <cell r="E982" t="str">
            <v>uin</v>
          </cell>
          <cell r="F982" t="str">
            <v>THW</v>
          </cell>
          <cell r="G982" t="str">
            <v>UT216</v>
          </cell>
          <cell r="H982" t="str">
            <v>8</v>
          </cell>
          <cell r="I982" t="str">
            <v>IN</v>
          </cell>
          <cell r="J982" t="str">
            <v>23/04/2012</v>
          </cell>
          <cell r="K982">
            <v>0</v>
          </cell>
          <cell r="L982">
            <v>1963.7684716971867</v>
          </cell>
          <cell r="M982">
            <v>0</v>
          </cell>
          <cell r="BG982">
            <v>1963.7684716971867</v>
          </cell>
          <cell r="BH982">
            <v>1963.7684716971867</v>
          </cell>
        </row>
        <row r="983">
          <cell r="D983" t="str">
            <v>I00339</v>
          </cell>
          <cell r="E983" t="str">
            <v>uin</v>
          </cell>
          <cell r="F983" t="str">
            <v>WWN</v>
          </cell>
          <cell r="G983" t="str">
            <v>UU116</v>
          </cell>
          <cell r="H983" t="str">
            <v>7</v>
          </cell>
          <cell r="I983" t="str">
            <v>IN</v>
          </cell>
          <cell r="J983" t="str">
            <v>09/12/2013</v>
          </cell>
          <cell r="K983">
            <v>1.9903480276085719</v>
          </cell>
          <cell r="L983">
            <v>2120.8699494329617</v>
          </cell>
          <cell r="M983">
            <v>0</v>
          </cell>
          <cell r="S983">
            <v>94.260886641464964</v>
          </cell>
          <cell r="V983">
            <v>101.80175757278217</v>
          </cell>
          <cell r="AA983">
            <v>632.78872796897235</v>
          </cell>
          <cell r="AB983">
            <v>1060.4349747164808</v>
          </cell>
          <cell r="AC983">
            <v>147.28263537728901</v>
          </cell>
          <cell r="AD983">
            <v>245.47105896214833</v>
          </cell>
          <cell r="AQ983">
            <v>254.50439393195541</v>
          </cell>
          <cell r="BA983">
            <v>0</v>
          </cell>
          <cell r="BG983">
            <v>4657.4143846040542</v>
          </cell>
          <cell r="BH983">
            <v>4024.6256566350821</v>
          </cell>
        </row>
        <row r="984">
          <cell r="D984" t="str">
            <v>I00013</v>
          </cell>
          <cell r="E984" t="str">
            <v>uin</v>
          </cell>
          <cell r="F984" t="str">
            <v>WWN</v>
          </cell>
          <cell r="G984" t="str">
            <v>UU111</v>
          </cell>
          <cell r="H984" t="str">
            <v>7</v>
          </cell>
          <cell r="I984" t="str">
            <v>IN</v>
          </cell>
          <cell r="J984" t="str">
            <v>10/05/2010</v>
          </cell>
          <cell r="K984">
            <v>0</v>
          </cell>
          <cell r="L984">
            <v>3142.0295547154988</v>
          </cell>
          <cell r="M984">
            <v>0</v>
          </cell>
          <cell r="BG984">
            <v>3142.0295547154988</v>
          </cell>
          <cell r="BH984">
            <v>3142.0295547154988</v>
          </cell>
        </row>
        <row r="985">
          <cell r="D985" t="str">
            <v>I00021</v>
          </cell>
          <cell r="E985" t="str">
            <v>uin</v>
          </cell>
          <cell r="F985" t="str">
            <v>WWN</v>
          </cell>
          <cell r="G985" t="str">
            <v>UU111</v>
          </cell>
          <cell r="H985" t="str">
            <v>9</v>
          </cell>
          <cell r="I985" t="str">
            <v>IN</v>
          </cell>
          <cell r="J985" t="str">
            <v>16/08/2010</v>
          </cell>
          <cell r="K985">
            <v>0</v>
          </cell>
          <cell r="L985">
            <v>2474.3482743384552</v>
          </cell>
          <cell r="M985">
            <v>0</v>
          </cell>
          <cell r="BG985">
            <v>2474.3482743384552</v>
          </cell>
          <cell r="BH985">
            <v>2474.3482743384552</v>
          </cell>
        </row>
        <row r="986">
          <cell r="D986" t="str">
            <v>I00402</v>
          </cell>
          <cell r="E986" t="str">
            <v>uin</v>
          </cell>
          <cell r="F986" t="str">
            <v>THW</v>
          </cell>
          <cell r="G986" t="str">
            <v>UT211</v>
          </cell>
          <cell r="H986" t="str">
            <v>8</v>
          </cell>
          <cell r="I986" t="str">
            <v>IN</v>
          </cell>
          <cell r="J986" t="str">
            <v>05/05/2014</v>
          </cell>
          <cell r="K986">
            <v>1.575040502724729</v>
          </cell>
          <cell r="L986">
            <v>1.4546614954096913</v>
          </cell>
          <cell r="M986">
            <v>0</v>
          </cell>
          <cell r="BG986">
            <v>1.4546614954096913</v>
          </cell>
          <cell r="BH986">
            <v>1.4546614954096913</v>
          </cell>
        </row>
        <row r="987">
          <cell r="D987" t="str">
            <v>I00257</v>
          </cell>
          <cell r="E987" t="str">
            <v>uin</v>
          </cell>
          <cell r="F987" t="str">
            <v>WWN</v>
          </cell>
          <cell r="G987" t="str">
            <v>UU115</v>
          </cell>
          <cell r="H987" t="str">
            <v>7</v>
          </cell>
          <cell r="I987" t="str">
            <v>IN</v>
          </cell>
          <cell r="J987" t="str">
            <v>02/08/2013</v>
          </cell>
          <cell r="K987">
            <v>5.4903461897226968</v>
          </cell>
          <cell r="L987">
            <v>4241.7398988659234</v>
          </cell>
          <cell r="M987">
            <v>535.76002749275858</v>
          </cell>
          <cell r="S987">
            <v>94.260886641464964</v>
          </cell>
          <cell r="V987">
            <v>203.60351514556433</v>
          </cell>
          <cell r="AA987">
            <v>1707.3003092935342</v>
          </cell>
          <cell r="AB987">
            <v>2120.8699494329617</v>
          </cell>
          <cell r="AC987">
            <v>147.28263537728901</v>
          </cell>
          <cell r="AD987">
            <v>245.47105896214833</v>
          </cell>
          <cell r="AQ987">
            <v>509.00878786391081</v>
          </cell>
          <cell r="BA987">
            <v>3042.113014875546</v>
          </cell>
          <cell r="BG987">
            <v>12847.410083951101</v>
          </cell>
          <cell r="BH987">
            <v>11140.109774657567</v>
          </cell>
        </row>
        <row r="988">
          <cell r="D988" t="str">
            <v>W25224</v>
          </cell>
          <cell r="E988" t="str">
            <v>ugb</v>
          </cell>
          <cell r="F988" t="str">
            <v>WEN</v>
          </cell>
          <cell r="G988" t="str">
            <v>UU41</v>
          </cell>
          <cell r="H988" t="str">
            <v>6</v>
          </cell>
          <cell r="I988" t="str">
            <v>GB</v>
          </cell>
          <cell r="J988" t="str">
            <v>23/07/2001</v>
          </cell>
          <cell r="K988">
            <v>18.756021497435999</v>
          </cell>
          <cell r="L988">
            <v>33103.839999999997</v>
          </cell>
          <cell r="M988">
            <v>3470.4019199999998</v>
          </cell>
          <cell r="BG988">
            <v>36574.24192</v>
          </cell>
          <cell r="BH988">
            <v>36574.24192</v>
          </cell>
        </row>
        <row r="989">
          <cell r="D989" t="str">
            <v>W25178</v>
          </cell>
          <cell r="E989" t="str">
            <v>ugb</v>
          </cell>
          <cell r="F989" t="str">
            <v>WWN</v>
          </cell>
          <cell r="G989" t="str">
            <v>UU61</v>
          </cell>
          <cell r="H989" t="str">
            <v>6</v>
          </cell>
          <cell r="I989" t="str">
            <v>GB</v>
          </cell>
          <cell r="J989" t="str">
            <v>03/07/2000</v>
          </cell>
          <cell r="K989">
            <v>20.096036923077001</v>
          </cell>
          <cell r="L989">
            <v>35400</v>
          </cell>
          <cell r="M989">
            <v>3787.2719999999999</v>
          </cell>
          <cell r="BG989">
            <v>39187.271999999997</v>
          </cell>
          <cell r="BH989">
            <v>39187.271999999997</v>
          </cell>
        </row>
        <row r="990">
          <cell r="D990" t="str">
            <v>A76066</v>
          </cell>
          <cell r="E990" t="str">
            <v>ugb</v>
          </cell>
          <cell r="F990" t="str">
            <v>TRS</v>
          </cell>
          <cell r="G990" t="str">
            <v>UT42</v>
          </cell>
          <cell r="H990" t="str">
            <v>5</v>
          </cell>
          <cell r="J990" t="str">
            <v>18/03/2013</v>
          </cell>
          <cell r="K990">
            <v>0</v>
          </cell>
          <cell r="L990">
            <v>67</v>
          </cell>
          <cell r="M990">
            <v>0</v>
          </cell>
          <cell r="BG990">
            <v>67</v>
          </cell>
          <cell r="BH990">
            <v>67</v>
          </cell>
        </row>
        <row r="991">
          <cell r="D991" t="str">
            <v>A00511</v>
          </cell>
          <cell r="E991" t="str">
            <v>ugb</v>
          </cell>
          <cell r="F991" t="str">
            <v>TRL</v>
          </cell>
          <cell r="G991" t="str">
            <v>UT41</v>
          </cell>
          <cell r="H991" t="str">
            <v>10</v>
          </cell>
          <cell r="I991" t="str">
            <v>GB</v>
          </cell>
          <cell r="J991" t="str">
            <v>05/09/2011</v>
          </cell>
          <cell r="K991">
            <v>18.487780512821001</v>
          </cell>
          <cell r="L991">
            <v>26250</v>
          </cell>
          <cell r="M991">
            <v>2524.5720000000001</v>
          </cell>
          <cell r="U991">
            <v>459.375</v>
          </cell>
          <cell r="Y991">
            <v>414.1</v>
          </cell>
          <cell r="AA991">
            <v>4856.25</v>
          </cell>
          <cell r="AJ991">
            <v>787.5</v>
          </cell>
          <cell r="AX991">
            <v>459.375</v>
          </cell>
          <cell r="BF991">
            <v>300</v>
          </cell>
          <cell r="BG991">
            <v>36051.171999999999</v>
          </cell>
          <cell r="BH991">
            <v>30894.921999999999</v>
          </cell>
        </row>
        <row r="992">
          <cell r="D992" t="str">
            <v>A00070</v>
          </cell>
          <cell r="E992" t="str">
            <v>ugb</v>
          </cell>
          <cell r="F992" t="str">
            <v>MAM</v>
          </cell>
          <cell r="G992" t="str">
            <v>UU23</v>
          </cell>
          <cell r="H992" t="str">
            <v>6</v>
          </cell>
          <cell r="I992" t="str">
            <v>GB</v>
          </cell>
          <cell r="J992" t="str">
            <v>08/05/2006</v>
          </cell>
          <cell r="K992">
            <v>17.504200000000001</v>
          </cell>
          <cell r="L992">
            <v>24960</v>
          </cell>
          <cell r="M992">
            <v>2346.5520000000001</v>
          </cell>
          <cell r="BG992">
            <v>27306.552</v>
          </cell>
          <cell r="BH992">
            <v>27306.552</v>
          </cell>
        </row>
        <row r="993">
          <cell r="D993" t="str">
            <v>W24953</v>
          </cell>
          <cell r="E993" t="str">
            <v>ugb</v>
          </cell>
          <cell r="F993" t="str">
            <v>MAM</v>
          </cell>
          <cell r="G993" t="str">
            <v>UU23</v>
          </cell>
          <cell r="H993" t="str">
            <v>9</v>
          </cell>
          <cell r="I993" t="str">
            <v>GB</v>
          </cell>
          <cell r="J993" t="str">
            <v>05/01/1998</v>
          </cell>
          <cell r="K993">
            <v>10.296341353846</v>
          </cell>
          <cell r="L993">
            <v>18963.330000000002</v>
          </cell>
          <cell r="M993">
            <v>1114.5356400000001</v>
          </cell>
          <cell r="BG993">
            <v>20077.86564</v>
          </cell>
          <cell r="BH993">
            <v>20077.86564</v>
          </cell>
        </row>
        <row r="994">
          <cell r="D994" t="str">
            <v>A74791</v>
          </cell>
          <cell r="E994" t="str">
            <v>ugb</v>
          </cell>
          <cell r="F994" t="str">
            <v>EEA</v>
          </cell>
          <cell r="G994" t="str">
            <v>UE31</v>
          </cell>
          <cell r="H994" t="str">
            <v>11</v>
          </cell>
          <cell r="I994" t="str">
            <v>GB</v>
          </cell>
          <cell r="J994" t="str">
            <v>18/06/2012</v>
          </cell>
          <cell r="K994">
            <v>0</v>
          </cell>
          <cell r="L994">
            <v>0.01</v>
          </cell>
          <cell r="M994">
            <v>0</v>
          </cell>
          <cell r="BG994">
            <v>0.01</v>
          </cell>
          <cell r="BH994">
            <v>0.01</v>
          </cell>
        </row>
        <row r="995">
          <cell r="D995" t="str">
            <v>A42216</v>
          </cell>
          <cell r="E995" t="str">
            <v>ugb</v>
          </cell>
          <cell r="F995" t="str">
            <v>SBS</v>
          </cell>
          <cell r="G995" t="str">
            <v>UP33</v>
          </cell>
          <cell r="H995" t="str">
            <v>4</v>
          </cell>
          <cell r="I995" t="str">
            <v>GB</v>
          </cell>
          <cell r="J995" t="str">
            <v>18/05/1998</v>
          </cell>
          <cell r="K995">
            <v>30.221318974359001</v>
          </cell>
          <cell r="L995">
            <v>52750</v>
          </cell>
          <cell r="M995">
            <v>6181.5720000000001</v>
          </cell>
          <cell r="BG995">
            <v>58931.572</v>
          </cell>
          <cell r="BH995">
            <v>58931.572</v>
          </cell>
        </row>
        <row r="996">
          <cell r="D996" t="str">
            <v>U02643</v>
          </cell>
          <cell r="E996" t="str">
            <v>ugb</v>
          </cell>
          <cell r="F996" t="str">
            <v>THW</v>
          </cell>
          <cell r="G996" t="str">
            <v>UT23</v>
          </cell>
          <cell r="H996" t="str">
            <v>6</v>
          </cell>
          <cell r="J996" t="str">
            <v>02/02/2007</v>
          </cell>
          <cell r="K996">
            <v>0</v>
          </cell>
          <cell r="L996">
            <v>26</v>
          </cell>
          <cell r="M996">
            <v>0</v>
          </cell>
          <cell r="BG996">
            <v>26</v>
          </cell>
          <cell r="BH996">
            <v>26</v>
          </cell>
        </row>
        <row r="997">
          <cell r="D997" t="str">
            <v>U03209</v>
          </cell>
          <cell r="E997" t="str">
            <v>ugb</v>
          </cell>
          <cell r="F997" t="str">
            <v>THW</v>
          </cell>
          <cell r="G997" t="str">
            <v>UT23</v>
          </cell>
          <cell r="H997" t="str">
            <v>6</v>
          </cell>
          <cell r="J997" t="str">
            <v>26/04/2011</v>
          </cell>
          <cell r="K997">
            <v>0</v>
          </cell>
          <cell r="L997">
            <v>26</v>
          </cell>
          <cell r="M997">
            <v>0</v>
          </cell>
          <cell r="BG997">
            <v>26</v>
          </cell>
          <cell r="BH997">
            <v>26</v>
          </cell>
        </row>
        <row r="998">
          <cell r="D998" t="str">
            <v>U03057</v>
          </cell>
          <cell r="E998" t="str">
            <v>ugb</v>
          </cell>
          <cell r="F998" t="str">
            <v>MAM</v>
          </cell>
          <cell r="G998" t="str">
            <v>UU23</v>
          </cell>
          <cell r="H998" t="str">
            <v>0</v>
          </cell>
          <cell r="J998" t="str">
            <v>13/07/2009</v>
          </cell>
          <cell r="K998">
            <v>0.01</v>
          </cell>
          <cell r="L998">
            <v>0.01</v>
          </cell>
          <cell r="M998">
            <v>0</v>
          </cell>
          <cell r="BG998">
            <v>0.01</v>
          </cell>
          <cell r="BH998">
            <v>0.01</v>
          </cell>
        </row>
        <row r="999">
          <cell r="D999" t="str">
            <v>A76073</v>
          </cell>
          <cell r="E999" t="str">
            <v>ugb</v>
          </cell>
          <cell r="F999" t="str">
            <v>TRL</v>
          </cell>
          <cell r="G999" t="str">
            <v>UT42</v>
          </cell>
          <cell r="H999" t="str">
            <v>8</v>
          </cell>
          <cell r="J999" t="str">
            <v>25/02/2013</v>
          </cell>
          <cell r="K999">
            <v>0</v>
          </cell>
          <cell r="L999">
            <v>33.33</v>
          </cell>
          <cell r="M999">
            <v>0</v>
          </cell>
          <cell r="BG999">
            <v>33.33</v>
          </cell>
          <cell r="BH999">
            <v>33.33</v>
          </cell>
        </row>
        <row r="1000">
          <cell r="D1000" t="str">
            <v>A00381</v>
          </cell>
          <cell r="E1000" t="str">
            <v>ugb</v>
          </cell>
          <cell r="F1000" t="str">
            <v>EEA</v>
          </cell>
          <cell r="G1000" t="str">
            <v>UE31</v>
          </cell>
          <cell r="H1000" t="str">
            <v>0</v>
          </cell>
          <cell r="I1000" t="str">
            <v>GB</v>
          </cell>
          <cell r="J1000" t="str">
            <v>01/09/2008</v>
          </cell>
          <cell r="K1000">
            <v>33.632826841026002</v>
          </cell>
          <cell r="L1000">
            <v>45000</v>
          </cell>
          <cell r="M1000">
            <v>5704.0823399999999</v>
          </cell>
          <cell r="P1000">
            <v>4289.93</v>
          </cell>
          <cell r="U1000">
            <v>787.5</v>
          </cell>
          <cell r="Y1000">
            <v>340</v>
          </cell>
          <cell r="AA1000">
            <v>8325</v>
          </cell>
          <cell r="AX1000">
            <v>787.5</v>
          </cell>
          <cell r="BE1000">
            <v>350</v>
          </cell>
          <cell r="BG1000">
            <v>65584.012340000001</v>
          </cell>
          <cell r="BH1000">
            <v>56909.012340000001</v>
          </cell>
        </row>
        <row r="1001">
          <cell r="D1001" t="str">
            <v>A76089</v>
          </cell>
          <cell r="E1001" t="str">
            <v>ugb</v>
          </cell>
          <cell r="F1001" t="str">
            <v>TRL</v>
          </cell>
          <cell r="G1001" t="str">
            <v>UT41</v>
          </cell>
          <cell r="H1001" t="str">
            <v>8</v>
          </cell>
          <cell r="J1001" t="str">
            <v>18/03/2013</v>
          </cell>
          <cell r="K1001">
            <v>0</v>
          </cell>
          <cell r="L1001">
            <v>38.5</v>
          </cell>
          <cell r="M1001">
            <v>0</v>
          </cell>
          <cell r="BG1001">
            <v>38.5</v>
          </cell>
          <cell r="BH1001">
            <v>38.5</v>
          </cell>
        </row>
        <row r="1002">
          <cell r="D1002" t="str">
            <v>A50165</v>
          </cell>
          <cell r="E1002" t="str">
            <v>ugb</v>
          </cell>
          <cell r="F1002" t="str">
            <v>ESD</v>
          </cell>
          <cell r="G1002" t="str">
            <v>UE21</v>
          </cell>
          <cell r="H1002" t="str">
            <v>5</v>
          </cell>
          <cell r="I1002" t="str">
            <v>GB</v>
          </cell>
          <cell r="J1002" t="str">
            <v>28/02/2011</v>
          </cell>
          <cell r="K1002">
            <v>30.257027487178998</v>
          </cell>
          <cell r="L1002">
            <v>42136.2</v>
          </cell>
          <cell r="M1002">
            <v>4716.8675999999996</v>
          </cell>
          <cell r="U1002">
            <v>737.38350000000003</v>
          </cell>
          <cell r="AA1002">
            <v>7795.1970000000001</v>
          </cell>
          <cell r="AM1002">
            <v>2528.172</v>
          </cell>
          <cell r="AX1002">
            <v>737.38350000000003</v>
          </cell>
          <cell r="BE1002">
            <v>350</v>
          </cell>
          <cell r="BG1002">
            <v>59001.203600000001</v>
          </cell>
          <cell r="BH1002">
            <v>50856.006600000001</v>
          </cell>
        </row>
        <row r="1003">
          <cell r="D1003" t="str">
            <v>A89869</v>
          </cell>
          <cell r="E1003" t="str">
            <v>ugb</v>
          </cell>
          <cell r="F1003" t="str">
            <v>WWN</v>
          </cell>
          <cell r="G1003" t="str">
            <v>UU61</v>
          </cell>
          <cell r="H1003" t="str">
            <v>0</v>
          </cell>
          <cell r="I1003" t="str">
            <v>GB</v>
          </cell>
          <cell r="J1003" t="str">
            <v>29/10/2001</v>
          </cell>
          <cell r="K1003">
            <v>24.073677948718</v>
          </cell>
          <cell r="L1003">
            <v>33200</v>
          </cell>
          <cell r="M1003">
            <v>3483.672</v>
          </cell>
          <cell r="U1003">
            <v>581</v>
          </cell>
          <cell r="AA1003">
            <v>6142</v>
          </cell>
          <cell r="AT1003">
            <v>2656</v>
          </cell>
          <cell r="AX1003">
            <v>581</v>
          </cell>
          <cell r="BF1003">
            <v>300</v>
          </cell>
          <cell r="BG1003">
            <v>46943.671999999999</v>
          </cell>
          <cell r="BH1003">
            <v>40501.671999999999</v>
          </cell>
        </row>
        <row r="1004">
          <cell r="D1004" t="str">
            <v>A76576</v>
          </cell>
          <cell r="E1004" t="str">
            <v>ugb</v>
          </cell>
          <cell r="F1004" t="str">
            <v>TRL</v>
          </cell>
          <cell r="G1004" t="str">
            <v>UT42</v>
          </cell>
          <cell r="H1004" t="str">
            <v>9</v>
          </cell>
          <cell r="J1004" t="str">
            <v>13/05/2014</v>
          </cell>
          <cell r="K1004">
            <v>34.56</v>
          </cell>
          <cell r="L1004">
            <v>34.56</v>
          </cell>
          <cell r="M1004">
            <v>0</v>
          </cell>
          <cell r="BG1004">
            <v>34.56</v>
          </cell>
          <cell r="BH1004">
            <v>34.56</v>
          </cell>
        </row>
        <row r="1005">
          <cell r="D1005" t="str">
            <v>A25092</v>
          </cell>
          <cell r="E1005" t="str">
            <v>ugb</v>
          </cell>
          <cell r="F1005" t="str">
            <v>WEN</v>
          </cell>
          <cell r="G1005" t="str">
            <v>UU41</v>
          </cell>
          <cell r="H1005" t="str">
            <v>9</v>
          </cell>
          <cell r="I1005" t="str">
            <v>GB</v>
          </cell>
          <cell r="J1005" t="str">
            <v>20/10/2008</v>
          </cell>
          <cell r="K1005">
            <v>13.796185641026</v>
          </cell>
          <cell r="L1005">
            <v>24605</v>
          </cell>
          <cell r="M1005">
            <v>2297.5619999999999</v>
          </cell>
          <cell r="BG1005">
            <v>26902.562000000002</v>
          </cell>
          <cell r="BH1005">
            <v>26902.562000000002</v>
          </cell>
        </row>
        <row r="1006">
          <cell r="D1006" t="str">
            <v>A00484</v>
          </cell>
          <cell r="E1006" t="str">
            <v>ugb</v>
          </cell>
          <cell r="F1006" t="str">
            <v>TRL</v>
          </cell>
          <cell r="G1006" t="str">
            <v>UT43</v>
          </cell>
          <cell r="H1006" t="str">
            <v>4</v>
          </cell>
          <cell r="I1006" t="str">
            <v>GB</v>
          </cell>
          <cell r="J1006" t="str">
            <v>16/09/2010</v>
          </cell>
          <cell r="K1006">
            <v>42.518680512821</v>
          </cell>
          <cell r="L1006">
            <v>56887.5</v>
          </cell>
          <cell r="M1006">
            <v>7071.3270000000002</v>
          </cell>
          <cell r="O1006">
            <v>2310</v>
          </cell>
          <cell r="U1006">
            <v>995.53125</v>
          </cell>
          <cell r="Y1006">
            <v>414.1</v>
          </cell>
          <cell r="AA1006">
            <v>10524.1875</v>
          </cell>
          <cell r="AM1006">
            <v>3413.25</v>
          </cell>
          <cell r="AX1006">
            <v>995.53125</v>
          </cell>
          <cell r="BF1006">
            <v>300</v>
          </cell>
          <cell r="BG1006">
            <v>82911.426999999996</v>
          </cell>
          <cell r="BH1006">
            <v>72087.239499999996</v>
          </cell>
        </row>
        <row r="1007">
          <cell r="D1007" t="str">
            <v>W25445</v>
          </cell>
          <cell r="E1007" t="str">
            <v>ugb</v>
          </cell>
          <cell r="F1007" t="str">
            <v>TRL</v>
          </cell>
          <cell r="G1007" t="str">
            <v>UT41</v>
          </cell>
          <cell r="H1007" t="str">
            <v>0</v>
          </cell>
          <cell r="I1007" t="str">
            <v>GB</v>
          </cell>
          <cell r="J1007" t="str">
            <v>04/07/2005</v>
          </cell>
          <cell r="K1007">
            <v>48.728982297435998</v>
          </cell>
          <cell r="L1007">
            <v>60000</v>
          </cell>
          <cell r="M1007">
            <v>7781.05548</v>
          </cell>
          <cell r="P1007">
            <v>4340.46</v>
          </cell>
          <cell r="U1007">
            <v>1050</v>
          </cell>
          <cell r="Y1007">
            <v>340</v>
          </cell>
          <cell r="AA1007">
            <v>11100</v>
          </cell>
          <cell r="AS1007">
            <v>9360</v>
          </cell>
          <cell r="AX1007">
            <v>1050</v>
          </cell>
          <cell r="BG1007">
            <v>95021.515480000002</v>
          </cell>
          <cell r="BH1007">
            <v>83921.515480000002</v>
          </cell>
        </row>
        <row r="1008">
          <cell r="D1008" t="str">
            <v>A76311</v>
          </cell>
          <cell r="E1008" t="str">
            <v>ugb</v>
          </cell>
          <cell r="F1008" t="str">
            <v>WWN</v>
          </cell>
          <cell r="G1008" t="str">
            <v>UU61</v>
          </cell>
          <cell r="H1008" t="str">
            <v>8</v>
          </cell>
          <cell r="I1008" t="str">
            <v>GB</v>
          </cell>
          <cell r="J1008" t="str">
            <v>20/11/2013</v>
          </cell>
          <cell r="K1008">
            <v>20.636959999999998</v>
          </cell>
          <cell r="L1008">
            <v>30000</v>
          </cell>
          <cell r="M1008">
            <v>3042.0720000000001</v>
          </cell>
          <cell r="U1008">
            <v>525</v>
          </cell>
          <cell r="AA1008">
            <v>5550</v>
          </cell>
          <cell r="AH1008">
            <v>300</v>
          </cell>
          <cell r="AX1008">
            <v>525</v>
          </cell>
          <cell r="BF1008">
            <v>300</v>
          </cell>
          <cell r="BG1008">
            <v>40242.072</v>
          </cell>
          <cell r="BH1008">
            <v>34392.072</v>
          </cell>
        </row>
        <row r="1009">
          <cell r="D1009" t="str">
            <v>A00410</v>
          </cell>
          <cell r="E1009" t="str">
            <v>ugb</v>
          </cell>
          <cell r="F1009" t="str">
            <v>EEC</v>
          </cell>
          <cell r="G1009" t="str">
            <v>UE21</v>
          </cell>
          <cell r="H1009" t="str">
            <v>0</v>
          </cell>
          <cell r="I1009" t="str">
            <v>GB</v>
          </cell>
          <cell r="J1009" t="str">
            <v>03/06/2009</v>
          </cell>
          <cell r="K1009">
            <v>12.693303846154</v>
          </cell>
          <cell r="L1009">
            <v>20000</v>
          </cell>
          <cell r="M1009">
            <v>1662.0719999999999</v>
          </cell>
          <cell r="U1009">
            <v>350</v>
          </cell>
          <cell r="Y1009">
            <v>340</v>
          </cell>
          <cell r="AA1009">
            <v>3700</v>
          </cell>
          <cell r="AX1009">
            <v>350</v>
          </cell>
          <cell r="BG1009">
            <v>26402.072</v>
          </cell>
          <cell r="BH1009">
            <v>22702.072</v>
          </cell>
        </row>
        <row r="1010">
          <cell r="D1010" t="str">
            <v>A00524</v>
          </cell>
          <cell r="E1010" t="str">
            <v>ugb</v>
          </cell>
          <cell r="F1010" t="str">
            <v>WWN</v>
          </cell>
          <cell r="G1010" t="str">
            <v>UU31</v>
          </cell>
          <cell r="H1010" t="str">
            <v>11</v>
          </cell>
          <cell r="J1010" t="str">
            <v>01/08/2011</v>
          </cell>
          <cell r="K1010">
            <v>0</v>
          </cell>
          <cell r="L1010">
            <v>0.01</v>
          </cell>
          <cell r="M1010">
            <v>0</v>
          </cell>
          <cell r="BG1010">
            <v>0.01</v>
          </cell>
          <cell r="BH1010">
            <v>0.01</v>
          </cell>
        </row>
        <row r="1011">
          <cell r="D1011" t="str">
            <v>W25305</v>
          </cell>
          <cell r="E1011" t="str">
            <v>ugb</v>
          </cell>
          <cell r="F1011" t="str">
            <v>WEN</v>
          </cell>
          <cell r="G1011" t="str">
            <v>UU41</v>
          </cell>
          <cell r="H1011" t="str">
            <v>6</v>
          </cell>
          <cell r="I1011" t="str">
            <v>GB</v>
          </cell>
          <cell r="J1011" t="str">
            <v>02/09/2002</v>
          </cell>
          <cell r="K1011">
            <v>26.284140392615001</v>
          </cell>
          <cell r="L1011">
            <v>37167.076200000003</v>
          </cell>
          <cell r="M1011">
            <v>4031.1285155999999</v>
          </cell>
          <cell r="U1011">
            <v>650.4238335</v>
          </cell>
          <cell r="Y1011">
            <v>414.1</v>
          </cell>
          <cell r="AA1011">
            <v>6875.9090969999997</v>
          </cell>
          <cell r="AJ1011">
            <v>1115.0122859999999</v>
          </cell>
          <cell r="AX1011">
            <v>650.4238335</v>
          </cell>
          <cell r="BE1011">
            <v>350</v>
          </cell>
          <cell r="BG1011">
            <v>51254.073765599998</v>
          </cell>
          <cell r="BH1011">
            <v>44028.164668600002</v>
          </cell>
        </row>
        <row r="1012">
          <cell r="D1012" t="str">
            <v>A74618</v>
          </cell>
          <cell r="E1012" t="str">
            <v>ugb</v>
          </cell>
          <cell r="F1012" t="str">
            <v>THW</v>
          </cell>
          <cell r="G1012" t="str">
            <v>UT23</v>
          </cell>
          <cell r="H1012" t="str">
            <v>8</v>
          </cell>
          <cell r="I1012" t="str">
            <v>AU</v>
          </cell>
          <cell r="J1012" t="str">
            <v>12/10/2009</v>
          </cell>
          <cell r="K1012">
            <v>20.508926666667001</v>
          </cell>
          <cell r="L1012">
            <v>36107.5</v>
          </cell>
          <cell r="M1012">
            <v>3884.9070000000002</v>
          </cell>
          <cell r="BG1012">
            <v>39992.406999999999</v>
          </cell>
          <cell r="BH1012">
            <v>39992.406999999999</v>
          </cell>
        </row>
        <row r="1013">
          <cell r="D1013" t="str">
            <v>U02890</v>
          </cell>
          <cell r="E1013" t="str">
            <v>ugb</v>
          </cell>
          <cell r="F1013" t="str">
            <v>THW</v>
          </cell>
          <cell r="G1013" t="str">
            <v>UT23</v>
          </cell>
          <cell r="H1013" t="str">
            <v>0</v>
          </cell>
          <cell r="J1013" t="str">
            <v>06/05/2008</v>
          </cell>
          <cell r="K1013">
            <v>23.5</v>
          </cell>
          <cell r="L1013">
            <v>23.5</v>
          </cell>
          <cell r="M1013">
            <v>0</v>
          </cell>
          <cell r="BG1013">
            <v>23.5</v>
          </cell>
          <cell r="BH1013">
            <v>23.5</v>
          </cell>
        </row>
        <row r="1014">
          <cell r="D1014" t="str">
            <v>A74441</v>
          </cell>
          <cell r="E1014" t="str">
            <v>ugb</v>
          </cell>
          <cell r="F1014" t="str">
            <v>BBS</v>
          </cell>
          <cell r="G1014" t="str">
            <v>UP41</v>
          </cell>
          <cell r="H1014" t="str">
            <v>0</v>
          </cell>
          <cell r="I1014" t="str">
            <v>GB</v>
          </cell>
          <cell r="J1014" t="str">
            <v>23/04/2007</v>
          </cell>
          <cell r="K1014">
            <v>13.181950103949999</v>
          </cell>
          <cell r="L1014">
            <v>20000</v>
          </cell>
          <cell r="M1014">
            <v>1662.0719999999999</v>
          </cell>
          <cell r="AA1014">
            <v>3700</v>
          </cell>
          <cell r="BG1014">
            <v>25362.072</v>
          </cell>
          <cell r="BH1014">
            <v>21662.072</v>
          </cell>
        </row>
        <row r="1015">
          <cell r="D1015" t="str">
            <v>A74440</v>
          </cell>
          <cell r="E1015" t="str">
            <v>ugb</v>
          </cell>
          <cell r="F1015" t="str">
            <v>TRL</v>
          </cell>
          <cell r="G1015" t="str">
            <v>UT42</v>
          </cell>
          <cell r="H1015" t="str">
            <v>0</v>
          </cell>
          <cell r="I1015" t="str">
            <v>GB</v>
          </cell>
          <cell r="J1015" t="str">
            <v>23/04/2007</v>
          </cell>
          <cell r="K1015">
            <v>20.2</v>
          </cell>
          <cell r="L1015">
            <v>32000</v>
          </cell>
          <cell r="M1015">
            <v>0</v>
          </cell>
          <cell r="U1015">
            <v>560</v>
          </cell>
          <cell r="AA1015">
            <v>5920</v>
          </cell>
          <cell r="AX1015">
            <v>560</v>
          </cell>
          <cell r="BE1015">
            <v>350</v>
          </cell>
          <cell r="BG1015">
            <v>39390</v>
          </cell>
          <cell r="BH1015">
            <v>33120</v>
          </cell>
        </row>
        <row r="1016">
          <cell r="D1016" t="str">
            <v>S10325</v>
          </cell>
          <cell r="E1016" t="str">
            <v>ugb</v>
          </cell>
          <cell r="F1016" t="str">
            <v>WWN</v>
          </cell>
          <cell r="G1016" t="str">
            <v>UU71</v>
          </cell>
          <cell r="H1016" t="str">
            <v>7</v>
          </cell>
          <cell r="J1016" t="str">
            <v>18/06/2012</v>
          </cell>
          <cell r="K1016">
            <v>0</v>
          </cell>
          <cell r="L1016">
            <v>20</v>
          </cell>
          <cell r="M1016">
            <v>0</v>
          </cell>
          <cell r="BG1016">
            <v>20</v>
          </cell>
          <cell r="BH1016">
            <v>20</v>
          </cell>
        </row>
        <row r="1017">
          <cell r="D1017" t="str">
            <v>A74804</v>
          </cell>
          <cell r="E1017" t="str">
            <v>ugb</v>
          </cell>
          <cell r="F1017" t="str">
            <v>TRL</v>
          </cell>
          <cell r="G1017" t="str">
            <v>UT43</v>
          </cell>
          <cell r="H1017" t="str">
            <v>6</v>
          </cell>
          <cell r="I1017" t="str">
            <v>GB</v>
          </cell>
          <cell r="J1017" t="str">
            <v>02/07/2012</v>
          </cell>
          <cell r="K1017">
            <v>23</v>
          </cell>
          <cell r="L1017">
            <v>23</v>
          </cell>
          <cell r="M1017">
            <v>0</v>
          </cell>
          <cell r="U1017">
            <v>0</v>
          </cell>
          <cell r="AA1017">
            <v>0</v>
          </cell>
          <cell r="AX1017">
            <v>0</v>
          </cell>
          <cell r="BF1017">
            <v>0</v>
          </cell>
          <cell r="BG1017">
            <v>23</v>
          </cell>
          <cell r="BH1017">
            <v>23</v>
          </cell>
        </row>
        <row r="1018">
          <cell r="D1018" t="str">
            <v>A04756</v>
          </cell>
          <cell r="E1018" t="str">
            <v>ugb</v>
          </cell>
          <cell r="F1018" t="str">
            <v>THW</v>
          </cell>
          <cell r="G1018" t="str">
            <v>UT21</v>
          </cell>
          <cell r="H1018" t="str">
            <v>2</v>
          </cell>
          <cell r="I1018" t="str">
            <v>GB</v>
          </cell>
          <cell r="J1018" t="str">
            <v>13/07/1977</v>
          </cell>
          <cell r="K1018">
            <v>62.170535384615</v>
          </cell>
          <cell r="L1018">
            <v>78500</v>
          </cell>
          <cell r="M1018">
            <v>10691.964</v>
          </cell>
          <cell r="P1018">
            <v>6934</v>
          </cell>
          <cell r="U1018">
            <v>1373.75</v>
          </cell>
          <cell r="X1018">
            <v>956.58</v>
          </cell>
          <cell r="AA1018">
            <v>14522.5</v>
          </cell>
          <cell r="AO1018">
            <v>6280</v>
          </cell>
          <cell r="AX1018">
            <v>1373.75</v>
          </cell>
          <cell r="BD1018">
            <v>600</v>
          </cell>
          <cell r="BG1018">
            <v>121232.54399999999</v>
          </cell>
          <cell r="BH1018">
            <v>106110.04399999999</v>
          </cell>
        </row>
        <row r="1019">
          <cell r="D1019" t="str">
            <v>A74409</v>
          </cell>
          <cell r="E1019" t="str">
            <v>ugb</v>
          </cell>
          <cell r="F1019" t="str">
            <v>GGE</v>
          </cell>
          <cell r="G1019" t="str">
            <v>UP31</v>
          </cell>
          <cell r="H1019" t="str">
            <v>0</v>
          </cell>
          <cell r="I1019" t="str">
            <v>US</v>
          </cell>
          <cell r="J1019" t="str">
            <v>10/09/2007</v>
          </cell>
          <cell r="K1019">
            <v>25.224448076923</v>
          </cell>
          <cell r="L1019">
            <v>37000</v>
          </cell>
          <cell r="M1019">
            <v>4326.8519999999999</v>
          </cell>
          <cell r="O1019">
            <v>2310</v>
          </cell>
          <cell r="U1019">
            <v>647.5</v>
          </cell>
          <cell r="Y1019">
            <v>340</v>
          </cell>
          <cell r="AA1019">
            <v>6845</v>
          </cell>
          <cell r="AX1019">
            <v>647.5</v>
          </cell>
          <cell r="BE1019">
            <v>350</v>
          </cell>
          <cell r="BG1019">
            <v>52466.851999999999</v>
          </cell>
          <cell r="BH1019">
            <v>45271.851999999999</v>
          </cell>
        </row>
        <row r="1020">
          <cell r="D1020" t="str">
            <v>A99228</v>
          </cell>
          <cell r="E1020" t="str">
            <v>ugb</v>
          </cell>
          <cell r="F1020" t="str">
            <v>THW</v>
          </cell>
          <cell r="G1020" t="str">
            <v>UT21</v>
          </cell>
          <cell r="H1020" t="str">
            <v>5</v>
          </cell>
          <cell r="I1020" t="str">
            <v>GB</v>
          </cell>
          <cell r="J1020" t="str">
            <v>04/04/2005</v>
          </cell>
          <cell r="K1020">
            <v>26.74896</v>
          </cell>
          <cell r="L1020">
            <v>46800</v>
          </cell>
          <cell r="M1020">
            <v>5360.4719999999998</v>
          </cell>
          <cell r="BG1020">
            <v>52160.472000000002</v>
          </cell>
          <cell r="BH1020">
            <v>52160.472000000002</v>
          </cell>
        </row>
        <row r="1021">
          <cell r="D1021" t="str">
            <v>A74639</v>
          </cell>
          <cell r="E1021" t="str">
            <v>ugb</v>
          </cell>
          <cell r="F1021" t="str">
            <v>MMA</v>
          </cell>
          <cell r="G1021" t="str">
            <v>UU81</v>
          </cell>
          <cell r="H1021" t="str">
            <v>6</v>
          </cell>
          <cell r="I1021" t="str">
            <v>GB</v>
          </cell>
          <cell r="J1021" t="str">
            <v>30/11/2009</v>
          </cell>
          <cell r="K1021">
            <v>18.695421538462</v>
          </cell>
          <cell r="L1021">
            <v>33000</v>
          </cell>
          <cell r="M1021">
            <v>3456.0720000000001</v>
          </cell>
          <cell r="BG1021">
            <v>36456.072</v>
          </cell>
          <cell r="BH1021">
            <v>36456.072</v>
          </cell>
        </row>
        <row r="1022">
          <cell r="D1022" t="str">
            <v>A76283</v>
          </cell>
          <cell r="E1022" t="str">
            <v>ugb</v>
          </cell>
          <cell r="F1022" t="str">
            <v>BBI</v>
          </cell>
          <cell r="G1022" t="str">
            <v>UP33</v>
          </cell>
          <cell r="H1022" t="str">
            <v>6</v>
          </cell>
          <cell r="I1022" t="str">
            <v>GB</v>
          </cell>
          <cell r="J1022" t="str">
            <v>30/09/2013</v>
          </cell>
          <cell r="K1022">
            <v>26.735677948717999</v>
          </cell>
          <cell r="L1022">
            <v>37300</v>
          </cell>
          <cell r="M1022">
            <v>4049.4720000000002</v>
          </cell>
          <cell r="U1022">
            <v>652.75</v>
          </cell>
          <cell r="Y1022">
            <v>414.1</v>
          </cell>
          <cell r="AA1022">
            <v>6900.5</v>
          </cell>
          <cell r="AL1022">
            <v>1865</v>
          </cell>
          <cell r="AX1022">
            <v>652.75</v>
          </cell>
          <cell r="BF1022">
            <v>300</v>
          </cell>
          <cell r="BG1022">
            <v>52134.572</v>
          </cell>
          <cell r="BH1022">
            <v>44934.072</v>
          </cell>
        </row>
        <row r="1023">
          <cell r="D1023" t="str">
            <v>W25240</v>
          </cell>
          <cell r="E1023" t="str">
            <v>ugb</v>
          </cell>
          <cell r="F1023" t="str">
            <v>TRS</v>
          </cell>
          <cell r="G1023" t="str">
            <v>UT41</v>
          </cell>
          <cell r="H1023" t="str">
            <v>4</v>
          </cell>
          <cell r="I1023" t="str">
            <v>GB</v>
          </cell>
          <cell r="J1023" t="str">
            <v>15/10/2001</v>
          </cell>
          <cell r="K1023">
            <v>51.119671794871998</v>
          </cell>
          <cell r="L1023">
            <v>67000</v>
          </cell>
          <cell r="M1023">
            <v>8593.26</v>
          </cell>
          <cell r="P1023">
            <v>3226</v>
          </cell>
          <cell r="U1023">
            <v>1172.5</v>
          </cell>
          <cell r="Y1023">
            <v>414.1</v>
          </cell>
          <cell r="AA1023">
            <v>12395</v>
          </cell>
          <cell r="AT1023">
            <v>5360</v>
          </cell>
          <cell r="AX1023">
            <v>1172.5</v>
          </cell>
          <cell r="BE1023">
            <v>350</v>
          </cell>
          <cell r="BG1023">
            <v>99683.36</v>
          </cell>
          <cell r="BH1023">
            <v>86938.36</v>
          </cell>
        </row>
        <row r="1024">
          <cell r="D1024" t="str">
            <v>A76528</v>
          </cell>
          <cell r="E1024" t="str">
            <v>ugb</v>
          </cell>
          <cell r="F1024" t="str">
            <v>TRL</v>
          </cell>
          <cell r="G1024" t="str">
            <v>UT43</v>
          </cell>
          <cell r="H1024" t="str">
            <v>5</v>
          </cell>
          <cell r="J1024" t="str">
            <v>07/04/2014</v>
          </cell>
          <cell r="K1024">
            <v>41.6</v>
          </cell>
          <cell r="L1024">
            <v>41.6</v>
          </cell>
          <cell r="M1024">
            <v>0</v>
          </cell>
          <cell r="BG1024">
            <v>41.6</v>
          </cell>
          <cell r="BH1024">
            <v>41.6</v>
          </cell>
        </row>
        <row r="1025">
          <cell r="D1025" t="str">
            <v>W25089</v>
          </cell>
          <cell r="E1025" t="str">
            <v>ugb</v>
          </cell>
          <cell r="F1025" t="str">
            <v>MAM</v>
          </cell>
          <cell r="G1025" t="str">
            <v>UU23</v>
          </cell>
          <cell r="H1025" t="str">
            <v>8</v>
          </cell>
          <cell r="I1025" t="str">
            <v>GB</v>
          </cell>
          <cell r="J1025" t="str">
            <v>06/04/1999</v>
          </cell>
          <cell r="K1025">
            <v>10.371838769230999</v>
          </cell>
          <cell r="L1025">
            <v>19096.2</v>
          </cell>
          <cell r="M1025">
            <v>1128.8856000000001</v>
          </cell>
          <cell r="BG1025">
            <v>20225.085599999999</v>
          </cell>
          <cell r="BH1025">
            <v>20225.085599999999</v>
          </cell>
        </row>
        <row r="1026">
          <cell r="D1026" t="str">
            <v>U02961</v>
          </cell>
          <cell r="E1026" t="str">
            <v>ugb</v>
          </cell>
          <cell r="F1026" t="str">
            <v>SBR</v>
          </cell>
          <cell r="G1026" t="str">
            <v>UT31</v>
          </cell>
          <cell r="H1026" t="str">
            <v>0</v>
          </cell>
          <cell r="J1026" t="str">
            <v>03/11/2008</v>
          </cell>
          <cell r="K1026">
            <v>29</v>
          </cell>
          <cell r="L1026">
            <v>29</v>
          </cell>
          <cell r="M1026">
            <v>0</v>
          </cell>
          <cell r="BG1026">
            <v>29</v>
          </cell>
          <cell r="BH1026">
            <v>29</v>
          </cell>
        </row>
        <row r="1027">
          <cell r="D1027" t="str">
            <v>A25284</v>
          </cell>
          <cell r="E1027" t="str">
            <v>ugb</v>
          </cell>
          <cell r="F1027" t="str">
            <v>TRL</v>
          </cell>
          <cell r="G1027" t="str">
            <v>UT42</v>
          </cell>
          <cell r="H1027" t="str">
            <v>4</v>
          </cell>
          <cell r="I1027" t="str">
            <v>GB</v>
          </cell>
          <cell r="J1027" t="str">
            <v>27/02/2012</v>
          </cell>
          <cell r="K1027">
            <v>55.158385641026001</v>
          </cell>
          <cell r="L1027">
            <v>77250</v>
          </cell>
          <cell r="M1027">
            <v>9881.3520000000008</v>
          </cell>
          <cell r="O1027">
            <v>2310</v>
          </cell>
          <cell r="U1027">
            <v>1351.875</v>
          </cell>
          <cell r="AA1027">
            <v>14291.25</v>
          </cell>
          <cell r="AH1027">
            <v>772.5</v>
          </cell>
          <cell r="AX1027">
            <v>1351.875</v>
          </cell>
          <cell r="BE1027">
            <v>350</v>
          </cell>
          <cell r="BG1027">
            <v>107558.852</v>
          </cell>
          <cell r="BH1027">
            <v>92917.601999999999</v>
          </cell>
        </row>
        <row r="1028">
          <cell r="D1028" t="str">
            <v>A25245</v>
          </cell>
          <cell r="E1028" t="str">
            <v>ugb</v>
          </cell>
          <cell r="F1028" t="str">
            <v>WEN</v>
          </cell>
          <cell r="G1028" t="str">
            <v>UU41</v>
          </cell>
          <cell r="H1028" t="str">
            <v>8</v>
          </cell>
          <cell r="I1028" t="str">
            <v>GB</v>
          </cell>
          <cell r="J1028" t="str">
            <v>03/01/2012</v>
          </cell>
          <cell r="K1028">
            <v>21.402141128204999</v>
          </cell>
          <cell r="L1028">
            <v>29702.400000000001</v>
          </cell>
          <cell r="M1028">
            <v>3001.0032000000001</v>
          </cell>
          <cell r="U1028">
            <v>519.79200000000003</v>
          </cell>
          <cell r="Y1028">
            <v>414.1</v>
          </cell>
          <cell r="AA1028">
            <v>5494.9440000000004</v>
          </cell>
          <cell r="AM1028">
            <v>1782.144</v>
          </cell>
          <cell r="AX1028">
            <v>519.79200000000003</v>
          </cell>
          <cell r="BF1028">
            <v>300</v>
          </cell>
          <cell r="BG1028">
            <v>41734.175199999998</v>
          </cell>
          <cell r="BH1028">
            <v>35939.231199999995</v>
          </cell>
        </row>
        <row r="1029">
          <cell r="D1029" t="str">
            <v>A76247</v>
          </cell>
          <cell r="E1029" t="str">
            <v>ugb</v>
          </cell>
          <cell r="F1029" t="str">
            <v>GGE</v>
          </cell>
          <cell r="G1029" t="str">
            <v>UP31</v>
          </cell>
          <cell r="H1029" t="str">
            <v>11</v>
          </cell>
          <cell r="J1029" t="str">
            <v>05/08/2013</v>
          </cell>
          <cell r="K1029">
            <v>0</v>
          </cell>
          <cell r="L1029">
            <v>0</v>
          </cell>
          <cell r="M1029">
            <v>0</v>
          </cell>
          <cell r="BG1029">
            <v>0</v>
          </cell>
          <cell r="BH1029">
            <v>0</v>
          </cell>
        </row>
        <row r="1030">
          <cell r="D1030" t="str">
            <v>A74335</v>
          </cell>
          <cell r="E1030" t="str">
            <v>ugb</v>
          </cell>
          <cell r="F1030" t="str">
            <v>WTC</v>
          </cell>
          <cell r="G1030" t="str">
            <v>UU22</v>
          </cell>
          <cell r="H1030" t="str">
            <v>0</v>
          </cell>
          <cell r="I1030" t="str">
            <v>GB</v>
          </cell>
          <cell r="J1030" t="str">
            <v>29/01/2007</v>
          </cell>
          <cell r="K1030">
            <v>28.646461671794999</v>
          </cell>
          <cell r="L1030">
            <v>36000</v>
          </cell>
          <cell r="M1030">
            <v>4415.8302599999997</v>
          </cell>
          <cell r="P1030">
            <v>3954.77</v>
          </cell>
          <cell r="U1030">
            <v>630</v>
          </cell>
          <cell r="Y1030">
            <v>340</v>
          </cell>
          <cell r="AA1030">
            <v>6660</v>
          </cell>
          <cell r="AT1030">
            <v>2880</v>
          </cell>
          <cell r="AX1030">
            <v>630</v>
          </cell>
          <cell r="BE1030">
            <v>350</v>
          </cell>
          <cell r="BG1030">
            <v>55860.600259999999</v>
          </cell>
          <cell r="BH1030">
            <v>48850.600259999999</v>
          </cell>
        </row>
        <row r="1031">
          <cell r="D1031" t="str">
            <v>A74733</v>
          </cell>
          <cell r="E1031" t="str">
            <v>ugb</v>
          </cell>
          <cell r="F1031" t="str">
            <v>TRL</v>
          </cell>
          <cell r="G1031" t="str">
            <v>UT43</v>
          </cell>
          <cell r="H1031" t="str">
            <v>6</v>
          </cell>
          <cell r="I1031" t="str">
            <v>GB</v>
          </cell>
          <cell r="J1031" t="str">
            <v>18/06/2012</v>
          </cell>
          <cell r="K1031">
            <v>30.350498461537999</v>
          </cell>
          <cell r="L1031">
            <v>42300</v>
          </cell>
          <cell r="M1031">
            <v>4739.4719999999998</v>
          </cell>
          <cell r="U1031">
            <v>740.25</v>
          </cell>
          <cell r="AA1031">
            <v>7825.5</v>
          </cell>
          <cell r="AM1031">
            <v>2538</v>
          </cell>
          <cell r="AX1031">
            <v>740.25</v>
          </cell>
          <cell r="BF1031">
            <v>300</v>
          </cell>
          <cell r="BG1031">
            <v>59183.472000000002</v>
          </cell>
          <cell r="BH1031">
            <v>51057.972000000002</v>
          </cell>
        </row>
        <row r="1032">
          <cell r="D1032" t="str">
            <v>A25188</v>
          </cell>
          <cell r="E1032" t="str">
            <v>ugb</v>
          </cell>
          <cell r="F1032" t="str">
            <v>MMA</v>
          </cell>
          <cell r="G1032" t="str">
            <v>UU81</v>
          </cell>
          <cell r="H1032" t="str">
            <v>6</v>
          </cell>
          <cell r="I1032" t="str">
            <v>GB</v>
          </cell>
          <cell r="J1032" t="str">
            <v>19/04/2010</v>
          </cell>
          <cell r="K1032">
            <v>19.862601025640998</v>
          </cell>
          <cell r="L1032">
            <v>35000</v>
          </cell>
          <cell r="M1032">
            <v>3732.0720000000001</v>
          </cell>
          <cell r="BG1032">
            <v>38732.072</v>
          </cell>
          <cell r="BH1032">
            <v>38732.072</v>
          </cell>
        </row>
        <row r="1033">
          <cell r="D1033" t="str">
            <v>A49937</v>
          </cell>
          <cell r="E1033" t="str">
            <v>ugb</v>
          </cell>
          <cell r="F1033" t="str">
            <v>MAM</v>
          </cell>
          <cell r="G1033" t="str">
            <v>UU23</v>
          </cell>
          <cell r="H1033" t="str">
            <v>7</v>
          </cell>
          <cell r="I1033" t="str">
            <v>GB</v>
          </cell>
          <cell r="J1033" t="str">
            <v>15/10/2007</v>
          </cell>
          <cell r="K1033">
            <v>11.750703589744001</v>
          </cell>
          <cell r="L1033">
            <v>21100</v>
          </cell>
          <cell r="M1033">
            <v>1813.8720000000001</v>
          </cell>
          <cell r="BG1033">
            <v>22913.871999999999</v>
          </cell>
          <cell r="BH1033">
            <v>22913.871999999999</v>
          </cell>
        </row>
        <row r="1034">
          <cell r="D1034" t="str">
            <v>A74521</v>
          </cell>
          <cell r="E1034" t="str">
            <v>ugb</v>
          </cell>
          <cell r="F1034" t="str">
            <v>EEA</v>
          </cell>
          <cell r="G1034" t="str">
            <v>UE31</v>
          </cell>
          <cell r="H1034" t="str">
            <v>9</v>
          </cell>
          <cell r="I1034" t="str">
            <v>GB</v>
          </cell>
          <cell r="J1034" t="str">
            <v>14/07/2008</v>
          </cell>
          <cell r="K1034">
            <v>12.275934358974</v>
          </cell>
          <cell r="L1034">
            <v>22000</v>
          </cell>
          <cell r="M1034">
            <v>1938.0719999999999</v>
          </cell>
          <cell r="BG1034">
            <v>23938.072</v>
          </cell>
          <cell r="BH1034">
            <v>23938.072</v>
          </cell>
        </row>
        <row r="1035">
          <cell r="D1035" t="str">
            <v>A49753</v>
          </cell>
          <cell r="E1035" t="str">
            <v>ugb</v>
          </cell>
          <cell r="F1035" t="str">
            <v>MAM</v>
          </cell>
          <cell r="G1035" t="str">
            <v>UU23</v>
          </cell>
          <cell r="H1035" t="str">
            <v>10</v>
          </cell>
          <cell r="I1035" t="str">
            <v>GB</v>
          </cell>
          <cell r="J1035" t="str">
            <v>26/06/2006</v>
          </cell>
          <cell r="K1035">
            <v>7.4856546666670001</v>
          </cell>
          <cell r="L1035">
            <v>13791.7</v>
          </cell>
          <cell r="M1035">
            <v>805.32659999999998</v>
          </cell>
          <cell r="BG1035">
            <v>14597.026599999999</v>
          </cell>
          <cell r="BH1035">
            <v>14597.026599999999</v>
          </cell>
        </row>
        <row r="1036">
          <cell r="D1036" t="str">
            <v>U02915</v>
          </cell>
          <cell r="E1036" t="str">
            <v>ugb</v>
          </cell>
          <cell r="F1036" t="str">
            <v>THW</v>
          </cell>
          <cell r="G1036" t="str">
            <v>UT22</v>
          </cell>
          <cell r="H1036" t="str">
            <v>7</v>
          </cell>
          <cell r="J1036" t="str">
            <v>19/06/2008</v>
          </cell>
          <cell r="K1036">
            <v>0</v>
          </cell>
          <cell r="L1036">
            <v>27</v>
          </cell>
          <cell r="M1036">
            <v>0</v>
          </cell>
          <cell r="BG1036">
            <v>27</v>
          </cell>
          <cell r="BH1036">
            <v>27</v>
          </cell>
        </row>
        <row r="1037">
          <cell r="D1037" t="str">
            <v>U02922</v>
          </cell>
          <cell r="E1037" t="str">
            <v>ugb</v>
          </cell>
          <cell r="F1037" t="str">
            <v>SBR</v>
          </cell>
          <cell r="G1037" t="str">
            <v>UT31</v>
          </cell>
          <cell r="H1037" t="str">
            <v>7</v>
          </cell>
          <cell r="J1037" t="str">
            <v>14/07/2008</v>
          </cell>
          <cell r="K1037">
            <v>0</v>
          </cell>
          <cell r="L1037">
            <v>37.4</v>
          </cell>
          <cell r="M1037">
            <v>0</v>
          </cell>
          <cell r="BG1037">
            <v>37.4</v>
          </cell>
          <cell r="BH1037">
            <v>37.4</v>
          </cell>
        </row>
        <row r="1038">
          <cell r="D1038" t="str">
            <v>A74494</v>
          </cell>
          <cell r="E1038" t="str">
            <v>ugb</v>
          </cell>
          <cell r="F1038" t="str">
            <v>WEN</v>
          </cell>
          <cell r="G1038" t="str">
            <v>UU41</v>
          </cell>
          <cell r="H1038" t="str">
            <v>4</v>
          </cell>
          <cell r="I1038" t="str">
            <v>GB</v>
          </cell>
          <cell r="J1038" t="str">
            <v>04/02/2008</v>
          </cell>
          <cell r="K1038">
            <v>37.257935718973997</v>
          </cell>
          <cell r="L1038">
            <v>47476.614000000001</v>
          </cell>
          <cell r="M1038">
            <v>6140.8087320000004</v>
          </cell>
          <cell r="P1038">
            <v>4978</v>
          </cell>
          <cell r="U1038">
            <v>830.84074499999997</v>
          </cell>
          <cell r="Y1038">
            <v>414.1</v>
          </cell>
          <cell r="AA1038">
            <v>8783.1735900000003</v>
          </cell>
          <cell r="AM1038">
            <v>2848.5968400000002</v>
          </cell>
          <cell r="AX1038">
            <v>830.84074499999997</v>
          </cell>
          <cell r="BE1038">
            <v>350</v>
          </cell>
          <cell r="BG1038">
            <v>72652.974652000004</v>
          </cell>
          <cell r="BH1038">
            <v>63519.801062000006</v>
          </cell>
        </row>
        <row r="1039">
          <cell r="D1039" t="str">
            <v>I00404</v>
          </cell>
          <cell r="E1039" t="str">
            <v>uin</v>
          </cell>
          <cell r="F1039" t="str">
            <v>THW</v>
          </cell>
          <cell r="G1039" t="str">
            <v>UT211</v>
          </cell>
          <cell r="H1039" t="str">
            <v>10</v>
          </cell>
          <cell r="I1039" t="str">
            <v>IN</v>
          </cell>
          <cell r="J1039" t="str">
            <v>12/05/2014</v>
          </cell>
          <cell r="K1039">
            <v>1.3727778889740683</v>
          </cell>
          <cell r="L1039">
            <v>1374.6379301880306</v>
          </cell>
          <cell r="M1039">
            <v>0</v>
          </cell>
          <cell r="S1039">
            <v>94.260886641464964</v>
          </cell>
          <cell r="V1039">
            <v>65.982620649025478</v>
          </cell>
          <cell r="AA1039">
            <v>432.38961166478464</v>
          </cell>
          <cell r="AB1039">
            <v>687.31896509401531</v>
          </cell>
          <cell r="AC1039">
            <v>147.28263537728901</v>
          </cell>
          <cell r="AD1039">
            <v>245.47105896214833</v>
          </cell>
          <cell r="AQ1039">
            <v>164.95655162256369</v>
          </cell>
          <cell r="BA1039">
            <v>0</v>
          </cell>
          <cell r="BG1039">
            <v>3212.3002601993221</v>
          </cell>
          <cell r="BH1039">
            <v>2779.9106485345374</v>
          </cell>
        </row>
        <row r="1040">
          <cell r="D1040" t="str">
            <v>A80019</v>
          </cell>
          <cell r="E1040" t="str">
            <v>ugb</v>
          </cell>
          <cell r="F1040" t="str">
            <v>ERE</v>
          </cell>
          <cell r="G1040" t="str">
            <v>UU81</v>
          </cell>
          <cell r="H1040" t="str">
            <v>9</v>
          </cell>
          <cell r="J1040" t="str">
            <v>19/12/2012</v>
          </cell>
          <cell r="K1040">
            <v>0</v>
          </cell>
          <cell r="L1040">
            <v>51.35</v>
          </cell>
          <cell r="M1040">
            <v>0</v>
          </cell>
          <cell r="BG1040">
            <v>51.35</v>
          </cell>
          <cell r="BH1040">
            <v>51.35</v>
          </cell>
        </row>
        <row r="1041">
          <cell r="D1041" t="str">
            <v>I00055</v>
          </cell>
          <cell r="E1041" t="str">
            <v>uin</v>
          </cell>
          <cell r="F1041" t="str">
            <v>UEX</v>
          </cell>
          <cell r="G1041" t="str">
            <v>UU111</v>
          </cell>
          <cell r="H1041" t="str">
            <v>9</v>
          </cell>
          <cell r="I1041" t="str">
            <v>IN</v>
          </cell>
          <cell r="J1041" t="str">
            <v>22/11/2010</v>
          </cell>
          <cell r="K1041">
            <v>0.50353037735825035</v>
          </cell>
          <cell r="L1041">
            <v>1178.2610830183121</v>
          </cell>
          <cell r="M1041">
            <v>0</v>
          </cell>
          <cell r="BG1041">
            <v>1178.2610830183121</v>
          </cell>
          <cell r="BH1041">
            <v>1178.2610830183121</v>
          </cell>
        </row>
        <row r="1042">
          <cell r="D1042" t="str">
            <v>I00200</v>
          </cell>
          <cell r="E1042" t="str">
            <v>uin</v>
          </cell>
          <cell r="F1042" t="str">
            <v>WWN</v>
          </cell>
          <cell r="G1042" t="str">
            <v>UU115</v>
          </cell>
          <cell r="H1042" t="str">
            <v>9</v>
          </cell>
          <cell r="I1042" t="str">
            <v>IN</v>
          </cell>
          <cell r="J1042" t="str">
            <v>17/12/2012</v>
          </cell>
          <cell r="K1042">
            <v>0</v>
          </cell>
          <cell r="L1042">
            <v>1027.0509106976288</v>
          </cell>
          <cell r="M1042">
            <v>0</v>
          </cell>
          <cell r="BG1042">
            <v>1027.0509106976288</v>
          </cell>
          <cell r="BH1042">
            <v>1027.0509106976288</v>
          </cell>
        </row>
        <row r="1043">
          <cell r="D1043" t="str">
            <v>A84824</v>
          </cell>
          <cell r="E1043" t="str">
            <v>ugb</v>
          </cell>
          <cell r="F1043" t="str">
            <v>THW</v>
          </cell>
          <cell r="G1043" t="str">
            <v>UT22</v>
          </cell>
          <cell r="H1043" t="str">
            <v>6</v>
          </cell>
          <cell r="I1043" t="str">
            <v>GB</v>
          </cell>
          <cell r="J1043" t="str">
            <v>05/08/2002</v>
          </cell>
          <cell r="K1043">
            <v>27.42608025641</v>
          </cell>
          <cell r="L1043">
            <v>15321.7</v>
          </cell>
          <cell r="M1043">
            <v>1016.4666</v>
          </cell>
          <cell r="U1043">
            <v>268.12975</v>
          </cell>
          <cell r="Y1043">
            <v>414.1</v>
          </cell>
          <cell r="AA1043">
            <v>2834.5145000000002</v>
          </cell>
          <cell r="AM1043">
            <v>919.30200000000002</v>
          </cell>
          <cell r="AX1043">
            <v>268.12975</v>
          </cell>
          <cell r="BE1043">
            <v>350</v>
          </cell>
          <cell r="BG1043">
            <v>21392.3426</v>
          </cell>
          <cell r="BH1043">
            <v>18207.828099999999</v>
          </cell>
        </row>
        <row r="1044">
          <cell r="D1044" t="str">
            <v>A84735</v>
          </cell>
          <cell r="E1044" t="str">
            <v>ugb</v>
          </cell>
          <cell r="F1044" t="str">
            <v>EEA</v>
          </cell>
          <cell r="G1044" t="str">
            <v>UE31</v>
          </cell>
          <cell r="H1044" t="str">
            <v>4</v>
          </cell>
          <cell r="I1044" t="str">
            <v>GB</v>
          </cell>
          <cell r="J1044" t="str">
            <v>19/08/2002</v>
          </cell>
          <cell r="K1044">
            <v>22.780549743590001</v>
          </cell>
          <cell r="L1044">
            <v>40000</v>
          </cell>
          <cell r="M1044">
            <v>4422.0720000000001</v>
          </cell>
          <cell r="BG1044">
            <v>44422.072</v>
          </cell>
          <cell r="BH1044">
            <v>44422.072</v>
          </cell>
        </row>
        <row r="1045">
          <cell r="D1045" t="str">
            <v>A49837</v>
          </cell>
          <cell r="E1045" t="str">
            <v>ugb</v>
          </cell>
          <cell r="F1045" t="str">
            <v>GGE</v>
          </cell>
          <cell r="G1045" t="str">
            <v>UP31</v>
          </cell>
          <cell r="H1045" t="str">
            <v>6</v>
          </cell>
          <cell r="I1045" t="str">
            <v>GB</v>
          </cell>
          <cell r="J1045" t="str">
            <v>08/01/2007</v>
          </cell>
          <cell r="K1045">
            <v>18.111831794872</v>
          </cell>
          <cell r="L1045">
            <v>32000</v>
          </cell>
          <cell r="M1045">
            <v>3318.0720000000001</v>
          </cell>
          <cell r="BG1045">
            <v>35318.072</v>
          </cell>
          <cell r="BH1045">
            <v>35318.072</v>
          </cell>
        </row>
        <row r="1046">
          <cell r="D1046" t="str">
            <v>I00336</v>
          </cell>
          <cell r="E1046" t="str">
            <v>uin</v>
          </cell>
          <cell r="F1046" t="str">
            <v>WWN</v>
          </cell>
          <cell r="G1046" t="str">
            <v>UU116</v>
          </cell>
          <cell r="H1046" t="str">
            <v>8</v>
          </cell>
          <cell r="I1046" t="str">
            <v>IN</v>
          </cell>
          <cell r="J1046" t="str">
            <v>02/12/2013</v>
          </cell>
          <cell r="K1046">
            <v>1.7790740328125583</v>
          </cell>
          <cell r="L1046">
            <v>1865.5800481123274</v>
          </cell>
          <cell r="M1046">
            <v>0</v>
          </cell>
          <cell r="S1046">
            <v>94.260886641464964</v>
          </cell>
          <cell r="V1046">
            <v>89.547842309391712</v>
          </cell>
          <cell r="AA1046">
            <v>564.23113554911868</v>
          </cell>
          <cell r="AB1046">
            <v>932.7900240561637</v>
          </cell>
          <cell r="AC1046">
            <v>147.28263537728901</v>
          </cell>
          <cell r="AD1046">
            <v>245.47105896214833</v>
          </cell>
          <cell r="AQ1046">
            <v>223.86960577347926</v>
          </cell>
          <cell r="BA1046">
            <v>0</v>
          </cell>
          <cell r="BG1046">
            <v>4163.0332367813835</v>
          </cell>
          <cell r="BH1046">
            <v>3598.8021012322647</v>
          </cell>
        </row>
        <row r="1047">
          <cell r="D1047" t="str">
            <v>A76206</v>
          </cell>
          <cell r="E1047" t="str">
            <v>ugb</v>
          </cell>
          <cell r="F1047" t="str">
            <v>THW</v>
          </cell>
          <cell r="G1047" t="str">
            <v>UT21</v>
          </cell>
          <cell r="H1047" t="str">
            <v>11</v>
          </cell>
          <cell r="I1047" t="str">
            <v>GB</v>
          </cell>
          <cell r="J1047" t="str">
            <v>01/07/2013</v>
          </cell>
          <cell r="K1047">
            <v>9.9415753846149997</v>
          </cell>
          <cell r="L1047">
            <v>18000</v>
          </cell>
          <cell r="M1047">
            <v>1386.0719999999999</v>
          </cell>
          <cell r="BG1047">
            <v>19386.072</v>
          </cell>
          <cell r="BH1047">
            <v>19386.072</v>
          </cell>
        </row>
        <row r="1048">
          <cell r="D1048" t="str">
            <v>I00177</v>
          </cell>
          <cell r="E1048" t="str">
            <v>uin</v>
          </cell>
          <cell r="F1048" t="str">
            <v>TRS</v>
          </cell>
          <cell r="G1048" t="str">
            <v>UT111</v>
          </cell>
          <cell r="H1048" t="str">
            <v>9</v>
          </cell>
          <cell r="I1048" t="str">
            <v>IN</v>
          </cell>
          <cell r="J1048" t="str">
            <v>01/10/2012</v>
          </cell>
          <cell r="K1048">
            <v>2.4358282004705485</v>
          </cell>
          <cell r="L1048">
            <v>1963.7684716971867</v>
          </cell>
          <cell r="M1048">
            <v>0</v>
          </cell>
          <cell r="S1048">
            <v>94.260886641464964</v>
          </cell>
          <cell r="V1048">
            <v>94.260886641464964</v>
          </cell>
          <cell r="AA1048">
            <v>790.41680985811763</v>
          </cell>
          <cell r="AB1048">
            <v>981.88423584859333</v>
          </cell>
          <cell r="AC1048">
            <v>147.28263537728901</v>
          </cell>
          <cell r="AD1048">
            <v>245.47105896214833</v>
          </cell>
          <cell r="AQ1048">
            <v>235.6522166036624</v>
          </cell>
          <cell r="BA1048">
            <v>1146.840787471157</v>
          </cell>
          <cell r="BG1048">
            <v>5699.8379891010845</v>
          </cell>
          <cell r="BH1048">
            <v>4909.4211792429669</v>
          </cell>
        </row>
        <row r="1049">
          <cell r="D1049" t="str">
            <v>I00204</v>
          </cell>
          <cell r="E1049" t="str">
            <v>uin</v>
          </cell>
          <cell r="F1049" t="str">
            <v>WWN</v>
          </cell>
          <cell r="G1049" t="str">
            <v>UU111</v>
          </cell>
          <cell r="H1049" t="str">
            <v>10</v>
          </cell>
          <cell r="I1049" t="str">
            <v>IN</v>
          </cell>
          <cell r="J1049" t="str">
            <v>31/01/2013</v>
          </cell>
          <cell r="K1049">
            <v>0</v>
          </cell>
          <cell r="L1049">
            <v>981.88423584859333</v>
          </cell>
          <cell r="M1049">
            <v>0</v>
          </cell>
          <cell r="BG1049">
            <v>981.88423584859333</v>
          </cell>
          <cell r="BH1049">
            <v>981.88423584859333</v>
          </cell>
        </row>
        <row r="1050">
          <cell r="D1050" t="str">
            <v>U03055</v>
          </cell>
          <cell r="E1050" t="str">
            <v>ugb</v>
          </cell>
          <cell r="F1050" t="str">
            <v>TRL</v>
          </cell>
          <cell r="G1050" t="str">
            <v>UT42</v>
          </cell>
          <cell r="H1050" t="str">
            <v>0</v>
          </cell>
          <cell r="J1050" t="str">
            <v>01/09/2009</v>
          </cell>
          <cell r="K1050">
            <v>1</v>
          </cell>
          <cell r="L1050">
            <v>1</v>
          </cell>
          <cell r="M1050">
            <v>0</v>
          </cell>
          <cell r="BG1050">
            <v>1</v>
          </cell>
          <cell r="BH1050">
            <v>1</v>
          </cell>
        </row>
        <row r="1051">
          <cell r="D1051" t="str">
            <v>A25071</v>
          </cell>
          <cell r="E1051" t="str">
            <v>ugb</v>
          </cell>
          <cell r="F1051" t="str">
            <v>EEC</v>
          </cell>
          <cell r="G1051" t="str">
            <v>UE21</v>
          </cell>
          <cell r="H1051" t="str">
            <v>5</v>
          </cell>
          <cell r="I1051" t="str">
            <v>IE</v>
          </cell>
          <cell r="J1051" t="str">
            <v>06/10/2008</v>
          </cell>
          <cell r="K1051">
            <v>28.771560529915</v>
          </cell>
          <cell r="L1051">
            <v>30545.39</v>
          </cell>
          <cell r="M1051">
            <v>3117.3358199999998</v>
          </cell>
          <cell r="BG1051">
            <v>33662.72582</v>
          </cell>
          <cell r="BH1051">
            <v>33662.72582</v>
          </cell>
        </row>
        <row r="1052">
          <cell r="D1052" t="str">
            <v>A76085</v>
          </cell>
          <cell r="E1052" t="str">
            <v>ugb</v>
          </cell>
          <cell r="F1052" t="str">
            <v>TRL</v>
          </cell>
          <cell r="G1052" t="str">
            <v>UT43</v>
          </cell>
          <cell r="H1052" t="str">
            <v>10</v>
          </cell>
          <cell r="I1052" t="str">
            <v>GB</v>
          </cell>
          <cell r="J1052" t="str">
            <v>02/09/2013</v>
          </cell>
          <cell r="K1052">
            <v>17.129267692308002</v>
          </cell>
          <cell r="L1052">
            <v>25000</v>
          </cell>
          <cell r="M1052">
            <v>2352.0720000000001</v>
          </cell>
          <cell r="U1052">
            <v>437.5</v>
          </cell>
          <cell r="AA1052">
            <v>4625</v>
          </cell>
          <cell r="AH1052">
            <v>250</v>
          </cell>
          <cell r="AX1052">
            <v>437.5</v>
          </cell>
          <cell r="BF1052">
            <v>300</v>
          </cell>
          <cell r="BG1052">
            <v>33402.072</v>
          </cell>
          <cell r="BH1052">
            <v>28477.072</v>
          </cell>
        </row>
        <row r="1053">
          <cell r="D1053" t="str">
            <v>A50083</v>
          </cell>
          <cell r="E1053" t="str">
            <v>ugb</v>
          </cell>
          <cell r="F1053" t="str">
            <v>TRL</v>
          </cell>
          <cell r="G1053" t="str">
            <v>UT41</v>
          </cell>
          <cell r="H1053" t="str">
            <v>0</v>
          </cell>
          <cell r="I1053" t="str">
            <v>GB</v>
          </cell>
          <cell r="J1053" t="str">
            <v>19/01/2009</v>
          </cell>
          <cell r="K1053">
            <v>27.647216410256</v>
          </cell>
          <cell r="L1053">
            <v>40000</v>
          </cell>
          <cell r="M1053">
            <v>4422.0720000000001</v>
          </cell>
          <cell r="U1053">
            <v>700</v>
          </cell>
          <cell r="Y1053">
            <v>340</v>
          </cell>
          <cell r="AA1053">
            <v>7400</v>
          </cell>
          <cell r="AX1053">
            <v>700</v>
          </cell>
          <cell r="BE1053">
            <v>350</v>
          </cell>
          <cell r="BG1053">
            <v>53912.072</v>
          </cell>
          <cell r="BH1053">
            <v>46162.072</v>
          </cell>
        </row>
        <row r="1054">
          <cell r="D1054" t="str">
            <v>A06073</v>
          </cell>
          <cell r="E1054" t="str">
            <v>ugb</v>
          </cell>
          <cell r="F1054" t="str">
            <v>TRL</v>
          </cell>
          <cell r="G1054" t="str">
            <v>UT42</v>
          </cell>
          <cell r="H1054" t="str">
            <v>4</v>
          </cell>
          <cell r="I1054" t="str">
            <v>GB</v>
          </cell>
          <cell r="J1054" t="str">
            <v>01/04/1994</v>
          </cell>
          <cell r="K1054">
            <v>35.516090984614998</v>
          </cell>
          <cell r="L1054">
            <v>46388.834999999999</v>
          </cell>
          <cell r="M1054">
            <v>5709.6002699999999</v>
          </cell>
          <cell r="O1054">
            <v>2800.08</v>
          </cell>
          <cell r="T1054">
            <v>141</v>
          </cell>
          <cell r="U1054">
            <v>811.80461249999996</v>
          </cell>
          <cell r="Y1054">
            <v>414.1</v>
          </cell>
          <cell r="AA1054">
            <v>8581.934475</v>
          </cell>
          <cell r="AN1054">
            <v>3247.2184499999998</v>
          </cell>
          <cell r="AX1054">
            <v>811.80461249999996</v>
          </cell>
          <cell r="BE1054">
            <v>350</v>
          </cell>
          <cell r="BG1054">
            <v>69256.377420000004</v>
          </cell>
          <cell r="BH1054">
            <v>60324.442945000003</v>
          </cell>
        </row>
        <row r="1055">
          <cell r="D1055" t="str">
            <v>A49838</v>
          </cell>
          <cell r="E1055" t="str">
            <v>ugb</v>
          </cell>
          <cell r="F1055" t="str">
            <v>SBR</v>
          </cell>
          <cell r="G1055" t="str">
            <v>UT31</v>
          </cell>
          <cell r="H1055" t="str">
            <v>5</v>
          </cell>
          <cell r="I1055" t="str">
            <v>PK</v>
          </cell>
          <cell r="J1055" t="str">
            <v>24/01/2007</v>
          </cell>
          <cell r="K1055">
            <v>25.756913227077</v>
          </cell>
          <cell r="L1055">
            <v>45100.095600000001</v>
          </cell>
          <cell r="M1055">
            <v>5125.8851928000004</v>
          </cell>
          <cell r="BG1055">
            <v>50225.980792800001</v>
          </cell>
          <cell r="BH1055">
            <v>50225.980792800001</v>
          </cell>
        </row>
        <row r="1056">
          <cell r="D1056" t="str">
            <v>A42248</v>
          </cell>
          <cell r="E1056" t="str">
            <v>ugb</v>
          </cell>
          <cell r="F1056" t="str">
            <v>TRL</v>
          </cell>
          <cell r="G1056" t="str">
            <v>UT42</v>
          </cell>
          <cell r="H1056" t="str">
            <v>5</v>
          </cell>
          <cell r="I1056" t="str">
            <v>GB</v>
          </cell>
          <cell r="J1056" t="str">
            <v>01/09/1998</v>
          </cell>
          <cell r="K1056">
            <v>25.197784064</v>
          </cell>
          <cell r="L1056">
            <v>44142.009599999998</v>
          </cell>
          <cell r="M1056">
            <v>4993.6693248000001</v>
          </cell>
          <cell r="BG1056">
            <v>49135.678924799999</v>
          </cell>
          <cell r="BH1056">
            <v>49135.678924799999</v>
          </cell>
        </row>
        <row r="1057">
          <cell r="D1057" t="str">
            <v>A25044</v>
          </cell>
          <cell r="E1057" t="str">
            <v>ugb</v>
          </cell>
          <cell r="F1057" t="str">
            <v>GGE</v>
          </cell>
          <cell r="G1057" t="str">
            <v>UP31</v>
          </cell>
          <cell r="H1057" t="str">
            <v>6</v>
          </cell>
          <cell r="I1057" t="str">
            <v>GB</v>
          </cell>
          <cell r="J1057" t="str">
            <v>12/05/2008</v>
          </cell>
          <cell r="K1057">
            <v>34.214263233173</v>
          </cell>
          <cell r="L1057">
            <v>47052.112500000003</v>
          </cell>
          <cell r="M1057">
            <v>5974.8635249999998</v>
          </cell>
          <cell r="P1057">
            <v>4200</v>
          </cell>
          <cell r="U1057">
            <v>823.41196875000003</v>
          </cell>
          <cell r="Y1057">
            <v>414.1</v>
          </cell>
          <cell r="AA1057">
            <v>8704.6408124999998</v>
          </cell>
          <cell r="AM1057">
            <v>2823.1267499999999</v>
          </cell>
          <cell r="AX1057">
            <v>823.41196875000003</v>
          </cell>
          <cell r="BE1057">
            <v>350</v>
          </cell>
          <cell r="BG1057">
            <v>71165.667524999997</v>
          </cell>
          <cell r="BH1057">
            <v>62111.026712499995</v>
          </cell>
        </row>
        <row r="1058">
          <cell r="D1058" t="str">
            <v>A76210</v>
          </cell>
          <cell r="E1058" t="str">
            <v>ugb</v>
          </cell>
          <cell r="F1058" t="str">
            <v>TRL</v>
          </cell>
          <cell r="G1058" t="str">
            <v>UT43</v>
          </cell>
          <cell r="H1058" t="str">
            <v>11</v>
          </cell>
          <cell r="J1058" t="str">
            <v>08/07/2013</v>
          </cell>
          <cell r="K1058">
            <v>0</v>
          </cell>
          <cell r="L1058">
            <v>12000</v>
          </cell>
          <cell r="M1058">
            <v>0</v>
          </cell>
          <cell r="BG1058">
            <v>12000</v>
          </cell>
          <cell r="BH1058">
            <v>12000</v>
          </cell>
        </row>
        <row r="1059">
          <cell r="D1059" t="str">
            <v>U03035</v>
          </cell>
          <cell r="E1059" t="str">
            <v>ugb</v>
          </cell>
          <cell r="F1059" t="str">
            <v>WWN</v>
          </cell>
          <cell r="G1059" t="str">
            <v>UU21</v>
          </cell>
          <cell r="H1059" t="str">
            <v>0</v>
          </cell>
          <cell r="J1059" t="str">
            <v>26/05/2009</v>
          </cell>
          <cell r="K1059">
            <v>18.989999999999998</v>
          </cell>
          <cell r="L1059">
            <v>18.989999999999998</v>
          </cell>
          <cell r="M1059">
            <v>0</v>
          </cell>
          <cell r="BG1059">
            <v>18.989999999999998</v>
          </cell>
          <cell r="BH1059">
            <v>18.989999999999998</v>
          </cell>
        </row>
        <row r="1060">
          <cell r="D1060" t="str">
            <v>A50201</v>
          </cell>
          <cell r="E1060" t="str">
            <v>ugb</v>
          </cell>
          <cell r="F1060" t="str">
            <v>GGE</v>
          </cell>
          <cell r="G1060" t="str">
            <v>UP31</v>
          </cell>
          <cell r="H1060" t="str">
            <v>11</v>
          </cell>
          <cell r="J1060" t="str">
            <v>19/03/2012</v>
          </cell>
          <cell r="K1060">
            <v>6.4400369230769998</v>
          </cell>
          <cell r="L1060">
            <v>12000</v>
          </cell>
          <cell r="M1060">
            <v>558.072</v>
          </cell>
          <cell r="BG1060">
            <v>12558.072</v>
          </cell>
          <cell r="BH1060">
            <v>12558.072</v>
          </cell>
        </row>
        <row r="1061">
          <cell r="D1061" t="str">
            <v>A24753</v>
          </cell>
          <cell r="E1061" t="str">
            <v>ugb</v>
          </cell>
          <cell r="F1061" t="str">
            <v>EEC</v>
          </cell>
          <cell r="G1061" t="str">
            <v>UE21</v>
          </cell>
          <cell r="H1061" t="str">
            <v>6</v>
          </cell>
          <cell r="I1061" t="str">
            <v>GB</v>
          </cell>
          <cell r="J1061" t="str">
            <v>22/03/2006</v>
          </cell>
          <cell r="K1061">
            <v>20.247226803419</v>
          </cell>
          <cell r="L1061">
            <v>17343.72</v>
          </cell>
          <cell r="M1061">
            <v>1295.5053600000001</v>
          </cell>
          <cell r="U1061">
            <v>303.51510000000002</v>
          </cell>
          <cell r="Y1061">
            <v>414.1</v>
          </cell>
          <cell r="AA1061">
            <v>3208.5882000000001</v>
          </cell>
          <cell r="AJ1061">
            <v>520.3116</v>
          </cell>
          <cell r="AX1061">
            <v>303.51510000000002</v>
          </cell>
          <cell r="BF1061">
            <v>300</v>
          </cell>
          <cell r="BG1061">
            <v>23689.255359999999</v>
          </cell>
          <cell r="BH1061">
            <v>20180.667159999997</v>
          </cell>
        </row>
        <row r="1062">
          <cell r="D1062" t="str">
            <v>S10076</v>
          </cell>
          <cell r="E1062" t="str">
            <v>ugb</v>
          </cell>
          <cell r="F1062" t="str">
            <v>TPL</v>
          </cell>
          <cell r="G1062" t="str">
            <v>UT22</v>
          </cell>
          <cell r="H1062" t="str">
            <v>4</v>
          </cell>
          <cell r="J1062" t="str">
            <v>06/12/2005</v>
          </cell>
          <cell r="K1062">
            <v>0</v>
          </cell>
          <cell r="L1062">
            <v>100</v>
          </cell>
          <cell r="M1062">
            <v>0</v>
          </cell>
          <cell r="BG1062">
            <v>100</v>
          </cell>
          <cell r="BH1062">
            <v>100</v>
          </cell>
        </row>
        <row r="1063">
          <cell r="D1063" t="str">
            <v>S10300</v>
          </cell>
          <cell r="E1063" t="str">
            <v>ugb</v>
          </cell>
          <cell r="F1063" t="str">
            <v>TPL</v>
          </cell>
          <cell r="G1063" t="str">
            <v>UT22</v>
          </cell>
          <cell r="H1063" t="str">
            <v>4</v>
          </cell>
          <cell r="J1063" t="str">
            <v>08/02/2011</v>
          </cell>
          <cell r="K1063">
            <v>0</v>
          </cell>
          <cell r="L1063">
            <v>90.62</v>
          </cell>
          <cell r="M1063">
            <v>0</v>
          </cell>
          <cell r="BG1063">
            <v>90.62</v>
          </cell>
          <cell r="BH1063">
            <v>90.62</v>
          </cell>
        </row>
        <row r="1064">
          <cell r="D1064" t="str">
            <v>S10310</v>
          </cell>
          <cell r="E1064" t="str">
            <v>ugb</v>
          </cell>
          <cell r="F1064" t="str">
            <v>TPL</v>
          </cell>
          <cell r="G1064" t="str">
            <v>UT22</v>
          </cell>
          <cell r="H1064" t="str">
            <v>4</v>
          </cell>
          <cell r="J1064" t="str">
            <v>26/09/2011</v>
          </cell>
          <cell r="K1064">
            <v>96.66</v>
          </cell>
          <cell r="L1064">
            <v>96.66</v>
          </cell>
          <cell r="M1064">
            <v>0</v>
          </cell>
          <cell r="BG1064">
            <v>96.66</v>
          </cell>
          <cell r="BH1064">
            <v>96.66</v>
          </cell>
        </row>
        <row r="1065">
          <cell r="D1065" t="str">
            <v>A50250</v>
          </cell>
          <cell r="E1065" t="str">
            <v>ugb</v>
          </cell>
          <cell r="F1065" t="str">
            <v>TRL</v>
          </cell>
          <cell r="G1065" t="str">
            <v>UT41</v>
          </cell>
          <cell r="H1065" t="str">
            <v>10</v>
          </cell>
          <cell r="I1065" t="str">
            <v>GB</v>
          </cell>
          <cell r="J1065" t="str">
            <v>08/05/2012</v>
          </cell>
          <cell r="K1065">
            <v>13.443113846154001</v>
          </cell>
          <cell r="L1065">
            <v>24000</v>
          </cell>
          <cell r="M1065">
            <v>2214.0720000000001</v>
          </cell>
          <cell r="BG1065">
            <v>26214.072</v>
          </cell>
          <cell r="BH1065">
            <v>26214.072</v>
          </cell>
        </row>
        <row r="1066">
          <cell r="D1066" t="str">
            <v>A06089</v>
          </cell>
          <cell r="E1066" t="str">
            <v>ugb</v>
          </cell>
          <cell r="F1066" t="str">
            <v>WEN</v>
          </cell>
          <cell r="G1066" t="str">
            <v>UU41</v>
          </cell>
          <cell r="H1066" t="str">
            <v>7</v>
          </cell>
          <cell r="I1066" t="str">
            <v>GB</v>
          </cell>
          <cell r="J1066" t="str">
            <v>13/07/1992</v>
          </cell>
          <cell r="K1066">
            <v>22.211780512821001</v>
          </cell>
          <cell r="L1066">
            <v>30600</v>
          </cell>
          <cell r="M1066">
            <v>3124.8719999999998</v>
          </cell>
          <cell r="U1066">
            <v>535.5</v>
          </cell>
          <cell r="Y1066">
            <v>414.1</v>
          </cell>
          <cell r="AA1066">
            <v>5661</v>
          </cell>
          <cell r="AN1066">
            <v>2142</v>
          </cell>
          <cell r="AX1066">
            <v>535.5</v>
          </cell>
          <cell r="BF1066">
            <v>300</v>
          </cell>
          <cell r="BG1066">
            <v>43312.972000000002</v>
          </cell>
          <cell r="BH1066">
            <v>37351.972000000002</v>
          </cell>
        </row>
        <row r="1067">
          <cell r="D1067" t="str">
            <v>U03004</v>
          </cell>
          <cell r="E1067" t="str">
            <v>ugb</v>
          </cell>
          <cell r="F1067" t="str">
            <v>MAM</v>
          </cell>
          <cell r="G1067" t="str">
            <v>UU23</v>
          </cell>
          <cell r="H1067" t="str">
            <v>9</v>
          </cell>
          <cell r="J1067" t="str">
            <v>03/03/2009</v>
          </cell>
          <cell r="K1067">
            <v>0</v>
          </cell>
          <cell r="L1067">
            <v>9.93</v>
          </cell>
          <cell r="M1067">
            <v>0</v>
          </cell>
          <cell r="BG1067">
            <v>9.93</v>
          </cell>
          <cell r="BH1067">
            <v>9.93</v>
          </cell>
        </row>
        <row r="1068">
          <cell r="D1068" t="str">
            <v>A74568</v>
          </cell>
          <cell r="E1068" t="str">
            <v>ugb</v>
          </cell>
          <cell r="F1068" t="str">
            <v>TEX</v>
          </cell>
          <cell r="G1068" t="str">
            <v>UT11</v>
          </cell>
          <cell r="H1068" t="str">
            <v>0</v>
          </cell>
          <cell r="I1068" t="str">
            <v>GB</v>
          </cell>
          <cell r="J1068" t="str">
            <v>16/02/2009</v>
          </cell>
          <cell r="K1068">
            <v>54.165677948717999</v>
          </cell>
          <cell r="L1068">
            <v>70000</v>
          </cell>
          <cell r="M1068">
            <v>9183.0720000000001</v>
          </cell>
          <cell r="P1068">
            <v>4500</v>
          </cell>
          <cell r="U1068">
            <v>1225</v>
          </cell>
          <cell r="Y1068">
            <v>340</v>
          </cell>
          <cell r="AA1068">
            <v>12950</v>
          </cell>
          <cell r="AT1068">
            <v>5600</v>
          </cell>
          <cell r="AX1068">
            <v>1225</v>
          </cell>
          <cell r="BD1068">
            <v>600</v>
          </cell>
          <cell r="BG1068">
            <v>105623.072</v>
          </cell>
          <cell r="BH1068">
            <v>92073.072</v>
          </cell>
        </row>
        <row r="1069">
          <cell r="D1069" t="str">
            <v>A76062</v>
          </cell>
          <cell r="E1069" t="str">
            <v>ugb</v>
          </cell>
          <cell r="F1069" t="str">
            <v>TRL</v>
          </cell>
          <cell r="G1069" t="str">
            <v>UT42</v>
          </cell>
          <cell r="H1069" t="str">
            <v>11</v>
          </cell>
          <cell r="I1069" t="str">
            <v>GB</v>
          </cell>
          <cell r="J1069" t="str">
            <v>11/02/2013</v>
          </cell>
          <cell r="K1069">
            <v>8.4700369230770001</v>
          </cell>
          <cell r="L1069">
            <v>12750</v>
          </cell>
          <cell r="M1069">
            <v>661.572</v>
          </cell>
          <cell r="U1069">
            <v>223.125</v>
          </cell>
          <cell r="AA1069">
            <v>2358.75</v>
          </cell>
          <cell r="AX1069">
            <v>223.125</v>
          </cell>
          <cell r="BF1069">
            <v>300</v>
          </cell>
          <cell r="BG1069">
            <v>16516.572</v>
          </cell>
          <cell r="BH1069">
            <v>13857.822</v>
          </cell>
        </row>
        <row r="1070">
          <cell r="D1070" t="str">
            <v>A25224</v>
          </cell>
          <cell r="E1070" t="str">
            <v>ugb</v>
          </cell>
          <cell r="F1070" t="str">
            <v>TRL</v>
          </cell>
          <cell r="G1070" t="str">
            <v>UT42</v>
          </cell>
          <cell r="H1070" t="str">
            <v>5</v>
          </cell>
          <cell r="J1070" t="str">
            <v>22/11/2011</v>
          </cell>
          <cell r="K1070">
            <v>0</v>
          </cell>
          <cell r="L1070">
            <v>55.25</v>
          </cell>
          <cell r="M1070">
            <v>0</v>
          </cell>
          <cell r="BG1070">
            <v>55.25</v>
          </cell>
          <cell r="BH1070">
            <v>55.25</v>
          </cell>
        </row>
        <row r="1071">
          <cell r="D1071" t="str">
            <v>A96814</v>
          </cell>
          <cell r="E1071" t="str">
            <v>ugb</v>
          </cell>
          <cell r="F1071" t="str">
            <v>WWN</v>
          </cell>
          <cell r="G1071" t="str">
            <v>UU61</v>
          </cell>
          <cell r="H1071" t="str">
            <v>4</v>
          </cell>
          <cell r="I1071" t="str">
            <v>GB</v>
          </cell>
          <cell r="J1071" t="str">
            <v>21/03/2005</v>
          </cell>
          <cell r="K1071">
            <v>37.080808717948997</v>
          </cell>
          <cell r="L1071">
            <v>48687.5</v>
          </cell>
          <cell r="M1071">
            <v>5939.7269999999999</v>
          </cell>
          <cell r="O1071">
            <v>2310</v>
          </cell>
          <cell r="U1071">
            <v>852.03125</v>
          </cell>
          <cell r="Y1071">
            <v>414.1</v>
          </cell>
          <cell r="AA1071">
            <v>9007.1875</v>
          </cell>
          <cell r="AT1071">
            <v>3895</v>
          </cell>
          <cell r="AX1071">
            <v>852.03125</v>
          </cell>
          <cell r="BE1071">
            <v>350</v>
          </cell>
          <cell r="BG1071">
            <v>72307.577000000005</v>
          </cell>
          <cell r="BH1071">
            <v>62950.389500000005</v>
          </cell>
        </row>
        <row r="1072">
          <cell r="D1072" t="str">
            <v>W29904</v>
          </cell>
          <cell r="E1072" t="str">
            <v>ugb</v>
          </cell>
          <cell r="F1072" t="str">
            <v>EER</v>
          </cell>
          <cell r="G1072" t="str">
            <v>UE31</v>
          </cell>
          <cell r="H1072" t="str">
            <v>5</v>
          </cell>
          <cell r="I1072" t="str">
            <v>GB</v>
          </cell>
          <cell r="J1072" t="str">
            <v>04/10/2004</v>
          </cell>
          <cell r="K1072">
            <v>23.189062564103001</v>
          </cell>
          <cell r="L1072">
            <v>40700</v>
          </cell>
          <cell r="M1072">
            <v>4518.6719999999996</v>
          </cell>
          <cell r="BG1072">
            <v>45218.671999999999</v>
          </cell>
          <cell r="BH1072">
            <v>45218.671999999999</v>
          </cell>
        </row>
        <row r="1073">
          <cell r="D1073" t="str">
            <v>A76106</v>
          </cell>
          <cell r="E1073" t="str">
            <v>ugb</v>
          </cell>
          <cell r="F1073" t="str">
            <v>TRL</v>
          </cell>
          <cell r="G1073" t="str">
            <v>UT41</v>
          </cell>
          <cell r="H1073" t="str">
            <v>6</v>
          </cell>
          <cell r="J1073" t="str">
            <v>08/04/2013</v>
          </cell>
          <cell r="K1073">
            <v>49.92</v>
          </cell>
          <cell r="L1073">
            <v>52.52</v>
          </cell>
          <cell r="M1073">
            <v>0</v>
          </cell>
          <cell r="BG1073">
            <v>52.52</v>
          </cell>
          <cell r="BH1073">
            <v>52.52</v>
          </cell>
        </row>
        <row r="1074">
          <cell r="D1074" t="str">
            <v>A76432</v>
          </cell>
          <cell r="E1074" t="str">
            <v>ugb</v>
          </cell>
          <cell r="F1074" t="str">
            <v>TRS</v>
          </cell>
          <cell r="G1074" t="str">
            <v>UT42</v>
          </cell>
          <cell r="H1074" t="str">
            <v>6</v>
          </cell>
          <cell r="I1074" t="str">
            <v>GB</v>
          </cell>
          <cell r="J1074" t="str">
            <v>06/01/2014</v>
          </cell>
          <cell r="K1074">
            <v>42.913883076923</v>
          </cell>
          <cell r="L1074">
            <v>60000</v>
          </cell>
          <cell r="M1074">
            <v>7182.0720000000001</v>
          </cell>
          <cell r="U1074">
            <v>1050</v>
          </cell>
          <cell r="AA1074">
            <v>11100</v>
          </cell>
          <cell r="AL1074">
            <v>3000</v>
          </cell>
          <cell r="AX1074">
            <v>1050</v>
          </cell>
          <cell r="BF1074">
            <v>300</v>
          </cell>
          <cell r="BG1074">
            <v>83682.072</v>
          </cell>
          <cell r="BH1074">
            <v>72282.072</v>
          </cell>
        </row>
        <row r="1075">
          <cell r="D1075" t="str">
            <v>A05250</v>
          </cell>
          <cell r="E1075" t="str">
            <v>ugb</v>
          </cell>
          <cell r="F1075" t="str">
            <v>ERE</v>
          </cell>
          <cell r="G1075" t="str">
            <v>UU81</v>
          </cell>
          <cell r="H1075" t="str">
            <v>4</v>
          </cell>
          <cell r="I1075" t="str">
            <v>GB</v>
          </cell>
          <cell r="J1075" t="str">
            <v>23/04/1990</v>
          </cell>
          <cell r="K1075">
            <v>44.23231073641</v>
          </cell>
          <cell r="L1075">
            <v>55177.512000000002</v>
          </cell>
          <cell r="M1075">
            <v>7431.3154560000003</v>
          </cell>
          <cell r="P1075">
            <v>6487.6</v>
          </cell>
          <cell r="T1075">
            <v>141</v>
          </cell>
          <cell r="U1075">
            <v>965.60645999999997</v>
          </cell>
          <cell r="Y1075">
            <v>414.1</v>
          </cell>
          <cell r="AA1075">
            <v>10207.83972</v>
          </cell>
          <cell r="AN1075">
            <v>3862.4258399999999</v>
          </cell>
          <cell r="AX1075">
            <v>965.60645999999997</v>
          </cell>
          <cell r="BD1075">
            <v>600</v>
          </cell>
          <cell r="BG1075">
            <v>86253.005936000001</v>
          </cell>
          <cell r="BH1075">
            <v>75445.166215999998</v>
          </cell>
        </row>
        <row r="1076">
          <cell r="D1076" t="str">
            <v>W29653</v>
          </cell>
          <cell r="E1076" t="str">
            <v>ugb</v>
          </cell>
          <cell r="F1076" t="str">
            <v>WWN</v>
          </cell>
          <cell r="G1076" t="str">
            <v>UU61</v>
          </cell>
          <cell r="H1076" t="str">
            <v>8</v>
          </cell>
          <cell r="I1076" t="str">
            <v>GB</v>
          </cell>
          <cell r="J1076" t="str">
            <v>25/02/2002</v>
          </cell>
          <cell r="K1076">
            <v>13.559831794872</v>
          </cell>
          <cell r="L1076">
            <v>24200</v>
          </cell>
          <cell r="M1076">
            <v>2241.672</v>
          </cell>
          <cell r="BG1076">
            <v>26441.671999999999</v>
          </cell>
          <cell r="BH1076">
            <v>26441.671999999999</v>
          </cell>
        </row>
        <row r="1077">
          <cell r="D1077" t="str">
            <v>A74915</v>
          </cell>
          <cell r="E1077" t="str">
            <v>ugb</v>
          </cell>
          <cell r="F1077" t="str">
            <v>WWN</v>
          </cell>
          <cell r="G1077" t="str">
            <v>UU31</v>
          </cell>
          <cell r="H1077" t="str">
            <v>9</v>
          </cell>
          <cell r="I1077" t="str">
            <v>GB</v>
          </cell>
          <cell r="J1077" t="str">
            <v>15/10/2012</v>
          </cell>
          <cell r="K1077">
            <v>15.371462564103</v>
          </cell>
          <cell r="L1077">
            <v>22660</v>
          </cell>
          <cell r="M1077">
            <v>2029.152</v>
          </cell>
          <cell r="U1077">
            <v>396.55</v>
          </cell>
          <cell r="AA1077">
            <v>4192.1000000000004</v>
          </cell>
          <cell r="AX1077">
            <v>396.55</v>
          </cell>
          <cell r="BF1077">
            <v>300</v>
          </cell>
          <cell r="BG1077">
            <v>29974.351999999999</v>
          </cell>
          <cell r="BH1077">
            <v>25482.252</v>
          </cell>
        </row>
        <row r="1078">
          <cell r="D1078" t="str">
            <v>S10249</v>
          </cell>
          <cell r="E1078" t="str">
            <v>ugb</v>
          </cell>
          <cell r="F1078" t="str">
            <v>WWN</v>
          </cell>
          <cell r="G1078" t="str">
            <v>UU61</v>
          </cell>
          <cell r="H1078" t="str">
            <v>7</v>
          </cell>
          <cell r="J1078" t="str">
            <v>10/03/2009</v>
          </cell>
          <cell r="K1078">
            <v>0</v>
          </cell>
          <cell r="L1078">
            <v>25</v>
          </cell>
          <cell r="M1078">
            <v>0</v>
          </cell>
          <cell r="BG1078">
            <v>25</v>
          </cell>
          <cell r="BH1078">
            <v>25</v>
          </cell>
        </row>
        <row r="1079">
          <cell r="D1079" t="str">
            <v>A91588</v>
          </cell>
          <cell r="E1079" t="str">
            <v>ugb</v>
          </cell>
          <cell r="F1079" t="str">
            <v>TIS</v>
          </cell>
          <cell r="G1079" t="str">
            <v>UT51</v>
          </cell>
          <cell r="H1079" t="str">
            <v>0</v>
          </cell>
          <cell r="I1079" t="str">
            <v>GB</v>
          </cell>
          <cell r="J1079" t="str">
            <v>07/02/2002</v>
          </cell>
          <cell r="K1079">
            <v>47.890964933333002</v>
          </cell>
          <cell r="L1079">
            <v>61820</v>
          </cell>
          <cell r="M1079">
            <v>7996.8916200000003</v>
          </cell>
          <cell r="P1079">
            <v>4084.49</v>
          </cell>
          <cell r="U1079">
            <v>1081.8499999999999</v>
          </cell>
          <cell r="Y1079">
            <v>340</v>
          </cell>
          <cell r="AA1079">
            <v>11436.7</v>
          </cell>
          <cell r="AT1079">
            <v>4945.6000000000004</v>
          </cell>
          <cell r="AX1079">
            <v>1081.8499999999999</v>
          </cell>
          <cell r="BD1079">
            <v>600</v>
          </cell>
          <cell r="BG1079">
            <v>93387.38162</v>
          </cell>
          <cell r="BH1079">
            <v>81350.681620000003</v>
          </cell>
        </row>
        <row r="1080">
          <cell r="D1080" t="str">
            <v>U03039</v>
          </cell>
          <cell r="E1080" t="str">
            <v>ugb</v>
          </cell>
          <cell r="F1080" t="str">
            <v>TIS</v>
          </cell>
          <cell r="G1080" t="str">
            <v>UT51</v>
          </cell>
          <cell r="H1080" t="str">
            <v>3</v>
          </cell>
          <cell r="J1080" t="str">
            <v>03/07/2009</v>
          </cell>
          <cell r="K1080">
            <v>0</v>
          </cell>
          <cell r="L1080">
            <v>75</v>
          </cell>
          <cell r="M1080">
            <v>0</v>
          </cell>
          <cell r="BG1080">
            <v>75</v>
          </cell>
          <cell r="BH1080">
            <v>75</v>
          </cell>
        </row>
        <row r="1081">
          <cell r="D1081" t="str">
            <v>A74442</v>
          </cell>
          <cell r="E1081" t="str">
            <v>ugb</v>
          </cell>
          <cell r="F1081" t="str">
            <v>BBS</v>
          </cell>
          <cell r="G1081" t="str">
            <v>UP41</v>
          </cell>
          <cell r="H1081" t="str">
            <v>0</v>
          </cell>
          <cell r="I1081" t="str">
            <v>DE</v>
          </cell>
          <cell r="J1081" t="str">
            <v>23/04/2007</v>
          </cell>
          <cell r="K1081">
            <v>18.477130977131001</v>
          </cell>
          <cell r="L1081">
            <v>30000</v>
          </cell>
          <cell r="M1081">
            <v>0</v>
          </cell>
          <cell r="AA1081">
            <v>5550</v>
          </cell>
          <cell r="BG1081">
            <v>35550</v>
          </cell>
          <cell r="BH1081">
            <v>30000</v>
          </cell>
        </row>
        <row r="1082">
          <cell r="D1082" t="str">
            <v>S10212</v>
          </cell>
          <cell r="E1082" t="str">
            <v>ugb</v>
          </cell>
          <cell r="F1082" t="str">
            <v>THW</v>
          </cell>
          <cell r="G1082" t="str">
            <v>UT21</v>
          </cell>
          <cell r="H1082" t="str">
            <v>8</v>
          </cell>
          <cell r="J1082" t="str">
            <v>09/07/2007</v>
          </cell>
          <cell r="K1082">
            <v>0</v>
          </cell>
          <cell r="L1082">
            <v>21</v>
          </cell>
          <cell r="M1082">
            <v>0</v>
          </cell>
          <cell r="BG1082">
            <v>21</v>
          </cell>
          <cell r="BH1082">
            <v>21</v>
          </cell>
        </row>
        <row r="1083">
          <cell r="D1083" t="str">
            <v>A49813</v>
          </cell>
          <cell r="E1083" t="str">
            <v>ugb</v>
          </cell>
          <cell r="F1083" t="str">
            <v>THW</v>
          </cell>
          <cell r="G1083" t="str">
            <v>UT22</v>
          </cell>
          <cell r="H1083" t="str">
            <v>4</v>
          </cell>
          <cell r="I1083" t="str">
            <v>GB</v>
          </cell>
          <cell r="J1083" t="str">
            <v>12/02/2007</v>
          </cell>
          <cell r="K1083">
            <v>33.623647179487001</v>
          </cell>
          <cell r="L1083">
            <v>58580</v>
          </cell>
          <cell r="M1083">
            <v>6986.1120000000001</v>
          </cell>
          <cell r="BG1083">
            <v>65566.111999999994</v>
          </cell>
          <cell r="BH1083">
            <v>65566.111999999994</v>
          </cell>
        </row>
        <row r="1084">
          <cell r="D1084" t="str">
            <v>A74668</v>
          </cell>
          <cell r="E1084" t="str">
            <v>ugb</v>
          </cell>
          <cell r="F1084" t="str">
            <v>TRL</v>
          </cell>
          <cell r="G1084" t="str">
            <v>UT42</v>
          </cell>
          <cell r="H1084" t="str">
            <v>5</v>
          </cell>
          <cell r="I1084" t="str">
            <v>GB</v>
          </cell>
          <cell r="J1084" t="str">
            <v>25/01/2010</v>
          </cell>
          <cell r="K1084">
            <v>32.993370256410003</v>
          </cell>
          <cell r="L1084">
            <v>57500</v>
          </cell>
          <cell r="M1084">
            <v>6837.0720000000001</v>
          </cell>
          <cell r="BG1084">
            <v>64337.072</v>
          </cell>
          <cell r="BH1084">
            <v>64337.072</v>
          </cell>
        </row>
        <row r="1085">
          <cell r="D1085" t="str">
            <v>A81558</v>
          </cell>
          <cell r="E1085" t="str">
            <v>ugb</v>
          </cell>
          <cell r="F1085" t="str">
            <v>BBI</v>
          </cell>
          <cell r="G1085" t="str">
            <v>UP21</v>
          </cell>
          <cell r="H1085" t="str">
            <v>0</v>
          </cell>
          <cell r="I1085" t="str">
            <v>GB</v>
          </cell>
          <cell r="J1085" t="str">
            <v>18/09/2000</v>
          </cell>
          <cell r="K1085">
            <v>22.319228717948999</v>
          </cell>
          <cell r="L1085">
            <v>33250</v>
          </cell>
          <cell r="M1085">
            <v>2657.4960000000001</v>
          </cell>
          <cell r="U1085">
            <v>581.875</v>
          </cell>
          <cell r="AA1085">
            <v>6151.25</v>
          </cell>
          <cell r="AX1085">
            <v>581.875</v>
          </cell>
          <cell r="BF1085">
            <v>300</v>
          </cell>
          <cell r="BG1085">
            <v>43522.495999999999</v>
          </cell>
          <cell r="BH1085">
            <v>37071.245999999999</v>
          </cell>
        </row>
        <row r="1086">
          <cell r="D1086" t="str">
            <v>A74483</v>
          </cell>
          <cell r="E1086" t="str">
            <v>ugb</v>
          </cell>
          <cell r="F1086" t="str">
            <v>GCL</v>
          </cell>
          <cell r="G1086" t="str">
            <v>UP21</v>
          </cell>
          <cell r="H1086" t="str">
            <v>0</v>
          </cell>
          <cell r="I1086" t="str">
            <v>GB</v>
          </cell>
          <cell r="J1086" t="str">
            <v>01/02/2008</v>
          </cell>
          <cell r="K1086">
            <v>50.495702820513003</v>
          </cell>
          <cell r="L1086">
            <v>65000</v>
          </cell>
          <cell r="M1086">
            <v>8538.3705000000009</v>
          </cell>
          <cell r="P1086">
            <v>4828.25</v>
          </cell>
          <cell r="U1086">
            <v>1137.5</v>
          </cell>
          <cell r="AA1086">
            <v>12025</v>
          </cell>
          <cell r="AT1086">
            <v>5200</v>
          </cell>
          <cell r="AX1086">
            <v>1137.5</v>
          </cell>
          <cell r="BD1086">
            <v>600</v>
          </cell>
          <cell r="BG1086">
            <v>98466.620500000005</v>
          </cell>
          <cell r="BH1086">
            <v>85841.620500000005</v>
          </cell>
        </row>
        <row r="1087">
          <cell r="D1087" t="str">
            <v>U02997</v>
          </cell>
          <cell r="E1087" t="str">
            <v>ugb</v>
          </cell>
          <cell r="F1087" t="str">
            <v>SBR</v>
          </cell>
          <cell r="G1087" t="str">
            <v>UT31</v>
          </cell>
          <cell r="H1087" t="str">
            <v>0</v>
          </cell>
          <cell r="J1087" t="str">
            <v>16/02/2009</v>
          </cell>
          <cell r="K1087">
            <v>0.01</v>
          </cell>
          <cell r="L1087">
            <v>0.01</v>
          </cell>
          <cell r="M1087">
            <v>0</v>
          </cell>
          <cell r="BG1087">
            <v>0.01</v>
          </cell>
          <cell r="BH1087">
            <v>0.01</v>
          </cell>
        </row>
        <row r="1088">
          <cell r="D1088" t="str">
            <v>S10332</v>
          </cell>
          <cell r="E1088" t="str">
            <v>ugb</v>
          </cell>
          <cell r="F1088" t="str">
            <v>TRL</v>
          </cell>
          <cell r="G1088" t="str">
            <v>UT42</v>
          </cell>
          <cell r="H1088" t="str">
            <v>3</v>
          </cell>
          <cell r="I1088" t="str">
            <v>GB</v>
          </cell>
          <cell r="J1088" t="str">
            <v>05/09/2012</v>
          </cell>
          <cell r="K1088">
            <v>84.38</v>
          </cell>
          <cell r="L1088">
            <v>84.38</v>
          </cell>
          <cell r="M1088">
            <v>0</v>
          </cell>
          <cell r="BG1088">
            <v>84.38</v>
          </cell>
          <cell r="BH1088">
            <v>84.38</v>
          </cell>
        </row>
        <row r="1089">
          <cell r="D1089" t="str">
            <v>A74633</v>
          </cell>
          <cell r="E1089" t="str">
            <v>ugb</v>
          </cell>
          <cell r="F1089" t="str">
            <v>ESD</v>
          </cell>
          <cell r="G1089" t="str">
            <v>UE21</v>
          </cell>
          <cell r="H1089" t="str">
            <v>3</v>
          </cell>
          <cell r="I1089" t="str">
            <v>GB</v>
          </cell>
          <cell r="J1089" t="str">
            <v>04/01/2010</v>
          </cell>
          <cell r="K1089">
            <v>54.245586912820997</v>
          </cell>
          <cell r="L1089">
            <v>68868.36</v>
          </cell>
          <cell r="M1089">
            <v>9451.3936799999992</v>
          </cell>
          <cell r="P1089">
            <v>7576</v>
          </cell>
          <cell r="U1089">
            <v>1205.1963000000001</v>
          </cell>
          <cell r="AA1089">
            <v>12740.6466</v>
          </cell>
          <cell r="AM1089">
            <v>4132.1016</v>
          </cell>
          <cell r="AX1089">
            <v>1205.1963000000001</v>
          </cell>
          <cell r="BD1089">
            <v>600</v>
          </cell>
          <cell r="BG1089">
            <v>105778.89448</v>
          </cell>
          <cell r="BH1089">
            <v>92438.24788000001</v>
          </cell>
        </row>
        <row r="1090">
          <cell r="D1090" t="str">
            <v>A74922</v>
          </cell>
          <cell r="E1090" t="str">
            <v>ugb</v>
          </cell>
          <cell r="F1090" t="str">
            <v>GLR</v>
          </cell>
          <cell r="G1090" t="str">
            <v>UP32</v>
          </cell>
          <cell r="H1090" t="str">
            <v>7</v>
          </cell>
          <cell r="I1090" t="str">
            <v>GB</v>
          </cell>
          <cell r="J1090" t="str">
            <v>15/10/2012</v>
          </cell>
          <cell r="K1090">
            <v>22.132834871795001</v>
          </cell>
          <cell r="L1090">
            <v>27030</v>
          </cell>
          <cell r="M1090">
            <v>3264.5279999999998</v>
          </cell>
          <cell r="P1090">
            <v>4582</v>
          </cell>
          <cell r="U1090">
            <v>473.02499999999998</v>
          </cell>
          <cell r="Y1090">
            <v>414.1</v>
          </cell>
          <cell r="AA1090">
            <v>5000.55</v>
          </cell>
          <cell r="AM1090">
            <v>1621.8</v>
          </cell>
          <cell r="AX1090">
            <v>473.02499999999998</v>
          </cell>
          <cell r="BF1090">
            <v>300</v>
          </cell>
          <cell r="BG1090">
            <v>43159.027999999998</v>
          </cell>
          <cell r="BH1090">
            <v>37858.477999999996</v>
          </cell>
        </row>
        <row r="1091">
          <cell r="D1091" t="str">
            <v>A76223</v>
          </cell>
          <cell r="E1091" t="str">
            <v>ugb</v>
          </cell>
          <cell r="F1091" t="str">
            <v>SBS</v>
          </cell>
          <cell r="G1091" t="str">
            <v>UP33</v>
          </cell>
          <cell r="H1091" t="str">
            <v>4</v>
          </cell>
          <cell r="I1091" t="str">
            <v>GB</v>
          </cell>
          <cell r="J1091" t="str">
            <v>29/07/2013</v>
          </cell>
          <cell r="K1091">
            <v>41.668625928205003</v>
          </cell>
          <cell r="L1091">
            <v>51900</v>
          </cell>
          <cell r="M1091">
            <v>7033.6005599999999</v>
          </cell>
          <cell r="O1091">
            <v>2310</v>
          </cell>
          <cell r="P1091">
            <v>4714.12</v>
          </cell>
          <cell r="U1091">
            <v>908.25</v>
          </cell>
          <cell r="Y1091">
            <v>414.1</v>
          </cell>
          <cell r="AA1091">
            <v>9601.5</v>
          </cell>
          <cell r="AM1091">
            <v>3114</v>
          </cell>
          <cell r="AX1091">
            <v>908.25</v>
          </cell>
          <cell r="BE1091">
            <v>350</v>
          </cell>
          <cell r="BG1091">
            <v>81253.820559999993</v>
          </cell>
          <cell r="BH1091">
            <v>71302.320559999993</v>
          </cell>
        </row>
        <row r="1092">
          <cell r="D1092" t="str">
            <v>A25040</v>
          </cell>
          <cell r="E1092" t="str">
            <v>ugb</v>
          </cell>
          <cell r="F1092" t="str">
            <v>EEA</v>
          </cell>
          <cell r="G1092" t="str">
            <v>UE31</v>
          </cell>
          <cell r="H1092" t="str">
            <v>0</v>
          </cell>
          <cell r="I1092" t="str">
            <v>GB</v>
          </cell>
          <cell r="J1092" t="str">
            <v>14/07/2008</v>
          </cell>
          <cell r="K1092">
            <v>33.937555005127997</v>
          </cell>
          <cell r="L1092">
            <v>46000</v>
          </cell>
          <cell r="M1092">
            <v>5749.4622600000002</v>
          </cell>
          <cell r="P1092">
            <v>3618.77</v>
          </cell>
          <cell r="U1092">
            <v>805</v>
          </cell>
          <cell r="Y1092">
            <v>340</v>
          </cell>
          <cell r="AA1092">
            <v>8510</v>
          </cell>
          <cell r="AX1092">
            <v>805</v>
          </cell>
          <cell r="BE1092">
            <v>350</v>
          </cell>
          <cell r="BG1092">
            <v>66178.232260000004</v>
          </cell>
          <cell r="BH1092">
            <v>57318.232260000004</v>
          </cell>
        </row>
        <row r="1093">
          <cell r="D1093" t="str">
            <v>U03181</v>
          </cell>
          <cell r="E1093" t="str">
            <v>ugb</v>
          </cell>
          <cell r="F1093" t="str">
            <v>TRL</v>
          </cell>
          <cell r="G1093" t="str">
            <v>UT41</v>
          </cell>
          <cell r="H1093" t="str">
            <v>5</v>
          </cell>
          <cell r="J1093" t="str">
            <v>07/02/2011</v>
          </cell>
          <cell r="K1093">
            <v>0</v>
          </cell>
          <cell r="L1093">
            <v>57.2</v>
          </cell>
          <cell r="M1093">
            <v>0</v>
          </cell>
          <cell r="BG1093">
            <v>57.2</v>
          </cell>
          <cell r="BH1093">
            <v>57.2</v>
          </cell>
        </row>
        <row r="1094">
          <cell r="D1094" t="str">
            <v>A85383</v>
          </cell>
          <cell r="E1094" t="str">
            <v>ugb</v>
          </cell>
          <cell r="F1094" t="str">
            <v>SBS</v>
          </cell>
          <cell r="G1094" t="str">
            <v>UP33</v>
          </cell>
          <cell r="H1094" t="str">
            <v>5</v>
          </cell>
          <cell r="I1094" t="str">
            <v>GB</v>
          </cell>
          <cell r="J1094" t="str">
            <v>01/09/2003</v>
          </cell>
          <cell r="K1094">
            <v>28.963062564103002</v>
          </cell>
          <cell r="L1094">
            <v>40100</v>
          </cell>
          <cell r="M1094">
            <v>4435.8720000000003</v>
          </cell>
          <cell r="U1094">
            <v>701.75</v>
          </cell>
          <cell r="Y1094">
            <v>414.1</v>
          </cell>
          <cell r="AA1094">
            <v>7418.5</v>
          </cell>
          <cell r="AM1094">
            <v>2406</v>
          </cell>
          <cell r="AX1094">
            <v>701.75</v>
          </cell>
          <cell r="BF1094">
            <v>300</v>
          </cell>
          <cell r="BG1094">
            <v>56477.972000000002</v>
          </cell>
          <cell r="BH1094">
            <v>48759.472000000002</v>
          </cell>
        </row>
        <row r="1095">
          <cell r="D1095" t="str">
            <v>A24875</v>
          </cell>
          <cell r="E1095" t="str">
            <v>ugb</v>
          </cell>
          <cell r="F1095" t="str">
            <v>WEN</v>
          </cell>
          <cell r="G1095" t="str">
            <v>UU41</v>
          </cell>
          <cell r="H1095" t="str">
            <v>3</v>
          </cell>
          <cell r="I1095" t="str">
            <v>GB</v>
          </cell>
          <cell r="J1095" t="str">
            <v>27/11/2006</v>
          </cell>
          <cell r="K1095">
            <v>31.855370256410001</v>
          </cell>
          <cell r="L1095">
            <v>55550</v>
          </cell>
          <cell r="M1095">
            <v>6567.9719999999998</v>
          </cell>
          <cell r="BG1095">
            <v>62117.972000000002</v>
          </cell>
          <cell r="BH1095">
            <v>62117.972000000002</v>
          </cell>
        </row>
        <row r="1096">
          <cell r="D1096" t="str">
            <v>W29726</v>
          </cell>
          <cell r="E1096" t="str">
            <v>ugb</v>
          </cell>
          <cell r="F1096" t="str">
            <v>THW</v>
          </cell>
          <cell r="G1096" t="str">
            <v>UT21</v>
          </cell>
          <cell r="H1096" t="str">
            <v>4</v>
          </cell>
          <cell r="I1096" t="str">
            <v>GB</v>
          </cell>
          <cell r="J1096" t="str">
            <v>23/09/2002</v>
          </cell>
          <cell r="K1096">
            <v>41.586310994872001</v>
          </cell>
          <cell r="L1096">
            <v>52500</v>
          </cell>
          <cell r="M1096">
            <v>6999.8264399999998</v>
          </cell>
          <cell r="P1096">
            <v>5998</v>
          </cell>
          <cell r="U1096">
            <v>918.75</v>
          </cell>
          <cell r="Y1096">
            <v>414.1</v>
          </cell>
          <cell r="AA1096">
            <v>9712.5</v>
          </cell>
          <cell r="AF1096">
            <v>181.38</v>
          </cell>
          <cell r="AM1096">
            <v>3150</v>
          </cell>
          <cell r="AX1096">
            <v>918.75</v>
          </cell>
          <cell r="BF1096">
            <v>300</v>
          </cell>
          <cell r="BG1096">
            <v>81093.30644</v>
          </cell>
          <cell r="BH1096">
            <v>71080.80644</v>
          </cell>
        </row>
        <row r="1097">
          <cell r="D1097" t="str">
            <v>A25238</v>
          </cell>
          <cell r="E1097" t="str">
            <v>ugb</v>
          </cell>
          <cell r="F1097" t="str">
            <v>TRL</v>
          </cell>
          <cell r="G1097" t="str">
            <v>UT42</v>
          </cell>
          <cell r="H1097" t="str">
            <v>5</v>
          </cell>
          <cell r="I1097" t="str">
            <v>GB</v>
          </cell>
          <cell r="J1097" t="str">
            <v>19/12/2011</v>
          </cell>
          <cell r="K1097">
            <v>34.934596730769002</v>
          </cell>
          <cell r="L1097">
            <v>51479.4</v>
          </cell>
          <cell r="M1097">
            <v>6006.2291999999998</v>
          </cell>
          <cell r="U1097">
            <v>900.8895</v>
          </cell>
          <cell r="Y1097">
            <v>414.1</v>
          </cell>
          <cell r="AA1097">
            <v>9523.6890000000003</v>
          </cell>
          <cell r="AM1097">
            <v>3088.7640000000001</v>
          </cell>
          <cell r="AX1097">
            <v>900.8895</v>
          </cell>
          <cell r="BE1097">
            <v>350</v>
          </cell>
          <cell r="BG1097">
            <v>72663.961200000005</v>
          </cell>
          <cell r="BH1097">
            <v>62790.272200000007</v>
          </cell>
        </row>
        <row r="1098">
          <cell r="D1098" t="str">
            <v>U02277</v>
          </cell>
          <cell r="E1098" t="str">
            <v>ugb</v>
          </cell>
          <cell r="F1098" t="str">
            <v>SBR</v>
          </cell>
          <cell r="G1098" t="str">
            <v>UT31</v>
          </cell>
          <cell r="H1098" t="str">
            <v>0</v>
          </cell>
          <cell r="J1098" t="str">
            <v>19/10/2004</v>
          </cell>
          <cell r="K1098">
            <v>35.979999999999997</v>
          </cell>
          <cell r="L1098">
            <v>35.979999999999997</v>
          </cell>
          <cell r="M1098">
            <v>0</v>
          </cell>
          <cell r="BG1098">
            <v>35.979999999999997</v>
          </cell>
          <cell r="BH1098">
            <v>35.979999999999997</v>
          </cell>
        </row>
        <row r="1099">
          <cell r="D1099" t="str">
            <v>A00414</v>
          </cell>
          <cell r="E1099" t="str">
            <v>ugb</v>
          </cell>
          <cell r="F1099" t="str">
            <v>TRL</v>
          </cell>
          <cell r="G1099" t="str">
            <v>UT41</v>
          </cell>
          <cell r="H1099" t="str">
            <v>4</v>
          </cell>
          <cell r="I1099" t="str">
            <v>GB</v>
          </cell>
          <cell r="J1099" t="str">
            <v>20/07/2009</v>
          </cell>
          <cell r="K1099">
            <v>31.534395897435999</v>
          </cell>
          <cell r="L1099">
            <v>55000</v>
          </cell>
          <cell r="M1099">
            <v>6492.0720000000001</v>
          </cell>
          <cell r="BG1099">
            <v>61492.072</v>
          </cell>
          <cell r="BH1099">
            <v>61492.072</v>
          </cell>
        </row>
        <row r="1100">
          <cell r="D1100" t="str">
            <v>A74638</v>
          </cell>
          <cell r="E1100" t="str">
            <v>ugb</v>
          </cell>
          <cell r="F1100" t="str">
            <v>EEC</v>
          </cell>
          <cell r="G1100" t="str">
            <v>UE21</v>
          </cell>
          <cell r="H1100" t="str">
            <v>6</v>
          </cell>
          <cell r="I1100" t="str">
            <v>GB</v>
          </cell>
          <cell r="J1100" t="str">
            <v>09/11/2009</v>
          </cell>
          <cell r="K1100">
            <v>21.150907076923001</v>
          </cell>
          <cell r="L1100">
            <v>30732.6</v>
          </cell>
          <cell r="M1100">
            <v>3143.1707999999999</v>
          </cell>
          <cell r="U1100">
            <v>537.82050000000004</v>
          </cell>
          <cell r="AA1100">
            <v>5685.5309999999999</v>
          </cell>
          <cell r="AH1100">
            <v>307.32600000000002</v>
          </cell>
          <cell r="AX1100">
            <v>537.82050000000004</v>
          </cell>
          <cell r="BF1100">
            <v>300</v>
          </cell>
          <cell r="BG1100">
            <v>41244.268799999998</v>
          </cell>
          <cell r="BH1100">
            <v>35258.737799999995</v>
          </cell>
        </row>
        <row r="1101">
          <cell r="D1101" t="str">
            <v>U03042</v>
          </cell>
          <cell r="E1101" t="str">
            <v>ugb</v>
          </cell>
          <cell r="F1101" t="str">
            <v>EEC</v>
          </cell>
          <cell r="G1101" t="str">
            <v>UE21</v>
          </cell>
          <cell r="H1101" t="str">
            <v>0</v>
          </cell>
          <cell r="J1101" t="str">
            <v>13/07/2009</v>
          </cell>
          <cell r="K1101">
            <v>28.75</v>
          </cell>
          <cell r="L1101">
            <v>28.75</v>
          </cell>
          <cell r="M1101">
            <v>0</v>
          </cell>
          <cell r="BG1101">
            <v>28.75</v>
          </cell>
          <cell r="BH1101">
            <v>28.75</v>
          </cell>
        </row>
        <row r="1102">
          <cell r="D1102" t="str">
            <v>A24782</v>
          </cell>
          <cell r="E1102" t="str">
            <v>ugb</v>
          </cell>
          <cell r="F1102" t="str">
            <v>WEN</v>
          </cell>
          <cell r="G1102" t="str">
            <v>UU41</v>
          </cell>
          <cell r="H1102" t="str">
            <v>0</v>
          </cell>
          <cell r="I1102" t="str">
            <v>GB</v>
          </cell>
          <cell r="J1102" t="str">
            <v>22/05/2006</v>
          </cell>
          <cell r="K1102">
            <v>16.726190769231</v>
          </cell>
          <cell r="L1102">
            <v>23000</v>
          </cell>
          <cell r="M1102">
            <v>2076.0720000000001</v>
          </cell>
          <cell r="U1102">
            <v>402.5</v>
          </cell>
          <cell r="Y1102">
            <v>340</v>
          </cell>
          <cell r="AA1102">
            <v>4255</v>
          </cell>
          <cell r="AT1102">
            <v>1840</v>
          </cell>
          <cell r="AX1102">
            <v>402.5</v>
          </cell>
          <cell r="BF1102">
            <v>300</v>
          </cell>
          <cell r="BG1102">
            <v>32616.072</v>
          </cell>
          <cell r="BH1102">
            <v>28061.072</v>
          </cell>
        </row>
        <row r="1103">
          <cell r="D1103" t="str">
            <v>A76568</v>
          </cell>
          <cell r="E1103" t="str">
            <v>ugb</v>
          </cell>
          <cell r="F1103" t="str">
            <v>TRL</v>
          </cell>
          <cell r="G1103" t="str">
            <v>UT42</v>
          </cell>
          <cell r="H1103" t="str">
            <v>10</v>
          </cell>
          <cell r="J1103" t="str">
            <v>06/05/2014</v>
          </cell>
          <cell r="K1103">
            <v>35.89</v>
          </cell>
          <cell r="L1103">
            <v>35.89</v>
          </cell>
          <cell r="M1103">
            <v>0</v>
          </cell>
          <cell r="BG1103">
            <v>35.89</v>
          </cell>
          <cell r="BH1103">
            <v>35.89</v>
          </cell>
        </row>
        <row r="1104">
          <cell r="D1104" t="str">
            <v>A25111</v>
          </cell>
          <cell r="E1104" t="str">
            <v>ugb</v>
          </cell>
          <cell r="F1104" t="str">
            <v>WEN</v>
          </cell>
          <cell r="G1104" t="str">
            <v>UU41</v>
          </cell>
          <cell r="H1104" t="str">
            <v>9</v>
          </cell>
          <cell r="I1104" t="str">
            <v>GB</v>
          </cell>
          <cell r="J1104" t="str">
            <v>02/09/2009</v>
          </cell>
          <cell r="K1104">
            <v>12.585236923077</v>
          </cell>
          <cell r="L1104">
            <v>22530</v>
          </cell>
          <cell r="M1104">
            <v>2011.212</v>
          </cell>
          <cell r="BG1104">
            <v>24541.212</v>
          </cell>
          <cell r="BH1104">
            <v>24541.212</v>
          </cell>
        </row>
        <row r="1105">
          <cell r="D1105" t="str">
            <v>I00040</v>
          </cell>
          <cell r="E1105" t="str">
            <v>uin</v>
          </cell>
          <cell r="F1105" t="str">
            <v>TRS</v>
          </cell>
          <cell r="G1105" t="str">
            <v>UT111</v>
          </cell>
          <cell r="H1105" t="str">
            <v>8</v>
          </cell>
          <cell r="I1105" t="str">
            <v>IN</v>
          </cell>
          <cell r="J1105" t="str">
            <v>02/11/2010</v>
          </cell>
          <cell r="K1105">
            <v>5.1834414362700478</v>
          </cell>
          <cell r="L1105">
            <v>4178.8993077716132</v>
          </cell>
          <cell r="M1105">
            <v>0</v>
          </cell>
          <cell r="S1105">
            <v>94.260886641464964</v>
          </cell>
          <cell r="V1105">
            <v>200.58716677303744</v>
          </cell>
          <cell r="AA1105">
            <v>1682.0066552113503</v>
          </cell>
          <cell r="AB1105">
            <v>2089.4496538858066</v>
          </cell>
          <cell r="AC1105">
            <v>147.28263537728901</v>
          </cell>
          <cell r="AD1105">
            <v>245.47105896214833</v>
          </cell>
          <cell r="AQ1105">
            <v>501.4679169325936</v>
          </cell>
          <cell r="BA1105">
            <v>2989.8276793166083</v>
          </cell>
          <cell r="BG1105">
            <v>12129.252960871914</v>
          </cell>
          <cell r="BH1105">
            <v>10447.246305660563</v>
          </cell>
        </row>
        <row r="1106">
          <cell r="D1106" t="str">
            <v>A00304</v>
          </cell>
          <cell r="E1106" t="str">
            <v>ugb</v>
          </cell>
          <cell r="F1106" t="str">
            <v>WEN</v>
          </cell>
          <cell r="G1106" t="str">
            <v>UU41</v>
          </cell>
          <cell r="H1106" t="str">
            <v>8</v>
          </cell>
          <cell r="I1106" t="str">
            <v>GB</v>
          </cell>
          <cell r="J1106" t="str">
            <v>18/02/2008</v>
          </cell>
          <cell r="K1106">
            <v>19.824897435897</v>
          </cell>
          <cell r="L1106">
            <v>27615</v>
          </cell>
          <cell r="M1106">
            <v>2732.4</v>
          </cell>
          <cell r="T1106">
            <v>141</v>
          </cell>
          <cell r="U1106">
            <v>483.26249999999999</v>
          </cell>
          <cell r="Y1106">
            <v>414.1</v>
          </cell>
          <cell r="AA1106">
            <v>5108.7749999999996</v>
          </cell>
          <cell r="AL1106">
            <v>1380.75</v>
          </cell>
          <cell r="AX1106">
            <v>483.26249999999999</v>
          </cell>
          <cell r="BF1106">
            <v>300</v>
          </cell>
          <cell r="BG1106">
            <v>38658.550000000003</v>
          </cell>
          <cell r="BH1106">
            <v>33249.775000000001</v>
          </cell>
        </row>
        <row r="1107">
          <cell r="D1107" t="str">
            <v>A93327</v>
          </cell>
          <cell r="E1107" t="str">
            <v>ugb</v>
          </cell>
          <cell r="F1107" t="str">
            <v>EEA</v>
          </cell>
          <cell r="G1107" t="str">
            <v>UE31</v>
          </cell>
          <cell r="H1107" t="str">
            <v>5</v>
          </cell>
          <cell r="I1107" t="str">
            <v>GB</v>
          </cell>
          <cell r="J1107" t="str">
            <v>17/11/2003</v>
          </cell>
          <cell r="K1107">
            <v>24.056349191321999</v>
          </cell>
          <cell r="L1107">
            <v>18113.16</v>
          </cell>
          <cell r="M1107">
            <v>1401.6880799999999</v>
          </cell>
          <cell r="U1107">
            <v>316.9803</v>
          </cell>
          <cell r="AA1107">
            <v>3350.9346</v>
          </cell>
          <cell r="AJ1107">
            <v>543.39480000000003</v>
          </cell>
          <cell r="AX1107">
            <v>316.9803</v>
          </cell>
          <cell r="BE1107">
            <v>350</v>
          </cell>
          <cell r="BG1107">
            <v>24393.138080000001</v>
          </cell>
          <cell r="BH1107">
            <v>20692.20348</v>
          </cell>
        </row>
        <row r="1108">
          <cell r="D1108" t="str">
            <v>A25139</v>
          </cell>
          <cell r="E1108" t="str">
            <v>ugb</v>
          </cell>
          <cell r="F1108" t="str">
            <v>TRL</v>
          </cell>
          <cell r="G1108" t="str">
            <v>UT42</v>
          </cell>
          <cell r="H1108" t="str">
            <v>6</v>
          </cell>
          <cell r="I1108" t="str">
            <v>GB</v>
          </cell>
          <cell r="J1108" t="str">
            <v>12/10/2009</v>
          </cell>
          <cell r="K1108">
            <v>27.116621538461999</v>
          </cell>
          <cell r="L1108">
            <v>47430</v>
          </cell>
          <cell r="M1108">
            <v>5447.4120000000003</v>
          </cell>
          <cell r="BG1108">
            <v>52877.411999999997</v>
          </cell>
          <cell r="BH1108">
            <v>52877.411999999997</v>
          </cell>
        </row>
        <row r="1109">
          <cell r="D1109" t="str">
            <v>A74752</v>
          </cell>
          <cell r="E1109" t="str">
            <v>ugb</v>
          </cell>
          <cell r="F1109" t="str">
            <v>TRL</v>
          </cell>
          <cell r="G1109" t="str">
            <v>UT43</v>
          </cell>
          <cell r="H1109" t="str">
            <v>4</v>
          </cell>
          <cell r="I1109" t="str">
            <v>GB</v>
          </cell>
          <cell r="J1109" t="str">
            <v>11/06/2012</v>
          </cell>
          <cell r="K1109">
            <v>45.315011282051003</v>
          </cell>
          <cell r="L1109">
            <v>54030</v>
          </cell>
          <cell r="M1109">
            <v>7299.3720000000003</v>
          </cell>
          <cell r="P1109">
            <v>6820</v>
          </cell>
          <cell r="U1109">
            <v>945.52499999999998</v>
          </cell>
          <cell r="Y1109">
            <v>414.1</v>
          </cell>
          <cell r="AA1109">
            <v>9995.5499999999993</v>
          </cell>
          <cell r="AM1109">
            <v>3241.8</v>
          </cell>
          <cell r="AT1109">
            <v>4322.3999999999996</v>
          </cell>
          <cell r="AX1109">
            <v>945.52499999999998</v>
          </cell>
          <cell r="BE1109">
            <v>350</v>
          </cell>
          <cell r="BG1109">
            <v>88364.271999999997</v>
          </cell>
          <cell r="BH1109">
            <v>78018.721999999994</v>
          </cell>
        </row>
        <row r="1110">
          <cell r="D1110" t="str">
            <v>W30295</v>
          </cell>
          <cell r="E1110" t="str">
            <v>ugb</v>
          </cell>
          <cell r="F1110" t="str">
            <v>EEA</v>
          </cell>
          <cell r="G1110" t="str">
            <v>UE31</v>
          </cell>
          <cell r="H1110" t="str">
            <v>4</v>
          </cell>
          <cell r="I1110" t="str">
            <v>GB</v>
          </cell>
          <cell r="J1110" t="str">
            <v>12/09/2005</v>
          </cell>
          <cell r="K1110">
            <v>42.230723282051002</v>
          </cell>
          <cell r="L1110">
            <v>53040</v>
          </cell>
          <cell r="M1110">
            <v>7127.8104000000003</v>
          </cell>
          <cell r="P1110">
            <v>6566.8</v>
          </cell>
          <cell r="U1110">
            <v>928.2</v>
          </cell>
          <cell r="Y1110">
            <v>414.1</v>
          </cell>
          <cell r="AA1110">
            <v>9812.4</v>
          </cell>
          <cell r="AM1110">
            <v>3182.4</v>
          </cell>
          <cell r="AX1110">
            <v>928.2</v>
          </cell>
          <cell r="BE1110">
            <v>350</v>
          </cell>
          <cell r="BG1110">
            <v>82349.910399999993</v>
          </cell>
          <cell r="BH1110">
            <v>72187.510399999999</v>
          </cell>
        </row>
        <row r="1111">
          <cell r="D1111" t="str">
            <v>U03090</v>
          </cell>
          <cell r="E1111" t="str">
            <v>ugb</v>
          </cell>
          <cell r="F1111" t="str">
            <v>TRL</v>
          </cell>
          <cell r="G1111" t="str">
            <v>UT41</v>
          </cell>
          <cell r="H1111" t="str">
            <v>0</v>
          </cell>
          <cell r="J1111" t="str">
            <v>11/01/2010</v>
          </cell>
          <cell r="K1111">
            <v>32</v>
          </cell>
          <cell r="L1111">
            <v>32</v>
          </cell>
          <cell r="M1111">
            <v>0</v>
          </cell>
          <cell r="BG1111">
            <v>32</v>
          </cell>
          <cell r="BH1111">
            <v>32</v>
          </cell>
        </row>
        <row r="1112">
          <cell r="D1112" t="str">
            <v>A96555</v>
          </cell>
          <cell r="E1112" t="str">
            <v>ugb</v>
          </cell>
          <cell r="F1112" t="str">
            <v>GCL</v>
          </cell>
          <cell r="G1112" t="str">
            <v>UP31</v>
          </cell>
          <cell r="H1112" t="str">
            <v>5</v>
          </cell>
          <cell r="I1112" t="str">
            <v>GB</v>
          </cell>
          <cell r="J1112" t="str">
            <v>01/09/2005</v>
          </cell>
          <cell r="K1112">
            <v>31.784615794872</v>
          </cell>
          <cell r="L1112">
            <v>40170</v>
          </cell>
          <cell r="M1112">
            <v>5100.7007999999996</v>
          </cell>
          <cell r="P1112">
            <v>4747.6000000000004</v>
          </cell>
          <cell r="U1112">
            <v>702.97500000000002</v>
          </cell>
          <cell r="Y1112">
            <v>414.1</v>
          </cell>
          <cell r="AA1112">
            <v>7431.45</v>
          </cell>
          <cell r="AM1112">
            <v>2410.1999999999998</v>
          </cell>
          <cell r="AX1112">
            <v>702.97500000000002</v>
          </cell>
          <cell r="BF1112">
            <v>300</v>
          </cell>
          <cell r="BG1112">
            <v>61980.000800000002</v>
          </cell>
          <cell r="BH1112">
            <v>54248.550800000005</v>
          </cell>
        </row>
        <row r="1113">
          <cell r="D1113" t="str">
            <v>A76563</v>
          </cell>
          <cell r="E1113" t="str">
            <v>ugb</v>
          </cell>
          <cell r="F1113" t="str">
            <v>TRL</v>
          </cell>
          <cell r="G1113" t="str">
            <v>UT42</v>
          </cell>
          <cell r="H1113" t="str">
            <v>10</v>
          </cell>
          <cell r="I1113" t="str">
            <v>GB</v>
          </cell>
          <cell r="J1113" t="str">
            <v>06/05/2014</v>
          </cell>
          <cell r="K1113">
            <v>13.443113846154001</v>
          </cell>
          <cell r="L1113">
            <v>24000</v>
          </cell>
          <cell r="M1113">
            <v>2214.0720000000001</v>
          </cell>
          <cell r="U1113">
            <v>0</v>
          </cell>
          <cell r="Y1113">
            <v>0</v>
          </cell>
          <cell r="AA1113">
            <v>0</v>
          </cell>
          <cell r="AI1113">
            <v>0</v>
          </cell>
          <cell r="AX1113">
            <v>0</v>
          </cell>
          <cell r="BF1113">
            <v>0</v>
          </cell>
          <cell r="BG1113">
            <v>26214.072</v>
          </cell>
          <cell r="BH1113">
            <v>26214.072</v>
          </cell>
        </row>
        <row r="1114">
          <cell r="D1114" t="str">
            <v>A76442</v>
          </cell>
          <cell r="E1114" t="str">
            <v>ugb</v>
          </cell>
          <cell r="F1114" t="str">
            <v>TRS</v>
          </cell>
          <cell r="G1114" t="str">
            <v>UT42</v>
          </cell>
          <cell r="H1114" t="str">
            <v>6</v>
          </cell>
          <cell r="I1114" t="str">
            <v>GB</v>
          </cell>
          <cell r="J1114" t="str">
            <v>24/02/2014</v>
          </cell>
          <cell r="K1114">
            <v>40.362139487179</v>
          </cell>
          <cell r="L1114">
            <v>55000</v>
          </cell>
          <cell r="M1114">
            <v>6492.0720000000001</v>
          </cell>
          <cell r="U1114">
            <v>962.5</v>
          </cell>
          <cell r="Y1114">
            <v>414.1</v>
          </cell>
          <cell r="AA1114">
            <v>10175</v>
          </cell>
          <cell r="AT1114">
            <v>4400</v>
          </cell>
          <cell r="AX1114">
            <v>962.5</v>
          </cell>
          <cell r="BF1114">
            <v>300</v>
          </cell>
          <cell r="BG1114">
            <v>78706.172000000006</v>
          </cell>
          <cell r="BH1114">
            <v>68231.172000000006</v>
          </cell>
        </row>
        <row r="1115">
          <cell r="D1115" t="str">
            <v>A00359</v>
          </cell>
          <cell r="E1115" t="str">
            <v>ugb</v>
          </cell>
          <cell r="F1115" t="str">
            <v>THW</v>
          </cell>
          <cell r="G1115" t="str">
            <v>UT21</v>
          </cell>
          <cell r="H1115" t="str">
            <v>6</v>
          </cell>
          <cell r="I1115" t="str">
            <v>NZ</v>
          </cell>
          <cell r="J1115" t="str">
            <v>04/08/2008</v>
          </cell>
          <cell r="K1115">
            <v>24.584746153846002</v>
          </cell>
          <cell r="L1115">
            <v>45900</v>
          </cell>
          <cell r="M1115">
            <v>5236.2719999999999</v>
          </cell>
          <cell r="BG1115">
            <v>51136.271999999997</v>
          </cell>
          <cell r="BH1115">
            <v>51136.271999999997</v>
          </cell>
        </row>
        <row r="1116">
          <cell r="D1116" t="str">
            <v>A00054</v>
          </cell>
          <cell r="E1116" t="str">
            <v>ugb</v>
          </cell>
          <cell r="F1116" t="str">
            <v>WWN</v>
          </cell>
          <cell r="G1116" t="str">
            <v>UU61</v>
          </cell>
          <cell r="H1116" t="str">
            <v>7</v>
          </cell>
          <cell r="I1116" t="str">
            <v>GB</v>
          </cell>
          <cell r="J1116" t="str">
            <v>29/08/2006</v>
          </cell>
          <cell r="K1116">
            <v>16.478072307691999</v>
          </cell>
          <cell r="L1116">
            <v>29200.5</v>
          </cell>
          <cell r="M1116">
            <v>2931.741</v>
          </cell>
          <cell r="BG1116">
            <v>32132.241000000002</v>
          </cell>
          <cell r="BH1116">
            <v>32132.241000000002</v>
          </cell>
        </row>
        <row r="1117">
          <cell r="D1117" t="str">
            <v>I00033</v>
          </cell>
          <cell r="E1117" t="str">
            <v>uin</v>
          </cell>
          <cell r="F1117" t="str">
            <v>THW</v>
          </cell>
          <cell r="G1117" t="str">
            <v>UT211</v>
          </cell>
          <cell r="H1117" t="str">
            <v>6</v>
          </cell>
          <cell r="I1117" t="str">
            <v>IN</v>
          </cell>
          <cell r="J1117" t="str">
            <v>18/10/2010</v>
          </cell>
          <cell r="K1117">
            <v>10.230478441976306</v>
          </cell>
          <cell r="L1117">
            <v>8247.8275811281856</v>
          </cell>
          <cell r="M1117">
            <v>0</v>
          </cell>
          <cell r="S1117">
            <v>94.260886641464964</v>
          </cell>
          <cell r="V1117">
            <v>395.89572389415292</v>
          </cell>
          <cell r="AA1117">
            <v>3319.7506014040941</v>
          </cell>
          <cell r="AB1117">
            <v>4123.9137905640919</v>
          </cell>
          <cell r="AC1117">
            <v>147.28263537728901</v>
          </cell>
          <cell r="AD1117">
            <v>245.47105896214833</v>
          </cell>
          <cell r="AQ1117">
            <v>989.73930973538222</v>
          </cell>
          <cell r="BA1117">
            <v>6375.1779665177464</v>
          </cell>
          <cell r="BG1117">
            <v>23939.319554224556</v>
          </cell>
          <cell r="BH1117">
            <v>20619.56895282046</v>
          </cell>
        </row>
        <row r="1118">
          <cell r="D1118" t="str">
            <v>A00206</v>
          </cell>
          <cell r="E1118" t="str">
            <v>ugb</v>
          </cell>
          <cell r="F1118" t="str">
            <v>BBI</v>
          </cell>
          <cell r="G1118" t="str">
            <v>UP33</v>
          </cell>
          <cell r="H1118" t="str">
            <v>6</v>
          </cell>
          <cell r="I1118" t="str">
            <v>GB</v>
          </cell>
          <cell r="J1118" t="str">
            <v>10/04/2007</v>
          </cell>
          <cell r="K1118">
            <v>24.192836923077</v>
          </cell>
          <cell r="L1118">
            <v>42420</v>
          </cell>
          <cell r="M1118">
            <v>4756.0320000000002</v>
          </cell>
          <cell r="BG1118">
            <v>47176.031999999999</v>
          </cell>
          <cell r="BH1118">
            <v>47176.031999999999</v>
          </cell>
        </row>
        <row r="1119">
          <cell r="D1119" t="str">
            <v>A74246</v>
          </cell>
          <cell r="E1119" t="str">
            <v>ugb</v>
          </cell>
          <cell r="F1119" t="str">
            <v>EEC</v>
          </cell>
          <cell r="G1119" t="str">
            <v>UE21</v>
          </cell>
          <cell r="H1119" t="str">
            <v>5</v>
          </cell>
          <cell r="I1119" t="str">
            <v>GB</v>
          </cell>
          <cell r="J1119" t="str">
            <v>06/04/2006</v>
          </cell>
          <cell r="K1119">
            <v>18.485329230769</v>
          </cell>
          <cell r="L1119">
            <v>32640</v>
          </cell>
          <cell r="M1119">
            <v>3406.3919999999998</v>
          </cell>
          <cell r="BG1119">
            <v>36046.392</v>
          </cell>
          <cell r="BH1119">
            <v>36046.392</v>
          </cell>
        </row>
        <row r="1120">
          <cell r="D1120" t="str">
            <v>U03194</v>
          </cell>
          <cell r="E1120" t="str">
            <v>ugb</v>
          </cell>
          <cell r="F1120" t="str">
            <v>TRL</v>
          </cell>
          <cell r="G1120" t="str">
            <v>UT43</v>
          </cell>
          <cell r="H1120" t="str">
            <v>8</v>
          </cell>
          <cell r="J1120" t="str">
            <v>09/03/2011</v>
          </cell>
          <cell r="K1120">
            <v>0</v>
          </cell>
          <cell r="L1120">
            <v>36.299999999999997</v>
          </cell>
          <cell r="M1120">
            <v>0</v>
          </cell>
          <cell r="BG1120">
            <v>36.299999999999997</v>
          </cell>
          <cell r="BH1120">
            <v>36.299999999999997</v>
          </cell>
        </row>
        <row r="1121">
          <cell r="D1121" t="str">
            <v>A25176</v>
          </cell>
          <cell r="E1121" t="str">
            <v>ugb</v>
          </cell>
          <cell r="F1121" t="str">
            <v>TRL</v>
          </cell>
          <cell r="G1121" t="str">
            <v>UT42</v>
          </cell>
          <cell r="H1121" t="str">
            <v>2</v>
          </cell>
          <cell r="I1121" t="str">
            <v>GB</v>
          </cell>
          <cell r="J1121" t="str">
            <v>12/04/2010</v>
          </cell>
          <cell r="K1121">
            <v>74.869721687384995</v>
          </cell>
          <cell r="L1121">
            <v>97409.530799999993</v>
          </cell>
          <cell r="M1121">
            <v>13006.9872504</v>
          </cell>
          <cell r="O1121">
            <v>4800</v>
          </cell>
          <cell r="U1121">
            <v>1704.6667890000001</v>
          </cell>
          <cell r="X1121">
            <v>956.58</v>
          </cell>
          <cell r="AA1121">
            <v>18020.763198000001</v>
          </cell>
          <cell r="AO1121">
            <v>7792.7624640000004</v>
          </cell>
          <cell r="AX1121">
            <v>1704.6667890000001</v>
          </cell>
          <cell r="BD1121">
            <v>600</v>
          </cell>
          <cell r="BG1121">
            <v>145995.95729039999</v>
          </cell>
          <cell r="BH1121">
            <v>127375.19409239999</v>
          </cell>
        </row>
        <row r="1122">
          <cell r="D1122" t="str">
            <v>I00300</v>
          </cell>
          <cell r="E1122" t="str">
            <v>uin</v>
          </cell>
          <cell r="F1122" t="str">
            <v>WWN</v>
          </cell>
          <cell r="G1122" t="str">
            <v>UU115</v>
          </cell>
          <cell r="H1122" t="str">
            <v>8</v>
          </cell>
          <cell r="J1122" t="str">
            <v>21/10/2013</v>
          </cell>
          <cell r="K1122">
            <v>1.6165555752771663</v>
          </cell>
          <cell r="L1122">
            <v>1669.2032009426086</v>
          </cell>
          <cell r="M1122">
            <v>0</v>
          </cell>
          <cell r="S1122">
            <v>94.260886641464964</v>
          </cell>
          <cell r="V1122">
            <v>80.121753645245221</v>
          </cell>
          <cell r="AA1122">
            <v>511.49452599538512</v>
          </cell>
          <cell r="AB1122">
            <v>834.60160047130432</v>
          </cell>
          <cell r="AC1122">
            <v>147.28263537728901</v>
          </cell>
          <cell r="AD1122">
            <v>245.47105896214833</v>
          </cell>
          <cell r="AQ1122">
            <v>200.30438411311306</v>
          </cell>
          <cell r="BA1122">
            <v>0</v>
          </cell>
          <cell r="BG1122">
            <v>3782.7400461485586</v>
          </cell>
          <cell r="BH1122">
            <v>3271.2455201531734</v>
          </cell>
        </row>
        <row r="1123">
          <cell r="D1123" t="str">
            <v>A50144</v>
          </cell>
          <cell r="E1123" t="str">
            <v>ugb</v>
          </cell>
          <cell r="F1123" t="str">
            <v>WWN</v>
          </cell>
          <cell r="G1123" t="str">
            <v>UU61</v>
          </cell>
          <cell r="H1123" t="str">
            <v>9</v>
          </cell>
          <cell r="I1123" t="str">
            <v>GB</v>
          </cell>
          <cell r="J1123" t="str">
            <v>20/12/2010</v>
          </cell>
          <cell r="K1123">
            <v>7.8990112820510001</v>
          </cell>
          <cell r="L1123">
            <v>14500</v>
          </cell>
          <cell r="M1123">
            <v>903.072</v>
          </cell>
          <cell r="BG1123">
            <v>15403.072</v>
          </cell>
          <cell r="BH1123">
            <v>15403.072</v>
          </cell>
        </row>
        <row r="1124">
          <cell r="D1124" t="str">
            <v>A74224</v>
          </cell>
          <cell r="E1124" t="str">
            <v>ugb</v>
          </cell>
          <cell r="F1124" t="str">
            <v>EEC</v>
          </cell>
          <cell r="G1124" t="str">
            <v>UE21</v>
          </cell>
          <cell r="H1124" t="str">
            <v>5</v>
          </cell>
          <cell r="I1124" t="str">
            <v>GB</v>
          </cell>
          <cell r="J1124" t="str">
            <v>06/04/2006</v>
          </cell>
          <cell r="K1124">
            <v>23.473148717949002</v>
          </cell>
          <cell r="L1124">
            <v>33456</v>
          </cell>
          <cell r="M1124">
            <v>3519</v>
          </cell>
          <cell r="U1124">
            <v>585.48</v>
          </cell>
          <cell r="AA1124">
            <v>6189.36</v>
          </cell>
          <cell r="AL1124">
            <v>1672.8</v>
          </cell>
          <cell r="BE1124">
            <v>350</v>
          </cell>
          <cell r="BG1124">
            <v>45772.639999999999</v>
          </cell>
          <cell r="BH1124">
            <v>39233.279999999999</v>
          </cell>
        </row>
        <row r="1125">
          <cell r="D1125" t="str">
            <v>A76084</v>
          </cell>
          <cell r="E1125" t="str">
            <v>ugb</v>
          </cell>
          <cell r="F1125" t="str">
            <v>SBR</v>
          </cell>
          <cell r="G1125" t="str">
            <v>UT31</v>
          </cell>
          <cell r="H1125" t="str">
            <v>5</v>
          </cell>
          <cell r="I1125" t="str">
            <v>GB</v>
          </cell>
          <cell r="J1125" t="str">
            <v>03/06/2013</v>
          </cell>
          <cell r="K1125">
            <v>32.073934358974</v>
          </cell>
          <cell r="L1125">
            <v>46000</v>
          </cell>
          <cell r="M1125">
            <v>5250.0720000000001</v>
          </cell>
          <cell r="U1125">
            <v>805</v>
          </cell>
          <cell r="Y1125">
            <v>414.1</v>
          </cell>
          <cell r="AA1125">
            <v>8510</v>
          </cell>
          <cell r="AH1125">
            <v>460</v>
          </cell>
          <cell r="AX1125">
            <v>805</v>
          </cell>
          <cell r="BF1125">
            <v>300</v>
          </cell>
          <cell r="BG1125">
            <v>62544.171999999999</v>
          </cell>
          <cell r="BH1125">
            <v>53734.171999999999</v>
          </cell>
        </row>
        <row r="1126">
          <cell r="D1126" t="str">
            <v>A03075</v>
          </cell>
          <cell r="E1126" t="str">
            <v>ugb</v>
          </cell>
          <cell r="F1126" t="str">
            <v>EEA</v>
          </cell>
          <cell r="G1126" t="str">
            <v>UE31</v>
          </cell>
          <cell r="H1126" t="str">
            <v>4</v>
          </cell>
          <cell r="I1126" t="str">
            <v>GB</v>
          </cell>
          <cell r="J1126" t="str">
            <v>06/07/1992</v>
          </cell>
          <cell r="K1126">
            <v>34.452344615385002</v>
          </cell>
          <cell r="L1126">
            <v>60000</v>
          </cell>
          <cell r="M1126">
            <v>7182.0720000000001</v>
          </cell>
          <cell r="BG1126">
            <v>67182.072</v>
          </cell>
          <cell r="BH1126">
            <v>67182.072</v>
          </cell>
        </row>
        <row r="1127">
          <cell r="D1127" t="str">
            <v>W29556</v>
          </cell>
          <cell r="E1127" t="str">
            <v>ugb</v>
          </cell>
          <cell r="F1127" t="str">
            <v>MAM</v>
          </cell>
          <cell r="G1127" t="str">
            <v>UU23</v>
          </cell>
          <cell r="H1127" t="str">
            <v>6</v>
          </cell>
          <cell r="I1127" t="str">
            <v>GB</v>
          </cell>
          <cell r="J1127" t="str">
            <v>20/03/2001</v>
          </cell>
          <cell r="K1127">
            <v>17.164049230768999</v>
          </cell>
          <cell r="L1127">
            <v>31050</v>
          </cell>
          <cell r="M1127">
            <v>2419.8960000000002</v>
          </cell>
          <cell r="BG1127">
            <v>33469.896000000001</v>
          </cell>
          <cell r="BH1127">
            <v>33469.896000000001</v>
          </cell>
        </row>
        <row r="1128">
          <cell r="D1128" t="str">
            <v>A49864</v>
          </cell>
          <cell r="E1128" t="str">
            <v>ugb</v>
          </cell>
          <cell r="F1128" t="str">
            <v>THW</v>
          </cell>
          <cell r="G1128" t="str">
            <v>UT21</v>
          </cell>
          <cell r="H1128" t="str">
            <v>0</v>
          </cell>
          <cell r="I1128" t="str">
            <v>GB</v>
          </cell>
          <cell r="J1128" t="str">
            <v>02/06/2008</v>
          </cell>
          <cell r="K1128">
            <v>16.113308717949</v>
          </cell>
          <cell r="L1128">
            <v>22000</v>
          </cell>
          <cell r="M1128">
            <v>2180.9520000000002</v>
          </cell>
          <cell r="U1128">
            <v>385</v>
          </cell>
          <cell r="Y1128">
            <v>340</v>
          </cell>
          <cell r="AA1128">
            <v>4070</v>
          </cell>
          <cell r="AX1128">
            <v>385</v>
          </cell>
          <cell r="AZ1128">
            <v>1760</v>
          </cell>
          <cell r="BF1128">
            <v>300</v>
          </cell>
          <cell r="BG1128">
            <v>31420.952000000001</v>
          </cell>
          <cell r="BH1128">
            <v>27050.952000000001</v>
          </cell>
        </row>
        <row r="1129">
          <cell r="D1129" t="str">
            <v>A76381</v>
          </cell>
          <cell r="E1129" t="str">
            <v>ugb</v>
          </cell>
          <cell r="F1129" t="str">
            <v>TRL</v>
          </cell>
          <cell r="G1129" t="str">
            <v>UT43</v>
          </cell>
          <cell r="H1129" t="str">
            <v>8</v>
          </cell>
          <cell r="I1129" t="str">
            <v>GB</v>
          </cell>
          <cell r="J1129" t="str">
            <v>12/11/2013</v>
          </cell>
          <cell r="K1129">
            <v>12.310806153846</v>
          </cell>
          <cell r="L1129">
            <v>18000</v>
          </cell>
          <cell r="M1129">
            <v>1386.0719999999999</v>
          </cell>
          <cell r="U1129">
            <v>315</v>
          </cell>
          <cell r="AA1129">
            <v>3330</v>
          </cell>
          <cell r="AI1129">
            <v>360</v>
          </cell>
          <cell r="AX1129">
            <v>315</v>
          </cell>
          <cell r="BF1129">
            <v>300</v>
          </cell>
          <cell r="BG1129">
            <v>24006.072</v>
          </cell>
          <cell r="BH1129">
            <v>20376.072</v>
          </cell>
        </row>
        <row r="1130">
          <cell r="D1130" t="str">
            <v>I00221</v>
          </cell>
          <cell r="E1130" t="str">
            <v>uin</v>
          </cell>
          <cell r="F1130" t="str">
            <v>AFN</v>
          </cell>
          <cell r="G1130" t="str">
            <v>US111</v>
          </cell>
          <cell r="H1130" t="str">
            <v>8</v>
          </cell>
          <cell r="I1130" t="str">
            <v>IN</v>
          </cell>
          <cell r="J1130" t="str">
            <v>15/04/2013</v>
          </cell>
          <cell r="K1130">
            <v>3.1909349426164169</v>
          </cell>
          <cell r="L1130">
            <v>2572.5366979233145</v>
          </cell>
          <cell r="M1130">
            <v>0</v>
          </cell>
          <cell r="S1130">
            <v>94.260886641464964</v>
          </cell>
          <cell r="V1130">
            <v>123.48176150031911</v>
          </cell>
          <cell r="AA1130">
            <v>1035.4460209141341</v>
          </cell>
          <cell r="AB1130">
            <v>1286.2683489616572</v>
          </cell>
          <cell r="AC1130">
            <v>147.28263537728901</v>
          </cell>
          <cell r="AD1130">
            <v>245.47105896214833</v>
          </cell>
          <cell r="AQ1130">
            <v>308.70440375079772</v>
          </cell>
          <cell r="BA1130">
            <v>1653.3359516912956</v>
          </cell>
          <cell r="BG1130">
            <v>7466.7877657224199</v>
          </cell>
          <cell r="BH1130">
            <v>6431.3417448082855</v>
          </cell>
        </row>
        <row r="1131">
          <cell r="D1131" t="str">
            <v>I00003</v>
          </cell>
          <cell r="E1131" t="str">
            <v>uin</v>
          </cell>
          <cell r="F1131" t="str">
            <v>WWN</v>
          </cell>
          <cell r="G1131" t="str">
            <v>UU111</v>
          </cell>
          <cell r="H1131" t="str">
            <v>7</v>
          </cell>
          <cell r="I1131" t="str">
            <v>IN</v>
          </cell>
          <cell r="J1131" t="str">
            <v>14/12/2009</v>
          </cell>
          <cell r="K1131">
            <v>0</v>
          </cell>
          <cell r="L1131">
            <v>4536.3051696205021</v>
          </cell>
          <cell r="M1131">
            <v>0</v>
          </cell>
          <cell r="BG1131">
            <v>4536.3051696205021</v>
          </cell>
          <cell r="BH1131">
            <v>4536.3051696205021</v>
          </cell>
        </row>
        <row r="1132">
          <cell r="D1132" t="str">
            <v>A76037</v>
          </cell>
          <cell r="E1132" t="str">
            <v>ugb</v>
          </cell>
          <cell r="F1132" t="str">
            <v>SBR</v>
          </cell>
          <cell r="G1132" t="str">
            <v>UT31</v>
          </cell>
          <cell r="H1132" t="str">
            <v>7</v>
          </cell>
          <cell r="I1132" t="str">
            <v>GB</v>
          </cell>
          <cell r="J1132" t="str">
            <v>01/04/2013</v>
          </cell>
          <cell r="K1132">
            <v>28.126806153846001</v>
          </cell>
          <cell r="L1132">
            <v>38950</v>
          </cell>
          <cell r="M1132">
            <v>4277.1719999999996</v>
          </cell>
          <cell r="U1132">
            <v>681.625</v>
          </cell>
          <cell r="Y1132">
            <v>414.1</v>
          </cell>
          <cell r="AA1132">
            <v>7205.75</v>
          </cell>
          <cell r="AM1132">
            <v>2337</v>
          </cell>
          <cell r="AX1132">
            <v>681.625</v>
          </cell>
          <cell r="BF1132">
            <v>300</v>
          </cell>
          <cell r="BG1132">
            <v>54847.271999999997</v>
          </cell>
          <cell r="BH1132">
            <v>47341.521999999997</v>
          </cell>
        </row>
        <row r="1133">
          <cell r="D1133" t="str">
            <v>A74578</v>
          </cell>
          <cell r="E1133" t="str">
            <v>ugb</v>
          </cell>
          <cell r="F1133" t="str">
            <v>PEX</v>
          </cell>
          <cell r="G1133" t="str">
            <v>UP11</v>
          </cell>
          <cell r="H1133" t="str">
            <v>2</v>
          </cell>
          <cell r="I1133" t="str">
            <v>GB</v>
          </cell>
          <cell r="J1133" t="str">
            <v>16/02/2009</v>
          </cell>
          <cell r="K1133">
            <v>61.049447179486997</v>
          </cell>
          <cell r="L1133">
            <v>105575</v>
          </cell>
          <cell r="M1133">
            <v>13471.422</v>
          </cell>
          <cell r="BG1133">
            <v>119046.42200000001</v>
          </cell>
          <cell r="BH1133">
            <v>119046.42200000001</v>
          </cell>
        </row>
        <row r="1134">
          <cell r="D1134" t="str">
            <v>A24920</v>
          </cell>
          <cell r="E1134" t="str">
            <v>ugb</v>
          </cell>
          <cell r="F1134" t="str">
            <v>THW</v>
          </cell>
          <cell r="G1134" t="str">
            <v>UT21</v>
          </cell>
          <cell r="H1134" t="str">
            <v>6</v>
          </cell>
          <cell r="I1134" t="str">
            <v>GB</v>
          </cell>
          <cell r="J1134" t="str">
            <v>11/06/2007</v>
          </cell>
          <cell r="K1134">
            <v>31.809743605769</v>
          </cell>
          <cell r="L1134">
            <v>41010</v>
          </cell>
          <cell r="M1134">
            <v>5629.3167000000003</v>
          </cell>
          <cell r="P1134">
            <v>4390</v>
          </cell>
          <cell r="U1134">
            <v>717.67499999999995</v>
          </cell>
          <cell r="Y1134">
            <v>414.1</v>
          </cell>
          <cell r="AA1134">
            <v>7586.85</v>
          </cell>
          <cell r="AL1134">
            <v>2050.5</v>
          </cell>
          <cell r="AX1134">
            <v>717.67499999999995</v>
          </cell>
          <cell r="AZ1134">
            <v>3348.15</v>
          </cell>
          <cell r="BF1134">
            <v>300</v>
          </cell>
          <cell r="BG1134">
            <v>66164.266699999993</v>
          </cell>
          <cell r="BH1134">
            <v>58277.416699999994</v>
          </cell>
        </row>
        <row r="1135">
          <cell r="D1135" t="str">
            <v>A50061</v>
          </cell>
          <cell r="E1135" t="str">
            <v>ugb</v>
          </cell>
          <cell r="F1135" t="str">
            <v>THW</v>
          </cell>
          <cell r="G1135" t="str">
            <v>UT21</v>
          </cell>
          <cell r="H1135" t="str">
            <v>7</v>
          </cell>
          <cell r="I1135" t="str">
            <v>ZA</v>
          </cell>
          <cell r="J1135" t="str">
            <v>05/01/2009</v>
          </cell>
          <cell r="K1135">
            <v>22.780549743590001</v>
          </cell>
          <cell r="L1135">
            <v>40000</v>
          </cell>
          <cell r="M1135">
            <v>4422.0720000000001</v>
          </cell>
          <cell r="BG1135">
            <v>44422.072</v>
          </cell>
          <cell r="BH1135">
            <v>44422.072</v>
          </cell>
        </row>
        <row r="1136">
          <cell r="D1136" t="str">
            <v>A99090</v>
          </cell>
          <cell r="E1136" t="str">
            <v>ugb</v>
          </cell>
          <cell r="F1136" t="str">
            <v>EEA</v>
          </cell>
          <cell r="G1136" t="str">
            <v>UE31</v>
          </cell>
          <cell r="H1136" t="str">
            <v>8</v>
          </cell>
          <cell r="I1136" t="str">
            <v>GB</v>
          </cell>
          <cell r="J1136" t="str">
            <v>03/01/2006</v>
          </cell>
          <cell r="K1136">
            <v>12.921856410256</v>
          </cell>
          <cell r="L1136">
            <v>14250</v>
          </cell>
          <cell r="M1136">
            <v>868.572</v>
          </cell>
          <cell r="BG1136">
            <v>15118.572</v>
          </cell>
          <cell r="BH1136">
            <v>15118.572</v>
          </cell>
        </row>
        <row r="1137">
          <cell r="D1137" t="str">
            <v>A96598</v>
          </cell>
          <cell r="E1137" t="str">
            <v>ugb</v>
          </cell>
          <cell r="F1137" t="str">
            <v>TRL</v>
          </cell>
          <cell r="G1137" t="str">
            <v>UT42</v>
          </cell>
          <cell r="H1137" t="str">
            <v>6</v>
          </cell>
          <cell r="I1137" t="str">
            <v>GB</v>
          </cell>
          <cell r="J1137" t="str">
            <v>04/01/2006</v>
          </cell>
          <cell r="K1137">
            <v>41.337382451281997</v>
          </cell>
          <cell r="L1137">
            <v>53000</v>
          </cell>
          <cell r="M1137">
            <v>6923.98578</v>
          </cell>
          <cell r="P1137">
            <v>5129.8100000000004</v>
          </cell>
          <cell r="U1137">
            <v>927.5</v>
          </cell>
          <cell r="Y1137">
            <v>414.1</v>
          </cell>
          <cell r="AA1137">
            <v>9805</v>
          </cell>
          <cell r="AM1137">
            <v>3180</v>
          </cell>
          <cell r="AX1137">
            <v>927.5</v>
          </cell>
          <cell r="BF1137">
            <v>300</v>
          </cell>
          <cell r="BG1137">
            <v>80607.895780000006</v>
          </cell>
          <cell r="BH1137">
            <v>70502.895780000006</v>
          </cell>
        </row>
        <row r="1138">
          <cell r="D1138" t="str">
            <v>A96474</v>
          </cell>
          <cell r="E1138" t="str">
            <v>ugb</v>
          </cell>
          <cell r="F1138" t="str">
            <v>EEC</v>
          </cell>
          <cell r="G1138" t="str">
            <v>UE21</v>
          </cell>
          <cell r="H1138" t="str">
            <v>5</v>
          </cell>
          <cell r="I1138" t="str">
            <v>GB</v>
          </cell>
          <cell r="J1138" t="str">
            <v>03/10/2005</v>
          </cell>
          <cell r="K1138">
            <v>27.974299487179</v>
          </cell>
          <cell r="L1138">
            <v>34986</v>
          </cell>
          <cell r="M1138">
            <v>4375.7039999999997</v>
          </cell>
          <cell r="P1138">
            <v>4678</v>
          </cell>
          <cell r="U1138">
            <v>612.255</v>
          </cell>
          <cell r="Y1138">
            <v>414.1</v>
          </cell>
          <cell r="AA1138">
            <v>6472.41</v>
          </cell>
          <cell r="AM1138">
            <v>2099.16</v>
          </cell>
          <cell r="AX1138">
            <v>612.255</v>
          </cell>
          <cell r="BF1138">
            <v>300</v>
          </cell>
          <cell r="BG1138">
            <v>54549.883999999998</v>
          </cell>
          <cell r="BH1138">
            <v>47777.474000000002</v>
          </cell>
        </row>
        <row r="1139">
          <cell r="D1139" t="str">
            <v>A00430</v>
          </cell>
          <cell r="E1139" t="str">
            <v>ugb</v>
          </cell>
          <cell r="F1139" t="str">
            <v>WWN</v>
          </cell>
          <cell r="G1139" t="str">
            <v>UU71</v>
          </cell>
          <cell r="H1139" t="str">
            <v>0</v>
          </cell>
          <cell r="I1139" t="str">
            <v>GB</v>
          </cell>
          <cell r="J1139" t="str">
            <v>03/08/2009</v>
          </cell>
          <cell r="K1139">
            <v>8.9354215384620002</v>
          </cell>
          <cell r="L1139">
            <v>14000</v>
          </cell>
          <cell r="M1139">
            <v>834.072</v>
          </cell>
          <cell r="AA1139">
            <v>2590</v>
          </cell>
          <cell r="BG1139">
            <v>17424.072</v>
          </cell>
          <cell r="BH1139">
            <v>14834.072</v>
          </cell>
        </row>
        <row r="1140">
          <cell r="D1140" t="str">
            <v>A50096</v>
          </cell>
          <cell r="E1140" t="str">
            <v>ugb</v>
          </cell>
          <cell r="F1140" t="str">
            <v>WWN</v>
          </cell>
          <cell r="G1140" t="str">
            <v>UU71</v>
          </cell>
          <cell r="H1140" t="str">
            <v>8</v>
          </cell>
          <cell r="I1140" t="str">
            <v>GB</v>
          </cell>
          <cell r="J1140" t="str">
            <v>22/09/2010</v>
          </cell>
          <cell r="K1140">
            <v>14.318498461538001</v>
          </cell>
          <cell r="L1140">
            <v>25500</v>
          </cell>
          <cell r="M1140">
            <v>2421.0720000000001</v>
          </cell>
          <cell r="BG1140">
            <v>27921.072</v>
          </cell>
          <cell r="BH1140">
            <v>27921.072</v>
          </cell>
        </row>
        <row r="1141">
          <cell r="D1141" t="str">
            <v>A74333</v>
          </cell>
          <cell r="E1141" t="str">
            <v>ugb</v>
          </cell>
          <cell r="F1141" t="str">
            <v>SBS</v>
          </cell>
          <cell r="G1141" t="str">
            <v>UP51</v>
          </cell>
          <cell r="H1141" t="str">
            <v>8</v>
          </cell>
          <cell r="I1141" t="str">
            <v>GB</v>
          </cell>
          <cell r="J1141" t="str">
            <v>17/09/2007</v>
          </cell>
          <cell r="K1141">
            <v>13.481047179487</v>
          </cell>
          <cell r="L1141">
            <v>24065</v>
          </cell>
          <cell r="M1141">
            <v>2223.0419999999999</v>
          </cell>
          <cell r="BG1141">
            <v>26288.042000000001</v>
          </cell>
          <cell r="BH1141">
            <v>26288.042000000001</v>
          </cell>
        </row>
        <row r="1142">
          <cell r="D1142" t="str">
            <v>A74936</v>
          </cell>
          <cell r="E1142" t="str">
            <v>ugb</v>
          </cell>
          <cell r="F1142" t="str">
            <v>WWN</v>
          </cell>
          <cell r="G1142" t="str">
            <v>UU61</v>
          </cell>
          <cell r="H1142" t="str">
            <v>7</v>
          </cell>
          <cell r="I1142" t="str">
            <v>GB</v>
          </cell>
          <cell r="J1142" t="str">
            <v>19/11/2012</v>
          </cell>
          <cell r="K1142">
            <v>17.199303589744002</v>
          </cell>
          <cell r="L1142">
            <v>24265</v>
          </cell>
          <cell r="M1142">
            <v>2250.6419999999998</v>
          </cell>
          <cell r="U1142">
            <v>424.63749999999999</v>
          </cell>
          <cell r="Y1142">
            <v>414.1</v>
          </cell>
          <cell r="AA1142">
            <v>4489.0249999999996</v>
          </cell>
          <cell r="AK1142">
            <v>970.6</v>
          </cell>
          <cell r="AX1142">
            <v>424.63749999999999</v>
          </cell>
          <cell r="BF1142">
            <v>300</v>
          </cell>
          <cell r="BG1142">
            <v>33538.642</v>
          </cell>
          <cell r="BH1142">
            <v>28749.616999999998</v>
          </cell>
        </row>
        <row r="1143">
          <cell r="D1143" t="str">
            <v>A93211</v>
          </cell>
          <cell r="E1143" t="str">
            <v>ugb</v>
          </cell>
          <cell r="F1143" t="str">
            <v>SBR</v>
          </cell>
          <cell r="G1143" t="str">
            <v>UT31</v>
          </cell>
          <cell r="H1143" t="str">
            <v>6</v>
          </cell>
          <cell r="I1143" t="str">
            <v>GB</v>
          </cell>
          <cell r="J1143" t="str">
            <v>06/10/2003</v>
          </cell>
          <cell r="K1143">
            <v>31.997807989744</v>
          </cell>
          <cell r="L1143">
            <v>44273.31</v>
          </cell>
          <cell r="M1143">
            <v>5011.7887799999999</v>
          </cell>
          <cell r="U1143">
            <v>774.78292499999998</v>
          </cell>
          <cell r="Y1143">
            <v>414.1</v>
          </cell>
          <cell r="AA1143">
            <v>8190.5623500000002</v>
          </cell>
          <cell r="AM1143">
            <v>2656.3986</v>
          </cell>
          <cell r="AX1143">
            <v>774.78292499999998</v>
          </cell>
          <cell r="BF1143">
            <v>300</v>
          </cell>
          <cell r="BG1143">
            <v>62395.725579999998</v>
          </cell>
          <cell r="BH1143">
            <v>53905.163229999998</v>
          </cell>
        </row>
        <row r="1144">
          <cell r="D1144" t="str">
            <v>A41274</v>
          </cell>
          <cell r="E1144" t="str">
            <v>ugb</v>
          </cell>
          <cell r="F1144" t="str">
            <v>WWN</v>
          </cell>
          <cell r="G1144" t="str">
            <v>UU61</v>
          </cell>
          <cell r="H1144" t="str">
            <v>4</v>
          </cell>
          <cell r="I1144" t="str">
            <v>GB</v>
          </cell>
          <cell r="J1144" t="str">
            <v>10/03/1988</v>
          </cell>
          <cell r="K1144">
            <v>36.001230256409997</v>
          </cell>
          <cell r="L1144">
            <v>28626.05</v>
          </cell>
          <cell r="M1144">
            <v>3043.7348999999999</v>
          </cell>
          <cell r="O1144">
            <v>1386</v>
          </cell>
          <cell r="U1144">
            <v>500.95587499999999</v>
          </cell>
          <cell r="Y1144">
            <v>414.1</v>
          </cell>
          <cell r="AA1144">
            <v>5295.8192499999996</v>
          </cell>
          <cell r="AN1144">
            <v>2003.8235</v>
          </cell>
          <cell r="AX1144">
            <v>500.95587499999999</v>
          </cell>
          <cell r="BE1144">
            <v>350</v>
          </cell>
          <cell r="BG1144">
            <v>42121.439400000003</v>
          </cell>
          <cell r="BH1144">
            <v>36475.620150000002</v>
          </cell>
        </row>
        <row r="1145">
          <cell r="D1145" t="str">
            <v>S10261</v>
          </cell>
          <cell r="E1145" t="str">
            <v>ugb</v>
          </cell>
          <cell r="F1145" t="str">
            <v>WEN</v>
          </cell>
          <cell r="G1145" t="str">
            <v>UU41</v>
          </cell>
          <cell r="H1145" t="str">
            <v>6</v>
          </cell>
          <cell r="J1145" t="str">
            <v>28/09/2009</v>
          </cell>
          <cell r="K1145">
            <v>0</v>
          </cell>
          <cell r="L1145">
            <v>0.01</v>
          </cell>
          <cell r="M1145">
            <v>0</v>
          </cell>
          <cell r="BG1145">
            <v>0.01</v>
          </cell>
          <cell r="BH1145">
            <v>0.01</v>
          </cell>
        </row>
        <row r="1146">
          <cell r="D1146" t="str">
            <v>A96660</v>
          </cell>
          <cell r="E1146" t="str">
            <v>ugb</v>
          </cell>
          <cell r="F1146" t="str">
            <v>ERE</v>
          </cell>
          <cell r="G1146" t="str">
            <v>UU81</v>
          </cell>
          <cell r="H1146" t="str">
            <v>3</v>
          </cell>
          <cell r="I1146" t="str">
            <v>GB</v>
          </cell>
          <cell r="J1146" t="str">
            <v>01/08/2005</v>
          </cell>
          <cell r="K1146">
            <v>34.307380923076998</v>
          </cell>
          <cell r="L1146">
            <v>59751.6</v>
          </cell>
          <cell r="M1146">
            <v>7147.7928000000002</v>
          </cell>
          <cell r="BG1146">
            <v>66899.392800000001</v>
          </cell>
          <cell r="BH1146">
            <v>66899.392800000001</v>
          </cell>
        </row>
        <row r="1147">
          <cell r="D1147" t="str">
            <v>U03095</v>
          </cell>
          <cell r="E1147" t="str">
            <v>ugb</v>
          </cell>
          <cell r="F1147" t="str">
            <v>GGE</v>
          </cell>
          <cell r="G1147" t="str">
            <v>UP31</v>
          </cell>
          <cell r="H1147" t="str">
            <v>11</v>
          </cell>
          <cell r="J1147" t="str">
            <v>01/02/2010</v>
          </cell>
          <cell r="K1147">
            <v>20</v>
          </cell>
          <cell r="L1147">
            <v>20</v>
          </cell>
          <cell r="M1147">
            <v>0</v>
          </cell>
          <cell r="BG1147">
            <v>20</v>
          </cell>
          <cell r="BH1147">
            <v>20</v>
          </cell>
        </row>
        <row r="1148">
          <cell r="D1148" t="str">
            <v>U03146</v>
          </cell>
          <cell r="E1148" t="str">
            <v>ugb</v>
          </cell>
          <cell r="F1148" t="str">
            <v>GGE</v>
          </cell>
          <cell r="G1148" t="str">
            <v>UP31</v>
          </cell>
          <cell r="H1148" t="str">
            <v>11</v>
          </cell>
          <cell r="J1148" t="str">
            <v>17/08/2010</v>
          </cell>
          <cell r="K1148">
            <v>0</v>
          </cell>
          <cell r="L1148">
            <v>20</v>
          </cell>
          <cell r="M1148">
            <v>0</v>
          </cell>
          <cell r="BG1148">
            <v>20</v>
          </cell>
          <cell r="BH1148">
            <v>20</v>
          </cell>
        </row>
        <row r="1149">
          <cell r="D1149" t="str">
            <v>A24626</v>
          </cell>
          <cell r="E1149" t="str">
            <v>ugb</v>
          </cell>
          <cell r="F1149" t="str">
            <v>GLR</v>
          </cell>
          <cell r="G1149" t="str">
            <v>UP32</v>
          </cell>
          <cell r="H1149" t="str">
            <v>6</v>
          </cell>
          <cell r="I1149" t="str">
            <v>GB</v>
          </cell>
          <cell r="J1149" t="str">
            <v>03/04/2006</v>
          </cell>
          <cell r="K1149">
            <v>29.184647999999999</v>
          </cell>
          <cell r="L1149">
            <v>37595</v>
          </cell>
          <cell r="M1149">
            <v>4846.8635999999997</v>
          </cell>
          <cell r="P1149">
            <v>5483.2</v>
          </cell>
          <cell r="U1149">
            <v>657.91250000000002</v>
          </cell>
          <cell r="Y1149">
            <v>414.1</v>
          </cell>
          <cell r="AA1149">
            <v>6955.0749999999998</v>
          </cell>
          <cell r="AX1149">
            <v>657.91250000000002</v>
          </cell>
          <cell r="BF1149">
            <v>300</v>
          </cell>
          <cell r="BG1149">
            <v>56910.063600000001</v>
          </cell>
          <cell r="BH1149">
            <v>49654.988600000004</v>
          </cell>
        </row>
        <row r="1150">
          <cell r="D1150" t="str">
            <v>A25250</v>
          </cell>
          <cell r="E1150" t="str">
            <v>ugb</v>
          </cell>
          <cell r="F1150" t="str">
            <v>TRS</v>
          </cell>
          <cell r="G1150" t="str">
            <v>UT42</v>
          </cell>
          <cell r="H1150" t="str">
            <v>3</v>
          </cell>
          <cell r="I1150" t="str">
            <v>GB</v>
          </cell>
          <cell r="J1150" t="str">
            <v>09/01/2012</v>
          </cell>
          <cell r="K1150">
            <v>67.411093333333</v>
          </cell>
          <cell r="L1150">
            <v>90830</v>
          </cell>
          <cell r="M1150">
            <v>11849.232</v>
          </cell>
          <cell r="O1150">
            <v>2990</v>
          </cell>
          <cell r="U1150">
            <v>1589.5250000000001</v>
          </cell>
          <cell r="AA1150">
            <v>16803.55</v>
          </cell>
          <cell r="AM1150">
            <v>5449.8</v>
          </cell>
          <cell r="AX1150">
            <v>1589.5250000000001</v>
          </cell>
          <cell r="BE1150">
            <v>350</v>
          </cell>
          <cell r="BG1150">
            <v>131451.63200000001</v>
          </cell>
          <cell r="BH1150">
            <v>114298.08200000001</v>
          </cell>
        </row>
        <row r="1151">
          <cell r="D1151" t="str">
            <v>A50122</v>
          </cell>
          <cell r="E1151" t="str">
            <v>ugb</v>
          </cell>
          <cell r="F1151" t="str">
            <v>WWN</v>
          </cell>
          <cell r="G1151" t="str">
            <v>UU61</v>
          </cell>
          <cell r="H1151" t="str">
            <v>11</v>
          </cell>
          <cell r="I1151" t="str">
            <v>GB</v>
          </cell>
          <cell r="J1151" t="str">
            <v>28/06/2010</v>
          </cell>
          <cell r="K1151">
            <v>7.3154215384620001</v>
          </cell>
          <cell r="L1151">
            <v>13500</v>
          </cell>
          <cell r="M1151">
            <v>765.072</v>
          </cell>
          <cell r="BG1151">
            <v>14265.072</v>
          </cell>
          <cell r="BH1151">
            <v>14265.072</v>
          </cell>
        </row>
        <row r="1152">
          <cell r="D1152" t="str">
            <v>A00528</v>
          </cell>
          <cell r="E1152" t="str">
            <v>ugb</v>
          </cell>
          <cell r="F1152" t="str">
            <v>WWN</v>
          </cell>
          <cell r="G1152" t="str">
            <v>UU61</v>
          </cell>
          <cell r="H1152" t="str">
            <v>11</v>
          </cell>
          <cell r="I1152" t="str">
            <v>GB</v>
          </cell>
          <cell r="J1152" t="str">
            <v>02/08/2011</v>
          </cell>
          <cell r="K1152">
            <v>7.023626666667</v>
          </cell>
          <cell r="L1152">
            <v>13000</v>
          </cell>
          <cell r="M1152">
            <v>696.072</v>
          </cell>
          <cell r="BG1152">
            <v>13696.072</v>
          </cell>
          <cell r="BH1152">
            <v>13696.072</v>
          </cell>
        </row>
        <row r="1153">
          <cell r="D1153" t="str">
            <v>A40551</v>
          </cell>
          <cell r="E1153" t="str">
            <v>ugb</v>
          </cell>
          <cell r="F1153" t="str">
            <v>SBS</v>
          </cell>
          <cell r="G1153" t="str">
            <v>UP51</v>
          </cell>
          <cell r="H1153" t="str">
            <v>0</v>
          </cell>
          <cell r="I1153" t="str">
            <v>GB</v>
          </cell>
          <cell r="J1153" t="str">
            <v>01/11/1994</v>
          </cell>
          <cell r="K1153">
            <v>24.380151794871999</v>
          </cell>
          <cell r="L1153">
            <v>32200</v>
          </cell>
          <cell r="M1153">
            <v>2544.096</v>
          </cell>
          <cell r="U1153">
            <v>563.5</v>
          </cell>
          <cell r="Y1153">
            <v>340</v>
          </cell>
          <cell r="AA1153">
            <v>5957</v>
          </cell>
          <cell r="AS1153">
            <v>5023.2</v>
          </cell>
          <cell r="AX1153">
            <v>563.5</v>
          </cell>
          <cell r="BE1153">
            <v>350</v>
          </cell>
          <cell r="BG1153">
            <v>47541.296000000002</v>
          </cell>
          <cell r="BH1153">
            <v>41234.296000000002</v>
          </cell>
        </row>
        <row r="1154">
          <cell r="D1154" t="str">
            <v>U03144</v>
          </cell>
          <cell r="E1154" t="str">
            <v>ugb</v>
          </cell>
          <cell r="F1154" t="str">
            <v>TRL</v>
          </cell>
          <cell r="G1154" t="str">
            <v>UT41</v>
          </cell>
          <cell r="H1154" t="str">
            <v>6</v>
          </cell>
          <cell r="J1154" t="str">
            <v>16/08/2010</v>
          </cell>
          <cell r="K1154">
            <v>41.25</v>
          </cell>
          <cell r="L1154">
            <v>41.25</v>
          </cell>
          <cell r="M1154">
            <v>0</v>
          </cell>
          <cell r="BG1154">
            <v>41.25</v>
          </cell>
          <cell r="BH1154">
            <v>41.25</v>
          </cell>
        </row>
        <row r="1155">
          <cell r="D1155" t="str">
            <v>A00390</v>
          </cell>
          <cell r="E1155" t="str">
            <v>ugb</v>
          </cell>
          <cell r="F1155" t="str">
            <v>THW</v>
          </cell>
          <cell r="G1155" t="str">
            <v>UT21</v>
          </cell>
          <cell r="H1155" t="str">
            <v>9</v>
          </cell>
          <cell r="I1155" t="str">
            <v>GB</v>
          </cell>
          <cell r="J1155" t="str">
            <v>01/09/2008</v>
          </cell>
          <cell r="K1155">
            <v>21.443742051282001</v>
          </cell>
          <cell r="L1155">
            <v>27162.5</v>
          </cell>
          <cell r="M1155">
            <v>3147.297</v>
          </cell>
          <cell r="U1155">
            <v>475.34375</v>
          </cell>
          <cell r="AA1155">
            <v>5025.0625</v>
          </cell>
          <cell r="AM1155">
            <v>1629.75</v>
          </cell>
          <cell r="AX1155">
            <v>475.34375</v>
          </cell>
          <cell r="AZ1155">
            <v>3000</v>
          </cell>
          <cell r="BB1155">
            <v>600</v>
          </cell>
          <cell r="BF1155">
            <v>300</v>
          </cell>
          <cell r="BG1155">
            <v>41815.296999999999</v>
          </cell>
          <cell r="BH1155">
            <v>36490.234499999999</v>
          </cell>
        </row>
        <row r="1156">
          <cell r="D1156" t="str">
            <v>S10357</v>
          </cell>
          <cell r="E1156" t="str">
            <v>ugb</v>
          </cell>
          <cell r="F1156" t="str">
            <v>TRL</v>
          </cell>
          <cell r="G1156" t="str">
            <v>UT41</v>
          </cell>
          <cell r="H1156" t="str">
            <v>8</v>
          </cell>
          <cell r="I1156" t="str">
            <v>GB</v>
          </cell>
          <cell r="J1156" t="str">
            <v>17/01/2013</v>
          </cell>
          <cell r="K1156">
            <v>0</v>
          </cell>
          <cell r="L1156">
            <v>65</v>
          </cell>
          <cell r="M1156">
            <v>0</v>
          </cell>
          <cell r="BG1156">
            <v>65</v>
          </cell>
          <cell r="BH1156">
            <v>65</v>
          </cell>
        </row>
        <row r="1157">
          <cell r="D1157" t="str">
            <v>A76178</v>
          </cell>
          <cell r="E1157" t="str">
            <v>ugb</v>
          </cell>
          <cell r="F1157" t="str">
            <v>TRL</v>
          </cell>
          <cell r="G1157" t="str">
            <v>UT41</v>
          </cell>
          <cell r="H1157" t="str">
            <v>8</v>
          </cell>
          <cell r="J1157" t="str">
            <v>03/06/2013</v>
          </cell>
          <cell r="K1157">
            <v>0</v>
          </cell>
          <cell r="L1157">
            <v>28</v>
          </cell>
          <cell r="M1157">
            <v>0</v>
          </cell>
          <cell r="BG1157">
            <v>28</v>
          </cell>
          <cell r="BH1157">
            <v>28</v>
          </cell>
        </row>
        <row r="1158">
          <cell r="D1158" t="str">
            <v>A74785</v>
          </cell>
          <cell r="E1158" t="str">
            <v>ugb</v>
          </cell>
          <cell r="F1158" t="str">
            <v>TRL</v>
          </cell>
          <cell r="G1158" t="str">
            <v>UT42</v>
          </cell>
          <cell r="H1158" t="str">
            <v>9</v>
          </cell>
          <cell r="I1158" t="str">
            <v>GB</v>
          </cell>
          <cell r="J1158" t="str">
            <v>18/06/2012</v>
          </cell>
          <cell r="K1158">
            <v>18.393883076923</v>
          </cell>
          <cell r="L1158">
            <v>27000</v>
          </cell>
          <cell r="M1158">
            <v>2628.0720000000001</v>
          </cell>
          <cell r="U1158">
            <v>472.5</v>
          </cell>
          <cell r="AA1158">
            <v>4995</v>
          </cell>
          <cell r="AX1158">
            <v>472.5</v>
          </cell>
          <cell r="BF1158">
            <v>300</v>
          </cell>
          <cell r="BG1158">
            <v>35868.072</v>
          </cell>
          <cell r="BH1158">
            <v>30573.072</v>
          </cell>
        </row>
        <row r="1159">
          <cell r="D1159" t="str">
            <v>A76388</v>
          </cell>
          <cell r="E1159" t="str">
            <v>ugb</v>
          </cell>
          <cell r="F1159" t="str">
            <v>THW</v>
          </cell>
          <cell r="G1159" t="str">
            <v>UT22</v>
          </cell>
          <cell r="H1159" t="str">
            <v>6</v>
          </cell>
          <cell r="J1159" t="str">
            <v>14/10/2013</v>
          </cell>
          <cell r="K1159">
            <v>54</v>
          </cell>
          <cell r="L1159">
            <v>54</v>
          </cell>
          <cell r="M1159">
            <v>0</v>
          </cell>
          <cell r="BG1159">
            <v>54</v>
          </cell>
          <cell r="BH1159">
            <v>54</v>
          </cell>
        </row>
        <row r="1160">
          <cell r="D1160" t="str">
            <v>W29564</v>
          </cell>
          <cell r="E1160" t="str">
            <v>ugb</v>
          </cell>
          <cell r="F1160" t="str">
            <v>MAM</v>
          </cell>
          <cell r="G1160" t="str">
            <v>UU23</v>
          </cell>
          <cell r="H1160" t="str">
            <v>5</v>
          </cell>
          <cell r="I1160" t="str">
            <v>GB</v>
          </cell>
          <cell r="J1160" t="str">
            <v>08/05/2001</v>
          </cell>
          <cell r="K1160">
            <v>18.81116225641</v>
          </cell>
          <cell r="L1160">
            <v>33948.800000000003</v>
          </cell>
          <cell r="M1160">
            <v>2732.9663999999998</v>
          </cell>
          <cell r="BG1160">
            <v>36681.7664</v>
          </cell>
          <cell r="BH1160">
            <v>36681.7664</v>
          </cell>
        </row>
        <row r="1161">
          <cell r="D1161" t="str">
            <v>A76488</v>
          </cell>
          <cell r="E1161" t="str">
            <v>ugb</v>
          </cell>
          <cell r="F1161" t="str">
            <v>TRL</v>
          </cell>
          <cell r="G1161" t="str">
            <v>UT43</v>
          </cell>
          <cell r="H1161" t="str">
            <v>11</v>
          </cell>
          <cell r="I1161" t="str">
            <v>GB</v>
          </cell>
          <cell r="J1161" t="str">
            <v>10/03/2014</v>
          </cell>
          <cell r="K1161">
            <v>7.8869600000000002</v>
          </cell>
          <cell r="L1161">
            <v>11250</v>
          </cell>
          <cell r="M1161">
            <v>454.572</v>
          </cell>
          <cell r="U1161">
            <v>196.875</v>
          </cell>
          <cell r="AA1161">
            <v>2081.25</v>
          </cell>
          <cell r="AT1161">
            <v>900</v>
          </cell>
          <cell r="AX1161">
            <v>196.875</v>
          </cell>
          <cell r="BF1161">
            <v>300</v>
          </cell>
          <cell r="BG1161">
            <v>15379.572</v>
          </cell>
          <cell r="BH1161">
            <v>12998.322</v>
          </cell>
        </row>
        <row r="1162">
          <cell r="D1162" t="str">
            <v>A24806</v>
          </cell>
          <cell r="E1162" t="str">
            <v>ugb</v>
          </cell>
          <cell r="F1162" t="str">
            <v>SBR</v>
          </cell>
          <cell r="G1162" t="str">
            <v>UT31</v>
          </cell>
          <cell r="H1162" t="str">
            <v>7</v>
          </cell>
          <cell r="I1162" t="str">
            <v>GB</v>
          </cell>
          <cell r="J1162" t="str">
            <v>19/06/2006</v>
          </cell>
          <cell r="K1162">
            <v>26.437750000000001</v>
          </cell>
          <cell r="L1162">
            <v>36627.25</v>
          </cell>
          <cell r="M1162">
            <v>3956.6325000000002</v>
          </cell>
          <cell r="U1162">
            <v>640.97687499999995</v>
          </cell>
          <cell r="Y1162">
            <v>414.1</v>
          </cell>
          <cell r="AA1162">
            <v>6776.0412500000002</v>
          </cell>
          <cell r="AM1162">
            <v>2197.6350000000002</v>
          </cell>
          <cell r="AX1162">
            <v>640.97687499999995</v>
          </cell>
          <cell r="BF1162">
            <v>300</v>
          </cell>
          <cell r="BG1162">
            <v>51553.612500000003</v>
          </cell>
          <cell r="BH1162">
            <v>44477.571250000001</v>
          </cell>
        </row>
        <row r="1163">
          <cell r="D1163" t="str">
            <v>A50057</v>
          </cell>
          <cell r="E1163" t="str">
            <v>ugb</v>
          </cell>
          <cell r="F1163" t="str">
            <v>EEA</v>
          </cell>
          <cell r="G1163" t="str">
            <v>UE31</v>
          </cell>
          <cell r="H1163" t="str">
            <v>3</v>
          </cell>
          <cell r="I1163" t="str">
            <v>GB</v>
          </cell>
          <cell r="J1163" t="str">
            <v>06/01/2009</v>
          </cell>
          <cell r="K1163">
            <v>33.366867692307999</v>
          </cell>
          <cell r="L1163">
            <v>58140</v>
          </cell>
          <cell r="M1163">
            <v>6925.3919999999998</v>
          </cell>
          <cell r="BG1163">
            <v>65065.392</v>
          </cell>
          <cell r="BH1163">
            <v>65065.392</v>
          </cell>
        </row>
        <row r="1164">
          <cell r="D1164" t="str">
            <v>A89680</v>
          </cell>
          <cell r="E1164" t="str">
            <v>ugb</v>
          </cell>
          <cell r="F1164" t="str">
            <v>THW</v>
          </cell>
          <cell r="G1164" t="str">
            <v>UT22</v>
          </cell>
          <cell r="H1164" t="str">
            <v>3</v>
          </cell>
          <cell r="I1164" t="str">
            <v>GB</v>
          </cell>
          <cell r="J1164" t="str">
            <v>01/03/2002</v>
          </cell>
          <cell r="K1164">
            <v>56.561118582359001</v>
          </cell>
          <cell r="L1164">
            <v>72876.764200000005</v>
          </cell>
          <cell r="M1164">
            <v>9812.6230596000005</v>
          </cell>
          <cell r="P1164">
            <v>6185.2</v>
          </cell>
          <cell r="U1164">
            <v>1275.3433735000001</v>
          </cell>
          <cell r="Y1164">
            <v>414.1</v>
          </cell>
          <cell r="AA1164">
            <v>13482.201376999999</v>
          </cell>
          <cell r="AM1164">
            <v>4372.6058519999997</v>
          </cell>
          <cell r="AX1164">
            <v>1275.3433735000001</v>
          </cell>
          <cell r="BD1164">
            <v>600</v>
          </cell>
          <cell r="BG1164">
            <v>110294.1812356</v>
          </cell>
          <cell r="BH1164">
            <v>96211.979858599996</v>
          </cell>
        </row>
        <row r="1165">
          <cell r="D1165" t="str">
            <v>W46469</v>
          </cell>
          <cell r="E1165" t="str">
            <v>ugb</v>
          </cell>
          <cell r="F1165" t="str">
            <v>GGE</v>
          </cell>
          <cell r="G1165" t="str">
            <v>UP31</v>
          </cell>
          <cell r="H1165" t="str">
            <v>7</v>
          </cell>
          <cell r="I1165" t="str">
            <v>GB</v>
          </cell>
          <cell r="J1165" t="str">
            <v>12/01/2004</v>
          </cell>
          <cell r="K1165">
            <v>20.971029059829</v>
          </cell>
          <cell r="L1165">
            <v>17574</v>
          </cell>
          <cell r="M1165">
            <v>1327.2840000000001</v>
          </cell>
          <cell r="U1165">
            <v>307.54500000000002</v>
          </cell>
          <cell r="Y1165">
            <v>414.1</v>
          </cell>
          <cell r="AA1165">
            <v>3251.19</v>
          </cell>
          <cell r="AM1165">
            <v>1054.44</v>
          </cell>
          <cell r="AX1165">
            <v>307.54500000000002</v>
          </cell>
          <cell r="BF1165">
            <v>300</v>
          </cell>
          <cell r="BG1165">
            <v>24536.103999999999</v>
          </cell>
          <cell r="BH1165">
            <v>20984.914000000001</v>
          </cell>
        </row>
        <row r="1166">
          <cell r="D1166" t="str">
            <v>A25275</v>
          </cell>
          <cell r="E1166" t="str">
            <v>ugb</v>
          </cell>
          <cell r="F1166" t="str">
            <v>TRL</v>
          </cell>
          <cell r="G1166" t="str">
            <v>UT42</v>
          </cell>
          <cell r="H1166" t="str">
            <v>5</v>
          </cell>
          <cell r="J1166" t="str">
            <v>20/02/2012</v>
          </cell>
          <cell r="K1166">
            <v>0</v>
          </cell>
          <cell r="L1166">
            <v>39.44</v>
          </cell>
          <cell r="M1166">
            <v>0</v>
          </cell>
          <cell r="BG1166">
            <v>39.44</v>
          </cell>
          <cell r="BH1166">
            <v>39.44</v>
          </cell>
        </row>
        <row r="1167">
          <cell r="D1167" t="str">
            <v>A74705</v>
          </cell>
          <cell r="E1167" t="str">
            <v>ugb</v>
          </cell>
          <cell r="F1167" t="str">
            <v>TRL</v>
          </cell>
          <cell r="G1167" t="str">
            <v>UT41</v>
          </cell>
          <cell r="H1167" t="str">
            <v>7</v>
          </cell>
          <cell r="J1167" t="str">
            <v>20/06/2011</v>
          </cell>
          <cell r="K1167">
            <v>0</v>
          </cell>
          <cell r="L1167">
            <v>31.9</v>
          </cell>
          <cell r="M1167">
            <v>0</v>
          </cell>
          <cell r="BG1167">
            <v>31.9</v>
          </cell>
          <cell r="BH1167">
            <v>31.9</v>
          </cell>
        </row>
        <row r="1168">
          <cell r="D1168" t="str">
            <v>S10044</v>
          </cell>
          <cell r="E1168" t="str">
            <v>ugb</v>
          </cell>
          <cell r="F1168" t="str">
            <v>TIS</v>
          </cell>
          <cell r="G1168" t="str">
            <v>UT51</v>
          </cell>
          <cell r="H1168" t="str">
            <v>3</v>
          </cell>
          <cell r="J1168" t="str">
            <v>05/09/2003</v>
          </cell>
          <cell r="K1168">
            <v>0</v>
          </cell>
          <cell r="L1168">
            <v>62.19</v>
          </cell>
          <cell r="M1168">
            <v>0</v>
          </cell>
          <cell r="BG1168">
            <v>62.19</v>
          </cell>
          <cell r="BH1168">
            <v>62.19</v>
          </cell>
        </row>
        <row r="1169">
          <cell r="D1169" t="str">
            <v>A76443</v>
          </cell>
          <cell r="E1169" t="str">
            <v>ugb</v>
          </cell>
          <cell r="F1169" t="str">
            <v>WTC</v>
          </cell>
          <cell r="G1169" t="str">
            <v>UU22</v>
          </cell>
          <cell r="H1169" t="str">
            <v>4</v>
          </cell>
          <cell r="I1169" t="str">
            <v>GB</v>
          </cell>
          <cell r="J1169" t="str">
            <v>13/01/2014</v>
          </cell>
          <cell r="K1169">
            <v>41.247013333333001</v>
          </cell>
          <cell r="L1169">
            <v>53500</v>
          </cell>
          <cell r="M1169">
            <v>6879.576</v>
          </cell>
          <cell r="P1169">
            <v>4308</v>
          </cell>
          <cell r="U1169">
            <v>936.25</v>
          </cell>
          <cell r="Y1169">
            <v>414.1</v>
          </cell>
          <cell r="AA1169">
            <v>9897.5</v>
          </cell>
          <cell r="AM1169">
            <v>3210</v>
          </cell>
          <cell r="AX1169">
            <v>936.25</v>
          </cell>
          <cell r="BE1169">
            <v>350</v>
          </cell>
          <cell r="BG1169">
            <v>80431.676000000007</v>
          </cell>
          <cell r="BH1169">
            <v>70184.176000000007</v>
          </cell>
        </row>
        <row r="1170">
          <cell r="D1170" t="str">
            <v>A74867</v>
          </cell>
          <cell r="E1170" t="str">
            <v>ugb</v>
          </cell>
          <cell r="F1170" t="str">
            <v>TRL</v>
          </cell>
          <cell r="G1170" t="str">
            <v>UT42</v>
          </cell>
          <cell r="H1170" t="str">
            <v>10</v>
          </cell>
          <cell r="I1170" t="str">
            <v>GB</v>
          </cell>
          <cell r="J1170" t="str">
            <v>13/08/2012</v>
          </cell>
          <cell r="K1170">
            <v>12.275934358974</v>
          </cell>
          <cell r="L1170">
            <v>22000</v>
          </cell>
          <cell r="M1170">
            <v>1938.0719999999999</v>
          </cell>
          <cell r="BG1170">
            <v>23938.072</v>
          </cell>
          <cell r="BH1170">
            <v>23938.072</v>
          </cell>
        </row>
        <row r="1171">
          <cell r="D1171" t="str">
            <v>I00346</v>
          </cell>
          <cell r="E1171" t="str">
            <v>uin</v>
          </cell>
          <cell r="F1171" t="str">
            <v>THW</v>
          </cell>
          <cell r="G1171" t="str">
            <v>UT211</v>
          </cell>
          <cell r="H1171" t="str">
            <v>10</v>
          </cell>
          <cell r="I1171" t="str">
            <v>IN</v>
          </cell>
          <cell r="J1171" t="str">
            <v>07/01/2014</v>
          </cell>
          <cell r="K1171">
            <v>1.5352963465094605</v>
          </cell>
          <cell r="L1171">
            <v>1571.0147773577494</v>
          </cell>
          <cell r="M1171">
            <v>0</v>
          </cell>
          <cell r="S1171">
            <v>94.260886641464964</v>
          </cell>
          <cell r="V1171">
            <v>75.408709313171983</v>
          </cell>
          <cell r="AA1171">
            <v>485.12622121851831</v>
          </cell>
          <cell r="AB1171">
            <v>785.50738867887469</v>
          </cell>
          <cell r="AC1171">
            <v>147.28263537728901</v>
          </cell>
          <cell r="AD1171">
            <v>245.47105896214833</v>
          </cell>
          <cell r="AQ1171">
            <v>188.52177328292993</v>
          </cell>
          <cell r="BA1171">
            <v>0</v>
          </cell>
          <cell r="BG1171">
            <v>3592.5934508321466</v>
          </cell>
          <cell r="BH1171">
            <v>3107.4672296136282</v>
          </cell>
        </row>
        <row r="1172">
          <cell r="D1172" t="str">
            <v>W29408</v>
          </cell>
          <cell r="E1172" t="str">
            <v>ugb</v>
          </cell>
          <cell r="F1172" t="str">
            <v>THW</v>
          </cell>
          <cell r="G1172" t="str">
            <v>UT21</v>
          </cell>
          <cell r="H1172" t="str">
            <v>0</v>
          </cell>
          <cell r="I1172" t="str">
            <v>GB</v>
          </cell>
          <cell r="J1172" t="str">
            <v>09/08/1999</v>
          </cell>
          <cell r="K1172">
            <v>31.328337569231</v>
          </cell>
          <cell r="L1172">
            <v>39655</v>
          </cell>
          <cell r="M1172">
            <v>4005.9882600000001</v>
          </cell>
          <cell r="P1172">
            <v>4842.7700000000004</v>
          </cell>
          <cell r="U1172">
            <v>693.96249999999998</v>
          </cell>
          <cell r="Y1172">
            <v>340</v>
          </cell>
          <cell r="AA1172">
            <v>7336.1750000000002</v>
          </cell>
          <cell r="AT1172">
            <v>3172.4</v>
          </cell>
          <cell r="AX1172">
            <v>693.96249999999998</v>
          </cell>
          <cell r="BE1172">
            <v>350</v>
          </cell>
          <cell r="BG1172">
            <v>61090.258260000002</v>
          </cell>
          <cell r="BH1172">
            <v>53404.083259999999</v>
          </cell>
        </row>
        <row r="1173">
          <cell r="D1173" t="str">
            <v>A00332</v>
          </cell>
          <cell r="E1173" t="str">
            <v>ugb</v>
          </cell>
          <cell r="F1173" t="str">
            <v>TPL</v>
          </cell>
          <cell r="G1173" t="str">
            <v>UT22</v>
          </cell>
          <cell r="H1173" t="str">
            <v>4</v>
          </cell>
          <cell r="I1173" t="str">
            <v>GB</v>
          </cell>
          <cell r="J1173" t="str">
            <v>17/03/2008</v>
          </cell>
          <cell r="K1173">
            <v>33.285165128205001</v>
          </cell>
          <cell r="L1173">
            <v>58000</v>
          </cell>
          <cell r="M1173">
            <v>6906.0720000000001</v>
          </cell>
          <cell r="BG1173">
            <v>64906.072</v>
          </cell>
          <cell r="BH1173">
            <v>64906.072</v>
          </cell>
        </row>
        <row r="1174">
          <cell r="D1174" t="str">
            <v>W29734</v>
          </cell>
          <cell r="E1174" t="str">
            <v>ugb</v>
          </cell>
          <cell r="F1174" t="str">
            <v>EEA</v>
          </cell>
          <cell r="G1174" t="str">
            <v>UE31</v>
          </cell>
          <cell r="H1174" t="str">
            <v>5</v>
          </cell>
          <cell r="I1174" t="str">
            <v>GB</v>
          </cell>
          <cell r="J1174" t="str">
            <v>20/01/2003</v>
          </cell>
          <cell r="K1174">
            <v>33.738191589743998</v>
          </cell>
          <cell r="L1174">
            <v>42860</v>
          </cell>
          <cell r="M1174">
            <v>5515.4736000000003</v>
          </cell>
          <cell r="P1174">
            <v>5063.2</v>
          </cell>
          <cell r="U1174">
            <v>750.05</v>
          </cell>
          <cell r="AA1174">
            <v>7929.1</v>
          </cell>
          <cell r="AM1174">
            <v>2571.6</v>
          </cell>
          <cell r="AX1174">
            <v>750.05</v>
          </cell>
          <cell r="BE1174">
            <v>350</v>
          </cell>
          <cell r="BG1174">
            <v>65789.473599999998</v>
          </cell>
          <cell r="BH1174">
            <v>57510.373599999999</v>
          </cell>
        </row>
        <row r="1175">
          <cell r="D1175" t="str">
            <v>A25192</v>
          </cell>
          <cell r="E1175" t="str">
            <v>ugb</v>
          </cell>
          <cell r="F1175" t="str">
            <v>WWN</v>
          </cell>
          <cell r="G1175" t="str">
            <v>UU61</v>
          </cell>
          <cell r="H1175" t="str">
            <v>0</v>
          </cell>
          <cell r="I1175" t="str">
            <v>GB</v>
          </cell>
          <cell r="J1175" t="str">
            <v>05/03/2010</v>
          </cell>
          <cell r="K1175">
            <v>10.631575384614999</v>
          </cell>
          <cell r="L1175">
            <v>16500</v>
          </cell>
          <cell r="M1175">
            <v>1179.0719999999999</v>
          </cell>
          <cell r="AA1175">
            <v>3052.5</v>
          </cell>
          <cell r="BG1175">
            <v>20731.572</v>
          </cell>
          <cell r="BH1175">
            <v>17679.072</v>
          </cell>
        </row>
        <row r="1176">
          <cell r="D1176" t="str">
            <v>S10290</v>
          </cell>
          <cell r="E1176" t="str">
            <v>ugb</v>
          </cell>
          <cell r="F1176" t="str">
            <v>WWN</v>
          </cell>
          <cell r="G1176" t="str">
            <v>UU61</v>
          </cell>
          <cell r="H1176" t="str">
            <v>5</v>
          </cell>
          <cell r="J1176" t="str">
            <v>01/04/2010</v>
          </cell>
          <cell r="K1176">
            <v>0</v>
          </cell>
          <cell r="L1176">
            <v>29.5</v>
          </cell>
          <cell r="M1176">
            <v>0</v>
          </cell>
          <cell r="BG1176">
            <v>29.5</v>
          </cell>
          <cell r="BH1176">
            <v>29.5</v>
          </cell>
        </row>
        <row r="1177">
          <cell r="D1177" t="str">
            <v>A76253</v>
          </cell>
          <cell r="E1177" t="str">
            <v>ugb</v>
          </cell>
          <cell r="F1177" t="str">
            <v>TRL</v>
          </cell>
          <cell r="G1177" t="str">
            <v>UT42</v>
          </cell>
          <cell r="H1177" t="str">
            <v>10</v>
          </cell>
          <cell r="J1177" t="str">
            <v>28/08/2013</v>
          </cell>
          <cell r="K1177">
            <v>32.25</v>
          </cell>
          <cell r="L1177">
            <v>32.25</v>
          </cell>
          <cell r="M1177">
            <v>0</v>
          </cell>
          <cell r="BG1177">
            <v>32.25</v>
          </cell>
          <cell r="BH1177">
            <v>32.25</v>
          </cell>
        </row>
        <row r="1178">
          <cell r="D1178" t="str">
            <v>S10368</v>
          </cell>
          <cell r="E1178" t="str">
            <v>ugb</v>
          </cell>
          <cell r="F1178" t="str">
            <v>TRL</v>
          </cell>
          <cell r="G1178" t="str">
            <v>UT43</v>
          </cell>
          <cell r="H1178" t="str">
            <v>7</v>
          </cell>
          <cell r="J1178" t="str">
            <v>25/04/2013</v>
          </cell>
          <cell r="K1178">
            <v>45</v>
          </cell>
          <cell r="L1178">
            <v>45</v>
          </cell>
          <cell r="M1178">
            <v>0</v>
          </cell>
          <cell r="BG1178">
            <v>45</v>
          </cell>
          <cell r="BH1178">
            <v>45</v>
          </cell>
        </row>
        <row r="1179">
          <cell r="D1179" t="str">
            <v>A74647</v>
          </cell>
          <cell r="E1179" t="str">
            <v>ugb</v>
          </cell>
          <cell r="F1179" t="str">
            <v>TRL</v>
          </cell>
          <cell r="G1179" t="str">
            <v>UT42</v>
          </cell>
          <cell r="H1179" t="str">
            <v>8</v>
          </cell>
          <cell r="I1179" t="str">
            <v>GB</v>
          </cell>
          <cell r="J1179" t="str">
            <v>07/12/2009</v>
          </cell>
          <cell r="K1179">
            <v>16.944652307691999</v>
          </cell>
          <cell r="L1179">
            <v>30000</v>
          </cell>
          <cell r="M1179">
            <v>3042.0720000000001</v>
          </cell>
          <cell r="BG1179">
            <v>33042.072</v>
          </cell>
          <cell r="BH1179">
            <v>33042.072</v>
          </cell>
        </row>
        <row r="1180">
          <cell r="D1180" t="str">
            <v>A76466</v>
          </cell>
          <cell r="E1180" t="str">
            <v>ugb</v>
          </cell>
          <cell r="F1180" t="str">
            <v>TRL</v>
          </cell>
          <cell r="G1180" t="str">
            <v>UT43</v>
          </cell>
          <cell r="H1180" t="str">
            <v>9</v>
          </cell>
          <cell r="J1180" t="str">
            <v>17/02/2014</v>
          </cell>
          <cell r="K1180">
            <v>27.19</v>
          </cell>
          <cell r="L1180">
            <v>27.19</v>
          </cell>
          <cell r="M1180">
            <v>0</v>
          </cell>
          <cell r="BG1180">
            <v>27.19</v>
          </cell>
          <cell r="BH1180">
            <v>27.19</v>
          </cell>
        </row>
        <row r="1181">
          <cell r="D1181" t="str">
            <v>A76026</v>
          </cell>
          <cell r="E1181" t="str">
            <v>ugb</v>
          </cell>
          <cell r="F1181" t="str">
            <v>TRS</v>
          </cell>
          <cell r="G1181" t="str">
            <v>UT43</v>
          </cell>
          <cell r="H1181" t="str">
            <v>11</v>
          </cell>
          <cell r="I1181" t="str">
            <v>GB</v>
          </cell>
          <cell r="J1181" t="str">
            <v>14/01/2013</v>
          </cell>
          <cell r="K1181">
            <v>10.872588205128</v>
          </cell>
          <cell r="L1181">
            <v>15750</v>
          </cell>
          <cell r="M1181">
            <v>1075.5719999999999</v>
          </cell>
          <cell r="U1181">
            <v>275.625</v>
          </cell>
          <cell r="Y1181">
            <v>414.1</v>
          </cell>
          <cell r="AA1181">
            <v>2913.75</v>
          </cell>
          <cell r="AJ1181">
            <v>472.5</v>
          </cell>
          <cell r="BF1181">
            <v>300</v>
          </cell>
          <cell r="BG1181">
            <v>21201.546999999999</v>
          </cell>
          <cell r="BH1181">
            <v>17987.796999999999</v>
          </cell>
        </row>
        <row r="1182">
          <cell r="D1182" t="str">
            <v>A74818</v>
          </cell>
          <cell r="E1182" t="str">
            <v>ugb</v>
          </cell>
          <cell r="F1182" t="str">
            <v>TRL</v>
          </cell>
          <cell r="G1182" t="str">
            <v>UT42</v>
          </cell>
          <cell r="H1182" t="str">
            <v>5</v>
          </cell>
          <cell r="J1182" t="str">
            <v>09/07/2012</v>
          </cell>
          <cell r="K1182">
            <v>0</v>
          </cell>
          <cell r="L1182">
            <v>29.16</v>
          </cell>
          <cell r="M1182">
            <v>0</v>
          </cell>
          <cell r="BG1182">
            <v>29.16</v>
          </cell>
          <cell r="BH1182">
            <v>29.16</v>
          </cell>
        </row>
        <row r="1183">
          <cell r="D1183" t="str">
            <v>A49918</v>
          </cell>
          <cell r="E1183" t="str">
            <v>ugb</v>
          </cell>
          <cell r="F1183" t="str">
            <v>ESD</v>
          </cell>
          <cell r="G1183" t="str">
            <v>UE21</v>
          </cell>
          <cell r="H1183" t="str">
            <v>5</v>
          </cell>
          <cell r="I1183" t="str">
            <v>GB</v>
          </cell>
          <cell r="J1183" t="str">
            <v>15/10/2007</v>
          </cell>
          <cell r="K1183">
            <v>30.743885948717999</v>
          </cell>
          <cell r="L1183">
            <v>38760</v>
          </cell>
          <cell r="M1183">
            <v>4902.4776000000002</v>
          </cell>
          <cell r="P1183">
            <v>4721.2</v>
          </cell>
          <cell r="U1183">
            <v>678.3</v>
          </cell>
          <cell r="Y1183">
            <v>414.1</v>
          </cell>
          <cell r="AA1183">
            <v>7170.6</v>
          </cell>
          <cell r="AM1183">
            <v>2325.6</v>
          </cell>
          <cell r="AX1183">
            <v>678.3</v>
          </cell>
          <cell r="BF1183">
            <v>300</v>
          </cell>
          <cell r="BG1183">
            <v>59950.577599999997</v>
          </cell>
          <cell r="BH1183">
            <v>52479.977599999998</v>
          </cell>
        </row>
        <row r="1184">
          <cell r="D1184" t="str">
            <v>A84980</v>
          </cell>
          <cell r="E1184" t="str">
            <v>ugb</v>
          </cell>
          <cell r="F1184" t="str">
            <v>THW</v>
          </cell>
          <cell r="G1184" t="str">
            <v>UT21</v>
          </cell>
          <cell r="H1184" t="str">
            <v>3</v>
          </cell>
          <cell r="I1184" t="str">
            <v>GB</v>
          </cell>
          <cell r="J1184" t="str">
            <v>12/06/2003</v>
          </cell>
          <cell r="K1184">
            <v>43.042494769230998</v>
          </cell>
          <cell r="L1184">
            <v>54634</v>
          </cell>
          <cell r="M1184">
            <v>7265.6448</v>
          </cell>
          <cell r="P1184">
            <v>5971.6</v>
          </cell>
          <cell r="U1184">
            <v>956.09500000000003</v>
          </cell>
          <cell r="Y1184">
            <v>414.1</v>
          </cell>
          <cell r="AA1184">
            <v>10107.290000000001</v>
          </cell>
          <cell r="AM1184">
            <v>3278.04</v>
          </cell>
          <cell r="AX1184">
            <v>956.09500000000003</v>
          </cell>
          <cell r="BE1184">
            <v>350</v>
          </cell>
          <cell r="BG1184">
            <v>83932.864799999996</v>
          </cell>
          <cell r="BH1184">
            <v>73475.574800000002</v>
          </cell>
        </row>
        <row r="1185">
          <cell r="D1185" t="str">
            <v>U02914</v>
          </cell>
          <cell r="E1185" t="str">
            <v>ugb</v>
          </cell>
          <cell r="F1185" t="str">
            <v>THW</v>
          </cell>
          <cell r="G1185" t="str">
            <v>UT22</v>
          </cell>
          <cell r="H1185" t="str">
            <v>0</v>
          </cell>
          <cell r="J1185" t="str">
            <v>23/06/2008</v>
          </cell>
          <cell r="K1185">
            <v>46.43</v>
          </cell>
          <cell r="L1185">
            <v>46.43</v>
          </cell>
          <cell r="M1185">
            <v>0</v>
          </cell>
          <cell r="BG1185">
            <v>46.43</v>
          </cell>
          <cell r="BH1185">
            <v>46.43</v>
          </cell>
        </row>
        <row r="1186">
          <cell r="D1186" t="str">
            <v>A74414</v>
          </cell>
          <cell r="E1186" t="str">
            <v>ugb</v>
          </cell>
          <cell r="F1186" t="str">
            <v>EEA</v>
          </cell>
          <cell r="G1186" t="str">
            <v>UE31</v>
          </cell>
          <cell r="H1186" t="str">
            <v>7</v>
          </cell>
          <cell r="I1186" t="str">
            <v>GB</v>
          </cell>
          <cell r="J1186" t="str">
            <v>23/07/2007</v>
          </cell>
          <cell r="K1186">
            <v>16.652857435897001</v>
          </cell>
          <cell r="L1186">
            <v>29500</v>
          </cell>
          <cell r="M1186">
            <v>2973.0720000000001</v>
          </cell>
          <cell r="BG1186">
            <v>32473.072</v>
          </cell>
          <cell r="BH1186">
            <v>32473.072</v>
          </cell>
        </row>
        <row r="1187">
          <cell r="D1187" t="str">
            <v>U03132</v>
          </cell>
          <cell r="E1187" t="str">
            <v>ugb</v>
          </cell>
          <cell r="F1187" t="str">
            <v>EEA</v>
          </cell>
          <cell r="G1187" t="str">
            <v>UE31</v>
          </cell>
          <cell r="H1187" t="str">
            <v>7</v>
          </cell>
          <cell r="J1187" t="str">
            <v>08/06/2010</v>
          </cell>
          <cell r="K1187">
            <v>0</v>
          </cell>
          <cell r="L1187">
            <v>35</v>
          </cell>
          <cell r="M1187">
            <v>0</v>
          </cell>
          <cell r="BG1187">
            <v>35</v>
          </cell>
          <cell r="BH1187">
            <v>35</v>
          </cell>
        </row>
        <row r="1188">
          <cell r="D1188" t="str">
            <v>A00305</v>
          </cell>
          <cell r="E1188" t="str">
            <v>ugb</v>
          </cell>
          <cell r="F1188" t="str">
            <v>WEN</v>
          </cell>
          <cell r="G1188" t="str">
            <v>UU41</v>
          </cell>
          <cell r="H1188" t="str">
            <v>0</v>
          </cell>
          <cell r="I1188" t="str">
            <v>SE</v>
          </cell>
          <cell r="J1188" t="str">
            <v>17/03/2008</v>
          </cell>
          <cell r="K1188">
            <v>43.258129364102999</v>
          </cell>
          <cell r="L1188">
            <v>55200</v>
          </cell>
          <cell r="M1188">
            <v>7300.5822600000001</v>
          </cell>
          <cell r="P1188">
            <v>5658.77</v>
          </cell>
          <cell r="U1188">
            <v>966</v>
          </cell>
          <cell r="AA1188">
            <v>10212</v>
          </cell>
          <cell r="AT1188">
            <v>4416</v>
          </cell>
          <cell r="BD1188">
            <v>600</v>
          </cell>
          <cell r="BG1188">
            <v>84353.35226</v>
          </cell>
          <cell r="BH1188">
            <v>73541.35226</v>
          </cell>
        </row>
        <row r="1189">
          <cell r="D1189" t="str">
            <v>W29297</v>
          </cell>
          <cell r="E1189" t="str">
            <v>ugb</v>
          </cell>
          <cell r="F1189" t="str">
            <v>WWN</v>
          </cell>
          <cell r="G1189" t="str">
            <v>UU61</v>
          </cell>
          <cell r="H1189" t="str">
            <v>4</v>
          </cell>
          <cell r="I1189" t="str">
            <v>GB</v>
          </cell>
          <cell r="J1189" t="str">
            <v>19/01/1998</v>
          </cell>
          <cell r="K1189">
            <v>36.566906153845999</v>
          </cell>
          <cell r="L1189">
            <v>48667.5</v>
          </cell>
          <cell r="M1189">
            <v>5936.9669999999996</v>
          </cell>
          <cell r="O1189">
            <v>2310</v>
          </cell>
          <cell r="U1189">
            <v>851.68124999999998</v>
          </cell>
          <cell r="Y1189">
            <v>414.1</v>
          </cell>
          <cell r="AA1189">
            <v>9003.4874999999993</v>
          </cell>
          <cell r="AM1189">
            <v>2920.05</v>
          </cell>
          <cell r="AX1189">
            <v>851.68124999999998</v>
          </cell>
          <cell r="BE1189">
            <v>350</v>
          </cell>
          <cell r="BG1189">
            <v>71305.467000000004</v>
          </cell>
          <cell r="BH1189">
            <v>61951.979500000001</v>
          </cell>
        </row>
        <row r="1190">
          <cell r="D1190" t="str">
            <v>A24760</v>
          </cell>
          <cell r="E1190" t="str">
            <v>ugb</v>
          </cell>
          <cell r="F1190" t="str">
            <v>GGE</v>
          </cell>
          <cell r="G1190" t="str">
            <v>UP31</v>
          </cell>
          <cell r="H1190" t="str">
            <v>0</v>
          </cell>
          <cell r="I1190" t="str">
            <v>GB</v>
          </cell>
          <cell r="J1190" t="str">
            <v>22/03/2006</v>
          </cell>
          <cell r="K1190">
            <v>31.566498461538</v>
          </cell>
          <cell r="L1190">
            <v>41000</v>
          </cell>
          <cell r="M1190">
            <v>5139.6719999999996</v>
          </cell>
          <cell r="O1190">
            <v>4200</v>
          </cell>
          <cell r="AA1190">
            <v>7585</v>
          </cell>
          <cell r="AT1190">
            <v>3280</v>
          </cell>
          <cell r="BE1190">
            <v>350</v>
          </cell>
          <cell r="BG1190">
            <v>61554.671999999999</v>
          </cell>
          <cell r="BH1190">
            <v>53619.671999999999</v>
          </cell>
        </row>
        <row r="1191">
          <cell r="D1191" t="str">
            <v>W95974</v>
          </cell>
          <cell r="E1191" t="str">
            <v>ugb</v>
          </cell>
          <cell r="F1191" t="str">
            <v>MAM</v>
          </cell>
          <cell r="G1191" t="str">
            <v>UU23</v>
          </cell>
          <cell r="H1191" t="str">
            <v>3</v>
          </cell>
          <cell r="I1191" t="str">
            <v>GB</v>
          </cell>
          <cell r="J1191" t="str">
            <v>29/10/1979</v>
          </cell>
          <cell r="K1191">
            <v>32.753485128205</v>
          </cell>
          <cell r="L1191">
            <v>58000</v>
          </cell>
          <cell r="M1191">
            <v>5869.2960000000003</v>
          </cell>
          <cell r="BG1191">
            <v>63869.296000000002</v>
          </cell>
          <cell r="BH1191">
            <v>63869.296000000002</v>
          </cell>
        </row>
        <row r="1192">
          <cell r="D1192" t="str">
            <v>A00551</v>
          </cell>
          <cell r="E1192" t="str">
            <v>ugb</v>
          </cell>
          <cell r="F1192" t="str">
            <v>WEN</v>
          </cell>
          <cell r="G1192" t="str">
            <v>UU41</v>
          </cell>
          <cell r="H1192" t="str">
            <v>4</v>
          </cell>
          <cell r="I1192" t="str">
            <v>GB</v>
          </cell>
          <cell r="J1192" t="str">
            <v>13/10/2011</v>
          </cell>
          <cell r="K1192">
            <v>27.434677948718001</v>
          </cell>
          <cell r="L1192">
            <v>47975</v>
          </cell>
          <cell r="M1192">
            <v>5522.6220000000003</v>
          </cell>
          <cell r="BG1192">
            <v>53497.622000000003</v>
          </cell>
          <cell r="BH1192">
            <v>53497.622000000003</v>
          </cell>
        </row>
        <row r="1193">
          <cell r="D1193" t="str">
            <v>A96946</v>
          </cell>
          <cell r="E1193" t="str">
            <v>ugb</v>
          </cell>
          <cell r="F1193" t="str">
            <v>GGE</v>
          </cell>
          <cell r="G1193" t="str">
            <v>UP31</v>
          </cell>
          <cell r="H1193" t="str">
            <v>6</v>
          </cell>
          <cell r="I1193" t="str">
            <v>GB</v>
          </cell>
          <cell r="J1193" t="str">
            <v>31/05/2005</v>
          </cell>
          <cell r="K1193">
            <v>16.104283076923</v>
          </cell>
          <cell r="L1193">
            <v>28560</v>
          </cell>
          <cell r="M1193">
            <v>2843.3519999999999</v>
          </cell>
          <cell r="BG1193">
            <v>31403.351999999999</v>
          </cell>
          <cell r="BH1193">
            <v>31403.351999999999</v>
          </cell>
        </row>
        <row r="1194">
          <cell r="D1194" t="str">
            <v>U03070</v>
          </cell>
          <cell r="E1194" t="str">
            <v>ugb</v>
          </cell>
          <cell r="F1194" t="str">
            <v>SBR</v>
          </cell>
          <cell r="G1194" t="str">
            <v>UT31</v>
          </cell>
          <cell r="H1194" t="str">
            <v>7</v>
          </cell>
          <cell r="J1194" t="str">
            <v>26/10/2009</v>
          </cell>
          <cell r="K1194">
            <v>0</v>
          </cell>
          <cell r="L1194">
            <v>33</v>
          </cell>
          <cell r="M1194">
            <v>0</v>
          </cell>
          <cell r="BG1194">
            <v>33</v>
          </cell>
          <cell r="BH1194">
            <v>33</v>
          </cell>
        </row>
        <row r="1195">
          <cell r="D1195" t="str">
            <v>A74941</v>
          </cell>
          <cell r="E1195" t="str">
            <v>ugb</v>
          </cell>
          <cell r="F1195" t="str">
            <v>TRL</v>
          </cell>
          <cell r="G1195" t="str">
            <v>UT41</v>
          </cell>
          <cell r="H1195" t="str">
            <v>6</v>
          </cell>
          <cell r="J1195" t="str">
            <v>06/11/2012</v>
          </cell>
          <cell r="K1195">
            <v>0</v>
          </cell>
          <cell r="L1195">
            <v>39.6</v>
          </cell>
          <cell r="M1195">
            <v>0</v>
          </cell>
          <cell r="BG1195">
            <v>39.6</v>
          </cell>
          <cell r="BH1195">
            <v>39.6</v>
          </cell>
        </row>
        <row r="1196">
          <cell r="D1196" t="str">
            <v>A96318</v>
          </cell>
          <cell r="E1196" t="str">
            <v>ugb</v>
          </cell>
          <cell r="F1196" t="str">
            <v>THW</v>
          </cell>
          <cell r="G1196" t="str">
            <v>UT23</v>
          </cell>
          <cell r="H1196" t="str">
            <v>5</v>
          </cell>
          <cell r="I1196" t="str">
            <v>ZA</v>
          </cell>
          <cell r="J1196" t="str">
            <v>01/02/2005</v>
          </cell>
          <cell r="K1196">
            <v>22.780549743590001</v>
          </cell>
          <cell r="L1196">
            <v>40000</v>
          </cell>
          <cell r="M1196">
            <v>4422.0720000000001</v>
          </cell>
          <cell r="BG1196">
            <v>44422.072</v>
          </cell>
          <cell r="BH1196">
            <v>44422.072</v>
          </cell>
        </row>
        <row r="1197">
          <cell r="D1197" t="str">
            <v>A76474</v>
          </cell>
          <cell r="E1197" t="str">
            <v>ugb</v>
          </cell>
          <cell r="F1197" t="str">
            <v>GCL</v>
          </cell>
          <cell r="G1197" t="str">
            <v>UP31</v>
          </cell>
          <cell r="H1197" t="str">
            <v>10</v>
          </cell>
          <cell r="I1197" t="str">
            <v>GB</v>
          </cell>
          <cell r="J1197" t="str">
            <v>24/03/2014</v>
          </cell>
          <cell r="K1197">
            <v>16.183113846154001</v>
          </cell>
          <cell r="L1197">
            <v>22500</v>
          </cell>
          <cell r="M1197">
            <v>2007.0719999999999</v>
          </cell>
          <cell r="U1197">
            <v>393.75</v>
          </cell>
          <cell r="AA1197">
            <v>4162.5</v>
          </cell>
          <cell r="AT1197">
            <v>1800</v>
          </cell>
          <cell r="AX1197">
            <v>393.75</v>
          </cell>
          <cell r="BF1197">
            <v>300</v>
          </cell>
          <cell r="BG1197">
            <v>31557.072</v>
          </cell>
          <cell r="BH1197">
            <v>27094.572</v>
          </cell>
        </row>
        <row r="1198">
          <cell r="D1198" t="str">
            <v>A74794</v>
          </cell>
          <cell r="E1198" t="str">
            <v>ugb</v>
          </cell>
          <cell r="F1198" t="str">
            <v>TRL</v>
          </cell>
          <cell r="G1198" t="str">
            <v>UT43</v>
          </cell>
          <cell r="H1198" t="str">
            <v>7</v>
          </cell>
          <cell r="I1198" t="str">
            <v>GB</v>
          </cell>
          <cell r="J1198" t="str">
            <v>02/07/2012</v>
          </cell>
          <cell r="K1198">
            <v>21.164006153846</v>
          </cell>
          <cell r="L1198">
            <v>37230</v>
          </cell>
          <cell r="M1198">
            <v>4039.8119999999999</v>
          </cell>
          <cell r="BG1198">
            <v>41269.811999999998</v>
          </cell>
          <cell r="BH1198">
            <v>41269.811999999998</v>
          </cell>
        </row>
        <row r="1199">
          <cell r="D1199" t="str">
            <v>A76109</v>
          </cell>
          <cell r="E1199" t="str">
            <v>ugb</v>
          </cell>
          <cell r="F1199" t="str">
            <v>GCL</v>
          </cell>
          <cell r="G1199" t="str">
            <v>UP31</v>
          </cell>
          <cell r="H1199" t="str">
            <v>4</v>
          </cell>
          <cell r="I1199" t="str">
            <v>GB</v>
          </cell>
          <cell r="J1199" t="str">
            <v>15/07/2013</v>
          </cell>
          <cell r="K1199">
            <v>44.538674871795003</v>
          </cell>
          <cell r="L1199">
            <v>57200</v>
          </cell>
          <cell r="M1199">
            <v>7532.3159999999998</v>
          </cell>
          <cell r="P1199">
            <v>5338</v>
          </cell>
          <cell r="U1199">
            <v>1001</v>
          </cell>
          <cell r="Y1199">
            <v>414.1</v>
          </cell>
          <cell r="AA1199">
            <v>10582</v>
          </cell>
          <cell r="AM1199">
            <v>3432</v>
          </cell>
          <cell r="AX1199">
            <v>1001</v>
          </cell>
          <cell r="BE1199">
            <v>350</v>
          </cell>
          <cell r="BG1199">
            <v>86850.415999999997</v>
          </cell>
          <cell r="BH1199">
            <v>75918.415999999997</v>
          </cell>
        </row>
        <row r="1200">
          <cell r="D1200" t="str">
            <v>A76520</v>
          </cell>
          <cell r="E1200" t="str">
            <v>ugb</v>
          </cell>
          <cell r="F1200" t="str">
            <v>TRL</v>
          </cell>
          <cell r="G1200" t="str">
            <v>UT43</v>
          </cell>
          <cell r="H1200" t="str">
            <v>8</v>
          </cell>
          <cell r="J1200" t="str">
            <v>31/03/2014</v>
          </cell>
          <cell r="K1200">
            <v>27.04</v>
          </cell>
          <cell r="L1200">
            <v>27.04</v>
          </cell>
          <cell r="M1200">
            <v>0</v>
          </cell>
          <cell r="BG1200">
            <v>27.04</v>
          </cell>
          <cell r="BH1200">
            <v>27.04</v>
          </cell>
        </row>
        <row r="1201">
          <cell r="D1201" t="str">
            <v>A92703</v>
          </cell>
          <cell r="E1201" t="str">
            <v>ugb</v>
          </cell>
          <cell r="F1201" t="str">
            <v>BBI</v>
          </cell>
          <cell r="G1201" t="str">
            <v>UP21</v>
          </cell>
          <cell r="H1201" t="str">
            <v>6</v>
          </cell>
          <cell r="I1201" t="str">
            <v>GB</v>
          </cell>
          <cell r="J1201" t="str">
            <v>04/10/2004</v>
          </cell>
          <cell r="K1201">
            <v>15.806652307692</v>
          </cell>
          <cell r="L1201">
            <v>28050</v>
          </cell>
          <cell r="M1201">
            <v>2772.9720000000002</v>
          </cell>
          <cell r="BG1201">
            <v>30822.972000000002</v>
          </cell>
          <cell r="BH1201">
            <v>30822.972000000002</v>
          </cell>
        </row>
        <row r="1202">
          <cell r="D1202" t="str">
            <v>A74792</v>
          </cell>
          <cell r="E1202" t="str">
            <v>ugb</v>
          </cell>
          <cell r="F1202" t="str">
            <v>WEN</v>
          </cell>
          <cell r="G1202" t="str">
            <v>UU41</v>
          </cell>
          <cell r="H1202" t="str">
            <v>10</v>
          </cell>
          <cell r="I1202" t="str">
            <v>GB</v>
          </cell>
          <cell r="J1202" t="str">
            <v>09/07/2012</v>
          </cell>
          <cell r="K1202">
            <v>6.4400369230769998</v>
          </cell>
          <cell r="L1202">
            <v>12000</v>
          </cell>
          <cell r="M1202">
            <v>558.072</v>
          </cell>
          <cell r="BG1202">
            <v>12558.072</v>
          </cell>
          <cell r="BH1202">
            <v>12558.072</v>
          </cell>
        </row>
        <row r="1203">
          <cell r="D1203" t="str">
            <v>A49831</v>
          </cell>
          <cell r="E1203" t="str">
            <v>ugb</v>
          </cell>
          <cell r="F1203" t="str">
            <v>WEN</v>
          </cell>
          <cell r="G1203" t="str">
            <v>UU41</v>
          </cell>
          <cell r="H1203" t="str">
            <v>4</v>
          </cell>
          <cell r="I1203" t="str">
            <v>GB</v>
          </cell>
          <cell r="J1203" t="str">
            <v>02/04/2007</v>
          </cell>
          <cell r="K1203">
            <v>37.165598040204998</v>
          </cell>
          <cell r="L1203">
            <v>47744.578800000003</v>
          </cell>
          <cell r="M1203">
            <v>6109.8753144000002</v>
          </cell>
          <cell r="P1203">
            <v>4485.88</v>
          </cell>
          <cell r="U1203">
            <v>835.53012899999999</v>
          </cell>
          <cell r="Y1203">
            <v>414.1</v>
          </cell>
          <cell r="AA1203">
            <v>8832.7470780000003</v>
          </cell>
          <cell r="AM1203">
            <v>2864.674728</v>
          </cell>
          <cell r="AX1203">
            <v>835.53012899999999</v>
          </cell>
          <cell r="BE1203">
            <v>350</v>
          </cell>
          <cell r="BG1203">
            <v>72472.916178400003</v>
          </cell>
          <cell r="BH1203">
            <v>63290.169100400002</v>
          </cell>
        </row>
        <row r="1204">
          <cell r="D1204" t="str">
            <v>W29912</v>
          </cell>
          <cell r="E1204" t="str">
            <v>ugb</v>
          </cell>
          <cell r="F1204" t="str">
            <v>EEA</v>
          </cell>
          <cell r="G1204" t="str">
            <v>UE31</v>
          </cell>
          <cell r="H1204" t="str">
            <v>4</v>
          </cell>
          <cell r="I1204" t="str">
            <v>GB</v>
          </cell>
          <cell r="J1204" t="str">
            <v>01/06/2004</v>
          </cell>
          <cell r="K1204">
            <v>36.081513846154003</v>
          </cell>
          <cell r="L1204">
            <v>48000</v>
          </cell>
          <cell r="M1204">
            <v>5844.8519999999999</v>
          </cell>
          <cell r="O1204">
            <v>2310</v>
          </cell>
          <cell r="U1204">
            <v>840</v>
          </cell>
          <cell r="Y1204">
            <v>414.1</v>
          </cell>
          <cell r="AA1204">
            <v>8880</v>
          </cell>
          <cell r="AM1204">
            <v>2880</v>
          </cell>
          <cell r="AX1204">
            <v>840</v>
          </cell>
          <cell r="BE1204">
            <v>350</v>
          </cell>
          <cell r="BG1204">
            <v>70358.952000000005</v>
          </cell>
          <cell r="BH1204">
            <v>61128.952000000005</v>
          </cell>
        </row>
        <row r="1205">
          <cell r="D1205" t="str">
            <v>S10389</v>
          </cell>
          <cell r="E1205" t="str">
            <v>ugb</v>
          </cell>
          <cell r="F1205" t="str">
            <v>TRL</v>
          </cell>
          <cell r="G1205" t="str">
            <v>UT41</v>
          </cell>
          <cell r="H1205" t="str">
            <v>5</v>
          </cell>
          <cell r="J1205" t="str">
            <v>03/03/2014</v>
          </cell>
          <cell r="K1205">
            <v>47.5</v>
          </cell>
          <cell r="L1205">
            <v>47.5</v>
          </cell>
          <cell r="M1205">
            <v>0</v>
          </cell>
          <cell r="BG1205">
            <v>47.5</v>
          </cell>
          <cell r="BH1205">
            <v>47.5</v>
          </cell>
        </row>
        <row r="1206">
          <cell r="D1206" t="str">
            <v>W95982</v>
          </cell>
          <cell r="E1206" t="str">
            <v>ugb</v>
          </cell>
          <cell r="F1206" t="str">
            <v>THW</v>
          </cell>
          <cell r="G1206" t="str">
            <v>UT21</v>
          </cell>
          <cell r="H1206" t="str">
            <v>3</v>
          </cell>
          <cell r="I1206" t="str">
            <v>GB</v>
          </cell>
          <cell r="J1206" t="str">
            <v>21/08/1978</v>
          </cell>
          <cell r="K1206">
            <v>40.402042051282002</v>
          </cell>
          <cell r="L1206">
            <v>70195</v>
          </cell>
          <cell r="M1206">
            <v>8588.982</v>
          </cell>
          <cell r="BG1206">
            <v>78783.982000000004</v>
          </cell>
          <cell r="BH1206">
            <v>78783.982000000004</v>
          </cell>
        </row>
        <row r="1207">
          <cell r="D1207" t="str">
            <v>A24985</v>
          </cell>
          <cell r="E1207" t="str">
            <v>ugb</v>
          </cell>
          <cell r="F1207" t="str">
            <v>WWN</v>
          </cell>
          <cell r="G1207" t="str">
            <v>UU61</v>
          </cell>
          <cell r="H1207" t="str">
            <v>8</v>
          </cell>
          <cell r="I1207" t="str">
            <v>GB</v>
          </cell>
          <cell r="J1207" t="str">
            <v>17/09/2007</v>
          </cell>
          <cell r="K1207">
            <v>9.193022596154</v>
          </cell>
          <cell r="L1207">
            <v>17767.5</v>
          </cell>
          <cell r="M1207">
            <v>1353.9870000000001</v>
          </cell>
          <cell r="BG1207">
            <v>19121.487000000001</v>
          </cell>
          <cell r="BH1207">
            <v>19121.487000000001</v>
          </cell>
        </row>
        <row r="1208">
          <cell r="D1208" t="str">
            <v>A25054</v>
          </cell>
          <cell r="E1208" t="str">
            <v>ugb</v>
          </cell>
          <cell r="F1208" t="str">
            <v>SBR</v>
          </cell>
          <cell r="G1208" t="str">
            <v>UT31</v>
          </cell>
          <cell r="H1208" t="str">
            <v>7</v>
          </cell>
          <cell r="I1208" t="str">
            <v>GB</v>
          </cell>
          <cell r="J1208" t="str">
            <v>06/10/2008</v>
          </cell>
          <cell r="K1208">
            <v>13.723236923077</v>
          </cell>
          <cell r="L1208">
            <v>24480</v>
          </cell>
          <cell r="M1208">
            <v>2280.3119999999999</v>
          </cell>
          <cell r="BG1208">
            <v>26760.312000000002</v>
          </cell>
          <cell r="BH1208">
            <v>26760.312000000002</v>
          </cell>
        </row>
        <row r="1209">
          <cell r="D1209" t="str">
            <v>A49919</v>
          </cell>
          <cell r="E1209" t="str">
            <v>ugb</v>
          </cell>
          <cell r="F1209" t="str">
            <v>WWN</v>
          </cell>
          <cell r="G1209" t="str">
            <v>UU61</v>
          </cell>
          <cell r="H1209" t="str">
            <v>7</v>
          </cell>
          <cell r="I1209" t="str">
            <v>GB</v>
          </cell>
          <cell r="J1209" t="str">
            <v>01/10/2007</v>
          </cell>
          <cell r="K1209">
            <v>6.6734728205130001</v>
          </cell>
          <cell r="L1209">
            <v>12400</v>
          </cell>
          <cell r="M1209">
            <v>613.27200000000005</v>
          </cell>
          <cell r="BG1209">
            <v>13013.272000000001</v>
          </cell>
          <cell r="BH1209">
            <v>13013.272000000001</v>
          </cell>
        </row>
        <row r="1210">
          <cell r="D1210" t="str">
            <v>A74735</v>
          </cell>
          <cell r="E1210" t="str">
            <v>ugb</v>
          </cell>
          <cell r="F1210" t="str">
            <v>GGE</v>
          </cell>
          <cell r="G1210" t="str">
            <v>UP31</v>
          </cell>
          <cell r="H1210" t="str">
            <v>6</v>
          </cell>
          <cell r="I1210" t="str">
            <v>GB</v>
          </cell>
          <cell r="J1210" t="str">
            <v>01/06/2012</v>
          </cell>
          <cell r="K1210">
            <v>18.695421538462</v>
          </cell>
          <cell r="L1210">
            <v>33000</v>
          </cell>
          <cell r="M1210">
            <v>3456.0720000000001</v>
          </cell>
          <cell r="BG1210">
            <v>36456.072</v>
          </cell>
          <cell r="BH1210">
            <v>36456.072</v>
          </cell>
        </row>
        <row r="1211">
          <cell r="D1211" t="str">
            <v>U03169</v>
          </cell>
          <cell r="E1211" t="str">
            <v>ugb</v>
          </cell>
          <cell r="F1211" t="str">
            <v>TRL</v>
          </cell>
          <cell r="G1211" t="str">
            <v>UT43</v>
          </cell>
          <cell r="H1211" t="str">
            <v>4</v>
          </cell>
          <cell r="J1211" t="str">
            <v>04/01/2011</v>
          </cell>
          <cell r="K1211">
            <v>0</v>
          </cell>
          <cell r="L1211">
            <v>76.260000000000005</v>
          </cell>
          <cell r="M1211">
            <v>0</v>
          </cell>
          <cell r="BG1211">
            <v>76.260000000000005</v>
          </cell>
          <cell r="BH1211">
            <v>76.260000000000005</v>
          </cell>
        </row>
        <row r="1212">
          <cell r="D1212" t="str">
            <v>A87556</v>
          </cell>
          <cell r="E1212" t="str">
            <v>ugb</v>
          </cell>
          <cell r="F1212" t="str">
            <v>WWN</v>
          </cell>
          <cell r="G1212" t="str">
            <v>UU71</v>
          </cell>
          <cell r="H1212" t="str">
            <v>7</v>
          </cell>
          <cell r="I1212" t="str">
            <v>GB</v>
          </cell>
          <cell r="J1212" t="str">
            <v>03/03/2003</v>
          </cell>
          <cell r="K1212">
            <v>16.476787179487001</v>
          </cell>
          <cell r="L1212">
            <v>34845</v>
          </cell>
          <cell r="M1212">
            <v>3710.6819999999998</v>
          </cell>
          <cell r="BG1212">
            <v>38555.682000000001</v>
          </cell>
          <cell r="BH1212">
            <v>38555.682000000001</v>
          </cell>
        </row>
        <row r="1213">
          <cell r="D1213" t="str">
            <v>A74767</v>
          </cell>
          <cell r="E1213" t="str">
            <v>ugb</v>
          </cell>
          <cell r="F1213" t="str">
            <v>TRL</v>
          </cell>
          <cell r="G1213" t="str">
            <v>UT42</v>
          </cell>
          <cell r="H1213" t="str">
            <v>8</v>
          </cell>
          <cell r="J1213" t="str">
            <v>11/06/2012</v>
          </cell>
          <cell r="K1213">
            <v>0</v>
          </cell>
          <cell r="L1213">
            <v>58.71</v>
          </cell>
          <cell r="M1213">
            <v>0</v>
          </cell>
          <cell r="BG1213">
            <v>58.71</v>
          </cell>
          <cell r="BH1213">
            <v>58.71</v>
          </cell>
        </row>
        <row r="1214">
          <cell r="D1214" t="str">
            <v>A76298</v>
          </cell>
          <cell r="E1214" t="str">
            <v>ugb</v>
          </cell>
          <cell r="F1214" t="str">
            <v>BBI</v>
          </cell>
          <cell r="G1214" t="str">
            <v>UP33</v>
          </cell>
          <cell r="H1214" t="str">
            <v>8</v>
          </cell>
          <cell r="I1214" t="str">
            <v>GB</v>
          </cell>
          <cell r="J1214" t="str">
            <v>07/10/2013</v>
          </cell>
          <cell r="K1214">
            <v>20.600498461537999</v>
          </cell>
          <cell r="L1214">
            <v>28600</v>
          </cell>
          <cell r="M1214">
            <v>2848.8719999999998</v>
          </cell>
          <cell r="U1214">
            <v>500.5</v>
          </cell>
          <cell r="Y1214">
            <v>414.1</v>
          </cell>
          <cell r="AA1214">
            <v>5291</v>
          </cell>
          <cell r="AM1214">
            <v>1716</v>
          </cell>
          <cell r="AX1214">
            <v>500.5</v>
          </cell>
          <cell r="BF1214">
            <v>300</v>
          </cell>
          <cell r="BG1214">
            <v>40170.972000000002</v>
          </cell>
          <cell r="BH1214">
            <v>34579.972000000002</v>
          </cell>
        </row>
        <row r="1215">
          <cell r="D1215" t="str">
            <v>A76552</v>
          </cell>
          <cell r="E1215" t="str">
            <v>ugb</v>
          </cell>
          <cell r="F1215" t="str">
            <v>BBI</v>
          </cell>
          <cell r="G1215" t="str">
            <v>UP33</v>
          </cell>
          <cell r="H1215" t="str">
            <v>8</v>
          </cell>
          <cell r="J1215" t="str">
            <v>28/04/2014</v>
          </cell>
          <cell r="K1215">
            <v>32.4</v>
          </cell>
          <cell r="L1215">
            <v>32.4</v>
          </cell>
          <cell r="M1215">
            <v>0</v>
          </cell>
          <cell r="BG1215">
            <v>32.4</v>
          </cell>
          <cell r="BH1215">
            <v>32.4</v>
          </cell>
        </row>
        <row r="1216">
          <cell r="D1216" t="str">
            <v>A03488</v>
          </cell>
          <cell r="E1216" t="str">
            <v>ugb</v>
          </cell>
          <cell r="F1216" t="str">
            <v>THW</v>
          </cell>
          <cell r="G1216" t="str">
            <v>UT21</v>
          </cell>
          <cell r="H1216" t="str">
            <v>2</v>
          </cell>
          <cell r="I1216" t="str">
            <v>GB</v>
          </cell>
          <cell r="J1216" t="str">
            <v>01/05/1994</v>
          </cell>
          <cell r="K1216">
            <v>49.582346410256001</v>
          </cell>
          <cell r="L1216">
            <v>85925.75</v>
          </cell>
          <cell r="M1216">
            <v>10759.825500000001</v>
          </cell>
          <cell r="BG1216">
            <v>96685.575500000006</v>
          </cell>
          <cell r="BH1216">
            <v>96685.575500000006</v>
          </cell>
        </row>
        <row r="1217">
          <cell r="D1217" t="str">
            <v>W29866</v>
          </cell>
          <cell r="E1217" t="str">
            <v>ugb</v>
          </cell>
          <cell r="F1217" t="str">
            <v>EER</v>
          </cell>
          <cell r="G1217" t="str">
            <v>UE31</v>
          </cell>
          <cell r="H1217" t="str">
            <v>4</v>
          </cell>
          <cell r="I1217" t="str">
            <v>GB</v>
          </cell>
          <cell r="J1217" t="str">
            <v>04/11/2003</v>
          </cell>
          <cell r="K1217">
            <v>39.074806974358999</v>
          </cell>
          <cell r="L1217">
            <v>42032.160000000003</v>
          </cell>
          <cell r="M1217">
            <v>4957.5340800000004</v>
          </cell>
          <cell r="O1217">
            <v>1848</v>
          </cell>
          <cell r="U1217">
            <v>735.56280000000004</v>
          </cell>
          <cell r="AA1217">
            <v>7775.9495999999999</v>
          </cell>
          <cell r="AM1217">
            <v>2521.9295999999999</v>
          </cell>
          <cell r="AX1217">
            <v>735.56280000000004</v>
          </cell>
          <cell r="BE1217">
            <v>350</v>
          </cell>
          <cell r="BG1217">
            <v>60956.698880000004</v>
          </cell>
          <cell r="BH1217">
            <v>52830.749280000004</v>
          </cell>
        </row>
        <row r="1218">
          <cell r="D1218" t="str">
            <v>U02976</v>
          </cell>
          <cell r="E1218" t="str">
            <v>ugb</v>
          </cell>
          <cell r="F1218" t="str">
            <v>TRL</v>
          </cell>
          <cell r="G1218" t="str">
            <v>UT41</v>
          </cell>
          <cell r="H1218" t="str">
            <v>7</v>
          </cell>
          <cell r="J1218" t="str">
            <v>05/01/2009</v>
          </cell>
          <cell r="K1218">
            <v>0</v>
          </cell>
          <cell r="L1218">
            <v>38.99</v>
          </cell>
          <cell r="M1218">
            <v>0</v>
          </cell>
          <cell r="BG1218">
            <v>38.99</v>
          </cell>
          <cell r="BH1218">
            <v>38.99</v>
          </cell>
        </row>
        <row r="1219">
          <cell r="D1219" t="str">
            <v>S10394</v>
          </cell>
          <cell r="E1219" t="str">
            <v>ugb</v>
          </cell>
          <cell r="F1219" t="str">
            <v>TRL</v>
          </cell>
          <cell r="G1219" t="str">
            <v>UT41</v>
          </cell>
          <cell r="H1219" t="str">
            <v>6</v>
          </cell>
          <cell r="J1219" t="str">
            <v>12/05/2014</v>
          </cell>
          <cell r="K1219">
            <v>41.04</v>
          </cell>
          <cell r="L1219">
            <v>41.04</v>
          </cell>
          <cell r="M1219">
            <v>0</v>
          </cell>
          <cell r="BG1219">
            <v>41.04</v>
          </cell>
          <cell r="BH1219">
            <v>41.04</v>
          </cell>
        </row>
        <row r="1220">
          <cell r="D1220" t="str">
            <v>A50005</v>
          </cell>
          <cell r="E1220" t="str">
            <v>ugb</v>
          </cell>
          <cell r="F1220" t="str">
            <v>WWN</v>
          </cell>
          <cell r="G1220" t="str">
            <v>UU71</v>
          </cell>
          <cell r="H1220" t="str">
            <v>7</v>
          </cell>
          <cell r="I1220" t="str">
            <v>GB</v>
          </cell>
          <cell r="J1220" t="str">
            <v>14/07/2008</v>
          </cell>
          <cell r="K1220">
            <v>26.345535897436001</v>
          </cell>
          <cell r="L1220">
            <v>33862.5</v>
          </cell>
          <cell r="M1220">
            <v>4161.0450000000001</v>
          </cell>
          <cell r="P1220">
            <v>4246</v>
          </cell>
          <cell r="U1220">
            <v>592.59375</v>
          </cell>
          <cell r="AA1220">
            <v>6264.5625</v>
          </cell>
          <cell r="AK1220">
            <v>1354.5</v>
          </cell>
          <cell r="AX1220">
            <v>592.59375</v>
          </cell>
          <cell r="BF1220">
            <v>300</v>
          </cell>
          <cell r="BG1220">
            <v>51373.794999999998</v>
          </cell>
          <cell r="BH1220">
            <v>44809.232499999998</v>
          </cell>
        </row>
        <row r="1221">
          <cell r="D1221" t="str">
            <v>A76398</v>
          </cell>
          <cell r="E1221" t="str">
            <v>ugb</v>
          </cell>
          <cell r="F1221" t="str">
            <v>THW</v>
          </cell>
          <cell r="G1221" t="str">
            <v>UT21</v>
          </cell>
          <cell r="H1221" t="str">
            <v>6</v>
          </cell>
          <cell r="I1221" t="str">
            <v>IE</v>
          </cell>
          <cell r="J1221" t="str">
            <v>02/12/2013</v>
          </cell>
          <cell r="K1221">
            <v>28.069831794872002</v>
          </cell>
          <cell r="L1221">
            <v>40000</v>
          </cell>
          <cell r="M1221">
            <v>4422.0720000000001</v>
          </cell>
          <cell r="U1221">
            <v>700</v>
          </cell>
          <cell r="Y1221">
            <v>414.1</v>
          </cell>
          <cell r="AA1221">
            <v>7400</v>
          </cell>
          <cell r="AI1221">
            <v>800</v>
          </cell>
          <cell r="AX1221">
            <v>700</v>
          </cell>
          <cell r="BF1221">
            <v>300</v>
          </cell>
          <cell r="BG1221">
            <v>54736.171999999999</v>
          </cell>
          <cell r="BH1221">
            <v>47036.171999999999</v>
          </cell>
        </row>
        <row r="1222">
          <cell r="D1222" t="str">
            <v>A74885</v>
          </cell>
          <cell r="E1222" t="str">
            <v>ugb</v>
          </cell>
          <cell r="F1222" t="str">
            <v>SBR</v>
          </cell>
          <cell r="G1222" t="str">
            <v>UT31</v>
          </cell>
          <cell r="H1222" t="str">
            <v>10</v>
          </cell>
          <cell r="I1222" t="str">
            <v>GB</v>
          </cell>
          <cell r="J1222" t="str">
            <v>24/09/2012</v>
          </cell>
          <cell r="K1222">
            <v>20.535052307691998</v>
          </cell>
          <cell r="L1222">
            <v>28510</v>
          </cell>
          <cell r="M1222">
            <v>2836.4520000000002</v>
          </cell>
          <cell r="U1222">
            <v>498.92500000000001</v>
          </cell>
          <cell r="Y1222">
            <v>414.1</v>
          </cell>
          <cell r="AA1222">
            <v>5274.35</v>
          </cell>
          <cell r="AM1222">
            <v>1710.6</v>
          </cell>
          <cell r="AX1222">
            <v>498.92500000000001</v>
          </cell>
          <cell r="BF1222">
            <v>300</v>
          </cell>
          <cell r="BG1222">
            <v>40043.351999999999</v>
          </cell>
          <cell r="BH1222">
            <v>34469.002</v>
          </cell>
        </row>
        <row r="1223">
          <cell r="D1223" t="str">
            <v>A74377</v>
          </cell>
          <cell r="E1223" t="str">
            <v>ugb</v>
          </cell>
          <cell r="F1223" t="str">
            <v>SBR</v>
          </cell>
          <cell r="G1223" t="str">
            <v>UT31</v>
          </cell>
          <cell r="H1223" t="str">
            <v>10</v>
          </cell>
          <cell r="I1223" t="str">
            <v>GB</v>
          </cell>
          <cell r="J1223" t="str">
            <v>03/09/2007</v>
          </cell>
          <cell r="K1223">
            <v>13.209677948717999</v>
          </cell>
          <cell r="L1223">
            <v>23600</v>
          </cell>
          <cell r="M1223">
            <v>2158.8719999999998</v>
          </cell>
          <cell r="BG1223">
            <v>25758.871999999999</v>
          </cell>
          <cell r="BH1223">
            <v>25758.871999999999</v>
          </cell>
        </row>
        <row r="1224">
          <cell r="D1224" t="str">
            <v>U03087</v>
          </cell>
          <cell r="E1224" t="str">
            <v>ugb</v>
          </cell>
          <cell r="F1224" t="str">
            <v>SBR</v>
          </cell>
          <cell r="G1224" t="str">
            <v>UT31</v>
          </cell>
          <cell r="H1224" t="str">
            <v>7</v>
          </cell>
          <cell r="J1224" t="str">
            <v>30/11/2009</v>
          </cell>
          <cell r="K1224">
            <v>0</v>
          </cell>
          <cell r="L1224">
            <v>21.5</v>
          </cell>
          <cell r="M1224">
            <v>0</v>
          </cell>
          <cell r="BG1224">
            <v>21.5</v>
          </cell>
          <cell r="BH1224">
            <v>21.5</v>
          </cell>
        </row>
        <row r="1225">
          <cell r="D1225" t="str">
            <v>U03143</v>
          </cell>
          <cell r="E1225" t="str">
            <v>ugb</v>
          </cell>
          <cell r="F1225" t="str">
            <v>SBR</v>
          </cell>
          <cell r="G1225" t="str">
            <v>UT31</v>
          </cell>
          <cell r="H1225" t="str">
            <v>7</v>
          </cell>
          <cell r="J1225" t="str">
            <v>10/08/2010</v>
          </cell>
          <cell r="K1225">
            <v>0</v>
          </cell>
          <cell r="L1225">
            <v>21.5</v>
          </cell>
          <cell r="M1225">
            <v>0</v>
          </cell>
          <cell r="BG1225">
            <v>21.5</v>
          </cell>
          <cell r="BH1225">
            <v>21.5</v>
          </cell>
        </row>
        <row r="1226">
          <cell r="D1226" t="str">
            <v>S10379</v>
          </cell>
          <cell r="E1226" t="str">
            <v>ugb</v>
          </cell>
          <cell r="F1226" t="str">
            <v>SBR</v>
          </cell>
          <cell r="G1226" t="str">
            <v>UT31</v>
          </cell>
          <cell r="H1226" t="str">
            <v>7</v>
          </cell>
          <cell r="J1226" t="str">
            <v>21/10/2013</v>
          </cell>
          <cell r="K1226">
            <v>21.5</v>
          </cell>
          <cell r="L1226">
            <v>21.5</v>
          </cell>
          <cell r="M1226">
            <v>0</v>
          </cell>
          <cell r="BG1226">
            <v>21.5</v>
          </cell>
          <cell r="BH1226">
            <v>21.5</v>
          </cell>
        </row>
        <row r="1227">
          <cell r="D1227" t="str">
            <v>A00447</v>
          </cell>
          <cell r="E1227" t="str">
            <v>ugb</v>
          </cell>
          <cell r="F1227" t="str">
            <v>WWN</v>
          </cell>
          <cell r="G1227" t="str">
            <v>UU61</v>
          </cell>
          <cell r="H1227" t="str">
            <v>0</v>
          </cell>
          <cell r="I1227" t="str">
            <v>GB</v>
          </cell>
          <cell r="J1227" t="str">
            <v>20/07/2009</v>
          </cell>
          <cell r="K1227">
            <v>7.6861907692309996</v>
          </cell>
          <cell r="L1227">
            <v>12000</v>
          </cell>
          <cell r="M1227">
            <v>558.072</v>
          </cell>
          <cell r="AA1227">
            <v>2220</v>
          </cell>
          <cell r="AX1227">
            <v>210</v>
          </cell>
          <cell r="BG1227">
            <v>14988.072</v>
          </cell>
          <cell r="BH1227">
            <v>12768.072</v>
          </cell>
        </row>
        <row r="1228">
          <cell r="D1228" t="str">
            <v>A74829</v>
          </cell>
          <cell r="E1228" t="str">
            <v>ugb</v>
          </cell>
          <cell r="F1228" t="str">
            <v>ESD</v>
          </cell>
          <cell r="G1228" t="str">
            <v>UE21</v>
          </cell>
          <cell r="H1228" t="str">
            <v>7</v>
          </cell>
          <cell r="I1228" t="str">
            <v>GB</v>
          </cell>
          <cell r="J1228" t="str">
            <v>13/08/2012</v>
          </cell>
          <cell r="K1228">
            <v>21.198909005128002</v>
          </cell>
          <cell r="L1228">
            <v>29422.92</v>
          </cell>
          <cell r="M1228">
            <v>2962.43496</v>
          </cell>
          <cell r="U1228">
            <v>514.90110000000004</v>
          </cell>
          <cell r="Y1228">
            <v>414.1</v>
          </cell>
          <cell r="AA1228">
            <v>5443.2402000000002</v>
          </cell>
          <cell r="AM1228">
            <v>1765.3751999999999</v>
          </cell>
          <cell r="AX1228">
            <v>514.90110000000004</v>
          </cell>
          <cell r="BF1228">
            <v>300</v>
          </cell>
          <cell r="BG1228">
            <v>41337.872560000003</v>
          </cell>
          <cell r="BH1228">
            <v>35594.632360000003</v>
          </cell>
        </row>
        <row r="1229">
          <cell r="D1229" t="str">
            <v>A49828</v>
          </cell>
          <cell r="E1229" t="str">
            <v>ugb</v>
          </cell>
          <cell r="F1229" t="str">
            <v>GLR</v>
          </cell>
          <cell r="G1229" t="str">
            <v>UP21</v>
          </cell>
          <cell r="H1229" t="str">
            <v>8</v>
          </cell>
          <cell r="I1229" t="str">
            <v>GB</v>
          </cell>
          <cell r="J1229" t="str">
            <v>04/01/2007</v>
          </cell>
          <cell r="K1229">
            <v>12.917883076922999</v>
          </cell>
          <cell r="L1229">
            <v>23100</v>
          </cell>
          <cell r="M1229">
            <v>2089.8719999999998</v>
          </cell>
          <cell r="BG1229">
            <v>25189.871999999999</v>
          </cell>
          <cell r="BH1229">
            <v>25189.871999999999</v>
          </cell>
        </row>
        <row r="1230">
          <cell r="D1230" t="str">
            <v>S10287</v>
          </cell>
          <cell r="E1230" t="str">
            <v>ugb</v>
          </cell>
          <cell r="F1230" t="str">
            <v>GLR</v>
          </cell>
          <cell r="G1230" t="str">
            <v>UP21</v>
          </cell>
          <cell r="H1230" t="str">
            <v>8</v>
          </cell>
          <cell r="I1230" t="str">
            <v>GB</v>
          </cell>
          <cell r="J1230" t="str">
            <v>23/08/2010</v>
          </cell>
          <cell r="K1230">
            <v>0</v>
          </cell>
          <cell r="L1230">
            <v>0.01</v>
          </cell>
          <cell r="M1230">
            <v>0</v>
          </cell>
          <cell r="BG1230">
            <v>0.01</v>
          </cell>
          <cell r="BH1230">
            <v>0.01</v>
          </cell>
        </row>
        <row r="1231">
          <cell r="D1231" t="str">
            <v>A80016</v>
          </cell>
          <cell r="E1231" t="str">
            <v>ugb</v>
          </cell>
          <cell r="F1231" t="str">
            <v>ERE</v>
          </cell>
          <cell r="G1231" t="str">
            <v>UU81</v>
          </cell>
          <cell r="H1231" t="str">
            <v>9</v>
          </cell>
          <cell r="J1231" t="str">
            <v>19/12/2012</v>
          </cell>
          <cell r="K1231">
            <v>0</v>
          </cell>
          <cell r="L1231">
            <v>46.13</v>
          </cell>
          <cell r="M1231">
            <v>0</v>
          </cell>
          <cell r="BG1231">
            <v>46.13</v>
          </cell>
          <cell r="BH1231">
            <v>46.13</v>
          </cell>
        </row>
        <row r="1232">
          <cell r="D1232" t="str">
            <v>W30287</v>
          </cell>
          <cell r="E1232" t="str">
            <v>ugb</v>
          </cell>
          <cell r="F1232" t="str">
            <v>EEC</v>
          </cell>
          <cell r="G1232" t="str">
            <v>UE21</v>
          </cell>
          <cell r="H1232" t="str">
            <v>4</v>
          </cell>
          <cell r="I1232" t="str">
            <v>GB</v>
          </cell>
          <cell r="J1232" t="str">
            <v>26/09/2005</v>
          </cell>
          <cell r="K1232">
            <v>24.676165948718001</v>
          </cell>
          <cell r="L1232">
            <v>43248.2</v>
          </cell>
          <cell r="M1232">
            <v>4870.3235999999997</v>
          </cell>
          <cell r="BG1232">
            <v>48118.5236</v>
          </cell>
          <cell r="BH1232">
            <v>48118.5236</v>
          </cell>
        </row>
        <row r="1233">
          <cell r="D1233" t="str">
            <v>A80006</v>
          </cell>
          <cell r="E1233" t="str">
            <v>ugb</v>
          </cell>
          <cell r="F1233" t="str">
            <v>ERE</v>
          </cell>
          <cell r="G1233" t="str">
            <v>UU81</v>
          </cell>
          <cell r="H1233" t="str">
            <v>8</v>
          </cell>
          <cell r="J1233" t="str">
            <v>19/12/2012</v>
          </cell>
          <cell r="K1233">
            <v>0</v>
          </cell>
          <cell r="L1233">
            <v>37.46</v>
          </cell>
          <cell r="M1233">
            <v>0</v>
          </cell>
          <cell r="BG1233">
            <v>37.46</v>
          </cell>
          <cell r="BH1233">
            <v>37.46</v>
          </cell>
        </row>
        <row r="1234">
          <cell r="D1234" t="str">
            <v>A49809</v>
          </cell>
          <cell r="E1234" t="str">
            <v>ugb</v>
          </cell>
          <cell r="F1234" t="str">
            <v>WEN</v>
          </cell>
          <cell r="G1234" t="str">
            <v>UU41</v>
          </cell>
          <cell r="H1234" t="str">
            <v>0</v>
          </cell>
          <cell r="I1234" t="str">
            <v>AU</v>
          </cell>
          <cell r="J1234" t="str">
            <v>04/12/2006</v>
          </cell>
          <cell r="K1234">
            <v>20.715714871795001</v>
          </cell>
          <cell r="L1234">
            <v>30334</v>
          </cell>
          <cell r="M1234">
            <v>3088.1640000000002</v>
          </cell>
          <cell r="U1234">
            <v>530.84500000000003</v>
          </cell>
          <cell r="AA1234">
            <v>5611.79</v>
          </cell>
          <cell r="AX1234">
            <v>530.84500000000003</v>
          </cell>
          <cell r="BF1234">
            <v>300</v>
          </cell>
          <cell r="BG1234">
            <v>40395.644</v>
          </cell>
          <cell r="BH1234">
            <v>34483.853999999999</v>
          </cell>
        </row>
        <row r="1235">
          <cell r="D1235" t="str">
            <v>A96385</v>
          </cell>
          <cell r="E1235" t="str">
            <v>ugb</v>
          </cell>
          <cell r="F1235" t="str">
            <v>GLR</v>
          </cell>
          <cell r="G1235" t="str">
            <v>UP21</v>
          </cell>
          <cell r="H1235" t="str">
            <v>5</v>
          </cell>
          <cell r="I1235" t="str">
            <v>GB</v>
          </cell>
          <cell r="J1235" t="str">
            <v>07/11/2005</v>
          </cell>
          <cell r="K1235">
            <v>25.114908717949</v>
          </cell>
          <cell r="L1235">
            <v>44000</v>
          </cell>
          <cell r="M1235">
            <v>4974.0720000000001</v>
          </cell>
          <cell r="BG1235">
            <v>48974.072</v>
          </cell>
          <cell r="BH1235">
            <v>48974.072</v>
          </cell>
        </row>
        <row r="1236">
          <cell r="D1236" t="str">
            <v>S10298</v>
          </cell>
          <cell r="E1236" t="str">
            <v>ugb</v>
          </cell>
          <cell r="F1236" t="str">
            <v>GLR</v>
          </cell>
          <cell r="G1236" t="str">
            <v>UP21</v>
          </cell>
          <cell r="H1236" t="str">
            <v>5</v>
          </cell>
          <cell r="J1236" t="str">
            <v>08/02/2011</v>
          </cell>
          <cell r="K1236">
            <v>0</v>
          </cell>
          <cell r="L1236">
            <v>38</v>
          </cell>
          <cell r="M1236">
            <v>0</v>
          </cell>
          <cell r="BG1236">
            <v>38</v>
          </cell>
          <cell r="BH1236">
            <v>38</v>
          </cell>
        </row>
        <row r="1237">
          <cell r="D1237" t="str">
            <v>S10316</v>
          </cell>
          <cell r="E1237" t="str">
            <v>ugb</v>
          </cell>
          <cell r="F1237" t="str">
            <v>ERE</v>
          </cell>
          <cell r="G1237" t="str">
            <v>UU81</v>
          </cell>
          <cell r="H1237" t="str">
            <v>10</v>
          </cell>
          <cell r="I1237" t="str">
            <v>GB</v>
          </cell>
          <cell r="J1237" t="str">
            <v>06/02/2012</v>
          </cell>
          <cell r="K1237">
            <v>0</v>
          </cell>
          <cell r="L1237">
            <v>39</v>
          </cell>
          <cell r="M1237">
            <v>0</v>
          </cell>
          <cell r="BG1237">
            <v>39</v>
          </cell>
          <cell r="BH1237">
            <v>39</v>
          </cell>
        </row>
        <row r="1238">
          <cell r="D1238" t="str">
            <v>A00343</v>
          </cell>
          <cell r="E1238" t="str">
            <v>ugb</v>
          </cell>
          <cell r="F1238" t="str">
            <v>SBR</v>
          </cell>
          <cell r="G1238" t="str">
            <v>UT31</v>
          </cell>
          <cell r="H1238" t="str">
            <v>9</v>
          </cell>
          <cell r="I1238" t="str">
            <v>GB</v>
          </cell>
          <cell r="J1238" t="str">
            <v>08/09/2008</v>
          </cell>
          <cell r="K1238">
            <v>16.127626666666998</v>
          </cell>
          <cell r="L1238">
            <v>28600</v>
          </cell>
          <cell r="M1238">
            <v>2848.8719999999998</v>
          </cell>
          <cell r="BG1238">
            <v>31448.871999999999</v>
          </cell>
          <cell r="BH1238">
            <v>31448.871999999999</v>
          </cell>
        </row>
        <row r="1239">
          <cell r="D1239" t="str">
            <v>A25118</v>
          </cell>
          <cell r="E1239" t="str">
            <v>ugb</v>
          </cell>
          <cell r="F1239" t="str">
            <v>TRL</v>
          </cell>
          <cell r="G1239" t="str">
            <v>UT42</v>
          </cell>
          <cell r="H1239" t="str">
            <v>4</v>
          </cell>
          <cell r="I1239" t="str">
            <v>GB</v>
          </cell>
          <cell r="J1239" t="str">
            <v>02/11/2009</v>
          </cell>
          <cell r="K1239">
            <v>40.696754871795001</v>
          </cell>
          <cell r="L1239">
            <v>70700</v>
          </cell>
          <cell r="M1239">
            <v>8658.6720000000005</v>
          </cell>
          <cell r="BG1239">
            <v>79358.672000000006</v>
          </cell>
          <cell r="BH1239">
            <v>79358.672000000006</v>
          </cell>
        </row>
        <row r="1240">
          <cell r="D1240" t="str">
            <v>S10383</v>
          </cell>
          <cell r="E1240" t="str">
            <v>ugb</v>
          </cell>
          <cell r="F1240" t="str">
            <v>THW</v>
          </cell>
          <cell r="G1240" t="str">
            <v>UT21</v>
          </cell>
          <cell r="H1240" t="str">
            <v>7</v>
          </cell>
          <cell r="J1240" t="str">
            <v>04/11/2013</v>
          </cell>
          <cell r="K1240">
            <v>27</v>
          </cell>
          <cell r="L1240">
            <v>27</v>
          </cell>
          <cell r="M1240">
            <v>0</v>
          </cell>
          <cell r="BG1240">
            <v>27</v>
          </cell>
          <cell r="BH1240">
            <v>27</v>
          </cell>
        </row>
        <row r="1241">
          <cell r="D1241" t="str">
            <v>W29831</v>
          </cell>
          <cell r="E1241" t="str">
            <v>ugb</v>
          </cell>
          <cell r="F1241" t="str">
            <v>MAM</v>
          </cell>
          <cell r="G1241" t="str">
            <v>UU23</v>
          </cell>
          <cell r="H1241" t="str">
            <v>10</v>
          </cell>
          <cell r="I1241" t="str">
            <v>GB</v>
          </cell>
          <cell r="J1241" t="str">
            <v>11/08/2003</v>
          </cell>
          <cell r="K1241">
            <v>7.6903536923080003</v>
          </cell>
          <cell r="L1241">
            <v>8871.39</v>
          </cell>
          <cell r="M1241">
            <v>126.32382</v>
          </cell>
          <cell r="BG1241">
            <v>8997.7138200000009</v>
          </cell>
          <cell r="BH1241">
            <v>8997.7138200000009</v>
          </cell>
        </row>
        <row r="1242">
          <cell r="D1242" t="str">
            <v>A42319</v>
          </cell>
          <cell r="E1242" t="str">
            <v>ugb</v>
          </cell>
          <cell r="F1242" t="str">
            <v>THW</v>
          </cell>
          <cell r="G1242" t="str">
            <v>UT22</v>
          </cell>
          <cell r="H1242" t="str">
            <v>4</v>
          </cell>
          <cell r="I1242" t="str">
            <v>GB</v>
          </cell>
          <cell r="J1242" t="str">
            <v>06/05/1999</v>
          </cell>
          <cell r="K1242">
            <v>42.839636143589999</v>
          </cell>
          <cell r="L1242">
            <v>54909.66</v>
          </cell>
          <cell r="M1242">
            <v>7141.7290800000001</v>
          </cell>
          <cell r="P1242">
            <v>4798</v>
          </cell>
          <cell r="U1242">
            <v>960.91904999999997</v>
          </cell>
          <cell r="Y1242">
            <v>414.1</v>
          </cell>
          <cell r="AA1242">
            <v>10158.2871</v>
          </cell>
          <cell r="AN1242">
            <v>3843.6761999999999</v>
          </cell>
          <cell r="AX1242">
            <v>960.91904999999997</v>
          </cell>
          <cell r="BE1242">
            <v>350</v>
          </cell>
          <cell r="BG1242">
            <v>83537.290479999996</v>
          </cell>
          <cell r="BH1242">
            <v>73029.003379999995</v>
          </cell>
        </row>
        <row r="1243">
          <cell r="D1243" t="str">
            <v>U03130</v>
          </cell>
          <cell r="E1243" t="str">
            <v>ugb</v>
          </cell>
          <cell r="F1243" t="str">
            <v>GGE</v>
          </cell>
          <cell r="G1243" t="str">
            <v>UP31</v>
          </cell>
          <cell r="H1243" t="str">
            <v>11</v>
          </cell>
          <cell r="J1243" t="str">
            <v>28/06/2010</v>
          </cell>
          <cell r="K1243">
            <v>0</v>
          </cell>
          <cell r="L1243">
            <v>0.1</v>
          </cell>
          <cell r="M1243">
            <v>0</v>
          </cell>
          <cell r="BG1243">
            <v>0.1</v>
          </cell>
          <cell r="BH1243">
            <v>0.1</v>
          </cell>
        </row>
        <row r="1244">
          <cell r="D1244" t="str">
            <v>A42029</v>
          </cell>
          <cell r="E1244" t="str">
            <v>ugb</v>
          </cell>
          <cell r="F1244" t="str">
            <v>THW</v>
          </cell>
          <cell r="G1244" t="str">
            <v>UT21</v>
          </cell>
          <cell r="H1244" t="str">
            <v>5</v>
          </cell>
          <cell r="I1244" t="str">
            <v>GB</v>
          </cell>
          <cell r="J1244" t="str">
            <v>01/09/1975</v>
          </cell>
          <cell r="K1244">
            <v>29.783626666667001</v>
          </cell>
          <cell r="L1244">
            <v>52000</v>
          </cell>
          <cell r="M1244">
            <v>6078.0720000000001</v>
          </cell>
          <cell r="BG1244">
            <v>58078.072</v>
          </cell>
          <cell r="BH1244">
            <v>58078.072</v>
          </cell>
        </row>
        <row r="1245">
          <cell r="D1245" t="str">
            <v>A74652</v>
          </cell>
          <cell r="E1245" t="str">
            <v>ugb</v>
          </cell>
          <cell r="F1245" t="str">
            <v>TRS</v>
          </cell>
          <cell r="G1245" t="str">
            <v>UT43</v>
          </cell>
          <cell r="H1245" t="str">
            <v>8</v>
          </cell>
          <cell r="I1245" t="str">
            <v>CN</v>
          </cell>
          <cell r="J1245" t="str">
            <v>25/01/2010</v>
          </cell>
          <cell r="K1245">
            <v>24.140313846154001</v>
          </cell>
          <cell r="L1245">
            <v>42330</v>
          </cell>
          <cell r="M1245">
            <v>4743.6120000000001</v>
          </cell>
          <cell r="BG1245">
            <v>47073.612000000001</v>
          </cell>
          <cell r="BH1245">
            <v>47073.612000000001</v>
          </cell>
        </row>
        <row r="1246">
          <cell r="D1246" t="str">
            <v>A86967</v>
          </cell>
          <cell r="E1246" t="str">
            <v>ugb</v>
          </cell>
          <cell r="F1246" t="str">
            <v>THW</v>
          </cell>
          <cell r="G1246" t="str">
            <v>UT22</v>
          </cell>
          <cell r="H1246" t="str">
            <v>3</v>
          </cell>
          <cell r="I1246" t="str">
            <v>GB</v>
          </cell>
          <cell r="J1246" t="str">
            <v>08/04/2003</v>
          </cell>
          <cell r="K1246">
            <v>46.212924307691999</v>
          </cell>
          <cell r="L1246">
            <v>60781.8</v>
          </cell>
          <cell r="M1246">
            <v>7702.5803999999998</v>
          </cell>
          <cell r="O1246">
            <v>2990</v>
          </cell>
          <cell r="U1246">
            <v>1063.6814999999999</v>
          </cell>
          <cell r="Y1246">
            <v>414.1</v>
          </cell>
          <cell r="AA1246">
            <v>11244.633</v>
          </cell>
          <cell r="AN1246">
            <v>4254.7259999999997</v>
          </cell>
          <cell r="AX1246">
            <v>1063.6814999999999</v>
          </cell>
          <cell r="BD1246">
            <v>600</v>
          </cell>
          <cell r="BG1246">
            <v>90115.202399999995</v>
          </cell>
          <cell r="BH1246">
            <v>78270.569399999993</v>
          </cell>
        </row>
        <row r="1247">
          <cell r="D1247" t="str">
            <v>U03186</v>
          </cell>
          <cell r="E1247" t="str">
            <v>ugb</v>
          </cell>
          <cell r="F1247" t="str">
            <v>MMA</v>
          </cell>
          <cell r="G1247" t="str">
            <v>UU81</v>
          </cell>
          <cell r="H1247" t="str">
            <v>10</v>
          </cell>
          <cell r="J1247" t="str">
            <v>28/02/2011</v>
          </cell>
          <cell r="K1247">
            <v>0</v>
          </cell>
          <cell r="L1247">
            <v>0.01</v>
          </cell>
          <cell r="M1247">
            <v>0</v>
          </cell>
          <cell r="BG1247">
            <v>0.01</v>
          </cell>
          <cell r="BH1247">
            <v>0.01</v>
          </cell>
        </row>
        <row r="1248">
          <cell r="D1248" t="str">
            <v>A25201</v>
          </cell>
          <cell r="E1248" t="str">
            <v>ugb</v>
          </cell>
          <cell r="F1248" t="str">
            <v>WWN</v>
          </cell>
          <cell r="G1248" t="str">
            <v>UU61</v>
          </cell>
          <cell r="H1248" t="str">
            <v>8</v>
          </cell>
          <cell r="I1248" t="str">
            <v>GB</v>
          </cell>
          <cell r="J1248" t="str">
            <v>05/03/2010</v>
          </cell>
          <cell r="K1248">
            <v>14.744396420513</v>
          </cell>
          <cell r="L1248">
            <v>26229.79</v>
          </cell>
          <cell r="M1248">
            <v>2521.7830199999999</v>
          </cell>
          <cell r="BG1248">
            <v>28751.57302</v>
          </cell>
          <cell r="BH1248">
            <v>28751.57302</v>
          </cell>
        </row>
        <row r="1249">
          <cell r="D1249" t="str">
            <v>A41355</v>
          </cell>
          <cell r="E1249" t="str">
            <v>ugb</v>
          </cell>
          <cell r="F1249" t="str">
            <v>MAM</v>
          </cell>
          <cell r="G1249" t="str">
            <v>UU23</v>
          </cell>
          <cell r="H1249" t="str">
            <v>5</v>
          </cell>
          <cell r="I1249" t="str">
            <v>GB</v>
          </cell>
          <cell r="J1249" t="str">
            <v>02/10/1995</v>
          </cell>
          <cell r="K1249">
            <v>22.941060266667002</v>
          </cell>
          <cell r="L1249">
            <v>40275.040000000001</v>
          </cell>
          <cell r="M1249">
            <v>4460.0275199999996</v>
          </cell>
          <cell r="BG1249">
            <v>44735.067519999997</v>
          </cell>
          <cell r="BH1249">
            <v>44735.067519999997</v>
          </cell>
        </row>
        <row r="1250">
          <cell r="D1250" t="str">
            <v>A40211</v>
          </cell>
          <cell r="E1250" t="str">
            <v>ugb</v>
          </cell>
          <cell r="F1250" t="str">
            <v>THW</v>
          </cell>
          <cell r="G1250" t="str">
            <v>UT21</v>
          </cell>
          <cell r="H1250" t="str">
            <v>3</v>
          </cell>
          <cell r="I1250" t="str">
            <v>GB</v>
          </cell>
          <cell r="J1250" t="str">
            <v>19/07/1993</v>
          </cell>
          <cell r="K1250">
            <v>32.051282051282001</v>
          </cell>
          <cell r="L1250">
            <v>62500</v>
          </cell>
          <cell r="M1250">
            <v>0</v>
          </cell>
          <cell r="BG1250">
            <v>62500</v>
          </cell>
          <cell r="BH1250">
            <v>62500</v>
          </cell>
        </row>
        <row r="1251">
          <cell r="D1251" t="str">
            <v>U02898</v>
          </cell>
          <cell r="E1251" t="str">
            <v>ugb</v>
          </cell>
          <cell r="F1251" t="str">
            <v>MAM</v>
          </cell>
          <cell r="G1251" t="str">
            <v>UU23</v>
          </cell>
          <cell r="H1251" t="str">
            <v>0</v>
          </cell>
          <cell r="J1251" t="str">
            <v>22/04/2008</v>
          </cell>
          <cell r="K1251">
            <v>5.12</v>
          </cell>
          <cell r="L1251">
            <v>5.12</v>
          </cell>
          <cell r="M1251">
            <v>0</v>
          </cell>
          <cell r="BG1251">
            <v>5.12</v>
          </cell>
          <cell r="BH1251">
            <v>5.12</v>
          </cell>
        </row>
        <row r="1252">
          <cell r="D1252" t="str">
            <v>A74283</v>
          </cell>
          <cell r="E1252" t="str">
            <v>ugb</v>
          </cell>
          <cell r="F1252" t="str">
            <v>MAM</v>
          </cell>
          <cell r="G1252" t="str">
            <v>UU23</v>
          </cell>
          <cell r="H1252" t="str">
            <v>10</v>
          </cell>
          <cell r="I1252" t="str">
            <v>GB</v>
          </cell>
          <cell r="J1252" t="str">
            <v>31/07/2006</v>
          </cell>
          <cell r="K1252">
            <v>7.4465833333329998</v>
          </cell>
          <cell r="L1252">
            <v>13724.75</v>
          </cell>
          <cell r="M1252">
            <v>796.08749999999998</v>
          </cell>
          <cell r="BG1252">
            <v>14520.8375</v>
          </cell>
          <cell r="BH1252">
            <v>14520.8375</v>
          </cell>
        </row>
        <row r="1253">
          <cell r="D1253" t="str">
            <v>A80004</v>
          </cell>
          <cell r="E1253" t="str">
            <v>ugb</v>
          </cell>
          <cell r="F1253" t="str">
            <v>ERE</v>
          </cell>
          <cell r="G1253" t="str">
            <v>UU81</v>
          </cell>
          <cell r="H1253" t="str">
            <v>8</v>
          </cell>
          <cell r="J1253" t="str">
            <v>19/12/2012</v>
          </cell>
          <cell r="K1253">
            <v>0</v>
          </cell>
          <cell r="L1253">
            <v>20.5</v>
          </cell>
          <cell r="M1253">
            <v>0</v>
          </cell>
          <cell r="BG1253">
            <v>20.5</v>
          </cell>
          <cell r="BH1253">
            <v>20.5</v>
          </cell>
        </row>
        <row r="1254">
          <cell r="D1254" t="str">
            <v>W30112</v>
          </cell>
          <cell r="E1254" t="str">
            <v>ugb</v>
          </cell>
          <cell r="F1254" t="str">
            <v>WWN</v>
          </cell>
          <cell r="G1254" t="str">
            <v>UU71</v>
          </cell>
          <cell r="H1254" t="str">
            <v>3</v>
          </cell>
          <cell r="I1254" t="str">
            <v>GB</v>
          </cell>
          <cell r="J1254" t="str">
            <v>01/03/1980</v>
          </cell>
          <cell r="K1254">
            <v>41.521950769230997</v>
          </cell>
          <cell r="L1254">
            <v>72114</v>
          </cell>
          <cell r="M1254">
            <v>8853.8040000000001</v>
          </cell>
          <cell r="BG1254">
            <v>80967.804000000004</v>
          </cell>
          <cell r="BH1254">
            <v>80967.804000000004</v>
          </cell>
        </row>
        <row r="1255">
          <cell r="D1255" t="str">
            <v>A00362</v>
          </cell>
          <cell r="E1255" t="str">
            <v>ugb</v>
          </cell>
          <cell r="F1255" t="str">
            <v>THW</v>
          </cell>
          <cell r="G1255" t="str">
            <v>UT21</v>
          </cell>
          <cell r="H1255" t="str">
            <v>5</v>
          </cell>
          <cell r="I1255" t="str">
            <v>GB</v>
          </cell>
          <cell r="J1255" t="str">
            <v>18/08/2008</v>
          </cell>
          <cell r="K1255">
            <v>36.195052307692002</v>
          </cell>
          <cell r="L1255">
            <v>50010</v>
          </cell>
          <cell r="M1255">
            <v>5803.4520000000002</v>
          </cell>
          <cell r="U1255">
            <v>875.17499999999995</v>
          </cell>
          <cell r="Y1255">
            <v>414.1</v>
          </cell>
          <cell r="AA1255">
            <v>9251.85</v>
          </cell>
          <cell r="AM1255">
            <v>3000.6</v>
          </cell>
          <cell r="AX1255">
            <v>875.17499999999995</v>
          </cell>
          <cell r="BE1255">
            <v>350</v>
          </cell>
          <cell r="BG1255">
            <v>70580.351999999999</v>
          </cell>
          <cell r="BH1255">
            <v>60978.502</v>
          </cell>
        </row>
        <row r="1256">
          <cell r="D1256" t="str">
            <v>S10382</v>
          </cell>
          <cell r="E1256" t="str">
            <v>ugb</v>
          </cell>
          <cell r="F1256" t="str">
            <v>SBR</v>
          </cell>
          <cell r="G1256" t="str">
            <v>UT31</v>
          </cell>
          <cell r="H1256" t="str">
            <v>6</v>
          </cell>
          <cell r="J1256" t="str">
            <v>04/11/2013</v>
          </cell>
          <cell r="K1256">
            <v>0</v>
          </cell>
          <cell r="L1256">
            <v>28</v>
          </cell>
          <cell r="M1256">
            <v>0</v>
          </cell>
          <cell r="BG1256">
            <v>28</v>
          </cell>
          <cell r="BH1256">
            <v>28</v>
          </cell>
        </row>
        <row r="1257">
          <cell r="D1257" t="str">
            <v>A99570</v>
          </cell>
          <cell r="E1257" t="str">
            <v>ugb</v>
          </cell>
          <cell r="F1257" t="str">
            <v>TIS</v>
          </cell>
          <cell r="G1257" t="str">
            <v>UT51</v>
          </cell>
          <cell r="H1257" t="str">
            <v>5</v>
          </cell>
          <cell r="I1257" t="str">
            <v>GB</v>
          </cell>
          <cell r="J1257" t="str">
            <v>31/10/2005</v>
          </cell>
          <cell r="K1257">
            <v>21.175677948718</v>
          </cell>
          <cell r="L1257">
            <v>37250</v>
          </cell>
          <cell r="M1257">
            <v>4042.5720000000001</v>
          </cell>
          <cell r="BG1257">
            <v>41292.572</v>
          </cell>
          <cell r="BH1257">
            <v>41292.572</v>
          </cell>
        </row>
        <row r="1258">
          <cell r="D1258" t="str">
            <v>A74249</v>
          </cell>
          <cell r="E1258" t="str">
            <v>ugb</v>
          </cell>
          <cell r="F1258" t="str">
            <v>EEC</v>
          </cell>
          <cell r="G1258" t="str">
            <v>UE21</v>
          </cell>
          <cell r="H1258" t="str">
            <v>5</v>
          </cell>
          <cell r="I1258" t="str">
            <v>GB</v>
          </cell>
          <cell r="J1258" t="str">
            <v>06/04/2006</v>
          </cell>
          <cell r="K1258">
            <v>15.776774358974</v>
          </cell>
          <cell r="L1258">
            <v>22592</v>
          </cell>
          <cell r="M1258">
            <v>2019.768</v>
          </cell>
          <cell r="BG1258">
            <v>24611.768</v>
          </cell>
          <cell r="BH1258">
            <v>24611.768</v>
          </cell>
        </row>
        <row r="1259">
          <cell r="D1259" t="str">
            <v>A76400</v>
          </cell>
          <cell r="E1259" t="str">
            <v>ugb</v>
          </cell>
          <cell r="F1259" t="str">
            <v>GGE</v>
          </cell>
          <cell r="G1259" t="str">
            <v>UP31</v>
          </cell>
          <cell r="H1259" t="str">
            <v>7</v>
          </cell>
          <cell r="I1259" t="str">
            <v>GB</v>
          </cell>
          <cell r="J1259" t="str">
            <v>06/01/2014</v>
          </cell>
          <cell r="K1259">
            <v>20.679011282051</v>
          </cell>
          <cell r="L1259">
            <v>29000</v>
          </cell>
          <cell r="M1259">
            <v>2904.0720000000001</v>
          </cell>
          <cell r="U1259">
            <v>507.5</v>
          </cell>
          <cell r="AA1259">
            <v>5365</v>
          </cell>
          <cell r="AM1259">
            <v>1740</v>
          </cell>
          <cell r="AX1259">
            <v>507.5</v>
          </cell>
          <cell r="BF1259">
            <v>300</v>
          </cell>
          <cell r="BG1259">
            <v>40324.072</v>
          </cell>
          <cell r="BH1259">
            <v>34659.072</v>
          </cell>
        </row>
        <row r="1260">
          <cell r="D1260" t="str">
            <v>W30228</v>
          </cell>
          <cell r="E1260" t="str">
            <v>ugb</v>
          </cell>
          <cell r="F1260" t="str">
            <v>WWN</v>
          </cell>
          <cell r="G1260" t="str">
            <v>UU31</v>
          </cell>
          <cell r="H1260" t="str">
            <v>2</v>
          </cell>
          <cell r="I1260" t="str">
            <v>GB</v>
          </cell>
          <cell r="J1260" t="str">
            <v>01/08/1999</v>
          </cell>
          <cell r="K1260">
            <v>51.029481692308003</v>
          </cell>
          <cell r="L1260">
            <v>72685.760999999999</v>
          </cell>
          <cell r="M1260">
            <v>9403.1406000000006</v>
          </cell>
          <cell r="P1260">
            <v>4416</v>
          </cell>
          <cell r="U1260">
            <v>1272.0008175</v>
          </cell>
          <cell r="AA1260">
            <v>13446.865785</v>
          </cell>
          <cell r="AO1260">
            <v>5814.8608800000002</v>
          </cell>
          <cell r="AX1260">
            <v>1272.0008175</v>
          </cell>
          <cell r="BD1260">
            <v>600</v>
          </cell>
          <cell r="BG1260">
            <v>108910.6299</v>
          </cell>
          <cell r="BH1260">
            <v>94863.764114999998</v>
          </cell>
        </row>
        <row r="1261">
          <cell r="D1261" t="str">
            <v>A49840</v>
          </cell>
          <cell r="E1261" t="str">
            <v>ugb</v>
          </cell>
          <cell r="F1261" t="str">
            <v>SBR</v>
          </cell>
          <cell r="G1261" t="str">
            <v>UT31</v>
          </cell>
          <cell r="H1261" t="str">
            <v>8</v>
          </cell>
          <cell r="I1261" t="str">
            <v>PK</v>
          </cell>
          <cell r="J1261" t="str">
            <v>16/01/2007</v>
          </cell>
          <cell r="K1261">
            <v>22.663831794871999</v>
          </cell>
          <cell r="L1261">
            <v>39800</v>
          </cell>
          <cell r="M1261">
            <v>4394.4719999999998</v>
          </cell>
          <cell r="BG1261">
            <v>44194.472000000002</v>
          </cell>
          <cell r="BH1261">
            <v>44194.472000000002</v>
          </cell>
        </row>
        <row r="1262">
          <cell r="D1262" t="str">
            <v>A76248</v>
          </cell>
          <cell r="E1262" t="str">
            <v>ugb</v>
          </cell>
          <cell r="F1262" t="str">
            <v>SBR</v>
          </cell>
          <cell r="G1262" t="str">
            <v>UT31</v>
          </cell>
          <cell r="H1262" t="str">
            <v>6</v>
          </cell>
          <cell r="I1262" t="str">
            <v>GB</v>
          </cell>
          <cell r="J1262" t="str">
            <v>01/10/2013</v>
          </cell>
          <cell r="K1262">
            <v>27.687421538462001</v>
          </cell>
          <cell r="L1262">
            <v>40050</v>
          </cell>
          <cell r="M1262">
            <v>4428.9719999999998</v>
          </cell>
          <cell r="U1262">
            <v>700.875</v>
          </cell>
          <cell r="AA1262">
            <v>7409.25</v>
          </cell>
          <cell r="AH1262">
            <v>400.5</v>
          </cell>
          <cell r="AX1262">
            <v>700.875</v>
          </cell>
          <cell r="BF1262">
            <v>300</v>
          </cell>
          <cell r="BG1262">
            <v>53990.472000000002</v>
          </cell>
          <cell r="BH1262">
            <v>46281.222000000002</v>
          </cell>
        </row>
        <row r="1263">
          <cell r="D1263" t="str">
            <v>U03149</v>
          </cell>
          <cell r="E1263" t="str">
            <v>ugb</v>
          </cell>
          <cell r="F1263" t="str">
            <v>TRL</v>
          </cell>
          <cell r="G1263" t="str">
            <v>UT42</v>
          </cell>
          <cell r="H1263" t="str">
            <v>4</v>
          </cell>
          <cell r="J1263" t="str">
            <v>25/08/2010</v>
          </cell>
          <cell r="K1263">
            <v>0</v>
          </cell>
          <cell r="L1263">
            <v>50</v>
          </cell>
          <cell r="M1263">
            <v>0</v>
          </cell>
          <cell r="BG1263">
            <v>50</v>
          </cell>
          <cell r="BH1263">
            <v>50</v>
          </cell>
        </row>
        <row r="1264">
          <cell r="D1264" t="str">
            <v>I00183</v>
          </cell>
          <cell r="E1264" t="str">
            <v>uin</v>
          </cell>
          <cell r="F1264" t="str">
            <v>THW</v>
          </cell>
          <cell r="G1264" t="str">
            <v>UT216</v>
          </cell>
          <cell r="H1264" t="str">
            <v>7</v>
          </cell>
          <cell r="I1264" t="str">
            <v>IN</v>
          </cell>
          <cell r="J1264" t="str">
            <v>08/10/2012</v>
          </cell>
          <cell r="K1264">
            <v>2.6981655335974377</v>
          </cell>
          <cell r="L1264">
            <v>2175.2663360989736</v>
          </cell>
          <cell r="M1264">
            <v>0</v>
          </cell>
          <cell r="S1264">
            <v>94.260886641464964</v>
          </cell>
          <cell r="V1264">
            <v>104.41278413275074</v>
          </cell>
          <cell r="AA1264">
            <v>875.54425764642349</v>
          </cell>
          <cell r="AB1264">
            <v>1087.6331680494868</v>
          </cell>
          <cell r="AC1264">
            <v>147.28263537728901</v>
          </cell>
          <cell r="AD1264">
            <v>245.47105896214833</v>
          </cell>
          <cell r="AQ1264">
            <v>261.03196033187686</v>
          </cell>
          <cell r="BA1264">
            <v>1322.8042613775835</v>
          </cell>
          <cell r="BG1264">
            <v>6313.707348617997</v>
          </cell>
          <cell r="BH1264">
            <v>5438.1630909715732</v>
          </cell>
        </row>
        <row r="1265">
          <cell r="D1265" t="str">
            <v>A76361</v>
          </cell>
          <cell r="E1265" t="str">
            <v>ugb</v>
          </cell>
          <cell r="F1265" t="str">
            <v>WWN</v>
          </cell>
          <cell r="G1265" t="str">
            <v>UU31</v>
          </cell>
          <cell r="H1265" t="str">
            <v>8</v>
          </cell>
          <cell r="I1265" t="str">
            <v>GB</v>
          </cell>
          <cell r="J1265" t="str">
            <v>02/12/2013</v>
          </cell>
          <cell r="K1265">
            <v>19.446242051281999</v>
          </cell>
          <cell r="L1265">
            <v>28000</v>
          </cell>
          <cell r="M1265">
            <v>2766.0720000000001</v>
          </cell>
          <cell r="U1265">
            <v>490</v>
          </cell>
          <cell r="Y1265">
            <v>414.1</v>
          </cell>
          <cell r="AA1265">
            <v>5180</v>
          </cell>
          <cell r="AH1265">
            <v>280</v>
          </cell>
          <cell r="AX1265">
            <v>490</v>
          </cell>
          <cell r="BF1265">
            <v>300</v>
          </cell>
          <cell r="BG1265">
            <v>37920.171999999999</v>
          </cell>
          <cell r="BH1265">
            <v>32440.171999999999</v>
          </cell>
        </row>
        <row r="1266">
          <cell r="D1266" t="str">
            <v>A50108</v>
          </cell>
          <cell r="E1266" t="str">
            <v>ugb</v>
          </cell>
          <cell r="F1266" t="str">
            <v>TRL</v>
          </cell>
          <cell r="G1266" t="str">
            <v>UT42</v>
          </cell>
          <cell r="H1266" t="str">
            <v>3</v>
          </cell>
          <cell r="I1266" t="str">
            <v>GB</v>
          </cell>
          <cell r="J1266" t="str">
            <v>10/05/2010</v>
          </cell>
          <cell r="K1266">
            <v>72.421408184103001</v>
          </cell>
          <cell r="L1266">
            <v>94624.125499999995</v>
          </cell>
          <cell r="M1266">
            <v>12874.865319</v>
          </cell>
          <cell r="U1266">
            <v>1655.9221962500001</v>
          </cell>
          <cell r="AA1266">
            <v>17505.463217500001</v>
          </cell>
          <cell r="AM1266">
            <v>5677.4475300000004</v>
          </cell>
          <cell r="AX1266">
            <v>1655.9221962500001</v>
          </cell>
          <cell r="BD1266">
            <v>600</v>
          </cell>
          <cell r="BG1266">
            <v>134593.74595899999</v>
          </cell>
          <cell r="BH1266">
            <v>116488.28274149999</v>
          </cell>
        </row>
        <row r="1267">
          <cell r="D1267" t="str">
            <v>A24975</v>
          </cell>
          <cell r="E1267" t="str">
            <v>ugb</v>
          </cell>
          <cell r="F1267" t="str">
            <v>WWN</v>
          </cell>
          <cell r="G1267" t="str">
            <v>UU61</v>
          </cell>
          <cell r="H1267" t="str">
            <v>10</v>
          </cell>
          <cell r="I1267" t="str">
            <v>GB</v>
          </cell>
          <cell r="J1267" t="str">
            <v>10/09/2007</v>
          </cell>
          <cell r="K1267">
            <v>11.706533230769001</v>
          </cell>
          <cell r="L1267">
            <v>17270.224999999999</v>
          </cell>
          <cell r="M1267">
            <v>1285.3630499999999</v>
          </cell>
          <cell r="U1267">
            <v>302.22893749999997</v>
          </cell>
          <cell r="AA1267">
            <v>3194.9916250000001</v>
          </cell>
          <cell r="AH1267">
            <v>172.70224999999999</v>
          </cell>
          <cell r="AX1267">
            <v>302.22893749999997</v>
          </cell>
          <cell r="BF1267">
            <v>300</v>
          </cell>
          <cell r="BG1267">
            <v>22827.739799999999</v>
          </cell>
          <cell r="BH1267">
            <v>19332.748175000001</v>
          </cell>
        </row>
        <row r="1268">
          <cell r="D1268" t="str">
            <v>A76175</v>
          </cell>
          <cell r="E1268" t="str">
            <v>ugb</v>
          </cell>
          <cell r="F1268" t="str">
            <v>TRL</v>
          </cell>
          <cell r="G1268" t="str">
            <v>UT41</v>
          </cell>
          <cell r="H1268" t="str">
            <v>5</v>
          </cell>
          <cell r="I1268" t="str">
            <v>GB</v>
          </cell>
          <cell r="J1268" t="str">
            <v>01/07/2013</v>
          </cell>
          <cell r="K1268">
            <v>31.016304615385</v>
          </cell>
          <cell r="L1268">
            <v>39975</v>
          </cell>
          <cell r="M1268">
            <v>4969.7939999999999</v>
          </cell>
          <cell r="P1268">
            <v>3994</v>
          </cell>
          <cell r="U1268">
            <v>699.5625</v>
          </cell>
          <cell r="AA1268">
            <v>7395.375</v>
          </cell>
          <cell r="AM1268">
            <v>2398.5</v>
          </cell>
          <cell r="AX1268">
            <v>699.5625</v>
          </cell>
          <cell r="BE1268">
            <v>350</v>
          </cell>
          <cell r="BG1268">
            <v>60481.794000000002</v>
          </cell>
          <cell r="BH1268">
            <v>52736.419000000002</v>
          </cell>
        </row>
        <row r="1269">
          <cell r="D1269" t="str">
            <v>A76104</v>
          </cell>
          <cell r="E1269" t="str">
            <v>ugb</v>
          </cell>
          <cell r="F1269" t="str">
            <v>TRL</v>
          </cell>
          <cell r="G1269" t="str">
            <v>UT41</v>
          </cell>
          <cell r="H1269" t="str">
            <v>7</v>
          </cell>
          <cell r="J1269" t="str">
            <v>02/04/2013</v>
          </cell>
          <cell r="K1269">
            <v>0</v>
          </cell>
          <cell r="L1269">
            <v>23.43</v>
          </cell>
          <cell r="M1269">
            <v>0</v>
          </cell>
          <cell r="BG1269">
            <v>23.43</v>
          </cell>
          <cell r="BH1269">
            <v>23.43</v>
          </cell>
        </row>
        <row r="1270">
          <cell r="D1270" t="str">
            <v>I00079</v>
          </cell>
          <cell r="E1270" t="str">
            <v>uin</v>
          </cell>
          <cell r="F1270" t="str">
            <v>TRS</v>
          </cell>
          <cell r="G1270" t="str">
            <v>UT111</v>
          </cell>
          <cell r="H1270" t="str">
            <v>5</v>
          </cell>
          <cell r="I1270" t="str">
            <v>IN</v>
          </cell>
          <cell r="J1270" t="str">
            <v>11/01/2011</v>
          </cell>
          <cell r="K1270">
            <v>12.666306642446854</v>
          </cell>
          <cell r="L1270">
            <v>10211.596052825371</v>
          </cell>
          <cell r="M1270">
            <v>0</v>
          </cell>
          <cell r="S1270">
            <v>94.260886641464964</v>
          </cell>
          <cell r="V1270">
            <v>490.15661053561786</v>
          </cell>
          <cell r="AA1270">
            <v>4110.1674112622122</v>
          </cell>
          <cell r="AB1270">
            <v>5105.7980264126854</v>
          </cell>
          <cell r="AC1270">
            <v>147.28263537728901</v>
          </cell>
          <cell r="AD1270">
            <v>245.47105896214833</v>
          </cell>
          <cell r="AQ1270">
            <v>1225.3915263390445</v>
          </cell>
          <cell r="BA1270">
            <v>8009.0333349698076</v>
          </cell>
          <cell r="BG1270">
            <v>29639.157543325644</v>
          </cell>
          <cell r="BH1270">
            <v>25528.990132063431</v>
          </cell>
        </row>
        <row r="1271">
          <cell r="D1271" t="str">
            <v>A76126</v>
          </cell>
          <cell r="E1271" t="str">
            <v>ugb</v>
          </cell>
          <cell r="F1271" t="str">
            <v>TRS</v>
          </cell>
          <cell r="G1271" t="str">
            <v>UT42</v>
          </cell>
          <cell r="H1271" t="str">
            <v>5</v>
          </cell>
          <cell r="I1271" t="str">
            <v>IN</v>
          </cell>
          <cell r="J1271" t="str">
            <v>22/04/2013</v>
          </cell>
          <cell r="K1271">
            <v>47.007267692307998</v>
          </cell>
          <cell r="L1271">
            <v>67250</v>
          </cell>
          <cell r="M1271">
            <v>8182.5720000000001</v>
          </cell>
          <cell r="U1271">
            <v>1176.875</v>
          </cell>
          <cell r="Y1271">
            <v>414.1</v>
          </cell>
          <cell r="AA1271">
            <v>12441.25</v>
          </cell>
          <cell r="AH1271">
            <v>672.5</v>
          </cell>
          <cell r="AX1271">
            <v>1176.875</v>
          </cell>
          <cell r="BE1271">
            <v>350</v>
          </cell>
          <cell r="BG1271">
            <v>91664.172000000006</v>
          </cell>
          <cell r="BH1271">
            <v>78872.922000000006</v>
          </cell>
        </row>
        <row r="1272">
          <cell r="D1272" t="str">
            <v>W33294</v>
          </cell>
          <cell r="E1272" t="str">
            <v>ugb</v>
          </cell>
          <cell r="F1272" t="str">
            <v>WWN</v>
          </cell>
          <cell r="G1272" t="str">
            <v>UU31</v>
          </cell>
          <cell r="H1272" t="str">
            <v>8</v>
          </cell>
          <cell r="I1272" t="str">
            <v>PL</v>
          </cell>
          <cell r="J1272" t="str">
            <v>18/07/2005</v>
          </cell>
          <cell r="K1272">
            <v>19.784782908410001</v>
          </cell>
          <cell r="L1272">
            <v>28692.308300000001</v>
          </cell>
          <cell r="M1272">
            <v>2861.6105453999999</v>
          </cell>
          <cell r="U1272">
            <v>502.11539525000001</v>
          </cell>
          <cell r="Y1272">
            <v>414.1</v>
          </cell>
          <cell r="AA1272">
            <v>5308.0770355000004</v>
          </cell>
          <cell r="AX1272">
            <v>502.11539525000001</v>
          </cell>
          <cell r="BF1272">
            <v>300</v>
          </cell>
          <cell r="BG1272">
            <v>38580.326671399998</v>
          </cell>
          <cell r="BH1272">
            <v>32972.2496359</v>
          </cell>
        </row>
        <row r="1273">
          <cell r="D1273" t="str">
            <v>A25142</v>
          </cell>
          <cell r="E1273" t="str">
            <v>ugb</v>
          </cell>
          <cell r="F1273" t="str">
            <v>TRL</v>
          </cell>
          <cell r="G1273" t="str">
            <v>UT42</v>
          </cell>
          <cell r="H1273" t="str">
            <v>8</v>
          </cell>
          <cell r="I1273" t="str">
            <v>GB</v>
          </cell>
          <cell r="J1273" t="str">
            <v>28/09/2009</v>
          </cell>
          <cell r="K1273">
            <v>18.111831794872</v>
          </cell>
          <cell r="L1273">
            <v>32000</v>
          </cell>
          <cell r="M1273">
            <v>3318.0720000000001</v>
          </cell>
          <cell r="BG1273">
            <v>35318.072</v>
          </cell>
          <cell r="BH1273">
            <v>35318.072</v>
          </cell>
        </row>
        <row r="1274">
          <cell r="D1274" t="str">
            <v>A25265</v>
          </cell>
          <cell r="E1274" t="str">
            <v>ugb</v>
          </cell>
          <cell r="F1274" t="str">
            <v>TRL</v>
          </cell>
          <cell r="G1274" t="str">
            <v>UT42</v>
          </cell>
          <cell r="H1274" t="str">
            <v>8</v>
          </cell>
          <cell r="I1274" t="str">
            <v>GB</v>
          </cell>
          <cell r="J1274" t="str">
            <v>23/01/2012</v>
          </cell>
          <cell r="K1274">
            <v>16.944652307691999</v>
          </cell>
          <cell r="L1274">
            <v>30000</v>
          </cell>
          <cell r="M1274">
            <v>3042.0720000000001</v>
          </cell>
          <cell r="BG1274">
            <v>33042.072</v>
          </cell>
          <cell r="BH1274">
            <v>33042.072</v>
          </cell>
        </row>
        <row r="1275">
          <cell r="D1275" t="str">
            <v>I00164</v>
          </cell>
          <cell r="E1275" t="str">
            <v>uin</v>
          </cell>
          <cell r="F1275" t="str">
            <v>WWN</v>
          </cell>
          <cell r="G1275" t="str">
            <v>UU111</v>
          </cell>
          <cell r="H1275" t="str">
            <v>9</v>
          </cell>
          <cell r="I1275" t="str">
            <v>IN</v>
          </cell>
          <cell r="J1275" t="str">
            <v>10/09/2012</v>
          </cell>
          <cell r="K1275">
            <v>2.4650591132074724</v>
          </cell>
          <cell r="L1275">
            <v>1987.3336933575531</v>
          </cell>
          <cell r="M1275">
            <v>0</v>
          </cell>
          <cell r="S1275">
            <v>94.260886641464964</v>
          </cell>
          <cell r="V1275">
            <v>95.392017281162552</v>
          </cell>
          <cell r="AA1275">
            <v>799.90212774313898</v>
          </cell>
          <cell r="AB1275">
            <v>993.66684667877655</v>
          </cell>
          <cell r="AC1275">
            <v>147.28263537728901</v>
          </cell>
          <cell r="AD1275">
            <v>245.47105896214833</v>
          </cell>
          <cell r="AQ1275">
            <v>238.48004320290636</v>
          </cell>
          <cell r="BA1275">
            <v>1166.4490156610534</v>
          </cell>
          <cell r="BG1275">
            <v>5768.2383249054928</v>
          </cell>
          <cell r="BH1275">
            <v>4968.3361971623535</v>
          </cell>
        </row>
        <row r="1276">
          <cell r="D1276" t="str">
            <v>A82619</v>
          </cell>
          <cell r="E1276" t="str">
            <v>ugb</v>
          </cell>
          <cell r="F1276" t="str">
            <v>THW</v>
          </cell>
          <cell r="G1276" t="str">
            <v>UT22</v>
          </cell>
          <cell r="H1276" t="str">
            <v>6</v>
          </cell>
          <cell r="I1276" t="str">
            <v>SO</v>
          </cell>
          <cell r="J1276" t="str">
            <v>01/03/2001</v>
          </cell>
          <cell r="K1276">
            <v>25.222534358973999</v>
          </cell>
          <cell r="L1276">
            <v>36233.75</v>
          </cell>
          <cell r="M1276">
            <v>3902.3294999999998</v>
          </cell>
          <cell r="U1276">
            <v>634.09062500000005</v>
          </cell>
          <cell r="Y1276">
            <v>414.1</v>
          </cell>
          <cell r="AA1276">
            <v>6703.2437499999996</v>
          </cell>
          <cell r="AH1276">
            <v>362.33749999999998</v>
          </cell>
          <cell r="AX1276">
            <v>634.09062500000005</v>
          </cell>
          <cell r="BF1276">
            <v>300</v>
          </cell>
          <cell r="BG1276">
            <v>49183.942000000003</v>
          </cell>
          <cell r="BH1276">
            <v>42180.698250000001</v>
          </cell>
        </row>
        <row r="1277">
          <cell r="D1277" t="str">
            <v>U03197</v>
          </cell>
          <cell r="E1277" t="str">
            <v>ugb</v>
          </cell>
          <cell r="F1277" t="str">
            <v>TRL</v>
          </cell>
          <cell r="G1277" t="str">
            <v>UT42</v>
          </cell>
          <cell r="H1277" t="str">
            <v>9</v>
          </cell>
          <cell r="J1277" t="str">
            <v>14/03/2011</v>
          </cell>
          <cell r="K1277">
            <v>0</v>
          </cell>
          <cell r="L1277">
            <v>50</v>
          </cell>
          <cell r="M1277">
            <v>0</v>
          </cell>
          <cell r="BG1277">
            <v>50</v>
          </cell>
          <cell r="BH1277">
            <v>50</v>
          </cell>
        </row>
        <row r="1278">
          <cell r="D1278" t="str">
            <v>A76297</v>
          </cell>
          <cell r="E1278" t="str">
            <v>ugb</v>
          </cell>
          <cell r="F1278" t="str">
            <v>THW</v>
          </cell>
          <cell r="G1278" t="str">
            <v>UT21</v>
          </cell>
          <cell r="H1278" t="str">
            <v>8</v>
          </cell>
          <cell r="J1278" t="str">
            <v>30/09/2013</v>
          </cell>
          <cell r="K1278">
            <v>0</v>
          </cell>
          <cell r="L1278">
            <v>36.72</v>
          </cell>
          <cell r="M1278">
            <v>0</v>
          </cell>
          <cell r="BG1278">
            <v>36.72</v>
          </cell>
          <cell r="BH1278">
            <v>36.72</v>
          </cell>
        </row>
        <row r="1279">
          <cell r="D1279" t="str">
            <v>A98019</v>
          </cell>
          <cell r="E1279" t="str">
            <v>ugb</v>
          </cell>
          <cell r="F1279" t="str">
            <v>TPL</v>
          </cell>
          <cell r="G1279" t="str">
            <v>UT22</v>
          </cell>
          <cell r="H1279" t="str">
            <v>5</v>
          </cell>
          <cell r="I1279" t="str">
            <v>FR</v>
          </cell>
          <cell r="J1279" t="str">
            <v>17/01/2005</v>
          </cell>
          <cell r="K1279">
            <v>29.492287605127999</v>
          </cell>
          <cell r="L1279">
            <v>41710.222500000003</v>
          </cell>
          <cell r="M1279">
            <v>4658.0827049999998</v>
          </cell>
          <cell r="U1279">
            <v>729.92889375000004</v>
          </cell>
          <cell r="Y1279">
            <v>414.1</v>
          </cell>
          <cell r="AA1279">
            <v>7716.3911625000001</v>
          </cell>
          <cell r="AJ1279">
            <v>1251.306675</v>
          </cell>
          <cell r="AX1279">
            <v>729.92889375000004</v>
          </cell>
          <cell r="BF1279">
            <v>300</v>
          </cell>
          <cell r="BG1279">
            <v>57509.960830000004</v>
          </cell>
          <cell r="BH1279">
            <v>49493.569667500007</v>
          </cell>
        </row>
        <row r="1280">
          <cell r="D1280" t="str">
            <v>A03678</v>
          </cell>
          <cell r="E1280" t="str">
            <v>ugb</v>
          </cell>
          <cell r="F1280" t="str">
            <v>SBR</v>
          </cell>
          <cell r="G1280" t="str">
            <v>UT31</v>
          </cell>
          <cell r="H1280" t="str">
            <v>3</v>
          </cell>
          <cell r="I1280" t="str">
            <v>GB</v>
          </cell>
          <cell r="J1280" t="str">
            <v>24/01/1991</v>
          </cell>
          <cell r="K1280">
            <v>47.086531045127998</v>
          </cell>
          <cell r="L1280">
            <v>61974.718500000003</v>
          </cell>
          <cell r="M1280">
            <v>7867.2086730000001</v>
          </cell>
          <cell r="O1280">
            <v>2990.04</v>
          </cell>
          <cell r="U1280">
            <v>1084.5575737500001</v>
          </cell>
          <cell r="Y1280">
            <v>414.1</v>
          </cell>
          <cell r="AA1280">
            <v>11465.3229225</v>
          </cell>
          <cell r="AN1280">
            <v>4338.2302950000003</v>
          </cell>
          <cell r="AX1280">
            <v>1084.5575737500001</v>
          </cell>
          <cell r="BD1280">
            <v>600</v>
          </cell>
          <cell r="BG1280">
            <v>91818.735537999994</v>
          </cell>
          <cell r="BH1280">
            <v>79753.412615499998</v>
          </cell>
        </row>
        <row r="1281">
          <cell r="D1281" t="str">
            <v>W33081</v>
          </cell>
          <cell r="E1281" t="str">
            <v>ugb</v>
          </cell>
          <cell r="F1281" t="str">
            <v>MAM</v>
          </cell>
          <cell r="G1281" t="str">
            <v>UU23</v>
          </cell>
          <cell r="H1281" t="str">
            <v>8</v>
          </cell>
          <cell r="I1281" t="str">
            <v>GB</v>
          </cell>
          <cell r="J1281" t="str">
            <v>30/04/2001</v>
          </cell>
          <cell r="K1281">
            <v>11.943774358974</v>
          </cell>
          <cell r="L1281">
            <v>23290.36</v>
          </cell>
          <cell r="M1281">
            <v>2152.0216799999998</v>
          </cell>
          <cell r="BG1281">
            <v>25442.381679999999</v>
          </cell>
          <cell r="BH1281">
            <v>25442.381679999999</v>
          </cell>
        </row>
        <row r="1282">
          <cell r="D1282" t="str">
            <v>A74856</v>
          </cell>
          <cell r="E1282" t="str">
            <v>ugb</v>
          </cell>
          <cell r="F1282" t="str">
            <v>TRL</v>
          </cell>
          <cell r="G1282" t="str">
            <v>UT42</v>
          </cell>
          <cell r="H1282" t="str">
            <v>7</v>
          </cell>
          <cell r="I1282" t="str">
            <v>GB</v>
          </cell>
          <cell r="J1282" t="str">
            <v>08/08/2012</v>
          </cell>
          <cell r="K1282">
            <v>0</v>
          </cell>
          <cell r="L1282">
            <v>20.71</v>
          </cell>
          <cell r="M1282">
            <v>0</v>
          </cell>
          <cell r="BG1282">
            <v>20.71</v>
          </cell>
          <cell r="BH1282">
            <v>20.71</v>
          </cell>
        </row>
        <row r="1283">
          <cell r="D1283" t="str">
            <v>A74444</v>
          </cell>
          <cell r="E1283" t="str">
            <v>ugb</v>
          </cell>
          <cell r="F1283" t="str">
            <v>BBS</v>
          </cell>
          <cell r="G1283" t="str">
            <v>UP41</v>
          </cell>
          <cell r="H1283" t="str">
            <v>0</v>
          </cell>
          <cell r="I1283" t="str">
            <v>GB</v>
          </cell>
          <cell r="J1283" t="str">
            <v>23/04/2007</v>
          </cell>
          <cell r="K1283">
            <v>17.307729729729999</v>
          </cell>
          <cell r="L1283">
            <v>26000</v>
          </cell>
          <cell r="M1283">
            <v>2490.0720000000001</v>
          </cell>
          <cell r="AA1283">
            <v>4810</v>
          </cell>
          <cell r="BG1283">
            <v>33300.072</v>
          </cell>
          <cell r="BH1283">
            <v>28490.072</v>
          </cell>
        </row>
        <row r="1284">
          <cell r="D1284" t="str">
            <v>A00441</v>
          </cell>
          <cell r="E1284" t="str">
            <v>ugb</v>
          </cell>
          <cell r="F1284" t="str">
            <v>SWT</v>
          </cell>
          <cell r="G1284" t="str">
            <v>UU21</v>
          </cell>
          <cell r="H1284" t="str">
            <v>0</v>
          </cell>
          <cell r="I1284" t="str">
            <v>GB</v>
          </cell>
          <cell r="J1284" t="str">
            <v>13/07/2009</v>
          </cell>
          <cell r="K1284">
            <v>7.6861907692309996</v>
          </cell>
          <cell r="L1284">
            <v>12000</v>
          </cell>
          <cell r="M1284">
            <v>558.072</v>
          </cell>
          <cell r="AA1284">
            <v>2220</v>
          </cell>
          <cell r="AX1284">
            <v>210</v>
          </cell>
          <cell r="BG1284">
            <v>14988.072</v>
          </cell>
          <cell r="BH1284">
            <v>12768.072</v>
          </cell>
        </row>
        <row r="1285">
          <cell r="D1285" t="str">
            <v>A74250</v>
          </cell>
          <cell r="E1285" t="str">
            <v>ugb</v>
          </cell>
          <cell r="F1285" t="str">
            <v>EEC</v>
          </cell>
          <cell r="G1285" t="str">
            <v>UE21</v>
          </cell>
          <cell r="H1285" t="str">
            <v>5</v>
          </cell>
          <cell r="I1285" t="str">
            <v>GB</v>
          </cell>
          <cell r="J1285" t="str">
            <v>06/04/2006</v>
          </cell>
          <cell r="K1285">
            <v>26.715525969230999</v>
          </cell>
          <cell r="L1285">
            <v>36973.980000000003</v>
          </cell>
          <cell r="M1285">
            <v>4004.4812400000001</v>
          </cell>
          <cell r="U1285">
            <v>647.04465000000005</v>
          </cell>
          <cell r="Y1285">
            <v>414.1</v>
          </cell>
          <cell r="AA1285">
            <v>6840.1863000000003</v>
          </cell>
          <cell r="AM1285">
            <v>2218.4387999999999</v>
          </cell>
          <cell r="AX1285">
            <v>647.04465000000005</v>
          </cell>
          <cell r="BE1285">
            <v>350</v>
          </cell>
          <cell r="BG1285">
            <v>52095.27564</v>
          </cell>
          <cell r="BH1285">
            <v>44905.089339999999</v>
          </cell>
        </row>
        <row r="1286">
          <cell r="D1286" t="str">
            <v>A74706</v>
          </cell>
          <cell r="E1286" t="str">
            <v>ugb</v>
          </cell>
          <cell r="F1286" t="str">
            <v>TRL</v>
          </cell>
          <cell r="G1286" t="str">
            <v>UT41</v>
          </cell>
          <cell r="H1286" t="str">
            <v>6</v>
          </cell>
          <cell r="J1286" t="str">
            <v>20/06/2011</v>
          </cell>
          <cell r="K1286">
            <v>0</v>
          </cell>
          <cell r="L1286">
            <v>35.200000000000003</v>
          </cell>
          <cell r="M1286">
            <v>0</v>
          </cell>
          <cell r="BG1286">
            <v>35.200000000000003</v>
          </cell>
          <cell r="BH1286">
            <v>35.200000000000003</v>
          </cell>
        </row>
        <row r="1287">
          <cell r="D1287" t="str">
            <v>A76072</v>
          </cell>
          <cell r="E1287" t="str">
            <v>ugb</v>
          </cell>
          <cell r="F1287" t="str">
            <v>TRL</v>
          </cell>
          <cell r="G1287" t="str">
            <v>UT42</v>
          </cell>
          <cell r="H1287" t="str">
            <v>7</v>
          </cell>
          <cell r="J1287" t="str">
            <v>18/02/2013</v>
          </cell>
          <cell r="K1287">
            <v>0</v>
          </cell>
          <cell r="L1287">
            <v>37.4</v>
          </cell>
          <cell r="M1287">
            <v>0</v>
          </cell>
          <cell r="BG1287">
            <v>37.4</v>
          </cell>
          <cell r="BH1287">
            <v>37.4</v>
          </cell>
        </row>
        <row r="1288">
          <cell r="D1288" t="str">
            <v>A25194</v>
          </cell>
          <cell r="E1288" t="str">
            <v>ugb</v>
          </cell>
          <cell r="F1288" t="str">
            <v>WWN</v>
          </cell>
          <cell r="G1288" t="str">
            <v>UU61</v>
          </cell>
          <cell r="H1288" t="str">
            <v>8</v>
          </cell>
          <cell r="I1288" t="str">
            <v>GB</v>
          </cell>
          <cell r="J1288" t="str">
            <v>05/03/2010</v>
          </cell>
          <cell r="K1288">
            <v>18.75641025641</v>
          </cell>
          <cell r="L1288">
            <v>36575</v>
          </cell>
          <cell r="M1288">
            <v>4014.0059999999999</v>
          </cell>
          <cell r="BG1288">
            <v>40589.006000000001</v>
          </cell>
          <cell r="BH1288">
            <v>40589.006000000001</v>
          </cell>
        </row>
        <row r="1289">
          <cell r="D1289" t="str">
            <v>A00540</v>
          </cell>
          <cell r="E1289" t="str">
            <v>ugb</v>
          </cell>
          <cell r="F1289" t="str">
            <v>EEA</v>
          </cell>
          <cell r="G1289" t="str">
            <v>UE31</v>
          </cell>
          <cell r="H1289" t="str">
            <v>8</v>
          </cell>
          <cell r="I1289" t="str">
            <v>GB</v>
          </cell>
          <cell r="J1289" t="str">
            <v>19/09/2011</v>
          </cell>
          <cell r="K1289">
            <v>11.984139487179</v>
          </cell>
          <cell r="L1289">
            <v>21500</v>
          </cell>
          <cell r="M1289">
            <v>1869.0719999999999</v>
          </cell>
          <cell r="BG1289">
            <v>23369.072</v>
          </cell>
          <cell r="BH1289">
            <v>23369.072</v>
          </cell>
        </row>
        <row r="1290">
          <cell r="D1290" t="str">
            <v>A74570</v>
          </cell>
          <cell r="E1290" t="str">
            <v>ugb</v>
          </cell>
          <cell r="F1290" t="str">
            <v>THW</v>
          </cell>
          <cell r="G1290" t="str">
            <v>UT25</v>
          </cell>
          <cell r="H1290" t="str">
            <v>0</v>
          </cell>
          <cell r="I1290" t="str">
            <v>GB</v>
          </cell>
          <cell r="J1290" t="str">
            <v>24/01/2009</v>
          </cell>
          <cell r="K1290">
            <v>48.641025641025998</v>
          </cell>
          <cell r="L1290">
            <v>70000</v>
          </cell>
          <cell r="M1290">
            <v>9806.8320000000003</v>
          </cell>
          <cell r="U1290">
            <v>1225</v>
          </cell>
          <cell r="Y1290">
            <v>340</v>
          </cell>
          <cell r="AA1290">
            <v>12950</v>
          </cell>
          <cell r="AF1290">
            <v>8760</v>
          </cell>
          <cell r="AX1290">
            <v>1225</v>
          </cell>
          <cell r="BE1290">
            <v>350</v>
          </cell>
          <cell r="BG1290">
            <v>104656.83199999999</v>
          </cell>
          <cell r="BH1290">
            <v>91356.831999999995</v>
          </cell>
        </row>
        <row r="1291">
          <cell r="D1291" t="str">
            <v>A76289</v>
          </cell>
          <cell r="E1291" t="str">
            <v>ugb</v>
          </cell>
          <cell r="F1291" t="str">
            <v>WWN</v>
          </cell>
          <cell r="G1291" t="str">
            <v>UU61</v>
          </cell>
          <cell r="H1291" t="str">
            <v>11</v>
          </cell>
          <cell r="J1291" t="str">
            <v>05/09/2013</v>
          </cell>
          <cell r="K1291">
            <v>0</v>
          </cell>
          <cell r="L1291">
            <v>10.64</v>
          </cell>
          <cell r="M1291">
            <v>0</v>
          </cell>
          <cell r="BG1291">
            <v>10.64</v>
          </cell>
          <cell r="BH1291">
            <v>10.64</v>
          </cell>
        </row>
        <row r="1292">
          <cell r="D1292" t="str">
            <v>A76436</v>
          </cell>
          <cell r="E1292" t="str">
            <v>ugb</v>
          </cell>
          <cell r="F1292" t="str">
            <v>WWN</v>
          </cell>
          <cell r="G1292" t="str">
            <v>UU61</v>
          </cell>
          <cell r="H1292" t="str">
            <v>11</v>
          </cell>
          <cell r="J1292" t="str">
            <v>03/01/2014</v>
          </cell>
          <cell r="K1292">
            <v>10.86</v>
          </cell>
          <cell r="L1292">
            <v>10.86</v>
          </cell>
          <cell r="M1292">
            <v>0</v>
          </cell>
          <cell r="BG1292">
            <v>10.86</v>
          </cell>
          <cell r="BH1292">
            <v>10.86</v>
          </cell>
        </row>
        <row r="1293">
          <cell r="D1293" t="str">
            <v>I00225</v>
          </cell>
          <cell r="E1293" t="str">
            <v>uin</v>
          </cell>
          <cell r="F1293" t="str">
            <v>TRS</v>
          </cell>
          <cell r="G1293" t="str">
            <v>UT111</v>
          </cell>
          <cell r="H1293" t="str">
            <v>8</v>
          </cell>
          <cell r="I1293" t="str">
            <v>IN</v>
          </cell>
          <cell r="J1293" t="str">
            <v>22/04/2013</v>
          </cell>
          <cell r="K1293">
            <v>5.1834414362700478</v>
          </cell>
          <cell r="L1293">
            <v>4178.8993077716132</v>
          </cell>
          <cell r="M1293">
            <v>0</v>
          </cell>
          <cell r="S1293">
            <v>94.260886641464964</v>
          </cell>
          <cell r="V1293">
            <v>200.58716677303744</v>
          </cell>
          <cell r="AA1293">
            <v>1682.0066552113503</v>
          </cell>
          <cell r="AB1293">
            <v>2089.4496538858066</v>
          </cell>
          <cell r="AC1293">
            <v>147.28263537728901</v>
          </cell>
          <cell r="AD1293">
            <v>245.47105896214833</v>
          </cell>
          <cell r="AQ1293">
            <v>501.4679169325936</v>
          </cell>
          <cell r="BA1293">
            <v>2989.8276793166083</v>
          </cell>
          <cell r="BG1293">
            <v>12129.252960871914</v>
          </cell>
          <cell r="BH1293">
            <v>10447.246305660563</v>
          </cell>
        </row>
        <row r="1294">
          <cell r="D1294" t="str">
            <v>I00210</v>
          </cell>
          <cell r="E1294" t="str">
            <v>uin</v>
          </cell>
          <cell r="F1294" t="str">
            <v>WWN</v>
          </cell>
          <cell r="G1294" t="str">
            <v>UU116</v>
          </cell>
          <cell r="H1294" t="str">
            <v>7</v>
          </cell>
          <cell r="I1294" t="str">
            <v>IN</v>
          </cell>
          <cell r="J1294" t="str">
            <v>25/02/2013</v>
          </cell>
          <cell r="K1294">
            <v>3.2737550500949779</v>
          </cell>
          <cell r="L1294">
            <v>2639.3048259610196</v>
          </cell>
          <cell r="M1294">
            <v>0</v>
          </cell>
          <cell r="S1294">
            <v>94.260886641464964</v>
          </cell>
          <cell r="V1294">
            <v>126.68663164612892</v>
          </cell>
          <cell r="AA1294">
            <v>1062.3208247827581</v>
          </cell>
          <cell r="AB1294">
            <v>1319.6524129805098</v>
          </cell>
          <cell r="AC1294">
            <v>147.28263537728901</v>
          </cell>
          <cell r="AD1294">
            <v>245.47105896214833</v>
          </cell>
          <cell r="AQ1294">
            <v>316.7165791153223</v>
          </cell>
          <cell r="BA1294">
            <v>1708.8909617556089</v>
          </cell>
          <cell r="BG1294">
            <v>7660.586817222249</v>
          </cell>
          <cell r="BH1294">
            <v>6598.2659924394911</v>
          </cell>
        </row>
        <row r="1295">
          <cell r="D1295" t="str">
            <v>I00126</v>
          </cell>
          <cell r="E1295" t="str">
            <v>uin</v>
          </cell>
          <cell r="F1295" t="str">
            <v>TRL</v>
          </cell>
          <cell r="G1295" t="str">
            <v>UT111</v>
          </cell>
          <cell r="H1295" t="str">
            <v>8</v>
          </cell>
          <cell r="I1295" t="str">
            <v>IN</v>
          </cell>
          <cell r="J1295" t="str">
            <v>01/02/2012</v>
          </cell>
          <cell r="K1295">
            <v>3.0691435325928915</v>
          </cell>
          <cell r="L1295">
            <v>2199.4206883008492</v>
          </cell>
          <cell r="M1295">
            <v>0</v>
          </cell>
          <cell r="S1295">
            <v>94.260886641464964</v>
          </cell>
          <cell r="V1295">
            <v>105.57219303844076</v>
          </cell>
          <cell r="AA1295">
            <v>885.2668270410918</v>
          </cell>
          <cell r="AB1295">
            <v>1099.7103441504246</v>
          </cell>
          <cell r="AC1295">
            <v>147.28263537728901</v>
          </cell>
          <cell r="AD1295">
            <v>245.47105896214833</v>
          </cell>
          <cell r="AQ1295">
            <v>263.93048259610191</v>
          </cell>
          <cell r="BA1295">
            <v>1342.903431685404</v>
          </cell>
          <cell r="BG1295">
            <v>6383.8185477932147</v>
          </cell>
          <cell r="BH1295">
            <v>5498.5517207521225</v>
          </cell>
        </row>
        <row r="1296">
          <cell r="D1296" t="str">
            <v>I00125</v>
          </cell>
          <cell r="E1296" t="str">
            <v>uin</v>
          </cell>
          <cell r="F1296" t="str">
            <v>WWN</v>
          </cell>
          <cell r="G1296" t="str">
            <v>UU111</v>
          </cell>
          <cell r="H1296" t="str">
            <v>8</v>
          </cell>
          <cell r="I1296" t="str">
            <v>IN</v>
          </cell>
          <cell r="J1296" t="str">
            <v>23/01/2012</v>
          </cell>
          <cell r="K1296">
            <v>0</v>
          </cell>
          <cell r="L1296">
            <v>2945.6527075457798</v>
          </cell>
          <cell r="M1296">
            <v>0</v>
          </cell>
          <cell r="BG1296">
            <v>2945.6527075457798</v>
          </cell>
          <cell r="BH1296">
            <v>2945.6527075457798</v>
          </cell>
        </row>
        <row r="1297">
          <cell r="D1297" t="str">
            <v>A76054</v>
          </cell>
          <cell r="E1297" t="str">
            <v>ugb</v>
          </cell>
          <cell r="F1297" t="str">
            <v>WWN</v>
          </cell>
          <cell r="G1297" t="str">
            <v>UU31</v>
          </cell>
          <cell r="H1297" t="str">
            <v>11</v>
          </cell>
          <cell r="J1297" t="str">
            <v>11/02/2013</v>
          </cell>
          <cell r="K1297">
            <v>0</v>
          </cell>
          <cell r="L1297">
            <v>0</v>
          </cell>
          <cell r="M1297">
            <v>0</v>
          </cell>
          <cell r="BG1297">
            <v>0</v>
          </cell>
          <cell r="BH1297">
            <v>0</v>
          </cell>
        </row>
        <row r="1298">
          <cell r="D1298" t="str">
            <v>U02867</v>
          </cell>
          <cell r="E1298" t="str">
            <v>ugb</v>
          </cell>
          <cell r="F1298" t="str">
            <v>THW</v>
          </cell>
          <cell r="G1298" t="str">
            <v>UT23</v>
          </cell>
          <cell r="H1298" t="str">
            <v>0</v>
          </cell>
          <cell r="J1298" t="str">
            <v>11/02/2008</v>
          </cell>
          <cell r="K1298">
            <v>24.5</v>
          </cell>
          <cell r="L1298">
            <v>24.5</v>
          </cell>
          <cell r="M1298">
            <v>0</v>
          </cell>
          <cell r="BG1298">
            <v>24.5</v>
          </cell>
          <cell r="BH1298">
            <v>24.5</v>
          </cell>
        </row>
        <row r="1299">
          <cell r="D1299" t="str">
            <v>S10313</v>
          </cell>
          <cell r="E1299" t="str">
            <v>ugb</v>
          </cell>
          <cell r="F1299" t="str">
            <v>WEN</v>
          </cell>
          <cell r="G1299" t="str">
            <v>UU41</v>
          </cell>
          <cell r="H1299" t="str">
            <v>5</v>
          </cell>
          <cell r="I1299" t="str">
            <v>GB</v>
          </cell>
          <cell r="J1299" t="str">
            <v>06/12/2011</v>
          </cell>
          <cell r="K1299">
            <v>0</v>
          </cell>
          <cell r="L1299">
            <v>28</v>
          </cell>
          <cell r="M1299">
            <v>0</v>
          </cell>
          <cell r="BG1299">
            <v>28</v>
          </cell>
          <cell r="BH1299">
            <v>28</v>
          </cell>
        </row>
        <row r="1300">
          <cell r="D1300" t="str">
            <v>S10303</v>
          </cell>
          <cell r="E1300" t="str">
            <v>ugb</v>
          </cell>
          <cell r="F1300" t="str">
            <v>WEN</v>
          </cell>
          <cell r="G1300" t="str">
            <v>UU41</v>
          </cell>
          <cell r="H1300" t="str">
            <v>7</v>
          </cell>
          <cell r="I1300" t="str">
            <v>GB</v>
          </cell>
          <cell r="J1300" t="str">
            <v>23/05/2011</v>
          </cell>
          <cell r="K1300">
            <v>0</v>
          </cell>
          <cell r="L1300">
            <v>28</v>
          </cell>
          <cell r="M1300">
            <v>0</v>
          </cell>
          <cell r="BG1300">
            <v>28</v>
          </cell>
          <cell r="BH1300">
            <v>28</v>
          </cell>
        </row>
        <row r="1301">
          <cell r="D1301" t="str">
            <v>A74587</v>
          </cell>
          <cell r="E1301" t="str">
            <v>ugb</v>
          </cell>
          <cell r="F1301" t="str">
            <v>TRL</v>
          </cell>
          <cell r="G1301" t="str">
            <v>UT42</v>
          </cell>
          <cell r="H1301" t="str">
            <v>0</v>
          </cell>
          <cell r="I1301" t="str">
            <v>GB</v>
          </cell>
          <cell r="J1301" t="str">
            <v>16/03/2009</v>
          </cell>
          <cell r="K1301">
            <v>24.661575384614999</v>
          </cell>
          <cell r="L1301">
            <v>36000</v>
          </cell>
          <cell r="M1301">
            <v>3870.0720000000001</v>
          </cell>
          <cell r="U1301">
            <v>630</v>
          </cell>
          <cell r="AA1301">
            <v>6660</v>
          </cell>
          <cell r="AX1301">
            <v>630</v>
          </cell>
          <cell r="BF1301">
            <v>300</v>
          </cell>
          <cell r="BG1301">
            <v>48090.072</v>
          </cell>
          <cell r="BH1301">
            <v>41130.072</v>
          </cell>
        </row>
        <row r="1302">
          <cell r="D1302" t="str">
            <v>A74703</v>
          </cell>
          <cell r="E1302" t="str">
            <v>ugb</v>
          </cell>
          <cell r="F1302" t="str">
            <v>GGE</v>
          </cell>
          <cell r="G1302" t="str">
            <v>UP31</v>
          </cell>
          <cell r="H1302" t="str">
            <v>11</v>
          </cell>
          <cell r="J1302" t="str">
            <v>18/07/2011</v>
          </cell>
          <cell r="K1302">
            <v>0</v>
          </cell>
          <cell r="L1302">
            <v>0.01</v>
          </cell>
          <cell r="M1302">
            <v>0</v>
          </cell>
          <cell r="BG1302">
            <v>0.01</v>
          </cell>
          <cell r="BH1302">
            <v>0.01</v>
          </cell>
        </row>
        <row r="1303">
          <cell r="D1303" t="str">
            <v>I00159</v>
          </cell>
          <cell r="E1303" t="str">
            <v>uin</v>
          </cell>
          <cell r="F1303" t="str">
            <v>TRL</v>
          </cell>
          <cell r="G1303" t="str">
            <v>UT111</v>
          </cell>
          <cell r="H1303" t="str">
            <v>9</v>
          </cell>
          <cell r="I1303" t="str">
            <v>IN</v>
          </cell>
          <cell r="J1303" t="str">
            <v>22/08/2012</v>
          </cell>
          <cell r="K1303">
            <v>0</v>
          </cell>
          <cell r="L1303">
            <v>1885.2177328292992</v>
          </cell>
          <cell r="M1303">
            <v>0</v>
          </cell>
          <cell r="BG1303">
            <v>1885.2177328292992</v>
          </cell>
          <cell r="BH1303">
            <v>1885.2177328292992</v>
          </cell>
        </row>
        <row r="1304">
          <cell r="D1304" t="str">
            <v>I00213</v>
          </cell>
          <cell r="E1304" t="str">
            <v>uin</v>
          </cell>
          <cell r="F1304" t="str">
            <v>WWN</v>
          </cell>
          <cell r="G1304" t="str">
            <v>UU111</v>
          </cell>
          <cell r="H1304" t="str">
            <v>9</v>
          </cell>
          <cell r="I1304" t="str">
            <v>IN</v>
          </cell>
          <cell r="J1304" t="str">
            <v>04/03/2013</v>
          </cell>
          <cell r="K1304">
            <v>0</v>
          </cell>
          <cell r="L1304">
            <v>1767.3916245274679</v>
          </cell>
          <cell r="M1304">
            <v>0</v>
          </cell>
          <cell r="BG1304">
            <v>1767.3916245274679</v>
          </cell>
          <cell r="BH1304">
            <v>1767.3916245274679</v>
          </cell>
        </row>
        <row r="1305">
          <cell r="D1305" t="str">
            <v>A74777</v>
          </cell>
          <cell r="E1305" t="str">
            <v>ugb</v>
          </cell>
          <cell r="F1305" t="str">
            <v>SBR</v>
          </cell>
          <cell r="G1305" t="str">
            <v>UT31</v>
          </cell>
          <cell r="H1305" t="str">
            <v>8</v>
          </cell>
          <cell r="I1305" t="str">
            <v>GB</v>
          </cell>
          <cell r="J1305" t="str">
            <v>18/06/2012</v>
          </cell>
          <cell r="K1305">
            <v>25.756784615385001</v>
          </cell>
          <cell r="L1305">
            <v>36005</v>
          </cell>
          <cell r="M1305">
            <v>4353.7619999999997</v>
          </cell>
          <cell r="U1305">
            <v>630.08749999999998</v>
          </cell>
          <cell r="Y1305">
            <v>414.1</v>
          </cell>
          <cell r="AA1305">
            <v>6660.9250000000002</v>
          </cell>
          <cell r="AJ1305">
            <v>1080.1500000000001</v>
          </cell>
          <cell r="AX1305">
            <v>630.08749999999998</v>
          </cell>
          <cell r="AZ1305">
            <v>3500</v>
          </cell>
          <cell r="BF1305">
            <v>300</v>
          </cell>
          <cell r="BG1305">
            <v>53574.112000000001</v>
          </cell>
          <cell r="BH1305">
            <v>46613.186999999998</v>
          </cell>
        </row>
        <row r="1306">
          <cell r="D1306" t="str">
            <v>A95508</v>
          </cell>
          <cell r="E1306" t="str">
            <v>ugb</v>
          </cell>
          <cell r="F1306" t="str">
            <v>THW</v>
          </cell>
          <cell r="G1306" t="str">
            <v>UT22</v>
          </cell>
          <cell r="H1306" t="str">
            <v>6</v>
          </cell>
          <cell r="I1306" t="str">
            <v>GB</v>
          </cell>
          <cell r="J1306" t="str">
            <v>08/11/2004</v>
          </cell>
          <cell r="K1306">
            <v>22.129847179487001</v>
          </cell>
          <cell r="L1306">
            <v>38885</v>
          </cell>
          <cell r="M1306">
            <v>4268.2020000000002</v>
          </cell>
          <cell r="BG1306">
            <v>43153.201999999997</v>
          </cell>
          <cell r="BH1306">
            <v>43153.201999999997</v>
          </cell>
        </row>
        <row r="1307">
          <cell r="D1307" t="str">
            <v>A97934</v>
          </cell>
          <cell r="E1307" t="str">
            <v>ugb</v>
          </cell>
          <cell r="F1307" t="str">
            <v>GCL</v>
          </cell>
          <cell r="G1307" t="str">
            <v>UP31</v>
          </cell>
          <cell r="H1307" t="str">
            <v>6</v>
          </cell>
          <cell r="I1307" t="str">
            <v>GB</v>
          </cell>
          <cell r="J1307" t="str">
            <v>31/05/2005</v>
          </cell>
          <cell r="K1307">
            <v>26.705463692308001</v>
          </cell>
          <cell r="L1307">
            <v>33042.9</v>
          </cell>
          <cell r="M1307">
            <v>4141.6422000000002</v>
          </cell>
          <cell r="O1307">
            <v>953</v>
          </cell>
          <cell r="P1307">
            <v>3972</v>
          </cell>
          <cell r="U1307">
            <v>578.25075000000004</v>
          </cell>
          <cell r="Y1307">
            <v>414.1</v>
          </cell>
          <cell r="AA1307">
            <v>6112.9364999999998</v>
          </cell>
          <cell r="AM1307">
            <v>1982.5740000000001</v>
          </cell>
          <cell r="AX1307">
            <v>578.25075000000004</v>
          </cell>
          <cell r="BF1307">
            <v>300</v>
          </cell>
          <cell r="BG1307">
            <v>52075.654199999997</v>
          </cell>
          <cell r="BH1307">
            <v>45662.717699999994</v>
          </cell>
        </row>
        <row r="1308">
          <cell r="D1308" t="str">
            <v>W56758</v>
          </cell>
          <cell r="E1308" t="str">
            <v>ugb</v>
          </cell>
          <cell r="F1308" t="str">
            <v>UEX</v>
          </cell>
          <cell r="G1308" t="str">
            <v>UU11</v>
          </cell>
          <cell r="H1308" t="str">
            <v>6</v>
          </cell>
          <cell r="I1308" t="str">
            <v>GB</v>
          </cell>
          <cell r="J1308" t="str">
            <v>02/09/1996</v>
          </cell>
          <cell r="K1308">
            <v>16.855299790768999</v>
          </cell>
          <cell r="L1308">
            <v>23575.464</v>
          </cell>
          <cell r="M1308">
            <v>2155.4860319999998</v>
          </cell>
          <cell r="U1308">
            <v>412.57062000000002</v>
          </cell>
          <cell r="AA1308">
            <v>4361.4608399999997</v>
          </cell>
          <cell r="AN1308">
            <v>1650.2824800000001</v>
          </cell>
          <cell r="AX1308">
            <v>412.57062000000002</v>
          </cell>
          <cell r="BF1308">
            <v>300</v>
          </cell>
          <cell r="BG1308">
            <v>32867.834591999999</v>
          </cell>
          <cell r="BH1308">
            <v>28206.373752</v>
          </cell>
        </row>
        <row r="1309">
          <cell r="D1309" t="str">
            <v>A00023</v>
          </cell>
          <cell r="E1309" t="str">
            <v>ugb</v>
          </cell>
          <cell r="F1309" t="str">
            <v>WTC</v>
          </cell>
          <cell r="G1309" t="str">
            <v>UU22</v>
          </cell>
          <cell r="H1309" t="str">
            <v>4</v>
          </cell>
          <cell r="I1309" t="str">
            <v>GB</v>
          </cell>
          <cell r="J1309" t="str">
            <v>27/02/2006</v>
          </cell>
          <cell r="K1309">
            <v>43.473433846154002</v>
          </cell>
          <cell r="L1309">
            <v>56650</v>
          </cell>
          <cell r="M1309">
            <v>7299.0959999999995</v>
          </cell>
          <cell r="P1309">
            <v>4198</v>
          </cell>
          <cell r="U1309">
            <v>991.375</v>
          </cell>
          <cell r="Y1309">
            <v>414.1</v>
          </cell>
          <cell r="AA1309">
            <v>10480.25</v>
          </cell>
          <cell r="AM1309">
            <v>3399</v>
          </cell>
          <cell r="AX1309">
            <v>991.375</v>
          </cell>
          <cell r="BE1309">
            <v>350</v>
          </cell>
          <cell r="BG1309">
            <v>84773.195999999996</v>
          </cell>
          <cell r="BH1309">
            <v>73942.945999999996</v>
          </cell>
        </row>
        <row r="1310">
          <cell r="D1310" t="str">
            <v>U02498</v>
          </cell>
          <cell r="E1310" t="str">
            <v>ugb</v>
          </cell>
          <cell r="F1310" t="str">
            <v>SBR</v>
          </cell>
          <cell r="G1310" t="str">
            <v>UT31</v>
          </cell>
          <cell r="H1310" t="str">
            <v>0</v>
          </cell>
          <cell r="J1310" t="str">
            <v>27/02/2006</v>
          </cell>
          <cell r="K1310">
            <v>19.64</v>
          </cell>
          <cell r="L1310">
            <v>19.64</v>
          </cell>
          <cell r="M1310">
            <v>0</v>
          </cell>
          <cell r="BG1310">
            <v>19.64</v>
          </cell>
          <cell r="BH1310">
            <v>19.64</v>
          </cell>
        </row>
        <row r="1311">
          <cell r="D1311" t="str">
            <v>A24872</v>
          </cell>
          <cell r="E1311" t="str">
            <v>ugb</v>
          </cell>
          <cell r="F1311" t="str">
            <v>WTC</v>
          </cell>
          <cell r="G1311" t="str">
            <v>UU22</v>
          </cell>
          <cell r="H1311" t="str">
            <v>8</v>
          </cell>
          <cell r="I1311" t="str">
            <v>GB</v>
          </cell>
          <cell r="J1311" t="str">
            <v>02/01/2007</v>
          </cell>
          <cell r="K1311">
            <v>15.065493333333</v>
          </cell>
          <cell r="L1311">
            <v>26780</v>
          </cell>
          <cell r="M1311">
            <v>2597.712</v>
          </cell>
          <cell r="BG1311">
            <v>29377.712</v>
          </cell>
          <cell r="BH1311">
            <v>29377.712</v>
          </cell>
        </row>
        <row r="1312">
          <cell r="D1312" t="str">
            <v>A93009</v>
          </cell>
          <cell r="E1312" t="str">
            <v>ugb</v>
          </cell>
          <cell r="F1312" t="str">
            <v>THW</v>
          </cell>
          <cell r="G1312" t="str">
            <v>UT21</v>
          </cell>
          <cell r="H1312" t="str">
            <v>6</v>
          </cell>
          <cell r="I1312" t="str">
            <v>GB</v>
          </cell>
          <cell r="J1312" t="str">
            <v>18/10/2004</v>
          </cell>
          <cell r="K1312">
            <v>22.418447179487</v>
          </cell>
          <cell r="L1312">
            <v>31100</v>
          </cell>
          <cell r="M1312">
            <v>3193.8719999999998</v>
          </cell>
          <cell r="P1312">
            <v>0</v>
          </cell>
          <cell r="U1312">
            <v>544.25</v>
          </cell>
          <cell r="Y1312">
            <v>414.1</v>
          </cell>
          <cell r="AA1312">
            <v>5753.5</v>
          </cell>
          <cell r="AM1312">
            <v>1866</v>
          </cell>
          <cell r="AX1312">
            <v>544.25</v>
          </cell>
          <cell r="BF1312">
            <v>300</v>
          </cell>
          <cell r="BG1312">
            <v>43715.972000000002</v>
          </cell>
          <cell r="BH1312">
            <v>37662.472000000002</v>
          </cell>
        </row>
        <row r="1313">
          <cell r="D1313" t="str">
            <v>A76318</v>
          </cell>
          <cell r="E1313" t="str">
            <v>ugb</v>
          </cell>
          <cell r="F1313" t="str">
            <v>TRS</v>
          </cell>
          <cell r="G1313" t="str">
            <v>UT42</v>
          </cell>
          <cell r="H1313" t="str">
            <v>6</v>
          </cell>
          <cell r="I1313" t="str">
            <v>GB</v>
          </cell>
          <cell r="J1313" t="str">
            <v>30/09/2013</v>
          </cell>
          <cell r="K1313">
            <v>41.252395897436003</v>
          </cell>
          <cell r="L1313">
            <v>57000</v>
          </cell>
          <cell r="M1313">
            <v>6768.0720000000001</v>
          </cell>
          <cell r="U1313">
            <v>997.5</v>
          </cell>
          <cell r="Y1313">
            <v>414.1</v>
          </cell>
          <cell r="AA1313">
            <v>10545</v>
          </cell>
          <cell r="AM1313">
            <v>3420</v>
          </cell>
          <cell r="AX1313">
            <v>997.5</v>
          </cell>
          <cell r="BF1313">
            <v>300</v>
          </cell>
          <cell r="BG1313">
            <v>80442.172000000006</v>
          </cell>
          <cell r="BH1313">
            <v>69597.172000000006</v>
          </cell>
        </row>
        <row r="1314">
          <cell r="D1314" t="str">
            <v>A76356</v>
          </cell>
          <cell r="E1314" t="str">
            <v>ugb</v>
          </cell>
          <cell r="F1314" t="str">
            <v>GLR</v>
          </cell>
          <cell r="G1314" t="str">
            <v>UP32</v>
          </cell>
          <cell r="H1314" t="str">
            <v>8</v>
          </cell>
          <cell r="I1314" t="str">
            <v>GB</v>
          </cell>
          <cell r="J1314" t="str">
            <v>18/11/2013</v>
          </cell>
          <cell r="K1314">
            <v>21.057556923077001</v>
          </cell>
          <cell r="L1314">
            <v>25000</v>
          </cell>
          <cell r="M1314">
            <v>3170.136</v>
          </cell>
          <cell r="P1314">
            <v>5928</v>
          </cell>
          <cell r="U1314">
            <v>437.5</v>
          </cell>
          <cell r="Y1314">
            <v>414.1</v>
          </cell>
          <cell r="AA1314">
            <v>4625</v>
          </cell>
          <cell r="AJ1314">
            <v>750</v>
          </cell>
          <cell r="AX1314">
            <v>437.5</v>
          </cell>
          <cell r="BF1314">
            <v>300</v>
          </cell>
          <cell r="BG1314">
            <v>41062.235999999997</v>
          </cell>
          <cell r="BH1314">
            <v>36137.235999999997</v>
          </cell>
        </row>
        <row r="1315">
          <cell r="D1315" t="str">
            <v>A24970</v>
          </cell>
          <cell r="E1315" t="str">
            <v>ugb</v>
          </cell>
          <cell r="F1315" t="str">
            <v>BBI</v>
          </cell>
          <cell r="G1315" t="str">
            <v>UP33</v>
          </cell>
          <cell r="H1315" t="str">
            <v>7</v>
          </cell>
          <cell r="I1315" t="str">
            <v>GB</v>
          </cell>
          <cell r="J1315" t="str">
            <v>01/10/2007</v>
          </cell>
          <cell r="K1315">
            <v>21.545831794872001</v>
          </cell>
          <cell r="L1315">
            <v>29900</v>
          </cell>
          <cell r="M1315">
            <v>3028.2719999999999</v>
          </cell>
          <cell r="U1315">
            <v>523.25</v>
          </cell>
          <cell r="Y1315">
            <v>414.1</v>
          </cell>
          <cell r="AA1315">
            <v>5531.5</v>
          </cell>
          <cell r="AM1315">
            <v>1794</v>
          </cell>
          <cell r="AX1315">
            <v>523.25</v>
          </cell>
          <cell r="BF1315">
            <v>300</v>
          </cell>
          <cell r="BG1315">
            <v>42014.372000000003</v>
          </cell>
          <cell r="BH1315">
            <v>36182.872000000003</v>
          </cell>
        </row>
        <row r="1316">
          <cell r="D1316" t="str">
            <v>A74567</v>
          </cell>
          <cell r="E1316" t="str">
            <v>ugb</v>
          </cell>
          <cell r="F1316" t="str">
            <v>TRL</v>
          </cell>
          <cell r="G1316" t="str">
            <v>UT41</v>
          </cell>
          <cell r="H1316" t="str">
            <v>10</v>
          </cell>
          <cell r="I1316" t="str">
            <v>GB</v>
          </cell>
          <cell r="J1316" t="str">
            <v>09/02/2009</v>
          </cell>
          <cell r="K1316">
            <v>14.026703589744001</v>
          </cell>
          <cell r="L1316">
            <v>25000</v>
          </cell>
          <cell r="M1316">
            <v>2352.0720000000001</v>
          </cell>
          <cell r="BG1316">
            <v>27352.072</v>
          </cell>
          <cell r="BH1316">
            <v>27352.072</v>
          </cell>
        </row>
        <row r="1317">
          <cell r="D1317" t="str">
            <v>A50189</v>
          </cell>
          <cell r="E1317" t="str">
            <v>ugb</v>
          </cell>
          <cell r="F1317" t="str">
            <v>BBI</v>
          </cell>
          <cell r="G1317" t="str">
            <v>UP33</v>
          </cell>
          <cell r="H1317" t="str">
            <v>6</v>
          </cell>
          <cell r="I1317" t="str">
            <v>GB</v>
          </cell>
          <cell r="J1317" t="str">
            <v>11/04/2011</v>
          </cell>
          <cell r="K1317">
            <v>29.981113846153999</v>
          </cell>
          <cell r="L1317">
            <v>41500</v>
          </cell>
          <cell r="M1317">
            <v>4629.0720000000001</v>
          </cell>
          <cell r="U1317">
            <v>726.25</v>
          </cell>
          <cell r="Y1317">
            <v>414.1</v>
          </cell>
          <cell r="AA1317">
            <v>7677.5</v>
          </cell>
          <cell r="AM1317">
            <v>2490</v>
          </cell>
          <cell r="AX1317">
            <v>726.25</v>
          </cell>
          <cell r="BF1317">
            <v>300</v>
          </cell>
          <cell r="BG1317">
            <v>58463.171999999999</v>
          </cell>
          <cell r="BH1317">
            <v>50485.671999999999</v>
          </cell>
        </row>
        <row r="1318">
          <cell r="D1318" t="str">
            <v>A00553</v>
          </cell>
          <cell r="E1318" t="str">
            <v>ugb</v>
          </cell>
          <cell r="F1318" t="str">
            <v>TRL</v>
          </cell>
          <cell r="G1318" t="str">
            <v>UT41</v>
          </cell>
          <cell r="H1318" t="str">
            <v>10</v>
          </cell>
          <cell r="I1318" t="str">
            <v>GB</v>
          </cell>
          <cell r="J1318" t="str">
            <v>07/11/2011</v>
          </cell>
          <cell r="K1318">
            <v>14.318498461538001</v>
          </cell>
          <cell r="L1318">
            <v>25500</v>
          </cell>
          <cell r="M1318">
            <v>2421.0720000000001</v>
          </cell>
          <cell r="BG1318">
            <v>27921.072</v>
          </cell>
          <cell r="BH1318">
            <v>27921.072</v>
          </cell>
        </row>
        <row r="1319">
          <cell r="D1319" t="str">
            <v>S10364</v>
          </cell>
          <cell r="E1319" t="str">
            <v>ugb</v>
          </cell>
          <cell r="F1319" t="str">
            <v>EEA</v>
          </cell>
          <cell r="G1319" t="str">
            <v>UE31</v>
          </cell>
          <cell r="H1319" t="str">
            <v>8</v>
          </cell>
          <cell r="J1319" t="str">
            <v>28/03/2013</v>
          </cell>
          <cell r="K1319">
            <v>35</v>
          </cell>
          <cell r="L1319">
            <v>35</v>
          </cell>
          <cell r="M1319">
            <v>0</v>
          </cell>
          <cell r="BG1319">
            <v>35</v>
          </cell>
          <cell r="BH1319">
            <v>35</v>
          </cell>
        </row>
        <row r="1320">
          <cell r="D1320" t="str">
            <v>A74543</v>
          </cell>
          <cell r="E1320" t="str">
            <v>ugb</v>
          </cell>
          <cell r="F1320" t="str">
            <v>WWN</v>
          </cell>
          <cell r="G1320" t="str">
            <v>UU52</v>
          </cell>
          <cell r="H1320" t="str">
            <v>9</v>
          </cell>
          <cell r="I1320" t="str">
            <v>GB</v>
          </cell>
          <cell r="J1320" t="str">
            <v>07/07/2008</v>
          </cell>
          <cell r="K1320">
            <v>11.639821538462</v>
          </cell>
          <cell r="L1320">
            <v>20910</v>
          </cell>
          <cell r="M1320">
            <v>1787.652</v>
          </cell>
          <cell r="BG1320">
            <v>22697.651999999998</v>
          </cell>
          <cell r="BH1320">
            <v>22697.651999999998</v>
          </cell>
        </row>
        <row r="1321">
          <cell r="D1321" t="str">
            <v>A74770</v>
          </cell>
          <cell r="E1321" t="str">
            <v>ugb</v>
          </cell>
          <cell r="F1321" t="str">
            <v>SBR</v>
          </cell>
          <cell r="G1321" t="str">
            <v>UT31</v>
          </cell>
          <cell r="H1321" t="str">
            <v>10</v>
          </cell>
          <cell r="I1321" t="str">
            <v>GB</v>
          </cell>
          <cell r="J1321" t="str">
            <v>03/09/2012</v>
          </cell>
          <cell r="K1321">
            <v>18.493474871795001</v>
          </cell>
          <cell r="L1321">
            <v>26258</v>
          </cell>
          <cell r="M1321">
            <v>2525.6759999999999</v>
          </cell>
          <cell r="U1321">
            <v>459.51499999999999</v>
          </cell>
          <cell r="Y1321">
            <v>414.1</v>
          </cell>
          <cell r="AA1321">
            <v>4857.7299999999996</v>
          </cell>
          <cell r="AJ1321">
            <v>787.74</v>
          </cell>
          <cell r="AX1321">
            <v>459.51499999999999</v>
          </cell>
          <cell r="BF1321">
            <v>300</v>
          </cell>
          <cell r="BG1321">
            <v>36062.275999999998</v>
          </cell>
          <cell r="BH1321">
            <v>30904.545999999998</v>
          </cell>
        </row>
        <row r="1322">
          <cell r="D1322" t="str">
            <v>A76188</v>
          </cell>
          <cell r="E1322" t="str">
            <v>ugb</v>
          </cell>
          <cell r="F1322" t="str">
            <v>EEC</v>
          </cell>
          <cell r="G1322" t="str">
            <v>UE21</v>
          </cell>
          <cell r="H1322" t="str">
            <v>10</v>
          </cell>
          <cell r="I1322" t="str">
            <v>GB</v>
          </cell>
          <cell r="J1322" t="str">
            <v>25/06/2013</v>
          </cell>
          <cell r="K1322">
            <v>13.424703589744</v>
          </cell>
          <cell r="L1322">
            <v>19000</v>
          </cell>
          <cell r="M1322">
            <v>1524.0719999999999</v>
          </cell>
          <cell r="U1322">
            <v>332.5</v>
          </cell>
          <cell r="Y1322">
            <v>414.1</v>
          </cell>
          <cell r="AA1322">
            <v>3515</v>
          </cell>
          <cell r="AK1322">
            <v>760</v>
          </cell>
          <cell r="AX1322">
            <v>332.5</v>
          </cell>
          <cell r="BF1322">
            <v>300</v>
          </cell>
          <cell r="BG1322">
            <v>26178.171999999999</v>
          </cell>
          <cell r="BH1322">
            <v>22363.171999999999</v>
          </cell>
        </row>
        <row r="1323">
          <cell r="D1323" t="str">
            <v>I00333</v>
          </cell>
          <cell r="E1323" t="str">
            <v>uin</v>
          </cell>
          <cell r="F1323" t="str">
            <v>WWN</v>
          </cell>
          <cell r="G1323" t="str">
            <v>UU116</v>
          </cell>
          <cell r="H1323" t="str">
            <v>10</v>
          </cell>
          <cell r="I1323" t="str">
            <v>IN</v>
          </cell>
          <cell r="J1323" t="str">
            <v>02/12/2013</v>
          </cell>
          <cell r="K1323">
            <v>1.2102594314386765</v>
          </cell>
          <cell r="L1323">
            <v>1178.2610830183121</v>
          </cell>
          <cell r="M1323">
            <v>0</v>
          </cell>
          <cell r="S1323">
            <v>94.260886641464964</v>
          </cell>
          <cell r="V1323">
            <v>56.55653198487898</v>
          </cell>
          <cell r="AA1323">
            <v>379.65300211105108</v>
          </cell>
          <cell r="AB1323">
            <v>589.13054150915605</v>
          </cell>
          <cell r="AC1323">
            <v>147.28263537728901</v>
          </cell>
          <cell r="AD1323">
            <v>245.47105896214833</v>
          </cell>
          <cell r="AQ1323">
            <v>141.39132996219743</v>
          </cell>
          <cell r="BA1323">
            <v>0</v>
          </cell>
          <cell r="BG1323">
            <v>2832.0070695664981</v>
          </cell>
          <cell r="BH1323">
            <v>2452.354067455447</v>
          </cell>
        </row>
        <row r="1324">
          <cell r="D1324" t="str">
            <v>U03014</v>
          </cell>
          <cell r="E1324" t="str">
            <v>ugb</v>
          </cell>
          <cell r="F1324" t="str">
            <v>THW</v>
          </cell>
          <cell r="G1324" t="str">
            <v>UT25</v>
          </cell>
          <cell r="H1324" t="str">
            <v>0</v>
          </cell>
          <cell r="J1324" t="str">
            <v>12/02/2009</v>
          </cell>
          <cell r="K1324">
            <v>16.66</v>
          </cell>
          <cell r="L1324">
            <v>16.66</v>
          </cell>
          <cell r="M1324">
            <v>0</v>
          </cell>
          <cell r="BG1324">
            <v>16.66</v>
          </cell>
          <cell r="BH1324">
            <v>16.66</v>
          </cell>
        </row>
        <row r="1325">
          <cell r="D1325" t="str">
            <v>A00375</v>
          </cell>
          <cell r="E1325" t="str">
            <v>ugb</v>
          </cell>
          <cell r="F1325" t="str">
            <v>THW</v>
          </cell>
          <cell r="G1325" t="str">
            <v>UT25</v>
          </cell>
          <cell r="H1325" t="str">
            <v>0</v>
          </cell>
          <cell r="I1325" t="str">
            <v>RO</v>
          </cell>
          <cell r="J1325" t="str">
            <v>01/08/2008</v>
          </cell>
          <cell r="K1325">
            <v>3.8042307692309998</v>
          </cell>
          <cell r="L1325">
            <v>6240</v>
          </cell>
          <cell r="M1325">
            <v>44.491199999999999</v>
          </cell>
          <cell r="U1325">
            <v>109.2</v>
          </cell>
          <cell r="AA1325">
            <v>1154.4000000000001</v>
          </cell>
          <cell r="AX1325">
            <v>109.2</v>
          </cell>
          <cell r="BF1325">
            <v>300</v>
          </cell>
          <cell r="BG1325">
            <v>7957.2911999999997</v>
          </cell>
          <cell r="BH1325">
            <v>6502.8912</v>
          </cell>
        </row>
        <row r="1326">
          <cell r="D1326" t="str">
            <v>A74976</v>
          </cell>
          <cell r="E1326" t="str">
            <v>ugb</v>
          </cell>
          <cell r="F1326" t="str">
            <v>TRL</v>
          </cell>
          <cell r="G1326" t="str">
            <v>UT41</v>
          </cell>
          <cell r="H1326" t="str">
            <v>8</v>
          </cell>
          <cell r="I1326" t="str">
            <v>GB</v>
          </cell>
          <cell r="J1326" t="str">
            <v>07/01/2013</v>
          </cell>
          <cell r="K1326">
            <v>0</v>
          </cell>
          <cell r="L1326">
            <v>37.299999999999997</v>
          </cell>
          <cell r="M1326">
            <v>0</v>
          </cell>
          <cell r="BG1326">
            <v>37.299999999999997</v>
          </cell>
          <cell r="BH1326">
            <v>37.299999999999997</v>
          </cell>
        </row>
        <row r="1327">
          <cell r="D1327" t="str">
            <v>A74331</v>
          </cell>
          <cell r="E1327" t="str">
            <v>ugb</v>
          </cell>
          <cell r="F1327" t="str">
            <v>EEA</v>
          </cell>
          <cell r="G1327" t="str">
            <v>UE31</v>
          </cell>
          <cell r="H1327" t="str">
            <v>5</v>
          </cell>
          <cell r="I1327" t="str">
            <v>GB</v>
          </cell>
          <cell r="J1327" t="str">
            <v>13/11/2006</v>
          </cell>
          <cell r="K1327">
            <v>26.782112820512999</v>
          </cell>
          <cell r="L1327">
            <v>28500</v>
          </cell>
          <cell r="M1327">
            <v>2835.0720000000001</v>
          </cell>
          <cell r="BG1327">
            <v>31335.072</v>
          </cell>
          <cell r="BH1327">
            <v>31335.072</v>
          </cell>
        </row>
        <row r="1328">
          <cell r="D1328" t="str">
            <v>A03248</v>
          </cell>
          <cell r="E1328" t="str">
            <v>ugb</v>
          </cell>
          <cell r="F1328" t="str">
            <v>WWN</v>
          </cell>
          <cell r="G1328" t="str">
            <v>UU61</v>
          </cell>
          <cell r="H1328" t="str">
            <v>7</v>
          </cell>
          <cell r="I1328" t="str">
            <v>GB</v>
          </cell>
          <cell r="J1328" t="str">
            <v>01/09/1992</v>
          </cell>
          <cell r="K1328">
            <v>18.751544282051</v>
          </cell>
          <cell r="L1328">
            <v>25874.887500000001</v>
          </cell>
          <cell r="M1328">
            <v>2472.8064749999999</v>
          </cell>
          <cell r="U1328">
            <v>452.81053125</v>
          </cell>
          <cell r="Y1328">
            <v>414.1</v>
          </cell>
          <cell r="AA1328">
            <v>4786.8541875000001</v>
          </cell>
          <cell r="AN1328">
            <v>1811.242125</v>
          </cell>
          <cell r="AX1328">
            <v>452.81053125</v>
          </cell>
          <cell r="BF1328">
            <v>300</v>
          </cell>
          <cell r="BG1328">
            <v>36565.511350000001</v>
          </cell>
          <cell r="BH1328">
            <v>31478.6571625</v>
          </cell>
        </row>
        <row r="1329">
          <cell r="D1329" t="str">
            <v>A76402</v>
          </cell>
          <cell r="E1329" t="str">
            <v>ugb</v>
          </cell>
          <cell r="F1329" t="str">
            <v>GGE</v>
          </cell>
          <cell r="G1329" t="str">
            <v>UP31</v>
          </cell>
          <cell r="H1329" t="str">
            <v>6</v>
          </cell>
          <cell r="I1329" t="str">
            <v>GB</v>
          </cell>
          <cell r="J1329" t="str">
            <v>02/12/2013</v>
          </cell>
          <cell r="K1329">
            <v>26.345216410256</v>
          </cell>
          <cell r="L1329">
            <v>36500</v>
          </cell>
          <cell r="M1329">
            <v>3939.0720000000001</v>
          </cell>
          <cell r="U1329">
            <v>638.75</v>
          </cell>
          <cell r="Y1329">
            <v>414.1</v>
          </cell>
          <cell r="AA1329">
            <v>6752.5</v>
          </cell>
          <cell r="AM1329">
            <v>2190</v>
          </cell>
          <cell r="AX1329">
            <v>638.75</v>
          </cell>
          <cell r="BF1329">
            <v>300</v>
          </cell>
          <cell r="BG1329">
            <v>51373.171999999999</v>
          </cell>
          <cell r="BH1329">
            <v>44320.671999999999</v>
          </cell>
        </row>
        <row r="1330">
          <cell r="D1330" t="str">
            <v>A24979</v>
          </cell>
          <cell r="E1330" t="str">
            <v>ugb</v>
          </cell>
          <cell r="F1330" t="str">
            <v>EER</v>
          </cell>
          <cell r="G1330" t="str">
            <v>UE31</v>
          </cell>
          <cell r="H1330" t="str">
            <v>5</v>
          </cell>
          <cell r="I1330" t="str">
            <v>GB</v>
          </cell>
          <cell r="J1330" t="str">
            <v>19/11/2007</v>
          </cell>
          <cell r="K1330">
            <v>37.247781251281999</v>
          </cell>
          <cell r="L1330">
            <v>48066.48</v>
          </cell>
          <cell r="M1330">
            <v>6118.3790399999998</v>
          </cell>
          <cell r="P1330">
            <v>4225.6000000000004</v>
          </cell>
          <cell r="U1330">
            <v>841.16340000000002</v>
          </cell>
          <cell r="Y1330">
            <v>414.1</v>
          </cell>
          <cell r="AA1330">
            <v>8892.2988000000005</v>
          </cell>
          <cell r="AM1330">
            <v>2883.9888000000001</v>
          </cell>
          <cell r="AX1330">
            <v>841.16340000000002</v>
          </cell>
          <cell r="BE1330">
            <v>350</v>
          </cell>
          <cell r="BG1330">
            <v>72633.173439999999</v>
          </cell>
          <cell r="BH1330">
            <v>63390.874639999995</v>
          </cell>
        </row>
        <row r="1331">
          <cell r="D1331" t="str">
            <v>A88474</v>
          </cell>
          <cell r="E1331" t="str">
            <v>ugb</v>
          </cell>
          <cell r="F1331" t="str">
            <v>GLR</v>
          </cell>
          <cell r="G1331" t="str">
            <v>UP32</v>
          </cell>
          <cell r="H1331" t="str">
            <v>6</v>
          </cell>
          <cell r="I1331" t="str">
            <v>GB</v>
          </cell>
          <cell r="J1331" t="str">
            <v>02/01/2002</v>
          </cell>
          <cell r="K1331">
            <v>28.904244774359</v>
          </cell>
          <cell r="L1331">
            <v>36187.794999999998</v>
          </cell>
          <cell r="M1331">
            <v>4554.7997100000002</v>
          </cell>
          <cell r="P1331">
            <v>4774</v>
          </cell>
          <cell r="U1331">
            <v>633.28641249999998</v>
          </cell>
          <cell r="Y1331">
            <v>414.1</v>
          </cell>
          <cell r="AA1331">
            <v>6694.7420750000001</v>
          </cell>
          <cell r="AM1331">
            <v>2171.2676999999999</v>
          </cell>
          <cell r="AX1331">
            <v>633.28641249999998</v>
          </cell>
          <cell r="BF1331">
            <v>300</v>
          </cell>
          <cell r="BG1331">
            <v>56363.277309999998</v>
          </cell>
          <cell r="BH1331">
            <v>49368.535234999996</v>
          </cell>
        </row>
        <row r="1332">
          <cell r="D1332" t="str">
            <v>W33286</v>
          </cell>
          <cell r="E1332" t="str">
            <v>ugb</v>
          </cell>
          <cell r="F1332" t="str">
            <v>WWN</v>
          </cell>
          <cell r="G1332" t="str">
            <v>UU31</v>
          </cell>
          <cell r="H1332" t="str">
            <v>5</v>
          </cell>
          <cell r="I1332" t="str">
            <v>GB</v>
          </cell>
          <cell r="J1332" t="str">
            <v>16/05/2005</v>
          </cell>
          <cell r="K1332">
            <v>32.047394358974003</v>
          </cell>
          <cell r="L1332">
            <v>44341.5</v>
          </cell>
          <cell r="M1332">
            <v>5021.1989999999996</v>
          </cell>
          <cell r="U1332">
            <v>775.97625000000005</v>
          </cell>
          <cell r="Y1332">
            <v>414.1</v>
          </cell>
          <cell r="AA1332">
            <v>8203.1774999999998</v>
          </cell>
          <cell r="AM1332">
            <v>2660.49</v>
          </cell>
          <cell r="AX1332">
            <v>775.97625000000005</v>
          </cell>
          <cell r="BF1332">
            <v>300</v>
          </cell>
          <cell r="BG1332">
            <v>62492.419000000002</v>
          </cell>
          <cell r="BH1332">
            <v>53989.241500000004</v>
          </cell>
        </row>
        <row r="1333">
          <cell r="D1333" t="str">
            <v>A25278</v>
          </cell>
          <cell r="E1333" t="str">
            <v>ugb</v>
          </cell>
          <cell r="F1333" t="str">
            <v>THW</v>
          </cell>
          <cell r="G1333" t="str">
            <v>UT21</v>
          </cell>
          <cell r="H1333" t="str">
            <v>11</v>
          </cell>
          <cell r="J1333" t="str">
            <v>20/02/2012</v>
          </cell>
          <cell r="K1333">
            <v>0</v>
          </cell>
          <cell r="L1333">
            <v>0.01</v>
          </cell>
          <cell r="M1333">
            <v>0</v>
          </cell>
          <cell r="BG1333">
            <v>0.01</v>
          </cell>
          <cell r="BH1333">
            <v>0.01</v>
          </cell>
        </row>
        <row r="1334">
          <cell r="D1334" t="str">
            <v>A25064</v>
          </cell>
          <cell r="E1334" t="str">
            <v>ugb</v>
          </cell>
          <cell r="F1334" t="str">
            <v>EEC</v>
          </cell>
          <cell r="G1334" t="str">
            <v>UE21</v>
          </cell>
          <cell r="H1334" t="str">
            <v>0</v>
          </cell>
          <cell r="I1334" t="str">
            <v>GB</v>
          </cell>
          <cell r="J1334" t="str">
            <v>01/10/2008</v>
          </cell>
          <cell r="K1334">
            <v>38.407534358973997</v>
          </cell>
          <cell r="L1334">
            <v>50000</v>
          </cell>
          <cell r="M1334">
            <v>6214.692</v>
          </cell>
          <cell r="O1334">
            <v>2990</v>
          </cell>
          <cell r="U1334">
            <v>875</v>
          </cell>
          <cell r="Y1334">
            <v>340</v>
          </cell>
          <cell r="AA1334">
            <v>9250</v>
          </cell>
          <cell r="AT1334">
            <v>4000</v>
          </cell>
          <cell r="AX1334">
            <v>875</v>
          </cell>
          <cell r="BE1334">
            <v>350</v>
          </cell>
          <cell r="BG1334">
            <v>74894.691999999995</v>
          </cell>
          <cell r="BH1334">
            <v>65294.691999999995</v>
          </cell>
        </row>
        <row r="1335">
          <cell r="D1335" t="str">
            <v>W33219</v>
          </cell>
          <cell r="E1335" t="str">
            <v>ugb</v>
          </cell>
          <cell r="F1335" t="str">
            <v>ERE</v>
          </cell>
          <cell r="G1335" t="str">
            <v>UU81</v>
          </cell>
          <cell r="H1335" t="str">
            <v>0</v>
          </cell>
          <cell r="I1335" t="str">
            <v>GB</v>
          </cell>
          <cell r="J1335" t="str">
            <v>23/06/2003</v>
          </cell>
          <cell r="K1335">
            <v>28.659172071794998</v>
          </cell>
          <cell r="L1335">
            <v>38100</v>
          </cell>
          <cell r="M1335">
            <v>4712.0555400000003</v>
          </cell>
          <cell r="P1335">
            <v>4001.33</v>
          </cell>
          <cell r="U1335">
            <v>666.75</v>
          </cell>
          <cell r="Y1335">
            <v>340</v>
          </cell>
          <cell r="AA1335">
            <v>7048.5</v>
          </cell>
          <cell r="AX1335">
            <v>666.75</v>
          </cell>
          <cell r="BE1335">
            <v>350</v>
          </cell>
          <cell r="BG1335">
            <v>55885.385540000003</v>
          </cell>
          <cell r="BH1335">
            <v>48486.885540000003</v>
          </cell>
        </row>
        <row r="1336">
          <cell r="D1336" t="str">
            <v>A74678</v>
          </cell>
          <cell r="E1336" t="str">
            <v>ugb</v>
          </cell>
          <cell r="F1336" t="str">
            <v>UEX</v>
          </cell>
          <cell r="G1336" t="str">
            <v>UU11</v>
          </cell>
          <cell r="H1336" t="str">
            <v>3</v>
          </cell>
          <cell r="I1336" t="str">
            <v>GB</v>
          </cell>
          <cell r="J1336" t="str">
            <v>06/04/2011</v>
          </cell>
          <cell r="K1336">
            <v>36.179928205128</v>
          </cell>
          <cell r="L1336">
            <v>13000</v>
          </cell>
          <cell r="M1336">
            <v>696.072</v>
          </cell>
          <cell r="Y1336">
            <v>414.1</v>
          </cell>
          <cell r="BG1336">
            <v>14110.172</v>
          </cell>
          <cell r="BH1336">
            <v>14110.172</v>
          </cell>
        </row>
        <row r="1337">
          <cell r="D1337" t="str">
            <v>W33235</v>
          </cell>
          <cell r="E1337" t="str">
            <v>ugb</v>
          </cell>
          <cell r="F1337" t="str">
            <v>WTC</v>
          </cell>
          <cell r="G1337" t="str">
            <v>UU22</v>
          </cell>
          <cell r="H1337" t="str">
            <v>4</v>
          </cell>
          <cell r="I1337" t="str">
            <v>GB</v>
          </cell>
          <cell r="J1337" t="str">
            <v>01/09/2003</v>
          </cell>
          <cell r="K1337">
            <v>24.239524102564001</v>
          </cell>
          <cell r="L1337">
            <v>42500</v>
          </cell>
          <cell r="M1337">
            <v>4767.0720000000001</v>
          </cell>
          <cell r="BG1337">
            <v>47267.072</v>
          </cell>
          <cell r="BH1337">
            <v>47267.072</v>
          </cell>
        </row>
        <row r="1338">
          <cell r="D1338" t="str">
            <v>W32638</v>
          </cell>
          <cell r="E1338" t="str">
            <v>ugb</v>
          </cell>
          <cell r="F1338" t="str">
            <v>WTC</v>
          </cell>
          <cell r="G1338" t="str">
            <v>UU22</v>
          </cell>
          <cell r="H1338" t="str">
            <v>5</v>
          </cell>
          <cell r="I1338" t="str">
            <v>GB</v>
          </cell>
          <cell r="J1338" t="str">
            <v>18/03/1996</v>
          </cell>
          <cell r="K1338">
            <v>23.270151794872</v>
          </cell>
          <cell r="L1338">
            <v>41750</v>
          </cell>
          <cell r="M1338">
            <v>3626.7959999999998</v>
          </cell>
          <cell r="BG1338">
            <v>45376.796000000002</v>
          </cell>
          <cell r="BH1338">
            <v>45376.796000000002</v>
          </cell>
        </row>
        <row r="1339">
          <cell r="D1339" t="str">
            <v>A50206</v>
          </cell>
          <cell r="E1339" t="str">
            <v>ugb</v>
          </cell>
          <cell r="F1339" t="str">
            <v>SBR</v>
          </cell>
          <cell r="G1339" t="str">
            <v>UT31</v>
          </cell>
          <cell r="H1339" t="str">
            <v>5</v>
          </cell>
          <cell r="I1339" t="str">
            <v>GB</v>
          </cell>
          <cell r="J1339" t="str">
            <v>01/05/2012</v>
          </cell>
          <cell r="K1339">
            <v>0</v>
          </cell>
          <cell r="L1339">
            <v>45479.25</v>
          </cell>
          <cell r="M1339">
            <v>5178.2084999999997</v>
          </cell>
          <cell r="BG1339">
            <v>50657.458500000001</v>
          </cell>
          <cell r="BH1339">
            <v>50657.458500000001</v>
          </cell>
        </row>
        <row r="1340">
          <cell r="D1340" t="str">
            <v>U02507</v>
          </cell>
          <cell r="E1340" t="str">
            <v>ugb</v>
          </cell>
          <cell r="F1340" t="str">
            <v>WTC</v>
          </cell>
          <cell r="G1340" t="str">
            <v>UU22</v>
          </cell>
          <cell r="H1340" t="str">
            <v>6</v>
          </cell>
          <cell r="J1340" t="str">
            <v>13/03/2006</v>
          </cell>
          <cell r="K1340">
            <v>0</v>
          </cell>
          <cell r="L1340">
            <v>25.91</v>
          </cell>
          <cell r="M1340">
            <v>0</v>
          </cell>
          <cell r="BG1340">
            <v>25.91</v>
          </cell>
          <cell r="BH1340">
            <v>25.91</v>
          </cell>
        </row>
        <row r="1341">
          <cell r="D1341" t="str">
            <v>A74251</v>
          </cell>
          <cell r="E1341" t="str">
            <v>ugb</v>
          </cell>
          <cell r="F1341" t="str">
            <v>EEC</v>
          </cell>
          <cell r="G1341" t="str">
            <v>UE21</v>
          </cell>
          <cell r="H1341" t="str">
            <v>5</v>
          </cell>
          <cell r="I1341" t="str">
            <v>GB</v>
          </cell>
          <cell r="J1341" t="str">
            <v>06/04/2006</v>
          </cell>
          <cell r="K1341">
            <v>25.230729230769001</v>
          </cell>
          <cell r="L1341">
            <v>35700</v>
          </cell>
          <cell r="M1341">
            <v>3828.672</v>
          </cell>
          <cell r="U1341">
            <v>624.75</v>
          </cell>
          <cell r="AA1341">
            <v>6604.5</v>
          </cell>
          <cell r="AM1341">
            <v>2142</v>
          </cell>
          <cell r="BF1341">
            <v>300</v>
          </cell>
          <cell r="BG1341">
            <v>49199.921999999999</v>
          </cell>
          <cell r="BH1341">
            <v>42295.421999999999</v>
          </cell>
        </row>
        <row r="1342">
          <cell r="D1342" t="str">
            <v>A74942</v>
          </cell>
          <cell r="E1342" t="str">
            <v>ugb</v>
          </cell>
          <cell r="F1342" t="str">
            <v>WTC</v>
          </cell>
          <cell r="G1342" t="str">
            <v>UU22</v>
          </cell>
          <cell r="H1342" t="str">
            <v>6</v>
          </cell>
          <cell r="I1342" t="str">
            <v>GB</v>
          </cell>
          <cell r="J1342" t="str">
            <v>26/11/2012</v>
          </cell>
          <cell r="K1342">
            <v>25.698498461538001</v>
          </cell>
          <cell r="L1342">
            <v>45000</v>
          </cell>
          <cell r="M1342">
            <v>5112.0720000000001</v>
          </cell>
          <cell r="BG1342">
            <v>50112.072</v>
          </cell>
          <cell r="BH1342">
            <v>50112.072</v>
          </cell>
        </row>
        <row r="1343">
          <cell r="D1343" t="str">
            <v>A00406</v>
          </cell>
          <cell r="E1343" t="str">
            <v>ugb</v>
          </cell>
          <cell r="F1343" t="str">
            <v>BBI</v>
          </cell>
          <cell r="G1343" t="str">
            <v>UP21</v>
          </cell>
          <cell r="H1343" t="str">
            <v>0</v>
          </cell>
          <cell r="I1343" t="str">
            <v>GB</v>
          </cell>
          <cell r="J1343" t="str">
            <v>01/06/2009</v>
          </cell>
          <cell r="K1343">
            <v>6.9561907692310001</v>
          </cell>
          <cell r="L1343">
            <v>12500</v>
          </cell>
          <cell r="M1343">
            <v>627.072</v>
          </cell>
          <cell r="U1343">
            <v>218.75</v>
          </cell>
          <cell r="AX1343">
            <v>218.75</v>
          </cell>
          <cell r="BG1343">
            <v>13564.572</v>
          </cell>
          <cell r="BH1343">
            <v>13564.572</v>
          </cell>
        </row>
        <row r="1344">
          <cell r="D1344" t="str">
            <v>A74686</v>
          </cell>
          <cell r="E1344" t="str">
            <v>ugb</v>
          </cell>
          <cell r="F1344" t="str">
            <v>BBI</v>
          </cell>
          <cell r="G1344" t="str">
            <v>UP21</v>
          </cell>
          <cell r="H1344" t="str">
            <v>11</v>
          </cell>
          <cell r="I1344" t="str">
            <v>GB</v>
          </cell>
          <cell r="J1344" t="str">
            <v>25/05/2011</v>
          </cell>
          <cell r="K1344">
            <v>6.4400369230769998</v>
          </cell>
          <cell r="L1344">
            <v>12000</v>
          </cell>
          <cell r="M1344">
            <v>558.072</v>
          </cell>
          <cell r="BG1344">
            <v>12558.072</v>
          </cell>
          <cell r="BH1344">
            <v>12558.072</v>
          </cell>
        </row>
        <row r="1345">
          <cell r="D1345" t="str">
            <v>A74793</v>
          </cell>
          <cell r="E1345" t="str">
            <v>ugb</v>
          </cell>
          <cell r="F1345" t="str">
            <v>BBI</v>
          </cell>
          <cell r="G1345" t="str">
            <v>UP33</v>
          </cell>
          <cell r="H1345" t="str">
            <v>9</v>
          </cell>
          <cell r="I1345" t="str">
            <v>GB</v>
          </cell>
          <cell r="J1345" t="str">
            <v>17/07/2012</v>
          </cell>
          <cell r="K1345">
            <v>12.713626666667</v>
          </cell>
          <cell r="L1345">
            <v>22750</v>
          </cell>
          <cell r="M1345">
            <v>2041.5719999999999</v>
          </cell>
          <cell r="BG1345">
            <v>24791.572</v>
          </cell>
          <cell r="BH1345">
            <v>24791.572</v>
          </cell>
        </row>
        <row r="1346">
          <cell r="D1346" t="str">
            <v>A00454</v>
          </cell>
          <cell r="E1346" t="str">
            <v>ugb</v>
          </cell>
          <cell r="F1346" t="str">
            <v>BBI</v>
          </cell>
          <cell r="G1346" t="str">
            <v>UP21</v>
          </cell>
          <cell r="H1346" t="str">
            <v>11</v>
          </cell>
          <cell r="I1346" t="str">
            <v>GB</v>
          </cell>
          <cell r="J1346" t="str">
            <v>30/06/2010</v>
          </cell>
          <cell r="K1346">
            <v>6.4400369230769998</v>
          </cell>
          <cell r="L1346">
            <v>12000</v>
          </cell>
          <cell r="M1346">
            <v>558.072</v>
          </cell>
          <cell r="BG1346">
            <v>12558.072</v>
          </cell>
          <cell r="BH1346">
            <v>12558.072</v>
          </cell>
        </row>
        <row r="1347">
          <cell r="D1347" t="str">
            <v>A24901</v>
          </cell>
          <cell r="E1347" t="str">
            <v>ugb</v>
          </cell>
          <cell r="F1347" t="str">
            <v>GGE</v>
          </cell>
          <cell r="G1347" t="str">
            <v>UP31</v>
          </cell>
          <cell r="H1347" t="str">
            <v>4</v>
          </cell>
          <cell r="I1347" t="str">
            <v>GB</v>
          </cell>
          <cell r="J1347" t="str">
            <v>18/06/2007</v>
          </cell>
          <cell r="K1347">
            <v>39.977051421538</v>
          </cell>
          <cell r="L1347">
            <v>51427.584000000003</v>
          </cell>
          <cell r="M1347">
            <v>6762.2185920000002</v>
          </cell>
          <cell r="P1347">
            <v>5530</v>
          </cell>
          <cell r="U1347">
            <v>899.98271999999997</v>
          </cell>
          <cell r="AA1347">
            <v>9514.10304</v>
          </cell>
          <cell r="AL1347">
            <v>2571.3791999999999</v>
          </cell>
          <cell r="AX1347">
            <v>899.98271999999997</v>
          </cell>
          <cell r="BE1347">
            <v>350</v>
          </cell>
          <cell r="BG1347">
            <v>77955.250272000005</v>
          </cell>
          <cell r="BH1347">
            <v>68091.147232000003</v>
          </cell>
        </row>
        <row r="1348">
          <cell r="D1348" t="str">
            <v>U03171</v>
          </cell>
          <cell r="E1348" t="str">
            <v>ugb</v>
          </cell>
          <cell r="F1348" t="str">
            <v>SBR</v>
          </cell>
          <cell r="G1348" t="str">
            <v>UT31</v>
          </cell>
          <cell r="H1348" t="str">
            <v>7</v>
          </cell>
          <cell r="J1348" t="str">
            <v>18/10/2010</v>
          </cell>
          <cell r="K1348">
            <v>0</v>
          </cell>
          <cell r="L1348">
            <v>34.32</v>
          </cell>
          <cell r="M1348">
            <v>0</v>
          </cell>
          <cell r="BG1348">
            <v>34.32</v>
          </cell>
          <cell r="BH1348">
            <v>34.32</v>
          </cell>
        </row>
        <row r="1349">
          <cell r="D1349" t="str">
            <v>A76392</v>
          </cell>
          <cell r="E1349" t="str">
            <v>ugb</v>
          </cell>
          <cell r="F1349" t="str">
            <v>TRL</v>
          </cell>
          <cell r="G1349" t="str">
            <v>UT42</v>
          </cell>
          <cell r="H1349" t="str">
            <v>10</v>
          </cell>
          <cell r="J1349" t="str">
            <v>13/11/2013</v>
          </cell>
          <cell r="K1349">
            <v>0</v>
          </cell>
          <cell r="L1349">
            <v>38.5</v>
          </cell>
          <cell r="M1349">
            <v>0</v>
          </cell>
          <cell r="BG1349">
            <v>38.5</v>
          </cell>
          <cell r="BH1349">
            <v>38.5</v>
          </cell>
        </row>
        <row r="1350">
          <cell r="D1350" t="str">
            <v>A00562</v>
          </cell>
          <cell r="E1350" t="str">
            <v>ugb</v>
          </cell>
          <cell r="F1350" t="str">
            <v>THW</v>
          </cell>
          <cell r="G1350" t="str">
            <v>UT22</v>
          </cell>
          <cell r="H1350" t="str">
            <v>6</v>
          </cell>
          <cell r="I1350" t="str">
            <v>BB</v>
          </cell>
          <cell r="J1350" t="str">
            <v>14/11/2011</v>
          </cell>
          <cell r="K1350">
            <v>26.685134358974</v>
          </cell>
          <cell r="L1350">
            <v>37230</v>
          </cell>
          <cell r="M1350">
            <v>4039.8119999999999</v>
          </cell>
          <cell r="U1350">
            <v>651.52499999999998</v>
          </cell>
          <cell r="Y1350">
            <v>414.1</v>
          </cell>
          <cell r="AA1350">
            <v>6887.55</v>
          </cell>
          <cell r="AL1350">
            <v>1861.5</v>
          </cell>
          <cell r="AX1350">
            <v>651.52499999999998</v>
          </cell>
          <cell r="BF1350">
            <v>300</v>
          </cell>
          <cell r="BG1350">
            <v>52036.012000000002</v>
          </cell>
          <cell r="BH1350">
            <v>44848.462</v>
          </cell>
        </row>
        <row r="1351">
          <cell r="D1351" t="str">
            <v>A49966</v>
          </cell>
          <cell r="E1351" t="str">
            <v>ugb</v>
          </cell>
          <cell r="F1351" t="str">
            <v>GLR</v>
          </cell>
          <cell r="G1351" t="str">
            <v>UP32</v>
          </cell>
          <cell r="H1351" t="str">
            <v>11</v>
          </cell>
          <cell r="I1351" t="str">
            <v>GB</v>
          </cell>
          <cell r="J1351" t="str">
            <v>05/11/2007</v>
          </cell>
          <cell r="K1351">
            <v>12.585476512821</v>
          </cell>
          <cell r="L1351">
            <v>18220.400000000001</v>
          </cell>
          <cell r="M1351">
            <v>1416.4872</v>
          </cell>
          <cell r="U1351">
            <v>318.85700000000003</v>
          </cell>
          <cell r="Y1351">
            <v>414.1</v>
          </cell>
          <cell r="AA1351">
            <v>3370.7739999999999</v>
          </cell>
          <cell r="AH1351">
            <v>182.20400000000001</v>
          </cell>
          <cell r="AX1351">
            <v>318.85700000000003</v>
          </cell>
          <cell r="BF1351">
            <v>300</v>
          </cell>
          <cell r="BG1351">
            <v>24541.679199999999</v>
          </cell>
          <cell r="BH1351">
            <v>20870.905199999997</v>
          </cell>
        </row>
        <row r="1352">
          <cell r="D1352" t="str">
            <v>I00227</v>
          </cell>
          <cell r="E1352" t="str">
            <v>uin</v>
          </cell>
          <cell r="F1352" t="str">
            <v>TRL</v>
          </cell>
          <cell r="G1352" t="str">
            <v>UT111</v>
          </cell>
          <cell r="H1352" t="str">
            <v>7</v>
          </cell>
          <cell r="I1352" t="str">
            <v>IN</v>
          </cell>
          <cell r="J1352" t="str">
            <v>09/05/2013</v>
          </cell>
          <cell r="K1352">
            <v>3.4101594806587658</v>
          </cell>
          <cell r="L1352">
            <v>2749.2758603760612</v>
          </cell>
          <cell r="M1352">
            <v>0</v>
          </cell>
          <cell r="S1352">
            <v>94.260886641464964</v>
          </cell>
          <cell r="V1352">
            <v>131.96524129805096</v>
          </cell>
          <cell r="AA1352">
            <v>1106.5835338013649</v>
          </cell>
          <cell r="AB1352">
            <v>1374.6379301880306</v>
          </cell>
          <cell r="AC1352">
            <v>147.28263537728901</v>
          </cell>
          <cell r="AD1352">
            <v>245.47105896214833</v>
          </cell>
          <cell r="AQ1352">
            <v>329.91310324512739</v>
          </cell>
          <cell r="BA1352">
            <v>1800.382934851981</v>
          </cell>
          <cell r="BG1352">
            <v>7979.7731847415198</v>
          </cell>
          <cell r="BH1352">
            <v>6873.1896509401549</v>
          </cell>
        </row>
        <row r="1353">
          <cell r="D1353" t="str">
            <v>I00238</v>
          </cell>
          <cell r="E1353" t="str">
            <v>uin</v>
          </cell>
          <cell r="F1353" t="str">
            <v>WWN</v>
          </cell>
          <cell r="G1353" t="str">
            <v>UU116</v>
          </cell>
          <cell r="H1353" t="str">
            <v>7</v>
          </cell>
          <cell r="I1353" t="str">
            <v>IN</v>
          </cell>
          <cell r="J1353" t="str">
            <v>07/06/2013</v>
          </cell>
          <cell r="K1353">
            <v>6.6498109872845994</v>
          </cell>
          <cell r="L1353">
            <v>5361.0879277333197</v>
          </cell>
          <cell r="M1353">
            <v>0</v>
          </cell>
          <cell r="S1353">
            <v>94.260886641464964</v>
          </cell>
          <cell r="V1353">
            <v>257.33222053119931</v>
          </cell>
          <cell r="AA1353">
            <v>2157.8378909126614</v>
          </cell>
          <cell r="AB1353">
            <v>2680.5439638666599</v>
          </cell>
          <cell r="AC1353">
            <v>147.28263537728901</v>
          </cell>
          <cell r="AD1353">
            <v>245.47105896214833</v>
          </cell>
          <cell r="AQ1353">
            <v>643.33055132799836</v>
          </cell>
          <cell r="BA1353">
            <v>3973.4105748932202</v>
          </cell>
          <cell r="BG1353">
            <v>15560.557710245961</v>
          </cell>
          <cell r="BH1353">
            <v>13402.719819333299</v>
          </cell>
        </row>
        <row r="1354">
          <cell r="D1354" t="str">
            <v>I00215</v>
          </cell>
          <cell r="E1354" t="str">
            <v>uin</v>
          </cell>
          <cell r="F1354" t="str">
            <v>WWN</v>
          </cell>
          <cell r="G1354" t="str">
            <v>UU116</v>
          </cell>
          <cell r="H1354" t="str">
            <v>7</v>
          </cell>
          <cell r="I1354" t="str">
            <v>IN</v>
          </cell>
          <cell r="J1354" t="str">
            <v>11/03/2013</v>
          </cell>
          <cell r="K1354">
            <v>3.000941317311002</v>
          </cell>
          <cell r="L1354">
            <v>2419.3627571309339</v>
          </cell>
          <cell r="M1354">
            <v>0</v>
          </cell>
          <cell r="S1354">
            <v>94.260886641464964</v>
          </cell>
          <cell r="V1354">
            <v>116.12941234228484</v>
          </cell>
          <cell r="AA1354">
            <v>973.79382591192484</v>
          </cell>
          <cell r="AB1354">
            <v>1209.681378565467</v>
          </cell>
          <cell r="AC1354">
            <v>147.28263537728901</v>
          </cell>
          <cell r="AD1354">
            <v>245.47105896214833</v>
          </cell>
          <cell r="AQ1354">
            <v>290.32353085571208</v>
          </cell>
          <cell r="BA1354">
            <v>1525.8971967205066</v>
          </cell>
          <cell r="BG1354">
            <v>7022.202682507731</v>
          </cell>
          <cell r="BH1354">
            <v>6048.4088565958064</v>
          </cell>
        </row>
        <row r="1355">
          <cell r="D1355" t="str">
            <v>A84840</v>
          </cell>
          <cell r="E1355" t="str">
            <v>ugb</v>
          </cell>
          <cell r="F1355" t="str">
            <v>THW</v>
          </cell>
          <cell r="G1355" t="str">
            <v>UT23</v>
          </cell>
          <cell r="H1355" t="str">
            <v>0</v>
          </cell>
          <cell r="I1355" t="str">
            <v>ZA</v>
          </cell>
          <cell r="J1355" t="str">
            <v>07/10/2002</v>
          </cell>
          <cell r="K1355">
            <v>46.321413723077001</v>
          </cell>
          <cell r="L1355">
            <v>55000</v>
          </cell>
          <cell r="M1355">
            <v>8437.7367599999998</v>
          </cell>
          <cell r="P1355">
            <v>4099.0200000000004</v>
          </cell>
          <cell r="U1355">
            <v>962.5</v>
          </cell>
          <cell r="Y1355">
            <v>340</v>
          </cell>
          <cell r="AA1355">
            <v>10175</v>
          </cell>
          <cell r="AX1355">
            <v>962.5</v>
          </cell>
          <cell r="BB1355">
            <v>10000</v>
          </cell>
          <cell r="BE1355">
            <v>350</v>
          </cell>
          <cell r="BG1355">
            <v>90326.756760000004</v>
          </cell>
          <cell r="BH1355">
            <v>79801.756760000004</v>
          </cell>
        </row>
        <row r="1356">
          <cell r="D1356" t="str">
            <v>A25210</v>
          </cell>
          <cell r="E1356" t="str">
            <v>ugb</v>
          </cell>
          <cell r="F1356" t="str">
            <v>ESD</v>
          </cell>
          <cell r="G1356" t="str">
            <v>UE21</v>
          </cell>
          <cell r="H1356" t="str">
            <v>6</v>
          </cell>
          <cell r="I1356" t="str">
            <v>GB</v>
          </cell>
          <cell r="J1356" t="str">
            <v>01/12/2010</v>
          </cell>
          <cell r="K1356">
            <v>26.865677948718002</v>
          </cell>
          <cell r="L1356">
            <v>47000</v>
          </cell>
          <cell r="M1356">
            <v>5388.0720000000001</v>
          </cell>
          <cell r="BG1356">
            <v>52388.072</v>
          </cell>
          <cell r="BH1356">
            <v>52388.072</v>
          </cell>
        </row>
        <row r="1357">
          <cell r="D1357" t="str">
            <v>A25213</v>
          </cell>
          <cell r="E1357" t="str">
            <v>ugb</v>
          </cell>
          <cell r="F1357" t="str">
            <v>WEN</v>
          </cell>
          <cell r="G1357" t="str">
            <v>UU41</v>
          </cell>
          <cell r="H1357" t="str">
            <v>6</v>
          </cell>
          <cell r="I1357" t="str">
            <v>GB</v>
          </cell>
          <cell r="J1357" t="str">
            <v>05/01/2011</v>
          </cell>
          <cell r="K1357">
            <v>19.862601025640998</v>
          </cell>
          <cell r="L1357">
            <v>35000</v>
          </cell>
          <cell r="M1357">
            <v>3732.0720000000001</v>
          </cell>
          <cell r="BG1357">
            <v>38732.072</v>
          </cell>
          <cell r="BH1357">
            <v>38732.072</v>
          </cell>
        </row>
        <row r="1358">
          <cell r="D1358" t="str">
            <v>A99899</v>
          </cell>
          <cell r="E1358" t="str">
            <v>ugb</v>
          </cell>
          <cell r="F1358" t="str">
            <v>WWN</v>
          </cell>
          <cell r="G1358" t="str">
            <v>UU71</v>
          </cell>
          <cell r="H1358" t="str">
            <v>6</v>
          </cell>
          <cell r="I1358" t="str">
            <v>GB</v>
          </cell>
          <cell r="J1358" t="str">
            <v>12/12/2005</v>
          </cell>
          <cell r="K1358">
            <v>17.761677948717999</v>
          </cell>
          <cell r="L1358">
            <v>31400</v>
          </cell>
          <cell r="M1358">
            <v>3235.2719999999999</v>
          </cell>
          <cell r="BG1358">
            <v>34635.271999999997</v>
          </cell>
          <cell r="BH1358">
            <v>34635.271999999997</v>
          </cell>
        </row>
        <row r="1359">
          <cell r="D1359" t="str">
            <v>A50100</v>
          </cell>
          <cell r="E1359" t="str">
            <v>ugb</v>
          </cell>
          <cell r="F1359" t="str">
            <v>WWN</v>
          </cell>
          <cell r="G1359" t="str">
            <v>UU61</v>
          </cell>
          <cell r="H1359" t="str">
            <v>10</v>
          </cell>
          <cell r="I1359" t="str">
            <v>GB</v>
          </cell>
          <cell r="J1359" t="str">
            <v>12/04/2010</v>
          </cell>
          <cell r="K1359">
            <v>11.533647430768999</v>
          </cell>
          <cell r="L1359">
            <v>16906.09375</v>
          </cell>
          <cell r="M1359">
            <v>1254.6371775</v>
          </cell>
          <cell r="T1359">
            <v>141.47999999999999</v>
          </cell>
          <cell r="U1359">
            <v>295.85664062500001</v>
          </cell>
          <cell r="AA1359">
            <v>3127.6273437499999</v>
          </cell>
          <cell r="AH1359">
            <v>169.06093749999999</v>
          </cell>
          <cell r="AX1359">
            <v>295.85664062500001</v>
          </cell>
          <cell r="BF1359">
            <v>300</v>
          </cell>
          <cell r="BG1359">
            <v>22490.61249</v>
          </cell>
          <cell r="BH1359">
            <v>19062.985146250001</v>
          </cell>
        </row>
        <row r="1360">
          <cell r="D1360" t="str">
            <v>A49848</v>
          </cell>
          <cell r="E1360" t="str">
            <v>ugb</v>
          </cell>
          <cell r="F1360" t="str">
            <v>THW</v>
          </cell>
          <cell r="G1360" t="str">
            <v>UT21</v>
          </cell>
          <cell r="H1360" t="str">
            <v>5</v>
          </cell>
          <cell r="I1360" t="str">
            <v>GB</v>
          </cell>
          <cell r="J1360" t="str">
            <v>05/02/2007</v>
          </cell>
          <cell r="K1360">
            <v>30.162180512820999</v>
          </cell>
          <cell r="L1360">
            <v>42010</v>
          </cell>
          <cell r="M1360">
            <v>4699.4520000000002</v>
          </cell>
          <cell r="U1360">
            <v>735.17499999999995</v>
          </cell>
          <cell r="Y1360">
            <v>414.1</v>
          </cell>
          <cell r="AA1360">
            <v>7771.85</v>
          </cell>
          <cell r="AL1360">
            <v>2100.5</v>
          </cell>
          <cell r="AX1360">
            <v>735.17499999999995</v>
          </cell>
          <cell r="BE1360">
            <v>350</v>
          </cell>
          <cell r="BG1360">
            <v>58816.252</v>
          </cell>
          <cell r="BH1360">
            <v>50694.402000000002</v>
          </cell>
        </row>
        <row r="1361">
          <cell r="D1361" t="str">
            <v>I00273</v>
          </cell>
          <cell r="E1361" t="str">
            <v>uin</v>
          </cell>
          <cell r="F1361" t="str">
            <v>WWN</v>
          </cell>
          <cell r="G1361" t="str">
            <v>UU115</v>
          </cell>
          <cell r="H1361" t="str">
            <v>6</v>
          </cell>
          <cell r="I1361" t="str">
            <v>IN</v>
          </cell>
          <cell r="J1361" t="str">
            <v>23/08/2013</v>
          </cell>
          <cell r="K1361">
            <v>6.9664686533457711</v>
          </cell>
          <cell r="L1361">
            <v>5616.377829053954</v>
          </cell>
          <cell r="M1361">
            <v>0</v>
          </cell>
          <cell r="S1361">
            <v>94.260886641464964</v>
          </cell>
          <cell r="V1361">
            <v>269.58613579458978</v>
          </cell>
          <cell r="AA1361">
            <v>2260.5920761942161</v>
          </cell>
          <cell r="AB1361">
            <v>2808.188914526977</v>
          </cell>
          <cell r="AC1361">
            <v>147.28263537728901</v>
          </cell>
          <cell r="AD1361">
            <v>245.47105896214833</v>
          </cell>
          <cell r="AQ1361">
            <v>673.96533948647448</v>
          </cell>
          <cell r="BA1361">
            <v>4185.8117727919871</v>
          </cell>
          <cell r="BG1361">
            <v>16301.536648829104</v>
          </cell>
          <cell r="BH1361">
            <v>14040.944572634888</v>
          </cell>
        </row>
        <row r="1362">
          <cell r="D1362" t="str">
            <v>I00344</v>
          </cell>
          <cell r="E1362" t="str">
            <v>uin</v>
          </cell>
          <cell r="F1362" t="str">
            <v>TRM</v>
          </cell>
          <cell r="G1362" t="str">
            <v>UT111</v>
          </cell>
          <cell r="H1362" t="str">
            <v>8</v>
          </cell>
          <cell r="I1362" t="str">
            <v>IN</v>
          </cell>
          <cell r="J1362" t="str">
            <v>02/01/2014</v>
          </cell>
          <cell r="K1362">
            <v>2.0553554106227305</v>
          </cell>
          <cell r="L1362">
            <v>2199.4206883008492</v>
          </cell>
          <cell r="M1362">
            <v>0</v>
          </cell>
          <cell r="S1362">
            <v>94.260886641464964</v>
          </cell>
          <cell r="V1362">
            <v>105.57219303844076</v>
          </cell>
          <cell r="AA1362">
            <v>653.88337179046584</v>
          </cell>
          <cell r="AB1362">
            <v>1099.7103441504246</v>
          </cell>
          <cell r="AC1362">
            <v>147.28263537728901</v>
          </cell>
          <cell r="AD1362">
            <v>245.47105896214833</v>
          </cell>
          <cell r="AQ1362">
            <v>263.93048259610191</v>
          </cell>
          <cell r="BA1362">
            <v>0</v>
          </cell>
          <cell r="BG1362">
            <v>4809.5316608571848</v>
          </cell>
          <cell r="BH1362">
            <v>4155.6482890667194</v>
          </cell>
        </row>
        <row r="1363">
          <cell r="D1363" t="str">
            <v>I00341</v>
          </cell>
          <cell r="E1363" t="str">
            <v>uin</v>
          </cell>
          <cell r="F1363" t="str">
            <v>WWN</v>
          </cell>
          <cell r="G1363" t="str">
            <v>UU116</v>
          </cell>
          <cell r="H1363" t="str">
            <v>8</v>
          </cell>
          <cell r="I1363" t="str">
            <v>IN</v>
          </cell>
          <cell r="J1363" t="str">
            <v>09/12/2013</v>
          </cell>
          <cell r="K1363">
            <v>2.1853701766510483</v>
          </cell>
          <cell r="L1363">
            <v>2356.5221660366242</v>
          </cell>
          <cell r="M1363">
            <v>0</v>
          </cell>
          <cell r="S1363">
            <v>94.260886641464964</v>
          </cell>
          <cell r="V1363">
            <v>113.11306396975796</v>
          </cell>
          <cell r="AA1363">
            <v>696.07265943345271</v>
          </cell>
          <cell r="AB1363">
            <v>1178.2610830183121</v>
          </cell>
          <cell r="AC1363">
            <v>147.28263537728901</v>
          </cell>
          <cell r="AD1363">
            <v>245.47105896214833</v>
          </cell>
          <cell r="AQ1363">
            <v>282.78265992439486</v>
          </cell>
          <cell r="BA1363">
            <v>0</v>
          </cell>
          <cell r="BG1363">
            <v>5113.766213363444</v>
          </cell>
          <cell r="BH1363">
            <v>4417.6935539299911</v>
          </cell>
        </row>
        <row r="1364">
          <cell r="D1364" t="str">
            <v>I00212</v>
          </cell>
          <cell r="E1364" t="str">
            <v>uin</v>
          </cell>
          <cell r="F1364" t="str">
            <v>TRS</v>
          </cell>
          <cell r="G1364" t="str">
            <v>UT111</v>
          </cell>
          <cell r="H1364" t="str">
            <v>6</v>
          </cell>
          <cell r="I1364" t="str">
            <v>IN</v>
          </cell>
          <cell r="J1364" t="str">
            <v>04/03/2013</v>
          </cell>
          <cell r="K1364">
            <v>12.32529069438098</v>
          </cell>
          <cell r="L1364">
            <v>9936.6684667877671</v>
          </cell>
          <cell r="M1364">
            <v>0</v>
          </cell>
          <cell r="S1364">
            <v>94.260886641464964</v>
          </cell>
          <cell r="V1364">
            <v>476.96008640581272</v>
          </cell>
          <cell r="AA1364">
            <v>3999.5090578820759</v>
          </cell>
          <cell r="AB1364">
            <v>4968.3342333938817</v>
          </cell>
          <cell r="AC1364">
            <v>147.28263537728901</v>
          </cell>
          <cell r="AD1364">
            <v>245.47105896214833</v>
          </cell>
          <cell r="AQ1364">
            <v>1192.4002160145317</v>
          </cell>
          <cell r="BA1364">
            <v>7780.2935833865176</v>
          </cell>
          <cell r="BG1364">
            <v>28841.18022485149</v>
          </cell>
          <cell r="BH1364">
            <v>24841.671166969416</v>
          </cell>
        </row>
        <row r="1365">
          <cell r="D1365" t="str">
            <v>I00054</v>
          </cell>
          <cell r="E1365" t="str">
            <v>uin</v>
          </cell>
          <cell r="F1365" t="str">
            <v>TRM</v>
          </cell>
          <cell r="G1365" t="str">
            <v>UT111</v>
          </cell>
          <cell r="H1365" t="str">
            <v>7</v>
          </cell>
          <cell r="I1365" t="str">
            <v>IN</v>
          </cell>
          <cell r="J1365" t="str">
            <v>22/11/2010</v>
          </cell>
          <cell r="K1365">
            <v>3.7511754287246504</v>
          </cell>
          <cell r="L1365">
            <v>3024.2034464136673</v>
          </cell>
          <cell r="M1365">
            <v>0</v>
          </cell>
          <cell r="S1365">
            <v>94.260886641464964</v>
          </cell>
          <cell r="V1365">
            <v>145.16176542785604</v>
          </cell>
          <cell r="AA1365">
            <v>1217.2418871815012</v>
          </cell>
          <cell r="AB1365">
            <v>1512.1017232068336</v>
          </cell>
          <cell r="AC1365">
            <v>147.28263537728901</v>
          </cell>
          <cell r="AD1365">
            <v>245.47105896214833</v>
          </cell>
          <cell r="AQ1365">
            <v>362.9044135696401</v>
          </cell>
          <cell r="BA1365">
            <v>2029.1226864352693</v>
          </cell>
          <cell r="BG1365">
            <v>8777.7505032156714</v>
          </cell>
          <cell r="BH1365">
            <v>7560.5086160341707</v>
          </cell>
        </row>
        <row r="1366">
          <cell r="D1366" t="str">
            <v>I00112</v>
          </cell>
          <cell r="E1366" t="str">
            <v>uin</v>
          </cell>
          <cell r="F1366" t="str">
            <v>TRL</v>
          </cell>
          <cell r="G1366" t="str">
            <v>UT111</v>
          </cell>
          <cell r="H1366" t="str">
            <v>10</v>
          </cell>
          <cell r="I1366" t="str">
            <v>IN</v>
          </cell>
          <cell r="J1366" t="str">
            <v>02/11/2011</v>
          </cell>
          <cell r="K1366">
            <v>0</v>
          </cell>
          <cell r="L1366">
            <v>942.60886641464958</v>
          </cell>
          <cell r="M1366">
            <v>0</v>
          </cell>
          <cell r="BG1366">
            <v>942.60886641464958</v>
          </cell>
          <cell r="BH1366">
            <v>942.60886641464958</v>
          </cell>
        </row>
        <row r="1367">
          <cell r="D1367" t="str">
            <v>I00388</v>
          </cell>
          <cell r="E1367" t="str">
            <v>uin</v>
          </cell>
          <cell r="F1367" t="str">
            <v>WWN</v>
          </cell>
          <cell r="G1367" t="str">
            <v>UU115</v>
          </cell>
          <cell r="H1367" t="str">
            <v>7</v>
          </cell>
          <cell r="I1367" t="str">
            <v>IN</v>
          </cell>
          <cell r="J1367" t="str">
            <v>14/04/2014</v>
          </cell>
          <cell r="K1367">
            <v>2.0228517191156463</v>
          </cell>
          <cell r="L1367">
            <v>2160.1453188669052</v>
          </cell>
          <cell r="M1367">
            <v>0</v>
          </cell>
          <cell r="S1367">
            <v>94.260886641464964</v>
          </cell>
          <cell r="V1367">
            <v>103.68697530561147</v>
          </cell>
          <cell r="AA1367">
            <v>643.3360498797191</v>
          </cell>
          <cell r="AB1367">
            <v>1080.0726594334526</v>
          </cell>
          <cell r="AC1367">
            <v>147.28263537728901</v>
          </cell>
          <cell r="AD1367">
            <v>245.47105896214833</v>
          </cell>
          <cell r="AQ1367">
            <v>259.21743826402866</v>
          </cell>
          <cell r="BA1367">
            <v>0</v>
          </cell>
          <cell r="BG1367">
            <v>4733.47302273062</v>
          </cell>
          <cell r="BH1367">
            <v>4090.1369728509007</v>
          </cell>
        </row>
        <row r="1368">
          <cell r="D1368" t="str">
            <v>I00051</v>
          </cell>
          <cell r="E1368" t="str">
            <v>uin</v>
          </cell>
          <cell r="F1368" t="str">
            <v>AFN</v>
          </cell>
          <cell r="G1368" t="str">
            <v>US111</v>
          </cell>
          <cell r="H1368" t="str">
            <v>8</v>
          </cell>
          <cell r="I1368" t="str">
            <v>IN</v>
          </cell>
          <cell r="J1368" t="str">
            <v>16/11/2010</v>
          </cell>
          <cell r="K1368">
            <v>0</v>
          </cell>
          <cell r="L1368">
            <v>1944.1307869802151</v>
          </cell>
          <cell r="M1368">
            <v>0</v>
          </cell>
          <cell r="BG1368">
            <v>1944.1307869802151</v>
          </cell>
          <cell r="BH1368">
            <v>1944.1307869802151</v>
          </cell>
        </row>
        <row r="1369">
          <cell r="D1369" t="str">
            <v>I00352</v>
          </cell>
          <cell r="E1369" t="str">
            <v>uin</v>
          </cell>
          <cell r="F1369" t="str">
            <v>TRM</v>
          </cell>
          <cell r="G1369" t="str">
            <v>UU115</v>
          </cell>
          <cell r="H1369" t="str">
            <v>8</v>
          </cell>
          <cell r="I1369" t="str">
            <v>IN</v>
          </cell>
          <cell r="J1369" t="str">
            <v>23/01/2014</v>
          </cell>
          <cell r="K1369">
            <v>3.16048092186342</v>
          </cell>
          <cell r="L1369">
            <v>3534.7832490549358</v>
          </cell>
          <cell r="M1369">
            <v>0</v>
          </cell>
          <cell r="S1369">
            <v>94.260886641464964</v>
          </cell>
          <cell r="V1369">
            <v>169.66959595463695</v>
          </cell>
          <cell r="AA1369">
            <v>1012.4923167558543</v>
          </cell>
          <cell r="AB1369">
            <v>1767.3916245274679</v>
          </cell>
          <cell r="AC1369">
            <v>147.28263537728901</v>
          </cell>
          <cell r="AD1369">
            <v>245.47105896214833</v>
          </cell>
          <cell r="AQ1369">
            <v>424.17398988659238</v>
          </cell>
          <cell r="BA1369">
            <v>0</v>
          </cell>
          <cell r="BG1369">
            <v>7395.5253571603907</v>
          </cell>
          <cell r="BH1369">
            <v>6383.0330404045362</v>
          </cell>
        </row>
        <row r="1370">
          <cell r="D1370" t="str">
            <v>I00416</v>
          </cell>
          <cell r="E1370" t="str">
            <v>uin</v>
          </cell>
          <cell r="F1370" t="str">
            <v>AIT</v>
          </cell>
          <cell r="G1370" t="str">
            <v>US111</v>
          </cell>
          <cell r="H1370" t="str">
            <v>9</v>
          </cell>
          <cell r="I1370" t="str">
            <v>IN</v>
          </cell>
          <cell r="J1370" t="str">
            <v>12/05/2014</v>
          </cell>
          <cell r="K1370">
            <v>0.83342333938828606</v>
          </cell>
          <cell r="L1370">
            <v>0.83342333938828606</v>
          </cell>
          <cell r="M1370">
            <v>0</v>
          </cell>
          <cell r="BG1370">
            <v>0.83342333938828606</v>
          </cell>
          <cell r="BH1370">
            <v>0.83342333938828606</v>
          </cell>
        </row>
        <row r="1371">
          <cell r="D1371" t="str">
            <v>I00332</v>
          </cell>
          <cell r="E1371" t="str">
            <v>uin</v>
          </cell>
          <cell r="F1371" t="str">
            <v>TRL</v>
          </cell>
          <cell r="G1371" t="str">
            <v>UT111</v>
          </cell>
          <cell r="H1371" t="str">
            <v>6</v>
          </cell>
          <cell r="I1371" t="str">
            <v>IN</v>
          </cell>
          <cell r="J1371" t="str">
            <v>27/11/2013</v>
          </cell>
          <cell r="K1371">
            <v>4.2981101246111839</v>
          </cell>
          <cell r="L1371">
            <v>4909.4211792429669</v>
          </cell>
          <cell r="M1371">
            <v>0</v>
          </cell>
          <cell r="S1371">
            <v>94.260886641464964</v>
          </cell>
          <cell r="V1371">
            <v>235.6522166036624</v>
          </cell>
          <cell r="AA1371">
            <v>1381.6485836319896</v>
          </cell>
          <cell r="AB1371">
            <v>2454.7105896214835</v>
          </cell>
          <cell r="AC1371">
            <v>147.28263537728901</v>
          </cell>
          <cell r="AD1371">
            <v>245.47105896214833</v>
          </cell>
          <cell r="AQ1371">
            <v>589.13054150915605</v>
          </cell>
          <cell r="BA1371">
            <v>0</v>
          </cell>
          <cell r="BG1371">
            <v>10057.577691590162</v>
          </cell>
          <cell r="BH1371">
            <v>8675.9291079581726</v>
          </cell>
        </row>
        <row r="1372">
          <cell r="D1372" t="str">
            <v>I00147</v>
          </cell>
          <cell r="E1372" t="str">
            <v>uin</v>
          </cell>
          <cell r="F1372" t="str">
            <v>TRS</v>
          </cell>
          <cell r="G1372" t="str">
            <v>UT111</v>
          </cell>
          <cell r="H1372" t="str">
            <v>6</v>
          </cell>
          <cell r="I1372" t="str">
            <v>IN</v>
          </cell>
          <cell r="J1372" t="str">
            <v>02/07/2012</v>
          </cell>
          <cell r="K1372">
            <v>10.47406126202336</v>
          </cell>
          <cell r="L1372">
            <v>8444.2044282979041</v>
          </cell>
          <cell r="M1372">
            <v>0</v>
          </cell>
          <cell r="S1372">
            <v>94.260886641464964</v>
          </cell>
          <cell r="V1372">
            <v>405.32181255829937</v>
          </cell>
          <cell r="AA1372">
            <v>3398.7922823899062</v>
          </cell>
          <cell r="AB1372">
            <v>4222.1022141489511</v>
          </cell>
          <cell r="AC1372">
            <v>147.28263537728901</v>
          </cell>
          <cell r="AD1372">
            <v>245.47105896214833</v>
          </cell>
          <cell r="AQ1372">
            <v>1013.3045313957483</v>
          </cell>
          <cell r="BA1372">
            <v>6538.5635033629533</v>
          </cell>
          <cell r="BG1372">
            <v>24509.303353134666</v>
          </cell>
          <cell r="BH1372">
            <v>21110.51107074476</v>
          </cell>
        </row>
        <row r="1373">
          <cell r="D1373" t="str">
            <v>I00078</v>
          </cell>
          <cell r="E1373" t="str">
            <v>uin</v>
          </cell>
          <cell r="F1373" t="str">
            <v>TRL</v>
          </cell>
          <cell r="G1373" t="str">
            <v>UT111</v>
          </cell>
          <cell r="H1373" t="str">
            <v>6</v>
          </cell>
          <cell r="I1373" t="str">
            <v>IN</v>
          </cell>
          <cell r="J1373" t="str">
            <v>11/01/2011</v>
          </cell>
          <cell r="K1373">
            <v>3.1890257232689381</v>
          </cell>
          <cell r="L1373">
            <v>7462.3201924493096</v>
          </cell>
          <cell r="M1373">
            <v>0</v>
          </cell>
          <cell r="BG1373">
            <v>7462.3201924493096</v>
          </cell>
          <cell r="BH1373">
            <v>7462.3201924493096</v>
          </cell>
        </row>
        <row r="1374">
          <cell r="D1374" t="str">
            <v>I00067</v>
          </cell>
          <cell r="E1374" t="str">
            <v>uin</v>
          </cell>
          <cell r="F1374" t="str">
            <v>WWN</v>
          </cell>
          <cell r="G1374" t="str">
            <v>UU111</v>
          </cell>
          <cell r="H1374" t="str">
            <v>8</v>
          </cell>
          <cell r="I1374" t="str">
            <v>IN</v>
          </cell>
          <cell r="J1374" t="str">
            <v>06/12/2010</v>
          </cell>
          <cell r="K1374">
            <v>0.50353037735825035</v>
          </cell>
          <cell r="L1374">
            <v>1178.2610830183121</v>
          </cell>
          <cell r="M1374">
            <v>0</v>
          </cell>
          <cell r="BG1374">
            <v>1178.2610830183121</v>
          </cell>
          <cell r="BH1374">
            <v>1178.2610830183121</v>
          </cell>
        </row>
        <row r="1375">
          <cell r="D1375" t="str">
            <v>I00064</v>
          </cell>
          <cell r="E1375" t="str">
            <v>uin</v>
          </cell>
          <cell r="F1375" t="str">
            <v>WWN</v>
          </cell>
          <cell r="G1375" t="str">
            <v>UU111</v>
          </cell>
          <cell r="H1375" t="str">
            <v>7</v>
          </cell>
          <cell r="I1375" t="str">
            <v>IN</v>
          </cell>
          <cell r="J1375" t="str">
            <v>01/12/2010</v>
          </cell>
          <cell r="K1375">
            <v>3.4101594806587658</v>
          </cell>
          <cell r="L1375">
            <v>2749.2758603760612</v>
          </cell>
          <cell r="M1375">
            <v>0</v>
          </cell>
          <cell r="S1375">
            <v>94.260886641464964</v>
          </cell>
          <cell r="V1375">
            <v>131.96524129805096</v>
          </cell>
          <cell r="AA1375">
            <v>1106.5835338013649</v>
          </cell>
          <cell r="AB1375">
            <v>1374.6379301880306</v>
          </cell>
          <cell r="AC1375">
            <v>147.28263537728901</v>
          </cell>
          <cell r="AD1375">
            <v>245.47105896214833</v>
          </cell>
          <cell r="AQ1375">
            <v>329.91310324512739</v>
          </cell>
          <cell r="BA1375">
            <v>1800.382934851981</v>
          </cell>
          <cell r="BG1375">
            <v>7979.7731847415198</v>
          </cell>
          <cell r="BH1375">
            <v>6873.1896509401549</v>
          </cell>
        </row>
        <row r="1376">
          <cell r="D1376" t="str">
            <v>I00065</v>
          </cell>
          <cell r="E1376" t="str">
            <v>uin</v>
          </cell>
          <cell r="F1376" t="str">
            <v>TRL</v>
          </cell>
          <cell r="G1376" t="str">
            <v>UT111</v>
          </cell>
          <cell r="H1376" t="str">
            <v>8</v>
          </cell>
          <cell r="I1376" t="str">
            <v>IN</v>
          </cell>
          <cell r="J1376" t="str">
            <v>01/12/2010</v>
          </cell>
          <cell r="K1376">
            <v>2.9229938405646623</v>
          </cell>
          <cell r="L1376">
            <v>2356.5221660366242</v>
          </cell>
          <cell r="M1376">
            <v>0</v>
          </cell>
          <cell r="S1376">
            <v>94.260886641464964</v>
          </cell>
          <cell r="V1376">
            <v>113.11306396975796</v>
          </cell>
          <cell r="AA1376">
            <v>948.50017182974113</v>
          </cell>
          <cell r="AB1376">
            <v>1178.2610830183121</v>
          </cell>
          <cell r="AC1376">
            <v>147.28263537728901</v>
          </cell>
          <cell r="AD1376">
            <v>245.47105896214833</v>
          </cell>
          <cell r="AQ1376">
            <v>282.78265992439486</v>
          </cell>
          <cell r="BA1376">
            <v>1473.6118611615689</v>
          </cell>
          <cell r="BG1376">
            <v>6839.8055869213013</v>
          </cell>
          <cell r="BH1376">
            <v>5891.3054150915605</v>
          </cell>
        </row>
        <row r="1377">
          <cell r="D1377" t="str">
            <v>I00077</v>
          </cell>
          <cell r="E1377" t="str">
            <v>uin</v>
          </cell>
          <cell r="F1377" t="str">
            <v>TRL</v>
          </cell>
          <cell r="G1377" t="str">
            <v>UT111</v>
          </cell>
          <cell r="H1377" t="str">
            <v>6</v>
          </cell>
          <cell r="I1377" t="str">
            <v>IN</v>
          </cell>
          <cell r="J1377" t="str">
            <v>10/01/2011</v>
          </cell>
          <cell r="K1377">
            <v>4.1677001023425504</v>
          </cell>
          <cell r="L1377">
            <v>3360.0078550738863</v>
          </cell>
          <cell r="M1377">
            <v>0</v>
          </cell>
          <cell r="S1377">
            <v>94.260886641464964</v>
          </cell>
          <cell r="V1377">
            <v>161.28037704354657</v>
          </cell>
          <cell r="AA1377">
            <v>1352.4025293337916</v>
          </cell>
          <cell r="AB1377">
            <v>1680.0039275369431</v>
          </cell>
          <cell r="AC1377">
            <v>147.28263537728901</v>
          </cell>
          <cell r="AD1377">
            <v>245.47105896214833</v>
          </cell>
          <cell r="AQ1377">
            <v>403.20094260886634</v>
          </cell>
          <cell r="BA1377">
            <v>2308.508026903628</v>
          </cell>
          <cell r="BG1377">
            <v>9752.4182394815653</v>
          </cell>
          <cell r="BH1377">
            <v>8400.0157101477744</v>
          </cell>
        </row>
        <row r="1378">
          <cell r="D1378" t="str">
            <v>I00269</v>
          </cell>
          <cell r="E1378" t="str">
            <v>uin</v>
          </cell>
          <cell r="F1378" t="str">
            <v>WWN</v>
          </cell>
          <cell r="G1378" t="str">
            <v>UU116</v>
          </cell>
          <cell r="H1378" t="str">
            <v>8</v>
          </cell>
          <cell r="I1378" t="str">
            <v>IN</v>
          </cell>
          <cell r="J1378" t="str">
            <v>21/08/2013</v>
          </cell>
          <cell r="K1378">
            <v>0</v>
          </cell>
          <cell r="L1378">
            <v>3.809710835092543</v>
          </cell>
          <cell r="M1378">
            <v>0</v>
          </cell>
          <cell r="BG1378">
            <v>3.809710835092543</v>
          </cell>
          <cell r="BH1378">
            <v>3.809710835092543</v>
          </cell>
        </row>
        <row r="1379">
          <cell r="D1379" t="str">
            <v>A74836</v>
          </cell>
          <cell r="E1379" t="str">
            <v>ugb</v>
          </cell>
          <cell r="F1379" t="str">
            <v>TRL</v>
          </cell>
          <cell r="G1379" t="str">
            <v>UT42</v>
          </cell>
          <cell r="H1379" t="str">
            <v>5</v>
          </cell>
          <cell r="I1379" t="str">
            <v>GB</v>
          </cell>
          <cell r="J1379" t="str">
            <v>23/07/2012</v>
          </cell>
          <cell r="K1379">
            <v>39.585677948718001</v>
          </cell>
          <cell r="L1379">
            <v>55000</v>
          </cell>
          <cell r="M1379">
            <v>6492.0720000000001</v>
          </cell>
          <cell r="U1379">
            <v>962.5</v>
          </cell>
          <cell r="AA1379">
            <v>10175</v>
          </cell>
          <cell r="AM1379">
            <v>3300</v>
          </cell>
          <cell r="AX1379">
            <v>962.5</v>
          </cell>
          <cell r="BF1379">
            <v>300</v>
          </cell>
          <cell r="BG1379">
            <v>77192.072</v>
          </cell>
          <cell r="BH1379">
            <v>66717.072</v>
          </cell>
        </row>
        <row r="1380">
          <cell r="D1380" t="str">
            <v>I00315</v>
          </cell>
          <cell r="E1380" t="str">
            <v>uin</v>
          </cell>
          <cell r="F1380" t="str">
            <v>WWN</v>
          </cell>
          <cell r="G1380" t="str">
            <v>UU116</v>
          </cell>
          <cell r="H1380" t="str">
            <v>8</v>
          </cell>
          <cell r="I1380" t="str">
            <v>IN</v>
          </cell>
          <cell r="J1380" t="str">
            <v>06/11/2013</v>
          </cell>
          <cell r="K1380">
            <v>0</v>
          </cell>
          <cell r="L1380">
            <v>3.809710835092543</v>
          </cell>
          <cell r="M1380">
            <v>0</v>
          </cell>
          <cell r="BG1380">
            <v>3.809710835092543</v>
          </cell>
          <cell r="BH1380">
            <v>3.809710835092543</v>
          </cell>
        </row>
        <row r="1381">
          <cell r="D1381" t="str">
            <v>I00082</v>
          </cell>
          <cell r="E1381" t="str">
            <v>uin</v>
          </cell>
          <cell r="F1381" t="str">
            <v>BBI</v>
          </cell>
          <cell r="G1381" t="str">
            <v>UP111</v>
          </cell>
          <cell r="H1381" t="str">
            <v>8</v>
          </cell>
          <cell r="I1381" t="str">
            <v>IN</v>
          </cell>
          <cell r="J1381" t="str">
            <v>14/02/2011</v>
          </cell>
          <cell r="K1381">
            <v>0</v>
          </cell>
          <cell r="L1381">
            <v>2356.5221660366242</v>
          </cell>
          <cell r="M1381">
            <v>0</v>
          </cell>
          <cell r="BG1381">
            <v>2356.5221660366242</v>
          </cell>
          <cell r="BH1381">
            <v>2356.5221660366242</v>
          </cell>
        </row>
        <row r="1382">
          <cell r="D1382" t="str">
            <v>I00123</v>
          </cell>
          <cell r="E1382" t="str">
            <v>uin</v>
          </cell>
          <cell r="F1382" t="str">
            <v>TRL</v>
          </cell>
          <cell r="G1382" t="str">
            <v>UT111</v>
          </cell>
          <cell r="H1382" t="str">
            <v>9</v>
          </cell>
          <cell r="I1382" t="str">
            <v>IN</v>
          </cell>
          <cell r="J1382" t="str">
            <v>04/01/2012</v>
          </cell>
          <cell r="K1382">
            <v>0</v>
          </cell>
          <cell r="L1382">
            <v>1099.7103441504246</v>
          </cell>
          <cell r="M1382">
            <v>0</v>
          </cell>
          <cell r="BG1382">
            <v>1099.7103441504246</v>
          </cell>
          <cell r="BH1382">
            <v>1099.7103441504246</v>
          </cell>
        </row>
        <row r="1383">
          <cell r="D1383" t="str">
            <v>I00254</v>
          </cell>
          <cell r="E1383" t="str">
            <v>uin</v>
          </cell>
          <cell r="F1383" t="str">
            <v>AHR</v>
          </cell>
          <cell r="G1383" t="str">
            <v>US111</v>
          </cell>
          <cell r="H1383" t="str">
            <v>5</v>
          </cell>
          <cell r="I1383" t="str">
            <v>IN</v>
          </cell>
          <cell r="J1383" t="str">
            <v>01/08/2013</v>
          </cell>
          <cell r="K1383">
            <v>0</v>
          </cell>
          <cell r="L1383">
            <v>17673.916245274682</v>
          </cell>
          <cell r="M1383">
            <v>0</v>
          </cell>
          <cell r="BG1383">
            <v>17673.916245274682</v>
          </cell>
          <cell r="BH1383">
            <v>17673.916245274682</v>
          </cell>
        </row>
        <row r="1384">
          <cell r="D1384" t="str">
            <v>A88226</v>
          </cell>
          <cell r="E1384" t="str">
            <v>ugb</v>
          </cell>
          <cell r="F1384" t="str">
            <v>WWN</v>
          </cell>
          <cell r="G1384" t="str">
            <v>UU71</v>
          </cell>
          <cell r="H1384" t="str">
            <v>7</v>
          </cell>
          <cell r="I1384" t="str">
            <v>GB</v>
          </cell>
          <cell r="J1384" t="str">
            <v>20/06/2001</v>
          </cell>
          <cell r="K1384">
            <v>17.528242051282</v>
          </cell>
          <cell r="L1384">
            <v>31000</v>
          </cell>
          <cell r="M1384">
            <v>3180.0720000000001</v>
          </cell>
          <cell r="BG1384">
            <v>34180.072</v>
          </cell>
          <cell r="BH1384">
            <v>34180.072</v>
          </cell>
        </row>
        <row r="1385">
          <cell r="D1385" t="str">
            <v>I00226</v>
          </cell>
          <cell r="E1385" t="str">
            <v>uin</v>
          </cell>
          <cell r="F1385" t="str">
            <v>TRL</v>
          </cell>
          <cell r="G1385" t="str">
            <v>UT111</v>
          </cell>
          <cell r="H1385" t="str">
            <v>7</v>
          </cell>
          <cell r="I1385" t="str">
            <v>IN</v>
          </cell>
          <cell r="J1385" t="str">
            <v>03/05/2013</v>
          </cell>
          <cell r="K1385">
            <v>3.546563911222564</v>
          </cell>
          <cell r="L1385">
            <v>2859.2468947911038</v>
          </cell>
          <cell r="M1385">
            <v>0</v>
          </cell>
          <cell r="S1385">
            <v>94.260886641464964</v>
          </cell>
          <cell r="V1385">
            <v>137.24385094997299</v>
          </cell>
          <cell r="AA1385">
            <v>1150.8462428199714</v>
          </cell>
          <cell r="AB1385">
            <v>1429.6234473955519</v>
          </cell>
          <cell r="AC1385">
            <v>147.28263537728901</v>
          </cell>
          <cell r="AD1385">
            <v>245.47105896214833</v>
          </cell>
          <cell r="AQ1385">
            <v>343.10962737493247</v>
          </cell>
          <cell r="BA1385">
            <v>1891.8749079483525</v>
          </cell>
          <cell r="BG1385">
            <v>8298.9595522607888</v>
          </cell>
          <cell r="BH1385">
            <v>7148.1133094408178</v>
          </cell>
        </row>
        <row r="1386">
          <cell r="D1386" t="str">
            <v>I00233</v>
          </cell>
          <cell r="E1386" t="str">
            <v>uin</v>
          </cell>
          <cell r="F1386" t="str">
            <v>TRS</v>
          </cell>
          <cell r="G1386" t="str">
            <v>UT111</v>
          </cell>
          <cell r="H1386" t="str">
            <v>8</v>
          </cell>
          <cell r="I1386" t="str">
            <v>IN</v>
          </cell>
          <cell r="J1386" t="str">
            <v>20/05/2013</v>
          </cell>
          <cell r="K1386">
            <v>3.3540178577048358</v>
          </cell>
          <cell r="L1386">
            <v>2592.1743826402867</v>
          </cell>
          <cell r="M1386">
            <v>324.61564141587706</v>
          </cell>
          <cell r="S1386">
            <v>94.260886641464964</v>
          </cell>
          <cell r="V1386">
            <v>124.42437036673377</v>
          </cell>
          <cell r="AA1386">
            <v>1043.3501890127154</v>
          </cell>
          <cell r="AB1386">
            <v>1296.0871913201433</v>
          </cell>
          <cell r="AC1386">
            <v>147.28263537728901</v>
          </cell>
          <cell r="AD1386">
            <v>245.47105896214833</v>
          </cell>
          <cell r="AQ1386">
            <v>311.06092591683438</v>
          </cell>
          <cell r="BA1386">
            <v>1669.6745053758161</v>
          </cell>
          <cell r="BG1386">
            <v>7848.4017870293083</v>
          </cell>
          <cell r="BH1386">
            <v>6805.0515980165928</v>
          </cell>
        </row>
        <row r="1387">
          <cell r="D1387" t="str">
            <v>I00406</v>
          </cell>
          <cell r="E1387" t="str">
            <v>uin</v>
          </cell>
          <cell r="F1387" t="str">
            <v>THW</v>
          </cell>
          <cell r="G1387" t="str">
            <v>UT211</v>
          </cell>
          <cell r="H1387" t="str">
            <v>8</v>
          </cell>
          <cell r="I1387" t="str">
            <v>IN</v>
          </cell>
          <cell r="J1387" t="str">
            <v>14/05/2014</v>
          </cell>
          <cell r="K1387">
            <v>0.9092248023957975</v>
          </cell>
          <cell r="L1387">
            <v>0.9092248023957975</v>
          </cell>
          <cell r="M1387">
            <v>0</v>
          </cell>
          <cell r="BG1387">
            <v>0.9092248023957975</v>
          </cell>
          <cell r="BH1387">
            <v>0.9092248023957975</v>
          </cell>
        </row>
        <row r="1388">
          <cell r="D1388" t="str">
            <v>I00119</v>
          </cell>
          <cell r="E1388" t="str">
            <v>uin</v>
          </cell>
          <cell r="F1388" t="str">
            <v>TRL</v>
          </cell>
          <cell r="G1388" t="str">
            <v>UT111</v>
          </cell>
          <cell r="H1388" t="str">
            <v>10</v>
          </cell>
          <cell r="I1388" t="str">
            <v>IN</v>
          </cell>
          <cell r="J1388" t="str">
            <v>21/12/2011</v>
          </cell>
          <cell r="K1388">
            <v>0</v>
          </cell>
          <cell r="L1388">
            <v>1080.0726594334526</v>
          </cell>
          <cell r="M1388">
            <v>0</v>
          </cell>
          <cell r="BG1388">
            <v>1080.0726594334526</v>
          </cell>
          <cell r="BH1388">
            <v>1080.0726594334526</v>
          </cell>
        </row>
        <row r="1389">
          <cell r="D1389" t="str">
            <v>I00239</v>
          </cell>
          <cell r="E1389" t="str">
            <v>uin</v>
          </cell>
          <cell r="F1389" t="str">
            <v>WWN</v>
          </cell>
          <cell r="G1389" t="str">
            <v>UU111</v>
          </cell>
          <cell r="H1389" t="str">
            <v>8</v>
          </cell>
          <cell r="I1389" t="str">
            <v>IN</v>
          </cell>
          <cell r="J1389" t="str">
            <v>19/06/2013</v>
          </cell>
          <cell r="K1389">
            <v>2.9412625520681921</v>
          </cell>
          <cell r="L1389">
            <v>2371.2504295743529</v>
          </cell>
          <cell r="M1389">
            <v>0</v>
          </cell>
          <cell r="S1389">
            <v>94.260886641464964</v>
          </cell>
          <cell r="V1389">
            <v>113.82002061956894</v>
          </cell>
          <cell r="AA1389">
            <v>954.42829790367716</v>
          </cell>
          <cell r="AB1389">
            <v>1185.6252147871764</v>
          </cell>
          <cell r="AC1389">
            <v>147.28263537728901</v>
          </cell>
          <cell r="AD1389">
            <v>245.47105896214833</v>
          </cell>
          <cell r="AQ1389">
            <v>284.5500515489224</v>
          </cell>
          <cell r="BA1389">
            <v>1485.8657764249594</v>
          </cell>
          <cell r="BG1389">
            <v>6882.5543718395593</v>
          </cell>
          <cell r="BH1389">
            <v>5928.1260739358822</v>
          </cell>
        </row>
        <row r="1390">
          <cell r="D1390" t="str">
            <v>A00554</v>
          </cell>
          <cell r="E1390" t="str">
            <v>ugb</v>
          </cell>
          <cell r="F1390" t="str">
            <v>GGE</v>
          </cell>
          <cell r="G1390" t="str">
            <v>UP31</v>
          </cell>
          <cell r="H1390" t="str">
            <v>8</v>
          </cell>
          <cell r="I1390" t="str">
            <v>GB</v>
          </cell>
          <cell r="J1390" t="str">
            <v>19/10/2011</v>
          </cell>
          <cell r="K1390">
            <v>17.746318974358999</v>
          </cell>
          <cell r="L1390">
            <v>24675</v>
          </cell>
          <cell r="M1390">
            <v>2307.2220000000002</v>
          </cell>
          <cell r="U1390">
            <v>431.8125</v>
          </cell>
          <cell r="Y1390">
            <v>414.1</v>
          </cell>
          <cell r="AA1390">
            <v>4564.875</v>
          </cell>
          <cell r="AM1390">
            <v>1480.5</v>
          </cell>
          <cell r="AX1390">
            <v>431.8125</v>
          </cell>
          <cell r="BF1390">
            <v>300</v>
          </cell>
          <cell r="BG1390">
            <v>34605.322</v>
          </cell>
          <cell r="BH1390">
            <v>29740.447</v>
          </cell>
        </row>
        <row r="1391">
          <cell r="D1391" t="str">
            <v>I00019</v>
          </cell>
          <cell r="E1391" t="str">
            <v>uin</v>
          </cell>
          <cell r="F1391" t="str">
            <v>WWN</v>
          </cell>
          <cell r="G1391" t="str">
            <v>UU111</v>
          </cell>
          <cell r="H1391" t="str">
            <v>6</v>
          </cell>
          <cell r="I1391" t="str">
            <v>IN</v>
          </cell>
          <cell r="J1391" t="str">
            <v>12/07/2010</v>
          </cell>
          <cell r="K1391">
            <v>5.1152392209881583</v>
          </cell>
          <cell r="L1391">
            <v>4123.9137905640919</v>
          </cell>
          <cell r="M1391">
            <v>0</v>
          </cell>
          <cell r="S1391">
            <v>94.260886641464964</v>
          </cell>
          <cell r="V1391">
            <v>197.94786194707646</v>
          </cell>
          <cell r="AA1391">
            <v>1659.8753007020471</v>
          </cell>
          <cell r="AB1391">
            <v>2061.9568952820459</v>
          </cell>
          <cell r="AC1391">
            <v>147.28263537728901</v>
          </cell>
          <cell r="AD1391">
            <v>245.47105896214833</v>
          </cell>
          <cell r="AQ1391">
            <v>494.86965486769105</v>
          </cell>
          <cell r="BA1391">
            <v>2944.0816927684223</v>
          </cell>
          <cell r="BG1391">
            <v>11969.659777112278</v>
          </cell>
          <cell r="BH1391">
            <v>10309.78447641023</v>
          </cell>
        </row>
        <row r="1392">
          <cell r="D1392" t="str">
            <v>A76457</v>
          </cell>
          <cell r="E1392" t="str">
            <v>ugb</v>
          </cell>
          <cell r="F1392" t="str">
            <v>THW</v>
          </cell>
          <cell r="G1392" t="str">
            <v>UT21</v>
          </cell>
          <cell r="H1392" t="str">
            <v>4</v>
          </cell>
          <cell r="J1392" t="str">
            <v>03/03/2014</v>
          </cell>
          <cell r="K1392">
            <v>43.5</v>
          </cell>
          <cell r="L1392">
            <v>43.5</v>
          </cell>
          <cell r="M1392">
            <v>0</v>
          </cell>
          <cell r="BG1392">
            <v>43.5</v>
          </cell>
          <cell r="BH1392">
            <v>43.5</v>
          </cell>
        </row>
        <row r="1393">
          <cell r="D1393" t="str">
            <v>A76249</v>
          </cell>
          <cell r="E1393" t="str">
            <v>ugb</v>
          </cell>
          <cell r="F1393" t="str">
            <v>THW</v>
          </cell>
          <cell r="G1393" t="str">
            <v>UT21</v>
          </cell>
          <cell r="H1393" t="str">
            <v>4</v>
          </cell>
          <cell r="I1393" t="str">
            <v>GB</v>
          </cell>
          <cell r="J1393" t="str">
            <v>12/08/2013</v>
          </cell>
          <cell r="K1393">
            <v>32.701575384614998</v>
          </cell>
          <cell r="L1393">
            <v>57000</v>
          </cell>
          <cell r="M1393">
            <v>6768.0720000000001</v>
          </cell>
          <cell r="BG1393">
            <v>63768.072</v>
          </cell>
          <cell r="BH1393">
            <v>63768.072</v>
          </cell>
        </row>
        <row r="1394">
          <cell r="D1394" t="str">
            <v>I00001</v>
          </cell>
          <cell r="E1394" t="str">
            <v>uin</v>
          </cell>
          <cell r="F1394" t="str">
            <v>AEX</v>
          </cell>
          <cell r="G1394" t="str">
            <v>US111</v>
          </cell>
          <cell r="H1394" t="str">
            <v>2</v>
          </cell>
          <cell r="I1394" t="str">
            <v>GB</v>
          </cell>
          <cell r="J1394" t="str">
            <v>12/01/2009</v>
          </cell>
          <cell r="K1394">
            <v>50.282163939923791</v>
          </cell>
          <cell r="L1394">
            <v>54267.170700574403</v>
          </cell>
          <cell r="M1394">
            <v>0</v>
          </cell>
          <cell r="V1394">
            <v>2604.8241936275713</v>
          </cell>
          <cell r="AA1394">
            <v>16316.367306396976</v>
          </cell>
          <cell r="AB1394">
            <v>27133.585350287201</v>
          </cell>
          <cell r="AQ1394">
            <v>6512.0604840689275</v>
          </cell>
          <cell r="BA1394">
            <v>10826.255584466593</v>
          </cell>
          <cell r="BG1394">
            <v>117660.26361942168</v>
          </cell>
          <cell r="BH1394">
            <v>101343.8963130247</v>
          </cell>
        </row>
        <row r="1395">
          <cell r="D1395" t="str">
            <v>A50072</v>
          </cell>
          <cell r="E1395" t="str">
            <v>ugb</v>
          </cell>
          <cell r="F1395" t="str">
            <v>WWN</v>
          </cell>
          <cell r="G1395" t="str">
            <v>UU61</v>
          </cell>
          <cell r="H1395" t="str">
            <v>3</v>
          </cell>
          <cell r="I1395" t="str">
            <v>GB</v>
          </cell>
          <cell r="J1395" t="str">
            <v>12/01/2009</v>
          </cell>
          <cell r="K1395">
            <v>43.300030769231</v>
          </cell>
          <cell r="L1395">
            <v>90000</v>
          </cell>
          <cell r="M1395">
            <v>11322.072</v>
          </cell>
          <cell r="BG1395">
            <v>101322.072</v>
          </cell>
          <cell r="BH1395">
            <v>101322.072</v>
          </cell>
        </row>
        <row r="1396">
          <cell r="D1396" t="str">
            <v>A76453</v>
          </cell>
          <cell r="E1396" t="str">
            <v>ugb</v>
          </cell>
          <cell r="F1396" t="str">
            <v>GGE</v>
          </cell>
          <cell r="G1396" t="str">
            <v>UP31</v>
          </cell>
          <cell r="H1396" t="str">
            <v>10</v>
          </cell>
          <cell r="I1396" t="str">
            <v>GR</v>
          </cell>
          <cell r="J1396" t="str">
            <v>10/03/2014</v>
          </cell>
          <cell r="K1396">
            <v>16.764190769231</v>
          </cell>
          <cell r="L1396">
            <v>23000</v>
          </cell>
          <cell r="M1396">
            <v>2076.0720000000001</v>
          </cell>
          <cell r="U1396">
            <v>402.5</v>
          </cell>
          <cell r="Y1396">
            <v>414.1</v>
          </cell>
          <cell r="AA1396">
            <v>4255</v>
          </cell>
          <cell r="AT1396">
            <v>1840</v>
          </cell>
          <cell r="AX1396">
            <v>402.5</v>
          </cell>
          <cell r="BF1396">
            <v>300</v>
          </cell>
          <cell r="BG1396">
            <v>32690.171999999999</v>
          </cell>
          <cell r="BH1396">
            <v>28135.171999999999</v>
          </cell>
        </row>
        <row r="1397">
          <cell r="D1397" t="str">
            <v>I00031</v>
          </cell>
          <cell r="E1397" t="str">
            <v>uin</v>
          </cell>
          <cell r="F1397" t="str">
            <v>TRL</v>
          </cell>
          <cell r="G1397" t="str">
            <v>UT111</v>
          </cell>
          <cell r="H1397" t="str">
            <v>7</v>
          </cell>
          <cell r="I1397" t="str">
            <v>IN</v>
          </cell>
          <cell r="J1397" t="str">
            <v>11/10/2010</v>
          </cell>
          <cell r="K1397">
            <v>3.7490340044637933</v>
          </cell>
          <cell r="L1397">
            <v>3022.4753301585738</v>
          </cell>
          <cell r="M1397">
            <v>0</v>
          </cell>
          <cell r="S1397">
            <v>94.260886641464964</v>
          </cell>
          <cell r="V1397">
            <v>145.07881584761157</v>
          </cell>
          <cell r="AA1397">
            <v>1216.5470033089498</v>
          </cell>
          <cell r="AB1397">
            <v>1511.2376650792869</v>
          </cell>
          <cell r="AC1397">
            <v>147.28263537728901</v>
          </cell>
          <cell r="AD1397">
            <v>245.47105896214833</v>
          </cell>
          <cell r="AQ1397">
            <v>362.69703961902889</v>
          </cell>
          <cell r="BA1397">
            <v>2027.6891354509301</v>
          </cell>
          <cell r="BG1397">
            <v>8772.7395704452847</v>
          </cell>
          <cell r="BH1397">
            <v>7556.1925671363351</v>
          </cell>
        </row>
        <row r="1398">
          <cell r="D1398" t="str">
            <v>I00296</v>
          </cell>
          <cell r="E1398" t="str">
            <v>uin</v>
          </cell>
          <cell r="F1398" t="str">
            <v>THW</v>
          </cell>
          <cell r="G1398" t="str">
            <v>UT211</v>
          </cell>
          <cell r="H1398" t="str">
            <v>6</v>
          </cell>
          <cell r="I1398" t="str">
            <v>IN</v>
          </cell>
          <cell r="J1398" t="str">
            <v>15/10/2013</v>
          </cell>
          <cell r="K1398">
            <v>5.59825778489434</v>
          </cell>
          <cell r="L1398">
            <v>6480.4359566007161</v>
          </cell>
          <cell r="M1398">
            <v>0</v>
          </cell>
          <cell r="S1398">
            <v>94.260886641464964</v>
          </cell>
          <cell r="V1398">
            <v>311.06092591683438</v>
          </cell>
          <cell r="AA1398">
            <v>1803.5414600618585</v>
          </cell>
          <cell r="AB1398">
            <v>3240.217978300358</v>
          </cell>
          <cell r="AC1398">
            <v>147.28263537728901</v>
          </cell>
          <cell r="AD1398">
            <v>245.47105896214833</v>
          </cell>
          <cell r="AQ1398">
            <v>777.65231479208603</v>
          </cell>
          <cell r="BA1398">
            <v>0</v>
          </cell>
          <cell r="BG1398">
            <v>13099.923216652756</v>
          </cell>
          <cell r="BH1398">
            <v>11296.381756590898</v>
          </cell>
        </row>
        <row r="1399">
          <cell r="D1399" t="str">
            <v>I00415</v>
          </cell>
          <cell r="E1399" t="str">
            <v>uin</v>
          </cell>
          <cell r="F1399" t="str">
            <v>THW</v>
          </cell>
          <cell r="G1399" t="str">
            <v>UT211</v>
          </cell>
          <cell r="H1399" t="str">
            <v>8</v>
          </cell>
          <cell r="I1399" t="str">
            <v>IN</v>
          </cell>
          <cell r="J1399" t="str">
            <v>09/05/2014</v>
          </cell>
          <cell r="K1399">
            <v>2.1853701766510483</v>
          </cell>
          <cell r="L1399">
            <v>2356.5221660366242</v>
          </cell>
          <cell r="M1399">
            <v>0</v>
          </cell>
          <cell r="S1399">
            <v>94.260886641464964</v>
          </cell>
          <cell r="V1399">
            <v>113.11306396975796</v>
          </cell>
          <cell r="AA1399">
            <v>696.07265943345271</v>
          </cell>
          <cell r="AB1399">
            <v>1178.2610830183121</v>
          </cell>
          <cell r="AC1399">
            <v>147.28263537728901</v>
          </cell>
          <cell r="AD1399">
            <v>245.47105896214833</v>
          </cell>
          <cell r="AQ1399">
            <v>282.78265992439486</v>
          </cell>
          <cell r="BA1399">
            <v>0</v>
          </cell>
          <cell r="BG1399">
            <v>5113.766213363444</v>
          </cell>
          <cell r="BH1399">
            <v>4417.6935539299911</v>
          </cell>
        </row>
        <row r="1400">
          <cell r="D1400" t="str">
            <v>I00074</v>
          </cell>
          <cell r="E1400" t="str">
            <v>uin</v>
          </cell>
          <cell r="F1400" t="str">
            <v>AFN</v>
          </cell>
          <cell r="G1400" t="str">
            <v>US111</v>
          </cell>
          <cell r="H1400" t="str">
            <v>5</v>
          </cell>
          <cell r="I1400" t="str">
            <v>IN</v>
          </cell>
          <cell r="J1400" t="str">
            <v>06/01/2011</v>
          </cell>
          <cell r="K1400">
            <v>11.813766772282163</v>
          </cell>
          <cell r="L1400">
            <v>9524.2770877313578</v>
          </cell>
          <cell r="M1400">
            <v>0</v>
          </cell>
          <cell r="S1400">
            <v>94.260886641464964</v>
          </cell>
          <cell r="V1400">
            <v>457.16530021110509</v>
          </cell>
          <cell r="AA1400">
            <v>3833.5215278118708</v>
          </cell>
          <cell r="AB1400">
            <v>4762.138543865678</v>
          </cell>
          <cell r="AC1400">
            <v>147.28263537728901</v>
          </cell>
          <cell r="AD1400">
            <v>245.47105896214833</v>
          </cell>
          <cell r="AQ1400">
            <v>1142.9132505277626</v>
          </cell>
          <cell r="BA1400">
            <v>7437.183956011585</v>
          </cell>
          <cell r="BG1400">
            <v>27644.214247140266</v>
          </cell>
          <cell r="BH1400">
            <v>23810.692719328395</v>
          </cell>
        </row>
        <row r="1401">
          <cell r="D1401" t="str">
            <v>A76176</v>
          </cell>
          <cell r="E1401" t="str">
            <v>ugb</v>
          </cell>
          <cell r="F1401" t="str">
            <v>SBR</v>
          </cell>
          <cell r="G1401" t="str">
            <v>UT31</v>
          </cell>
          <cell r="H1401" t="str">
            <v>10</v>
          </cell>
          <cell r="I1401" t="str">
            <v>IE</v>
          </cell>
          <cell r="J1401" t="str">
            <v>15/07/2013</v>
          </cell>
          <cell r="K1401">
            <v>19.577780512821001</v>
          </cell>
          <cell r="L1401">
            <v>28187.5</v>
          </cell>
          <cell r="M1401">
            <v>2791.9470000000001</v>
          </cell>
          <cell r="U1401">
            <v>493.28125</v>
          </cell>
          <cell r="Y1401">
            <v>414.1</v>
          </cell>
          <cell r="AA1401">
            <v>5214.6875</v>
          </cell>
          <cell r="AH1401">
            <v>281.875</v>
          </cell>
          <cell r="AX1401">
            <v>493.28125</v>
          </cell>
          <cell r="BF1401">
            <v>300</v>
          </cell>
          <cell r="BG1401">
            <v>38176.671999999999</v>
          </cell>
          <cell r="BH1401">
            <v>32661.984499999999</v>
          </cell>
        </row>
        <row r="1402">
          <cell r="D1402" t="str">
            <v>A97543</v>
          </cell>
          <cell r="E1402" t="str">
            <v>ugb</v>
          </cell>
          <cell r="F1402" t="str">
            <v>MMA</v>
          </cell>
          <cell r="G1402" t="str">
            <v>UU81</v>
          </cell>
          <cell r="H1402" t="str">
            <v>0</v>
          </cell>
          <cell r="I1402" t="str">
            <v>GB</v>
          </cell>
          <cell r="J1402" t="str">
            <v>06/06/2005</v>
          </cell>
          <cell r="K1402">
            <v>19.828205128204999</v>
          </cell>
          <cell r="L1402">
            <v>29250</v>
          </cell>
          <cell r="M1402">
            <v>0</v>
          </cell>
          <cell r="U1402">
            <v>511.875</v>
          </cell>
          <cell r="Y1402">
            <v>340</v>
          </cell>
          <cell r="AA1402">
            <v>5411.25</v>
          </cell>
          <cell r="AT1402">
            <v>2340</v>
          </cell>
          <cell r="AX1402">
            <v>511.875</v>
          </cell>
          <cell r="BF1402">
            <v>300</v>
          </cell>
          <cell r="BG1402">
            <v>38665</v>
          </cell>
          <cell r="BH1402">
            <v>32953.75</v>
          </cell>
        </row>
        <row r="1403">
          <cell r="D1403" t="str">
            <v>A25130</v>
          </cell>
          <cell r="E1403" t="str">
            <v>ugb</v>
          </cell>
          <cell r="F1403" t="str">
            <v>TRL</v>
          </cell>
          <cell r="G1403" t="str">
            <v>UT43</v>
          </cell>
          <cell r="H1403" t="str">
            <v>10</v>
          </cell>
          <cell r="I1403" t="str">
            <v>GB</v>
          </cell>
          <cell r="J1403" t="str">
            <v>28/09/2009</v>
          </cell>
          <cell r="K1403">
            <v>15.777472820512999</v>
          </cell>
          <cell r="L1403">
            <v>28000</v>
          </cell>
          <cell r="M1403">
            <v>2766.0720000000001</v>
          </cell>
          <cell r="BG1403">
            <v>30766.072</v>
          </cell>
          <cell r="BH1403">
            <v>30766.072</v>
          </cell>
        </row>
        <row r="1404">
          <cell r="D1404" t="str">
            <v>A76437</v>
          </cell>
          <cell r="E1404" t="str">
            <v>ugb</v>
          </cell>
          <cell r="F1404" t="str">
            <v>SBR</v>
          </cell>
          <cell r="G1404" t="str">
            <v>UT31</v>
          </cell>
          <cell r="H1404" t="str">
            <v>10</v>
          </cell>
          <cell r="I1404" t="str">
            <v>GB</v>
          </cell>
          <cell r="J1404" t="str">
            <v>06/01/2014</v>
          </cell>
          <cell r="K1404">
            <v>12.985197202797</v>
          </cell>
          <cell r="L1404">
            <v>16870</v>
          </cell>
          <cell r="M1404">
            <v>1230.1320000000001</v>
          </cell>
          <cell r="AH1404">
            <v>168.7</v>
          </cell>
          <cell r="BF1404">
            <v>300</v>
          </cell>
          <cell r="BG1404">
            <v>18568.831999999999</v>
          </cell>
          <cell r="BH1404">
            <v>18268.831999999999</v>
          </cell>
        </row>
        <row r="1405">
          <cell r="D1405" t="str">
            <v>A97268</v>
          </cell>
          <cell r="E1405" t="str">
            <v>ugb</v>
          </cell>
          <cell r="F1405" t="str">
            <v>THW</v>
          </cell>
          <cell r="G1405" t="str">
            <v>UT21</v>
          </cell>
          <cell r="H1405" t="str">
            <v>10</v>
          </cell>
          <cell r="I1405" t="str">
            <v>TR</v>
          </cell>
          <cell r="J1405" t="str">
            <v>15/08/2005</v>
          </cell>
          <cell r="K1405">
            <v>11.37137025641</v>
          </cell>
          <cell r="L1405">
            <v>20450</v>
          </cell>
          <cell r="M1405">
            <v>1724.172</v>
          </cell>
          <cell r="BG1405">
            <v>22174.171999999999</v>
          </cell>
          <cell r="BH1405">
            <v>22174.171999999999</v>
          </cell>
        </row>
        <row r="1406">
          <cell r="D1406" t="str">
            <v>I00265</v>
          </cell>
          <cell r="E1406" t="str">
            <v>uin</v>
          </cell>
          <cell r="F1406" t="str">
            <v>THW</v>
          </cell>
          <cell r="G1406" t="str">
            <v>UT211</v>
          </cell>
          <cell r="H1406" t="str">
            <v>8</v>
          </cell>
          <cell r="I1406" t="str">
            <v>IN</v>
          </cell>
          <cell r="J1406" t="str">
            <v>12/08/2013</v>
          </cell>
          <cell r="K1406">
            <v>2.2614406542873682</v>
          </cell>
          <cell r="L1406">
            <v>1748.5394471991749</v>
          </cell>
          <cell r="M1406">
            <v>216.63036967941477</v>
          </cell>
          <cell r="S1406">
            <v>94.260886641464964</v>
          </cell>
          <cell r="V1406">
            <v>83.929893465560397</v>
          </cell>
          <cell r="AA1406">
            <v>703.78782306446067</v>
          </cell>
          <cell r="AB1406">
            <v>874.26972359958745</v>
          </cell>
          <cell r="AC1406">
            <v>147.28263537728901</v>
          </cell>
          <cell r="AD1406">
            <v>245.47105896214833</v>
          </cell>
          <cell r="AQ1406">
            <v>209.82473366390101</v>
          </cell>
          <cell r="BA1406">
            <v>967.77455937944899</v>
          </cell>
          <cell r="BG1406">
            <v>5291.7711310324512</v>
          </cell>
          <cell r="BH1406">
            <v>4587.9833079679902</v>
          </cell>
        </row>
        <row r="1407">
          <cell r="D1407" t="str">
            <v>I00178</v>
          </cell>
          <cell r="E1407" t="str">
            <v>uin</v>
          </cell>
          <cell r="F1407" t="str">
            <v>THW</v>
          </cell>
          <cell r="G1407" t="str">
            <v>UT216</v>
          </cell>
          <cell r="H1407" t="str">
            <v>8</v>
          </cell>
          <cell r="I1407" t="str">
            <v>IN</v>
          </cell>
          <cell r="J1407" t="str">
            <v>01/10/2012</v>
          </cell>
          <cell r="K1407">
            <v>2.5057380287541067</v>
          </cell>
          <cell r="L1407">
            <v>2020.1286268348958</v>
          </cell>
          <cell r="M1407">
            <v>0</v>
          </cell>
          <cell r="S1407">
            <v>94.260886641464964</v>
          </cell>
          <cell r="V1407">
            <v>96.966174088075007</v>
          </cell>
          <cell r="AA1407">
            <v>813.102278167804</v>
          </cell>
          <cell r="AB1407">
            <v>1010.0643134174479</v>
          </cell>
          <cell r="AC1407">
            <v>147.28263537728901</v>
          </cell>
          <cell r="AD1407">
            <v>245.47105896214833</v>
          </cell>
          <cell r="AQ1407">
            <v>242.41543522018753</v>
          </cell>
          <cell r="BA1407">
            <v>1193.7355785752859</v>
          </cell>
          <cell r="BG1407">
            <v>5863.4269872845989</v>
          </cell>
          <cell r="BH1407">
            <v>5050.324709116795</v>
          </cell>
        </row>
        <row r="1408">
          <cell r="D1408" t="str">
            <v>A00448</v>
          </cell>
          <cell r="E1408" t="str">
            <v>ugb</v>
          </cell>
          <cell r="F1408" t="str">
            <v>WEN</v>
          </cell>
          <cell r="G1408" t="str">
            <v>UU41</v>
          </cell>
          <cell r="H1408" t="str">
            <v>0</v>
          </cell>
          <cell r="I1408" t="str">
            <v>GB</v>
          </cell>
          <cell r="J1408" t="str">
            <v>03/08/2009</v>
          </cell>
          <cell r="K1408">
            <v>24.139524102564</v>
          </cell>
          <cell r="L1408">
            <v>35000</v>
          </cell>
          <cell r="M1408">
            <v>3732.0720000000001</v>
          </cell>
          <cell r="U1408">
            <v>612.5</v>
          </cell>
          <cell r="Y1408">
            <v>340</v>
          </cell>
          <cell r="AA1408">
            <v>6475</v>
          </cell>
          <cell r="AX1408">
            <v>612.5</v>
          </cell>
          <cell r="BF1408">
            <v>300</v>
          </cell>
          <cell r="BG1408">
            <v>47072.072</v>
          </cell>
          <cell r="BH1408">
            <v>40297.072</v>
          </cell>
        </row>
        <row r="1409">
          <cell r="D1409" t="str">
            <v>S10386</v>
          </cell>
          <cell r="E1409" t="str">
            <v>ugb</v>
          </cell>
          <cell r="F1409" t="str">
            <v>TRL</v>
          </cell>
          <cell r="G1409" t="str">
            <v>UT42</v>
          </cell>
          <cell r="H1409" t="str">
            <v>8</v>
          </cell>
          <cell r="J1409" t="str">
            <v>18/12/2013</v>
          </cell>
          <cell r="K1409">
            <v>0</v>
          </cell>
          <cell r="L1409">
            <v>50</v>
          </cell>
          <cell r="M1409">
            <v>0</v>
          </cell>
          <cell r="BG1409">
            <v>50</v>
          </cell>
          <cell r="BH1409">
            <v>50</v>
          </cell>
        </row>
        <row r="1410">
          <cell r="D1410" t="str">
            <v>S10329</v>
          </cell>
          <cell r="E1410" t="str">
            <v>ugb</v>
          </cell>
          <cell r="F1410" t="str">
            <v>TRL</v>
          </cell>
          <cell r="G1410" t="str">
            <v>UT42</v>
          </cell>
          <cell r="H1410" t="str">
            <v>3</v>
          </cell>
          <cell r="I1410" t="str">
            <v>GB</v>
          </cell>
          <cell r="J1410" t="str">
            <v>31/05/2012</v>
          </cell>
          <cell r="K1410">
            <v>0</v>
          </cell>
          <cell r="L1410">
            <v>92.07</v>
          </cell>
          <cell r="M1410">
            <v>0</v>
          </cell>
          <cell r="BG1410">
            <v>92.07</v>
          </cell>
          <cell r="BH1410">
            <v>92.07</v>
          </cell>
        </row>
        <row r="1411">
          <cell r="D1411" t="str">
            <v>A49705</v>
          </cell>
          <cell r="E1411" t="str">
            <v>ugb</v>
          </cell>
          <cell r="F1411" t="str">
            <v>BBI</v>
          </cell>
          <cell r="G1411" t="str">
            <v>UP33</v>
          </cell>
          <cell r="H1411" t="str">
            <v>7</v>
          </cell>
          <cell r="I1411" t="str">
            <v>GB</v>
          </cell>
          <cell r="J1411" t="str">
            <v>22/03/2006</v>
          </cell>
          <cell r="K1411">
            <v>26.698754871795</v>
          </cell>
          <cell r="L1411">
            <v>38500</v>
          </cell>
          <cell r="M1411">
            <v>4215.0720000000001</v>
          </cell>
          <cell r="AA1411">
            <v>7122.5</v>
          </cell>
          <cell r="AL1411">
            <v>1925</v>
          </cell>
          <cell r="BF1411">
            <v>300</v>
          </cell>
          <cell r="BG1411">
            <v>52062.572</v>
          </cell>
          <cell r="BH1411">
            <v>44640.072</v>
          </cell>
        </row>
        <row r="1412">
          <cell r="D1412" t="str">
            <v>A40641</v>
          </cell>
          <cell r="E1412" t="str">
            <v>ugb</v>
          </cell>
          <cell r="F1412" t="str">
            <v>TRL</v>
          </cell>
          <cell r="G1412" t="str">
            <v>UT42</v>
          </cell>
          <cell r="H1412" t="str">
            <v>5</v>
          </cell>
          <cell r="I1412" t="str">
            <v>GB</v>
          </cell>
          <cell r="J1412" t="str">
            <v>03/05/1994</v>
          </cell>
          <cell r="K1412">
            <v>23.152307692308</v>
          </cell>
          <cell r="L1412">
            <v>45147</v>
          </cell>
          <cell r="M1412">
            <v>5812.2522600000002</v>
          </cell>
          <cell r="BG1412">
            <v>50959.252260000001</v>
          </cell>
          <cell r="BH1412">
            <v>50959.252260000001</v>
          </cell>
        </row>
        <row r="1413">
          <cell r="D1413" t="str">
            <v>S10251</v>
          </cell>
          <cell r="E1413" t="str">
            <v>ugb</v>
          </cell>
          <cell r="F1413" t="str">
            <v>TIS</v>
          </cell>
          <cell r="G1413" t="str">
            <v>UT51</v>
          </cell>
          <cell r="H1413" t="str">
            <v>5</v>
          </cell>
          <cell r="J1413" t="str">
            <v>16/04/2009</v>
          </cell>
          <cell r="K1413">
            <v>0</v>
          </cell>
          <cell r="L1413">
            <v>60</v>
          </cell>
          <cell r="M1413">
            <v>0</v>
          </cell>
          <cell r="BG1413">
            <v>60</v>
          </cell>
          <cell r="BH1413">
            <v>60</v>
          </cell>
        </row>
        <row r="1414">
          <cell r="D1414" t="str">
            <v>A03239</v>
          </cell>
          <cell r="E1414" t="str">
            <v>ugb</v>
          </cell>
          <cell r="F1414" t="str">
            <v>UEX</v>
          </cell>
          <cell r="G1414" t="str">
            <v>UU11</v>
          </cell>
          <cell r="H1414" t="str">
            <v>2</v>
          </cell>
          <cell r="I1414" t="str">
            <v>GB</v>
          </cell>
          <cell r="J1414" t="str">
            <v>07/09/1992</v>
          </cell>
          <cell r="K1414">
            <v>57.795934358974002</v>
          </cell>
          <cell r="L1414">
            <v>100000</v>
          </cell>
          <cell r="M1414">
            <v>12702.072</v>
          </cell>
          <cell r="BG1414">
            <v>112702.072</v>
          </cell>
          <cell r="BH1414">
            <v>112702.072</v>
          </cell>
        </row>
        <row r="1415">
          <cell r="D1415" t="str">
            <v>A87521</v>
          </cell>
          <cell r="E1415" t="str">
            <v>ugb</v>
          </cell>
          <cell r="F1415" t="str">
            <v>THW</v>
          </cell>
          <cell r="G1415" t="str">
            <v>UT21</v>
          </cell>
          <cell r="H1415" t="str">
            <v>4</v>
          </cell>
          <cell r="I1415" t="str">
            <v>GB</v>
          </cell>
          <cell r="J1415" t="str">
            <v>22/08/2002</v>
          </cell>
          <cell r="K1415">
            <v>43.846227282050997</v>
          </cell>
          <cell r="L1415">
            <v>56650</v>
          </cell>
          <cell r="M1415">
            <v>7524.6432000000004</v>
          </cell>
          <cell r="P1415">
            <v>5832.4</v>
          </cell>
          <cell r="U1415">
            <v>991.375</v>
          </cell>
          <cell r="Y1415">
            <v>414.1</v>
          </cell>
          <cell r="AA1415">
            <v>10480.25</v>
          </cell>
          <cell r="AK1415">
            <v>2266</v>
          </cell>
          <cell r="AX1415">
            <v>991.375</v>
          </cell>
          <cell r="BE1415">
            <v>350</v>
          </cell>
          <cell r="BG1415">
            <v>85500.143200000006</v>
          </cell>
          <cell r="BH1415">
            <v>74669.893200000006</v>
          </cell>
        </row>
        <row r="1416">
          <cell r="D1416" t="str">
            <v>A50121</v>
          </cell>
          <cell r="E1416" t="str">
            <v>ugb</v>
          </cell>
          <cell r="F1416" t="str">
            <v>WWN</v>
          </cell>
          <cell r="G1416" t="str">
            <v>UU61</v>
          </cell>
          <cell r="H1416" t="str">
            <v>7</v>
          </cell>
          <cell r="I1416" t="str">
            <v>GB</v>
          </cell>
          <cell r="J1416" t="str">
            <v>01/06/2010</v>
          </cell>
          <cell r="K1416">
            <v>13.151318974359</v>
          </cell>
          <cell r="L1416">
            <v>23500</v>
          </cell>
          <cell r="M1416">
            <v>2145.0720000000001</v>
          </cell>
          <cell r="BG1416">
            <v>25645.072</v>
          </cell>
          <cell r="BH1416">
            <v>25645.072</v>
          </cell>
        </row>
        <row r="1417">
          <cell r="D1417" t="str">
            <v>A25087</v>
          </cell>
          <cell r="E1417" t="str">
            <v>ugb</v>
          </cell>
          <cell r="F1417" t="str">
            <v>THW</v>
          </cell>
          <cell r="G1417" t="str">
            <v>UT21</v>
          </cell>
          <cell r="H1417" t="str">
            <v>10</v>
          </cell>
          <cell r="I1417" t="str">
            <v>GB</v>
          </cell>
          <cell r="J1417" t="str">
            <v>13/10/2008</v>
          </cell>
          <cell r="K1417">
            <v>11.108754871795</v>
          </cell>
          <cell r="L1417">
            <v>20000</v>
          </cell>
          <cell r="M1417">
            <v>1662.0719999999999</v>
          </cell>
          <cell r="BG1417">
            <v>21662.072</v>
          </cell>
          <cell r="BH1417">
            <v>21662.072</v>
          </cell>
        </row>
        <row r="1418">
          <cell r="D1418" t="str">
            <v>A49869</v>
          </cell>
          <cell r="E1418" t="str">
            <v>ugb</v>
          </cell>
          <cell r="F1418" t="str">
            <v>THW</v>
          </cell>
          <cell r="G1418" t="str">
            <v>UT22</v>
          </cell>
          <cell r="H1418" t="str">
            <v>6</v>
          </cell>
          <cell r="I1418" t="str">
            <v>GB</v>
          </cell>
          <cell r="J1418" t="str">
            <v>09/07/2007</v>
          </cell>
          <cell r="K1418">
            <v>24.214806153845998</v>
          </cell>
          <cell r="L1418">
            <v>35100</v>
          </cell>
          <cell r="M1418">
            <v>3745.8719999999998</v>
          </cell>
          <cell r="U1418">
            <v>614.25</v>
          </cell>
          <cell r="AA1418">
            <v>6493.5</v>
          </cell>
          <cell r="AH1418">
            <v>351</v>
          </cell>
          <cell r="AX1418">
            <v>614.25</v>
          </cell>
          <cell r="BF1418">
            <v>300</v>
          </cell>
          <cell r="BG1418">
            <v>47218.872000000003</v>
          </cell>
          <cell r="BH1418">
            <v>40425.372000000003</v>
          </cell>
        </row>
        <row r="1419">
          <cell r="D1419" t="str">
            <v>S10266</v>
          </cell>
          <cell r="E1419" t="str">
            <v>ugb</v>
          </cell>
          <cell r="F1419" t="str">
            <v>THW</v>
          </cell>
          <cell r="G1419" t="str">
            <v>UT23</v>
          </cell>
          <cell r="H1419" t="str">
            <v>6</v>
          </cell>
          <cell r="J1419" t="str">
            <v>19/10/2009</v>
          </cell>
          <cell r="K1419">
            <v>0</v>
          </cell>
          <cell r="L1419">
            <v>30</v>
          </cell>
          <cell r="M1419">
            <v>0</v>
          </cell>
          <cell r="BG1419">
            <v>30</v>
          </cell>
          <cell r="BH1419">
            <v>30</v>
          </cell>
        </row>
        <row r="1420">
          <cell r="D1420" t="str">
            <v>A76369</v>
          </cell>
          <cell r="E1420" t="str">
            <v>ugb</v>
          </cell>
          <cell r="F1420" t="str">
            <v>TRL</v>
          </cell>
          <cell r="G1420" t="str">
            <v>UT42</v>
          </cell>
          <cell r="H1420" t="str">
            <v>10</v>
          </cell>
          <cell r="J1420" t="str">
            <v>04/11/2013</v>
          </cell>
          <cell r="K1420">
            <v>0</v>
          </cell>
          <cell r="L1420">
            <v>35.200000000000003</v>
          </cell>
          <cell r="M1420">
            <v>0</v>
          </cell>
          <cell r="BG1420">
            <v>35.200000000000003</v>
          </cell>
          <cell r="BH1420">
            <v>35.200000000000003</v>
          </cell>
        </row>
        <row r="1421">
          <cell r="D1421" t="str">
            <v>A74569</v>
          </cell>
          <cell r="E1421" t="str">
            <v>ugb</v>
          </cell>
          <cell r="F1421" t="str">
            <v>SBR</v>
          </cell>
          <cell r="G1421" t="str">
            <v>UT31</v>
          </cell>
          <cell r="H1421" t="str">
            <v>7</v>
          </cell>
          <cell r="I1421" t="str">
            <v>GB</v>
          </cell>
          <cell r="J1421" t="str">
            <v>09/02/2009</v>
          </cell>
          <cell r="K1421">
            <v>29.460352820512998</v>
          </cell>
          <cell r="L1421">
            <v>42274.5</v>
          </cell>
          <cell r="M1421">
            <v>4735.9530000000004</v>
          </cell>
          <cell r="U1421">
            <v>739.80375000000004</v>
          </cell>
          <cell r="Y1421">
            <v>414.1</v>
          </cell>
          <cell r="AA1421">
            <v>7820.7825000000003</v>
          </cell>
          <cell r="AH1421">
            <v>422.745</v>
          </cell>
          <cell r="AX1421">
            <v>739.80375000000004</v>
          </cell>
          <cell r="BF1421">
            <v>300</v>
          </cell>
          <cell r="BG1421">
            <v>57447.688000000002</v>
          </cell>
          <cell r="BH1421">
            <v>49326.905500000001</v>
          </cell>
        </row>
        <row r="1422">
          <cell r="D1422" t="str">
            <v>A74749</v>
          </cell>
          <cell r="E1422" t="str">
            <v>ugb</v>
          </cell>
          <cell r="F1422" t="str">
            <v>TRL</v>
          </cell>
          <cell r="G1422" t="str">
            <v>UT42</v>
          </cell>
          <cell r="H1422" t="str">
            <v>3</v>
          </cell>
          <cell r="I1422" t="str">
            <v>GB</v>
          </cell>
          <cell r="J1422" t="str">
            <v>18/06/2012</v>
          </cell>
          <cell r="K1422">
            <v>52.691064615385002</v>
          </cell>
          <cell r="L1422">
            <v>69628</v>
          </cell>
          <cell r="M1422">
            <v>8923.3559999999998</v>
          </cell>
          <cell r="O1422">
            <v>2990</v>
          </cell>
          <cell r="U1422">
            <v>1218.49</v>
          </cell>
          <cell r="Y1422">
            <v>414.1</v>
          </cell>
          <cell r="AA1422">
            <v>12881.18</v>
          </cell>
          <cell r="AN1422">
            <v>4873.96</v>
          </cell>
          <cell r="AX1422">
            <v>1218.49</v>
          </cell>
          <cell r="BD1422">
            <v>600</v>
          </cell>
          <cell r="BG1422">
            <v>102747.576</v>
          </cell>
          <cell r="BH1422">
            <v>89266.396000000008</v>
          </cell>
        </row>
        <row r="1423">
          <cell r="D1423" t="str">
            <v>A74906</v>
          </cell>
          <cell r="E1423" t="str">
            <v>ugb</v>
          </cell>
          <cell r="F1423" t="str">
            <v>SBS</v>
          </cell>
          <cell r="G1423" t="str">
            <v>UP33</v>
          </cell>
          <cell r="H1423" t="str">
            <v>10</v>
          </cell>
          <cell r="I1423" t="str">
            <v>GB</v>
          </cell>
          <cell r="J1423" t="str">
            <v>08/10/2012</v>
          </cell>
          <cell r="K1423">
            <v>21.164806153846001</v>
          </cell>
          <cell r="L1423">
            <v>22550</v>
          </cell>
          <cell r="M1423">
            <v>3269.7719999999999</v>
          </cell>
          <cell r="U1423">
            <v>394.625</v>
          </cell>
          <cell r="Y1423">
            <v>414.1</v>
          </cell>
          <cell r="AA1423">
            <v>4171.75</v>
          </cell>
          <cell r="AJ1423">
            <v>676.5</v>
          </cell>
          <cell r="AX1423">
            <v>394.625</v>
          </cell>
          <cell r="AZ1423">
            <v>9100</v>
          </cell>
          <cell r="BF1423">
            <v>300</v>
          </cell>
          <cell r="BG1423">
            <v>41271.372000000003</v>
          </cell>
          <cell r="BH1423">
            <v>36799.622000000003</v>
          </cell>
        </row>
        <row r="1424">
          <cell r="D1424" t="str">
            <v>A25088</v>
          </cell>
          <cell r="E1424" t="str">
            <v>ugb</v>
          </cell>
          <cell r="F1424" t="str">
            <v>EEA</v>
          </cell>
          <cell r="G1424" t="str">
            <v>UE31</v>
          </cell>
          <cell r="H1424" t="str">
            <v>0</v>
          </cell>
          <cell r="I1424" t="str">
            <v>GB</v>
          </cell>
          <cell r="J1424" t="str">
            <v>20/10/2008</v>
          </cell>
          <cell r="K1424">
            <v>21.379524102564002</v>
          </cell>
          <cell r="L1424">
            <v>31000</v>
          </cell>
          <cell r="M1424">
            <v>3180.0720000000001</v>
          </cell>
          <cell r="U1424">
            <v>542.5</v>
          </cell>
          <cell r="Y1424">
            <v>340</v>
          </cell>
          <cell r="AA1424">
            <v>5735</v>
          </cell>
          <cell r="AX1424">
            <v>542.5</v>
          </cell>
          <cell r="BE1424">
            <v>350</v>
          </cell>
          <cell r="BG1424">
            <v>41690.072</v>
          </cell>
          <cell r="BH1424">
            <v>35605.072</v>
          </cell>
        </row>
        <row r="1425">
          <cell r="D1425" t="str">
            <v>A96601</v>
          </cell>
          <cell r="E1425" t="str">
            <v>ugb</v>
          </cell>
          <cell r="F1425" t="str">
            <v>EEC</v>
          </cell>
          <cell r="G1425" t="str">
            <v>UE21</v>
          </cell>
          <cell r="H1425" t="str">
            <v>0</v>
          </cell>
          <cell r="I1425" t="str">
            <v>GB</v>
          </cell>
          <cell r="J1425" t="str">
            <v>23/01/2006</v>
          </cell>
          <cell r="K1425">
            <v>16.652857435897001</v>
          </cell>
          <cell r="L1425">
            <v>24500</v>
          </cell>
          <cell r="M1425">
            <v>2283.0720000000001</v>
          </cell>
          <cell r="U1425">
            <v>428.75</v>
          </cell>
          <cell r="AA1425">
            <v>4532.5</v>
          </cell>
          <cell r="AX1425">
            <v>428.75</v>
          </cell>
          <cell r="BF1425">
            <v>300</v>
          </cell>
          <cell r="BG1425">
            <v>32473.072</v>
          </cell>
          <cell r="BH1425">
            <v>27640.572</v>
          </cell>
        </row>
        <row r="1426">
          <cell r="D1426" t="str">
            <v>I00192</v>
          </cell>
          <cell r="E1426" t="str">
            <v>uin</v>
          </cell>
          <cell r="F1426" t="str">
            <v>AIT</v>
          </cell>
          <cell r="G1426" t="str">
            <v>US111</v>
          </cell>
          <cell r="H1426" t="str">
            <v>7</v>
          </cell>
          <cell r="I1426" t="str">
            <v>IN</v>
          </cell>
          <cell r="J1426" t="str">
            <v>09/11/2012</v>
          </cell>
          <cell r="K1426">
            <v>0</v>
          </cell>
          <cell r="L1426">
            <v>6087.682262261279</v>
          </cell>
          <cell r="M1426">
            <v>0</v>
          </cell>
          <cell r="BG1426">
            <v>6087.682262261279</v>
          </cell>
          <cell r="BH1426">
            <v>6087.682262261279</v>
          </cell>
        </row>
        <row r="1427">
          <cell r="D1427" t="str">
            <v>A76282</v>
          </cell>
          <cell r="E1427" t="str">
            <v>ugb</v>
          </cell>
          <cell r="F1427" t="str">
            <v>TRL</v>
          </cell>
          <cell r="G1427" t="str">
            <v>UT43</v>
          </cell>
          <cell r="H1427" t="str">
            <v>4</v>
          </cell>
          <cell r="I1427" t="str">
            <v>GB</v>
          </cell>
          <cell r="J1427" t="str">
            <v>07/10/2013</v>
          </cell>
          <cell r="K1427">
            <v>57.839626666667002</v>
          </cell>
          <cell r="L1427">
            <v>75000</v>
          </cell>
          <cell r="M1427">
            <v>10073.172</v>
          </cell>
          <cell r="O1427">
            <v>2310</v>
          </cell>
          <cell r="U1427">
            <v>1312.5</v>
          </cell>
          <cell r="Y1427">
            <v>414.1</v>
          </cell>
          <cell r="AA1427">
            <v>13875</v>
          </cell>
          <cell r="AM1427">
            <v>4500</v>
          </cell>
          <cell r="AX1427">
            <v>1312.5</v>
          </cell>
          <cell r="AZ1427">
            <v>3640</v>
          </cell>
          <cell r="BE1427">
            <v>350</v>
          </cell>
          <cell r="BG1427">
            <v>112787.272</v>
          </cell>
          <cell r="BH1427">
            <v>98562.271999999997</v>
          </cell>
        </row>
        <row r="1428">
          <cell r="D1428" t="str">
            <v>I00096</v>
          </cell>
          <cell r="E1428" t="str">
            <v>uin</v>
          </cell>
          <cell r="F1428" t="str">
            <v>WWN</v>
          </cell>
          <cell r="G1428" t="str">
            <v>UU111</v>
          </cell>
          <cell r="H1428" t="str">
            <v>5</v>
          </cell>
          <cell r="I1428" t="str">
            <v>IN</v>
          </cell>
          <cell r="J1428" t="str">
            <v>01/08/2011</v>
          </cell>
          <cell r="K1428">
            <v>12.666306642446854</v>
          </cell>
          <cell r="L1428">
            <v>10211.596052825371</v>
          </cell>
          <cell r="M1428">
            <v>0</v>
          </cell>
          <cell r="S1428">
            <v>94.260886641464964</v>
          </cell>
          <cell r="V1428">
            <v>490.15661053561786</v>
          </cell>
          <cell r="AA1428">
            <v>4110.1674112622122</v>
          </cell>
          <cell r="AB1428">
            <v>5105.7980264126854</v>
          </cell>
          <cell r="AC1428">
            <v>147.28263537728901</v>
          </cell>
          <cell r="AD1428">
            <v>245.47105896214833</v>
          </cell>
          <cell r="AQ1428">
            <v>1225.3915263390445</v>
          </cell>
          <cell r="BA1428">
            <v>8009.0333349698076</v>
          </cell>
          <cell r="BG1428">
            <v>29639.157543325644</v>
          </cell>
          <cell r="BH1428">
            <v>25528.990132063431</v>
          </cell>
        </row>
        <row r="1429">
          <cell r="D1429" t="str">
            <v>A97985</v>
          </cell>
          <cell r="E1429" t="str">
            <v>ugb</v>
          </cell>
          <cell r="F1429" t="str">
            <v>THW</v>
          </cell>
          <cell r="G1429" t="str">
            <v>UT22</v>
          </cell>
          <cell r="H1429" t="str">
            <v>0</v>
          </cell>
          <cell r="I1429" t="str">
            <v>SD</v>
          </cell>
          <cell r="J1429" t="str">
            <v>31/10/2005</v>
          </cell>
          <cell r="K1429">
            <v>20.174358974358999</v>
          </cell>
          <cell r="L1429">
            <v>32000</v>
          </cell>
          <cell r="M1429">
            <v>0</v>
          </cell>
          <cell r="U1429">
            <v>560</v>
          </cell>
          <cell r="AA1429">
            <v>5920</v>
          </cell>
          <cell r="AX1429">
            <v>560</v>
          </cell>
          <cell r="BF1429">
            <v>300</v>
          </cell>
          <cell r="BG1429">
            <v>39340</v>
          </cell>
          <cell r="BH1429">
            <v>33120</v>
          </cell>
        </row>
        <row r="1430">
          <cell r="D1430" t="str">
            <v>A76147</v>
          </cell>
          <cell r="E1430" t="str">
            <v>ugb</v>
          </cell>
          <cell r="F1430" t="str">
            <v>THW</v>
          </cell>
          <cell r="G1430" t="str">
            <v>UT21</v>
          </cell>
          <cell r="H1430" t="str">
            <v>10</v>
          </cell>
          <cell r="I1430" t="str">
            <v>GB</v>
          </cell>
          <cell r="J1430" t="str">
            <v>03/06/2013</v>
          </cell>
          <cell r="K1430">
            <v>0</v>
          </cell>
          <cell r="L1430">
            <v>0.01</v>
          </cell>
          <cell r="M1430">
            <v>0</v>
          </cell>
          <cell r="BG1430">
            <v>0.01</v>
          </cell>
          <cell r="BH1430">
            <v>0.01</v>
          </cell>
        </row>
        <row r="1431">
          <cell r="D1431" t="str">
            <v>S10265</v>
          </cell>
          <cell r="E1431" t="str">
            <v>ugb</v>
          </cell>
          <cell r="F1431" t="str">
            <v>GCL</v>
          </cell>
          <cell r="G1431" t="str">
            <v>UP21</v>
          </cell>
          <cell r="H1431" t="str">
            <v>9</v>
          </cell>
          <cell r="J1431" t="str">
            <v>16/11/2009</v>
          </cell>
          <cell r="K1431">
            <v>0</v>
          </cell>
          <cell r="L1431">
            <v>18</v>
          </cell>
          <cell r="M1431">
            <v>0</v>
          </cell>
          <cell r="BG1431">
            <v>18</v>
          </cell>
          <cell r="BH1431">
            <v>18</v>
          </cell>
        </row>
        <row r="1432">
          <cell r="D1432" t="str">
            <v>A00474</v>
          </cell>
          <cell r="E1432" t="str">
            <v>ugb</v>
          </cell>
          <cell r="F1432" t="str">
            <v>GCL</v>
          </cell>
          <cell r="G1432" t="str">
            <v>UP21</v>
          </cell>
          <cell r="H1432" t="str">
            <v>7</v>
          </cell>
          <cell r="I1432" t="str">
            <v>GB</v>
          </cell>
          <cell r="J1432" t="str">
            <v>26/07/2010</v>
          </cell>
          <cell r="K1432">
            <v>0</v>
          </cell>
          <cell r="L1432">
            <v>31000</v>
          </cell>
          <cell r="M1432">
            <v>0</v>
          </cell>
          <cell r="BG1432">
            <v>31000</v>
          </cell>
          <cell r="BH1432">
            <v>31000</v>
          </cell>
        </row>
        <row r="1433">
          <cell r="D1433" t="str">
            <v>A25209</v>
          </cell>
          <cell r="E1433" t="str">
            <v>ugb</v>
          </cell>
          <cell r="F1433" t="str">
            <v>GCL</v>
          </cell>
          <cell r="G1433" t="str">
            <v>UP21</v>
          </cell>
          <cell r="H1433" t="str">
            <v>7</v>
          </cell>
          <cell r="I1433" t="str">
            <v>GB</v>
          </cell>
          <cell r="J1433" t="str">
            <v>22/11/2010</v>
          </cell>
          <cell r="K1433">
            <v>17.435897435897001</v>
          </cell>
          <cell r="L1433">
            <v>34000</v>
          </cell>
          <cell r="M1433">
            <v>0</v>
          </cell>
          <cell r="BG1433">
            <v>34000</v>
          </cell>
          <cell r="BH1433">
            <v>34000</v>
          </cell>
        </row>
        <row r="1434">
          <cell r="D1434" t="str">
            <v>A24831</v>
          </cell>
          <cell r="E1434" t="str">
            <v>ugb</v>
          </cell>
          <cell r="F1434" t="str">
            <v>TRL</v>
          </cell>
          <cell r="G1434" t="str">
            <v>UT42</v>
          </cell>
          <cell r="H1434" t="str">
            <v>6</v>
          </cell>
          <cell r="I1434" t="str">
            <v>GB</v>
          </cell>
          <cell r="J1434" t="str">
            <v>20/11/2006</v>
          </cell>
          <cell r="K1434">
            <v>25.844395897436002</v>
          </cell>
          <cell r="L1434">
            <v>45250</v>
          </cell>
          <cell r="M1434">
            <v>5146.5720000000001</v>
          </cell>
          <cell r="BG1434">
            <v>50396.572</v>
          </cell>
          <cell r="BH1434">
            <v>50396.572</v>
          </cell>
        </row>
        <row r="1435">
          <cell r="D1435" t="str">
            <v>A24835</v>
          </cell>
          <cell r="E1435" t="str">
            <v>ugb</v>
          </cell>
          <cell r="F1435" t="str">
            <v>WTC</v>
          </cell>
          <cell r="G1435" t="str">
            <v>UU22</v>
          </cell>
          <cell r="H1435" t="str">
            <v>0</v>
          </cell>
          <cell r="I1435" t="str">
            <v>PK</v>
          </cell>
          <cell r="J1435" t="str">
            <v>23/10/2006</v>
          </cell>
          <cell r="K1435">
            <v>18.257975384615001</v>
          </cell>
          <cell r="L1435">
            <v>25750</v>
          </cell>
          <cell r="M1435">
            <v>2588.0520000000001</v>
          </cell>
          <cell r="U1435">
            <v>450.625</v>
          </cell>
          <cell r="Y1435">
            <v>340</v>
          </cell>
          <cell r="AA1435">
            <v>4763.75</v>
          </cell>
          <cell r="AF1435">
            <v>960</v>
          </cell>
          <cell r="AX1435">
            <v>450.625</v>
          </cell>
          <cell r="BF1435">
            <v>300</v>
          </cell>
          <cell r="BG1435">
            <v>35603.052000000003</v>
          </cell>
          <cell r="BH1435">
            <v>30539.302000000003</v>
          </cell>
        </row>
        <row r="1436">
          <cell r="D1436" t="str">
            <v>A82465</v>
          </cell>
          <cell r="E1436" t="str">
            <v>ugb</v>
          </cell>
          <cell r="F1436" t="str">
            <v>THW</v>
          </cell>
          <cell r="G1436" t="str">
            <v>UT21</v>
          </cell>
          <cell r="H1436" t="str">
            <v>6</v>
          </cell>
          <cell r="I1436" t="str">
            <v>GB</v>
          </cell>
          <cell r="J1436" t="str">
            <v>05/02/2001</v>
          </cell>
          <cell r="K1436">
            <v>33.715370256409997</v>
          </cell>
          <cell r="L1436">
            <v>46600</v>
          </cell>
          <cell r="M1436">
            <v>5332.8720000000003</v>
          </cell>
          <cell r="U1436">
            <v>815.5</v>
          </cell>
          <cell r="Y1436">
            <v>414.1</v>
          </cell>
          <cell r="AA1436">
            <v>8621</v>
          </cell>
          <cell r="AM1436">
            <v>2796</v>
          </cell>
          <cell r="AX1436">
            <v>815.5</v>
          </cell>
          <cell r="BE1436">
            <v>350</v>
          </cell>
          <cell r="BG1436">
            <v>65744.971999999994</v>
          </cell>
          <cell r="BH1436">
            <v>56773.971999999994</v>
          </cell>
        </row>
        <row r="1437">
          <cell r="D1437" t="str">
            <v>A76412</v>
          </cell>
          <cell r="E1437" t="str">
            <v>ugb</v>
          </cell>
          <cell r="F1437" t="str">
            <v>SBR</v>
          </cell>
          <cell r="G1437" t="str">
            <v>UT31</v>
          </cell>
          <cell r="H1437" t="str">
            <v>7</v>
          </cell>
          <cell r="I1437" t="str">
            <v>PK</v>
          </cell>
          <cell r="J1437" t="str">
            <v>08/01/2014</v>
          </cell>
          <cell r="K1437">
            <v>27.652344615385001</v>
          </cell>
          <cell r="L1437">
            <v>40000</v>
          </cell>
          <cell r="M1437">
            <v>4422.0720000000001</v>
          </cell>
          <cell r="U1437">
            <v>700</v>
          </cell>
          <cell r="AA1437">
            <v>7400</v>
          </cell>
          <cell r="AH1437">
            <v>400</v>
          </cell>
          <cell r="AX1437">
            <v>700</v>
          </cell>
          <cell r="BF1437">
            <v>300</v>
          </cell>
          <cell r="BG1437">
            <v>53922.072</v>
          </cell>
          <cell r="BH1437">
            <v>46222.072</v>
          </cell>
        </row>
        <row r="1438">
          <cell r="D1438" t="str">
            <v>A74561</v>
          </cell>
          <cell r="E1438" t="str">
            <v>ugb</v>
          </cell>
          <cell r="F1438" t="str">
            <v>TRL</v>
          </cell>
          <cell r="G1438" t="str">
            <v>UT41</v>
          </cell>
          <cell r="H1438" t="str">
            <v>9</v>
          </cell>
          <cell r="I1438" t="str">
            <v>GB</v>
          </cell>
          <cell r="J1438" t="str">
            <v>26/01/2009</v>
          </cell>
          <cell r="K1438">
            <v>20.535623143590001</v>
          </cell>
          <cell r="L1438">
            <v>28510.785</v>
          </cell>
          <cell r="M1438">
            <v>2836.5603299999998</v>
          </cell>
          <cell r="U1438">
            <v>498.9387375</v>
          </cell>
          <cell r="Y1438">
            <v>414.1</v>
          </cell>
          <cell r="AA1438">
            <v>5274.4952249999997</v>
          </cell>
          <cell r="AM1438">
            <v>1710.6470999999999</v>
          </cell>
          <cell r="AX1438">
            <v>498.9387375</v>
          </cell>
          <cell r="BF1438">
            <v>300</v>
          </cell>
          <cell r="BG1438">
            <v>40044.465129999997</v>
          </cell>
          <cell r="BH1438">
            <v>34469.969904999998</v>
          </cell>
        </row>
        <row r="1439">
          <cell r="D1439" t="str">
            <v>A24983</v>
          </cell>
          <cell r="E1439" t="str">
            <v>ugb</v>
          </cell>
          <cell r="F1439" t="str">
            <v>WTC</v>
          </cell>
          <cell r="G1439" t="str">
            <v>UU22</v>
          </cell>
          <cell r="H1439" t="str">
            <v>9</v>
          </cell>
          <cell r="I1439" t="str">
            <v>GB</v>
          </cell>
          <cell r="J1439" t="str">
            <v>24/09/2007</v>
          </cell>
          <cell r="K1439">
            <v>14.026703589744001</v>
          </cell>
          <cell r="L1439">
            <v>25000</v>
          </cell>
          <cell r="M1439">
            <v>2352.0720000000001</v>
          </cell>
          <cell r="BG1439">
            <v>27352.072</v>
          </cell>
          <cell r="BH1439">
            <v>27352.072</v>
          </cell>
        </row>
        <row r="1440">
          <cell r="D1440" t="str">
            <v>A74835</v>
          </cell>
          <cell r="E1440" t="str">
            <v>ugb</v>
          </cell>
          <cell r="F1440" t="str">
            <v>TRL</v>
          </cell>
          <cell r="G1440" t="str">
            <v>UT42</v>
          </cell>
          <cell r="H1440" t="str">
            <v>10</v>
          </cell>
          <cell r="I1440" t="str">
            <v>GB</v>
          </cell>
          <cell r="J1440" t="str">
            <v>23/07/2012</v>
          </cell>
          <cell r="K1440">
            <v>12.275934358974</v>
          </cell>
          <cell r="L1440">
            <v>22000</v>
          </cell>
          <cell r="M1440">
            <v>1938.0719999999999</v>
          </cell>
          <cell r="BG1440">
            <v>23938.072</v>
          </cell>
          <cell r="BH1440">
            <v>23938.072</v>
          </cell>
        </row>
        <row r="1441">
          <cell r="D1441" t="str">
            <v>A00436</v>
          </cell>
          <cell r="E1441" t="str">
            <v>ugb</v>
          </cell>
          <cell r="F1441" t="str">
            <v>GGE</v>
          </cell>
          <cell r="G1441" t="str">
            <v>UP31</v>
          </cell>
          <cell r="H1441" t="str">
            <v>0</v>
          </cell>
          <cell r="I1441" t="str">
            <v>GB</v>
          </cell>
          <cell r="J1441" t="str">
            <v>15/06/2009</v>
          </cell>
          <cell r="K1441">
            <v>9.0610625641030005</v>
          </cell>
          <cell r="L1441">
            <v>14000</v>
          </cell>
          <cell r="M1441">
            <v>834.072</v>
          </cell>
          <cell r="AA1441">
            <v>2590</v>
          </cell>
          <cell r="AX1441">
            <v>245</v>
          </cell>
          <cell r="BG1441">
            <v>17669.072</v>
          </cell>
          <cell r="BH1441">
            <v>15079.072</v>
          </cell>
        </row>
        <row r="1442">
          <cell r="D1442" t="str">
            <v>A49963</v>
          </cell>
          <cell r="E1442" t="str">
            <v>ugb</v>
          </cell>
          <cell r="F1442" t="str">
            <v>GLR</v>
          </cell>
          <cell r="G1442" t="str">
            <v>UP21</v>
          </cell>
          <cell r="H1442" t="str">
            <v>8</v>
          </cell>
          <cell r="I1442" t="str">
            <v>GB</v>
          </cell>
          <cell r="J1442" t="str">
            <v>29/10/2007</v>
          </cell>
          <cell r="K1442">
            <v>11.40054974359</v>
          </cell>
          <cell r="L1442">
            <v>20500</v>
          </cell>
          <cell r="M1442">
            <v>1731.0719999999999</v>
          </cell>
          <cell r="BG1442">
            <v>22231.072</v>
          </cell>
          <cell r="BH1442">
            <v>22231.072</v>
          </cell>
        </row>
        <row r="1443">
          <cell r="D1443" t="str">
            <v>U03077</v>
          </cell>
          <cell r="E1443" t="str">
            <v>ugb</v>
          </cell>
          <cell r="F1443" t="str">
            <v>TRS</v>
          </cell>
          <cell r="G1443" t="str">
            <v>UT42</v>
          </cell>
          <cell r="H1443" t="str">
            <v>3</v>
          </cell>
          <cell r="J1443" t="str">
            <v>16/11/2009</v>
          </cell>
          <cell r="K1443">
            <v>65</v>
          </cell>
          <cell r="L1443">
            <v>65</v>
          </cell>
          <cell r="M1443">
            <v>0</v>
          </cell>
          <cell r="BG1443">
            <v>65</v>
          </cell>
          <cell r="BH1443">
            <v>65</v>
          </cell>
        </row>
        <row r="1444">
          <cell r="D1444" t="str">
            <v>I00222</v>
          </cell>
          <cell r="E1444" t="str">
            <v>uin</v>
          </cell>
          <cell r="F1444" t="str">
            <v>WWN</v>
          </cell>
          <cell r="G1444" t="str">
            <v>UU111</v>
          </cell>
          <cell r="H1444" t="str">
            <v>3</v>
          </cell>
          <cell r="I1444" t="str">
            <v>GB</v>
          </cell>
          <cell r="J1444" t="str">
            <v>08/04/2013</v>
          </cell>
          <cell r="K1444">
            <v>25.521417035187959</v>
          </cell>
          <cell r="L1444">
            <v>35803.426775983113</v>
          </cell>
          <cell r="M1444">
            <v>0</v>
          </cell>
          <cell r="V1444">
            <v>1718.5644852471892</v>
          </cell>
          <cell r="AB1444">
            <v>17901.713387991556</v>
          </cell>
          <cell r="AQ1444">
            <v>4296.4112131179727</v>
          </cell>
          <cell r="BA1444">
            <v>24337.375423437577</v>
          </cell>
          <cell r="BG1444">
            <v>84057.491285777418</v>
          </cell>
          <cell r="BH1444">
            <v>84057.491285777418</v>
          </cell>
        </row>
        <row r="1445">
          <cell r="D1445" t="str">
            <v>A03919</v>
          </cell>
          <cell r="E1445" t="str">
            <v>ugb</v>
          </cell>
          <cell r="F1445" t="str">
            <v>WWN</v>
          </cell>
          <cell r="G1445" t="str">
            <v>UU31</v>
          </cell>
          <cell r="H1445" t="str">
            <v>4</v>
          </cell>
          <cell r="I1445" t="str">
            <v>GB</v>
          </cell>
          <cell r="J1445" t="str">
            <v>07/03/1983</v>
          </cell>
          <cell r="K1445">
            <v>28.032857435897</v>
          </cell>
          <cell r="L1445">
            <v>49000</v>
          </cell>
          <cell r="M1445">
            <v>5664.0720000000001</v>
          </cell>
          <cell r="BG1445">
            <v>54664.072</v>
          </cell>
          <cell r="BH1445">
            <v>54664.072</v>
          </cell>
        </row>
        <row r="1446">
          <cell r="D1446" t="str">
            <v>A24893</v>
          </cell>
          <cell r="E1446" t="str">
            <v>ugb</v>
          </cell>
          <cell r="F1446" t="str">
            <v>MMA</v>
          </cell>
          <cell r="G1446" t="str">
            <v>UU81</v>
          </cell>
          <cell r="H1446" t="str">
            <v>0</v>
          </cell>
          <cell r="I1446" t="str">
            <v>GB</v>
          </cell>
          <cell r="J1446" t="str">
            <v>11/05/2007</v>
          </cell>
          <cell r="K1446">
            <v>19.771589876922999</v>
          </cell>
          <cell r="L1446">
            <v>24000</v>
          </cell>
          <cell r="M1446">
            <v>2759.8302600000002</v>
          </cell>
          <cell r="P1446">
            <v>3954.77</v>
          </cell>
          <cell r="U1446">
            <v>420</v>
          </cell>
          <cell r="Y1446">
            <v>340</v>
          </cell>
          <cell r="AA1446">
            <v>4440</v>
          </cell>
          <cell r="AT1446">
            <v>1920</v>
          </cell>
          <cell r="AX1446">
            <v>420</v>
          </cell>
          <cell r="BF1446">
            <v>300</v>
          </cell>
          <cell r="BG1446">
            <v>38554.600259999999</v>
          </cell>
          <cell r="BH1446">
            <v>33814.600259999999</v>
          </cell>
        </row>
        <row r="1447">
          <cell r="D1447" t="str">
            <v>A42121</v>
          </cell>
          <cell r="E1447" t="str">
            <v>ugb</v>
          </cell>
          <cell r="F1447" t="str">
            <v>SBS</v>
          </cell>
          <cell r="G1447" t="str">
            <v>UP51</v>
          </cell>
          <cell r="H1447" t="str">
            <v>4</v>
          </cell>
          <cell r="I1447" t="str">
            <v>GB</v>
          </cell>
          <cell r="J1447" t="str">
            <v>01/07/1997</v>
          </cell>
          <cell r="K1447">
            <v>27.600302564103</v>
          </cell>
          <cell r="L1447">
            <v>38800</v>
          </cell>
          <cell r="M1447">
            <v>4256.4719999999998</v>
          </cell>
          <cell r="BG1447">
            <v>43056.472000000002</v>
          </cell>
          <cell r="BH1447">
            <v>43056.472000000002</v>
          </cell>
        </row>
        <row r="1448">
          <cell r="D1448" t="str">
            <v>A25169</v>
          </cell>
          <cell r="E1448" t="str">
            <v>ugb</v>
          </cell>
          <cell r="F1448" t="str">
            <v>GGE</v>
          </cell>
          <cell r="G1448" t="str">
            <v>UP31</v>
          </cell>
          <cell r="H1448" t="str">
            <v>10</v>
          </cell>
          <cell r="I1448" t="str">
            <v>IE</v>
          </cell>
          <cell r="J1448" t="str">
            <v>12/10/2009</v>
          </cell>
          <cell r="K1448">
            <v>12.275934358974</v>
          </cell>
          <cell r="L1448">
            <v>22000</v>
          </cell>
          <cell r="M1448">
            <v>1938.0719999999999</v>
          </cell>
          <cell r="BG1448">
            <v>23938.072</v>
          </cell>
          <cell r="BH1448">
            <v>23938.072</v>
          </cell>
        </row>
        <row r="1449">
          <cell r="D1449" t="str">
            <v>U03046</v>
          </cell>
          <cell r="E1449" t="str">
            <v>ugb</v>
          </cell>
          <cell r="F1449" t="str">
            <v>EEA</v>
          </cell>
          <cell r="G1449" t="str">
            <v>UE31</v>
          </cell>
          <cell r="H1449" t="str">
            <v>0</v>
          </cell>
          <cell r="J1449" t="str">
            <v>04/08/2009</v>
          </cell>
          <cell r="K1449">
            <v>0.01</v>
          </cell>
          <cell r="L1449">
            <v>0.01</v>
          </cell>
          <cell r="M1449">
            <v>0</v>
          </cell>
          <cell r="BG1449">
            <v>0.01</v>
          </cell>
          <cell r="BH1449">
            <v>0.01</v>
          </cell>
        </row>
        <row r="1450">
          <cell r="D1450" t="str">
            <v>A74470</v>
          </cell>
          <cell r="E1450" t="str">
            <v>ugb</v>
          </cell>
          <cell r="F1450" t="str">
            <v>THW</v>
          </cell>
          <cell r="G1450" t="str">
            <v>UT21</v>
          </cell>
          <cell r="H1450" t="str">
            <v>3</v>
          </cell>
          <cell r="I1450" t="str">
            <v>GB</v>
          </cell>
          <cell r="J1450" t="str">
            <v>02/01/2008</v>
          </cell>
          <cell r="K1450">
            <v>48.265913846154</v>
          </cell>
          <cell r="L1450">
            <v>83670</v>
          </cell>
          <cell r="M1450">
            <v>10448.531999999999</v>
          </cell>
          <cell r="BG1450">
            <v>94118.532000000007</v>
          </cell>
          <cell r="BH1450">
            <v>94118.532000000007</v>
          </cell>
        </row>
        <row r="1451">
          <cell r="D1451" t="str">
            <v>A96768</v>
          </cell>
          <cell r="E1451" t="str">
            <v>ugb</v>
          </cell>
          <cell r="F1451" t="str">
            <v>SBR</v>
          </cell>
          <cell r="G1451" t="str">
            <v>UT31</v>
          </cell>
          <cell r="H1451" t="str">
            <v>8</v>
          </cell>
          <cell r="I1451" t="str">
            <v>AU</v>
          </cell>
          <cell r="J1451" t="str">
            <v>05/09/2005</v>
          </cell>
          <cell r="K1451">
            <v>19.680272866730999</v>
          </cell>
          <cell r="L1451">
            <v>36935.760600000001</v>
          </cell>
          <cell r="M1451">
            <v>3999.2069627999999</v>
          </cell>
          <cell r="BG1451">
            <v>40934.967562799997</v>
          </cell>
          <cell r="BH1451">
            <v>40934.967562799997</v>
          </cell>
        </row>
        <row r="1452">
          <cell r="D1452" t="str">
            <v>A97284</v>
          </cell>
          <cell r="E1452" t="str">
            <v>ugb</v>
          </cell>
          <cell r="F1452" t="str">
            <v>WWN</v>
          </cell>
          <cell r="G1452" t="str">
            <v>UU71</v>
          </cell>
          <cell r="H1452" t="str">
            <v>0</v>
          </cell>
          <cell r="I1452" t="str">
            <v>GB</v>
          </cell>
          <cell r="J1452" t="str">
            <v>24/10/2005</v>
          </cell>
          <cell r="K1452">
            <v>16.827216410256</v>
          </cell>
          <cell r="L1452">
            <v>24500</v>
          </cell>
          <cell r="M1452">
            <v>2283.0720000000001</v>
          </cell>
          <cell r="U1452">
            <v>428.75</v>
          </cell>
          <cell r="Y1452">
            <v>340</v>
          </cell>
          <cell r="AA1452">
            <v>4532.5</v>
          </cell>
          <cell r="AX1452">
            <v>428.75</v>
          </cell>
          <cell r="BF1452">
            <v>300</v>
          </cell>
          <cell r="BG1452">
            <v>32813.072</v>
          </cell>
          <cell r="BH1452">
            <v>27980.572</v>
          </cell>
        </row>
        <row r="1453">
          <cell r="D1453" t="str">
            <v>A74602</v>
          </cell>
          <cell r="E1453" t="str">
            <v>ugb</v>
          </cell>
          <cell r="F1453" t="str">
            <v>GGE</v>
          </cell>
          <cell r="G1453" t="str">
            <v>UP31</v>
          </cell>
          <cell r="H1453" t="str">
            <v>4</v>
          </cell>
          <cell r="I1453" t="str">
            <v>IE</v>
          </cell>
          <cell r="J1453" t="str">
            <v>05/05/2009</v>
          </cell>
          <cell r="K1453">
            <v>28.616447179487</v>
          </cell>
          <cell r="L1453">
            <v>50000</v>
          </cell>
          <cell r="M1453">
            <v>5802.0720000000001</v>
          </cell>
          <cell r="BG1453">
            <v>55802.072</v>
          </cell>
          <cell r="BH1453">
            <v>55802.072</v>
          </cell>
        </row>
        <row r="1454">
          <cell r="D1454" t="str">
            <v>A20061</v>
          </cell>
          <cell r="E1454" t="str">
            <v>ugb</v>
          </cell>
          <cell r="F1454" t="str">
            <v>EEA</v>
          </cell>
          <cell r="G1454" t="str">
            <v>UE31</v>
          </cell>
          <cell r="H1454" t="str">
            <v>5</v>
          </cell>
          <cell r="I1454" t="str">
            <v>GB</v>
          </cell>
          <cell r="J1454" t="str">
            <v>14/06/1993</v>
          </cell>
          <cell r="K1454">
            <v>33.800382564103003</v>
          </cell>
          <cell r="L1454">
            <v>42953</v>
          </cell>
          <cell r="M1454">
            <v>5476.8059999999996</v>
          </cell>
          <cell r="P1454">
            <v>4690</v>
          </cell>
          <cell r="U1454">
            <v>751.67750000000001</v>
          </cell>
          <cell r="Y1454">
            <v>414.1</v>
          </cell>
          <cell r="AA1454">
            <v>7946.3050000000003</v>
          </cell>
          <cell r="AM1454">
            <v>2577.1799999999998</v>
          </cell>
          <cell r="AX1454">
            <v>751.67750000000001</v>
          </cell>
          <cell r="BE1454">
            <v>350</v>
          </cell>
          <cell r="BG1454">
            <v>65910.745999999999</v>
          </cell>
          <cell r="BH1454">
            <v>57614.440999999999</v>
          </cell>
        </row>
        <row r="1455">
          <cell r="D1455" t="str">
            <v>A76396</v>
          </cell>
          <cell r="E1455" t="str">
            <v>ugb</v>
          </cell>
          <cell r="F1455" t="str">
            <v>TRL</v>
          </cell>
          <cell r="G1455" t="str">
            <v>UT43</v>
          </cell>
          <cell r="H1455" t="str">
            <v>6</v>
          </cell>
          <cell r="I1455" t="str">
            <v>GB</v>
          </cell>
          <cell r="J1455" t="str">
            <v>27/11/2013</v>
          </cell>
          <cell r="K1455">
            <v>34.527660256410002</v>
          </cell>
          <cell r="L1455">
            <v>33345</v>
          </cell>
          <cell r="M1455">
            <v>0</v>
          </cell>
          <cell r="U1455">
            <v>583.53750000000002</v>
          </cell>
          <cell r="AA1455">
            <v>6168.8249999999998</v>
          </cell>
          <cell r="BF1455">
            <v>300</v>
          </cell>
          <cell r="BG1455">
            <v>40397.362500000003</v>
          </cell>
          <cell r="BH1455">
            <v>33928.537500000006</v>
          </cell>
        </row>
        <row r="1456">
          <cell r="D1456" t="str">
            <v>W36390</v>
          </cell>
          <cell r="E1456" t="str">
            <v>ugb</v>
          </cell>
          <cell r="F1456" t="str">
            <v>SBR</v>
          </cell>
          <cell r="G1456" t="str">
            <v>UT31</v>
          </cell>
          <cell r="H1456" t="str">
            <v>6</v>
          </cell>
          <cell r="I1456" t="str">
            <v>GB</v>
          </cell>
          <cell r="J1456" t="str">
            <v>09/10/2000</v>
          </cell>
          <cell r="K1456">
            <v>18.111831794872</v>
          </cell>
          <cell r="L1456">
            <v>32000</v>
          </cell>
          <cell r="M1456">
            <v>3318.0720000000001</v>
          </cell>
          <cell r="BG1456">
            <v>35318.072</v>
          </cell>
          <cell r="BH1456">
            <v>35318.072</v>
          </cell>
        </row>
        <row r="1457">
          <cell r="D1457" t="str">
            <v>A24971</v>
          </cell>
          <cell r="E1457" t="str">
            <v>ugb</v>
          </cell>
          <cell r="F1457" t="str">
            <v>THW</v>
          </cell>
          <cell r="G1457" t="str">
            <v>UT22</v>
          </cell>
          <cell r="H1457" t="str">
            <v>5</v>
          </cell>
          <cell r="I1457" t="str">
            <v>GB</v>
          </cell>
          <cell r="J1457" t="str">
            <v>03/09/2007</v>
          </cell>
          <cell r="K1457">
            <v>24.163657435897001</v>
          </cell>
          <cell r="L1457">
            <v>42370</v>
          </cell>
          <cell r="M1457">
            <v>4749.1319999999996</v>
          </cell>
          <cell r="BG1457">
            <v>47119.131999999998</v>
          </cell>
          <cell r="BH1457">
            <v>47119.131999999998</v>
          </cell>
        </row>
        <row r="1458">
          <cell r="D1458" t="str">
            <v>I00334</v>
          </cell>
          <cell r="E1458" t="str">
            <v>uin</v>
          </cell>
          <cell r="F1458" t="str">
            <v>TRM</v>
          </cell>
          <cell r="G1458" t="str">
            <v>UT111</v>
          </cell>
          <cell r="H1458" t="str">
            <v>8</v>
          </cell>
          <cell r="I1458" t="str">
            <v>IN</v>
          </cell>
          <cell r="J1458" t="str">
            <v>02/12/2013</v>
          </cell>
          <cell r="K1458">
            <v>1.3727778889740683</v>
          </cell>
          <cell r="L1458">
            <v>1374.6379301880306</v>
          </cell>
          <cell r="M1458">
            <v>0</v>
          </cell>
          <cell r="S1458">
            <v>94.260886641464964</v>
          </cell>
          <cell r="V1458">
            <v>65.982620649025478</v>
          </cell>
          <cell r="AA1458">
            <v>432.38961166478464</v>
          </cell>
          <cell r="AB1458">
            <v>687.31896509401531</v>
          </cell>
          <cell r="AC1458">
            <v>147.28263537728901</v>
          </cell>
          <cell r="AD1458">
            <v>245.47105896214833</v>
          </cell>
          <cell r="AQ1458">
            <v>164.95655162256369</v>
          </cell>
          <cell r="BA1458">
            <v>0</v>
          </cell>
          <cell r="BG1458">
            <v>3212.3002601993221</v>
          </cell>
          <cell r="BH1458">
            <v>2779.9106485345374</v>
          </cell>
        </row>
        <row r="1459">
          <cell r="D1459" t="str">
            <v>A5022</v>
          </cell>
          <cell r="E1459" t="str">
            <v>ugb</v>
          </cell>
          <cell r="F1459" t="str">
            <v>THW</v>
          </cell>
          <cell r="G1459" t="str">
            <v>UT22</v>
          </cell>
          <cell r="H1459" t="str">
            <v>11</v>
          </cell>
          <cell r="I1459" t="str">
            <v>GB</v>
          </cell>
          <cell r="J1459" t="str">
            <v>01/04/2012</v>
          </cell>
          <cell r="K1459">
            <v>8</v>
          </cell>
          <cell r="L1459">
            <v>15600</v>
          </cell>
          <cell r="M1459">
            <v>0</v>
          </cell>
          <cell r="BG1459">
            <v>15600</v>
          </cell>
          <cell r="BH1459">
            <v>15600</v>
          </cell>
        </row>
        <row r="1460">
          <cell r="D1460" t="str">
            <v>I00295</v>
          </cell>
          <cell r="E1460" t="str">
            <v>uin</v>
          </cell>
          <cell r="F1460" t="str">
            <v>WWN</v>
          </cell>
          <cell r="G1460" t="str">
            <v>UU111</v>
          </cell>
          <cell r="H1460" t="str">
            <v>8</v>
          </cell>
          <cell r="I1460" t="str">
            <v>IN</v>
          </cell>
          <cell r="J1460" t="str">
            <v>09/10/2013</v>
          </cell>
          <cell r="K1460">
            <v>2.6729255492572341</v>
          </cell>
          <cell r="L1460">
            <v>2945.6527075457798</v>
          </cell>
          <cell r="M1460">
            <v>0</v>
          </cell>
          <cell r="S1460">
            <v>94.260886641464964</v>
          </cell>
          <cell r="V1460">
            <v>141.39132996219743</v>
          </cell>
          <cell r="AA1460">
            <v>854.28248809465356</v>
          </cell>
          <cell r="AB1460">
            <v>1472.8263537728899</v>
          </cell>
          <cell r="AC1460">
            <v>147.28263537728901</v>
          </cell>
          <cell r="AD1460">
            <v>245.47105896214833</v>
          </cell>
          <cell r="AQ1460">
            <v>353.47832490549359</v>
          </cell>
          <cell r="BA1460">
            <v>0</v>
          </cell>
          <cell r="BG1460">
            <v>6254.6457852619169</v>
          </cell>
          <cell r="BH1460">
            <v>5400.3632971672632</v>
          </cell>
        </row>
        <row r="1461">
          <cell r="D1461" t="str">
            <v>I00386</v>
          </cell>
          <cell r="E1461" t="str">
            <v>uin</v>
          </cell>
          <cell r="F1461" t="str">
            <v>THW</v>
          </cell>
          <cell r="G1461" t="str">
            <v>UT211</v>
          </cell>
          <cell r="H1461" t="str">
            <v>10</v>
          </cell>
          <cell r="I1461" t="str">
            <v>IN</v>
          </cell>
          <cell r="J1461" t="str">
            <v>14/04/2014</v>
          </cell>
          <cell r="K1461">
            <v>1.3727778889740683</v>
          </cell>
          <cell r="L1461">
            <v>1374.6379301880306</v>
          </cell>
          <cell r="M1461">
            <v>0</v>
          </cell>
          <cell r="S1461">
            <v>94.260886641464964</v>
          </cell>
          <cell r="V1461">
            <v>65.982620649025478</v>
          </cell>
          <cell r="AA1461">
            <v>432.38961166478464</v>
          </cell>
          <cell r="AB1461">
            <v>687.31896509401531</v>
          </cell>
          <cell r="AC1461">
            <v>147.28263537728901</v>
          </cell>
          <cell r="AD1461">
            <v>245.47105896214833</v>
          </cell>
          <cell r="AQ1461">
            <v>164.95655162256369</v>
          </cell>
          <cell r="BA1461">
            <v>0</v>
          </cell>
          <cell r="BG1461">
            <v>3212.3002601993221</v>
          </cell>
          <cell r="BH1461">
            <v>2779.9106485345374</v>
          </cell>
        </row>
        <row r="1462">
          <cell r="D1462" t="str">
            <v>A74959</v>
          </cell>
          <cell r="E1462" t="str">
            <v>ugb</v>
          </cell>
          <cell r="F1462" t="str">
            <v>WWN</v>
          </cell>
          <cell r="G1462" t="str">
            <v>UU71</v>
          </cell>
          <cell r="H1462" t="str">
            <v>5</v>
          </cell>
          <cell r="I1462" t="str">
            <v>GB</v>
          </cell>
          <cell r="J1462" t="str">
            <v>07/01/2013</v>
          </cell>
          <cell r="K1462">
            <v>28.616447179487</v>
          </cell>
          <cell r="L1462">
            <v>50000</v>
          </cell>
          <cell r="M1462">
            <v>5802.0720000000001</v>
          </cell>
          <cell r="BG1462">
            <v>55802.072</v>
          </cell>
          <cell r="BH1462">
            <v>55802.072</v>
          </cell>
        </row>
        <row r="1463">
          <cell r="D1463" t="str">
            <v>W36447</v>
          </cell>
          <cell r="E1463" t="str">
            <v>ugb</v>
          </cell>
          <cell r="F1463" t="str">
            <v>WWN</v>
          </cell>
          <cell r="G1463" t="str">
            <v>UU71</v>
          </cell>
          <cell r="H1463" t="str">
            <v>3</v>
          </cell>
          <cell r="I1463" t="str">
            <v>GB</v>
          </cell>
          <cell r="J1463" t="str">
            <v>04/01/2005</v>
          </cell>
          <cell r="K1463">
            <v>33.868754871794998</v>
          </cell>
          <cell r="L1463">
            <v>59000</v>
          </cell>
          <cell r="M1463">
            <v>7044.0720000000001</v>
          </cell>
          <cell r="BG1463">
            <v>66044.072</v>
          </cell>
          <cell r="BH1463">
            <v>66044.072</v>
          </cell>
        </row>
        <row r="1464">
          <cell r="D1464" t="str">
            <v>A25025</v>
          </cell>
          <cell r="E1464" t="str">
            <v>ugb</v>
          </cell>
          <cell r="F1464" t="str">
            <v>SBS</v>
          </cell>
          <cell r="G1464" t="str">
            <v>UP51</v>
          </cell>
          <cell r="H1464" t="str">
            <v>3</v>
          </cell>
          <cell r="I1464" t="str">
            <v>GB</v>
          </cell>
          <cell r="J1464" t="str">
            <v>15/06/2009</v>
          </cell>
          <cell r="K1464">
            <v>13.027597948718</v>
          </cell>
          <cell r="L1464">
            <v>23288</v>
          </cell>
          <cell r="M1464">
            <v>2115.8159999999998</v>
          </cell>
          <cell r="BG1464">
            <v>25403.815999999999</v>
          </cell>
          <cell r="BH1464">
            <v>25403.815999999999</v>
          </cell>
        </row>
        <row r="1465">
          <cell r="D1465" t="str">
            <v>U02868</v>
          </cell>
          <cell r="E1465" t="str">
            <v>ugb</v>
          </cell>
          <cell r="F1465" t="str">
            <v>THW</v>
          </cell>
          <cell r="G1465" t="str">
            <v>UT23</v>
          </cell>
          <cell r="H1465" t="str">
            <v>0</v>
          </cell>
          <cell r="J1465" t="str">
            <v>04/02/2008</v>
          </cell>
          <cell r="K1465">
            <v>28.5</v>
          </cell>
          <cell r="L1465">
            <v>28.5</v>
          </cell>
          <cell r="M1465">
            <v>0</v>
          </cell>
          <cell r="BG1465">
            <v>28.5</v>
          </cell>
          <cell r="BH1465">
            <v>28.5</v>
          </cell>
        </row>
        <row r="1466">
          <cell r="D1466" t="str">
            <v>I00034</v>
          </cell>
          <cell r="E1466" t="str">
            <v>uin</v>
          </cell>
          <cell r="F1466" t="str">
            <v>WWN</v>
          </cell>
          <cell r="G1466" t="str">
            <v>UU111</v>
          </cell>
          <cell r="H1466" t="str">
            <v>8</v>
          </cell>
          <cell r="I1466" t="str">
            <v>IN</v>
          </cell>
          <cell r="J1466" t="str">
            <v>20/10/2010</v>
          </cell>
          <cell r="K1466">
            <v>0.75529556603738046</v>
          </cell>
          <cell r="L1466">
            <v>1767.3916245274679</v>
          </cell>
          <cell r="M1466">
            <v>0</v>
          </cell>
          <cell r="BG1466">
            <v>1767.3916245274679</v>
          </cell>
          <cell r="BH1466">
            <v>1767.3916245274679</v>
          </cell>
        </row>
        <row r="1467">
          <cell r="D1467" t="str">
            <v>A00073</v>
          </cell>
          <cell r="E1467" t="str">
            <v>ugb</v>
          </cell>
          <cell r="F1467" t="str">
            <v>WWN</v>
          </cell>
          <cell r="G1467" t="str">
            <v>UU31</v>
          </cell>
          <cell r="H1467" t="str">
            <v>0</v>
          </cell>
          <cell r="I1467" t="str">
            <v>IN</v>
          </cell>
          <cell r="J1467" t="str">
            <v>20/04/2006</v>
          </cell>
          <cell r="K1467">
            <v>20.118395897435999</v>
          </cell>
          <cell r="L1467">
            <v>27600</v>
          </cell>
          <cell r="M1467">
            <v>2710.8719999999998</v>
          </cell>
          <cell r="U1467">
            <v>483</v>
          </cell>
          <cell r="Y1467">
            <v>340</v>
          </cell>
          <cell r="AA1467">
            <v>5106</v>
          </cell>
          <cell r="AT1467">
            <v>2208</v>
          </cell>
          <cell r="AX1467">
            <v>483</v>
          </cell>
          <cell r="BF1467">
            <v>300</v>
          </cell>
          <cell r="BG1467">
            <v>39230.872000000003</v>
          </cell>
          <cell r="BH1467">
            <v>33824.872000000003</v>
          </cell>
        </row>
        <row r="1468">
          <cell r="D1468" t="str">
            <v>A00521</v>
          </cell>
          <cell r="E1468" t="str">
            <v>ugb</v>
          </cell>
          <cell r="F1468" t="str">
            <v>TRL</v>
          </cell>
          <cell r="G1468" t="str">
            <v>UT43</v>
          </cell>
          <cell r="H1468" t="str">
            <v>11</v>
          </cell>
          <cell r="I1468" t="str">
            <v>GB</v>
          </cell>
          <cell r="J1468" t="str">
            <v>08/08/2011</v>
          </cell>
          <cell r="K1468">
            <v>0</v>
          </cell>
          <cell r="L1468">
            <v>0.01</v>
          </cell>
          <cell r="M1468">
            <v>0</v>
          </cell>
          <cell r="BG1468">
            <v>0.01</v>
          </cell>
          <cell r="BH1468">
            <v>0.01</v>
          </cell>
        </row>
        <row r="1469">
          <cell r="D1469" t="str">
            <v>A42321</v>
          </cell>
          <cell r="E1469" t="str">
            <v>ugb</v>
          </cell>
          <cell r="F1469" t="str">
            <v>THW</v>
          </cell>
          <cell r="G1469" t="str">
            <v>UT22</v>
          </cell>
          <cell r="H1469" t="str">
            <v>4</v>
          </cell>
          <cell r="I1469" t="str">
            <v>GB</v>
          </cell>
          <cell r="J1469" t="str">
            <v>10/05/1999</v>
          </cell>
          <cell r="K1469">
            <v>30.087093333333002</v>
          </cell>
          <cell r="L1469">
            <v>52520</v>
          </cell>
          <cell r="M1469">
            <v>6149.8320000000003</v>
          </cell>
          <cell r="BG1469">
            <v>58669.832000000002</v>
          </cell>
          <cell r="BH1469">
            <v>58669.832000000002</v>
          </cell>
        </row>
        <row r="1470">
          <cell r="D1470" t="str">
            <v>A74308</v>
          </cell>
          <cell r="E1470" t="str">
            <v>ugb</v>
          </cell>
          <cell r="F1470" t="str">
            <v>SBS</v>
          </cell>
          <cell r="G1470" t="str">
            <v>UP51</v>
          </cell>
          <cell r="H1470" t="str">
            <v>7</v>
          </cell>
          <cell r="I1470" t="str">
            <v>NO</v>
          </cell>
          <cell r="J1470" t="str">
            <v>09/10/2006</v>
          </cell>
          <cell r="K1470">
            <v>13.778677948718</v>
          </cell>
          <cell r="L1470">
            <v>24575</v>
          </cell>
          <cell r="M1470">
            <v>2293.422</v>
          </cell>
          <cell r="BG1470">
            <v>26868.421999999999</v>
          </cell>
          <cell r="BH1470">
            <v>26868.421999999999</v>
          </cell>
        </row>
        <row r="1471">
          <cell r="D1471" t="str">
            <v>A74446</v>
          </cell>
          <cell r="E1471" t="str">
            <v>ugb</v>
          </cell>
          <cell r="F1471" t="str">
            <v>TPL</v>
          </cell>
          <cell r="G1471" t="str">
            <v>UT22</v>
          </cell>
          <cell r="H1471" t="str">
            <v>0</v>
          </cell>
          <cell r="I1471" t="str">
            <v>PL</v>
          </cell>
          <cell r="J1471" t="str">
            <v>04/02/2008</v>
          </cell>
          <cell r="K1471">
            <v>16.298477948717998</v>
          </cell>
          <cell r="L1471">
            <v>22420</v>
          </cell>
          <cell r="M1471">
            <v>1996.0319999999999</v>
          </cell>
          <cell r="U1471">
            <v>392.35</v>
          </cell>
          <cell r="Y1471">
            <v>340</v>
          </cell>
          <cell r="AA1471">
            <v>4147.7</v>
          </cell>
          <cell r="AT1471">
            <v>1793.6</v>
          </cell>
          <cell r="AX1471">
            <v>392.35</v>
          </cell>
          <cell r="BF1471">
            <v>300</v>
          </cell>
          <cell r="BG1471">
            <v>31782.031999999999</v>
          </cell>
          <cell r="BH1471">
            <v>27334.331999999999</v>
          </cell>
        </row>
        <row r="1472">
          <cell r="D1472" t="str">
            <v>A24877</v>
          </cell>
          <cell r="E1472" t="str">
            <v>ugb</v>
          </cell>
          <cell r="F1472" t="str">
            <v>GGE</v>
          </cell>
          <cell r="G1472" t="str">
            <v>UP31</v>
          </cell>
          <cell r="H1472" t="str">
            <v>7</v>
          </cell>
          <cell r="I1472" t="str">
            <v>PL</v>
          </cell>
          <cell r="J1472" t="str">
            <v>27/11/2006</v>
          </cell>
          <cell r="K1472">
            <v>21.373575384614998</v>
          </cell>
          <cell r="L1472">
            <v>31050</v>
          </cell>
          <cell r="M1472">
            <v>3186.9720000000002</v>
          </cell>
          <cell r="U1472">
            <v>543.375</v>
          </cell>
          <cell r="AA1472">
            <v>5744.25</v>
          </cell>
          <cell r="AH1472">
            <v>310.5</v>
          </cell>
          <cell r="AX1472">
            <v>543.375</v>
          </cell>
          <cell r="BF1472">
            <v>300</v>
          </cell>
          <cell r="BG1472">
            <v>41678.472000000002</v>
          </cell>
          <cell r="BH1472">
            <v>35634.222000000002</v>
          </cell>
        </row>
        <row r="1473">
          <cell r="D1473" t="str">
            <v>I00358</v>
          </cell>
          <cell r="E1473" t="str">
            <v>uin</v>
          </cell>
          <cell r="F1473" t="str">
            <v>THW</v>
          </cell>
          <cell r="G1473" t="str">
            <v>UT211</v>
          </cell>
          <cell r="H1473" t="str">
            <v>5</v>
          </cell>
          <cell r="I1473" t="str">
            <v>IN</v>
          </cell>
          <cell r="J1473" t="str">
            <v>10/02/2014</v>
          </cell>
          <cell r="K1473">
            <v>7.2234423602482893</v>
          </cell>
          <cell r="L1473">
            <v>8444.2044282979041</v>
          </cell>
          <cell r="M1473">
            <v>0</v>
          </cell>
          <cell r="S1473">
            <v>94.260886641464964</v>
          </cell>
          <cell r="V1473">
            <v>405.32181255829937</v>
          </cell>
          <cell r="AA1473">
            <v>2330.9075555991944</v>
          </cell>
          <cell r="AB1473">
            <v>4222.1022141489511</v>
          </cell>
          <cell r="AC1473">
            <v>147.28263537728901</v>
          </cell>
          <cell r="AD1473">
            <v>245.47105896214833</v>
          </cell>
          <cell r="AQ1473">
            <v>1013.3045313957483</v>
          </cell>
          <cell r="BA1473">
            <v>0</v>
          </cell>
          <cell r="BG1473">
            <v>16902.855122981</v>
          </cell>
          <cell r="BH1473">
            <v>14571.947567381805</v>
          </cell>
        </row>
        <row r="1474">
          <cell r="D1474" t="str">
            <v>I00317</v>
          </cell>
          <cell r="E1474" t="str">
            <v>uin</v>
          </cell>
          <cell r="F1474" t="str">
            <v>THW</v>
          </cell>
          <cell r="G1474" t="str">
            <v>UT211</v>
          </cell>
          <cell r="H1474" t="str">
            <v>9</v>
          </cell>
          <cell r="I1474" t="str">
            <v>IN</v>
          </cell>
          <cell r="J1474" t="str">
            <v>11/11/2013</v>
          </cell>
          <cell r="K1474">
            <v>2.0228517191156463</v>
          </cell>
          <cell r="L1474">
            <v>2160.1453188669052</v>
          </cell>
          <cell r="M1474">
            <v>0</v>
          </cell>
          <cell r="S1474">
            <v>94.260886641464964</v>
          </cell>
          <cell r="V1474">
            <v>103.68697530561147</v>
          </cell>
          <cell r="AA1474">
            <v>643.3360498797191</v>
          </cell>
          <cell r="AB1474">
            <v>1080.0726594334526</v>
          </cell>
          <cell r="AC1474">
            <v>147.28263537728901</v>
          </cell>
          <cell r="AD1474">
            <v>245.47105896214833</v>
          </cell>
          <cell r="AQ1474">
            <v>259.21743826402866</v>
          </cell>
          <cell r="BA1474">
            <v>0</v>
          </cell>
          <cell r="BG1474">
            <v>4733.47302273062</v>
          </cell>
          <cell r="BH1474">
            <v>4090.1369728509007</v>
          </cell>
        </row>
        <row r="1475">
          <cell r="D1475" t="str">
            <v>I00338</v>
          </cell>
          <cell r="E1475" t="str">
            <v>uin</v>
          </cell>
          <cell r="F1475" t="str">
            <v>TRS</v>
          </cell>
          <cell r="G1475" t="str">
            <v>UT111</v>
          </cell>
          <cell r="H1475" t="str">
            <v>10</v>
          </cell>
          <cell r="I1475" t="str">
            <v>IN</v>
          </cell>
          <cell r="J1475" t="str">
            <v>02/12/2013</v>
          </cell>
          <cell r="K1475">
            <v>1.3727778889740683</v>
          </cell>
          <cell r="L1475">
            <v>1374.6379301880306</v>
          </cell>
          <cell r="M1475">
            <v>0</v>
          </cell>
          <cell r="S1475">
            <v>94.260886641464964</v>
          </cell>
          <cell r="V1475">
            <v>65.982620649025478</v>
          </cell>
          <cell r="AA1475">
            <v>432.38961166478464</v>
          </cell>
          <cell r="AB1475">
            <v>687.31896509401531</v>
          </cell>
          <cell r="AC1475">
            <v>147.28263537728901</v>
          </cell>
          <cell r="AD1475">
            <v>245.47105896214833</v>
          </cell>
          <cell r="AQ1475">
            <v>164.95655162256369</v>
          </cell>
          <cell r="BA1475">
            <v>0</v>
          </cell>
          <cell r="BG1475">
            <v>3212.3002601993221</v>
          </cell>
          <cell r="BH1475">
            <v>2779.9106485345374</v>
          </cell>
        </row>
        <row r="1476">
          <cell r="D1476" t="str">
            <v>I00242</v>
          </cell>
          <cell r="E1476" t="str">
            <v>uin</v>
          </cell>
          <cell r="F1476" t="str">
            <v>TRS</v>
          </cell>
          <cell r="G1476" t="str">
            <v>UT111</v>
          </cell>
          <cell r="H1476" t="str">
            <v>9</v>
          </cell>
          <cell r="I1476" t="str">
            <v>IN</v>
          </cell>
          <cell r="J1476" t="str">
            <v>27/06/2013</v>
          </cell>
          <cell r="K1476">
            <v>2.3189094211792431</v>
          </cell>
          <cell r="L1476">
            <v>1869.5075850557216</v>
          </cell>
          <cell r="M1476">
            <v>0</v>
          </cell>
          <cell r="S1476">
            <v>94.260886641464964</v>
          </cell>
          <cell r="V1476">
            <v>89.73636408267464</v>
          </cell>
          <cell r="AA1476">
            <v>752.477119151652</v>
          </cell>
          <cell r="AB1476">
            <v>934.75379252786081</v>
          </cell>
          <cell r="AC1476">
            <v>147.28263537728901</v>
          </cell>
          <cell r="AD1476">
            <v>245.47105896214833</v>
          </cell>
          <cell r="AQ1476">
            <v>224.3409102066866</v>
          </cell>
          <cell r="BA1476">
            <v>1068.4176935539299</v>
          </cell>
          <cell r="BG1476">
            <v>5426.2480455594277</v>
          </cell>
          <cell r="BH1476">
            <v>4673.7709264077757</v>
          </cell>
        </row>
        <row r="1477">
          <cell r="D1477" t="str">
            <v>A00446</v>
          </cell>
          <cell r="E1477" t="str">
            <v>ugb</v>
          </cell>
          <cell r="F1477" t="str">
            <v>SBS</v>
          </cell>
          <cell r="G1477" t="str">
            <v>UP51</v>
          </cell>
          <cell r="H1477" t="str">
            <v>0</v>
          </cell>
          <cell r="I1477" t="str">
            <v>GB</v>
          </cell>
          <cell r="J1477" t="str">
            <v>13/07/2009</v>
          </cell>
          <cell r="K1477">
            <v>8.0299087179490005</v>
          </cell>
          <cell r="L1477">
            <v>12500</v>
          </cell>
          <cell r="M1477">
            <v>627.072</v>
          </cell>
          <cell r="AA1477">
            <v>2312.5</v>
          </cell>
          <cell r="AX1477">
            <v>218.75</v>
          </cell>
          <cell r="BG1477">
            <v>15658.322</v>
          </cell>
          <cell r="BH1477">
            <v>13345.822</v>
          </cell>
        </row>
        <row r="1478">
          <cell r="D1478" t="str">
            <v>A00463</v>
          </cell>
          <cell r="E1478" t="str">
            <v>ugb</v>
          </cell>
          <cell r="F1478" t="str">
            <v>BBI</v>
          </cell>
          <cell r="G1478" t="str">
            <v>UP21</v>
          </cell>
          <cell r="H1478" t="str">
            <v>11</v>
          </cell>
          <cell r="I1478" t="str">
            <v>GB</v>
          </cell>
          <cell r="J1478" t="str">
            <v>12/07/2010</v>
          </cell>
          <cell r="K1478">
            <v>6.7318317948719999</v>
          </cell>
          <cell r="L1478">
            <v>12500</v>
          </cell>
          <cell r="M1478">
            <v>627.072</v>
          </cell>
          <cell r="BG1478">
            <v>13127.072</v>
          </cell>
          <cell r="BH1478">
            <v>13127.072</v>
          </cell>
        </row>
        <row r="1479">
          <cell r="D1479" t="str">
            <v>A00529</v>
          </cell>
          <cell r="E1479" t="str">
            <v>ugb</v>
          </cell>
          <cell r="F1479" t="str">
            <v>GGE</v>
          </cell>
          <cell r="G1479" t="str">
            <v>UP31</v>
          </cell>
          <cell r="H1479" t="str">
            <v>11</v>
          </cell>
          <cell r="I1479" t="str">
            <v>GB</v>
          </cell>
          <cell r="J1479" t="str">
            <v>22/08/2011</v>
          </cell>
          <cell r="K1479">
            <v>0</v>
          </cell>
          <cell r="L1479">
            <v>12500</v>
          </cell>
          <cell r="M1479">
            <v>0</v>
          </cell>
          <cell r="BG1479">
            <v>12500</v>
          </cell>
          <cell r="BH1479">
            <v>12500</v>
          </cell>
        </row>
        <row r="1480">
          <cell r="D1480" t="str">
            <v>A00027</v>
          </cell>
          <cell r="E1480" t="str">
            <v>ugb</v>
          </cell>
          <cell r="F1480" t="str">
            <v>THW</v>
          </cell>
          <cell r="G1480" t="str">
            <v>UT23</v>
          </cell>
          <cell r="H1480" t="str">
            <v>4</v>
          </cell>
          <cell r="I1480" t="str">
            <v>ZA</v>
          </cell>
          <cell r="J1480" t="str">
            <v>06/02/2006</v>
          </cell>
          <cell r="K1480">
            <v>34.452344615385002</v>
          </cell>
          <cell r="L1480">
            <v>60000</v>
          </cell>
          <cell r="M1480">
            <v>7182.0720000000001</v>
          </cell>
          <cell r="BG1480">
            <v>67182.072</v>
          </cell>
          <cell r="BH1480">
            <v>67182.072</v>
          </cell>
        </row>
        <row r="1481">
          <cell r="D1481" t="str">
            <v>S10345</v>
          </cell>
          <cell r="E1481" t="str">
            <v>ugb</v>
          </cell>
          <cell r="F1481" t="str">
            <v>THW</v>
          </cell>
          <cell r="G1481" t="str">
            <v>UT23</v>
          </cell>
          <cell r="H1481" t="str">
            <v>4</v>
          </cell>
          <cell r="J1481" t="str">
            <v>14/01/2013</v>
          </cell>
          <cell r="K1481">
            <v>0</v>
          </cell>
          <cell r="L1481">
            <v>41.69</v>
          </cell>
          <cell r="M1481">
            <v>0</v>
          </cell>
          <cell r="BG1481">
            <v>41.69</v>
          </cell>
          <cell r="BH1481">
            <v>41.69</v>
          </cell>
        </row>
        <row r="1482">
          <cell r="D1482" t="str">
            <v>A25108</v>
          </cell>
          <cell r="E1482" t="str">
            <v>ugb</v>
          </cell>
          <cell r="F1482" t="str">
            <v>SBR</v>
          </cell>
          <cell r="G1482" t="str">
            <v>UT31</v>
          </cell>
          <cell r="H1482" t="str">
            <v>8</v>
          </cell>
          <cell r="I1482" t="str">
            <v>GR</v>
          </cell>
          <cell r="J1482" t="str">
            <v>24/11/2008</v>
          </cell>
          <cell r="K1482">
            <v>15.339780512820999</v>
          </cell>
          <cell r="L1482">
            <v>27250</v>
          </cell>
          <cell r="M1482">
            <v>2662.5720000000001</v>
          </cell>
          <cell r="BG1482">
            <v>29912.572</v>
          </cell>
          <cell r="BH1482">
            <v>29912.572</v>
          </cell>
        </row>
        <row r="1483">
          <cell r="D1483" t="str">
            <v>A25212</v>
          </cell>
          <cell r="E1483" t="str">
            <v>ugb</v>
          </cell>
          <cell r="F1483" t="str">
            <v>WEN</v>
          </cell>
          <cell r="G1483" t="str">
            <v>UU41</v>
          </cell>
          <cell r="H1483" t="str">
            <v>6</v>
          </cell>
          <cell r="I1483" t="str">
            <v>GB</v>
          </cell>
          <cell r="J1483" t="str">
            <v>07/12/2010</v>
          </cell>
          <cell r="K1483">
            <v>21.905165128204999</v>
          </cell>
          <cell r="L1483">
            <v>38500</v>
          </cell>
          <cell r="M1483">
            <v>4215.0720000000001</v>
          </cell>
          <cell r="BG1483">
            <v>42715.072</v>
          </cell>
          <cell r="BH1483">
            <v>42715.072</v>
          </cell>
        </row>
        <row r="1484">
          <cell r="D1484" t="str">
            <v>A03929</v>
          </cell>
          <cell r="E1484" t="str">
            <v>ugb</v>
          </cell>
          <cell r="F1484" t="str">
            <v>THW</v>
          </cell>
          <cell r="G1484" t="str">
            <v>UT23</v>
          </cell>
          <cell r="H1484" t="str">
            <v>3</v>
          </cell>
          <cell r="I1484" t="str">
            <v>GB</v>
          </cell>
          <cell r="J1484" t="str">
            <v>25/07/1988</v>
          </cell>
          <cell r="K1484">
            <v>46.707729230768997</v>
          </cell>
          <cell r="L1484">
            <v>81000</v>
          </cell>
          <cell r="M1484">
            <v>10080.072</v>
          </cell>
          <cell r="BG1484">
            <v>91080.072</v>
          </cell>
          <cell r="BH1484">
            <v>91080.072</v>
          </cell>
        </row>
        <row r="1485">
          <cell r="D1485" t="str">
            <v>I00322</v>
          </cell>
          <cell r="E1485" t="str">
            <v>uin</v>
          </cell>
          <cell r="F1485" t="str">
            <v>TRM</v>
          </cell>
          <cell r="G1485" t="str">
            <v>UT111</v>
          </cell>
          <cell r="H1485" t="str">
            <v>7</v>
          </cell>
          <cell r="I1485" t="str">
            <v>IN</v>
          </cell>
          <cell r="J1485" t="str">
            <v>14/11/2013</v>
          </cell>
          <cell r="K1485">
            <v>5.4357393273589478</v>
          </cell>
          <cell r="L1485">
            <v>6284.0591094309975</v>
          </cell>
          <cell r="M1485">
            <v>0</v>
          </cell>
          <cell r="S1485">
            <v>94.260886641464964</v>
          </cell>
          <cell r="V1485">
            <v>301.63483725268787</v>
          </cell>
          <cell r="AA1485">
            <v>1750.8048505081249</v>
          </cell>
          <cell r="AB1485">
            <v>3142.0295547154988</v>
          </cell>
          <cell r="AC1485">
            <v>147.28263537728901</v>
          </cell>
          <cell r="AD1485">
            <v>245.47105896214833</v>
          </cell>
          <cell r="AQ1485">
            <v>754.08709313171971</v>
          </cell>
          <cell r="BA1485">
            <v>0</v>
          </cell>
          <cell r="BG1485">
            <v>12719.630026019933</v>
          </cell>
          <cell r="BH1485">
            <v>10968.825175511809</v>
          </cell>
        </row>
        <row r="1486">
          <cell r="D1486" t="str">
            <v>I00302</v>
          </cell>
          <cell r="E1486" t="str">
            <v>uin</v>
          </cell>
          <cell r="F1486" t="str">
            <v>TRO</v>
          </cell>
          <cell r="G1486" t="str">
            <v>UT111</v>
          </cell>
          <cell r="H1486" t="str">
            <v>8</v>
          </cell>
          <cell r="I1486" t="str">
            <v>IN</v>
          </cell>
          <cell r="J1486" t="str">
            <v>28/10/2013</v>
          </cell>
          <cell r="K1486">
            <v>1.3402741974669941</v>
          </cell>
          <cell r="L1486">
            <v>1335.3625607540869</v>
          </cell>
          <cell r="M1486">
            <v>0</v>
          </cell>
          <cell r="S1486">
            <v>94.260886641464964</v>
          </cell>
          <cell r="V1486">
            <v>64.097402916196174</v>
          </cell>
          <cell r="AA1486">
            <v>421.84228975403801</v>
          </cell>
          <cell r="AB1486">
            <v>667.68128037704344</v>
          </cell>
          <cell r="AC1486">
            <v>147.28263537728901</v>
          </cell>
          <cell r="AD1486">
            <v>245.47105896214833</v>
          </cell>
          <cell r="AQ1486">
            <v>160.24350729049044</v>
          </cell>
          <cell r="BA1486">
            <v>0</v>
          </cell>
          <cell r="BG1486">
            <v>3136.2416220727578</v>
          </cell>
          <cell r="BH1486">
            <v>2714.3993323187196</v>
          </cell>
        </row>
        <row r="1487">
          <cell r="D1487" t="str">
            <v>I00027</v>
          </cell>
          <cell r="E1487" t="str">
            <v>uin</v>
          </cell>
          <cell r="F1487" t="str">
            <v>WWN</v>
          </cell>
          <cell r="G1487" t="str">
            <v>UU111</v>
          </cell>
          <cell r="H1487" t="str">
            <v>8</v>
          </cell>
          <cell r="I1487" t="str">
            <v>IN</v>
          </cell>
          <cell r="J1487" t="str">
            <v>20/09/2010</v>
          </cell>
          <cell r="K1487">
            <v>0.50353037735825035</v>
          </cell>
          <cell r="L1487">
            <v>1178.2610830183121</v>
          </cell>
          <cell r="M1487">
            <v>0</v>
          </cell>
          <cell r="BG1487">
            <v>1178.2610830183121</v>
          </cell>
          <cell r="BH1487">
            <v>1178.2610830183121</v>
          </cell>
        </row>
        <row r="1488">
          <cell r="D1488" t="str">
            <v>A76272</v>
          </cell>
          <cell r="E1488" t="str">
            <v>ugb</v>
          </cell>
          <cell r="F1488" t="str">
            <v>TRL</v>
          </cell>
          <cell r="G1488" t="str">
            <v>UT43</v>
          </cell>
          <cell r="H1488" t="str">
            <v>5</v>
          </cell>
          <cell r="J1488" t="str">
            <v>27/08/2013</v>
          </cell>
          <cell r="K1488">
            <v>36.5</v>
          </cell>
          <cell r="L1488">
            <v>36.5</v>
          </cell>
          <cell r="M1488">
            <v>0</v>
          </cell>
          <cell r="BG1488">
            <v>36.5</v>
          </cell>
          <cell r="BH1488">
            <v>36.5</v>
          </cell>
        </row>
        <row r="1489">
          <cell r="D1489" t="str">
            <v>A76423</v>
          </cell>
          <cell r="E1489" t="str">
            <v>ugb</v>
          </cell>
          <cell r="F1489" t="str">
            <v>SBR</v>
          </cell>
          <cell r="G1489" t="str">
            <v>UT31</v>
          </cell>
          <cell r="H1489" t="str">
            <v>5</v>
          </cell>
          <cell r="I1489" t="str">
            <v>PL</v>
          </cell>
          <cell r="J1489" t="str">
            <v>20/01/2014</v>
          </cell>
          <cell r="K1489">
            <v>34.905729230768998</v>
          </cell>
          <cell r="L1489">
            <v>50000</v>
          </cell>
          <cell r="M1489">
            <v>5802.0720000000001</v>
          </cell>
          <cell r="U1489">
            <v>875</v>
          </cell>
          <cell r="Y1489">
            <v>414.1</v>
          </cell>
          <cell r="AA1489">
            <v>9250</v>
          </cell>
          <cell r="AH1489">
            <v>500</v>
          </cell>
          <cell r="AX1489">
            <v>875</v>
          </cell>
          <cell r="BE1489">
            <v>350</v>
          </cell>
          <cell r="BG1489">
            <v>68066.172000000006</v>
          </cell>
          <cell r="BH1489">
            <v>58466.172000000006</v>
          </cell>
        </row>
        <row r="1490">
          <cell r="D1490" t="str">
            <v>A76022</v>
          </cell>
          <cell r="E1490" t="str">
            <v>ugb</v>
          </cell>
          <cell r="F1490" t="str">
            <v>TRL</v>
          </cell>
          <cell r="G1490" t="str">
            <v>UT42</v>
          </cell>
          <cell r="H1490" t="str">
            <v>5</v>
          </cell>
          <cell r="I1490" t="str">
            <v>GB</v>
          </cell>
          <cell r="J1490" t="str">
            <v>07/01/2013</v>
          </cell>
          <cell r="K1490">
            <v>41.587780512820999</v>
          </cell>
          <cell r="L1490">
            <v>57750</v>
          </cell>
          <cell r="M1490">
            <v>7182.0720000000001</v>
          </cell>
          <cell r="U1490">
            <v>1050</v>
          </cell>
          <cell r="Y1490">
            <v>414.1</v>
          </cell>
          <cell r="AA1490">
            <v>11100</v>
          </cell>
          <cell r="AX1490">
            <v>1050</v>
          </cell>
          <cell r="BF1490">
            <v>300</v>
          </cell>
          <cell r="BG1490">
            <v>78846.172000000006</v>
          </cell>
          <cell r="BH1490">
            <v>67446.172000000006</v>
          </cell>
        </row>
        <row r="1491">
          <cell r="D1491" t="str">
            <v>I00259</v>
          </cell>
          <cell r="E1491" t="str">
            <v>uin</v>
          </cell>
          <cell r="F1491" t="str">
            <v>WWN</v>
          </cell>
          <cell r="G1491" t="str">
            <v>UU116</v>
          </cell>
          <cell r="H1491" t="str">
            <v>9</v>
          </cell>
          <cell r="I1491" t="str">
            <v>IN</v>
          </cell>
          <cell r="J1491" t="str">
            <v>05/08/2013</v>
          </cell>
          <cell r="K1491">
            <v>1.6076466123105602</v>
          </cell>
          <cell r="L1491">
            <v>1296.0871913201433</v>
          </cell>
          <cell r="M1491">
            <v>0</v>
          </cell>
          <cell r="S1491">
            <v>94.260886641464964</v>
          </cell>
          <cell r="V1491">
            <v>62.212185183366884</v>
          </cell>
          <cell r="AA1491">
            <v>521.6750945063576</v>
          </cell>
          <cell r="AB1491">
            <v>648.04359566007167</v>
          </cell>
          <cell r="AC1491">
            <v>147.28263537728901</v>
          </cell>
          <cell r="AD1491">
            <v>245.47105896214833</v>
          </cell>
          <cell r="AQ1491">
            <v>155.53046295841719</v>
          </cell>
          <cell r="BA1491">
            <v>591.32996219745689</v>
          </cell>
          <cell r="BG1491">
            <v>3761.8930728067157</v>
          </cell>
          <cell r="BH1491">
            <v>3240.217978300358</v>
          </cell>
        </row>
        <row r="1492">
          <cell r="D1492" t="str">
            <v>I00411</v>
          </cell>
          <cell r="E1492" t="str">
            <v>uin</v>
          </cell>
          <cell r="F1492" t="str">
            <v>THW</v>
          </cell>
          <cell r="G1492" t="str">
            <v>UT211</v>
          </cell>
          <cell r="H1492" t="str">
            <v>8</v>
          </cell>
          <cell r="I1492" t="str">
            <v>IN</v>
          </cell>
          <cell r="J1492" t="str">
            <v>12/05/2014</v>
          </cell>
          <cell r="K1492">
            <v>1.1635328194805832</v>
          </cell>
          <cell r="L1492">
            <v>1.1635328194805832</v>
          </cell>
          <cell r="M1492">
            <v>0</v>
          </cell>
          <cell r="BG1492">
            <v>1.1635328194805832</v>
          </cell>
          <cell r="BH1492">
            <v>1.1635328194805832</v>
          </cell>
        </row>
        <row r="1493">
          <cell r="D1493" t="str">
            <v>S10257</v>
          </cell>
          <cell r="E1493" t="str">
            <v>ugb</v>
          </cell>
          <cell r="F1493" t="str">
            <v>GCL</v>
          </cell>
          <cell r="G1493" t="str">
            <v>UP21</v>
          </cell>
          <cell r="H1493" t="str">
            <v>8</v>
          </cell>
          <cell r="J1493" t="str">
            <v>20/07/2009</v>
          </cell>
          <cell r="K1493">
            <v>0</v>
          </cell>
          <cell r="L1493">
            <v>14.36</v>
          </cell>
          <cell r="M1493">
            <v>0</v>
          </cell>
          <cell r="BG1493">
            <v>14.36</v>
          </cell>
          <cell r="BH1493">
            <v>14.36</v>
          </cell>
        </row>
        <row r="1494">
          <cell r="D1494" t="str">
            <v>I00100</v>
          </cell>
          <cell r="E1494" t="str">
            <v>uin</v>
          </cell>
          <cell r="F1494" t="str">
            <v>WWN</v>
          </cell>
          <cell r="G1494" t="str">
            <v>UU111</v>
          </cell>
          <cell r="H1494" t="str">
            <v>8</v>
          </cell>
          <cell r="I1494" t="str">
            <v>IN</v>
          </cell>
          <cell r="J1494" t="str">
            <v>08/08/2011</v>
          </cell>
          <cell r="K1494">
            <v>0.75529556603738046</v>
          </cell>
          <cell r="L1494">
            <v>1767.3916245274679</v>
          </cell>
          <cell r="M1494">
            <v>0</v>
          </cell>
          <cell r="BG1494">
            <v>1767.3916245274679</v>
          </cell>
          <cell r="BH1494">
            <v>1767.3916245274679</v>
          </cell>
        </row>
        <row r="1495">
          <cell r="D1495" t="str">
            <v>I00017</v>
          </cell>
          <cell r="E1495" t="str">
            <v>uin</v>
          </cell>
          <cell r="F1495" t="str">
            <v>WWN</v>
          </cell>
          <cell r="G1495" t="str">
            <v>UU111</v>
          </cell>
          <cell r="H1495" t="str">
            <v>6</v>
          </cell>
          <cell r="I1495" t="str">
            <v>IN</v>
          </cell>
          <cell r="J1495" t="str">
            <v>07/01/2010</v>
          </cell>
          <cell r="K1495">
            <v>3.7199987764211793</v>
          </cell>
          <cell r="L1495">
            <v>3748.8340124699293</v>
          </cell>
          <cell r="M1495">
            <v>0</v>
          </cell>
          <cell r="S1495">
            <v>94.260886641464964</v>
          </cell>
          <cell r="V1495">
            <v>179.94403259855662</v>
          </cell>
          <cell r="AA1495">
            <v>1207.1251843487653</v>
          </cell>
          <cell r="AC1495">
            <v>147.28263537728901</v>
          </cell>
          <cell r="AD1495">
            <v>245.47105896214833</v>
          </cell>
          <cell r="AQ1495">
            <v>449.86008149639156</v>
          </cell>
          <cell r="BA1495">
            <v>2632.0192449310221</v>
          </cell>
          <cell r="BG1495">
            <v>8704.7971368255694</v>
          </cell>
          <cell r="BH1495">
            <v>7497.6719524768041</v>
          </cell>
        </row>
        <row r="1496">
          <cell r="D1496" t="str">
            <v>I00324</v>
          </cell>
          <cell r="E1496" t="str">
            <v>uin</v>
          </cell>
          <cell r="F1496" t="str">
            <v>TRS</v>
          </cell>
          <cell r="G1496" t="str">
            <v>UT111</v>
          </cell>
          <cell r="H1496" t="str">
            <v>10</v>
          </cell>
          <cell r="I1496" t="str">
            <v>IN</v>
          </cell>
          <cell r="J1496" t="str">
            <v>14/11/2013</v>
          </cell>
          <cell r="K1496">
            <v>1.3727778889740683</v>
          </cell>
          <cell r="L1496">
            <v>1374.6379301880306</v>
          </cell>
          <cell r="M1496">
            <v>0</v>
          </cell>
          <cell r="S1496">
            <v>94.260886641464964</v>
          </cell>
          <cell r="V1496">
            <v>65.982620649025478</v>
          </cell>
          <cell r="AA1496">
            <v>432.38961166478464</v>
          </cell>
          <cell r="AB1496">
            <v>687.31896509401531</v>
          </cell>
          <cell r="AC1496">
            <v>147.28263537728901</v>
          </cell>
          <cell r="AD1496">
            <v>245.47105896214833</v>
          </cell>
          <cell r="AQ1496">
            <v>164.95655162256369</v>
          </cell>
          <cell r="BA1496">
            <v>0</v>
          </cell>
          <cell r="BG1496">
            <v>3212.3002601993221</v>
          </cell>
          <cell r="BH1496">
            <v>2779.9106485345374</v>
          </cell>
        </row>
        <row r="1497">
          <cell r="D1497" t="str">
            <v>I00365</v>
          </cell>
          <cell r="E1497" t="str">
            <v>uin</v>
          </cell>
          <cell r="F1497" t="str">
            <v>TRL</v>
          </cell>
          <cell r="G1497" t="str">
            <v>UT111</v>
          </cell>
          <cell r="H1497" t="str">
            <v>8</v>
          </cell>
          <cell r="I1497" t="str">
            <v>IN</v>
          </cell>
          <cell r="J1497" t="str">
            <v>10/03/2014</v>
          </cell>
          <cell r="K1497">
            <v>2.0293371903760224</v>
          </cell>
          <cell r="L1497">
            <v>2160.1453188669052</v>
          </cell>
          <cell r="M1497">
            <v>0</v>
          </cell>
          <cell r="S1497">
            <v>94.260886641464964</v>
          </cell>
          <cell r="V1497">
            <v>103.68697530561147</v>
          </cell>
          <cell r="AA1497">
            <v>658.51205262899498</v>
          </cell>
          <cell r="AB1497">
            <v>1080.0726594334526</v>
          </cell>
          <cell r="AC1497">
            <v>147.28263537728901</v>
          </cell>
          <cell r="AD1497">
            <v>245.47105896214833</v>
          </cell>
          <cell r="AQ1497">
            <v>259.21743826402866</v>
          </cell>
          <cell r="BA1497">
            <v>0</v>
          </cell>
          <cell r="BG1497">
            <v>4748.6490254798955</v>
          </cell>
          <cell r="BH1497">
            <v>4090.1369728509007</v>
          </cell>
        </row>
        <row r="1498">
          <cell r="D1498" t="str">
            <v>I00266</v>
          </cell>
          <cell r="E1498" t="str">
            <v>uin</v>
          </cell>
          <cell r="F1498" t="str">
            <v>AHR</v>
          </cell>
          <cell r="G1498" t="str">
            <v>US111</v>
          </cell>
          <cell r="H1498" t="str">
            <v>10</v>
          </cell>
          <cell r="I1498" t="str">
            <v>IN</v>
          </cell>
          <cell r="J1498" t="str">
            <v>14/08/2013</v>
          </cell>
          <cell r="K1498">
            <v>0</v>
          </cell>
          <cell r="L1498">
            <v>981.88423584859333</v>
          </cell>
          <cell r="M1498">
            <v>118.49850262654033</v>
          </cell>
          <cell r="BG1498">
            <v>1100.3827384751337</v>
          </cell>
          <cell r="BH1498">
            <v>1100.3827384751337</v>
          </cell>
        </row>
        <row r="1499">
          <cell r="D1499" t="str">
            <v>I00380</v>
          </cell>
          <cell r="E1499" t="str">
            <v>uin</v>
          </cell>
          <cell r="F1499" t="str">
            <v>TRM</v>
          </cell>
          <cell r="G1499" t="str">
            <v>UT111</v>
          </cell>
          <cell r="H1499" t="str">
            <v>8</v>
          </cell>
          <cell r="I1499" t="str">
            <v>IN</v>
          </cell>
          <cell r="J1499" t="str">
            <v>07/04/2014</v>
          </cell>
          <cell r="K1499">
            <v>1.259014968699298</v>
          </cell>
          <cell r="L1499">
            <v>1237.1741371692276</v>
          </cell>
          <cell r="M1499">
            <v>0</v>
          </cell>
          <cell r="S1499">
            <v>94.260886641464964</v>
          </cell>
          <cell r="V1499">
            <v>59.384358584122928</v>
          </cell>
          <cell r="AA1499">
            <v>395.47398497717114</v>
          </cell>
          <cell r="AB1499">
            <v>618.5870685846138</v>
          </cell>
          <cell r="AC1499">
            <v>147.28263537728901</v>
          </cell>
          <cell r="AD1499">
            <v>245.47105896214833</v>
          </cell>
          <cell r="AQ1499">
            <v>148.46089646030734</v>
          </cell>
          <cell r="BA1499">
            <v>0</v>
          </cell>
          <cell r="BG1499">
            <v>2946.0950267563453</v>
          </cell>
          <cell r="BH1499">
            <v>2550.621041779174</v>
          </cell>
        </row>
        <row r="1500">
          <cell r="D1500" t="str">
            <v>I00151</v>
          </cell>
          <cell r="E1500" t="str">
            <v>uin</v>
          </cell>
          <cell r="F1500" t="str">
            <v>TRS</v>
          </cell>
          <cell r="G1500" t="str">
            <v>UT111</v>
          </cell>
          <cell r="H1500" t="str">
            <v>8</v>
          </cell>
          <cell r="I1500" t="str">
            <v>IN</v>
          </cell>
          <cell r="J1500" t="str">
            <v>24/07/2012</v>
          </cell>
          <cell r="K1500">
            <v>4.4575656068611034</v>
          </cell>
          <cell r="L1500">
            <v>3593.696303205852</v>
          </cell>
          <cell r="M1500">
            <v>0</v>
          </cell>
          <cell r="S1500">
            <v>94.260886641464964</v>
          </cell>
          <cell r="V1500">
            <v>172.49742255388091</v>
          </cell>
          <cell r="AA1500">
            <v>1446.4627620403553</v>
          </cell>
          <cell r="AB1500">
            <v>1796.848151602926</v>
          </cell>
          <cell r="AC1500">
            <v>147.28263537728901</v>
          </cell>
          <cell r="AD1500">
            <v>245.47105896214833</v>
          </cell>
          <cell r="AQ1500">
            <v>431.24355638470223</v>
          </cell>
          <cell r="BA1500">
            <v>2502.9407432863663</v>
          </cell>
          <cell r="BG1500">
            <v>10430.703520054985</v>
          </cell>
          <cell r="BH1500">
            <v>8984.24075801463</v>
          </cell>
        </row>
        <row r="1501">
          <cell r="D1501" t="str">
            <v>I00368</v>
          </cell>
          <cell r="E1501" t="str">
            <v>uin</v>
          </cell>
          <cell r="F1501" t="str">
            <v>TRL</v>
          </cell>
          <cell r="G1501" t="str">
            <v>UT111</v>
          </cell>
          <cell r="H1501" t="str">
            <v>7</v>
          </cell>
          <cell r="I1501" t="str">
            <v>IN</v>
          </cell>
          <cell r="J1501" t="str">
            <v>20/03/2014</v>
          </cell>
          <cell r="K1501">
            <v>2.5916663204895283</v>
          </cell>
          <cell r="L1501">
            <v>2847.4642839609205</v>
          </cell>
          <cell r="M1501">
            <v>0</v>
          </cell>
          <cell r="S1501">
            <v>94.260886641464964</v>
          </cell>
          <cell r="V1501">
            <v>136.67828563012421</v>
          </cell>
          <cell r="AA1501">
            <v>827.91418331778675</v>
          </cell>
          <cell r="AB1501">
            <v>1423.7321419804603</v>
          </cell>
          <cell r="AC1501">
            <v>147.28263537728901</v>
          </cell>
          <cell r="AD1501">
            <v>245.47105896214833</v>
          </cell>
          <cell r="AQ1501">
            <v>341.69571407531049</v>
          </cell>
          <cell r="BA1501">
            <v>0</v>
          </cell>
          <cell r="BG1501">
            <v>6064.4991899455044</v>
          </cell>
          <cell r="BH1501">
            <v>5236.585006627718</v>
          </cell>
        </row>
        <row r="1502">
          <cell r="D1502" t="str">
            <v>I00314</v>
          </cell>
          <cell r="E1502" t="str">
            <v>uin</v>
          </cell>
          <cell r="F1502" t="str">
            <v>WWN</v>
          </cell>
          <cell r="G1502" t="str">
            <v>UU116</v>
          </cell>
          <cell r="H1502" t="str">
            <v>7</v>
          </cell>
          <cell r="I1502" t="str">
            <v>IN</v>
          </cell>
          <cell r="J1502" t="str">
            <v>06/11/2013</v>
          </cell>
          <cell r="K1502">
            <v>0</v>
          </cell>
          <cell r="L1502">
            <v>0</v>
          </cell>
          <cell r="M1502">
            <v>0</v>
          </cell>
          <cell r="BG1502">
            <v>0</v>
          </cell>
          <cell r="BH1502">
            <v>0</v>
          </cell>
        </row>
        <row r="1503">
          <cell r="D1503" t="str">
            <v>I00274</v>
          </cell>
          <cell r="E1503" t="str">
            <v>uin</v>
          </cell>
          <cell r="F1503" t="str">
            <v>WWN</v>
          </cell>
          <cell r="G1503" t="str">
            <v>UU111</v>
          </cell>
          <cell r="H1503" t="str">
            <v>7</v>
          </cell>
          <cell r="I1503" t="str">
            <v>IN</v>
          </cell>
          <cell r="J1503" t="str">
            <v>27/08/2013</v>
          </cell>
          <cell r="K1503">
            <v>7.6972171134869365</v>
          </cell>
          <cell r="L1503">
            <v>6205.5083705631105</v>
          </cell>
          <cell r="M1503">
            <v>0</v>
          </cell>
          <cell r="S1503">
            <v>94.260886641464964</v>
          </cell>
          <cell r="V1503">
            <v>297.86440178702929</v>
          </cell>
          <cell r="AA1503">
            <v>2497.7171191516518</v>
          </cell>
          <cell r="AB1503">
            <v>3102.7541852815552</v>
          </cell>
          <cell r="AC1503">
            <v>147.28263537728901</v>
          </cell>
          <cell r="AD1503">
            <v>245.47105896214833</v>
          </cell>
          <cell r="AQ1503">
            <v>744.66100446757321</v>
          </cell>
          <cell r="BA1503">
            <v>4675.9683833276058</v>
          </cell>
          <cell r="BG1503">
            <v>18011.488045559428</v>
          </cell>
          <cell r="BH1503">
            <v>15513.770926407777</v>
          </cell>
        </row>
        <row r="1504">
          <cell r="D1504" t="str">
            <v>I00201</v>
          </cell>
          <cell r="E1504" t="str">
            <v>uin</v>
          </cell>
          <cell r="F1504" t="str">
            <v>WWN</v>
          </cell>
          <cell r="G1504" t="str">
            <v>UU116</v>
          </cell>
          <cell r="H1504" t="str">
            <v>7</v>
          </cell>
          <cell r="I1504" t="str">
            <v>IN</v>
          </cell>
          <cell r="J1504" t="str">
            <v>24/12/2012</v>
          </cell>
          <cell r="K1504">
            <v>2.6353688692847759</v>
          </cell>
          <cell r="L1504">
            <v>2124.6403848986206</v>
          </cell>
          <cell r="M1504">
            <v>0</v>
          </cell>
          <cell r="S1504">
            <v>94.260886641464964</v>
          </cell>
          <cell r="V1504">
            <v>101.98273847513379</v>
          </cell>
          <cell r="AA1504">
            <v>855.16698347488818</v>
          </cell>
          <cell r="AB1504">
            <v>1062.3201924493103</v>
          </cell>
          <cell r="AC1504">
            <v>147.28263537728901</v>
          </cell>
          <cell r="AD1504">
            <v>245.47105896214833</v>
          </cell>
          <cell r="AQ1504">
            <v>254.95684618783446</v>
          </cell>
          <cell r="BA1504">
            <v>1280.6814276596788</v>
          </cell>
          <cell r="BG1504">
            <v>6166.7631541263681</v>
          </cell>
          <cell r="BH1504">
            <v>5311.59617065148</v>
          </cell>
        </row>
        <row r="1505">
          <cell r="D1505" t="str">
            <v>I00267</v>
          </cell>
          <cell r="E1505" t="str">
            <v>uin</v>
          </cell>
          <cell r="F1505" t="str">
            <v>AHR</v>
          </cell>
          <cell r="G1505" t="str">
            <v>US111</v>
          </cell>
          <cell r="H1505" t="str">
            <v>8</v>
          </cell>
          <cell r="I1505" t="str">
            <v>IN</v>
          </cell>
          <cell r="J1505" t="str">
            <v>14/08/2013</v>
          </cell>
          <cell r="K1505">
            <v>0</v>
          </cell>
          <cell r="L1505">
            <v>1838.0872895085668</v>
          </cell>
          <cell r="M1505">
            <v>228.09249349501692</v>
          </cell>
          <cell r="BG1505">
            <v>2066.1797830035835</v>
          </cell>
          <cell r="BH1505">
            <v>2066.1797830035835</v>
          </cell>
        </row>
        <row r="1506">
          <cell r="D1506" t="str">
            <v>I00086</v>
          </cell>
          <cell r="E1506" t="str">
            <v>uin</v>
          </cell>
          <cell r="F1506" t="str">
            <v>TRO</v>
          </cell>
          <cell r="G1506" t="str">
            <v>UT111</v>
          </cell>
          <cell r="H1506" t="str">
            <v>6</v>
          </cell>
          <cell r="I1506" t="str">
            <v>IN</v>
          </cell>
          <cell r="J1506" t="str">
            <v>05/04/2011</v>
          </cell>
          <cell r="K1506">
            <v>6.0018826346219942</v>
          </cell>
          <cell r="L1506">
            <v>4838.7255142618678</v>
          </cell>
          <cell r="M1506">
            <v>0</v>
          </cell>
          <cell r="S1506">
            <v>94.260886641464964</v>
          </cell>
          <cell r="V1506">
            <v>232.25882468456967</v>
          </cell>
          <cell r="AA1506">
            <v>1947.5876518238497</v>
          </cell>
          <cell r="AB1506">
            <v>2419.3627571309339</v>
          </cell>
          <cell r="AC1506">
            <v>147.28263537728901</v>
          </cell>
          <cell r="AD1506">
            <v>245.47105896214833</v>
          </cell>
          <cell r="AQ1506">
            <v>580.64706171142416</v>
          </cell>
          <cell r="BA1506">
            <v>3538.8089744219155</v>
          </cell>
          <cell r="BG1506">
            <v>14044.405365015466</v>
          </cell>
          <cell r="BH1506">
            <v>12096.817713191616</v>
          </cell>
        </row>
        <row r="1507">
          <cell r="D1507" t="str">
            <v>IC0003</v>
          </cell>
          <cell r="E1507" t="str">
            <v>uin</v>
          </cell>
          <cell r="F1507" t="str">
            <v>WWN</v>
          </cell>
          <cell r="G1507" t="str">
            <v>UU111</v>
          </cell>
          <cell r="H1507" t="str">
            <v>10</v>
          </cell>
          <cell r="I1507" t="str">
            <v>IN</v>
          </cell>
          <cell r="J1507" t="str">
            <v>01/06/2010</v>
          </cell>
          <cell r="K1507">
            <v>0</v>
          </cell>
          <cell r="L1507">
            <v>1.0070204722863174</v>
          </cell>
          <cell r="M1507">
            <v>0</v>
          </cell>
          <cell r="BG1507">
            <v>1.0070204722863174</v>
          </cell>
          <cell r="BH1507">
            <v>1.0070204722863174</v>
          </cell>
        </row>
        <row r="1508">
          <cell r="D1508" t="str">
            <v>A74798</v>
          </cell>
          <cell r="E1508" t="str">
            <v>ugb</v>
          </cell>
          <cell r="F1508" t="str">
            <v>TRL</v>
          </cell>
          <cell r="G1508" t="str">
            <v>UT42</v>
          </cell>
          <cell r="H1508" t="str">
            <v>6</v>
          </cell>
          <cell r="J1508" t="str">
            <v>25/06/2012</v>
          </cell>
          <cell r="K1508">
            <v>0</v>
          </cell>
          <cell r="L1508">
            <v>50</v>
          </cell>
          <cell r="M1508">
            <v>0</v>
          </cell>
          <cell r="BG1508">
            <v>50</v>
          </cell>
          <cell r="BH1508">
            <v>50</v>
          </cell>
        </row>
        <row r="1509">
          <cell r="D1509" t="str">
            <v>I00319</v>
          </cell>
          <cell r="E1509" t="str">
            <v>uin</v>
          </cell>
          <cell r="F1509" t="str">
            <v>TRM</v>
          </cell>
          <cell r="G1509" t="str">
            <v>UU115</v>
          </cell>
          <cell r="H1509" t="str">
            <v>8</v>
          </cell>
          <cell r="I1509" t="str">
            <v>IN</v>
          </cell>
          <cell r="J1509" t="str">
            <v>11/11/2013</v>
          </cell>
          <cell r="K1509">
            <v>1.7790740328125583</v>
          </cell>
          <cell r="L1509">
            <v>1865.5800481123274</v>
          </cell>
          <cell r="M1509">
            <v>0</v>
          </cell>
          <cell r="S1509">
            <v>94.260886641464964</v>
          </cell>
          <cell r="V1509">
            <v>89.547842309391712</v>
          </cell>
          <cell r="AA1509">
            <v>564.23113554911868</v>
          </cell>
          <cell r="AB1509">
            <v>932.7900240561637</v>
          </cell>
          <cell r="AC1509">
            <v>147.28263537728901</v>
          </cell>
          <cell r="AD1509">
            <v>245.47105896214833</v>
          </cell>
          <cell r="AQ1509">
            <v>223.86960577347926</v>
          </cell>
          <cell r="BA1509">
            <v>0</v>
          </cell>
          <cell r="BG1509">
            <v>4163.0332367813835</v>
          </cell>
          <cell r="BH1509">
            <v>3598.8021012322647</v>
          </cell>
        </row>
        <row r="1510">
          <cell r="D1510" t="str">
            <v>I00015</v>
          </cell>
          <cell r="E1510" t="str">
            <v>uin</v>
          </cell>
          <cell r="F1510" t="str">
            <v>AIT</v>
          </cell>
          <cell r="G1510" t="str">
            <v>US111</v>
          </cell>
          <cell r="H1510" t="str">
            <v>8</v>
          </cell>
          <cell r="I1510" t="str">
            <v>IN</v>
          </cell>
          <cell r="J1510" t="str">
            <v>04/03/2010</v>
          </cell>
          <cell r="K1510">
            <v>3.1324731171425699</v>
          </cell>
          <cell r="L1510">
            <v>2525.4062546025821</v>
          </cell>
          <cell r="M1510">
            <v>0</v>
          </cell>
          <cell r="S1510">
            <v>94.260886641464964</v>
          </cell>
          <cell r="V1510">
            <v>121.21950022092395</v>
          </cell>
          <cell r="AA1510">
            <v>1016.4753851440913</v>
          </cell>
          <cell r="AB1510">
            <v>1262.703127301291</v>
          </cell>
          <cell r="AC1510">
            <v>147.28263537728901</v>
          </cell>
          <cell r="AD1510">
            <v>245.47105896214833</v>
          </cell>
          <cell r="AQ1510">
            <v>303.04875055230985</v>
          </cell>
          <cell r="BA1510">
            <v>1614.1194953115025</v>
          </cell>
          <cell r="BG1510">
            <v>7329.9870941136032</v>
          </cell>
          <cell r="BH1510">
            <v>6313.5117089695123</v>
          </cell>
        </row>
        <row r="1511">
          <cell r="D1511" t="str">
            <v>I00171</v>
          </cell>
          <cell r="E1511" t="str">
            <v>uin</v>
          </cell>
          <cell r="F1511" t="str">
            <v>TRS</v>
          </cell>
          <cell r="G1511" t="str">
            <v>UT111</v>
          </cell>
          <cell r="H1511" t="str">
            <v>10</v>
          </cell>
          <cell r="I1511" t="str">
            <v>IN</v>
          </cell>
          <cell r="J1511" t="str">
            <v>24/09/2012</v>
          </cell>
          <cell r="K1511">
            <v>1.950610638338053</v>
          </cell>
          <cell r="L1511">
            <v>1572.5857921351073</v>
          </cell>
          <cell r="M1511">
            <v>0</v>
          </cell>
          <cell r="S1511">
            <v>94.260886641464964</v>
          </cell>
          <cell r="V1511">
            <v>75.484118022485148</v>
          </cell>
          <cell r="AA1511">
            <v>632.96559163434631</v>
          </cell>
          <cell r="AB1511">
            <v>786.29289606755356</v>
          </cell>
          <cell r="AC1511">
            <v>147.28263537728901</v>
          </cell>
          <cell r="AD1511">
            <v>245.47105896214833</v>
          </cell>
          <cell r="AQ1511">
            <v>188.71029505621286</v>
          </cell>
          <cell r="BA1511">
            <v>821.37561981442377</v>
          </cell>
          <cell r="BG1511">
            <v>4564.4288937110305</v>
          </cell>
          <cell r="BH1511">
            <v>3931.4633020766842</v>
          </cell>
        </row>
        <row r="1512">
          <cell r="D1512" t="str">
            <v>I00173</v>
          </cell>
          <cell r="E1512" t="str">
            <v>uin</v>
          </cell>
          <cell r="F1512" t="str">
            <v>THW</v>
          </cell>
          <cell r="G1512" t="str">
            <v>UT216</v>
          </cell>
          <cell r="H1512" t="str">
            <v>7</v>
          </cell>
          <cell r="I1512" t="str">
            <v>IN</v>
          </cell>
          <cell r="J1512" t="str">
            <v>26/09/2012</v>
          </cell>
          <cell r="K1512">
            <v>4.116992261996927</v>
          </cell>
          <cell r="L1512">
            <v>3181.3049241494427</v>
          </cell>
          <cell r="M1512">
            <v>400.02435072904899</v>
          </cell>
          <cell r="S1512">
            <v>94.260886641464964</v>
          </cell>
          <cell r="V1512">
            <v>152.70263635917323</v>
          </cell>
          <cell r="AA1512">
            <v>1280.4752319701506</v>
          </cell>
          <cell r="AB1512">
            <v>1590.6524620747214</v>
          </cell>
          <cell r="AC1512">
            <v>147.28263537728901</v>
          </cell>
          <cell r="AD1512">
            <v>245.47105896214833</v>
          </cell>
          <cell r="AQ1512">
            <v>381.75659089793311</v>
          </cell>
          <cell r="BA1512">
            <v>2159.8311159114337</v>
          </cell>
          <cell r="BG1512">
            <v>9633.7618930728077</v>
          </cell>
          <cell r="BH1512">
            <v>8353.2866611026566</v>
          </cell>
        </row>
        <row r="1513">
          <cell r="D1513" t="str">
            <v>I00182</v>
          </cell>
          <cell r="E1513" t="str">
            <v>uin</v>
          </cell>
          <cell r="F1513" t="str">
            <v>WWN</v>
          </cell>
          <cell r="G1513" t="str">
            <v>UU111</v>
          </cell>
          <cell r="H1513" t="str">
            <v>8</v>
          </cell>
          <cell r="I1513" t="str">
            <v>IN</v>
          </cell>
          <cell r="J1513" t="str">
            <v>08/10/2012</v>
          </cell>
          <cell r="K1513">
            <v>2.6845241162097797</v>
          </cell>
          <cell r="L1513">
            <v>2164.2692326574693</v>
          </cell>
          <cell r="M1513">
            <v>0</v>
          </cell>
          <cell r="S1513">
            <v>94.260886641464964</v>
          </cell>
          <cell r="V1513">
            <v>103.88492316755854</v>
          </cell>
          <cell r="AA1513">
            <v>871.11767057783879</v>
          </cell>
          <cell r="AB1513">
            <v>1082.1346163287346</v>
          </cell>
          <cell r="AC1513">
            <v>147.28263537728901</v>
          </cell>
          <cell r="AD1513">
            <v>245.47105896214833</v>
          </cell>
          <cell r="AQ1513">
            <v>259.71230791889633</v>
          </cell>
          <cell r="BA1513">
            <v>1313.6531002994748</v>
          </cell>
          <cell r="BG1513">
            <v>6281.7864319308746</v>
          </cell>
          <cell r="BH1513">
            <v>5410.6687613530357</v>
          </cell>
        </row>
        <row r="1514">
          <cell r="D1514" t="str">
            <v>I00018</v>
          </cell>
          <cell r="E1514" t="str">
            <v>uin</v>
          </cell>
          <cell r="F1514" t="str">
            <v>WWN</v>
          </cell>
          <cell r="G1514" t="str">
            <v>UU116</v>
          </cell>
          <cell r="H1514" t="str">
            <v>7</v>
          </cell>
          <cell r="I1514" t="str">
            <v>IN</v>
          </cell>
          <cell r="J1514" t="str">
            <v>09/07/2010</v>
          </cell>
          <cell r="K1514">
            <v>3.3278300464129118</v>
          </cell>
          <cell r="L1514">
            <v>2682.9004860326963</v>
          </cell>
          <cell r="M1514">
            <v>0</v>
          </cell>
          <cell r="S1514">
            <v>94.260886641464964</v>
          </cell>
          <cell r="V1514">
            <v>128.77922332956945</v>
          </cell>
          <cell r="AA1514">
            <v>1079.8679514949185</v>
          </cell>
          <cell r="AB1514">
            <v>1341.4502430163482</v>
          </cell>
          <cell r="AC1514">
            <v>147.28263537728901</v>
          </cell>
          <cell r="AD1514">
            <v>245.47105896214833</v>
          </cell>
          <cell r="AQ1514">
            <v>321.94805832392359</v>
          </cell>
          <cell r="BA1514">
            <v>1745.1617654278557</v>
          </cell>
          <cell r="BG1514">
            <v>7787.1223086062146</v>
          </cell>
          <cell r="BH1514">
            <v>6707.2543571112965</v>
          </cell>
        </row>
        <row r="1515">
          <cell r="D1515" t="str">
            <v>I00058</v>
          </cell>
          <cell r="E1515" t="str">
            <v>uin</v>
          </cell>
          <cell r="F1515" t="str">
            <v>TRL</v>
          </cell>
          <cell r="G1515" t="str">
            <v>UT111</v>
          </cell>
          <cell r="H1515" t="str">
            <v>9</v>
          </cell>
          <cell r="I1515" t="str">
            <v>IN</v>
          </cell>
          <cell r="J1515" t="str">
            <v>24/11/2010</v>
          </cell>
          <cell r="K1515">
            <v>0</v>
          </cell>
          <cell r="L1515">
            <v>3220.5802935833858</v>
          </cell>
          <cell r="M1515">
            <v>0</v>
          </cell>
          <cell r="BG1515">
            <v>3220.5802935833858</v>
          </cell>
          <cell r="BH1515">
            <v>3220.5802935833858</v>
          </cell>
        </row>
        <row r="1516">
          <cell r="D1516" t="str">
            <v>I00168</v>
          </cell>
          <cell r="E1516" t="str">
            <v>uin</v>
          </cell>
          <cell r="F1516" t="str">
            <v>TRS</v>
          </cell>
          <cell r="G1516" t="str">
            <v>UT111</v>
          </cell>
          <cell r="H1516" t="str">
            <v>10</v>
          </cell>
          <cell r="I1516" t="str">
            <v>IN</v>
          </cell>
          <cell r="J1516" t="str">
            <v>24/09/2012</v>
          </cell>
          <cell r="K1516">
            <v>1.950610638338053</v>
          </cell>
          <cell r="L1516">
            <v>1572.5857921351073</v>
          </cell>
          <cell r="M1516">
            <v>0</v>
          </cell>
          <cell r="S1516">
            <v>94.260886641464964</v>
          </cell>
          <cell r="V1516">
            <v>75.484118022485148</v>
          </cell>
          <cell r="AA1516">
            <v>632.96559163434631</v>
          </cell>
          <cell r="AB1516">
            <v>786.29289606755356</v>
          </cell>
          <cell r="AC1516">
            <v>147.28263537728901</v>
          </cell>
          <cell r="AD1516">
            <v>245.47105896214833</v>
          </cell>
          <cell r="AQ1516">
            <v>188.71029505621286</v>
          </cell>
          <cell r="BA1516">
            <v>821.37561981442377</v>
          </cell>
          <cell r="BG1516">
            <v>4564.4288937110305</v>
          </cell>
          <cell r="BH1516">
            <v>3931.4633020766842</v>
          </cell>
        </row>
        <row r="1517">
          <cell r="D1517" t="str">
            <v>I00041</v>
          </cell>
          <cell r="E1517" t="str">
            <v>uin</v>
          </cell>
          <cell r="F1517" t="str">
            <v>WWN</v>
          </cell>
          <cell r="G1517" t="str">
            <v>UU111</v>
          </cell>
          <cell r="H1517" t="str">
            <v>9</v>
          </cell>
          <cell r="I1517" t="str">
            <v>IN</v>
          </cell>
          <cell r="J1517" t="str">
            <v>29/10/2010</v>
          </cell>
          <cell r="K1517">
            <v>0.63780514465378757</v>
          </cell>
          <cell r="L1517">
            <v>1492.4640384898619</v>
          </cell>
          <cell r="M1517">
            <v>0</v>
          </cell>
          <cell r="BG1517">
            <v>1492.4640384898619</v>
          </cell>
          <cell r="BH1517">
            <v>1492.4640384898619</v>
          </cell>
        </row>
        <row r="1518">
          <cell r="D1518" t="str">
            <v>A50222</v>
          </cell>
          <cell r="E1518" t="str">
            <v>ugb</v>
          </cell>
          <cell r="F1518" t="str">
            <v>THW</v>
          </cell>
          <cell r="G1518" t="str">
            <v>UT22</v>
          </cell>
          <cell r="H1518" t="str">
            <v>11</v>
          </cell>
          <cell r="I1518" t="str">
            <v>GB</v>
          </cell>
          <cell r="J1518" t="str">
            <v>01/04/2012</v>
          </cell>
          <cell r="K1518">
            <v>8.5409600000000001</v>
          </cell>
          <cell r="L1518">
            <v>15600</v>
          </cell>
          <cell r="M1518">
            <v>1054.8720000000001</v>
          </cell>
          <cell r="BG1518">
            <v>16654.871999999999</v>
          </cell>
          <cell r="BH1518">
            <v>16654.871999999999</v>
          </cell>
        </row>
        <row r="1519">
          <cell r="D1519" t="str">
            <v>I00405</v>
          </cell>
          <cell r="E1519" t="str">
            <v>uin</v>
          </cell>
          <cell r="F1519" t="str">
            <v>THW</v>
          </cell>
          <cell r="G1519" t="str">
            <v>UT211</v>
          </cell>
          <cell r="H1519" t="str">
            <v>8</v>
          </cell>
          <cell r="I1519" t="str">
            <v>IN</v>
          </cell>
          <cell r="J1519" t="str">
            <v>14/05/2014</v>
          </cell>
          <cell r="K1519">
            <v>2.5754144747359913</v>
          </cell>
          <cell r="L1519">
            <v>2827.8265992439487</v>
          </cell>
          <cell r="M1519">
            <v>0</v>
          </cell>
          <cell r="S1519">
            <v>94.260886641464964</v>
          </cell>
          <cell r="V1519">
            <v>135.73567676370956</v>
          </cell>
          <cell r="AA1519">
            <v>822.64052236241332</v>
          </cell>
          <cell r="AB1519">
            <v>1413.9132996219744</v>
          </cell>
          <cell r="AC1519">
            <v>147.28263537728901</v>
          </cell>
          <cell r="AD1519">
            <v>245.47105896214833</v>
          </cell>
          <cell r="AQ1519">
            <v>339.33919190927389</v>
          </cell>
          <cell r="BA1519">
            <v>0</v>
          </cell>
          <cell r="BG1519">
            <v>6026.4698708822225</v>
          </cell>
          <cell r="BH1519">
            <v>5203.8293485198092</v>
          </cell>
        </row>
        <row r="1520">
          <cell r="D1520" t="str">
            <v>A74912</v>
          </cell>
          <cell r="E1520" t="str">
            <v>ugb</v>
          </cell>
          <cell r="F1520" t="str">
            <v>TRL</v>
          </cell>
          <cell r="G1520" t="str">
            <v>UT42</v>
          </cell>
          <cell r="H1520" t="str">
            <v>4</v>
          </cell>
          <cell r="I1520" t="str">
            <v>GB</v>
          </cell>
          <cell r="J1520" t="str">
            <v>15/10/2012</v>
          </cell>
          <cell r="K1520">
            <v>42.039011282051</v>
          </cell>
          <cell r="L1520">
            <v>73000</v>
          </cell>
          <cell r="M1520">
            <v>8976.0720000000001</v>
          </cell>
          <cell r="BG1520">
            <v>81976.072</v>
          </cell>
          <cell r="BH1520">
            <v>81976.072</v>
          </cell>
        </row>
        <row r="1521">
          <cell r="D1521" t="str">
            <v>A00226</v>
          </cell>
          <cell r="E1521" t="str">
            <v>ugb</v>
          </cell>
          <cell r="F1521" t="str">
            <v>BBI</v>
          </cell>
          <cell r="G1521" t="str">
            <v>UP21</v>
          </cell>
          <cell r="H1521" t="str">
            <v>0</v>
          </cell>
          <cell r="I1521" t="str">
            <v>GH</v>
          </cell>
          <cell r="J1521" t="str">
            <v>30/04/2007</v>
          </cell>
          <cell r="K1521">
            <v>24.778990769231001</v>
          </cell>
          <cell r="L1521">
            <v>33920</v>
          </cell>
          <cell r="M1521">
            <v>3583.0320000000002</v>
          </cell>
          <cell r="U1521">
            <v>593.6</v>
          </cell>
          <cell r="Y1521">
            <v>340</v>
          </cell>
          <cell r="AA1521">
            <v>6275.2</v>
          </cell>
          <cell r="AT1521">
            <v>2713.6</v>
          </cell>
          <cell r="AX1521">
            <v>593.6</v>
          </cell>
          <cell r="BF1521">
            <v>300</v>
          </cell>
          <cell r="BG1521">
            <v>48319.031999999999</v>
          </cell>
          <cell r="BH1521">
            <v>41743.832000000002</v>
          </cell>
        </row>
        <row r="1522">
          <cell r="D1522" t="str">
            <v>A76038</v>
          </cell>
          <cell r="E1522" t="str">
            <v>ugb</v>
          </cell>
          <cell r="F1522" t="str">
            <v>TRS</v>
          </cell>
          <cell r="G1522" t="str">
            <v>UT43</v>
          </cell>
          <cell r="H1522" t="str">
            <v>10</v>
          </cell>
          <cell r="I1522" t="str">
            <v>GB</v>
          </cell>
          <cell r="J1522" t="str">
            <v>04/02/2013</v>
          </cell>
          <cell r="K1522">
            <v>13.443113846154001</v>
          </cell>
          <cell r="L1522">
            <v>24000</v>
          </cell>
          <cell r="M1522">
            <v>2214.0720000000001</v>
          </cell>
          <cell r="BG1522">
            <v>26214.072</v>
          </cell>
          <cell r="BH1522">
            <v>26214.072</v>
          </cell>
        </row>
        <row r="1523">
          <cell r="D1523" t="str">
            <v>A76575</v>
          </cell>
          <cell r="E1523" t="str">
            <v>ugb</v>
          </cell>
          <cell r="F1523" t="str">
            <v>TRL</v>
          </cell>
          <cell r="G1523" t="str">
            <v>UT42</v>
          </cell>
          <cell r="H1523" t="str">
            <v>9</v>
          </cell>
          <cell r="J1523" t="str">
            <v>08/05/2014</v>
          </cell>
          <cell r="K1523">
            <v>34.799999999999997</v>
          </cell>
          <cell r="L1523">
            <v>34.799999999999997</v>
          </cell>
          <cell r="M1523">
            <v>0</v>
          </cell>
          <cell r="BG1523">
            <v>34.799999999999997</v>
          </cell>
          <cell r="BH1523">
            <v>34.799999999999997</v>
          </cell>
        </row>
        <row r="1524">
          <cell r="D1524" t="str">
            <v>W40983</v>
          </cell>
          <cell r="E1524" t="str">
            <v>ugb</v>
          </cell>
          <cell r="F1524" t="str">
            <v>EEA</v>
          </cell>
          <cell r="G1524" t="str">
            <v>UE31</v>
          </cell>
          <cell r="H1524" t="str">
            <v>0</v>
          </cell>
          <cell r="I1524" t="str">
            <v>IE</v>
          </cell>
          <cell r="J1524" t="str">
            <v>02/06/2003</v>
          </cell>
          <cell r="K1524">
            <v>23.860713846153999</v>
          </cell>
          <cell r="L1524">
            <v>32640</v>
          </cell>
          <cell r="M1524">
            <v>3406.3919999999998</v>
          </cell>
          <cell r="U1524">
            <v>571.20000000000005</v>
          </cell>
          <cell r="Y1524">
            <v>340</v>
          </cell>
          <cell r="AA1524">
            <v>6038.4</v>
          </cell>
          <cell r="AT1524">
            <v>2611.1999999999998</v>
          </cell>
          <cell r="AX1524">
            <v>571.20000000000005</v>
          </cell>
          <cell r="BE1524">
            <v>350</v>
          </cell>
          <cell r="BG1524">
            <v>46528.392</v>
          </cell>
          <cell r="BH1524">
            <v>40139.991999999998</v>
          </cell>
        </row>
        <row r="1525">
          <cell r="D1525" t="str">
            <v>A00261</v>
          </cell>
          <cell r="E1525" t="str">
            <v>ugb</v>
          </cell>
          <cell r="F1525" t="str">
            <v>UEX</v>
          </cell>
          <cell r="G1525" t="str">
            <v>UU11</v>
          </cell>
          <cell r="H1525" t="str">
            <v>3</v>
          </cell>
          <cell r="I1525" t="str">
            <v>GB</v>
          </cell>
          <cell r="J1525" t="str">
            <v>01/11/2007</v>
          </cell>
          <cell r="K1525">
            <v>40.288242051281998</v>
          </cell>
          <cell r="L1525">
            <v>70000</v>
          </cell>
          <cell r="M1525">
            <v>8562.0720000000001</v>
          </cell>
          <cell r="BG1525">
            <v>78562.072</v>
          </cell>
          <cell r="BH1525">
            <v>78562.072</v>
          </cell>
        </row>
        <row r="1526">
          <cell r="D1526" t="str">
            <v>A76343</v>
          </cell>
          <cell r="E1526" t="str">
            <v>ugb</v>
          </cell>
          <cell r="F1526" t="str">
            <v>THW</v>
          </cell>
          <cell r="G1526" t="str">
            <v>UT21</v>
          </cell>
          <cell r="H1526" t="str">
            <v>5</v>
          </cell>
          <cell r="I1526" t="str">
            <v>GB</v>
          </cell>
          <cell r="J1526" t="str">
            <v>04/11/2013</v>
          </cell>
          <cell r="K1526">
            <v>32.346795897436003</v>
          </cell>
          <cell r="L1526">
            <v>45010</v>
          </cell>
          <cell r="M1526">
            <v>5113.4520000000002</v>
          </cell>
          <cell r="U1526">
            <v>787.67499999999995</v>
          </cell>
          <cell r="AA1526">
            <v>8326.85</v>
          </cell>
          <cell r="AM1526">
            <v>2700.6</v>
          </cell>
          <cell r="AX1526">
            <v>787.67499999999995</v>
          </cell>
          <cell r="BE1526">
            <v>350</v>
          </cell>
          <cell r="BG1526">
            <v>63076.252</v>
          </cell>
          <cell r="BH1526">
            <v>54399.402000000002</v>
          </cell>
        </row>
        <row r="1527">
          <cell r="D1527" t="str">
            <v>W40711</v>
          </cell>
          <cell r="E1527" t="str">
            <v>ugb</v>
          </cell>
          <cell r="F1527" t="str">
            <v>THW</v>
          </cell>
          <cell r="G1527" t="str">
            <v>UT21</v>
          </cell>
          <cell r="H1527" t="str">
            <v>6</v>
          </cell>
          <cell r="I1527" t="str">
            <v>GB</v>
          </cell>
          <cell r="J1527" t="str">
            <v>02/08/1999</v>
          </cell>
          <cell r="K1527">
            <v>20.800562051282</v>
          </cell>
          <cell r="L1527">
            <v>37450</v>
          </cell>
          <cell r="M1527">
            <v>3111.096</v>
          </cell>
          <cell r="BG1527">
            <v>40561.095999999998</v>
          </cell>
          <cell r="BH1527">
            <v>40561.095999999998</v>
          </cell>
        </row>
        <row r="1528">
          <cell r="D1528" t="str">
            <v>A74909</v>
          </cell>
          <cell r="E1528" t="str">
            <v>ugb</v>
          </cell>
          <cell r="F1528" t="str">
            <v>GGE</v>
          </cell>
          <cell r="G1528" t="str">
            <v>UP31</v>
          </cell>
          <cell r="H1528" t="str">
            <v>11</v>
          </cell>
          <cell r="J1528" t="str">
            <v>22/10/2012</v>
          </cell>
          <cell r="K1528">
            <v>0</v>
          </cell>
          <cell r="L1528">
            <v>0</v>
          </cell>
          <cell r="M1528">
            <v>0</v>
          </cell>
          <cell r="BG1528">
            <v>0</v>
          </cell>
          <cell r="BH1528">
            <v>0</v>
          </cell>
        </row>
        <row r="1529">
          <cell r="D1529" t="str">
            <v>A80033</v>
          </cell>
          <cell r="E1529" t="str">
            <v>ugb</v>
          </cell>
          <cell r="F1529" t="str">
            <v>ERE</v>
          </cell>
          <cell r="G1529" t="str">
            <v>UU81</v>
          </cell>
          <cell r="H1529" t="str">
            <v>8</v>
          </cell>
          <cell r="J1529" t="str">
            <v>19/12/2012</v>
          </cell>
          <cell r="K1529">
            <v>9.9415753846149997</v>
          </cell>
          <cell r="L1529">
            <v>18000</v>
          </cell>
          <cell r="M1529">
            <v>1386.0719999999999</v>
          </cell>
          <cell r="BG1529">
            <v>19386.072</v>
          </cell>
          <cell r="BH1529">
            <v>19386.072</v>
          </cell>
        </row>
        <row r="1530">
          <cell r="D1530" t="str">
            <v>I00048</v>
          </cell>
          <cell r="E1530" t="str">
            <v>uin</v>
          </cell>
          <cell r="F1530" t="str">
            <v>WWN</v>
          </cell>
          <cell r="G1530" t="str">
            <v>UU116</v>
          </cell>
          <cell r="H1530" t="str">
            <v>6</v>
          </cell>
          <cell r="I1530" t="str">
            <v>IN</v>
          </cell>
          <cell r="J1530" t="str">
            <v>15/11/2010</v>
          </cell>
          <cell r="K1530">
            <v>3.0159371560520398</v>
          </cell>
          <cell r="L1530">
            <v>2822.9171780647057</v>
          </cell>
          <cell r="M1530">
            <v>0</v>
          </cell>
          <cell r="S1530">
            <v>94.260886641464964</v>
          </cell>
          <cell r="V1530">
            <v>135.50002454710588</v>
          </cell>
          <cell r="AB1530">
            <v>1411.4585890323528</v>
          </cell>
          <cell r="AC1530">
            <v>147.28263537728901</v>
          </cell>
          <cell r="AD1530">
            <v>245.47105896214833</v>
          </cell>
          <cell r="AQ1530">
            <v>338.75006136776472</v>
          </cell>
          <cell r="BA1530">
            <v>1861.652511168933</v>
          </cell>
          <cell r="BG1530">
            <v>7057.2929451617647</v>
          </cell>
          <cell r="BH1530">
            <v>7057.2929451617647</v>
          </cell>
        </row>
        <row r="1531">
          <cell r="D1531" t="str">
            <v>IC0005</v>
          </cell>
          <cell r="E1531" t="str">
            <v>uin</v>
          </cell>
          <cell r="F1531" t="str">
            <v>WWN</v>
          </cell>
          <cell r="G1531" t="str">
            <v>UU111</v>
          </cell>
          <cell r="H1531" t="str">
            <v>5</v>
          </cell>
          <cell r="I1531" t="str">
            <v>IN</v>
          </cell>
          <cell r="J1531" t="str">
            <v>11/10/2010</v>
          </cell>
          <cell r="K1531">
            <v>9.9736836897698957</v>
          </cell>
          <cell r="L1531">
            <v>9485.0017182974134</v>
          </cell>
          <cell r="M1531">
            <v>0</v>
          </cell>
          <cell r="S1531">
            <v>94.260886641464964</v>
          </cell>
          <cell r="V1531">
            <v>455.2800824782758</v>
          </cell>
          <cell r="AA1531">
            <v>3236.4216996416117</v>
          </cell>
          <cell r="AB1531">
            <v>4742.5008591487058</v>
          </cell>
          <cell r="AC1531">
            <v>147.28263537728901</v>
          </cell>
          <cell r="AD1531">
            <v>245.47105896214833</v>
          </cell>
          <cell r="BA1531">
            <v>4932.2008935146541</v>
          </cell>
          <cell r="BG1531">
            <v>23338.419834061566</v>
          </cell>
          <cell r="BH1531">
            <v>20101.998134419955</v>
          </cell>
        </row>
        <row r="1532">
          <cell r="D1532" t="str">
            <v>I00166</v>
          </cell>
          <cell r="E1532" t="str">
            <v>uin</v>
          </cell>
          <cell r="F1532" t="str">
            <v>WWN</v>
          </cell>
          <cell r="G1532" t="str">
            <v>UU111</v>
          </cell>
          <cell r="H1532" t="str">
            <v>7</v>
          </cell>
          <cell r="I1532" t="str">
            <v>IN</v>
          </cell>
          <cell r="J1532" t="str">
            <v>12/09/2012</v>
          </cell>
          <cell r="K1532">
            <v>0</v>
          </cell>
          <cell r="L1532">
            <v>2969.2179292061469</v>
          </cell>
          <cell r="M1532">
            <v>0</v>
          </cell>
          <cell r="BG1532">
            <v>2969.2179292061469</v>
          </cell>
          <cell r="BH1532">
            <v>2969.2179292061469</v>
          </cell>
        </row>
        <row r="1533">
          <cell r="D1533" t="str">
            <v>A25285</v>
          </cell>
          <cell r="E1533" t="str">
            <v>ugb</v>
          </cell>
          <cell r="F1533" t="str">
            <v>GGE</v>
          </cell>
          <cell r="G1533" t="str">
            <v>UP31</v>
          </cell>
          <cell r="H1533" t="str">
            <v>6</v>
          </cell>
          <cell r="I1533" t="str">
            <v>GB</v>
          </cell>
          <cell r="J1533" t="str">
            <v>05/03/2012</v>
          </cell>
          <cell r="K1533">
            <v>21.029780512820999</v>
          </cell>
          <cell r="L1533">
            <v>37000</v>
          </cell>
          <cell r="M1533">
            <v>4008.0720000000001</v>
          </cell>
          <cell r="BG1533">
            <v>41008.072</v>
          </cell>
          <cell r="BH1533">
            <v>41008.072</v>
          </cell>
        </row>
        <row r="1534">
          <cell r="D1534" t="str">
            <v>A25006</v>
          </cell>
          <cell r="E1534" t="str">
            <v>ugb</v>
          </cell>
          <cell r="F1534" t="str">
            <v>SBR</v>
          </cell>
          <cell r="G1534" t="str">
            <v>UT31</v>
          </cell>
          <cell r="H1534" t="str">
            <v>3</v>
          </cell>
          <cell r="I1534" t="str">
            <v>GB</v>
          </cell>
          <cell r="J1534" t="str">
            <v>28/04/2008</v>
          </cell>
          <cell r="K1534">
            <v>46.215826066666999</v>
          </cell>
          <cell r="L1534">
            <v>61214.434999999998</v>
          </cell>
          <cell r="M1534">
            <v>7762.2840299999998</v>
          </cell>
          <cell r="O1534">
            <v>2990</v>
          </cell>
          <cell r="U1534">
            <v>1071.2526124999999</v>
          </cell>
          <cell r="Y1534">
            <v>414.1</v>
          </cell>
          <cell r="AA1534">
            <v>11324.670475000001</v>
          </cell>
          <cell r="AM1534">
            <v>3672.8661000000002</v>
          </cell>
          <cell r="AX1534">
            <v>1071.2526124999999</v>
          </cell>
          <cell r="BD1534">
            <v>600</v>
          </cell>
          <cell r="BG1534">
            <v>90120.860830000005</v>
          </cell>
          <cell r="BH1534">
            <v>78196.190354999999</v>
          </cell>
        </row>
        <row r="1535">
          <cell r="D1535" t="str">
            <v>A25189</v>
          </cell>
          <cell r="E1535" t="str">
            <v>ugb</v>
          </cell>
          <cell r="F1535" t="str">
            <v>GGE</v>
          </cell>
          <cell r="G1535" t="str">
            <v>UP31</v>
          </cell>
          <cell r="H1535" t="str">
            <v>11</v>
          </cell>
          <cell r="I1535" t="str">
            <v>GB</v>
          </cell>
          <cell r="J1535" t="str">
            <v>01/03/2010</v>
          </cell>
          <cell r="K1535">
            <v>5.8564471794869997</v>
          </cell>
          <cell r="L1535">
            <v>11000</v>
          </cell>
          <cell r="M1535">
            <v>420.072</v>
          </cell>
          <cell r="BG1535">
            <v>11420.072</v>
          </cell>
          <cell r="BH1535">
            <v>11420.072</v>
          </cell>
        </row>
        <row r="1536">
          <cell r="D1536" t="str">
            <v>A24930</v>
          </cell>
          <cell r="E1536" t="str">
            <v>ugb</v>
          </cell>
          <cell r="F1536" t="str">
            <v>GLR</v>
          </cell>
          <cell r="G1536" t="str">
            <v>UP21</v>
          </cell>
          <cell r="H1536" t="str">
            <v>8</v>
          </cell>
          <cell r="I1536" t="str">
            <v>GB</v>
          </cell>
          <cell r="J1536" t="str">
            <v>25/06/2007</v>
          </cell>
          <cell r="K1536">
            <v>12.50937025641</v>
          </cell>
          <cell r="L1536">
            <v>22400</v>
          </cell>
          <cell r="M1536">
            <v>1993.2719999999999</v>
          </cell>
          <cell r="BG1536">
            <v>24393.272000000001</v>
          </cell>
          <cell r="BH1536">
            <v>24393.272000000001</v>
          </cell>
        </row>
        <row r="1537">
          <cell r="D1537" t="str">
            <v>A04256</v>
          </cell>
          <cell r="E1537" t="str">
            <v>ugb</v>
          </cell>
          <cell r="F1537" t="str">
            <v>THW</v>
          </cell>
          <cell r="G1537" t="str">
            <v>UT21</v>
          </cell>
          <cell r="H1537" t="str">
            <v>4</v>
          </cell>
          <cell r="I1537" t="str">
            <v>GB</v>
          </cell>
          <cell r="J1537" t="str">
            <v>03/05/1982</v>
          </cell>
          <cell r="K1537">
            <v>44.169128205127997</v>
          </cell>
          <cell r="L1537">
            <v>56400</v>
          </cell>
          <cell r="M1537">
            <v>7403.7</v>
          </cell>
          <cell r="P1537">
            <v>5206</v>
          </cell>
          <cell r="U1537">
            <v>987</v>
          </cell>
          <cell r="Y1537">
            <v>414.1</v>
          </cell>
          <cell r="AA1537">
            <v>10434</v>
          </cell>
          <cell r="AN1537">
            <v>3948</v>
          </cell>
          <cell r="AX1537">
            <v>987</v>
          </cell>
          <cell r="BE1537">
            <v>350</v>
          </cell>
          <cell r="BG1537">
            <v>86129.8</v>
          </cell>
          <cell r="BH1537">
            <v>75345.8</v>
          </cell>
        </row>
        <row r="1538">
          <cell r="D1538" t="str">
            <v>A76454</v>
          </cell>
          <cell r="E1538" t="str">
            <v>ugb</v>
          </cell>
          <cell r="F1538" t="str">
            <v>THW</v>
          </cell>
          <cell r="G1538" t="str">
            <v>UT21</v>
          </cell>
          <cell r="H1538" t="str">
            <v>5</v>
          </cell>
          <cell r="I1538" t="str">
            <v>GB</v>
          </cell>
          <cell r="J1538" t="str">
            <v>17/02/2014</v>
          </cell>
          <cell r="K1538">
            <v>35.270813461537998</v>
          </cell>
          <cell r="L1538">
            <v>47000</v>
          </cell>
          <cell r="M1538">
            <v>6249.192</v>
          </cell>
          <cell r="P1538">
            <v>6240</v>
          </cell>
          <cell r="U1538">
            <v>822.5</v>
          </cell>
          <cell r="Y1538">
            <v>414.1</v>
          </cell>
          <cell r="AA1538">
            <v>8695</v>
          </cell>
          <cell r="AM1538">
            <v>2820</v>
          </cell>
          <cell r="AX1538">
            <v>822.5</v>
          </cell>
          <cell r="BF1538">
            <v>300</v>
          </cell>
          <cell r="BG1538">
            <v>73363.292000000001</v>
          </cell>
          <cell r="BH1538">
            <v>64368.292000000001</v>
          </cell>
        </row>
        <row r="1539">
          <cell r="D1539" t="str">
            <v>A25014</v>
          </cell>
          <cell r="E1539" t="str">
            <v>ugb</v>
          </cell>
          <cell r="F1539" t="str">
            <v>EEC</v>
          </cell>
          <cell r="G1539" t="str">
            <v>UE21</v>
          </cell>
          <cell r="H1539" t="str">
            <v>5</v>
          </cell>
          <cell r="I1539" t="str">
            <v>GB</v>
          </cell>
          <cell r="J1539" t="str">
            <v>01/05/2008</v>
          </cell>
          <cell r="K1539">
            <v>27.541616410256001</v>
          </cell>
          <cell r="L1539">
            <v>38110</v>
          </cell>
          <cell r="M1539">
            <v>4161.2520000000004</v>
          </cell>
          <cell r="U1539">
            <v>666.92499999999995</v>
          </cell>
          <cell r="Y1539">
            <v>414.1</v>
          </cell>
          <cell r="AA1539">
            <v>7050.35</v>
          </cell>
          <cell r="AM1539">
            <v>2286.6</v>
          </cell>
          <cell r="AX1539">
            <v>666.92499999999995</v>
          </cell>
          <cell r="BE1539">
            <v>350</v>
          </cell>
          <cell r="BG1539">
            <v>53706.152000000002</v>
          </cell>
          <cell r="BH1539">
            <v>46305.802000000003</v>
          </cell>
        </row>
        <row r="1540">
          <cell r="D1540" t="str">
            <v>A24888</v>
          </cell>
          <cell r="E1540" t="str">
            <v>ugb</v>
          </cell>
          <cell r="F1540" t="str">
            <v>MAM</v>
          </cell>
          <cell r="G1540" t="str">
            <v>UU23</v>
          </cell>
          <cell r="H1540" t="str">
            <v>7</v>
          </cell>
          <cell r="I1540" t="str">
            <v>GB</v>
          </cell>
          <cell r="J1540" t="str">
            <v>08/05/2007</v>
          </cell>
          <cell r="K1540">
            <v>13.195088205128</v>
          </cell>
          <cell r="L1540">
            <v>23575</v>
          </cell>
          <cell r="M1540">
            <v>2155.422</v>
          </cell>
          <cell r="BG1540">
            <v>25730.421999999999</v>
          </cell>
          <cell r="BH1540">
            <v>25730.421999999999</v>
          </cell>
        </row>
        <row r="1541">
          <cell r="D1541" t="str">
            <v>A03654</v>
          </cell>
          <cell r="E1541" t="str">
            <v>ugb</v>
          </cell>
          <cell r="F1541" t="str">
            <v>EEX</v>
          </cell>
          <cell r="G1541" t="str">
            <v>UE11</v>
          </cell>
          <cell r="H1541" t="str">
            <v>0</v>
          </cell>
          <cell r="I1541" t="str">
            <v>GB</v>
          </cell>
          <cell r="J1541" t="str">
            <v>01/05/1990</v>
          </cell>
          <cell r="K1541">
            <v>14.969654700854999</v>
          </cell>
          <cell r="L1541">
            <v>12000</v>
          </cell>
          <cell r="M1541">
            <v>362.49599999999998</v>
          </cell>
          <cell r="U1541">
            <v>210</v>
          </cell>
          <cell r="Y1541">
            <v>340</v>
          </cell>
          <cell r="AA1541">
            <v>2220</v>
          </cell>
          <cell r="AS1541">
            <v>1872</v>
          </cell>
          <cell r="AX1541">
            <v>210</v>
          </cell>
          <cell r="BF1541">
            <v>300</v>
          </cell>
          <cell r="BG1541">
            <v>17514.495999999999</v>
          </cell>
          <cell r="BH1541">
            <v>14994.495999999999</v>
          </cell>
        </row>
        <row r="1542">
          <cell r="D1542" t="str">
            <v>A24851</v>
          </cell>
          <cell r="E1542" t="str">
            <v>ugb</v>
          </cell>
          <cell r="F1542" t="str">
            <v>GGE</v>
          </cell>
          <cell r="G1542" t="str">
            <v>UP31</v>
          </cell>
          <cell r="H1542" t="str">
            <v>0</v>
          </cell>
          <cell r="I1542" t="str">
            <v>GB</v>
          </cell>
          <cell r="J1542" t="str">
            <v>20/11/2006</v>
          </cell>
          <cell r="K1542">
            <v>17.458653846154</v>
          </cell>
          <cell r="L1542">
            <v>29200</v>
          </cell>
          <cell r="M1542">
            <v>0</v>
          </cell>
          <cell r="U1542">
            <v>511</v>
          </cell>
          <cell r="Y1542">
            <v>340</v>
          </cell>
          <cell r="AA1542">
            <v>5402</v>
          </cell>
          <cell r="AX1542">
            <v>511</v>
          </cell>
          <cell r="BE1542">
            <v>350</v>
          </cell>
          <cell r="BG1542">
            <v>36314</v>
          </cell>
          <cell r="BH1542">
            <v>30562</v>
          </cell>
        </row>
        <row r="1543">
          <cell r="D1543" t="str">
            <v>A00459</v>
          </cell>
          <cell r="E1543" t="str">
            <v>ugb</v>
          </cell>
          <cell r="F1543" t="str">
            <v>WWN</v>
          </cell>
          <cell r="G1543" t="str">
            <v>UU31</v>
          </cell>
          <cell r="H1543" t="str">
            <v>6</v>
          </cell>
          <cell r="I1543" t="str">
            <v>GB</v>
          </cell>
          <cell r="J1543" t="str">
            <v>06/07/2010</v>
          </cell>
          <cell r="K1543">
            <v>22.232150000000001</v>
          </cell>
          <cell r="L1543">
            <v>41600</v>
          </cell>
          <cell r="M1543">
            <v>4642.8720000000003</v>
          </cell>
          <cell r="BG1543">
            <v>46242.872000000003</v>
          </cell>
          <cell r="BH1543">
            <v>46242.872000000003</v>
          </cell>
        </row>
        <row r="1544">
          <cell r="D1544" t="str">
            <v>U03166</v>
          </cell>
          <cell r="E1544" t="str">
            <v>ugb</v>
          </cell>
          <cell r="F1544" t="str">
            <v>THW</v>
          </cell>
          <cell r="G1544" t="str">
            <v>UT23</v>
          </cell>
          <cell r="H1544" t="str">
            <v>4</v>
          </cell>
          <cell r="J1544" t="str">
            <v>18/11/2010</v>
          </cell>
          <cell r="K1544">
            <v>0</v>
          </cell>
          <cell r="L1544">
            <v>39</v>
          </cell>
          <cell r="M1544">
            <v>0</v>
          </cell>
          <cell r="BG1544">
            <v>39</v>
          </cell>
          <cell r="BH1544">
            <v>39</v>
          </cell>
        </row>
        <row r="1545">
          <cell r="D1545" t="str">
            <v>U03134</v>
          </cell>
          <cell r="E1545" t="str">
            <v>ugb</v>
          </cell>
          <cell r="F1545" t="str">
            <v>WWN</v>
          </cell>
          <cell r="G1545" t="str">
            <v>UU31</v>
          </cell>
          <cell r="H1545" t="str">
            <v>8</v>
          </cell>
          <cell r="J1545" t="str">
            <v>14/06/2010</v>
          </cell>
          <cell r="K1545">
            <v>0</v>
          </cell>
          <cell r="L1545">
            <v>24</v>
          </cell>
          <cell r="M1545">
            <v>0</v>
          </cell>
          <cell r="BG1545">
            <v>24</v>
          </cell>
          <cell r="BH1545">
            <v>24</v>
          </cell>
        </row>
        <row r="1546">
          <cell r="D1546" t="str">
            <v>U02919</v>
          </cell>
          <cell r="E1546" t="str">
            <v>ugb</v>
          </cell>
          <cell r="F1546" t="str">
            <v>WWN</v>
          </cell>
          <cell r="G1546" t="str">
            <v>UU52</v>
          </cell>
          <cell r="H1546" t="str">
            <v>0</v>
          </cell>
          <cell r="J1546" t="str">
            <v>23/06/2008</v>
          </cell>
          <cell r="K1546">
            <v>11.5</v>
          </cell>
          <cell r="L1546">
            <v>11.5</v>
          </cell>
          <cell r="M1546">
            <v>0</v>
          </cell>
          <cell r="BG1546">
            <v>11.5</v>
          </cell>
          <cell r="BH1546">
            <v>11.5</v>
          </cell>
        </row>
        <row r="1547">
          <cell r="D1547" t="str">
            <v>A74254</v>
          </cell>
          <cell r="E1547" t="str">
            <v>ugb</v>
          </cell>
          <cell r="F1547" t="str">
            <v>EEC</v>
          </cell>
          <cell r="G1547" t="str">
            <v>UE21</v>
          </cell>
          <cell r="H1547" t="str">
            <v>3</v>
          </cell>
          <cell r="I1547" t="str">
            <v>GB</v>
          </cell>
          <cell r="J1547" t="str">
            <v>06/04/2006</v>
          </cell>
          <cell r="K1547">
            <v>53.596611282051001</v>
          </cell>
          <cell r="L1547">
            <v>70000</v>
          </cell>
          <cell r="M1547">
            <v>9209.2919999999995</v>
          </cell>
          <cell r="P1547">
            <v>4690</v>
          </cell>
          <cell r="U1547">
            <v>1225</v>
          </cell>
          <cell r="Y1547">
            <v>414.1</v>
          </cell>
          <cell r="AA1547">
            <v>12950</v>
          </cell>
          <cell r="AM1547">
            <v>4200</v>
          </cell>
          <cell r="AX1547">
            <v>1225</v>
          </cell>
          <cell r="BD1547">
            <v>600</v>
          </cell>
          <cell r="BG1547">
            <v>104513.39200000001</v>
          </cell>
          <cell r="BH1547">
            <v>90963.392000000007</v>
          </cell>
        </row>
        <row r="1548">
          <cell r="D1548" t="str">
            <v>A25066</v>
          </cell>
          <cell r="E1548" t="str">
            <v>ugb</v>
          </cell>
          <cell r="F1548" t="str">
            <v>SBS</v>
          </cell>
          <cell r="G1548" t="str">
            <v>UP51</v>
          </cell>
          <cell r="H1548" t="str">
            <v>0</v>
          </cell>
          <cell r="I1548" t="str">
            <v>GB</v>
          </cell>
          <cell r="J1548" t="str">
            <v>22/09/2008</v>
          </cell>
          <cell r="K1548">
            <v>10.292344615385</v>
          </cell>
          <cell r="L1548">
            <v>16000</v>
          </cell>
          <cell r="M1548">
            <v>1110.0719999999999</v>
          </cell>
          <cell r="AA1548">
            <v>2960</v>
          </cell>
          <cell r="BG1548">
            <v>20070.072</v>
          </cell>
          <cell r="BH1548">
            <v>17110.072</v>
          </cell>
        </row>
        <row r="1549">
          <cell r="D1549" t="str">
            <v>A25154</v>
          </cell>
          <cell r="E1549" t="str">
            <v>ugb</v>
          </cell>
          <cell r="F1549" t="str">
            <v>SBS</v>
          </cell>
          <cell r="G1549" t="str">
            <v>UP33</v>
          </cell>
          <cell r="H1549" t="str">
            <v>8</v>
          </cell>
          <cell r="I1549" t="str">
            <v>GB</v>
          </cell>
          <cell r="J1549" t="str">
            <v>01/06/2010</v>
          </cell>
          <cell r="K1549">
            <v>0</v>
          </cell>
          <cell r="L1549">
            <v>28500</v>
          </cell>
          <cell r="M1549">
            <v>2835.0720000000001</v>
          </cell>
          <cell r="BG1549">
            <v>31335.072</v>
          </cell>
          <cell r="BH1549">
            <v>31335.072</v>
          </cell>
        </row>
        <row r="1550">
          <cell r="D1550" t="str">
            <v>A25041</v>
          </cell>
          <cell r="E1550" t="str">
            <v>ugb</v>
          </cell>
          <cell r="F1550" t="str">
            <v>GGE</v>
          </cell>
          <cell r="G1550" t="str">
            <v>UP31</v>
          </cell>
          <cell r="H1550" t="str">
            <v>8</v>
          </cell>
          <cell r="I1550" t="str">
            <v>GB</v>
          </cell>
          <cell r="J1550" t="str">
            <v>07/07/2008</v>
          </cell>
          <cell r="K1550">
            <v>13.027597948718</v>
          </cell>
          <cell r="L1550">
            <v>23288</v>
          </cell>
          <cell r="M1550">
            <v>2115.8159999999998</v>
          </cell>
          <cell r="BG1550">
            <v>25403.815999999999</v>
          </cell>
          <cell r="BH1550">
            <v>25403.815999999999</v>
          </cell>
        </row>
        <row r="1551">
          <cell r="D1551" t="str">
            <v>A74255</v>
          </cell>
          <cell r="E1551" t="str">
            <v>ugb</v>
          </cell>
          <cell r="F1551" t="str">
            <v>EEC</v>
          </cell>
          <cell r="G1551" t="str">
            <v>UE21</v>
          </cell>
          <cell r="H1551" t="str">
            <v>4</v>
          </cell>
          <cell r="I1551" t="str">
            <v>GB</v>
          </cell>
          <cell r="J1551" t="str">
            <v>06/04/2006</v>
          </cell>
          <cell r="K1551">
            <v>23.779655384615001</v>
          </cell>
          <cell r="L1551">
            <v>41712</v>
          </cell>
          <cell r="M1551">
            <v>4658.3280000000004</v>
          </cell>
          <cell r="BG1551">
            <v>46370.328000000001</v>
          </cell>
          <cell r="BH1551">
            <v>46370.328000000001</v>
          </cell>
        </row>
        <row r="1552">
          <cell r="D1552" t="str">
            <v>U03082</v>
          </cell>
          <cell r="E1552" t="str">
            <v>ugb</v>
          </cell>
          <cell r="F1552" t="str">
            <v>SBR</v>
          </cell>
          <cell r="G1552" t="str">
            <v>UT31</v>
          </cell>
          <cell r="H1552" t="str">
            <v>5</v>
          </cell>
          <cell r="J1552" t="str">
            <v>16/11/2009</v>
          </cell>
          <cell r="K1552">
            <v>0</v>
          </cell>
          <cell r="L1552">
            <v>53.04</v>
          </cell>
          <cell r="M1552">
            <v>0</v>
          </cell>
          <cell r="BG1552">
            <v>53.04</v>
          </cell>
          <cell r="BH1552">
            <v>53.04</v>
          </cell>
        </row>
        <row r="1553">
          <cell r="D1553" t="str">
            <v>A25074</v>
          </cell>
          <cell r="E1553" t="str">
            <v>ugb</v>
          </cell>
          <cell r="F1553" t="str">
            <v>WWN</v>
          </cell>
          <cell r="G1553" t="str">
            <v>UU61</v>
          </cell>
          <cell r="H1553" t="str">
            <v>8</v>
          </cell>
          <cell r="I1553" t="str">
            <v>GB</v>
          </cell>
          <cell r="J1553" t="str">
            <v>27/10/2008</v>
          </cell>
          <cell r="K1553">
            <v>11.782246153846</v>
          </cell>
          <cell r="L1553">
            <v>22500</v>
          </cell>
          <cell r="M1553">
            <v>2007.0719999999999</v>
          </cell>
          <cell r="BG1553">
            <v>24507.072</v>
          </cell>
          <cell r="BH1553">
            <v>24507.072</v>
          </cell>
        </row>
        <row r="1554">
          <cell r="D1554" t="str">
            <v>A74621</v>
          </cell>
          <cell r="E1554" t="str">
            <v>ugb</v>
          </cell>
          <cell r="F1554" t="str">
            <v>SBR</v>
          </cell>
          <cell r="G1554" t="str">
            <v>UT31</v>
          </cell>
          <cell r="H1554" t="str">
            <v>11</v>
          </cell>
          <cell r="I1554" t="str">
            <v>CA</v>
          </cell>
          <cell r="J1554" t="str">
            <v>12/10/2009</v>
          </cell>
          <cell r="K1554">
            <v>9.0661907692309995</v>
          </cell>
          <cell r="L1554">
            <v>16500</v>
          </cell>
          <cell r="M1554">
            <v>1179.0719999999999</v>
          </cell>
          <cell r="BG1554">
            <v>17679.072</v>
          </cell>
          <cell r="BH1554">
            <v>17679.072</v>
          </cell>
        </row>
        <row r="1555">
          <cell r="D1555" t="str">
            <v>A74373</v>
          </cell>
          <cell r="E1555" t="str">
            <v>ugb</v>
          </cell>
          <cell r="F1555" t="str">
            <v>GGE</v>
          </cell>
          <cell r="G1555" t="str">
            <v>UP32</v>
          </cell>
          <cell r="H1555" t="str">
            <v>7</v>
          </cell>
          <cell r="I1555" t="str">
            <v>GB</v>
          </cell>
          <cell r="J1555" t="str">
            <v>26/03/2007</v>
          </cell>
          <cell r="K1555">
            <v>16.361062564103001</v>
          </cell>
          <cell r="L1555">
            <v>29000</v>
          </cell>
          <cell r="M1555">
            <v>2904.0720000000001</v>
          </cell>
          <cell r="BG1555">
            <v>31904.072</v>
          </cell>
          <cell r="BH1555">
            <v>31904.072</v>
          </cell>
        </row>
        <row r="1556">
          <cell r="D1556" t="str">
            <v>A49799</v>
          </cell>
          <cell r="E1556" t="str">
            <v>ugb</v>
          </cell>
          <cell r="F1556" t="str">
            <v>THW</v>
          </cell>
          <cell r="G1556" t="str">
            <v>UT21</v>
          </cell>
          <cell r="H1556" t="str">
            <v>6</v>
          </cell>
          <cell r="I1556" t="str">
            <v>IE</v>
          </cell>
          <cell r="J1556" t="str">
            <v>31/07/2006</v>
          </cell>
          <cell r="K1556">
            <v>19.66242974359</v>
          </cell>
          <cell r="L1556">
            <v>34657</v>
          </cell>
          <cell r="M1556">
            <v>3684.7379999999998</v>
          </cell>
          <cell r="BG1556">
            <v>38341.737999999998</v>
          </cell>
          <cell r="BH1556">
            <v>38341.737999999998</v>
          </cell>
        </row>
        <row r="1557">
          <cell r="D1557" t="str">
            <v>A80041</v>
          </cell>
          <cell r="E1557" t="str">
            <v>ugb</v>
          </cell>
          <cell r="F1557" t="str">
            <v>ERE</v>
          </cell>
          <cell r="G1557" t="str">
            <v>UU81</v>
          </cell>
          <cell r="H1557" t="str">
            <v>8</v>
          </cell>
          <cell r="J1557" t="str">
            <v>19/12/2012</v>
          </cell>
          <cell r="K1557">
            <v>14.026703589744001</v>
          </cell>
          <cell r="L1557">
            <v>25000</v>
          </cell>
          <cell r="M1557">
            <v>2352.0720000000001</v>
          </cell>
          <cell r="BG1557">
            <v>27352.072</v>
          </cell>
          <cell r="BH1557">
            <v>27352.072</v>
          </cell>
        </row>
        <row r="1558">
          <cell r="D1558" t="str">
            <v>A24798</v>
          </cell>
          <cell r="E1558" t="str">
            <v>ugb</v>
          </cell>
          <cell r="F1558" t="str">
            <v>TPL</v>
          </cell>
          <cell r="G1558" t="str">
            <v>UT22</v>
          </cell>
          <cell r="H1558" t="str">
            <v>7</v>
          </cell>
          <cell r="I1558" t="str">
            <v>GB</v>
          </cell>
          <cell r="J1558" t="str">
            <v>12/06/2006</v>
          </cell>
          <cell r="K1558">
            <v>20.008498461538</v>
          </cell>
          <cell r="L1558">
            <v>35250</v>
          </cell>
          <cell r="M1558">
            <v>3766.5720000000001</v>
          </cell>
          <cell r="BG1558">
            <v>39016.572</v>
          </cell>
          <cell r="BH1558">
            <v>39016.572</v>
          </cell>
        </row>
        <row r="1559">
          <cell r="D1559" t="str">
            <v>S10276</v>
          </cell>
          <cell r="E1559" t="str">
            <v>ugb</v>
          </cell>
          <cell r="F1559" t="str">
            <v>THW</v>
          </cell>
          <cell r="G1559" t="str">
            <v>UT22</v>
          </cell>
          <cell r="H1559" t="str">
            <v>6</v>
          </cell>
          <cell r="J1559" t="str">
            <v>18/01/2010</v>
          </cell>
          <cell r="K1559">
            <v>0</v>
          </cell>
          <cell r="L1559">
            <v>0.01</v>
          </cell>
          <cell r="M1559">
            <v>0</v>
          </cell>
          <cell r="BG1559">
            <v>0.01</v>
          </cell>
          <cell r="BH1559">
            <v>0.01</v>
          </cell>
        </row>
        <row r="1560">
          <cell r="D1560" t="str">
            <v>A00509</v>
          </cell>
          <cell r="E1560" t="str">
            <v>ugb</v>
          </cell>
          <cell r="F1560" t="str">
            <v>GGE</v>
          </cell>
          <cell r="G1560" t="str">
            <v>UP31</v>
          </cell>
          <cell r="H1560" t="str">
            <v>8</v>
          </cell>
          <cell r="I1560" t="str">
            <v>GB</v>
          </cell>
          <cell r="J1560" t="str">
            <v>08/11/2010</v>
          </cell>
          <cell r="K1560">
            <v>13.56274974359</v>
          </cell>
          <cell r="L1560">
            <v>24205</v>
          </cell>
          <cell r="M1560">
            <v>2242.3620000000001</v>
          </cell>
          <cell r="BG1560">
            <v>26447.362000000001</v>
          </cell>
          <cell r="BH1560">
            <v>26447.362000000001</v>
          </cell>
        </row>
        <row r="1561">
          <cell r="D1561" t="str">
            <v>W96903</v>
          </cell>
          <cell r="E1561" t="str">
            <v>ugb</v>
          </cell>
          <cell r="F1561" t="str">
            <v>WWN</v>
          </cell>
          <cell r="G1561" t="str">
            <v>UU21</v>
          </cell>
          <cell r="H1561" t="str">
            <v>0</v>
          </cell>
          <cell r="I1561" t="str">
            <v>GB</v>
          </cell>
          <cell r="J1561" t="str">
            <v>18/10/1982</v>
          </cell>
          <cell r="K1561">
            <v>27.153235897436002</v>
          </cell>
          <cell r="L1561">
            <v>35420</v>
          </cell>
          <cell r="M1561">
            <v>3086.0749700000001</v>
          </cell>
          <cell r="P1561">
            <v>4480.74</v>
          </cell>
          <cell r="U1561">
            <v>619.85</v>
          </cell>
          <cell r="AA1561">
            <v>6552.7</v>
          </cell>
          <cell r="AW1561">
            <v>5525.52</v>
          </cell>
          <cell r="BE1561">
            <v>350</v>
          </cell>
          <cell r="BG1561">
            <v>56034.884969999999</v>
          </cell>
          <cell r="BH1561">
            <v>49132.184970000002</v>
          </cell>
        </row>
        <row r="1562">
          <cell r="D1562" t="str">
            <v>A97519</v>
          </cell>
          <cell r="E1562" t="str">
            <v>ugb</v>
          </cell>
          <cell r="F1562" t="str">
            <v>THW</v>
          </cell>
          <cell r="G1562" t="str">
            <v>UT21</v>
          </cell>
          <cell r="H1562" t="str">
            <v>3</v>
          </cell>
          <cell r="I1562" t="str">
            <v>GB</v>
          </cell>
          <cell r="J1562" t="str">
            <v>04/01/2005</v>
          </cell>
          <cell r="K1562">
            <v>29.939736923077</v>
          </cell>
          <cell r="L1562">
            <v>52267.5</v>
          </cell>
          <cell r="M1562">
            <v>6114.9870000000001</v>
          </cell>
          <cell r="BG1562">
            <v>58382.487000000001</v>
          </cell>
          <cell r="BH1562">
            <v>58382.487000000001</v>
          </cell>
        </row>
        <row r="1563">
          <cell r="D1563" t="str">
            <v>A74651</v>
          </cell>
          <cell r="E1563" t="str">
            <v>ugb</v>
          </cell>
          <cell r="F1563" t="str">
            <v>GGE</v>
          </cell>
          <cell r="G1563" t="str">
            <v>UP31</v>
          </cell>
          <cell r="H1563" t="str">
            <v>6</v>
          </cell>
          <cell r="I1563" t="str">
            <v>GB</v>
          </cell>
          <cell r="J1563" t="str">
            <v>08/12/2009</v>
          </cell>
          <cell r="K1563">
            <v>19.862601025640998</v>
          </cell>
          <cell r="L1563">
            <v>35000</v>
          </cell>
          <cell r="M1563">
            <v>3732.0720000000001</v>
          </cell>
          <cell r="BG1563">
            <v>38732.072</v>
          </cell>
          <cell r="BH1563">
            <v>38732.072</v>
          </cell>
        </row>
        <row r="1564">
          <cell r="D1564" t="str">
            <v>A74975</v>
          </cell>
          <cell r="E1564" t="str">
            <v>ugb</v>
          </cell>
          <cell r="F1564" t="str">
            <v>GGE</v>
          </cell>
          <cell r="G1564" t="str">
            <v>UP31</v>
          </cell>
          <cell r="H1564" t="str">
            <v>11</v>
          </cell>
          <cell r="J1564" t="str">
            <v>17/12/2012</v>
          </cell>
          <cell r="K1564">
            <v>0</v>
          </cell>
          <cell r="L1564">
            <v>24.1</v>
          </cell>
          <cell r="M1564">
            <v>0</v>
          </cell>
          <cell r="BG1564">
            <v>24.1</v>
          </cell>
          <cell r="BH1564">
            <v>24.1</v>
          </cell>
        </row>
        <row r="1565">
          <cell r="D1565" t="str">
            <v>A76335</v>
          </cell>
          <cell r="E1565" t="str">
            <v>ugb</v>
          </cell>
          <cell r="F1565" t="str">
            <v>TRL</v>
          </cell>
          <cell r="G1565" t="str">
            <v>UT43</v>
          </cell>
          <cell r="H1565" t="str">
            <v>6</v>
          </cell>
          <cell r="I1565" t="str">
            <v>GB</v>
          </cell>
          <cell r="J1565" t="str">
            <v>25/11/2013</v>
          </cell>
          <cell r="K1565">
            <v>32.985263403262998</v>
          </cell>
          <cell r="L1565">
            <v>40480</v>
          </cell>
          <cell r="M1565">
            <v>4488.3119999999999</v>
          </cell>
          <cell r="U1565">
            <v>708.4</v>
          </cell>
          <cell r="AA1565">
            <v>7488.8</v>
          </cell>
          <cell r="AM1565">
            <v>2428.8000000000002</v>
          </cell>
          <cell r="AX1565">
            <v>708.4</v>
          </cell>
          <cell r="BF1565">
            <v>300</v>
          </cell>
          <cell r="BG1565">
            <v>56602.712</v>
          </cell>
          <cell r="BH1565">
            <v>48813.911999999997</v>
          </cell>
        </row>
        <row r="1566">
          <cell r="D1566" t="str">
            <v>u03147</v>
          </cell>
          <cell r="E1566" t="str">
            <v>ugb</v>
          </cell>
          <cell r="F1566" t="str">
            <v>WWN</v>
          </cell>
          <cell r="G1566" t="str">
            <v>UU61</v>
          </cell>
          <cell r="H1566" t="str">
            <v>10</v>
          </cell>
          <cell r="J1566" t="str">
            <v>25/08/2010</v>
          </cell>
          <cell r="K1566">
            <v>0</v>
          </cell>
          <cell r="L1566">
            <v>10.8</v>
          </cell>
          <cell r="M1566">
            <v>0</v>
          </cell>
          <cell r="BG1566">
            <v>10.8</v>
          </cell>
          <cell r="BH1566">
            <v>10.8</v>
          </cell>
        </row>
        <row r="1567">
          <cell r="D1567" t="str">
            <v>A74850</v>
          </cell>
          <cell r="E1567" t="str">
            <v>ugb</v>
          </cell>
          <cell r="F1567" t="str">
            <v>WWN</v>
          </cell>
          <cell r="G1567" t="str">
            <v>UU31</v>
          </cell>
          <cell r="H1567" t="str">
            <v>8</v>
          </cell>
          <cell r="I1567" t="str">
            <v>GB</v>
          </cell>
          <cell r="J1567" t="str">
            <v>20/08/2012</v>
          </cell>
          <cell r="K1567">
            <v>21.198798071795</v>
          </cell>
          <cell r="L1567">
            <v>30160</v>
          </cell>
          <cell r="M1567">
            <v>3083.6762399999998</v>
          </cell>
          <cell r="T1567">
            <v>141.47999999999999</v>
          </cell>
          <cell r="U1567">
            <v>527.79999999999995</v>
          </cell>
          <cell r="Y1567">
            <v>414.1</v>
          </cell>
          <cell r="AA1567">
            <v>5579.6</v>
          </cell>
          <cell r="AI1567">
            <v>603.20000000000005</v>
          </cell>
          <cell r="AX1567">
            <v>527.79999999999995</v>
          </cell>
          <cell r="BF1567">
            <v>300</v>
          </cell>
          <cell r="BG1567">
            <v>41337.656239999997</v>
          </cell>
          <cell r="BH1567">
            <v>35458.056239999998</v>
          </cell>
        </row>
        <row r="1568">
          <cell r="D1568" t="str">
            <v>A76417</v>
          </cell>
          <cell r="E1568" t="str">
            <v>ugb</v>
          </cell>
          <cell r="F1568" t="str">
            <v>TRL</v>
          </cell>
          <cell r="G1568" t="str">
            <v>UT42</v>
          </cell>
          <cell r="H1568" t="str">
            <v>8</v>
          </cell>
          <cell r="J1568" t="str">
            <v>03/08/2013</v>
          </cell>
          <cell r="K1568">
            <v>67.5</v>
          </cell>
          <cell r="L1568">
            <v>67.5</v>
          </cell>
          <cell r="M1568">
            <v>0</v>
          </cell>
          <cell r="BG1568">
            <v>67.5</v>
          </cell>
          <cell r="BH1568">
            <v>67.5</v>
          </cell>
        </row>
        <row r="1569">
          <cell r="D1569" t="str">
            <v>A74930</v>
          </cell>
          <cell r="E1569" t="str">
            <v>ugb</v>
          </cell>
          <cell r="F1569" t="str">
            <v>GCL</v>
          </cell>
          <cell r="G1569" t="str">
            <v>UP31</v>
          </cell>
          <cell r="H1569" t="str">
            <v>6</v>
          </cell>
          <cell r="I1569" t="str">
            <v>GB</v>
          </cell>
          <cell r="J1569" t="str">
            <v>10/12/2012</v>
          </cell>
          <cell r="K1569">
            <v>26.966734358974001</v>
          </cell>
          <cell r="L1569">
            <v>37620</v>
          </cell>
          <cell r="M1569">
            <v>4093.6320000000001</v>
          </cell>
          <cell r="U1569">
            <v>658.35</v>
          </cell>
          <cell r="Y1569">
            <v>414.1</v>
          </cell>
          <cell r="AA1569">
            <v>6959.7</v>
          </cell>
          <cell r="AL1569">
            <v>1881</v>
          </cell>
          <cell r="AX1569">
            <v>658.35</v>
          </cell>
          <cell r="BF1569">
            <v>300</v>
          </cell>
          <cell r="BG1569">
            <v>52585.131999999998</v>
          </cell>
          <cell r="BH1569">
            <v>45325.432000000001</v>
          </cell>
        </row>
        <row r="1570">
          <cell r="D1570" t="str">
            <v>A50136</v>
          </cell>
          <cell r="E1570" t="str">
            <v>ugb</v>
          </cell>
          <cell r="F1570" t="str">
            <v>WWN</v>
          </cell>
          <cell r="G1570" t="str">
            <v>UU61</v>
          </cell>
          <cell r="H1570" t="str">
            <v>5</v>
          </cell>
          <cell r="I1570" t="str">
            <v>FR</v>
          </cell>
          <cell r="J1570" t="str">
            <v>21/06/2010</v>
          </cell>
          <cell r="K1570">
            <v>21.694374358973999</v>
          </cell>
          <cell r="L1570">
            <v>30704</v>
          </cell>
          <cell r="M1570">
            <v>3139.2240000000002</v>
          </cell>
          <cell r="BG1570">
            <v>33843.224000000002</v>
          </cell>
          <cell r="BH1570">
            <v>33843.224000000002</v>
          </cell>
        </row>
        <row r="1571">
          <cell r="D1571" t="str">
            <v>A74853</v>
          </cell>
          <cell r="E1571" t="str">
            <v>ugb</v>
          </cell>
          <cell r="F1571" t="str">
            <v>TRS</v>
          </cell>
          <cell r="G1571" t="str">
            <v>UT41</v>
          </cell>
          <cell r="H1571" t="str">
            <v>8</v>
          </cell>
          <cell r="I1571" t="str">
            <v>GB</v>
          </cell>
          <cell r="J1571" t="str">
            <v>06/08/2012</v>
          </cell>
          <cell r="K1571">
            <v>17.100960000000001</v>
          </cell>
          <cell r="L1571">
            <v>24600</v>
          </cell>
          <cell r="M1571">
            <v>2296.8719999999998</v>
          </cell>
          <cell r="U1571">
            <v>430.5</v>
          </cell>
          <cell r="AA1571">
            <v>4551</v>
          </cell>
          <cell r="AJ1571">
            <v>738</v>
          </cell>
          <cell r="AX1571">
            <v>430.5</v>
          </cell>
          <cell r="BF1571">
            <v>300</v>
          </cell>
          <cell r="BG1571">
            <v>33346.872000000003</v>
          </cell>
          <cell r="BH1571">
            <v>28495.872000000003</v>
          </cell>
        </row>
        <row r="1572">
          <cell r="D1572" t="str">
            <v>W40681</v>
          </cell>
          <cell r="E1572" t="str">
            <v>ugb</v>
          </cell>
          <cell r="F1572" t="str">
            <v>WEN</v>
          </cell>
          <cell r="G1572" t="str">
            <v>UU41</v>
          </cell>
          <cell r="H1572" t="str">
            <v>7</v>
          </cell>
          <cell r="I1572" t="str">
            <v>GB</v>
          </cell>
          <cell r="J1572" t="str">
            <v>23/11/1998</v>
          </cell>
          <cell r="K1572">
            <v>18.203202282050999</v>
          </cell>
          <cell r="L1572">
            <v>26471.57</v>
          </cell>
          <cell r="M1572">
            <v>1925.4255599999999</v>
          </cell>
          <cell r="BG1572">
            <v>28396.995559999999</v>
          </cell>
          <cell r="BH1572">
            <v>28396.995559999999</v>
          </cell>
        </row>
        <row r="1573">
          <cell r="D1573" t="str">
            <v>A00451</v>
          </cell>
          <cell r="E1573" t="str">
            <v>ugb</v>
          </cell>
          <cell r="F1573" t="str">
            <v>TRL</v>
          </cell>
          <cell r="G1573" t="str">
            <v>UT42</v>
          </cell>
          <cell r="H1573" t="str">
            <v>7</v>
          </cell>
          <cell r="I1573" t="str">
            <v>KR</v>
          </cell>
          <cell r="J1573" t="str">
            <v>03/08/2009</v>
          </cell>
          <cell r="K1573">
            <v>21.321575384614999</v>
          </cell>
          <cell r="L1573">
            <v>37500</v>
          </cell>
          <cell r="M1573">
            <v>4077.0720000000001</v>
          </cell>
          <cell r="BG1573">
            <v>41577.072</v>
          </cell>
          <cell r="BH1573">
            <v>41577.072</v>
          </cell>
        </row>
        <row r="1574">
          <cell r="D1574" t="str">
            <v>U03073</v>
          </cell>
          <cell r="E1574" t="str">
            <v>ugb</v>
          </cell>
          <cell r="F1574" t="str">
            <v>SBR</v>
          </cell>
          <cell r="G1574" t="str">
            <v>UT31</v>
          </cell>
          <cell r="H1574" t="str">
            <v>7</v>
          </cell>
          <cell r="J1574" t="str">
            <v>27/10/2009</v>
          </cell>
          <cell r="K1574">
            <v>0</v>
          </cell>
          <cell r="L1574">
            <v>36.299999999999997</v>
          </cell>
          <cell r="M1574">
            <v>0</v>
          </cell>
          <cell r="BG1574">
            <v>36.299999999999997</v>
          </cell>
          <cell r="BH1574">
            <v>36.299999999999997</v>
          </cell>
        </row>
        <row r="1575">
          <cell r="D1575" t="str">
            <v>A76517</v>
          </cell>
          <cell r="E1575" t="str">
            <v>ugb</v>
          </cell>
          <cell r="F1575" t="str">
            <v>TRL</v>
          </cell>
          <cell r="G1575" t="str">
            <v>UT43</v>
          </cell>
          <cell r="H1575" t="str">
            <v>6</v>
          </cell>
          <cell r="J1575" t="str">
            <v>24/03/2014</v>
          </cell>
          <cell r="K1575">
            <v>49.4</v>
          </cell>
          <cell r="L1575">
            <v>49.4</v>
          </cell>
          <cell r="M1575">
            <v>0</v>
          </cell>
          <cell r="BG1575">
            <v>49.4</v>
          </cell>
          <cell r="BH1575">
            <v>49.4</v>
          </cell>
        </row>
        <row r="1576">
          <cell r="D1576" t="str">
            <v>A49824</v>
          </cell>
          <cell r="E1576" t="str">
            <v>ugb</v>
          </cell>
          <cell r="F1576" t="str">
            <v>WWN</v>
          </cell>
          <cell r="G1576" t="str">
            <v>UU31</v>
          </cell>
          <cell r="H1576" t="str">
            <v>0</v>
          </cell>
          <cell r="I1576" t="str">
            <v>GB</v>
          </cell>
          <cell r="J1576" t="str">
            <v>04/01/2007</v>
          </cell>
          <cell r="K1576">
            <v>24.139524102564</v>
          </cell>
          <cell r="L1576">
            <v>35000</v>
          </cell>
          <cell r="M1576">
            <v>3732.0720000000001</v>
          </cell>
          <cell r="U1576">
            <v>612.5</v>
          </cell>
          <cell r="Y1576">
            <v>340</v>
          </cell>
          <cell r="AA1576">
            <v>6475</v>
          </cell>
          <cell r="AX1576">
            <v>612.5</v>
          </cell>
          <cell r="BF1576">
            <v>300</v>
          </cell>
          <cell r="BG1576">
            <v>47072.072</v>
          </cell>
          <cell r="BH1576">
            <v>40297.072</v>
          </cell>
        </row>
        <row r="1577">
          <cell r="D1577" t="str">
            <v>A96903</v>
          </cell>
          <cell r="E1577" t="str">
            <v>ugb</v>
          </cell>
          <cell r="F1577" t="str">
            <v>WWN</v>
          </cell>
          <cell r="G1577" t="str">
            <v>UU21</v>
          </cell>
          <cell r="H1577" t="str">
            <v>0</v>
          </cell>
          <cell r="I1577" t="str">
            <v>GB</v>
          </cell>
          <cell r="J1577" t="str">
            <v>09/01/2006</v>
          </cell>
          <cell r="K1577">
            <v>28.636374666666999</v>
          </cell>
          <cell r="L1577">
            <v>7189.74</v>
          </cell>
          <cell r="M1577">
            <v>85.524119999999996</v>
          </cell>
          <cell r="O1577">
            <v>1386</v>
          </cell>
          <cell r="U1577">
            <v>125.82044999999999</v>
          </cell>
          <cell r="AA1577">
            <v>1330.1018999999999</v>
          </cell>
          <cell r="AT1577">
            <v>575.17920000000004</v>
          </cell>
          <cell r="AX1577">
            <v>125.82044999999999</v>
          </cell>
          <cell r="BE1577">
            <v>350</v>
          </cell>
          <cell r="BG1577">
            <v>11168.18612</v>
          </cell>
          <cell r="BH1577">
            <v>9488.0842200000006</v>
          </cell>
        </row>
        <row r="1578">
          <cell r="D1578" t="str">
            <v>A25084</v>
          </cell>
          <cell r="E1578" t="str">
            <v>ugb</v>
          </cell>
          <cell r="F1578" t="str">
            <v>EEA</v>
          </cell>
          <cell r="G1578" t="str">
            <v>UE31</v>
          </cell>
          <cell r="H1578" t="str">
            <v>0</v>
          </cell>
          <cell r="I1578" t="str">
            <v>PH</v>
          </cell>
          <cell r="J1578" t="str">
            <v>06/10/2008</v>
          </cell>
          <cell r="K1578">
            <v>11.717948717949</v>
          </cell>
          <cell r="L1578">
            <v>8800</v>
          </cell>
          <cell r="M1578">
            <v>0</v>
          </cell>
          <cell r="Y1578">
            <v>340</v>
          </cell>
          <cell r="BG1578">
            <v>9140</v>
          </cell>
          <cell r="BH1578">
            <v>9140</v>
          </cell>
        </row>
        <row r="1579">
          <cell r="D1579" t="str">
            <v>A85790</v>
          </cell>
          <cell r="E1579" t="str">
            <v>ugb</v>
          </cell>
          <cell r="F1579" t="str">
            <v>THW</v>
          </cell>
          <cell r="G1579" t="str">
            <v>UT22</v>
          </cell>
          <cell r="H1579" t="str">
            <v>5</v>
          </cell>
          <cell r="I1579" t="str">
            <v>GB</v>
          </cell>
          <cell r="J1579" t="str">
            <v>01/09/2003</v>
          </cell>
          <cell r="K1579">
            <v>32.795026153846003</v>
          </cell>
          <cell r="L1579">
            <v>43480.5</v>
          </cell>
          <cell r="M1579">
            <v>5221.1610000000001</v>
          </cell>
          <cell r="O1579">
            <v>2310</v>
          </cell>
          <cell r="U1579">
            <v>760.90875000000005</v>
          </cell>
          <cell r="Y1579">
            <v>414.1</v>
          </cell>
          <cell r="AA1579">
            <v>8043.8924999999999</v>
          </cell>
          <cell r="AM1579">
            <v>2608.83</v>
          </cell>
          <cell r="AX1579">
            <v>760.90875000000005</v>
          </cell>
          <cell r="BE1579">
            <v>350</v>
          </cell>
          <cell r="BG1579">
            <v>63950.300999999999</v>
          </cell>
          <cell r="BH1579">
            <v>55556.408499999998</v>
          </cell>
        </row>
        <row r="1580">
          <cell r="D1580" t="str">
            <v>A74766</v>
          </cell>
          <cell r="E1580" t="str">
            <v>ugb</v>
          </cell>
          <cell r="F1580" t="str">
            <v>TRL</v>
          </cell>
          <cell r="G1580" t="str">
            <v>UT42</v>
          </cell>
          <cell r="H1580" t="str">
            <v>8</v>
          </cell>
          <cell r="J1580" t="str">
            <v>11/06/2012</v>
          </cell>
          <cell r="K1580">
            <v>38.5</v>
          </cell>
          <cell r="L1580">
            <v>38.5</v>
          </cell>
          <cell r="M1580">
            <v>0</v>
          </cell>
          <cell r="BG1580">
            <v>38.5</v>
          </cell>
          <cell r="BH1580">
            <v>38.5</v>
          </cell>
        </row>
        <row r="1581">
          <cell r="D1581" t="str">
            <v>A74884</v>
          </cell>
          <cell r="E1581" t="str">
            <v>ugb</v>
          </cell>
          <cell r="F1581" t="str">
            <v>WWN</v>
          </cell>
          <cell r="G1581" t="str">
            <v>UU51</v>
          </cell>
          <cell r="H1581" t="str">
            <v>6</v>
          </cell>
          <cell r="I1581" t="str">
            <v>GB</v>
          </cell>
          <cell r="J1581" t="str">
            <v>13/09/2012</v>
          </cell>
          <cell r="K1581">
            <v>17.43</v>
          </cell>
          <cell r="L1581">
            <v>17.43</v>
          </cell>
          <cell r="M1581">
            <v>0</v>
          </cell>
          <cell r="U1581">
            <v>245</v>
          </cell>
          <cell r="AA1581">
            <v>2590</v>
          </cell>
          <cell r="AX1581">
            <v>245</v>
          </cell>
          <cell r="BF1581">
            <v>300</v>
          </cell>
          <cell r="BG1581">
            <v>3397.43</v>
          </cell>
          <cell r="BH1581">
            <v>507.42999999999984</v>
          </cell>
        </row>
        <row r="1582">
          <cell r="D1582" t="str">
            <v>A00549</v>
          </cell>
          <cell r="E1582" t="str">
            <v>ugb</v>
          </cell>
          <cell r="F1582" t="str">
            <v>WWN</v>
          </cell>
          <cell r="G1582" t="str">
            <v>UU51</v>
          </cell>
          <cell r="H1582" t="str">
            <v>5</v>
          </cell>
          <cell r="I1582" t="str">
            <v>GB</v>
          </cell>
          <cell r="J1582" t="str">
            <v>03/10/2011</v>
          </cell>
          <cell r="K1582">
            <v>24.611270769231002</v>
          </cell>
          <cell r="L1582">
            <v>43137</v>
          </cell>
          <cell r="M1582">
            <v>4854.9780000000001</v>
          </cell>
          <cell r="BG1582">
            <v>47991.978000000003</v>
          </cell>
          <cell r="BH1582">
            <v>47991.978000000003</v>
          </cell>
        </row>
        <row r="1583">
          <cell r="D1583" t="str">
            <v>A80026</v>
          </cell>
          <cell r="E1583" t="str">
            <v>ugb</v>
          </cell>
          <cell r="F1583" t="str">
            <v>ERE</v>
          </cell>
          <cell r="G1583" t="str">
            <v>UU81</v>
          </cell>
          <cell r="H1583" t="str">
            <v>8</v>
          </cell>
          <cell r="J1583" t="str">
            <v>19/12/2012</v>
          </cell>
          <cell r="K1583">
            <v>15.384615384615</v>
          </cell>
          <cell r="L1583">
            <v>30000</v>
          </cell>
          <cell r="M1583">
            <v>0</v>
          </cell>
          <cell r="BG1583">
            <v>30000</v>
          </cell>
          <cell r="BH1583">
            <v>30000</v>
          </cell>
        </row>
        <row r="1584">
          <cell r="D1584" t="str">
            <v>A74846</v>
          </cell>
          <cell r="E1584" t="str">
            <v>ugb</v>
          </cell>
          <cell r="F1584" t="str">
            <v>TRL</v>
          </cell>
          <cell r="G1584" t="str">
            <v>UT41</v>
          </cell>
          <cell r="H1584" t="str">
            <v>4</v>
          </cell>
          <cell r="I1584" t="str">
            <v>GB</v>
          </cell>
          <cell r="J1584" t="str">
            <v>06/08/2012</v>
          </cell>
          <cell r="K1584">
            <v>31.534395897435999</v>
          </cell>
          <cell r="L1584">
            <v>55000</v>
          </cell>
          <cell r="M1584">
            <v>6492.0720000000001</v>
          </cell>
          <cell r="BG1584">
            <v>61492.072</v>
          </cell>
          <cell r="BH1584">
            <v>61492.072</v>
          </cell>
        </row>
        <row r="1585">
          <cell r="D1585" t="str">
            <v>S10371</v>
          </cell>
          <cell r="E1585" t="str">
            <v>ugb</v>
          </cell>
          <cell r="F1585" t="str">
            <v>TRS</v>
          </cell>
          <cell r="G1585" t="str">
            <v>UT42</v>
          </cell>
          <cell r="H1585" t="str">
            <v>11</v>
          </cell>
          <cell r="J1585" t="str">
            <v>17/06/2013</v>
          </cell>
          <cell r="K1585">
            <v>90.62</v>
          </cell>
          <cell r="L1585">
            <v>90.62</v>
          </cell>
          <cell r="M1585">
            <v>0</v>
          </cell>
          <cell r="BG1585">
            <v>90.62</v>
          </cell>
          <cell r="BH1585">
            <v>90.62</v>
          </cell>
        </row>
        <row r="1586">
          <cell r="D1586" t="str">
            <v>A76095</v>
          </cell>
          <cell r="E1586" t="str">
            <v>ugb</v>
          </cell>
          <cell r="F1586" t="str">
            <v>TRL</v>
          </cell>
          <cell r="G1586" t="str">
            <v>UT43</v>
          </cell>
          <cell r="H1586" t="str">
            <v>10</v>
          </cell>
          <cell r="I1586" t="str">
            <v>GB</v>
          </cell>
          <cell r="J1586" t="str">
            <v>02/09/2013</v>
          </cell>
          <cell r="K1586">
            <v>16.640088205127999</v>
          </cell>
          <cell r="L1586">
            <v>24000</v>
          </cell>
          <cell r="M1586">
            <v>2214.0720000000001</v>
          </cell>
          <cell r="U1586">
            <v>420</v>
          </cell>
          <cell r="Y1586">
            <v>414.1</v>
          </cell>
          <cell r="AA1586">
            <v>4440</v>
          </cell>
          <cell r="AH1586">
            <v>240</v>
          </cell>
          <cell r="AX1586">
            <v>420</v>
          </cell>
          <cell r="BF1586">
            <v>300</v>
          </cell>
          <cell r="BG1586">
            <v>32448.171999999999</v>
          </cell>
          <cell r="BH1586">
            <v>27708.171999999999</v>
          </cell>
        </row>
        <row r="1587">
          <cell r="D1587" t="str">
            <v>A74919</v>
          </cell>
          <cell r="E1587" t="str">
            <v>ugb</v>
          </cell>
          <cell r="F1587" t="str">
            <v>TRL</v>
          </cell>
          <cell r="G1587" t="str">
            <v>UT42</v>
          </cell>
          <cell r="H1587" t="str">
            <v>5</v>
          </cell>
          <cell r="I1587" t="str">
            <v>FR</v>
          </cell>
          <cell r="J1587" t="str">
            <v>15/10/2012</v>
          </cell>
          <cell r="K1587">
            <v>38.111759999999997</v>
          </cell>
          <cell r="L1587">
            <v>54570</v>
          </cell>
          <cell r="M1587">
            <v>6432.732</v>
          </cell>
          <cell r="U1587">
            <v>954.97500000000002</v>
          </cell>
          <cell r="Y1587">
            <v>414.1</v>
          </cell>
          <cell r="AA1587">
            <v>10095.450000000001</v>
          </cell>
          <cell r="AH1587">
            <v>545.70000000000005</v>
          </cell>
          <cell r="AX1587">
            <v>954.97500000000002</v>
          </cell>
          <cell r="BE1587">
            <v>350</v>
          </cell>
          <cell r="BG1587">
            <v>74317.932000000001</v>
          </cell>
          <cell r="BH1587">
            <v>63872.482000000004</v>
          </cell>
        </row>
        <row r="1588">
          <cell r="D1588" t="str">
            <v>S10253</v>
          </cell>
          <cell r="E1588" t="str">
            <v>ugb</v>
          </cell>
          <cell r="F1588" t="str">
            <v>MMA</v>
          </cell>
          <cell r="G1588" t="str">
            <v>UU81</v>
          </cell>
          <cell r="H1588" t="str">
            <v>5</v>
          </cell>
          <cell r="J1588" t="str">
            <v>01/06/2009</v>
          </cell>
          <cell r="K1588">
            <v>0</v>
          </cell>
          <cell r="L1588">
            <v>50</v>
          </cell>
          <cell r="M1588">
            <v>0</v>
          </cell>
          <cell r="BG1588">
            <v>50</v>
          </cell>
          <cell r="BH1588">
            <v>50</v>
          </cell>
        </row>
        <row r="1589">
          <cell r="D1589" t="str">
            <v>A00496</v>
          </cell>
          <cell r="E1589" t="str">
            <v>ugb</v>
          </cell>
          <cell r="F1589" t="str">
            <v>WEN</v>
          </cell>
          <cell r="G1589" t="str">
            <v>UU41</v>
          </cell>
          <cell r="H1589" t="str">
            <v>8</v>
          </cell>
          <cell r="I1589" t="str">
            <v>GB</v>
          </cell>
          <cell r="J1589" t="str">
            <v>04/10/2010</v>
          </cell>
          <cell r="K1589">
            <v>15.065493333333</v>
          </cell>
          <cell r="L1589">
            <v>26780</v>
          </cell>
          <cell r="M1589">
            <v>2597.712</v>
          </cell>
          <cell r="BG1589">
            <v>29377.712</v>
          </cell>
          <cell r="BH1589">
            <v>29377.712</v>
          </cell>
        </row>
        <row r="1590">
          <cell r="D1590" t="str">
            <v>A76079</v>
          </cell>
          <cell r="E1590" t="str">
            <v>ugb</v>
          </cell>
          <cell r="F1590" t="str">
            <v>TRL</v>
          </cell>
          <cell r="G1590" t="str">
            <v>UT43</v>
          </cell>
          <cell r="H1590" t="str">
            <v>11</v>
          </cell>
          <cell r="I1590" t="str">
            <v>GB</v>
          </cell>
          <cell r="J1590" t="str">
            <v>03/06/2013</v>
          </cell>
          <cell r="K1590">
            <v>6.4811800000000002</v>
          </cell>
          <cell r="L1590">
            <v>12070.5</v>
          </cell>
          <cell r="M1590">
            <v>567.80100000000004</v>
          </cell>
          <cell r="BG1590">
            <v>12638.300999999999</v>
          </cell>
          <cell r="BH1590">
            <v>12638.300999999999</v>
          </cell>
        </row>
        <row r="1591">
          <cell r="D1591" t="str">
            <v>A76172</v>
          </cell>
          <cell r="E1591" t="str">
            <v>ugb</v>
          </cell>
          <cell r="F1591" t="str">
            <v>TRL</v>
          </cell>
          <cell r="G1591" t="str">
            <v>UT42</v>
          </cell>
          <cell r="H1591" t="str">
            <v>10</v>
          </cell>
          <cell r="J1591" t="str">
            <v>23/05/2013</v>
          </cell>
          <cell r="K1591">
            <v>20.399999999999999</v>
          </cell>
          <cell r="L1591">
            <v>20.399999999999999</v>
          </cell>
          <cell r="M1591">
            <v>0</v>
          </cell>
          <cell r="BG1591">
            <v>20.399999999999999</v>
          </cell>
          <cell r="BH1591">
            <v>20.399999999999999</v>
          </cell>
        </row>
        <row r="1592">
          <cell r="D1592" t="str">
            <v>A76058</v>
          </cell>
          <cell r="E1592" t="str">
            <v>ugb</v>
          </cell>
          <cell r="F1592" t="str">
            <v>TRS</v>
          </cell>
          <cell r="G1592" t="str">
            <v>UT43</v>
          </cell>
          <cell r="H1592" t="str">
            <v>6</v>
          </cell>
          <cell r="J1592" t="str">
            <v>13/02/2013</v>
          </cell>
          <cell r="K1592">
            <v>0</v>
          </cell>
          <cell r="L1592">
            <v>34</v>
          </cell>
          <cell r="M1592">
            <v>0</v>
          </cell>
          <cell r="BG1592">
            <v>34</v>
          </cell>
          <cell r="BH1592">
            <v>34</v>
          </cell>
        </row>
        <row r="1593">
          <cell r="D1593" t="str">
            <v>A24725</v>
          </cell>
          <cell r="E1593" t="str">
            <v>ugb</v>
          </cell>
          <cell r="F1593" t="str">
            <v>WEN</v>
          </cell>
          <cell r="G1593" t="str">
            <v>UU41</v>
          </cell>
          <cell r="H1593" t="str">
            <v>0</v>
          </cell>
          <cell r="I1593" t="str">
            <v>NL</v>
          </cell>
          <cell r="J1593" t="str">
            <v>10/04/2006</v>
          </cell>
          <cell r="K1593">
            <v>22.511856410256001</v>
          </cell>
          <cell r="L1593">
            <v>18600</v>
          </cell>
          <cell r="M1593">
            <v>1468.8720000000001</v>
          </cell>
          <cell r="U1593">
            <v>325.5</v>
          </cell>
          <cell r="Y1593">
            <v>340</v>
          </cell>
          <cell r="AA1593">
            <v>3441</v>
          </cell>
          <cell r="AT1593">
            <v>1488</v>
          </cell>
          <cell r="AX1593">
            <v>325.5</v>
          </cell>
          <cell r="BE1593">
            <v>350</v>
          </cell>
          <cell r="BG1593">
            <v>26338.871999999999</v>
          </cell>
          <cell r="BH1593">
            <v>22547.871999999999</v>
          </cell>
        </row>
        <row r="1594">
          <cell r="D1594" t="str">
            <v>A50059</v>
          </cell>
          <cell r="E1594" t="str">
            <v>ugb</v>
          </cell>
          <cell r="F1594" t="str">
            <v>TRL</v>
          </cell>
          <cell r="G1594" t="str">
            <v>UT42</v>
          </cell>
          <cell r="H1594" t="str">
            <v>9</v>
          </cell>
          <cell r="I1594" t="str">
            <v>GB</v>
          </cell>
          <cell r="J1594" t="str">
            <v>19/01/2009</v>
          </cell>
          <cell r="K1594">
            <v>16.745069276923001</v>
          </cell>
          <cell r="L1594">
            <v>24452.348750000001</v>
          </cell>
          <cell r="M1594">
            <v>2276.4961275000001</v>
          </cell>
          <cell r="U1594">
            <v>427.91610312500001</v>
          </cell>
          <cell r="AA1594">
            <v>4523.6845187500003</v>
          </cell>
          <cell r="AH1594">
            <v>244.52348749999999</v>
          </cell>
          <cell r="AX1594">
            <v>427.91610312500001</v>
          </cell>
          <cell r="BF1594">
            <v>300</v>
          </cell>
          <cell r="BG1594">
            <v>32652.88509</v>
          </cell>
          <cell r="BH1594">
            <v>27829.200571249999</v>
          </cell>
        </row>
        <row r="1595">
          <cell r="D1595" t="str">
            <v>A24933</v>
          </cell>
          <cell r="E1595" t="str">
            <v>ugb</v>
          </cell>
          <cell r="F1595" t="str">
            <v>SWT</v>
          </cell>
          <cell r="G1595" t="str">
            <v>UU21</v>
          </cell>
          <cell r="H1595" t="str">
            <v>0</v>
          </cell>
          <cell r="I1595" t="str">
            <v>GB</v>
          </cell>
          <cell r="J1595" t="str">
            <v>13/08/2007</v>
          </cell>
          <cell r="K1595">
            <v>8.8184984615380007</v>
          </cell>
          <cell r="L1595">
            <v>13000</v>
          </cell>
          <cell r="M1595">
            <v>696.072</v>
          </cell>
          <cell r="U1595">
            <v>227.5</v>
          </cell>
          <cell r="Y1595">
            <v>340</v>
          </cell>
          <cell r="AA1595">
            <v>2405</v>
          </cell>
          <cell r="AX1595">
            <v>227.5</v>
          </cell>
          <cell r="BF1595">
            <v>300</v>
          </cell>
          <cell r="BG1595">
            <v>17196.072</v>
          </cell>
          <cell r="BH1595">
            <v>14491.072</v>
          </cell>
        </row>
        <row r="1596">
          <cell r="D1596" t="str">
            <v>A74323</v>
          </cell>
          <cell r="E1596" t="str">
            <v>ugb</v>
          </cell>
          <cell r="F1596" t="str">
            <v>WWN</v>
          </cell>
          <cell r="G1596" t="str">
            <v>UU21</v>
          </cell>
          <cell r="H1596" t="str">
            <v>0</v>
          </cell>
          <cell r="I1596" t="str">
            <v>GB</v>
          </cell>
          <cell r="J1596" t="str">
            <v>04/09/2006</v>
          </cell>
          <cell r="K1596">
            <v>21.161057692307999</v>
          </cell>
          <cell r="L1596">
            <v>6650</v>
          </cell>
          <cell r="M1596">
            <v>111.5385</v>
          </cell>
          <cell r="U1596">
            <v>116.375</v>
          </cell>
          <cell r="Y1596">
            <v>340</v>
          </cell>
          <cell r="AA1596">
            <v>1230.25</v>
          </cell>
          <cell r="AX1596">
            <v>116.375</v>
          </cell>
          <cell r="BE1596">
            <v>350</v>
          </cell>
          <cell r="BG1596">
            <v>8914.5385000000006</v>
          </cell>
          <cell r="BH1596">
            <v>7334.2885000000006</v>
          </cell>
        </row>
        <row r="1597">
          <cell r="D1597" t="str">
            <v>A41621</v>
          </cell>
          <cell r="E1597" t="str">
            <v>ugb</v>
          </cell>
          <cell r="F1597" t="str">
            <v>SBS</v>
          </cell>
          <cell r="G1597" t="str">
            <v>UP51</v>
          </cell>
          <cell r="H1597" t="str">
            <v>4</v>
          </cell>
          <cell r="I1597" t="str">
            <v>GB</v>
          </cell>
          <cell r="J1597" t="str">
            <v>03/06/1996</v>
          </cell>
          <cell r="K1597">
            <v>34.504254358974002</v>
          </cell>
          <cell r="L1597">
            <v>61000</v>
          </cell>
          <cell r="M1597">
            <v>6283.2960000000003</v>
          </cell>
          <cell r="BG1597">
            <v>67283.296000000002</v>
          </cell>
          <cell r="BH1597">
            <v>67283.296000000002</v>
          </cell>
        </row>
        <row r="1598">
          <cell r="D1598" t="str">
            <v>U02924</v>
          </cell>
          <cell r="E1598" t="str">
            <v>ugb</v>
          </cell>
          <cell r="F1598" t="str">
            <v>MAM</v>
          </cell>
          <cell r="G1598" t="str">
            <v>UU23</v>
          </cell>
          <cell r="H1598" t="str">
            <v>10</v>
          </cell>
          <cell r="J1598" t="str">
            <v>02/06/2008</v>
          </cell>
          <cell r="K1598">
            <v>0</v>
          </cell>
          <cell r="L1598">
            <v>6.15</v>
          </cell>
          <cell r="M1598">
            <v>0</v>
          </cell>
          <cell r="BG1598">
            <v>6.15</v>
          </cell>
          <cell r="BH1598">
            <v>6.15</v>
          </cell>
        </row>
        <row r="1599">
          <cell r="D1599" t="str">
            <v>A24827</v>
          </cell>
          <cell r="E1599" t="str">
            <v>ugb</v>
          </cell>
          <cell r="F1599" t="str">
            <v>WWN</v>
          </cell>
          <cell r="G1599" t="str">
            <v>UU61</v>
          </cell>
          <cell r="H1599" t="str">
            <v>9</v>
          </cell>
          <cell r="I1599" t="str">
            <v>GB</v>
          </cell>
          <cell r="J1599" t="str">
            <v>19/06/2006</v>
          </cell>
          <cell r="K1599">
            <v>8.4242420512820004</v>
          </cell>
          <cell r="L1599">
            <v>15400</v>
          </cell>
          <cell r="M1599">
            <v>1027.2719999999999</v>
          </cell>
          <cell r="BG1599">
            <v>16427.272000000001</v>
          </cell>
          <cell r="BH1599">
            <v>16427.272000000001</v>
          </cell>
        </row>
        <row r="1600">
          <cell r="D1600" t="str">
            <v>A25012</v>
          </cell>
          <cell r="E1600" t="str">
            <v>ugb</v>
          </cell>
          <cell r="F1600" t="str">
            <v>MAM</v>
          </cell>
          <cell r="G1600" t="str">
            <v>UU23</v>
          </cell>
          <cell r="H1600" t="str">
            <v>8</v>
          </cell>
          <cell r="I1600" t="str">
            <v>GB</v>
          </cell>
          <cell r="J1600" t="str">
            <v>28/04/2008</v>
          </cell>
          <cell r="K1600">
            <v>13.151318974359</v>
          </cell>
          <cell r="L1600">
            <v>23500</v>
          </cell>
          <cell r="M1600">
            <v>2145.0720000000001</v>
          </cell>
          <cell r="BG1600">
            <v>25645.072</v>
          </cell>
          <cell r="BH1600">
            <v>25645.072</v>
          </cell>
        </row>
        <row r="1601">
          <cell r="D1601" t="str">
            <v>A00241</v>
          </cell>
          <cell r="E1601" t="str">
            <v>ugb</v>
          </cell>
          <cell r="F1601" t="str">
            <v>THW</v>
          </cell>
          <cell r="G1601" t="str">
            <v>UT22</v>
          </cell>
          <cell r="H1601" t="str">
            <v>0</v>
          </cell>
          <cell r="I1601" t="str">
            <v>GB</v>
          </cell>
          <cell r="J1601" t="str">
            <v>28/08/2007</v>
          </cell>
          <cell r="K1601">
            <v>17.871575384614999</v>
          </cell>
          <cell r="L1601">
            <v>26250</v>
          </cell>
          <cell r="M1601">
            <v>2524.5720000000001</v>
          </cell>
          <cell r="U1601">
            <v>459.375</v>
          </cell>
          <cell r="AA1601">
            <v>4856.25</v>
          </cell>
          <cell r="AX1601">
            <v>459.375</v>
          </cell>
          <cell r="BF1601">
            <v>300</v>
          </cell>
          <cell r="BG1601">
            <v>34849.572</v>
          </cell>
          <cell r="BH1601">
            <v>29693.322</v>
          </cell>
        </row>
        <row r="1602">
          <cell r="D1602" t="str">
            <v>A76331</v>
          </cell>
          <cell r="E1602" t="str">
            <v>ugb</v>
          </cell>
          <cell r="F1602" t="str">
            <v>SBR</v>
          </cell>
          <cell r="G1602" t="str">
            <v>UT31</v>
          </cell>
          <cell r="H1602" t="str">
            <v>6</v>
          </cell>
          <cell r="I1602" t="str">
            <v>GB</v>
          </cell>
          <cell r="J1602" t="str">
            <v>02/01/2014</v>
          </cell>
          <cell r="K1602">
            <v>30.708293333333</v>
          </cell>
          <cell r="L1602">
            <v>42500</v>
          </cell>
          <cell r="M1602">
            <v>4767.0720000000001</v>
          </cell>
          <cell r="U1602">
            <v>743.75</v>
          </cell>
          <cell r="Y1602">
            <v>414.1</v>
          </cell>
          <cell r="AA1602">
            <v>7862.5</v>
          </cell>
          <cell r="AM1602">
            <v>2550</v>
          </cell>
          <cell r="AX1602">
            <v>743.75</v>
          </cell>
          <cell r="BF1602">
            <v>300</v>
          </cell>
          <cell r="BG1602">
            <v>59881.171999999999</v>
          </cell>
          <cell r="BH1602">
            <v>51718.671999999999</v>
          </cell>
        </row>
        <row r="1603">
          <cell r="D1603" t="str">
            <v>A96725</v>
          </cell>
          <cell r="E1603" t="str">
            <v>ugb</v>
          </cell>
          <cell r="F1603" t="str">
            <v>THW</v>
          </cell>
          <cell r="G1603" t="str">
            <v>UT21</v>
          </cell>
          <cell r="H1603" t="str">
            <v>7</v>
          </cell>
          <cell r="I1603" t="str">
            <v>GB</v>
          </cell>
          <cell r="J1603" t="str">
            <v>04/04/2005</v>
          </cell>
          <cell r="K1603">
            <v>22.345729230768999</v>
          </cell>
          <cell r="L1603">
            <v>31000</v>
          </cell>
          <cell r="M1603">
            <v>3180.0720000000001</v>
          </cell>
          <cell r="U1603">
            <v>542.5</v>
          </cell>
          <cell r="Y1603">
            <v>414.1</v>
          </cell>
          <cell r="AA1603">
            <v>5735</v>
          </cell>
          <cell r="AM1603">
            <v>1860</v>
          </cell>
          <cell r="AX1603">
            <v>542.5</v>
          </cell>
          <cell r="BF1603">
            <v>300</v>
          </cell>
          <cell r="BG1603">
            <v>43574.171999999999</v>
          </cell>
          <cell r="BH1603">
            <v>37539.171999999999</v>
          </cell>
        </row>
        <row r="1604">
          <cell r="D1604" t="str">
            <v>A49693</v>
          </cell>
          <cell r="E1604" t="str">
            <v>ugb</v>
          </cell>
          <cell r="F1604" t="str">
            <v>BBI</v>
          </cell>
          <cell r="G1604" t="str">
            <v>UP21</v>
          </cell>
          <cell r="H1604" t="str">
            <v>0</v>
          </cell>
          <cell r="I1604" t="str">
            <v>GB</v>
          </cell>
          <cell r="J1604" t="str">
            <v>22/03/2006</v>
          </cell>
          <cell r="K1604">
            <v>39.086988338462</v>
          </cell>
          <cell r="L1604">
            <v>50465</v>
          </cell>
          <cell r="M1604">
            <v>6572.6322600000003</v>
          </cell>
          <cell r="P1604">
            <v>5118.7700000000004</v>
          </cell>
          <cell r="Y1604">
            <v>340</v>
          </cell>
          <cell r="AA1604">
            <v>9336.0249999999996</v>
          </cell>
          <cell r="AT1604">
            <v>4037.2</v>
          </cell>
          <cell r="BE1604">
            <v>350</v>
          </cell>
          <cell r="BG1604">
            <v>76219.627259999994</v>
          </cell>
          <cell r="BH1604">
            <v>66533.60226</v>
          </cell>
        </row>
        <row r="1605">
          <cell r="D1605" t="str">
            <v>A50053</v>
          </cell>
          <cell r="E1605" t="str">
            <v>ugb</v>
          </cell>
          <cell r="F1605" t="str">
            <v>TRL</v>
          </cell>
          <cell r="G1605" t="str">
            <v>UT42</v>
          </cell>
          <cell r="H1605" t="str">
            <v>0</v>
          </cell>
          <cell r="I1605" t="str">
            <v>GB</v>
          </cell>
          <cell r="J1605" t="str">
            <v>05/01/2009</v>
          </cell>
          <cell r="K1605">
            <v>77.619842051282006</v>
          </cell>
          <cell r="L1605">
            <v>103000</v>
          </cell>
          <cell r="M1605">
            <v>13528.691999999999</v>
          </cell>
          <cell r="O1605">
            <v>2990</v>
          </cell>
          <cell r="U1605">
            <v>1802.5</v>
          </cell>
          <cell r="Y1605">
            <v>340</v>
          </cell>
          <cell r="AA1605">
            <v>19055</v>
          </cell>
          <cell r="AT1605">
            <v>8240</v>
          </cell>
          <cell r="AX1605">
            <v>1802.5</v>
          </cell>
          <cell r="BD1605">
            <v>600</v>
          </cell>
          <cell r="BG1605">
            <v>151358.69200000001</v>
          </cell>
          <cell r="BH1605">
            <v>131703.69200000001</v>
          </cell>
        </row>
        <row r="1606">
          <cell r="D1606" t="str">
            <v>S00229</v>
          </cell>
          <cell r="E1606" t="str">
            <v>ugb</v>
          </cell>
          <cell r="F1606" t="str">
            <v>BBS</v>
          </cell>
          <cell r="G1606" t="str">
            <v>UP41</v>
          </cell>
          <cell r="H1606" t="str">
            <v>0</v>
          </cell>
          <cell r="J1606" t="str">
            <v>01/01/2004</v>
          </cell>
          <cell r="K1606">
            <v>0.01</v>
          </cell>
          <cell r="L1606">
            <v>0.01</v>
          </cell>
          <cell r="M1606">
            <v>0</v>
          </cell>
          <cell r="BG1606">
            <v>0.01</v>
          </cell>
          <cell r="BH1606">
            <v>0.01</v>
          </cell>
        </row>
        <row r="1607">
          <cell r="D1607" t="str">
            <v>A24768</v>
          </cell>
          <cell r="E1607" t="str">
            <v>ugb</v>
          </cell>
          <cell r="F1607" t="str">
            <v>EEA</v>
          </cell>
          <cell r="G1607" t="str">
            <v>UE31</v>
          </cell>
          <cell r="H1607" t="str">
            <v>0</v>
          </cell>
          <cell r="I1607" t="str">
            <v>GB</v>
          </cell>
          <cell r="J1607" t="str">
            <v>22/03/2006</v>
          </cell>
          <cell r="K1607">
            <v>36.083110256410002</v>
          </cell>
          <cell r="L1607">
            <v>37600</v>
          </cell>
          <cell r="M1607">
            <v>4409.652</v>
          </cell>
          <cell r="O1607">
            <v>2310</v>
          </cell>
          <cell r="U1607">
            <v>658</v>
          </cell>
          <cell r="Y1607">
            <v>340</v>
          </cell>
          <cell r="AA1607">
            <v>6956</v>
          </cell>
          <cell r="AT1607">
            <v>3008</v>
          </cell>
          <cell r="AX1607">
            <v>658</v>
          </cell>
          <cell r="BE1607">
            <v>350</v>
          </cell>
          <cell r="BG1607">
            <v>56289.652000000002</v>
          </cell>
          <cell r="BH1607">
            <v>48983.652000000002</v>
          </cell>
        </row>
        <row r="1608">
          <cell r="D1608" t="str">
            <v>A74486</v>
          </cell>
          <cell r="E1608" t="str">
            <v>ugb</v>
          </cell>
          <cell r="F1608" t="str">
            <v>SBS</v>
          </cell>
          <cell r="G1608" t="str">
            <v>UP51</v>
          </cell>
          <cell r="H1608" t="str">
            <v>0</v>
          </cell>
          <cell r="I1608" t="str">
            <v>MAL</v>
          </cell>
          <cell r="J1608" t="str">
            <v>14/01/2008</v>
          </cell>
          <cell r="K1608">
            <v>19.090293333333001</v>
          </cell>
          <cell r="L1608">
            <v>28000</v>
          </cell>
          <cell r="M1608">
            <v>2766.0720000000001</v>
          </cell>
          <cell r="U1608">
            <v>490</v>
          </cell>
          <cell r="AA1608">
            <v>5180</v>
          </cell>
          <cell r="AX1608">
            <v>490</v>
          </cell>
          <cell r="BF1608">
            <v>300</v>
          </cell>
          <cell r="BG1608">
            <v>37226.072</v>
          </cell>
          <cell r="BH1608">
            <v>31746.072</v>
          </cell>
        </row>
        <row r="1609">
          <cell r="D1609" t="str">
            <v>A87033</v>
          </cell>
          <cell r="E1609" t="str">
            <v>ugb</v>
          </cell>
          <cell r="F1609" t="str">
            <v>SBS</v>
          </cell>
          <cell r="G1609" t="str">
            <v>UP33</v>
          </cell>
          <cell r="H1609" t="str">
            <v>5</v>
          </cell>
          <cell r="I1609" t="str">
            <v>GB</v>
          </cell>
          <cell r="J1609" t="str">
            <v>09/09/2002</v>
          </cell>
          <cell r="K1609">
            <v>21.580689230769</v>
          </cell>
          <cell r="L1609">
            <v>37944</v>
          </cell>
          <cell r="M1609">
            <v>4138.3440000000001</v>
          </cell>
          <cell r="BG1609">
            <v>42082.343999999997</v>
          </cell>
          <cell r="BH1609">
            <v>42082.343999999997</v>
          </cell>
        </row>
        <row r="1610">
          <cell r="D1610" t="str">
            <v>A24836</v>
          </cell>
          <cell r="E1610" t="str">
            <v>ugb</v>
          </cell>
          <cell r="F1610" t="str">
            <v>PUP</v>
          </cell>
          <cell r="G1610" t="str">
            <v>UP21</v>
          </cell>
          <cell r="H1610" t="str">
            <v>0</v>
          </cell>
          <cell r="I1610" t="str">
            <v>GB</v>
          </cell>
          <cell r="J1610" t="str">
            <v>05/10/2006</v>
          </cell>
          <cell r="K1610">
            <v>21.715729230769</v>
          </cell>
          <cell r="L1610">
            <v>28000</v>
          </cell>
          <cell r="M1610">
            <v>3345.672</v>
          </cell>
          <cell r="U1610">
            <v>490</v>
          </cell>
          <cell r="Y1610">
            <v>340</v>
          </cell>
          <cell r="AA1610">
            <v>5180</v>
          </cell>
          <cell r="AX1610">
            <v>490</v>
          </cell>
          <cell r="AZ1610">
            <v>4200</v>
          </cell>
          <cell r="BF1610">
            <v>300</v>
          </cell>
          <cell r="BG1610">
            <v>42345.671999999999</v>
          </cell>
          <cell r="BH1610">
            <v>36865.671999999999</v>
          </cell>
        </row>
        <row r="1611">
          <cell r="D1611" t="str">
            <v>A74476</v>
          </cell>
          <cell r="E1611" t="str">
            <v>ugb</v>
          </cell>
          <cell r="F1611" t="str">
            <v>WWN</v>
          </cell>
          <cell r="G1611" t="str">
            <v>UU71</v>
          </cell>
          <cell r="H1611" t="str">
            <v>10</v>
          </cell>
          <cell r="I1611" t="str">
            <v>GB</v>
          </cell>
          <cell r="J1611" t="str">
            <v>02/01/2008</v>
          </cell>
          <cell r="K1611">
            <v>7.0146393846150001</v>
          </cell>
          <cell r="L1611">
            <v>12984.6</v>
          </cell>
          <cell r="M1611">
            <v>693.94680000000005</v>
          </cell>
          <cell r="BG1611">
            <v>13678.5468</v>
          </cell>
          <cell r="BH1611">
            <v>13678.5468</v>
          </cell>
        </row>
        <row r="1612">
          <cell r="D1612" t="str">
            <v>A76414</v>
          </cell>
          <cell r="E1612" t="str">
            <v>ugb</v>
          </cell>
          <cell r="F1612" t="str">
            <v>TRL</v>
          </cell>
          <cell r="G1612" t="str">
            <v>UT41</v>
          </cell>
          <cell r="H1612" t="str">
            <v>7</v>
          </cell>
          <cell r="J1612" t="str">
            <v>16/12/2013</v>
          </cell>
          <cell r="K1612">
            <v>0</v>
          </cell>
          <cell r="L1612">
            <v>40.32</v>
          </cell>
          <cell r="M1612">
            <v>0</v>
          </cell>
          <cell r="BG1612">
            <v>40.32</v>
          </cell>
          <cell r="BH1612">
            <v>40.32</v>
          </cell>
        </row>
        <row r="1613">
          <cell r="D1613" t="str">
            <v>A49780</v>
          </cell>
          <cell r="E1613" t="str">
            <v>ugb</v>
          </cell>
          <cell r="F1613" t="str">
            <v>BBI</v>
          </cell>
          <cell r="G1613" t="str">
            <v>UP33</v>
          </cell>
          <cell r="H1613" t="str">
            <v>7</v>
          </cell>
          <cell r="I1613" t="str">
            <v>GB</v>
          </cell>
          <cell r="J1613" t="str">
            <v>07/08/2006</v>
          </cell>
          <cell r="K1613">
            <v>18.111831794872</v>
          </cell>
          <cell r="L1613">
            <v>32000</v>
          </cell>
          <cell r="M1613">
            <v>3318.0720000000001</v>
          </cell>
          <cell r="BG1613">
            <v>35318.072</v>
          </cell>
          <cell r="BH1613">
            <v>35318.072</v>
          </cell>
        </row>
        <row r="1614">
          <cell r="D1614" t="str">
            <v>A25033</v>
          </cell>
          <cell r="E1614" t="str">
            <v>ugb</v>
          </cell>
          <cell r="F1614" t="str">
            <v>ERE</v>
          </cell>
          <cell r="G1614" t="str">
            <v>UU81</v>
          </cell>
          <cell r="H1614" t="str">
            <v>5</v>
          </cell>
          <cell r="I1614" t="str">
            <v>GB</v>
          </cell>
          <cell r="J1614" t="str">
            <v>06/05/2008</v>
          </cell>
          <cell r="K1614">
            <v>29.200036923077</v>
          </cell>
          <cell r="L1614">
            <v>51000</v>
          </cell>
          <cell r="M1614">
            <v>5940.0720000000001</v>
          </cell>
          <cell r="BG1614">
            <v>56940.072</v>
          </cell>
          <cell r="BH1614">
            <v>56940.072</v>
          </cell>
        </row>
        <row r="1615">
          <cell r="D1615" t="str">
            <v>W40975</v>
          </cell>
          <cell r="E1615" t="str">
            <v>ugb</v>
          </cell>
          <cell r="F1615" t="str">
            <v>TEX</v>
          </cell>
          <cell r="G1615" t="str">
            <v>UT11</v>
          </cell>
          <cell r="H1615" t="str">
            <v>0</v>
          </cell>
          <cell r="I1615" t="str">
            <v>GB</v>
          </cell>
          <cell r="J1615" t="str">
            <v>07/04/2003</v>
          </cell>
          <cell r="K1615">
            <v>10.188646153845999</v>
          </cell>
          <cell r="L1615">
            <v>8140</v>
          </cell>
          <cell r="M1615">
            <v>25.391999999999999</v>
          </cell>
          <cell r="U1615">
            <v>142.44999999999999</v>
          </cell>
          <cell r="Y1615">
            <v>340</v>
          </cell>
          <cell r="AA1615">
            <v>1505.9</v>
          </cell>
          <cell r="AX1615">
            <v>142.44999999999999</v>
          </cell>
          <cell r="BF1615">
            <v>300</v>
          </cell>
          <cell r="BG1615">
            <v>10596.191999999999</v>
          </cell>
          <cell r="BH1615">
            <v>8790.2919999999995</v>
          </cell>
        </row>
        <row r="1616">
          <cell r="D1616" t="str">
            <v>S10085</v>
          </cell>
          <cell r="E1616" t="str">
            <v>ugb</v>
          </cell>
          <cell r="F1616" t="str">
            <v>EEA</v>
          </cell>
          <cell r="G1616" t="str">
            <v>UE31</v>
          </cell>
          <cell r="H1616" t="str">
            <v>5</v>
          </cell>
          <cell r="J1616" t="str">
            <v>15/05/2006</v>
          </cell>
          <cell r="K1616">
            <v>0</v>
          </cell>
          <cell r="L1616">
            <v>35</v>
          </cell>
          <cell r="M1616">
            <v>0</v>
          </cell>
          <cell r="BG1616">
            <v>35</v>
          </cell>
          <cell r="BH1616">
            <v>35</v>
          </cell>
        </row>
        <row r="1617">
          <cell r="D1617" t="str">
            <v>A80017</v>
          </cell>
          <cell r="E1617" t="str">
            <v>ugb</v>
          </cell>
          <cell r="F1617" t="str">
            <v>ERE</v>
          </cell>
          <cell r="G1617" t="str">
            <v>UU81</v>
          </cell>
          <cell r="H1617" t="str">
            <v>9</v>
          </cell>
          <cell r="J1617" t="str">
            <v>19/12/2012</v>
          </cell>
          <cell r="K1617">
            <v>0</v>
          </cell>
          <cell r="L1617">
            <v>49</v>
          </cell>
          <cell r="M1617">
            <v>0</v>
          </cell>
          <cell r="BG1617">
            <v>49</v>
          </cell>
          <cell r="BH1617">
            <v>49</v>
          </cell>
        </row>
        <row r="1618">
          <cell r="D1618" t="str">
            <v>A76191</v>
          </cell>
          <cell r="E1618" t="str">
            <v>ugb</v>
          </cell>
          <cell r="F1618" t="str">
            <v>TRS</v>
          </cell>
          <cell r="G1618" t="str">
            <v>UT43</v>
          </cell>
          <cell r="H1618" t="str">
            <v>4</v>
          </cell>
          <cell r="I1618" t="str">
            <v>GB</v>
          </cell>
          <cell r="J1618" t="str">
            <v>02/09/2013</v>
          </cell>
          <cell r="K1618">
            <v>44.950414358974001</v>
          </cell>
          <cell r="L1618">
            <v>58710</v>
          </cell>
          <cell r="M1618">
            <v>7578.4080000000004</v>
          </cell>
          <cell r="P1618">
            <v>4162</v>
          </cell>
          <cell r="U1618">
            <v>1027.425</v>
          </cell>
          <cell r="Y1618">
            <v>414.1</v>
          </cell>
          <cell r="AA1618">
            <v>10861.35</v>
          </cell>
          <cell r="AM1618">
            <v>3522.6</v>
          </cell>
          <cell r="AX1618">
            <v>1027.425</v>
          </cell>
          <cell r="BE1618">
            <v>350</v>
          </cell>
          <cell r="BG1618">
            <v>87653.308000000005</v>
          </cell>
          <cell r="BH1618">
            <v>76441.957999999999</v>
          </cell>
        </row>
        <row r="1619">
          <cell r="D1619" t="str">
            <v>A00435</v>
          </cell>
          <cell r="E1619" t="str">
            <v>ugb</v>
          </cell>
          <cell r="F1619" t="str">
            <v>SBR</v>
          </cell>
          <cell r="G1619" t="str">
            <v>UT31</v>
          </cell>
          <cell r="H1619" t="str">
            <v>9</v>
          </cell>
          <cell r="I1619" t="str">
            <v>GB</v>
          </cell>
          <cell r="J1619" t="str">
            <v>07/09/2009</v>
          </cell>
          <cell r="K1619">
            <v>22.142212499999999</v>
          </cell>
          <cell r="L1619">
            <v>29560</v>
          </cell>
          <cell r="M1619">
            <v>3529.902</v>
          </cell>
          <cell r="U1619">
            <v>517.29999999999995</v>
          </cell>
          <cell r="Y1619">
            <v>414.1</v>
          </cell>
          <cell r="AA1619">
            <v>5468.6</v>
          </cell>
          <cell r="AM1619">
            <v>1773.6</v>
          </cell>
          <cell r="AX1619">
            <v>517.29999999999995</v>
          </cell>
          <cell r="AZ1619">
            <v>3975</v>
          </cell>
          <cell r="BF1619">
            <v>300</v>
          </cell>
          <cell r="BG1619">
            <v>46055.802000000003</v>
          </cell>
          <cell r="BH1619">
            <v>40287.202000000005</v>
          </cell>
        </row>
        <row r="1620">
          <cell r="D1620" t="str">
            <v>W41025</v>
          </cell>
          <cell r="E1620" t="str">
            <v>ugb</v>
          </cell>
          <cell r="F1620" t="str">
            <v>WEN</v>
          </cell>
          <cell r="G1620" t="str">
            <v>UU41</v>
          </cell>
          <cell r="H1620" t="str">
            <v>8</v>
          </cell>
          <cell r="I1620" t="str">
            <v>GB</v>
          </cell>
          <cell r="J1620" t="str">
            <v>04/08/2003</v>
          </cell>
          <cell r="K1620">
            <v>14.097317948718</v>
          </cell>
          <cell r="L1620">
            <v>25121</v>
          </cell>
          <cell r="M1620">
            <v>2368.77</v>
          </cell>
          <cell r="BG1620">
            <v>27489.77</v>
          </cell>
          <cell r="BH1620">
            <v>27489.77</v>
          </cell>
        </row>
        <row r="1621">
          <cell r="D1621" t="str">
            <v>A24840</v>
          </cell>
          <cell r="E1621" t="str">
            <v>ugb</v>
          </cell>
          <cell r="F1621" t="str">
            <v>MAM</v>
          </cell>
          <cell r="G1621" t="str">
            <v>UU23</v>
          </cell>
          <cell r="H1621" t="str">
            <v>10</v>
          </cell>
          <cell r="I1621" t="str">
            <v>GB</v>
          </cell>
          <cell r="J1621" t="str">
            <v>26/09/2006</v>
          </cell>
          <cell r="K1621">
            <v>7.4465833333329998</v>
          </cell>
          <cell r="L1621">
            <v>13724.75</v>
          </cell>
          <cell r="M1621">
            <v>796.08749999999998</v>
          </cell>
          <cell r="BG1621">
            <v>14520.8375</v>
          </cell>
          <cell r="BH1621">
            <v>14520.8375</v>
          </cell>
        </row>
        <row r="1622">
          <cell r="D1622" t="str">
            <v>A74256</v>
          </cell>
          <cell r="E1622" t="str">
            <v>ugb</v>
          </cell>
          <cell r="F1622" t="str">
            <v>EEC</v>
          </cell>
          <cell r="G1622" t="str">
            <v>UE21</v>
          </cell>
          <cell r="H1622" t="str">
            <v>5</v>
          </cell>
          <cell r="I1622" t="str">
            <v>GB</v>
          </cell>
          <cell r="J1622" t="str">
            <v>06/04/2006</v>
          </cell>
          <cell r="K1622">
            <v>21.783344615385001</v>
          </cell>
          <cell r="L1622">
            <v>30900</v>
          </cell>
          <cell r="M1622">
            <v>3166.2719999999999</v>
          </cell>
          <cell r="U1622">
            <v>540.75</v>
          </cell>
          <cell r="AA1622">
            <v>5716.5</v>
          </cell>
          <cell r="AM1622">
            <v>1854</v>
          </cell>
          <cell r="BF1622">
            <v>300</v>
          </cell>
          <cell r="BG1622">
            <v>42477.521999999997</v>
          </cell>
          <cell r="BH1622">
            <v>36461.021999999997</v>
          </cell>
        </row>
        <row r="1623">
          <cell r="D1623" t="str">
            <v>A76408</v>
          </cell>
          <cell r="E1623" t="str">
            <v>ugb</v>
          </cell>
          <cell r="F1623" t="str">
            <v>TRL</v>
          </cell>
          <cell r="G1623" t="str">
            <v>UT41</v>
          </cell>
          <cell r="H1623" t="str">
            <v>5</v>
          </cell>
          <cell r="J1623" t="str">
            <v>06/01/2014</v>
          </cell>
          <cell r="K1623">
            <v>63.14</v>
          </cell>
          <cell r="L1623">
            <v>63.14</v>
          </cell>
          <cell r="M1623">
            <v>0</v>
          </cell>
          <cell r="BG1623">
            <v>63.14</v>
          </cell>
          <cell r="BH1623">
            <v>63.14</v>
          </cell>
        </row>
        <row r="1624">
          <cell r="D1624" t="str">
            <v>U03038</v>
          </cell>
          <cell r="E1624" t="str">
            <v>ugb</v>
          </cell>
          <cell r="F1624" t="str">
            <v>THW</v>
          </cell>
          <cell r="G1624" t="str">
            <v>UT24</v>
          </cell>
          <cell r="H1624" t="str">
            <v>5</v>
          </cell>
          <cell r="J1624" t="str">
            <v>25/06/2009</v>
          </cell>
          <cell r="K1624">
            <v>0</v>
          </cell>
          <cell r="L1624">
            <v>34.65</v>
          </cell>
          <cell r="M1624">
            <v>0</v>
          </cell>
          <cell r="BG1624">
            <v>34.65</v>
          </cell>
          <cell r="BH1624">
            <v>34.65</v>
          </cell>
        </row>
        <row r="1625">
          <cell r="D1625" t="str">
            <v>A25268</v>
          </cell>
          <cell r="E1625" t="str">
            <v>ugb</v>
          </cell>
          <cell r="F1625" t="str">
            <v>TRL</v>
          </cell>
          <cell r="G1625" t="str">
            <v>UT42</v>
          </cell>
          <cell r="H1625" t="str">
            <v>3</v>
          </cell>
          <cell r="I1625" t="str">
            <v>GB</v>
          </cell>
          <cell r="J1625" t="str">
            <v>27/02/2012</v>
          </cell>
          <cell r="K1625">
            <v>54.175870769230997</v>
          </cell>
          <cell r="L1625">
            <v>71750</v>
          </cell>
          <cell r="M1625">
            <v>9286.848</v>
          </cell>
          <cell r="P1625">
            <v>3502</v>
          </cell>
          <cell r="U1625">
            <v>1255.625</v>
          </cell>
          <cell r="Y1625">
            <v>414.1</v>
          </cell>
          <cell r="AA1625">
            <v>13273.75</v>
          </cell>
          <cell r="AM1625">
            <v>4305</v>
          </cell>
          <cell r="AX1625">
            <v>1255.625</v>
          </cell>
          <cell r="BD1625">
            <v>600</v>
          </cell>
          <cell r="BG1625">
            <v>105642.948</v>
          </cell>
          <cell r="BH1625">
            <v>91769.198000000004</v>
          </cell>
        </row>
        <row r="1626">
          <cell r="D1626" t="str">
            <v>A74802</v>
          </cell>
          <cell r="E1626" t="str">
            <v>ugb</v>
          </cell>
          <cell r="F1626" t="str">
            <v>THW</v>
          </cell>
          <cell r="G1626" t="str">
            <v>UT21</v>
          </cell>
          <cell r="H1626" t="str">
            <v>10</v>
          </cell>
          <cell r="J1626" t="str">
            <v>26/06/2012</v>
          </cell>
          <cell r="K1626">
            <v>0</v>
          </cell>
          <cell r="L1626">
            <v>14.05</v>
          </cell>
          <cell r="M1626">
            <v>0</v>
          </cell>
          <cell r="BG1626">
            <v>14.05</v>
          </cell>
          <cell r="BH1626">
            <v>14.05</v>
          </cell>
        </row>
        <row r="1627">
          <cell r="D1627" t="str">
            <v>A91677</v>
          </cell>
          <cell r="E1627" t="str">
            <v>ugb</v>
          </cell>
          <cell r="F1627" t="str">
            <v>WWN</v>
          </cell>
          <cell r="G1627" t="str">
            <v>UU61</v>
          </cell>
          <cell r="H1627" t="str">
            <v>4</v>
          </cell>
          <cell r="I1627" t="str">
            <v>GB</v>
          </cell>
          <cell r="J1627" t="str">
            <v>21/01/2002</v>
          </cell>
          <cell r="K1627">
            <v>39.617664820512999</v>
          </cell>
          <cell r="L1627">
            <v>50400</v>
          </cell>
          <cell r="M1627">
            <v>6599.5464000000002</v>
          </cell>
          <cell r="P1627">
            <v>5378.8</v>
          </cell>
          <cell r="U1627">
            <v>882</v>
          </cell>
          <cell r="Y1627">
            <v>414.1</v>
          </cell>
          <cell r="AA1627">
            <v>9324</v>
          </cell>
          <cell r="AM1627">
            <v>3024</v>
          </cell>
          <cell r="AX1627">
            <v>882</v>
          </cell>
          <cell r="BE1627">
            <v>350</v>
          </cell>
          <cell r="BG1627">
            <v>77254.446400000001</v>
          </cell>
          <cell r="BH1627">
            <v>67580.446400000001</v>
          </cell>
        </row>
        <row r="1628">
          <cell r="D1628" t="str">
            <v>A74684</v>
          </cell>
          <cell r="E1628" t="str">
            <v>ugb</v>
          </cell>
          <cell r="F1628" t="str">
            <v>WWN</v>
          </cell>
          <cell r="G1628" t="str">
            <v>UU31</v>
          </cell>
          <cell r="H1628" t="str">
            <v>4</v>
          </cell>
          <cell r="I1628" t="str">
            <v>GB</v>
          </cell>
          <cell r="J1628" t="str">
            <v>06/06/2011</v>
          </cell>
          <cell r="K1628">
            <v>43.675872820513</v>
          </cell>
          <cell r="L1628">
            <v>57564</v>
          </cell>
          <cell r="M1628">
            <v>7315.9319999999998</v>
          </cell>
          <cell r="P1628">
            <v>3406</v>
          </cell>
          <cell r="U1628">
            <v>1007.37</v>
          </cell>
          <cell r="Y1628">
            <v>414.1</v>
          </cell>
          <cell r="AA1628">
            <v>10649.34</v>
          </cell>
          <cell r="AM1628">
            <v>3453.84</v>
          </cell>
          <cell r="AX1628">
            <v>1007.37</v>
          </cell>
          <cell r="BE1628">
            <v>350</v>
          </cell>
          <cell r="BG1628">
            <v>85167.952000000005</v>
          </cell>
          <cell r="BH1628">
            <v>74168.612000000008</v>
          </cell>
        </row>
        <row r="1629">
          <cell r="D1629" t="str">
            <v>W29491</v>
          </cell>
          <cell r="E1629" t="str">
            <v>ugb</v>
          </cell>
          <cell r="F1629" t="str">
            <v>WWN</v>
          </cell>
          <cell r="G1629" t="str">
            <v>UU31</v>
          </cell>
          <cell r="H1629" t="str">
            <v>9</v>
          </cell>
          <cell r="I1629" t="str">
            <v>GB</v>
          </cell>
          <cell r="J1629" t="str">
            <v>30/10/2000</v>
          </cell>
          <cell r="K1629">
            <v>10.599169230769</v>
          </cell>
          <cell r="L1629">
            <v>11862</v>
          </cell>
          <cell r="M1629">
            <v>539.02800000000002</v>
          </cell>
          <cell r="BG1629">
            <v>12401.028</v>
          </cell>
          <cell r="BH1629">
            <v>12401.028</v>
          </cell>
        </row>
        <row r="1630">
          <cell r="D1630" t="str">
            <v>U02955</v>
          </cell>
          <cell r="E1630" t="str">
            <v>ugb</v>
          </cell>
          <cell r="F1630" t="str">
            <v>SBR</v>
          </cell>
          <cell r="G1630" t="str">
            <v>UT31</v>
          </cell>
          <cell r="H1630" t="str">
            <v>7</v>
          </cell>
          <cell r="J1630" t="str">
            <v>13/10/2008</v>
          </cell>
          <cell r="K1630">
            <v>0</v>
          </cell>
          <cell r="L1630">
            <v>35.200000000000003</v>
          </cell>
          <cell r="M1630">
            <v>0</v>
          </cell>
          <cell r="BG1630">
            <v>35.200000000000003</v>
          </cell>
          <cell r="BH1630">
            <v>35.200000000000003</v>
          </cell>
        </row>
        <row r="1631">
          <cell r="D1631" t="str">
            <v>A76493</v>
          </cell>
          <cell r="E1631" t="str">
            <v>ugb</v>
          </cell>
          <cell r="F1631" t="str">
            <v>TRL</v>
          </cell>
          <cell r="G1631" t="str">
            <v>UT43</v>
          </cell>
          <cell r="H1631" t="str">
            <v>9</v>
          </cell>
          <cell r="J1631" t="str">
            <v>11/03/2014</v>
          </cell>
          <cell r="K1631">
            <v>23.91</v>
          </cell>
          <cell r="L1631">
            <v>23.91</v>
          </cell>
          <cell r="M1631">
            <v>0</v>
          </cell>
          <cell r="BG1631">
            <v>23.91</v>
          </cell>
          <cell r="BH1631">
            <v>23.91</v>
          </cell>
        </row>
        <row r="1632">
          <cell r="D1632" t="str">
            <v>A25081</v>
          </cell>
          <cell r="E1632" t="str">
            <v>ugb</v>
          </cell>
          <cell r="F1632" t="str">
            <v>SBR</v>
          </cell>
          <cell r="G1632" t="str">
            <v>UT31</v>
          </cell>
          <cell r="H1632" t="str">
            <v>10</v>
          </cell>
          <cell r="I1632" t="str">
            <v>CN</v>
          </cell>
          <cell r="J1632" t="str">
            <v>13/10/2008</v>
          </cell>
          <cell r="K1632">
            <v>15.193883076923001</v>
          </cell>
          <cell r="L1632">
            <v>27000</v>
          </cell>
          <cell r="M1632">
            <v>2628.0720000000001</v>
          </cell>
          <cell r="BG1632">
            <v>29628.072</v>
          </cell>
          <cell r="BH1632">
            <v>29628.072</v>
          </cell>
        </row>
        <row r="1633">
          <cell r="D1633" t="str">
            <v>A74815</v>
          </cell>
          <cell r="E1633" t="str">
            <v>ugb</v>
          </cell>
          <cell r="F1633" t="str">
            <v>TRL</v>
          </cell>
          <cell r="G1633" t="str">
            <v>UT42</v>
          </cell>
          <cell r="H1633" t="str">
            <v>7</v>
          </cell>
          <cell r="I1633" t="str">
            <v>GB</v>
          </cell>
          <cell r="J1633" t="str">
            <v>23/07/2012</v>
          </cell>
          <cell r="K1633">
            <v>0</v>
          </cell>
          <cell r="L1633">
            <v>24.66</v>
          </cell>
          <cell r="M1633">
            <v>0</v>
          </cell>
          <cell r="BG1633">
            <v>24.66</v>
          </cell>
          <cell r="BH1633">
            <v>24.66</v>
          </cell>
        </row>
        <row r="1634">
          <cell r="D1634" t="str">
            <v>U02864</v>
          </cell>
          <cell r="E1634" t="str">
            <v>ugb</v>
          </cell>
          <cell r="F1634" t="str">
            <v>TRL</v>
          </cell>
          <cell r="G1634" t="str">
            <v>UT41</v>
          </cell>
          <cell r="H1634" t="str">
            <v>5</v>
          </cell>
          <cell r="J1634" t="str">
            <v>04/02/2008</v>
          </cell>
          <cell r="K1634">
            <v>0</v>
          </cell>
          <cell r="L1634">
            <v>38.520000000000003</v>
          </cell>
          <cell r="M1634">
            <v>0</v>
          </cell>
          <cell r="BG1634">
            <v>38.520000000000003</v>
          </cell>
          <cell r="BH1634">
            <v>38.520000000000003</v>
          </cell>
        </row>
        <row r="1635">
          <cell r="D1635" t="str">
            <v>A76515</v>
          </cell>
          <cell r="E1635" t="str">
            <v>ugb</v>
          </cell>
          <cell r="F1635" t="str">
            <v>TRL</v>
          </cell>
          <cell r="G1635" t="str">
            <v>UT41</v>
          </cell>
          <cell r="H1635" t="str">
            <v>5</v>
          </cell>
          <cell r="J1635" t="str">
            <v>31/03/2014</v>
          </cell>
          <cell r="K1635">
            <v>41.6</v>
          </cell>
          <cell r="L1635">
            <v>41.6</v>
          </cell>
          <cell r="M1635">
            <v>0</v>
          </cell>
          <cell r="BG1635">
            <v>41.6</v>
          </cell>
          <cell r="BH1635">
            <v>41.6</v>
          </cell>
        </row>
        <row r="1636">
          <cell r="D1636" t="str">
            <v>A74810</v>
          </cell>
          <cell r="E1636" t="str">
            <v>ugb</v>
          </cell>
          <cell r="F1636" t="str">
            <v>TRL</v>
          </cell>
          <cell r="G1636" t="str">
            <v>UT41</v>
          </cell>
          <cell r="H1636" t="str">
            <v>10</v>
          </cell>
          <cell r="I1636" t="str">
            <v>GB</v>
          </cell>
          <cell r="J1636" t="str">
            <v>03/09/2012</v>
          </cell>
          <cell r="K1636">
            <v>19.255216410256001</v>
          </cell>
          <cell r="L1636">
            <v>26750</v>
          </cell>
          <cell r="M1636">
            <v>2593.5720000000001</v>
          </cell>
          <cell r="U1636">
            <v>468.125</v>
          </cell>
          <cell r="Y1636">
            <v>414.1</v>
          </cell>
          <cell r="AA1636">
            <v>4948.75</v>
          </cell>
          <cell r="AM1636">
            <v>1605</v>
          </cell>
          <cell r="AX1636">
            <v>468.125</v>
          </cell>
          <cell r="BF1636">
            <v>300</v>
          </cell>
          <cell r="BG1636">
            <v>37547.671999999999</v>
          </cell>
          <cell r="BH1636">
            <v>32298.921999999999</v>
          </cell>
        </row>
        <row r="1637">
          <cell r="D1637" t="str">
            <v>A41805</v>
          </cell>
          <cell r="E1637" t="str">
            <v>ugb</v>
          </cell>
          <cell r="F1637" t="str">
            <v>THW</v>
          </cell>
          <cell r="G1637" t="str">
            <v>UT21</v>
          </cell>
          <cell r="H1637" t="str">
            <v>6</v>
          </cell>
          <cell r="I1637" t="str">
            <v>GB</v>
          </cell>
          <cell r="J1637" t="str">
            <v>07/04/1997</v>
          </cell>
          <cell r="K1637">
            <v>31.244806153846</v>
          </cell>
          <cell r="L1637">
            <v>42900</v>
          </cell>
          <cell r="M1637">
            <v>4822.2719999999999</v>
          </cell>
          <cell r="U1637">
            <v>750.75</v>
          </cell>
          <cell r="Y1637">
            <v>414.1</v>
          </cell>
          <cell r="AA1637">
            <v>7936.5</v>
          </cell>
          <cell r="AN1637">
            <v>3003</v>
          </cell>
          <cell r="AX1637">
            <v>750.75</v>
          </cell>
          <cell r="BE1637">
            <v>350</v>
          </cell>
          <cell r="BG1637">
            <v>60927.372000000003</v>
          </cell>
          <cell r="BH1637">
            <v>52640.872000000003</v>
          </cell>
        </row>
        <row r="1638">
          <cell r="D1638" t="str">
            <v>A95516</v>
          </cell>
          <cell r="E1638" t="str">
            <v>ugb</v>
          </cell>
          <cell r="F1638" t="str">
            <v>WWN</v>
          </cell>
          <cell r="G1638" t="str">
            <v>UU71</v>
          </cell>
          <cell r="H1638" t="str">
            <v>0</v>
          </cell>
          <cell r="I1638" t="str">
            <v>GB</v>
          </cell>
          <cell r="J1638" t="str">
            <v>03/11/2003</v>
          </cell>
          <cell r="K1638">
            <v>19.195011282050999</v>
          </cell>
          <cell r="L1638">
            <v>27900</v>
          </cell>
          <cell r="M1638">
            <v>2752.2719999999999</v>
          </cell>
          <cell r="U1638">
            <v>488.25</v>
          </cell>
          <cell r="Y1638">
            <v>340</v>
          </cell>
          <cell r="AA1638">
            <v>5161.5</v>
          </cell>
          <cell r="AX1638">
            <v>488.25</v>
          </cell>
          <cell r="BF1638">
            <v>300</v>
          </cell>
          <cell r="BG1638">
            <v>37430.271999999997</v>
          </cell>
          <cell r="BH1638">
            <v>31968.771999999997</v>
          </cell>
        </row>
        <row r="1639">
          <cell r="D1639" t="str">
            <v>A00340</v>
          </cell>
          <cell r="E1639" t="str">
            <v>ugb</v>
          </cell>
          <cell r="F1639" t="str">
            <v>BBI</v>
          </cell>
          <cell r="G1639" t="str">
            <v>UP21</v>
          </cell>
          <cell r="H1639" t="str">
            <v>8</v>
          </cell>
          <cell r="I1639" t="str">
            <v>PL</v>
          </cell>
          <cell r="J1639" t="str">
            <v>17/03/2008</v>
          </cell>
          <cell r="K1639">
            <v>15.402112820513</v>
          </cell>
          <cell r="L1639">
            <v>16800</v>
          </cell>
          <cell r="M1639">
            <v>1220.472</v>
          </cell>
          <cell r="BG1639">
            <v>18020.472000000002</v>
          </cell>
          <cell r="BH1639">
            <v>18020.472000000002</v>
          </cell>
        </row>
        <row r="1640">
          <cell r="D1640" t="str">
            <v>A97497</v>
          </cell>
          <cell r="E1640" t="str">
            <v>ugb</v>
          </cell>
          <cell r="F1640" t="str">
            <v>GGE</v>
          </cell>
          <cell r="G1640" t="str">
            <v>UP31</v>
          </cell>
          <cell r="H1640" t="str">
            <v>5</v>
          </cell>
          <cell r="I1640" t="str">
            <v>GB</v>
          </cell>
          <cell r="J1640" t="str">
            <v>03/01/2006</v>
          </cell>
          <cell r="K1640">
            <v>29.113375320614999</v>
          </cell>
          <cell r="L1640">
            <v>40557.464399999997</v>
          </cell>
          <cell r="M1640">
            <v>4499.0020871999996</v>
          </cell>
          <cell r="P1640">
            <v>0</v>
          </cell>
          <cell r="U1640">
            <v>709.755627</v>
          </cell>
          <cell r="Y1640">
            <v>414.1</v>
          </cell>
          <cell r="AA1640">
            <v>7503.1309140000003</v>
          </cell>
          <cell r="AL1640">
            <v>2027.8732199999999</v>
          </cell>
          <cell r="AX1640">
            <v>709.755627</v>
          </cell>
          <cell r="BE1640">
            <v>350</v>
          </cell>
          <cell r="BG1640">
            <v>56771.081875199998</v>
          </cell>
          <cell r="BH1640">
            <v>48917.950961199997</v>
          </cell>
        </row>
        <row r="1641">
          <cell r="D1641" t="str">
            <v>A50098</v>
          </cell>
          <cell r="E1641" t="str">
            <v>ugb</v>
          </cell>
          <cell r="F1641" t="str">
            <v>TRL</v>
          </cell>
          <cell r="G1641" t="str">
            <v>UT41</v>
          </cell>
          <cell r="H1641" t="str">
            <v>5</v>
          </cell>
          <cell r="I1641" t="str">
            <v>GB</v>
          </cell>
          <cell r="J1641" t="str">
            <v>26/04/2010</v>
          </cell>
          <cell r="K1641">
            <v>33.612648205127996</v>
          </cell>
          <cell r="L1641">
            <v>46494</v>
          </cell>
          <cell r="M1641">
            <v>5318.2439999999997</v>
          </cell>
          <cell r="U1641">
            <v>813.64499999999998</v>
          </cell>
          <cell r="Y1641">
            <v>414.1</v>
          </cell>
          <cell r="AA1641">
            <v>8601.39</v>
          </cell>
          <cell r="AM1641">
            <v>2789.64</v>
          </cell>
          <cell r="AX1641">
            <v>813.64499999999998</v>
          </cell>
          <cell r="BF1641">
            <v>300</v>
          </cell>
          <cell r="BG1641">
            <v>65544.664000000004</v>
          </cell>
          <cell r="BH1641">
            <v>56643.274000000005</v>
          </cell>
        </row>
        <row r="1642">
          <cell r="D1642" t="str">
            <v>A42267</v>
          </cell>
          <cell r="E1642" t="str">
            <v>ugb</v>
          </cell>
          <cell r="F1642" t="str">
            <v>THW</v>
          </cell>
          <cell r="G1642" t="str">
            <v>UT21</v>
          </cell>
          <cell r="H1642" t="str">
            <v>4</v>
          </cell>
          <cell r="I1642" t="str">
            <v>GB</v>
          </cell>
          <cell r="J1642" t="str">
            <v>16/11/1998</v>
          </cell>
          <cell r="K1642">
            <v>45.026678974359001</v>
          </cell>
          <cell r="L1642">
            <v>58250</v>
          </cell>
          <cell r="M1642">
            <v>7541.424</v>
          </cell>
          <cell r="P1642">
            <v>4354</v>
          </cell>
          <cell r="U1642">
            <v>1019.375</v>
          </cell>
          <cell r="Y1642">
            <v>414.1</v>
          </cell>
          <cell r="AA1642">
            <v>10776.25</v>
          </cell>
          <cell r="AN1642">
            <v>4077.5</v>
          </cell>
          <cell r="AX1642">
            <v>1019.375</v>
          </cell>
          <cell r="BE1642">
            <v>350</v>
          </cell>
          <cell r="BG1642">
            <v>87802.024000000005</v>
          </cell>
          <cell r="BH1642">
            <v>76675.774000000005</v>
          </cell>
        </row>
        <row r="1643">
          <cell r="D1643" t="str">
            <v>W41076</v>
          </cell>
          <cell r="E1643" t="str">
            <v>ugb</v>
          </cell>
          <cell r="F1643" t="str">
            <v>BBI</v>
          </cell>
          <cell r="G1643" t="str">
            <v>UP33</v>
          </cell>
          <cell r="H1643" t="str">
            <v>4</v>
          </cell>
          <cell r="I1643" t="str">
            <v>GB</v>
          </cell>
          <cell r="J1643" t="str">
            <v>31/05/2005</v>
          </cell>
          <cell r="K1643">
            <v>38.005729230768999</v>
          </cell>
          <cell r="L1643">
            <v>52500</v>
          </cell>
          <cell r="M1643">
            <v>6147.0720000000001</v>
          </cell>
          <cell r="P1643">
            <v>0</v>
          </cell>
          <cell r="U1643">
            <v>918.75</v>
          </cell>
          <cell r="Y1643">
            <v>414.1</v>
          </cell>
          <cell r="AA1643">
            <v>9712.5</v>
          </cell>
          <cell r="AM1643">
            <v>3150</v>
          </cell>
          <cell r="AX1643">
            <v>918.75</v>
          </cell>
          <cell r="BE1643">
            <v>350</v>
          </cell>
          <cell r="BG1643">
            <v>74111.172000000006</v>
          </cell>
          <cell r="BH1643">
            <v>64048.672000000006</v>
          </cell>
        </row>
        <row r="1644">
          <cell r="D1644" t="str">
            <v>I00294</v>
          </cell>
          <cell r="E1644" t="str">
            <v>uin</v>
          </cell>
          <cell r="F1644" t="str">
            <v>TRL</v>
          </cell>
          <cell r="G1644" t="str">
            <v>UT111</v>
          </cell>
          <cell r="H1644" t="str">
            <v>7</v>
          </cell>
          <cell r="I1644" t="str">
            <v>IN</v>
          </cell>
          <cell r="J1644" t="str">
            <v>07/10/2013</v>
          </cell>
          <cell r="K1644">
            <v>0</v>
          </cell>
          <cell r="L1644">
            <v>2258.3337424517645</v>
          </cell>
          <cell r="M1644">
            <v>0</v>
          </cell>
          <cell r="BG1644">
            <v>2258.3337424517645</v>
          </cell>
          <cell r="BH1644">
            <v>2258.3337424517645</v>
          </cell>
        </row>
        <row r="1645">
          <cell r="D1645" t="str">
            <v>I00206</v>
          </cell>
          <cell r="E1645" t="str">
            <v>uin</v>
          </cell>
          <cell r="F1645" t="str">
            <v>TRL</v>
          </cell>
          <cell r="G1645" t="str">
            <v>UT111</v>
          </cell>
          <cell r="H1645" t="str">
            <v>10</v>
          </cell>
          <cell r="J1645" t="str">
            <v>31/01/2013</v>
          </cell>
          <cell r="K1645">
            <v>0</v>
          </cell>
          <cell r="L1645">
            <v>2356.5221660366242</v>
          </cell>
          <cell r="M1645">
            <v>0</v>
          </cell>
          <cell r="BG1645">
            <v>2356.5221660366242</v>
          </cell>
          <cell r="BH1645">
            <v>2356.5221660366242</v>
          </cell>
        </row>
        <row r="1646">
          <cell r="D1646" t="str">
            <v>I00163</v>
          </cell>
          <cell r="E1646" t="str">
            <v>uin</v>
          </cell>
          <cell r="F1646" t="str">
            <v>TRS</v>
          </cell>
          <cell r="G1646" t="str">
            <v>UT111</v>
          </cell>
          <cell r="H1646" t="str">
            <v>6</v>
          </cell>
          <cell r="I1646" t="str">
            <v>IN</v>
          </cell>
          <cell r="J1646" t="str">
            <v>10/09/2012</v>
          </cell>
          <cell r="K1646">
            <v>9.6458796738633712</v>
          </cell>
          <cell r="L1646">
            <v>7776.5231479208596</v>
          </cell>
          <cell r="M1646">
            <v>0</v>
          </cell>
          <cell r="S1646">
            <v>94.260886641464964</v>
          </cell>
          <cell r="V1646">
            <v>373.27311110020128</v>
          </cell>
          <cell r="AA1646">
            <v>3130.0505670381458</v>
          </cell>
          <cell r="AB1646">
            <v>3888.2615739604298</v>
          </cell>
          <cell r="AC1646">
            <v>147.28263537728901</v>
          </cell>
          <cell r="AD1646">
            <v>245.47105896214833</v>
          </cell>
          <cell r="BA1646">
            <v>6916.2354558397565</v>
          </cell>
          <cell r="BG1646">
            <v>22571.358436840295</v>
          </cell>
          <cell r="BH1646">
            <v>19441.307869802149</v>
          </cell>
        </row>
        <row r="1647">
          <cell r="D1647" t="str">
            <v>I00375</v>
          </cell>
          <cell r="E1647" t="str">
            <v>uin</v>
          </cell>
          <cell r="F1647" t="str">
            <v>THW</v>
          </cell>
          <cell r="G1647" t="str">
            <v>UT211</v>
          </cell>
          <cell r="H1647" t="str">
            <v>7</v>
          </cell>
          <cell r="I1647" t="str">
            <v>IN</v>
          </cell>
          <cell r="J1647" t="str">
            <v>01/04/2014</v>
          </cell>
          <cell r="K1647">
            <v>2.6729255492572341</v>
          </cell>
          <cell r="L1647">
            <v>2945.6527075457798</v>
          </cell>
          <cell r="M1647">
            <v>0</v>
          </cell>
          <cell r="S1647">
            <v>94.260886641464964</v>
          </cell>
          <cell r="V1647">
            <v>141.39132996219743</v>
          </cell>
          <cell r="AA1647">
            <v>854.28248809465356</v>
          </cell>
          <cell r="AB1647">
            <v>1472.8263537728899</v>
          </cell>
          <cell r="AC1647">
            <v>147.28263537728901</v>
          </cell>
          <cell r="AD1647">
            <v>245.47105896214833</v>
          </cell>
          <cell r="AQ1647">
            <v>353.47832490549359</v>
          </cell>
          <cell r="BA1647">
            <v>0</v>
          </cell>
          <cell r="BG1647">
            <v>6254.6457852619169</v>
          </cell>
          <cell r="BH1647">
            <v>5400.3632971672632</v>
          </cell>
        </row>
        <row r="1648">
          <cell r="D1648" t="str">
            <v>I00099</v>
          </cell>
          <cell r="E1648" t="str">
            <v>uin</v>
          </cell>
          <cell r="F1648" t="str">
            <v>WWN</v>
          </cell>
          <cell r="G1648" t="str">
            <v>UU111</v>
          </cell>
          <cell r="H1648" t="str">
            <v>7</v>
          </cell>
          <cell r="I1648" t="str">
            <v>IN</v>
          </cell>
          <cell r="J1648" t="str">
            <v>08/08/2011</v>
          </cell>
          <cell r="K1648">
            <v>3.4101594806587658</v>
          </cell>
          <cell r="L1648">
            <v>2749.2758603760612</v>
          </cell>
          <cell r="M1648">
            <v>0</v>
          </cell>
          <cell r="S1648">
            <v>94.260886641464964</v>
          </cell>
          <cell r="V1648">
            <v>131.96524129805096</v>
          </cell>
          <cell r="AA1648">
            <v>1106.5835338013649</v>
          </cell>
          <cell r="AB1648">
            <v>1374.6379301880306</v>
          </cell>
          <cell r="AC1648">
            <v>147.28263537728901</v>
          </cell>
          <cell r="AD1648">
            <v>245.47105896214833</v>
          </cell>
          <cell r="AQ1648">
            <v>329.91310324512739</v>
          </cell>
          <cell r="BA1648">
            <v>1800.382934851981</v>
          </cell>
          <cell r="BG1648">
            <v>7979.7731847415198</v>
          </cell>
          <cell r="BH1648">
            <v>6873.1896509401549</v>
          </cell>
        </row>
        <row r="1649">
          <cell r="D1649" t="str">
            <v>I00038</v>
          </cell>
          <cell r="E1649" t="str">
            <v>uin</v>
          </cell>
          <cell r="F1649" t="str">
            <v>WWN</v>
          </cell>
          <cell r="G1649" t="str">
            <v>UU111</v>
          </cell>
          <cell r="H1649" t="str">
            <v>8</v>
          </cell>
          <cell r="I1649" t="str">
            <v>IN</v>
          </cell>
          <cell r="J1649" t="str">
            <v>25/10/2010</v>
          </cell>
          <cell r="K1649">
            <v>0.58745210691796357</v>
          </cell>
          <cell r="L1649">
            <v>1374.6379301880306</v>
          </cell>
          <cell r="M1649">
            <v>0</v>
          </cell>
          <cell r="BG1649">
            <v>1374.6379301880306</v>
          </cell>
          <cell r="BH1649">
            <v>1374.6379301880306</v>
          </cell>
        </row>
        <row r="1650">
          <cell r="D1650" t="str">
            <v>A81205</v>
          </cell>
          <cell r="E1650" t="str">
            <v>ugb</v>
          </cell>
          <cell r="F1650" t="str">
            <v>THW</v>
          </cell>
          <cell r="G1650" t="str">
            <v>UT21</v>
          </cell>
          <cell r="H1650" t="str">
            <v>6</v>
          </cell>
          <cell r="I1650" t="str">
            <v>GB</v>
          </cell>
          <cell r="J1650" t="str">
            <v>01/08/2000</v>
          </cell>
          <cell r="K1650">
            <v>29.558928205128002</v>
          </cell>
          <cell r="L1650">
            <v>38500</v>
          </cell>
          <cell r="M1650">
            <v>5836.7665800000004</v>
          </cell>
          <cell r="AA1650">
            <v>7122.5</v>
          </cell>
          <cell r="AZ1650">
            <v>6012.41</v>
          </cell>
          <cell r="BB1650">
            <v>5655</v>
          </cell>
          <cell r="BE1650">
            <v>350</v>
          </cell>
          <cell r="BG1650">
            <v>63476.676579999999</v>
          </cell>
          <cell r="BH1650">
            <v>56004.176579999999</v>
          </cell>
        </row>
        <row r="1651">
          <cell r="D1651" t="str">
            <v>A80001</v>
          </cell>
          <cell r="E1651" t="str">
            <v>ugb</v>
          </cell>
          <cell r="F1651" t="str">
            <v>ERE</v>
          </cell>
          <cell r="G1651" t="str">
            <v>UU81</v>
          </cell>
          <cell r="H1651" t="str">
            <v>8</v>
          </cell>
          <cell r="J1651" t="str">
            <v>19/12/2012</v>
          </cell>
          <cell r="K1651">
            <v>0</v>
          </cell>
          <cell r="L1651">
            <v>42.03</v>
          </cell>
          <cell r="M1651">
            <v>0</v>
          </cell>
          <cell r="BG1651">
            <v>42.03</v>
          </cell>
          <cell r="BH1651">
            <v>42.03</v>
          </cell>
        </row>
        <row r="1652">
          <cell r="D1652" t="str">
            <v>S10246</v>
          </cell>
          <cell r="E1652" t="str">
            <v>ugb</v>
          </cell>
          <cell r="F1652" t="str">
            <v>THW</v>
          </cell>
          <cell r="G1652" t="str">
            <v>UT22</v>
          </cell>
          <cell r="H1652" t="str">
            <v>0</v>
          </cell>
          <cell r="J1652" t="str">
            <v>26/11/2008</v>
          </cell>
          <cell r="K1652">
            <v>83.33</v>
          </cell>
          <cell r="L1652">
            <v>83.33</v>
          </cell>
          <cell r="M1652">
            <v>0</v>
          </cell>
          <cell r="BG1652">
            <v>83.33</v>
          </cell>
          <cell r="BH1652">
            <v>83.33</v>
          </cell>
        </row>
        <row r="1653">
          <cell r="D1653" t="str">
            <v>A49895</v>
          </cell>
          <cell r="E1653" t="str">
            <v>ugb</v>
          </cell>
          <cell r="F1653" t="str">
            <v>TPL</v>
          </cell>
          <cell r="G1653" t="str">
            <v>UT22</v>
          </cell>
          <cell r="H1653" t="str">
            <v>9</v>
          </cell>
          <cell r="I1653" t="str">
            <v>GB</v>
          </cell>
          <cell r="J1653" t="str">
            <v>18/07/2007</v>
          </cell>
          <cell r="K1653">
            <v>13.151318974359</v>
          </cell>
          <cell r="L1653">
            <v>23500</v>
          </cell>
          <cell r="M1653">
            <v>2145.0720000000001</v>
          </cell>
          <cell r="BG1653">
            <v>25645.072</v>
          </cell>
          <cell r="BH1653">
            <v>25645.072</v>
          </cell>
        </row>
        <row r="1654">
          <cell r="D1654" t="str">
            <v>A25157</v>
          </cell>
          <cell r="E1654" t="str">
            <v>ugb</v>
          </cell>
          <cell r="F1654" t="str">
            <v>THW</v>
          </cell>
          <cell r="G1654" t="str">
            <v>UT23</v>
          </cell>
          <cell r="H1654" t="str">
            <v>7</v>
          </cell>
          <cell r="I1654" t="str">
            <v>ZA</v>
          </cell>
          <cell r="J1654" t="str">
            <v>28/09/2009</v>
          </cell>
          <cell r="K1654">
            <v>15.940877948718001</v>
          </cell>
          <cell r="L1654">
            <v>28280</v>
          </cell>
          <cell r="M1654">
            <v>2804.712</v>
          </cell>
          <cell r="BG1654">
            <v>31084.712</v>
          </cell>
          <cell r="BH1654">
            <v>31084.712</v>
          </cell>
        </row>
        <row r="1655">
          <cell r="D1655" t="str">
            <v>A80027</v>
          </cell>
          <cell r="E1655" t="str">
            <v>ugb</v>
          </cell>
          <cell r="F1655" t="str">
            <v>ERE</v>
          </cell>
          <cell r="G1655" t="str">
            <v>UU81</v>
          </cell>
          <cell r="H1655" t="str">
            <v>8</v>
          </cell>
          <cell r="J1655" t="str">
            <v>19/12/2012</v>
          </cell>
          <cell r="K1655">
            <v>33.333333333333002</v>
          </cell>
          <cell r="L1655">
            <v>65000</v>
          </cell>
          <cell r="M1655">
            <v>0</v>
          </cell>
          <cell r="BG1655">
            <v>65000</v>
          </cell>
          <cell r="BH1655">
            <v>65000</v>
          </cell>
        </row>
        <row r="1656">
          <cell r="D1656" t="str">
            <v>W72311</v>
          </cell>
          <cell r="E1656" t="str">
            <v>ugb</v>
          </cell>
          <cell r="F1656" t="str">
            <v>EEA</v>
          </cell>
          <cell r="G1656" t="str">
            <v>UE31</v>
          </cell>
          <cell r="H1656" t="str">
            <v>6</v>
          </cell>
          <cell r="I1656" t="str">
            <v>GB</v>
          </cell>
          <cell r="J1656" t="str">
            <v>22/10/2002</v>
          </cell>
          <cell r="K1656">
            <v>17.266387179487001</v>
          </cell>
          <cell r="L1656">
            <v>24634</v>
          </cell>
          <cell r="M1656">
            <v>2301.5639999999999</v>
          </cell>
          <cell r="BG1656">
            <v>26935.563999999998</v>
          </cell>
          <cell r="BH1656">
            <v>26935.563999999998</v>
          </cell>
        </row>
        <row r="1657">
          <cell r="D1657" t="str">
            <v>W01585</v>
          </cell>
          <cell r="E1657" t="str">
            <v>ugb</v>
          </cell>
          <cell r="F1657" t="str">
            <v>SWT</v>
          </cell>
          <cell r="G1657" t="str">
            <v>UU21</v>
          </cell>
          <cell r="H1657" t="str">
            <v>0</v>
          </cell>
          <cell r="J1657" t="str">
            <v>03/04/2000</v>
          </cell>
          <cell r="K1657">
            <v>25.76</v>
          </cell>
          <cell r="L1657">
            <v>25.76</v>
          </cell>
          <cell r="M1657">
            <v>0</v>
          </cell>
          <cell r="BG1657">
            <v>25.76</v>
          </cell>
          <cell r="BH1657">
            <v>25.76</v>
          </cell>
        </row>
        <row r="1658">
          <cell r="D1658" t="str">
            <v>I00116</v>
          </cell>
          <cell r="E1658" t="str">
            <v>uin</v>
          </cell>
          <cell r="F1658" t="str">
            <v>TRS</v>
          </cell>
          <cell r="G1658" t="str">
            <v>UT111</v>
          </cell>
          <cell r="H1658" t="str">
            <v>8</v>
          </cell>
          <cell r="I1658" t="str">
            <v>IN</v>
          </cell>
          <cell r="J1658" t="str">
            <v>17/11/2011</v>
          </cell>
          <cell r="K1658">
            <v>3.2737550500949779</v>
          </cell>
          <cell r="L1658">
            <v>2639.3048259610196</v>
          </cell>
          <cell r="M1658">
            <v>0</v>
          </cell>
          <cell r="S1658">
            <v>94.260886641464964</v>
          </cell>
          <cell r="V1658">
            <v>126.68663164612892</v>
          </cell>
          <cell r="AA1658">
            <v>1062.3208247827581</v>
          </cell>
          <cell r="AB1658">
            <v>1319.6524129805098</v>
          </cell>
          <cell r="AC1658">
            <v>147.28263537728901</v>
          </cell>
          <cell r="AD1658">
            <v>245.47105896214833</v>
          </cell>
          <cell r="AQ1658">
            <v>316.7165791153223</v>
          </cell>
          <cell r="BA1658">
            <v>1708.8909617556089</v>
          </cell>
          <cell r="BG1658">
            <v>7660.586817222249</v>
          </cell>
          <cell r="BH1658">
            <v>6598.2659924394911</v>
          </cell>
        </row>
        <row r="1659">
          <cell r="D1659" t="str">
            <v>I00311</v>
          </cell>
          <cell r="E1659" t="str">
            <v>uin</v>
          </cell>
          <cell r="F1659" t="str">
            <v>TRO</v>
          </cell>
          <cell r="G1659" t="str">
            <v>UT111</v>
          </cell>
          <cell r="H1659" t="str">
            <v>8</v>
          </cell>
          <cell r="I1659" t="str">
            <v>IN</v>
          </cell>
          <cell r="J1659" t="str">
            <v>06/11/2013</v>
          </cell>
          <cell r="K1659">
            <v>1.3402741974669941</v>
          </cell>
          <cell r="L1659">
            <v>1335.3625607540869</v>
          </cell>
          <cell r="M1659">
            <v>0</v>
          </cell>
          <cell r="S1659">
            <v>94.260886641464964</v>
          </cell>
          <cell r="V1659">
            <v>64.097402916196174</v>
          </cell>
          <cell r="AA1659">
            <v>421.84228975403801</v>
          </cell>
          <cell r="AB1659">
            <v>667.68128037704344</v>
          </cell>
          <cell r="AC1659">
            <v>147.28263537728901</v>
          </cell>
          <cell r="AD1659">
            <v>245.47105896214833</v>
          </cell>
          <cell r="AQ1659">
            <v>160.24350729049044</v>
          </cell>
          <cell r="BA1659">
            <v>0</v>
          </cell>
          <cell r="BG1659">
            <v>3136.2416220727578</v>
          </cell>
          <cell r="BH1659">
            <v>2714.3993323187196</v>
          </cell>
        </row>
        <row r="1660">
          <cell r="D1660" t="str">
            <v>A49860</v>
          </cell>
          <cell r="E1660" t="str">
            <v>ugb</v>
          </cell>
          <cell r="F1660" t="str">
            <v>THW</v>
          </cell>
          <cell r="G1660" t="str">
            <v>UT24</v>
          </cell>
          <cell r="H1660" t="str">
            <v>0</v>
          </cell>
          <cell r="I1660" t="str">
            <v>IE</v>
          </cell>
          <cell r="J1660" t="str">
            <v>01/02/2007</v>
          </cell>
          <cell r="K1660">
            <v>33.933532307691998</v>
          </cell>
          <cell r="L1660">
            <v>45882</v>
          </cell>
          <cell r="M1660">
            <v>5233.7879999999996</v>
          </cell>
          <cell r="U1660">
            <v>802.93499999999995</v>
          </cell>
          <cell r="AA1660">
            <v>8488.17</v>
          </cell>
          <cell r="AC1660">
            <v>990</v>
          </cell>
          <cell r="AT1660">
            <v>3670.56</v>
          </cell>
          <cell r="AX1660">
            <v>802.93499999999995</v>
          </cell>
          <cell r="BF1660">
            <v>300</v>
          </cell>
          <cell r="BG1660">
            <v>66170.388000000006</v>
          </cell>
          <cell r="BH1660">
            <v>57382.218000000008</v>
          </cell>
        </row>
        <row r="1661">
          <cell r="D1661" t="str">
            <v>A49936</v>
          </cell>
          <cell r="E1661" t="str">
            <v>ugb</v>
          </cell>
          <cell r="F1661" t="str">
            <v>THW</v>
          </cell>
          <cell r="G1661" t="str">
            <v>UT25</v>
          </cell>
          <cell r="H1661" t="str">
            <v>8</v>
          </cell>
          <cell r="I1661" t="str">
            <v>RO</v>
          </cell>
          <cell r="J1661" t="str">
            <v>13/08/2007</v>
          </cell>
          <cell r="K1661">
            <v>8.2023136586540009</v>
          </cell>
          <cell r="L1661">
            <v>13498.67</v>
          </cell>
          <cell r="M1661">
            <v>764.88846000000001</v>
          </cell>
          <cell r="AA1661">
            <v>2497.2539499999998</v>
          </cell>
          <cell r="BF1661">
            <v>300</v>
          </cell>
          <cell r="BG1661">
            <v>17060.812409999999</v>
          </cell>
          <cell r="BH1661">
            <v>14263.558459999998</v>
          </cell>
        </row>
        <row r="1662">
          <cell r="D1662" t="str">
            <v>I00149</v>
          </cell>
          <cell r="E1662" t="str">
            <v>uin</v>
          </cell>
          <cell r="F1662" t="str">
            <v>TRS</v>
          </cell>
          <cell r="G1662" t="str">
            <v>UT111</v>
          </cell>
          <cell r="H1662" t="str">
            <v>6</v>
          </cell>
          <cell r="I1662" t="str">
            <v>IN</v>
          </cell>
          <cell r="J1662" t="str">
            <v>16/07/2012</v>
          </cell>
          <cell r="K1662">
            <v>0</v>
          </cell>
          <cell r="L1662">
            <v>8130.0014728263541</v>
          </cell>
          <cell r="M1662">
            <v>0</v>
          </cell>
          <cell r="BG1662">
            <v>8130.0014728263541</v>
          </cell>
          <cell r="BH1662">
            <v>8130.0014728263541</v>
          </cell>
        </row>
        <row r="1663">
          <cell r="D1663" t="str">
            <v>A49888</v>
          </cell>
          <cell r="E1663" t="str">
            <v>ugb</v>
          </cell>
          <cell r="F1663" t="str">
            <v>SBR</v>
          </cell>
          <cell r="G1663" t="str">
            <v>UT31</v>
          </cell>
          <cell r="H1663" t="str">
            <v>10</v>
          </cell>
          <cell r="I1663" t="str">
            <v>GB</v>
          </cell>
          <cell r="J1663" t="str">
            <v>25/06/2007</v>
          </cell>
          <cell r="K1663">
            <v>12.066790769231</v>
          </cell>
          <cell r="L1663">
            <v>17783.75</v>
          </cell>
          <cell r="M1663">
            <v>1356.2294999999999</v>
          </cell>
          <cell r="U1663">
            <v>311.21562499999999</v>
          </cell>
          <cell r="AA1663">
            <v>3289.9937500000001</v>
          </cell>
          <cell r="AH1663">
            <v>177.83750000000001</v>
          </cell>
          <cell r="AX1663">
            <v>311.21562499999999</v>
          </cell>
          <cell r="BF1663">
            <v>300</v>
          </cell>
          <cell r="BG1663">
            <v>23530.241999999998</v>
          </cell>
          <cell r="BH1663">
            <v>19940.248249999997</v>
          </cell>
        </row>
        <row r="1664">
          <cell r="D1664" t="str">
            <v>A00242</v>
          </cell>
          <cell r="E1664" t="str">
            <v>ugb</v>
          </cell>
          <cell r="F1664" t="str">
            <v>TRL</v>
          </cell>
          <cell r="G1664" t="str">
            <v>UT41</v>
          </cell>
          <cell r="H1664" t="str">
            <v>8</v>
          </cell>
          <cell r="I1664" t="str">
            <v>GB</v>
          </cell>
          <cell r="J1664" t="str">
            <v>06/08/2007</v>
          </cell>
          <cell r="K1664">
            <v>22.615577558974</v>
          </cell>
          <cell r="L1664">
            <v>32400</v>
          </cell>
          <cell r="M1664">
            <v>3392.7962400000001</v>
          </cell>
          <cell r="T1664">
            <v>141.47999999999999</v>
          </cell>
          <cell r="U1664">
            <v>567</v>
          </cell>
          <cell r="Y1664">
            <v>414.1</v>
          </cell>
          <cell r="AA1664">
            <v>5994</v>
          </cell>
          <cell r="AH1664">
            <v>324</v>
          </cell>
          <cell r="AX1664">
            <v>567</v>
          </cell>
          <cell r="BF1664">
            <v>300</v>
          </cell>
          <cell r="BG1664">
            <v>44100.376239999998</v>
          </cell>
          <cell r="BH1664">
            <v>37806.376239999998</v>
          </cell>
        </row>
        <row r="1665">
          <cell r="D1665" t="str">
            <v>A05605</v>
          </cell>
          <cell r="E1665" t="str">
            <v>ugb</v>
          </cell>
          <cell r="F1665" t="str">
            <v>SBR</v>
          </cell>
          <cell r="G1665" t="str">
            <v>UT31</v>
          </cell>
          <cell r="H1665" t="str">
            <v>3</v>
          </cell>
          <cell r="I1665" t="str">
            <v>GB</v>
          </cell>
          <cell r="J1665" t="str">
            <v>31/01/1991</v>
          </cell>
          <cell r="K1665">
            <v>31.846153846153999</v>
          </cell>
          <cell r="L1665">
            <v>37260</v>
          </cell>
          <cell r="M1665">
            <v>3030.8719999999998</v>
          </cell>
          <cell r="BG1665">
            <v>40290.872000000003</v>
          </cell>
          <cell r="BH1665">
            <v>40290.872000000003</v>
          </cell>
        </row>
        <row r="1666">
          <cell r="D1666" t="str">
            <v>S10288</v>
          </cell>
          <cell r="E1666" t="str">
            <v>ugb</v>
          </cell>
          <cell r="F1666" t="str">
            <v>SBR</v>
          </cell>
          <cell r="G1666" t="str">
            <v>UT31</v>
          </cell>
          <cell r="H1666" t="str">
            <v>6</v>
          </cell>
          <cell r="J1666" t="str">
            <v>14/10/2010</v>
          </cell>
          <cell r="K1666">
            <v>0.01</v>
          </cell>
          <cell r="L1666">
            <v>0.01</v>
          </cell>
          <cell r="M1666">
            <v>0</v>
          </cell>
          <cell r="BG1666">
            <v>0.01</v>
          </cell>
          <cell r="BH1666">
            <v>0.01</v>
          </cell>
        </row>
        <row r="1667">
          <cell r="D1667" t="str">
            <v>A42354</v>
          </cell>
          <cell r="E1667" t="str">
            <v>ugb</v>
          </cell>
          <cell r="F1667" t="str">
            <v>THW</v>
          </cell>
          <cell r="G1667" t="str">
            <v>UT21</v>
          </cell>
          <cell r="H1667" t="str">
            <v>5</v>
          </cell>
          <cell r="I1667" t="str">
            <v>GB</v>
          </cell>
          <cell r="J1667" t="str">
            <v>01/09/1999</v>
          </cell>
          <cell r="K1667">
            <v>31.148613333333</v>
          </cell>
          <cell r="L1667">
            <v>55250</v>
          </cell>
          <cell r="M1667">
            <v>5489.7960000000003</v>
          </cell>
          <cell r="BG1667">
            <v>60739.796000000002</v>
          </cell>
          <cell r="BH1667">
            <v>60739.796000000002</v>
          </cell>
        </row>
        <row r="1668">
          <cell r="D1668" t="str">
            <v>I00230</v>
          </cell>
          <cell r="E1668" t="str">
            <v>uin</v>
          </cell>
          <cell r="F1668" t="str">
            <v>TRS</v>
          </cell>
          <cell r="G1668" t="str">
            <v>UT111</v>
          </cell>
          <cell r="H1668" t="str">
            <v>8</v>
          </cell>
          <cell r="I1668" t="str">
            <v>IN</v>
          </cell>
          <cell r="J1668" t="str">
            <v>15/05/2013</v>
          </cell>
          <cell r="K1668">
            <v>5.6938060308672496</v>
          </cell>
          <cell r="L1668">
            <v>4398.8413766016984</v>
          </cell>
          <cell r="M1668">
            <v>555.86901664293771</v>
          </cell>
          <cell r="S1668">
            <v>94.260886641464964</v>
          </cell>
          <cell r="V1668">
            <v>211.14438607688152</v>
          </cell>
          <cell r="AA1668">
            <v>1770.5336540821836</v>
          </cell>
          <cell r="AB1668">
            <v>2199.4206883008492</v>
          </cell>
          <cell r="AC1668">
            <v>147.28263537728901</v>
          </cell>
          <cell r="AD1668">
            <v>245.47105896214833</v>
          </cell>
          <cell r="AQ1668">
            <v>527.86096519220382</v>
          </cell>
          <cell r="BA1668">
            <v>3172.8214443517109</v>
          </cell>
          <cell r="BG1668">
            <v>13323.506112229368</v>
          </cell>
          <cell r="BH1668">
            <v>11552.972458147186</v>
          </cell>
        </row>
        <row r="1669">
          <cell r="D1669" t="str">
            <v>A24729</v>
          </cell>
          <cell r="E1669" t="str">
            <v>ugb</v>
          </cell>
          <cell r="F1669" t="str">
            <v>THW</v>
          </cell>
          <cell r="G1669" t="str">
            <v>UT22</v>
          </cell>
          <cell r="H1669" t="str">
            <v>4</v>
          </cell>
          <cell r="I1669" t="str">
            <v>KE</v>
          </cell>
          <cell r="J1669" t="str">
            <v>13/03/2006</v>
          </cell>
          <cell r="K1669">
            <v>30.087093333333002</v>
          </cell>
          <cell r="L1669">
            <v>52520</v>
          </cell>
          <cell r="M1669">
            <v>6149.8320000000003</v>
          </cell>
          <cell r="BG1669">
            <v>58669.832000000002</v>
          </cell>
          <cell r="BH1669">
            <v>58669.832000000002</v>
          </cell>
        </row>
        <row r="1670">
          <cell r="D1670" t="str">
            <v>A76215</v>
          </cell>
          <cell r="E1670" t="str">
            <v>ugb</v>
          </cell>
          <cell r="F1670" t="str">
            <v>TRL</v>
          </cell>
          <cell r="G1670" t="str">
            <v>UT41</v>
          </cell>
          <cell r="H1670" t="str">
            <v>11</v>
          </cell>
          <cell r="J1670" t="str">
            <v>01/07/2013</v>
          </cell>
          <cell r="K1670">
            <v>0</v>
          </cell>
          <cell r="L1670">
            <v>0</v>
          </cell>
          <cell r="M1670">
            <v>0</v>
          </cell>
          <cell r="BG1670">
            <v>0</v>
          </cell>
          <cell r="BH1670">
            <v>0</v>
          </cell>
        </row>
        <row r="1671">
          <cell r="D1671" t="str">
            <v>I00270</v>
          </cell>
          <cell r="E1671" t="str">
            <v>uin</v>
          </cell>
          <cell r="F1671" t="str">
            <v>WWN</v>
          </cell>
          <cell r="G1671" t="str">
            <v>UU116</v>
          </cell>
          <cell r="H1671" t="str">
            <v>8</v>
          </cell>
          <cell r="I1671" t="str">
            <v>IN</v>
          </cell>
          <cell r="J1671" t="str">
            <v>21/08/2013</v>
          </cell>
          <cell r="K1671">
            <v>0</v>
          </cell>
          <cell r="L1671">
            <v>3.809710835092543</v>
          </cell>
          <cell r="M1671">
            <v>0</v>
          </cell>
          <cell r="BG1671">
            <v>3.809710835092543</v>
          </cell>
          <cell r="BH1671">
            <v>3.809710835092543</v>
          </cell>
        </row>
        <row r="1672">
          <cell r="D1672" t="str">
            <v>I00349</v>
          </cell>
          <cell r="E1672" t="str">
            <v>uin</v>
          </cell>
          <cell r="F1672" t="str">
            <v>THW</v>
          </cell>
          <cell r="G1672" t="str">
            <v>UT211</v>
          </cell>
          <cell r="H1672" t="str">
            <v>9</v>
          </cell>
          <cell r="I1672" t="str">
            <v>IN</v>
          </cell>
          <cell r="J1672" t="str">
            <v>20/01/2014</v>
          </cell>
          <cell r="K1672">
            <v>1.3727778889740683</v>
          </cell>
          <cell r="L1672">
            <v>1374.6379301880306</v>
          </cell>
          <cell r="M1672">
            <v>0</v>
          </cell>
          <cell r="S1672">
            <v>94.260886641464964</v>
          </cell>
          <cell r="V1672">
            <v>65.982620649025478</v>
          </cell>
          <cell r="AA1672">
            <v>432.38961166478464</v>
          </cell>
          <cell r="AB1672">
            <v>687.31896509401531</v>
          </cell>
          <cell r="AC1672">
            <v>147.28263537728901</v>
          </cell>
          <cell r="AD1672">
            <v>245.47105896214833</v>
          </cell>
          <cell r="AQ1672">
            <v>164.95655162256369</v>
          </cell>
          <cell r="BA1672">
            <v>0</v>
          </cell>
          <cell r="BG1672">
            <v>3212.3002601993221</v>
          </cell>
          <cell r="BH1672">
            <v>2779.9106485345374</v>
          </cell>
        </row>
        <row r="1673">
          <cell r="D1673" t="str">
            <v>I00008</v>
          </cell>
          <cell r="E1673" t="str">
            <v>uin</v>
          </cell>
          <cell r="F1673" t="str">
            <v>WWN</v>
          </cell>
          <cell r="G1673" t="str">
            <v>UU111</v>
          </cell>
          <cell r="H1673" t="str">
            <v>6</v>
          </cell>
          <cell r="I1673" t="str">
            <v>IN</v>
          </cell>
          <cell r="J1673" t="str">
            <v>15/02/2010</v>
          </cell>
          <cell r="K1673">
            <v>4.9021042534469839</v>
          </cell>
          <cell r="L1673">
            <v>3952.0840492905882</v>
          </cell>
          <cell r="M1673">
            <v>0</v>
          </cell>
          <cell r="S1673">
            <v>94.260886641464964</v>
          </cell>
          <cell r="V1673">
            <v>189.70003436594823</v>
          </cell>
          <cell r="AA1673">
            <v>1590.7138298394618</v>
          </cell>
          <cell r="AB1673">
            <v>1976.0420246452941</v>
          </cell>
          <cell r="AC1673">
            <v>147.28263537728901</v>
          </cell>
          <cell r="AD1673">
            <v>245.47105896214833</v>
          </cell>
          <cell r="AQ1673">
            <v>474.25008591487062</v>
          </cell>
          <cell r="BA1673">
            <v>2801.1193480288671</v>
          </cell>
          <cell r="BG1673">
            <v>11470.923953065934</v>
          </cell>
          <cell r="BH1673">
            <v>9880.2101232264722</v>
          </cell>
        </row>
        <row r="1674">
          <cell r="D1674" t="str">
            <v>W41122</v>
          </cell>
          <cell r="E1674" t="str">
            <v>ugb</v>
          </cell>
          <cell r="F1674" t="str">
            <v>WEN</v>
          </cell>
          <cell r="G1674" t="str">
            <v>UU41</v>
          </cell>
          <cell r="H1674" t="str">
            <v>6</v>
          </cell>
          <cell r="I1674" t="str">
            <v>GB</v>
          </cell>
          <cell r="J1674" t="str">
            <v>05/09/2005</v>
          </cell>
          <cell r="K1674">
            <v>18.308501538462</v>
          </cell>
          <cell r="L1674">
            <v>32337</v>
          </cell>
          <cell r="M1674">
            <v>3364.578</v>
          </cell>
          <cell r="BG1674">
            <v>35701.578000000001</v>
          </cell>
          <cell r="BH1674">
            <v>35701.578000000001</v>
          </cell>
        </row>
        <row r="1675">
          <cell r="D1675" t="str">
            <v>A76055</v>
          </cell>
          <cell r="E1675" t="str">
            <v>ugb</v>
          </cell>
          <cell r="F1675" t="str">
            <v>TRL</v>
          </cell>
          <cell r="G1675" t="str">
            <v>UT41</v>
          </cell>
          <cell r="H1675" t="str">
            <v>6</v>
          </cell>
          <cell r="J1675" t="str">
            <v>11/02/2013</v>
          </cell>
          <cell r="K1675">
            <v>0</v>
          </cell>
          <cell r="L1675">
            <v>36.4</v>
          </cell>
          <cell r="M1675">
            <v>0</v>
          </cell>
          <cell r="BG1675">
            <v>36.4</v>
          </cell>
          <cell r="BH1675">
            <v>36.4</v>
          </cell>
        </row>
        <row r="1676">
          <cell r="D1676" t="str">
            <v>I00218</v>
          </cell>
          <cell r="E1676" t="str">
            <v>uin</v>
          </cell>
          <cell r="F1676" t="str">
            <v>WWN</v>
          </cell>
          <cell r="G1676" t="str">
            <v>UU116</v>
          </cell>
          <cell r="H1676" t="str">
            <v>7</v>
          </cell>
          <cell r="I1676" t="str">
            <v>IN</v>
          </cell>
          <cell r="J1676" t="str">
            <v>01/04/2013</v>
          </cell>
          <cell r="K1676">
            <v>3.546563911222564</v>
          </cell>
          <cell r="L1676">
            <v>2859.2468947911038</v>
          </cell>
          <cell r="M1676">
            <v>0</v>
          </cell>
          <cell r="S1676">
            <v>94.260886641464964</v>
          </cell>
          <cell r="V1676">
            <v>137.24385094997299</v>
          </cell>
          <cell r="AA1676">
            <v>1150.8462428199714</v>
          </cell>
          <cell r="AB1676">
            <v>1429.6234473955519</v>
          </cell>
          <cell r="AC1676">
            <v>147.28263537728901</v>
          </cell>
          <cell r="AD1676">
            <v>245.47105896214833</v>
          </cell>
          <cell r="AQ1676">
            <v>343.10962737493247</v>
          </cell>
          <cell r="BA1676">
            <v>1891.8749079483525</v>
          </cell>
          <cell r="BG1676">
            <v>8298.9595522607888</v>
          </cell>
          <cell r="BH1676">
            <v>7148.1133094408178</v>
          </cell>
        </row>
        <row r="1677">
          <cell r="D1677" t="str">
            <v>A50046</v>
          </cell>
          <cell r="E1677" t="str">
            <v>ugb</v>
          </cell>
          <cell r="F1677" t="str">
            <v>WWN</v>
          </cell>
          <cell r="G1677" t="str">
            <v>UU31</v>
          </cell>
          <cell r="H1677" t="str">
            <v>0</v>
          </cell>
          <cell r="I1677" t="str">
            <v>ZW</v>
          </cell>
          <cell r="J1677" t="str">
            <v>01/12/2008</v>
          </cell>
          <cell r="K1677">
            <v>29.288242051282001</v>
          </cell>
          <cell r="L1677">
            <v>40000</v>
          </cell>
          <cell r="M1677">
            <v>4422.0720000000001</v>
          </cell>
          <cell r="U1677">
            <v>700</v>
          </cell>
          <cell r="Y1677">
            <v>340</v>
          </cell>
          <cell r="AA1677">
            <v>7400</v>
          </cell>
          <cell r="AT1677">
            <v>3200</v>
          </cell>
          <cell r="AX1677">
            <v>700</v>
          </cell>
          <cell r="BE1677">
            <v>350</v>
          </cell>
          <cell r="BG1677">
            <v>57112.072</v>
          </cell>
          <cell r="BH1677">
            <v>49362.072</v>
          </cell>
        </row>
        <row r="1678">
          <cell r="D1678" t="str">
            <v>A24843</v>
          </cell>
          <cell r="E1678" t="str">
            <v>ugb</v>
          </cell>
          <cell r="F1678" t="str">
            <v>WTC</v>
          </cell>
          <cell r="G1678" t="str">
            <v>UU22</v>
          </cell>
          <cell r="H1678" t="str">
            <v>5</v>
          </cell>
          <cell r="I1678" t="str">
            <v>MT</v>
          </cell>
          <cell r="J1678" t="str">
            <v>23/10/2006</v>
          </cell>
          <cell r="K1678">
            <v>23.480857435897001</v>
          </cell>
          <cell r="L1678">
            <v>41200</v>
          </cell>
          <cell r="M1678">
            <v>4587.6719999999996</v>
          </cell>
          <cell r="BG1678">
            <v>45787.671999999999</v>
          </cell>
          <cell r="BH1678">
            <v>45787.671999999999</v>
          </cell>
        </row>
        <row r="1679">
          <cell r="D1679" t="str">
            <v>I00129</v>
          </cell>
          <cell r="E1679" t="str">
            <v>uin</v>
          </cell>
          <cell r="F1679" t="str">
            <v>TRL</v>
          </cell>
          <cell r="G1679" t="str">
            <v>UT111</v>
          </cell>
          <cell r="H1679" t="str">
            <v>7</v>
          </cell>
          <cell r="I1679" t="str">
            <v>IN</v>
          </cell>
          <cell r="J1679" t="str">
            <v>07/02/2012</v>
          </cell>
          <cell r="K1679">
            <v>5.4623447395552063</v>
          </cell>
          <cell r="L1679">
            <v>4403.750797780941</v>
          </cell>
          <cell r="M1679">
            <v>0</v>
          </cell>
          <cell r="S1679">
            <v>94.260886641464964</v>
          </cell>
          <cell r="V1679">
            <v>211.3800382934852</v>
          </cell>
          <cell r="AA1679">
            <v>1772.5096961068289</v>
          </cell>
          <cell r="AB1679">
            <v>2201.8753988904705</v>
          </cell>
          <cell r="AC1679">
            <v>147.28263537728901</v>
          </cell>
          <cell r="AD1679">
            <v>245.47105896214833</v>
          </cell>
          <cell r="AQ1679">
            <v>528.45009573371294</v>
          </cell>
          <cell r="BA1679">
            <v>3176.9060827728408</v>
          </cell>
          <cell r="BG1679">
            <v>12781.886690559182</v>
          </cell>
          <cell r="BH1679">
            <v>11009.376994452354</v>
          </cell>
        </row>
        <row r="1680">
          <cell r="D1680" t="str">
            <v>I00053</v>
          </cell>
          <cell r="E1680" t="str">
            <v>uin</v>
          </cell>
          <cell r="F1680" t="str">
            <v>WWN</v>
          </cell>
          <cell r="G1680" t="str">
            <v>UU111</v>
          </cell>
          <cell r="H1680" t="str">
            <v>7</v>
          </cell>
          <cell r="I1680" t="str">
            <v>IN</v>
          </cell>
          <cell r="J1680" t="str">
            <v>22/11/2010</v>
          </cell>
          <cell r="K1680">
            <v>1.5105911320747609</v>
          </cell>
          <cell r="L1680">
            <v>3534.7832490549358</v>
          </cell>
          <cell r="M1680">
            <v>0</v>
          </cell>
          <cell r="BG1680">
            <v>3534.7832490549358</v>
          </cell>
          <cell r="BH1680">
            <v>3534.7832490549358</v>
          </cell>
        </row>
        <row r="1681">
          <cell r="D1681" t="str">
            <v>W43729</v>
          </cell>
          <cell r="E1681" t="str">
            <v>ugb</v>
          </cell>
          <cell r="F1681" t="str">
            <v>TRS</v>
          </cell>
          <cell r="G1681" t="str">
            <v>UT42</v>
          </cell>
          <cell r="H1681" t="str">
            <v>5</v>
          </cell>
          <cell r="I1681" t="str">
            <v>GB</v>
          </cell>
          <cell r="J1681" t="str">
            <v>29/11/1999</v>
          </cell>
          <cell r="K1681">
            <v>32.635863179487004</v>
          </cell>
          <cell r="L1681">
            <v>56887.4</v>
          </cell>
          <cell r="M1681">
            <v>6752.5331999999999</v>
          </cell>
          <cell r="BG1681">
            <v>63639.933199999999</v>
          </cell>
          <cell r="BH1681">
            <v>63639.933199999999</v>
          </cell>
        </row>
        <row r="1682">
          <cell r="D1682" t="str">
            <v>IC0001</v>
          </cell>
          <cell r="E1682" t="str">
            <v>uin</v>
          </cell>
          <cell r="F1682" t="str">
            <v>WWN</v>
          </cell>
          <cell r="G1682" t="str">
            <v>UU111</v>
          </cell>
          <cell r="H1682" t="str">
            <v>6</v>
          </cell>
          <cell r="I1682" t="str">
            <v>IN</v>
          </cell>
          <cell r="J1682" t="str">
            <v>25/01/2010</v>
          </cell>
          <cell r="K1682">
            <v>6.0843253930788945</v>
          </cell>
          <cell r="L1682">
            <v>14237.321419804604</v>
          </cell>
          <cell r="M1682">
            <v>0</v>
          </cell>
          <cell r="BG1682">
            <v>14237.321419804604</v>
          </cell>
          <cell r="BH1682">
            <v>14237.321419804604</v>
          </cell>
        </row>
        <row r="1683">
          <cell r="D1683" t="str">
            <v>A25132</v>
          </cell>
          <cell r="E1683" t="str">
            <v>ugb</v>
          </cell>
          <cell r="F1683" t="str">
            <v>TRL</v>
          </cell>
          <cell r="G1683" t="str">
            <v>UT43</v>
          </cell>
          <cell r="H1683" t="str">
            <v>6</v>
          </cell>
          <cell r="I1683" t="str">
            <v>GB</v>
          </cell>
          <cell r="J1683" t="str">
            <v>02/09/2009</v>
          </cell>
          <cell r="K1683">
            <v>23.076923076922998</v>
          </cell>
          <cell r="L1683">
            <v>45000</v>
          </cell>
          <cell r="M1683">
            <v>5028.4799999999996</v>
          </cell>
          <cell r="BG1683">
            <v>50028.480000000003</v>
          </cell>
          <cell r="BH1683">
            <v>50028.480000000003</v>
          </cell>
        </row>
        <row r="1684">
          <cell r="D1684" t="str">
            <v>I00111</v>
          </cell>
          <cell r="E1684" t="str">
            <v>uin</v>
          </cell>
          <cell r="F1684" t="str">
            <v>WWN</v>
          </cell>
          <cell r="G1684" t="str">
            <v>UU111</v>
          </cell>
          <cell r="H1684" t="str">
            <v>6</v>
          </cell>
          <cell r="I1684" t="str">
            <v>IN</v>
          </cell>
          <cell r="J1684" t="str">
            <v>19/10/2011</v>
          </cell>
          <cell r="K1684">
            <v>6.0843253930788945</v>
          </cell>
          <cell r="L1684">
            <v>14237.321419804604</v>
          </cell>
          <cell r="M1684">
            <v>0</v>
          </cell>
          <cell r="BG1684">
            <v>14237.321419804604</v>
          </cell>
          <cell r="BH1684">
            <v>14237.321419804604</v>
          </cell>
        </row>
        <row r="1685">
          <cell r="D1685" t="str">
            <v>A76540</v>
          </cell>
          <cell r="E1685" t="str">
            <v>ugb</v>
          </cell>
          <cell r="F1685" t="str">
            <v>TRL</v>
          </cell>
          <cell r="G1685" t="str">
            <v>UT42</v>
          </cell>
          <cell r="H1685" t="str">
            <v>7</v>
          </cell>
          <cell r="J1685" t="str">
            <v>01/04/2014</v>
          </cell>
          <cell r="K1685">
            <v>42.9</v>
          </cell>
          <cell r="L1685">
            <v>42.9</v>
          </cell>
          <cell r="M1685">
            <v>0</v>
          </cell>
          <cell r="BG1685">
            <v>42.9</v>
          </cell>
          <cell r="BH1685">
            <v>42.9</v>
          </cell>
        </row>
        <row r="1686">
          <cell r="D1686" t="str">
            <v>A00013</v>
          </cell>
          <cell r="E1686" t="str">
            <v>ugb</v>
          </cell>
          <cell r="F1686" t="str">
            <v>THW</v>
          </cell>
          <cell r="G1686" t="str">
            <v>UT22</v>
          </cell>
          <cell r="H1686" t="str">
            <v>6</v>
          </cell>
          <cell r="I1686" t="str">
            <v>GR</v>
          </cell>
          <cell r="J1686" t="str">
            <v>23/01/2006</v>
          </cell>
          <cell r="K1686">
            <v>23.485526153845999</v>
          </cell>
          <cell r="L1686">
            <v>41208</v>
          </cell>
          <cell r="M1686">
            <v>4588.7759999999998</v>
          </cell>
          <cell r="BG1686">
            <v>45796.775999999998</v>
          </cell>
          <cell r="BH1686">
            <v>45796.775999999998</v>
          </cell>
        </row>
        <row r="1687">
          <cell r="D1687" t="str">
            <v>A00275</v>
          </cell>
          <cell r="E1687" t="str">
            <v>ugb</v>
          </cell>
          <cell r="F1687" t="str">
            <v>SBR</v>
          </cell>
          <cell r="G1687" t="str">
            <v>UT31</v>
          </cell>
          <cell r="H1687" t="str">
            <v>8</v>
          </cell>
          <cell r="I1687" t="str">
            <v>TH</v>
          </cell>
          <cell r="J1687" t="str">
            <v>20/08/2007</v>
          </cell>
          <cell r="K1687">
            <v>15.193883076923001</v>
          </cell>
          <cell r="L1687">
            <v>27000</v>
          </cell>
          <cell r="M1687">
            <v>2628.0720000000001</v>
          </cell>
          <cell r="BG1687">
            <v>29628.072</v>
          </cell>
          <cell r="BH1687">
            <v>29628.072</v>
          </cell>
        </row>
        <row r="1688">
          <cell r="D1688" t="str">
            <v>U03003</v>
          </cell>
          <cell r="E1688" t="str">
            <v>ugb</v>
          </cell>
          <cell r="F1688" t="str">
            <v>MAM</v>
          </cell>
          <cell r="G1688" t="str">
            <v>UU23</v>
          </cell>
          <cell r="H1688" t="str">
            <v>9</v>
          </cell>
          <cell r="J1688" t="str">
            <v>11/03/2009</v>
          </cell>
          <cell r="K1688">
            <v>0</v>
          </cell>
          <cell r="L1688">
            <v>9.93</v>
          </cell>
          <cell r="M1688">
            <v>0</v>
          </cell>
          <cell r="BG1688">
            <v>9.93</v>
          </cell>
          <cell r="BH1688">
            <v>9.93</v>
          </cell>
        </row>
        <row r="1689">
          <cell r="D1689" t="str">
            <v>A42326</v>
          </cell>
          <cell r="E1689" t="str">
            <v>ugb</v>
          </cell>
          <cell r="F1689" t="str">
            <v>WEN</v>
          </cell>
          <cell r="G1689" t="str">
            <v>UU41</v>
          </cell>
          <cell r="H1689" t="str">
            <v>7</v>
          </cell>
          <cell r="I1689" t="str">
            <v>GB</v>
          </cell>
          <cell r="J1689" t="str">
            <v>24/05/1999</v>
          </cell>
          <cell r="K1689">
            <v>14.639472820512999</v>
          </cell>
          <cell r="L1689">
            <v>26050</v>
          </cell>
          <cell r="M1689">
            <v>2496.9720000000002</v>
          </cell>
          <cell r="BG1689">
            <v>28546.972000000002</v>
          </cell>
          <cell r="BH1689">
            <v>28546.972000000002</v>
          </cell>
        </row>
        <row r="1690">
          <cell r="D1690" t="str">
            <v>A24742</v>
          </cell>
          <cell r="E1690" t="str">
            <v>ugb</v>
          </cell>
          <cell r="F1690" t="str">
            <v>WEN</v>
          </cell>
          <cell r="G1690" t="str">
            <v>UU41</v>
          </cell>
          <cell r="H1690" t="str">
            <v>6</v>
          </cell>
          <cell r="I1690" t="str">
            <v>ZA</v>
          </cell>
          <cell r="J1690" t="str">
            <v>22/03/2006</v>
          </cell>
          <cell r="K1690">
            <v>28.208707630768998</v>
          </cell>
          <cell r="L1690">
            <v>39354.660000000003</v>
          </cell>
          <cell r="M1690">
            <v>4333.0150800000001</v>
          </cell>
          <cell r="U1690">
            <v>688.70654999999999</v>
          </cell>
          <cell r="AA1690">
            <v>7280.6121000000003</v>
          </cell>
          <cell r="AM1690">
            <v>2361.2795999999998</v>
          </cell>
          <cell r="AX1690">
            <v>688.70654999999999</v>
          </cell>
          <cell r="BF1690">
            <v>300</v>
          </cell>
          <cell r="BG1690">
            <v>55006.979879999999</v>
          </cell>
          <cell r="BH1690">
            <v>47426.36778</v>
          </cell>
        </row>
        <row r="1691">
          <cell r="D1691" t="str">
            <v>A25007</v>
          </cell>
          <cell r="E1691" t="str">
            <v>ugb</v>
          </cell>
          <cell r="F1691" t="str">
            <v>EEC</v>
          </cell>
          <cell r="G1691" t="str">
            <v>UE21</v>
          </cell>
          <cell r="H1691" t="str">
            <v>9</v>
          </cell>
          <cell r="I1691" t="str">
            <v>GB</v>
          </cell>
          <cell r="J1691" t="str">
            <v>16/06/2008</v>
          </cell>
          <cell r="K1691">
            <v>10.706077948718001</v>
          </cell>
          <cell r="L1691">
            <v>19310</v>
          </cell>
          <cell r="M1691">
            <v>1566.8520000000001</v>
          </cell>
          <cell r="BG1691">
            <v>20876.851999999999</v>
          </cell>
          <cell r="BH1691">
            <v>20876.851999999999</v>
          </cell>
        </row>
        <row r="1692">
          <cell r="D1692" t="str">
            <v>A24994</v>
          </cell>
          <cell r="E1692" t="str">
            <v>ugb</v>
          </cell>
          <cell r="F1692" t="str">
            <v>GGE</v>
          </cell>
          <cell r="G1692" t="str">
            <v>UP31</v>
          </cell>
          <cell r="H1692" t="str">
            <v>0</v>
          </cell>
          <cell r="I1692" t="str">
            <v>GB</v>
          </cell>
          <cell r="J1692" t="str">
            <v>22/10/2007</v>
          </cell>
          <cell r="K1692">
            <v>36.291875948718001</v>
          </cell>
          <cell r="L1692">
            <v>48960</v>
          </cell>
          <cell r="M1692">
            <v>6274.5081</v>
          </cell>
          <cell r="P1692">
            <v>4463.45</v>
          </cell>
          <cell r="U1692">
            <v>856.8</v>
          </cell>
          <cell r="AA1692">
            <v>9057.6</v>
          </cell>
          <cell r="AX1692">
            <v>856.8</v>
          </cell>
          <cell r="BF1692">
            <v>300</v>
          </cell>
          <cell r="BG1692">
            <v>70769.158100000001</v>
          </cell>
          <cell r="BH1692">
            <v>61411.558100000002</v>
          </cell>
        </row>
        <row r="1693">
          <cell r="D1693" t="str">
            <v>A76196</v>
          </cell>
          <cell r="E1693" t="str">
            <v>ugb</v>
          </cell>
          <cell r="F1693" t="str">
            <v>TRL</v>
          </cell>
          <cell r="G1693" t="str">
            <v>UT42</v>
          </cell>
          <cell r="H1693" t="str">
            <v>10</v>
          </cell>
          <cell r="J1693" t="str">
            <v>24/06/2013</v>
          </cell>
          <cell r="K1693">
            <v>38.5</v>
          </cell>
          <cell r="L1693">
            <v>38.5</v>
          </cell>
          <cell r="M1693">
            <v>0</v>
          </cell>
          <cell r="BG1693">
            <v>38.5</v>
          </cell>
          <cell r="BH1693">
            <v>38.5</v>
          </cell>
        </row>
        <row r="1694">
          <cell r="D1694" t="str">
            <v>A74899</v>
          </cell>
          <cell r="E1694" t="str">
            <v>ugb</v>
          </cell>
          <cell r="F1694" t="str">
            <v>EEA</v>
          </cell>
          <cell r="G1694" t="str">
            <v>UE31</v>
          </cell>
          <cell r="H1694" t="str">
            <v>4</v>
          </cell>
          <cell r="I1694" t="str">
            <v>GB</v>
          </cell>
          <cell r="J1694" t="str">
            <v>29/10/2012</v>
          </cell>
          <cell r="K1694">
            <v>31.534395897435999</v>
          </cell>
          <cell r="L1694">
            <v>55000</v>
          </cell>
          <cell r="M1694">
            <v>6492.0720000000001</v>
          </cell>
          <cell r="BG1694">
            <v>61492.072</v>
          </cell>
          <cell r="BH1694">
            <v>61492.072</v>
          </cell>
        </row>
        <row r="1695">
          <cell r="D1695" t="str">
            <v>A25019</v>
          </cell>
          <cell r="E1695" t="str">
            <v>ugb</v>
          </cell>
          <cell r="F1695" t="str">
            <v>WWN</v>
          </cell>
          <cell r="G1695" t="str">
            <v>UU61</v>
          </cell>
          <cell r="H1695" t="str">
            <v>7</v>
          </cell>
          <cell r="I1695" t="str">
            <v>DE</v>
          </cell>
          <cell r="J1695" t="str">
            <v>14/04/2008</v>
          </cell>
          <cell r="K1695">
            <v>9.6497805128209997</v>
          </cell>
          <cell r="L1695">
            <v>17500</v>
          </cell>
          <cell r="M1695">
            <v>1317.0719999999999</v>
          </cell>
          <cell r="BG1695">
            <v>18817.072</v>
          </cell>
          <cell r="BH1695">
            <v>18817.072</v>
          </cell>
        </row>
        <row r="1696">
          <cell r="D1696" t="str">
            <v>A76475</v>
          </cell>
          <cell r="E1696" t="str">
            <v>ugb</v>
          </cell>
          <cell r="F1696" t="str">
            <v>EEC</v>
          </cell>
          <cell r="G1696" t="str">
            <v>UE21</v>
          </cell>
          <cell r="H1696" t="str">
            <v>10</v>
          </cell>
          <cell r="I1696" t="str">
            <v>GB</v>
          </cell>
          <cell r="J1696" t="str">
            <v>03/03/2014</v>
          </cell>
          <cell r="K1696">
            <v>13.814447179487001</v>
          </cell>
          <cell r="L1696">
            <v>19000</v>
          </cell>
          <cell r="M1696">
            <v>1524.0719999999999</v>
          </cell>
          <cell r="U1696">
            <v>332.5</v>
          </cell>
          <cell r="Y1696">
            <v>414.1</v>
          </cell>
          <cell r="AA1696">
            <v>3515</v>
          </cell>
          <cell r="AT1696">
            <v>1520</v>
          </cell>
          <cell r="AX1696">
            <v>332.5</v>
          </cell>
          <cell r="BF1696">
            <v>300</v>
          </cell>
          <cell r="BG1696">
            <v>26938.171999999999</v>
          </cell>
          <cell r="BH1696">
            <v>23123.171999999999</v>
          </cell>
        </row>
        <row r="1697">
          <cell r="D1697" t="str">
            <v>A76042</v>
          </cell>
          <cell r="E1697" t="str">
            <v>ugb</v>
          </cell>
          <cell r="F1697" t="str">
            <v>TRL</v>
          </cell>
          <cell r="G1697" t="str">
            <v>UT41</v>
          </cell>
          <cell r="H1697" t="str">
            <v>7</v>
          </cell>
          <cell r="J1697" t="str">
            <v>28/01/2013</v>
          </cell>
          <cell r="K1697">
            <v>0</v>
          </cell>
          <cell r="L1697">
            <v>35.4</v>
          </cell>
          <cell r="M1697">
            <v>0</v>
          </cell>
          <cell r="BG1697">
            <v>35.4</v>
          </cell>
          <cell r="BH1697">
            <v>35.4</v>
          </cell>
        </row>
        <row r="1698">
          <cell r="D1698" t="str">
            <v>A74759</v>
          </cell>
          <cell r="E1698" t="str">
            <v>ugb</v>
          </cell>
          <cell r="F1698" t="str">
            <v>THW</v>
          </cell>
          <cell r="G1698" t="str">
            <v>UT21</v>
          </cell>
          <cell r="H1698" t="str">
            <v>7</v>
          </cell>
          <cell r="J1698" t="str">
            <v>16/05/2012</v>
          </cell>
          <cell r="K1698">
            <v>0</v>
          </cell>
          <cell r="L1698">
            <v>28</v>
          </cell>
          <cell r="M1698">
            <v>0</v>
          </cell>
          <cell r="BG1698">
            <v>28</v>
          </cell>
          <cell r="BH1698">
            <v>28</v>
          </cell>
        </row>
        <row r="1699">
          <cell r="D1699" t="str">
            <v>U03036</v>
          </cell>
          <cell r="E1699" t="str">
            <v>ugb</v>
          </cell>
          <cell r="F1699" t="str">
            <v>WWN</v>
          </cell>
          <cell r="G1699" t="str">
            <v>UU61</v>
          </cell>
          <cell r="H1699" t="str">
            <v>0</v>
          </cell>
          <cell r="J1699" t="str">
            <v>23/06/2009</v>
          </cell>
          <cell r="K1699">
            <v>0.01</v>
          </cell>
          <cell r="L1699">
            <v>0.01</v>
          </cell>
          <cell r="M1699">
            <v>0</v>
          </cell>
          <cell r="BG1699">
            <v>0.01</v>
          </cell>
          <cell r="BH1699">
            <v>0.01</v>
          </cell>
        </row>
        <row r="1700">
          <cell r="D1700" t="str">
            <v>A76081</v>
          </cell>
          <cell r="E1700" t="str">
            <v>ugb</v>
          </cell>
          <cell r="F1700" t="str">
            <v>TRL</v>
          </cell>
          <cell r="G1700" t="str">
            <v>UT43</v>
          </cell>
          <cell r="H1700" t="str">
            <v>6</v>
          </cell>
          <cell r="I1700" t="str">
            <v>GB</v>
          </cell>
          <cell r="J1700" t="str">
            <v>21/05/2013</v>
          </cell>
          <cell r="K1700">
            <v>28.052611282051</v>
          </cell>
          <cell r="L1700">
            <v>39140</v>
          </cell>
          <cell r="M1700">
            <v>4303.3919999999998</v>
          </cell>
          <cell r="U1700">
            <v>684.95</v>
          </cell>
          <cell r="AA1700">
            <v>7240.9</v>
          </cell>
          <cell r="AM1700">
            <v>2348.4</v>
          </cell>
          <cell r="AX1700">
            <v>684.95</v>
          </cell>
          <cell r="BF1700">
            <v>300</v>
          </cell>
          <cell r="BG1700">
            <v>54702.591999999997</v>
          </cell>
          <cell r="BH1700">
            <v>47161.691999999995</v>
          </cell>
        </row>
        <row r="1701">
          <cell r="D1701" t="str">
            <v>A50254</v>
          </cell>
          <cell r="E1701" t="str">
            <v>ugb</v>
          </cell>
          <cell r="F1701" t="str">
            <v>TRL</v>
          </cell>
          <cell r="G1701" t="str">
            <v>UT43</v>
          </cell>
          <cell r="H1701" t="str">
            <v>4</v>
          </cell>
          <cell r="I1701" t="str">
            <v>GB</v>
          </cell>
          <cell r="J1701" t="str">
            <v>11/06/2012</v>
          </cell>
          <cell r="K1701">
            <v>36.285794871794998</v>
          </cell>
          <cell r="L1701">
            <v>47260</v>
          </cell>
          <cell r="M1701">
            <v>5968.5</v>
          </cell>
          <cell r="P1701">
            <v>3946</v>
          </cell>
          <cell r="U1701">
            <v>827.05</v>
          </cell>
          <cell r="AA1701">
            <v>8743.1</v>
          </cell>
          <cell r="AM1701">
            <v>2835.6</v>
          </cell>
          <cell r="AX1701">
            <v>827.05</v>
          </cell>
          <cell r="BE1701">
            <v>350</v>
          </cell>
          <cell r="BG1701">
            <v>70757.3</v>
          </cell>
          <cell r="BH1701">
            <v>61664.200000000004</v>
          </cell>
        </row>
        <row r="1702">
          <cell r="D1702" t="str">
            <v>A00391</v>
          </cell>
          <cell r="E1702" t="str">
            <v>ugb</v>
          </cell>
          <cell r="F1702" t="str">
            <v>BBI</v>
          </cell>
          <cell r="G1702" t="str">
            <v>UP21</v>
          </cell>
          <cell r="H1702" t="str">
            <v>0</v>
          </cell>
          <cell r="I1702" t="str">
            <v>GB</v>
          </cell>
          <cell r="J1702" t="str">
            <v>29/09/2008</v>
          </cell>
          <cell r="K1702">
            <v>28.517472820512999</v>
          </cell>
          <cell r="L1702">
            <v>41500</v>
          </cell>
          <cell r="M1702">
            <v>4629.0720000000001</v>
          </cell>
          <cell r="U1702">
            <v>726.25</v>
          </cell>
          <cell r="AA1702">
            <v>7677.5</v>
          </cell>
          <cell r="AX1702">
            <v>726.25</v>
          </cell>
          <cell r="BE1702">
            <v>350</v>
          </cell>
          <cell r="BG1702">
            <v>55609.072</v>
          </cell>
          <cell r="BH1702">
            <v>47581.572</v>
          </cell>
        </row>
        <row r="1703">
          <cell r="D1703" t="str">
            <v>U03092</v>
          </cell>
          <cell r="E1703" t="str">
            <v>ugb</v>
          </cell>
          <cell r="F1703" t="str">
            <v>TRL</v>
          </cell>
          <cell r="G1703" t="str">
            <v>UT43</v>
          </cell>
          <cell r="H1703" t="str">
            <v>8</v>
          </cell>
          <cell r="J1703" t="str">
            <v>18/01/2010</v>
          </cell>
          <cell r="K1703">
            <v>0</v>
          </cell>
          <cell r="L1703">
            <v>35.299999999999997</v>
          </cell>
          <cell r="M1703">
            <v>0</v>
          </cell>
          <cell r="BG1703">
            <v>35.299999999999997</v>
          </cell>
          <cell r="BH1703">
            <v>35.299999999999997</v>
          </cell>
        </row>
        <row r="1704">
          <cell r="D1704" t="str">
            <v>A42150</v>
          </cell>
          <cell r="E1704" t="str">
            <v>ugb</v>
          </cell>
          <cell r="F1704" t="str">
            <v>TEX</v>
          </cell>
          <cell r="G1704" t="str">
            <v>UT40</v>
          </cell>
          <cell r="H1704" t="str">
            <v>2</v>
          </cell>
          <cell r="I1704" t="str">
            <v>GB</v>
          </cell>
          <cell r="J1704" t="str">
            <v>01/09/1997</v>
          </cell>
          <cell r="K1704">
            <v>83.506015958974004</v>
          </cell>
          <cell r="L1704">
            <v>107420.19</v>
          </cell>
          <cell r="M1704">
            <v>14588.282219999999</v>
          </cell>
          <cell r="O1704">
            <v>3462</v>
          </cell>
          <cell r="U1704">
            <v>1879.853325</v>
          </cell>
          <cell r="Z1704">
            <v>680</v>
          </cell>
          <cell r="AA1704">
            <v>19872.73515</v>
          </cell>
          <cell r="AF1704">
            <v>2786</v>
          </cell>
          <cell r="AU1704">
            <v>9667.8171000000002</v>
          </cell>
          <cell r="AX1704">
            <v>1879.853325</v>
          </cell>
          <cell r="BD1704">
            <v>600</v>
          </cell>
          <cell r="BG1704">
            <v>162836.73112000001</v>
          </cell>
          <cell r="BH1704">
            <v>142363.99597000002</v>
          </cell>
        </row>
        <row r="1705">
          <cell r="D1705" t="str">
            <v>A50208</v>
          </cell>
          <cell r="E1705" t="str">
            <v>ugb</v>
          </cell>
          <cell r="F1705" t="str">
            <v>MMA</v>
          </cell>
          <cell r="G1705" t="str">
            <v>UU81</v>
          </cell>
          <cell r="H1705" t="str">
            <v>4</v>
          </cell>
          <cell r="I1705" t="str">
            <v>GB</v>
          </cell>
          <cell r="J1705" t="str">
            <v>10/04/2012</v>
          </cell>
          <cell r="K1705">
            <v>32.701575384614998</v>
          </cell>
          <cell r="L1705">
            <v>57000</v>
          </cell>
          <cell r="M1705">
            <v>6768.0720000000001</v>
          </cell>
          <cell r="BG1705">
            <v>63768.072</v>
          </cell>
          <cell r="BH1705">
            <v>63768.072</v>
          </cell>
        </row>
        <row r="1706">
          <cell r="D1706" t="str">
            <v>A76547</v>
          </cell>
          <cell r="E1706" t="str">
            <v>ugb</v>
          </cell>
          <cell r="F1706" t="str">
            <v>TRS</v>
          </cell>
          <cell r="G1706" t="str">
            <v>UT42</v>
          </cell>
          <cell r="H1706" t="str">
            <v>5</v>
          </cell>
          <cell r="J1706" t="str">
            <v>29/04/2014</v>
          </cell>
          <cell r="K1706">
            <v>38.880000000000003</v>
          </cell>
          <cell r="L1706">
            <v>38.880000000000003</v>
          </cell>
          <cell r="M1706">
            <v>0</v>
          </cell>
          <cell r="BG1706">
            <v>38.880000000000003</v>
          </cell>
          <cell r="BH1706">
            <v>38.880000000000003</v>
          </cell>
        </row>
        <row r="1707">
          <cell r="D1707" t="str">
            <v>A95346</v>
          </cell>
          <cell r="E1707" t="str">
            <v>ugb</v>
          </cell>
          <cell r="F1707" t="str">
            <v>TIS</v>
          </cell>
          <cell r="G1707" t="str">
            <v>UT51</v>
          </cell>
          <cell r="H1707" t="str">
            <v>7</v>
          </cell>
          <cell r="I1707" t="str">
            <v>GB</v>
          </cell>
          <cell r="J1707" t="str">
            <v>08/03/2004</v>
          </cell>
          <cell r="K1707">
            <v>20.240183589743999</v>
          </cell>
          <cell r="L1707">
            <v>35647</v>
          </cell>
          <cell r="M1707">
            <v>3821.3580000000002</v>
          </cell>
          <cell r="BG1707">
            <v>39468.358</v>
          </cell>
          <cell r="BH1707">
            <v>39468.358</v>
          </cell>
        </row>
        <row r="1708">
          <cell r="D1708" t="str">
            <v>W43761</v>
          </cell>
          <cell r="E1708" t="str">
            <v>ugb</v>
          </cell>
          <cell r="F1708" t="str">
            <v>MAM</v>
          </cell>
          <cell r="G1708" t="str">
            <v>UU23</v>
          </cell>
          <cell r="H1708" t="str">
            <v>7</v>
          </cell>
          <cell r="I1708" t="str">
            <v>GB</v>
          </cell>
          <cell r="J1708" t="str">
            <v>01/05/2001</v>
          </cell>
          <cell r="K1708">
            <v>18.141011282051</v>
          </cell>
          <cell r="L1708">
            <v>32050</v>
          </cell>
          <cell r="M1708">
            <v>3324.9720000000002</v>
          </cell>
          <cell r="BG1708">
            <v>35374.972000000002</v>
          </cell>
          <cell r="BH1708">
            <v>35374.972000000002</v>
          </cell>
        </row>
        <row r="1709">
          <cell r="D1709" t="str">
            <v>A98515</v>
          </cell>
          <cell r="E1709" t="str">
            <v>ugb</v>
          </cell>
          <cell r="F1709" t="str">
            <v>THW</v>
          </cell>
          <cell r="G1709" t="str">
            <v>UT21</v>
          </cell>
          <cell r="H1709" t="str">
            <v>3</v>
          </cell>
          <cell r="I1709" t="str">
            <v>GB</v>
          </cell>
          <cell r="J1709" t="str">
            <v>17/01/2005</v>
          </cell>
          <cell r="K1709">
            <v>50.542237948717997</v>
          </cell>
          <cell r="L1709">
            <v>65010</v>
          </cell>
          <cell r="M1709">
            <v>8656.4639999999999</v>
          </cell>
          <cell r="P1709">
            <v>5674</v>
          </cell>
          <cell r="U1709">
            <v>1137.675</v>
          </cell>
          <cell r="Y1709">
            <v>414.1</v>
          </cell>
          <cell r="AA1709">
            <v>12026.85</v>
          </cell>
          <cell r="AM1709">
            <v>3900.6</v>
          </cell>
          <cell r="AX1709">
            <v>1137.675</v>
          </cell>
          <cell r="BD1709">
            <v>600</v>
          </cell>
          <cell r="BG1709">
            <v>98557.364000000001</v>
          </cell>
          <cell r="BH1709">
            <v>85930.513999999996</v>
          </cell>
        </row>
        <row r="1710">
          <cell r="D1710" t="str">
            <v>A74970</v>
          </cell>
          <cell r="E1710" t="str">
            <v>ugb</v>
          </cell>
          <cell r="F1710" t="str">
            <v>TRL</v>
          </cell>
          <cell r="G1710" t="str">
            <v>UT42</v>
          </cell>
          <cell r="H1710" t="str">
            <v>6</v>
          </cell>
          <cell r="I1710" t="str">
            <v>GB</v>
          </cell>
          <cell r="J1710" t="str">
            <v>07/01/2013</v>
          </cell>
          <cell r="K1710">
            <v>31.326795897436</v>
          </cell>
          <cell r="L1710">
            <v>44935</v>
          </cell>
          <cell r="M1710">
            <v>5103.1019999999999</v>
          </cell>
          <cell r="U1710">
            <v>786.36249999999995</v>
          </cell>
          <cell r="Y1710">
            <v>414.1</v>
          </cell>
          <cell r="AA1710">
            <v>8312.9750000000004</v>
          </cell>
          <cell r="AH1710">
            <v>449.35</v>
          </cell>
          <cell r="AX1710">
            <v>786.36249999999995</v>
          </cell>
          <cell r="BF1710">
            <v>300</v>
          </cell>
          <cell r="BG1710">
            <v>61087.252</v>
          </cell>
          <cell r="BH1710">
            <v>52474.277000000002</v>
          </cell>
        </row>
        <row r="1711">
          <cell r="D1711" t="str">
            <v>A94617</v>
          </cell>
          <cell r="E1711" t="str">
            <v>ugb</v>
          </cell>
          <cell r="F1711" t="str">
            <v>TPL</v>
          </cell>
          <cell r="G1711" t="str">
            <v>UT22</v>
          </cell>
          <cell r="H1711" t="str">
            <v>8</v>
          </cell>
          <cell r="I1711" t="str">
            <v>GB</v>
          </cell>
          <cell r="J1711" t="str">
            <v>29/09/2003</v>
          </cell>
          <cell r="K1711">
            <v>22.488754871794999</v>
          </cell>
          <cell r="L1711">
            <v>39500</v>
          </cell>
          <cell r="M1711">
            <v>4353.0720000000001</v>
          </cell>
          <cell r="BG1711">
            <v>43853.072</v>
          </cell>
          <cell r="BH1711">
            <v>43853.072</v>
          </cell>
        </row>
        <row r="1712">
          <cell r="D1712" t="str">
            <v>A25270</v>
          </cell>
          <cell r="E1712" t="str">
            <v>ugb</v>
          </cell>
          <cell r="F1712" t="str">
            <v>TRL</v>
          </cell>
          <cell r="G1712" t="str">
            <v>UT41</v>
          </cell>
          <cell r="H1712" t="str">
            <v>7</v>
          </cell>
          <cell r="I1712" t="str">
            <v>GB</v>
          </cell>
          <cell r="J1712" t="str">
            <v>13/02/2012</v>
          </cell>
          <cell r="K1712">
            <v>33.442488205128001</v>
          </cell>
          <cell r="L1712">
            <v>46260</v>
          </cell>
          <cell r="M1712">
            <v>5285.9520000000002</v>
          </cell>
          <cell r="U1712">
            <v>809.55</v>
          </cell>
          <cell r="Y1712">
            <v>414.1</v>
          </cell>
          <cell r="AA1712">
            <v>8558.1</v>
          </cell>
          <cell r="AM1712">
            <v>2775.6</v>
          </cell>
          <cell r="AX1712">
            <v>809.55</v>
          </cell>
          <cell r="BF1712">
            <v>300</v>
          </cell>
          <cell r="BG1712">
            <v>65212.851999999999</v>
          </cell>
          <cell r="BH1712">
            <v>56354.752</v>
          </cell>
        </row>
        <row r="1713">
          <cell r="D1713" t="str">
            <v>S10331</v>
          </cell>
          <cell r="E1713" t="str">
            <v>ugb</v>
          </cell>
          <cell r="F1713" t="str">
            <v>TRL</v>
          </cell>
          <cell r="G1713" t="str">
            <v>UT42</v>
          </cell>
          <cell r="H1713" t="str">
            <v>5</v>
          </cell>
          <cell r="I1713" t="str">
            <v>GB</v>
          </cell>
          <cell r="J1713" t="str">
            <v>26/06/2012</v>
          </cell>
          <cell r="K1713">
            <v>0</v>
          </cell>
          <cell r="L1713">
            <v>62.05</v>
          </cell>
          <cell r="M1713">
            <v>0</v>
          </cell>
          <cell r="BG1713">
            <v>62.05</v>
          </cell>
          <cell r="BH1713">
            <v>62.05</v>
          </cell>
        </row>
        <row r="1714">
          <cell r="D1714" t="str">
            <v>A49832</v>
          </cell>
          <cell r="E1714" t="str">
            <v>ugb</v>
          </cell>
          <cell r="F1714" t="str">
            <v>WWN</v>
          </cell>
          <cell r="G1714" t="str">
            <v>UU31</v>
          </cell>
          <cell r="H1714" t="str">
            <v>6</v>
          </cell>
          <cell r="I1714" t="str">
            <v>IT</v>
          </cell>
          <cell r="J1714" t="str">
            <v>15/01/2007</v>
          </cell>
          <cell r="K1714">
            <v>22.450996153845999</v>
          </cell>
          <cell r="L1714">
            <v>42000</v>
          </cell>
          <cell r="M1714">
            <v>4698.0720000000001</v>
          </cell>
          <cell r="BG1714">
            <v>46698.072</v>
          </cell>
          <cell r="BH1714">
            <v>46698.072</v>
          </cell>
        </row>
        <row r="1715">
          <cell r="D1715" t="str">
            <v>A74758</v>
          </cell>
          <cell r="E1715" t="str">
            <v>ugb</v>
          </cell>
          <cell r="F1715" t="str">
            <v>GLR</v>
          </cell>
          <cell r="G1715" t="str">
            <v>UP32</v>
          </cell>
          <cell r="H1715" t="str">
            <v>7</v>
          </cell>
          <cell r="I1715" t="str">
            <v>GB</v>
          </cell>
          <cell r="J1715" t="str">
            <v>02/07/2012</v>
          </cell>
          <cell r="K1715">
            <v>23.030869948717999</v>
          </cell>
          <cell r="L1715">
            <v>27570.6</v>
          </cell>
          <cell r="M1715">
            <v>3458.5284000000001</v>
          </cell>
          <cell r="P1715">
            <v>5447.2</v>
          </cell>
          <cell r="U1715">
            <v>482.4855</v>
          </cell>
          <cell r="Y1715">
            <v>414.1</v>
          </cell>
          <cell r="AA1715">
            <v>5100.5609999999997</v>
          </cell>
          <cell r="AM1715">
            <v>1654.2360000000001</v>
          </cell>
          <cell r="AX1715">
            <v>482.4855</v>
          </cell>
          <cell r="BF1715">
            <v>300</v>
          </cell>
          <cell r="BG1715">
            <v>44910.196400000001</v>
          </cell>
          <cell r="BH1715">
            <v>39509.635399999999</v>
          </cell>
        </row>
        <row r="1716">
          <cell r="D1716" t="str">
            <v>A00273</v>
          </cell>
          <cell r="E1716" t="str">
            <v>ugb</v>
          </cell>
          <cell r="F1716" t="str">
            <v>TPL</v>
          </cell>
          <cell r="G1716" t="str">
            <v>UT22</v>
          </cell>
          <cell r="H1716" t="str">
            <v>6</v>
          </cell>
          <cell r="I1716" t="str">
            <v>GB</v>
          </cell>
          <cell r="J1716" t="str">
            <v>24/09/2007</v>
          </cell>
          <cell r="K1716">
            <v>17.473384615385001</v>
          </cell>
          <cell r="L1716">
            <v>30906</v>
          </cell>
          <cell r="M1716">
            <v>3167.1</v>
          </cell>
          <cell r="BG1716">
            <v>34073.1</v>
          </cell>
          <cell r="BH1716">
            <v>34073.1</v>
          </cell>
        </row>
        <row r="1717">
          <cell r="D1717" t="str">
            <v>A74416</v>
          </cell>
          <cell r="E1717" t="str">
            <v>ugb</v>
          </cell>
          <cell r="F1717" t="str">
            <v>WEN</v>
          </cell>
          <cell r="G1717" t="str">
            <v>UU41</v>
          </cell>
          <cell r="H1717" t="str">
            <v>0</v>
          </cell>
          <cell r="I1717" t="str">
            <v>GB</v>
          </cell>
          <cell r="J1717" t="str">
            <v>13/08/2007</v>
          </cell>
          <cell r="K1717">
            <v>20.165267692307999</v>
          </cell>
          <cell r="L1717">
            <v>27900</v>
          </cell>
          <cell r="M1717">
            <v>2752.2719999999999</v>
          </cell>
          <cell r="U1717">
            <v>488.25</v>
          </cell>
          <cell r="AA1717">
            <v>5161.5</v>
          </cell>
          <cell r="AT1717">
            <v>2232</v>
          </cell>
          <cell r="AX1717">
            <v>488.25</v>
          </cell>
          <cell r="BF1717">
            <v>300</v>
          </cell>
          <cell r="BG1717">
            <v>39322.271999999997</v>
          </cell>
          <cell r="BH1717">
            <v>33860.771999999997</v>
          </cell>
        </row>
        <row r="1718">
          <cell r="D1718" t="str">
            <v>W44334</v>
          </cell>
          <cell r="E1718" t="str">
            <v>ugb</v>
          </cell>
          <cell r="F1718" t="str">
            <v>WTC</v>
          </cell>
          <cell r="G1718" t="str">
            <v>UU22</v>
          </cell>
          <cell r="H1718" t="str">
            <v>0</v>
          </cell>
          <cell r="I1718" t="str">
            <v>GB</v>
          </cell>
          <cell r="J1718" t="str">
            <v>07/07/2005</v>
          </cell>
          <cell r="K1718">
            <v>34.856410256410001</v>
          </cell>
          <cell r="L1718">
            <v>39520</v>
          </cell>
          <cell r="M1718">
            <v>0</v>
          </cell>
          <cell r="O1718">
            <v>2310</v>
          </cell>
          <cell r="U1718">
            <v>691.6</v>
          </cell>
          <cell r="Y1718">
            <v>340</v>
          </cell>
          <cell r="AA1718">
            <v>7311.2</v>
          </cell>
          <cell r="AT1718">
            <v>3161.6</v>
          </cell>
          <cell r="AX1718">
            <v>691.6</v>
          </cell>
          <cell r="BE1718">
            <v>350</v>
          </cell>
          <cell r="BG1718">
            <v>54376</v>
          </cell>
          <cell r="BH1718">
            <v>46714.8</v>
          </cell>
        </row>
        <row r="1719">
          <cell r="D1719" t="str">
            <v>A74257</v>
          </cell>
          <cell r="E1719" t="str">
            <v>ugb</v>
          </cell>
          <cell r="F1719" t="str">
            <v>EEC</v>
          </cell>
          <cell r="G1719" t="str">
            <v>UE21</v>
          </cell>
          <cell r="H1719" t="str">
            <v>6</v>
          </cell>
          <cell r="I1719" t="str">
            <v>GB</v>
          </cell>
          <cell r="J1719" t="str">
            <v>06/04/2006</v>
          </cell>
          <cell r="K1719">
            <v>14.318498461538001</v>
          </cell>
          <cell r="L1719">
            <v>25500</v>
          </cell>
          <cell r="M1719">
            <v>2421.0720000000001</v>
          </cell>
          <cell r="BG1719">
            <v>27921.072</v>
          </cell>
          <cell r="BH1719">
            <v>27921.072</v>
          </cell>
        </row>
        <row r="1720">
          <cell r="D1720" t="str">
            <v>I00108</v>
          </cell>
          <cell r="E1720" t="str">
            <v>uin</v>
          </cell>
          <cell r="F1720" t="str">
            <v>AHR</v>
          </cell>
          <cell r="G1720" t="str">
            <v>US111</v>
          </cell>
          <cell r="H1720" t="str">
            <v>9</v>
          </cell>
          <cell r="I1720" t="str">
            <v>IN</v>
          </cell>
          <cell r="J1720" t="str">
            <v>22/09/2011</v>
          </cell>
          <cell r="K1720">
            <v>1.7294380223340862</v>
          </cell>
          <cell r="L1720">
            <v>1394.2756149050026</v>
          </cell>
          <cell r="M1720">
            <v>0</v>
          </cell>
          <cell r="S1720">
            <v>94.260886641464964</v>
          </cell>
          <cell r="V1720">
            <v>66.925229515440122</v>
          </cell>
          <cell r="AA1720">
            <v>561.19593499926361</v>
          </cell>
          <cell r="AB1720">
            <v>697.13780745250131</v>
          </cell>
          <cell r="AC1720">
            <v>147.28263537728901</v>
          </cell>
          <cell r="AD1720">
            <v>245.47105896214833</v>
          </cell>
          <cell r="AQ1720">
            <v>167.31307378860032</v>
          </cell>
          <cell r="BA1720">
            <v>673.02273062005986</v>
          </cell>
          <cell r="BG1720">
            <v>4046.8849722617701</v>
          </cell>
          <cell r="BH1720">
            <v>3485.6890372625066</v>
          </cell>
        </row>
        <row r="1721">
          <cell r="D1721" t="str">
            <v>I00194</v>
          </cell>
          <cell r="E1721" t="str">
            <v>uin</v>
          </cell>
          <cell r="F1721" t="str">
            <v>THW</v>
          </cell>
          <cell r="G1721" t="str">
            <v>UT216</v>
          </cell>
          <cell r="H1721" t="str">
            <v>7</v>
          </cell>
          <cell r="I1721" t="str">
            <v>IN</v>
          </cell>
          <cell r="J1721" t="str">
            <v>15/11/2012</v>
          </cell>
          <cell r="K1721">
            <v>3.1765623870361042</v>
          </cell>
          <cell r="L1721">
            <v>2560.9504639403012</v>
          </cell>
          <cell r="M1721">
            <v>0</v>
          </cell>
          <cell r="S1721">
            <v>94.260886641464964</v>
          </cell>
          <cell r="V1721">
            <v>122.92562226913446</v>
          </cell>
          <cell r="AA1721">
            <v>1030.7821823359025</v>
          </cell>
          <cell r="AB1721">
            <v>1280.4752319701506</v>
          </cell>
          <cell r="AC1721">
            <v>147.28263537728901</v>
          </cell>
          <cell r="AD1721">
            <v>245.47105896214833</v>
          </cell>
          <cell r="AQ1721">
            <v>307.31405567283616</v>
          </cell>
          <cell r="BA1721">
            <v>1643.6938484952623</v>
          </cell>
          <cell r="BG1721">
            <v>7433.155985664489</v>
          </cell>
          <cell r="BH1721">
            <v>6402.3738033285863</v>
          </cell>
        </row>
        <row r="1722">
          <cell r="D1722" t="str">
            <v>I00216</v>
          </cell>
          <cell r="E1722" t="str">
            <v>uin</v>
          </cell>
          <cell r="F1722" t="str">
            <v>WWN</v>
          </cell>
          <cell r="G1722" t="str">
            <v>UU111</v>
          </cell>
          <cell r="H1722" t="str">
            <v>7</v>
          </cell>
          <cell r="I1722" t="str">
            <v>IN</v>
          </cell>
          <cell r="J1722" t="str">
            <v>11/03/2013</v>
          </cell>
          <cell r="K1722">
            <v>4.6378188423584863</v>
          </cell>
          <cell r="L1722">
            <v>3739.0151701114432</v>
          </cell>
          <cell r="M1722">
            <v>0</v>
          </cell>
          <cell r="S1722">
            <v>94.260886641464964</v>
          </cell>
          <cell r="V1722">
            <v>179.47272816534928</v>
          </cell>
          <cell r="AA1722">
            <v>1504.9542383033042</v>
          </cell>
          <cell r="AB1722">
            <v>1869.5075850557216</v>
          </cell>
          <cell r="AC1722">
            <v>147.28263537728901</v>
          </cell>
          <cell r="AD1722">
            <v>245.47105896214833</v>
          </cell>
          <cell r="AQ1722">
            <v>448.6818204133732</v>
          </cell>
          <cell r="BA1722">
            <v>2623.8499680887621</v>
          </cell>
          <cell r="BG1722">
            <v>10852.496091118857</v>
          </cell>
          <cell r="BH1722">
            <v>9347.5418528155533</v>
          </cell>
        </row>
        <row r="1723">
          <cell r="D1723" t="str">
            <v>A05576</v>
          </cell>
          <cell r="E1723" t="str">
            <v>ugb</v>
          </cell>
          <cell r="F1723" t="str">
            <v>THW</v>
          </cell>
          <cell r="G1723" t="str">
            <v>UT21</v>
          </cell>
          <cell r="H1723" t="str">
            <v>2</v>
          </cell>
          <cell r="I1723" t="str">
            <v>GB</v>
          </cell>
          <cell r="J1723" t="str">
            <v>15/08/1990</v>
          </cell>
          <cell r="K1723">
            <v>63.690410256409997</v>
          </cell>
          <cell r="L1723">
            <v>81000</v>
          </cell>
          <cell r="M1723">
            <v>11026.2</v>
          </cell>
          <cell r="P1723">
            <v>6856</v>
          </cell>
          <cell r="U1723">
            <v>1417.5</v>
          </cell>
          <cell r="Y1723">
            <v>414.1</v>
          </cell>
          <cell r="AA1723">
            <v>14985</v>
          </cell>
          <cell r="AO1723">
            <v>6480</v>
          </cell>
          <cell r="AX1723">
            <v>1417.5</v>
          </cell>
          <cell r="BD1723">
            <v>600</v>
          </cell>
          <cell r="BG1723">
            <v>124196.3</v>
          </cell>
          <cell r="BH1723">
            <v>108611.3</v>
          </cell>
        </row>
        <row r="1724">
          <cell r="D1724" t="str">
            <v>I00118</v>
          </cell>
          <cell r="E1724" t="str">
            <v>uin</v>
          </cell>
          <cell r="F1724" t="str">
            <v>TRS</v>
          </cell>
          <cell r="G1724" t="str">
            <v>UT111</v>
          </cell>
          <cell r="H1724" t="str">
            <v>8</v>
          </cell>
          <cell r="I1724" t="str">
            <v>IN</v>
          </cell>
          <cell r="J1724" t="str">
            <v>21/12/2011</v>
          </cell>
          <cell r="K1724">
            <v>3.49200330819458</v>
          </cell>
          <cell r="L1724">
            <v>3927.5369433943733</v>
          </cell>
          <cell r="M1724">
            <v>0</v>
          </cell>
          <cell r="S1724">
            <v>94.260886641464964</v>
          </cell>
          <cell r="V1724">
            <v>188.52177328292993</v>
          </cell>
          <cell r="AA1724">
            <v>1133.1415386125975</v>
          </cell>
          <cell r="AB1724">
            <v>1963.7684716971867</v>
          </cell>
          <cell r="AC1724">
            <v>147.28263537728901</v>
          </cell>
          <cell r="AD1724">
            <v>245.47105896214833</v>
          </cell>
          <cell r="AQ1724">
            <v>471.30443320732479</v>
          </cell>
          <cell r="BG1724">
            <v>8171.2877411753152</v>
          </cell>
          <cell r="BH1724">
            <v>7038.1462025627179</v>
          </cell>
        </row>
        <row r="1725">
          <cell r="D1725" t="str">
            <v>I00130</v>
          </cell>
          <cell r="E1725" t="str">
            <v>uin</v>
          </cell>
          <cell r="F1725" t="str">
            <v>TRS</v>
          </cell>
          <cell r="G1725" t="str">
            <v>UT111</v>
          </cell>
          <cell r="H1725" t="str">
            <v>7</v>
          </cell>
          <cell r="I1725" t="str">
            <v>IN</v>
          </cell>
          <cell r="J1725" t="str">
            <v>20/02/2012</v>
          </cell>
          <cell r="K1725">
            <v>6.5475052285335558</v>
          </cell>
          <cell r="L1725">
            <v>5278.6096519220391</v>
          </cell>
          <cell r="M1725">
            <v>0</v>
          </cell>
          <cell r="S1725">
            <v>94.260886641464964</v>
          </cell>
          <cell r="V1725">
            <v>253.37326329225783</v>
          </cell>
          <cell r="AA1725">
            <v>2124.6400687318965</v>
          </cell>
          <cell r="AB1725">
            <v>2639.3048259610196</v>
          </cell>
          <cell r="AC1725">
            <v>147.28263537728901</v>
          </cell>
          <cell r="AD1725">
            <v>245.47105896214833</v>
          </cell>
          <cell r="AQ1725">
            <v>633.43315823064461</v>
          </cell>
          <cell r="BA1725">
            <v>3904.7866856497617</v>
          </cell>
          <cell r="BG1725">
            <v>15321.162234768521</v>
          </cell>
          <cell r="BH1725">
            <v>13196.522166036624</v>
          </cell>
        </row>
        <row r="1726">
          <cell r="D1726" t="str">
            <v>A24844</v>
          </cell>
          <cell r="E1726" t="str">
            <v>ugb</v>
          </cell>
          <cell r="F1726" t="str">
            <v>THW</v>
          </cell>
          <cell r="G1726" t="str">
            <v>UT21</v>
          </cell>
          <cell r="H1726" t="str">
            <v>7</v>
          </cell>
          <cell r="I1726" t="str">
            <v>GB</v>
          </cell>
          <cell r="J1726" t="str">
            <v>30/10/2006</v>
          </cell>
          <cell r="K1726">
            <v>18.528036923077</v>
          </cell>
          <cell r="L1726">
            <v>25750</v>
          </cell>
          <cell r="M1726">
            <v>2455.5720000000001</v>
          </cell>
          <cell r="U1726">
            <v>450.625</v>
          </cell>
          <cell r="Y1726">
            <v>414.1</v>
          </cell>
          <cell r="AA1726">
            <v>4763.75</v>
          </cell>
          <cell r="AM1726">
            <v>1545</v>
          </cell>
          <cell r="AX1726">
            <v>450.625</v>
          </cell>
          <cell r="BF1726">
            <v>300</v>
          </cell>
          <cell r="BG1726">
            <v>36129.671999999999</v>
          </cell>
          <cell r="BH1726">
            <v>31065.921999999999</v>
          </cell>
        </row>
        <row r="1727">
          <cell r="D1727" t="str">
            <v>S10299</v>
          </cell>
          <cell r="E1727" t="str">
            <v>ugb</v>
          </cell>
          <cell r="F1727" t="str">
            <v>GGE</v>
          </cell>
          <cell r="G1727" t="str">
            <v>UP31</v>
          </cell>
          <cell r="H1727" t="str">
            <v>4</v>
          </cell>
          <cell r="J1727" t="str">
            <v>21/02/2011</v>
          </cell>
          <cell r="K1727">
            <v>0</v>
          </cell>
          <cell r="L1727">
            <v>43.75</v>
          </cell>
          <cell r="M1727">
            <v>0</v>
          </cell>
          <cell r="BG1727">
            <v>43.75</v>
          </cell>
          <cell r="BH1727">
            <v>43.75</v>
          </cell>
        </row>
        <row r="1728">
          <cell r="D1728" t="str">
            <v>A74296</v>
          </cell>
          <cell r="E1728" t="str">
            <v>ugb</v>
          </cell>
          <cell r="F1728" t="str">
            <v>THW</v>
          </cell>
          <cell r="G1728" t="str">
            <v>UT22</v>
          </cell>
          <cell r="H1728" t="str">
            <v>3</v>
          </cell>
          <cell r="I1728" t="str">
            <v>GB</v>
          </cell>
          <cell r="J1728" t="str">
            <v>30/10/2006</v>
          </cell>
          <cell r="K1728">
            <v>50.850363818974003</v>
          </cell>
          <cell r="L1728">
            <v>67587.741500000004</v>
          </cell>
          <cell r="M1728">
            <v>8641.8003270000008</v>
          </cell>
          <cell r="O1728">
            <v>2990</v>
          </cell>
          <cell r="U1728">
            <v>1182.7854762500001</v>
          </cell>
          <cell r="Y1728">
            <v>414.1</v>
          </cell>
          <cell r="AA1728">
            <v>12503.7321775</v>
          </cell>
          <cell r="AM1728">
            <v>4055.26449</v>
          </cell>
          <cell r="AX1728">
            <v>1182.7854762500001</v>
          </cell>
          <cell r="BD1728">
            <v>600</v>
          </cell>
          <cell r="BG1728">
            <v>99158.209447000001</v>
          </cell>
          <cell r="BH1728">
            <v>86054.477269499999</v>
          </cell>
        </row>
        <row r="1729">
          <cell r="D1729" t="str">
            <v>A25031</v>
          </cell>
          <cell r="E1729" t="str">
            <v>ugb</v>
          </cell>
          <cell r="F1729" t="str">
            <v>SBR</v>
          </cell>
          <cell r="G1729" t="str">
            <v>UT31</v>
          </cell>
          <cell r="H1729" t="str">
            <v>6</v>
          </cell>
          <cell r="I1729" t="str">
            <v>GB</v>
          </cell>
          <cell r="J1729" t="str">
            <v>26/05/2008</v>
          </cell>
          <cell r="K1729">
            <v>20.446190769230999</v>
          </cell>
          <cell r="L1729">
            <v>36000</v>
          </cell>
          <cell r="M1729">
            <v>3870.0720000000001</v>
          </cell>
          <cell r="BG1729">
            <v>39870.072</v>
          </cell>
          <cell r="BH1729">
            <v>39870.072</v>
          </cell>
        </row>
        <row r="1730">
          <cell r="D1730" t="str">
            <v>A74353</v>
          </cell>
          <cell r="E1730" t="str">
            <v>ugb</v>
          </cell>
          <cell r="F1730" t="str">
            <v>GLR</v>
          </cell>
          <cell r="G1730" t="str">
            <v>UP21</v>
          </cell>
          <cell r="H1730" t="str">
            <v>0</v>
          </cell>
          <cell r="I1730" t="str">
            <v>GB</v>
          </cell>
          <cell r="J1730" t="str">
            <v>08/05/2007</v>
          </cell>
          <cell r="K1730">
            <v>47.897472820513002</v>
          </cell>
          <cell r="L1730">
            <v>61500</v>
          </cell>
          <cell r="M1730">
            <v>8010.0720000000001</v>
          </cell>
          <cell r="P1730">
            <v>4500</v>
          </cell>
          <cell r="U1730">
            <v>1076.25</v>
          </cell>
          <cell r="Y1730">
            <v>340</v>
          </cell>
          <cell r="AA1730">
            <v>11377.5</v>
          </cell>
          <cell r="AT1730">
            <v>4920</v>
          </cell>
          <cell r="AX1730">
            <v>1076.25</v>
          </cell>
          <cell r="BD1730">
            <v>600</v>
          </cell>
          <cell r="BG1730">
            <v>93400.072</v>
          </cell>
          <cell r="BH1730">
            <v>81422.572</v>
          </cell>
        </row>
        <row r="1731">
          <cell r="D1731" t="str">
            <v>A00341</v>
          </cell>
          <cell r="E1731" t="str">
            <v>ugb</v>
          </cell>
          <cell r="F1731" t="str">
            <v>SBR</v>
          </cell>
          <cell r="G1731" t="str">
            <v>UT31</v>
          </cell>
          <cell r="H1731" t="str">
            <v>7</v>
          </cell>
          <cell r="I1731" t="str">
            <v>GB</v>
          </cell>
          <cell r="J1731" t="str">
            <v>08/04/2008</v>
          </cell>
          <cell r="K1731">
            <v>16.634067692308001</v>
          </cell>
          <cell r="L1731">
            <v>23767.200000000001</v>
          </cell>
          <cell r="M1731">
            <v>2181.9456</v>
          </cell>
          <cell r="BG1731">
            <v>25949.1456</v>
          </cell>
          <cell r="BH1731">
            <v>25949.1456</v>
          </cell>
        </row>
        <row r="1732">
          <cell r="D1732" t="str">
            <v>A49982</v>
          </cell>
          <cell r="E1732" t="str">
            <v>ugb</v>
          </cell>
          <cell r="F1732" t="str">
            <v>MMA</v>
          </cell>
          <cell r="G1732" t="str">
            <v>UU81</v>
          </cell>
          <cell r="H1732" t="str">
            <v>4</v>
          </cell>
          <cell r="I1732" t="str">
            <v>GB</v>
          </cell>
          <cell r="J1732" t="str">
            <v>01/07/2008</v>
          </cell>
          <cell r="K1732">
            <v>30.063749743590002</v>
          </cell>
          <cell r="L1732">
            <v>52480</v>
          </cell>
          <cell r="M1732">
            <v>6144.3119999999999</v>
          </cell>
          <cell r="BG1732">
            <v>58624.311999999998</v>
          </cell>
          <cell r="BH1732">
            <v>58624.311999999998</v>
          </cell>
        </row>
        <row r="1733">
          <cell r="D1733" t="str">
            <v>A76387</v>
          </cell>
          <cell r="E1733" t="str">
            <v>ugb</v>
          </cell>
          <cell r="F1733" t="str">
            <v>THW</v>
          </cell>
          <cell r="G1733" t="str">
            <v>UT21</v>
          </cell>
          <cell r="H1733" t="str">
            <v>7</v>
          </cell>
          <cell r="I1733" t="str">
            <v>GB</v>
          </cell>
          <cell r="J1733" t="str">
            <v>09/12/2013</v>
          </cell>
          <cell r="K1733">
            <v>25.547729230769001</v>
          </cell>
          <cell r="L1733">
            <v>37000</v>
          </cell>
          <cell r="M1733">
            <v>4008.0720000000001</v>
          </cell>
          <cell r="U1733">
            <v>647.5</v>
          </cell>
          <cell r="AA1733">
            <v>6845</v>
          </cell>
          <cell r="AH1733">
            <v>370</v>
          </cell>
          <cell r="AX1733">
            <v>647.5</v>
          </cell>
          <cell r="BF1733">
            <v>300</v>
          </cell>
          <cell r="BG1733">
            <v>49818.072</v>
          </cell>
          <cell r="BH1733">
            <v>42673.072</v>
          </cell>
        </row>
        <row r="1734">
          <cell r="D1734" t="str">
            <v>U03187</v>
          </cell>
          <cell r="E1734" t="str">
            <v>ugb</v>
          </cell>
          <cell r="F1734" t="str">
            <v>MMA</v>
          </cell>
          <cell r="G1734" t="str">
            <v>UU81</v>
          </cell>
          <cell r="H1734" t="str">
            <v>10</v>
          </cell>
          <cell r="J1734" t="str">
            <v>28/02/2011</v>
          </cell>
          <cell r="K1734">
            <v>0</v>
          </cell>
          <cell r="L1734">
            <v>0.01</v>
          </cell>
          <cell r="M1734">
            <v>0</v>
          </cell>
          <cell r="BG1734">
            <v>0.01</v>
          </cell>
          <cell r="BH1734">
            <v>0.01</v>
          </cell>
        </row>
        <row r="1735">
          <cell r="D1735" t="str">
            <v>S10327</v>
          </cell>
          <cell r="E1735" t="str">
            <v>ugb</v>
          </cell>
          <cell r="F1735" t="str">
            <v>WEN</v>
          </cell>
          <cell r="G1735" t="str">
            <v>UU41</v>
          </cell>
          <cell r="H1735" t="str">
            <v>5</v>
          </cell>
          <cell r="I1735" t="str">
            <v>GB</v>
          </cell>
          <cell r="J1735" t="str">
            <v>16/07/2012</v>
          </cell>
          <cell r="K1735">
            <v>0</v>
          </cell>
          <cell r="L1735">
            <v>27</v>
          </cell>
          <cell r="M1735">
            <v>0</v>
          </cell>
          <cell r="BG1735">
            <v>27</v>
          </cell>
          <cell r="BH1735">
            <v>27</v>
          </cell>
        </row>
        <row r="1736">
          <cell r="D1736" t="str">
            <v>A80036</v>
          </cell>
          <cell r="E1736" t="str">
            <v>ugb</v>
          </cell>
          <cell r="F1736" t="str">
            <v>ERE</v>
          </cell>
          <cell r="G1736" t="str">
            <v>UU81</v>
          </cell>
          <cell r="H1736" t="str">
            <v>7</v>
          </cell>
          <cell r="J1736" t="str">
            <v>19/12/2012</v>
          </cell>
          <cell r="K1736">
            <v>28.032857435897</v>
          </cell>
          <cell r="L1736">
            <v>49000</v>
          </cell>
          <cell r="M1736">
            <v>5664.0720000000001</v>
          </cell>
          <cell r="BG1736">
            <v>54664.072</v>
          </cell>
          <cell r="BH1736">
            <v>54664.072</v>
          </cell>
        </row>
        <row r="1737">
          <cell r="D1737" t="str">
            <v>W44415</v>
          </cell>
          <cell r="E1737" t="str">
            <v>ugb</v>
          </cell>
          <cell r="F1737" t="str">
            <v>THW</v>
          </cell>
          <cell r="G1737" t="str">
            <v>UT22</v>
          </cell>
          <cell r="H1737" t="str">
            <v>7</v>
          </cell>
          <cell r="I1737" t="str">
            <v>GB</v>
          </cell>
          <cell r="J1737" t="str">
            <v>18/07/2005</v>
          </cell>
          <cell r="K1737">
            <v>24.235880000000002</v>
          </cell>
          <cell r="L1737">
            <v>34325.5</v>
          </cell>
          <cell r="M1737">
            <v>3638.991</v>
          </cell>
          <cell r="U1737">
            <v>600.69624999999996</v>
          </cell>
          <cell r="Y1737">
            <v>414.1</v>
          </cell>
          <cell r="AA1737">
            <v>6350.2174999999997</v>
          </cell>
          <cell r="AJ1737">
            <v>1029.7650000000001</v>
          </cell>
          <cell r="AX1737">
            <v>600.69624999999996</v>
          </cell>
          <cell r="BF1737">
            <v>300</v>
          </cell>
          <cell r="BG1737">
            <v>47259.966</v>
          </cell>
          <cell r="BH1737">
            <v>40609.748500000002</v>
          </cell>
        </row>
        <row r="1738">
          <cell r="D1738" t="str">
            <v>U03159</v>
          </cell>
          <cell r="E1738" t="str">
            <v>ugb</v>
          </cell>
          <cell r="F1738" t="str">
            <v>SBR</v>
          </cell>
          <cell r="G1738" t="str">
            <v>UT31</v>
          </cell>
          <cell r="H1738" t="str">
            <v>7</v>
          </cell>
          <cell r="I1738" t="str">
            <v>GB</v>
          </cell>
          <cell r="J1738" t="str">
            <v>20/09/2010</v>
          </cell>
          <cell r="K1738">
            <v>0</v>
          </cell>
          <cell r="L1738">
            <v>35.200000000000003</v>
          </cell>
          <cell r="M1738">
            <v>0</v>
          </cell>
          <cell r="BG1738">
            <v>35.200000000000003</v>
          </cell>
          <cell r="BH1738">
            <v>35.200000000000003</v>
          </cell>
        </row>
        <row r="1739">
          <cell r="D1739" t="str">
            <v>A76120</v>
          </cell>
          <cell r="E1739" t="str">
            <v>ugb</v>
          </cell>
          <cell r="F1739" t="str">
            <v>TRL</v>
          </cell>
          <cell r="G1739" t="str">
            <v>UT42</v>
          </cell>
          <cell r="H1739" t="str">
            <v>10</v>
          </cell>
          <cell r="J1739" t="str">
            <v>22/04/2013</v>
          </cell>
          <cell r="K1739">
            <v>37.4</v>
          </cell>
          <cell r="L1739">
            <v>37.4</v>
          </cell>
          <cell r="M1739">
            <v>0</v>
          </cell>
          <cell r="BG1739">
            <v>37.4</v>
          </cell>
          <cell r="BH1739">
            <v>37.4</v>
          </cell>
        </row>
        <row r="1740">
          <cell r="D1740" t="str">
            <v>A76444</v>
          </cell>
          <cell r="E1740" t="str">
            <v>ugb</v>
          </cell>
          <cell r="F1740" t="str">
            <v>TRL</v>
          </cell>
          <cell r="G1740" t="str">
            <v>UT42</v>
          </cell>
          <cell r="H1740" t="str">
            <v>7</v>
          </cell>
          <cell r="J1740" t="str">
            <v>13/01/2014</v>
          </cell>
          <cell r="K1740">
            <v>0</v>
          </cell>
          <cell r="L1740">
            <v>36.72</v>
          </cell>
          <cell r="M1740">
            <v>0</v>
          </cell>
          <cell r="BG1740">
            <v>36.72</v>
          </cell>
          <cell r="BH1740">
            <v>36.72</v>
          </cell>
        </row>
        <row r="1741">
          <cell r="D1741" t="str">
            <v>A00423</v>
          </cell>
          <cell r="E1741" t="str">
            <v>ugb</v>
          </cell>
          <cell r="F1741" t="str">
            <v>SBS</v>
          </cell>
          <cell r="G1741" t="str">
            <v>UP33</v>
          </cell>
          <cell r="H1741" t="str">
            <v>4</v>
          </cell>
          <cell r="I1741" t="str">
            <v>GB</v>
          </cell>
          <cell r="J1741" t="str">
            <v>15/06/2009</v>
          </cell>
          <cell r="K1741">
            <v>47.397309538461997</v>
          </cell>
          <cell r="L1741">
            <v>61740</v>
          </cell>
          <cell r="M1741">
            <v>8104.3536000000004</v>
          </cell>
          <cell r="P1741">
            <v>4943.2</v>
          </cell>
          <cell r="U1741">
            <v>1080.45</v>
          </cell>
          <cell r="AA1741">
            <v>11421.9</v>
          </cell>
          <cell r="AM1741">
            <v>3704.4</v>
          </cell>
          <cell r="AX1741">
            <v>1080.45</v>
          </cell>
          <cell r="BE1741">
            <v>350</v>
          </cell>
          <cell r="BG1741">
            <v>92424.753599999996</v>
          </cell>
          <cell r="BH1741">
            <v>80652.853600000002</v>
          </cell>
        </row>
        <row r="1742">
          <cell r="D1742" t="str">
            <v>A76230</v>
          </cell>
          <cell r="E1742" t="str">
            <v>ugb</v>
          </cell>
          <cell r="F1742" t="str">
            <v>GGE</v>
          </cell>
          <cell r="G1742" t="str">
            <v>UP31</v>
          </cell>
          <cell r="H1742" t="str">
            <v>11</v>
          </cell>
          <cell r="J1742" t="str">
            <v>15/07/2013</v>
          </cell>
          <cell r="K1742">
            <v>0</v>
          </cell>
          <cell r="L1742">
            <v>0</v>
          </cell>
          <cell r="M1742">
            <v>0</v>
          </cell>
          <cell r="BG1742">
            <v>0</v>
          </cell>
          <cell r="BH1742">
            <v>0</v>
          </cell>
        </row>
        <row r="1743">
          <cell r="D1743" t="str">
            <v>A89451</v>
          </cell>
          <cell r="E1743" t="str">
            <v>ugb</v>
          </cell>
          <cell r="F1743" t="str">
            <v>WWN</v>
          </cell>
          <cell r="G1743" t="str">
            <v>UU71</v>
          </cell>
          <cell r="H1743" t="str">
            <v>4</v>
          </cell>
          <cell r="I1743" t="str">
            <v>IE</v>
          </cell>
          <cell r="J1743" t="str">
            <v>05/11/2001</v>
          </cell>
          <cell r="K1743">
            <v>25.904399999999999</v>
          </cell>
          <cell r="L1743">
            <v>46800</v>
          </cell>
          <cell r="M1743">
            <v>1485.432</v>
          </cell>
          <cell r="BG1743">
            <v>48285.432000000001</v>
          </cell>
          <cell r="BH1743">
            <v>48285.432000000001</v>
          </cell>
        </row>
        <row r="1744">
          <cell r="D1744" t="str">
            <v>A49853</v>
          </cell>
          <cell r="E1744" t="str">
            <v>ugb</v>
          </cell>
          <cell r="F1744" t="str">
            <v>EEA</v>
          </cell>
          <cell r="G1744" t="str">
            <v>UE31</v>
          </cell>
          <cell r="H1744" t="str">
            <v>0</v>
          </cell>
          <cell r="I1744" t="str">
            <v>GB</v>
          </cell>
          <cell r="J1744" t="str">
            <v>22/01/2007</v>
          </cell>
          <cell r="K1744">
            <v>14.285062564103001</v>
          </cell>
          <cell r="L1744">
            <v>21100</v>
          </cell>
          <cell r="M1744">
            <v>1813.8720000000001</v>
          </cell>
          <cell r="U1744">
            <v>369.25</v>
          </cell>
          <cell r="AA1744">
            <v>3903.5</v>
          </cell>
          <cell r="AX1744">
            <v>369.25</v>
          </cell>
          <cell r="BF1744">
            <v>300</v>
          </cell>
          <cell r="BG1744">
            <v>27855.871999999999</v>
          </cell>
          <cell r="BH1744">
            <v>23652.371999999999</v>
          </cell>
        </row>
        <row r="1745">
          <cell r="D1745" t="str">
            <v>A76359</v>
          </cell>
          <cell r="E1745" t="str">
            <v>ugb</v>
          </cell>
          <cell r="F1745" t="str">
            <v>WEN</v>
          </cell>
          <cell r="G1745" t="str">
            <v>UU41</v>
          </cell>
          <cell r="H1745" t="str">
            <v>4</v>
          </cell>
          <cell r="I1745" t="str">
            <v>GB</v>
          </cell>
          <cell r="J1745" t="str">
            <v>25/11/2013</v>
          </cell>
          <cell r="K1745">
            <v>32.258236923077</v>
          </cell>
          <cell r="L1745">
            <v>41203</v>
          </cell>
          <cell r="M1745">
            <v>5177.6220000000003</v>
          </cell>
          <cell r="P1745">
            <v>4272</v>
          </cell>
          <cell r="U1745">
            <v>721.05250000000001</v>
          </cell>
          <cell r="Y1745">
            <v>414.1</v>
          </cell>
          <cell r="AA1745">
            <v>7622.5550000000003</v>
          </cell>
          <cell r="AM1745">
            <v>2472.1799999999998</v>
          </cell>
          <cell r="AX1745">
            <v>721.05250000000001</v>
          </cell>
          <cell r="BF1745">
            <v>300</v>
          </cell>
          <cell r="BG1745">
            <v>62903.561999999998</v>
          </cell>
          <cell r="BH1745">
            <v>54981.006999999998</v>
          </cell>
        </row>
        <row r="1746">
          <cell r="D1746" t="str">
            <v>A40037</v>
          </cell>
          <cell r="E1746" t="str">
            <v>ugb</v>
          </cell>
          <cell r="F1746" t="str">
            <v>WEN</v>
          </cell>
          <cell r="G1746" t="str">
            <v>UU41</v>
          </cell>
          <cell r="H1746" t="str">
            <v>4</v>
          </cell>
          <cell r="I1746" t="str">
            <v>GB</v>
          </cell>
          <cell r="J1746" t="str">
            <v>01/02/1993</v>
          </cell>
          <cell r="K1746">
            <v>23.482608205127999</v>
          </cell>
          <cell r="L1746">
            <v>41203</v>
          </cell>
          <cell r="M1746">
            <v>4588.0860000000002</v>
          </cell>
          <cell r="BG1746">
            <v>45791.086000000003</v>
          </cell>
          <cell r="BH1746">
            <v>45791.086000000003</v>
          </cell>
        </row>
        <row r="1747">
          <cell r="D1747" t="str">
            <v>A00153</v>
          </cell>
          <cell r="E1747" t="str">
            <v>ugb</v>
          </cell>
          <cell r="F1747" t="str">
            <v>GGE</v>
          </cell>
          <cell r="G1747" t="str">
            <v>UP31</v>
          </cell>
          <cell r="H1747" t="str">
            <v>5</v>
          </cell>
          <cell r="I1747" t="str">
            <v>GB</v>
          </cell>
          <cell r="J1747" t="str">
            <v>04/12/2006</v>
          </cell>
          <cell r="K1747">
            <v>19.570806153846</v>
          </cell>
          <cell r="L1747">
            <v>34500</v>
          </cell>
          <cell r="M1747">
            <v>3663.0720000000001</v>
          </cell>
          <cell r="BG1747">
            <v>38163.072</v>
          </cell>
          <cell r="BH1747">
            <v>38163.072</v>
          </cell>
        </row>
        <row r="1748">
          <cell r="D1748" t="str">
            <v>A00285</v>
          </cell>
          <cell r="E1748" t="str">
            <v>ugb</v>
          </cell>
          <cell r="F1748" t="str">
            <v>GGE</v>
          </cell>
          <cell r="G1748" t="str">
            <v>UP31</v>
          </cell>
          <cell r="H1748" t="str">
            <v>0</v>
          </cell>
          <cell r="I1748" t="str">
            <v>GB</v>
          </cell>
          <cell r="J1748" t="str">
            <v>14/01/2008</v>
          </cell>
          <cell r="K1748">
            <v>20.823218461538001</v>
          </cell>
          <cell r="L1748">
            <v>30238</v>
          </cell>
          <cell r="M1748">
            <v>3074.9160000000002</v>
          </cell>
          <cell r="U1748">
            <v>529.16499999999996</v>
          </cell>
          <cell r="Y1748">
            <v>340</v>
          </cell>
          <cell r="AA1748">
            <v>5594.03</v>
          </cell>
          <cell r="AX1748">
            <v>529.16499999999996</v>
          </cell>
          <cell r="BF1748">
            <v>300</v>
          </cell>
          <cell r="BG1748">
            <v>40605.275999999998</v>
          </cell>
          <cell r="BH1748">
            <v>34711.245999999999</v>
          </cell>
        </row>
        <row r="1749">
          <cell r="D1749" t="str">
            <v>A76378</v>
          </cell>
          <cell r="E1749" t="str">
            <v>ugb</v>
          </cell>
          <cell r="F1749" t="str">
            <v>TRL</v>
          </cell>
          <cell r="G1749" t="str">
            <v>UT41</v>
          </cell>
          <cell r="H1749" t="str">
            <v>4</v>
          </cell>
          <cell r="I1749" t="str">
            <v>GB</v>
          </cell>
          <cell r="J1749" t="str">
            <v>03/02/2014</v>
          </cell>
          <cell r="K1749">
            <v>55.282319999999999</v>
          </cell>
          <cell r="L1749">
            <v>73000</v>
          </cell>
          <cell r="M1749">
            <v>9542.4240000000009</v>
          </cell>
          <cell r="P1749">
            <v>4104</v>
          </cell>
          <cell r="U1749">
            <v>1277.5</v>
          </cell>
          <cell r="Y1749">
            <v>414.1</v>
          </cell>
          <cell r="AA1749">
            <v>13505</v>
          </cell>
          <cell r="AM1749">
            <v>4380</v>
          </cell>
          <cell r="AX1749">
            <v>1277.5</v>
          </cell>
          <cell r="BF1749">
            <v>300</v>
          </cell>
          <cell r="BG1749">
            <v>107800.524</v>
          </cell>
          <cell r="BH1749">
            <v>93995.524000000005</v>
          </cell>
        </row>
        <row r="1750">
          <cell r="D1750" t="str">
            <v>W43192</v>
          </cell>
          <cell r="E1750" t="str">
            <v>ugb</v>
          </cell>
          <cell r="F1750" t="str">
            <v>GCL</v>
          </cell>
          <cell r="G1750" t="str">
            <v>UP21</v>
          </cell>
          <cell r="H1750" t="str">
            <v>7</v>
          </cell>
          <cell r="I1750" t="str">
            <v>GB</v>
          </cell>
          <cell r="J1750" t="str">
            <v>01/04/1997</v>
          </cell>
          <cell r="K1750">
            <v>17.761677948717999</v>
          </cell>
          <cell r="L1750">
            <v>31400</v>
          </cell>
          <cell r="M1750">
            <v>3235.2719999999999</v>
          </cell>
          <cell r="BG1750">
            <v>34635.271999999997</v>
          </cell>
          <cell r="BH1750">
            <v>34635.271999999997</v>
          </cell>
        </row>
        <row r="1751">
          <cell r="D1751" t="str">
            <v>A80007</v>
          </cell>
          <cell r="E1751" t="str">
            <v>ugb</v>
          </cell>
          <cell r="F1751" t="str">
            <v>ERE</v>
          </cell>
          <cell r="G1751" t="str">
            <v>UU81</v>
          </cell>
          <cell r="H1751" t="str">
            <v>8</v>
          </cell>
          <cell r="J1751" t="str">
            <v>19/12/2012</v>
          </cell>
          <cell r="K1751">
            <v>0</v>
          </cell>
          <cell r="L1751">
            <v>30.75</v>
          </cell>
          <cell r="M1751">
            <v>0</v>
          </cell>
          <cell r="BG1751">
            <v>30.75</v>
          </cell>
          <cell r="BH1751">
            <v>30.75</v>
          </cell>
        </row>
        <row r="1752">
          <cell r="D1752" t="str">
            <v>A74542</v>
          </cell>
          <cell r="E1752" t="str">
            <v>ugb</v>
          </cell>
          <cell r="F1752" t="str">
            <v>WWN</v>
          </cell>
          <cell r="G1752" t="str">
            <v>UU71</v>
          </cell>
          <cell r="H1752" t="str">
            <v>9</v>
          </cell>
          <cell r="I1752" t="str">
            <v>IE</v>
          </cell>
          <cell r="J1752" t="str">
            <v>01/07/2008</v>
          </cell>
          <cell r="K1752">
            <v>12.515206153846</v>
          </cell>
          <cell r="L1752">
            <v>22410</v>
          </cell>
          <cell r="M1752">
            <v>1994.652</v>
          </cell>
          <cell r="BG1752">
            <v>24404.651999999998</v>
          </cell>
          <cell r="BH1752">
            <v>24404.651999999998</v>
          </cell>
        </row>
        <row r="1753">
          <cell r="D1753" t="str">
            <v>A80014</v>
          </cell>
          <cell r="E1753" t="str">
            <v>ugb</v>
          </cell>
          <cell r="F1753" t="str">
            <v>ERE</v>
          </cell>
          <cell r="G1753" t="str">
            <v>UU81</v>
          </cell>
          <cell r="H1753" t="str">
            <v>9</v>
          </cell>
          <cell r="J1753" t="str">
            <v>19/12/2012</v>
          </cell>
          <cell r="K1753">
            <v>0</v>
          </cell>
          <cell r="L1753">
            <v>40.86</v>
          </cell>
          <cell r="M1753">
            <v>0</v>
          </cell>
          <cell r="BG1753">
            <v>40.86</v>
          </cell>
          <cell r="BH1753">
            <v>40.86</v>
          </cell>
        </row>
        <row r="1754">
          <cell r="D1754" t="str">
            <v>U03103</v>
          </cell>
          <cell r="E1754" t="str">
            <v>ugb</v>
          </cell>
          <cell r="F1754" t="str">
            <v>THW</v>
          </cell>
          <cell r="G1754" t="str">
            <v>UT21</v>
          </cell>
          <cell r="H1754" t="str">
            <v>8</v>
          </cell>
          <cell r="J1754" t="str">
            <v>15/02/2010</v>
          </cell>
          <cell r="K1754">
            <v>0</v>
          </cell>
          <cell r="L1754">
            <v>22.77</v>
          </cell>
          <cell r="M1754">
            <v>0</v>
          </cell>
          <cell r="BG1754">
            <v>22.77</v>
          </cell>
          <cell r="BH1754">
            <v>22.77</v>
          </cell>
        </row>
        <row r="1755">
          <cell r="D1755" t="str">
            <v>A24857</v>
          </cell>
          <cell r="E1755" t="str">
            <v>ugb</v>
          </cell>
          <cell r="F1755" t="str">
            <v>WWN</v>
          </cell>
          <cell r="G1755" t="str">
            <v>UU61</v>
          </cell>
          <cell r="H1755" t="str">
            <v>6</v>
          </cell>
          <cell r="I1755" t="str">
            <v>GB</v>
          </cell>
          <cell r="J1755" t="str">
            <v>06/11/2006</v>
          </cell>
          <cell r="K1755">
            <v>12.567729230769</v>
          </cell>
          <cell r="L1755">
            <v>22500</v>
          </cell>
          <cell r="M1755">
            <v>2007.0719999999999</v>
          </cell>
          <cell r="BG1755">
            <v>24507.072</v>
          </cell>
          <cell r="BH1755">
            <v>24507.072</v>
          </cell>
        </row>
        <row r="1756">
          <cell r="D1756" t="str">
            <v>A74950</v>
          </cell>
          <cell r="E1756" t="str">
            <v>ugb</v>
          </cell>
          <cell r="F1756" t="str">
            <v>WEN</v>
          </cell>
          <cell r="G1756" t="str">
            <v>UU41</v>
          </cell>
          <cell r="H1756" t="str">
            <v>9</v>
          </cell>
          <cell r="I1756" t="str">
            <v>GB</v>
          </cell>
          <cell r="J1756" t="str">
            <v>26/11/2012</v>
          </cell>
          <cell r="K1756">
            <v>16.655549743590001</v>
          </cell>
          <cell r="L1756">
            <v>23175</v>
          </cell>
          <cell r="M1756">
            <v>2100.2220000000002</v>
          </cell>
          <cell r="U1756">
            <v>405.5625</v>
          </cell>
          <cell r="Y1756">
            <v>414.1</v>
          </cell>
          <cell r="AA1756">
            <v>4287.375</v>
          </cell>
          <cell r="AM1756">
            <v>1390.5</v>
          </cell>
          <cell r="AX1756">
            <v>405.5625</v>
          </cell>
          <cell r="BF1756">
            <v>300</v>
          </cell>
          <cell r="BG1756">
            <v>32478.322</v>
          </cell>
          <cell r="BH1756">
            <v>27890.947</v>
          </cell>
        </row>
        <row r="1757">
          <cell r="D1757" t="str">
            <v>A49752</v>
          </cell>
          <cell r="E1757" t="str">
            <v>ugb</v>
          </cell>
          <cell r="F1757" t="str">
            <v>GGE</v>
          </cell>
          <cell r="G1757" t="str">
            <v>UP31</v>
          </cell>
          <cell r="H1757" t="str">
            <v>0</v>
          </cell>
          <cell r="I1757" t="str">
            <v>GB</v>
          </cell>
          <cell r="J1757" t="str">
            <v>17/07/2006</v>
          </cell>
          <cell r="K1757">
            <v>18.296574358973999</v>
          </cell>
          <cell r="L1757">
            <v>23360</v>
          </cell>
          <cell r="M1757">
            <v>2434.3200000000002</v>
          </cell>
          <cell r="U1757">
            <v>408.8</v>
          </cell>
          <cell r="Y1757">
            <v>340</v>
          </cell>
          <cell r="AA1757">
            <v>4321.6000000000004</v>
          </cell>
          <cell r="AT1757">
            <v>1868.8</v>
          </cell>
          <cell r="AX1757">
            <v>408.8</v>
          </cell>
          <cell r="AZ1757">
            <v>2236</v>
          </cell>
          <cell r="BF1757">
            <v>300</v>
          </cell>
          <cell r="BG1757">
            <v>35678.32</v>
          </cell>
          <cell r="BH1757">
            <v>31056.720000000001</v>
          </cell>
        </row>
        <row r="1758">
          <cell r="D1758" t="str">
            <v>A81920</v>
          </cell>
          <cell r="E1758" t="str">
            <v>ugb</v>
          </cell>
          <cell r="F1758" t="str">
            <v>GGE</v>
          </cell>
          <cell r="G1758" t="str">
            <v>UP31</v>
          </cell>
          <cell r="H1758" t="str">
            <v>5</v>
          </cell>
          <cell r="I1758" t="str">
            <v>GB</v>
          </cell>
          <cell r="J1758" t="str">
            <v>17/09/2001</v>
          </cell>
          <cell r="K1758">
            <v>23.714293333333</v>
          </cell>
          <cell r="L1758">
            <v>41600</v>
          </cell>
          <cell r="M1758">
            <v>4642.8720000000003</v>
          </cell>
          <cell r="BG1758">
            <v>46242.872000000003</v>
          </cell>
          <cell r="BH1758">
            <v>46242.872000000003</v>
          </cell>
        </row>
        <row r="1759">
          <cell r="D1759" t="str">
            <v>U03072</v>
          </cell>
          <cell r="E1759" t="str">
            <v>ugb</v>
          </cell>
          <cell r="F1759" t="str">
            <v>TRL</v>
          </cell>
          <cell r="G1759" t="str">
            <v>UT42</v>
          </cell>
          <cell r="H1759" t="str">
            <v>0</v>
          </cell>
          <cell r="J1759" t="str">
            <v>16/09/2009</v>
          </cell>
          <cell r="K1759">
            <v>44.66</v>
          </cell>
          <cell r="L1759">
            <v>44.66</v>
          </cell>
          <cell r="M1759">
            <v>0</v>
          </cell>
          <cell r="BG1759">
            <v>44.66</v>
          </cell>
          <cell r="BH1759">
            <v>44.66</v>
          </cell>
        </row>
        <row r="1760">
          <cell r="D1760" t="str">
            <v>S10233</v>
          </cell>
          <cell r="E1760" t="str">
            <v>ugb</v>
          </cell>
          <cell r="F1760" t="str">
            <v>WEN</v>
          </cell>
          <cell r="G1760" t="str">
            <v>UU41</v>
          </cell>
          <cell r="H1760" t="str">
            <v>0</v>
          </cell>
          <cell r="J1760" t="str">
            <v>01/11/2007</v>
          </cell>
          <cell r="K1760">
            <v>100</v>
          </cell>
          <cell r="L1760">
            <v>100</v>
          </cell>
          <cell r="M1760">
            <v>0</v>
          </cell>
          <cell r="BG1760">
            <v>100</v>
          </cell>
          <cell r="BH1760">
            <v>100</v>
          </cell>
        </row>
        <row r="1761">
          <cell r="D1761" t="str">
            <v>A00499</v>
          </cell>
          <cell r="E1761" t="str">
            <v>ugb</v>
          </cell>
          <cell r="F1761" t="str">
            <v>GGE</v>
          </cell>
          <cell r="G1761" t="str">
            <v>UP31</v>
          </cell>
          <cell r="H1761" t="str">
            <v>11</v>
          </cell>
          <cell r="I1761" t="str">
            <v>GB</v>
          </cell>
          <cell r="J1761" t="str">
            <v>18/10/2010</v>
          </cell>
          <cell r="K1761">
            <v>5.9886302564099996</v>
          </cell>
          <cell r="L1761">
            <v>11226.5</v>
          </cell>
          <cell r="M1761">
            <v>451.32900000000001</v>
          </cell>
          <cell r="BG1761">
            <v>11677.829</v>
          </cell>
          <cell r="BH1761">
            <v>11677.829</v>
          </cell>
        </row>
        <row r="1762">
          <cell r="D1762" t="str">
            <v>W46477</v>
          </cell>
          <cell r="E1762" t="str">
            <v>ugb</v>
          </cell>
          <cell r="F1762" t="str">
            <v>UEX</v>
          </cell>
          <cell r="G1762" t="str">
            <v>UU11</v>
          </cell>
          <cell r="H1762" t="str">
            <v>2</v>
          </cell>
          <cell r="I1762" t="str">
            <v>IE</v>
          </cell>
          <cell r="J1762" t="str">
            <v>11/04/2005</v>
          </cell>
          <cell r="K1762">
            <v>51.960036923076999</v>
          </cell>
          <cell r="L1762">
            <v>90000</v>
          </cell>
          <cell r="M1762">
            <v>11322.072</v>
          </cell>
          <cell r="BG1762">
            <v>101322.072</v>
          </cell>
          <cell r="BH1762">
            <v>101322.072</v>
          </cell>
        </row>
        <row r="1763">
          <cell r="D1763" t="str">
            <v>U03093</v>
          </cell>
          <cell r="E1763" t="str">
            <v>ugb</v>
          </cell>
          <cell r="F1763" t="str">
            <v>WWN</v>
          </cell>
          <cell r="G1763" t="str">
            <v>UU61</v>
          </cell>
          <cell r="H1763" t="str">
            <v>5</v>
          </cell>
          <cell r="J1763" t="str">
            <v>21/12/2009</v>
          </cell>
          <cell r="K1763">
            <v>0</v>
          </cell>
          <cell r="L1763">
            <v>31.5</v>
          </cell>
          <cell r="M1763">
            <v>0</v>
          </cell>
          <cell r="BG1763">
            <v>31.5</v>
          </cell>
          <cell r="BH1763">
            <v>31.5</v>
          </cell>
        </row>
        <row r="1764">
          <cell r="D1764" t="str">
            <v>U02942</v>
          </cell>
          <cell r="E1764" t="str">
            <v>ugb</v>
          </cell>
          <cell r="F1764" t="str">
            <v>WWN</v>
          </cell>
          <cell r="G1764" t="str">
            <v>UU61</v>
          </cell>
          <cell r="H1764" t="str">
            <v>0</v>
          </cell>
          <cell r="J1764" t="str">
            <v>09/09/2008</v>
          </cell>
          <cell r="K1764">
            <v>37.31</v>
          </cell>
          <cell r="L1764">
            <v>37.31</v>
          </cell>
          <cell r="M1764">
            <v>0</v>
          </cell>
          <cell r="BG1764">
            <v>37.31</v>
          </cell>
          <cell r="BH1764">
            <v>37.31</v>
          </cell>
        </row>
        <row r="1765">
          <cell r="D1765" t="str">
            <v>A25136</v>
          </cell>
          <cell r="E1765" t="str">
            <v>ugb</v>
          </cell>
          <cell r="F1765" t="str">
            <v>WWN</v>
          </cell>
          <cell r="G1765" t="str">
            <v>UU21</v>
          </cell>
          <cell r="H1765" t="str">
            <v>11</v>
          </cell>
          <cell r="I1765" t="str">
            <v>GB</v>
          </cell>
          <cell r="J1765" t="str">
            <v>07/09/2009</v>
          </cell>
          <cell r="K1765">
            <v>6.4400369230769998</v>
          </cell>
          <cell r="L1765">
            <v>12000</v>
          </cell>
          <cell r="M1765">
            <v>558.072</v>
          </cell>
          <cell r="BG1765">
            <v>12558.072</v>
          </cell>
          <cell r="BH1765">
            <v>12558.072</v>
          </cell>
        </row>
        <row r="1766">
          <cell r="D1766" t="str">
            <v>A76441</v>
          </cell>
          <cell r="E1766" t="str">
            <v>ugb</v>
          </cell>
          <cell r="F1766" t="str">
            <v>TRL</v>
          </cell>
          <cell r="G1766" t="str">
            <v>UT41</v>
          </cell>
          <cell r="H1766" t="str">
            <v>8</v>
          </cell>
          <cell r="I1766" t="str">
            <v>GB</v>
          </cell>
          <cell r="J1766" t="str">
            <v>13/01/2014</v>
          </cell>
          <cell r="K1766">
            <v>26.054395897435999</v>
          </cell>
          <cell r="L1766">
            <v>38000</v>
          </cell>
          <cell r="M1766">
            <v>4146.0720000000001</v>
          </cell>
          <cell r="U1766">
            <v>665</v>
          </cell>
          <cell r="AA1766">
            <v>7030</v>
          </cell>
          <cell r="AX1766">
            <v>665</v>
          </cell>
          <cell r="BF1766">
            <v>300</v>
          </cell>
          <cell r="BG1766">
            <v>50806.072</v>
          </cell>
          <cell r="BH1766">
            <v>43476.072</v>
          </cell>
        </row>
        <row r="1767">
          <cell r="D1767" t="str">
            <v>A74691</v>
          </cell>
          <cell r="E1767" t="str">
            <v>ugb</v>
          </cell>
          <cell r="F1767" t="str">
            <v>EEA</v>
          </cell>
          <cell r="G1767" t="str">
            <v>UE31</v>
          </cell>
          <cell r="H1767" t="str">
            <v>11</v>
          </cell>
          <cell r="J1767" t="str">
            <v>07/06/2011</v>
          </cell>
          <cell r="K1767">
            <v>0</v>
          </cell>
          <cell r="L1767">
            <v>0.01</v>
          </cell>
          <cell r="M1767">
            <v>0</v>
          </cell>
          <cell r="BG1767">
            <v>0.01</v>
          </cell>
          <cell r="BH1767">
            <v>0.01</v>
          </cell>
        </row>
        <row r="1768">
          <cell r="D1768" t="str">
            <v>I00217</v>
          </cell>
          <cell r="E1768" t="str">
            <v>uin</v>
          </cell>
          <cell r="F1768" t="str">
            <v>WWN</v>
          </cell>
          <cell r="G1768" t="str">
            <v>UU115</v>
          </cell>
          <cell r="H1768" t="str">
            <v>6</v>
          </cell>
          <cell r="I1768" t="str">
            <v>IN</v>
          </cell>
          <cell r="J1768" t="str">
            <v>11/03/2013</v>
          </cell>
          <cell r="K1768">
            <v>0</v>
          </cell>
          <cell r="L1768">
            <v>32588.217389169818</v>
          </cell>
          <cell r="M1768">
            <v>0</v>
          </cell>
          <cell r="BG1768">
            <v>32588.217389169818</v>
          </cell>
          <cell r="BH1768">
            <v>32588.217389169818</v>
          </cell>
        </row>
        <row r="1769">
          <cell r="D1769" t="str">
            <v>A50042</v>
          </cell>
          <cell r="E1769" t="str">
            <v>ugb</v>
          </cell>
          <cell r="F1769" t="str">
            <v>THW</v>
          </cell>
          <cell r="G1769" t="str">
            <v>UT23</v>
          </cell>
          <cell r="H1769" t="str">
            <v>7</v>
          </cell>
          <cell r="I1769" t="str">
            <v>AU</v>
          </cell>
          <cell r="J1769" t="str">
            <v>01/12/2008</v>
          </cell>
          <cell r="K1769">
            <v>0</v>
          </cell>
          <cell r="L1769">
            <v>38750</v>
          </cell>
          <cell r="M1769">
            <v>4249.5720000000001</v>
          </cell>
          <cell r="BG1769">
            <v>42999.572</v>
          </cell>
          <cell r="BH1769">
            <v>42999.572</v>
          </cell>
        </row>
        <row r="1770">
          <cell r="D1770" t="str">
            <v>A76371</v>
          </cell>
          <cell r="E1770" t="str">
            <v>ugb</v>
          </cell>
          <cell r="F1770" t="str">
            <v>THW</v>
          </cell>
          <cell r="G1770" t="str">
            <v>UT21</v>
          </cell>
          <cell r="H1770" t="str">
            <v>9</v>
          </cell>
          <cell r="J1770" t="str">
            <v>04/11/2013</v>
          </cell>
          <cell r="K1770">
            <v>23</v>
          </cell>
          <cell r="L1770">
            <v>23</v>
          </cell>
          <cell r="M1770">
            <v>0</v>
          </cell>
          <cell r="BG1770">
            <v>23</v>
          </cell>
          <cell r="BH1770">
            <v>23</v>
          </cell>
        </row>
        <row r="1771">
          <cell r="D1771" t="str">
            <v>A76078</v>
          </cell>
          <cell r="E1771" t="str">
            <v>ugb</v>
          </cell>
          <cell r="F1771" t="str">
            <v>TRL</v>
          </cell>
          <cell r="G1771" t="str">
            <v>UT43</v>
          </cell>
          <cell r="H1771" t="str">
            <v>5</v>
          </cell>
          <cell r="I1771" t="str">
            <v>GB</v>
          </cell>
          <cell r="J1771" t="str">
            <v>10/06/2013</v>
          </cell>
          <cell r="K1771">
            <v>32.701575384614998</v>
          </cell>
          <cell r="L1771">
            <v>57000</v>
          </cell>
          <cell r="M1771">
            <v>6768.0720000000001</v>
          </cell>
          <cell r="BG1771">
            <v>63768.072</v>
          </cell>
          <cell r="BH1771">
            <v>63768.072</v>
          </cell>
        </row>
        <row r="1772">
          <cell r="D1772" t="str">
            <v>A74826</v>
          </cell>
          <cell r="E1772" t="str">
            <v>ugb</v>
          </cell>
          <cell r="F1772" t="str">
            <v>TRL</v>
          </cell>
          <cell r="G1772" t="str">
            <v>UT42</v>
          </cell>
          <cell r="H1772" t="str">
            <v>7</v>
          </cell>
          <cell r="J1772" t="str">
            <v>23/07/2012</v>
          </cell>
          <cell r="K1772">
            <v>38.5</v>
          </cell>
          <cell r="L1772">
            <v>38.5</v>
          </cell>
          <cell r="M1772">
            <v>0</v>
          </cell>
          <cell r="BG1772">
            <v>38.5</v>
          </cell>
          <cell r="BH1772">
            <v>38.5</v>
          </cell>
        </row>
        <row r="1773">
          <cell r="D1773" t="str">
            <v>A76158</v>
          </cell>
          <cell r="E1773" t="str">
            <v>ugb</v>
          </cell>
          <cell r="F1773" t="str">
            <v>THW</v>
          </cell>
          <cell r="G1773" t="str">
            <v>UT21</v>
          </cell>
          <cell r="H1773" t="str">
            <v>3</v>
          </cell>
          <cell r="I1773" t="str">
            <v>GB</v>
          </cell>
          <cell r="J1773" t="str">
            <v>01/07/2013</v>
          </cell>
          <cell r="K1773">
            <v>45.955991794871998</v>
          </cell>
          <cell r="L1773">
            <v>60100</v>
          </cell>
          <cell r="M1773">
            <v>8103.0839999999998</v>
          </cell>
          <cell r="P1773">
            <v>6574</v>
          </cell>
          <cell r="U1773">
            <v>1051.75</v>
          </cell>
          <cell r="Y1773">
            <v>414.1</v>
          </cell>
          <cell r="AA1773">
            <v>11118.5</v>
          </cell>
          <cell r="AH1773">
            <v>601</v>
          </cell>
          <cell r="AX1773">
            <v>1051.75</v>
          </cell>
          <cell r="BD1773">
            <v>600</v>
          </cell>
          <cell r="BG1773">
            <v>89614.183999999994</v>
          </cell>
          <cell r="BH1773">
            <v>77895.683999999994</v>
          </cell>
        </row>
        <row r="1774">
          <cell r="D1774" t="str">
            <v>A76291</v>
          </cell>
          <cell r="E1774" t="str">
            <v>ugb</v>
          </cell>
          <cell r="F1774" t="str">
            <v>THW</v>
          </cell>
          <cell r="G1774" t="str">
            <v>UT22</v>
          </cell>
          <cell r="H1774" t="str">
            <v>7</v>
          </cell>
          <cell r="I1774" t="str">
            <v>GB</v>
          </cell>
          <cell r="J1774" t="str">
            <v>14/10/2013</v>
          </cell>
          <cell r="K1774">
            <v>18.695421538462</v>
          </cell>
          <cell r="L1774">
            <v>33000</v>
          </cell>
          <cell r="M1774">
            <v>3456.0720000000001</v>
          </cell>
          <cell r="BG1774">
            <v>36456.072</v>
          </cell>
          <cell r="BH1774">
            <v>36456.072</v>
          </cell>
        </row>
        <row r="1775">
          <cell r="D1775" t="str">
            <v>A25208</v>
          </cell>
          <cell r="E1775" t="str">
            <v>ugb</v>
          </cell>
          <cell r="F1775" t="str">
            <v>WEN</v>
          </cell>
          <cell r="G1775" t="str">
            <v>UU41</v>
          </cell>
          <cell r="H1775" t="str">
            <v>8</v>
          </cell>
          <cell r="I1775" t="str">
            <v>IE</v>
          </cell>
          <cell r="J1775" t="str">
            <v>24/11/2010</v>
          </cell>
          <cell r="K1775">
            <v>19.835813661538001</v>
          </cell>
          <cell r="L1775">
            <v>27744.080000000002</v>
          </cell>
          <cell r="M1775">
            <v>2730.75504</v>
          </cell>
          <cell r="U1775">
            <v>485.52140000000003</v>
          </cell>
          <cell r="Y1775">
            <v>414.1</v>
          </cell>
          <cell r="AA1775">
            <v>5132.6548000000003</v>
          </cell>
          <cell r="AL1775">
            <v>1387.204</v>
          </cell>
          <cell r="AX1775">
            <v>485.52140000000003</v>
          </cell>
          <cell r="BF1775">
            <v>300</v>
          </cell>
          <cell r="BG1775">
            <v>38679.836640000001</v>
          </cell>
          <cell r="BH1775">
            <v>33247.181840000005</v>
          </cell>
        </row>
        <row r="1776">
          <cell r="D1776" t="str">
            <v>A76539</v>
          </cell>
          <cell r="E1776" t="str">
            <v>ugb</v>
          </cell>
          <cell r="F1776" t="str">
            <v>TRL</v>
          </cell>
          <cell r="G1776" t="str">
            <v>UT42</v>
          </cell>
          <cell r="H1776" t="str">
            <v>7</v>
          </cell>
          <cell r="J1776" t="str">
            <v>01/04/2014</v>
          </cell>
          <cell r="K1776">
            <v>52</v>
          </cell>
          <cell r="L1776">
            <v>52</v>
          </cell>
          <cell r="M1776">
            <v>0</v>
          </cell>
          <cell r="BG1776">
            <v>52</v>
          </cell>
          <cell r="BH1776">
            <v>52</v>
          </cell>
        </row>
        <row r="1777">
          <cell r="D1777" t="str">
            <v>A74418</v>
          </cell>
          <cell r="E1777" t="str">
            <v>ugb</v>
          </cell>
          <cell r="F1777" t="str">
            <v>THW</v>
          </cell>
          <cell r="G1777" t="str">
            <v>UT23</v>
          </cell>
          <cell r="H1777" t="str">
            <v>0</v>
          </cell>
          <cell r="I1777" t="str">
            <v>GB</v>
          </cell>
          <cell r="J1777" t="str">
            <v>23/07/2007</v>
          </cell>
          <cell r="K1777">
            <v>17.358974358973999</v>
          </cell>
          <cell r="L1777">
            <v>27500</v>
          </cell>
          <cell r="M1777">
            <v>0</v>
          </cell>
          <cell r="U1777">
            <v>481.25</v>
          </cell>
          <cell r="AA1777">
            <v>5087.5</v>
          </cell>
          <cell r="AX1777">
            <v>481.25</v>
          </cell>
          <cell r="BF1777">
            <v>300</v>
          </cell>
          <cell r="BG1777">
            <v>33850</v>
          </cell>
          <cell r="BH1777">
            <v>28462.5</v>
          </cell>
        </row>
        <row r="1778">
          <cell r="D1778" t="str">
            <v>A00465</v>
          </cell>
          <cell r="E1778" t="str">
            <v>ugb</v>
          </cell>
          <cell r="F1778" t="str">
            <v>WWN</v>
          </cell>
          <cell r="G1778" t="str">
            <v>UU31</v>
          </cell>
          <cell r="H1778" t="str">
            <v>11</v>
          </cell>
          <cell r="I1778" t="str">
            <v>GB</v>
          </cell>
          <cell r="J1778" t="str">
            <v>30/06/2010</v>
          </cell>
          <cell r="K1778">
            <v>7.607216410256</v>
          </cell>
          <cell r="L1778">
            <v>14000</v>
          </cell>
          <cell r="M1778">
            <v>834.072</v>
          </cell>
          <cell r="BG1778">
            <v>14834.072</v>
          </cell>
          <cell r="BH1778">
            <v>14834.072</v>
          </cell>
        </row>
        <row r="1779">
          <cell r="D1779" t="str">
            <v>A74719</v>
          </cell>
          <cell r="E1779" t="str">
            <v>ugb</v>
          </cell>
          <cell r="F1779" t="str">
            <v>BBI</v>
          </cell>
          <cell r="G1779" t="str">
            <v>UP21</v>
          </cell>
          <cell r="H1779" t="str">
            <v>11</v>
          </cell>
          <cell r="I1779" t="str">
            <v>GB</v>
          </cell>
          <cell r="J1779" t="str">
            <v>18/07/2011</v>
          </cell>
          <cell r="K1779">
            <v>8.7743958974359995</v>
          </cell>
          <cell r="L1779">
            <v>16000</v>
          </cell>
          <cell r="M1779">
            <v>1110.0719999999999</v>
          </cell>
          <cell r="BG1779">
            <v>17110.072</v>
          </cell>
          <cell r="BH1779">
            <v>17110.072</v>
          </cell>
        </row>
        <row r="1780">
          <cell r="D1780" t="str">
            <v>A00075</v>
          </cell>
          <cell r="E1780" t="str">
            <v>ugb</v>
          </cell>
          <cell r="F1780" t="str">
            <v>WWN</v>
          </cell>
          <cell r="G1780" t="str">
            <v>UU71</v>
          </cell>
          <cell r="H1780" t="str">
            <v>7</v>
          </cell>
          <cell r="I1780" t="str">
            <v>IE</v>
          </cell>
          <cell r="J1780" t="str">
            <v>05/04/2006</v>
          </cell>
          <cell r="K1780">
            <v>13.443113846154001</v>
          </cell>
          <cell r="L1780">
            <v>24000</v>
          </cell>
          <cell r="M1780">
            <v>2214.0720000000001</v>
          </cell>
          <cell r="BG1780">
            <v>26214.072</v>
          </cell>
          <cell r="BH1780">
            <v>26214.072</v>
          </cell>
        </row>
        <row r="1781">
          <cell r="D1781" t="str">
            <v>A41758</v>
          </cell>
          <cell r="E1781" t="str">
            <v>ugb</v>
          </cell>
          <cell r="F1781" t="str">
            <v>THW</v>
          </cell>
          <cell r="G1781" t="str">
            <v>UT22</v>
          </cell>
          <cell r="H1781" t="str">
            <v>5</v>
          </cell>
          <cell r="I1781" t="str">
            <v>IE</v>
          </cell>
          <cell r="J1781" t="str">
            <v>20/09/1996</v>
          </cell>
          <cell r="K1781">
            <v>35.250671007691999</v>
          </cell>
          <cell r="L1781">
            <v>46529.311249999999</v>
          </cell>
          <cell r="M1781">
            <v>5641.8969525000002</v>
          </cell>
          <cell r="O1781">
            <v>2310</v>
          </cell>
          <cell r="U1781">
            <v>814.26294687500001</v>
          </cell>
          <cell r="Y1781">
            <v>414.1</v>
          </cell>
          <cell r="AA1781">
            <v>8607.9225812500008</v>
          </cell>
          <cell r="AN1781">
            <v>3257.0517875</v>
          </cell>
          <cell r="AX1781">
            <v>814.26294687500001</v>
          </cell>
          <cell r="BE1781">
            <v>350</v>
          </cell>
          <cell r="BG1781">
            <v>68738.808464999995</v>
          </cell>
          <cell r="BH1781">
            <v>59780.885883749994</v>
          </cell>
        </row>
        <row r="1782">
          <cell r="D1782" t="str">
            <v>A80011</v>
          </cell>
          <cell r="E1782" t="str">
            <v>ugb</v>
          </cell>
          <cell r="F1782" t="str">
            <v>ERE</v>
          </cell>
          <cell r="G1782" t="str">
            <v>UU81</v>
          </cell>
          <cell r="H1782" t="str">
            <v>8</v>
          </cell>
          <cell r="J1782" t="str">
            <v>19/12/2012</v>
          </cell>
          <cell r="K1782">
            <v>0</v>
          </cell>
          <cell r="L1782">
            <v>37.47</v>
          </cell>
          <cell r="M1782">
            <v>0</v>
          </cell>
          <cell r="BG1782">
            <v>37.47</v>
          </cell>
          <cell r="BH1782">
            <v>37.47</v>
          </cell>
        </row>
        <row r="1783">
          <cell r="D1783" t="str">
            <v>A80008</v>
          </cell>
          <cell r="E1783" t="str">
            <v>ugb</v>
          </cell>
          <cell r="F1783" t="str">
            <v>ERE</v>
          </cell>
          <cell r="G1783" t="str">
            <v>UU81</v>
          </cell>
          <cell r="H1783" t="str">
            <v>8</v>
          </cell>
          <cell r="J1783" t="str">
            <v>19/12/2012</v>
          </cell>
          <cell r="K1783">
            <v>0</v>
          </cell>
          <cell r="L1783">
            <v>43</v>
          </cell>
          <cell r="M1783">
            <v>0</v>
          </cell>
          <cell r="BG1783">
            <v>43</v>
          </cell>
          <cell r="BH1783">
            <v>43</v>
          </cell>
        </row>
        <row r="1784">
          <cell r="D1784" t="str">
            <v>A74995</v>
          </cell>
          <cell r="E1784" t="str">
            <v>ugb</v>
          </cell>
          <cell r="F1784" t="str">
            <v>ERE</v>
          </cell>
          <cell r="G1784" t="str">
            <v>UU81</v>
          </cell>
          <cell r="H1784" t="str">
            <v>10</v>
          </cell>
          <cell r="J1784" t="str">
            <v>19/12/2012</v>
          </cell>
          <cell r="K1784">
            <v>10.875318974359001</v>
          </cell>
          <cell r="L1784">
            <v>19600</v>
          </cell>
          <cell r="M1784">
            <v>1606.8720000000001</v>
          </cell>
          <cell r="BG1784">
            <v>21206.871999999999</v>
          </cell>
          <cell r="BH1784">
            <v>21206.871999999999</v>
          </cell>
        </row>
        <row r="1785">
          <cell r="D1785" t="str">
            <v>S10231</v>
          </cell>
          <cell r="E1785" t="str">
            <v>ugb</v>
          </cell>
          <cell r="F1785" t="str">
            <v>TRL</v>
          </cell>
          <cell r="G1785" t="str">
            <v>UT41</v>
          </cell>
          <cell r="H1785" t="str">
            <v>7</v>
          </cell>
          <cell r="J1785" t="str">
            <v>28/01/2008</v>
          </cell>
          <cell r="K1785">
            <v>0</v>
          </cell>
          <cell r="L1785">
            <v>46.67</v>
          </cell>
          <cell r="M1785">
            <v>0</v>
          </cell>
          <cell r="BG1785">
            <v>46.67</v>
          </cell>
          <cell r="BH1785">
            <v>46.67</v>
          </cell>
        </row>
        <row r="1786">
          <cell r="D1786" t="str">
            <v>A76556</v>
          </cell>
          <cell r="E1786" t="str">
            <v>ugb</v>
          </cell>
          <cell r="F1786" t="str">
            <v>WEN</v>
          </cell>
          <cell r="G1786" t="str">
            <v>UU41</v>
          </cell>
          <cell r="H1786" t="str">
            <v>8</v>
          </cell>
          <cell r="J1786" t="str">
            <v>06/05/2014</v>
          </cell>
          <cell r="K1786">
            <v>18.72</v>
          </cell>
          <cell r="L1786">
            <v>18.72</v>
          </cell>
          <cell r="M1786">
            <v>0</v>
          </cell>
          <cell r="BG1786">
            <v>18.72</v>
          </cell>
          <cell r="BH1786">
            <v>18.72</v>
          </cell>
        </row>
        <row r="1787">
          <cell r="D1787" t="str">
            <v>A74485</v>
          </cell>
          <cell r="E1787" t="str">
            <v>ugb</v>
          </cell>
          <cell r="F1787" t="str">
            <v>TRL</v>
          </cell>
          <cell r="G1787" t="str">
            <v>UT42</v>
          </cell>
          <cell r="H1787" t="str">
            <v>7</v>
          </cell>
          <cell r="I1787" t="str">
            <v>GH</v>
          </cell>
          <cell r="J1787" t="str">
            <v>03/12/2007</v>
          </cell>
          <cell r="K1787">
            <v>15.777472820512999</v>
          </cell>
          <cell r="L1787">
            <v>28000</v>
          </cell>
          <cell r="M1787">
            <v>2766.0720000000001</v>
          </cell>
          <cell r="BG1787">
            <v>30766.072</v>
          </cell>
          <cell r="BH1787">
            <v>30766.072</v>
          </cell>
        </row>
        <row r="1788">
          <cell r="D1788" t="str">
            <v>A95834</v>
          </cell>
          <cell r="E1788" t="str">
            <v>ugb</v>
          </cell>
          <cell r="F1788" t="str">
            <v>THW</v>
          </cell>
          <cell r="G1788" t="str">
            <v>UT21</v>
          </cell>
          <cell r="H1788" t="str">
            <v>7</v>
          </cell>
          <cell r="I1788" t="str">
            <v>GB</v>
          </cell>
          <cell r="J1788" t="str">
            <v>12/01/2004</v>
          </cell>
          <cell r="K1788">
            <v>17.936754871794999</v>
          </cell>
          <cell r="L1788">
            <v>31700</v>
          </cell>
          <cell r="M1788">
            <v>3276.672</v>
          </cell>
          <cell r="BG1788">
            <v>34976.671999999999</v>
          </cell>
          <cell r="BH1788">
            <v>34976.671999999999</v>
          </cell>
        </row>
        <row r="1789">
          <cell r="D1789" t="str">
            <v>A74390</v>
          </cell>
          <cell r="E1789" t="str">
            <v>ugb</v>
          </cell>
          <cell r="F1789" t="str">
            <v>WEN</v>
          </cell>
          <cell r="G1789" t="str">
            <v>UU41</v>
          </cell>
          <cell r="H1789" t="str">
            <v>5</v>
          </cell>
          <cell r="I1789" t="str">
            <v>GB</v>
          </cell>
          <cell r="J1789" t="str">
            <v>16/07/2007</v>
          </cell>
          <cell r="K1789">
            <v>29.331864615385001</v>
          </cell>
          <cell r="L1789">
            <v>8282.4</v>
          </cell>
          <cell r="M1789">
            <v>108.7992</v>
          </cell>
          <cell r="O1789">
            <v>462</v>
          </cell>
          <cell r="U1789">
            <v>144.94200000000001</v>
          </cell>
          <cell r="Y1789">
            <v>414.1</v>
          </cell>
          <cell r="AA1789">
            <v>1532.2439999999999</v>
          </cell>
          <cell r="AX1789">
            <v>144.94200000000001</v>
          </cell>
          <cell r="BE1789">
            <v>350</v>
          </cell>
          <cell r="BG1789">
            <v>11439.4272</v>
          </cell>
          <cell r="BH1789">
            <v>9557.1831999999995</v>
          </cell>
        </row>
        <row r="1790">
          <cell r="D1790" t="str">
            <v>A25153</v>
          </cell>
          <cell r="E1790" t="str">
            <v>ugb</v>
          </cell>
          <cell r="F1790" t="str">
            <v>TRS</v>
          </cell>
          <cell r="G1790" t="str">
            <v>UT42</v>
          </cell>
          <cell r="H1790" t="str">
            <v>8</v>
          </cell>
          <cell r="I1790" t="str">
            <v>GB</v>
          </cell>
          <cell r="J1790" t="str">
            <v>21/09/2009</v>
          </cell>
          <cell r="K1790">
            <v>30.766280058462002</v>
          </cell>
          <cell r="L1790">
            <v>42871.773000000001</v>
          </cell>
          <cell r="M1790">
            <v>4818.3766740000001</v>
          </cell>
          <cell r="U1790">
            <v>750.25602749999996</v>
          </cell>
          <cell r="AA1790">
            <v>7931.2780050000001</v>
          </cell>
          <cell r="AM1790">
            <v>2572.30638</v>
          </cell>
          <cell r="AX1790">
            <v>750.25602749999996</v>
          </cell>
          <cell r="BF1790">
            <v>300</v>
          </cell>
          <cell r="BG1790">
            <v>59994.246114000001</v>
          </cell>
          <cell r="BH1790">
            <v>51762.968109000001</v>
          </cell>
        </row>
        <row r="1791">
          <cell r="D1791" t="str">
            <v>A93416</v>
          </cell>
          <cell r="E1791" t="str">
            <v>ugb</v>
          </cell>
          <cell r="F1791" t="str">
            <v>THW</v>
          </cell>
          <cell r="G1791" t="str">
            <v>UT21</v>
          </cell>
          <cell r="H1791" t="str">
            <v>5</v>
          </cell>
          <cell r="I1791" t="str">
            <v>GB</v>
          </cell>
          <cell r="J1791" t="str">
            <v>13/10/2003</v>
          </cell>
          <cell r="K1791">
            <v>42.219426837607003</v>
          </cell>
          <cell r="L1791">
            <v>54250</v>
          </cell>
          <cell r="M1791">
            <v>9080.7587999999996</v>
          </cell>
          <cell r="P1791">
            <v>4462</v>
          </cell>
          <cell r="U1791">
            <v>949.375</v>
          </cell>
          <cell r="Y1791">
            <v>414.1</v>
          </cell>
          <cell r="AA1791">
            <v>10036.25</v>
          </cell>
          <cell r="AF1791">
            <v>6036</v>
          </cell>
          <cell r="AM1791">
            <v>3255</v>
          </cell>
          <cell r="AX1791">
            <v>949.375</v>
          </cell>
          <cell r="AZ1791">
            <v>9010.6</v>
          </cell>
          <cell r="BE1791">
            <v>350</v>
          </cell>
          <cell r="BG1791">
            <v>98793.458799999993</v>
          </cell>
          <cell r="BH1791">
            <v>88407.208799999993</v>
          </cell>
        </row>
        <row r="1792">
          <cell r="D1792" t="str">
            <v>I00250</v>
          </cell>
          <cell r="E1792" t="str">
            <v>uin</v>
          </cell>
          <cell r="F1792" t="str">
            <v>WWN</v>
          </cell>
          <cell r="G1792" t="str">
            <v>UU111</v>
          </cell>
          <cell r="H1792" t="str">
            <v>8</v>
          </cell>
          <cell r="I1792" t="str">
            <v>IN</v>
          </cell>
          <cell r="J1792" t="str">
            <v>22/07/2013</v>
          </cell>
          <cell r="K1792">
            <v>0</v>
          </cell>
          <cell r="L1792">
            <v>3389.4643821493446</v>
          </cell>
          <cell r="M1792">
            <v>0</v>
          </cell>
          <cell r="BG1792">
            <v>3389.4643821493446</v>
          </cell>
          <cell r="BH1792">
            <v>3389.4643821493446</v>
          </cell>
        </row>
        <row r="1793">
          <cell r="D1793" t="str">
            <v>U03158</v>
          </cell>
          <cell r="E1793" t="str">
            <v>ugb</v>
          </cell>
          <cell r="F1793" t="str">
            <v>THW</v>
          </cell>
          <cell r="G1793" t="str">
            <v>UT22</v>
          </cell>
          <cell r="H1793" t="str">
            <v>9</v>
          </cell>
          <cell r="J1793" t="str">
            <v>20/09/2010</v>
          </cell>
          <cell r="K1793">
            <v>0</v>
          </cell>
          <cell r="L1793">
            <v>22.1</v>
          </cell>
          <cell r="M1793">
            <v>0</v>
          </cell>
          <cell r="BG1793">
            <v>22.1</v>
          </cell>
          <cell r="BH1793">
            <v>22.1</v>
          </cell>
        </row>
        <row r="1794">
          <cell r="D1794" t="str">
            <v>A94609</v>
          </cell>
          <cell r="E1794" t="str">
            <v>ugb</v>
          </cell>
          <cell r="F1794" t="str">
            <v>TPL</v>
          </cell>
          <cell r="G1794" t="str">
            <v>UT22</v>
          </cell>
          <cell r="H1794" t="str">
            <v>3</v>
          </cell>
          <cell r="I1794" t="str">
            <v>GB</v>
          </cell>
          <cell r="J1794" t="str">
            <v>08/11/2004</v>
          </cell>
          <cell r="K1794">
            <v>58.123495384614998</v>
          </cell>
          <cell r="L1794">
            <v>75400</v>
          </cell>
          <cell r="M1794">
            <v>10126.716</v>
          </cell>
          <cell r="P1794">
            <v>5938</v>
          </cell>
          <cell r="U1794">
            <v>1319.5</v>
          </cell>
          <cell r="Y1794">
            <v>414.1</v>
          </cell>
          <cell r="AA1794">
            <v>13949</v>
          </cell>
          <cell r="AM1794">
            <v>4524</v>
          </cell>
          <cell r="AX1794">
            <v>1319.5</v>
          </cell>
          <cell r="BE1794">
            <v>350</v>
          </cell>
          <cell r="BG1794">
            <v>113340.81600000001</v>
          </cell>
          <cell r="BH1794">
            <v>99041.816000000006</v>
          </cell>
        </row>
        <row r="1795">
          <cell r="D1795" t="str">
            <v>A93939</v>
          </cell>
          <cell r="E1795" t="str">
            <v>ugb</v>
          </cell>
          <cell r="F1795" t="str">
            <v>WEN</v>
          </cell>
          <cell r="G1795" t="str">
            <v>UU41</v>
          </cell>
          <cell r="H1795" t="str">
            <v>3</v>
          </cell>
          <cell r="I1795" t="str">
            <v>GB</v>
          </cell>
          <cell r="J1795" t="str">
            <v>01/12/2003</v>
          </cell>
          <cell r="K1795">
            <v>32.5</v>
          </cell>
          <cell r="L1795">
            <v>32.5</v>
          </cell>
          <cell r="M1795">
            <v>6612.6840000000002</v>
          </cell>
          <cell r="AA1795">
            <v>3885.9250000000002</v>
          </cell>
          <cell r="BG1795">
            <v>10531.109</v>
          </cell>
          <cell r="BH1795">
            <v>6645.1840000000002</v>
          </cell>
        </row>
        <row r="1796">
          <cell r="D1796" t="str">
            <v>A76269</v>
          </cell>
          <cell r="E1796" t="str">
            <v>ugb</v>
          </cell>
          <cell r="F1796" t="str">
            <v>EEX</v>
          </cell>
          <cell r="G1796" t="str">
            <v>UE11</v>
          </cell>
          <cell r="H1796" t="str">
            <v>6</v>
          </cell>
          <cell r="I1796" t="str">
            <v>GB</v>
          </cell>
          <cell r="J1796" t="str">
            <v>27/08/2013</v>
          </cell>
          <cell r="K1796">
            <v>19.302652307692</v>
          </cell>
          <cell r="L1796">
            <v>28000</v>
          </cell>
          <cell r="M1796">
            <v>2766.0720000000001</v>
          </cell>
          <cell r="U1796">
            <v>490</v>
          </cell>
          <cell r="Y1796">
            <v>414.1</v>
          </cell>
          <cell r="AA1796">
            <v>5180</v>
          </cell>
          <cell r="AX1796">
            <v>490</v>
          </cell>
          <cell r="BF1796">
            <v>300</v>
          </cell>
          <cell r="BG1796">
            <v>37640.171999999999</v>
          </cell>
          <cell r="BH1796">
            <v>32160.171999999999</v>
          </cell>
        </row>
        <row r="1797">
          <cell r="D1797" t="str">
            <v>U03195</v>
          </cell>
          <cell r="E1797" t="str">
            <v>ugb</v>
          </cell>
          <cell r="F1797" t="str">
            <v>TRL</v>
          </cell>
          <cell r="G1797" t="str">
            <v>UT41</v>
          </cell>
          <cell r="H1797" t="str">
            <v>5</v>
          </cell>
          <cell r="J1797" t="str">
            <v>07/02/2011</v>
          </cell>
          <cell r="K1797">
            <v>0</v>
          </cell>
          <cell r="L1797">
            <v>57.2</v>
          </cell>
          <cell r="M1797">
            <v>0</v>
          </cell>
          <cell r="BG1797">
            <v>57.2</v>
          </cell>
          <cell r="BH1797">
            <v>57.2</v>
          </cell>
        </row>
        <row r="1798">
          <cell r="D1798" t="str">
            <v>A00254</v>
          </cell>
          <cell r="E1798" t="str">
            <v>ugb</v>
          </cell>
          <cell r="F1798" t="str">
            <v>SBR</v>
          </cell>
          <cell r="G1798" t="str">
            <v>UT31</v>
          </cell>
          <cell r="H1798" t="str">
            <v>8</v>
          </cell>
          <cell r="I1798" t="str">
            <v>GB</v>
          </cell>
          <cell r="J1798" t="str">
            <v>19/09/2007</v>
          </cell>
          <cell r="K1798">
            <v>22.015449435897001</v>
          </cell>
          <cell r="L1798">
            <v>30982.799999999999</v>
          </cell>
          <cell r="M1798">
            <v>3177.6984000000002</v>
          </cell>
          <cell r="U1798">
            <v>542.19899999999996</v>
          </cell>
          <cell r="Y1798">
            <v>414.1</v>
          </cell>
          <cell r="AA1798">
            <v>5731.8180000000002</v>
          </cell>
          <cell r="AK1798">
            <v>1239.3119999999999</v>
          </cell>
          <cell r="AX1798">
            <v>542.19899999999996</v>
          </cell>
          <cell r="BF1798">
            <v>300</v>
          </cell>
          <cell r="BG1798">
            <v>42930.126400000001</v>
          </cell>
          <cell r="BH1798">
            <v>36898.308400000002</v>
          </cell>
        </row>
        <row r="1799">
          <cell r="D1799" t="str">
            <v>A98914</v>
          </cell>
          <cell r="E1799" t="str">
            <v>ugb</v>
          </cell>
          <cell r="F1799" t="str">
            <v>THW</v>
          </cell>
          <cell r="G1799" t="str">
            <v>UT21</v>
          </cell>
          <cell r="H1799" t="str">
            <v>7</v>
          </cell>
          <cell r="I1799" t="str">
            <v>GB</v>
          </cell>
          <cell r="J1799" t="str">
            <v>01/02/2005</v>
          </cell>
          <cell r="K1799">
            <v>21.826559589744001</v>
          </cell>
          <cell r="L1799">
            <v>30501.15</v>
          </cell>
          <cell r="M1799">
            <v>3111.2307000000001</v>
          </cell>
          <cell r="U1799">
            <v>533.77012500000001</v>
          </cell>
          <cell r="Y1799">
            <v>414.1</v>
          </cell>
          <cell r="AA1799">
            <v>5642.7127499999997</v>
          </cell>
          <cell r="AL1799">
            <v>1525.0574999999999</v>
          </cell>
          <cell r="AX1799">
            <v>533.77012500000001</v>
          </cell>
          <cell r="BF1799">
            <v>300</v>
          </cell>
          <cell r="BG1799">
            <v>42561.7912</v>
          </cell>
          <cell r="BH1799">
            <v>36619.078450000001</v>
          </cell>
        </row>
        <row r="1800">
          <cell r="D1800" t="str">
            <v>A25068</v>
          </cell>
          <cell r="E1800" t="str">
            <v>ugb</v>
          </cell>
          <cell r="F1800" t="str">
            <v>TRL</v>
          </cell>
          <cell r="G1800" t="str">
            <v>UT42</v>
          </cell>
          <cell r="H1800" t="str">
            <v>0</v>
          </cell>
          <cell r="I1800" t="str">
            <v>GB</v>
          </cell>
          <cell r="J1800" t="str">
            <v>01/11/2008</v>
          </cell>
          <cell r="K1800">
            <v>74.133977569231007</v>
          </cell>
          <cell r="L1800">
            <v>97500</v>
          </cell>
          <cell r="M1800">
            <v>12904.48626</v>
          </cell>
          <cell r="P1800">
            <v>3966.77</v>
          </cell>
          <cell r="U1800">
            <v>1706.25</v>
          </cell>
          <cell r="Y1800">
            <v>340</v>
          </cell>
          <cell r="AA1800">
            <v>18037.5</v>
          </cell>
          <cell r="AT1800">
            <v>7800</v>
          </cell>
          <cell r="AX1800">
            <v>1706.25</v>
          </cell>
          <cell r="BD1800">
            <v>600</v>
          </cell>
          <cell r="BG1800">
            <v>144561.25625999999</v>
          </cell>
          <cell r="BH1800">
            <v>125923.75625999999</v>
          </cell>
        </row>
        <row r="1801">
          <cell r="D1801" t="str">
            <v>W41114</v>
          </cell>
          <cell r="E1801" t="str">
            <v>ugb</v>
          </cell>
          <cell r="F1801" t="str">
            <v>TEX</v>
          </cell>
          <cell r="G1801" t="str">
            <v>UT40</v>
          </cell>
          <cell r="H1801" t="str">
            <v>8</v>
          </cell>
          <cell r="I1801" t="str">
            <v>GB</v>
          </cell>
          <cell r="J1801" t="str">
            <v>01/09/2005</v>
          </cell>
          <cell r="K1801">
            <v>17.697472820512999</v>
          </cell>
          <cell r="L1801">
            <v>26000</v>
          </cell>
          <cell r="M1801">
            <v>2490.0720000000001</v>
          </cell>
          <cell r="U1801">
            <v>455</v>
          </cell>
          <cell r="AA1801">
            <v>4810</v>
          </cell>
          <cell r="AX1801">
            <v>455</v>
          </cell>
          <cell r="BF1801">
            <v>300</v>
          </cell>
          <cell r="BG1801">
            <v>34510.072</v>
          </cell>
          <cell r="BH1801">
            <v>29400.072</v>
          </cell>
        </row>
        <row r="1802">
          <cell r="D1802" t="str">
            <v>A74511</v>
          </cell>
          <cell r="E1802" t="str">
            <v>ugb</v>
          </cell>
          <cell r="F1802" t="str">
            <v>THW</v>
          </cell>
          <cell r="G1802" t="str">
            <v>UT21</v>
          </cell>
          <cell r="H1802" t="str">
            <v>0</v>
          </cell>
          <cell r="I1802" t="str">
            <v>GB</v>
          </cell>
          <cell r="J1802" t="str">
            <v>30/06/2008</v>
          </cell>
          <cell r="K1802">
            <v>35.201938964103</v>
          </cell>
          <cell r="L1802">
            <v>45000</v>
          </cell>
          <cell r="M1802">
            <v>5638.5709800000004</v>
          </cell>
          <cell r="P1802">
            <v>3815.21</v>
          </cell>
          <cell r="U1802">
            <v>787.5</v>
          </cell>
          <cell r="Y1802">
            <v>340</v>
          </cell>
          <cell r="AA1802">
            <v>8325</v>
          </cell>
          <cell r="AT1802">
            <v>3600</v>
          </cell>
          <cell r="AX1802">
            <v>787.5</v>
          </cell>
          <cell r="BE1802">
            <v>350</v>
          </cell>
          <cell r="BG1802">
            <v>68643.780979999996</v>
          </cell>
          <cell r="BH1802">
            <v>59968.780979999996</v>
          </cell>
        </row>
        <row r="1803">
          <cell r="D1803" t="str">
            <v>A76403</v>
          </cell>
          <cell r="E1803" t="str">
            <v>ugb</v>
          </cell>
          <cell r="F1803" t="str">
            <v>TRL</v>
          </cell>
          <cell r="G1803" t="str">
            <v>UT41</v>
          </cell>
          <cell r="H1803" t="str">
            <v>8</v>
          </cell>
          <cell r="J1803" t="str">
            <v>16/12/2013</v>
          </cell>
          <cell r="K1803">
            <v>27.04</v>
          </cell>
          <cell r="L1803">
            <v>27.04</v>
          </cell>
          <cell r="M1803">
            <v>0</v>
          </cell>
          <cell r="BG1803">
            <v>27.04</v>
          </cell>
          <cell r="BH1803">
            <v>27.04</v>
          </cell>
        </row>
        <row r="1804">
          <cell r="D1804" t="str">
            <v>A00422</v>
          </cell>
          <cell r="E1804" t="str">
            <v>ugb</v>
          </cell>
          <cell r="F1804" t="str">
            <v>GGE</v>
          </cell>
          <cell r="G1804" t="str">
            <v>UP31</v>
          </cell>
          <cell r="H1804" t="str">
            <v>0</v>
          </cell>
          <cell r="I1804" t="str">
            <v>GB</v>
          </cell>
          <cell r="J1804" t="str">
            <v>15/06/2009</v>
          </cell>
          <cell r="K1804">
            <v>10.272324615384999</v>
          </cell>
          <cell r="L1804">
            <v>15762</v>
          </cell>
          <cell r="M1804">
            <v>1077.2280000000001</v>
          </cell>
          <cell r="AA1804">
            <v>2915.97</v>
          </cell>
          <cell r="AX1804">
            <v>275.83499999999998</v>
          </cell>
          <cell r="BG1804">
            <v>20031.032999999999</v>
          </cell>
          <cell r="BH1804">
            <v>17115.062999999998</v>
          </cell>
        </row>
        <row r="1805">
          <cell r="D1805" t="str">
            <v>A00470</v>
          </cell>
          <cell r="E1805" t="str">
            <v>ugb</v>
          </cell>
          <cell r="F1805" t="str">
            <v>GGE</v>
          </cell>
          <cell r="G1805" t="str">
            <v>UP31</v>
          </cell>
          <cell r="H1805" t="str">
            <v>10</v>
          </cell>
          <cell r="I1805" t="str">
            <v>GB</v>
          </cell>
          <cell r="J1805" t="str">
            <v>08/07/2010</v>
          </cell>
          <cell r="K1805">
            <v>14.026703589744001</v>
          </cell>
          <cell r="L1805">
            <v>25000</v>
          </cell>
          <cell r="M1805">
            <v>2352.0720000000001</v>
          </cell>
          <cell r="BG1805">
            <v>27352.072</v>
          </cell>
          <cell r="BH1805">
            <v>27352.072</v>
          </cell>
        </row>
        <row r="1806">
          <cell r="D1806" t="str">
            <v>A25195</v>
          </cell>
          <cell r="E1806" t="str">
            <v>ugb</v>
          </cell>
          <cell r="F1806" t="str">
            <v>WWN</v>
          </cell>
          <cell r="G1806" t="str">
            <v>UU61</v>
          </cell>
          <cell r="H1806" t="str">
            <v>8</v>
          </cell>
          <cell r="I1806" t="str">
            <v>GB</v>
          </cell>
          <cell r="J1806" t="str">
            <v>05/03/2010</v>
          </cell>
          <cell r="K1806">
            <v>8.5993189743590008</v>
          </cell>
          <cell r="L1806">
            <v>15700</v>
          </cell>
          <cell r="M1806">
            <v>1068.672</v>
          </cell>
          <cell r="BG1806">
            <v>16768.671999999999</v>
          </cell>
          <cell r="BH1806">
            <v>16768.671999999999</v>
          </cell>
        </row>
        <row r="1807">
          <cell r="D1807" t="str">
            <v>A96954</v>
          </cell>
          <cell r="E1807" t="str">
            <v>ugb</v>
          </cell>
          <cell r="F1807" t="str">
            <v>THW</v>
          </cell>
          <cell r="G1807" t="str">
            <v>UT22</v>
          </cell>
          <cell r="H1807" t="str">
            <v>8</v>
          </cell>
          <cell r="I1807" t="str">
            <v>GB</v>
          </cell>
          <cell r="J1807" t="str">
            <v>18/07/2005</v>
          </cell>
          <cell r="K1807">
            <v>15.498808717949</v>
          </cell>
          <cell r="L1807">
            <v>27522.5</v>
          </cell>
          <cell r="M1807">
            <v>2700.1770000000001</v>
          </cell>
          <cell r="BG1807">
            <v>30222.677</v>
          </cell>
          <cell r="BH1807">
            <v>30222.677</v>
          </cell>
        </row>
        <row r="1808">
          <cell r="D1808" t="str">
            <v>A25155</v>
          </cell>
          <cell r="E1808" t="str">
            <v>ugb</v>
          </cell>
          <cell r="F1808" t="str">
            <v>GGE</v>
          </cell>
          <cell r="G1808" t="str">
            <v>UP31</v>
          </cell>
          <cell r="H1808" t="str">
            <v>9</v>
          </cell>
          <cell r="I1808" t="str">
            <v>GB</v>
          </cell>
          <cell r="J1808" t="str">
            <v>15/09/2009</v>
          </cell>
          <cell r="K1808">
            <v>24.3659</v>
          </cell>
          <cell r="L1808">
            <v>45500</v>
          </cell>
          <cell r="M1808">
            <v>5181.0720000000001</v>
          </cell>
          <cell r="BG1808">
            <v>50681.072</v>
          </cell>
          <cell r="BH1808">
            <v>50681.072</v>
          </cell>
        </row>
        <row r="1809">
          <cell r="D1809" t="str">
            <v>W41149</v>
          </cell>
          <cell r="E1809" t="str">
            <v>ugb</v>
          </cell>
          <cell r="F1809" t="str">
            <v>GLR</v>
          </cell>
          <cell r="G1809" t="str">
            <v>UP21</v>
          </cell>
          <cell r="H1809" t="str">
            <v>0</v>
          </cell>
          <cell r="I1809" t="str">
            <v>GB</v>
          </cell>
          <cell r="J1809" t="str">
            <v>03/01/2006</v>
          </cell>
          <cell r="K1809">
            <v>31.447513846153999</v>
          </cell>
          <cell r="L1809">
            <v>41100</v>
          </cell>
          <cell r="M1809">
            <v>4892.652</v>
          </cell>
          <cell r="O1809">
            <v>2310</v>
          </cell>
          <cell r="U1809">
            <v>719.25</v>
          </cell>
          <cell r="Y1809">
            <v>340</v>
          </cell>
          <cell r="AA1809">
            <v>7603.5</v>
          </cell>
          <cell r="AT1809">
            <v>3288</v>
          </cell>
          <cell r="AX1809">
            <v>719.25</v>
          </cell>
          <cell r="BE1809">
            <v>350</v>
          </cell>
          <cell r="BG1809">
            <v>61322.652000000002</v>
          </cell>
          <cell r="BH1809">
            <v>53369.152000000002</v>
          </cell>
        </row>
        <row r="1810">
          <cell r="D1810" t="str">
            <v>A76284</v>
          </cell>
          <cell r="E1810" t="str">
            <v>ugb</v>
          </cell>
          <cell r="F1810" t="str">
            <v>SBS</v>
          </cell>
          <cell r="G1810" t="str">
            <v>UP33</v>
          </cell>
          <cell r="H1810" t="str">
            <v>11</v>
          </cell>
          <cell r="I1810" t="str">
            <v>GB</v>
          </cell>
          <cell r="J1810" t="str">
            <v>16/09/2013</v>
          </cell>
          <cell r="K1810">
            <v>8.6523958974359996</v>
          </cell>
          <cell r="L1810">
            <v>12000</v>
          </cell>
          <cell r="M1810">
            <v>558.072</v>
          </cell>
          <cell r="U1810">
            <v>210</v>
          </cell>
          <cell r="Y1810">
            <v>414.1</v>
          </cell>
          <cell r="AA1810">
            <v>2220</v>
          </cell>
          <cell r="AT1810">
            <v>960</v>
          </cell>
          <cell r="AX1810">
            <v>210</v>
          </cell>
          <cell r="BF1810">
            <v>300</v>
          </cell>
          <cell r="BG1810">
            <v>16872.171999999999</v>
          </cell>
          <cell r="BH1810">
            <v>14352.171999999999</v>
          </cell>
        </row>
        <row r="1811">
          <cell r="D1811" t="str">
            <v>A25015</v>
          </cell>
          <cell r="E1811" t="str">
            <v>ugb</v>
          </cell>
          <cell r="F1811" t="str">
            <v>EEA</v>
          </cell>
          <cell r="G1811" t="str">
            <v>UE31</v>
          </cell>
          <cell r="H1811" t="str">
            <v>6</v>
          </cell>
          <cell r="I1811" t="str">
            <v>GB</v>
          </cell>
          <cell r="J1811" t="str">
            <v>07/04/2008</v>
          </cell>
          <cell r="K1811">
            <v>17.499062564102999</v>
          </cell>
          <cell r="L1811">
            <v>30950</v>
          </cell>
          <cell r="M1811">
            <v>3173.172</v>
          </cell>
          <cell r="BG1811">
            <v>34123.171999999999</v>
          </cell>
          <cell r="BH1811">
            <v>34123.171999999999</v>
          </cell>
        </row>
        <row r="1812">
          <cell r="D1812" t="str">
            <v>A74658</v>
          </cell>
          <cell r="E1812" t="str">
            <v>ugb</v>
          </cell>
          <cell r="F1812" t="str">
            <v>EEA</v>
          </cell>
          <cell r="G1812" t="str">
            <v>UE31</v>
          </cell>
          <cell r="H1812" t="str">
            <v>6</v>
          </cell>
          <cell r="I1812" t="str">
            <v>GB</v>
          </cell>
          <cell r="J1812" t="str">
            <v>11/01/2010</v>
          </cell>
          <cell r="K1812">
            <v>22.196960000000001</v>
          </cell>
          <cell r="L1812">
            <v>39000</v>
          </cell>
          <cell r="M1812">
            <v>4284.0720000000001</v>
          </cell>
          <cell r="BG1812">
            <v>43284.072</v>
          </cell>
          <cell r="BH1812">
            <v>43284.072</v>
          </cell>
        </row>
        <row r="1813">
          <cell r="D1813" t="str">
            <v>A00243</v>
          </cell>
          <cell r="E1813" t="str">
            <v>ugb</v>
          </cell>
          <cell r="F1813" t="str">
            <v>EER</v>
          </cell>
          <cell r="G1813" t="str">
            <v>UE31</v>
          </cell>
          <cell r="H1813" t="str">
            <v>7</v>
          </cell>
          <cell r="I1813" t="str">
            <v>GB</v>
          </cell>
          <cell r="J1813" t="str">
            <v>17/09/2007</v>
          </cell>
          <cell r="K1813">
            <v>16.600334358973999</v>
          </cell>
          <cell r="L1813">
            <v>29410</v>
          </cell>
          <cell r="M1813">
            <v>2960.652</v>
          </cell>
          <cell r="BG1813">
            <v>32370.651999999998</v>
          </cell>
          <cell r="BH1813">
            <v>32370.651999999998</v>
          </cell>
        </row>
        <row r="1814">
          <cell r="D1814" t="str">
            <v>A25017</v>
          </cell>
          <cell r="E1814" t="str">
            <v>ugb</v>
          </cell>
          <cell r="F1814" t="str">
            <v>WEN</v>
          </cell>
          <cell r="G1814" t="str">
            <v>UU41</v>
          </cell>
          <cell r="H1814" t="str">
            <v>9</v>
          </cell>
          <cell r="I1814" t="str">
            <v>GB</v>
          </cell>
          <cell r="J1814" t="str">
            <v>02/06/2008</v>
          </cell>
          <cell r="K1814">
            <v>9.9415753846149997</v>
          </cell>
          <cell r="L1814">
            <v>18000</v>
          </cell>
          <cell r="M1814">
            <v>1386.0719999999999</v>
          </cell>
          <cell r="BG1814">
            <v>19386.072</v>
          </cell>
          <cell r="BH1814">
            <v>19386.072</v>
          </cell>
        </row>
        <row r="1815">
          <cell r="D1815" t="str">
            <v>A76200</v>
          </cell>
          <cell r="E1815" t="str">
            <v>ugb</v>
          </cell>
          <cell r="F1815" t="str">
            <v>TRL</v>
          </cell>
          <cell r="G1815" t="str">
            <v>UT43</v>
          </cell>
          <cell r="H1815" t="str">
            <v>8</v>
          </cell>
          <cell r="I1815" t="str">
            <v>BG</v>
          </cell>
          <cell r="J1815" t="str">
            <v>01/07/2013</v>
          </cell>
          <cell r="K1815">
            <v>17.341626666667</v>
          </cell>
          <cell r="L1815">
            <v>25000</v>
          </cell>
          <cell r="M1815">
            <v>2352.0720000000001</v>
          </cell>
          <cell r="U1815">
            <v>437.5</v>
          </cell>
          <cell r="Y1815">
            <v>414.1</v>
          </cell>
          <cell r="AA1815">
            <v>4625</v>
          </cell>
          <cell r="AH1815">
            <v>250</v>
          </cell>
          <cell r="AX1815">
            <v>437.5</v>
          </cell>
          <cell r="BF1815">
            <v>300</v>
          </cell>
          <cell r="BG1815">
            <v>33816.171999999999</v>
          </cell>
          <cell r="BH1815">
            <v>28891.171999999999</v>
          </cell>
        </row>
        <row r="1816">
          <cell r="D1816" t="str">
            <v>A25089</v>
          </cell>
          <cell r="E1816" t="str">
            <v>ugb</v>
          </cell>
          <cell r="F1816" t="str">
            <v>TPL</v>
          </cell>
          <cell r="G1816" t="str">
            <v>UT22</v>
          </cell>
          <cell r="H1816" t="str">
            <v>7</v>
          </cell>
          <cell r="I1816" t="str">
            <v>PK</v>
          </cell>
          <cell r="J1816" t="str">
            <v>20/10/2008</v>
          </cell>
          <cell r="K1816">
            <v>23.320344615385</v>
          </cell>
          <cell r="L1816">
            <v>33825</v>
          </cell>
          <cell r="M1816">
            <v>3569.922</v>
          </cell>
          <cell r="U1816">
            <v>591.9375</v>
          </cell>
          <cell r="AA1816">
            <v>6257.625</v>
          </cell>
          <cell r="AH1816">
            <v>338.25</v>
          </cell>
          <cell r="AX1816">
            <v>591.9375</v>
          </cell>
          <cell r="BF1816">
            <v>300</v>
          </cell>
          <cell r="BG1816">
            <v>45474.671999999999</v>
          </cell>
          <cell r="BH1816">
            <v>38917.046999999999</v>
          </cell>
        </row>
        <row r="1817">
          <cell r="D1817" t="str">
            <v>I00052</v>
          </cell>
          <cell r="E1817" t="str">
            <v>uin</v>
          </cell>
          <cell r="F1817" t="str">
            <v>WWN</v>
          </cell>
          <cell r="G1817" t="str">
            <v>UU111</v>
          </cell>
          <cell r="H1817" t="str">
            <v>8</v>
          </cell>
          <cell r="I1817" t="str">
            <v>IN</v>
          </cell>
          <cell r="J1817" t="str">
            <v>18/11/2010</v>
          </cell>
          <cell r="K1817">
            <v>0.50353037735825035</v>
          </cell>
          <cell r="L1817">
            <v>1178.2610830183121</v>
          </cell>
          <cell r="M1817">
            <v>0</v>
          </cell>
          <cell r="BG1817">
            <v>1178.2610830183121</v>
          </cell>
          <cell r="BH1817">
            <v>1178.2610830183121</v>
          </cell>
        </row>
        <row r="1818">
          <cell r="D1818" t="str">
            <v>I00364</v>
          </cell>
          <cell r="E1818" t="str">
            <v>uin</v>
          </cell>
          <cell r="F1818" t="str">
            <v>THW</v>
          </cell>
          <cell r="G1818" t="str">
            <v>UT211</v>
          </cell>
          <cell r="H1818" t="str">
            <v>6</v>
          </cell>
          <cell r="I1818" t="str">
            <v>IN</v>
          </cell>
          <cell r="J1818" t="str">
            <v>10/03/2014</v>
          </cell>
          <cell r="K1818">
            <v>3.4855178369342039</v>
          </cell>
          <cell r="L1818">
            <v>3927.5369433943733</v>
          </cell>
          <cell r="M1818">
            <v>0</v>
          </cell>
          <cell r="S1818">
            <v>94.260886641464964</v>
          </cell>
          <cell r="V1818">
            <v>188.52177328292993</v>
          </cell>
          <cell r="AA1818">
            <v>1117.9655358633215</v>
          </cell>
          <cell r="AB1818">
            <v>1963.7684716971867</v>
          </cell>
          <cell r="AC1818">
            <v>147.28263537728901</v>
          </cell>
          <cell r="AD1818">
            <v>245.47105896214833</v>
          </cell>
          <cell r="AQ1818">
            <v>471.30443320732479</v>
          </cell>
          <cell r="BA1818">
            <v>0</v>
          </cell>
          <cell r="BG1818">
            <v>8156.1117384260397</v>
          </cell>
          <cell r="BH1818">
            <v>7038.1462025627179</v>
          </cell>
        </row>
        <row r="1819">
          <cell r="D1819" t="str">
            <v>A42386</v>
          </cell>
          <cell r="E1819" t="str">
            <v>ugb</v>
          </cell>
          <cell r="F1819" t="str">
            <v>THW</v>
          </cell>
          <cell r="G1819" t="str">
            <v>UT21</v>
          </cell>
          <cell r="H1819" t="str">
            <v>5</v>
          </cell>
          <cell r="I1819" t="str">
            <v>GB</v>
          </cell>
          <cell r="J1819" t="str">
            <v>25/11/1999</v>
          </cell>
          <cell r="K1819">
            <v>39.593113846153997</v>
          </cell>
          <cell r="L1819">
            <v>54300</v>
          </cell>
          <cell r="M1819">
            <v>6395.4719999999998</v>
          </cell>
          <cell r="U1819">
            <v>950.25</v>
          </cell>
          <cell r="Y1819">
            <v>414.1</v>
          </cell>
          <cell r="AA1819">
            <v>10045.5</v>
          </cell>
          <cell r="AN1819">
            <v>3801</v>
          </cell>
          <cell r="AX1819">
            <v>950.25</v>
          </cell>
          <cell r="BE1819">
            <v>350</v>
          </cell>
          <cell r="BG1819">
            <v>77206.572</v>
          </cell>
          <cell r="BH1819">
            <v>66811.072</v>
          </cell>
        </row>
        <row r="1820">
          <cell r="D1820" t="str">
            <v>A99902</v>
          </cell>
          <cell r="E1820" t="str">
            <v>ugb</v>
          </cell>
          <cell r="F1820" t="str">
            <v>THW</v>
          </cell>
          <cell r="G1820" t="str">
            <v>UT24</v>
          </cell>
          <cell r="H1820" t="str">
            <v>0</v>
          </cell>
          <cell r="I1820" t="str">
            <v>GB</v>
          </cell>
          <cell r="J1820" t="str">
            <v>17/01/2006</v>
          </cell>
          <cell r="K1820">
            <v>32.411464615385</v>
          </cell>
          <cell r="L1820">
            <v>43818</v>
          </cell>
          <cell r="M1820">
            <v>4948.9560000000001</v>
          </cell>
          <cell r="U1820">
            <v>766.81500000000005</v>
          </cell>
          <cell r="AA1820">
            <v>8106.33</v>
          </cell>
          <cell r="AC1820">
            <v>990</v>
          </cell>
          <cell r="AT1820">
            <v>3505.44</v>
          </cell>
          <cell r="AX1820">
            <v>766.81500000000005</v>
          </cell>
          <cell r="BF1820">
            <v>300</v>
          </cell>
          <cell r="BG1820">
            <v>63202.356</v>
          </cell>
          <cell r="BH1820">
            <v>54796.025999999998</v>
          </cell>
        </row>
        <row r="1821">
          <cell r="D1821" t="str">
            <v>A76353</v>
          </cell>
          <cell r="E1821" t="str">
            <v>ugb</v>
          </cell>
          <cell r="F1821" t="str">
            <v>TRL</v>
          </cell>
          <cell r="G1821" t="str">
            <v>UT42</v>
          </cell>
          <cell r="H1821" t="str">
            <v>10</v>
          </cell>
          <cell r="J1821" t="str">
            <v>23/09/2013</v>
          </cell>
          <cell r="K1821">
            <v>36.299999999999997</v>
          </cell>
          <cell r="L1821">
            <v>36.299999999999997</v>
          </cell>
          <cell r="M1821">
            <v>0</v>
          </cell>
          <cell r="BG1821">
            <v>36.299999999999997</v>
          </cell>
          <cell r="BH1821">
            <v>36.299999999999997</v>
          </cell>
        </row>
        <row r="1822">
          <cell r="D1822" t="str">
            <v>I00229</v>
          </cell>
          <cell r="E1822" t="str">
            <v>uin</v>
          </cell>
          <cell r="F1822" t="str">
            <v>TRL</v>
          </cell>
          <cell r="G1822" t="str">
            <v>UT111</v>
          </cell>
          <cell r="H1822" t="str">
            <v>7</v>
          </cell>
          <cell r="I1822" t="str">
            <v>IN</v>
          </cell>
          <cell r="J1822" t="str">
            <v>15/05/2013</v>
          </cell>
          <cell r="K1822">
            <v>3.7736537800654819</v>
          </cell>
          <cell r="L1822">
            <v>2916.1961804703224</v>
          </cell>
          <cell r="M1822">
            <v>366.09043153812166</v>
          </cell>
          <cell r="S1822">
            <v>94.260886641464964</v>
          </cell>
          <cell r="V1822">
            <v>139.97741666257548</v>
          </cell>
          <cell r="AA1822">
            <v>1173.7689626393046</v>
          </cell>
          <cell r="AB1822">
            <v>1458.0980902351612</v>
          </cell>
          <cell r="AC1822">
            <v>147.28263537728901</v>
          </cell>
          <cell r="AD1822">
            <v>245.47105896214833</v>
          </cell>
          <cell r="AQ1822">
            <v>349.9435416564387</v>
          </cell>
          <cell r="BA1822">
            <v>1939.2606411704057</v>
          </cell>
          <cell r="BG1822">
            <v>8830.349845353232</v>
          </cell>
          <cell r="BH1822">
            <v>7656.5808827139272</v>
          </cell>
        </row>
        <row r="1823">
          <cell r="D1823" t="str">
            <v>A50186</v>
          </cell>
          <cell r="E1823" t="str">
            <v>ugb</v>
          </cell>
          <cell r="F1823" t="str">
            <v>TRL</v>
          </cell>
          <cell r="G1823" t="str">
            <v>UT42</v>
          </cell>
          <cell r="H1823" t="str">
            <v>8</v>
          </cell>
          <cell r="I1823" t="str">
            <v>GB</v>
          </cell>
          <cell r="J1823" t="str">
            <v>11/04/2011</v>
          </cell>
          <cell r="K1823">
            <v>26.002118974359</v>
          </cell>
          <cell r="L1823">
            <v>37620</v>
          </cell>
          <cell r="M1823">
            <v>4093.6320000000001</v>
          </cell>
          <cell r="U1823">
            <v>658.35</v>
          </cell>
          <cell r="Y1823">
            <v>414.1</v>
          </cell>
          <cell r="AA1823">
            <v>6959.7</v>
          </cell>
          <cell r="AX1823">
            <v>658.35</v>
          </cell>
          <cell r="BF1823">
            <v>300</v>
          </cell>
          <cell r="BG1823">
            <v>50704.131999999998</v>
          </cell>
          <cell r="BH1823">
            <v>43444.432000000001</v>
          </cell>
        </row>
        <row r="1824">
          <cell r="D1824" t="str">
            <v>I00299</v>
          </cell>
          <cell r="E1824" t="str">
            <v>uin</v>
          </cell>
          <cell r="F1824" t="str">
            <v>TRL</v>
          </cell>
          <cell r="G1824" t="str">
            <v>UT111</v>
          </cell>
          <cell r="H1824" t="str">
            <v>8</v>
          </cell>
          <cell r="J1824" t="str">
            <v>21/10/2013</v>
          </cell>
          <cell r="K1824">
            <v>1.6978148040448624</v>
          </cell>
          <cell r="L1824">
            <v>1767.3916245274679</v>
          </cell>
          <cell r="M1824">
            <v>0</v>
          </cell>
          <cell r="S1824">
            <v>94.260886641464964</v>
          </cell>
          <cell r="V1824">
            <v>84.834797977318473</v>
          </cell>
          <cell r="AA1824">
            <v>537.86283077225187</v>
          </cell>
          <cell r="AB1824">
            <v>883.69581226373396</v>
          </cell>
          <cell r="AC1824">
            <v>147.28263537728901</v>
          </cell>
          <cell r="AD1824">
            <v>245.47105896214833</v>
          </cell>
          <cell r="AQ1824">
            <v>212.08699494329619</v>
          </cell>
          <cell r="BA1824">
            <v>0</v>
          </cell>
          <cell r="BG1824">
            <v>3972.8866414649706</v>
          </cell>
          <cell r="BH1824">
            <v>3435.0238106927186</v>
          </cell>
        </row>
        <row r="1825">
          <cell r="D1825" t="str">
            <v>A50204</v>
          </cell>
          <cell r="E1825" t="str">
            <v>ugb</v>
          </cell>
          <cell r="F1825" t="str">
            <v>TRL</v>
          </cell>
          <cell r="G1825" t="str">
            <v>UT42</v>
          </cell>
          <cell r="H1825" t="str">
            <v>8</v>
          </cell>
          <cell r="I1825" t="str">
            <v>GB</v>
          </cell>
          <cell r="J1825" t="str">
            <v>23/04/2012</v>
          </cell>
          <cell r="K1825">
            <v>19.570806153846</v>
          </cell>
          <cell r="L1825">
            <v>34500</v>
          </cell>
          <cell r="M1825">
            <v>3663.0720000000001</v>
          </cell>
          <cell r="BG1825">
            <v>38163.072</v>
          </cell>
          <cell r="BH1825">
            <v>38163.072</v>
          </cell>
        </row>
        <row r="1826">
          <cell r="D1826" t="str">
            <v>A76337</v>
          </cell>
          <cell r="E1826" t="str">
            <v>ugb</v>
          </cell>
          <cell r="F1826" t="str">
            <v>TRS</v>
          </cell>
          <cell r="G1826" t="str">
            <v>UT43</v>
          </cell>
          <cell r="H1826" t="str">
            <v>6</v>
          </cell>
          <cell r="J1826" t="str">
            <v>21/10/2013</v>
          </cell>
          <cell r="K1826">
            <v>0</v>
          </cell>
          <cell r="L1826">
            <v>35.200000000000003</v>
          </cell>
          <cell r="M1826">
            <v>0</v>
          </cell>
          <cell r="BG1826">
            <v>35.200000000000003</v>
          </cell>
          <cell r="BH1826">
            <v>35.200000000000003</v>
          </cell>
        </row>
        <row r="1827">
          <cell r="D1827" t="str">
            <v>I00342</v>
          </cell>
          <cell r="E1827" t="str">
            <v>uin</v>
          </cell>
          <cell r="F1827" t="str">
            <v>TRO</v>
          </cell>
          <cell r="G1827" t="str">
            <v>UT111</v>
          </cell>
          <cell r="H1827" t="str">
            <v>8</v>
          </cell>
          <cell r="J1827" t="str">
            <v>16/12/2013</v>
          </cell>
          <cell r="K1827">
            <v>2.9979624643280185</v>
          </cell>
          <cell r="L1827">
            <v>3338.4064018852173</v>
          </cell>
          <cell r="M1827">
            <v>0</v>
          </cell>
          <cell r="S1827">
            <v>94.260886641464964</v>
          </cell>
          <cell r="V1827">
            <v>160.24350729049044</v>
          </cell>
          <cell r="AA1827">
            <v>959.75570720212079</v>
          </cell>
          <cell r="AB1827">
            <v>1669.2032009426086</v>
          </cell>
          <cell r="AC1827">
            <v>147.28263537728901</v>
          </cell>
          <cell r="AD1827">
            <v>245.47105896214833</v>
          </cell>
          <cell r="AQ1827">
            <v>400.60876822622612</v>
          </cell>
          <cell r="BA1827">
            <v>0</v>
          </cell>
          <cell r="BG1827">
            <v>7015.2321665275658</v>
          </cell>
          <cell r="BH1827">
            <v>6055.4764593254449</v>
          </cell>
        </row>
        <row r="1828">
          <cell r="D1828" t="str">
            <v>A87076</v>
          </cell>
          <cell r="E1828" t="str">
            <v>ugb</v>
          </cell>
          <cell r="F1828" t="str">
            <v>GGE</v>
          </cell>
          <cell r="G1828" t="str">
            <v>UP31</v>
          </cell>
          <cell r="H1828" t="str">
            <v>0</v>
          </cell>
          <cell r="I1828" t="str">
            <v>NL</v>
          </cell>
          <cell r="J1828" t="str">
            <v>27/05/2003</v>
          </cell>
          <cell r="K1828">
            <v>24.679267692307999</v>
          </cell>
          <cell r="L1828">
            <v>33750</v>
          </cell>
          <cell r="M1828">
            <v>3559.5720000000001</v>
          </cell>
          <cell r="U1828">
            <v>590.625</v>
          </cell>
          <cell r="Y1828">
            <v>340</v>
          </cell>
          <cell r="AA1828">
            <v>6243.75</v>
          </cell>
          <cell r="AT1828">
            <v>2700</v>
          </cell>
          <cell r="AX1828">
            <v>590.625</v>
          </cell>
          <cell r="BE1828">
            <v>350</v>
          </cell>
          <cell r="BG1828">
            <v>48124.572</v>
          </cell>
          <cell r="BH1828">
            <v>41530.822</v>
          </cell>
        </row>
        <row r="1829">
          <cell r="D1829" t="str">
            <v>U03091</v>
          </cell>
          <cell r="E1829" t="str">
            <v>ugb</v>
          </cell>
          <cell r="F1829" t="str">
            <v>THW</v>
          </cell>
          <cell r="G1829" t="str">
            <v>UT24</v>
          </cell>
          <cell r="H1829" t="str">
            <v>10</v>
          </cell>
          <cell r="J1829" t="str">
            <v>04/01/2010</v>
          </cell>
          <cell r="K1829">
            <v>0</v>
          </cell>
          <cell r="L1829">
            <v>20.25</v>
          </cell>
          <cell r="M1829">
            <v>0</v>
          </cell>
          <cell r="BG1829">
            <v>20.25</v>
          </cell>
          <cell r="BH1829">
            <v>20.25</v>
          </cell>
        </row>
        <row r="1830">
          <cell r="D1830" t="str">
            <v>U03125</v>
          </cell>
          <cell r="E1830" t="str">
            <v>ugb</v>
          </cell>
          <cell r="F1830" t="str">
            <v>THW</v>
          </cell>
          <cell r="G1830" t="str">
            <v>UT24</v>
          </cell>
          <cell r="H1830" t="str">
            <v>10</v>
          </cell>
          <cell r="I1830" t="str">
            <v>GB</v>
          </cell>
          <cell r="J1830" t="str">
            <v>26/05/2010</v>
          </cell>
          <cell r="K1830">
            <v>0</v>
          </cell>
          <cell r="L1830">
            <v>34.08</v>
          </cell>
          <cell r="M1830">
            <v>0</v>
          </cell>
          <cell r="BG1830">
            <v>34.08</v>
          </cell>
          <cell r="BH1830">
            <v>34.08</v>
          </cell>
        </row>
        <row r="1831">
          <cell r="D1831" t="str">
            <v>A76193</v>
          </cell>
          <cell r="E1831" t="str">
            <v>ugb</v>
          </cell>
          <cell r="F1831" t="str">
            <v>WEN</v>
          </cell>
          <cell r="G1831" t="str">
            <v>UU41</v>
          </cell>
          <cell r="H1831" t="str">
            <v>11</v>
          </cell>
          <cell r="I1831" t="str">
            <v>GB</v>
          </cell>
          <cell r="J1831" t="str">
            <v>01/07/2013</v>
          </cell>
          <cell r="K1831">
            <v>9.9351788461540007</v>
          </cell>
          <cell r="L1831">
            <v>15500</v>
          </cell>
          <cell r="M1831">
            <v>1041.0719999999999</v>
          </cell>
          <cell r="U1831">
            <v>271.25</v>
          </cell>
          <cell r="Y1831">
            <v>414.1</v>
          </cell>
          <cell r="AA1831">
            <v>2867.5</v>
          </cell>
          <cell r="AX1831">
            <v>271.25</v>
          </cell>
          <cell r="BF1831">
            <v>300</v>
          </cell>
          <cell r="BG1831">
            <v>20665.171999999999</v>
          </cell>
          <cell r="BH1831">
            <v>17497.671999999999</v>
          </cell>
        </row>
        <row r="1832">
          <cell r="D1832" t="str">
            <v>U02952</v>
          </cell>
          <cell r="E1832" t="str">
            <v>ugb</v>
          </cell>
          <cell r="F1832" t="str">
            <v>SWT</v>
          </cell>
          <cell r="G1832" t="str">
            <v>UU21</v>
          </cell>
          <cell r="H1832" t="str">
            <v>0</v>
          </cell>
          <cell r="J1832" t="str">
            <v>13/10/2008</v>
          </cell>
          <cell r="K1832">
            <v>33.6</v>
          </cell>
          <cell r="L1832">
            <v>33.6</v>
          </cell>
          <cell r="M1832">
            <v>0</v>
          </cell>
          <cell r="BG1832">
            <v>33.6</v>
          </cell>
          <cell r="BH1832">
            <v>33.6</v>
          </cell>
        </row>
        <row r="1833">
          <cell r="D1833" t="str">
            <v>A50220</v>
          </cell>
          <cell r="E1833" t="str">
            <v>ugb</v>
          </cell>
          <cell r="F1833" t="str">
            <v>THW</v>
          </cell>
          <cell r="G1833" t="str">
            <v>UT22</v>
          </cell>
          <cell r="H1833" t="str">
            <v>11</v>
          </cell>
          <cell r="I1833" t="str">
            <v>GB</v>
          </cell>
          <cell r="J1833" t="str">
            <v>01/04/2012</v>
          </cell>
          <cell r="K1833">
            <v>8.5409600000000001</v>
          </cell>
          <cell r="L1833">
            <v>15600</v>
          </cell>
          <cell r="M1833">
            <v>1054.8720000000001</v>
          </cell>
          <cell r="BG1833">
            <v>16654.871999999999</v>
          </cell>
          <cell r="BH1833">
            <v>16654.871999999999</v>
          </cell>
        </row>
        <row r="1834">
          <cell r="D1834" t="str">
            <v>A74593</v>
          </cell>
          <cell r="E1834" t="str">
            <v>ugb</v>
          </cell>
          <cell r="F1834" t="str">
            <v>BBI</v>
          </cell>
          <cell r="G1834" t="str">
            <v>UP21</v>
          </cell>
          <cell r="H1834" t="str">
            <v>0</v>
          </cell>
          <cell r="I1834" t="str">
            <v>GB</v>
          </cell>
          <cell r="J1834" t="str">
            <v>20/04/2009</v>
          </cell>
          <cell r="K1834">
            <v>19.264652307692</v>
          </cell>
          <cell r="L1834">
            <v>28000</v>
          </cell>
          <cell r="M1834">
            <v>2766.0720000000001</v>
          </cell>
          <cell r="U1834">
            <v>490</v>
          </cell>
          <cell r="Y1834">
            <v>340</v>
          </cell>
          <cell r="AA1834">
            <v>5180</v>
          </cell>
          <cell r="AX1834">
            <v>490</v>
          </cell>
          <cell r="BF1834">
            <v>300</v>
          </cell>
          <cell r="BG1834">
            <v>37566.072</v>
          </cell>
          <cell r="BH1834">
            <v>32086.072</v>
          </cell>
        </row>
        <row r="1835">
          <cell r="D1835" t="str">
            <v>A00510</v>
          </cell>
          <cell r="E1835" t="str">
            <v>ugb</v>
          </cell>
          <cell r="F1835" t="str">
            <v>GGE</v>
          </cell>
          <cell r="G1835" t="str">
            <v>UP31</v>
          </cell>
          <cell r="H1835" t="str">
            <v>6</v>
          </cell>
          <cell r="I1835" t="str">
            <v>GB</v>
          </cell>
          <cell r="J1835" t="str">
            <v>04/01/2011</v>
          </cell>
          <cell r="K1835">
            <v>19.487179487178999</v>
          </cell>
          <cell r="L1835">
            <v>38000</v>
          </cell>
          <cell r="M1835">
            <v>0</v>
          </cell>
          <cell r="BG1835">
            <v>38000</v>
          </cell>
          <cell r="BH1835">
            <v>38000</v>
          </cell>
        </row>
        <row r="1836">
          <cell r="D1836" t="str">
            <v>A76543</v>
          </cell>
          <cell r="E1836" t="str">
            <v>ugb</v>
          </cell>
          <cell r="F1836" t="str">
            <v>GCL</v>
          </cell>
          <cell r="G1836" t="str">
            <v>UP31</v>
          </cell>
          <cell r="H1836" t="str">
            <v>7</v>
          </cell>
          <cell r="I1836" t="str">
            <v>GB</v>
          </cell>
          <cell r="J1836" t="str">
            <v>11/04/2014</v>
          </cell>
          <cell r="K1836">
            <v>24.84</v>
          </cell>
          <cell r="L1836">
            <v>24.84</v>
          </cell>
          <cell r="M1836">
            <v>0</v>
          </cell>
          <cell r="BG1836">
            <v>24.84</v>
          </cell>
          <cell r="BH1836">
            <v>24.84</v>
          </cell>
        </row>
        <row r="1837">
          <cell r="D1837" t="str">
            <v>A76237</v>
          </cell>
          <cell r="E1837" t="str">
            <v>ugb</v>
          </cell>
          <cell r="F1837" t="str">
            <v>EEA</v>
          </cell>
          <cell r="G1837" t="str">
            <v>UE31</v>
          </cell>
          <cell r="H1837" t="str">
            <v>8</v>
          </cell>
          <cell r="I1837" t="str">
            <v>GB</v>
          </cell>
          <cell r="J1837" t="str">
            <v>16/09/2013</v>
          </cell>
          <cell r="K1837">
            <v>15.908713846154001</v>
          </cell>
          <cell r="L1837">
            <v>22440</v>
          </cell>
          <cell r="M1837">
            <v>1998.7919999999999</v>
          </cell>
          <cell r="U1837">
            <v>392.7</v>
          </cell>
          <cell r="AA1837">
            <v>4151.3999999999996</v>
          </cell>
          <cell r="AM1837">
            <v>1346.4</v>
          </cell>
          <cell r="AX1837">
            <v>392.7</v>
          </cell>
          <cell r="BF1837">
            <v>300</v>
          </cell>
          <cell r="BG1837">
            <v>31021.991999999998</v>
          </cell>
          <cell r="BH1837">
            <v>26570.591999999997</v>
          </cell>
        </row>
        <row r="1838">
          <cell r="D1838" t="str">
            <v>A74825</v>
          </cell>
          <cell r="E1838" t="str">
            <v>ugb</v>
          </cell>
          <cell r="F1838" t="str">
            <v>EEA</v>
          </cell>
          <cell r="G1838" t="str">
            <v>UE31</v>
          </cell>
          <cell r="H1838" t="str">
            <v>11</v>
          </cell>
          <cell r="J1838" t="str">
            <v>23/07/2012</v>
          </cell>
          <cell r="K1838">
            <v>0</v>
          </cell>
          <cell r="L1838">
            <v>0.01</v>
          </cell>
          <cell r="M1838">
            <v>0</v>
          </cell>
          <cell r="BG1838">
            <v>0.01</v>
          </cell>
          <cell r="BH1838">
            <v>0.01</v>
          </cell>
        </row>
        <row r="1839">
          <cell r="D1839" t="str">
            <v>A76409</v>
          </cell>
          <cell r="E1839" t="str">
            <v>ugb</v>
          </cell>
          <cell r="F1839" t="str">
            <v>TRL</v>
          </cell>
          <cell r="G1839" t="str">
            <v>UT42</v>
          </cell>
          <cell r="H1839" t="str">
            <v>7</v>
          </cell>
          <cell r="J1839" t="str">
            <v>09/12/2013</v>
          </cell>
          <cell r="K1839">
            <v>37.4</v>
          </cell>
          <cell r="L1839">
            <v>37.4</v>
          </cell>
          <cell r="M1839">
            <v>0</v>
          </cell>
          <cell r="BG1839">
            <v>37.4</v>
          </cell>
          <cell r="BH1839">
            <v>37.4</v>
          </cell>
        </row>
        <row r="1840">
          <cell r="D1840" t="str">
            <v>U02991</v>
          </cell>
          <cell r="E1840" t="str">
            <v>ugb</v>
          </cell>
          <cell r="F1840" t="str">
            <v>TRL</v>
          </cell>
          <cell r="G1840" t="str">
            <v>UT41</v>
          </cell>
          <cell r="H1840" t="str">
            <v>7</v>
          </cell>
          <cell r="J1840" t="str">
            <v>23/02/2009</v>
          </cell>
          <cell r="K1840">
            <v>0</v>
          </cell>
          <cell r="L1840">
            <v>22.05</v>
          </cell>
          <cell r="M1840">
            <v>0</v>
          </cell>
          <cell r="BG1840">
            <v>22.05</v>
          </cell>
          <cell r="BH1840">
            <v>22.05</v>
          </cell>
        </row>
        <row r="1841">
          <cell r="D1841" t="str">
            <v>A76533</v>
          </cell>
          <cell r="E1841" t="str">
            <v>ugb</v>
          </cell>
          <cell r="F1841" t="str">
            <v>SBR</v>
          </cell>
          <cell r="G1841" t="str">
            <v>UT31</v>
          </cell>
          <cell r="H1841" t="str">
            <v>8</v>
          </cell>
          <cell r="J1841" t="str">
            <v>08/04/2014</v>
          </cell>
          <cell r="K1841">
            <v>0</v>
          </cell>
          <cell r="L1841">
            <v>27.19</v>
          </cell>
          <cell r="M1841">
            <v>0</v>
          </cell>
          <cell r="BG1841">
            <v>27.19</v>
          </cell>
          <cell r="BH1841">
            <v>27.19</v>
          </cell>
        </row>
        <row r="1842">
          <cell r="D1842" t="str">
            <v>A76212</v>
          </cell>
          <cell r="E1842" t="str">
            <v>ugb</v>
          </cell>
          <cell r="F1842" t="str">
            <v>SBR</v>
          </cell>
          <cell r="G1842" t="str">
            <v>UT31</v>
          </cell>
          <cell r="H1842" t="str">
            <v>8</v>
          </cell>
          <cell r="J1842" t="str">
            <v>05/08/2013</v>
          </cell>
          <cell r="K1842">
            <v>0</v>
          </cell>
          <cell r="L1842">
            <v>25.91</v>
          </cell>
          <cell r="M1842">
            <v>0</v>
          </cell>
          <cell r="BG1842">
            <v>25.91</v>
          </cell>
          <cell r="BH1842">
            <v>25.91</v>
          </cell>
        </row>
        <row r="1843">
          <cell r="D1843" t="str">
            <v>A76280</v>
          </cell>
          <cell r="E1843" t="str">
            <v>ugb</v>
          </cell>
          <cell r="F1843" t="str">
            <v>WEN</v>
          </cell>
          <cell r="G1843" t="str">
            <v>UU41</v>
          </cell>
          <cell r="H1843" t="str">
            <v>7</v>
          </cell>
          <cell r="I1843" t="str">
            <v>GB</v>
          </cell>
          <cell r="J1843" t="str">
            <v>16/09/2013</v>
          </cell>
          <cell r="K1843">
            <v>22.572344615384999</v>
          </cell>
          <cell r="L1843">
            <v>33000</v>
          </cell>
          <cell r="M1843">
            <v>3456.0720000000001</v>
          </cell>
          <cell r="U1843">
            <v>577.5</v>
          </cell>
          <cell r="AA1843">
            <v>6105</v>
          </cell>
          <cell r="AX1843">
            <v>577.5</v>
          </cell>
          <cell r="BF1843">
            <v>300</v>
          </cell>
          <cell r="BG1843">
            <v>44016.072</v>
          </cell>
          <cell r="BH1843">
            <v>37611.072</v>
          </cell>
        </row>
        <row r="1844">
          <cell r="D1844" t="str">
            <v>A80028</v>
          </cell>
          <cell r="E1844" t="str">
            <v>ugb</v>
          </cell>
          <cell r="F1844" t="str">
            <v>ERE</v>
          </cell>
          <cell r="G1844" t="str">
            <v>UU81</v>
          </cell>
          <cell r="H1844" t="str">
            <v>8</v>
          </cell>
          <cell r="J1844" t="str">
            <v>19/12/2012</v>
          </cell>
          <cell r="K1844">
            <v>41.747216410256001</v>
          </cell>
          <cell r="L1844">
            <v>72500</v>
          </cell>
          <cell r="M1844">
            <v>8907.0720000000001</v>
          </cell>
          <cell r="BG1844">
            <v>81407.072</v>
          </cell>
          <cell r="BH1844">
            <v>81407.072</v>
          </cell>
        </row>
        <row r="1845">
          <cell r="D1845" t="str">
            <v>A74420</v>
          </cell>
          <cell r="E1845" t="str">
            <v>ugb</v>
          </cell>
          <cell r="F1845" t="str">
            <v>MAM</v>
          </cell>
          <cell r="G1845" t="str">
            <v>UU23</v>
          </cell>
          <cell r="H1845" t="str">
            <v>10</v>
          </cell>
          <cell r="I1845" t="str">
            <v>GB</v>
          </cell>
          <cell r="J1845" t="str">
            <v>23/07/2007</v>
          </cell>
          <cell r="K1845">
            <v>8.4534215384620008</v>
          </cell>
          <cell r="L1845">
            <v>15450</v>
          </cell>
          <cell r="M1845">
            <v>1034.172</v>
          </cell>
          <cell r="BG1845">
            <v>16484.171999999999</v>
          </cell>
          <cell r="BH1845">
            <v>16484.171999999999</v>
          </cell>
        </row>
        <row r="1846">
          <cell r="D1846" t="str">
            <v>A24968</v>
          </cell>
          <cell r="E1846" t="str">
            <v>ugb</v>
          </cell>
          <cell r="F1846" t="str">
            <v>SBS</v>
          </cell>
          <cell r="G1846" t="str">
            <v>UP51</v>
          </cell>
          <cell r="H1846" t="str">
            <v>11</v>
          </cell>
          <cell r="I1846" t="str">
            <v>GB</v>
          </cell>
          <cell r="J1846" t="str">
            <v>28/08/2007</v>
          </cell>
          <cell r="K1846">
            <v>7.023626666667</v>
          </cell>
          <cell r="L1846">
            <v>13000</v>
          </cell>
          <cell r="M1846">
            <v>696.072</v>
          </cell>
          <cell r="BG1846">
            <v>13696.072</v>
          </cell>
          <cell r="BH1846">
            <v>13696.072</v>
          </cell>
        </row>
        <row r="1847">
          <cell r="D1847" t="str">
            <v>A49926</v>
          </cell>
          <cell r="E1847" t="str">
            <v>ugb</v>
          </cell>
          <cell r="F1847" t="str">
            <v>EEX</v>
          </cell>
          <cell r="G1847" t="str">
            <v>UE11</v>
          </cell>
          <cell r="H1847" t="str">
            <v>0</v>
          </cell>
          <cell r="I1847" t="str">
            <v>GB</v>
          </cell>
          <cell r="J1847" t="str">
            <v>03/01/2008</v>
          </cell>
          <cell r="K1847">
            <v>35.238461538461998</v>
          </cell>
          <cell r="L1847">
            <v>50000</v>
          </cell>
          <cell r="M1847">
            <v>0</v>
          </cell>
          <cell r="P1847">
            <v>3900</v>
          </cell>
          <cell r="U1847">
            <v>875</v>
          </cell>
          <cell r="Y1847">
            <v>340</v>
          </cell>
          <cell r="AA1847">
            <v>9250</v>
          </cell>
          <cell r="AT1847">
            <v>4000</v>
          </cell>
          <cell r="BE1847">
            <v>350</v>
          </cell>
          <cell r="BG1847">
            <v>68715</v>
          </cell>
          <cell r="BH1847">
            <v>59115</v>
          </cell>
        </row>
        <row r="1848">
          <cell r="D1848" t="str">
            <v>A74305</v>
          </cell>
          <cell r="E1848" t="str">
            <v>ugb</v>
          </cell>
          <cell r="F1848" t="str">
            <v>ERE</v>
          </cell>
          <cell r="G1848" t="str">
            <v>UU81</v>
          </cell>
          <cell r="H1848" t="str">
            <v>7</v>
          </cell>
          <cell r="I1848" t="str">
            <v>GB</v>
          </cell>
          <cell r="J1848" t="str">
            <v>25/09/2006</v>
          </cell>
          <cell r="K1848">
            <v>24.309776153845998</v>
          </cell>
          <cell r="L1848">
            <v>34479.25</v>
          </cell>
          <cell r="M1848">
            <v>3660.2085000000002</v>
          </cell>
          <cell r="U1848">
            <v>603.38687500000003</v>
          </cell>
          <cell r="AA1848">
            <v>6378.6612500000001</v>
          </cell>
          <cell r="AK1848">
            <v>1379.17</v>
          </cell>
          <cell r="AX1848">
            <v>603.38687500000003</v>
          </cell>
          <cell r="BF1848">
            <v>300</v>
          </cell>
          <cell r="BG1848">
            <v>47404.063499999997</v>
          </cell>
          <cell r="BH1848">
            <v>40725.402249999999</v>
          </cell>
        </row>
        <row r="1849">
          <cell r="D1849" t="str">
            <v>A82651</v>
          </cell>
          <cell r="E1849" t="str">
            <v>ugb</v>
          </cell>
          <cell r="F1849" t="str">
            <v>SBS</v>
          </cell>
          <cell r="G1849" t="str">
            <v>UP51</v>
          </cell>
          <cell r="H1849" t="str">
            <v>5</v>
          </cell>
          <cell r="I1849" t="str">
            <v>GB</v>
          </cell>
          <cell r="J1849" t="str">
            <v>15/01/2001</v>
          </cell>
          <cell r="K1849">
            <v>24.093626666666999</v>
          </cell>
          <cell r="L1849">
            <v>42250</v>
          </cell>
          <cell r="M1849">
            <v>4732.5720000000001</v>
          </cell>
          <cell r="BG1849">
            <v>46982.572</v>
          </cell>
          <cell r="BH1849">
            <v>46982.572</v>
          </cell>
        </row>
        <row r="1850">
          <cell r="D1850" t="str">
            <v>W42099</v>
          </cell>
          <cell r="E1850" t="str">
            <v>ugb</v>
          </cell>
          <cell r="F1850" t="str">
            <v>THW</v>
          </cell>
          <cell r="G1850" t="str">
            <v>UT23</v>
          </cell>
          <cell r="H1850" t="str">
            <v>4</v>
          </cell>
          <cell r="I1850" t="str">
            <v>GB</v>
          </cell>
          <cell r="J1850" t="str">
            <v>01/05/1965</v>
          </cell>
          <cell r="K1850">
            <v>55.194824107692</v>
          </cell>
          <cell r="L1850">
            <v>69437.5</v>
          </cell>
          <cell r="M1850">
            <v>9137.2932600000004</v>
          </cell>
          <cell r="U1850">
            <v>1215.15625</v>
          </cell>
          <cell r="AA1850">
            <v>12845.9375</v>
          </cell>
          <cell r="BD1850">
            <v>600</v>
          </cell>
          <cell r="BG1850">
            <v>93235.887010000006</v>
          </cell>
          <cell r="BH1850">
            <v>79789.949510000006</v>
          </cell>
        </row>
        <row r="1851">
          <cell r="D1851" t="str">
            <v>A74819</v>
          </cell>
          <cell r="E1851" t="str">
            <v>ugb</v>
          </cell>
          <cell r="F1851" t="str">
            <v>TRL</v>
          </cell>
          <cell r="G1851" t="str">
            <v>UT42</v>
          </cell>
          <cell r="H1851" t="str">
            <v>5</v>
          </cell>
          <cell r="J1851" t="str">
            <v>09/07/2012</v>
          </cell>
          <cell r="K1851">
            <v>0</v>
          </cell>
          <cell r="L1851">
            <v>40.700000000000003</v>
          </cell>
          <cell r="M1851">
            <v>0</v>
          </cell>
          <cell r="BG1851">
            <v>40.700000000000003</v>
          </cell>
          <cell r="BH1851">
            <v>40.700000000000003</v>
          </cell>
        </row>
        <row r="1852">
          <cell r="D1852" t="str">
            <v>A76060</v>
          </cell>
          <cell r="E1852" t="str">
            <v>ugb</v>
          </cell>
          <cell r="F1852" t="str">
            <v>TRS</v>
          </cell>
          <cell r="G1852" t="str">
            <v>UT42</v>
          </cell>
          <cell r="H1852" t="str">
            <v>3</v>
          </cell>
          <cell r="I1852" t="str">
            <v>GB</v>
          </cell>
          <cell r="J1852" t="str">
            <v>02/04/2013</v>
          </cell>
          <cell r="K1852">
            <v>46.124139487179001</v>
          </cell>
          <cell r="L1852">
            <v>80000</v>
          </cell>
          <cell r="M1852">
            <v>9942.0720000000001</v>
          </cell>
          <cell r="BG1852">
            <v>89942.072</v>
          </cell>
          <cell r="BH1852">
            <v>89942.072</v>
          </cell>
        </row>
        <row r="1853">
          <cell r="D1853" t="str">
            <v>A76315</v>
          </cell>
          <cell r="E1853" t="str">
            <v>ugb</v>
          </cell>
          <cell r="F1853" t="str">
            <v>EEC</v>
          </cell>
          <cell r="G1853" t="str">
            <v>UE21</v>
          </cell>
          <cell r="H1853" t="str">
            <v>11</v>
          </cell>
          <cell r="I1853" t="str">
            <v>GB</v>
          </cell>
          <cell r="J1853" t="str">
            <v>01/10/2013</v>
          </cell>
          <cell r="K1853">
            <v>38.659999999999997</v>
          </cell>
          <cell r="L1853">
            <v>38.659999999999997</v>
          </cell>
          <cell r="M1853">
            <v>0</v>
          </cell>
          <cell r="BG1853">
            <v>38.659999999999997</v>
          </cell>
          <cell r="BH1853">
            <v>38.659999999999997</v>
          </cell>
        </row>
        <row r="1854">
          <cell r="D1854" t="str">
            <v>A00336</v>
          </cell>
          <cell r="E1854" t="str">
            <v>ugb</v>
          </cell>
          <cell r="F1854" t="str">
            <v>GLR</v>
          </cell>
          <cell r="G1854" t="str">
            <v>UP21</v>
          </cell>
          <cell r="H1854" t="str">
            <v>0</v>
          </cell>
          <cell r="I1854" t="str">
            <v>GB</v>
          </cell>
          <cell r="J1854" t="str">
            <v>02/06/2008</v>
          </cell>
          <cell r="K1854">
            <v>38.010693333333002</v>
          </cell>
          <cell r="L1854">
            <v>50000</v>
          </cell>
          <cell r="M1854">
            <v>6120.8519999999999</v>
          </cell>
          <cell r="O1854">
            <v>2310</v>
          </cell>
          <cell r="U1854">
            <v>875</v>
          </cell>
          <cell r="Y1854">
            <v>340</v>
          </cell>
          <cell r="AA1854">
            <v>9250</v>
          </cell>
          <cell r="AT1854">
            <v>4000</v>
          </cell>
          <cell r="AX1854">
            <v>875</v>
          </cell>
          <cell r="BE1854">
            <v>350</v>
          </cell>
          <cell r="BG1854">
            <v>74120.851999999999</v>
          </cell>
          <cell r="BH1854">
            <v>64520.851999999999</v>
          </cell>
        </row>
        <row r="1855">
          <cell r="D1855" t="str">
            <v>A76346</v>
          </cell>
          <cell r="E1855" t="str">
            <v>ugb</v>
          </cell>
          <cell r="F1855" t="str">
            <v>TRS</v>
          </cell>
          <cell r="G1855" t="str">
            <v>UT41</v>
          </cell>
          <cell r="H1855" t="str">
            <v>7</v>
          </cell>
          <cell r="J1855" t="str">
            <v>21/10/2013</v>
          </cell>
          <cell r="K1855">
            <v>49.97</v>
          </cell>
          <cell r="L1855">
            <v>49.97</v>
          </cell>
          <cell r="M1855">
            <v>0</v>
          </cell>
          <cell r="BG1855">
            <v>49.97</v>
          </cell>
          <cell r="BH1855">
            <v>49.97</v>
          </cell>
        </row>
        <row r="1856">
          <cell r="D1856" t="str">
            <v>A00461</v>
          </cell>
          <cell r="E1856" t="str">
            <v>ugb</v>
          </cell>
          <cell r="F1856" t="str">
            <v>TRL</v>
          </cell>
          <cell r="G1856" t="str">
            <v>UT42</v>
          </cell>
          <cell r="H1856" t="str">
            <v>3</v>
          </cell>
          <cell r="I1856" t="str">
            <v>GB</v>
          </cell>
          <cell r="J1856" t="str">
            <v>02/08/2010</v>
          </cell>
          <cell r="K1856">
            <v>46.124139487179001</v>
          </cell>
          <cell r="L1856">
            <v>80000</v>
          </cell>
          <cell r="M1856">
            <v>9942.0720000000001</v>
          </cell>
          <cell r="BG1856">
            <v>89942.072</v>
          </cell>
          <cell r="BH1856">
            <v>89942.072</v>
          </cell>
        </row>
        <row r="1857">
          <cell r="D1857" t="str">
            <v>W43974</v>
          </cell>
          <cell r="E1857" t="str">
            <v>ugb</v>
          </cell>
          <cell r="F1857" t="str">
            <v>WWN</v>
          </cell>
          <cell r="G1857" t="str">
            <v>UU21</v>
          </cell>
          <cell r="H1857" t="str">
            <v>8</v>
          </cell>
          <cell r="I1857" t="str">
            <v>GB</v>
          </cell>
          <cell r="J1857" t="str">
            <v>06/09/2004</v>
          </cell>
          <cell r="K1857">
            <v>16.944652307691999</v>
          </cell>
          <cell r="L1857">
            <v>30000</v>
          </cell>
          <cell r="M1857">
            <v>3042.0720000000001</v>
          </cell>
          <cell r="BG1857">
            <v>33042.072</v>
          </cell>
          <cell r="BH1857">
            <v>33042.072</v>
          </cell>
        </row>
        <row r="1858">
          <cell r="D1858" t="str">
            <v>A41895</v>
          </cell>
          <cell r="E1858" t="str">
            <v>ugb</v>
          </cell>
          <cell r="F1858" t="str">
            <v>THW</v>
          </cell>
          <cell r="G1858" t="str">
            <v>UT21</v>
          </cell>
          <cell r="H1858" t="str">
            <v>2</v>
          </cell>
          <cell r="I1858" t="str">
            <v>GB</v>
          </cell>
          <cell r="J1858" t="str">
            <v>23/02/1970</v>
          </cell>
          <cell r="K1858">
            <v>31.948717948717999</v>
          </cell>
          <cell r="L1858">
            <v>62300</v>
          </cell>
          <cell r="M1858">
            <v>8283.8639999999996</v>
          </cell>
          <cell r="BG1858">
            <v>70583.864000000001</v>
          </cell>
          <cell r="BH1858">
            <v>70583.864000000001</v>
          </cell>
        </row>
        <row r="1859">
          <cell r="D1859" t="str">
            <v>A49829</v>
          </cell>
          <cell r="E1859" t="str">
            <v>ugb</v>
          </cell>
          <cell r="F1859" t="str">
            <v>THW</v>
          </cell>
          <cell r="G1859" t="str">
            <v>UT22</v>
          </cell>
          <cell r="H1859" t="str">
            <v>3</v>
          </cell>
          <cell r="I1859" t="str">
            <v>GB</v>
          </cell>
          <cell r="J1859" t="str">
            <v>12/02/2007</v>
          </cell>
          <cell r="K1859">
            <v>41.455421538461998</v>
          </cell>
          <cell r="L1859">
            <v>72000</v>
          </cell>
          <cell r="M1859">
            <v>8838.0720000000001</v>
          </cell>
          <cell r="BG1859">
            <v>80838.072</v>
          </cell>
          <cell r="BH1859">
            <v>80838.072</v>
          </cell>
        </row>
        <row r="1860">
          <cell r="D1860" t="str">
            <v>A74396</v>
          </cell>
          <cell r="E1860" t="str">
            <v>ugb</v>
          </cell>
          <cell r="F1860" t="str">
            <v>BBI</v>
          </cell>
          <cell r="G1860" t="str">
            <v>UP33</v>
          </cell>
          <cell r="H1860" t="str">
            <v>4</v>
          </cell>
          <cell r="I1860" t="str">
            <v>GB</v>
          </cell>
          <cell r="J1860" t="str">
            <v>24/09/2007</v>
          </cell>
          <cell r="K1860">
            <v>36.343175384615002</v>
          </cell>
          <cell r="L1860">
            <v>63240</v>
          </cell>
          <cell r="M1860">
            <v>7629.192</v>
          </cell>
          <cell r="BG1860">
            <v>70869.191999999995</v>
          </cell>
          <cell r="BH1860">
            <v>70869.191999999995</v>
          </cell>
        </row>
        <row r="1861">
          <cell r="D1861" t="str">
            <v>A76143</v>
          </cell>
          <cell r="E1861" t="str">
            <v>ugb</v>
          </cell>
          <cell r="F1861" t="str">
            <v>SBR</v>
          </cell>
          <cell r="G1861" t="str">
            <v>UT31</v>
          </cell>
          <cell r="H1861" t="str">
            <v>4</v>
          </cell>
          <cell r="I1861" t="str">
            <v>GB</v>
          </cell>
          <cell r="J1861" t="str">
            <v>08/07/2013</v>
          </cell>
          <cell r="K1861">
            <v>39.796590769231003</v>
          </cell>
          <cell r="L1861">
            <v>55050</v>
          </cell>
          <cell r="M1861">
            <v>6817.7520000000004</v>
          </cell>
          <cell r="O1861">
            <v>2310</v>
          </cell>
          <cell r="U1861">
            <v>963.375</v>
          </cell>
          <cell r="Y1861">
            <v>414.1</v>
          </cell>
          <cell r="AA1861">
            <v>10184.25</v>
          </cell>
          <cell r="AH1861">
            <v>550.5</v>
          </cell>
          <cell r="AX1861">
            <v>963.375</v>
          </cell>
          <cell r="BE1861">
            <v>350</v>
          </cell>
          <cell r="BG1861">
            <v>77603.351999999999</v>
          </cell>
          <cell r="BH1861">
            <v>67069.101999999999</v>
          </cell>
        </row>
        <row r="1862">
          <cell r="D1862" t="str">
            <v>A80003</v>
          </cell>
          <cell r="E1862" t="str">
            <v>ugb</v>
          </cell>
          <cell r="F1862" t="str">
            <v>ERE</v>
          </cell>
          <cell r="G1862" t="str">
            <v>UU81</v>
          </cell>
          <cell r="H1862" t="str">
            <v>9</v>
          </cell>
          <cell r="J1862" t="str">
            <v>19/12/2012</v>
          </cell>
          <cell r="K1862">
            <v>0</v>
          </cell>
          <cell r="L1862">
            <v>29.72</v>
          </cell>
          <cell r="M1862">
            <v>0</v>
          </cell>
          <cell r="BG1862">
            <v>29.72</v>
          </cell>
          <cell r="BH1862">
            <v>29.72</v>
          </cell>
        </row>
        <row r="1863">
          <cell r="D1863" t="str">
            <v>A74304</v>
          </cell>
          <cell r="E1863" t="str">
            <v>ugb</v>
          </cell>
          <cell r="F1863" t="str">
            <v>EEA</v>
          </cell>
          <cell r="G1863" t="str">
            <v>UE31</v>
          </cell>
          <cell r="H1863" t="str">
            <v>7</v>
          </cell>
          <cell r="I1863" t="str">
            <v>GB</v>
          </cell>
          <cell r="J1863" t="str">
            <v>09/10/2006</v>
          </cell>
          <cell r="K1863">
            <v>14.026703589744001</v>
          </cell>
          <cell r="L1863">
            <v>25000</v>
          </cell>
          <cell r="M1863">
            <v>2352.0720000000001</v>
          </cell>
          <cell r="BG1863">
            <v>27352.072</v>
          </cell>
          <cell r="BH1863">
            <v>27352.072</v>
          </cell>
        </row>
        <row r="1864">
          <cell r="D1864" t="str">
            <v>A00550</v>
          </cell>
          <cell r="E1864" t="str">
            <v>ugb</v>
          </cell>
          <cell r="F1864" t="str">
            <v>BBI</v>
          </cell>
          <cell r="G1864" t="str">
            <v>UP21</v>
          </cell>
          <cell r="H1864" t="str">
            <v>6</v>
          </cell>
          <cell r="I1864" t="str">
            <v>GB</v>
          </cell>
          <cell r="J1864" t="str">
            <v>10/10/2011</v>
          </cell>
          <cell r="K1864">
            <v>19.279011282050998</v>
          </cell>
          <cell r="L1864">
            <v>34000</v>
          </cell>
          <cell r="M1864">
            <v>3594.0720000000001</v>
          </cell>
          <cell r="BG1864">
            <v>37594.072</v>
          </cell>
          <cell r="BH1864">
            <v>37594.072</v>
          </cell>
        </row>
        <row r="1865">
          <cell r="D1865" t="str">
            <v>A24801</v>
          </cell>
          <cell r="E1865" t="str">
            <v>ugb</v>
          </cell>
          <cell r="F1865" t="str">
            <v>WTC</v>
          </cell>
          <cell r="G1865" t="str">
            <v>UU22</v>
          </cell>
          <cell r="H1865" t="str">
            <v>10</v>
          </cell>
          <cell r="I1865" t="str">
            <v>GB</v>
          </cell>
          <cell r="J1865" t="str">
            <v>10/07/2006</v>
          </cell>
          <cell r="K1865">
            <v>13.793267692308</v>
          </cell>
          <cell r="L1865">
            <v>24600</v>
          </cell>
          <cell r="M1865">
            <v>2296.8719999999998</v>
          </cell>
          <cell r="BG1865">
            <v>26896.871999999999</v>
          </cell>
          <cell r="BH1865">
            <v>26896.871999999999</v>
          </cell>
        </row>
        <row r="1866">
          <cell r="D1866" t="str">
            <v>A04927</v>
          </cell>
          <cell r="E1866" t="str">
            <v>ugb</v>
          </cell>
          <cell r="F1866" t="str">
            <v>WEN</v>
          </cell>
          <cell r="G1866" t="str">
            <v>UU41</v>
          </cell>
          <cell r="H1866" t="str">
            <v>4</v>
          </cell>
          <cell r="I1866" t="str">
            <v>GB</v>
          </cell>
          <cell r="J1866" t="str">
            <v>01/09/1975</v>
          </cell>
          <cell r="K1866">
            <v>28.609997948718</v>
          </cell>
          <cell r="L1866">
            <v>50900</v>
          </cell>
          <cell r="M1866">
            <v>4889.4960000000001</v>
          </cell>
          <cell r="BG1866">
            <v>55789.495999999999</v>
          </cell>
          <cell r="BH1866">
            <v>55789.495999999999</v>
          </cell>
        </row>
        <row r="1867">
          <cell r="D1867" t="str">
            <v>U03137</v>
          </cell>
          <cell r="E1867" t="str">
            <v>ugb</v>
          </cell>
          <cell r="F1867" t="str">
            <v>TIS</v>
          </cell>
          <cell r="G1867" t="str">
            <v>UT51</v>
          </cell>
          <cell r="H1867" t="str">
            <v>6</v>
          </cell>
          <cell r="J1867" t="str">
            <v>23/06/2010</v>
          </cell>
          <cell r="K1867">
            <v>0</v>
          </cell>
          <cell r="L1867">
            <v>59.22</v>
          </cell>
          <cell r="M1867">
            <v>0</v>
          </cell>
          <cell r="BG1867">
            <v>59.22</v>
          </cell>
          <cell r="BH1867">
            <v>59.22</v>
          </cell>
        </row>
        <row r="1868">
          <cell r="D1868" t="str">
            <v>A76043</v>
          </cell>
          <cell r="E1868" t="str">
            <v>ugb</v>
          </cell>
          <cell r="F1868" t="str">
            <v>GLR</v>
          </cell>
          <cell r="G1868" t="str">
            <v>UP32</v>
          </cell>
          <cell r="H1868" t="str">
            <v>8</v>
          </cell>
          <cell r="I1868" t="str">
            <v>GB</v>
          </cell>
          <cell r="J1868" t="str">
            <v>20/02/2013</v>
          </cell>
          <cell r="K1868">
            <v>19.279381538462001</v>
          </cell>
          <cell r="L1868">
            <v>24087.5</v>
          </cell>
          <cell r="M1868">
            <v>2777.319</v>
          </cell>
          <cell r="P1868">
            <v>3994</v>
          </cell>
          <cell r="U1868">
            <v>421.53125</v>
          </cell>
          <cell r="Y1868">
            <v>414.1</v>
          </cell>
          <cell r="AA1868">
            <v>4456.1875</v>
          </cell>
          <cell r="AJ1868">
            <v>722.625</v>
          </cell>
          <cell r="AX1868">
            <v>421.53125</v>
          </cell>
          <cell r="BF1868">
            <v>300</v>
          </cell>
          <cell r="BG1868">
            <v>37594.794000000002</v>
          </cell>
          <cell r="BH1868">
            <v>32838.606500000002</v>
          </cell>
        </row>
        <row r="1869">
          <cell r="D1869" t="str">
            <v>A25241</v>
          </cell>
          <cell r="E1869" t="str">
            <v>ugb</v>
          </cell>
          <cell r="F1869" t="str">
            <v>GGE</v>
          </cell>
          <cell r="G1869" t="str">
            <v>UP31</v>
          </cell>
          <cell r="H1869" t="str">
            <v>9</v>
          </cell>
          <cell r="I1869" t="str">
            <v>GB</v>
          </cell>
          <cell r="J1869" t="str">
            <v>05/12/2011</v>
          </cell>
          <cell r="K1869">
            <v>11.108754871795</v>
          </cell>
          <cell r="L1869">
            <v>20000</v>
          </cell>
          <cell r="M1869">
            <v>1662.0719999999999</v>
          </cell>
          <cell r="BG1869">
            <v>21662.072</v>
          </cell>
          <cell r="BH1869">
            <v>21662.072</v>
          </cell>
        </row>
        <row r="1870">
          <cell r="D1870" t="str">
            <v>A76452</v>
          </cell>
          <cell r="E1870" t="str">
            <v>ugb</v>
          </cell>
          <cell r="F1870" t="str">
            <v>THW</v>
          </cell>
          <cell r="G1870" t="str">
            <v>UT22</v>
          </cell>
          <cell r="H1870" t="str">
            <v>8</v>
          </cell>
          <cell r="I1870" t="str">
            <v>AU</v>
          </cell>
          <cell r="J1870" t="str">
            <v>17/02/2014</v>
          </cell>
          <cell r="K1870">
            <v>14.180549743589999</v>
          </cell>
          <cell r="L1870">
            <v>25000</v>
          </cell>
          <cell r="M1870">
            <v>2352.0720000000001</v>
          </cell>
          <cell r="BF1870">
            <v>300</v>
          </cell>
          <cell r="BG1870">
            <v>27652.072</v>
          </cell>
          <cell r="BH1870">
            <v>27352.072</v>
          </cell>
        </row>
        <row r="1871">
          <cell r="D1871" t="str">
            <v>A76047</v>
          </cell>
          <cell r="E1871" t="str">
            <v>ugb</v>
          </cell>
          <cell r="F1871" t="str">
            <v>TRL</v>
          </cell>
          <cell r="G1871" t="str">
            <v>UT43</v>
          </cell>
          <cell r="H1871" t="str">
            <v>5</v>
          </cell>
          <cell r="I1871" t="str">
            <v>GB</v>
          </cell>
          <cell r="J1871" t="str">
            <v>11/03/2013</v>
          </cell>
          <cell r="K1871">
            <v>29.829504871794999</v>
          </cell>
          <cell r="L1871">
            <v>41256.25</v>
          </cell>
          <cell r="M1871">
            <v>4595.4345000000003</v>
          </cell>
          <cell r="U1871">
            <v>721.984375</v>
          </cell>
          <cell r="Y1871">
            <v>414.1</v>
          </cell>
          <cell r="AA1871">
            <v>7632.40625</v>
          </cell>
          <cell r="AM1871">
            <v>2475.375</v>
          </cell>
          <cell r="AX1871">
            <v>721.984375</v>
          </cell>
          <cell r="BE1871">
            <v>350</v>
          </cell>
          <cell r="BG1871">
            <v>58167.534500000002</v>
          </cell>
          <cell r="BH1871">
            <v>50185.128250000002</v>
          </cell>
        </row>
        <row r="1872">
          <cell r="D1872" t="str">
            <v>A76128</v>
          </cell>
          <cell r="E1872" t="str">
            <v>ugb</v>
          </cell>
          <cell r="F1872" t="str">
            <v>TRS</v>
          </cell>
          <cell r="G1872" t="str">
            <v>UT42</v>
          </cell>
          <cell r="H1872" t="str">
            <v>6</v>
          </cell>
          <cell r="I1872" t="str">
            <v>GB</v>
          </cell>
          <cell r="J1872" t="str">
            <v>29/04/2013</v>
          </cell>
          <cell r="K1872">
            <v>38.850934358974001</v>
          </cell>
          <cell r="L1872">
            <v>56375</v>
          </cell>
          <cell r="M1872">
            <v>6681.8220000000001</v>
          </cell>
          <cell r="U1872">
            <v>986.5625</v>
          </cell>
          <cell r="AA1872">
            <v>10429.375</v>
          </cell>
          <cell r="AX1872">
            <v>986.5625</v>
          </cell>
          <cell r="BF1872">
            <v>300</v>
          </cell>
          <cell r="BG1872">
            <v>75759.322</v>
          </cell>
          <cell r="BH1872">
            <v>65029.947</v>
          </cell>
        </row>
        <row r="1873">
          <cell r="D1873" t="str">
            <v>I00237</v>
          </cell>
          <cell r="E1873" t="str">
            <v>uin</v>
          </cell>
          <cell r="F1873" t="str">
            <v>TRL</v>
          </cell>
          <cell r="G1873" t="str">
            <v>UT111</v>
          </cell>
          <cell r="H1873" t="str">
            <v>8</v>
          </cell>
          <cell r="I1873" t="str">
            <v>IN</v>
          </cell>
          <cell r="J1873" t="str">
            <v>05/06/2013</v>
          </cell>
          <cell r="K1873">
            <v>2.630694456508194</v>
          </cell>
          <cell r="L1873">
            <v>2120.8699494329617</v>
          </cell>
          <cell r="M1873">
            <v>0</v>
          </cell>
          <cell r="S1873">
            <v>94.260886641464964</v>
          </cell>
          <cell r="V1873">
            <v>101.80175757278217</v>
          </cell>
          <cell r="AA1873">
            <v>853.65015464676708</v>
          </cell>
          <cell r="AB1873">
            <v>1060.4349747164808</v>
          </cell>
          <cell r="AC1873">
            <v>147.28263537728901</v>
          </cell>
          <cell r="AD1873">
            <v>245.47105896214833</v>
          </cell>
          <cell r="AQ1873">
            <v>254.50439393195541</v>
          </cell>
          <cell r="BA1873">
            <v>1277.5492169473218</v>
          </cell>
          <cell r="BG1873">
            <v>6155.8250282291719</v>
          </cell>
          <cell r="BH1873">
            <v>5302.1748735824049</v>
          </cell>
        </row>
        <row r="1874">
          <cell r="D1874" t="str">
            <v>I00353</v>
          </cell>
          <cell r="E1874" t="str">
            <v>uin</v>
          </cell>
          <cell r="F1874" t="str">
            <v>WWN</v>
          </cell>
          <cell r="G1874" t="str">
            <v>UU115</v>
          </cell>
          <cell r="H1874" t="str">
            <v>8</v>
          </cell>
          <cell r="I1874" t="str">
            <v>IN</v>
          </cell>
          <cell r="J1874" t="str">
            <v>23/01/2014</v>
          </cell>
          <cell r="K1874">
            <v>3.4855178369342039</v>
          </cell>
          <cell r="L1874">
            <v>3927.5369433943733</v>
          </cell>
          <cell r="M1874">
            <v>0</v>
          </cell>
          <cell r="S1874">
            <v>94.260886641464964</v>
          </cell>
          <cell r="V1874">
            <v>188.52177328292993</v>
          </cell>
          <cell r="AA1874">
            <v>1117.9655358633215</v>
          </cell>
          <cell r="AB1874">
            <v>1963.7684716971867</v>
          </cell>
          <cell r="AC1874">
            <v>147.28263537728901</v>
          </cell>
          <cell r="AD1874">
            <v>245.47105896214833</v>
          </cell>
          <cell r="AQ1874">
            <v>471.30443320732479</v>
          </cell>
          <cell r="BA1874">
            <v>0</v>
          </cell>
          <cell r="BG1874">
            <v>8156.1117384260397</v>
          </cell>
          <cell r="BH1874">
            <v>7038.1462025627179</v>
          </cell>
        </row>
        <row r="1875">
          <cell r="D1875" t="str">
            <v>U03161</v>
          </cell>
          <cell r="E1875" t="str">
            <v>ugb</v>
          </cell>
          <cell r="F1875" t="str">
            <v>WWN</v>
          </cell>
          <cell r="G1875" t="str">
            <v>UU61</v>
          </cell>
          <cell r="H1875" t="str">
            <v>8</v>
          </cell>
          <cell r="J1875" t="str">
            <v>26/10/2010</v>
          </cell>
          <cell r="K1875">
            <v>0</v>
          </cell>
          <cell r="L1875">
            <v>49.92</v>
          </cell>
          <cell r="M1875">
            <v>0</v>
          </cell>
          <cell r="BG1875">
            <v>49.92</v>
          </cell>
          <cell r="BH1875">
            <v>49.92</v>
          </cell>
        </row>
        <row r="1876">
          <cell r="D1876" t="str">
            <v>A50221</v>
          </cell>
          <cell r="E1876" t="str">
            <v>ugb</v>
          </cell>
          <cell r="F1876" t="str">
            <v>THW</v>
          </cell>
          <cell r="G1876" t="str">
            <v>UT22</v>
          </cell>
          <cell r="H1876" t="str">
            <v>11</v>
          </cell>
          <cell r="I1876" t="str">
            <v>GB</v>
          </cell>
          <cell r="J1876" t="str">
            <v>01/04/2012</v>
          </cell>
          <cell r="K1876">
            <v>8.5409600000000001</v>
          </cell>
          <cell r="L1876">
            <v>15600</v>
          </cell>
          <cell r="M1876">
            <v>1054.8720000000001</v>
          </cell>
          <cell r="BG1876">
            <v>16654.871999999999</v>
          </cell>
          <cell r="BH1876">
            <v>16654.871999999999</v>
          </cell>
        </row>
        <row r="1877">
          <cell r="D1877" t="str">
            <v>A50235</v>
          </cell>
          <cell r="E1877" t="str">
            <v>ugb</v>
          </cell>
          <cell r="F1877" t="str">
            <v>THW</v>
          </cell>
          <cell r="G1877" t="str">
            <v>UT23</v>
          </cell>
          <cell r="H1877" t="str">
            <v>8</v>
          </cell>
          <cell r="I1877" t="str">
            <v>GB</v>
          </cell>
          <cell r="J1877" t="str">
            <v>23/04/2012</v>
          </cell>
          <cell r="K1877">
            <v>0</v>
          </cell>
          <cell r="L1877">
            <v>27</v>
          </cell>
          <cell r="M1877">
            <v>0</v>
          </cell>
          <cell r="BG1877">
            <v>27</v>
          </cell>
          <cell r="BH1877">
            <v>27</v>
          </cell>
        </row>
        <row r="1878">
          <cell r="D1878" t="str">
            <v>A86797</v>
          </cell>
          <cell r="E1878" t="str">
            <v>ugb</v>
          </cell>
          <cell r="F1878" t="str">
            <v>THW</v>
          </cell>
          <cell r="G1878" t="str">
            <v>UT25</v>
          </cell>
          <cell r="H1878" t="str">
            <v>4</v>
          </cell>
          <cell r="I1878" t="str">
            <v>GB</v>
          </cell>
          <cell r="J1878" t="str">
            <v>04/08/2003</v>
          </cell>
          <cell r="K1878">
            <v>50.284013326154003</v>
          </cell>
          <cell r="L1878">
            <v>61910.042399999998</v>
          </cell>
          <cell r="M1878">
            <v>0</v>
          </cell>
          <cell r="U1878">
            <v>1083.4257419999999</v>
          </cell>
          <cell r="AA1878">
            <v>11453.357844</v>
          </cell>
          <cell r="AC1878">
            <v>990</v>
          </cell>
          <cell r="AE1878">
            <v>11667</v>
          </cell>
          <cell r="AF1878">
            <v>10600</v>
          </cell>
          <cell r="BE1878">
            <v>350</v>
          </cell>
          <cell r="BG1878">
            <v>98053.825985999996</v>
          </cell>
          <cell r="BH1878">
            <v>86250.468141999998</v>
          </cell>
        </row>
        <row r="1879">
          <cell r="D1879" t="str">
            <v>A80042</v>
          </cell>
          <cell r="E1879" t="str">
            <v>ugb</v>
          </cell>
          <cell r="F1879" t="str">
            <v>ERE</v>
          </cell>
          <cell r="G1879" t="str">
            <v>UU81</v>
          </cell>
          <cell r="H1879" t="str">
            <v>8</v>
          </cell>
          <cell r="I1879" t="str">
            <v>GB</v>
          </cell>
          <cell r="J1879" t="str">
            <v>19/12/2012</v>
          </cell>
          <cell r="K1879">
            <v>29.783626666667001</v>
          </cell>
          <cell r="L1879">
            <v>52000</v>
          </cell>
          <cell r="M1879">
            <v>6078.0720000000001</v>
          </cell>
          <cell r="BG1879">
            <v>58078.072</v>
          </cell>
          <cell r="BH1879">
            <v>58078.072</v>
          </cell>
        </row>
        <row r="1880">
          <cell r="D1880" t="str">
            <v>A25286</v>
          </cell>
          <cell r="E1880" t="str">
            <v>ugb</v>
          </cell>
          <cell r="F1880" t="str">
            <v>TRL</v>
          </cell>
          <cell r="G1880" t="str">
            <v>UT42</v>
          </cell>
          <cell r="H1880" t="str">
            <v>8</v>
          </cell>
          <cell r="I1880" t="str">
            <v>GB</v>
          </cell>
          <cell r="J1880" t="str">
            <v>05/03/2012</v>
          </cell>
          <cell r="K1880">
            <v>13.150034615385</v>
          </cell>
          <cell r="L1880">
            <v>25000</v>
          </cell>
          <cell r="M1880">
            <v>2352.0720000000001</v>
          </cell>
          <cell r="BG1880">
            <v>27352.072</v>
          </cell>
          <cell r="BH1880">
            <v>27352.072</v>
          </cell>
        </row>
        <row r="1881">
          <cell r="D1881" t="str">
            <v>U03074</v>
          </cell>
          <cell r="E1881" t="str">
            <v>ugb</v>
          </cell>
          <cell r="F1881" t="str">
            <v>TRL</v>
          </cell>
          <cell r="G1881" t="str">
            <v>UT41</v>
          </cell>
          <cell r="H1881" t="str">
            <v>7</v>
          </cell>
          <cell r="J1881" t="str">
            <v>27/10/2009</v>
          </cell>
          <cell r="K1881">
            <v>0</v>
          </cell>
          <cell r="L1881">
            <v>36.299999999999997</v>
          </cell>
          <cell r="M1881">
            <v>0</v>
          </cell>
          <cell r="BG1881">
            <v>36.299999999999997</v>
          </cell>
          <cell r="BH1881">
            <v>36.299999999999997</v>
          </cell>
        </row>
        <row r="1882">
          <cell r="D1882" t="str">
            <v>A76070</v>
          </cell>
          <cell r="E1882" t="str">
            <v>ugb</v>
          </cell>
          <cell r="F1882" t="str">
            <v>WWN</v>
          </cell>
          <cell r="G1882" t="str">
            <v>UU71</v>
          </cell>
          <cell r="H1882" t="str">
            <v>8</v>
          </cell>
          <cell r="I1882" t="str">
            <v>GB</v>
          </cell>
          <cell r="J1882" t="str">
            <v>25/02/2013</v>
          </cell>
          <cell r="K1882">
            <v>0</v>
          </cell>
          <cell r="L1882">
            <v>21600</v>
          </cell>
          <cell r="M1882">
            <v>1882.8720000000001</v>
          </cell>
          <cell r="BG1882">
            <v>23482.871999999999</v>
          </cell>
          <cell r="BH1882">
            <v>23482.871999999999</v>
          </cell>
        </row>
        <row r="1883">
          <cell r="D1883" t="str">
            <v>A05558</v>
          </cell>
          <cell r="E1883" t="str">
            <v>ugb</v>
          </cell>
          <cell r="F1883" t="str">
            <v>WWN</v>
          </cell>
          <cell r="G1883" t="str">
            <v>UU71</v>
          </cell>
          <cell r="H1883" t="str">
            <v>3</v>
          </cell>
          <cell r="I1883" t="str">
            <v>GB</v>
          </cell>
          <cell r="J1883" t="str">
            <v>01/05/1990</v>
          </cell>
          <cell r="K1883">
            <v>49.624847346872002</v>
          </cell>
          <cell r="L1883">
            <v>61393.228799999997</v>
          </cell>
          <cell r="M1883">
            <v>8487.8871744000007</v>
          </cell>
          <cell r="P1883">
            <v>8069.2</v>
          </cell>
          <cell r="U1883">
            <v>1074.3815039999999</v>
          </cell>
          <cell r="Y1883">
            <v>414.1</v>
          </cell>
          <cell r="AA1883">
            <v>11357.747327999999</v>
          </cell>
          <cell r="AN1883">
            <v>4297.5260159999998</v>
          </cell>
          <cell r="AX1883">
            <v>1074.3815039999999</v>
          </cell>
          <cell r="BD1883">
            <v>600</v>
          </cell>
          <cell r="BG1883">
            <v>96768.452326400002</v>
          </cell>
          <cell r="BH1883">
            <v>84810.704998400004</v>
          </cell>
        </row>
        <row r="1884">
          <cell r="D1884" t="str">
            <v>A50226</v>
          </cell>
          <cell r="E1884" t="str">
            <v>ugb</v>
          </cell>
          <cell r="F1884" t="str">
            <v>THW</v>
          </cell>
          <cell r="G1884" t="str">
            <v>UT22</v>
          </cell>
          <cell r="H1884" t="str">
            <v>11</v>
          </cell>
          <cell r="I1884" t="str">
            <v>GB</v>
          </cell>
          <cell r="J1884" t="str">
            <v>01/04/2012</v>
          </cell>
          <cell r="K1884">
            <v>10.81696</v>
          </cell>
          <cell r="L1884">
            <v>19500</v>
          </cell>
          <cell r="M1884">
            <v>1593.0719999999999</v>
          </cell>
          <cell r="BG1884">
            <v>21093.072</v>
          </cell>
          <cell r="BH1884">
            <v>21093.072</v>
          </cell>
        </row>
        <row r="1885">
          <cell r="D1885" t="str">
            <v>U02979</v>
          </cell>
          <cell r="E1885" t="str">
            <v>ugb</v>
          </cell>
          <cell r="F1885" t="str">
            <v>TRL</v>
          </cell>
          <cell r="G1885" t="str">
            <v>UT41</v>
          </cell>
          <cell r="H1885" t="str">
            <v>7</v>
          </cell>
          <cell r="J1885" t="str">
            <v>26/01/2009</v>
          </cell>
          <cell r="K1885">
            <v>0</v>
          </cell>
          <cell r="L1885">
            <v>50.5</v>
          </cell>
          <cell r="M1885">
            <v>0</v>
          </cell>
          <cell r="BG1885">
            <v>50.5</v>
          </cell>
          <cell r="BH1885">
            <v>50.5</v>
          </cell>
        </row>
        <row r="1886">
          <cell r="D1886" t="str">
            <v>A86894</v>
          </cell>
          <cell r="E1886" t="str">
            <v>ugb</v>
          </cell>
          <cell r="F1886" t="str">
            <v>THW</v>
          </cell>
          <cell r="G1886" t="str">
            <v>UT21</v>
          </cell>
          <cell r="H1886" t="str">
            <v>7</v>
          </cell>
          <cell r="I1886" t="str">
            <v>GB</v>
          </cell>
          <cell r="J1886" t="str">
            <v>11/08/2003</v>
          </cell>
          <cell r="K1886">
            <v>23.743013456410001</v>
          </cell>
          <cell r="L1886">
            <v>33100</v>
          </cell>
          <cell r="M1886">
            <v>3489.39624</v>
          </cell>
          <cell r="T1886">
            <v>141.47999999999999</v>
          </cell>
          <cell r="U1886">
            <v>579.25</v>
          </cell>
          <cell r="AA1886">
            <v>6123.5</v>
          </cell>
          <cell r="AM1886">
            <v>1986</v>
          </cell>
          <cell r="AX1886">
            <v>579.25</v>
          </cell>
          <cell r="BF1886">
            <v>300</v>
          </cell>
          <cell r="BG1886">
            <v>46298.876239999998</v>
          </cell>
          <cell r="BH1886">
            <v>39875.376239999998</v>
          </cell>
        </row>
        <row r="1887">
          <cell r="D1887" t="str">
            <v>A87491</v>
          </cell>
          <cell r="E1887" t="str">
            <v>ugb</v>
          </cell>
          <cell r="F1887" t="str">
            <v>TRL</v>
          </cell>
          <cell r="G1887" t="str">
            <v>UT42</v>
          </cell>
          <cell r="H1887" t="str">
            <v>4</v>
          </cell>
          <cell r="I1887" t="str">
            <v>GB</v>
          </cell>
          <cell r="J1887" t="str">
            <v>08/09/2003</v>
          </cell>
          <cell r="K1887">
            <v>0</v>
          </cell>
          <cell r="L1887">
            <v>52000</v>
          </cell>
          <cell r="M1887">
            <v>8232.9419999999991</v>
          </cell>
          <cell r="BG1887">
            <v>60232.942000000003</v>
          </cell>
          <cell r="BH1887">
            <v>60232.942000000003</v>
          </cell>
        </row>
        <row r="1888">
          <cell r="D1888" t="str">
            <v>A81175</v>
          </cell>
          <cell r="E1888" t="str">
            <v>ugb</v>
          </cell>
          <cell r="F1888" t="str">
            <v>GGE</v>
          </cell>
          <cell r="G1888" t="str">
            <v>UP31</v>
          </cell>
          <cell r="H1888" t="str">
            <v>5</v>
          </cell>
          <cell r="I1888" t="str">
            <v>GB</v>
          </cell>
          <cell r="J1888" t="str">
            <v>02/10/2000</v>
          </cell>
          <cell r="K1888">
            <v>35.656959999999998</v>
          </cell>
          <cell r="L1888">
            <v>48925</v>
          </cell>
          <cell r="M1888">
            <v>5653.7219999999998</v>
          </cell>
          <cell r="U1888">
            <v>856.1875</v>
          </cell>
          <cell r="Y1888">
            <v>414.1</v>
          </cell>
          <cell r="AA1888">
            <v>9051.125</v>
          </cell>
          <cell r="AN1888">
            <v>3424.75</v>
          </cell>
          <cell r="AX1888">
            <v>856.1875</v>
          </cell>
          <cell r="BE1888">
            <v>350</v>
          </cell>
          <cell r="BG1888">
            <v>69531.072</v>
          </cell>
          <cell r="BH1888">
            <v>60129.947</v>
          </cell>
        </row>
        <row r="1889">
          <cell r="D1889" t="str">
            <v>I00298</v>
          </cell>
          <cell r="E1889" t="str">
            <v>uin</v>
          </cell>
          <cell r="F1889" t="str">
            <v>AHR</v>
          </cell>
          <cell r="G1889" t="str">
            <v>US111</v>
          </cell>
          <cell r="H1889" t="str">
            <v>6</v>
          </cell>
          <cell r="J1889" t="str">
            <v>16/10/2013</v>
          </cell>
          <cell r="K1889">
            <v>0</v>
          </cell>
          <cell r="L1889">
            <v>5302.174873582404</v>
          </cell>
          <cell r="M1889">
            <v>0</v>
          </cell>
          <cell r="BG1889">
            <v>5302.174873582404</v>
          </cell>
          <cell r="BH1889">
            <v>5302.174873582404</v>
          </cell>
        </row>
        <row r="1890">
          <cell r="D1890" t="str">
            <v>I00297</v>
          </cell>
          <cell r="E1890" t="str">
            <v>uin</v>
          </cell>
          <cell r="F1890" t="str">
            <v>TRO</v>
          </cell>
          <cell r="G1890" t="str">
            <v>UT111</v>
          </cell>
          <cell r="H1890" t="str">
            <v>7</v>
          </cell>
          <cell r="I1890" t="str">
            <v>IN</v>
          </cell>
          <cell r="J1890" t="str">
            <v>17/10/2013</v>
          </cell>
          <cell r="K1890">
            <v>2.9979624643280185</v>
          </cell>
          <cell r="L1890">
            <v>3338.4064018852173</v>
          </cell>
          <cell r="M1890">
            <v>0</v>
          </cell>
          <cell r="S1890">
            <v>94.260886641464964</v>
          </cell>
          <cell r="V1890">
            <v>160.24350729049044</v>
          </cell>
          <cell r="AA1890">
            <v>959.75570720212079</v>
          </cell>
          <cell r="AB1890">
            <v>1669.2032009426086</v>
          </cell>
          <cell r="AC1890">
            <v>147.28263537728901</v>
          </cell>
          <cell r="AD1890">
            <v>245.47105896214833</v>
          </cell>
          <cell r="AQ1890">
            <v>400.60876822622612</v>
          </cell>
          <cell r="BA1890">
            <v>0</v>
          </cell>
          <cell r="BG1890">
            <v>7015.2321665275658</v>
          </cell>
          <cell r="BH1890">
            <v>6055.4764593254449</v>
          </cell>
        </row>
        <row r="1891">
          <cell r="D1891" t="str">
            <v>I00359</v>
          </cell>
          <cell r="E1891" t="str">
            <v>uin</v>
          </cell>
          <cell r="F1891" t="str">
            <v>TRS</v>
          </cell>
          <cell r="G1891" t="str">
            <v>UT111</v>
          </cell>
          <cell r="H1891" t="str">
            <v>8</v>
          </cell>
          <cell r="I1891" t="str">
            <v>IN</v>
          </cell>
          <cell r="J1891" t="str">
            <v>17/02/2014</v>
          </cell>
          <cell r="K1891">
            <v>3.2417401506311161</v>
          </cell>
          <cell r="L1891">
            <v>3632.9716726397951</v>
          </cell>
          <cell r="M1891">
            <v>0</v>
          </cell>
          <cell r="S1891">
            <v>94.260886641464964</v>
          </cell>
          <cell r="V1891">
            <v>174.3826402867102</v>
          </cell>
          <cell r="AA1891">
            <v>1038.8606215327211</v>
          </cell>
          <cell r="AB1891">
            <v>1816.4858363198975</v>
          </cell>
          <cell r="AC1891">
            <v>147.28263537728901</v>
          </cell>
          <cell r="AD1891">
            <v>245.47105896214833</v>
          </cell>
          <cell r="AQ1891">
            <v>435.95660071677548</v>
          </cell>
          <cell r="BA1891">
            <v>0</v>
          </cell>
          <cell r="BG1891">
            <v>7585.6719524768023</v>
          </cell>
          <cell r="BH1891">
            <v>6546.8113309440814</v>
          </cell>
        </row>
        <row r="1892">
          <cell r="D1892" t="str">
            <v>A74860</v>
          </cell>
          <cell r="E1892" t="str">
            <v>ugb</v>
          </cell>
          <cell r="F1892" t="str">
            <v>EEA</v>
          </cell>
          <cell r="G1892" t="str">
            <v>UE31</v>
          </cell>
          <cell r="H1892" t="str">
            <v>10</v>
          </cell>
          <cell r="I1892" t="str">
            <v>GB</v>
          </cell>
          <cell r="J1892" t="str">
            <v>13/08/2012</v>
          </cell>
          <cell r="K1892">
            <v>12.649944615384999</v>
          </cell>
          <cell r="L1892">
            <v>18615</v>
          </cell>
          <cell r="M1892">
            <v>1470.942</v>
          </cell>
          <cell r="U1892">
            <v>325.76249999999999</v>
          </cell>
          <cell r="AA1892">
            <v>3443.7750000000001</v>
          </cell>
          <cell r="AH1892">
            <v>186.15</v>
          </cell>
          <cell r="AX1892">
            <v>325.76249999999999</v>
          </cell>
          <cell r="BF1892">
            <v>300</v>
          </cell>
          <cell r="BG1892">
            <v>24667.392</v>
          </cell>
          <cell r="BH1892">
            <v>20923.616999999998</v>
          </cell>
        </row>
        <row r="1893">
          <cell r="D1893" t="str">
            <v>A74801</v>
          </cell>
          <cell r="E1893" t="str">
            <v>ugb</v>
          </cell>
          <cell r="F1893" t="str">
            <v>EEA</v>
          </cell>
          <cell r="G1893" t="str">
            <v>UE31</v>
          </cell>
          <cell r="H1893" t="str">
            <v>10</v>
          </cell>
          <cell r="I1893" t="str">
            <v>GB</v>
          </cell>
          <cell r="J1893" t="str">
            <v>26/06/2012</v>
          </cell>
          <cell r="K1893">
            <v>0</v>
          </cell>
          <cell r="L1893">
            <v>18000</v>
          </cell>
          <cell r="M1893">
            <v>1450.6559999999999</v>
          </cell>
          <cell r="BG1893">
            <v>19450.655999999999</v>
          </cell>
          <cell r="BH1893">
            <v>19450.655999999999</v>
          </cell>
        </row>
        <row r="1894">
          <cell r="D1894" t="str">
            <v>I00036</v>
          </cell>
          <cell r="E1894" t="str">
            <v>uin</v>
          </cell>
          <cell r="F1894" t="str">
            <v>WWN</v>
          </cell>
          <cell r="G1894" t="str">
            <v>UU111</v>
          </cell>
          <cell r="H1894" t="str">
            <v>8</v>
          </cell>
          <cell r="I1894" t="str">
            <v>IN</v>
          </cell>
          <cell r="J1894" t="str">
            <v>20/10/2010</v>
          </cell>
          <cell r="K1894">
            <v>1.0070607547165105</v>
          </cell>
          <cell r="L1894">
            <v>2356.5221660366242</v>
          </cell>
          <cell r="M1894">
            <v>0</v>
          </cell>
          <cell r="BG1894">
            <v>2356.5221660366242</v>
          </cell>
          <cell r="BH1894">
            <v>2356.5221660366242</v>
          </cell>
        </row>
        <row r="1895">
          <cell r="D1895" t="str">
            <v>I00304</v>
          </cell>
          <cell r="E1895" t="str">
            <v>uin</v>
          </cell>
          <cell r="F1895" t="str">
            <v>THW</v>
          </cell>
          <cell r="G1895" t="str">
            <v>UT211</v>
          </cell>
          <cell r="H1895" t="str">
            <v>7</v>
          </cell>
          <cell r="I1895" t="str">
            <v>IN</v>
          </cell>
          <cell r="J1895" t="str">
            <v>28/10/2013</v>
          </cell>
          <cell r="K1895">
            <v>2.9167032355603224</v>
          </cell>
          <cell r="L1895">
            <v>3240.217978300358</v>
          </cell>
          <cell r="M1895">
            <v>0</v>
          </cell>
          <cell r="S1895">
            <v>94.260886641464964</v>
          </cell>
          <cell r="V1895">
            <v>155.53046295841719</v>
          </cell>
          <cell r="AA1895">
            <v>933.38740242525398</v>
          </cell>
          <cell r="AB1895">
            <v>1620.108989150179</v>
          </cell>
          <cell r="AC1895">
            <v>147.28263537728901</v>
          </cell>
          <cell r="AD1895">
            <v>245.47105896214833</v>
          </cell>
          <cell r="AQ1895">
            <v>388.82615739604302</v>
          </cell>
          <cell r="BA1895">
            <v>0</v>
          </cell>
          <cell r="BG1895">
            <v>6825.0855712111534</v>
          </cell>
          <cell r="BH1895">
            <v>5891.6981687858997</v>
          </cell>
        </row>
        <row r="1896">
          <cell r="D1896" t="str">
            <v>I00258</v>
          </cell>
          <cell r="E1896" t="str">
            <v>uin</v>
          </cell>
          <cell r="F1896" t="str">
            <v>TRS</v>
          </cell>
          <cell r="G1896" t="str">
            <v>UT111</v>
          </cell>
          <cell r="H1896" t="str">
            <v>6</v>
          </cell>
          <cell r="I1896" t="str">
            <v>IN</v>
          </cell>
          <cell r="J1896" t="str">
            <v>01/08/2013</v>
          </cell>
          <cell r="K1896">
            <v>7.8301343628851106</v>
          </cell>
          <cell r="L1896">
            <v>6048.4068928273346</v>
          </cell>
          <cell r="M1896">
            <v>767.01340271981928</v>
          </cell>
          <cell r="S1896">
            <v>94.260886641464964</v>
          </cell>
          <cell r="V1896">
            <v>290.32353085571208</v>
          </cell>
          <cell r="AA1896">
            <v>2434.4837743630023</v>
          </cell>
          <cell r="AB1896">
            <v>3024.2034464136673</v>
          </cell>
          <cell r="AC1896">
            <v>147.28263537728901</v>
          </cell>
          <cell r="AD1896">
            <v>245.47105896214833</v>
          </cell>
          <cell r="BA1896">
            <v>5271.0687809907204</v>
          </cell>
          <cell r="BG1896">
            <v>18322.514409151161</v>
          </cell>
          <cell r="BH1896">
            <v>15888.03063478816</v>
          </cell>
        </row>
        <row r="1897">
          <cell r="D1897" t="str">
            <v>A76114</v>
          </cell>
          <cell r="E1897" t="str">
            <v>ugb</v>
          </cell>
          <cell r="F1897" t="str">
            <v>TRL</v>
          </cell>
          <cell r="G1897" t="str">
            <v>UT42</v>
          </cell>
          <cell r="H1897" t="str">
            <v>5</v>
          </cell>
          <cell r="I1897" t="str">
            <v>IN</v>
          </cell>
          <cell r="J1897" t="str">
            <v>15/05/2013</v>
          </cell>
          <cell r="K1897">
            <v>32.708549743589998</v>
          </cell>
          <cell r="L1897">
            <v>47250</v>
          </cell>
          <cell r="M1897">
            <v>5422.5720000000001</v>
          </cell>
          <cell r="U1897">
            <v>826.875</v>
          </cell>
          <cell r="Y1897">
            <v>414.1</v>
          </cell>
          <cell r="AA1897">
            <v>8741.25</v>
          </cell>
          <cell r="AX1897">
            <v>826.875</v>
          </cell>
          <cell r="BF1897">
            <v>300</v>
          </cell>
          <cell r="BG1897">
            <v>63781.671999999999</v>
          </cell>
          <cell r="BH1897">
            <v>54740.421999999999</v>
          </cell>
        </row>
        <row r="1898">
          <cell r="D1898" t="str">
            <v>U03113</v>
          </cell>
          <cell r="E1898" t="str">
            <v>ugb</v>
          </cell>
          <cell r="F1898" t="str">
            <v>THW</v>
          </cell>
          <cell r="G1898" t="str">
            <v>UT21</v>
          </cell>
          <cell r="H1898" t="str">
            <v>10</v>
          </cell>
          <cell r="J1898" t="str">
            <v>29/03/2010</v>
          </cell>
          <cell r="K1898">
            <v>0</v>
          </cell>
          <cell r="L1898">
            <v>17.5</v>
          </cell>
          <cell r="M1898">
            <v>0</v>
          </cell>
          <cell r="BG1898">
            <v>17.5</v>
          </cell>
          <cell r="BH1898">
            <v>17.5</v>
          </cell>
        </row>
        <row r="1899">
          <cell r="D1899" t="str">
            <v>A98639</v>
          </cell>
          <cell r="E1899" t="str">
            <v>ugb</v>
          </cell>
          <cell r="F1899" t="str">
            <v>BBI</v>
          </cell>
          <cell r="G1899" t="str">
            <v>UP33</v>
          </cell>
          <cell r="H1899" t="str">
            <v>3</v>
          </cell>
          <cell r="I1899" t="str">
            <v>GB</v>
          </cell>
          <cell r="J1899" t="str">
            <v>27/06/2005</v>
          </cell>
          <cell r="K1899">
            <v>57.121909743590003</v>
          </cell>
          <cell r="L1899">
            <v>73440</v>
          </cell>
          <cell r="M1899">
            <v>9956.4240000000009</v>
          </cell>
          <cell r="P1899">
            <v>6664</v>
          </cell>
          <cell r="U1899">
            <v>1285.2</v>
          </cell>
          <cell r="Y1899">
            <v>414.1</v>
          </cell>
          <cell r="AA1899">
            <v>13586.4</v>
          </cell>
          <cell r="AM1899">
            <v>4406.3999999999996</v>
          </cell>
          <cell r="AX1899">
            <v>1285.2</v>
          </cell>
          <cell r="BE1899">
            <v>350</v>
          </cell>
          <cell r="BG1899">
            <v>111387.724</v>
          </cell>
          <cell r="BH1899">
            <v>97451.324000000008</v>
          </cell>
        </row>
        <row r="1900">
          <cell r="D1900" t="str">
            <v>A74796</v>
          </cell>
          <cell r="E1900" t="str">
            <v>ugb</v>
          </cell>
          <cell r="F1900" t="str">
            <v>ERE</v>
          </cell>
          <cell r="G1900" t="str">
            <v>UU81</v>
          </cell>
          <cell r="H1900" t="str">
            <v>7</v>
          </cell>
          <cell r="I1900" t="str">
            <v>GB</v>
          </cell>
          <cell r="J1900" t="str">
            <v>25/06/2012</v>
          </cell>
          <cell r="K1900">
            <v>20.475370256409999</v>
          </cell>
          <cell r="L1900">
            <v>36050</v>
          </cell>
          <cell r="M1900">
            <v>3876.9720000000002</v>
          </cell>
          <cell r="BG1900">
            <v>39926.972000000002</v>
          </cell>
          <cell r="BH1900">
            <v>39926.972000000002</v>
          </cell>
        </row>
        <row r="1901">
          <cell r="D1901" t="str">
            <v>I00369</v>
          </cell>
          <cell r="E1901" t="str">
            <v>uin</v>
          </cell>
          <cell r="F1901" t="str">
            <v>TRO</v>
          </cell>
          <cell r="G1901" t="str">
            <v>UT111</v>
          </cell>
          <cell r="H1901" t="str">
            <v>9</v>
          </cell>
          <cell r="I1901" t="str">
            <v>IN</v>
          </cell>
          <cell r="J1901" t="str">
            <v>24/03/2014</v>
          </cell>
          <cell r="K1901">
            <v>1.649059266784241</v>
          </cell>
          <cell r="L1901">
            <v>1708.4785703765524</v>
          </cell>
          <cell r="M1901">
            <v>0</v>
          </cell>
          <cell r="S1901">
            <v>94.260886641464964</v>
          </cell>
          <cell r="V1901">
            <v>82.006971378074525</v>
          </cell>
          <cell r="AA1901">
            <v>522.04184790613181</v>
          </cell>
          <cell r="AB1901">
            <v>854.2392851882762</v>
          </cell>
          <cell r="AC1901">
            <v>147.28263537728901</v>
          </cell>
          <cell r="AD1901">
            <v>245.47105896214833</v>
          </cell>
          <cell r="AQ1901">
            <v>205.01742844518628</v>
          </cell>
          <cell r="BA1901">
            <v>0</v>
          </cell>
          <cell r="BG1901">
            <v>3858.7986842751234</v>
          </cell>
          <cell r="BH1901">
            <v>3336.7568363689916</v>
          </cell>
        </row>
        <row r="1902">
          <cell r="D1902" t="str">
            <v>I00340</v>
          </cell>
          <cell r="E1902" t="str">
            <v>uin</v>
          </cell>
          <cell r="F1902" t="str">
            <v>WWN</v>
          </cell>
          <cell r="G1902" t="str">
            <v>UU115</v>
          </cell>
          <cell r="H1902" t="str">
            <v>8</v>
          </cell>
          <cell r="I1902" t="str">
            <v>IN</v>
          </cell>
          <cell r="J1902" t="str">
            <v>09/12/2013</v>
          </cell>
          <cell r="K1902">
            <v>1.7303184955519368</v>
          </cell>
          <cell r="L1902">
            <v>1806.6669939614119</v>
          </cell>
          <cell r="M1902">
            <v>0</v>
          </cell>
          <cell r="S1902">
            <v>94.260886641464964</v>
          </cell>
          <cell r="V1902">
            <v>86.720015710147763</v>
          </cell>
          <cell r="AA1902">
            <v>548.41015268299861</v>
          </cell>
          <cell r="AB1902">
            <v>903.33349698070595</v>
          </cell>
          <cell r="AC1902">
            <v>147.28263537728901</v>
          </cell>
          <cell r="AD1902">
            <v>245.47105896214833</v>
          </cell>
          <cell r="AQ1902">
            <v>216.80003927536941</v>
          </cell>
          <cell r="BA1902">
            <v>0</v>
          </cell>
          <cell r="BG1902">
            <v>4048.9452795915358</v>
          </cell>
          <cell r="BH1902">
            <v>3500.5351269085372</v>
          </cell>
        </row>
        <row r="1903">
          <cell r="D1903" t="str">
            <v>I00207</v>
          </cell>
          <cell r="E1903" t="str">
            <v>uin</v>
          </cell>
          <cell r="F1903" t="str">
            <v>THW</v>
          </cell>
          <cell r="G1903" t="str">
            <v>UT216</v>
          </cell>
          <cell r="H1903" t="str">
            <v>7</v>
          </cell>
          <cell r="I1903" t="str">
            <v>IN</v>
          </cell>
          <cell r="J1903" t="str">
            <v>04/02/2013</v>
          </cell>
          <cell r="K1903">
            <v>3.0813226735952477</v>
          </cell>
          <cell r="L1903">
            <v>2484.1671166969409</v>
          </cell>
          <cell r="M1903">
            <v>0</v>
          </cell>
          <cell r="S1903">
            <v>94.260886641464964</v>
          </cell>
          <cell r="V1903">
            <v>119.24002160145318</v>
          </cell>
          <cell r="AA1903">
            <v>999.87726447051898</v>
          </cell>
          <cell r="AB1903">
            <v>1242.0835583484704</v>
          </cell>
          <cell r="AC1903">
            <v>147.28263537728901</v>
          </cell>
          <cell r="AD1903">
            <v>245.47105896214833</v>
          </cell>
          <cell r="AQ1903">
            <v>298.10005400363292</v>
          </cell>
          <cell r="BA1903">
            <v>1579.8124601109528</v>
          </cell>
          <cell r="BG1903">
            <v>7210.2950562128717</v>
          </cell>
          <cell r="BH1903">
            <v>6210.4177917423531</v>
          </cell>
        </row>
        <row r="1904">
          <cell r="D1904" t="str">
            <v>A25011</v>
          </cell>
          <cell r="E1904" t="str">
            <v>ugb</v>
          </cell>
          <cell r="F1904" t="str">
            <v>SBR</v>
          </cell>
          <cell r="G1904" t="str">
            <v>UT31</v>
          </cell>
          <cell r="H1904" t="str">
            <v>9</v>
          </cell>
          <cell r="I1904" t="str">
            <v>GB</v>
          </cell>
          <cell r="J1904" t="str">
            <v>07/04/2008</v>
          </cell>
          <cell r="K1904">
            <v>12.859524102564</v>
          </cell>
          <cell r="L1904">
            <v>23000</v>
          </cell>
          <cell r="M1904">
            <v>2076.0720000000001</v>
          </cell>
          <cell r="BG1904">
            <v>25076.072</v>
          </cell>
          <cell r="BH1904">
            <v>25076.072</v>
          </cell>
        </row>
        <row r="1905">
          <cell r="D1905" t="str">
            <v>I00312</v>
          </cell>
          <cell r="E1905" t="str">
            <v>uin</v>
          </cell>
          <cell r="F1905" t="str">
            <v>THW</v>
          </cell>
          <cell r="G1905" t="str">
            <v>UT211</v>
          </cell>
          <cell r="H1905" t="str">
            <v>7</v>
          </cell>
          <cell r="I1905" t="str">
            <v>IN</v>
          </cell>
          <cell r="J1905" t="str">
            <v>06/11/2013</v>
          </cell>
          <cell r="K1905">
            <v>2.5754144747359913</v>
          </cell>
          <cell r="L1905">
            <v>2827.8265992439487</v>
          </cell>
          <cell r="M1905">
            <v>0</v>
          </cell>
          <cell r="S1905">
            <v>94.260886641464964</v>
          </cell>
          <cell r="V1905">
            <v>135.73567676370956</v>
          </cell>
          <cell r="AA1905">
            <v>822.64052236241332</v>
          </cell>
          <cell r="AB1905">
            <v>1413.9132996219744</v>
          </cell>
          <cell r="AC1905">
            <v>147.28263537728901</v>
          </cell>
          <cell r="AD1905">
            <v>245.47105896214833</v>
          </cell>
          <cell r="AQ1905">
            <v>339.33919190927389</v>
          </cell>
          <cell r="BA1905">
            <v>0</v>
          </cell>
          <cell r="BG1905">
            <v>6026.4698708822225</v>
          </cell>
          <cell r="BH1905">
            <v>5203.8293485198092</v>
          </cell>
        </row>
        <row r="1906">
          <cell r="D1906" t="str">
            <v>I00023</v>
          </cell>
          <cell r="E1906" t="str">
            <v>uin</v>
          </cell>
          <cell r="F1906" t="str">
            <v>WWN</v>
          </cell>
          <cell r="G1906" t="str">
            <v>UU111</v>
          </cell>
          <cell r="H1906" t="str">
            <v>7</v>
          </cell>
          <cell r="I1906" t="str">
            <v>IN</v>
          </cell>
          <cell r="J1906" t="str">
            <v>01/09/2010</v>
          </cell>
          <cell r="K1906">
            <v>3.641563159703471</v>
          </cell>
          <cell r="L1906">
            <v>2935.8338651872941</v>
          </cell>
          <cell r="M1906">
            <v>0</v>
          </cell>
          <cell r="S1906">
            <v>94.260886641464964</v>
          </cell>
          <cell r="V1906">
            <v>140.92002552899012</v>
          </cell>
          <cell r="AA1906">
            <v>1181.6731307378859</v>
          </cell>
          <cell r="AB1906">
            <v>1467.9169325936471</v>
          </cell>
          <cell r="AC1906">
            <v>147.28263537728901</v>
          </cell>
          <cell r="AD1906">
            <v>245.47105896214833</v>
          </cell>
          <cell r="AQ1906">
            <v>352.30006382247535</v>
          </cell>
          <cell r="BA1906">
            <v>1955.5991948549263</v>
          </cell>
          <cell r="BG1906">
            <v>8521.2577937061214</v>
          </cell>
          <cell r="BH1906">
            <v>7339.5846629682355</v>
          </cell>
        </row>
        <row r="1907">
          <cell r="D1907" t="str">
            <v>I00313</v>
          </cell>
          <cell r="E1907" t="str">
            <v>uin</v>
          </cell>
          <cell r="F1907" t="str">
            <v>THW</v>
          </cell>
          <cell r="G1907" t="str">
            <v>UT216</v>
          </cell>
          <cell r="H1907" t="str">
            <v>8</v>
          </cell>
          <cell r="I1907" t="str">
            <v>IN</v>
          </cell>
          <cell r="J1907" t="str">
            <v>06/11/2013</v>
          </cell>
          <cell r="K1907">
            <v>1.5352963465094605</v>
          </cell>
          <cell r="L1907">
            <v>1571.0147773577494</v>
          </cell>
          <cell r="M1907">
            <v>0</v>
          </cell>
          <cell r="S1907">
            <v>94.260886641464964</v>
          </cell>
          <cell r="V1907">
            <v>75.408709313171983</v>
          </cell>
          <cell r="AA1907">
            <v>485.12622121851831</v>
          </cell>
          <cell r="AB1907">
            <v>785.50738867887469</v>
          </cell>
          <cell r="AC1907">
            <v>147.28263537728901</v>
          </cell>
          <cell r="AD1907">
            <v>245.47105896214833</v>
          </cell>
          <cell r="AQ1907">
            <v>188.52177328292993</v>
          </cell>
          <cell r="BA1907">
            <v>0</v>
          </cell>
          <cell r="BG1907">
            <v>3592.5934508321466</v>
          </cell>
          <cell r="BH1907">
            <v>3107.4672296136282</v>
          </cell>
        </row>
        <row r="1908">
          <cell r="D1908" t="str">
            <v>A76288</v>
          </cell>
          <cell r="E1908" t="str">
            <v>ugb</v>
          </cell>
          <cell r="F1908" t="str">
            <v>WWN</v>
          </cell>
          <cell r="G1908" t="str">
            <v>UU31</v>
          </cell>
          <cell r="H1908" t="str">
            <v>6</v>
          </cell>
          <cell r="J1908" t="str">
            <v>09/09/2013</v>
          </cell>
          <cell r="K1908">
            <v>34</v>
          </cell>
          <cell r="L1908">
            <v>34</v>
          </cell>
          <cell r="M1908">
            <v>0</v>
          </cell>
          <cell r="BG1908">
            <v>34</v>
          </cell>
          <cell r="BH1908">
            <v>34</v>
          </cell>
        </row>
        <row r="1909">
          <cell r="D1909" t="str">
            <v>I00007</v>
          </cell>
          <cell r="E1909" t="str">
            <v>uin</v>
          </cell>
          <cell r="F1909" t="str">
            <v>WWN</v>
          </cell>
          <cell r="G1909" t="str">
            <v>UU111</v>
          </cell>
          <cell r="H1909" t="str">
            <v>9</v>
          </cell>
          <cell r="I1909" t="str">
            <v>IN</v>
          </cell>
          <cell r="J1909" t="str">
            <v>10/02/2010</v>
          </cell>
          <cell r="K1909">
            <v>0</v>
          </cell>
          <cell r="L1909">
            <v>2474.3482743384552</v>
          </cell>
          <cell r="M1909">
            <v>0</v>
          </cell>
          <cell r="BG1909">
            <v>2474.3482743384552</v>
          </cell>
          <cell r="BH1909">
            <v>2474.3482743384552</v>
          </cell>
        </row>
        <row r="1910">
          <cell r="D1910" t="str">
            <v>A04908</v>
          </cell>
          <cell r="E1910" t="str">
            <v>ugb</v>
          </cell>
          <cell r="F1910" t="str">
            <v>WWN</v>
          </cell>
          <cell r="G1910" t="str">
            <v>UU31</v>
          </cell>
          <cell r="H1910" t="str">
            <v>2</v>
          </cell>
          <cell r="I1910" t="str">
            <v>GB</v>
          </cell>
          <cell r="J1910" t="str">
            <v>02/08/1976</v>
          </cell>
          <cell r="K1910">
            <v>69.605540000000005</v>
          </cell>
          <cell r="L1910">
            <v>71440.800000000003</v>
          </cell>
          <cell r="M1910">
            <v>9415.0223999999998</v>
          </cell>
          <cell r="P1910">
            <v>4740</v>
          </cell>
          <cell r="U1910">
            <v>1250.2139999999999</v>
          </cell>
          <cell r="X1910">
            <v>956.58</v>
          </cell>
          <cell r="AA1910">
            <v>13216.548000000001</v>
          </cell>
          <cell r="AO1910">
            <v>5715.2640000000001</v>
          </cell>
          <cell r="AX1910">
            <v>1250.2139999999999</v>
          </cell>
          <cell r="BD1910">
            <v>600</v>
          </cell>
          <cell r="BG1910">
            <v>108584.6424</v>
          </cell>
          <cell r="BH1910">
            <v>94768.094400000002</v>
          </cell>
        </row>
        <row r="1911">
          <cell r="D1911" t="str">
            <v>A74700</v>
          </cell>
          <cell r="E1911" t="str">
            <v>ugb</v>
          </cell>
          <cell r="F1911" t="str">
            <v>GGE</v>
          </cell>
          <cell r="G1911" t="str">
            <v>UP31</v>
          </cell>
          <cell r="H1911" t="str">
            <v>10</v>
          </cell>
          <cell r="I1911" t="str">
            <v>GB</v>
          </cell>
          <cell r="J1911" t="str">
            <v>20/06/2011</v>
          </cell>
          <cell r="K1911">
            <v>11.108754871795</v>
          </cell>
          <cell r="L1911">
            <v>20000</v>
          </cell>
          <cell r="M1911">
            <v>1662.0719999999999</v>
          </cell>
          <cell r="BG1911">
            <v>21662.072</v>
          </cell>
          <cell r="BH1911">
            <v>21662.072</v>
          </cell>
        </row>
        <row r="1912">
          <cell r="D1912" t="str">
            <v>A74675</v>
          </cell>
          <cell r="E1912" t="str">
            <v>ugb</v>
          </cell>
          <cell r="F1912" t="str">
            <v>GGE</v>
          </cell>
          <cell r="G1912" t="str">
            <v>UP31</v>
          </cell>
          <cell r="H1912" t="str">
            <v>10</v>
          </cell>
          <cell r="I1912" t="str">
            <v>GB</v>
          </cell>
          <cell r="J1912" t="str">
            <v>16/05/2011</v>
          </cell>
          <cell r="K1912">
            <v>12.97916</v>
          </cell>
          <cell r="L1912">
            <v>23205</v>
          </cell>
          <cell r="M1912">
            <v>2104.3620000000001</v>
          </cell>
          <cell r="BG1912">
            <v>25309.362000000001</v>
          </cell>
          <cell r="BH1912">
            <v>25309.362000000001</v>
          </cell>
        </row>
        <row r="1913">
          <cell r="D1913" t="str">
            <v>I00271</v>
          </cell>
          <cell r="E1913" t="str">
            <v>uin</v>
          </cell>
          <cell r="F1913" t="str">
            <v>THW</v>
          </cell>
          <cell r="G1913" t="str">
            <v>UT211</v>
          </cell>
          <cell r="H1913" t="str">
            <v>6</v>
          </cell>
          <cell r="I1913" t="str">
            <v>IN</v>
          </cell>
          <cell r="J1913" t="str">
            <v>21/08/2013</v>
          </cell>
          <cell r="K1913">
            <v>6.8203189613175415</v>
          </cell>
          <cell r="L1913">
            <v>5498.5517207521225</v>
          </cell>
          <cell r="M1913">
            <v>0</v>
          </cell>
          <cell r="S1913">
            <v>94.260886641464964</v>
          </cell>
          <cell r="V1913">
            <v>263.93048259610191</v>
          </cell>
          <cell r="AA1913">
            <v>2213.1670676027297</v>
          </cell>
          <cell r="AB1913">
            <v>2749.2758603760612</v>
          </cell>
          <cell r="AC1913">
            <v>147.28263537728901</v>
          </cell>
          <cell r="AD1913">
            <v>245.47105896214833</v>
          </cell>
          <cell r="AQ1913">
            <v>659.82620649025489</v>
          </cell>
          <cell r="BA1913">
            <v>4087.7804506848647</v>
          </cell>
          <cell r="BG1913">
            <v>15959.54636948304</v>
          </cell>
          <cell r="BH1913">
            <v>13746.37930188031</v>
          </cell>
        </row>
        <row r="1914">
          <cell r="D1914" t="str">
            <v>I00354</v>
          </cell>
          <cell r="E1914" t="str">
            <v>uin</v>
          </cell>
          <cell r="F1914" t="str">
            <v>THW</v>
          </cell>
          <cell r="G1914" t="str">
            <v>UT211</v>
          </cell>
          <cell r="H1914" t="str">
            <v>6</v>
          </cell>
          <cell r="I1914" t="str">
            <v>IN</v>
          </cell>
          <cell r="J1914" t="str">
            <v>29/01/2014</v>
          </cell>
          <cell r="K1914">
            <v>3.810554752004998</v>
          </cell>
          <cell r="L1914">
            <v>4320.2906377338104</v>
          </cell>
          <cell r="M1914">
            <v>0</v>
          </cell>
          <cell r="S1914">
            <v>94.260886641464964</v>
          </cell>
          <cell r="V1914">
            <v>207.37395061122294</v>
          </cell>
          <cell r="AA1914">
            <v>1223.438754970789</v>
          </cell>
          <cell r="AB1914">
            <v>2160.1453188669052</v>
          </cell>
          <cell r="AC1914">
            <v>147.28263537728901</v>
          </cell>
          <cell r="AD1914">
            <v>245.47105896214833</v>
          </cell>
          <cell r="AQ1914">
            <v>518.43487652805732</v>
          </cell>
          <cell r="BA1914">
            <v>0</v>
          </cell>
          <cell r="BG1914">
            <v>8916.6981196916877</v>
          </cell>
          <cell r="BH1914">
            <v>7693.2593647208987</v>
          </cell>
        </row>
        <row r="1915">
          <cell r="D1915" t="str">
            <v>I00337</v>
          </cell>
          <cell r="E1915" t="str">
            <v>uin</v>
          </cell>
          <cell r="F1915" t="str">
            <v>TRL</v>
          </cell>
          <cell r="G1915" t="str">
            <v>UT111</v>
          </cell>
          <cell r="H1915" t="str">
            <v>8</v>
          </cell>
          <cell r="I1915" t="str">
            <v>IN</v>
          </cell>
          <cell r="J1915" t="str">
            <v>02/12/2013</v>
          </cell>
          <cell r="K1915">
            <v>3.16048092186342</v>
          </cell>
          <cell r="L1915">
            <v>3534.7832490549358</v>
          </cell>
          <cell r="M1915">
            <v>0</v>
          </cell>
          <cell r="S1915">
            <v>94.260886641464964</v>
          </cell>
          <cell r="V1915">
            <v>169.66959595463695</v>
          </cell>
          <cell r="AA1915">
            <v>1012.4923167558543</v>
          </cell>
          <cell r="AB1915">
            <v>1767.3916245274679</v>
          </cell>
          <cell r="AC1915">
            <v>147.28263537728901</v>
          </cell>
          <cell r="AD1915">
            <v>245.47105896214833</v>
          </cell>
          <cell r="AQ1915">
            <v>424.17398988659238</v>
          </cell>
          <cell r="BA1915">
            <v>0</v>
          </cell>
          <cell r="BG1915">
            <v>7395.5253571603907</v>
          </cell>
          <cell r="BH1915">
            <v>6383.0330404045362</v>
          </cell>
        </row>
        <row r="1916">
          <cell r="D1916" t="str">
            <v>W44377</v>
          </cell>
          <cell r="E1916" t="str">
            <v>ugb</v>
          </cell>
          <cell r="F1916" t="str">
            <v>WTC</v>
          </cell>
          <cell r="G1916" t="str">
            <v>UU22</v>
          </cell>
          <cell r="H1916" t="str">
            <v>0</v>
          </cell>
          <cell r="I1916" t="str">
            <v>GB</v>
          </cell>
          <cell r="J1916" t="str">
            <v>21/11/2005</v>
          </cell>
          <cell r="K1916">
            <v>31.083670205128001</v>
          </cell>
          <cell r="L1916">
            <v>38750</v>
          </cell>
          <cell r="M1916">
            <v>4892.1068999999998</v>
          </cell>
          <cell r="P1916">
            <v>4656.05</v>
          </cell>
          <cell r="U1916">
            <v>678.125</v>
          </cell>
          <cell r="Y1916">
            <v>340</v>
          </cell>
          <cell r="AA1916">
            <v>7168.75</v>
          </cell>
          <cell r="AT1916">
            <v>3100</v>
          </cell>
          <cell r="AX1916">
            <v>678.125</v>
          </cell>
          <cell r="BE1916">
            <v>350</v>
          </cell>
          <cell r="BG1916">
            <v>60613.156900000002</v>
          </cell>
          <cell r="BH1916">
            <v>53094.406900000002</v>
          </cell>
        </row>
        <row r="1917">
          <cell r="D1917" t="str">
            <v>A74806</v>
          </cell>
          <cell r="E1917" t="str">
            <v>ugb</v>
          </cell>
          <cell r="F1917" t="str">
            <v>TRL</v>
          </cell>
          <cell r="G1917" t="str">
            <v>UT43</v>
          </cell>
          <cell r="H1917" t="str">
            <v>11</v>
          </cell>
          <cell r="I1917" t="str">
            <v>GB</v>
          </cell>
          <cell r="J1917" t="str">
            <v>02/07/2012</v>
          </cell>
          <cell r="K1917">
            <v>6.4400369230769998</v>
          </cell>
          <cell r="L1917">
            <v>12000</v>
          </cell>
          <cell r="M1917">
            <v>558.072</v>
          </cell>
          <cell r="BG1917">
            <v>12558.072</v>
          </cell>
          <cell r="BH1917">
            <v>12558.072</v>
          </cell>
        </row>
        <row r="1918">
          <cell r="D1918" t="str">
            <v>A00184</v>
          </cell>
          <cell r="E1918" t="str">
            <v>ugb</v>
          </cell>
          <cell r="F1918" t="str">
            <v>GGE</v>
          </cell>
          <cell r="G1918" t="str">
            <v>UP31</v>
          </cell>
          <cell r="H1918" t="str">
            <v>0</v>
          </cell>
          <cell r="I1918" t="str">
            <v>PL</v>
          </cell>
          <cell r="J1918" t="str">
            <v>26/03/2007</v>
          </cell>
          <cell r="K1918">
            <v>14.074358974359001</v>
          </cell>
          <cell r="L1918">
            <v>22250</v>
          </cell>
          <cell r="M1918">
            <v>0</v>
          </cell>
          <cell r="U1918">
            <v>389.375</v>
          </cell>
          <cell r="AA1918">
            <v>4116.25</v>
          </cell>
          <cell r="AX1918">
            <v>389.375</v>
          </cell>
          <cell r="BF1918">
            <v>300</v>
          </cell>
          <cell r="BG1918">
            <v>27445</v>
          </cell>
          <cell r="BH1918">
            <v>23028.75</v>
          </cell>
        </row>
        <row r="1919">
          <cell r="D1919" t="str">
            <v>A74943</v>
          </cell>
          <cell r="E1919" t="str">
            <v>ugb</v>
          </cell>
          <cell r="F1919" t="str">
            <v>TRL</v>
          </cell>
          <cell r="G1919" t="str">
            <v>UT43</v>
          </cell>
          <cell r="H1919" t="str">
            <v>5</v>
          </cell>
          <cell r="J1919" t="str">
            <v>06/11/2012</v>
          </cell>
          <cell r="K1919">
            <v>39.380000000000003</v>
          </cell>
          <cell r="L1919">
            <v>40</v>
          </cell>
          <cell r="M1919">
            <v>0</v>
          </cell>
          <cell r="BG1919">
            <v>40</v>
          </cell>
          <cell r="BH1919">
            <v>40</v>
          </cell>
        </row>
        <row r="1920">
          <cell r="D1920" t="str">
            <v>I00153</v>
          </cell>
          <cell r="E1920" t="str">
            <v>uin</v>
          </cell>
          <cell r="F1920" t="str">
            <v>WWN</v>
          </cell>
          <cell r="G1920" t="str">
            <v>UU111</v>
          </cell>
          <cell r="H1920" t="str">
            <v>9</v>
          </cell>
          <cell r="I1920" t="str">
            <v>IN</v>
          </cell>
          <cell r="J1920" t="str">
            <v>01/08/2012</v>
          </cell>
          <cell r="K1920">
            <v>0</v>
          </cell>
          <cell r="L1920">
            <v>2160.1453188669052</v>
          </cell>
          <cell r="M1920">
            <v>269.31592125288427</v>
          </cell>
          <cell r="BG1920">
            <v>2429.4612401197896</v>
          </cell>
          <cell r="BH1920">
            <v>2429.4612401197896</v>
          </cell>
        </row>
        <row r="1921">
          <cell r="D1921" t="str">
            <v>A74354</v>
          </cell>
          <cell r="E1921" t="str">
            <v>ugb</v>
          </cell>
          <cell r="F1921" t="str">
            <v>WWN</v>
          </cell>
          <cell r="G1921" t="str">
            <v>UU71</v>
          </cell>
          <cell r="H1921" t="str">
            <v>0</v>
          </cell>
          <cell r="I1921" t="str">
            <v>GB</v>
          </cell>
          <cell r="J1921" t="str">
            <v>12/02/2007</v>
          </cell>
          <cell r="K1921">
            <v>13.623729230768999</v>
          </cell>
          <cell r="L1921">
            <v>19900</v>
          </cell>
          <cell r="M1921">
            <v>1648.2719999999999</v>
          </cell>
          <cell r="U1921">
            <v>348.25</v>
          </cell>
          <cell r="Y1921">
            <v>340</v>
          </cell>
          <cell r="AA1921">
            <v>3681.5</v>
          </cell>
          <cell r="AX1921">
            <v>348.25</v>
          </cell>
          <cell r="BF1921">
            <v>300</v>
          </cell>
          <cell r="BG1921">
            <v>26566.272000000001</v>
          </cell>
          <cell r="BH1921">
            <v>22584.772000000001</v>
          </cell>
        </row>
        <row r="1922">
          <cell r="D1922" t="str">
            <v>A00455</v>
          </cell>
          <cell r="E1922" t="str">
            <v>ugb</v>
          </cell>
          <cell r="F1922" t="str">
            <v>WWN</v>
          </cell>
          <cell r="G1922" t="str">
            <v>UU71</v>
          </cell>
          <cell r="H1922" t="str">
            <v>10</v>
          </cell>
          <cell r="I1922" t="str">
            <v>GB</v>
          </cell>
          <cell r="J1922" t="str">
            <v>30/07/2010</v>
          </cell>
          <cell r="K1922">
            <v>0</v>
          </cell>
          <cell r="L1922">
            <v>12000</v>
          </cell>
          <cell r="M1922">
            <v>0</v>
          </cell>
          <cell r="BG1922">
            <v>12000</v>
          </cell>
          <cell r="BH1922">
            <v>12000</v>
          </cell>
        </row>
        <row r="1923">
          <cell r="D1923" t="str">
            <v>A00456</v>
          </cell>
          <cell r="E1923" t="str">
            <v>ugb</v>
          </cell>
          <cell r="F1923" t="str">
            <v>WWN</v>
          </cell>
          <cell r="G1923" t="str">
            <v>UU71</v>
          </cell>
          <cell r="H1923" t="str">
            <v>10</v>
          </cell>
          <cell r="I1923" t="str">
            <v>GB</v>
          </cell>
          <cell r="J1923" t="str">
            <v>05/07/2010</v>
          </cell>
          <cell r="K1923">
            <v>6.4400369230769998</v>
          </cell>
          <cell r="L1923">
            <v>12000</v>
          </cell>
          <cell r="M1923">
            <v>558.072</v>
          </cell>
          <cell r="BG1923">
            <v>12558.072</v>
          </cell>
          <cell r="BH1923">
            <v>12558.072</v>
          </cell>
        </row>
        <row r="1924">
          <cell r="D1924" t="str">
            <v>A00345</v>
          </cell>
          <cell r="E1924" t="str">
            <v>ugb</v>
          </cell>
          <cell r="F1924" t="str">
            <v>THW</v>
          </cell>
          <cell r="G1924" t="str">
            <v>UT25</v>
          </cell>
          <cell r="H1924" t="str">
            <v>0</v>
          </cell>
          <cell r="I1924" t="str">
            <v>RO</v>
          </cell>
          <cell r="J1924" t="str">
            <v>15/07/2008</v>
          </cell>
          <cell r="K1924">
            <v>1.3266923076920001</v>
          </cell>
          <cell r="L1924">
            <v>2016</v>
          </cell>
          <cell r="M1924">
            <v>0</v>
          </cell>
          <cell r="U1924">
            <v>35.28</v>
          </cell>
          <cell r="AA1924">
            <v>372.96</v>
          </cell>
          <cell r="AX1924">
            <v>35.28</v>
          </cell>
          <cell r="BF1924">
            <v>300</v>
          </cell>
          <cell r="BG1924">
            <v>2759.52</v>
          </cell>
          <cell r="BH1924">
            <v>2086.56</v>
          </cell>
        </row>
        <row r="1925">
          <cell r="D1925" t="str">
            <v>A00326</v>
          </cell>
          <cell r="E1925" t="str">
            <v>ugb</v>
          </cell>
          <cell r="F1925" t="str">
            <v>THW</v>
          </cell>
          <cell r="G1925" t="str">
            <v>UT25</v>
          </cell>
          <cell r="H1925" t="str">
            <v>0</v>
          </cell>
          <cell r="I1925" t="str">
            <v>RO</v>
          </cell>
          <cell r="J1925" t="str">
            <v>24/01/2008</v>
          </cell>
          <cell r="K1925">
            <v>9.6882160673079998</v>
          </cell>
          <cell r="L1925">
            <v>16061.54</v>
          </cell>
          <cell r="M1925">
            <v>1118.5645199999999</v>
          </cell>
          <cell r="AA1925">
            <v>2971.3849</v>
          </cell>
          <cell r="BG1925">
            <v>20151.489420000002</v>
          </cell>
          <cell r="BH1925">
            <v>17180.104520000001</v>
          </cell>
        </row>
        <row r="1926">
          <cell r="D1926" t="str">
            <v>A80013</v>
          </cell>
          <cell r="E1926" t="str">
            <v>ugb</v>
          </cell>
          <cell r="F1926" t="str">
            <v>ERE</v>
          </cell>
          <cell r="G1926" t="str">
            <v>UU81</v>
          </cell>
          <cell r="H1926" t="str">
            <v>9</v>
          </cell>
          <cell r="J1926" t="str">
            <v>19/12/2012</v>
          </cell>
          <cell r="K1926">
            <v>0</v>
          </cell>
          <cell r="L1926">
            <v>26.45</v>
          </cell>
          <cell r="M1926">
            <v>0</v>
          </cell>
          <cell r="BG1926">
            <v>26.45</v>
          </cell>
          <cell r="BH1926">
            <v>26.45</v>
          </cell>
        </row>
        <row r="1927">
          <cell r="D1927" t="str">
            <v>A98663</v>
          </cell>
          <cell r="E1927" t="str">
            <v>ugb</v>
          </cell>
          <cell r="F1927" t="str">
            <v>SBR</v>
          </cell>
          <cell r="G1927" t="str">
            <v>UT31</v>
          </cell>
          <cell r="H1927" t="str">
            <v>7</v>
          </cell>
          <cell r="I1927" t="str">
            <v>GB</v>
          </cell>
          <cell r="J1927" t="str">
            <v>12/09/2005</v>
          </cell>
          <cell r="K1927">
            <v>33.668148866667003</v>
          </cell>
          <cell r="L1927">
            <v>43294.154999999999</v>
          </cell>
          <cell r="M1927">
            <v>5538.9549900000002</v>
          </cell>
          <cell r="P1927">
            <v>4799.2</v>
          </cell>
          <cell r="U1927">
            <v>757.64771250000001</v>
          </cell>
          <cell r="Y1927">
            <v>414.1</v>
          </cell>
          <cell r="AA1927">
            <v>8009.4186749999999</v>
          </cell>
          <cell r="AK1927">
            <v>1731.7662</v>
          </cell>
          <cell r="AX1927">
            <v>757.64771250000001</v>
          </cell>
          <cell r="BE1927">
            <v>350</v>
          </cell>
          <cell r="BG1927">
            <v>65652.890289999996</v>
          </cell>
          <cell r="BH1927">
            <v>57293.471614999995</v>
          </cell>
        </row>
        <row r="1928">
          <cell r="D1928" t="str">
            <v>A00090</v>
          </cell>
          <cell r="E1928" t="str">
            <v>ugb</v>
          </cell>
          <cell r="F1928" t="str">
            <v>TIS</v>
          </cell>
          <cell r="G1928" t="str">
            <v>UT51</v>
          </cell>
          <cell r="H1928" t="str">
            <v>9</v>
          </cell>
          <cell r="I1928" t="str">
            <v>GB</v>
          </cell>
          <cell r="J1928" t="str">
            <v>02/05/2006</v>
          </cell>
          <cell r="K1928">
            <v>18.003867692307999</v>
          </cell>
          <cell r="L1928">
            <v>31815</v>
          </cell>
          <cell r="M1928">
            <v>3292.5419999999999</v>
          </cell>
          <cell r="BG1928">
            <v>35107.542000000001</v>
          </cell>
          <cell r="BH1928">
            <v>35107.542000000001</v>
          </cell>
        </row>
        <row r="1929">
          <cell r="D1929" t="str">
            <v>A74687</v>
          </cell>
          <cell r="E1929" t="str">
            <v>ugb</v>
          </cell>
          <cell r="F1929" t="str">
            <v>GGE</v>
          </cell>
          <cell r="G1929" t="str">
            <v>UP31</v>
          </cell>
          <cell r="H1929" t="str">
            <v>7</v>
          </cell>
          <cell r="I1929" t="str">
            <v>GB</v>
          </cell>
          <cell r="J1929" t="str">
            <v>01/06/2011</v>
          </cell>
          <cell r="K1929">
            <v>15.193883076923001</v>
          </cell>
          <cell r="L1929">
            <v>27000</v>
          </cell>
          <cell r="M1929">
            <v>2628.0720000000001</v>
          </cell>
          <cell r="BG1929">
            <v>29628.072</v>
          </cell>
          <cell r="BH1929">
            <v>29628.072</v>
          </cell>
        </row>
        <row r="1930">
          <cell r="D1930" t="str">
            <v>A74721</v>
          </cell>
          <cell r="E1930" t="str">
            <v>ugb</v>
          </cell>
          <cell r="F1930" t="str">
            <v>GGE</v>
          </cell>
          <cell r="G1930" t="str">
            <v>UP31</v>
          </cell>
          <cell r="H1930" t="str">
            <v>6</v>
          </cell>
          <cell r="I1930" t="str">
            <v>GB</v>
          </cell>
          <cell r="J1930" t="str">
            <v>01/06/2011</v>
          </cell>
          <cell r="K1930">
            <v>16.069267692307999</v>
          </cell>
          <cell r="L1930">
            <v>28500</v>
          </cell>
          <cell r="M1930">
            <v>2835.0720000000001</v>
          </cell>
          <cell r="BG1930">
            <v>31335.072</v>
          </cell>
          <cell r="BH1930">
            <v>31335.072</v>
          </cell>
        </row>
        <row r="1931">
          <cell r="D1931" t="str">
            <v>S10242</v>
          </cell>
          <cell r="E1931" t="str">
            <v>ugb</v>
          </cell>
          <cell r="F1931" t="str">
            <v>TIS</v>
          </cell>
          <cell r="G1931" t="str">
            <v>UT22</v>
          </cell>
          <cell r="H1931" t="str">
            <v>5</v>
          </cell>
          <cell r="J1931" t="str">
            <v>31/07/2008</v>
          </cell>
          <cell r="K1931">
            <v>30.5</v>
          </cell>
          <cell r="L1931">
            <v>30.5</v>
          </cell>
          <cell r="M1931">
            <v>0</v>
          </cell>
          <cell r="BG1931">
            <v>30.5</v>
          </cell>
          <cell r="BH1931">
            <v>30.5</v>
          </cell>
        </row>
        <row r="1932">
          <cell r="D1932" t="str">
            <v>A74820</v>
          </cell>
          <cell r="E1932" t="str">
            <v>ugb</v>
          </cell>
          <cell r="F1932" t="str">
            <v>TRL</v>
          </cell>
          <cell r="G1932" t="str">
            <v>UT43</v>
          </cell>
          <cell r="H1932" t="str">
            <v>4</v>
          </cell>
          <cell r="I1932" t="str">
            <v>GB</v>
          </cell>
          <cell r="J1932" t="str">
            <v>10/07/2012</v>
          </cell>
          <cell r="K1932">
            <v>51.357632051282003</v>
          </cell>
          <cell r="L1932">
            <v>55545</v>
          </cell>
          <cell r="M1932">
            <v>6822.3059999999996</v>
          </cell>
          <cell r="O1932">
            <v>1848</v>
          </cell>
          <cell r="U1932">
            <v>972.03750000000002</v>
          </cell>
          <cell r="AA1932">
            <v>10275.825000000001</v>
          </cell>
          <cell r="AM1932">
            <v>3332.7</v>
          </cell>
          <cell r="AX1932">
            <v>972.03750000000002</v>
          </cell>
          <cell r="BE1932">
            <v>350</v>
          </cell>
          <cell r="BG1932">
            <v>80117.906000000003</v>
          </cell>
          <cell r="BH1932">
            <v>69492.081000000006</v>
          </cell>
        </row>
        <row r="1933">
          <cell r="D1933" t="str">
            <v>S10235</v>
          </cell>
          <cell r="E1933" t="str">
            <v>ugb</v>
          </cell>
          <cell r="F1933" t="str">
            <v>THW</v>
          </cell>
          <cell r="G1933" t="str">
            <v>UT22</v>
          </cell>
          <cell r="H1933" t="str">
            <v>0</v>
          </cell>
          <cell r="J1933" t="str">
            <v>27/05/2008</v>
          </cell>
          <cell r="K1933">
            <v>28</v>
          </cell>
          <cell r="L1933">
            <v>28</v>
          </cell>
          <cell r="M1933">
            <v>0</v>
          </cell>
          <cell r="BG1933">
            <v>28</v>
          </cell>
          <cell r="BH1933">
            <v>28</v>
          </cell>
        </row>
        <row r="1934">
          <cell r="D1934" t="str">
            <v>A74676</v>
          </cell>
          <cell r="E1934" t="str">
            <v>ugb</v>
          </cell>
          <cell r="F1934" t="str">
            <v>TRL</v>
          </cell>
          <cell r="G1934" t="str">
            <v>UT43</v>
          </cell>
          <cell r="H1934" t="str">
            <v>10</v>
          </cell>
          <cell r="I1934" t="str">
            <v>GB</v>
          </cell>
          <cell r="J1934" t="str">
            <v>03/05/2011</v>
          </cell>
          <cell r="K1934">
            <v>0</v>
          </cell>
          <cell r="L1934">
            <v>20.51</v>
          </cell>
          <cell r="M1934">
            <v>0</v>
          </cell>
          <cell r="BG1934">
            <v>20.51</v>
          </cell>
          <cell r="BH1934">
            <v>20.51</v>
          </cell>
        </row>
        <row r="1935">
          <cell r="D1935" t="str">
            <v>A00291</v>
          </cell>
          <cell r="E1935" t="str">
            <v>ugb</v>
          </cell>
          <cell r="F1935" t="str">
            <v>TPL</v>
          </cell>
          <cell r="G1935" t="str">
            <v>UT22</v>
          </cell>
          <cell r="H1935" t="str">
            <v>6</v>
          </cell>
          <cell r="I1935" t="str">
            <v>GB</v>
          </cell>
          <cell r="J1935" t="str">
            <v>11/02/2008</v>
          </cell>
          <cell r="K1935">
            <v>26.034062564102999</v>
          </cell>
          <cell r="L1935">
            <v>45575</v>
          </cell>
          <cell r="M1935">
            <v>5191.4219999999996</v>
          </cell>
          <cell r="BG1935">
            <v>50766.421999999999</v>
          </cell>
          <cell r="BH1935">
            <v>50766.421999999999</v>
          </cell>
        </row>
        <row r="1936">
          <cell r="D1936" t="str">
            <v>A25254</v>
          </cell>
          <cell r="E1936" t="str">
            <v>ugb</v>
          </cell>
          <cell r="F1936" t="str">
            <v>TRS</v>
          </cell>
          <cell r="G1936" t="str">
            <v>UT42</v>
          </cell>
          <cell r="H1936" t="str">
            <v>5</v>
          </cell>
          <cell r="I1936" t="str">
            <v>GB</v>
          </cell>
          <cell r="J1936" t="str">
            <v>03/01/2012</v>
          </cell>
          <cell r="K1936">
            <v>49.704948461538002</v>
          </cell>
          <cell r="L1936">
            <v>68623.75</v>
          </cell>
          <cell r="M1936">
            <v>8372.1494999999995</v>
          </cell>
          <cell r="U1936">
            <v>1200.9156250000001</v>
          </cell>
          <cell r="Y1936">
            <v>414.1</v>
          </cell>
          <cell r="AA1936">
            <v>12695.393749999999</v>
          </cell>
          <cell r="AM1936">
            <v>4117.4250000000002</v>
          </cell>
          <cell r="AX1936">
            <v>1200.9156250000001</v>
          </cell>
          <cell r="BF1936">
            <v>300</v>
          </cell>
          <cell r="BG1936">
            <v>96924.6495</v>
          </cell>
          <cell r="BH1936">
            <v>83929.255749999997</v>
          </cell>
        </row>
        <row r="1937">
          <cell r="D1937" t="str">
            <v>A25036</v>
          </cell>
          <cell r="E1937" t="str">
            <v>ugb</v>
          </cell>
          <cell r="F1937" t="str">
            <v>GCL</v>
          </cell>
          <cell r="G1937" t="str">
            <v>UP21</v>
          </cell>
          <cell r="H1937" t="str">
            <v>0</v>
          </cell>
          <cell r="I1937" t="str">
            <v>AU</v>
          </cell>
          <cell r="J1937" t="str">
            <v>24/04/2008</v>
          </cell>
          <cell r="K1937">
            <v>26.925165128204998</v>
          </cell>
          <cell r="L1937">
            <v>39000</v>
          </cell>
          <cell r="M1937">
            <v>4284.0720000000001</v>
          </cell>
          <cell r="U1937">
            <v>682.5</v>
          </cell>
          <cell r="Y1937">
            <v>340</v>
          </cell>
          <cell r="AA1937">
            <v>7215</v>
          </cell>
          <cell r="AX1937">
            <v>682.5</v>
          </cell>
          <cell r="BF1937">
            <v>300</v>
          </cell>
          <cell r="BG1937">
            <v>52504.072</v>
          </cell>
          <cell r="BH1937">
            <v>44989.072</v>
          </cell>
        </row>
        <row r="1938">
          <cell r="D1938" t="str">
            <v>U03015</v>
          </cell>
          <cell r="E1938" t="str">
            <v>ugb</v>
          </cell>
          <cell r="F1938" t="str">
            <v>SBR</v>
          </cell>
          <cell r="G1938" t="str">
            <v>UT31</v>
          </cell>
          <cell r="H1938" t="str">
            <v>7</v>
          </cell>
          <cell r="J1938" t="str">
            <v>29/04/2009</v>
          </cell>
          <cell r="K1938">
            <v>0</v>
          </cell>
          <cell r="L1938">
            <v>28</v>
          </cell>
          <cell r="M1938">
            <v>0</v>
          </cell>
          <cell r="BG1938">
            <v>28</v>
          </cell>
          <cell r="BH1938">
            <v>28</v>
          </cell>
        </row>
        <row r="1939">
          <cell r="D1939" t="str">
            <v>S10367</v>
          </cell>
          <cell r="E1939" t="str">
            <v>ugb</v>
          </cell>
          <cell r="F1939" t="str">
            <v>SBR</v>
          </cell>
          <cell r="G1939" t="str">
            <v>UT31</v>
          </cell>
          <cell r="H1939" t="str">
            <v>7</v>
          </cell>
          <cell r="J1939" t="str">
            <v>20/05/2013</v>
          </cell>
          <cell r="K1939">
            <v>29</v>
          </cell>
          <cell r="L1939">
            <v>29</v>
          </cell>
          <cell r="M1939">
            <v>0</v>
          </cell>
          <cell r="BG1939">
            <v>29</v>
          </cell>
          <cell r="BH1939">
            <v>29</v>
          </cell>
        </row>
        <row r="1940">
          <cell r="D1940" t="str">
            <v>A99112</v>
          </cell>
          <cell r="E1940" t="str">
            <v>ugb</v>
          </cell>
          <cell r="F1940" t="str">
            <v>TPL</v>
          </cell>
          <cell r="G1940" t="str">
            <v>UT22</v>
          </cell>
          <cell r="H1940" t="str">
            <v>0</v>
          </cell>
          <cell r="I1940" t="str">
            <v>GB</v>
          </cell>
          <cell r="J1940" t="str">
            <v>07/03/2005</v>
          </cell>
          <cell r="K1940">
            <v>23.671657025641</v>
          </cell>
          <cell r="L1940">
            <v>32418.400000000001</v>
          </cell>
          <cell r="M1940">
            <v>3375.8112000000001</v>
          </cell>
          <cell r="U1940">
            <v>567.322</v>
          </cell>
          <cell r="Y1940">
            <v>340</v>
          </cell>
          <cell r="AA1940">
            <v>5997.4040000000005</v>
          </cell>
          <cell r="AT1940">
            <v>2593.4720000000002</v>
          </cell>
          <cell r="AX1940">
            <v>567.322</v>
          </cell>
          <cell r="BF1940">
            <v>300</v>
          </cell>
          <cell r="BG1940">
            <v>46159.731200000002</v>
          </cell>
          <cell r="BH1940">
            <v>39862.3272</v>
          </cell>
        </row>
        <row r="1941">
          <cell r="D1941" t="str">
            <v>W00840</v>
          </cell>
          <cell r="E1941" t="str">
            <v>ugb</v>
          </cell>
          <cell r="F1941" t="str">
            <v>TRL</v>
          </cell>
          <cell r="G1941" t="str">
            <v>UT41</v>
          </cell>
          <cell r="H1941" t="str">
            <v>6</v>
          </cell>
          <cell r="J1941" t="str">
            <v>01/04/1995</v>
          </cell>
          <cell r="K1941">
            <v>27.5</v>
          </cell>
          <cell r="L1941">
            <v>27.5</v>
          </cell>
          <cell r="M1941">
            <v>0</v>
          </cell>
          <cell r="BG1941">
            <v>27.5</v>
          </cell>
          <cell r="BH1941">
            <v>27.5</v>
          </cell>
        </row>
        <row r="1942">
          <cell r="D1942" t="str">
            <v>A24973</v>
          </cell>
          <cell r="E1942" t="str">
            <v>ugb</v>
          </cell>
          <cell r="F1942" t="str">
            <v>SBR</v>
          </cell>
          <cell r="G1942" t="str">
            <v>UT31</v>
          </cell>
          <cell r="H1942" t="str">
            <v>4</v>
          </cell>
          <cell r="I1942" t="str">
            <v>GB</v>
          </cell>
          <cell r="J1942" t="str">
            <v>29/10/2007</v>
          </cell>
          <cell r="K1942">
            <v>37.910294461538001</v>
          </cell>
          <cell r="L1942">
            <v>53500.65</v>
          </cell>
          <cell r="M1942">
            <v>6285.1616999999997</v>
          </cell>
          <cell r="P1942">
            <v>0</v>
          </cell>
          <cell r="U1942">
            <v>936.26137500000004</v>
          </cell>
          <cell r="Y1942">
            <v>414.1</v>
          </cell>
          <cell r="AA1942">
            <v>9897.6202499999999</v>
          </cell>
          <cell r="AJ1942">
            <v>1605.0195000000001</v>
          </cell>
          <cell r="AX1942">
            <v>936.26137500000004</v>
          </cell>
          <cell r="BE1942">
            <v>350</v>
          </cell>
          <cell r="BG1942">
            <v>73925.074200000003</v>
          </cell>
          <cell r="BH1942">
            <v>63677.453950000003</v>
          </cell>
        </row>
        <row r="1943">
          <cell r="D1943" t="str">
            <v>A05003</v>
          </cell>
          <cell r="E1943" t="str">
            <v>ugb</v>
          </cell>
          <cell r="F1943" t="str">
            <v>WWN</v>
          </cell>
          <cell r="G1943" t="str">
            <v>UU61</v>
          </cell>
          <cell r="H1943" t="str">
            <v>7</v>
          </cell>
          <cell r="I1943" t="str">
            <v>GB</v>
          </cell>
          <cell r="J1943" t="str">
            <v>19/03/1990</v>
          </cell>
          <cell r="K1943">
            <v>19.093073564103001</v>
          </cell>
          <cell r="L1943">
            <v>26527.025000000001</v>
          </cell>
          <cell r="M1943">
            <v>2562.8014499999999</v>
          </cell>
          <cell r="U1943">
            <v>464.2229375</v>
          </cell>
          <cell r="Y1943">
            <v>414.1</v>
          </cell>
          <cell r="AA1943">
            <v>4907.4996250000004</v>
          </cell>
          <cell r="AM1943">
            <v>1591.6215</v>
          </cell>
          <cell r="AX1943">
            <v>464.2229375</v>
          </cell>
          <cell r="BF1943">
            <v>300</v>
          </cell>
          <cell r="BG1943">
            <v>37231.493450000002</v>
          </cell>
          <cell r="BH1943">
            <v>32023.993825000001</v>
          </cell>
        </row>
        <row r="1944">
          <cell r="D1944" t="str">
            <v>A00501</v>
          </cell>
          <cell r="E1944" t="str">
            <v>ugb</v>
          </cell>
          <cell r="F1944" t="str">
            <v>WEN</v>
          </cell>
          <cell r="G1944" t="str">
            <v>UU41</v>
          </cell>
          <cell r="H1944" t="str">
            <v>7</v>
          </cell>
          <cell r="I1944" t="str">
            <v>GB</v>
          </cell>
          <cell r="J1944" t="str">
            <v>15/11/2010</v>
          </cell>
          <cell r="K1944">
            <v>16.978969230769</v>
          </cell>
          <cell r="L1944">
            <v>24240</v>
          </cell>
          <cell r="M1944">
            <v>2247.192</v>
          </cell>
          <cell r="BG1944">
            <v>26487.191999999999</v>
          </cell>
          <cell r="BH1944">
            <v>26487.191999999999</v>
          </cell>
        </row>
        <row r="1945">
          <cell r="D1945" t="str">
            <v>A24976</v>
          </cell>
          <cell r="E1945" t="str">
            <v>ugb</v>
          </cell>
          <cell r="F1945" t="str">
            <v>BBI</v>
          </cell>
          <cell r="G1945" t="str">
            <v>UP21</v>
          </cell>
          <cell r="H1945" t="str">
            <v>9</v>
          </cell>
          <cell r="I1945" t="str">
            <v>GB</v>
          </cell>
          <cell r="J1945" t="str">
            <v>15/09/2008</v>
          </cell>
          <cell r="K1945">
            <v>13.36608</v>
          </cell>
          <cell r="L1945">
            <v>23868</v>
          </cell>
          <cell r="M1945">
            <v>2195.8560000000002</v>
          </cell>
          <cell r="BG1945">
            <v>26063.856</v>
          </cell>
          <cell r="BH1945">
            <v>26063.856</v>
          </cell>
        </row>
        <row r="1946">
          <cell r="D1946" t="str">
            <v>A85189</v>
          </cell>
          <cell r="E1946" t="str">
            <v>ugb</v>
          </cell>
          <cell r="F1946" t="str">
            <v>WWN</v>
          </cell>
          <cell r="G1946" t="str">
            <v>UU61</v>
          </cell>
          <cell r="H1946" t="str">
            <v>5</v>
          </cell>
          <cell r="I1946" t="str">
            <v>GB</v>
          </cell>
          <cell r="J1946" t="str">
            <v>07/07/2003</v>
          </cell>
          <cell r="K1946">
            <v>29.902816769230999</v>
          </cell>
          <cell r="L1946">
            <v>23796.09</v>
          </cell>
          <cell r="M1946">
            <v>2377.2004200000001</v>
          </cell>
          <cell r="O1946">
            <v>1386</v>
          </cell>
          <cell r="U1946">
            <v>416.43157500000001</v>
          </cell>
          <cell r="Y1946">
            <v>414.1</v>
          </cell>
          <cell r="AA1946">
            <v>4402.2766499999998</v>
          </cell>
          <cell r="AM1946">
            <v>1427.7654</v>
          </cell>
          <cell r="AX1946">
            <v>416.43157500000001</v>
          </cell>
          <cell r="BE1946">
            <v>350</v>
          </cell>
          <cell r="BG1946">
            <v>34986.295619999997</v>
          </cell>
          <cell r="BH1946">
            <v>30234.018969999997</v>
          </cell>
        </row>
        <row r="1947">
          <cell r="D1947" t="str">
            <v>A74532</v>
          </cell>
          <cell r="E1947" t="str">
            <v>ugb</v>
          </cell>
          <cell r="F1947" t="str">
            <v>THW</v>
          </cell>
          <cell r="G1947" t="str">
            <v>UT26</v>
          </cell>
          <cell r="H1947" t="str">
            <v>4</v>
          </cell>
          <cell r="I1947" t="str">
            <v>GB</v>
          </cell>
          <cell r="J1947" t="str">
            <v>10/07/2008</v>
          </cell>
          <cell r="K1947">
            <v>27.596153846153999</v>
          </cell>
          <cell r="L1947">
            <v>57400</v>
          </cell>
          <cell r="M1947">
            <v>0</v>
          </cell>
          <cell r="BG1947">
            <v>57400</v>
          </cell>
          <cell r="BH1947">
            <v>57400</v>
          </cell>
        </row>
        <row r="1948">
          <cell r="D1948" t="str">
            <v>A76086</v>
          </cell>
          <cell r="E1948" t="str">
            <v>ugb</v>
          </cell>
          <cell r="F1948" t="str">
            <v>WWN</v>
          </cell>
          <cell r="G1948" t="str">
            <v>UU71</v>
          </cell>
          <cell r="H1948" t="str">
            <v>6</v>
          </cell>
          <cell r="I1948" t="str">
            <v>MK</v>
          </cell>
          <cell r="J1948" t="str">
            <v>11/03/2013</v>
          </cell>
          <cell r="K1948">
            <v>20.737985641026</v>
          </cell>
          <cell r="L1948">
            <v>36500</v>
          </cell>
          <cell r="M1948">
            <v>3939.0720000000001</v>
          </cell>
          <cell r="BG1948">
            <v>40439.072</v>
          </cell>
          <cell r="BH1948">
            <v>40439.072</v>
          </cell>
        </row>
        <row r="1949">
          <cell r="D1949" t="str">
            <v>A98051</v>
          </cell>
          <cell r="E1949" t="str">
            <v>ugb</v>
          </cell>
          <cell r="F1949" t="str">
            <v>WEN</v>
          </cell>
          <cell r="G1949" t="str">
            <v>UU41</v>
          </cell>
          <cell r="H1949" t="str">
            <v>0</v>
          </cell>
          <cell r="I1949" t="str">
            <v>GB</v>
          </cell>
          <cell r="J1949" t="str">
            <v>01/08/2005</v>
          </cell>
          <cell r="K1949">
            <v>10.495707692308001</v>
          </cell>
          <cell r="L1949">
            <v>15500</v>
          </cell>
          <cell r="M1949">
            <v>1041.0719999999999</v>
          </cell>
          <cell r="U1949">
            <v>271.25</v>
          </cell>
          <cell r="Y1949">
            <v>340</v>
          </cell>
          <cell r="AA1949">
            <v>2867.5</v>
          </cell>
          <cell r="AT1949">
            <v>1240</v>
          </cell>
          <cell r="AX1949">
            <v>271.25</v>
          </cell>
          <cell r="BF1949">
            <v>300</v>
          </cell>
          <cell r="BG1949">
            <v>21831.072</v>
          </cell>
          <cell r="BH1949">
            <v>18663.572</v>
          </cell>
        </row>
        <row r="1950">
          <cell r="D1950" t="str">
            <v>A25151</v>
          </cell>
          <cell r="E1950" t="str">
            <v>ugb</v>
          </cell>
          <cell r="F1950" t="str">
            <v>WEN</v>
          </cell>
          <cell r="G1950" t="str">
            <v>UU41</v>
          </cell>
          <cell r="H1950" t="str">
            <v>8</v>
          </cell>
          <cell r="I1950" t="str">
            <v>GB</v>
          </cell>
          <cell r="J1950" t="str">
            <v>23/09/2009</v>
          </cell>
          <cell r="K1950">
            <v>11.692344615385</v>
          </cell>
          <cell r="L1950">
            <v>21000</v>
          </cell>
          <cell r="M1950">
            <v>1800.0719999999999</v>
          </cell>
          <cell r="BG1950">
            <v>22800.072</v>
          </cell>
          <cell r="BH1950">
            <v>22800.072</v>
          </cell>
        </row>
        <row r="1951">
          <cell r="D1951" t="str">
            <v>I00097</v>
          </cell>
          <cell r="E1951" t="str">
            <v>uin</v>
          </cell>
          <cell r="F1951" t="str">
            <v>WWN</v>
          </cell>
          <cell r="G1951" t="str">
            <v>UU111</v>
          </cell>
          <cell r="H1951" t="str">
            <v>8</v>
          </cell>
          <cell r="I1951" t="str">
            <v>IN</v>
          </cell>
          <cell r="J1951" t="str">
            <v>01/08/2011</v>
          </cell>
          <cell r="K1951">
            <v>0</v>
          </cell>
          <cell r="L1951">
            <v>2061.9568952820459</v>
          </cell>
          <cell r="M1951">
            <v>0</v>
          </cell>
          <cell r="BG1951">
            <v>2061.9568952820459</v>
          </cell>
          <cell r="BH1951">
            <v>2061.9568952820459</v>
          </cell>
        </row>
        <row r="1952">
          <cell r="D1952" t="str">
            <v>I00060</v>
          </cell>
          <cell r="E1952" t="str">
            <v>uin</v>
          </cell>
          <cell r="F1952" t="str">
            <v>TRS</v>
          </cell>
          <cell r="G1952" t="str">
            <v>UT111</v>
          </cell>
          <cell r="H1952" t="str">
            <v>6</v>
          </cell>
          <cell r="I1952" t="str">
            <v>IN</v>
          </cell>
          <cell r="J1952" t="str">
            <v>25/11/2010</v>
          </cell>
          <cell r="K1952">
            <v>4.871656400941097</v>
          </cell>
          <cell r="L1952">
            <v>4398.8413766016984</v>
          </cell>
          <cell r="M1952">
            <v>0</v>
          </cell>
          <cell r="S1952">
            <v>94.260886641464964</v>
          </cell>
          <cell r="V1952">
            <v>211.14438607688152</v>
          </cell>
          <cell r="AA1952">
            <v>1759.5365506406793</v>
          </cell>
          <cell r="AB1952">
            <v>2199.4206883008492</v>
          </cell>
          <cell r="AC1952">
            <v>147.28263537728901</v>
          </cell>
          <cell r="AD1952">
            <v>245.47105896214833</v>
          </cell>
          <cell r="AQ1952">
            <v>527.86096519220382</v>
          </cell>
          <cell r="BA1952">
            <v>3172.8214443517109</v>
          </cell>
          <cell r="BG1952">
            <v>12756.639992144927</v>
          </cell>
          <cell r="BH1952">
            <v>10997.103441504247</v>
          </cell>
        </row>
        <row r="1953">
          <cell r="D1953" t="str">
            <v>A24993</v>
          </cell>
          <cell r="E1953" t="str">
            <v>ugb</v>
          </cell>
          <cell r="F1953" t="str">
            <v>THW</v>
          </cell>
          <cell r="G1953" t="str">
            <v>UT25</v>
          </cell>
          <cell r="H1953" t="str">
            <v>8</v>
          </cell>
          <cell r="I1953" t="str">
            <v>RO</v>
          </cell>
          <cell r="J1953" t="str">
            <v>20/09/2007</v>
          </cell>
          <cell r="K1953">
            <v>12.457386538462</v>
          </cell>
          <cell r="L1953">
            <v>23734</v>
          </cell>
          <cell r="M1953">
            <v>2177.364</v>
          </cell>
          <cell r="BG1953">
            <v>25911.364000000001</v>
          </cell>
          <cell r="BH1953">
            <v>25911.364000000001</v>
          </cell>
        </row>
        <row r="1954">
          <cell r="D1954" t="str">
            <v>A25207</v>
          </cell>
          <cell r="E1954" t="str">
            <v>ugb</v>
          </cell>
          <cell r="F1954" t="str">
            <v>THW</v>
          </cell>
          <cell r="G1954" t="str">
            <v>UT25</v>
          </cell>
          <cell r="H1954" t="str">
            <v>8</v>
          </cell>
          <cell r="I1954" t="str">
            <v>GB</v>
          </cell>
          <cell r="J1954" t="str">
            <v>23/11/2010</v>
          </cell>
          <cell r="K1954">
            <v>0</v>
          </cell>
          <cell r="L1954">
            <v>23734</v>
          </cell>
          <cell r="M1954">
            <v>0</v>
          </cell>
          <cell r="BG1954">
            <v>23734</v>
          </cell>
          <cell r="BH1954">
            <v>23734</v>
          </cell>
        </row>
        <row r="1955">
          <cell r="D1955" t="str">
            <v>W44296</v>
          </cell>
          <cell r="E1955" t="str">
            <v>ugb</v>
          </cell>
          <cell r="F1955" t="str">
            <v>WWN</v>
          </cell>
          <cell r="G1955" t="str">
            <v>UU31</v>
          </cell>
          <cell r="H1955" t="str">
            <v>5</v>
          </cell>
          <cell r="I1955" t="str">
            <v>GB</v>
          </cell>
          <cell r="J1955" t="str">
            <v>01/08/2003</v>
          </cell>
          <cell r="K1955">
            <v>26</v>
          </cell>
          <cell r="L1955">
            <v>26</v>
          </cell>
          <cell r="M1955">
            <v>401.30399999999997</v>
          </cell>
          <cell r="AA1955">
            <v>4.8099999999999996</v>
          </cell>
          <cell r="AM1955">
            <v>0</v>
          </cell>
          <cell r="BG1955">
            <v>432.11399999999998</v>
          </cell>
          <cell r="BH1955">
            <v>427.30399999999997</v>
          </cell>
        </row>
        <row r="1956">
          <cell r="D1956" t="str">
            <v>A76506</v>
          </cell>
          <cell r="E1956" t="str">
            <v>ugb</v>
          </cell>
          <cell r="F1956" t="str">
            <v>TRL</v>
          </cell>
          <cell r="G1956" t="str">
            <v>UT41</v>
          </cell>
          <cell r="H1956" t="str">
            <v>4</v>
          </cell>
          <cell r="J1956" t="str">
            <v>31/03/2014</v>
          </cell>
          <cell r="K1956">
            <v>45.5</v>
          </cell>
          <cell r="L1956">
            <v>45.5</v>
          </cell>
          <cell r="M1956">
            <v>0</v>
          </cell>
          <cell r="BG1956">
            <v>45.5</v>
          </cell>
          <cell r="BH1956">
            <v>45.5</v>
          </cell>
        </row>
        <row r="1957">
          <cell r="D1957" t="str">
            <v>I00253</v>
          </cell>
          <cell r="E1957" t="str">
            <v>uin</v>
          </cell>
          <cell r="F1957" t="str">
            <v>TRL</v>
          </cell>
          <cell r="G1957" t="str">
            <v>UT111</v>
          </cell>
          <cell r="H1957" t="str">
            <v>10</v>
          </cell>
          <cell r="I1957" t="str">
            <v>IN</v>
          </cell>
          <cell r="J1957" t="str">
            <v>29/07/2013</v>
          </cell>
          <cell r="K1957">
            <v>1.8765641891713292</v>
          </cell>
          <cell r="L1957">
            <v>1512.8872305955126</v>
          </cell>
          <cell r="M1957">
            <v>0</v>
          </cell>
          <cell r="S1957">
            <v>94.260886641464964</v>
          </cell>
          <cell r="V1957">
            <v>72.618587068584617</v>
          </cell>
          <cell r="AA1957">
            <v>608.93780588148661</v>
          </cell>
          <cell r="AB1957">
            <v>756.44361529775642</v>
          </cell>
          <cell r="AC1957">
            <v>147.28263537728901</v>
          </cell>
          <cell r="AD1957">
            <v>245.47105896214833</v>
          </cell>
          <cell r="AQ1957">
            <v>181.54646767146153</v>
          </cell>
          <cell r="BA1957">
            <v>771.71191516520196</v>
          </cell>
          <cell r="BG1957">
            <v>4391.1602026609062</v>
          </cell>
          <cell r="BH1957">
            <v>3782.2223967794198</v>
          </cell>
        </row>
        <row r="1958">
          <cell r="D1958" t="str">
            <v>A24937</v>
          </cell>
          <cell r="E1958" t="str">
            <v>ugb</v>
          </cell>
          <cell r="F1958" t="str">
            <v>SBR</v>
          </cell>
          <cell r="G1958" t="str">
            <v>UT31</v>
          </cell>
          <cell r="H1958" t="str">
            <v>8</v>
          </cell>
          <cell r="I1958" t="str">
            <v>BD</v>
          </cell>
          <cell r="J1958" t="str">
            <v>01/08/2007</v>
          </cell>
          <cell r="K1958">
            <v>18.835483076923001</v>
          </cell>
          <cell r="L1958">
            <v>33240</v>
          </cell>
          <cell r="M1958">
            <v>3489.192</v>
          </cell>
          <cell r="BG1958">
            <v>36729.192000000003</v>
          </cell>
          <cell r="BH1958">
            <v>36729.192000000003</v>
          </cell>
        </row>
        <row r="1959">
          <cell r="D1959" t="str">
            <v>U02825</v>
          </cell>
          <cell r="E1959" t="str">
            <v>ugb</v>
          </cell>
          <cell r="F1959" t="str">
            <v>THW</v>
          </cell>
          <cell r="G1959" t="str">
            <v>UT22</v>
          </cell>
          <cell r="H1959" t="str">
            <v>0</v>
          </cell>
          <cell r="J1959" t="str">
            <v>05/11/2007</v>
          </cell>
          <cell r="K1959">
            <v>24</v>
          </cell>
          <cell r="L1959">
            <v>24</v>
          </cell>
          <cell r="M1959">
            <v>0</v>
          </cell>
          <cell r="BG1959">
            <v>24</v>
          </cell>
          <cell r="BH1959">
            <v>24</v>
          </cell>
        </row>
        <row r="1960">
          <cell r="D1960" t="str">
            <v>S10279</v>
          </cell>
          <cell r="E1960" t="str">
            <v>ugb</v>
          </cell>
          <cell r="F1960" t="str">
            <v>ERE</v>
          </cell>
          <cell r="G1960" t="str">
            <v>UU81</v>
          </cell>
          <cell r="H1960" t="str">
            <v>4</v>
          </cell>
          <cell r="J1960" t="str">
            <v>15/03/2010</v>
          </cell>
          <cell r="K1960">
            <v>0</v>
          </cell>
          <cell r="L1960">
            <v>86.67</v>
          </cell>
          <cell r="M1960">
            <v>0</v>
          </cell>
          <cell r="BG1960">
            <v>86.67</v>
          </cell>
          <cell r="BH1960">
            <v>86.67</v>
          </cell>
        </row>
        <row r="1961">
          <cell r="D1961" t="str">
            <v>W01085</v>
          </cell>
          <cell r="E1961" t="str">
            <v>ugb</v>
          </cell>
          <cell r="F1961" t="str">
            <v>EEA</v>
          </cell>
          <cell r="G1961" t="str">
            <v>UE31</v>
          </cell>
          <cell r="H1961" t="str">
            <v>6</v>
          </cell>
          <cell r="I1961" t="str">
            <v>GB</v>
          </cell>
          <cell r="J1961" t="str">
            <v>17/02/1997</v>
          </cell>
          <cell r="K1961">
            <v>22.304647384614999</v>
          </cell>
          <cell r="L1961">
            <v>30691.8</v>
          </cell>
          <cell r="M1961">
            <v>3137.5403999999999</v>
          </cell>
          <cell r="U1961">
            <v>537.10649999999998</v>
          </cell>
          <cell r="Y1961">
            <v>414.1</v>
          </cell>
          <cell r="AA1961">
            <v>5677.9830000000002</v>
          </cell>
          <cell r="AN1961">
            <v>2148.4259999999999</v>
          </cell>
          <cell r="AX1961">
            <v>537.10649999999998</v>
          </cell>
          <cell r="BE1961">
            <v>350</v>
          </cell>
          <cell r="BG1961">
            <v>43494.062400000003</v>
          </cell>
          <cell r="BH1961">
            <v>37466.079400000002</v>
          </cell>
        </row>
        <row r="1962">
          <cell r="D1962" t="str">
            <v>A00085</v>
          </cell>
          <cell r="E1962" t="str">
            <v>ugb</v>
          </cell>
          <cell r="F1962" t="str">
            <v>EER</v>
          </cell>
          <cell r="G1962" t="str">
            <v>UE31</v>
          </cell>
          <cell r="H1962" t="str">
            <v>5</v>
          </cell>
          <cell r="I1962" t="str">
            <v>GB</v>
          </cell>
          <cell r="J1962" t="str">
            <v>10/07/2006</v>
          </cell>
          <cell r="K1962">
            <v>28.163165128205002</v>
          </cell>
          <cell r="L1962">
            <v>39000</v>
          </cell>
          <cell r="M1962">
            <v>4284.0720000000001</v>
          </cell>
          <cell r="U1962">
            <v>682.5</v>
          </cell>
          <cell r="Y1962">
            <v>414.1</v>
          </cell>
          <cell r="AA1962">
            <v>7215</v>
          </cell>
          <cell r="AM1962">
            <v>2340</v>
          </cell>
          <cell r="AX1962">
            <v>682.5</v>
          </cell>
          <cell r="BF1962">
            <v>300</v>
          </cell>
          <cell r="BG1962">
            <v>54918.171999999999</v>
          </cell>
          <cell r="BH1962">
            <v>47403.171999999999</v>
          </cell>
        </row>
        <row r="1963">
          <cell r="D1963" t="str">
            <v>A74857</v>
          </cell>
          <cell r="E1963" t="str">
            <v>ugb</v>
          </cell>
          <cell r="F1963" t="str">
            <v>WWN</v>
          </cell>
          <cell r="G1963" t="str">
            <v>UU51</v>
          </cell>
          <cell r="H1963" t="str">
            <v>6</v>
          </cell>
          <cell r="I1963" t="str">
            <v>GB</v>
          </cell>
          <cell r="J1963" t="str">
            <v>01/08/2012</v>
          </cell>
          <cell r="K1963">
            <v>25.249995897436001</v>
          </cell>
          <cell r="L1963">
            <v>36540</v>
          </cell>
          <cell r="M1963">
            <v>3944.5920000000001</v>
          </cell>
          <cell r="U1963">
            <v>639.45000000000005</v>
          </cell>
          <cell r="Y1963">
            <v>414.1</v>
          </cell>
          <cell r="AA1963">
            <v>6759.9</v>
          </cell>
          <cell r="AX1963">
            <v>639.45000000000005</v>
          </cell>
          <cell r="BF1963">
            <v>300</v>
          </cell>
          <cell r="BG1963">
            <v>49237.491999999998</v>
          </cell>
          <cell r="BH1963">
            <v>42177.591999999997</v>
          </cell>
        </row>
        <row r="1964">
          <cell r="D1964" t="str">
            <v>U02937</v>
          </cell>
          <cell r="E1964" t="str">
            <v>ugb</v>
          </cell>
          <cell r="F1964" t="str">
            <v>WWN</v>
          </cell>
          <cell r="G1964" t="str">
            <v>UU51</v>
          </cell>
          <cell r="H1964" t="str">
            <v>6</v>
          </cell>
          <cell r="J1964" t="str">
            <v>21/07/2008</v>
          </cell>
          <cell r="K1964">
            <v>0</v>
          </cell>
          <cell r="L1964">
            <v>30.95</v>
          </cell>
          <cell r="M1964">
            <v>0</v>
          </cell>
          <cell r="BG1964">
            <v>30.95</v>
          </cell>
          <cell r="BH1964">
            <v>30.95</v>
          </cell>
        </row>
        <row r="1965">
          <cell r="D1965" t="str">
            <v>U02820</v>
          </cell>
          <cell r="E1965" t="str">
            <v>ugb</v>
          </cell>
          <cell r="F1965" t="str">
            <v>THW</v>
          </cell>
          <cell r="G1965" t="str">
            <v>UT21</v>
          </cell>
          <cell r="H1965" t="str">
            <v>7</v>
          </cell>
          <cell r="J1965" t="str">
            <v>26/03/2006</v>
          </cell>
          <cell r="K1965">
            <v>33.229999999999997</v>
          </cell>
          <cell r="L1965">
            <v>33.229999999999997</v>
          </cell>
          <cell r="M1965">
            <v>0</v>
          </cell>
          <cell r="BG1965">
            <v>33.229999999999997</v>
          </cell>
          <cell r="BH1965">
            <v>33.229999999999997</v>
          </cell>
        </row>
        <row r="1966">
          <cell r="D1966" t="str">
            <v>A74783</v>
          </cell>
          <cell r="E1966" t="str">
            <v>ugb</v>
          </cell>
          <cell r="F1966" t="str">
            <v>TEX</v>
          </cell>
          <cell r="G1966" t="str">
            <v>UT11</v>
          </cell>
          <cell r="H1966" t="str">
            <v>2</v>
          </cell>
          <cell r="I1966" t="str">
            <v>GB</v>
          </cell>
          <cell r="J1966" t="str">
            <v>28/05/2012</v>
          </cell>
          <cell r="K1966">
            <v>51.960036923076999</v>
          </cell>
          <cell r="L1966">
            <v>90000</v>
          </cell>
          <cell r="M1966">
            <v>11322.072</v>
          </cell>
          <cell r="BG1966">
            <v>101322.072</v>
          </cell>
          <cell r="BH1966">
            <v>101322.072</v>
          </cell>
        </row>
        <row r="1967">
          <cell r="D1967" t="str">
            <v>A74662</v>
          </cell>
          <cell r="E1967" t="str">
            <v>ugb</v>
          </cell>
          <cell r="F1967" t="str">
            <v>WWN</v>
          </cell>
          <cell r="G1967" t="str">
            <v>UU61</v>
          </cell>
          <cell r="H1967" t="str">
            <v>8</v>
          </cell>
          <cell r="I1967" t="str">
            <v>GB</v>
          </cell>
          <cell r="J1967" t="str">
            <v>11/01/2010</v>
          </cell>
          <cell r="K1967">
            <v>20.118970256410002</v>
          </cell>
          <cell r="L1967">
            <v>28840</v>
          </cell>
          <cell r="M1967">
            <v>2881.9920000000002</v>
          </cell>
          <cell r="U1967">
            <v>504.7</v>
          </cell>
          <cell r="AA1967">
            <v>5335.4</v>
          </cell>
          <cell r="AJ1967">
            <v>865.2</v>
          </cell>
          <cell r="AX1967">
            <v>504.7</v>
          </cell>
          <cell r="BF1967">
            <v>300</v>
          </cell>
          <cell r="BG1967">
            <v>39231.991999999998</v>
          </cell>
          <cell r="BH1967">
            <v>33596.591999999997</v>
          </cell>
        </row>
        <row r="1968">
          <cell r="D1968" t="str">
            <v>I00117</v>
          </cell>
          <cell r="E1968" t="str">
            <v>uin</v>
          </cell>
          <cell r="F1968" t="str">
            <v>TRS</v>
          </cell>
          <cell r="G1968" t="str">
            <v>UT111</v>
          </cell>
          <cell r="H1968" t="str">
            <v>4</v>
          </cell>
          <cell r="I1968" t="str">
            <v>IN</v>
          </cell>
          <cell r="J1968" t="str">
            <v>28/11/2011</v>
          </cell>
          <cell r="K1968">
            <v>17.050797403293849</v>
          </cell>
          <cell r="L1968">
            <v>13746.379301880308</v>
          </cell>
          <cell r="M1968">
            <v>0</v>
          </cell>
          <cell r="S1968">
            <v>94.260886641464964</v>
          </cell>
          <cell r="V1968">
            <v>659.82620649025489</v>
          </cell>
          <cell r="AA1968">
            <v>5532.9176690068234</v>
          </cell>
          <cell r="AB1968">
            <v>6873.1896509401531</v>
          </cell>
          <cell r="AC1968">
            <v>147.28263537728901</v>
          </cell>
          <cell r="AD1968">
            <v>245.47105896214833</v>
          </cell>
          <cell r="AQ1968">
            <v>1649.5655162256371</v>
          </cell>
          <cell r="BA1968">
            <v>10949.972998183513</v>
          </cell>
          <cell r="BG1968">
            <v>39898.865923707599</v>
          </cell>
          <cell r="BH1968">
            <v>34365.948254700779</v>
          </cell>
        </row>
        <row r="1969">
          <cell r="D1969" t="str">
            <v>A76092</v>
          </cell>
          <cell r="E1969" t="str">
            <v>ugb</v>
          </cell>
          <cell r="F1969" t="str">
            <v>TRL</v>
          </cell>
          <cell r="G1969" t="str">
            <v>UT42</v>
          </cell>
          <cell r="H1969" t="str">
            <v>8</v>
          </cell>
          <cell r="J1969" t="str">
            <v>18/03/2013</v>
          </cell>
          <cell r="K1969">
            <v>25.44</v>
          </cell>
          <cell r="L1969">
            <v>25.44</v>
          </cell>
          <cell r="M1969">
            <v>0</v>
          </cell>
          <cell r="BG1969">
            <v>25.44</v>
          </cell>
          <cell r="BH1969">
            <v>25.44</v>
          </cell>
        </row>
        <row r="1970">
          <cell r="D1970" t="str">
            <v>A00249</v>
          </cell>
          <cell r="E1970" t="str">
            <v>ugb</v>
          </cell>
          <cell r="F1970" t="str">
            <v>SBR</v>
          </cell>
          <cell r="G1970" t="str">
            <v>UT31</v>
          </cell>
          <cell r="H1970" t="str">
            <v>8</v>
          </cell>
          <cell r="I1970" t="str">
            <v>GB</v>
          </cell>
          <cell r="J1970" t="str">
            <v>03/09/2007</v>
          </cell>
          <cell r="K1970">
            <v>23.374120256409999</v>
          </cell>
          <cell r="L1970">
            <v>32706.25</v>
          </cell>
          <cell r="M1970">
            <v>3415.5345000000002</v>
          </cell>
          <cell r="U1970">
            <v>572.359375</v>
          </cell>
          <cell r="AA1970">
            <v>6050.65625</v>
          </cell>
          <cell r="AM1970">
            <v>1962.375</v>
          </cell>
          <cell r="AX1970">
            <v>572.359375</v>
          </cell>
          <cell r="BF1970">
            <v>300</v>
          </cell>
          <cell r="BG1970">
            <v>45579.534500000002</v>
          </cell>
          <cell r="BH1970">
            <v>39228.878250000002</v>
          </cell>
        </row>
        <row r="1971">
          <cell r="D1971" t="str">
            <v>A50213</v>
          </cell>
          <cell r="E1971" t="str">
            <v>ugb</v>
          </cell>
          <cell r="F1971" t="str">
            <v>THW</v>
          </cell>
          <cell r="G1971" t="str">
            <v>UT21</v>
          </cell>
          <cell r="H1971" t="str">
            <v>7</v>
          </cell>
          <cell r="I1971" t="str">
            <v>IE</v>
          </cell>
          <cell r="J1971" t="str">
            <v>11/04/2012</v>
          </cell>
          <cell r="K1971">
            <v>0</v>
          </cell>
          <cell r="L1971">
            <v>28.87</v>
          </cell>
          <cell r="M1971">
            <v>0</v>
          </cell>
          <cell r="BG1971">
            <v>28.87</v>
          </cell>
          <cell r="BH1971">
            <v>28.87</v>
          </cell>
        </row>
        <row r="1972">
          <cell r="D1972" t="str">
            <v>A74545</v>
          </cell>
          <cell r="E1972" t="str">
            <v>ugb</v>
          </cell>
          <cell r="F1972" t="str">
            <v>EEA</v>
          </cell>
          <cell r="G1972" t="str">
            <v>UE31</v>
          </cell>
          <cell r="H1972" t="str">
            <v>0</v>
          </cell>
          <cell r="I1972" t="str">
            <v>AU</v>
          </cell>
          <cell r="J1972" t="str">
            <v>21/07/2008</v>
          </cell>
          <cell r="K1972">
            <v>19.735457692308</v>
          </cell>
          <cell r="L1972">
            <v>28000</v>
          </cell>
          <cell r="M1972">
            <v>3229.752</v>
          </cell>
          <cell r="U1972">
            <v>490</v>
          </cell>
          <cell r="AA1972">
            <v>5180</v>
          </cell>
          <cell r="AX1972">
            <v>490</v>
          </cell>
          <cell r="AZ1972">
            <v>3360</v>
          </cell>
          <cell r="BF1972">
            <v>300</v>
          </cell>
          <cell r="BG1972">
            <v>41049.752</v>
          </cell>
          <cell r="BH1972">
            <v>35569.752</v>
          </cell>
        </row>
        <row r="1973">
          <cell r="D1973" t="str">
            <v>A05315</v>
          </cell>
          <cell r="E1973" t="str">
            <v>ugb</v>
          </cell>
          <cell r="F1973" t="str">
            <v>THW</v>
          </cell>
          <cell r="G1973" t="str">
            <v>UT21</v>
          </cell>
          <cell r="H1973" t="str">
            <v>5</v>
          </cell>
          <cell r="I1973" t="str">
            <v>GB</v>
          </cell>
          <cell r="J1973" t="str">
            <v>01/03/1986</v>
          </cell>
          <cell r="K1973">
            <v>0</v>
          </cell>
          <cell r="L1973">
            <v>0</v>
          </cell>
          <cell r="M1973">
            <v>5460.2832600000002</v>
          </cell>
          <cell r="BG1973">
            <v>5460.2832600000002</v>
          </cell>
          <cell r="BH1973">
            <v>5460.2832600000002</v>
          </cell>
        </row>
        <row r="1974">
          <cell r="D1974" t="str">
            <v>S10264</v>
          </cell>
          <cell r="E1974" t="str">
            <v>ugb</v>
          </cell>
          <cell r="F1974" t="str">
            <v>WEN</v>
          </cell>
          <cell r="G1974" t="str">
            <v>UU41</v>
          </cell>
          <cell r="H1974" t="str">
            <v>8</v>
          </cell>
          <cell r="J1974" t="str">
            <v>28/09/2009</v>
          </cell>
          <cell r="K1974">
            <v>0</v>
          </cell>
          <cell r="L1974">
            <v>34.14</v>
          </cell>
          <cell r="M1974">
            <v>0</v>
          </cell>
          <cell r="BG1974">
            <v>34.14</v>
          </cell>
          <cell r="BH1974">
            <v>34.14</v>
          </cell>
        </row>
        <row r="1975">
          <cell r="D1975" t="str">
            <v>A76240</v>
          </cell>
          <cell r="E1975" t="str">
            <v>ugb</v>
          </cell>
          <cell r="F1975" t="str">
            <v>EEC</v>
          </cell>
          <cell r="G1975" t="str">
            <v>UE21</v>
          </cell>
          <cell r="H1975" t="str">
            <v>11</v>
          </cell>
          <cell r="I1975" t="str">
            <v>GB</v>
          </cell>
          <cell r="J1975" t="str">
            <v>22/07/2013</v>
          </cell>
          <cell r="K1975">
            <v>6.7318317948719999</v>
          </cell>
          <cell r="L1975">
            <v>12500</v>
          </cell>
          <cell r="M1975">
            <v>627.072</v>
          </cell>
          <cell r="BG1975">
            <v>13127.072</v>
          </cell>
          <cell r="BH1975">
            <v>13127.072</v>
          </cell>
        </row>
        <row r="1976">
          <cell r="D1976" t="str">
            <v>A50145</v>
          </cell>
          <cell r="E1976" t="str">
            <v>ugb</v>
          </cell>
          <cell r="F1976" t="str">
            <v>WWN</v>
          </cell>
          <cell r="G1976" t="str">
            <v>UU31</v>
          </cell>
          <cell r="H1976" t="str">
            <v>7</v>
          </cell>
          <cell r="I1976" t="str">
            <v>US</v>
          </cell>
          <cell r="J1976" t="str">
            <v>04/01/2011</v>
          </cell>
          <cell r="K1976">
            <v>18.695421538462</v>
          </cell>
          <cell r="L1976">
            <v>33000</v>
          </cell>
          <cell r="M1976">
            <v>3456.0720000000001</v>
          </cell>
          <cell r="BG1976">
            <v>36456.072</v>
          </cell>
          <cell r="BH1976">
            <v>36456.072</v>
          </cell>
        </row>
        <row r="1977">
          <cell r="D1977" t="str">
            <v>A50004</v>
          </cell>
          <cell r="E1977" t="str">
            <v>ugb</v>
          </cell>
          <cell r="F1977" t="str">
            <v>THW</v>
          </cell>
          <cell r="G1977" t="str">
            <v>UT22</v>
          </cell>
          <cell r="H1977" t="str">
            <v>0</v>
          </cell>
          <cell r="I1977" t="str">
            <v>GB</v>
          </cell>
          <cell r="J1977" t="str">
            <v>01/09/2008</v>
          </cell>
          <cell r="K1977">
            <v>8.6441394871790003</v>
          </cell>
          <cell r="L1977">
            <v>13000</v>
          </cell>
          <cell r="M1977">
            <v>696.072</v>
          </cell>
          <cell r="U1977">
            <v>227.5</v>
          </cell>
          <cell r="AA1977">
            <v>2405</v>
          </cell>
          <cell r="AX1977">
            <v>227.5</v>
          </cell>
          <cell r="BF1977">
            <v>300</v>
          </cell>
          <cell r="BG1977">
            <v>16856.072</v>
          </cell>
          <cell r="BH1977">
            <v>14151.072</v>
          </cell>
        </row>
        <row r="1978">
          <cell r="D1978" t="str">
            <v>U02540</v>
          </cell>
          <cell r="E1978" t="str">
            <v>ugb</v>
          </cell>
          <cell r="F1978" t="str">
            <v>WWN</v>
          </cell>
          <cell r="G1978" t="str">
            <v>UU21</v>
          </cell>
          <cell r="H1978" t="str">
            <v>0</v>
          </cell>
          <cell r="J1978" t="str">
            <v>02/05/2006</v>
          </cell>
          <cell r="K1978">
            <v>18</v>
          </cell>
          <cell r="L1978">
            <v>18</v>
          </cell>
          <cell r="M1978">
            <v>0</v>
          </cell>
          <cell r="BG1978">
            <v>18</v>
          </cell>
          <cell r="BH1978">
            <v>18</v>
          </cell>
        </row>
        <row r="1979">
          <cell r="D1979" t="str">
            <v>W46396</v>
          </cell>
          <cell r="E1979" t="str">
            <v>ugb</v>
          </cell>
          <cell r="F1979" t="str">
            <v>WWN</v>
          </cell>
          <cell r="G1979" t="str">
            <v>UU71</v>
          </cell>
          <cell r="H1979" t="str">
            <v>7</v>
          </cell>
          <cell r="I1979" t="str">
            <v>IE</v>
          </cell>
          <cell r="J1979" t="str">
            <v>09/09/2002</v>
          </cell>
          <cell r="K1979">
            <v>14.902088205128001</v>
          </cell>
          <cell r="L1979">
            <v>26500</v>
          </cell>
          <cell r="M1979">
            <v>2559.0720000000001</v>
          </cell>
          <cell r="BG1979">
            <v>29059.072</v>
          </cell>
          <cell r="BH1979">
            <v>29059.072</v>
          </cell>
        </row>
        <row r="1980">
          <cell r="D1980" t="str">
            <v>A00160</v>
          </cell>
          <cell r="E1980" t="str">
            <v>ugb</v>
          </cell>
          <cell r="F1980" t="str">
            <v>GCL</v>
          </cell>
          <cell r="G1980" t="str">
            <v>UP31</v>
          </cell>
          <cell r="H1980" t="str">
            <v>4</v>
          </cell>
          <cell r="I1980" t="str">
            <v>GB</v>
          </cell>
          <cell r="J1980" t="str">
            <v>27/11/2006</v>
          </cell>
          <cell r="K1980">
            <v>43.54266728751</v>
          </cell>
          <cell r="L1980">
            <v>49879.025309999997</v>
          </cell>
          <cell r="M1980">
            <v>6515.7286927799996</v>
          </cell>
          <cell r="P1980">
            <v>5292.4</v>
          </cell>
          <cell r="U1980">
            <v>872.88294292499995</v>
          </cell>
          <cell r="Y1980">
            <v>414.1</v>
          </cell>
          <cell r="AA1980">
            <v>9227.6196823499995</v>
          </cell>
          <cell r="AM1980">
            <v>2992.7415185999998</v>
          </cell>
          <cell r="AX1980">
            <v>872.88294292499995</v>
          </cell>
          <cell r="BE1980">
            <v>350</v>
          </cell>
          <cell r="BG1980">
            <v>76417.381089579998</v>
          </cell>
          <cell r="BH1980">
            <v>66839.761407229991</v>
          </cell>
        </row>
        <row r="1981">
          <cell r="D1981" t="str">
            <v>A76501</v>
          </cell>
          <cell r="E1981" t="str">
            <v>ugb</v>
          </cell>
          <cell r="F1981" t="str">
            <v>TRL</v>
          </cell>
          <cell r="G1981" t="str">
            <v>UT41</v>
          </cell>
          <cell r="H1981" t="str">
            <v>4</v>
          </cell>
          <cell r="J1981" t="str">
            <v>31/03/2014</v>
          </cell>
          <cell r="K1981">
            <v>64.13</v>
          </cell>
          <cell r="L1981">
            <v>64.13</v>
          </cell>
          <cell r="M1981">
            <v>0</v>
          </cell>
          <cell r="BG1981">
            <v>64.13</v>
          </cell>
          <cell r="BH1981">
            <v>64.13</v>
          </cell>
        </row>
        <row r="1982">
          <cell r="D1982" t="str">
            <v>A00281</v>
          </cell>
          <cell r="E1982" t="str">
            <v>ugb</v>
          </cell>
          <cell r="F1982" t="str">
            <v>TRL</v>
          </cell>
          <cell r="G1982" t="str">
            <v>UT42</v>
          </cell>
          <cell r="H1982" t="str">
            <v>5</v>
          </cell>
          <cell r="I1982" t="str">
            <v>AU</v>
          </cell>
          <cell r="J1982" t="str">
            <v>20/08/2007</v>
          </cell>
          <cell r="K1982">
            <v>32.161754871794997</v>
          </cell>
          <cell r="L1982">
            <v>56075</v>
          </cell>
          <cell r="M1982">
            <v>6640.4219999999996</v>
          </cell>
          <cell r="BG1982">
            <v>62715.421999999999</v>
          </cell>
          <cell r="BH1982">
            <v>62715.421999999999</v>
          </cell>
        </row>
        <row r="1983">
          <cell r="D1983" t="str">
            <v>A74565</v>
          </cell>
          <cell r="E1983" t="str">
            <v>ugb</v>
          </cell>
          <cell r="F1983" t="str">
            <v>TRL</v>
          </cell>
          <cell r="G1983" t="str">
            <v>UT42</v>
          </cell>
          <cell r="H1983" t="str">
            <v>6</v>
          </cell>
          <cell r="I1983" t="str">
            <v>NG</v>
          </cell>
          <cell r="J1983" t="str">
            <v>02/03/2009</v>
          </cell>
          <cell r="K1983">
            <v>30.950806153845999</v>
          </cell>
          <cell r="L1983">
            <v>54000</v>
          </cell>
          <cell r="M1983">
            <v>6354.0720000000001</v>
          </cell>
          <cell r="BG1983">
            <v>60354.072</v>
          </cell>
          <cell r="BH1983">
            <v>60354.072</v>
          </cell>
        </row>
        <row r="1984">
          <cell r="D1984" t="str">
            <v>S10360</v>
          </cell>
          <cell r="E1984" t="str">
            <v>ugb</v>
          </cell>
          <cell r="F1984" t="str">
            <v>TRL</v>
          </cell>
          <cell r="G1984" t="str">
            <v>UT42</v>
          </cell>
          <cell r="H1984" t="str">
            <v>6</v>
          </cell>
          <cell r="J1984" t="str">
            <v>04/03/2013</v>
          </cell>
          <cell r="K1984">
            <v>0</v>
          </cell>
          <cell r="L1984">
            <v>46.66</v>
          </cell>
          <cell r="M1984">
            <v>0</v>
          </cell>
          <cell r="BG1984">
            <v>46.66</v>
          </cell>
          <cell r="BH1984">
            <v>46.66</v>
          </cell>
        </row>
        <row r="1985">
          <cell r="D1985" t="str">
            <v>A74527</v>
          </cell>
          <cell r="E1985" t="str">
            <v>ugb</v>
          </cell>
          <cell r="F1985" t="str">
            <v>THW</v>
          </cell>
          <cell r="G1985" t="str">
            <v>UT25</v>
          </cell>
          <cell r="H1985" t="str">
            <v>0</v>
          </cell>
          <cell r="I1985" t="str">
            <v>RO</v>
          </cell>
          <cell r="J1985" t="str">
            <v>19/06/2008</v>
          </cell>
          <cell r="K1985">
            <v>3.9913990384620002</v>
          </cell>
          <cell r="L1985">
            <v>7006</v>
          </cell>
          <cell r="M1985">
            <v>169.75518</v>
          </cell>
          <cell r="AA1985">
            <v>1296.1099999999999</v>
          </cell>
          <cell r="BG1985">
            <v>8471.8651800000007</v>
          </cell>
          <cell r="BH1985">
            <v>7175.755180000001</v>
          </cell>
        </row>
        <row r="1986">
          <cell r="D1986" t="str">
            <v>A49842</v>
          </cell>
          <cell r="E1986" t="str">
            <v>ugb</v>
          </cell>
          <cell r="F1986" t="str">
            <v>WTC</v>
          </cell>
          <cell r="G1986" t="str">
            <v>UU22</v>
          </cell>
          <cell r="H1986" t="str">
            <v>0</v>
          </cell>
          <cell r="I1986" t="str">
            <v>GB</v>
          </cell>
          <cell r="J1986" t="str">
            <v>22/01/2007</v>
          </cell>
          <cell r="K1986">
            <v>35.282180512821</v>
          </cell>
          <cell r="L1986">
            <v>46300</v>
          </cell>
          <cell r="M1986">
            <v>5610.2520000000004</v>
          </cell>
          <cell r="O1986">
            <v>2310</v>
          </cell>
          <cell r="U1986">
            <v>810.25</v>
          </cell>
          <cell r="Y1986">
            <v>340</v>
          </cell>
          <cell r="AA1986">
            <v>8565.5</v>
          </cell>
          <cell r="AT1986">
            <v>3704</v>
          </cell>
          <cell r="AX1986">
            <v>810.25</v>
          </cell>
          <cell r="BE1986">
            <v>350</v>
          </cell>
          <cell r="BG1986">
            <v>68800.251999999993</v>
          </cell>
          <cell r="BH1986">
            <v>59884.751999999993</v>
          </cell>
        </row>
        <row r="1987">
          <cell r="D1987" t="str">
            <v>A50060</v>
          </cell>
          <cell r="E1987" t="str">
            <v>ugb</v>
          </cell>
          <cell r="F1987" t="str">
            <v>TRL</v>
          </cell>
          <cell r="G1987" t="str">
            <v>UT42</v>
          </cell>
          <cell r="H1987" t="str">
            <v>4</v>
          </cell>
          <cell r="I1987" t="str">
            <v>GB</v>
          </cell>
          <cell r="J1987" t="str">
            <v>06/01/2009</v>
          </cell>
          <cell r="K1987">
            <v>42.622601025641004</v>
          </cell>
          <cell r="L1987">
            <v>74000</v>
          </cell>
          <cell r="M1987">
            <v>9114.0720000000001</v>
          </cell>
          <cell r="BG1987">
            <v>83114.072</v>
          </cell>
          <cell r="BH1987">
            <v>83114.072</v>
          </cell>
        </row>
        <row r="1988">
          <cell r="D1988" t="str">
            <v>A00353</v>
          </cell>
          <cell r="E1988" t="str">
            <v>ugb</v>
          </cell>
          <cell r="F1988" t="str">
            <v>WWN</v>
          </cell>
          <cell r="G1988" t="str">
            <v>UU31</v>
          </cell>
          <cell r="H1988" t="str">
            <v>8</v>
          </cell>
          <cell r="I1988" t="str">
            <v>GB</v>
          </cell>
          <cell r="J1988" t="str">
            <v>01/09/2008</v>
          </cell>
          <cell r="K1988">
            <v>17.131121282051001</v>
          </cell>
          <cell r="L1988">
            <v>24699.9375</v>
          </cell>
          <cell r="M1988">
            <v>2310.6633750000001</v>
          </cell>
          <cell r="U1988">
            <v>432.24890625</v>
          </cell>
          <cell r="Y1988">
            <v>414.1</v>
          </cell>
          <cell r="AA1988">
            <v>4569.4884375000001</v>
          </cell>
          <cell r="AH1988">
            <v>246.99937499999999</v>
          </cell>
          <cell r="AX1988">
            <v>432.24890625</v>
          </cell>
          <cell r="BF1988">
            <v>300</v>
          </cell>
          <cell r="BG1988">
            <v>33405.686500000003</v>
          </cell>
          <cell r="BH1988">
            <v>28536.198062500003</v>
          </cell>
        </row>
        <row r="1989">
          <cell r="D1989" t="str">
            <v>A74790</v>
          </cell>
          <cell r="E1989" t="str">
            <v>ugb</v>
          </cell>
          <cell r="F1989" t="str">
            <v>TRL</v>
          </cell>
          <cell r="G1989" t="str">
            <v>UT43</v>
          </cell>
          <cell r="H1989" t="str">
            <v>9</v>
          </cell>
          <cell r="I1989" t="str">
            <v>GB</v>
          </cell>
          <cell r="J1989" t="str">
            <v>25/06/2012</v>
          </cell>
          <cell r="K1989">
            <v>18.364139487178999</v>
          </cell>
          <cell r="L1989">
            <v>26000</v>
          </cell>
          <cell r="M1989">
            <v>2490.0720000000001</v>
          </cell>
          <cell r="U1989">
            <v>455</v>
          </cell>
          <cell r="AA1989">
            <v>4810</v>
          </cell>
          <cell r="AL1989">
            <v>1300</v>
          </cell>
          <cell r="AX1989">
            <v>455</v>
          </cell>
          <cell r="BF1989">
            <v>300</v>
          </cell>
          <cell r="BG1989">
            <v>35810.072</v>
          </cell>
          <cell r="BH1989">
            <v>30700.072</v>
          </cell>
        </row>
        <row r="1990">
          <cell r="D1990" t="str">
            <v>A50184</v>
          </cell>
          <cell r="E1990" t="str">
            <v>ugb</v>
          </cell>
          <cell r="F1990" t="str">
            <v>WWN</v>
          </cell>
          <cell r="G1990" t="str">
            <v>UU61</v>
          </cell>
          <cell r="H1990" t="str">
            <v>8</v>
          </cell>
          <cell r="I1990" t="str">
            <v>GB</v>
          </cell>
          <cell r="J1990" t="str">
            <v>04/04/2011</v>
          </cell>
          <cell r="K1990">
            <v>19.605556410256</v>
          </cell>
          <cell r="L1990">
            <v>22152</v>
          </cell>
          <cell r="M1990">
            <v>1959.048</v>
          </cell>
          <cell r="U1990">
            <v>387.66</v>
          </cell>
          <cell r="Y1990">
            <v>414.1</v>
          </cell>
          <cell r="AA1990">
            <v>4098.12</v>
          </cell>
          <cell r="AK1990">
            <v>886.08</v>
          </cell>
          <cell r="AX1990">
            <v>387.66</v>
          </cell>
          <cell r="BF1990">
            <v>300</v>
          </cell>
          <cell r="BG1990">
            <v>30584.668000000001</v>
          </cell>
          <cell r="BH1990">
            <v>26186.548000000003</v>
          </cell>
        </row>
        <row r="1991">
          <cell r="D1991" t="str">
            <v>A00164</v>
          </cell>
          <cell r="E1991" t="str">
            <v>ugb</v>
          </cell>
          <cell r="F1991" t="str">
            <v>WWN</v>
          </cell>
          <cell r="G1991" t="str">
            <v>UU61</v>
          </cell>
          <cell r="H1991" t="str">
            <v>0</v>
          </cell>
          <cell r="I1991" t="str">
            <v>GB</v>
          </cell>
          <cell r="J1991" t="str">
            <v>01/11/2006</v>
          </cell>
          <cell r="K1991">
            <v>19.064148717948999</v>
          </cell>
          <cell r="L1991">
            <v>21000</v>
          </cell>
          <cell r="M1991">
            <v>1800.0719999999999</v>
          </cell>
          <cell r="U1991">
            <v>367.5</v>
          </cell>
          <cell r="Y1991">
            <v>340</v>
          </cell>
          <cell r="AA1991">
            <v>3885</v>
          </cell>
          <cell r="AT1991">
            <v>1680</v>
          </cell>
          <cell r="AX1991">
            <v>367.5</v>
          </cell>
          <cell r="BF1991">
            <v>300</v>
          </cell>
          <cell r="BG1991">
            <v>29740.072</v>
          </cell>
          <cell r="BH1991">
            <v>25555.072</v>
          </cell>
        </row>
        <row r="1992">
          <cell r="D1992" t="str">
            <v>W46426</v>
          </cell>
          <cell r="E1992" t="str">
            <v>ugb</v>
          </cell>
          <cell r="F1992" t="str">
            <v>TRL</v>
          </cell>
          <cell r="G1992" t="str">
            <v>UT41</v>
          </cell>
          <cell r="H1992" t="str">
            <v>8</v>
          </cell>
          <cell r="I1992" t="str">
            <v>GB</v>
          </cell>
          <cell r="J1992" t="str">
            <v>04/08/2003</v>
          </cell>
          <cell r="K1992">
            <v>17.528242051282</v>
          </cell>
          <cell r="L1992">
            <v>31000</v>
          </cell>
          <cell r="M1992">
            <v>3180.0720000000001</v>
          </cell>
          <cell r="BG1992">
            <v>34180.072</v>
          </cell>
          <cell r="BH1992">
            <v>34180.072</v>
          </cell>
        </row>
        <row r="1993">
          <cell r="D1993" t="str">
            <v>S10240</v>
          </cell>
          <cell r="E1993" t="str">
            <v>ugb</v>
          </cell>
          <cell r="F1993" t="str">
            <v>WTC</v>
          </cell>
          <cell r="G1993" t="str">
            <v>UU22</v>
          </cell>
          <cell r="H1993" t="str">
            <v>6</v>
          </cell>
          <cell r="J1993" t="str">
            <v>14/07/2008</v>
          </cell>
          <cell r="K1993">
            <v>0</v>
          </cell>
          <cell r="L1993">
            <v>33.5</v>
          </cell>
          <cell r="M1993">
            <v>0</v>
          </cell>
          <cell r="BG1993">
            <v>33.5</v>
          </cell>
          <cell r="BH1993">
            <v>33.5</v>
          </cell>
        </row>
        <row r="1994">
          <cell r="D1994" t="str">
            <v>A25183</v>
          </cell>
          <cell r="E1994" t="str">
            <v>ugb</v>
          </cell>
          <cell r="F1994" t="str">
            <v>WWN</v>
          </cell>
          <cell r="G1994" t="str">
            <v>UU31</v>
          </cell>
          <cell r="H1994" t="str">
            <v>5</v>
          </cell>
          <cell r="I1994" t="str">
            <v>GB</v>
          </cell>
          <cell r="J1994" t="str">
            <v>01/03/2010</v>
          </cell>
          <cell r="K1994">
            <v>42.203244717948998</v>
          </cell>
          <cell r="L1994">
            <v>53972</v>
          </cell>
          <cell r="M1994">
            <v>7089.6671999999999</v>
          </cell>
          <cell r="P1994">
            <v>5358.4</v>
          </cell>
          <cell r="U1994">
            <v>944.51</v>
          </cell>
          <cell r="Y1994">
            <v>414.1</v>
          </cell>
          <cell r="AA1994">
            <v>9984.82</v>
          </cell>
          <cell r="AM1994">
            <v>3238.32</v>
          </cell>
          <cell r="AX1994">
            <v>944.51</v>
          </cell>
          <cell r="BE1994">
            <v>350</v>
          </cell>
          <cell r="BG1994">
            <v>82296.3272</v>
          </cell>
          <cell r="BH1994">
            <v>71961.507199999993</v>
          </cell>
        </row>
        <row r="1995">
          <cell r="D1995" t="str">
            <v>A00481</v>
          </cell>
          <cell r="E1995" t="str">
            <v>ugb</v>
          </cell>
          <cell r="F1995" t="str">
            <v>PUP</v>
          </cell>
          <cell r="G1995" t="str">
            <v>UP21</v>
          </cell>
          <cell r="H1995" t="str">
            <v>10</v>
          </cell>
          <cell r="I1995" t="str">
            <v>GB</v>
          </cell>
          <cell r="J1995" t="str">
            <v>03/09/2010</v>
          </cell>
          <cell r="K1995">
            <v>11.692344615385</v>
          </cell>
          <cell r="L1995">
            <v>21000</v>
          </cell>
          <cell r="M1995">
            <v>1800.0719999999999</v>
          </cell>
          <cell r="BG1995">
            <v>22800.072</v>
          </cell>
          <cell r="BH1995">
            <v>22800.072</v>
          </cell>
        </row>
        <row r="1996">
          <cell r="D1996" t="str">
            <v>A50146</v>
          </cell>
          <cell r="E1996" t="str">
            <v>ugb</v>
          </cell>
          <cell r="F1996" t="str">
            <v>WEN</v>
          </cell>
          <cell r="G1996" t="str">
            <v>UU41</v>
          </cell>
          <cell r="H1996" t="str">
            <v>8</v>
          </cell>
          <cell r="I1996" t="str">
            <v>GB</v>
          </cell>
          <cell r="J1996" t="str">
            <v>05/01/2011</v>
          </cell>
          <cell r="K1996">
            <v>4.4949323076920003</v>
          </cell>
          <cell r="L1996">
            <v>8667</v>
          </cell>
          <cell r="M1996">
            <v>98.117999999999995</v>
          </cell>
          <cell r="BG1996">
            <v>8765.1180000000004</v>
          </cell>
          <cell r="BH1996">
            <v>8765.1180000000004</v>
          </cell>
        </row>
        <row r="1997">
          <cell r="D1997" t="str">
            <v>A89389</v>
          </cell>
          <cell r="E1997" t="str">
            <v>ugb</v>
          </cell>
          <cell r="F1997" t="str">
            <v>WWN</v>
          </cell>
          <cell r="G1997" t="str">
            <v>UU61</v>
          </cell>
          <cell r="H1997" t="str">
            <v>4</v>
          </cell>
          <cell r="I1997" t="str">
            <v>GB</v>
          </cell>
          <cell r="J1997" t="str">
            <v>18/02/2002</v>
          </cell>
          <cell r="K1997">
            <v>24.683052307692002</v>
          </cell>
          <cell r="L1997">
            <v>43260</v>
          </cell>
          <cell r="M1997">
            <v>4871.9520000000002</v>
          </cell>
          <cell r="BG1997">
            <v>48131.951999999997</v>
          </cell>
          <cell r="BH1997">
            <v>48131.951999999997</v>
          </cell>
        </row>
        <row r="1998">
          <cell r="D1998" t="str">
            <v>U03129</v>
          </cell>
          <cell r="E1998" t="str">
            <v>ugb</v>
          </cell>
          <cell r="F1998" t="str">
            <v>THW</v>
          </cell>
          <cell r="G1998" t="str">
            <v>UT24</v>
          </cell>
          <cell r="H1998" t="str">
            <v>10</v>
          </cell>
          <cell r="J1998" t="str">
            <v>02/06/2010</v>
          </cell>
          <cell r="K1998">
            <v>0</v>
          </cell>
          <cell r="L1998">
            <v>34.08</v>
          </cell>
          <cell r="M1998">
            <v>0</v>
          </cell>
          <cell r="BG1998">
            <v>34.08</v>
          </cell>
          <cell r="BH1998">
            <v>34.08</v>
          </cell>
        </row>
        <row r="1999">
          <cell r="D1999" t="str">
            <v>A74531</v>
          </cell>
          <cell r="E1999" t="str">
            <v>ugb</v>
          </cell>
          <cell r="F1999" t="str">
            <v>THW</v>
          </cell>
          <cell r="G1999" t="str">
            <v>UT24</v>
          </cell>
          <cell r="H1999" t="str">
            <v>6</v>
          </cell>
          <cell r="I1999" t="str">
            <v>GB</v>
          </cell>
          <cell r="J1999" t="str">
            <v>01/07/2008</v>
          </cell>
          <cell r="K1999">
            <v>31.58398034188</v>
          </cell>
          <cell r="L1999">
            <v>65909</v>
          </cell>
          <cell r="M1999">
            <v>7997.5140000000001</v>
          </cell>
          <cell r="BG1999">
            <v>73906.513999999996</v>
          </cell>
          <cell r="BH1999">
            <v>73906.513999999996</v>
          </cell>
        </row>
        <row r="2000">
          <cell r="D2000" t="str">
            <v>A74383</v>
          </cell>
          <cell r="E2000" t="str">
            <v>ugb</v>
          </cell>
          <cell r="F2000" t="str">
            <v>EEA</v>
          </cell>
          <cell r="G2000" t="str">
            <v>UE31</v>
          </cell>
          <cell r="H2000" t="str">
            <v>0</v>
          </cell>
          <cell r="I2000" t="str">
            <v>CN</v>
          </cell>
          <cell r="J2000" t="str">
            <v>05/03/2007</v>
          </cell>
          <cell r="K2000">
            <v>22.163113846154001</v>
          </cell>
          <cell r="L2000">
            <v>24200</v>
          </cell>
          <cell r="M2000">
            <v>3318.0720000000001</v>
          </cell>
          <cell r="U2000">
            <v>423.5</v>
          </cell>
          <cell r="Y2000">
            <v>340</v>
          </cell>
          <cell r="AA2000">
            <v>4477</v>
          </cell>
          <cell r="AF2000">
            <v>7800</v>
          </cell>
          <cell r="AT2000">
            <v>1936</v>
          </cell>
          <cell r="AX2000">
            <v>423.5</v>
          </cell>
          <cell r="BF2000">
            <v>300</v>
          </cell>
          <cell r="BG2000">
            <v>43218.072</v>
          </cell>
          <cell r="BH2000">
            <v>38441.072</v>
          </cell>
        </row>
        <row r="2001">
          <cell r="D2001" t="str">
            <v>A50167</v>
          </cell>
          <cell r="E2001" t="str">
            <v>ugb</v>
          </cell>
          <cell r="F2001" t="str">
            <v>WEN</v>
          </cell>
          <cell r="G2001" t="str">
            <v>UU41</v>
          </cell>
          <cell r="H2001" t="str">
            <v>9</v>
          </cell>
          <cell r="I2001" t="str">
            <v>GB</v>
          </cell>
          <cell r="J2001" t="str">
            <v>20/06/2011</v>
          </cell>
          <cell r="K2001">
            <v>18.114088205127999</v>
          </cell>
          <cell r="L2001">
            <v>25725</v>
          </cell>
          <cell r="M2001">
            <v>2452.1219999999998</v>
          </cell>
          <cell r="U2001">
            <v>450.1875</v>
          </cell>
          <cell r="Y2001">
            <v>414.1</v>
          </cell>
          <cell r="AA2001">
            <v>4759.125</v>
          </cell>
          <cell r="AJ2001">
            <v>771.75</v>
          </cell>
          <cell r="AX2001">
            <v>450.1875</v>
          </cell>
          <cell r="BF2001">
            <v>300</v>
          </cell>
          <cell r="BG2001">
            <v>35322.472000000002</v>
          </cell>
          <cell r="BH2001">
            <v>30263.347000000002</v>
          </cell>
        </row>
        <row r="2002">
          <cell r="D2002" t="str">
            <v>A74606</v>
          </cell>
          <cell r="E2002" t="str">
            <v>ugb</v>
          </cell>
          <cell r="F2002" t="str">
            <v>GGE</v>
          </cell>
          <cell r="G2002" t="str">
            <v>UP31</v>
          </cell>
          <cell r="H2002" t="str">
            <v>8</v>
          </cell>
          <cell r="I2002" t="str">
            <v>GB</v>
          </cell>
          <cell r="J2002" t="str">
            <v>01/06/2009</v>
          </cell>
          <cell r="K2002">
            <v>16.944652307691999</v>
          </cell>
          <cell r="L2002">
            <v>30000</v>
          </cell>
          <cell r="M2002">
            <v>3042.0720000000001</v>
          </cell>
          <cell r="BG2002">
            <v>33042.072</v>
          </cell>
          <cell r="BH2002">
            <v>33042.072</v>
          </cell>
        </row>
        <row r="2003">
          <cell r="D2003" t="str">
            <v>W46485</v>
          </cell>
          <cell r="E2003" t="str">
            <v>ugb</v>
          </cell>
          <cell r="F2003" t="str">
            <v>THW</v>
          </cell>
          <cell r="G2003" t="str">
            <v>UT23</v>
          </cell>
          <cell r="H2003" t="str">
            <v>8</v>
          </cell>
          <cell r="I2003" t="str">
            <v>GB</v>
          </cell>
          <cell r="J2003" t="str">
            <v>18/08/2005</v>
          </cell>
          <cell r="K2003">
            <v>19.144785641026001</v>
          </cell>
          <cell r="L2003">
            <v>33770</v>
          </cell>
          <cell r="M2003">
            <v>3562.3319999999999</v>
          </cell>
          <cell r="BG2003">
            <v>37332.332000000002</v>
          </cell>
          <cell r="BH2003">
            <v>37332.332000000002</v>
          </cell>
        </row>
        <row r="2004">
          <cell r="D2004" t="str">
            <v>A25148</v>
          </cell>
          <cell r="E2004" t="str">
            <v>ugb</v>
          </cell>
          <cell r="F2004" t="str">
            <v>TRL</v>
          </cell>
          <cell r="G2004" t="str">
            <v>UT42</v>
          </cell>
          <cell r="H2004" t="str">
            <v>5</v>
          </cell>
          <cell r="I2004" t="str">
            <v>NG</v>
          </cell>
          <cell r="J2004" t="str">
            <v>21/09/2009</v>
          </cell>
          <cell r="K2004">
            <v>24.239524102564001</v>
          </cell>
          <cell r="L2004">
            <v>42500</v>
          </cell>
          <cell r="M2004">
            <v>4767.0720000000001</v>
          </cell>
          <cell r="BG2004">
            <v>47267.072</v>
          </cell>
          <cell r="BH2004">
            <v>47267.072</v>
          </cell>
        </row>
        <row r="2005">
          <cell r="D2005" t="str">
            <v>A74913</v>
          </cell>
          <cell r="E2005" t="str">
            <v>ugb</v>
          </cell>
          <cell r="F2005" t="str">
            <v>SBR</v>
          </cell>
          <cell r="G2005" t="str">
            <v>UT31</v>
          </cell>
          <cell r="H2005" t="str">
            <v>10</v>
          </cell>
          <cell r="I2005" t="str">
            <v>GB</v>
          </cell>
          <cell r="J2005" t="str">
            <v>15/10/2012</v>
          </cell>
          <cell r="K2005">
            <v>5.1282049999999998E-6</v>
          </cell>
          <cell r="L2005">
            <v>0.01</v>
          </cell>
          <cell r="M2005">
            <v>0</v>
          </cell>
          <cell r="BG2005">
            <v>0.01</v>
          </cell>
          <cell r="BH2005">
            <v>0.01</v>
          </cell>
        </row>
        <row r="2006">
          <cell r="D2006" t="str">
            <v>A80040</v>
          </cell>
          <cell r="E2006" t="str">
            <v>ugb</v>
          </cell>
          <cell r="F2006" t="str">
            <v>ERE</v>
          </cell>
          <cell r="G2006" t="str">
            <v>UU81</v>
          </cell>
          <cell r="H2006" t="str">
            <v>8</v>
          </cell>
          <cell r="J2006" t="str">
            <v>19/12/2012</v>
          </cell>
          <cell r="K2006">
            <v>19.279011282050998</v>
          </cell>
          <cell r="L2006">
            <v>34000</v>
          </cell>
          <cell r="M2006">
            <v>3594.0720000000001</v>
          </cell>
          <cell r="BG2006">
            <v>37594.072</v>
          </cell>
          <cell r="BH2006">
            <v>37594.072</v>
          </cell>
        </row>
        <row r="2007">
          <cell r="D2007" t="str">
            <v>A76420</v>
          </cell>
          <cell r="E2007" t="str">
            <v>ugb</v>
          </cell>
          <cell r="F2007" t="str">
            <v>WTC</v>
          </cell>
          <cell r="G2007" t="str">
            <v>UU22</v>
          </cell>
          <cell r="H2007" t="str">
            <v>4</v>
          </cell>
          <cell r="I2007" t="str">
            <v>GB</v>
          </cell>
          <cell r="J2007" t="str">
            <v>02/01/2014</v>
          </cell>
          <cell r="K2007">
            <v>42.314069743589997</v>
          </cell>
          <cell r="L2007">
            <v>55000</v>
          </cell>
          <cell r="M2007">
            <v>7020.3360000000002</v>
          </cell>
          <cell r="P2007">
            <v>3828</v>
          </cell>
          <cell r="U2007">
            <v>962.5</v>
          </cell>
          <cell r="Y2007">
            <v>414.1</v>
          </cell>
          <cell r="AA2007">
            <v>10175</v>
          </cell>
          <cell r="AN2007">
            <v>3850</v>
          </cell>
          <cell r="AX2007">
            <v>962.5</v>
          </cell>
          <cell r="BF2007">
            <v>300</v>
          </cell>
          <cell r="BG2007">
            <v>82512.436000000002</v>
          </cell>
          <cell r="BH2007">
            <v>72037.436000000002</v>
          </cell>
        </row>
        <row r="2008">
          <cell r="D2008" t="str">
            <v>A05040</v>
          </cell>
          <cell r="E2008" t="str">
            <v>ugb</v>
          </cell>
          <cell r="F2008" t="str">
            <v>WTC</v>
          </cell>
          <cell r="G2008" t="str">
            <v>UU22</v>
          </cell>
          <cell r="H2008" t="str">
            <v>3</v>
          </cell>
          <cell r="I2008" t="str">
            <v>GB</v>
          </cell>
          <cell r="J2008" t="str">
            <v>07/12/1992</v>
          </cell>
          <cell r="K2008">
            <v>28.376562051282001</v>
          </cell>
          <cell r="L2008">
            <v>50500</v>
          </cell>
          <cell r="M2008">
            <v>4834.2960000000003</v>
          </cell>
          <cell r="BG2008">
            <v>55334.296000000002</v>
          </cell>
          <cell r="BH2008">
            <v>55334.296000000002</v>
          </cell>
        </row>
        <row r="2009">
          <cell r="D2009" t="str">
            <v>U03086</v>
          </cell>
          <cell r="E2009" t="str">
            <v>ugb</v>
          </cell>
          <cell r="F2009" t="str">
            <v>SBR</v>
          </cell>
          <cell r="G2009" t="str">
            <v>UT31</v>
          </cell>
          <cell r="H2009" t="str">
            <v>7</v>
          </cell>
          <cell r="J2009" t="str">
            <v>27/11/2009</v>
          </cell>
          <cell r="K2009">
            <v>0</v>
          </cell>
          <cell r="L2009">
            <v>26</v>
          </cell>
          <cell r="M2009">
            <v>0</v>
          </cell>
          <cell r="BG2009">
            <v>26</v>
          </cell>
          <cell r="BH2009">
            <v>26</v>
          </cell>
        </row>
        <row r="2010">
          <cell r="D2010" t="str">
            <v>A49907</v>
          </cell>
          <cell r="E2010" t="str">
            <v>ugb</v>
          </cell>
          <cell r="F2010" t="str">
            <v>GGE</v>
          </cell>
          <cell r="G2010" t="str">
            <v>UP31</v>
          </cell>
          <cell r="H2010" t="str">
            <v>5</v>
          </cell>
          <cell r="I2010" t="str">
            <v>GB</v>
          </cell>
          <cell r="J2010" t="str">
            <v>17/09/2007</v>
          </cell>
          <cell r="K2010">
            <v>32.339226322564002</v>
          </cell>
          <cell r="L2010">
            <v>44999.590499999998</v>
          </cell>
          <cell r="M2010">
            <v>5112.0154890000003</v>
          </cell>
          <cell r="U2010">
            <v>787.49283375000005</v>
          </cell>
          <cell r="AA2010">
            <v>8324.9242424999993</v>
          </cell>
          <cell r="AM2010">
            <v>2699.97543</v>
          </cell>
          <cell r="AX2010">
            <v>787.49283375000005</v>
          </cell>
          <cell r="BE2010">
            <v>350</v>
          </cell>
          <cell r="BG2010">
            <v>63061.491328999997</v>
          </cell>
          <cell r="BH2010">
            <v>54386.567086499999</v>
          </cell>
        </row>
        <row r="2011">
          <cell r="D2011" t="str">
            <v>A50069</v>
          </cell>
          <cell r="E2011" t="str">
            <v>ugb</v>
          </cell>
          <cell r="F2011" t="str">
            <v>TIS</v>
          </cell>
          <cell r="G2011" t="str">
            <v>UT51</v>
          </cell>
          <cell r="H2011" t="str">
            <v>0</v>
          </cell>
          <cell r="I2011" t="str">
            <v>GB</v>
          </cell>
          <cell r="J2011" t="str">
            <v>02/01/2009</v>
          </cell>
          <cell r="K2011">
            <v>35.353415517949003</v>
          </cell>
          <cell r="L2011">
            <v>45000</v>
          </cell>
          <cell r="M2011">
            <v>5674.3902600000001</v>
          </cell>
          <cell r="P2011">
            <v>4074.77</v>
          </cell>
          <cell r="U2011">
            <v>787.5</v>
          </cell>
          <cell r="Y2011">
            <v>340</v>
          </cell>
          <cell r="AA2011">
            <v>8325</v>
          </cell>
          <cell r="AT2011">
            <v>3600</v>
          </cell>
          <cell r="AX2011">
            <v>787.5</v>
          </cell>
          <cell r="BE2011">
            <v>350</v>
          </cell>
          <cell r="BG2011">
            <v>68939.160260000004</v>
          </cell>
          <cell r="BH2011">
            <v>60264.160260000004</v>
          </cell>
        </row>
        <row r="2012">
          <cell r="D2012" t="str">
            <v>W46450</v>
          </cell>
          <cell r="E2012" t="str">
            <v>ugb</v>
          </cell>
          <cell r="F2012" t="str">
            <v>THW</v>
          </cell>
          <cell r="G2012" t="str">
            <v>UT21</v>
          </cell>
          <cell r="H2012" t="str">
            <v>3</v>
          </cell>
          <cell r="I2012" t="str">
            <v>GB</v>
          </cell>
          <cell r="J2012" t="str">
            <v>21/08/2003</v>
          </cell>
          <cell r="K2012">
            <v>32.234703589744001</v>
          </cell>
          <cell r="L2012">
            <v>56200</v>
          </cell>
          <cell r="M2012">
            <v>6657.6719999999996</v>
          </cell>
          <cell r="BG2012">
            <v>62857.671999999999</v>
          </cell>
          <cell r="BH2012">
            <v>62857.671999999999</v>
          </cell>
        </row>
        <row r="2013">
          <cell r="D2013" t="str">
            <v>A75177</v>
          </cell>
          <cell r="E2013" t="str">
            <v>ugb</v>
          </cell>
          <cell r="F2013" t="str">
            <v>TRS</v>
          </cell>
          <cell r="G2013" t="str">
            <v>UT42</v>
          </cell>
          <cell r="H2013" t="str">
            <v>7</v>
          </cell>
          <cell r="I2013" t="str">
            <v>GB</v>
          </cell>
          <cell r="J2013" t="str">
            <v>15/02/2010</v>
          </cell>
          <cell r="K2013">
            <v>19.480283076923001</v>
          </cell>
          <cell r="L2013">
            <v>28560</v>
          </cell>
          <cell r="M2013">
            <v>2843.3519999999999</v>
          </cell>
          <cell r="U2013">
            <v>499.8</v>
          </cell>
          <cell r="AA2013">
            <v>5283.6</v>
          </cell>
          <cell r="AX2013">
            <v>499.8</v>
          </cell>
          <cell r="BF2013">
            <v>300</v>
          </cell>
          <cell r="BG2013">
            <v>37986.552000000003</v>
          </cell>
          <cell r="BH2013">
            <v>32402.952000000005</v>
          </cell>
        </row>
        <row r="2014">
          <cell r="D2014" t="str">
            <v>A76404</v>
          </cell>
          <cell r="E2014" t="str">
            <v>ugb</v>
          </cell>
          <cell r="F2014" t="str">
            <v>EEC</v>
          </cell>
          <cell r="G2014" t="str">
            <v>UE21</v>
          </cell>
          <cell r="H2014" t="str">
            <v>5</v>
          </cell>
          <cell r="I2014" t="str">
            <v>GB</v>
          </cell>
          <cell r="J2014" t="str">
            <v>06/01/2014</v>
          </cell>
          <cell r="K2014">
            <v>20.742652307692001</v>
          </cell>
          <cell r="L2014">
            <v>29000</v>
          </cell>
          <cell r="M2014">
            <v>2904.0720000000001</v>
          </cell>
          <cell r="U2014">
            <v>507.5</v>
          </cell>
          <cell r="Y2014">
            <v>414.1</v>
          </cell>
          <cell r="AA2014">
            <v>5365</v>
          </cell>
          <cell r="AL2014">
            <v>1450</v>
          </cell>
          <cell r="AX2014">
            <v>507.5</v>
          </cell>
          <cell r="BF2014">
            <v>300</v>
          </cell>
          <cell r="BG2014">
            <v>40448.171999999999</v>
          </cell>
          <cell r="BH2014">
            <v>34783.171999999999</v>
          </cell>
        </row>
        <row r="2015">
          <cell r="D2015" t="str">
            <v>A87645</v>
          </cell>
          <cell r="E2015" t="str">
            <v>ugb</v>
          </cell>
          <cell r="F2015" t="str">
            <v>THW</v>
          </cell>
          <cell r="G2015" t="str">
            <v>UT23</v>
          </cell>
          <cell r="H2015" t="str">
            <v>6</v>
          </cell>
          <cell r="I2015" t="str">
            <v>GB</v>
          </cell>
          <cell r="J2015" t="str">
            <v>25/11/2002</v>
          </cell>
          <cell r="K2015">
            <v>0</v>
          </cell>
          <cell r="L2015">
            <v>43430</v>
          </cell>
          <cell r="M2015">
            <v>4895.4120000000003</v>
          </cell>
          <cell r="BG2015">
            <v>48325.411999999997</v>
          </cell>
          <cell r="BH2015">
            <v>48325.411999999997</v>
          </cell>
        </row>
        <row r="2016">
          <cell r="D2016" t="str">
            <v>I00323</v>
          </cell>
          <cell r="E2016" t="str">
            <v>uin</v>
          </cell>
          <cell r="F2016" t="str">
            <v>TRL</v>
          </cell>
          <cell r="G2016" t="str">
            <v>UT111</v>
          </cell>
          <cell r="H2016" t="str">
            <v>7</v>
          </cell>
          <cell r="I2016" t="str">
            <v>IN</v>
          </cell>
          <cell r="J2016" t="str">
            <v>13/11/2013</v>
          </cell>
          <cell r="K2016">
            <v>0</v>
          </cell>
          <cell r="L2016">
            <v>0</v>
          </cell>
          <cell r="M2016">
            <v>0</v>
          </cell>
          <cell r="BG2016">
            <v>0</v>
          </cell>
          <cell r="BH2016">
            <v>0</v>
          </cell>
        </row>
        <row r="2017">
          <cell r="D2017" t="str">
            <v>I00413</v>
          </cell>
          <cell r="E2017" t="str">
            <v>uin</v>
          </cell>
          <cell r="F2017" t="str">
            <v>THW</v>
          </cell>
          <cell r="G2017" t="str">
            <v>UT211</v>
          </cell>
          <cell r="H2017" t="str">
            <v>8</v>
          </cell>
          <cell r="I2017" t="str">
            <v>IN</v>
          </cell>
          <cell r="J2017" t="str">
            <v>12/05/2014</v>
          </cell>
          <cell r="K2017">
            <v>1.575040502724729</v>
          </cell>
          <cell r="L2017">
            <v>1.575040502724729</v>
          </cell>
          <cell r="M2017">
            <v>0</v>
          </cell>
          <cell r="BG2017">
            <v>1.575040502724729</v>
          </cell>
          <cell r="BH2017">
            <v>1.575040502724729</v>
          </cell>
        </row>
        <row r="2018">
          <cell r="D2018" t="str">
            <v>I00348</v>
          </cell>
          <cell r="E2018" t="str">
            <v>uin</v>
          </cell>
          <cell r="F2018" t="str">
            <v>THW</v>
          </cell>
          <cell r="G2018" t="str">
            <v>UT211</v>
          </cell>
          <cell r="H2018" t="str">
            <v>6</v>
          </cell>
          <cell r="I2018" t="str">
            <v>IN</v>
          </cell>
          <cell r="J2018" t="str">
            <v>16/01/2014</v>
          </cell>
          <cell r="K2018">
            <v>3.810554752004998</v>
          </cell>
          <cell r="L2018">
            <v>4320.2906377338104</v>
          </cell>
          <cell r="M2018">
            <v>0</v>
          </cell>
          <cell r="S2018">
            <v>94.260886641464964</v>
          </cell>
          <cell r="V2018">
            <v>207.37395061122294</v>
          </cell>
          <cell r="AA2018">
            <v>1223.438754970789</v>
          </cell>
          <cell r="AB2018">
            <v>2160.1453188669052</v>
          </cell>
          <cell r="AC2018">
            <v>147.28263537728901</v>
          </cell>
          <cell r="AD2018">
            <v>245.47105896214833</v>
          </cell>
          <cell r="AQ2018">
            <v>518.43487652805732</v>
          </cell>
          <cell r="BA2018">
            <v>0</v>
          </cell>
          <cell r="BG2018">
            <v>8916.6981196916877</v>
          </cell>
          <cell r="BH2018">
            <v>7693.2593647208987</v>
          </cell>
        </row>
        <row r="2019">
          <cell r="D2019" t="str">
            <v>I00292</v>
          </cell>
          <cell r="E2019" t="str">
            <v>uin</v>
          </cell>
          <cell r="F2019" t="str">
            <v>THW</v>
          </cell>
          <cell r="G2019" t="str">
            <v>UT211</v>
          </cell>
          <cell r="H2019" t="str">
            <v>8</v>
          </cell>
          <cell r="I2019" t="str">
            <v>IN</v>
          </cell>
          <cell r="J2019" t="str">
            <v>07/10/2013</v>
          </cell>
          <cell r="K2019">
            <v>2.1041109478833522</v>
          </cell>
          <cell r="L2019">
            <v>2258.3337424517645</v>
          </cell>
          <cell r="M2019">
            <v>0</v>
          </cell>
          <cell r="S2019">
            <v>94.260886641464964</v>
          </cell>
          <cell r="V2019">
            <v>108.40001963768471</v>
          </cell>
          <cell r="AA2019">
            <v>669.70435465658591</v>
          </cell>
          <cell r="AB2019">
            <v>1129.1668712258822</v>
          </cell>
          <cell r="AC2019">
            <v>147.28263537728901</v>
          </cell>
          <cell r="AD2019">
            <v>245.47105896214833</v>
          </cell>
          <cell r="AQ2019">
            <v>271.00004909421182</v>
          </cell>
          <cell r="BA2019">
            <v>0</v>
          </cell>
          <cell r="BG2019">
            <v>4923.6196180470324</v>
          </cell>
          <cell r="BH2019">
            <v>4253.9152633904469</v>
          </cell>
        </row>
        <row r="2020">
          <cell r="D2020" t="str">
            <v>I00175</v>
          </cell>
          <cell r="E2020" t="str">
            <v>uin</v>
          </cell>
          <cell r="F2020" t="str">
            <v>WWN</v>
          </cell>
          <cell r="G2020" t="str">
            <v>UU116</v>
          </cell>
          <cell r="H2020" t="str">
            <v>7</v>
          </cell>
          <cell r="I2020" t="str">
            <v>IN</v>
          </cell>
          <cell r="J2020" t="str">
            <v>01/10/2012</v>
          </cell>
          <cell r="K2020">
            <v>3.6829732134427515</v>
          </cell>
          <cell r="L2020">
            <v>2969.2179292061469</v>
          </cell>
          <cell r="M2020">
            <v>0</v>
          </cell>
          <cell r="S2020">
            <v>94.260886641464964</v>
          </cell>
          <cell r="V2020">
            <v>142.52246060189503</v>
          </cell>
          <cell r="AA2020">
            <v>1195.1105326721977</v>
          </cell>
          <cell r="AB2020">
            <v>1484.6089646030732</v>
          </cell>
          <cell r="AC2020">
            <v>147.28263537728901</v>
          </cell>
          <cell r="AD2020">
            <v>245.47105896214833</v>
          </cell>
          <cell r="AQ2020">
            <v>356.30615150473756</v>
          </cell>
          <cell r="BA2020">
            <v>1983.3766998870833</v>
          </cell>
          <cell r="BG2020">
            <v>8618.1573194560369</v>
          </cell>
          <cell r="BH2020">
            <v>7423.0467867838397</v>
          </cell>
        </row>
        <row r="2021">
          <cell r="D2021" t="str">
            <v>I00042</v>
          </cell>
          <cell r="E2021" t="str">
            <v>uin</v>
          </cell>
          <cell r="F2021" t="str">
            <v>WWN</v>
          </cell>
          <cell r="G2021" t="str">
            <v>UU111</v>
          </cell>
          <cell r="H2021" t="str">
            <v>8</v>
          </cell>
          <cell r="I2021" t="str">
            <v>IN</v>
          </cell>
          <cell r="J2021" t="str">
            <v>08/11/2010</v>
          </cell>
          <cell r="K2021">
            <v>0.73851122012543569</v>
          </cell>
          <cell r="L2021">
            <v>1728.1162550935244</v>
          </cell>
          <cell r="M2021">
            <v>0</v>
          </cell>
          <cell r="BG2021">
            <v>1728.1162550935244</v>
          </cell>
          <cell r="BH2021">
            <v>1728.1162550935244</v>
          </cell>
        </row>
        <row r="2022">
          <cell r="D2022" t="str">
            <v>S10387</v>
          </cell>
          <cell r="E2022" t="str">
            <v>ugb</v>
          </cell>
          <cell r="F2022" t="str">
            <v>TRL</v>
          </cell>
          <cell r="G2022" t="str">
            <v>UT41</v>
          </cell>
          <cell r="H2022" t="str">
            <v>6</v>
          </cell>
          <cell r="J2022" t="str">
            <v>17/02/2014</v>
          </cell>
          <cell r="K2022">
            <v>40.5</v>
          </cell>
          <cell r="L2022">
            <v>40.5</v>
          </cell>
          <cell r="M2022">
            <v>0</v>
          </cell>
          <cell r="BG2022">
            <v>40.5</v>
          </cell>
          <cell r="BH2022">
            <v>40.5</v>
          </cell>
        </row>
        <row r="2023">
          <cell r="D2023" t="str">
            <v>I00301</v>
          </cell>
          <cell r="E2023" t="str">
            <v>uin</v>
          </cell>
          <cell r="F2023" t="str">
            <v>TRO</v>
          </cell>
          <cell r="G2023" t="str">
            <v>UT111</v>
          </cell>
          <cell r="H2023" t="str">
            <v>8</v>
          </cell>
          <cell r="I2023" t="str">
            <v>IN</v>
          </cell>
          <cell r="J2023" t="str">
            <v>24/10/2013</v>
          </cell>
          <cell r="K2023">
            <v>1.3402741974669941</v>
          </cell>
          <cell r="L2023">
            <v>1335.3625607540869</v>
          </cell>
          <cell r="M2023">
            <v>0</v>
          </cell>
          <cell r="S2023">
            <v>94.260886641464964</v>
          </cell>
          <cell r="V2023">
            <v>64.097402916196174</v>
          </cell>
          <cell r="AA2023">
            <v>421.84228975403801</v>
          </cell>
          <cell r="AB2023">
            <v>667.68128037704344</v>
          </cell>
          <cell r="AC2023">
            <v>147.28263537728901</v>
          </cell>
          <cell r="AD2023">
            <v>245.47105896214833</v>
          </cell>
          <cell r="AQ2023">
            <v>160.24350729049044</v>
          </cell>
          <cell r="BA2023">
            <v>0</v>
          </cell>
          <cell r="BG2023">
            <v>3136.2416220727578</v>
          </cell>
          <cell r="BH2023">
            <v>2714.3993323187196</v>
          </cell>
        </row>
        <row r="2024">
          <cell r="D2024" t="str">
            <v>W48488</v>
          </cell>
          <cell r="E2024" t="str">
            <v>ugb</v>
          </cell>
          <cell r="F2024" t="str">
            <v>WEN</v>
          </cell>
          <cell r="G2024" t="str">
            <v>UU41</v>
          </cell>
          <cell r="H2024" t="str">
            <v>4</v>
          </cell>
          <cell r="I2024" t="str">
            <v>GB</v>
          </cell>
          <cell r="J2024" t="str">
            <v>24/07/1995</v>
          </cell>
          <cell r="K2024">
            <v>28.226211825640998</v>
          </cell>
          <cell r="L2024">
            <v>50242.37</v>
          </cell>
          <cell r="M2024">
            <v>4798.7430599999998</v>
          </cell>
          <cell r="BG2024">
            <v>55041.113060000003</v>
          </cell>
          <cell r="BH2024">
            <v>55041.113060000003</v>
          </cell>
        </row>
        <row r="2025">
          <cell r="D2025" t="str">
            <v>A41774</v>
          </cell>
          <cell r="E2025" t="str">
            <v>ugb</v>
          </cell>
          <cell r="F2025" t="str">
            <v>SBS</v>
          </cell>
          <cell r="G2025" t="str">
            <v>UP51</v>
          </cell>
          <cell r="H2025" t="str">
            <v>6</v>
          </cell>
          <cell r="I2025" t="str">
            <v>GB</v>
          </cell>
          <cell r="J2025" t="str">
            <v>11/11/1996</v>
          </cell>
          <cell r="K2025">
            <v>19.345384615385001</v>
          </cell>
          <cell r="L2025">
            <v>37723.5</v>
          </cell>
          <cell r="M2025">
            <v>4229.9070000000002</v>
          </cell>
          <cell r="BG2025">
            <v>41953.406999999999</v>
          </cell>
          <cell r="BH2025">
            <v>41953.406999999999</v>
          </cell>
        </row>
        <row r="2026">
          <cell r="D2026" t="str">
            <v>A76059</v>
          </cell>
          <cell r="E2026" t="str">
            <v>ugb</v>
          </cell>
          <cell r="F2026" t="str">
            <v>ERE</v>
          </cell>
          <cell r="G2026" t="str">
            <v>UU81</v>
          </cell>
          <cell r="H2026" t="str">
            <v>4</v>
          </cell>
          <cell r="I2026" t="str">
            <v>GB</v>
          </cell>
          <cell r="J2026" t="str">
            <v>08/04/2013</v>
          </cell>
          <cell r="K2026">
            <v>0</v>
          </cell>
          <cell r="L2026">
            <v>58000</v>
          </cell>
          <cell r="M2026">
            <v>7224.8519999999999</v>
          </cell>
          <cell r="BG2026">
            <v>65224.851999999999</v>
          </cell>
          <cell r="BH2026">
            <v>65224.851999999999</v>
          </cell>
        </row>
        <row r="2027">
          <cell r="D2027" t="str">
            <v>U03030</v>
          </cell>
          <cell r="E2027" t="str">
            <v>ugb</v>
          </cell>
          <cell r="F2027" t="str">
            <v>EEA</v>
          </cell>
          <cell r="G2027" t="str">
            <v>UE31</v>
          </cell>
          <cell r="H2027" t="str">
            <v>0</v>
          </cell>
          <cell r="J2027" t="str">
            <v>23/06/2009</v>
          </cell>
          <cell r="K2027">
            <v>0.01</v>
          </cell>
          <cell r="L2027">
            <v>0.01</v>
          </cell>
          <cell r="M2027">
            <v>0</v>
          </cell>
          <cell r="BG2027">
            <v>0.01</v>
          </cell>
          <cell r="BH2027">
            <v>0.01</v>
          </cell>
        </row>
        <row r="2028">
          <cell r="D2028" t="str">
            <v>I00083</v>
          </cell>
          <cell r="E2028" t="str">
            <v>uin</v>
          </cell>
          <cell r="F2028" t="str">
            <v>WWN</v>
          </cell>
          <cell r="G2028" t="str">
            <v>UU116</v>
          </cell>
          <cell r="H2028" t="str">
            <v>7</v>
          </cell>
          <cell r="I2028" t="str">
            <v>IN</v>
          </cell>
          <cell r="J2028" t="str">
            <v>28/02/2011</v>
          </cell>
          <cell r="K2028">
            <v>0</v>
          </cell>
          <cell r="L2028">
            <v>2651.087436791202</v>
          </cell>
          <cell r="M2028">
            <v>0</v>
          </cell>
          <cell r="BG2028">
            <v>2651.087436791202</v>
          </cell>
          <cell r="BH2028">
            <v>2651.087436791202</v>
          </cell>
        </row>
        <row r="2029">
          <cell r="D2029" t="str">
            <v>I00035</v>
          </cell>
          <cell r="E2029" t="str">
            <v>uin</v>
          </cell>
          <cell r="F2029" t="str">
            <v>WWN</v>
          </cell>
          <cell r="G2029" t="str">
            <v>UU111</v>
          </cell>
          <cell r="H2029" t="str">
            <v>7</v>
          </cell>
          <cell r="I2029" t="str">
            <v>IN</v>
          </cell>
          <cell r="J2029" t="str">
            <v>20/10/2010</v>
          </cell>
          <cell r="K2029">
            <v>1.4266694025150475</v>
          </cell>
          <cell r="L2029">
            <v>3338.4064018852173</v>
          </cell>
          <cell r="M2029">
            <v>0</v>
          </cell>
          <cell r="BG2029">
            <v>3338.4064018852173</v>
          </cell>
          <cell r="BH2029">
            <v>3338.4064018852173</v>
          </cell>
        </row>
        <row r="2030">
          <cell r="D2030" t="str">
            <v>U02985</v>
          </cell>
          <cell r="E2030" t="str">
            <v>ugb</v>
          </cell>
          <cell r="F2030" t="str">
            <v>SBS</v>
          </cell>
          <cell r="G2030" t="str">
            <v>UP51</v>
          </cell>
          <cell r="H2030" t="str">
            <v>0</v>
          </cell>
          <cell r="J2030" t="str">
            <v>09/02/2009</v>
          </cell>
          <cell r="K2030">
            <v>0.01</v>
          </cell>
          <cell r="L2030">
            <v>0.01</v>
          </cell>
          <cell r="M2030">
            <v>0</v>
          </cell>
          <cell r="BG2030">
            <v>0.01</v>
          </cell>
          <cell r="BH2030">
            <v>0.01</v>
          </cell>
        </row>
        <row r="2031">
          <cell r="D2031" t="str">
            <v>A74839</v>
          </cell>
          <cell r="E2031" t="str">
            <v>ugb</v>
          </cell>
          <cell r="F2031" t="str">
            <v>TRL</v>
          </cell>
          <cell r="G2031" t="str">
            <v>UT42</v>
          </cell>
          <cell r="H2031" t="str">
            <v>7</v>
          </cell>
          <cell r="J2031" t="str">
            <v>30/07/2012</v>
          </cell>
          <cell r="K2031">
            <v>39.6</v>
          </cell>
          <cell r="L2031">
            <v>39.6</v>
          </cell>
          <cell r="M2031">
            <v>0</v>
          </cell>
          <cell r="BG2031">
            <v>39.6</v>
          </cell>
          <cell r="BH2031">
            <v>39.6</v>
          </cell>
        </row>
        <row r="2032">
          <cell r="D2032" t="str">
            <v>I00289</v>
          </cell>
          <cell r="E2032" t="str">
            <v>uin</v>
          </cell>
          <cell r="F2032" t="str">
            <v>WWN</v>
          </cell>
          <cell r="G2032" t="str">
            <v>UU111</v>
          </cell>
          <cell r="H2032" t="str">
            <v>7</v>
          </cell>
          <cell r="I2032" t="str">
            <v>IN</v>
          </cell>
          <cell r="J2032" t="str">
            <v>26/09/2013</v>
          </cell>
          <cell r="K2032">
            <v>6.5767361412704801</v>
          </cell>
          <cell r="L2032">
            <v>5302.174873582404</v>
          </cell>
          <cell r="M2032">
            <v>0</v>
          </cell>
          <cell r="S2032">
            <v>94.260886641464964</v>
          </cell>
          <cell r="V2032">
            <v>254.50439393195541</v>
          </cell>
          <cell r="AA2032">
            <v>2134.1253866169177</v>
          </cell>
          <cell r="AB2032">
            <v>2651.087436791202</v>
          </cell>
          <cell r="AC2032">
            <v>147.28263537728901</v>
          </cell>
          <cell r="AD2032">
            <v>245.47105896214833</v>
          </cell>
          <cell r="AQ2032">
            <v>636.26098482988857</v>
          </cell>
          <cell r="BA2032">
            <v>3924.3949138396579</v>
          </cell>
          <cell r="BG2032">
            <v>15389.562570572931</v>
          </cell>
          <cell r="BH2032">
            <v>13255.437183956014</v>
          </cell>
        </row>
        <row r="2033">
          <cell r="D2033" t="str">
            <v>I00278</v>
          </cell>
          <cell r="E2033" t="str">
            <v>uin</v>
          </cell>
          <cell r="F2033" t="str">
            <v>TRL</v>
          </cell>
          <cell r="G2033" t="str">
            <v>UT111</v>
          </cell>
          <cell r="H2033" t="str">
            <v>8</v>
          </cell>
          <cell r="I2033" t="str">
            <v>IN</v>
          </cell>
          <cell r="J2033" t="str">
            <v>05/09/2013</v>
          </cell>
          <cell r="K2033">
            <v>5.1152392209881583</v>
          </cell>
          <cell r="L2033">
            <v>4123.9137905640919</v>
          </cell>
          <cell r="M2033">
            <v>0</v>
          </cell>
          <cell r="S2033">
            <v>94.260886641464964</v>
          </cell>
          <cell r="V2033">
            <v>197.94786194707646</v>
          </cell>
          <cell r="AA2033">
            <v>1659.8753007020471</v>
          </cell>
          <cell r="AB2033">
            <v>2061.9568952820459</v>
          </cell>
          <cell r="AC2033">
            <v>147.28263537728901</v>
          </cell>
          <cell r="AD2033">
            <v>245.47105896214833</v>
          </cell>
          <cell r="AQ2033">
            <v>494.86965486769105</v>
          </cell>
          <cell r="BA2033">
            <v>2944.0816927684223</v>
          </cell>
          <cell r="BG2033">
            <v>11969.659777112278</v>
          </cell>
          <cell r="BH2033">
            <v>10309.78447641023</v>
          </cell>
        </row>
        <row r="2034">
          <cell r="D2034" t="str">
            <v>A76162</v>
          </cell>
          <cell r="E2034" t="str">
            <v>ugb</v>
          </cell>
          <cell r="F2034" t="str">
            <v>SBR</v>
          </cell>
          <cell r="G2034" t="str">
            <v>UT31</v>
          </cell>
          <cell r="H2034" t="str">
            <v>9</v>
          </cell>
          <cell r="I2034" t="str">
            <v>IN</v>
          </cell>
          <cell r="J2034" t="str">
            <v>03/06/2013</v>
          </cell>
          <cell r="K2034">
            <v>19.401375384615001</v>
          </cell>
          <cell r="L2034">
            <v>28238.75</v>
          </cell>
          <cell r="M2034">
            <v>2799.0194999999999</v>
          </cell>
          <cell r="U2034">
            <v>494.17812500000002</v>
          </cell>
          <cell r="AA2034">
            <v>5224.1687499999998</v>
          </cell>
          <cell r="AH2034">
            <v>282.38749999999999</v>
          </cell>
          <cell r="AX2034">
            <v>494.17812500000002</v>
          </cell>
          <cell r="BF2034">
            <v>300</v>
          </cell>
          <cell r="BG2034">
            <v>37832.682000000001</v>
          </cell>
          <cell r="BH2034">
            <v>32308.51325</v>
          </cell>
        </row>
        <row r="2035">
          <cell r="D2035" t="str">
            <v>I00277</v>
          </cell>
          <cell r="E2035" t="str">
            <v>uin</v>
          </cell>
          <cell r="F2035" t="str">
            <v>THW</v>
          </cell>
          <cell r="G2035" t="str">
            <v>UT211</v>
          </cell>
          <cell r="H2035" t="str">
            <v>8</v>
          </cell>
          <cell r="I2035" t="str">
            <v>IN</v>
          </cell>
          <cell r="J2035" t="str">
            <v>04/09/2013</v>
          </cell>
          <cell r="K2035">
            <v>2.2799332469778784</v>
          </cell>
          <cell r="L2035">
            <v>1838.0872895085668</v>
          </cell>
          <cell r="M2035">
            <v>0</v>
          </cell>
          <cell r="S2035">
            <v>94.260886641464964</v>
          </cell>
          <cell r="V2035">
            <v>88.228189896411209</v>
          </cell>
          <cell r="AA2035">
            <v>739.82950169375022</v>
          </cell>
          <cell r="AB2035">
            <v>919.04364475428338</v>
          </cell>
          <cell r="AC2035">
            <v>147.28263537728901</v>
          </cell>
          <cell r="AD2035">
            <v>245.47105896214833</v>
          </cell>
          <cell r="AQ2035">
            <v>220.57047474102802</v>
          </cell>
          <cell r="BA2035">
            <v>1042.2701163532818</v>
          </cell>
          <cell r="BG2035">
            <v>5335.0437979282242</v>
          </cell>
          <cell r="BH2035">
            <v>4595.2142962344742</v>
          </cell>
        </row>
        <row r="2036">
          <cell r="D2036" t="str">
            <v>I00140</v>
          </cell>
          <cell r="E2036" t="str">
            <v>uin</v>
          </cell>
          <cell r="F2036" t="str">
            <v>WWN</v>
          </cell>
          <cell r="G2036" t="str">
            <v>UU116</v>
          </cell>
          <cell r="H2036" t="str">
            <v>8</v>
          </cell>
          <cell r="I2036" t="str">
            <v>IN</v>
          </cell>
          <cell r="J2036" t="str">
            <v>09/04/2012</v>
          </cell>
          <cell r="K2036">
            <v>3.7511754287246504</v>
          </cell>
          <cell r="L2036">
            <v>3024.2034464136673</v>
          </cell>
          <cell r="M2036">
            <v>0</v>
          </cell>
          <cell r="S2036">
            <v>94.260886641464964</v>
          </cell>
          <cell r="V2036">
            <v>145.16176542785604</v>
          </cell>
          <cell r="AA2036">
            <v>1217.2418871815012</v>
          </cell>
          <cell r="AB2036">
            <v>1512.1017232068336</v>
          </cell>
          <cell r="AC2036">
            <v>147.28263537728901</v>
          </cell>
          <cell r="AD2036">
            <v>245.47105896214833</v>
          </cell>
          <cell r="AQ2036">
            <v>362.9044135696401</v>
          </cell>
          <cell r="BA2036">
            <v>2029.1226864352693</v>
          </cell>
          <cell r="BG2036">
            <v>8777.7505032156714</v>
          </cell>
          <cell r="BH2036">
            <v>7560.5086160341707</v>
          </cell>
        </row>
        <row r="2037">
          <cell r="D2037" t="str">
            <v>I00335</v>
          </cell>
          <cell r="E2037" t="str">
            <v>uin</v>
          </cell>
          <cell r="F2037" t="str">
            <v>TRS</v>
          </cell>
          <cell r="G2037" t="str">
            <v>UT111</v>
          </cell>
          <cell r="H2037" t="str">
            <v>10</v>
          </cell>
          <cell r="I2037" t="str">
            <v>IN</v>
          </cell>
          <cell r="J2037" t="str">
            <v>02/12/2013</v>
          </cell>
          <cell r="K2037">
            <v>1.3727778889740683</v>
          </cell>
          <cell r="L2037">
            <v>1374.6379301880306</v>
          </cell>
          <cell r="M2037">
            <v>0</v>
          </cell>
          <cell r="S2037">
            <v>94.260886641464964</v>
          </cell>
          <cell r="V2037">
            <v>65.982620649025478</v>
          </cell>
          <cell r="AA2037">
            <v>432.38961166478464</v>
          </cell>
          <cell r="AB2037">
            <v>687.31896509401531</v>
          </cell>
          <cell r="AC2037">
            <v>147.28263537728901</v>
          </cell>
          <cell r="AD2037">
            <v>245.47105896214833</v>
          </cell>
          <cell r="AQ2037">
            <v>164.95655162256369</v>
          </cell>
          <cell r="BA2037">
            <v>0</v>
          </cell>
          <cell r="BG2037">
            <v>3212.3002601993221</v>
          </cell>
          <cell r="BH2037">
            <v>2779.9106485345374</v>
          </cell>
        </row>
        <row r="2038">
          <cell r="D2038" t="str">
            <v>I00208</v>
          </cell>
          <cell r="E2038" t="str">
            <v>uin</v>
          </cell>
          <cell r="F2038" t="str">
            <v>AHR</v>
          </cell>
          <cell r="G2038" t="str">
            <v>US111</v>
          </cell>
          <cell r="H2038" t="str">
            <v>10</v>
          </cell>
          <cell r="I2038" t="str">
            <v>IN</v>
          </cell>
          <cell r="J2038" t="str">
            <v>11/02/2013</v>
          </cell>
          <cell r="K2038">
            <v>0</v>
          </cell>
          <cell r="L2038">
            <v>1767.3916245274679</v>
          </cell>
          <cell r="M2038">
            <v>0</v>
          </cell>
          <cell r="BG2038">
            <v>1767.3916245274679</v>
          </cell>
          <cell r="BH2038">
            <v>1767.3916245274679</v>
          </cell>
        </row>
        <row r="2039">
          <cell r="D2039" t="str">
            <v>I00044</v>
          </cell>
          <cell r="E2039" t="str">
            <v>uin</v>
          </cell>
          <cell r="F2039" t="str">
            <v>WWN</v>
          </cell>
          <cell r="G2039" t="str">
            <v>UU111</v>
          </cell>
          <cell r="H2039" t="str">
            <v>8</v>
          </cell>
          <cell r="I2039" t="str">
            <v>IN</v>
          </cell>
          <cell r="J2039" t="str">
            <v>08/11/2010</v>
          </cell>
          <cell r="K2039">
            <v>1.1749042138359271</v>
          </cell>
          <cell r="L2039">
            <v>2749.2758603760612</v>
          </cell>
          <cell r="M2039">
            <v>0</v>
          </cell>
          <cell r="BG2039">
            <v>2749.2758603760612</v>
          </cell>
          <cell r="BH2039">
            <v>2749.2758603760612</v>
          </cell>
        </row>
        <row r="2040">
          <cell r="D2040" t="str">
            <v>A76267</v>
          </cell>
          <cell r="E2040" t="str">
            <v>ugb</v>
          </cell>
          <cell r="F2040" t="str">
            <v>THW</v>
          </cell>
          <cell r="G2040" t="str">
            <v>UT21</v>
          </cell>
          <cell r="H2040" t="str">
            <v>9</v>
          </cell>
          <cell r="I2040" t="str">
            <v>GB</v>
          </cell>
          <cell r="J2040" t="str">
            <v>27/08/2013</v>
          </cell>
          <cell r="K2040">
            <v>18.906322171946002</v>
          </cell>
          <cell r="L2040">
            <v>30600</v>
          </cell>
          <cell r="M2040">
            <v>3124.8719999999998</v>
          </cell>
          <cell r="U2040">
            <v>535.5</v>
          </cell>
          <cell r="Y2040">
            <v>414.1</v>
          </cell>
          <cell r="AA2040">
            <v>5661</v>
          </cell>
          <cell r="AI2040">
            <v>612</v>
          </cell>
          <cell r="AX2040">
            <v>535.5</v>
          </cell>
          <cell r="BF2040">
            <v>300</v>
          </cell>
          <cell r="BG2040">
            <v>41782.972000000002</v>
          </cell>
          <cell r="BH2040">
            <v>35821.972000000002</v>
          </cell>
        </row>
        <row r="2041">
          <cell r="D2041" t="str">
            <v>A50211</v>
          </cell>
          <cell r="E2041" t="str">
            <v>ugb</v>
          </cell>
          <cell r="F2041" t="str">
            <v>THW</v>
          </cell>
          <cell r="G2041" t="str">
            <v>UT21</v>
          </cell>
          <cell r="H2041" t="str">
            <v>8</v>
          </cell>
          <cell r="I2041" t="str">
            <v>IE</v>
          </cell>
          <cell r="J2041" t="str">
            <v>11/04/2012</v>
          </cell>
          <cell r="K2041">
            <v>0</v>
          </cell>
          <cell r="L2041">
            <v>19.8</v>
          </cell>
          <cell r="M2041">
            <v>0</v>
          </cell>
          <cell r="BG2041">
            <v>19.8</v>
          </cell>
          <cell r="BH2041">
            <v>19.8</v>
          </cell>
        </row>
        <row r="2042">
          <cell r="D2042" t="str">
            <v>U03100</v>
          </cell>
          <cell r="E2042" t="str">
            <v>ugb</v>
          </cell>
          <cell r="F2042" t="str">
            <v>THW</v>
          </cell>
          <cell r="G2042" t="str">
            <v>UT21</v>
          </cell>
          <cell r="H2042" t="str">
            <v>10</v>
          </cell>
          <cell r="J2042" t="str">
            <v>08/02/2010</v>
          </cell>
          <cell r="K2042">
            <v>0</v>
          </cell>
          <cell r="L2042">
            <v>18.260000000000002</v>
          </cell>
          <cell r="M2042">
            <v>0</v>
          </cell>
          <cell r="BG2042">
            <v>18.260000000000002</v>
          </cell>
          <cell r="BH2042">
            <v>18.260000000000002</v>
          </cell>
        </row>
        <row r="2043">
          <cell r="D2043" t="str">
            <v>I00120</v>
          </cell>
          <cell r="E2043" t="str">
            <v>uin</v>
          </cell>
          <cell r="F2043" t="str">
            <v>TRL</v>
          </cell>
          <cell r="G2043" t="str">
            <v>UT111</v>
          </cell>
          <cell r="H2043" t="str">
            <v>9</v>
          </cell>
          <cell r="I2043" t="str">
            <v>IN</v>
          </cell>
          <cell r="J2043" t="str">
            <v>02/01/2012</v>
          </cell>
          <cell r="K2043">
            <v>0</v>
          </cell>
          <cell r="L2043">
            <v>1099.7103441504246</v>
          </cell>
          <cell r="M2043">
            <v>0</v>
          </cell>
          <cell r="BG2043">
            <v>1099.7103441504246</v>
          </cell>
          <cell r="BH2043">
            <v>1099.7103441504246</v>
          </cell>
        </row>
        <row r="2044">
          <cell r="D2044" t="str">
            <v>S10295</v>
          </cell>
          <cell r="E2044" t="str">
            <v>ugb</v>
          </cell>
          <cell r="F2044" t="str">
            <v>SBS</v>
          </cell>
          <cell r="G2044" t="str">
            <v>UP51</v>
          </cell>
          <cell r="H2044" t="str">
            <v>5</v>
          </cell>
          <cell r="J2044" t="str">
            <v>06/12/2010</v>
          </cell>
          <cell r="K2044">
            <v>0</v>
          </cell>
          <cell r="L2044">
            <v>45</v>
          </cell>
          <cell r="M2044">
            <v>0</v>
          </cell>
          <cell r="BG2044">
            <v>45</v>
          </cell>
          <cell r="BH2044">
            <v>45</v>
          </cell>
        </row>
        <row r="2045">
          <cell r="D2045" t="str">
            <v>A74880</v>
          </cell>
          <cell r="E2045" t="str">
            <v>ugb</v>
          </cell>
          <cell r="F2045" t="str">
            <v>TRL</v>
          </cell>
          <cell r="G2045" t="str">
            <v>UT42</v>
          </cell>
          <cell r="H2045" t="str">
            <v>5</v>
          </cell>
          <cell r="J2045" t="str">
            <v>03/09/2012</v>
          </cell>
          <cell r="K2045">
            <v>0</v>
          </cell>
          <cell r="L2045">
            <v>69.45</v>
          </cell>
          <cell r="M2045">
            <v>0</v>
          </cell>
          <cell r="BG2045">
            <v>69.45</v>
          </cell>
          <cell r="BH2045">
            <v>69.45</v>
          </cell>
        </row>
        <row r="2046">
          <cell r="D2046" t="str">
            <v>A00233</v>
          </cell>
          <cell r="E2046" t="str">
            <v>ugb</v>
          </cell>
          <cell r="F2046" t="str">
            <v>BBS</v>
          </cell>
          <cell r="G2046" t="str">
            <v>UP41</v>
          </cell>
          <cell r="H2046" t="str">
            <v>0</v>
          </cell>
          <cell r="I2046" t="str">
            <v>GB</v>
          </cell>
          <cell r="J2046" t="str">
            <v>23/04/2007</v>
          </cell>
          <cell r="K2046">
            <v>92.943883076923001</v>
          </cell>
          <cell r="L2046">
            <v>133250</v>
          </cell>
          <cell r="M2046">
            <v>17290.572</v>
          </cell>
          <cell r="U2046">
            <v>2331.875</v>
          </cell>
          <cell r="X2046">
            <v>785</v>
          </cell>
          <cell r="AA2046">
            <v>24651.25</v>
          </cell>
          <cell r="AX2046">
            <v>2331.875</v>
          </cell>
          <cell r="BD2046">
            <v>600</v>
          </cell>
          <cell r="BG2046">
            <v>181240.57199999999</v>
          </cell>
          <cell r="BH2046">
            <v>155989.32199999999</v>
          </cell>
        </row>
        <row r="2047">
          <cell r="D2047" t="str">
            <v>W06319</v>
          </cell>
          <cell r="E2047" t="str">
            <v>ugb</v>
          </cell>
          <cell r="F2047" t="str">
            <v>MAM</v>
          </cell>
          <cell r="G2047" t="str">
            <v>UU23</v>
          </cell>
          <cell r="H2047" t="str">
            <v>9</v>
          </cell>
          <cell r="I2047" t="str">
            <v>GB</v>
          </cell>
          <cell r="J2047" t="str">
            <v>01/03/2004</v>
          </cell>
          <cell r="K2047">
            <v>11.164779487179</v>
          </cell>
          <cell r="L2047">
            <v>20096</v>
          </cell>
          <cell r="M2047">
            <v>1675.32</v>
          </cell>
          <cell r="BG2047">
            <v>21771.32</v>
          </cell>
          <cell r="BH2047">
            <v>21771.32</v>
          </cell>
        </row>
        <row r="2048">
          <cell r="D2048" t="str">
            <v>A76370</v>
          </cell>
          <cell r="E2048" t="str">
            <v>ugb</v>
          </cell>
          <cell r="F2048" t="str">
            <v>TRL</v>
          </cell>
          <cell r="G2048" t="str">
            <v>UT42</v>
          </cell>
          <cell r="H2048" t="str">
            <v>7</v>
          </cell>
          <cell r="J2048" t="str">
            <v>11/11/2013</v>
          </cell>
          <cell r="K2048">
            <v>0</v>
          </cell>
          <cell r="L2048">
            <v>36.299999999999997</v>
          </cell>
          <cell r="M2048">
            <v>0</v>
          </cell>
          <cell r="BG2048">
            <v>36.299999999999997</v>
          </cell>
          <cell r="BH2048">
            <v>36.299999999999997</v>
          </cell>
        </row>
        <row r="2049">
          <cell r="D2049" t="str">
            <v>A49810</v>
          </cell>
          <cell r="E2049" t="str">
            <v>ugb</v>
          </cell>
          <cell r="F2049" t="str">
            <v>BBI</v>
          </cell>
          <cell r="G2049" t="str">
            <v>UP33</v>
          </cell>
          <cell r="H2049" t="str">
            <v>8</v>
          </cell>
          <cell r="I2049" t="str">
            <v>IN</v>
          </cell>
          <cell r="J2049" t="str">
            <v>02/01/2007</v>
          </cell>
          <cell r="K2049">
            <v>16.472528205128</v>
          </cell>
          <cell r="L2049">
            <v>29191</v>
          </cell>
          <cell r="M2049">
            <v>2930.43</v>
          </cell>
          <cell r="BG2049">
            <v>32121.43</v>
          </cell>
          <cell r="BH2049">
            <v>32121.43</v>
          </cell>
        </row>
        <row r="2050">
          <cell r="D2050" t="str">
            <v>A00467</v>
          </cell>
          <cell r="E2050" t="str">
            <v>ugb</v>
          </cell>
          <cell r="F2050" t="str">
            <v>EEA</v>
          </cell>
          <cell r="G2050" t="str">
            <v>UE31</v>
          </cell>
          <cell r="H2050" t="str">
            <v>11</v>
          </cell>
          <cell r="I2050" t="str">
            <v>GB</v>
          </cell>
          <cell r="J2050" t="str">
            <v>12/07/2010</v>
          </cell>
          <cell r="K2050">
            <v>6.4400369230769998</v>
          </cell>
          <cell r="L2050">
            <v>12000</v>
          </cell>
          <cell r="M2050">
            <v>558.072</v>
          </cell>
          <cell r="BG2050">
            <v>12558.072</v>
          </cell>
          <cell r="BH2050">
            <v>12558.072</v>
          </cell>
        </row>
        <row r="2051">
          <cell r="D2051" t="str">
            <v>A00556</v>
          </cell>
          <cell r="E2051" t="str">
            <v>ugb</v>
          </cell>
          <cell r="F2051" t="str">
            <v>THW</v>
          </cell>
          <cell r="G2051" t="str">
            <v>UT23</v>
          </cell>
          <cell r="H2051" t="str">
            <v>6</v>
          </cell>
          <cell r="I2051" t="str">
            <v>GB</v>
          </cell>
          <cell r="J2051" t="str">
            <v>31/10/2011</v>
          </cell>
          <cell r="K2051">
            <v>0</v>
          </cell>
          <cell r="L2051">
            <v>39000</v>
          </cell>
          <cell r="M2051">
            <v>4284.0720000000001</v>
          </cell>
          <cell r="BG2051">
            <v>43284.072</v>
          </cell>
          <cell r="BH2051">
            <v>43284.072</v>
          </cell>
        </row>
        <row r="2052">
          <cell r="D2052" t="str">
            <v>A24944</v>
          </cell>
          <cell r="E2052" t="str">
            <v>ugb</v>
          </cell>
          <cell r="F2052" t="str">
            <v>THW</v>
          </cell>
          <cell r="G2052" t="str">
            <v>UT21</v>
          </cell>
          <cell r="H2052" t="str">
            <v>5</v>
          </cell>
          <cell r="I2052" t="str">
            <v>GB</v>
          </cell>
          <cell r="J2052" t="str">
            <v>29/10/2007</v>
          </cell>
          <cell r="K2052">
            <v>29.287575384615</v>
          </cell>
          <cell r="L2052">
            <v>51150</v>
          </cell>
          <cell r="M2052">
            <v>5960.7719999999999</v>
          </cell>
          <cell r="BG2052">
            <v>57110.771999999997</v>
          </cell>
          <cell r="BH2052">
            <v>57110.771999999997</v>
          </cell>
        </row>
        <row r="2053">
          <cell r="D2053" t="str">
            <v>A00527</v>
          </cell>
          <cell r="E2053" t="str">
            <v>ugb</v>
          </cell>
          <cell r="F2053" t="str">
            <v>BBI</v>
          </cell>
          <cell r="G2053" t="str">
            <v>UP33</v>
          </cell>
          <cell r="H2053" t="str">
            <v>5</v>
          </cell>
          <cell r="I2053" t="str">
            <v>GB</v>
          </cell>
          <cell r="J2053" t="str">
            <v>03/10/2011</v>
          </cell>
          <cell r="K2053">
            <v>33.868754871794998</v>
          </cell>
          <cell r="L2053">
            <v>59000</v>
          </cell>
          <cell r="M2053">
            <v>7044.0720000000001</v>
          </cell>
          <cell r="BG2053">
            <v>66044.072</v>
          </cell>
          <cell r="BH2053">
            <v>66044.072</v>
          </cell>
        </row>
        <row r="2054">
          <cell r="D2054" t="str">
            <v>A24967</v>
          </cell>
          <cell r="E2054" t="str">
            <v>ugb</v>
          </cell>
          <cell r="F2054" t="str">
            <v>TRL</v>
          </cell>
          <cell r="G2054" t="str">
            <v>UT41</v>
          </cell>
          <cell r="H2054" t="str">
            <v>5</v>
          </cell>
          <cell r="I2054" t="str">
            <v>GB</v>
          </cell>
          <cell r="J2054" t="str">
            <v>01/11/2007</v>
          </cell>
          <cell r="K2054">
            <v>25.054635569230999</v>
          </cell>
          <cell r="L2054">
            <v>43896.72</v>
          </cell>
          <cell r="M2054">
            <v>4959.8193600000004</v>
          </cell>
          <cell r="BG2054">
            <v>48856.539360000002</v>
          </cell>
          <cell r="BH2054">
            <v>48856.539360000002</v>
          </cell>
        </row>
        <row r="2055">
          <cell r="D2055" t="str">
            <v>A00001</v>
          </cell>
          <cell r="E2055" t="str">
            <v>ugb</v>
          </cell>
          <cell r="F2055" t="str">
            <v>EEA</v>
          </cell>
          <cell r="G2055" t="str">
            <v>UE31</v>
          </cell>
          <cell r="H2055" t="str">
            <v>0</v>
          </cell>
          <cell r="I2055" t="str">
            <v>GB</v>
          </cell>
          <cell r="J2055" t="str">
            <v>06/02/2006</v>
          </cell>
          <cell r="K2055">
            <v>14.389524102564</v>
          </cell>
          <cell r="L2055">
            <v>21250</v>
          </cell>
          <cell r="M2055">
            <v>1834.5719999999999</v>
          </cell>
          <cell r="U2055">
            <v>371.875</v>
          </cell>
          <cell r="AA2055">
            <v>3931.25</v>
          </cell>
          <cell r="AX2055">
            <v>371.875</v>
          </cell>
          <cell r="BF2055">
            <v>300</v>
          </cell>
          <cell r="BG2055">
            <v>28059.572</v>
          </cell>
          <cell r="BH2055">
            <v>23828.322</v>
          </cell>
        </row>
        <row r="2056">
          <cell r="D2056" t="str">
            <v>S10252</v>
          </cell>
          <cell r="E2056" t="str">
            <v>ugb</v>
          </cell>
          <cell r="F2056" t="str">
            <v>WWN</v>
          </cell>
          <cell r="G2056" t="str">
            <v>UU61</v>
          </cell>
          <cell r="H2056" t="str">
            <v>6</v>
          </cell>
          <cell r="J2056" t="str">
            <v>01/06/2009</v>
          </cell>
          <cell r="K2056">
            <v>26</v>
          </cell>
          <cell r="L2056">
            <v>26</v>
          </cell>
          <cell r="M2056">
            <v>0</v>
          </cell>
          <cell r="BG2056">
            <v>26</v>
          </cell>
          <cell r="BH2056">
            <v>26</v>
          </cell>
        </row>
        <row r="2057">
          <cell r="D2057" t="str">
            <v>A25242</v>
          </cell>
          <cell r="E2057" t="str">
            <v>ugb</v>
          </cell>
          <cell r="F2057" t="str">
            <v>MMA</v>
          </cell>
          <cell r="G2057" t="str">
            <v>UU81</v>
          </cell>
          <cell r="H2057" t="str">
            <v>9</v>
          </cell>
          <cell r="I2057" t="str">
            <v>GB</v>
          </cell>
          <cell r="J2057" t="str">
            <v>03/01/2012</v>
          </cell>
          <cell r="K2057">
            <v>11.108754871795</v>
          </cell>
          <cell r="L2057">
            <v>20000</v>
          </cell>
          <cell r="M2057">
            <v>1662.0719999999999</v>
          </cell>
          <cell r="BG2057">
            <v>21662.072</v>
          </cell>
          <cell r="BH2057">
            <v>21662.072</v>
          </cell>
        </row>
        <row r="2058">
          <cell r="D2058" t="str">
            <v>U03047</v>
          </cell>
          <cell r="E2058" t="str">
            <v>ugb</v>
          </cell>
          <cell r="F2058" t="str">
            <v>TRL</v>
          </cell>
          <cell r="G2058" t="str">
            <v>UT42</v>
          </cell>
          <cell r="H2058" t="str">
            <v>0</v>
          </cell>
          <cell r="J2058" t="str">
            <v>03/08/2009</v>
          </cell>
          <cell r="K2058">
            <v>60</v>
          </cell>
          <cell r="L2058">
            <v>60</v>
          </cell>
          <cell r="M2058">
            <v>0</v>
          </cell>
          <cell r="BG2058">
            <v>60</v>
          </cell>
          <cell r="BH2058">
            <v>60</v>
          </cell>
        </row>
        <row r="2059">
          <cell r="D2059" t="str">
            <v>W49344</v>
          </cell>
          <cell r="E2059" t="str">
            <v>ugb</v>
          </cell>
          <cell r="F2059" t="str">
            <v>SWT</v>
          </cell>
          <cell r="G2059" t="str">
            <v>UU21</v>
          </cell>
          <cell r="H2059" t="str">
            <v>8</v>
          </cell>
          <cell r="I2059" t="str">
            <v>GB</v>
          </cell>
          <cell r="J2059" t="str">
            <v>04/07/2005</v>
          </cell>
          <cell r="K2059">
            <v>15.485677948717999</v>
          </cell>
          <cell r="L2059">
            <v>27500</v>
          </cell>
          <cell r="M2059">
            <v>2697.0720000000001</v>
          </cell>
          <cell r="BG2059">
            <v>30197.072</v>
          </cell>
          <cell r="BH2059">
            <v>30197.072</v>
          </cell>
        </row>
        <row r="2060">
          <cell r="D2060" t="str">
            <v>U03012</v>
          </cell>
          <cell r="E2060" t="str">
            <v>ugb</v>
          </cell>
          <cell r="F2060" t="str">
            <v>SBR</v>
          </cell>
          <cell r="G2060" t="str">
            <v>UT31</v>
          </cell>
          <cell r="H2060" t="str">
            <v>7</v>
          </cell>
          <cell r="J2060" t="str">
            <v>27/04/2009</v>
          </cell>
          <cell r="K2060">
            <v>0</v>
          </cell>
          <cell r="L2060">
            <v>33.28</v>
          </cell>
          <cell r="M2060">
            <v>0</v>
          </cell>
          <cell r="BG2060">
            <v>33.28</v>
          </cell>
          <cell r="BH2060">
            <v>33.28</v>
          </cell>
        </row>
        <row r="2061">
          <cell r="D2061" t="str">
            <v>A50077</v>
          </cell>
          <cell r="E2061" t="str">
            <v>ugb</v>
          </cell>
          <cell r="F2061" t="str">
            <v>GGE</v>
          </cell>
          <cell r="G2061" t="str">
            <v>UP31</v>
          </cell>
          <cell r="H2061" t="str">
            <v>5</v>
          </cell>
          <cell r="I2061" t="str">
            <v>GB</v>
          </cell>
          <cell r="J2061" t="str">
            <v>09/02/2009</v>
          </cell>
          <cell r="K2061">
            <v>30.471575384615001</v>
          </cell>
          <cell r="L2061">
            <v>43050</v>
          </cell>
          <cell r="M2061">
            <v>4842.9719999999998</v>
          </cell>
          <cell r="U2061">
            <v>753.375</v>
          </cell>
          <cell r="Y2061">
            <v>414.1</v>
          </cell>
          <cell r="AA2061">
            <v>7964.25</v>
          </cell>
          <cell r="AJ2061">
            <v>1291.5</v>
          </cell>
          <cell r="AX2061">
            <v>753.375</v>
          </cell>
          <cell r="BE2061">
            <v>350</v>
          </cell>
          <cell r="BG2061">
            <v>59419.572</v>
          </cell>
          <cell r="BH2061">
            <v>51105.322</v>
          </cell>
        </row>
        <row r="2062">
          <cell r="D2062" t="str">
            <v>A76045</v>
          </cell>
          <cell r="E2062" t="str">
            <v>ugb</v>
          </cell>
          <cell r="F2062" t="str">
            <v>TRS</v>
          </cell>
          <cell r="G2062" t="str">
            <v>UT41</v>
          </cell>
          <cell r="H2062" t="str">
            <v>6</v>
          </cell>
          <cell r="I2062" t="str">
            <v>GB</v>
          </cell>
          <cell r="J2062" t="str">
            <v>25/02/2013</v>
          </cell>
          <cell r="K2062">
            <v>27.169088205127998</v>
          </cell>
          <cell r="L2062">
            <v>37925</v>
          </cell>
          <cell r="M2062">
            <v>4135.7219999999998</v>
          </cell>
          <cell r="U2062">
            <v>663.6875</v>
          </cell>
          <cell r="AA2062">
            <v>7016.125</v>
          </cell>
          <cell r="AM2062">
            <v>2275.5</v>
          </cell>
          <cell r="AX2062">
            <v>663.6875</v>
          </cell>
          <cell r="BF2062">
            <v>300</v>
          </cell>
          <cell r="BG2062">
            <v>52979.722000000002</v>
          </cell>
          <cell r="BH2062">
            <v>45663.597000000002</v>
          </cell>
        </row>
        <row r="2063">
          <cell r="D2063" t="str">
            <v>A00559</v>
          </cell>
          <cell r="E2063" t="str">
            <v>ugb</v>
          </cell>
          <cell r="F2063" t="str">
            <v>GLR</v>
          </cell>
          <cell r="G2063" t="str">
            <v>UP32</v>
          </cell>
          <cell r="H2063" t="str">
            <v>7</v>
          </cell>
          <cell r="I2063" t="str">
            <v>GB</v>
          </cell>
          <cell r="J2063" t="str">
            <v>07/11/2011</v>
          </cell>
          <cell r="K2063">
            <v>23.400152820513</v>
          </cell>
          <cell r="L2063">
            <v>27825</v>
          </cell>
          <cell r="M2063">
            <v>3604.6979999999999</v>
          </cell>
          <cell r="P2063">
            <v>6252</v>
          </cell>
          <cell r="U2063">
            <v>486.9375</v>
          </cell>
          <cell r="Y2063">
            <v>414.1</v>
          </cell>
          <cell r="AA2063">
            <v>5147.625</v>
          </cell>
          <cell r="AK2063">
            <v>1113</v>
          </cell>
          <cell r="AX2063">
            <v>486.9375</v>
          </cell>
          <cell r="BF2063">
            <v>300</v>
          </cell>
          <cell r="BG2063">
            <v>45630.298000000003</v>
          </cell>
          <cell r="BH2063">
            <v>40182.673000000003</v>
          </cell>
        </row>
        <row r="2064">
          <cell r="D2064" t="str">
            <v>S10241</v>
          </cell>
          <cell r="E2064" t="str">
            <v>ugb</v>
          </cell>
          <cell r="F2064" t="str">
            <v>MAM</v>
          </cell>
          <cell r="G2064" t="str">
            <v>UU23</v>
          </cell>
          <cell r="H2064" t="str">
            <v>7</v>
          </cell>
          <cell r="J2064" t="str">
            <v>02/06/2008</v>
          </cell>
          <cell r="K2064">
            <v>0</v>
          </cell>
          <cell r="L2064">
            <v>27</v>
          </cell>
          <cell r="M2064">
            <v>0</v>
          </cell>
          <cell r="BG2064">
            <v>27</v>
          </cell>
          <cell r="BH2064">
            <v>27</v>
          </cell>
        </row>
        <row r="2065">
          <cell r="D2065" t="str">
            <v>A74544</v>
          </cell>
          <cell r="E2065" t="str">
            <v>ugb</v>
          </cell>
          <cell r="F2065" t="str">
            <v>MAM</v>
          </cell>
          <cell r="G2065" t="str">
            <v>UU23</v>
          </cell>
          <cell r="H2065" t="str">
            <v>8</v>
          </cell>
          <cell r="I2065" t="str">
            <v>GB</v>
          </cell>
          <cell r="J2065" t="str">
            <v>01/09/2008</v>
          </cell>
          <cell r="K2065">
            <v>12.859524102564</v>
          </cell>
          <cell r="L2065">
            <v>23000</v>
          </cell>
          <cell r="M2065">
            <v>2076.0720000000001</v>
          </cell>
          <cell r="BG2065">
            <v>25076.072</v>
          </cell>
          <cell r="BH2065">
            <v>25076.072</v>
          </cell>
        </row>
        <row r="2066">
          <cell r="D2066" t="str">
            <v>A49941</v>
          </cell>
          <cell r="E2066" t="str">
            <v>ugb</v>
          </cell>
          <cell r="F2066" t="str">
            <v>MAM</v>
          </cell>
          <cell r="G2066" t="str">
            <v>UU23</v>
          </cell>
          <cell r="H2066" t="str">
            <v>7</v>
          </cell>
          <cell r="I2066" t="str">
            <v>GB</v>
          </cell>
          <cell r="J2066" t="str">
            <v>23/10/2007</v>
          </cell>
          <cell r="K2066">
            <v>14.089035897436</v>
          </cell>
          <cell r="L2066">
            <v>15450</v>
          </cell>
          <cell r="M2066">
            <v>1034.172</v>
          </cell>
          <cell r="BG2066">
            <v>16484.171999999999</v>
          </cell>
          <cell r="BH2066">
            <v>16484.171999999999</v>
          </cell>
        </row>
        <row r="2067">
          <cell r="D2067" t="str">
            <v>I00172</v>
          </cell>
          <cell r="E2067" t="str">
            <v>uin</v>
          </cell>
          <cell r="F2067" t="str">
            <v>TRS</v>
          </cell>
          <cell r="G2067" t="str">
            <v>UT111</v>
          </cell>
          <cell r="H2067" t="str">
            <v>10</v>
          </cell>
          <cell r="I2067" t="str">
            <v>IN</v>
          </cell>
          <cell r="J2067" t="str">
            <v>24/09/2012</v>
          </cell>
          <cell r="K2067">
            <v>1.950610638338053</v>
          </cell>
          <cell r="L2067">
            <v>1572.5857921351073</v>
          </cell>
          <cell r="M2067">
            <v>0</v>
          </cell>
          <cell r="S2067">
            <v>94.260886641464964</v>
          </cell>
          <cell r="V2067">
            <v>75.484118022485148</v>
          </cell>
          <cell r="AA2067">
            <v>632.96559163434631</v>
          </cell>
          <cell r="AB2067">
            <v>786.29289606755356</v>
          </cell>
          <cell r="AC2067">
            <v>147.28263537728901</v>
          </cell>
          <cell r="AD2067">
            <v>245.47105896214833</v>
          </cell>
          <cell r="AQ2067">
            <v>188.71029505621286</v>
          </cell>
          <cell r="BA2067">
            <v>821.37561981442377</v>
          </cell>
          <cell r="BG2067">
            <v>4564.4288937110305</v>
          </cell>
          <cell r="BH2067">
            <v>3931.4633020766842</v>
          </cell>
        </row>
        <row r="2068">
          <cell r="D2068" t="str">
            <v>U03075</v>
          </cell>
          <cell r="E2068" t="str">
            <v>ugb</v>
          </cell>
          <cell r="F2068" t="str">
            <v>SBR</v>
          </cell>
          <cell r="G2068" t="str">
            <v>UT31</v>
          </cell>
          <cell r="H2068" t="str">
            <v>7</v>
          </cell>
          <cell r="J2068" t="str">
            <v>03/11/2009</v>
          </cell>
          <cell r="K2068">
            <v>0</v>
          </cell>
          <cell r="L2068">
            <v>36.299999999999997</v>
          </cell>
          <cell r="M2068">
            <v>0</v>
          </cell>
          <cell r="BG2068">
            <v>36.299999999999997</v>
          </cell>
          <cell r="BH2068">
            <v>36.299999999999997</v>
          </cell>
        </row>
        <row r="2069">
          <cell r="D2069" t="str">
            <v>A76041</v>
          </cell>
          <cell r="E2069" t="str">
            <v>ugb</v>
          </cell>
          <cell r="F2069" t="str">
            <v>TRL</v>
          </cell>
          <cell r="G2069" t="str">
            <v>UT41</v>
          </cell>
          <cell r="H2069" t="str">
            <v>7</v>
          </cell>
          <cell r="J2069" t="str">
            <v>28/01/2013</v>
          </cell>
          <cell r="K2069">
            <v>0</v>
          </cell>
          <cell r="L2069">
            <v>37.4</v>
          </cell>
          <cell r="M2069">
            <v>0</v>
          </cell>
          <cell r="BG2069">
            <v>37.4</v>
          </cell>
          <cell r="BH2069">
            <v>37.4</v>
          </cell>
        </row>
        <row r="2070">
          <cell r="D2070" t="str">
            <v>I00401</v>
          </cell>
          <cell r="E2070" t="str">
            <v>uin</v>
          </cell>
          <cell r="F2070" t="str">
            <v>THW</v>
          </cell>
          <cell r="G2070" t="str">
            <v>UT211</v>
          </cell>
          <cell r="H2070" t="str">
            <v>7</v>
          </cell>
          <cell r="I2070" t="str">
            <v>IN</v>
          </cell>
          <cell r="J2070" t="str">
            <v>08/05/2014</v>
          </cell>
          <cell r="K2070">
            <v>1.6003037295236191</v>
          </cell>
          <cell r="L2070">
            <v>1649.5655162256371</v>
          </cell>
          <cell r="M2070">
            <v>0</v>
          </cell>
          <cell r="S2070">
            <v>94.260886641464964</v>
          </cell>
          <cell r="V2070">
            <v>79.179144778830576</v>
          </cell>
          <cell r="AA2070">
            <v>506.22086504001174</v>
          </cell>
          <cell r="AB2070">
            <v>824.78275811281844</v>
          </cell>
          <cell r="AC2070">
            <v>147.28263537728901</v>
          </cell>
          <cell r="AD2070">
            <v>245.47105896214833</v>
          </cell>
          <cell r="AQ2070">
            <v>197.94786194707646</v>
          </cell>
          <cell r="BA2070">
            <v>0</v>
          </cell>
          <cell r="BG2070">
            <v>3744.7107270852762</v>
          </cell>
          <cell r="BH2070">
            <v>3238.4898620452645</v>
          </cell>
        </row>
        <row r="2071">
          <cell r="D2071" t="str">
            <v>S10294</v>
          </cell>
          <cell r="E2071" t="str">
            <v>ugb</v>
          </cell>
          <cell r="F2071" t="str">
            <v>SBS</v>
          </cell>
          <cell r="G2071" t="str">
            <v>UP51</v>
          </cell>
          <cell r="H2071" t="str">
            <v>5</v>
          </cell>
          <cell r="J2071" t="str">
            <v>06/12/2010</v>
          </cell>
          <cell r="K2071">
            <v>0</v>
          </cell>
          <cell r="L2071">
            <v>45</v>
          </cell>
          <cell r="M2071">
            <v>0</v>
          </cell>
          <cell r="BG2071">
            <v>45</v>
          </cell>
          <cell r="BH2071">
            <v>45</v>
          </cell>
        </row>
        <row r="2072">
          <cell r="D2072" t="str">
            <v>S10307</v>
          </cell>
          <cell r="E2072" t="str">
            <v>ugb</v>
          </cell>
          <cell r="F2072" t="str">
            <v>TRL</v>
          </cell>
          <cell r="G2072" t="str">
            <v>UT42</v>
          </cell>
          <cell r="H2072" t="str">
            <v>4</v>
          </cell>
          <cell r="I2072" t="str">
            <v>GB</v>
          </cell>
          <cell r="J2072" t="str">
            <v>01/08/2011</v>
          </cell>
          <cell r="K2072">
            <v>55</v>
          </cell>
          <cell r="L2072">
            <v>55</v>
          </cell>
          <cell r="M2072">
            <v>0</v>
          </cell>
          <cell r="BG2072">
            <v>55</v>
          </cell>
          <cell r="BH2072">
            <v>55</v>
          </cell>
        </row>
        <row r="2073">
          <cell r="D2073" t="str">
            <v>A50228</v>
          </cell>
          <cell r="E2073" t="str">
            <v>ugb</v>
          </cell>
          <cell r="F2073" t="str">
            <v>WWN</v>
          </cell>
          <cell r="G2073" t="str">
            <v>UU71</v>
          </cell>
          <cell r="H2073" t="str">
            <v>6</v>
          </cell>
          <cell r="I2073" t="str">
            <v>GB</v>
          </cell>
          <cell r="J2073" t="str">
            <v>16/04/2012</v>
          </cell>
          <cell r="K2073">
            <v>0</v>
          </cell>
          <cell r="L2073">
            <v>30.8</v>
          </cell>
          <cell r="M2073">
            <v>0</v>
          </cell>
          <cell r="BG2073">
            <v>30.8</v>
          </cell>
          <cell r="BH2073">
            <v>30.8</v>
          </cell>
        </row>
        <row r="2074">
          <cell r="D2074" t="str">
            <v>A76294</v>
          </cell>
          <cell r="E2074" t="str">
            <v>ugb</v>
          </cell>
          <cell r="F2074" t="str">
            <v>TRL</v>
          </cell>
          <cell r="G2074" t="str">
            <v>UT41</v>
          </cell>
          <cell r="H2074" t="str">
            <v>7</v>
          </cell>
          <cell r="I2074" t="str">
            <v>GB</v>
          </cell>
          <cell r="J2074" t="str">
            <v>23/09/2013</v>
          </cell>
          <cell r="K2074">
            <v>25.841520512820999</v>
          </cell>
          <cell r="L2074">
            <v>28700</v>
          </cell>
          <cell r="M2074">
            <v>2862.672</v>
          </cell>
          <cell r="U2074">
            <v>502.25</v>
          </cell>
          <cell r="Y2074">
            <v>414.1</v>
          </cell>
          <cell r="AA2074">
            <v>5309.5</v>
          </cell>
          <cell r="AM2074">
            <v>1722</v>
          </cell>
          <cell r="AX2074">
            <v>502.25</v>
          </cell>
          <cell r="BF2074">
            <v>300</v>
          </cell>
          <cell r="BG2074">
            <v>40312.771999999997</v>
          </cell>
          <cell r="BH2074">
            <v>34703.271999999997</v>
          </cell>
        </row>
        <row r="2075">
          <cell r="D2075" t="str">
            <v>U03191</v>
          </cell>
          <cell r="E2075" t="str">
            <v>ugb</v>
          </cell>
          <cell r="F2075" t="str">
            <v>SBR</v>
          </cell>
          <cell r="G2075" t="str">
            <v>UT31</v>
          </cell>
          <cell r="H2075" t="str">
            <v>8</v>
          </cell>
          <cell r="J2075" t="str">
            <v>07/03/2011</v>
          </cell>
          <cell r="K2075">
            <v>0</v>
          </cell>
          <cell r="L2075">
            <v>0.01</v>
          </cell>
          <cell r="M2075">
            <v>0</v>
          </cell>
          <cell r="BG2075">
            <v>0.01</v>
          </cell>
          <cell r="BH2075">
            <v>0.01</v>
          </cell>
        </row>
        <row r="2076">
          <cell r="D2076" t="str">
            <v>I00162</v>
          </cell>
          <cell r="E2076" t="str">
            <v>uin</v>
          </cell>
          <cell r="F2076" t="str">
            <v>WWN</v>
          </cell>
          <cell r="G2076" t="str">
            <v>UU116</v>
          </cell>
          <cell r="H2076" t="str">
            <v>6</v>
          </cell>
          <cell r="I2076" t="str">
            <v>IN</v>
          </cell>
          <cell r="J2076" t="str">
            <v>06/09/2012</v>
          </cell>
          <cell r="K2076">
            <v>6.8300642227819823</v>
          </cell>
          <cell r="L2076">
            <v>5506.4067946389114</v>
          </cell>
          <cell r="M2076">
            <v>0</v>
          </cell>
          <cell r="S2076">
            <v>94.260886641464964</v>
          </cell>
          <cell r="V2076">
            <v>264.30752614266777</v>
          </cell>
          <cell r="AA2076">
            <v>2216.3293671756096</v>
          </cell>
          <cell r="AB2076">
            <v>2753.2033973194557</v>
          </cell>
          <cell r="AC2076">
            <v>147.28263537728901</v>
          </cell>
          <cell r="AD2076">
            <v>245.47105896214833</v>
          </cell>
          <cell r="AQ2076">
            <v>660.76881535666951</v>
          </cell>
          <cell r="BA2076">
            <v>4094.3197996956151</v>
          </cell>
          <cell r="BG2076">
            <v>15982.350281309833</v>
          </cell>
          <cell r="BH2076">
            <v>13766.020914134224</v>
          </cell>
        </row>
        <row r="2077">
          <cell r="D2077" t="str">
            <v>A76063</v>
          </cell>
          <cell r="E2077" t="str">
            <v>ugb</v>
          </cell>
          <cell r="F2077" t="str">
            <v>TRS</v>
          </cell>
          <cell r="G2077" t="str">
            <v>UT43</v>
          </cell>
          <cell r="H2077" t="str">
            <v>7</v>
          </cell>
          <cell r="J2077" t="str">
            <v>18/02/2013</v>
          </cell>
          <cell r="K2077">
            <v>0</v>
          </cell>
          <cell r="L2077">
            <v>40</v>
          </cell>
          <cell r="M2077">
            <v>0</v>
          </cell>
          <cell r="BG2077">
            <v>40</v>
          </cell>
          <cell r="BH2077">
            <v>40</v>
          </cell>
        </row>
        <row r="2078">
          <cell r="D2078" t="str">
            <v>A74718</v>
          </cell>
          <cell r="E2078" t="str">
            <v>ugb</v>
          </cell>
          <cell r="F2078" t="str">
            <v>GGE</v>
          </cell>
          <cell r="G2078" t="str">
            <v>UP31</v>
          </cell>
          <cell r="H2078" t="str">
            <v>11</v>
          </cell>
          <cell r="J2078" t="str">
            <v>11/07/2011</v>
          </cell>
          <cell r="K2078">
            <v>0</v>
          </cell>
          <cell r="L2078">
            <v>0.01</v>
          </cell>
          <cell r="M2078">
            <v>0</v>
          </cell>
          <cell r="BG2078">
            <v>0.01</v>
          </cell>
          <cell r="BH2078">
            <v>0.01</v>
          </cell>
        </row>
        <row r="2079">
          <cell r="D2079" t="str">
            <v>U03131</v>
          </cell>
          <cell r="E2079" t="str">
            <v>ugb</v>
          </cell>
          <cell r="F2079" t="str">
            <v>GGE</v>
          </cell>
          <cell r="G2079" t="str">
            <v>UP31</v>
          </cell>
          <cell r="H2079" t="str">
            <v>11</v>
          </cell>
          <cell r="J2079" t="str">
            <v>14/06/2010</v>
          </cell>
          <cell r="K2079">
            <v>0</v>
          </cell>
          <cell r="L2079">
            <v>0.01</v>
          </cell>
          <cell r="M2079">
            <v>0</v>
          </cell>
          <cell r="BG2079">
            <v>0.01</v>
          </cell>
          <cell r="BH2079">
            <v>0.01</v>
          </cell>
        </row>
        <row r="2080">
          <cell r="D2080" t="str">
            <v>A49932</v>
          </cell>
          <cell r="E2080" t="str">
            <v>ugb</v>
          </cell>
          <cell r="F2080" t="str">
            <v>SBS</v>
          </cell>
          <cell r="G2080" t="str">
            <v>UP51</v>
          </cell>
          <cell r="H2080" t="str">
            <v>9</v>
          </cell>
          <cell r="I2080" t="str">
            <v>AU</v>
          </cell>
          <cell r="J2080" t="str">
            <v>15/10/2007</v>
          </cell>
          <cell r="K2080">
            <v>10.423036923076999</v>
          </cell>
          <cell r="L2080">
            <v>18825</v>
          </cell>
          <cell r="M2080">
            <v>1499.922</v>
          </cell>
          <cell r="BG2080">
            <v>20324.921999999999</v>
          </cell>
          <cell r="BH2080">
            <v>20324.921999999999</v>
          </cell>
        </row>
        <row r="2081">
          <cell r="D2081" t="str">
            <v>A80012</v>
          </cell>
          <cell r="E2081" t="str">
            <v>ugb</v>
          </cell>
          <cell r="F2081" t="str">
            <v>THW</v>
          </cell>
          <cell r="G2081" t="str">
            <v>UT24</v>
          </cell>
          <cell r="H2081" t="str">
            <v>0</v>
          </cell>
          <cell r="I2081" t="str">
            <v>GB</v>
          </cell>
          <cell r="J2081" t="str">
            <v>08/05/2000</v>
          </cell>
          <cell r="K2081">
            <v>57.123973015384998</v>
          </cell>
          <cell r="L2081">
            <v>64960</v>
          </cell>
          <cell r="M2081">
            <v>9418.7773799999995</v>
          </cell>
          <cell r="P2081">
            <v>5848.01</v>
          </cell>
          <cell r="U2081">
            <v>1136.8</v>
          </cell>
          <cell r="AA2081">
            <v>12017.6</v>
          </cell>
          <cell r="AC2081">
            <v>990</v>
          </cell>
          <cell r="AS2081">
            <v>10133.76</v>
          </cell>
          <cell r="AX2081">
            <v>1136.8</v>
          </cell>
          <cell r="AZ2081">
            <v>5400</v>
          </cell>
          <cell r="BE2081">
            <v>350</v>
          </cell>
          <cell r="BG2081">
            <v>111391.74738</v>
          </cell>
          <cell r="BH2081">
            <v>99024.147379999995</v>
          </cell>
        </row>
        <row r="2082">
          <cell r="D2082" t="str">
            <v>U02713</v>
          </cell>
          <cell r="E2082" t="str">
            <v>ugb</v>
          </cell>
          <cell r="F2082" t="str">
            <v>THW</v>
          </cell>
          <cell r="G2082" t="str">
            <v>UT23</v>
          </cell>
          <cell r="H2082" t="str">
            <v>0</v>
          </cell>
          <cell r="J2082" t="str">
            <v>04/06/2007</v>
          </cell>
          <cell r="K2082">
            <v>30.5</v>
          </cell>
          <cell r="L2082">
            <v>30.5</v>
          </cell>
          <cell r="M2082">
            <v>0</v>
          </cell>
          <cell r="BG2082">
            <v>30.5</v>
          </cell>
          <cell r="BH2082">
            <v>30.5</v>
          </cell>
        </row>
        <row r="2083">
          <cell r="D2083" t="str">
            <v>A74546</v>
          </cell>
          <cell r="E2083" t="str">
            <v>ugb</v>
          </cell>
          <cell r="F2083" t="str">
            <v>THW</v>
          </cell>
          <cell r="G2083" t="str">
            <v>UT25</v>
          </cell>
          <cell r="H2083" t="str">
            <v>0</v>
          </cell>
          <cell r="I2083" t="str">
            <v>RO</v>
          </cell>
          <cell r="J2083" t="str">
            <v>01/07/2008</v>
          </cell>
          <cell r="K2083">
            <v>6.2236298076920002</v>
          </cell>
          <cell r="L2083">
            <v>10476</v>
          </cell>
          <cell r="M2083">
            <v>347.76</v>
          </cell>
          <cell r="U2083">
            <v>183.33</v>
          </cell>
          <cell r="AA2083">
            <v>1938.06</v>
          </cell>
          <cell r="BG2083">
            <v>12945.15</v>
          </cell>
          <cell r="BH2083">
            <v>11007.09</v>
          </cell>
        </row>
        <row r="2084">
          <cell r="D2084" t="str">
            <v>A00364</v>
          </cell>
          <cell r="E2084" t="str">
            <v>ugb</v>
          </cell>
          <cell r="F2084" t="str">
            <v>TRL</v>
          </cell>
          <cell r="G2084" t="str">
            <v>UT42</v>
          </cell>
          <cell r="H2084" t="str">
            <v>0</v>
          </cell>
          <cell r="I2084" t="str">
            <v>GB</v>
          </cell>
          <cell r="J2084" t="str">
            <v>01/09/2008</v>
          </cell>
          <cell r="K2084">
            <v>14.041575384614999</v>
          </cell>
          <cell r="L2084">
            <v>20500</v>
          </cell>
          <cell r="M2084">
            <v>1731.0719999999999</v>
          </cell>
          <cell r="U2084">
            <v>358.75</v>
          </cell>
          <cell r="Y2084">
            <v>340</v>
          </cell>
          <cell r="AA2084">
            <v>3792.5</v>
          </cell>
          <cell r="AX2084">
            <v>358.75</v>
          </cell>
          <cell r="BF2084">
            <v>300</v>
          </cell>
          <cell r="BG2084">
            <v>27381.072</v>
          </cell>
          <cell r="BH2084">
            <v>23288.572</v>
          </cell>
        </row>
        <row r="2085">
          <cell r="D2085" t="str">
            <v>I00016</v>
          </cell>
          <cell r="E2085" t="str">
            <v>uin</v>
          </cell>
          <cell r="F2085" t="str">
            <v>UEX</v>
          </cell>
          <cell r="G2085" t="str">
            <v>UU111</v>
          </cell>
          <cell r="H2085" t="str">
            <v>10</v>
          </cell>
          <cell r="I2085" t="str">
            <v>IN</v>
          </cell>
          <cell r="J2085" t="str">
            <v>28/06/2010</v>
          </cell>
          <cell r="K2085">
            <v>0.50353037735825035</v>
          </cell>
          <cell r="L2085">
            <v>1178.2610830183121</v>
          </cell>
          <cell r="M2085">
            <v>0</v>
          </cell>
          <cell r="BG2085">
            <v>1178.2610830183121</v>
          </cell>
          <cell r="BH2085">
            <v>1178.2610830183121</v>
          </cell>
        </row>
        <row r="2086">
          <cell r="D2086" t="str">
            <v>U02982</v>
          </cell>
          <cell r="E2086" t="str">
            <v>ugb</v>
          </cell>
          <cell r="F2086" t="str">
            <v>SBR</v>
          </cell>
          <cell r="G2086" t="str">
            <v>UT31</v>
          </cell>
          <cell r="H2086" t="str">
            <v>6</v>
          </cell>
          <cell r="J2086" t="str">
            <v>30/01/2009</v>
          </cell>
          <cell r="K2086">
            <v>0</v>
          </cell>
          <cell r="L2086">
            <v>37.4</v>
          </cell>
          <cell r="M2086">
            <v>0</v>
          </cell>
          <cell r="BG2086">
            <v>37.4</v>
          </cell>
          <cell r="BH2086">
            <v>37.4</v>
          </cell>
        </row>
        <row r="2087">
          <cell r="D2087" t="str">
            <v>I00133</v>
          </cell>
          <cell r="E2087" t="str">
            <v>uin</v>
          </cell>
          <cell r="F2087" t="str">
            <v>WWN</v>
          </cell>
          <cell r="G2087" t="str">
            <v>UU111</v>
          </cell>
          <cell r="H2087" t="str">
            <v>7</v>
          </cell>
          <cell r="I2087" t="str">
            <v>IN</v>
          </cell>
          <cell r="J2087" t="str">
            <v>02/04/2012</v>
          </cell>
          <cell r="K2087">
            <v>7.6105008500851588</v>
          </cell>
          <cell r="L2087">
            <v>6135.5982129706899</v>
          </cell>
          <cell r="M2087">
            <v>0</v>
          </cell>
          <cell r="S2087">
            <v>94.260886641464964</v>
          </cell>
          <cell r="V2087">
            <v>294.50871422259314</v>
          </cell>
          <cell r="AA2087">
            <v>2469.5780277873237</v>
          </cell>
          <cell r="AB2087">
            <v>3067.799106485345</v>
          </cell>
          <cell r="AC2087">
            <v>147.28263537728901</v>
          </cell>
          <cell r="AD2087">
            <v>245.47105896214833</v>
          </cell>
          <cell r="AQ2087">
            <v>736.27178555648288</v>
          </cell>
          <cell r="BA2087">
            <v>4617.8015611959345</v>
          </cell>
          <cell r="BG2087">
            <v>17808.571989199274</v>
          </cell>
          <cell r="BH2087">
            <v>15338.99396141195</v>
          </cell>
        </row>
        <row r="2088">
          <cell r="D2088" t="str">
            <v>S10370</v>
          </cell>
          <cell r="E2088" t="str">
            <v>ugb</v>
          </cell>
          <cell r="F2088" t="str">
            <v>TRL</v>
          </cell>
          <cell r="G2088" t="str">
            <v>UT42</v>
          </cell>
          <cell r="H2088" t="str">
            <v>4</v>
          </cell>
          <cell r="J2088" t="str">
            <v>16/05/2013</v>
          </cell>
          <cell r="K2088">
            <v>58</v>
          </cell>
          <cell r="L2088">
            <v>58</v>
          </cell>
          <cell r="M2088">
            <v>0</v>
          </cell>
          <cell r="BG2088">
            <v>58</v>
          </cell>
          <cell r="BH2088">
            <v>58</v>
          </cell>
        </row>
        <row r="2089">
          <cell r="D2089" t="str">
            <v>A24978</v>
          </cell>
          <cell r="E2089" t="str">
            <v>ugb</v>
          </cell>
          <cell r="F2089" t="str">
            <v>SBR</v>
          </cell>
          <cell r="G2089" t="str">
            <v>UT31</v>
          </cell>
          <cell r="H2089" t="str">
            <v>5</v>
          </cell>
          <cell r="I2089" t="str">
            <v>GB</v>
          </cell>
          <cell r="J2089" t="str">
            <v>15/10/2007</v>
          </cell>
          <cell r="K2089">
            <v>39.041316346153998</v>
          </cell>
          <cell r="L2089">
            <v>55050</v>
          </cell>
          <cell r="M2089">
            <v>6920.8379999999997</v>
          </cell>
          <cell r="O2089">
            <v>2310</v>
          </cell>
          <cell r="P2089">
            <v>747</v>
          </cell>
          <cell r="U2089">
            <v>963.375</v>
          </cell>
          <cell r="Y2089">
            <v>414.1</v>
          </cell>
          <cell r="AA2089">
            <v>10184.25</v>
          </cell>
          <cell r="AM2089">
            <v>3303</v>
          </cell>
          <cell r="AX2089">
            <v>963.375</v>
          </cell>
          <cell r="BE2089">
            <v>350</v>
          </cell>
          <cell r="BG2089">
            <v>81205.937999999995</v>
          </cell>
          <cell r="BH2089">
            <v>70671.687999999995</v>
          </cell>
        </row>
        <row r="2090">
          <cell r="D2090" t="str">
            <v>A98302</v>
          </cell>
          <cell r="E2090" t="str">
            <v>ugb</v>
          </cell>
          <cell r="F2090" t="str">
            <v>MMA</v>
          </cell>
          <cell r="G2090" t="str">
            <v>UU81</v>
          </cell>
          <cell r="H2090" t="str">
            <v>7</v>
          </cell>
          <cell r="I2090" t="str">
            <v>GB</v>
          </cell>
          <cell r="J2090" t="str">
            <v>09/01/2006</v>
          </cell>
          <cell r="K2090">
            <v>16.944652307691999</v>
          </cell>
          <cell r="L2090">
            <v>30000</v>
          </cell>
          <cell r="M2090">
            <v>3042.0720000000001</v>
          </cell>
          <cell r="BG2090">
            <v>33042.072</v>
          </cell>
          <cell r="BH2090">
            <v>33042.072</v>
          </cell>
        </row>
        <row r="2091">
          <cell r="D2091" t="str">
            <v>A25185</v>
          </cell>
          <cell r="E2091" t="str">
            <v>ugb</v>
          </cell>
          <cell r="F2091" t="str">
            <v>WWN</v>
          </cell>
          <cell r="G2091" t="str">
            <v>UU61</v>
          </cell>
          <cell r="H2091" t="str">
            <v>5</v>
          </cell>
          <cell r="I2091" t="str">
            <v>GB</v>
          </cell>
          <cell r="J2091" t="str">
            <v>15/03/2010</v>
          </cell>
          <cell r="K2091">
            <v>31.060876096409999</v>
          </cell>
          <cell r="L2091">
            <v>44176.250999999997</v>
          </cell>
          <cell r="M2091">
            <v>4998.3946379999998</v>
          </cell>
          <cell r="U2091">
            <v>773.08439250000004</v>
          </cell>
          <cell r="AA2091">
            <v>8172.6064349999997</v>
          </cell>
          <cell r="AJ2091">
            <v>1325.2875300000001</v>
          </cell>
          <cell r="AX2091">
            <v>773.08439250000004</v>
          </cell>
          <cell r="BE2091">
            <v>350</v>
          </cell>
          <cell r="BG2091">
            <v>60568.708387999999</v>
          </cell>
          <cell r="BH2091">
            <v>52046.101952999998</v>
          </cell>
        </row>
        <row r="2092">
          <cell r="D2092" t="str">
            <v>A76185</v>
          </cell>
          <cell r="E2092" t="str">
            <v>ugb</v>
          </cell>
          <cell r="F2092" t="str">
            <v>WEN</v>
          </cell>
          <cell r="G2092" t="str">
            <v>UU41</v>
          </cell>
          <cell r="H2092" t="str">
            <v>11</v>
          </cell>
          <cell r="I2092" t="str">
            <v>GB</v>
          </cell>
          <cell r="J2092" t="str">
            <v>01/07/2013</v>
          </cell>
          <cell r="K2092">
            <v>9.7360923076919992</v>
          </cell>
          <cell r="L2092">
            <v>15500</v>
          </cell>
          <cell r="M2092">
            <v>1041.0719999999999</v>
          </cell>
          <cell r="U2092">
            <v>271.25</v>
          </cell>
          <cell r="AA2092">
            <v>2867.5</v>
          </cell>
          <cell r="AX2092">
            <v>271.25</v>
          </cell>
          <cell r="BF2092">
            <v>300</v>
          </cell>
          <cell r="BG2092">
            <v>20251.072</v>
          </cell>
          <cell r="BH2092">
            <v>17083.572</v>
          </cell>
        </row>
        <row r="2093">
          <cell r="D2093" t="str">
            <v>A76149</v>
          </cell>
          <cell r="E2093" t="str">
            <v>ugb</v>
          </cell>
          <cell r="F2093" t="str">
            <v>TRL</v>
          </cell>
          <cell r="G2093" t="str">
            <v>UT43</v>
          </cell>
          <cell r="H2093" t="str">
            <v>11</v>
          </cell>
          <cell r="I2093" t="str">
            <v>GB</v>
          </cell>
          <cell r="J2093" t="str">
            <v>15/07/2013</v>
          </cell>
          <cell r="K2093">
            <v>10.249318974358999</v>
          </cell>
          <cell r="L2093">
            <v>15000</v>
          </cell>
          <cell r="M2093">
            <v>972.072</v>
          </cell>
          <cell r="U2093">
            <v>262.5</v>
          </cell>
          <cell r="Y2093">
            <v>414.1</v>
          </cell>
          <cell r="AA2093">
            <v>2775</v>
          </cell>
          <cell r="AX2093">
            <v>262.5</v>
          </cell>
          <cell r="BF2093">
            <v>300</v>
          </cell>
          <cell r="BG2093">
            <v>19986.171999999999</v>
          </cell>
          <cell r="BH2093">
            <v>16911.171999999999</v>
          </cell>
        </row>
        <row r="2094">
          <cell r="D2094" t="str">
            <v>A50008</v>
          </cell>
          <cell r="E2094" t="str">
            <v>ugb</v>
          </cell>
          <cell r="F2094" t="str">
            <v>TRL</v>
          </cell>
          <cell r="G2094" t="str">
            <v>UT41</v>
          </cell>
          <cell r="H2094" t="str">
            <v>3</v>
          </cell>
          <cell r="I2094" t="str">
            <v>GB</v>
          </cell>
          <cell r="J2094" t="str">
            <v>04/08/2008</v>
          </cell>
          <cell r="K2094">
            <v>34.452344615385002</v>
          </cell>
          <cell r="L2094">
            <v>60000</v>
          </cell>
          <cell r="M2094">
            <v>7182.0720000000001</v>
          </cell>
          <cell r="BG2094">
            <v>67182.072</v>
          </cell>
          <cell r="BH2094">
            <v>67182.072</v>
          </cell>
        </row>
        <row r="2095">
          <cell r="D2095" t="str">
            <v>A49865</v>
          </cell>
          <cell r="E2095" t="str">
            <v>ugb</v>
          </cell>
          <cell r="F2095" t="str">
            <v>WWN</v>
          </cell>
          <cell r="G2095" t="str">
            <v>UU31</v>
          </cell>
          <cell r="H2095" t="str">
            <v>8</v>
          </cell>
          <cell r="I2095" t="str">
            <v>GB</v>
          </cell>
          <cell r="J2095" t="str">
            <v>02/07/2007</v>
          </cell>
          <cell r="K2095">
            <v>19.985565128205</v>
          </cell>
          <cell r="L2095">
            <v>28560</v>
          </cell>
          <cell r="M2095">
            <v>2843.3519999999999</v>
          </cell>
          <cell r="U2095">
            <v>499.8</v>
          </cell>
          <cell r="Y2095">
            <v>414.1</v>
          </cell>
          <cell r="AA2095">
            <v>5283.6</v>
          </cell>
          <cell r="AI2095">
            <v>571.20000000000005</v>
          </cell>
          <cell r="AX2095">
            <v>499.8</v>
          </cell>
          <cell r="BF2095">
            <v>300</v>
          </cell>
          <cell r="BG2095">
            <v>38971.851999999999</v>
          </cell>
          <cell r="BH2095">
            <v>33388.252</v>
          </cell>
        </row>
        <row r="2096">
          <cell r="D2096" t="str">
            <v>A24999</v>
          </cell>
          <cell r="E2096" t="str">
            <v>ugb</v>
          </cell>
          <cell r="F2096" t="str">
            <v>EEC</v>
          </cell>
          <cell r="G2096" t="str">
            <v>UE21</v>
          </cell>
          <cell r="H2096" t="str">
            <v>0</v>
          </cell>
          <cell r="I2096" t="str">
            <v>GB</v>
          </cell>
          <cell r="J2096" t="str">
            <v>10/03/2008</v>
          </cell>
          <cell r="K2096">
            <v>12.915419230769</v>
          </cell>
          <cell r="L2096">
            <v>19000</v>
          </cell>
          <cell r="M2096">
            <v>1524.0719999999999</v>
          </cell>
          <cell r="U2096">
            <v>332.5</v>
          </cell>
          <cell r="Y2096">
            <v>340</v>
          </cell>
          <cell r="AA2096">
            <v>3515</v>
          </cell>
          <cell r="AT2096">
            <v>1520</v>
          </cell>
          <cell r="AX2096">
            <v>332.5</v>
          </cell>
          <cell r="BF2096">
            <v>300</v>
          </cell>
          <cell r="BG2096">
            <v>26864.072</v>
          </cell>
          <cell r="BH2096">
            <v>23049.072</v>
          </cell>
        </row>
        <row r="2097">
          <cell r="D2097" t="str">
            <v>A50142</v>
          </cell>
          <cell r="E2097" t="str">
            <v>ugb</v>
          </cell>
          <cell r="F2097" t="str">
            <v>WWN</v>
          </cell>
          <cell r="G2097" t="str">
            <v>UU61</v>
          </cell>
          <cell r="H2097" t="str">
            <v>7</v>
          </cell>
          <cell r="I2097" t="str">
            <v>GB</v>
          </cell>
          <cell r="J2097" t="str">
            <v>12/07/2010</v>
          </cell>
          <cell r="K2097">
            <v>26.623360237179</v>
          </cell>
          <cell r="L2097">
            <v>29852.165000000001</v>
          </cell>
          <cell r="M2097">
            <v>3021.6707700000002</v>
          </cell>
          <cell r="U2097">
            <v>522.41288750000001</v>
          </cell>
          <cell r="AA2097">
            <v>5522.650525</v>
          </cell>
          <cell r="AM2097">
            <v>1791.1298999999999</v>
          </cell>
          <cell r="AX2097">
            <v>522.41288750000001</v>
          </cell>
          <cell r="BF2097">
            <v>300</v>
          </cell>
          <cell r="BG2097">
            <v>41532.44197</v>
          </cell>
          <cell r="BH2097">
            <v>35709.791445000003</v>
          </cell>
        </row>
        <row r="2098">
          <cell r="D2098" t="str">
            <v>S10275</v>
          </cell>
          <cell r="E2098" t="str">
            <v>ugb</v>
          </cell>
          <cell r="F2098" t="str">
            <v>WWN</v>
          </cell>
          <cell r="G2098" t="str">
            <v>UU61</v>
          </cell>
          <cell r="H2098" t="str">
            <v>6</v>
          </cell>
          <cell r="J2098" t="str">
            <v>21/12/2009</v>
          </cell>
          <cell r="K2098">
            <v>0</v>
          </cell>
          <cell r="L2098">
            <v>30</v>
          </cell>
          <cell r="M2098">
            <v>0</v>
          </cell>
          <cell r="BG2098">
            <v>30</v>
          </cell>
          <cell r="BH2098">
            <v>30</v>
          </cell>
        </row>
        <row r="2099">
          <cell r="D2099" t="str">
            <v>W49220</v>
          </cell>
          <cell r="E2099" t="str">
            <v>ugb</v>
          </cell>
          <cell r="F2099" t="str">
            <v>BBI</v>
          </cell>
          <cell r="G2099" t="str">
            <v>UP33</v>
          </cell>
          <cell r="H2099" t="str">
            <v>6</v>
          </cell>
          <cell r="I2099" t="str">
            <v>GB</v>
          </cell>
          <cell r="J2099" t="str">
            <v>04/08/2003</v>
          </cell>
          <cell r="K2099">
            <v>20.154395897436</v>
          </cell>
          <cell r="L2099">
            <v>35500</v>
          </cell>
          <cell r="M2099">
            <v>3801.0720000000001</v>
          </cell>
          <cell r="BG2099">
            <v>39301.072</v>
          </cell>
          <cell r="BH2099">
            <v>39301.072</v>
          </cell>
        </row>
        <row r="2100">
          <cell r="D2100" t="str">
            <v>A50231</v>
          </cell>
          <cell r="E2100" t="str">
            <v>ugb</v>
          </cell>
          <cell r="F2100" t="str">
            <v>ERE</v>
          </cell>
          <cell r="G2100" t="str">
            <v>UU81</v>
          </cell>
          <cell r="H2100" t="str">
            <v>3</v>
          </cell>
          <cell r="I2100" t="str">
            <v>GB</v>
          </cell>
          <cell r="J2100" t="str">
            <v>01/06/2012</v>
          </cell>
          <cell r="K2100">
            <v>54.877985641026001</v>
          </cell>
          <cell r="L2100">
            <v>95000</v>
          </cell>
          <cell r="M2100">
            <v>12012.072</v>
          </cell>
          <cell r="BG2100">
            <v>107012.072</v>
          </cell>
          <cell r="BH2100">
            <v>107012.072</v>
          </cell>
        </row>
        <row r="2101">
          <cell r="D2101" t="str">
            <v>A76166</v>
          </cell>
          <cell r="E2101" t="str">
            <v>ugb</v>
          </cell>
          <cell r="F2101" t="str">
            <v>TRL</v>
          </cell>
          <cell r="G2101" t="str">
            <v>UT41</v>
          </cell>
          <cell r="H2101" t="str">
            <v>10</v>
          </cell>
          <cell r="I2101" t="str">
            <v>GB</v>
          </cell>
          <cell r="J2101" t="str">
            <v>10/06/2013</v>
          </cell>
          <cell r="K2101">
            <v>13.151318974359</v>
          </cell>
          <cell r="L2101">
            <v>23500</v>
          </cell>
          <cell r="M2101">
            <v>2145.0720000000001</v>
          </cell>
          <cell r="BG2101">
            <v>25645.072</v>
          </cell>
          <cell r="BH2101">
            <v>25645.072</v>
          </cell>
        </row>
        <row r="2102">
          <cell r="D2102" t="str">
            <v>A74812</v>
          </cell>
          <cell r="E2102" t="str">
            <v>ugb</v>
          </cell>
          <cell r="F2102" t="str">
            <v>TRL</v>
          </cell>
          <cell r="G2102" t="str">
            <v>UT41</v>
          </cell>
          <cell r="H2102" t="str">
            <v>5</v>
          </cell>
          <cell r="I2102" t="str">
            <v>GB</v>
          </cell>
          <cell r="J2102" t="str">
            <v>04/07/2012</v>
          </cell>
          <cell r="K2102">
            <v>60.92</v>
          </cell>
          <cell r="L2102">
            <v>60.92</v>
          </cell>
          <cell r="M2102">
            <v>0</v>
          </cell>
          <cell r="BG2102">
            <v>60.92</v>
          </cell>
          <cell r="BH2102">
            <v>60.92</v>
          </cell>
        </row>
        <row r="2103">
          <cell r="D2103" t="str">
            <v>A76077</v>
          </cell>
          <cell r="E2103" t="str">
            <v>ugb</v>
          </cell>
          <cell r="F2103" t="str">
            <v>WWN</v>
          </cell>
          <cell r="G2103" t="str">
            <v>UU61</v>
          </cell>
          <cell r="H2103" t="str">
            <v>11</v>
          </cell>
          <cell r="I2103" t="str">
            <v>GB</v>
          </cell>
          <cell r="J2103" t="str">
            <v>03/06/2013</v>
          </cell>
          <cell r="K2103">
            <v>8.3724933333330007</v>
          </cell>
          <cell r="L2103">
            <v>12305</v>
          </cell>
          <cell r="M2103">
            <v>600.16200000000003</v>
          </cell>
          <cell r="U2103">
            <v>215.33750000000001</v>
          </cell>
          <cell r="Y2103">
            <v>414.1</v>
          </cell>
          <cell r="AA2103">
            <v>2276.4250000000002</v>
          </cell>
          <cell r="AX2103">
            <v>215.33750000000001</v>
          </cell>
          <cell r="BF2103">
            <v>300</v>
          </cell>
          <cell r="BG2103">
            <v>16326.361999999999</v>
          </cell>
          <cell r="BH2103">
            <v>13749.936999999998</v>
          </cell>
        </row>
        <row r="2104">
          <cell r="D2104" t="str">
            <v>A76535</v>
          </cell>
          <cell r="E2104" t="str">
            <v>ugb</v>
          </cell>
          <cell r="F2104" t="str">
            <v>TRL</v>
          </cell>
          <cell r="G2104" t="str">
            <v>UT43</v>
          </cell>
          <cell r="H2104" t="str">
            <v>11</v>
          </cell>
          <cell r="I2104" t="str">
            <v>GB</v>
          </cell>
          <cell r="J2104" t="str">
            <v>22/04/2014</v>
          </cell>
          <cell r="K2104">
            <v>8.2959343589739998</v>
          </cell>
          <cell r="L2104">
            <v>12500</v>
          </cell>
          <cell r="M2104">
            <v>627.072</v>
          </cell>
          <cell r="U2104">
            <v>218.75</v>
          </cell>
          <cell r="AA2104">
            <v>2312.5</v>
          </cell>
          <cell r="AX2104">
            <v>218.75</v>
          </cell>
          <cell r="BF2104">
            <v>300</v>
          </cell>
          <cell r="BG2104">
            <v>16177.072</v>
          </cell>
          <cell r="BH2104">
            <v>13564.572</v>
          </cell>
        </row>
        <row r="2105">
          <cell r="D2105" t="str">
            <v>A74673</v>
          </cell>
          <cell r="E2105" t="str">
            <v>ugb</v>
          </cell>
          <cell r="F2105" t="str">
            <v>WWN</v>
          </cell>
          <cell r="G2105" t="str">
            <v>UU61</v>
          </cell>
          <cell r="H2105" t="str">
            <v>7</v>
          </cell>
          <cell r="I2105" t="str">
            <v>GB</v>
          </cell>
          <cell r="J2105" t="str">
            <v>03/05/2011</v>
          </cell>
          <cell r="K2105">
            <v>20.251052307691999</v>
          </cell>
          <cell r="L2105">
            <v>24500</v>
          </cell>
          <cell r="M2105">
            <v>2905.4520000000002</v>
          </cell>
          <cell r="P2105">
            <v>4510</v>
          </cell>
          <cell r="U2105">
            <v>428.75</v>
          </cell>
          <cell r="Y2105">
            <v>414.1</v>
          </cell>
          <cell r="AA2105">
            <v>4532.5</v>
          </cell>
          <cell r="AM2105">
            <v>1470</v>
          </cell>
          <cell r="AX2105">
            <v>428.75</v>
          </cell>
          <cell r="BF2105">
            <v>300</v>
          </cell>
          <cell r="BG2105">
            <v>39489.552000000003</v>
          </cell>
          <cell r="BH2105">
            <v>34657.052000000003</v>
          </cell>
        </row>
        <row r="2106">
          <cell r="D2106" t="str">
            <v>A74672</v>
          </cell>
          <cell r="E2106" t="str">
            <v>ugb</v>
          </cell>
          <cell r="F2106" t="str">
            <v>WTC</v>
          </cell>
          <cell r="G2106" t="str">
            <v>UU22</v>
          </cell>
          <cell r="H2106" t="str">
            <v>6</v>
          </cell>
          <cell r="I2106" t="str">
            <v>GB</v>
          </cell>
          <cell r="J2106" t="str">
            <v>23/05/2011</v>
          </cell>
          <cell r="K2106">
            <v>21.613370256410001</v>
          </cell>
          <cell r="L2106">
            <v>38000</v>
          </cell>
          <cell r="M2106">
            <v>4146.0720000000001</v>
          </cell>
          <cell r="BG2106">
            <v>42146.072</v>
          </cell>
          <cell r="BH2106">
            <v>42146.072</v>
          </cell>
        </row>
        <row r="2107">
          <cell r="D2107" t="str">
            <v>A93971</v>
          </cell>
          <cell r="E2107" t="str">
            <v>ugb</v>
          </cell>
          <cell r="F2107" t="str">
            <v>WWN</v>
          </cell>
          <cell r="G2107" t="str">
            <v>UU31</v>
          </cell>
          <cell r="H2107" t="str">
            <v>8</v>
          </cell>
          <cell r="I2107" t="str">
            <v>GB</v>
          </cell>
          <cell r="J2107" t="str">
            <v>12/07/2004</v>
          </cell>
          <cell r="K2107">
            <v>20.400524102563999</v>
          </cell>
          <cell r="L2107">
            <v>28325</v>
          </cell>
          <cell r="M2107">
            <v>2810.922</v>
          </cell>
          <cell r="U2107">
            <v>495.6875</v>
          </cell>
          <cell r="Y2107">
            <v>414.1</v>
          </cell>
          <cell r="AA2107">
            <v>5240.125</v>
          </cell>
          <cell r="AM2107">
            <v>1699.5</v>
          </cell>
          <cell r="AX2107">
            <v>495.6875</v>
          </cell>
          <cell r="BF2107">
            <v>300</v>
          </cell>
          <cell r="BG2107">
            <v>39781.021999999997</v>
          </cell>
          <cell r="BH2107">
            <v>34240.896999999997</v>
          </cell>
        </row>
        <row r="2108">
          <cell r="D2108" t="str">
            <v>A00116</v>
          </cell>
          <cell r="E2108" t="str">
            <v>ugb</v>
          </cell>
          <cell r="F2108" t="str">
            <v>WWN</v>
          </cell>
          <cell r="G2108" t="str">
            <v>UU31</v>
          </cell>
          <cell r="H2108" t="str">
            <v>5</v>
          </cell>
          <cell r="I2108" t="str">
            <v>GB</v>
          </cell>
          <cell r="J2108" t="str">
            <v>09/05/2006</v>
          </cell>
          <cell r="K2108">
            <v>34.16559705641</v>
          </cell>
          <cell r="L2108">
            <v>43323</v>
          </cell>
          <cell r="M2108">
            <v>5550.6042600000001</v>
          </cell>
          <cell r="P2108">
            <v>4854.7700000000004</v>
          </cell>
          <cell r="U2108">
            <v>758.15250000000003</v>
          </cell>
          <cell r="Y2108">
            <v>414.1</v>
          </cell>
          <cell r="AA2108">
            <v>8014.7550000000001</v>
          </cell>
          <cell r="AM2108">
            <v>2599.38</v>
          </cell>
          <cell r="AX2108">
            <v>758.15250000000003</v>
          </cell>
          <cell r="BE2108">
            <v>350</v>
          </cell>
          <cell r="BG2108">
            <v>66622.914260000005</v>
          </cell>
          <cell r="BH2108">
            <v>58258.159260000008</v>
          </cell>
        </row>
        <row r="2109">
          <cell r="D2109" t="str">
            <v>W49271</v>
          </cell>
          <cell r="E2109" t="str">
            <v>ugb</v>
          </cell>
          <cell r="F2109" t="str">
            <v>WWN</v>
          </cell>
          <cell r="G2109" t="str">
            <v>UU21</v>
          </cell>
          <cell r="H2109" t="str">
            <v>0</v>
          </cell>
          <cell r="I2109" t="str">
            <v>GB</v>
          </cell>
          <cell r="J2109" t="str">
            <v>01/08/2004</v>
          </cell>
          <cell r="K2109">
            <v>45.540865384615003</v>
          </cell>
          <cell r="L2109">
            <v>69500</v>
          </cell>
          <cell r="M2109">
            <v>0</v>
          </cell>
          <cell r="O2109">
            <v>2990</v>
          </cell>
          <cell r="U2109">
            <v>1216.25</v>
          </cell>
          <cell r="X2109">
            <v>785</v>
          </cell>
          <cell r="AA2109">
            <v>12857.5</v>
          </cell>
          <cell r="AT2109">
            <v>5560</v>
          </cell>
          <cell r="AX2109">
            <v>1216.25</v>
          </cell>
          <cell r="BD2109">
            <v>600</v>
          </cell>
          <cell r="BG2109">
            <v>94725</v>
          </cell>
          <cell r="BH2109">
            <v>81267.5</v>
          </cell>
        </row>
        <row r="2110">
          <cell r="D2110" t="str">
            <v>A00374</v>
          </cell>
          <cell r="E2110" t="str">
            <v>ugb</v>
          </cell>
          <cell r="F2110" t="str">
            <v>THW</v>
          </cell>
          <cell r="G2110" t="str">
            <v>UT25</v>
          </cell>
          <cell r="H2110" t="str">
            <v>6</v>
          </cell>
          <cell r="I2110" t="str">
            <v>RO</v>
          </cell>
          <cell r="J2110" t="str">
            <v>01/08/2008</v>
          </cell>
          <cell r="K2110">
            <v>6.3986307692309996</v>
          </cell>
          <cell r="L2110">
            <v>12660</v>
          </cell>
          <cell r="M2110">
            <v>649.15200000000004</v>
          </cell>
          <cell r="BG2110">
            <v>13309.152</v>
          </cell>
          <cell r="BH2110">
            <v>13309.152</v>
          </cell>
        </row>
        <row r="2111">
          <cell r="D2111" t="str">
            <v>I00169</v>
          </cell>
          <cell r="E2111" t="str">
            <v>uin</v>
          </cell>
          <cell r="F2111" t="str">
            <v>TRS</v>
          </cell>
          <cell r="G2111" t="str">
            <v>UT111</v>
          </cell>
          <cell r="H2111" t="str">
            <v>10</v>
          </cell>
          <cell r="I2111" t="str">
            <v>IN</v>
          </cell>
          <cell r="J2111" t="str">
            <v>24/09/2012</v>
          </cell>
          <cell r="K2111">
            <v>1.950610638338053</v>
          </cell>
          <cell r="L2111">
            <v>1572.5857921351073</v>
          </cell>
          <cell r="M2111">
            <v>0</v>
          </cell>
          <cell r="S2111">
            <v>94.260886641464964</v>
          </cell>
          <cell r="V2111">
            <v>75.484118022485148</v>
          </cell>
          <cell r="AA2111">
            <v>632.96559163434631</v>
          </cell>
          <cell r="AB2111">
            <v>786.29289606755356</v>
          </cell>
          <cell r="AC2111">
            <v>147.28263537728901</v>
          </cell>
          <cell r="AD2111">
            <v>245.47105896214833</v>
          </cell>
          <cell r="AQ2111">
            <v>188.71029505621286</v>
          </cell>
          <cell r="BA2111">
            <v>821.37561981442377</v>
          </cell>
          <cell r="BG2111">
            <v>4564.4288937110305</v>
          </cell>
          <cell r="BH2111">
            <v>3931.4633020766842</v>
          </cell>
        </row>
        <row r="2112">
          <cell r="D2112" t="str">
            <v>A76462</v>
          </cell>
          <cell r="E2112" t="str">
            <v>ugb</v>
          </cell>
          <cell r="F2112" t="str">
            <v>GGE</v>
          </cell>
          <cell r="G2112" t="str">
            <v>UP31</v>
          </cell>
          <cell r="H2112" t="str">
            <v>11</v>
          </cell>
          <cell r="J2112" t="str">
            <v>10/02/2014</v>
          </cell>
          <cell r="K2112">
            <v>0</v>
          </cell>
          <cell r="L2112">
            <v>0</v>
          </cell>
          <cell r="M2112">
            <v>0</v>
          </cell>
          <cell r="BG2112">
            <v>0</v>
          </cell>
          <cell r="BH2112">
            <v>0</v>
          </cell>
        </row>
        <row r="2113">
          <cell r="D2113" t="str">
            <v>A74547</v>
          </cell>
          <cell r="E2113" t="str">
            <v>ugb</v>
          </cell>
          <cell r="F2113" t="str">
            <v>THW</v>
          </cell>
          <cell r="G2113" t="str">
            <v>UT24</v>
          </cell>
          <cell r="H2113" t="str">
            <v>0</v>
          </cell>
          <cell r="I2113" t="str">
            <v>AU</v>
          </cell>
          <cell r="J2113" t="str">
            <v>21/07/2008</v>
          </cell>
          <cell r="K2113">
            <v>34.973195897436</v>
          </cell>
          <cell r="L2113">
            <v>50770</v>
          </cell>
          <cell r="M2113">
            <v>5908.3320000000003</v>
          </cell>
          <cell r="U2113">
            <v>888.47500000000002</v>
          </cell>
          <cell r="AA2113">
            <v>9392.4500000000007</v>
          </cell>
          <cell r="AX2113">
            <v>888.47500000000002</v>
          </cell>
          <cell r="BE2113">
            <v>350</v>
          </cell>
          <cell r="BG2113">
            <v>68197.732000000004</v>
          </cell>
          <cell r="BH2113">
            <v>58455.282000000007</v>
          </cell>
        </row>
        <row r="2114">
          <cell r="D2114" t="str">
            <v>I00264</v>
          </cell>
          <cell r="E2114" t="str">
            <v>uin</v>
          </cell>
          <cell r="F2114" t="str">
            <v>WWN</v>
          </cell>
          <cell r="G2114" t="str">
            <v>UU116</v>
          </cell>
          <cell r="H2114" t="str">
            <v>6</v>
          </cell>
          <cell r="I2114" t="str">
            <v>IN</v>
          </cell>
          <cell r="J2114" t="str">
            <v>12/08/2013</v>
          </cell>
          <cell r="K2114">
            <v>8.3896489260326472</v>
          </cell>
          <cell r="L2114">
            <v>6480.4359566007161</v>
          </cell>
          <cell r="M2114">
            <v>822.31312288281208</v>
          </cell>
          <cell r="S2114">
            <v>94.260886641464964</v>
          </cell>
          <cell r="V2114">
            <v>311.06092591683438</v>
          </cell>
          <cell r="AA2114">
            <v>2608.375472531789</v>
          </cell>
          <cell r="AB2114">
            <v>3240.217978300358</v>
          </cell>
          <cell r="AC2114">
            <v>147.28263537728901</v>
          </cell>
          <cell r="AD2114">
            <v>245.47105896214833</v>
          </cell>
          <cell r="AQ2114">
            <v>777.65231479208603</v>
          </cell>
          <cell r="BA2114">
            <v>4904.708134910893</v>
          </cell>
          <cell r="BG2114">
            <v>19631.778486916392</v>
          </cell>
          <cell r="BH2114">
            <v>17023.403014384603</v>
          </cell>
        </row>
        <row r="2115">
          <cell r="D2115" t="str">
            <v>A25225</v>
          </cell>
          <cell r="E2115" t="str">
            <v>ugb</v>
          </cell>
          <cell r="F2115" t="str">
            <v>EEX</v>
          </cell>
          <cell r="G2115" t="str">
            <v>UE11</v>
          </cell>
          <cell r="H2115" t="str">
            <v>6</v>
          </cell>
          <cell r="I2115" t="str">
            <v>GB</v>
          </cell>
          <cell r="J2115" t="str">
            <v>07/12/2011</v>
          </cell>
          <cell r="K2115">
            <v>14.318498461538001</v>
          </cell>
          <cell r="L2115">
            <v>25500</v>
          </cell>
          <cell r="M2115">
            <v>2421.0720000000001</v>
          </cell>
          <cell r="BG2115">
            <v>27921.072</v>
          </cell>
          <cell r="BH2115">
            <v>27921.072</v>
          </cell>
        </row>
        <row r="2116">
          <cell r="D2116" t="str">
            <v>A74799</v>
          </cell>
          <cell r="E2116" t="str">
            <v>ugb</v>
          </cell>
          <cell r="F2116" t="str">
            <v>TRL</v>
          </cell>
          <cell r="G2116" t="str">
            <v>UT42</v>
          </cell>
          <cell r="H2116" t="str">
            <v>6</v>
          </cell>
          <cell r="J2116" t="str">
            <v>02/07/2012</v>
          </cell>
          <cell r="K2116">
            <v>0</v>
          </cell>
          <cell r="L2116">
            <v>36</v>
          </cell>
          <cell r="M2116">
            <v>0</v>
          </cell>
          <cell r="BG2116">
            <v>36</v>
          </cell>
          <cell r="BH2116">
            <v>36</v>
          </cell>
        </row>
        <row r="2117">
          <cell r="D2117" t="str">
            <v>A76167</v>
          </cell>
          <cell r="E2117" t="str">
            <v>ugb</v>
          </cell>
          <cell r="F2117" t="str">
            <v>TRL</v>
          </cell>
          <cell r="G2117" t="str">
            <v>UT42</v>
          </cell>
          <cell r="H2117" t="str">
            <v>10</v>
          </cell>
          <cell r="J2117" t="str">
            <v>20/05/2013</v>
          </cell>
          <cell r="K2117">
            <v>0</v>
          </cell>
          <cell r="L2117">
            <v>36.299999999999997</v>
          </cell>
          <cell r="M2117">
            <v>0</v>
          </cell>
          <cell r="BG2117">
            <v>36.299999999999997</v>
          </cell>
          <cell r="BH2117">
            <v>36.299999999999997</v>
          </cell>
        </row>
        <row r="2118">
          <cell r="D2118" t="str">
            <v>A74679</v>
          </cell>
          <cell r="E2118" t="str">
            <v>ugb</v>
          </cell>
          <cell r="F2118" t="str">
            <v>EEC</v>
          </cell>
          <cell r="G2118" t="str">
            <v>UE21</v>
          </cell>
          <cell r="H2118" t="str">
            <v>10</v>
          </cell>
          <cell r="I2118" t="str">
            <v>GB</v>
          </cell>
          <cell r="J2118" t="str">
            <v>31/05/2011</v>
          </cell>
          <cell r="K2118">
            <v>10.525165128205</v>
          </cell>
          <cell r="L2118">
            <v>19000</v>
          </cell>
          <cell r="M2118">
            <v>1524.0719999999999</v>
          </cell>
          <cell r="BG2118">
            <v>20524.072</v>
          </cell>
          <cell r="BH2118">
            <v>20524.072</v>
          </cell>
        </row>
        <row r="2119">
          <cell r="D2119" t="str">
            <v>A00538</v>
          </cell>
          <cell r="E2119" t="str">
            <v>ugb</v>
          </cell>
          <cell r="F2119" t="str">
            <v>WWN</v>
          </cell>
          <cell r="G2119" t="str">
            <v>UU61</v>
          </cell>
          <cell r="H2119" t="str">
            <v>9</v>
          </cell>
          <cell r="I2119" t="str">
            <v>GB</v>
          </cell>
          <cell r="J2119" t="str">
            <v>06/09/2011</v>
          </cell>
          <cell r="K2119">
            <v>9.9415753846149997</v>
          </cell>
          <cell r="L2119">
            <v>18000</v>
          </cell>
          <cell r="M2119">
            <v>1386.0719999999999</v>
          </cell>
          <cell r="BG2119">
            <v>19386.072</v>
          </cell>
          <cell r="BH2119">
            <v>19386.072</v>
          </cell>
        </row>
        <row r="2120">
          <cell r="D2120" t="str">
            <v>W49042</v>
          </cell>
          <cell r="E2120" t="str">
            <v>ugb</v>
          </cell>
          <cell r="F2120" t="str">
            <v>MAM</v>
          </cell>
          <cell r="G2120" t="str">
            <v>UU23</v>
          </cell>
          <cell r="H2120" t="str">
            <v>8</v>
          </cell>
          <cell r="I2120" t="str">
            <v>GB</v>
          </cell>
          <cell r="J2120" t="str">
            <v>02/04/2001</v>
          </cell>
          <cell r="K2120">
            <v>14.168949087179</v>
          </cell>
          <cell r="L2120">
            <v>25778.84</v>
          </cell>
          <cell r="M2120">
            <v>1850.6107199999999</v>
          </cell>
          <cell r="BG2120">
            <v>27629.450720000001</v>
          </cell>
          <cell r="BH2120">
            <v>27629.450720000001</v>
          </cell>
        </row>
        <row r="2121">
          <cell r="D2121" t="str">
            <v>A74924</v>
          </cell>
          <cell r="E2121" t="str">
            <v>ugb</v>
          </cell>
          <cell r="F2121" t="str">
            <v>WWN</v>
          </cell>
          <cell r="G2121" t="str">
            <v>UU61</v>
          </cell>
          <cell r="H2121" t="str">
            <v>9</v>
          </cell>
          <cell r="I2121" t="str">
            <v>GB</v>
          </cell>
          <cell r="J2121" t="str">
            <v>15/10/2012</v>
          </cell>
          <cell r="K2121">
            <v>15.700026666667</v>
          </cell>
          <cell r="L2121">
            <v>22660</v>
          </cell>
          <cell r="M2121">
            <v>2029.152</v>
          </cell>
          <cell r="U2121">
            <v>396.55</v>
          </cell>
          <cell r="Y2121">
            <v>414.1</v>
          </cell>
          <cell r="AA2121">
            <v>4192.1000000000004</v>
          </cell>
          <cell r="AH2121">
            <v>226.6</v>
          </cell>
          <cell r="AX2121">
            <v>396.55</v>
          </cell>
          <cell r="BF2121">
            <v>300</v>
          </cell>
          <cell r="BG2121">
            <v>30615.052</v>
          </cell>
          <cell r="BH2121">
            <v>26122.951999999997</v>
          </cell>
        </row>
        <row r="2122">
          <cell r="D2122" t="str">
            <v>W49159</v>
          </cell>
          <cell r="E2122" t="str">
            <v>ugb</v>
          </cell>
          <cell r="F2122" t="str">
            <v>MAM</v>
          </cell>
          <cell r="G2122" t="str">
            <v>UU23</v>
          </cell>
          <cell r="H2122" t="str">
            <v>9</v>
          </cell>
          <cell r="I2122" t="str">
            <v>GB</v>
          </cell>
          <cell r="J2122" t="str">
            <v>06/09/2002</v>
          </cell>
          <cell r="K2122">
            <v>12.465282605127999</v>
          </cell>
          <cell r="L2122">
            <v>22780.51</v>
          </cell>
          <cell r="M2122">
            <v>1526.79108</v>
          </cell>
          <cell r="BG2122">
            <v>24307.301080000001</v>
          </cell>
          <cell r="BH2122">
            <v>24307.301080000001</v>
          </cell>
        </row>
        <row r="2123">
          <cell r="D2123" t="str">
            <v>A00405</v>
          </cell>
          <cell r="E2123" t="str">
            <v>ugb</v>
          </cell>
          <cell r="F2123" t="str">
            <v>BBI</v>
          </cell>
          <cell r="G2123" t="str">
            <v>UP21</v>
          </cell>
          <cell r="H2123" t="str">
            <v>0</v>
          </cell>
          <cell r="I2123" t="str">
            <v>GB</v>
          </cell>
          <cell r="J2123" t="str">
            <v>01/06/2009</v>
          </cell>
          <cell r="K2123">
            <v>8.0299087179490005</v>
          </cell>
          <cell r="L2123">
            <v>12500</v>
          </cell>
          <cell r="M2123">
            <v>627.072</v>
          </cell>
          <cell r="AA2123">
            <v>2312.5</v>
          </cell>
          <cell r="AX2123">
            <v>218.75</v>
          </cell>
          <cell r="BG2123">
            <v>15658.322</v>
          </cell>
          <cell r="BH2123">
            <v>13345.822</v>
          </cell>
        </row>
        <row r="2124">
          <cell r="D2124" t="str">
            <v>A50126</v>
          </cell>
          <cell r="E2124" t="str">
            <v>ugb</v>
          </cell>
          <cell r="F2124" t="str">
            <v>WWN</v>
          </cell>
          <cell r="G2124" t="str">
            <v>UU21</v>
          </cell>
          <cell r="H2124" t="str">
            <v>11</v>
          </cell>
          <cell r="I2124" t="str">
            <v>GB</v>
          </cell>
          <cell r="J2124" t="str">
            <v>14/06/2010</v>
          </cell>
          <cell r="K2124">
            <v>6.7318317948719999</v>
          </cell>
          <cell r="L2124">
            <v>12500</v>
          </cell>
          <cell r="M2124">
            <v>627.072</v>
          </cell>
          <cell r="BG2124">
            <v>13127.072</v>
          </cell>
          <cell r="BH2124">
            <v>13127.072</v>
          </cell>
        </row>
        <row r="2125">
          <cell r="D2125" t="str">
            <v>W48062</v>
          </cell>
          <cell r="E2125" t="str">
            <v>ugb</v>
          </cell>
          <cell r="F2125" t="str">
            <v>EEA</v>
          </cell>
          <cell r="G2125" t="str">
            <v>UE31</v>
          </cell>
          <cell r="H2125" t="str">
            <v>0</v>
          </cell>
          <cell r="I2125" t="str">
            <v>GB</v>
          </cell>
          <cell r="J2125" t="str">
            <v>13/08/1990</v>
          </cell>
          <cell r="K2125">
            <v>17.646056133056</v>
          </cell>
          <cell r="L2125">
            <v>24872</v>
          </cell>
          <cell r="M2125">
            <v>1752.672</v>
          </cell>
          <cell r="U2125">
            <v>435.26</v>
          </cell>
          <cell r="AA2125">
            <v>4601.32</v>
          </cell>
          <cell r="AT2125">
            <v>1989.76</v>
          </cell>
          <cell r="BF2125">
            <v>300</v>
          </cell>
          <cell r="BG2125">
            <v>33951.012000000002</v>
          </cell>
          <cell r="BH2125">
            <v>29049.692000000003</v>
          </cell>
        </row>
        <row r="2126">
          <cell r="D2126" t="str">
            <v>A41779</v>
          </cell>
          <cell r="E2126" t="str">
            <v>ugb</v>
          </cell>
          <cell r="F2126" t="str">
            <v>THW</v>
          </cell>
          <cell r="G2126" t="str">
            <v>UT21</v>
          </cell>
          <cell r="H2126" t="str">
            <v>5</v>
          </cell>
          <cell r="I2126" t="str">
            <v>GB</v>
          </cell>
          <cell r="J2126" t="str">
            <v>25/11/1996</v>
          </cell>
          <cell r="K2126">
            <v>32.504426666667001</v>
          </cell>
          <cell r="L2126">
            <v>40500</v>
          </cell>
          <cell r="M2126">
            <v>5204.5320000000002</v>
          </cell>
          <cell r="P2126">
            <v>5170</v>
          </cell>
          <cell r="U2126">
            <v>708.75</v>
          </cell>
          <cell r="Y2126">
            <v>414.1</v>
          </cell>
          <cell r="AA2126">
            <v>7492.5</v>
          </cell>
          <cell r="AN2126">
            <v>2835</v>
          </cell>
          <cell r="AX2126">
            <v>708.75</v>
          </cell>
          <cell r="BE2126">
            <v>350</v>
          </cell>
          <cell r="BG2126">
            <v>63383.631999999998</v>
          </cell>
          <cell r="BH2126">
            <v>55541.131999999998</v>
          </cell>
        </row>
        <row r="2127">
          <cell r="D2127" t="str">
            <v>A76299</v>
          </cell>
          <cell r="E2127" t="str">
            <v>ugb</v>
          </cell>
          <cell r="F2127" t="str">
            <v>EEC</v>
          </cell>
          <cell r="G2127" t="str">
            <v>UE21</v>
          </cell>
          <cell r="H2127" t="str">
            <v>8</v>
          </cell>
          <cell r="I2127" t="str">
            <v>GB</v>
          </cell>
          <cell r="J2127" t="str">
            <v>16/09/2013</v>
          </cell>
          <cell r="K2127">
            <v>14.727606153846001</v>
          </cell>
          <cell r="L2127">
            <v>21420</v>
          </cell>
          <cell r="M2127">
            <v>1858.0319999999999</v>
          </cell>
          <cell r="U2127">
            <v>374.85</v>
          </cell>
          <cell r="AA2127">
            <v>3962.7</v>
          </cell>
          <cell r="AI2127">
            <v>428.4</v>
          </cell>
          <cell r="AX2127">
            <v>374.85</v>
          </cell>
          <cell r="BF2127">
            <v>300</v>
          </cell>
          <cell r="BG2127">
            <v>28718.831999999999</v>
          </cell>
          <cell r="BH2127">
            <v>24456.131999999998</v>
          </cell>
        </row>
        <row r="2128">
          <cell r="D2128" t="str">
            <v>A25258</v>
          </cell>
          <cell r="E2128" t="str">
            <v>ugb</v>
          </cell>
          <cell r="F2128" t="str">
            <v>TRL</v>
          </cell>
          <cell r="G2128" t="str">
            <v>UT42</v>
          </cell>
          <cell r="H2128" t="str">
            <v>5</v>
          </cell>
          <cell r="J2128" t="str">
            <v>03/01/2012</v>
          </cell>
          <cell r="K2128">
            <v>0</v>
          </cell>
          <cell r="L2128">
            <v>43.2</v>
          </cell>
          <cell r="M2128">
            <v>0</v>
          </cell>
          <cell r="BG2128">
            <v>43.2</v>
          </cell>
          <cell r="BH2128">
            <v>43.2</v>
          </cell>
        </row>
        <row r="2129">
          <cell r="D2129" t="str">
            <v>A74343</v>
          </cell>
          <cell r="E2129" t="str">
            <v>ugb</v>
          </cell>
          <cell r="F2129" t="str">
            <v>EEC</v>
          </cell>
          <cell r="G2129" t="str">
            <v>UE21</v>
          </cell>
          <cell r="H2129" t="str">
            <v>5</v>
          </cell>
          <cell r="I2129" t="str">
            <v>GB</v>
          </cell>
          <cell r="J2129" t="str">
            <v>31/01/2007</v>
          </cell>
          <cell r="K2129">
            <v>0</v>
          </cell>
          <cell r="L2129">
            <v>24397.563600000001</v>
          </cell>
          <cell r="M2129">
            <v>2268.9357768</v>
          </cell>
          <cell r="BG2129">
            <v>26666.499376799999</v>
          </cell>
          <cell r="BH2129">
            <v>26666.499376799999</v>
          </cell>
        </row>
        <row r="2130">
          <cell r="D2130" t="str">
            <v>A05726</v>
          </cell>
          <cell r="E2130" t="str">
            <v>ugb</v>
          </cell>
          <cell r="F2130" t="str">
            <v>WWN</v>
          </cell>
          <cell r="G2130" t="str">
            <v>UU21</v>
          </cell>
          <cell r="H2130" t="str">
            <v>3</v>
          </cell>
          <cell r="I2130" t="str">
            <v>GB</v>
          </cell>
          <cell r="J2130" t="str">
            <v>24/04/1977</v>
          </cell>
          <cell r="K2130">
            <v>27.179487179487001</v>
          </cell>
          <cell r="L2130">
            <v>53000</v>
          </cell>
          <cell r="M2130">
            <v>6251.9520000000002</v>
          </cell>
          <cell r="BG2130">
            <v>59251.951999999997</v>
          </cell>
          <cell r="BH2130">
            <v>59251.951999999997</v>
          </cell>
        </row>
        <row r="2131">
          <cell r="D2131" t="str">
            <v>A99457</v>
          </cell>
          <cell r="E2131" t="str">
            <v>ugb</v>
          </cell>
          <cell r="F2131" t="str">
            <v>TEX</v>
          </cell>
          <cell r="G2131" t="str">
            <v>UT40</v>
          </cell>
          <cell r="H2131" t="str">
            <v>4</v>
          </cell>
          <cell r="I2131" t="str">
            <v>GB</v>
          </cell>
          <cell r="J2131" t="str">
            <v>25/07/2005</v>
          </cell>
          <cell r="K2131">
            <v>40.905535310768997</v>
          </cell>
          <cell r="L2131">
            <v>57810.776449999998</v>
          </cell>
          <cell r="M2131">
            <v>0</v>
          </cell>
          <cell r="P2131">
            <v>4738</v>
          </cell>
          <cell r="U2131">
            <v>1011.6885878750001</v>
          </cell>
          <cell r="Z2131">
            <v>680</v>
          </cell>
          <cell r="AA2131">
            <v>10694.99364325</v>
          </cell>
          <cell r="AM2131">
            <v>3468.6465870000002</v>
          </cell>
          <cell r="AX2131">
            <v>1011.6885878750001</v>
          </cell>
          <cell r="BE2131">
            <v>350</v>
          </cell>
          <cell r="BG2131">
            <v>79765.793856000004</v>
          </cell>
          <cell r="BH2131">
            <v>68720.800212750008</v>
          </cell>
        </row>
        <row r="2132">
          <cell r="D2132" t="str">
            <v>A74572</v>
          </cell>
          <cell r="E2132" t="str">
            <v>ugb</v>
          </cell>
          <cell r="F2132" t="str">
            <v>MMA</v>
          </cell>
          <cell r="G2132" t="str">
            <v>UU81</v>
          </cell>
          <cell r="H2132" t="str">
            <v>4</v>
          </cell>
          <cell r="I2132" t="str">
            <v>GB</v>
          </cell>
          <cell r="J2132" t="str">
            <v>02/03/2009</v>
          </cell>
          <cell r="K2132">
            <v>37.749626666666998</v>
          </cell>
          <cell r="L2132">
            <v>65650</v>
          </cell>
          <cell r="M2132">
            <v>7961.7719999999999</v>
          </cell>
          <cell r="BG2132">
            <v>73611.771999999997</v>
          </cell>
          <cell r="BH2132">
            <v>73611.771999999997</v>
          </cell>
        </row>
        <row r="2133">
          <cell r="D2133" t="str">
            <v>A96369</v>
          </cell>
          <cell r="E2133" t="str">
            <v>ugb</v>
          </cell>
          <cell r="F2133" t="str">
            <v>TEX</v>
          </cell>
          <cell r="G2133" t="str">
            <v>UT40</v>
          </cell>
          <cell r="H2133" t="str">
            <v>3</v>
          </cell>
          <cell r="I2133" t="str">
            <v>GB</v>
          </cell>
          <cell r="J2133" t="str">
            <v>22/08/2005</v>
          </cell>
          <cell r="K2133">
            <v>66.759643076922998</v>
          </cell>
          <cell r="L2133">
            <v>82400</v>
          </cell>
          <cell r="M2133">
            <v>11931.204</v>
          </cell>
          <cell r="P2133">
            <v>5014</v>
          </cell>
          <cell r="U2133">
            <v>1442</v>
          </cell>
          <cell r="Y2133">
            <v>414.1</v>
          </cell>
          <cell r="AA2133">
            <v>15244</v>
          </cell>
          <cell r="AM2133">
            <v>4944</v>
          </cell>
          <cell r="AX2133">
            <v>1442</v>
          </cell>
          <cell r="AZ2133">
            <v>7000</v>
          </cell>
          <cell r="BE2133">
            <v>350</v>
          </cell>
          <cell r="BG2133">
            <v>130181.304</v>
          </cell>
          <cell r="BH2133">
            <v>114587.304</v>
          </cell>
        </row>
        <row r="2134">
          <cell r="D2134" t="str">
            <v>W48070</v>
          </cell>
          <cell r="E2134" t="str">
            <v>ugb</v>
          </cell>
          <cell r="F2134" t="str">
            <v>THW</v>
          </cell>
          <cell r="G2134" t="str">
            <v>UT21</v>
          </cell>
          <cell r="H2134" t="str">
            <v>6</v>
          </cell>
          <cell r="I2134" t="str">
            <v>GB</v>
          </cell>
          <cell r="J2134" t="str">
            <v>01/10/1986</v>
          </cell>
          <cell r="K2134">
            <v>31.212228205128</v>
          </cell>
          <cell r="L2134">
            <v>39650</v>
          </cell>
          <cell r="M2134">
            <v>5063.22</v>
          </cell>
          <cell r="P2134">
            <v>4996</v>
          </cell>
          <cell r="U2134">
            <v>693.875</v>
          </cell>
          <cell r="AA2134">
            <v>7335.25</v>
          </cell>
          <cell r="AN2134">
            <v>2775.5</v>
          </cell>
          <cell r="BE2134">
            <v>350</v>
          </cell>
          <cell r="BG2134">
            <v>60863.845000000001</v>
          </cell>
          <cell r="BH2134">
            <v>53178.595000000001</v>
          </cell>
        </row>
        <row r="2135">
          <cell r="D2135" t="str">
            <v>A50068</v>
          </cell>
          <cell r="E2135" t="str">
            <v>ugb</v>
          </cell>
          <cell r="F2135" t="str">
            <v>EEA</v>
          </cell>
          <cell r="G2135" t="str">
            <v>UE31</v>
          </cell>
          <cell r="H2135" t="str">
            <v>0</v>
          </cell>
          <cell r="I2135" t="str">
            <v>GB</v>
          </cell>
          <cell r="J2135" t="str">
            <v>06/01/2009</v>
          </cell>
          <cell r="K2135">
            <v>9.5282051282050002</v>
          </cell>
          <cell r="L2135">
            <v>2800</v>
          </cell>
          <cell r="M2135">
            <v>0</v>
          </cell>
          <cell r="U2135">
            <v>49</v>
          </cell>
          <cell r="AA2135">
            <v>518</v>
          </cell>
          <cell r="AX2135">
            <v>49</v>
          </cell>
          <cell r="BF2135">
            <v>300</v>
          </cell>
          <cell r="BG2135">
            <v>3716</v>
          </cell>
          <cell r="BH2135">
            <v>2898</v>
          </cell>
        </row>
        <row r="2136">
          <cell r="D2136" t="str">
            <v>I00154</v>
          </cell>
          <cell r="E2136" t="str">
            <v>uin</v>
          </cell>
          <cell r="F2136" t="str">
            <v>WWN</v>
          </cell>
          <cell r="G2136" t="str">
            <v>UU111</v>
          </cell>
          <cell r="H2136" t="str">
            <v>8</v>
          </cell>
          <cell r="I2136" t="str">
            <v>IN</v>
          </cell>
          <cell r="J2136" t="str">
            <v>01/08/2012</v>
          </cell>
          <cell r="K2136">
            <v>2.6291921736273456</v>
          </cell>
          <cell r="L2136">
            <v>2032.5003682065883</v>
          </cell>
          <cell r="M2136">
            <v>252.97736756836369</v>
          </cell>
          <cell r="S2136">
            <v>94.260886641464964</v>
          </cell>
          <cell r="V2136">
            <v>97.560017673916235</v>
          </cell>
          <cell r="AA2136">
            <v>818.08139820315182</v>
          </cell>
          <cell r="AB2136">
            <v>1016.2501841032943</v>
          </cell>
          <cell r="AC2136">
            <v>147.28263537728901</v>
          </cell>
          <cell r="AD2136">
            <v>245.47105896214833</v>
          </cell>
          <cell r="AQ2136">
            <v>243.9000441847906</v>
          </cell>
          <cell r="BA2136">
            <v>1204.0257253669793</v>
          </cell>
          <cell r="BG2136">
            <v>6152.3096862879866</v>
          </cell>
          <cell r="BH2136">
            <v>5334.2282880848343</v>
          </cell>
        </row>
        <row r="2137">
          <cell r="D2137" t="str">
            <v>A00257</v>
          </cell>
          <cell r="E2137" t="str">
            <v>ugb</v>
          </cell>
          <cell r="F2137" t="str">
            <v>EEC</v>
          </cell>
          <cell r="G2137" t="str">
            <v>UE21</v>
          </cell>
          <cell r="H2137" t="str">
            <v>7</v>
          </cell>
          <cell r="I2137" t="str">
            <v>GB</v>
          </cell>
          <cell r="J2137" t="str">
            <v>20/08/2007</v>
          </cell>
          <cell r="K2137">
            <v>14.610293333333001</v>
          </cell>
          <cell r="L2137">
            <v>26000</v>
          </cell>
          <cell r="M2137">
            <v>2490.0720000000001</v>
          </cell>
          <cell r="BG2137">
            <v>28490.072</v>
          </cell>
          <cell r="BH2137">
            <v>28490.072</v>
          </cell>
        </row>
        <row r="2138">
          <cell r="D2138" t="str">
            <v>A74851</v>
          </cell>
          <cell r="E2138" t="str">
            <v>ugb</v>
          </cell>
          <cell r="F2138" t="str">
            <v>GGE</v>
          </cell>
          <cell r="G2138" t="str">
            <v>UP31</v>
          </cell>
          <cell r="H2138" t="str">
            <v>9</v>
          </cell>
          <cell r="I2138" t="str">
            <v>GB</v>
          </cell>
          <cell r="J2138" t="str">
            <v>06/08/2012</v>
          </cell>
          <cell r="K2138">
            <v>11.984139487179</v>
          </cell>
          <cell r="L2138">
            <v>21500</v>
          </cell>
          <cell r="M2138">
            <v>1869.0719999999999</v>
          </cell>
          <cell r="BG2138">
            <v>23369.072</v>
          </cell>
          <cell r="BH2138">
            <v>23369.072</v>
          </cell>
        </row>
        <row r="2139">
          <cell r="D2139" t="str">
            <v>A49835</v>
          </cell>
          <cell r="E2139" t="str">
            <v>ugb</v>
          </cell>
          <cell r="F2139" t="str">
            <v>WWN</v>
          </cell>
          <cell r="G2139" t="str">
            <v>UU31</v>
          </cell>
          <cell r="H2139" t="str">
            <v>5</v>
          </cell>
          <cell r="I2139" t="str">
            <v>GB</v>
          </cell>
          <cell r="J2139" t="str">
            <v>29/01/2007</v>
          </cell>
          <cell r="K2139">
            <v>27.527353846154</v>
          </cell>
          <cell r="L2139">
            <v>38700</v>
          </cell>
          <cell r="M2139">
            <v>4242.6719999999996</v>
          </cell>
          <cell r="BG2139">
            <v>42942.671999999999</v>
          </cell>
          <cell r="BH2139">
            <v>42942.671999999999</v>
          </cell>
        </row>
        <row r="2140">
          <cell r="D2140" t="str">
            <v>A76367</v>
          </cell>
          <cell r="E2140" t="str">
            <v>ugb</v>
          </cell>
          <cell r="F2140" t="str">
            <v>TRL</v>
          </cell>
          <cell r="G2140" t="str">
            <v>UT42</v>
          </cell>
          <cell r="H2140" t="str">
            <v>10</v>
          </cell>
          <cell r="J2140" t="str">
            <v>21/10/2013</v>
          </cell>
          <cell r="K2140">
            <v>33</v>
          </cell>
          <cell r="L2140">
            <v>33</v>
          </cell>
          <cell r="M2140">
            <v>0</v>
          </cell>
          <cell r="BG2140">
            <v>33</v>
          </cell>
          <cell r="BH2140">
            <v>33</v>
          </cell>
        </row>
        <row r="2141">
          <cell r="D2141" t="str">
            <v>W48186</v>
          </cell>
          <cell r="E2141" t="str">
            <v>ugb</v>
          </cell>
          <cell r="F2141" t="str">
            <v>MAM</v>
          </cell>
          <cell r="G2141" t="str">
            <v>UU23</v>
          </cell>
          <cell r="H2141" t="str">
            <v>0</v>
          </cell>
          <cell r="I2141" t="str">
            <v>GB</v>
          </cell>
          <cell r="J2141" t="str">
            <v>10/12/1991</v>
          </cell>
          <cell r="K2141">
            <v>17.052695302564</v>
          </cell>
          <cell r="L2141">
            <v>23000</v>
          </cell>
          <cell r="M2141">
            <v>1565.77584</v>
          </cell>
          <cell r="T2141">
            <v>141.47999999999999</v>
          </cell>
          <cell r="U2141">
            <v>402.5</v>
          </cell>
          <cell r="AA2141">
            <v>4255</v>
          </cell>
          <cell r="AW2141">
            <v>3588</v>
          </cell>
          <cell r="BF2141">
            <v>300</v>
          </cell>
          <cell r="BG2141">
            <v>33252.755839999998</v>
          </cell>
          <cell r="BH2141">
            <v>28697.755839999998</v>
          </cell>
        </row>
        <row r="2142">
          <cell r="D2142" t="str">
            <v>A25222</v>
          </cell>
          <cell r="E2142" t="str">
            <v>ugb</v>
          </cell>
          <cell r="F2142" t="str">
            <v>TRL</v>
          </cell>
          <cell r="G2142" t="str">
            <v>UT42</v>
          </cell>
          <cell r="H2142" t="str">
            <v>5</v>
          </cell>
          <cell r="J2142" t="str">
            <v>07/11/2011</v>
          </cell>
          <cell r="K2142">
            <v>0</v>
          </cell>
          <cell r="L2142">
            <v>62.5</v>
          </cell>
          <cell r="M2142">
            <v>0</v>
          </cell>
          <cell r="BG2142">
            <v>62.5</v>
          </cell>
          <cell r="BH2142">
            <v>62.5</v>
          </cell>
        </row>
        <row r="2143">
          <cell r="D2143" t="str">
            <v>A74376</v>
          </cell>
          <cell r="E2143" t="str">
            <v>ugb</v>
          </cell>
          <cell r="F2143" t="str">
            <v>WEN</v>
          </cell>
          <cell r="G2143" t="str">
            <v>UU41</v>
          </cell>
          <cell r="H2143" t="str">
            <v>0</v>
          </cell>
          <cell r="I2143" t="str">
            <v>FR</v>
          </cell>
          <cell r="J2143" t="str">
            <v>16/04/2007</v>
          </cell>
          <cell r="K2143">
            <v>18.257643076922999</v>
          </cell>
          <cell r="L2143">
            <v>26554</v>
          </cell>
          <cell r="M2143">
            <v>2566.5239999999999</v>
          </cell>
          <cell r="U2143">
            <v>464.69499999999999</v>
          </cell>
          <cell r="Y2143">
            <v>340</v>
          </cell>
          <cell r="AA2143">
            <v>4912.49</v>
          </cell>
          <cell r="AX2143">
            <v>464.69499999999999</v>
          </cell>
          <cell r="BF2143">
            <v>300</v>
          </cell>
          <cell r="BG2143">
            <v>35602.404000000002</v>
          </cell>
          <cell r="BH2143">
            <v>30389.914000000004</v>
          </cell>
        </row>
        <row r="2144">
          <cell r="D2144" t="str">
            <v>U03200</v>
          </cell>
          <cell r="E2144" t="str">
            <v>ugb</v>
          </cell>
          <cell r="F2144" t="str">
            <v>TRL</v>
          </cell>
          <cell r="G2144" t="str">
            <v>UT42</v>
          </cell>
          <cell r="H2144" t="str">
            <v>4</v>
          </cell>
          <cell r="J2144" t="str">
            <v>21/03/2011</v>
          </cell>
          <cell r="K2144">
            <v>0</v>
          </cell>
          <cell r="L2144">
            <v>50</v>
          </cell>
          <cell r="M2144">
            <v>0</v>
          </cell>
          <cell r="BG2144">
            <v>50</v>
          </cell>
          <cell r="BH2144">
            <v>50</v>
          </cell>
        </row>
        <row r="2145">
          <cell r="D2145" t="str">
            <v>A76532</v>
          </cell>
          <cell r="E2145" t="str">
            <v>ugb</v>
          </cell>
          <cell r="F2145" t="str">
            <v>TRL</v>
          </cell>
          <cell r="G2145" t="str">
            <v>UT42</v>
          </cell>
          <cell r="H2145" t="str">
            <v>6</v>
          </cell>
          <cell r="J2145" t="str">
            <v>07/04/2014</v>
          </cell>
          <cell r="K2145">
            <v>58.5</v>
          </cell>
          <cell r="L2145">
            <v>58.5</v>
          </cell>
          <cell r="M2145">
            <v>0</v>
          </cell>
          <cell r="BG2145">
            <v>58.5</v>
          </cell>
          <cell r="BH2145">
            <v>58.5</v>
          </cell>
        </row>
        <row r="2146">
          <cell r="D2146" t="str">
            <v>A25167</v>
          </cell>
          <cell r="E2146" t="str">
            <v>ugb</v>
          </cell>
          <cell r="F2146" t="str">
            <v>GLR</v>
          </cell>
          <cell r="G2146" t="str">
            <v>UP32</v>
          </cell>
          <cell r="H2146" t="str">
            <v>3</v>
          </cell>
          <cell r="I2146" t="str">
            <v>GB</v>
          </cell>
          <cell r="J2146" t="str">
            <v>23/11/2009</v>
          </cell>
          <cell r="K2146">
            <v>53.201362959087</v>
          </cell>
          <cell r="L2146">
            <v>68525.425789999994</v>
          </cell>
          <cell r="M2146">
            <v>9216.1127590199994</v>
          </cell>
          <cell r="P2146">
            <v>6214</v>
          </cell>
          <cell r="U2146">
            <v>1199.1949513249999</v>
          </cell>
          <cell r="AA2146">
            <v>12677.20377115</v>
          </cell>
          <cell r="AM2146">
            <v>4111.5255473999996</v>
          </cell>
          <cell r="AX2146">
            <v>1199.1949513249999</v>
          </cell>
          <cell r="BD2146">
            <v>600</v>
          </cell>
          <cell r="BG2146">
            <v>103742.65777022</v>
          </cell>
          <cell r="BH2146">
            <v>90465.45399907</v>
          </cell>
        </row>
        <row r="2147">
          <cell r="D2147" t="str">
            <v>U02993</v>
          </cell>
          <cell r="E2147" t="str">
            <v>ugb</v>
          </cell>
          <cell r="F2147" t="str">
            <v>TRL</v>
          </cell>
          <cell r="G2147" t="str">
            <v>UT41</v>
          </cell>
          <cell r="H2147" t="str">
            <v>5</v>
          </cell>
          <cell r="J2147" t="str">
            <v>02/02/2009</v>
          </cell>
          <cell r="K2147">
            <v>0</v>
          </cell>
          <cell r="L2147">
            <v>80</v>
          </cell>
          <cell r="M2147">
            <v>0</v>
          </cell>
          <cell r="BG2147">
            <v>80</v>
          </cell>
          <cell r="BH2147">
            <v>80</v>
          </cell>
        </row>
        <row r="2148">
          <cell r="D2148" t="str">
            <v>A49967</v>
          </cell>
          <cell r="E2148" t="str">
            <v>ugb</v>
          </cell>
          <cell r="F2148" t="str">
            <v>WWN</v>
          </cell>
          <cell r="G2148" t="str">
            <v>UU31</v>
          </cell>
          <cell r="H2148" t="str">
            <v>8</v>
          </cell>
          <cell r="I2148" t="str">
            <v>LK</v>
          </cell>
          <cell r="J2148" t="str">
            <v>19/11/2007</v>
          </cell>
          <cell r="K2148">
            <v>16.530887179486999</v>
          </cell>
          <cell r="L2148">
            <v>29291</v>
          </cell>
          <cell r="M2148">
            <v>2944.23</v>
          </cell>
          <cell r="BG2148">
            <v>32235.23</v>
          </cell>
          <cell r="BH2148">
            <v>32235.23</v>
          </cell>
        </row>
        <row r="2149">
          <cell r="D2149" t="str">
            <v>I00184</v>
          </cell>
          <cell r="E2149" t="str">
            <v>uin</v>
          </cell>
          <cell r="F2149" t="str">
            <v>THW</v>
          </cell>
          <cell r="G2149" t="str">
            <v>UT216</v>
          </cell>
          <cell r="H2149" t="str">
            <v>9</v>
          </cell>
          <cell r="I2149" t="str">
            <v>IN</v>
          </cell>
          <cell r="J2149" t="str">
            <v>10/10/2012</v>
          </cell>
          <cell r="K2149">
            <v>1.9096912578314693</v>
          </cell>
          <cell r="L2149">
            <v>1539.5944818105943</v>
          </cell>
          <cell r="M2149">
            <v>0</v>
          </cell>
          <cell r="S2149">
            <v>94.260886641464964</v>
          </cell>
          <cell r="V2149">
            <v>73.900535126908537</v>
          </cell>
          <cell r="AA2149">
            <v>619.68741126221221</v>
          </cell>
          <cell r="AB2149">
            <v>769.79724090529726</v>
          </cell>
          <cell r="AC2149">
            <v>147.28263537728901</v>
          </cell>
          <cell r="AD2149">
            <v>245.47105896214833</v>
          </cell>
          <cell r="AQ2149">
            <v>184.75133781727132</v>
          </cell>
          <cell r="BA2149">
            <v>793.93195542245564</v>
          </cell>
          <cell r="BG2149">
            <v>4468.6775433256416</v>
          </cell>
          <cell r="BH2149">
            <v>3848.9901320634294</v>
          </cell>
        </row>
        <row r="2150">
          <cell r="D2150" t="str">
            <v>A25257</v>
          </cell>
          <cell r="E2150" t="str">
            <v>ugb</v>
          </cell>
          <cell r="F2150" t="str">
            <v>TRL</v>
          </cell>
          <cell r="G2150" t="str">
            <v>UT41</v>
          </cell>
          <cell r="H2150" t="str">
            <v>7</v>
          </cell>
          <cell r="J2150" t="str">
            <v>03/01/2012</v>
          </cell>
          <cell r="K2150">
            <v>0</v>
          </cell>
          <cell r="L2150">
            <v>36.299999999999997</v>
          </cell>
          <cell r="M2150">
            <v>0</v>
          </cell>
          <cell r="BG2150">
            <v>36.299999999999997</v>
          </cell>
          <cell r="BH2150">
            <v>36.299999999999997</v>
          </cell>
        </row>
        <row r="2151">
          <cell r="D2151" t="str">
            <v>A76350</v>
          </cell>
          <cell r="E2151" t="str">
            <v>ugb</v>
          </cell>
          <cell r="F2151" t="str">
            <v>THW</v>
          </cell>
          <cell r="G2151" t="str">
            <v>UT21</v>
          </cell>
          <cell r="H2151" t="str">
            <v>10</v>
          </cell>
          <cell r="I2151" t="str">
            <v>GB</v>
          </cell>
          <cell r="J2151" t="str">
            <v>18/11/2013</v>
          </cell>
          <cell r="K2151">
            <v>12.781626666667</v>
          </cell>
          <cell r="L2151">
            <v>18500</v>
          </cell>
          <cell r="M2151">
            <v>1455.0719999999999</v>
          </cell>
          <cell r="U2151">
            <v>323.75</v>
          </cell>
          <cell r="Y2151">
            <v>414.1</v>
          </cell>
          <cell r="AA2151">
            <v>3422.5</v>
          </cell>
          <cell r="AH2151">
            <v>185</v>
          </cell>
          <cell r="AX2151">
            <v>323.75</v>
          </cell>
          <cell r="BF2151">
            <v>300</v>
          </cell>
          <cell r="BG2151">
            <v>24924.171999999999</v>
          </cell>
          <cell r="BH2151">
            <v>21201.671999999999</v>
          </cell>
        </row>
        <row r="2152">
          <cell r="D2152" t="str">
            <v>A74524</v>
          </cell>
          <cell r="E2152" t="str">
            <v>ugb</v>
          </cell>
          <cell r="F2152" t="str">
            <v>THW</v>
          </cell>
          <cell r="G2152" t="str">
            <v>UT25</v>
          </cell>
          <cell r="H2152" t="str">
            <v>6</v>
          </cell>
          <cell r="I2152" t="str">
            <v>RO</v>
          </cell>
          <cell r="J2152" t="str">
            <v>23/06/2008</v>
          </cell>
          <cell r="K2152">
            <v>5.0363134615379996</v>
          </cell>
          <cell r="L2152">
            <v>10170</v>
          </cell>
          <cell r="M2152">
            <v>305.53199999999998</v>
          </cell>
          <cell r="BG2152">
            <v>10475.531999999999</v>
          </cell>
          <cell r="BH2152">
            <v>10475.531999999999</v>
          </cell>
        </row>
        <row r="2153">
          <cell r="D2153" t="str">
            <v>U03184</v>
          </cell>
          <cell r="E2153" t="str">
            <v>ugb</v>
          </cell>
          <cell r="F2153" t="str">
            <v>MMA</v>
          </cell>
          <cell r="G2153" t="str">
            <v>UU81</v>
          </cell>
          <cell r="H2153" t="str">
            <v>10</v>
          </cell>
          <cell r="J2153" t="str">
            <v>28/02/2011</v>
          </cell>
          <cell r="K2153">
            <v>0</v>
          </cell>
          <cell r="L2153">
            <v>0.01</v>
          </cell>
          <cell r="M2153">
            <v>0</v>
          </cell>
          <cell r="BG2153">
            <v>0.01</v>
          </cell>
          <cell r="BH2153">
            <v>0.01</v>
          </cell>
        </row>
        <row r="2154">
          <cell r="D2154" t="str">
            <v>A92606</v>
          </cell>
          <cell r="E2154" t="str">
            <v>ugb</v>
          </cell>
          <cell r="F2154" t="str">
            <v>ERE</v>
          </cell>
          <cell r="G2154" t="str">
            <v>UU81</v>
          </cell>
          <cell r="H2154" t="str">
            <v>3</v>
          </cell>
          <cell r="I2154" t="str">
            <v>GB</v>
          </cell>
          <cell r="J2154" t="str">
            <v>08/09/2004</v>
          </cell>
          <cell r="K2154">
            <v>43.503123076923004</v>
          </cell>
          <cell r="L2154">
            <v>60600</v>
          </cell>
          <cell r="M2154">
            <v>7264.8720000000003</v>
          </cell>
          <cell r="BG2154">
            <v>67864.872000000003</v>
          </cell>
          <cell r="BH2154">
            <v>67864.872000000003</v>
          </cell>
        </row>
        <row r="2155">
          <cell r="D2155" t="str">
            <v>I00326</v>
          </cell>
          <cell r="E2155" t="str">
            <v>uin</v>
          </cell>
          <cell r="F2155" t="str">
            <v>TRS</v>
          </cell>
          <cell r="G2155" t="str">
            <v>UT111</v>
          </cell>
          <cell r="H2155" t="str">
            <v>10</v>
          </cell>
          <cell r="I2155" t="str">
            <v>IN</v>
          </cell>
          <cell r="J2155" t="str">
            <v>18/11/2013</v>
          </cell>
          <cell r="K2155">
            <v>1.3727778889740683</v>
          </cell>
          <cell r="L2155">
            <v>1374.6379301880306</v>
          </cell>
          <cell r="M2155">
            <v>0</v>
          </cell>
          <cell r="S2155">
            <v>94.260886641464964</v>
          </cell>
          <cell r="V2155">
            <v>65.982620649025478</v>
          </cell>
          <cell r="AA2155">
            <v>432.38961166478464</v>
          </cell>
          <cell r="AB2155">
            <v>687.31896509401531</v>
          </cell>
          <cell r="AC2155">
            <v>147.28263537728901</v>
          </cell>
          <cell r="AD2155">
            <v>245.47105896214833</v>
          </cell>
          <cell r="AQ2155">
            <v>164.95655162256369</v>
          </cell>
          <cell r="BA2155">
            <v>0</v>
          </cell>
          <cell r="BG2155">
            <v>3212.3002601993221</v>
          </cell>
          <cell r="BH2155">
            <v>2779.9106485345374</v>
          </cell>
        </row>
        <row r="2156">
          <cell r="D2156" t="str">
            <v>S10285</v>
          </cell>
          <cell r="E2156" t="str">
            <v>ugb</v>
          </cell>
          <cell r="F2156" t="str">
            <v>TRL</v>
          </cell>
          <cell r="G2156" t="str">
            <v>UT42</v>
          </cell>
          <cell r="H2156" t="str">
            <v>7</v>
          </cell>
          <cell r="J2156" t="str">
            <v>01/06/2010</v>
          </cell>
          <cell r="K2156">
            <v>0</v>
          </cell>
          <cell r="L2156">
            <v>37.5</v>
          </cell>
          <cell r="M2156">
            <v>0</v>
          </cell>
          <cell r="BG2156">
            <v>37.5</v>
          </cell>
          <cell r="BH2156">
            <v>37.5</v>
          </cell>
        </row>
        <row r="2157">
          <cell r="D2157" t="str">
            <v>A98574</v>
          </cell>
          <cell r="E2157" t="str">
            <v>ugb</v>
          </cell>
          <cell r="F2157" t="str">
            <v>WWN</v>
          </cell>
          <cell r="G2157" t="str">
            <v>UU71</v>
          </cell>
          <cell r="H2157" t="str">
            <v>7</v>
          </cell>
          <cell r="I2157" t="str">
            <v>GB</v>
          </cell>
          <cell r="J2157" t="str">
            <v>03/10/2005</v>
          </cell>
          <cell r="K2157">
            <v>21.609823589744</v>
          </cell>
          <cell r="L2157">
            <v>29988</v>
          </cell>
          <cell r="M2157">
            <v>3040.4160000000002</v>
          </cell>
          <cell r="U2157">
            <v>524.79</v>
          </cell>
          <cell r="Y2157">
            <v>414.1</v>
          </cell>
          <cell r="AA2157">
            <v>5547.78</v>
          </cell>
          <cell r="AM2157">
            <v>1799.28</v>
          </cell>
          <cell r="AX2157">
            <v>524.79</v>
          </cell>
          <cell r="BF2157">
            <v>300</v>
          </cell>
          <cell r="BG2157">
            <v>42139.156000000003</v>
          </cell>
          <cell r="BH2157">
            <v>36291.376000000004</v>
          </cell>
        </row>
        <row r="2158">
          <cell r="D2158" t="str">
            <v>W49182</v>
          </cell>
          <cell r="E2158" t="str">
            <v>ugb</v>
          </cell>
          <cell r="F2158" t="str">
            <v>EER</v>
          </cell>
          <cell r="G2158" t="str">
            <v>UE31</v>
          </cell>
          <cell r="H2158" t="str">
            <v>5</v>
          </cell>
          <cell r="I2158" t="str">
            <v>GB</v>
          </cell>
          <cell r="J2158" t="str">
            <v>11/11/2002</v>
          </cell>
          <cell r="K2158">
            <v>33.897540923077003</v>
          </cell>
          <cell r="L2158">
            <v>27092.16</v>
          </cell>
          <cell r="M2158">
            <v>2832.0580799999998</v>
          </cell>
          <cell r="O2158">
            <v>1386</v>
          </cell>
          <cell r="U2158">
            <v>474.11279999999999</v>
          </cell>
          <cell r="Y2158">
            <v>414.1</v>
          </cell>
          <cell r="AA2158">
            <v>5012.0496000000003</v>
          </cell>
          <cell r="AM2158">
            <v>1625.5296000000001</v>
          </cell>
          <cell r="AX2158">
            <v>474.11279999999999</v>
          </cell>
          <cell r="BE2158">
            <v>350</v>
          </cell>
          <cell r="BG2158">
            <v>39660.122880000003</v>
          </cell>
          <cell r="BH2158">
            <v>34298.073280000004</v>
          </cell>
        </row>
        <row r="2159">
          <cell r="D2159" t="str">
            <v>A05820</v>
          </cell>
          <cell r="E2159" t="str">
            <v>ugb</v>
          </cell>
          <cell r="F2159" t="str">
            <v>WWN</v>
          </cell>
          <cell r="G2159" t="str">
            <v>UU21</v>
          </cell>
          <cell r="H2159" t="str">
            <v>0</v>
          </cell>
          <cell r="I2159" t="str">
            <v>GB</v>
          </cell>
          <cell r="J2159" t="str">
            <v>01/10/1990</v>
          </cell>
          <cell r="K2159">
            <v>33.670656410256001</v>
          </cell>
          <cell r="L2159">
            <v>44000</v>
          </cell>
          <cell r="M2159">
            <v>4442.4536399999997</v>
          </cell>
          <cell r="P2159">
            <v>4173.78</v>
          </cell>
          <cell r="U2159">
            <v>770</v>
          </cell>
          <cell r="Y2159">
            <v>340</v>
          </cell>
          <cell r="AA2159">
            <v>8140</v>
          </cell>
          <cell r="AS2159">
            <v>6864</v>
          </cell>
          <cell r="AX2159">
            <v>770</v>
          </cell>
          <cell r="BD2159">
            <v>600</v>
          </cell>
          <cell r="BG2159">
            <v>70100.233640000006</v>
          </cell>
          <cell r="BH2159">
            <v>61360.233640000006</v>
          </cell>
        </row>
        <row r="2160">
          <cell r="D2160" t="str">
            <v>W49247</v>
          </cell>
          <cell r="E2160" t="str">
            <v>ugb</v>
          </cell>
          <cell r="F2160" t="str">
            <v>MAM</v>
          </cell>
          <cell r="G2160" t="str">
            <v>UU23</v>
          </cell>
          <cell r="H2160" t="str">
            <v>9</v>
          </cell>
          <cell r="I2160" t="str">
            <v>GB</v>
          </cell>
          <cell r="J2160" t="str">
            <v>01/09/2003</v>
          </cell>
          <cell r="K2160">
            <v>11.164779487179</v>
          </cell>
          <cell r="L2160">
            <v>20096</v>
          </cell>
          <cell r="M2160">
            <v>1675.32</v>
          </cell>
          <cell r="BG2160">
            <v>21771.32</v>
          </cell>
          <cell r="BH2160">
            <v>21771.32</v>
          </cell>
        </row>
        <row r="2161">
          <cell r="D2161" t="str">
            <v>W49336</v>
          </cell>
          <cell r="E2161" t="str">
            <v>ugb</v>
          </cell>
          <cell r="F2161" t="str">
            <v>WWN</v>
          </cell>
          <cell r="G2161" t="str">
            <v>UU31</v>
          </cell>
          <cell r="H2161" t="str">
            <v>8</v>
          </cell>
          <cell r="I2161" t="str">
            <v>GB</v>
          </cell>
          <cell r="J2161" t="str">
            <v>05/09/2005</v>
          </cell>
          <cell r="K2161">
            <v>21.897934358973998</v>
          </cell>
          <cell r="L2161">
            <v>30600</v>
          </cell>
          <cell r="M2161">
            <v>3124.8719999999998</v>
          </cell>
          <cell r="U2161">
            <v>535.5</v>
          </cell>
          <cell r="Y2161">
            <v>414.1</v>
          </cell>
          <cell r="AA2161">
            <v>5661</v>
          </cell>
          <cell r="AL2161">
            <v>1530</v>
          </cell>
          <cell r="AX2161">
            <v>535.5</v>
          </cell>
          <cell r="BF2161">
            <v>300</v>
          </cell>
          <cell r="BG2161">
            <v>42700.972000000002</v>
          </cell>
          <cell r="BH2161">
            <v>36739.972000000002</v>
          </cell>
        </row>
        <row r="2162">
          <cell r="D2162" t="str">
            <v>A49984</v>
          </cell>
          <cell r="E2162" t="str">
            <v>ugb</v>
          </cell>
          <cell r="F2162" t="str">
            <v>TPL</v>
          </cell>
          <cell r="G2162" t="str">
            <v>UT22</v>
          </cell>
          <cell r="H2162" t="str">
            <v>8</v>
          </cell>
          <cell r="I2162" t="str">
            <v>GB</v>
          </cell>
          <cell r="J2162" t="str">
            <v>02/06/2008</v>
          </cell>
          <cell r="K2162">
            <v>19.182718974358998</v>
          </cell>
          <cell r="L2162">
            <v>33835</v>
          </cell>
          <cell r="M2162">
            <v>3571.3020000000001</v>
          </cell>
          <cell r="BG2162">
            <v>37406.302000000003</v>
          </cell>
          <cell r="BH2162">
            <v>37406.302000000003</v>
          </cell>
        </row>
        <row r="2163">
          <cell r="D2163" t="str">
            <v>U03060</v>
          </cell>
          <cell r="E2163" t="str">
            <v>ugb</v>
          </cell>
          <cell r="F2163" t="str">
            <v>TRL</v>
          </cell>
          <cell r="G2163" t="str">
            <v>UT41</v>
          </cell>
          <cell r="H2163" t="str">
            <v>11</v>
          </cell>
          <cell r="J2163" t="str">
            <v>22/09/2009</v>
          </cell>
          <cell r="K2163">
            <v>0</v>
          </cell>
          <cell r="L2163">
            <v>8</v>
          </cell>
          <cell r="M2163">
            <v>0</v>
          </cell>
          <cell r="BG2163">
            <v>8</v>
          </cell>
          <cell r="BH2163">
            <v>8</v>
          </cell>
        </row>
        <row r="2164">
          <cell r="D2164" t="str">
            <v>S10324</v>
          </cell>
          <cell r="E2164" t="str">
            <v>ugb</v>
          </cell>
          <cell r="F2164" t="str">
            <v>WWN</v>
          </cell>
          <cell r="G2164" t="str">
            <v>UU71</v>
          </cell>
          <cell r="H2164" t="str">
            <v>7</v>
          </cell>
          <cell r="J2164" t="str">
            <v>18/06/2012</v>
          </cell>
          <cell r="K2164">
            <v>0</v>
          </cell>
          <cell r="L2164">
            <v>10</v>
          </cell>
          <cell r="M2164">
            <v>0</v>
          </cell>
          <cell r="BG2164">
            <v>10</v>
          </cell>
          <cell r="BH2164">
            <v>10</v>
          </cell>
        </row>
        <row r="2165">
          <cell r="D2165" t="str">
            <v>A00395</v>
          </cell>
          <cell r="E2165" t="str">
            <v>ugb</v>
          </cell>
          <cell r="F2165" t="str">
            <v>PUP</v>
          </cell>
          <cell r="G2165" t="str">
            <v>UP21</v>
          </cell>
          <cell r="H2165" t="str">
            <v>0</v>
          </cell>
          <cell r="I2165" t="str">
            <v>GB</v>
          </cell>
          <cell r="J2165" t="str">
            <v>29/09/2008</v>
          </cell>
          <cell r="K2165">
            <v>15.956447179487</v>
          </cell>
          <cell r="L2165">
            <v>23500</v>
          </cell>
          <cell r="M2165">
            <v>2145.0720000000001</v>
          </cell>
          <cell r="U2165">
            <v>411.25</v>
          </cell>
          <cell r="AA2165">
            <v>4347.5</v>
          </cell>
          <cell r="AX2165">
            <v>411.25</v>
          </cell>
          <cell r="BF2165">
            <v>300</v>
          </cell>
          <cell r="BG2165">
            <v>31115.072</v>
          </cell>
          <cell r="BH2165">
            <v>26467.572</v>
          </cell>
        </row>
        <row r="2166">
          <cell r="D2166" t="str">
            <v>U02973</v>
          </cell>
          <cell r="E2166" t="str">
            <v>ugb</v>
          </cell>
          <cell r="F2166" t="str">
            <v>TRL</v>
          </cell>
          <cell r="G2166" t="str">
            <v>UT41</v>
          </cell>
          <cell r="H2166" t="str">
            <v>7</v>
          </cell>
          <cell r="J2166" t="str">
            <v>05/01/2009</v>
          </cell>
          <cell r="K2166">
            <v>0</v>
          </cell>
          <cell r="L2166">
            <v>36.909999999999997</v>
          </cell>
          <cell r="M2166">
            <v>0</v>
          </cell>
          <cell r="BG2166">
            <v>36.909999999999997</v>
          </cell>
          <cell r="BH2166">
            <v>36.909999999999997</v>
          </cell>
        </row>
        <row r="2167">
          <cell r="D2167" t="str">
            <v>S10258</v>
          </cell>
          <cell r="E2167" t="str">
            <v>ugb</v>
          </cell>
          <cell r="F2167" t="str">
            <v>SBR</v>
          </cell>
          <cell r="G2167" t="str">
            <v>UT31</v>
          </cell>
          <cell r="H2167" t="str">
            <v>9</v>
          </cell>
          <cell r="J2167" t="str">
            <v>03/08/2009</v>
          </cell>
          <cell r="K2167">
            <v>0</v>
          </cell>
          <cell r="L2167">
            <v>22</v>
          </cell>
          <cell r="M2167">
            <v>0</v>
          </cell>
          <cell r="BG2167">
            <v>22</v>
          </cell>
          <cell r="BH2167">
            <v>22</v>
          </cell>
        </row>
        <row r="2168">
          <cell r="D2168" t="str">
            <v>S10286</v>
          </cell>
          <cell r="E2168" t="str">
            <v>ugb</v>
          </cell>
          <cell r="F2168" t="str">
            <v>SBR</v>
          </cell>
          <cell r="G2168" t="str">
            <v>UT31</v>
          </cell>
          <cell r="H2168" t="str">
            <v>10</v>
          </cell>
          <cell r="J2168" t="str">
            <v>30/06/2010</v>
          </cell>
          <cell r="K2168">
            <v>0</v>
          </cell>
          <cell r="L2168">
            <v>22</v>
          </cell>
          <cell r="M2168">
            <v>0</v>
          </cell>
          <cell r="BG2168">
            <v>22</v>
          </cell>
          <cell r="BH2168">
            <v>22</v>
          </cell>
        </row>
        <row r="2169">
          <cell r="D2169" t="str">
            <v>A00258</v>
          </cell>
          <cell r="E2169" t="str">
            <v>ugb</v>
          </cell>
          <cell r="F2169" t="str">
            <v>MMA</v>
          </cell>
          <cell r="G2169" t="str">
            <v>UU81</v>
          </cell>
          <cell r="H2169" t="str">
            <v>6</v>
          </cell>
          <cell r="I2169" t="str">
            <v>GB</v>
          </cell>
          <cell r="J2169" t="str">
            <v>13/08/2007</v>
          </cell>
          <cell r="K2169">
            <v>17.936754871794999</v>
          </cell>
          <cell r="L2169">
            <v>31700</v>
          </cell>
          <cell r="M2169">
            <v>3276.672</v>
          </cell>
          <cell r="BG2169">
            <v>34976.671999999999</v>
          </cell>
          <cell r="BH2169">
            <v>34976.671999999999</v>
          </cell>
        </row>
        <row r="2170">
          <cell r="D2170" t="str">
            <v>I00114</v>
          </cell>
          <cell r="E2170" t="str">
            <v>uin</v>
          </cell>
          <cell r="F2170" t="str">
            <v>WWN</v>
          </cell>
          <cell r="G2170" t="str">
            <v>UU111</v>
          </cell>
          <cell r="H2170" t="str">
            <v>7</v>
          </cell>
          <cell r="I2170" t="str">
            <v>IN</v>
          </cell>
          <cell r="J2170" t="str">
            <v>02/11/2011</v>
          </cell>
          <cell r="K2170">
            <v>5.4903587125231779</v>
          </cell>
          <cell r="L2170">
            <v>4426.3341352054595</v>
          </cell>
          <cell r="M2170">
            <v>0</v>
          </cell>
          <cell r="S2170">
            <v>94.260886641464964</v>
          </cell>
          <cell r="V2170">
            <v>212.46403848986205</v>
          </cell>
          <cell r="AA2170">
            <v>1781.600121753645</v>
          </cell>
          <cell r="AB2170">
            <v>2213.1670676027297</v>
          </cell>
          <cell r="AC2170">
            <v>147.28263537728901</v>
          </cell>
          <cell r="AD2170">
            <v>245.47105896214833</v>
          </cell>
          <cell r="AQ2170">
            <v>531.16009622465504</v>
          </cell>
          <cell r="BA2170">
            <v>3195.6993470469829</v>
          </cell>
          <cell r="BG2170">
            <v>12847.439387304235</v>
          </cell>
          <cell r="BH2170">
            <v>11065.83926555059</v>
          </cell>
        </row>
        <row r="2171">
          <cell r="D2171" t="str">
            <v>A25168</v>
          </cell>
          <cell r="E2171" t="str">
            <v>ugb</v>
          </cell>
          <cell r="F2171" t="str">
            <v>TRS</v>
          </cell>
          <cell r="G2171" t="str">
            <v>UT43</v>
          </cell>
          <cell r="H2171" t="str">
            <v>7</v>
          </cell>
          <cell r="I2171" t="str">
            <v>IN</v>
          </cell>
          <cell r="J2171" t="str">
            <v>12/10/2009</v>
          </cell>
          <cell r="K2171">
            <v>21.613370256410001</v>
          </cell>
          <cell r="L2171">
            <v>38000</v>
          </cell>
          <cell r="M2171">
            <v>4146.0720000000001</v>
          </cell>
          <cell r="BG2171">
            <v>42146.072</v>
          </cell>
          <cell r="BH2171">
            <v>42146.072</v>
          </cell>
        </row>
        <row r="2172">
          <cell r="D2172" t="str">
            <v>I00185</v>
          </cell>
          <cell r="E2172" t="str">
            <v>uin</v>
          </cell>
          <cell r="F2172" t="str">
            <v>WWN</v>
          </cell>
          <cell r="G2172" t="str">
            <v>UU111</v>
          </cell>
          <cell r="H2172" t="str">
            <v>7</v>
          </cell>
          <cell r="I2172" t="str">
            <v>IN</v>
          </cell>
          <cell r="J2172" t="str">
            <v>22/10/2012</v>
          </cell>
          <cell r="K2172">
            <v>2.9229938405646623</v>
          </cell>
          <cell r="L2172">
            <v>2356.5221660366242</v>
          </cell>
          <cell r="M2172">
            <v>0</v>
          </cell>
          <cell r="S2172">
            <v>94.260886641464964</v>
          </cell>
          <cell r="V2172">
            <v>113.11306396975796</v>
          </cell>
          <cell r="AA2172">
            <v>948.50017182974113</v>
          </cell>
          <cell r="AB2172">
            <v>1178.2610830183121</v>
          </cell>
          <cell r="AC2172">
            <v>147.28263537728901</v>
          </cell>
          <cell r="AD2172">
            <v>245.47105896214833</v>
          </cell>
          <cell r="AQ2172">
            <v>282.78265992439486</v>
          </cell>
          <cell r="BA2172">
            <v>1473.6118611615689</v>
          </cell>
          <cell r="BG2172">
            <v>6839.8055869213013</v>
          </cell>
          <cell r="BH2172">
            <v>5891.3054150915605</v>
          </cell>
        </row>
        <row r="2173">
          <cell r="D2173" t="str">
            <v>A74403</v>
          </cell>
          <cell r="E2173" t="str">
            <v>ugb</v>
          </cell>
          <cell r="F2173" t="str">
            <v>WWN</v>
          </cell>
          <cell r="G2173" t="str">
            <v>UU71</v>
          </cell>
          <cell r="H2173" t="str">
            <v>8</v>
          </cell>
          <cell r="I2173" t="str">
            <v>IN</v>
          </cell>
          <cell r="J2173" t="str">
            <v>03/09/2007</v>
          </cell>
          <cell r="K2173">
            <v>14.843729230769</v>
          </cell>
          <cell r="L2173">
            <v>26400</v>
          </cell>
          <cell r="M2173">
            <v>2545.2719999999999</v>
          </cell>
          <cell r="BG2173">
            <v>28945.272000000001</v>
          </cell>
          <cell r="BH2173">
            <v>28945.272000000001</v>
          </cell>
        </row>
        <row r="2174">
          <cell r="D2174" t="str">
            <v>A25127</v>
          </cell>
          <cell r="E2174" t="str">
            <v>ugb</v>
          </cell>
          <cell r="F2174" t="str">
            <v>THW</v>
          </cell>
          <cell r="G2174" t="str">
            <v>UT21</v>
          </cell>
          <cell r="H2174" t="str">
            <v>5</v>
          </cell>
          <cell r="I2174" t="str">
            <v>GB</v>
          </cell>
          <cell r="J2174" t="str">
            <v>07/09/2009</v>
          </cell>
          <cell r="K2174">
            <v>26.308159615385001</v>
          </cell>
          <cell r="L2174">
            <v>49050</v>
          </cell>
          <cell r="M2174">
            <v>5670.9719999999998</v>
          </cell>
          <cell r="BG2174">
            <v>54720.972000000002</v>
          </cell>
          <cell r="BH2174">
            <v>54720.972000000002</v>
          </cell>
        </row>
        <row r="2175">
          <cell r="D2175" t="str">
            <v>I00389</v>
          </cell>
          <cell r="E2175" t="str">
            <v>uin</v>
          </cell>
          <cell r="F2175" t="str">
            <v>THW</v>
          </cell>
          <cell r="G2175" t="str">
            <v>UT211</v>
          </cell>
          <cell r="H2175" t="str">
            <v>10</v>
          </cell>
          <cell r="I2175" t="str">
            <v>IN</v>
          </cell>
          <cell r="J2175" t="str">
            <v>14/04/2014</v>
          </cell>
          <cell r="K2175">
            <v>1.5352963465094605</v>
          </cell>
          <cell r="L2175">
            <v>1571.0147773577494</v>
          </cell>
          <cell r="M2175">
            <v>0</v>
          </cell>
          <cell r="S2175">
            <v>94.260886641464964</v>
          </cell>
          <cell r="V2175">
            <v>75.408709313171983</v>
          </cell>
          <cell r="AA2175">
            <v>485.12622121851831</v>
          </cell>
          <cell r="AB2175">
            <v>785.50738867887469</v>
          </cell>
          <cell r="AC2175">
            <v>147.28263537728901</v>
          </cell>
          <cell r="AD2175">
            <v>245.47105896214833</v>
          </cell>
          <cell r="AQ2175">
            <v>188.52177328292993</v>
          </cell>
          <cell r="BA2175">
            <v>0</v>
          </cell>
          <cell r="BG2175">
            <v>3592.5934508321466</v>
          </cell>
          <cell r="BH2175">
            <v>3107.4672296136282</v>
          </cell>
        </row>
        <row r="2176">
          <cell r="D2176" t="str">
            <v>A25028</v>
          </cell>
          <cell r="E2176" t="str">
            <v>ugb</v>
          </cell>
          <cell r="F2176" t="str">
            <v>THW</v>
          </cell>
          <cell r="G2176" t="str">
            <v>UT23</v>
          </cell>
          <cell r="H2176" t="str">
            <v>6</v>
          </cell>
          <cell r="I2176" t="str">
            <v>AU</v>
          </cell>
          <cell r="J2176" t="str">
            <v>28/04/2008</v>
          </cell>
          <cell r="K2176">
            <v>22.196960000000001</v>
          </cell>
          <cell r="L2176">
            <v>39000</v>
          </cell>
          <cell r="M2176">
            <v>4284.0720000000001</v>
          </cell>
          <cell r="BG2176">
            <v>43284.072</v>
          </cell>
          <cell r="BH2176">
            <v>43284.072</v>
          </cell>
        </row>
        <row r="2177">
          <cell r="D2177" t="str">
            <v>A81612</v>
          </cell>
          <cell r="E2177" t="str">
            <v>ugb</v>
          </cell>
          <cell r="F2177" t="str">
            <v>WWN</v>
          </cell>
          <cell r="G2177" t="str">
            <v>UU61</v>
          </cell>
          <cell r="H2177" t="str">
            <v>4</v>
          </cell>
          <cell r="I2177" t="str">
            <v>GB</v>
          </cell>
          <cell r="J2177" t="str">
            <v>02/10/2000</v>
          </cell>
          <cell r="K2177">
            <v>31.804993969230999</v>
          </cell>
          <cell r="L2177">
            <v>41824.080000000002</v>
          </cell>
          <cell r="M2177">
            <v>4992.5750399999997</v>
          </cell>
          <cell r="O2177">
            <v>2310</v>
          </cell>
          <cell r="U2177">
            <v>731.92139999999995</v>
          </cell>
          <cell r="Y2177">
            <v>414.1</v>
          </cell>
          <cell r="AA2177">
            <v>7737.4548000000004</v>
          </cell>
          <cell r="AN2177">
            <v>2927.6855999999998</v>
          </cell>
          <cell r="AX2177">
            <v>731.92139999999995</v>
          </cell>
          <cell r="BE2177">
            <v>350</v>
          </cell>
          <cell r="BG2177">
            <v>62019.738239999999</v>
          </cell>
          <cell r="BH2177">
            <v>53932.283439999999</v>
          </cell>
        </row>
        <row r="2178">
          <cell r="D2178" t="str">
            <v>A76027</v>
          </cell>
          <cell r="E2178" t="str">
            <v>ugb</v>
          </cell>
          <cell r="F2178" t="str">
            <v>WWN</v>
          </cell>
          <cell r="G2178" t="str">
            <v>UU71</v>
          </cell>
          <cell r="H2178" t="str">
            <v>7</v>
          </cell>
          <cell r="J2178" t="str">
            <v>14/01/2013</v>
          </cell>
          <cell r="K2178">
            <v>0</v>
          </cell>
          <cell r="L2178">
            <v>49.09</v>
          </cell>
          <cell r="M2178">
            <v>0</v>
          </cell>
          <cell r="BG2178">
            <v>49.09</v>
          </cell>
          <cell r="BH2178">
            <v>49.09</v>
          </cell>
        </row>
        <row r="2179">
          <cell r="D2179" t="str">
            <v>A74577</v>
          </cell>
          <cell r="E2179" t="str">
            <v>ugb</v>
          </cell>
          <cell r="F2179" t="str">
            <v>WWN</v>
          </cell>
          <cell r="G2179" t="str">
            <v>UU61</v>
          </cell>
          <cell r="H2179" t="str">
            <v>10</v>
          </cell>
          <cell r="I2179" t="str">
            <v>GB</v>
          </cell>
          <cell r="J2179" t="str">
            <v>23/02/2009</v>
          </cell>
          <cell r="K2179">
            <v>8.7743958974359995</v>
          </cell>
          <cell r="L2179">
            <v>16000</v>
          </cell>
          <cell r="M2179">
            <v>1110.0719999999999</v>
          </cell>
          <cell r="BG2179">
            <v>17110.072</v>
          </cell>
          <cell r="BH2179">
            <v>17110.072</v>
          </cell>
        </row>
        <row r="2180">
          <cell r="D2180" t="str">
            <v>A95133</v>
          </cell>
          <cell r="E2180" t="str">
            <v>ugb</v>
          </cell>
          <cell r="F2180" t="str">
            <v>WEN</v>
          </cell>
          <cell r="G2180" t="str">
            <v>UU41</v>
          </cell>
          <cell r="H2180" t="str">
            <v>5</v>
          </cell>
          <cell r="I2180" t="str">
            <v>GB</v>
          </cell>
          <cell r="J2180" t="str">
            <v>19/01/2004</v>
          </cell>
          <cell r="K2180">
            <v>35.939585641026</v>
          </cell>
          <cell r="L2180">
            <v>46280</v>
          </cell>
          <cell r="M2180">
            <v>5869.692</v>
          </cell>
          <cell r="P2180">
            <v>4210</v>
          </cell>
          <cell r="U2180">
            <v>809.9</v>
          </cell>
          <cell r="Y2180">
            <v>414.1</v>
          </cell>
          <cell r="AA2180">
            <v>8561.7999999999993</v>
          </cell>
          <cell r="AM2180">
            <v>2776.8</v>
          </cell>
          <cell r="AX2180">
            <v>809.9</v>
          </cell>
          <cell r="BE2180">
            <v>350</v>
          </cell>
          <cell r="BG2180">
            <v>70082.191999999995</v>
          </cell>
          <cell r="BH2180">
            <v>61170.391999999993</v>
          </cell>
        </row>
        <row r="2181">
          <cell r="D2181" t="str">
            <v>A49964</v>
          </cell>
          <cell r="E2181" t="str">
            <v>ugb</v>
          </cell>
          <cell r="F2181" t="str">
            <v>EEA</v>
          </cell>
          <cell r="G2181" t="str">
            <v>UE31</v>
          </cell>
          <cell r="H2181" t="str">
            <v>8</v>
          </cell>
          <cell r="I2181" t="str">
            <v>GB</v>
          </cell>
          <cell r="J2181" t="str">
            <v>12/11/2007</v>
          </cell>
          <cell r="K2181">
            <v>13.697150000000001</v>
          </cell>
          <cell r="L2181">
            <v>26000</v>
          </cell>
          <cell r="M2181">
            <v>2490.0720000000001</v>
          </cell>
          <cell r="BG2181">
            <v>28490.072</v>
          </cell>
          <cell r="BH2181">
            <v>28490.072</v>
          </cell>
        </row>
        <row r="2182">
          <cell r="D2182" t="str">
            <v>A24938</v>
          </cell>
          <cell r="E2182" t="str">
            <v>ugb</v>
          </cell>
          <cell r="F2182" t="str">
            <v>EEC</v>
          </cell>
          <cell r="G2182" t="str">
            <v>UE21</v>
          </cell>
          <cell r="H2182" t="str">
            <v>0</v>
          </cell>
          <cell r="I2182" t="str">
            <v>GB</v>
          </cell>
          <cell r="J2182" t="str">
            <v>23/07/2007</v>
          </cell>
          <cell r="K2182">
            <v>23.287431794871999</v>
          </cell>
          <cell r="L2182">
            <v>33990</v>
          </cell>
          <cell r="M2182">
            <v>3592.692</v>
          </cell>
          <cell r="U2182">
            <v>594.82500000000005</v>
          </cell>
          <cell r="AA2182">
            <v>6288.15</v>
          </cell>
          <cell r="AX2182">
            <v>594.82500000000005</v>
          </cell>
          <cell r="BE2182">
            <v>350</v>
          </cell>
          <cell r="BG2182">
            <v>45410.491999999998</v>
          </cell>
          <cell r="BH2182">
            <v>38772.341999999997</v>
          </cell>
        </row>
        <row r="2183">
          <cell r="D2183" t="str">
            <v>A74617</v>
          </cell>
          <cell r="E2183" t="str">
            <v>ugb</v>
          </cell>
          <cell r="F2183" t="str">
            <v>TRL</v>
          </cell>
          <cell r="G2183" t="str">
            <v>UT42</v>
          </cell>
          <cell r="H2183" t="str">
            <v>6</v>
          </cell>
          <cell r="I2183" t="str">
            <v>NL</v>
          </cell>
          <cell r="J2183" t="str">
            <v>08/10/2009</v>
          </cell>
          <cell r="K2183">
            <v>28.767482051281998</v>
          </cell>
          <cell r="L2183">
            <v>40400</v>
          </cell>
          <cell r="M2183">
            <v>4477.2719999999999</v>
          </cell>
          <cell r="BG2183">
            <v>44877.271999999997</v>
          </cell>
          <cell r="BH2183">
            <v>44877.271999999997</v>
          </cell>
        </row>
        <row r="2184">
          <cell r="D2184" t="str">
            <v>S10268</v>
          </cell>
          <cell r="E2184" t="str">
            <v>ugb</v>
          </cell>
          <cell r="F2184" t="str">
            <v>THW</v>
          </cell>
          <cell r="G2184" t="str">
            <v>UT22</v>
          </cell>
          <cell r="H2184" t="str">
            <v>5</v>
          </cell>
          <cell r="J2184" t="str">
            <v>24/11/2009</v>
          </cell>
          <cell r="K2184">
            <v>40</v>
          </cell>
          <cell r="L2184">
            <v>40</v>
          </cell>
          <cell r="M2184">
            <v>0</v>
          </cell>
          <cell r="BG2184">
            <v>40</v>
          </cell>
          <cell r="BH2184">
            <v>40</v>
          </cell>
        </row>
        <row r="2185">
          <cell r="D2185" t="str">
            <v>A00429</v>
          </cell>
          <cell r="E2185" t="str">
            <v>ugb</v>
          </cell>
          <cell r="F2185" t="str">
            <v>TIS</v>
          </cell>
          <cell r="G2185" t="str">
            <v>UT51</v>
          </cell>
          <cell r="H2185" t="str">
            <v>6</v>
          </cell>
          <cell r="I2185" t="str">
            <v>GB</v>
          </cell>
          <cell r="J2185" t="str">
            <v>20/07/2009</v>
          </cell>
          <cell r="K2185">
            <v>21.613370256410001</v>
          </cell>
          <cell r="L2185">
            <v>38000</v>
          </cell>
          <cell r="M2185">
            <v>4146.0720000000001</v>
          </cell>
          <cell r="BG2185">
            <v>42146.072</v>
          </cell>
          <cell r="BH2185">
            <v>42146.072</v>
          </cell>
        </row>
        <row r="2186">
          <cell r="D2186" t="str">
            <v>A98590</v>
          </cell>
          <cell r="E2186" t="str">
            <v>ugb</v>
          </cell>
          <cell r="F2186" t="str">
            <v>EEA</v>
          </cell>
          <cell r="G2186" t="str">
            <v>UE31</v>
          </cell>
          <cell r="H2186" t="str">
            <v>0</v>
          </cell>
          <cell r="I2186" t="str">
            <v>GB</v>
          </cell>
          <cell r="J2186" t="str">
            <v>12/12/2005</v>
          </cell>
          <cell r="K2186">
            <v>21.353883076923001</v>
          </cell>
          <cell r="L2186">
            <v>31000</v>
          </cell>
          <cell r="M2186">
            <v>3180.0720000000001</v>
          </cell>
          <cell r="U2186">
            <v>542.5</v>
          </cell>
          <cell r="Y2186">
            <v>340</v>
          </cell>
          <cell r="AA2186">
            <v>5735</v>
          </cell>
          <cell r="AX2186">
            <v>542.5</v>
          </cell>
          <cell r="BF2186">
            <v>300</v>
          </cell>
          <cell r="BG2186">
            <v>41640.072</v>
          </cell>
          <cell r="BH2186">
            <v>35605.072</v>
          </cell>
        </row>
        <row r="2187">
          <cell r="D2187" t="str">
            <v>A00114</v>
          </cell>
          <cell r="E2187" t="str">
            <v>ugb</v>
          </cell>
          <cell r="F2187" t="str">
            <v>SBS</v>
          </cell>
          <cell r="G2187" t="str">
            <v>UP33</v>
          </cell>
          <cell r="H2187" t="str">
            <v>5</v>
          </cell>
          <cell r="I2187" t="str">
            <v>GB</v>
          </cell>
          <cell r="J2187" t="str">
            <v>24/05/2006</v>
          </cell>
          <cell r="K2187">
            <v>25.695872307691999</v>
          </cell>
          <cell r="L2187">
            <v>44995.5</v>
          </cell>
          <cell r="M2187">
            <v>5111.451</v>
          </cell>
          <cell r="BG2187">
            <v>50106.951000000001</v>
          </cell>
          <cell r="BH2187">
            <v>50106.951000000001</v>
          </cell>
        </row>
        <row r="2188">
          <cell r="D2188" t="str">
            <v>A00319</v>
          </cell>
          <cell r="E2188" t="str">
            <v>ugb</v>
          </cell>
          <cell r="F2188" t="str">
            <v>BBS</v>
          </cell>
          <cell r="G2188" t="str">
            <v>UP41</v>
          </cell>
          <cell r="H2188" t="str">
            <v>0</v>
          </cell>
          <cell r="I2188" t="str">
            <v>GB</v>
          </cell>
          <cell r="J2188" t="str">
            <v>14/02/2008</v>
          </cell>
          <cell r="K2188">
            <v>33.371076923076998</v>
          </cell>
          <cell r="L2188">
            <v>50880</v>
          </cell>
          <cell r="M2188">
            <v>6306.8760000000002</v>
          </cell>
          <cell r="O2188">
            <v>2310</v>
          </cell>
          <cell r="U2188">
            <v>890.4</v>
          </cell>
          <cell r="Y2188">
            <v>340</v>
          </cell>
          <cell r="AA2188">
            <v>9412.7999999999993</v>
          </cell>
          <cell r="AX2188">
            <v>890.4</v>
          </cell>
          <cell r="BE2188">
            <v>350</v>
          </cell>
          <cell r="BG2188">
            <v>71380.475999999995</v>
          </cell>
          <cell r="BH2188">
            <v>61617.675999999992</v>
          </cell>
        </row>
        <row r="2189">
          <cell r="D2189" t="str">
            <v>S00235</v>
          </cell>
          <cell r="E2189" t="str">
            <v>ugb</v>
          </cell>
          <cell r="F2189" t="str">
            <v>BBS</v>
          </cell>
          <cell r="G2189" t="str">
            <v>UP41</v>
          </cell>
          <cell r="H2189" t="str">
            <v>0</v>
          </cell>
          <cell r="J2189" t="str">
            <v>23/04/2007</v>
          </cell>
          <cell r="K2189">
            <v>0.01</v>
          </cell>
          <cell r="L2189">
            <v>0.01</v>
          </cell>
          <cell r="M2189">
            <v>0</v>
          </cell>
          <cell r="BG2189">
            <v>0.01</v>
          </cell>
          <cell r="BH2189">
            <v>0.01</v>
          </cell>
        </row>
        <row r="2190">
          <cell r="D2190" t="str">
            <v>U02556</v>
          </cell>
          <cell r="E2190" t="str">
            <v>ugb</v>
          </cell>
          <cell r="F2190" t="str">
            <v>THW</v>
          </cell>
          <cell r="G2190" t="str">
            <v>UT22</v>
          </cell>
          <cell r="H2190" t="str">
            <v>7</v>
          </cell>
          <cell r="J2190" t="str">
            <v>01/06/2006</v>
          </cell>
          <cell r="K2190">
            <v>0</v>
          </cell>
          <cell r="L2190">
            <v>29.5</v>
          </cell>
          <cell r="M2190">
            <v>0</v>
          </cell>
          <cell r="BG2190">
            <v>29.5</v>
          </cell>
          <cell r="BH2190">
            <v>29.5</v>
          </cell>
        </row>
        <row r="2191">
          <cell r="D2191" t="str">
            <v>A76449</v>
          </cell>
          <cell r="E2191" t="str">
            <v>ugb</v>
          </cell>
          <cell r="F2191" t="str">
            <v>TRL</v>
          </cell>
          <cell r="G2191" t="str">
            <v>UT43</v>
          </cell>
          <cell r="H2191" t="str">
            <v>9</v>
          </cell>
          <cell r="I2191" t="str">
            <v>GB</v>
          </cell>
          <cell r="J2191" t="str">
            <v>03/02/2014</v>
          </cell>
          <cell r="K2191">
            <v>20.347267692308002</v>
          </cell>
          <cell r="L2191">
            <v>29500</v>
          </cell>
          <cell r="M2191">
            <v>2973.0720000000001</v>
          </cell>
          <cell r="U2191">
            <v>516.25</v>
          </cell>
          <cell r="Y2191">
            <v>414.1</v>
          </cell>
          <cell r="AA2191">
            <v>5457.5</v>
          </cell>
          <cell r="AX2191">
            <v>516.25</v>
          </cell>
          <cell r="BF2191">
            <v>300</v>
          </cell>
          <cell r="BG2191">
            <v>39677.171999999999</v>
          </cell>
          <cell r="BH2191">
            <v>33919.671999999999</v>
          </cell>
        </row>
        <row r="2192">
          <cell r="D2192" t="str">
            <v>A76347</v>
          </cell>
          <cell r="E2192" t="str">
            <v>ugb</v>
          </cell>
          <cell r="F2192" t="str">
            <v>TRL</v>
          </cell>
          <cell r="G2192" t="str">
            <v>UT41</v>
          </cell>
          <cell r="H2192" t="str">
            <v>7</v>
          </cell>
          <cell r="J2192" t="str">
            <v>21/10/2013</v>
          </cell>
          <cell r="K2192">
            <v>0</v>
          </cell>
          <cell r="L2192">
            <v>51.84</v>
          </cell>
          <cell r="M2192">
            <v>0</v>
          </cell>
          <cell r="BG2192">
            <v>51.84</v>
          </cell>
          <cell r="BH2192">
            <v>51.84</v>
          </cell>
        </row>
        <row r="2193">
          <cell r="D2193" t="str">
            <v>A22510</v>
          </cell>
          <cell r="E2193" t="str">
            <v>ugb</v>
          </cell>
          <cell r="F2193" t="str">
            <v>GLR</v>
          </cell>
          <cell r="G2193" t="str">
            <v>UP32</v>
          </cell>
          <cell r="H2193" t="str">
            <v>7</v>
          </cell>
          <cell r="I2193" t="str">
            <v>GB</v>
          </cell>
          <cell r="J2193" t="str">
            <v>01/12/2010</v>
          </cell>
          <cell r="K2193">
            <v>14.610293333333001</v>
          </cell>
          <cell r="L2193">
            <v>26000</v>
          </cell>
          <cell r="M2193">
            <v>2490.0720000000001</v>
          </cell>
          <cell r="BG2193">
            <v>28490.072</v>
          </cell>
          <cell r="BH2193">
            <v>28490.072</v>
          </cell>
        </row>
        <row r="2194">
          <cell r="D2194" t="str">
            <v>S10369</v>
          </cell>
          <cell r="E2194" t="str">
            <v>ugb</v>
          </cell>
          <cell r="F2194" t="str">
            <v>EEA</v>
          </cell>
          <cell r="G2194" t="str">
            <v>UE31</v>
          </cell>
          <cell r="H2194" t="str">
            <v>9</v>
          </cell>
          <cell r="J2194" t="str">
            <v>29/04/2013</v>
          </cell>
          <cell r="K2194">
            <v>35</v>
          </cell>
          <cell r="L2194">
            <v>35</v>
          </cell>
          <cell r="M2194">
            <v>0</v>
          </cell>
          <cell r="BG2194">
            <v>35</v>
          </cell>
          <cell r="BH2194">
            <v>35</v>
          </cell>
        </row>
        <row r="2195">
          <cell r="D2195" t="str">
            <v>A97411</v>
          </cell>
          <cell r="E2195" t="str">
            <v>ugb</v>
          </cell>
          <cell r="F2195" t="str">
            <v>THW</v>
          </cell>
          <cell r="G2195" t="str">
            <v>UT21</v>
          </cell>
          <cell r="H2195" t="str">
            <v>3</v>
          </cell>
          <cell r="I2195" t="str">
            <v>GB</v>
          </cell>
          <cell r="J2195" t="str">
            <v>04/01/2005</v>
          </cell>
          <cell r="K2195">
            <v>56.647441025641001</v>
          </cell>
          <cell r="L2195">
            <v>75025</v>
          </cell>
          <cell r="M2195">
            <v>9790.41</v>
          </cell>
          <cell r="P2195">
            <v>3876</v>
          </cell>
          <cell r="U2195">
            <v>1312.9375</v>
          </cell>
          <cell r="Y2195">
            <v>414.1</v>
          </cell>
          <cell r="AA2195">
            <v>13879.625</v>
          </cell>
          <cell r="AM2195">
            <v>4501.5</v>
          </cell>
          <cell r="AX2195">
            <v>1312.9375</v>
          </cell>
          <cell r="BE2195">
            <v>350</v>
          </cell>
          <cell r="BG2195">
            <v>110462.51</v>
          </cell>
          <cell r="BH2195">
            <v>96232.884999999995</v>
          </cell>
        </row>
        <row r="2196">
          <cell r="D2196" t="str">
            <v>A00514</v>
          </cell>
          <cell r="E2196" t="str">
            <v>ugb</v>
          </cell>
          <cell r="F2196" t="str">
            <v>GGE</v>
          </cell>
          <cell r="G2196" t="str">
            <v>UP31</v>
          </cell>
          <cell r="H2196" t="str">
            <v>11</v>
          </cell>
          <cell r="I2196" t="str">
            <v>GB</v>
          </cell>
          <cell r="J2196" t="str">
            <v>25/07/2011</v>
          </cell>
          <cell r="K2196">
            <v>0</v>
          </cell>
          <cell r="L2196">
            <v>14000</v>
          </cell>
          <cell r="M2196">
            <v>0</v>
          </cell>
          <cell r="BG2196">
            <v>14000</v>
          </cell>
          <cell r="BH2196">
            <v>14000</v>
          </cell>
        </row>
        <row r="2197">
          <cell r="D2197" t="str">
            <v>A00460</v>
          </cell>
          <cell r="E2197" t="str">
            <v>ugb</v>
          </cell>
          <cell r="F2197" t="str">
            <v>GGE</v>
          </cell>
          <cell r="G2197" t="str">
            <v>UP31</v>
          </cell>
          <cell r="H2197" t="str">
            <v>11</v>
          </cell>
          <cell r="I2197" t="str">
            <v>GB</v>
          </cell>
          <cell r="J2197" t="str">
            <v>12/07/2010</v>
          </cell>
          <cell r="K2197">
            <v>7.607216410256</v>
          </cell>
          <cell r="L2197">
            <v>14000</v>
          </cell>
          <cell r="M2197">
            <v>834.072</v>
          </cell>
          <cell r="BG2197">
            <v>14834.072</v>
          </cell>
          <cell r="BH2197">
            <v>14834.072</v>
          </cell>
        </row>
        <row r="2198">
          <cell r="D2198" t="str">
            <v>A74407</v>
          </cell>
          <cell r="E2198" t="str">
            <v>ugb</v>
          </cell>
          <cell r="F2198" t="str">
            <v>UEX</v>
          </cell>
          <cell r="G2198" t="str">
            <v>UU11</v>
          </cell>
          <cell r="H2198" t="str">
            <v>4</v>
          </cell>
          <cell r="I2198" t="str">
            <v>GB</v>
          </cell>
          <cell r="J2198" t="str">
            <v>13/08/2007</v>
          </cell>
          <cell r="K2198">
            <v>25.698498461538001</v>
          </cell>
          <cell r="L2198">
            <v>45000</v>
          </cell>
          <cell r="M2198">
            <v>5112.0720000000001</v>
          </cell>
          <cell r="BG2198">
            <v>50112.072</v>
          </cell>
          <cell r="BH2198">
            <v>50112.072</v>
          </cell>
        </row>
        <row r="2199">
          <cell r="D2199" t="str">
            <v>A49933</v>
          </cell>
          <cell r="E2199" t="str">
            <v>ugb</v>
          </cell>
          <cell r="F2199" t="str">
            <v>MMA</v>
          </cell>
          <cell r="G2199" t="str">
            <v>UU81</v>
          </cell>
          <cell r="H2199" t="str">
            <v>0</v>
          </cell>
          <cell r="I2199" t="str">
            <v>GB</v>
          </cell>
          <cell r="J2199" t="str">
            <v>12/11/2007</v>
          </cell>
          <cell r="K2199">
            <v>21.353883076923001</v>
          </cell>
          <cell r="L2199">
            <v>31000</v>
          </cell>
          <cell r="M2199">
            <v>3180.0720000000001</v>
          </cell>
          <cell r="U2199">
            <v>542.5</v>
          </cell>
          <cell r="Y2199">
            <v>340</v>
          </cell>
          <cell r="AA2199">
            <v>5735</v>
          </cell>
          <cell r="AX2199">
            <v>542.5</v>
          </cell>
          <cell r="BF2199">
            <v>300</v>
          </cell>
          <cell r="BG2199">
            <v>41640.072</v>
          </cell>
          <cell r="BH2199">
            <v>35605.072</v>
          </cell>
        </row>
        <row r="2200">
          <cell r="D2200" t="str">
            <v>A24987</v>
          </cell>
          <cell r="E2200" t="str">
            <v>ugb</v>
          </cell>
          <cell r="F2200" t="str">
            <v>EEA</v>
          </cell>
          <cell r="G2200" t="str">
            <v>UE31</v>
          </cell>
          <cell r="H2200" t="str">
            <v>0</v>
          </cell>
          <cell r="I2200" t="str">
            <v>US</v>
          </cell>
          <cell r="J2200" t="str">
            <v>17/09/2007</v>
          </cell>
          <cell r="K2200">
            <v>15.449073076923</v>
          </cell>
          <cell r="L2200">
            <v>24000</v>
          </cell>
          <cell r="M2200">
            <v>2214.0720000000001</v>
          </cell>
          <cell r="U2200">
            <v>420</v>
          </cell>
          <cell r="Y2200">
            <v>340</v>
          </cell>
          <cell r="AA2200">
            <v>4440</v>
          </cell>
          <cell r="AX2200">
            <v>420</v>
          </cell>
          <cell r="BF2200">
            <v>300</v>
          </cell>
          <cell r="BG2200">
            <v>32134.072</v>
          </cell>
          <cell r="BH2200">
            <v>27394.072</v>
          </cell>
        </row>
        <row r="2201">
          <cell r="D2201" t="str">
            <v>A85367</v>
          </cell>
          <cell r="E2201" t="str">
            <v>ugb</v>
          </cell>
          <cell r="F2201" t="str">
            <v>GCL</v>
          </cell>
          <cell r="G2201" t="str">
            <v>UP31</v>
          </cell>
          <cell r="H2201" t="str">
            <v>5</v>
          </cell>
          <cell r="I2201" t="str">
            <v>GB</v>
          </cell>
          <cell r="J2201" t="str">
            <v>10/03/2003</v>
          </cell>
          <cell r="K2201">
            <v>30.567515384615</v>
          </cell>
          <cell r="L2201">
            <v>33864</v>
          </cell>
          <cell r="M2201">
            <v>3575.3040000000001</v>
          </cell>
          <cell r="U2201">
            <v>592.62</v>
          </cell>
          <cell r="Y2201">
            <v>414.1</v>
          </cell>
          <cell r="AA2201">
            <v>6264.84</v>
          </cell>
          <cell r="AM2201">
            <v>2031.84</v>
          </cell>
          <cell r="AX2201">
            <v>592.62</v>
          </cell>
          <cell r="BE2201">
            <v>350</v>
          </cell>
          <cell r="BG2201">
            <v>47685.324000000001</v>
          </cell>
          <cell r="BH2201">
            <v>41070.483999999997</v>
          </cell>
        </row>
        <row r="2202">
          <cell r="D2202" t="str">
            <v>A00228</v>
          </cell>
          <cell r="E2202" t="str">
            <v>ugb</v>
          </cell>
          <cell r="F2202" t="str">
            <v>PUP</v>
          </cell>
          <cell r="G2202" t="str">
            <v>UP21</v>
          </cell>
          <cell r="H2202" t="str">
            <v>7</v>
          </cell>
          <cell r="I2202" t="str">
            <v>GB</v>
          </cell>
          <cell r="J2202" t="str">
            <v>28/08/2007</v>
          </cell>
          <cell r="K2202">
            <v>17.032190769231001</v>
          </cell>
          <cell r="L2202">
            <v>30150</v>
          </cell>
          <cell r="M2202">
            <v>3062.7719999999999</v>
          </cell>
          <cell r="BG2202">
            <v>33212.771999999997</v>
          </cell>
          <cell r="BH2202">
            <v>33212.771999999997</v>
          </cell>
        </row>
        <row r="2203">
          <cell r="D2203" t="str">
            <v>A00236</v>
          </cell>
          <cell r="E2203" t="str">
            <v>ugb</v>
          </cell>
          <cell r="F2203" t="str">
            <v>BBS</v>
          </cell>
          <cell r="G2203" t="str">
            <v>UP41</v>
          </cell>
          <cell r="H2203" t="str">
            <v>0</v>
          </cell>
          <cell r="I2203" t="str">
            <v>GB</v>
          </cell>
          <cell r="J2203" t="str">
            <v>23/04/2007</v>
          </cell>
          <cell r="K2203">
            <v>15.24483991684</v>
          </cell>
          <cell r="L2203">
            <v>23000</v>
          </cell>
          <cell r="M2203">
            <v>2076.0720000000001</v>
          </cell>
          <cell r="AA2203">
            <v>4255</v>
          </cell>
          <cell r="BG2203">
            <v>29331.072</v>
          </cell>
          <cell r="BH2203">
            <v>25076.072</v>
          </cell>
        </row>
        <row r="2204">
          <cell r="D2204" t="str">
            <v>I00022</v>
          </cell>
          <cell r="E2204" t="str">
            <v>uin</v>
          </cell>
          <cell r="F2204" t="str">
            <v>WWN</v>
          </cell>
          <cell r="G2204" t="str">
            <v>UU111</v>
          </cell>
          <cell r="H2204" t="str">
            <v>9</v>
          </cell>
          <cell r="I2204" t="str">
            <v>IN</v>
          </cell>
          <cell r="J2204" t="str">
            <v>25/08/2010</v>
          </cell>
          <cell r="K2204">
            <v>0</v>
          </cell>
          <cell r="L2204">
            <v>2258.3337424517645</v>
          </cell>
          <cell r="M2204">
            <v>0</v>
          </cell>
          <cell r="BG2204">
            <v>2258.3337424517645</v>
          </cell>
          <cell r="BH2204">
            <v>2258.3337424517645</v>
          </cell>
        </row>
        <row r="2205">
          <cell r="D2205" t="str">
            <v>A25166</v>
          </cell>
          <cell r="E2205" t="str">
            <v>ugb</v>
          </cell>
          <cell r="F2205" t="str">
            <v>SBR</v>
          </cell>
          <cell r="G2205" t="str">
            <v>UT31</v>
          </cell>
          <cell r="H2205" t="str">
            <v>6</v>
          </cell>
          <cell r="I2205" t="str">
            <v>GB</v>
          </cell>
          <cell r="J2205" t="str">
            <v>05/10/2009</v>
          </cell>
          <cell r="K2205">
            <v>14.384615384615</v>
          </cell>
          <cell r="L2205">
            <v>28050</v>
          </cell>
          <cell r="M2205">
            <v>3790.0871999999999</v>
          </cell>
          <cell r="BG2205">
            <v>31840.087200000002</v>
          </cell>
          <cell r="BH2205">
            <v>31840.087200000002</v>
          </cell>
        </row>
        <row r="2206">
          <cell r="D2206" t="str">
            <v>A00252</v>
          </cell>
          <cell r="E2206" t="str">
            <v>ugb</v>
          </cell>
          <cell r="F2206" t="str">
            <v>TRL</v>
          </cell>
          <cell r="G2206" t="str">
            <v>UT42</v>
          </cell>
          <cell r="H2206" t="str">
            <v>0</v>
          </cell>
          <cell r="I2206" t="str">
            <v>MU</v>
          </cell>
          <cell r="J2206" t="str">
            <v>13/08/2007</v>
          </cell>
          <cell r="K2206">
            <v>23.794801025641</v>
          </cell>
          <cell r="L2206">
            <v>34505</v>
          </cell>
          <cell r="M2206">
            <v>3663.7620000000002</v>
          </cell>
          <cell r="U2206">
            <v>603.83749999999998</v>
          </cell>
          <cell r="Y2206">
            <v>340</v>
          </cell>
          <cell r="AA2206">
            <v>6383.4250000000002</v>
          </cell>
          <cell r="AX2206">
            <v>603.83749999999998</v>
          </cell>
          <cell r="BF2206">
            <v>300</v>
          </cell>
          <cell r="BG2206">
            <v>46399.862000000001</v>
          </cell>
          <cell r="BH2206">
            <v>39716.436999999998</v>
          </cell>
        </row>
        <row r="2207">
          <cell r="D2207" t="str">
            <v>I00382</v>
          </cell>
          <cell r="E2207" t="str">
            <v>uin</v>
          </cell>
          <cell r="F2207" t="str">
            <v>TRM</v>
          </cell>
          <cell r="G2207" t="str">
            <v>UT111</v>
          </cell>
          <cell r="H2207" t="str">
            <v>8</v>
          </cell>
          <cell r="I2207" t="str">
            <v>IN</v>
          </cell>
          <cell r="J2207" t="str">
            <v>08/04/2014</v>
          </cell>
          <cell r="K2207">
            <v>2.0553554106227305</v>
          </cell>
          <cell r="L2207">
            <v>2199.4206883008492</v>
          </cell>
          <cell r="M2207">
            <v>0</v>
          </cell>
          <cell r="S2207">
            <v>94.260886641464964</v>
          </cell>
          <cell r="V2207">
            <v>105.57219303844076</v>
          </cell>
          <cell r="AA2207">
            <v>653.88337179046584</v>
          </cell>
          <cell r="AB2207">
            <v>1099.7103441504246</v>
          </cell>
          <cell r="AC2207">
            <v>147.28263537728901</v>
          </cell>
          <cell r="AD2207">
            <v>245.47105896214833</v>
          </cell>
          <cell r="AQ2207">
            <v>263.93048259610191</v>
          </cell>
          <cell r="BA2207">
            <v>0</v>
          </cell>
          <cell r="BG2207">
            <v>4809.5316608571848</v>
          </cell>
          <cell r="BH2207">
            <v>4155.6482890667194</v>
          </cell>
        </row>
        <row r="2208">
          <cell r="D2208" t="str">
            <v>A74807</v>
          </cell>
          <cell r="E2208" t="str">
            <v>ugb</v>
          </cell>
          <cell r="F2208" t="str">
            <v>EEA</v>
          </cell>
          <cell r="G2208" t="str">
            <v>UE31</v>
          </cell>
          <cell r="H2208" t="str">
            <v>5</v>
          </cell>
          <cell r="I2208" t="str">
            <v>GB</v>
          </cell>
          <cell r="J2208" t="str">
            <v>30/07/2012</v>
          </cell>
          <cell r="K2208">
            <v>36.359310358974</v>
          </cell>
          <cell r="L2208">
            <v>46226.400000000001</v>
          </cell>
          <cell r="M2208">
            <v>5970.7632000000003</v>
          </cell>
          <cell r="P2208">
            <v>4996</v>
          </cell>
          <cell r="U2208">
            <v>808.96199999999999</v>
          </cell>
          <cell r="Y2208">
            <v>414.1</v>
          </cell>
          <cell r="AA2208">
            <v>8551.884</v>
          </cell>
          <cell r="AM2208">
            <v>2773.5839999999998</v>
          </cell>
          <cell r="AX2208">
            <v>808.96199999999999</v>
          </cell>
          <cell r="BE2208">
            <v>350</v>
          </cell>
          <cell r="BG2208">
            <v>70900.655199999994</v>
          </cell>
          <cell r="BH2208">
            <v>61998.771199999996</v>
          </cell>
        </row>
        <row r="2209">
          <cell r="D2209" t="str">
            <v>W49298</v>
          </cell>
          <cell r="E2209" t="str">
            <v>ugb</v>
          </cell>
          <cell r="F2209" t="str">
            <v>EEA</v>
          </cell>
          <cell r="G2209" t="str">
            <v>UE31</v>
          </cell>
          <cell r="H2209" t="str">
            <v>6</v>
          </cell>
          <cell r="I2209" t="str">
            <v>GB</v>
          </cell>
          <cell r="J2209" t="str">
            <v>04/10/2004</v>
          </cell>
          <cell r="K2209">
            <v>19.279011282050998</v>
          </cell>
          <cell r="L2209">
            <v>34000</v>
          </cell>
          <cell r="M2209">
            <v>3594.0720000000001</v>
          </cell>
          <cell r="BG2209">
            <v>37594.072</v>
          </cell>
          <cell r="BH2209">
            <v>37594.072</v>
          </cell>
        </row>
        <row r="2210">
          <cell r="D2210" t="str">
            <v>A97683</v>
          </cell>
          <cell r="E2210" t="str">
            <v>ugb</v>
          </cell>
          <cell r="F2210" t="str">
            <v>TIS</v>
          </cell>
          <cell r="G2210" t="str">
            <v>UT51</v>
          </cell>
          <cell r="H2210" t="str">
            <v>6</v>
          </cell>
          <cell r="I2210" t="str">
            <v>GB</v>
          </cell>
          <cell r="J2210" t="str">
            <v>21/11/2005</v>
          </cell>
          <cell r="K2210">
            <v>20.737985641026</v>
          </cell>
          <cell r="L2210">
            <v>36500</v>
          </cell>
          <cell r="M2210">
            <v>3939.0720000000001</v>
          </cell>
          <cell r="BG2210">
            <v>40439.072</v>
          </cell>
          <cell r="BH2210">
            <v>40439.072</v>
          </cell>
        </row>
        <row r="2211">
          <cell r="D2211" t="str">
            <v>A00351</v>
          </cell>
          <cell r="E2211" t="str">
            <v>ugb</v>
          </cell>
          <cell r="F2211" t="str">
            <v>GGE</v>
          </cell>
          <cell r="G2211" t="str">
            <v>UP32</v>
          </cell>
          <cell r="H2211" t="str">
            <v>8</v>
          </cell>
          <cell r="I2211" t="str">
            <v>GB</v>
          </cell>
          <cell r="J2211" t="str">
            <v>04/08/2008</v>
          </cell>
          <cell r="K2211">
            <v>12.275934358974</v>
          </cell>
          <cell r="L2211">
            <v>22000</v>
          </cell>
          <cell r="M2211">
            <v>1938.0719999999999</v>
          </cell>
          <cell r="BG2211">
            <v>23938.072</v>
          </cell>
          <cell r="BH2211">
            <v>23938.072</v>
          </cell>
        </row>
        <row r="2212">
          <cell r="D2212" t="str">
            <v>A94501</v>
          </cell>
          <cell r="E2212" t="str">
            <v>ugb</v>
          </cell>
          <cell r="F2212" t="str">
            <v>THW</v>
          </cell>
          <cell r="G2212" t="str">
            <v>UT21</v>
          </cell>
          <cell r="H2212" t="str">
            <v>5</v>
          </cell>
          <cell r="I2212" t="str">
            <v>IE</v>
          </cell>
          <cell r="J2212" t="str">
            <v>01/11/2004</v>
          </cell>
          <cell r="K2212">
            <v>36.195052307692002</v>
          </cell>
          <cell r="L2212">
            <v>50010</v>
          </cell>
          <cell r="M2212">
            <v>5803.4520000000002</v>
          </cell>
          <cell r="U2212">
            <v>875.17499999999995</v>
          </cell>
          <cell r="Y2212">
            <v>414.1</v>
          </cell>
          <cell r="AA2212">
            <v>9251.85</v>
          </cell>
          <cell r="AM2212">
            <v>3000.6</v>
          </cell>
          <cell r="AX2212">
            <v>875.17499999999995</v>
          </cell>
          <cell r="BE2212">
            <v>350</v>
          </cell>
          <cell r="BG2212">
            <v>70580.351999999999</v>
          </cell>
          <cell r="BH2212">
            <v>60978.502</v>
          </cell>
        </row>
        <row r="2213">
          <cell r="D2213" t="str">
            <v>S10291</v>
          </cell>
          <cell r="E2213" t="str">
            <v>ugb</v>
          </cell>
          <cell r="F2213" t="str">
            <v>GGE</v>
          </cell>
          <cell r="G2213" t="str">
            <v>UP31</v>
          </cell>
          <cell r="H2213" t="str">
            <v>6</v>
          </cell>
          <cell r="J2213" t="str">
            <v>11/05/2010</v>
          </cell>
          <cell r="K2213">
            <v>0</v>
          </cell>
          <cell r="L2213">
            <v>50</v>
          </cell>
          <cell r="M2213">
            <v>0</v>
          </cell>
          <cell r="BG2213">
            <v>50</v>
          </cell>
          <cell r="BH2213">
            <v>50</v>
          </cell>
        </row>
        <row r="2214">
          <cell r="D2214" t="str">
            <v>A74921</v>
          </cell>
          <cell r="E2214" t="str">
            <v>ugb</v>
          </cell>
          <cell r="F2214" t="str">
            <v>TRL</v>
          </cell>
          <cell r="G2214" t="str">
            <v>UT43</v>
          </cell>
          <cell r="H2214" t="str">
            <v>10</v>
          </cell>
          <cell r="I2214" t="str">
            <v>GB</v>
          </cell>
          <cell r="J2214" t="str">
            <v>15/10/2012</v>
          </cell>
          <cell r="K2214">
            <v>22.696344615385001</v>
          </cell>
          <cell r="L2214">
            <v>25000</v>
          </cell>
          <cell r="M2214">
            <v>3607.8719999999998</v>
          </cell>
          <cell r="U2214">
            <v>437.5</v>
          </cell>
          <cell r="AA2214">
            <v>4625</v>
          </cell>
          <cell r="AH2214">
            <v>250</v>
          </cell>
          <cell r="AX2214">
            <v>437.5</v>
          </cell>
          <cell r="AY2214">
            <v>500</v>
          </cell>
          <cell r="AZ2214">
            <v>9100</v>
          </cell>
          <cell r="BF2214">
            <v>300</v>
          </cell>
          <cell r="BG2214">
            <v>44257.872000000003</v>
          </cell>
          <cell r="BH2214">
            <v>39332.872000000003</v>
          </cell>
        </row>
        <row r="2215">
          <cell r="D2215" t="str">
            <v>A74591</v>
          </cell>
          <cell r="E2215" t="str">
            <v>ugb</v>
          </cell>
          <cell r="F2215" t="str">
            <v>TRL</v>
          </cell>
          <cell r="G2215" t="str">
            <v>UT41</v>
          </cell>
          <cell r="H2215" t="str">
            <v>6</v>
          </cell>
          <cell r="I2215" t="str">
            <v>PK</v>
          </cell>
          <cell r="J2215" t="str">
            <v>08/04/2009</v>
          </cell>
          <cell r="K2215">
            <v>18.987216410256</v>
          </cell>
          <cell r="L2215">
            <v>33500</v>
          </cell>
          <cell r="M2215">
            <v>3525.0720000000001</v>
          </cell>
          <cell r="BG2215">
            <v>37025.072</v>
          </cell>
          <cell r="BH2215">
            <v>37025.072</v>
          </cell>
        </row>
        <row r="2216">
          <cell r="D2216" t="str">
            <v>I00071</v>
          </cell>
          <cell r="E2216" t="str">
            <v>uin</v>
          </cell>
          <cell r="F2216" t="str">
            <v>WWN</v>
          </cell>
          <cell r="G2216" t="str">
            <v>UU111</v>
          </cell>
          <cell r="H2216" t="str">
            <v>7</v>
          </cell>
          <cell r="I2216" t="str">
            <v>IN</v>
          </cell>
          <cell r="J2216" t="str">
            <v>15/12/2010</v>
          </cell>
          <cell r="K2216">
            <v>3.156831399147273</v>
          </cell>
          <cell r="L2216">
            <v>2545.0439393195538</v>
          </cell>
          <cell r="M2216">
            <v>0</v>
          </cell>
          <cell r="S2216">
            <v>94.260886641464964</v>
          </cell>
          <cell r="V2216">
            <v>122.16210908733859</v>
          </cell>
          <cell r="AA2216">
            <v>1024.3795532426725</v>
          </cell>
          <cell r="AB2216">
            <v>1272.5219696597769</v>
          </cell>
          <cell r="AC2216">
            <v>147.28263537728901</v>
          </cell>
          <cell r="AD2216">
            <v>245.47105896214833</v>
          </cell>
          <cell r="AQ2216">
            <v>305.40527271834645</v>
          </cell>
          <cell r="BA2216">
            <v>1630.4580489960231</v>
          </cell>
          <cell r="BG2216">
            <v>7386.9854740046139</v>
          </cell>
          <cell r="BH2216">
            <v>6362.6059207619419</v>
          </cell>
        </row>
        <row r="2217">
          <cell r="D2217" t="str">
            <v>I00412</v>
          </cell>
          <cell r="E2217" t="str">
            <v>uin</v>
          </cell>
          <cell r="F2217" t="str">
            <v>THW</v>
          </cell>
          <cell r="G2217" t="str">
            <v>UT211</v>
          </cell>
          <cell r="H2217" t="str">
            <v>8</v>
          </cell>
          <cell r="I2217" t="str">
            <v>IN</v>
          </cell>
          <cell r="J2217" t="str">
            <v>12/05/2014</v>
          </cell>
          <cell r="K2217">
            <v>2.0000981884235851</v>
          </cell>
          <cell r="L2217">
            <v>2.0000981884235851</v>
          </cell>
          <cell r="M2217">
            <v>0</v>
          </cell>
          <cell r="BG2217">
            <v>2.0000981884235851</v>
          </cell>
          <cell r="BH2217">
            <v>2.0000981884235851</v>
          </cell>
        </row>
        <row r="2218">
          <cell r="D2218" t="str">
            <v>I00244</v>
          </cell>
          <cell r="E2218" t="str">
            <v>uin</v>
          </cell>
          <cell r="F2218" t="str">
            <v>WWN</v>
          </cell>
          <cell r="G2218" t="str">
            <v>UU116</v>
          </cell>
          <cell r="H2218" t="str">
            <v>9</v>
          </cell>
          <cell r="I2218" t="str">
            <v>IN</v>
          </cell>
          <cell r="J2218" t="str">
            <v>01/07/2013</v>
          </cell>
          <cell r="K2218">
            <v>2.1995518906936229</v>
          </cell>
          <cell r="L2218">
            <v>1773.2829299425596</v>
          </cell>
          <cell r="M2218">
            <v>0</v>
          </cell>
          <cell r="S2218">
            <v>94.260886641464964</v>
          </cell>
          <cell r="V2218">
            <v>85.117580637242867</v>
          </cell>
          <cell r="AA2218">
            <v>713.74606313515631</v>
          </cell>
          <cell r="AB2218">
            <v>886.64146497127979</v>
          </cell>
          <cell r="AC2218">
            <v>147.28263537728901</v>
          </cell>
          <cell r="AD2218">
            <v>245.47105896214833</v>
          </cell>
          <cell r="AQ2218">
            <v>212.79395159310715</v>
          </cell>
          <cell r="BA2218">
            <v>988.35485296283559</v>
          </cell>
          <cell r="BG2218">
            <v>5146.9514242230844</v>
          </cell>
          <cell r="BH2218">
            <v>4433.2053610879284</v>
          </cell>
        </row>
        <row r="2219">
          <cell r="D2219" t="str">
            <v>IC0007</v>
          </cell>
          <cell r="E2219" t="str">
            <v>uin</v>
          </cell>
          <cell r="F2219" t="str">
            <v>TRL</v>
          </cell>
          <cell r="G2219" t="str">
            <v>UT111</v>
          </cell>
          <cell r="H2219" t="str">
            <v>6</v>
          </cell>
          <cell r="I2219" t="str">
            <v>IN</v>
          </cell>
          <cell r="J2219" t="str">
            <v>02/12/2010</v>
          </cell>
          <cell r="K2219">
            <v>0</v>
          </cell>
          <cell r="L2219">
            <v>20619.56895282046</v>
          </cell>
          <cell r="M2219">
            <v>0</v>
          </cell>
          <cell r="BG2219">
            <v>20619.56895282046</v>
          </cell>
          <cell r="BH2219">
            <v>20619.56895282046</v>
          </cell>
        </row>
        <row r="2220">
          <cell r="D2220" t="str">
            <v>A74525</v>
          </cell>
          <cell r="E2220" t="str">
            <v>ugb</v>
          </cell>
          <cell r="F2220" t="str">
            <v>THW</v>
          </cell>
          <cell r="G2220" t="str">
            <v>UT25</v>
          </cell>
          <cell r="H2220" t="str">
            <v>0</v>
          </cell>
          <cell r="I2220" t="str">
            <v>RO</v>
          </cell>
          <cell r="J2220" t="str">
            <v>17/06/2008</v>
          </cell>
          <cell r="K2220">
            <v>8.8356562499999995</v>
          </cell>
          <cell r="L2220">
            <v>15509</v>
          </cell>
          <cell r="M2220">
            <v>0</v>
          </cell>
          <cell r="AA2220">
            <v>2869.165</v>
          </cell>
          <cell r="BG2220">
            <v>18378.165000000001</v>
          </cell>
          <cell r="BH2220">
            <v>15509</v>
          </cell>
        </row>
        <row r="2221">
          <cell r="D2221" t="str">
            <v>I00400</v>
          </cell>
          <cell r="E2221" t="str">
            <v>uin</v>
          </cell>
          <cell r="F2221" t="str">
            <v>THW</v>
          </cell>
          <cell r="G2221" t="str">
            <v>UT211</v>
          </cell>
          <cell r="H2221" t="str">
            <v>8</v>
          </cell>
          <cell r="I2221" t="str">
            <v>IN</v>
          </cell>
          <cell r="J2221" t="str">
            <v>05/05/2014</v>
          </cell>
          <cell r="K2221">
            <v>1.6165555752771663</v>
          </cell>
          <cell r="L2221">
            <v>1669.2032009426086</v>
          </cell>
          <cell r="M2221">
            <v>0</v>
          </cell>
          <cell r="S2221">
            <v>94.260886641464964</v>
          </cell>
          <cell r="V2221">
            <v>80.121753645245221</v>
          </cell>
          <cell r="AA2221">
            <v>511.49452599538512</v>
          </cell>
          <cell r="AB2221">
            <v>834.60160047130432</v>
          </cell>
          <cell r="AC2221">
            <v>147.28263537728901</v>
          </cell>
          <cell r="AD2221">
            <v>245.47105896214833</v>
          </cell>
          <cell r="AQ2221">
            <v>200.30438411311306</v>
          </cell>
          <cell r="BA2221">
            <v>0</v>
          </cell>
          <cell r="BG2221">
            <v>3782.7400461485586</v>
          </cell>
          <cell r="BH2221">
            <v>3271.2455201531734</v>
          </cell>
        </row>
        <row r="2222">
          <cell r="D2222" t="str">
            <v>I00174</v>
          </cell>
          <cell r="E2222" t="str">
            <v>uin</v>
          </cell>
          <cell r="F2222" t="str">
            <v>TRS</v>
          </cell>
          <cell r="G2222" t="str">
            <v>UT111</v>
          </cell>
          <cell r="H2222" t="str">
            <v>9</v>
          </cell>
          <cell r="I2222" t="str">
            <v>IN</v>
          </cell>
          <cell r="J2222" t="str">
            <v>27/09/2012</v>
          </cell>
          <cell r="K2222">
            <v>1.9486625603764447</v>
          </cell>
          <cell r="L2222">
            <v>1571.0147773577494</v>
          </cell>
          <cell r="M2222">
            <v>0</v>
          </cell>
          <cell r="S2222">
            <v>94.260886641464964</v>
          </cell>
          <cell r="V2222">
            <v>75.408709313171983</v>
          </cell>
          <cell r="AA2222">
            <v>632.33344788649413</v>
          </cell>
          <cell r="AB2222">
            <v>785.50738867887469</v>
          </cell>
          <cell r="AC2222">
            <v>147.28263537728901</v>
          </cell>
          <cell r="AD2222">
            <v>245.47105896214833</v>
          </cell>
          <cell r="AQ2222">
            <v>188.52177328292993</v>
          </cell>
          <cell r="BA2222">
            <v>820.06971378074513</v>
          </cell>
          <cell r="BG2222">
            <v>4559.8703912808669</v>
          </cell>
          <cell r="BH2222">
            <v>3927.5369433943729</v>
          </cell>
        </row>
        <row r="2223">
          <cell r="D2223" t="str">
            <v>A76046</v>
          </cell>
          <cell r="E2223" t="str">
            <v>ugb</v>
          </cell>
          <cell r="F2223" t="str">
            <v>TRS</v>
          </cell>
          <cell r="G2223" t="str">
            <v>UT42</v>
          </cell>
          <cell r="H2223" t="str">
            <v>6</v>
          </cell>
          <cell r="I2223" t="str">
            <v>GB</v>
          </cell>
          <cell r="J2223" t="str">
            <v>25/02/2013</v>
          </cell>
          <cell r="K2223">
            <v>25.698498461538001</v>
          </cell>
          <cell r="L2223">
            <v>45000</v>
          </cell>
          <cell r="M2223">
            <v>5112.0720000000001</v>
          </cell>
          <cell r="BG2223">
            <v>50112.072</v>
          </cell>
          <cell r="BH2223">
            <v>50112.072</v>
          </cell>
        </row>
        <row r="2224">
          <cell r="D2224" t="str">
            <v>A49943</v>
          </cell>
          <cell r="E2224" t="str">
            <v>ugb</v>
          </cell>
          <cell r="F2224" t="str">
            <v>TPL</v>
          </cell>
          <cell r="G2224" t="str">
            <v>UT22</v>
          </cell>
          <cell r="H2224" t="str">
            <v>9</v>
          </cell>
          <cell r="I2224" t="str">
            <v>IN</v>
          </cell>
          <cell r="J2224" t="str">
            <v>22/10/2007</v>
          </cell>
          <cell r="K2224">
            <v>14.277647179486999</v>
          </cell>
          <cell r="L2224">
            <v>25430</v>
          </cell>
          <cell r="M2224">
            <v>2411.4119999999998</v>
          </cell>
          <cell r="BG2224">
            <v>27841.412</v>
          </cell>
          <cell r="BH2224">
            <v>27841.412</v>
          </cell>
        </row>
        <row r="2225">
          <cell r="D2225" t="str">
            <v>I00028</v>
          </cell>
          <cell r="E2225" t="str">
            <v>uin</v>
          </cell>
          <cell r="F2225" t="str">
            <v>WWN</v>
          </cell>
          <cell r="G2225" t="str">
            <v>UU111</v>
          </cell>
          <cell r="H2225" t="str">
            <v>9</v>
          </cell>
          <cell r="I2225" t="str">
            <v>IN</v>
          </cell>
          <cell r="J2225" t="str">
            <v>11/10/2010</v>
          </cell>
          <cell r="K2225">
            <v>0.92313902515679713</v>
          </cell>
          <cell r="L2225">
            <v>2160.1453188669052</v>
          </cell>
          <cell r="M2225">
            <v>0</v>
          </cell>
          <cell r="BG2225">
            <v>2160.1453188669052</v>
          </cell>
          <cell r="BH2225">
            <v>2160.1453188669052</v>
          </cell>
        </row>
        <row r="2226">
          <cell r="D2226" t="str">
            <v>A50067</v>
          </cell>
          <cell r="E2226" t="str">
            <v>ugb</v>
          </cell>
          <cell r="F2226" t="str">
            <v>TPL</v>
          </cell>
          <cell r="G2226" t="str">
            <v>UT22</v>
          </cell>
          <cell r="H2226" t="str">
            <v>4</v>
          </cell>
          <cell r="I2226" t="str">
            <v>GB</v>
          </cell>
          <cell r="J2226" t="str">
            <v>06/01/2009</v>
          </cell>
          <cell r="K2226">
            <v>32.150083076923003</v>
          </cell>
          <cell r="L2226">
            <v>56055</v>
          </cell>
          <cell r="M2226">
            <v>6637.6620000000003</v>
          </cell>
          <cell r="BG2226">
            <v>62692.661999999997</v>
          </cell>
          <cell r="BH2226">
            <v>62692.661999999997</v>
          </cell>
        </row>
        <row r="2227">
          <cell r="D2227" t="str">
            <v>I00263</v>
          </cell>
          <cell r="E2227" t="str">
            <v>uin</v>
          </cell>
          <cell r="F2227" t="str">
            <v>AFN</v>
          </cell>
          <cell r="G2227" t="str">
            <v>US111</v>
          </cell>
          <cell r="H2227" t="str">
            <v>8</v>
          </cell>
          <cell r="I2227" t="str">
            <v>IN</v>
          </cell>
          <cell r="J2227" t="str">
            <v>12/08/2013</v>
          </cell>
          <cell r="K2227">
            <v>2.2464188709757966</v>
          </cell>
          <cell r="L2227">
            <v>2003.0438411311306</v>
          </cell>
          <cell r="M2227">
            <v>249.20693210270511</v>
          </cell>
          <cell r="S2227">
            <v>94.260886641464964</v>
          </cell>
          <cell r="V2227">
            <v>96.146104374294268</v>
          </cell>
          <cell r="AB2227">
            <v>1001.5219205655653</v>
          </cell>
          <cell r="AC2227">
            <v>147.28263537728901</v>
          </cell>
          <cell r="AD2227">
            <v>245.47105896214833</v>
          </cell>
          <cell r="AQ2227">
            <v>240.36526093573568</v>
          </cell>
          <cell r="BA2227">
            <v>1179.3215179930285</v>
          </cell>
          <cell r="BG2227">
            <v>5256.6201580833622</v>
          </cell>
          <cell r="BH2227">
            <v>5256.6201580833622</v>
          </cell>
        </row>
        <row r="2228">
          <cell r="D2228" t="str">
            <v>IC0004</v>
          </cell>
          <cell r="E2228" t="str">
            <v>uin</v>
          </cell>
          <cell r="F2228" t="str">
            <v>WWN</v>
          </cell>
          <cell r="G2228" t="str">
            <v>UU116</v>
          </cell>
          <cell r="H2228" t="str">
            <v>7</v>
          </cell>
          <cell r="I2228" t="str">
            <v>IN</v>
          </cell>
          <cell r="J2228" t="str">
            <v>19/08/2010</v>
          </cell>
          <cell r="K2228">
            <v>3.8905044120590504</v>
          </cell>
          <cell r="L2228">
            <v>3136.5310029947473</v>
          </cell>
          <cell r="M2228">
            <v>0</v>
          </cell>
          <cell r="S2228">
            <v>94.260886641464964</v>
          </cell>
          <cell r="V2228">
            <v>150.55348814374784</v>
          </cell>
          <cell r="AA2228">
            <v>1262.4536022386958</v>
          </cell>
          <cell r="AB2228">
            <v>1568.2655014973734</v>
          </cell>
          <cell r="AC2228">
            <v>147.28263537728901</v>
          </cell>
          <cell r="AD2228">
            <v>245.47105896214833</v>
          </cell>
          <cell r="AQ2228">
            <v>376.38372035936965</v>
          </cell>
          <cell r="BA2228">
            <v>2122.5784280033381</v>
          </cell>
          <cell r="BG2228">
            <v>9103.7803242181744</v>
          </cell>
          <cell r="BH2228">
            <v>7841.3267219794789</v>
          </cell>
        </row>
        <row r="2229">
          <cell r="D2229" t="str">
            <v>I00024</v>
          </cell>
          <cell r="E2229" t="str">
            <v>uin</v>
          </cell>
          <cell r="F2229" t="str">
            <v>WWN</v>
          </cell>
          <cell r="G2229" t="str">
            <v>UU111</v>
          </cell>
          <cell r="H2229" t="str">
            <v>9</v>
          </cell>
          <cell r="I2229" t="str">
            <v>IN</v>
          </cell>
          <cell r="J2229" t="str">
            <v>03/09/2010</v>
          </cell>
          <cell r="K2229">
            <v>0</v>
          </cell>
          <cell r="L2229">
            <v>2517.5511807157932</v>
          </cell>
          <cell r="M2229">
            <v>0</v>
          </cell>
          <cell r="BG2229">
            <v>2517.5511807157932</v>
          </cell>
          <cell r="BH2229">
            <v>2517.5511807157932</v>
          </cell>
        </row>
        <row r="2230">
          <cell r="D2230" t="str">
            <v>I00128</v>
          </cell>
          <cell r="E2230" t="str">
            <v>uin</v>
          </cell>
          <cell r="F2230" t="str">
            <v>ABD</v>
          </cell>
          <cell r="G2230" t="str">
            <v>US111</v>
          </cell>
          <cell r="H2230" t="str">
            <v>8</v>
          </cell>
          <cell r="I2230" t="str">
            <v>IN</v>
          </cell>
          <cell r="J2230" t="str">
            <v>06/02/2012</v>
          </cell>
          <cell r="K2230">
            <v>2.9960686865787718</v>
          </cell>
          <cell r="L2230">
            <v>2415.4352201875399</v>
          </cell>
          <cell r="M2230">
            <v>0</v>
          </cell>
          <cell r="S2230">
            <v>94.260886641464964</v>
          </cell>
          <cell r="V2230">
            <v>115.94089056900191</v>
          </cell>
          <cell r="AA2230">
            <v>972.21267612548479</v>
          </cell>
          <cell r="AB2230">
            <v>1207.71761009377</v>
          </cell>
          <cell r="AC2230">
            <v>147.28263537728901</v>
          </cell>
          <cell r="AD2230">
            <v>245.47105896214833</v>
          </cell>
          <cell r="AQ2230">
            <v>289.85222642250477</v>
          </cell>
          <cell r="BA2230">
            <v>1522.6275222151305</v>
          </cell>
          <cell r="BG2230">
            <v>7010.8007265943343</v>
          </cell>
          <cell r="BH2230">
            <v>6038.5880504688494</v>
          </cell>
        </row>
        <row r="2231">
          <cell r="D2231" t="str">
            <v>I00047</v>
          </cell>
          <cell r="E2231" t="str">
            <v>uin</v>
          </cell>
          <cell r="F2231" t="str">
            <v>WWN</v>
          </cell>
          <cell r="G2231" t="str">
            <v>UU111</v>
          </cell>
          <cell r="H2231" t="str">
            <v>7</v>
          </cell>
          <cell r="I2231" t="str">
            <v>IN</v>
          </cell>
          <cell r="J2231" t="str">
            <v>10/11/2010</v>
          </cell>
          <cell r="K2231">
            <v>3.5192859481036383</v>
          </cell>
          <cell r="L2231">
            <v>2837.2526879080956</v>
          </cell>
          <cell r="M2231">
            <v>0</v>
          </cell>
          <cell r="S2231">
            <v>94.260886641464964</v>
          </cell>
          <cell r="V2231">
            <v>136.18812901958859</v>
          </cell>
          <cell r="AA2231">
            <v>1141.994649516422</v>
          </cell>
          <cell r="AB2231">
            <v>1418.6263439540476</v>
          </cell>
          <cell r="AC2231">
            <v>147.28263537728901</v>
          </cell>
          <cell r="AD2231">
            <v>245.47105896214833</v>
          </cell>
          <cell r="AQ2231">
            <v>340.47032254897147</v>
          </cell>
          <cell r="BA2231">
            <v>1873.5824046344935</v>
          </cell>
          <cell r="BG2231">
            <v>8235.1291185625214</v>
          </cell>
          <cell r="BH2231">
            <v>7093.1344690460992</v>
          </cell>
        </row>
        <row r="2232">
          <cell r="D2232" t="str">
            <v>I00316</v>
          </cell>
          <cell r="E2232" t="str">
            <v>uin</v>
          </cell>
          <cell r="F2232" t="str">
            <v>TRM</v>
          </cell>
          <cell r="G2232" t="str">
            <v>UT111</v>
          </cell>
          <cell r="H2232" t="str">
            <v>8</v>
          </cell>
          <cell r="I2232" t="str">
            <v>IN</v>
          </cell>
          <cell r="J2232" t="str">
            <v>11/11/2013</v>
          </cell>
          <cell r="K2232">
            <v>1.7303184955519368</v>
          </cell>
          <cell r="L2232">
            <v>1806.6669939614119</v>
          </cell>
          <cell r="M2232">
            <v>0</v>
          </cell>
          <cell r="S2232">
            <v>94.260886641464964</v>
          </cell>
          <cell r="V2232">
            <v>86.720015710147763</v>
          </cell>
          <cell r="AA2232">
            <v>548.41015268299861</v>
          </cell>
          <cell r="AB2232">
            <v>903.33349698070595</v>
          </cell>
          <cell r="AC2232">
            <v>147.28263537728901</v>
          </cell>
          <cell r="AD2232">
            <v>245.47105896214833</v>
          </cell>
          <cell r="AQ2232">
            <v>216.80003927536941</v>
          </cell>
          <cell r="BA2232">
            <v>0</v>
          </cell>
          <cell r="BG2232">
            <v>4048.9452795915358</v>
          </cell>
          <cell r="BH2232">
            <v>3500.5351269085372</v>
          </cell>
        </row>
        <row r="2233">
          <cell r="D2233" t="str">
            <v>A25093</v>
          </cell>
          <cell r="E2233" t="str">
            <v>ugb</v>
          </cell>
          <cell r="F2233" t="str">
            <v>WWN</v>
          </cell>
          <cell r="G2233" t="str">
            <v>UU61</v>
          </cell>
          <cell r="H2233" t="str">
            <v>9</v>
          </cell>
          <cell r="I2233" t="str">
            <v>PL</v>
          </cell>
          <cell r="J2233" t="str">
            <v>20/10/2008</v>
          </cell>
          <cell r="K2233">
            <v>12.275934358974</v>
          </cell>
          <cell r="L2233">
            <v>22000</v>
          </cell>
          <cell r="M2233">
            <v>1938.0719999999999</v>
          </cell>
          <cell r="BG2233">
            <v>23938.072</v>
          </cell>
          <cell r="BH2233">
            <v>23938.072</v>
          </cell>
        </row>
        <row r="2234">
          <cell r="D2234" t="str">
            <v>A49859</v>
          </cell>
          <cell r="E2234" t="str">
            <v>ugb</v>
          </cell>
          <cell r="F2234" t="str">
            <v>GGE</v>
          </cell>
          <cell r="G2234" t="str">
            <v>UP31</v>
          </cell>
          <cell r="H2234" t="str">
            <v>8</v>
          </cell>
          <cell r="I2234" t="str">
            <v>PL</v>
          </cell>
          <cell r="J2234" t="str">
            <v>22/01/2007</v>
          </cell>
          <cell r="K2234">
            <v>12.976242051282</v>
          </cell>
          <cell r="L2234">
            <v>23200</v>
          </cell>
          <cell r="M2234">
            <v>2103.672</v>
          </cell>
          <cell r="BG2234">
            <v>25303.671999999999</v>
          </cell>
          <cell r="BH2234">
            <v>25303.671999999999</v>
          </cell>
        </row>
        <row r="2235">
          <cell r="D2235" t="str">
            <v>A49712</v>
          </cell>
          <cell r="E2235" t="str">
            <v>ugb</v>
          </cell>
          <cell r="F2235" t="str">
            <v>THW</v>
          </cell>
          <cell r="G2235" t="str">
            <v>UT22</v>
          </cell>
          <cell r="H2235" t="str">
            <v>7</v>
          </cell>
          <cell r="I2235" t="str">
            <v>GB</v>
          </cell>
          <cell r="J2235" t="str">
            <v>22/03/2006</v>
          </cell>
          <cell r="K2235">
            <v>17.247161887179001</v>
          </cell>
          <cell r="L2235">
            <v>30518.36</v>
          </cell>
          <cell r="M2235">
            <v>3113.6056800000001</v>
          </cell>
          <cell r="BG2235">
            <v>33631.965680000001</v>
          </cell>
          <cell r="BH2235">
            <v>33631.965680000001</v>
          </cell>
        </row>
        <row r="2236">
          <cell r="D2236" t="str">
            <v>I00347</v>
          </cell>
          <cell r="E2236" t="str">
            <v>uin</v>
          </cell>
          <cell r="F2236" t="str">
            <v>TRL</v>
          </cell>
          <cell r="G2236" t="str">
            <v>UT111</v>
          </cell>
          <cell r="H2236" t="str">
            <v>9</v>
          </cell>
          <cell r="I2236" t="str">
            <v>IN</v>
          </cell>
          <cell r="J2236" t="str">
            <v>16/01/2014</v>
          </cell>
          <cell r="K2236">
            <v>1.649059266784241</v>
          </cell>
          <cell r="L2236">
            <v>1708.4785703765524</v>
          </cell>
          <cell r="M2236">
            <v>0</v>
          </cell>
          <cell r="S2236">
            <v>94.260886641464964</v>
          </cell>
          <cell r="V2236">
            <v>82.006971378074525</v>
          </cell>
          <cell r="AA2236">
            <v>522.04184790613181</v>
          </cell>
          <cell r="AB2236">
            <v>854.2392851882762</v>
          </cell>
          <cell r="AC2236">
            <v>147.28263537728901</v>
          </cell>
          <cell r="AD2236">
            <v>245.47105896214833</v>
          </cell>
          <cell r="AQ2236">
            <v>205.01742844518628</v>
          </cell>
          <cell r="BA2236">
            <v>0</v>
          </cell>
          <cell r="BG2236">
            <v>3858.7986842751234</v>
          </cell>
          <cell r="BH2236">
            <v>3336.7568363689916</v>
          </cell>
        </row>
        <row r="2237">
          <cell r="D2237" t="str">
            <v>I00080</v>
          </cell>
          <cell r="E2237" t="str">
            <v>uin</v>
          </cell>
          <cell r="F2237" t="str">
            <v>WWN</v>
          </cell>
          <cell r="G2237" t="str">
            <v>UU111</v>
          </cell>
          <cell r="H2237" t="str">
            <v>8</v>
          </cell>
          <cell r="I2237" t="str">
            <v>IN</v>
          </cell>
          <cell r="J2237" t="str">
            <v>19/01/2011</v>
          </cell>
          <cell r="K2237">
            <v>0</v>
          </cell>
          <cell r="L2237">
            <v>3299.1310324512742</v>
          </cell>
          <cell r="M2237">
            <v>0</v>
          </cell>
          <cell r="BG2237">
            <v>3299.1310324512742</v>
          </cell>
          <cell r="BH2237">
            <v>3299.1310324512742</v>
          </cell>
        </row>
        <row r="2238">
          <cell r="D2238" t="str">
            <v>I00085</v>
          </cell>
          <cell r="E2238" t="str">
            <v>uin</v>
          </cell>
          <cell r="F2238" t="str">
            <v>TRL</v>
          </cell>
          <cell r="G2238" t="str">
            <v>UT111</v>
          </cell>
          <cell r="H2238" t="str">
            <v>7</v>
          </cell>
          <cell r="I2238" t="str">
            <v>IN</v>
          </cell>
          <cell r="J2238" t="str">
            <v>05/04/2011</v>
          </cell>
          <cell r="K2238">
            <v>1.5105911320747609</v>
          </cell>
          <cell r="L2238">
            <v>3534.7832490549358</v>
          </cell>
          <cell r="M2238">
            <v>0</v>
          </cell>
          <cell r="BG2238">
            <v>3534.7832490549358</v>
          </cell>
          <cell r="BH2238">
            <v>3534.7832490549358</v>
          </cell>
        </row>
        <row r="2239">
          <cell r="D2239" t="str">
            <v>I00010</v>
          </cell>
          <cell r="E2239" t="str">
            <v>uin</v>
          </cell>
          <cell r="F2239" t="str">
            <v>WWN</v>
          </cell>
          <cell r="G2239" t="str">
            <v>UU111</v>
          </cell>
          <cell r="H2239" t="str">
            <v>5</v>
          </cell>
          <cell r="I2239" t="str">
            <v>IN</v>
          </cell>
          <cell r="J2239" t="str">
            <v>08/03/2010</v>
          </cell>
          <cell r="K2239">
            <v>0</v>
          </cell>
          <cell r="L2239">
            <v>7205.3021748735819</v>
          </cell>
          <cell r="M2239">
            <v>0</v>
          </cell>
          <cell r="BG2239">
            <v>7205.3021748735819</v>
          </cell>
          <cell r="BH2239">
            <v>7205.3021748735819</v>
          </cell>
        </row>
        <row r="2240">
          <cell r="D2240" t="str">
            <v>U02946</v>
          </cell>
          <cell r="E2240" t="str">
            <v>ugb</v>
          </cell>
          <cell r="F2240" t="str">
            <v>SBR</v>
          </cell>
          <cell r="G2240" t="str">
            <v>UT31</v>
          </cell>
          <cell r="H2240" t="str">
            <v>6</v>
          </cell>
          <cell r="J2240" t="str">
            <v>22/09/2008</v>
          </cell>
          <cell r="K2240">
            <v>0</v>
          </cell>
          <cell r="L2240">
            <v>36.299999999999997</v>
          </cell>
          <cell r="M2240">
            <v>0</v>
          </cell>
          <cell r="BG2240">
            <v>36.299999999999997</v>
          </cell>
          <cell r="BH2240">
            <v>36.299999999999997</v>
          </cell>
        </row>
        <row r="2241">
          <cell r="D2241" t="str">
            <v>A25082</v>
          </cell>
          <cell r="E2241" t="str">
            <v>ugb</v>
          </cell>
          <cell r="F2241" t="str">
            <v>THW</v>
          </cell>
          <cell r="G2241" t="str">
            <v>UT21</v>
          </cell>
          <cell r="H2241" t="str">
            <v>8</v>
          </cell>
          <cell r="I2241" t="str">
            <v>GB</v>
          </cell>
          <cell r="J2241" t="str">
            <v>13/10/2008</v>
          </cell>
          <cell r="K2241">
            <v>20.856334358973999</v>
          </cell>
          <cell r="L2241">
            <v>30010</v>
          </cell>
          <cell r="M2241">
            <v>3043.4520000000002</v>
          </cell>
          <cell r="U2241">
            <v>525.17499999999995</v>
          </cell>
          <cell r="Y2241">
            <v>414.1</v>
          </cell>
          <cell r="AA2241">
            <v>5551.85</v>
          </cell>
          <cell r="AH2241">
            <v>300.10000000000002</v>
          </cell>
          <cell r="AX2241">
            <v>525.17499999999995</v>
          </cell>
          <cell r="BF2241">
            <v>300</v>
          </cell>
          <cell r="BG2241">
            <v>40669.851999999999</v>
          </cell>
          <cell r="BH2241">
            <v>34818.002</v>
          </cell>
        </row>
        <row r="2242">
          <cell r="D2242" t="str">
            <v>A76496</v>
          </cell>
          <cell r="E2242" t="str">
            <v>ugb</v>
          </cell>
          <cell r="F2242" t="str">
            <v>TRS</v>
          </cell>
          <cell r="G2242" t="str">
            <v>UT42</v>
          </cell>
          <cell r="H2242" t="str">
            <v>4</v>
          </cell>
          <cell r="J2242" t="str">
            <v>24/03/2014</v>
          </cell>
          <cell r="K2242">
            <v>67.5</v>
          </cell>
          <cell r="L2242">
            <v>67.5</v>
          </cell>
          <cell r="M2242">
            <v>0</v>
          </cell>
          <cell r="BG2242">
            <v>67.5</v>
          </cell>
          <cell r="BH2242">
            <v>67.5</v>
          </cell>
        </row>
        <row r="2243">
          <cell r="D2243" t="str">
            <v>A00264</v>
          </cell>
          <cell r="E2243" t="str">
            <v>ugb</v>
          </cell>
          <cell r="F2243" t="str">
            <v>EEX</v>
          </cell>
          <cell r="G2243" t="str">
            <v>UE11</v>
          </cell>
          <cell r="H2243" t="str">
            <v>2</v>
          </cell>
          <cell r="I2243" t="str">
            <v>GB</v>
          </cell>
          <cell r="J2243" t="str">
            <v>01/11/2007</v>
          </cell>
          <cell r="K2243">
            <v>90.814697435897003</v>
          </cell>
          <cell r="L2243">
            <v>120000</v>
          </cell>
          <cell r="M2243">
            <v>16362.66</v>
          </cell>
          <cell r="P2243">
            <v>6526</v>
          </cell>
          <cell r="U2243">
            <v>2100</v>
          </cell>
          <cell r="AA2243">
            <v>22200</v>
          </cell>
          <cell r="AM2243">
            <v>7200</v>
          </cell>
          <cell r="AX2243">
            <v>2100</v>
          </cell>
          <cell r="BD2243">
            <v>600</v>
          </cell>
          <cell r="BG2243">
            <v>177088.66</v>
          </cell>
          <cell r="BH2243">
            <v>154288.66</v>
          </cell>
        </row>
        <row r="2244">
          <cell r="D2244" t="str">
            <v>I00410</v>
          </cell>
          <cell r="E2244" t="str">
            <v>uin</v>
          </cell>
          <cell r="F2244" t="str">
            <v>AFF</v>
          </cell>
          <cell r="G2244" t="str">
            <v>US111</v>
          </cell>
          <cell r="H2244" t="str">
            <v>10</v>
          </cell>
          <cell r="I2244" t="str">
            <v>IN</v>
          </cell>
          <cell r="J2244" t="str">
            <v>12/05/2014</v>
          </cell>
          <cell r="K2244">
            <v>0</v>
          </cell>
          <cell r="L2244">
            <v>0</v>
          </cell>
          <cell r="M2244">
            <v>0</v>
          </cell>
          <cell r="BG2244">
            <v>0</v>
          </cell>
          <cell r="BH2244">
            <v>0</v>
          </cell>
        </row>
        <row r="2245">
          <cell r="D2245" t="str">
            <v>I00075</v>
          </cell>
          <cell r="E2245" t="str">
            <v>uin</v>
          </cell>
          <cell r="F2245" t="str">
            <v>TRS</v>
          </cell>
          <cell r="G2245" t="str">
            <v>UT111</v>
          </cell>
          <cell r="H2245" t="str">
            <v>5</v>
          </cell>
          <cell r="I2245" t="str">
            <v>IN</v>
          </cell>
          <cell r="J2245" t="str">
            <v>03/01/2011</v>
          </cell>
          <cell r="K2245">
            <v>12.666306642446854</v>
          </cell>
          <cell r="L2245">
            <v>10211.596052825371</v>
          </cell>
          <cell r="M2245">
            <v>0</v>
          </cell>
          <cell r="S2245">
            <v>94.260886641464964</v>
          </cell>
          <cell r="V2245">
            <v>490.15661053561786</v>
          </cell>
          <cell r="AA2245">
            <v>4110.1674112622122</v>
          </cell>
          <cell r="AB2245">
            <v>5105.7980264126854</v>
          </cell>
          <cell r="AC2245">
            <v>147.28263537728901</v>
          </cell>
          <cell r="AD2245">
            <v>245.47105896214833</v>
          </cell>
          <cell r="AQ2245">
            <v>1225.3915263390445</v>
          </cell>
          <cell r="BA2245">
            <v>8009.0333349698076</v>
          </cell>
          <cell r="BG2245">
            <v>29639.157543325644</v>
          </cell>
          <cell r="BH2245">
            <v>25528.990132063431</v>
          </cell>
        </row>
        <row r="2246">
          <cell r="D2246" t="str">
            <v>A76473</v>
          </cell>
          <cell r="E2246" t="str">
            <v>ugb</v>
          </cell>
          <cell r="F2246" t="str">
            <v>THW</v>
          </cell>
          <cell r="G2246" t="str">
            <v>UT21</v>
          </cell>
          <cell r="H2246" t="str">
            <v>7</v>
          </cell>
          <cell r="I2246" t="str">
            <v>GB</v>
          </cell>
          <cell r="J2246" t="str">
            <v>03/03/2014</v>
          </cell>
          <cell r="K2246">
            <v>23.777206153845999</v>
          </cell>
          <cell r="L2246">
            <v>32510</v>
          </cell>
          <cell r="M2246">
            <v>3388.4520000000002</v>
          </cell>
          <cell r="U2246">
            <v>568.92499999999995</v>
          </cell>
          <cell r="Y2246">
            <v>414.1</v>
          </cell>
          <cell r="AA2246">
            <v>6014.35</v>
          </cell>
          <cell r="AT2246">
            <v>2600.8000000000002</v>
          </cell>
          <cell r="AX2246">
            <v>568.92499999999995</v>
          </cell>
          <cell r="BF2246">
            <v>300</v>
          </cell>
          <cell r="BG2246">
            <v>46365.552000000003</v>
          </cell>
          <cell r="BH2246">
            <v>40051.202000000005</v>
          </cell>
        </row>
        <row r="2247">
          <cell r="D2247" t="str">
            <v>A97853</v>
          </cell>
          <cell r="E2247" t="str">
            <v>ugb</v>
          </cell>
          <cell r="F2247" t="str">
            <v>THW</v>
          </cell>
          <cell r="G2247" t="str">
            <v>UT21</v>
          </cell>
          <cell r="H2247" t="str">
            <v>8</v>
          </cell>
          <cell r="I2247" t="str">
            <v>GB</v>
          </cell>
          <cell r="J2247" t="str">
            <v>18/07/2005</v>
          </cell>
          <cell r="K2247">
            <v>16.950488205128</v>
          </cell>
          <cell r="L2247">
            <v>30010</v>
          </cell>
          <cell r="M2247">
            <v>3043.4520000000002</v>
          </cell>
          <cell r="BG2247">
            <v>33053.451999999997</v>
          </cell>
          <cell r="BH2247">
            <v>33053.451999999997</v>
          </cell>
        </row>
        <row r="2248">
          <cell r="D2248" t="str">
            <v>A24736</v>
          </cell>
          <cell r="E2248" t="str">
            <v>ugb</v>
          </cell>
          <cell r="F2248" t="str">
            <v>BBI</v>
          </cell>
          <cell r="G2248" t="str">
            <v>UP21</v>
          </cell>
          <cell r="H2248" t="str">
            <v>4</v>
          </cell>
          <cell r="I2248" t="str">
            <v>GB</v>
          </cell>
          <cell r="J2248" t="str">
            <v>22/03/2006</v>
          </cell>
          <cell r="K2248">
            <v>36.103903589744</v>
          </cell>
          <cell r="L2248">
            <v>62830</v>
          </cell>
          <cell r="M2248">
            <v>7572.6120000000001</v>
          </cell>
          <cell r="BG2248">
            <v>70402.611999999994</v>
          </cell>
          <cell r="BH2248">
            <v>70402.611999999994</v>
          </cell>
        </row>
        <row r="2249">
          <cell r="D2249" t="str">
            <v>S10282</v>
          </cell>
          <cell r="E2249" t="str">
            <v>ugb</v>
          </cell>
          <cell r="F2249" t="str">
            <v>BBI</v>
          </cell>
          <cell r="G2249" t="str">
            <v>UP21</v>
          </cell>
          <cell r="H2249" t="str">
            <v>5</v>
          </cell>
          <cell r="J2249" t="str">
            <v>22/04/2010</v>
          </cell>
          <cell r="K2249">
            <v>0</v>
          </cell>
          <cell r="L2249">
            <v>60</v>
          </cell>
          <cell r="M2249">
            <v>0</v>
          </cell>
          <cell r="BG2249">
            <v>60</v>
          </cell>
          <cell r="BH2249">
            <v>60</v>
          </cell>
        </row>
        <row r="2250">
          <cell r="D2250" t="str">
            <v>I00205</v>
          </cell>
          <cell r="E2250" t="str">
            <v>uin</v>
          </cell>
          <cell r="F2250" t="str">
            <v>TRS</v>
          </cell>
          <cell r="G2250" t="str">
            <v>UT111</v>
          </cell>
          <cell r="H2250" t="str">
            <v>6</v>
          </cell>
          <cell r="I2250" t="str">
            <v>IN</v>
          </cell>
          <cell r="J2250" t="str">
            <v>31/01/2013</v>
          </cell>
          <cell r="K2250">
            <v>9.1099974697598505</v>
          </cell>
          <cell r="L2250">
            <v>7344.4940841474781</v>
          </cell>
          <cell r="M2250">
            <v>0</v>
          </cell>
          <cell r="S2250">
            <v>94.260886641464964</v>
          </cell>
          <cell r="V2250">
            <v>352.53571603907898</v>
          </cell>
          <cell r="AA2250">
            <v>2956.15886886936</v>
          </cell>
          <cell r="AB2250">
            <v>3672.2470420737391</v>
          </cell>
          <cell r="AC2250">
            <v>147.28263537728901</v>
          </cell>
          <cell r="AD2250">
            <v>245.47105896214833</v>
          </cell>
          <cell r="AQ2250">
            <v>881.33929009769747</v>
          </cell>
          <cell r="BA2250">
            <v>5623.6044970297999</v>
          </cell>
          <cell r="BG2250">
            <v>21317.39407923806</v>
          </cell>
          <cell r="BH2250">
            <v>18361.235210368701</v>
          </cell>
        </row>
        <row r="2251">
          <cell r="D2251" t="str">
            <v>I00391</v>
          </cell>
          <cell r="E2251" t="str">
            <v>uin</v>
          </cell>
          <cell r="F2251" t="str">
            <v>THW</v>
          </cell>
          <cell r="G2251" t="str">
            <v>UT211</v>
          </cell>
          <cell r="H2251" t="str">
            <v>9</v>
          </cell>
          <cell r="I2251" t="str">
            <v>IN</v>
          </cell>
          <cell r="J2251" t="str">
            <v>21/04/2014</v>
          </cell>
          <cell r="K2251">
            <v>1.6003037295236191</v>
          </cell>
          <cell r="L2251">
            <v>1649.5655162256371</v>
          </cell>
          <cell r="M2251">
            <v>0</v>
          </cell>
          <cell r="S2251">
            <v>94.260886641464964</v>
          </cell>
          <cell r="V2251">
            <v>79.179144778830576</v>
          </cell>
          <cell r="AA2251">
            <v>506.22086504001174</v>
          </cell>
          <cell r="AB2251">
            <v>824.78275811281844</v>
          </cell>
          <cell r="AC2251">
            <v>147.28263537728901</v>
          </cell>
          <cell r="AD2251">
            <v>245.47105896214833</v>
          </cell>
          <cell r="AQ2251">
            <v>197.94786194707646</v>
          </cell>
          <cell r="BA2251">
            <v>0</v>
          </cell>
          <cell r="BG2251">
            <v>3744.7107270852762</v>
          </cell>
          <cell r="BH2251">
            <v>3238.4898620452645</v>
          </cell>
        </row>
        <row r="2252">
          <cell r="D2252" t="str">
            <v>A98647</v>
          </cell>
          <cell r="E2252" t="str">
            <v>ugb</v>
          </cell>
          <cell r="F2252" t="str">
            <v>TPL</v>
          </cell>
          <cell r="G2252" t="str">
            <v>UT22</v>
          </cell>
          <cell r="H2252" t="str">
            <v>5</v>
          </cell>
          <cell r="I2252" t="str">
            <v>GB</v>
          </cell>
          <cell r="J2252" t="str">
            <v>18/07/2005</v>
          </cell>
          <cell r="K2252">
            <v>31.887440999999999</v>
          </cell>
          <cell r="L2252">
            <v>44086.275000000001</v>
          </cell>
          <cell r="M2252">
            <v>4985.9779500000004</v>
          </cell>
          <cell r="U2252">
            <v>771.50981249999995</v>
          </cell>
          <cell r="Y2252">
            <v>414.1</v>
          </cell>
          <cell r="AA2252">
            <v>8155.9608749999998</v>
          </cell>
          <cell r="AM2252">
            <v>2645.1765</v>
          </cell>
          <cell r="AX2252">
            <v>771.50981249999995</v>
          </cell>
          <cell r="BE2252">
            <v>350</v>
          </cell>
          <cell r="BG2252">
            <v>62180.50995</v>
          </cell>
          <cell r="BH2252">
            <v>53674.549075000003</v>
          </cell>
        </row>
        <row r="2253">
          <cell r="D2253" t="str">
            <v>I00145</v>
          </cell>
          <cell r="E2253" t="str">
            <v>uin</v>
          </cell>
          <cell r="F2253" t="str">
            <v>TRL</v>
          </cell>
          <cell r="G2253" t="str">
            <v>UT111</v>
          </cell>
          <cell r="H2253" t="str">
            <v>4</v>
          </cell>
          <cell r="I2253" t="str">
            <v>GB</v>
          </cell>
          <cell r="J2253" t="str">
            <v>28/05/2012</v>
          </cell>
          <cell r="K2253">
            <v>0</v>
          </cell>
          <cell r="L2253">
            <v>9.8188423584859343E-5</v>
          </cell>
          <cell r="M2253">
            <v>0</v>
          </cell>
          <cell r="BG2253">
            <v>9.8188423584859343E-5</v>
          </cell>
          <cell r="BH2253">
            <v>9.8188423584859343E-5</v>
          </cell>
        </row>
        <row r="2254">
          <cell r="D2254" t="str">
            <v>I00330</v>
          </cell>
          <cell r="E2254" t="str">
            <v>uin</v>
          </cell>
          <cell r="F2254" t="str">
            <v>TRO</v>
          </cell>
          <cell r="G2254" t="str">
            <v>UT111</v>
          </cell>
          <cell r="H2254" t="str">
            <v>5</v>
          </cell>
          <cell r="I2254" t="str">
            <v>IN</v>
          </cell>
          <cell r="J2254" t="str">
            <v>25/11/2013</v>
          </cell>
          <cell r="K2254">
            <v>8.3610715629960524</v>
          </cell>
          <cell r="L2254">
            <v>9818.8423584859338</v>
          </cell>
          <cell r="M2254">
            <v>0</v>
          </cell>
          <cell r="S2254">
            <v>94.260886641464964</v>
          </cell>
          <cell r="V2254">
            <v>471.30443320732479</v>
          </cell>
          <cell r="AA2254">
            <v>2700.0638224753302</v>
          </cell>
          <cell r="AB2254">
            <v>4909.4211792429669</v>
          </cell>
          <cell r="AC2254">
            <v>147.28263537728901</v>
          </cell>
          <cell r="AD2254">
            <v>245.47105896214833</v>
          </cell>
          <cell r="AQ2254">
            <v>1178.2610830183121</v>
          </cell>
          <cell r="BA2254">
            <v>0</v>
          </cell>
          <cell r="BG2254">
            <v>19564.907457410773</v>
          </cell>
          <cell r="BH2254">
            <v>16864.843634935442</v>
          </cell>
        </row>
        <row r="2255">
          <cell r="D2255" t="str">
            <v>A74870</v>
          </cell>
          <cell r="E2255" t="str">
            <v>ugb</v>
          </cell>
          <cell r="F2255" t="str">
            <v>EEA</v>
          </cell>
          <cell r="G2255" t="str">
            <v>UE31</v>
          </cell>
          <cell r="H2255" t="str">
            <v>8</v>
          </cell>
          <cell r="I2255" t="str">
            <v>GB</v>
          </cell>
          <cell r="J2255" t="str">
            <v>28/08/2012</v>
          </cell>
          <cell r="K2255">
            <v>15.903472820513</v>
          </cell>
          <cell r="L2255">
            <v>22950</v>
          </cell>
          <cell r="M2255">
            <v>2069.172</v>
          </cell>
          <cell r="U2255">
            <v>401.625</v>
          </cell>
          <cell r="Y2255">
            <v>414.1</v>
          </cell>
          <cell r="AA2255">
            <v>4245.75</v>
          </cell>
          <cell r="AH2255">
            <v>229.5</v>
          </cell>
          <cell r="AX2255">
            <v>401.625</v>
          </cell>
          <cell r="BF2255">
            <v>300</v>
          </cell>
          <cell r="BG2255">
            <v>31011.772000000001</v>
          </cell>
          <cell r="BH2255">
            <v>26466.022000000001</v>
          </cell>
        </row>
        <row r="2256">
          <cell r="D2256" t="str">
            <v>I00006</v>
          </cell>
          <cell r="E2256" t="str">
            <v>uin</v>
          </cell>
          <cell r="F2256" t="str">
            <v>WWN</v>
          </cell>
          <cell r="G2256" t="str">
            <v>UU111</v>
          </cell>
          <cell r="H2256" t="str">
            <v>6</v>
          </cell>
          <cell r="I2256" t="str">
            <v>IN</v>
          </cell>
          <cell r="J2256" t="str">
            <v>11/01/2010</v>
          </cell>
          <cell r="K2256">
            <v>5.1171878835485298</v>
          </cell>
          <cell r="L2256">
            <v>5891.3054150915596</v>
          </cell>
          <cell r="M2256">
            <v>0</v>
          </cell>
          <cell r="S2256">
            <v>94.260886641464964</v>
          </cell>
          <cell r="V2256">
            <v>282.78265992439486</v>
          </cell>
          <cell r="AA2256">
            <v>1660.5076341499337</v>
          </cell>
          <cell r="AB2256">
            <v>2945.6527075457798</v>
          </cell>
          <cell r="AC2256">
            <v>147.28263537728901</v>
          </cell>
          <cell r="AD2256">
            <v>245.47105896214833</v>
          </cell>
          <cell r="AQ2256">
            <v>706.95664981098719</v>
          </cell>
          <cell r="BG2256">
            <v>11974.21964750356</v>
          </cell>
          <cell r="BH2256">
            <v>10313.712013353626</v>
          </cell>
        </row>
        <row r="2257">
          <cell r="D2257" t="str">
            <v>A74506</v>
          </cell>
          <cell r="E2257" t="str">
            <v>ugb</v>
          </cell>
          <cell r="F2257" t="str">
            <v>WWN</v>
          </cell>
          <cell r="G2257" t="str">
            <v>UU31</v>
          </cell>
          <cell r="H2257" t="str">
            <v>8</v>
          </cell>
          <cell r="I2257" t="str">
            <v>GB</v>
          </cell>
          <cell r="J2257" t="str">
            <v>23/06/2008</v>
          </cell>
          <cell r="K2257">
            <v>19.154054088205001</v>
          </cell>
          <cell r="L2257">
            <v>27583.504000000001</v>
          </cell>
          <cell r="M2257">
            <v>2708.5955520000002</v>
          </cell>
          <cell r="U2257">
            <v>482.71132</v>
          </cell>
          <cell r="Y2257">
            <v>414.1</v>
          </cell>
          <cell r="AA2257">
            <v>5102.9482399999997</v>
          </cell>
          <cell r="AH2257">
            <v>275.83503999999999</v>
          </cell>
          <cell r="AX2257">
            <v>482.71132</v>
          </cell>
          <cell r="BF2257">
            <v>300</v>
          </cell>
          <cell r="BG2257">
            <v>37350.405471999999</v>
          </cell>
          <cell r="BH2257">
            <v>31947.457232000001</v>
          </cell>
        </row>
        <row r="2258">
          <cell r="D2258" t="str">
            <v>A00415</v>
          </cell>
          <cell r="E2258" t="str">
            <v>ugb</v>
          </cell>
          <cell r="F2258" t="str">
            <v>TRL</v>
          </cell>
          <cell r="G2258" t="str">
            <v>UT42</v>
          </cell>
          <cell r="H2258" t="str">
            <v>8</v>
          </cell>
          <cell r="I2258" t="str">
            <v>GB</v>
          </cell>
          <cell r="J2258" t="str">
            <v>12/10/2009</v>
          </cell>
          <cell r="K2258">
            <v>25.639852307691999</v>
          </cell>
          <cell r="L2258">
            <v>35530</v>
          </cell>
          <cell r="M2258">
            <v>3805.212</v>
          </cell>
          <cell r="U2258">
            <v>621.77499999999998</v>
          </cell>
          <cell r="Y2258">
            <v>414.1</v>
          </cell>
          <cell r="AA2258">
            <v>6573.05</v>
          </cell>
          <cell r="AM2258">
            <v>2131.8000000000002</v>
          </cell>
          <cell r="AX2258">
            <v>621.77499999999998</v>
          </cell>
          <cell r="BF2258">
            <v>300</v>
          </cell>
          <cell r="BG2258">
            <v>49997.712</v>
          </cell>
          <cell r="BH2258">
            <v>43124.661999999997</v>
          </cell>
        </row>
        <row r="2259">
          <cell r="D2259" t="str">
            <v>A74830</v>
          </cell>
          <cell r="E2259" t="str">
            <v>ugb</v>
          </cell>
          <cell r="F2259" t="str">
            <v>GCL</v>
          </cell>
          <cell r="G2259" t="str">
            <v>UP31</v>
          </cell>
          <cell r="H2259" t="str">
            <v>9</v>
          </cell>
          <cell r="I2259" t="str">
            <v>GB</v>
          </cell>
          <cell r="J2259" t="str">
            <v>01/10/2012</v>
          </cell>
          <cell r="K2259">
            <v>16.219242051281999</v>
          </cell>
          <cell r="L2259">
            <v>22575</v>
          </cell>
          <cell r="M2259">
            <v>2017.422</v>
          </cell>
          <cell r="U2259">
            <v>395.0625</v>
          </cell>
          <cell r="Y2259">
            <v>414.1</v>
          </cell>
          <cell r="AA2259">
            <v>4176.375</v>
          </cell>
          <cell r="AM2259">
            <v>1354.5</v>
          </cell>
          <cell r="AX2259">
            <v>395.0625</v>
          </cell>
          <cell r="BF2259">
            <v>300</v>
          </cell>
          <cell r="BG2259">
            <v>31627.522000000001</v>
          </cell>
          <cell r="BH2259">
            <v>27151.147000000001</v>
          </cell>
        </row>
        <row r="2260">
          <cell r="D2260" t="str">
            <v>A94668</v>
          </cell>
          <cell r="E2260" t="str">
            <v>ugb</v>
          </cell>
          <cell r="F2260" t="str">
            <v>GGE</v>
          </cell>
          <cell r="G2260" t="str">
            <v>UP31</v>
          </cell>
          <cell r="H2260" t="str">
            <v>3</v>
          </cell>
          <cell r="I2260" t="str">
            <v>GB</v>
          </cell>
          <cell r="J2260" t="str">
            <v>12/07/2004</v>
          </cell>
          <cell r="K2260">
            <v>44.614957854974001</v>
          </cell>
          <cell r="L2260">
            <v>57801.125399999997</v>
          </cell>
          <cell r="M2260">
            <v>7499.6273051999997</v>
          </cell>
          <cell r="P2260">
            <v>4500</v>
          </cell>
          <cell r="U2260">
            <v>1011.5196945</v>
          </cell>
          <cell r="Y2260">
            <v>414.1</v>
          </cell>
          <cell r="AA2260">
            <v>10693.208199000001</v>
          </cell>
          <cell r="AM2260">
            <v>3468.067524</v>
          </cell>
          <cell r="AX2260">
            <v>1011.5196945</v>
          </cell>
          <cell r="BD2260">
            <v>600</v>
          </cell>
          <cell r="BG2260">
            <v>86999.167817199996</v>
          </cell>
          <cell r="BH2260">
            <v>75705.959618199995</v>
          </cell>
        </row>
        <row r="2261">
          <cell r="D2261" t="str">
            <v>I00127</v>
          </cell>
          <cell r="E2261" t="str">
            <v>uin</v>
          </cell>
          <cell r="F2261" t="str">
            <v>TRL</v>
          </cell>
          <cell r="G2261" t="str">
            <v>UT111</v>
          </cell>
          <cell r="H2261" t="str">
            <v>8</v>
          </cell>
          <cell r="I2261" t="str">
            <v>IN</v>
          </cell>
          <cell r="J2261" t="str">
            <v>06/02/2012</v>
          </cell>
          <cell r="K2261">
            <v>2.0704539703999707</v>
          </cell>
          <cell r="L2261">
            <v>1669.2032009426086</v>
          </cell>
          <cell r="M2261">
            <v>0</v>
          </cell>
          <cell r="S2261">
            <v>94.260886641464964</v>
          </cell>
          <cell r="V2261">
            <v>80.121753645245221</v>
          </cell>
          <cell r="AA2261">
            <v>671.85428837940003</v>
          </cell>
          <cell r="AB2261">
            <v>834.60160047130432</v>
          </cell>
          <cell r="AC2261">
            <v>147.28263537728901</v>
          </cell>
          <cell r="AD2261">
            <v>245.47105896214833</v>
          </cell>
          <cell r="AQ2261">
            <v>200.30438411311306</v>
          </cell>
          <cell r="BA2261">
            <v>901.7624822033481</v>
          </cell>
          <cell r="BG2261">
            <v>4844.8622907359222</v>
          </cell>
          <cell r="BH2261">
            <v>4173.0080023565224</v>
          </cell>
        </row>
        <row r="2262">
          <cell r="D2262" t="str">
            <v>I00124</v>
          </cell>
          <cell r="E2262" t="str">
            <v>uin</v>
          </cell>
          <cell r="F2262" t="str">
            <v>TRL</v>
          </cell>
          <cell r="G2262" t="str">
            <v>UT111</v>
          </cell>
          <cell r="H2262" t="str">
            <v>8</v>
          </cell>
          <cell r="I2262" t="str">
            <v>IN</v>
          </cell>
          <cell r="J2262" t="str">
            <v>12/01/2012</v>
          </cell>
          <cell r="K2262">
            <v>2.5332613284893712</v>
          </cell>
          <cell r="L2262">
            <v>2552.8990132063427</v>
          </cell>
          <cell r="M2262">
            <v>0</v>
          </cell>
          <cell r="S2262">
            <v>94.260886641464964</v>
          </cell>
          <cell r="V2262">
            <v>122.53915263390446</v>
          </cell>
          <cell r="AA2262">
            <v>822.03348225244235</v>
          </cell>
          <cell r="AC2262">
            <v>147.28263537728901</v>
          </cell>
          <cell r="AD2262">
            <v>245.47105896214833</v>
          </cell>
          <cell r="AQ2262">
            <v>306.34788158476113</v>
          </cell>
          <cell r="BA2262">
            <v>1636.997398006775</v>
          </cell>
          <cell r="BG2262">
            <v>5927.8315086651282</v>
          </cell>
          <cell r="BH2262">
            <v>5105.7980264126854</v>
          </cell>
        </row>
        <row r="2263">
          <cell r="D2263" t="str">
            <v>W52868</v>
          </cell>
          <cell r="E2263" t="str">
            <v>ugb</v>
          </cell>
          <cell r="F2263" t="str">
            <v>WTC</v>
          </cell>
          <cell r="G2263" t="str">
            <v>UU22</v>
          </cell>
          <cell r="H2263" t="str">
            <v>7</v>
          </cell>
          <cell r="I2263" t="str">
            <v>GB</v>
          </cell>
          <cell r="J2263" t="str">
            <v>16/03/2000</v>
          </cell>
          <cell r="K2263">
            <v>18.695421538462</v>
          </cell>
          <cell r="L2263">
            <v>33000</v>
          </cell>
          <cell r="M2263">
            <v>3456.0720000000001</v>
          </cell>
          <cell r="BG2263">
            <v>36456.072</v>
          </cell>
          <cell r="BH2263">
            <v>36456.072</v>
          </cell>
        </row>
        <row r="2264">
          <cell r="D2264" t="str">
            <v>A76098</v>
          </cell>
          <cell r="E2264" t="str">
            <v>ugb</v>
          </cell>
          <cell r="F2264" t="str">
            <v>TRL</v>
          </cell>
          <cell r="G2264" t="str">
            <v>UT41</v>
          </cell>
          <cell r="H2264" t="str">
            <v>7</v>
          </cell>
          <cell r="I2264" t="str">
            <v>NL</v>
          </cell>
          <cell r="J2264" t="str">
            <v>25/03/2013</v>
          </cell>
          <cell r="K2264">
            <v>24.758498461538</v>
          </cell>
          <cell r="L2264">
            <v>35875</v>
          </cell>
          <cell r="M2264">
            <v>3852.8220000000001</v>
          </cell>
          <cell r="U2264">
            <v>627.8125</v>
          </cell>
          <cell r="AA2264">
            <v>6636.875</v>
          </cell>
          <cell r="AH2264">
            <v>358.75</v>
          </cell>
          <cell r="AX2264">
            <v>627.8125</v>
          </cell>
          <cell r="BF2264">
            <v>300</v>
          </cell>
          <cell r="BG2264">
            <v>48279.072</v>
          </cell>
          <cell r="BH2264">
            <v>41342.197</v>
          </cell>
        </row>
        <row r="2265">
          <cell r="D2265" t="str">
            <v>I00318</v>
          </cell>
          <cell r="E2265" t="str">
            <v>uin</v>
          </cell>
          <cell r="F2265" t="str">
            <v>TRM</v>
          </cell>
          <cell r="G2265" t="str">
            <v>UT111</v>
          </cell>
          <cell r="H2265" t="str">
            <v>7</v>
          </cell>
          <cell r="I2265" t="str">
            <v>IN</v>
          </cell>
          <cell r="J2265" t="str">
            <v>11/11/2013</v>
          </cell>
          <cell r="K2265">
            <v>5.3544800985912513</v>
          </cell>
          <cell r="L2265">
            <v>6185.8706858461383</v>
          </cell>
          <cell r="M2265">
            <v>0</v>
          </cell>
          <cell r="S2265">
            <v>94.260886641464964</v>
          </cell>
          <cell r="V2265">
            <v>296.92179292061468</v>
          </cell>
          <cell r="AA2265">
            <v>1724.4365457312581</v>
          </cell>
          <cell r="AB2265">
            <v>3092.9353429230691</v>
          </cell>
          <cell r="AC2265">
            <v>147.28263537728901</v>
          </cell>
          <cell r="AD2265">
            <v>245.47105896214833</v>
          </cell>
          <cell r="AQ2265">
            <v>742.30448230153661</v>
          </cell>
          <cell r="BA2265">
            <v>0</v>
          </cell>
          <cell r="BG2265">
            <v>12529.48343070352</v>
          </cell>
          <cell r="BH2265">
            <v>10805.046884972262</v>
          </cell>
        </row>
        <row r="2266">
          <cell r="D2266" t="str">
            <v>W98221</v>
          </cell>
          <cell r="E2266" t="str">
            <v>ugb</v>
          </cell>
          <cell r="F2266" t="str">
            <v>WWN</v>
          </cell>
          <cell r="G2266" t="str">
            <v>UU61</v>
          </cell>
          <cell r="H2266" t="str">
            <v>7</v>
          </cell>
          <cell r="I2266" t="str">
            <v>GB</v>
          </cell>
          <cell r="J2266" t="str">
            <v>15/10/1990</v>
          </cell>
          <cell r="K2266">
            <v>22.994735362179</v>
          </cell>
          <cell r="L2266">
            <v>32355.662499999999</v>
          </cell>
          <cell r="M2266">
            <v>3367.153425</v>
          </cell>
          <cell r="U2266">
            <v>566.22409374999995</v>
          </cell>
          <cell r="AA2266">
            <v>5985.7975624999999</v>
          </cell>
          <cell r="AN2266">
            <v>2264.8963749999998</v>
          </cell>
          <cell r="BF2266">
            <v>300</v>
          </cell>
          <cell r="BG2266">
            <v>44839.733956249998</v>
          </cell>
          <cell r="BH2266">
            <v>38553.936393750002</v>
          </cell>
        </row>
        <row r="2267">
          <cell r="D2267" t="str">
            <v>A74261</v>
          </cell>
          <cell r="E2267" t="str">
            <v>ugb</v>
          </cell>
          <cell r="F2267" t="str">
            <v>EEC</v>
          </cell>
          <cell r="G2267" t="str">
            <v>UE21</v>
          </cell>
          <cell r="H2267" t="str">
            <v>3</v>
          </cell>
          <cell r="I2267" t="str">
            <v>GB</v>
          </cell>
          <cell r="J2267" t="str">
            <v>06/04/2006</v>
          </cell>
          <cell r="K2267">
            <v>40.841431794872001</v>
          </cell>
          <cell r="L2267">
            <v>54000</v>
          </cell>
          <cell r="M2267">
            <v>6766.692</v>
          </cell>
          <cell r="O2267">
            <v>2990</v>
          </cell>
          <cell r="U2267">
            <v>945</v>
          </cell>
          <cell r="Y2267">
            <v>414.1</v>
          </cell>
          <cell r="AA2267">
            <v>9990</v>
          </cell>
          <cell r="AM2267">
            <v>3240</v>
          </cell>
          <cell r="AX2267">
            <v>945</v>
          </cell>
          <cell r="BE2267">
            <v>350</v>
          </cell>
          <cell r="BG2267">
            <v>79640.792000000001</v>
          </cell>
          <cell r="BH2267">
            <v>69300.792000000001</v>
          </cell>
        </row>
        <row r="2268">
          <cell r="D2268" t="str">
            <v>A40878</v>
          </cell>
          <cell r="E2268" t="str">
            <v>ugb</v>
          </cell>
          <cell r="F2268" t="str">
            <v>THW</v>
          </cell>
          <cell r="G2268" t="str">
            <v>UT22</v>
          </cell>
          <cell r="H2268" t="str">
            <v>3</v>
          </cell>
          <cell r="I2268" t="str">
            <v>GB</v>
          </cell>
          <cell r="J2268" t="str">
            <v>05/09/1994</v>
          </cell>
          <cell r="K2268">
            <v>64.305936410255995</v>
          </cell>
          <cell r="L2268">
            <v>84000</v>
          </cell>
          <cell r="M2268">
            <v>11164.476000000001</v>
          </cell>
          <cell r="P2268">
            <v>4858</v>
          </cell>
          <cell r="U2268">
            <v>1470</v>
          </cell>
          <cell r="Y2268">
            <v>414.1</v>
          </cell>
          <cell r="AA2268">
            <v>15540</v>
          </cell>
          <cell r="AN2268">
            <v>5880</v>
          </cell>
          <cell r="AX2268">
            <v>1470</v>
          </cell>
          <cell r="BD2268">
            <v>600</v>
          </cell>
          <cell r="BG2268">
            <v>125396.576</v>
          </cell>
          <cell r="BH2268">
            <v>109256.576</v>
          </cell>
        </row>
        <row r="2269">
          <cell r="D2269" t="str">
            <v>I00291</v>
          </cell>
          <cell r="E2269" t="str">
            <v>uin</v>
          </cell>
          <cell r="F2269" t="str">
            <v>WWN</v>
          </cell>
          <cell r="G2269" t="str">
            <v>UU115</v>
          </cell>
          <cell r="H2269" t="str">
            <v>8</v>
          </cell>
          <cell r="I2269" t="str">
            <v>IN</v>
          </cell>
          <cell r="J2269" t="str">
            <v>03/10/2013</v>
          </cell>
          <cell r="K2269">
            <v>2.1853701766510483</v>
          </cell>
          <cell r="L2269">
            <v>2356.5221660366242</v>
          </cell>
          <cell r="M2269">
            <v>0</v>
          </cell>
          <cell r="S2269">
            <v>94.260886641464964</v>
          </cell>
          <cell r="V2269">
            <v>113.11306396975796</v>
          </cell>
          <cell r="AA2269">
            <v>696.07265943345271</v>
          </cell>
          <cell r="AB2269">
            <v>1178.2610830183121</v>
          </cell>
          <cell r="AC2269">
            <v>147.28263537728901</v>
          </cell>
          <cell r="AD2269">
            <v>245.47105896214833</v>
          </cell>
          <cell r="AQ2269">
            <v>282.78265992439486</v>
          </cell>
          <cell r="BA2269">
            <v>0</v>
          </cell>
          <cell r="BG2269">
            <v>5113.766213363444</v>
          </cell>
          <cell r="BH2269">
            <v>4417.6935539299911</v>
          </cell>
        </row>
        <row r="2270">
          <cell r="D2270" t="str">
            <v>I00214</v>
          </cell>
          <cell r="E2270" t="str">
            <v>uin</v>
          </cell>
          <cell r="F2270" t="str">
            <v>AIT</v>
          </cell>
          <cell r="G2270" t="str">
            <v>US111</v>
          </cell>
          <cell r="H2270" t="str">
            <v>8</v>
          </cell>
          <cell r="I2270" t="str">
            <v>IN</v>
          </cell>
          <cell r="J2270" t="str">
            <v>06/03/2013</v>
          </cell>
          <cell r="K2270">
            <v>0</v>
          </cell>
          <cell r="L2270">
            <v>2356.5221660366242</v>
          </cell>
          <cell r="M2270">
            <v>0</v>
          </cell>
          <cell r="BG2270">
            <v>2356.5221660366242</v>
          </cell>
          <cell r="BH2270">
            <v>2356.5221660366242</v>
          </cell>
        </row>
        <row r="2271">
          <cell r="D2271" t="str">
            <v>I00268</v>
          </cell>
          <cell r="E2271" t="str">
            <v>uin</v>
          </cell>
          <cell r="F2271" t="str">
            <v>WWN</v>
          </cell>
          <cell r="G2271" t="str">
            <v>UU116</v>
          </cell>
          <cell r="H2271" t="str">
            <v>8</v>
          </cell>
          <cell r="I2271" t="str">
            <v>IN</v>
          </cell>
          <cell r="J2271" t="str">
            <v>21/08/2013</v>
          </cell>
          <cell r="K2271">
            <v>0</v>
          </cell>
          <cell r="L2271">
            <v>3.809710835092543</v>
          </cell>
          <cell r="M2271">
            <v>0</v>
          </cell>
          <cell r="BG2271">
            <v>3.809710835092543</v>
          </cell>
          <cell r="BH2271">
            <v>3.809710835092543</v>
          </cell>
        </row>
        <row r="2272">
          <cell r="D2272" t="str">
            <v>I00091</v>
          </cell>
          <cell r="E2272" t="str">
            <v>uin</v>
          </cell>
          <cell r="F2272" t="str">
            <v>WWN</v>
          </cell>
          <cell r="G2272" t="str">
            <v>UU111</v>
          </cell>
          <cell r="H2272" t="str">
            <v>7</v>
          </cell>
          <cell r="I2272" t="str">
            <v>IN</v>
          </cell>
          <cell r="J2272" t="str">
            <v>09/06/2011</v>
          </cell>
          <cell r="K2272">
            <v>1.5105911320747609</v>
          </cell>
          <cell r="L2272">
            <v>3534.7832490549358</v>
          </cell>
          <cell r="M2272">
            <v>0</v>
          </cell>
          <cell r="BG2272">
            <v>3534.7832490549358</v>
          </cell>
          <cell r="BH2272">
            <v>3534.7832490549358</v>
          </cell>
        </row>
        <row r="2273">
          <cell r="D2273" t="str">
            <v>U03208</v>
          </cell>
          <cell r="E2273" t="str">
            <v>ugb</v>
          </cell>
          <cell r="F2273" t="str">
            <v>WWN</v>
          </cell>
          <cell r="G2273" t="str">
            <v>UU61</v>
          </cell>
          <cell r="H2273" t="str">
            <v>7</v>
          </cell>
          <cell r="J2273" t="str">
            <v>26/04/2011</v>
          </cell>
          <cell r="K2273">
            <v>0</v>
          </cell>
          <cell r="L2273">
            <v>26.5</v>
          </cell>
          <cell r="M2273">
            <v>0</v>
          </cell>
          <cell r="BG2273">
            <v>26.5</v>
          </cell>
          <cell r="BH2273">
            <v>26.5</v>
          </cell>
        </row>
        <row r="2274">
          <cell r="D2274" t="str">
            <v>A74868</v>
          </cell>
          <cell r="E2274" t="str">
            <v>ugb</v>
          </cell>
          <cell r="F2274" t="str">
            <v>EEA</v>
          </cell>
          <cell r="G2274" t="str">
            <v>UE31</v>
          </cell>
          <cell r="H2274" t="str">
            <v>8</v>
          </cell>
          <cell r="I2274" t="str">
            <v>GB</v>
          </cell>
          <cell r="J2274" t="str">
            <v>20/08/2012</v>
          </cell>
          <cell r="K2274">
            <v>11.108754871795</v>
          </cell>
          <cell r="L2274">
            <v>20000</v>
          </cell>
          <cell r="M2274">
            <v>1662.0719999999999</v>
          </cell>
          <cell r="BG2274">
            <v>21662.072</v>
          </cell>
          <cell r="BH2274">
            <v>21662.072</v>
          </cell>
        </row>
        <row r="2275">
          <cell r="D2275" t="str">
            <v>A50118</v>
          </cell>
          <cell r="E2275" t="str">
            <v>ugb</v>
          </cell>
          <cell r="F2275" t="str">
            <v>EEA</v>
          </cell>
          <cell r="G2275" t="str">
            <v>UE31</v>
          </cell>
          <cell r="H2275" t="str">
            <v>6</v>
          </cell>
          <cell r="I2275" t="str">
            <v>GB</v>
          </cell>
          <cell r="J2275" t="str">
            <v>07/06/2010</v>
          </cell>
          <cell r="K2275">
            <v>17.928001025640999</v>
          </cell>
          <cell r="L2275">
            <v>31685</v>
          </cell>
          <cell r="M2275">
            <v>3274.6019999999999</v>
          </cell>
          <cell r="BG2275">
            <v>34959.601999999999</v>
          </cell>
          <cell r="BH2275">
            <v>34959.601999999999</v>
          </cell>
        </row>
        <row r="2276">
          <cell r="D2276" t="str">
            <v>A00145</v>
          </cell>
          <cell r="E2276" t="str">
            <v>ugb</v>
          </cell>
          <cell r="F2276" t="str">
            <v>WWN</v>
          </cell>
          <cell r="G2276" t="str">
            <v>UU21</v>
          </cell>
          <cell r="H2276" t="str">
            <v>8</v>
          </cell>
          <cell r="I2276" t="str">
            <v>GB</v>
          </cell>
          <cell r="J2276" t="str">
            <v>02/10/2006</v>
          </cell>
          <cell r="K2276">
            <v>13.559831794872</v>
          </cell>
          <cell r="L2276">
            <v>24200</v>
          </cell>
          <cell r="M2276">
            <v>2241.672</v>
          </cell>
          <cell r="BG2276">
            <v>26441.671999999999</v>
          </cell>
          <cell r="BH2276">
            <v>26441.671999999999</v>
          </cell>
        </row>
        <row r="2277">
          <cell r="D2277" t="str">
            <v>W52051</v>
          </cell>
          <cell r="E2277" t="str">
            <v>ugb</v>
          </cell>
          <cell r="F2277" t="str">
            <v>WWN</v>
          </cell>
          <cell r="G2277" t="str">
            <v>UU31</v>
          </cell>
          <cell r="H2277" t="str">
            <v>4</v>
          </cell>
          <cell r="I2277" t="str">
            <v>GB</v>
          </cell>
          <cell r="J2277" t="str">
            <v>09/07/1979</v>
          </cell>
          <cell r="K2277">
            <v>23.364139487178999</v>
          </cell>
          <cell r="L2277">
            <v>41000</v>
          </cell>
          <cell r="M2277">
            <v>4560.0720000000001</v>
          </cell>
          <cell r="BG2277">
            <v>45560.072</v>
          </cell>
          <cell r="BH2277">
            <v>45560.072</v>
          </cell>
        </row>
        <row r="2278">
          <cell r="D2278" t="str">
            <v>A49916</v>
          </cell>
          <cell r="E2278" t="str">
            <v>ugb</v>
          </cell>
          <cell r="F2278" t="str">
            <v>MAM</v>
          </cell>
          <cell r="G2278" t="str">
            <v>UU23</v>
          </cell>
          <cell r="H2278" t="str">
            <v>10</v>
          </cell>
          <cell r="I2278" t="str">
            <v>GB</v>
          </cell>
          <cell r="J2278" t="str">
            <v>16/07/2007</v>
          </cell>
          <cell r="K2278">
            <v>9.0545189743590004</v>
          </cell>
          <cell r="L2278">
            <v>16480</v>
          </cell>
          <cell r="M2278">
            <v>1176.3119999999999</v>
          </cell>
          <cell r="BG2278">
            <v>17656.312000000002</v>
          </cell>
          <cell r="BH2278">
            <v>17656.312000000002</v>
          </cell>
        </row>
        <row r="2279">
          <cell r="D2279" t="str">
            <v>A76375</v>
          </cell>
          <cell r="E2279" t="str">
            <v>ugb</v>
          </cell>
          <cell r="F2279" t="str">
            <v>BBI</v>
          </cell>
          <cell r="G2279" t="str">
            <v>UP33</v>
          </cell>
          <cell r="H2279" t="str">
            <v>11</v>
          </cell>
          <cell r="I2279" t="str">
            <v>GB</v>
          </cell>
          <cell r="J2279" t="str">
            <v>04/11/2013</v>
          </cell>
          <cell r="K2279">
            <v>6.6554215384619999</v>
          </cell>
          <cell r="L2279">
            <v>12000</v>
          </cell>
          <cell r="M2279">
            <v>558.072</v>
          </cell>
          <cell r="AH2279">
            <v>120</v>
          </cell>
          <cell r="BF2279">
            <v>300</v>
          </cell>
          <cell r="BG2279">
            <v>12978.072</v>
          </cell>
          <cell r="BH2279">
            <v>12678.072</v>
          </cell>
        </row>
        <row r="2280">
          <cell r="D2280" t="str">
            <v>W52981</v>
          </cell>
          <cell r="E2280" t="str">
            <v>ugb</v>
          </cell>
          <cell r="F2280" t="str">
            <v>MAM</v>
          </cell>
          <cell r="G2280" t="str">
            <v>UU23</v>
          </cell>
          <cell r="H2280" t="str">
            <v>10</v>
          </cell>
          <cell r="I2280" t="str">
            <v>GB</v>
          </cell>
          <cell r="J2280" t="str">
            <v>18/08/2003</v>
          </cell>
          <cell r="K2280">
            <v>7.9017979230769999</v>
          </cell>
          <cell r="L2280">
            <v>14504.775</v>
          </cell>
          <cell r="M2280">
            <v>903.73095000000001</v>
          </cell>
          <cell r="BG2280">
            <v>15408.505950000001</v>
          </cell>
          <cell r="BH2280">
            <v>15408.505950000001</v>
          </cell>
        </row>
        <row r="2281">
          <cell r="D2281" t="str">
            <v>A49929</v>
          </cell>
          <cell r="E2281" t="str">
            <v>ugb</v>
          </cell>
          <cell r="F2281" t="str">
            <v>BBS</v>
          </cell>
          <cell r="G2281" t="str">
            <v>UP41</v>
          </cell>
          <cell r="H2281" t="str">
            <v>0</v>
          </cell>
          <cell r="I2281" t="str">
            <v>GB</v>
          </cell>
          <cell r="J2281" t="str">
            <v>15/10/2007</v>
          </cell>
          <cell r="K2281">
            <v>13.693370256410001</v>
          </cell>
          <cell r="L2281">
            <v>20000</v>
          </cell>
          <cell r="M2281">
            <v>1662.0719999999999</v>
          </cell>
          <cell r="U2281">
            <v>350</v>
          </cell>
          <cell r="Y2281">
            <v>340</v>
          </cell>
          <cell r="AA2281">
            <v>3700</v>
          </cell>
          <cell r="AX2281">
            <v>350</v>
          </cell>
          <cell r="BF2281">
            <v>300</v>
          </cell>
          <cell r="BG2281">
            <v>26702.072</v>
          </cell>
          <cell r="BH2281">
            <v>22702.072</v>
          </cell>
        </row>
        <row r="2282">
          <cell r="D2282" t="str">
            <v>A24886</v>
          </cell>
          <cell r="E2282" t="str">
            <v>ugb</v>
          </cell>
          <cell r="F2282" t="str">
            <v>GGE</v>
          </cell>
          <cell r="G2282" t="str">
            <v>UP31</v>
          </cell>
          <cell r="H2282" t="str">
            <v>4</v>
          </cell>
          <cell r="I2282" t="str">
            <v>GB</v>
          </cell>
          <cell r="J2282" t="str">
            <v>25/06/2007</v>
          </cell>
          <cell r="K2282">
            <v>28.318816410256002</v>
          </cell>
          <cell r="L2282">
            <v>49490</v>
          </cell>
          <cell r="M2282">
            <v>5731.692</v>
          </cell>
          <cell r="BG2282">
            <v>55221.692000000003</v>
          </cell>
          <cell r="BH2282">
            <v>55221.692000000003</v>
          </cell>
        </row>
        <row r="2283">
          <cell r="D2283" t="str">
            <v>U03108</v>
          </cell>
          <cell r="E2283" t="str">
            <v>ugb</v>
          </cell>
          <cell r="F2283" t="str">
            <v>TRL</v>
          </cell>
          <cell r="G2283" t="str">
            <v>UT41</v>
          </cell>
          <cell r="H2283" t="str">
            <v>7</v>
          </cell>
          <cell r="J2283" t="str">
            <v>15/03/2010</v>
          </cell>
          <cell r="K2283">
            <v>0</v>
          </cell>
          <cell r="L2283">
            <v>25</v>
          </cell>
          <cell r="M2283">
            <v>0</v>
          </cell>
          <cell r="BG2283">
            <v>25</v>
          </cell>
          <cell r="BH2283">
            <v>25</v>
          </cell>
        </row>
        <row r="2284">
          <cell r="D2284" t="str">
            <v>A74667</v>
          </cell>
          <cell r="E2284" t="str">
            <v>ugb</v>
          </cell>
          <cell r="F2284" t="str">
            <v>THW</v>
          </cell>
          <cell r="G2284" t="str">
            <v>UT22</v>
          </cell>
          <cell r="H2284" t="str">
            <v>11</v>
          </cell>
          <cell r="I2284" t="str">
            <v>GB</v>
          </cell>
          <cell r="J2284" t="str">
            <v>04/01/2010</v>
          </cell>
          <cell r="K2284">
            <v>7.023626666667</v>
          </cell>
          <cell r="L2284">
            <v>13000</v>
          </cell>
          <cell r="M2284">
            <v>696.072</v>
          </cell>
          <cell r="BG2284">
            <v>13696.072</v>
          </cell>
          <cell r="BH2284">
            <v>13696.072</v>
          </cell>
        </row>
        <row r="2285">
          <cell r="D2285" t="str">
            <v>A74262</v>
          </cell>
          <cell r="E2285" t="str">
            <v>ugb</v>
          </cell>
          <cell r="F2285" t="str">
            <v>EEC</v>
          </cell>
          <cell r="G2285" t="str">
            <v>UE21</v>
          </cell>
          <cell r="H2285" t="str">
            <v>0</v>
          </cell>
          <cell r="I2285" t="str">
            <v>GB</v>
          </cell>
          <cell r="J2285" t="str">
            <v>10/04/2006</v>
          </cell>
          <cell r="K2285">
            <v>13.544177644231</v>
          </cell>
          <cell r="L2285">
            <v>21835</v>
          </cell>
          <cell r="M2285">
            <v>1915.3019999999999</v>
          </cell>
          <cell r="U2285">
            <v>382.11250000000001</v>
          </cell>
          <cell r="AA2285">
            <v>4039.4749999999999</v>
          </cell>
          <cell r="BG2285">
            <v>28171.889500000001</v>
          </cell>
          <cell r="BH2285">
            <v>24132.414500000003</v>
          </cell>
        </row>
        <row r="2286">
          <cell r="D2286" t="str">
            <v>A25110</v>
          </cell>
          <cell r="E2286" t="str">
            <v>ugb</v>
          </cell>
          <cell r="F2286" t="str">
            <v>TRL</v>
          </cell>
          <cell r="G2286" t="str">
            <v>UT41</v>
          </cell>
          <cell r="H2286" t="str">
            <v>0</v>
          </cell>
          <cell r="I2286" t="str">
            <v>GB</v>
          </cell>
          <cell r="J2286" t="str">
            <v>27/07/2009</v>
          </cell>
          <cell r="K2286">
            <v>5.5646523076919996</v>
          </cell>
          <cell r="L2286">
            <v>10500</v>
          </cell>
          <cell r="M2286">
            <v>351.072</v>
          </cell>
          <cell r="BG2286">
            <v>10851.072</v>
          </cell>
          <cell r="BH2286">
            <v>10851.072</v>
          </cell>
        </row>
        <row r="2287">
          <cell r="D2287" t="str">
            <v>A93025</v>
          </cell>
          <cell r="E2287" t="str">
            <v>ugb</v>
          </cell>
          <cell r="F2287" t="str">
            <v>SBS</v>
          </cell>
          <cell r="G2287" t="str">
            <v>UP51</v>
          </cell>
          <cell r="H2287" t="str">
            <v>0</v>
          </cell>
          <cell r="I2287" t="str">
            <v>DE</v>
          </cell>
          <cell r="J2287" t="str">
            <v>17/11/2003</v>
          </cell>
          <cell r="K2287">
            <v>32.503190410256003</v>
          </cell>
          <cell r="L2287">
            <v>41400</v>
          </cell>
          <cell r="M2287">
            <v>5131.3712999999998</v>
          </cell>
          <cell r="P2287">
            <v>3739.85</v>
          </cell>
          <cell r="U2287">
            <v>724.5</v>
          </cell>
          <cell r="Y2287">
            <v>340</v>
          </cell>
          <cell r="AA2287">
            <v>7659</v>
          </cell>
          <cell r="AT2287">
            <v>3312</v>
          </cell>
          <cell r="AX2287">
            <v>724.5</v>
          </cell>
          <cell r="BE2287">
            <v>350</v>
          </cell>
          <cell r="BG2287">
            <v>63381.221299999997</v>
          </cell>
          <cell r="BH2287">
            <v>55372.221299999997</v>
          </cell>
        </row>
        <row r="2288">
          <cell r="D2288" t="str">
            <v>A25057</v>
          </cell>
          <cell r="E2288" t="str">
            <v>ugb</v>
          </cell>
          <cell r="F2288" t="str">
            <v>TRL</v>
          </cell>
          <cell r="G2288" t="str">
            <v>UT41</v>
          </cell>
          <cell r="H2288" t="str">
            <v>0</v>
          </cell>
          <cell r="I2288" t="str">
            <v>GB</v>
          </cell>
          <cell r="J2288" t="str">
            <v>15/09/2008</v>
          </cell>
          <cell r="K2288">
            <v>35.549999999999997</v>
          </cell>
          <cell r="L2288">
            <v>12480</v>
          </cell>
          <cell r="M2288">
            <v>0</v>
          </cell>
          <cell r="AA2288">
            <v>2308.8000000000002</v>
          </cell>
          <cell r="BG2288">
            <v>14788.8</v>
          </cell>
          <cell r="BH2288">
            <v>12480</v>
          </cell>
        </row>
        <row r="2289">
          <cell r="D2289" t="str">
            <v>U02905</v>
          </cell>
          <cell r="E2289" t="str">
            <v>ugb</v>
          </cell>
          <cell r="F2289" t="str">
            <v>GGE</v>
          </cell>
          <cell r="G2289" t="str">
            <v>UP31</v>
          </cell>
          <cell r="H2289" t="str">
            <v>7</v>
          </cell>
          <cell r="J2289" t="str">
            <v>16/06/2008</v>
          </cell>
          <cell r="K2289">
            <v>0</v>
          </cell>
          <cell r="L2289">
            <v>22.5</v>
          </cell>
          <cell r="M2289">
            <v>0</v>
          </cell>
          <cell r="BG2289">
            <v>22.5</v>
          </cell>
          <cell r="BH2289">
            <v>22.5</v>
          </cell>
        </row>
        <row r="2290">
          <cell r="D2290" t="str">
            <v>A91480</v>
          </cell>
          <cell r="E2290" t="str">
            <v>ugb</v>
          </cell>
          <cell r="F2290" t="str">
            <v>EEX</v>
          </cell>
          <cell r="G2290" t="str">
            <v>UE11</v>
          </cell>
          <cell r="H2290" t="str">
            <v>2</v>
          </cell>
          <cell r="I2290" t="str">
            <v>GB</v>
          </cell>
          <cell r="J2290" t="str">
            <v>04/03/2002</v>
          </cell>
          <cell r="K2290">
            <v>66.657622256409994</v>
          </cell>
          <cell r="L2290">
            <v>89826.3</v>
          </cell>
          <cell r="M2290">
            <v>12278.1774</v>
          </cell>
          <cell r="P2290">
            <v>7102</v>
          </cell>
          <cell r="U2290">
            <v>1571.9602500000001</v>
          </cell>
          <cell r="Y2290">
            <v>414.1</v>
          </cell>
          <cell r="AA2290">
            <v>16617.8655</v>
          </cell>
          <cell r="AX2290">
            <v>1571.9602500000001</v>
          </cell>
          <cell r="BD2290">
            <v>600</v>
          </cell>
          <cell r="BG2290">
            <v>129982.3634</v>
          </cell>
          <cell r="BH2290">
            <v>112764.4979</v>
          </cell>
        </row>
        <row r="2291">
          <cell r="D2291" t="str">
            <v>U02753</v>
          </cell>
          <cell r="E2291" t="str">
            <v>ugb</v>
          </cell>
          <cell r="F2291" t="str">
            <v>THW</v>
          </cell>
          <cell r="G2291" t="str">
            <v>UT23</v>
          </cell>
          <cell r="H2291" t="str">
            <v>6</v>
          </cell>
          <cell r="J2291" t="str">
            <v>15/08/2007</v>
          </cell>
          <cell r="K2291">
            <v>0</v>
          </cell>
          <cell r="L2291">
            <v>26</v>
          </cell>
          <cell r="M2291">
            <v>0</v>
          </cell>
          <cell r="BG2291">
            <v>26</v>
          </cell>
          <cell r="BH2291">
            <v>26</v>
          </cell>
        </row>
        <row r="2292">
          <cell r="D2292" t="str">
            <v>A96202</v>
          </cell>
          <cell r="E2292" t="str">
            <v>ugb</v>
          </cell>
          <cell r="F2292" t="str">
            <v>WEN</v>
          </cell>
          <cell r="G2292" t="str">
            <v>UU41</v>
          </cell>
          <cell r="H2292" t="str">
            <v>9</v>
          </cell>
          <cell r="I2292" t="str">
            <v>GB</v>
          </cell>
          <cell r="J2292" t="str">
            <v>03/01/2006</v>
          </cell>
          <cell r="K2292">
            <v>13.326395897436001</v>
          </cell>
          <cell r="L2292">
            <v>23800</v>
          </cell>
          <cell r="M2292">
            <v>2186.4720000000002</v>
          </cell>
          <cell r="BG2292">
            <v>25986.472000000002</v>
          </cell>
          <cell r="BH2292">
            <v>25986.472000000002</v>
          </cell>
        </row>
        <row r="2293">
          <cell r="D2293" t="str">
            <v>A76296</v>
          </cell>
          <cell r="E2293" t="str">
            <v>ugb</v>
          </cell>
          <cell r="F2293" t="str">
            <v>THW</v>
          </cell>
          <cell r="G2293" t="str">
            <v>UT21</v>
          </cell>
          <cell r="H2293" t="str">
            <v>8</v>
          </cell>
          <cell r="J2293" t="str">
            <v>16/09/2013</v>
          </cell>
          <cell r="K2293">
            <v>36.72</v>
          </cell>
          <cell r="L2293">
            <v>36.72</v>
          </cell>
          <cell r="M2293">
            <v>0</v>
          </cell>
          <cell r="BG2293">
            <v>36.72</v>
          </cell>
          <cell r="BH2293">
            <v>36.72</v>
          </cell>
        </row>
        <row r="2294">
          <cell r="D2294" t="str">
            <v>A49908</v>
          </cell>
          <cell r="E2294" t="str">
            <v>ugb</v>
          </cell>
          <cell r="F2294" t="str">
            <v>GGE</v>
          </cell>
          <cell r="G2294" t="str">
            <v>UP31</v>
          </cell>
          <cell r="H2294" t="str">
            <v>0</v>
          </cell>
          <cell r="I2294" t="str">
            <v>GB</v>
          </cell>
          <cell r="J2294" t="str">
            <v>09/07/2007</v>
          </cell>
          <cell r="K2294">
            <v>24.843640384615</v>
          </cell>
          <cell r="L2294">
            <v>36000</v>
          </cell>
          <cell r="M2294">
            <v>4304.7719999999999</v>
          </cell>
          <cell r="U2294">
            <v>630</v>
          </cell>
          <cell r="AA2294">
            <v>6660</v>
          </cell>
          <cell r="AX2294">
            <v>630</v>
          </cell>
          <cell r="AZ2294">
            <v>3150</v>
          </cell>
          <cell r="BF2294">
            <v>300</v>
          </cell>
          <cell r="BG2294">
            <v>51674.771999999997</v>
          </cell>
          <cell r="BH2294">
            <v>44714.771999999997</v>
          </cell>
        </row>
        <row r="2295">
          <cell r="D2295" t="str">
            <v>A00209</v>
          </cell>
          <cell r="E2295" t="str">
            <v>ugb</v>
          </cell>
          <cell r="F2295" t="str">
            <v>MMA</v>
          </cell>
          <cell r="G2295" t="str">
            <v>UU81</v>
          </cell>
          <cell r="H2295" t="str">
            <v>9</v>
          </cell>
          <cell r="I2295" t="str">
            <v>GB</v>
          </cell>
          <cell r="J2295" t="str">
            <v>14/05/2007</v>
          </cell>
          <cell r="K2295">
            <v>13.281459487178999</v>
          </cell>
          <cell r="L2295">
            <v>23723</v>
          </cell>
          <cell r="M2295">
            <v>2175.846</v>
          </cell>
          <cell r="BG2295">
            <v>25898.846000000001</v>
          </cell>
          <cell r="BH2295">
            <v>25898.846000000001</v>
          </cell>
        </row>
        <row r="2296">
          <cell r="D2296" t="str">
            <v>S10343</v>
          </cell>
          <cell r="E2296" t="str">
            <v>ugb</v>
          </cell>
          <cell r="F2296" t="str">
            <v>TRL</v>
          </cell>
          <cell r="G2296" t="str">
            <v>UT43</v>
          </cell>
          <cell r="H2296" t="str">
            <v>7</v>
          </cell>
          <cell r="J2296" t="str">
            <v>14/01/2013</v>
          </cell>
          <cell r="K2296">
            <v>31.75</v>
          </cell>
          <cell r="L2296">
            <v>31.75</v>
          </cell>
          <cell r="M2296">
            <v>0</v>
          </cell>
          <cell r="BG2296">
            <v>31.75</v>
          </cell>
          <cell r="BH2296">
            <v>31.75</v>
          </cell>
        </row>
        <row r="2297">
          <cell r="D2297" t="str">
            <v>A50216</v>
          </cell>
          <cell r="E2297" t="str">
            <v>ugb</v>
          </cell>
          <cell r="F2297" t="str">
            <v>SBR</v>
          </cell>
          <cell r="G2297" t="str">
            <v>UT31</v>
          </cell>
          <cell r="H2297" t="str">
            <v>5</v>
          </cell>
          <cell r="I2297" t="str">
            <v>GB</v>
          </cell>
          <cell r="J2297" t="str">
            <v>16/04/2012</v>
          </cell>
          <cell r="K2297">
            <v>0</v>
          </cell>
          <cell r="L2297">
            <v>46.2</v>
          </cell>
          <cell r="M2297">
            <v>0</v>
          </cell>
          <cell r="BG2297">
            <v>46.2</v>
          </cell>
          <cell r="BH2297">
            <v>46.2</v>
          </cell>
        </row>
        <row r="2298">
          <cell r="D2298" t="str">
            <v>A76211</v>
          </cell>
          <cell r="E2298" t="str">
            <v>ugb</v>
          </cell>
          <cell r="F2298" t="str">
            <v>TRL</v>
          </cell>
          <cell r="G2298" t="str">
            <v>UT43</v>
          </cell>
          <cell r="H2298" t="str">
            <v>11</v>
          </cell>
          <cell r="J2298" t="str">
            <v>08/07/2013</v>
          </cell>
          <cell r="K2298">
            <v>0</v>
          </cell>
          <cell r="L2298">
            <v>12070.5</v>
          </cell>
          <cell r="M2298">
            <v>0</v>
          </cell>
          <cell r="BG2298">
            <v>12070.5</v>
          </cell>
          <cell r="BH2298">
            <v>12070.5</v>
          </cell>
        </row>
        <row r="2299">
          <cell r="D2299" t="str">
            <v>A49979</v>
          </cell>
          <cell r="E2299" t="str">
            <v>ugb</v>
          </cell>
          <cell r="F2299" t="str">
            <v>TRL</v>
          </cell>
          <cell r="G2299" t="str">
            <v>UT42</v>
          </cell>
          <cell r="H2299" t="str">
            <v>9</v>
          </cell>
          <cell r="I2299" t="str">
            <v>GB</v>
          </cell>
          <cell r="J2299" t="str">
            <v>27/05/2008</v>
          </cell>
          <cell r="K2299">
            <v>13.734908717949001</v>
          </cell>
          <cell r="L2299">
            <v>24500</v>
          </cell>
          <cell r="M2299">
            <v>2283.0720000000001</v>
          </cell>
          <cell r="BG2299">
            <v>26783.072</v>
          </cell>
          <cell r="BH2299">
            <v>26783.072</v>
          </cell>
        </row>
        <row r="2300">
          <cell r="D2300" t="str">
            <v>A76107</v>
          </cell>
          <cell r="E2300" t="str">
            <v>ugb</v>
          </cell>
          <cell r="F2300" t="str">
            <v>WWN</v>
          </cell>
          <cell r="G2300" t="str">
            <v>UU61</v>
          </cell>
          <cell r="H2300" t="str">
            <v>10</v>
          </cell>
          <cell r="I2300" t="str">
            <v>GB</v>
          </cell>
          <cell r="J2300" t="str">
            <v>08/04/2013</v>
          </cell>
          <cell r="K2300">
            <v>0</v>
          </cell>
          <cell r="L2300">
            <v>18.54</v>
          </cell>
          <cell r="M2300">
            <v>0</v>
          </cell>
          <cell r="BG2300">
            <v>18.54</v>
          </cell>
          <cell r="BH2300">
            <v>18.54</v>
          </cell>
        </row>
        <row r="2301">
          <cell r="D2301" t="str">
            <v>A25200</v>
          </cell>
          <cell r="E2301" t="str">
            <v>ugb</v>
          </cell>
          <cell r="F2301" t="str">
            <v>WWN</v>
          </cell>
          <cell r="G2301" t="str">
            <v>UU61</v>
          </cell>
          <cell r="H2301" t="str">
            <v>7</v>
          </cell>
          <cell r="I2301" t="str">
            <v>GB</v>
          </cell>
          <cell r="J2301" t="str">
            <v>05/03/2010</v>
          </cell>
          <cell r="K2301">
            <v>23.894709709128001</v>
          </cell>
          <cell r="L2301">
            <v>33785.337599999999</v>
          </cell>
          <cell r="M2301">
            <v>3564.4485887999999</v>
          </cell>
          <cell r="U2301">
            <v>591.24340800000004</v>
          </cell>
          <cell r="Y2301">
            <v>414.1</v>
          </cell>
          <cell r="AA2301">
            <v>6250.287456</v>
          </cell>
          <cell r="AL2301">
            <v>1689.2668799999999</v>
          </cell>
          <cell r="BF2301">
            <v>300</v>
          </cell>
          <cell r="BG2301">
            <v>46594.683932799999</v>
          </cell>
          <cell r="BH2301">
            <v>40044.396476800001</v>
          </cell>
        </row>
        <row r="2302">
          <cell r="D2302" t="str">
            <v>A25116</v>
          </cell>
          <cell r="E2302" t="str">
            <v>ugb</v>
          </cell>
          <cell r="F2302" t="str">
            <v>THW</v>
          </cell>
          <cell r="G2302" t="str">
            <v>UT22</v>
          </cell>
          <cell r="H2302" t="str">
            <v>0</v>
          </cell>
          <cell r="I2302" t="str">
            <v>GB</v>
          </cell>
          <cell r="J2302" t="str">
            <v>10/08/2009</v>
          </cell>
          <cell r="K2302">
            <v>8.7173446153850005</v>
          </cell>
          <cell r="L2302">
            <v>13500</v>
          </cell>
          <cell r="M2302">
            <v>765.072</v>
          </cell>
          <cell r="AA2302">
            <v>2497.5</v>
          </cell>
          <cell r="AX2302">
            <v>236.25</v>
          </cell>
          <cell r="BG2302">
            <v>16998.822</v>
          </cell>
          <cell r="BH2302">
            <v>14501.322</v>
          </cell>
        </row>
        <row r="2303">
          <cell r="D2303" t="str">
            <v>A76336</v>
          </cell>
          <cell r="E2303" t="str">
            <v>ugb</v>
          </cell>
          <cell r="F2303" t="str">
            <v>TRL</v>
          </cell>
          <cell r="G2303" t="str">
            <v>UT41</v>
          </cell>
          <cell r="H2303" t="str">
            <v>6</v>
          </cell>
          <cell r="J2303" t="str">
            <v>16/10/2013</v>
          </cell>
          <cell r="K2303">
            <v>46.67</v>
          </cell>
          <cell r="L2303">
            <v>46.67</v>
          </cell>
          <cell r="M2303">
            <v>0</v>
          </cell>
          <cell r="BG2303">
            <v>46.67</v>
          </cell>
          <cell r="BH2303">
            <v>46.67</v>
          </cell>
        </row>
        <row r="2304">
          <cell r="D2304" t="str">
            <v>A76349</v>
          </cell>
          <cell r="E2304" t="str">
            <v>ugb</v>
          </cell>
          <cell r="F2304" t="str">
            <v>TRL</v>
          </cell>
          <cell r="G2304" t="str">
            <v>UT41</v>
          </cell>
          <cell r="H2304" t="str">
            <v>7</v>
          </cell>
          <cell r="J2304" t="str">
            <v>21/10/2013</v>
          </cell>
          <cell r="K2304">
            <v>0</v>
          </cell>
          <cell r="L2304">
            <v>48</v>
          </cell>
          <cell r="M2304">
            <v>0</v>
          </cell>
          <cell r="BG2304">
            <v>48</v>
          </cell>
          <cell r="BH2304">
            <v>48</v>
          </cell>
        </row>
        <row r="2305">
          <cell r="D2305" t="str">
            <v>A00166</v>
          </cell>
          <cell r="E2305" t="str">
            <v>ugb</v>
          </cell>
          <cell r="F2305" t="str">
            <v>WEN</v>
          </cell>
          <cell r="G2305" t="str">
            <v>UU41</v>
          </cell>
          <cell r="H2305" t="str">
            <v>0</v>
          </cell>
          <cell r="I2305" t="str">
            <v>GB</v>
          </cell>
          <cell r="J2305" t="str">
            <v>16/10/2006</v>
          </cell>
          <cell r="K2305">
            <v>13.490419230769</v>
          </cell>
          <cell r="L2305">
            <v>21000</v>
          </cell>
          <cell r="M2305">
            <v>1800.0719999999999</v>
          </cell>
          <cell r="U2305">
            <v>367.5</v>
          </cell>
          <cell r="Y2305">
            <v>340</v>
          </cell>
          <cell r="AA2305">
            <v>3885</v>
          </cell>
          <cell r="AX2305">
            <v>367.5</v>
          </cell>
          <cell r="BF2305">
            <v>300</v>
          </cell>
          <cell r="BG2305">
            <v>28060.072</v>
          </cell>
          <cell r="BH2305">
            <v>23875.072</v>
          </cell>
        </row>
        <row r="2306">
          <cell r="D2306" t="str">
            <v>A74263</v>
          </cell>
          <cell r="E2306" t="str">
            <v>ugb</v>
          </cell>
          <cell r="F2306" t="str">
            <v>EEC</v>
          </cell>
          <cell r="G2306" t="str">
            <v>UE21</v>
          </cell>
          <cell r="H2306" t="str">
            <v>3</v>
          </cell>
          <cell r="I2306" t="str">
            <v>GB</v>
          </cell>
          <cell r="J2306" t="str">
            <v>06/04/2006</v>
          </cell>
          <cell r="K2306">
            <v>0</v>
          </cell>
          <cell r="L2306">
            <v>54000</v>
          </cell>
          <cell r="M2306">
            <v>7219.3320000000003</v>
          </cell>
          <cell r="BG2306">
            <v>61219.332000000002</v>
          </cell>
          <cell r="BH2306">
            <v>61219.332000000002</v>
          </cell>
        </row>
        <row r="2307">
          <cell r="D2307" t="str">
            <v>A24739</v>
          </cell>
          <cell r="E2307" t="str">
            <v>ugb</v>
          </cell>
          <cell r="F2307" t="str">
            <v>BBI</v>
          </cell>
          <cell r="G2307" t="str">
            <v>UP21</v>
          </cell>
          <cell r="H2307" t="str">
            <v>8</v>
          </cell>
          <cell r="I2307" t="str">
            <v>GB</v>
          </cell>
          <cell r="J2307" t="str">
            <v>20/03/2006</v>
          </cell>
          <cell r="K2307">
            <v>14.601539487179</v>
          </cell>
          <cell r="L2307">
            <v>25985</v>
          </cell>
          <cell r="M2307">
            <v>2488.002</v>
          </cell>
          <cell r="BG2307">
            <v>28473.002</v>
          </cell>
          <cell r="BH2307">
            <v>28473.002</v>
          </cell>
        </row>
        <row r="2308">
          <cell r="D2308" t="str">
            <v>A76529</v>
          </cell>
          <cell r="E2308" t="str">
            <v>ugb</v>
          </cell>
          <cell r="F2308" t="str">
            <v>TRL</v>
          </cell>
          <cell r="G2308" t="str">
            <v>UT43</v>
          </cell>
          <cell r="H2308" t="str">
            <v>3</v>
          </cell>
          <cell r="J2308" t="str">
            <v>07/04/2014</v>
          </cell>
          <cell r="K2308">
            <v>67.148098461537998</v>
          </cell>
          <cell r="L2308">
            <v>90000</v>
          </cell>
          <cell r="M2308">
            <v>11734.691999999999</v>
          </cell>
          <cell r="O2308">
            <v>2990</v>
          </cell>
          <cell r="U2308">
            <v>1575</v>
          </cell>
          <cell r="Y2308">
            <v>414.1</v>
          </cell>
          <cell r="AA2308">
            <v>16650</v>
          </cell>
          <cell r="AM2308">
            <v>5400</v>
          </cell>
          <cell r="AX2308">
            <v>1575</v>
          </cell>
          <cell r="BD2308">
            <v>600</v>
          </cell>
          <cell r="BG2308">
            <v>130938.792</v>
          </cell>
          <cell r="BH2308">
            <v>113688.792</v>
          </cell>
        </row>
        <row r="2309">
          <cell r="D2309" t="str">
            <v>A76270</v>
          </cell>
          <cell r="E2309" t="str">
            <v>ugb</v>
          </cell>
          <cell r="F2309" t="str">
            <v>TRL</v>
          </cell>
          <cell r="G2309" t="str">
            <v>UT43</v>
          </cell>
          <cell r="H2309" t="str">
            <v>3</v>
          </cell>
          <cell r="I2309" t="str">
            <v>GB</v>
          </cell>
          <cell r="J2309" t="str">
            <v>02/12/2013</v>
          </cell>
          <cell r="K2309">
            <v>51.960036923076999</v>
          </cell>
          <cell r="L2309">
            <v>90000</v>
          </cell>
          <cell r="M2309">
            <v>11322.072</v>
          </cell>
          <cell r="BG2309">
            <v>101322.072</v>
          </cell>
          <cell r="BH2309">
            <v>101322.072</v>
          </cell>
        </row>
        <row r="2310">
          <cell r="D2310" t="str">
            <v>A76421</v>
          </cell>
          <cell r="E2310" t="str">
            <v>ugb</v>
          </cell>
          <cell r="F2310" t="str">
            <v>TRL</v>
          </cell>
          <cell r="G2310" t="str">
            <v>UT43</v>
          </cell>
          <cell r="H2310" t="str">
            <v>3</v>
          </cell>
          <cell r="I2310" t="str">
            <v>GB</v>
          </cell>
          <cell r="J2310" t="str">
            <v>06/01/2014</v>
          </cell>
          <cell r="K2310">
            <v>51.960036923076999</v>
          </cell>
          <cell r="L2310">
            <v>90000</v>
          </cell>
          <cell r="M2310">
            <v>11322.072</v>
          </cell>
          <cell r="BG2310">
            <v>101322.072</v>
          </cell>
          <cell r="BH2310">
            <v>101322.072</v>
          </cell>
        </row>
        <row r="2311">
          <cell r="D2311" t="str">
            <v>A76446</v>
          </cell>
          <cell r="E2311" t="str">
            <v>ugb</v>
          </cell>
          <cell r="F2311" t="str">
            <v>TRL</v>
          </cell>
          <cell r="G2311" t="str">
            <v>UT43</v>
          </cell>
          <cell r="H2311" t="str">
            <v>3</v>
          </cell>
          <cell r="I2311" t="str">
            <v>GB</v>
          </cell>
          <cell r="J2311" t="str">
            <v>10/02/2014</v>
          </cell>
          <cell r="K2311">
            <v>51.960036923076999</v>
          </cell>
          <cell r="L2311">
            <v>90000</v>
          </cell>
          <cell r="M2311">
            <v>11322.072</v>
          </cell>
          <cell r="BG2311">
            <v>101322.072</v>
          </cell>
          <cell r="BH2311">
            <v>101322.072</v>
          </cell>
        </row>
        <row r="2312">
          <cell r="D2312" t="str">
            <v>A74824</v>
          </cell>
          <cell r="E2312" t="str">
            <v>ugb</v>
          </cell>
          <cell r="F2312" t="str">
            <v>TRL</v>
          </cell>
          <cell r="G2312" t="str">
            <v>UT42</v>
          </cell>
          <cell r="H2312" t="str">
            <v>7</v>
          </cell>
          <cell r="J2312" t="str">
            <v>16/07/2012</v>
          </cell>
          <cell r="K2312">
            <v>0</v>
          </cell>
          <cell r="L2312">
            <v>27.14</v>
          </cell>
          <cell r="M2312">
            <v>0</v>
          </cell>
          <cell r="BG2312">
            <v>27.14</v>
          </cell>
          <cell r="BH2312">
            <v>27.14</v>
          </cell>
        </row>
        <row r="2313">
          <cell r="D2313" t="str">
            <v>A84999</v>
          </cell>
          <cell r="E2313" t="str">
            <v>ugb</v>
          </cell>
          <cell r="F2313" t="str">
            <v>WWN</v>
          </cell>
          <cell r="G2313" t="str">
            <v>UU71</v>
          </cell>
          <cell r="H2313" t="str">
            <v>0</v>
          </cell>
          <cell r="I2313" t="str">
            <v>GB</v>
          </cell>
          <cell r="J2313" t="str">
            <v>21/07/2003</v>
          </cell>
          <cell r="K2313">
            <v>16.063076923076999</v>
          </cell>
          <cell r="L2313">
            <v>25150</v>
          </cell>
          <cell r="M2313">
            <v>0</v>
          </cell>
          <cell r="U2313">
            <v>440.125</v>
          </cell>
          <cell r="Y2313">
            <v>340</v>
          </cell>
          <cell r="AA2313">
            <v>4652.75</v>
          </cell>
          <cell r="AX2313">
            <v>440.125</v>
          </cell>
          <cell r="BF2313">
            <v>300</v>
          </cell>
          <cell r="BG2313">
            <v>31323</v>
          </cell>
          <cell r="BH2313">
            <v>26370.25</v>
          </cell>
        </row>
        <row r="2314">
          <cell r="D2314" t="str">
            <v>A85995</v>
          </cell>
          <cell r="E2314" t="str">
            <v>ugb</v>
          </cell>
          <cell r="F2314" t="str">
            <v>SBR</v>
          </cell>
          <cell r="G2314" t="str">
            <v>UT31</v>
          </cell>
          <cell r="H2314" t="str">
            <v>8</v>
          </cell>
          <cell r="I2314" t="str">
            <v>GB</v>
          </cell>
          <cell r="J2314" t="str">
            <v>04/08/2003</v>
          </cell>
          <cell r="K2314">
            <v>23.664106742821001</v>
          </cell>
          <cell r="L2314">
            <v>28896.933249999998</v>
          </cell>
          <cell r="M2314">
            <v>3563.2335885000002</v>
          </cell>
          <cell r="P2314">
            <v>4879.6000000000004</v>
          </cell>
          <cell r="U2314">
            <v>505.696331875</v>
          </cell>
          <cell r="Y2314">
            <v>414.1</v>
          </cell>
          <cell r="AA2314">
            <v>5345.9326512500002</v>
          </cell>
          <cell r="AM2314">
            <v>1733.8159949999999</v>
          </cell>
          <cell r="AX2314">
            <v>505.696331875</v>
          </cell>
          <cell r="BF2314">
            <v>300</v>
          </cell>
          <cell r="BG2314">
            <v>46145.008148499997</v>
          </cell>
          <cell r="BH2314">
            <v>40499.07549725</v>
          </cell>
        </row>
        <row r="2315">
          <cell r="D2315" t="str">
            <v>A24776</v>
          </cell>
          <cell r="E2315" t="str">
            <v>ugb</v>
          </cell>
          <cell r="F2315" t="str">
            <v>WEN</v>
          </cell>
          <cell r="G2315" t="str">
            <v>UU41</v>
          </cell>
          <cell r="H2315" t="str">
            <v>6</v>
          </cell>
          <cell r="I2315" t="str">
            <v>GB</v>
          </cell>
          <cell r="J2315" t="str">
            <v>26/06/2006</v>
          </cell>
          <cell r="K2315">
            <v>24.880822358974001</v>
          </cell>
          <cell r="L2315">
            <v>34486.199999999997</v>
          </cell>
          <cell r="M2315">
            <v>3661.1676000000002</v>
          </cell>
          <cell r="U2315">
            <v>603.50850000000003</v>
          </cell>
          <cell r="Y2315">
            <v>414.1</v>
          </cell>
          <cell r="AA2315">
            <v>6379.9470000000001</v>
          </cell>
          <cell r="AM2315">
            <v>2069.172</v>
          </cell>
          <cell r="AX2315">
            <v>603.50850000000003</v>
          </cell>
          <cell r="BF2315">
            <v>300</v>
          </cell>
          <cell r="BG2315">
            <v>48517.603600000002</v>
          </cell>
          <cell r="BH2315">
            <v>41837.656600000002</v>
          </cell>
        </row>
        <row r="2316">
          <cell r="D2316" t="str">
            <v>I00321</v>
          </cell>
          <cell r="E2316" t="str">
            <v>uin</v>
          </cell>
          <cell r="F2316" t="str">
            <v>TRS</v>
          </cell>
          <cell r="G2316" t="str">
            <v>UT111</v>
          </cell>
          <cell r="H2316" t="str">
            <v>6</v>
          </cell>
          <cell r="I2316" t="str">
            <v>IN</v>
          </cell>
          <cell r="J2316" t="str">
            <v>11/11/2013</v>
          </cell>
          <cell r="K2316">
            <v>7.5484792753190826</v>
          </cell>
          <cell r="L2316">
            <v>8836.9581226373411</v>
          </cell>
          <cell r="M2316">
            <v>0</v>
          </cell>
          <cell r="S2316">
            <v>94.260886641464964</v>
          </cell>
          <cell r="V2316">
            <v>424.17398988659238</v>
          </cell>
          <cell r="AA2316">
            <v>2436.3807747066621</v>
          </cell>
          <cell r="AB2316">
            <v>4418.4790613186697</v>
          </cell>
          <cell r="AC2316">
            <v>147.28263537728901</v>
          </cell>
          <cell r="AD2316">
            <v>245.47105896214833</v>
          </cell>
          <cell r="AQ2316">
            <v>1060.4349747164808</v>
          </cell>
          <cell r="BA2316">
            <v>0</v>
          </cell>
          <cell r="BG2316">
            <v>17663.44150424665</v>
          </cell>
          <cell r="BH2316">
            <v>15227.060729539988</v>
          </cell>
        </row>
        <row r="2317">
          <cell r="D2317" t="str">
            <v>A74589</v>
          </cell>
          <cell r="E2317" t="str">
            <v>ugb</v>
          </cell>
          <cell r="F2317" t="str">
            <v>WEN</v>
          </cell>
          <cell r="G2317" t="str">
            <v>UU41</v>
          </cell>
          <cell r="H2317" t="str">
            <v>5</v>
          </cell>
          <cell r="I2317" t="str">
            <v>AU</v>
          </cell>
          <cell r="J2317" t="str">
            <v>16/03/2009</v>
          </cell>
          <cell r="K2317">
            <v>26.175179487179001</v>
          </cell>
          <cell r="L2317">
            <v>27876</v>
          </cell>
          <cell r="M2317">
            <v>2748.96</v>
          </cell>
          <cell r="BG2317">
            <v>30624.959999999999</v>
          </cell>
          <cell r="BH2317">
            <v>30624.959999999999</v>
          </cell>
        </row>
        <row r="2318">
          <cell r="D2318" t="str">
            <v>A46352</v>
          </cell>
          <cell r="E2318" t="str">
            <v>ugb</v>
          </cell>
          <cell r="F2318" t="str">
            <v>TRL</v>
          </cell>
          <cell r="G2318" t="str">
            <v>UT42</v>
          </cell>
          <cell r="H2318" t="str">
            <v>10</v>
          </cell>
          <cell r="J2318" t="str">
            <v>14/10/2013</v>
          </cell>
          <cell r="K2318">
            <v>38.5</v>
          </cell>
          <cell r="L2318">
            <v>38.5</v>
          </cell>
          <cell r="M2318">
            <v>0</v>
          </cell>
          <cell r="BG2318">
            <v>38.5</v>
          </cell>
          <cell r="BH2318">
            <v>38.5</v>
          </cell>
        </row>
        <row r="2319">
          <cell r="D2319" t="str">
            <v>A24723</v>
          </cell>
          <cell r="E2319" t="str">
            <v>ugb</v>
          </cell>
          <cell r="F2319" t="str">
            <v>WTC</v>
          </cell>
          <cell r="G2319" t="str">
            <v>UU22</v>
          </cell>
          <cell r="H2319" t="str">
            <v>6</v>
          </cell>
          <cell r="I2319" t="str">
            <v>GB</v>
          </cell>
          <cell r="J2319" t="str">
            <v>18/04/2006</v>
          </cell>
          <cell r="K2319">
            <v>17.414442051281998</v>
          </cell>
          <cell r="L2319">
            <v>30805</v>
          </cell>
          <cell r="M2319">
            <v>3153.1619999999998</v>
          </cell>
          <cell r="BG2319">
            <v>33958.161999999997</v>
          </cell>
          <cell r="BH2319">
            <v>33958.161999999997</v>
          </cell>
        </row>
        <row r="2320">
          <cell r="D2320" t="str">
            <v>A76100</v>
          </cell>
          <cell r="E2320" t="str">
            <v>ugb</v>
          </cell>
          <cell r="F2320" t="str">
            <v>TRL</v>
          </cell>
          <cell r="G2320" t="str">
            <v>UT41</v>
          </cell>
          <cell r="H2320" t="str">
            <v>8</v>
          </cell>
          <cell r="I2320" t="str">
            <v>GB</v>
          </cell>
          <cell r="J2320" t="str">
            <v>22/04/2013</v>
          </cell>
          <cell r="K2320">
            <v>28.872165128205001</v>
          </cell>
          <cell r="L2320">
            <v>39975</v>
          </cell>
          <cell r="M2320">
            <v>4418.6220000000003</v>
          </cell>
          <cell r="U2320">
            <v>699.5625</v>
          </cell>
          <cell r="Y2320">
            <v>414.1</v>
          </cell>
          <cell r="AA2320">
            <v>7395.375</v>
          </cell>
          <cell r="AM2320">
            <v>2398.5</v>
          </cell>
          <cell r="AX2320">
            <v>699.5625</v>
          </cell>
          <cell r="BF2320">
            <v>300</v>
          </cell>
          <cell r="BG2320">
            <v>56300.722000000002</v>
          </cell>
          <cell r="BH2320">
            <v>48605.347000000002</v>
          </cell>
        </row>
        <row r="2321">
          <cell r="D2321" t="str">
            <v>A49732</v>
          </cell>
          <cell r="E2321" t="str">
            <v>ugb</v>
          </cell>
          <cell r="F2321" t="str">
            <v>EEX</v>
          </cell>
          <cell r="G2321" t="str">
            <v>UE11</v>
          </cell>
          <cell r="H2321" t="str">
            <v>0</v>
          </cell>
          <cell r="I2321" t="str">
            <v>GB</v>
          </cell>
          <cell r="J2321" t="str">
            <v>18/04/2006</v>
          </cell>
          <cell r="K2321">
            <v>21.888242051281999</v>
          </cell>
          <cell r="L2321">
            <v>30000</v>
          </cell>
          <cell r="M2321">
            <v>3042.0720000000001</v>
          </cell>
          <cell r="U2321">
            <v>525</v>
          </cell>
          <cell r="Y2321">
            <v>340</v>
          </cell>
          <cell r="AA2321">
            <v>5550</v>
          </cell>
          <cell r="AT2321">
            <v>2400</v>
          </cell>
          <cell r="AX2321">
            <v>525</v>
          </cell>
          <cell r="BF2321">
            <v>300</v>
          </cell>
          <cell r="BG2321">
            <v>42682.072</v>
          </cell>
          <cell r="BH2321">
            <v>36832.072</v>
          </cell>
        </row>
        <row r="2322">
          <cell r="D2322" t="str">
            <v>A50041</v>
          </cell>
          <cell r="E2322" t="str">
            <v>ugb</v>
          </cell>
          <cell r="F2322" t="str">
            <v>TRL</v>
          </cell>
          <cell r="G2322" t="str">
            <v>UT41</v>
          </cell>
          <cell r="H2322" t="str">
            <v>0</v>
          </cell>
          <cell r="I2322" t="str">
            <v>GB</v>
          </cell>
          <cell r="J2322" t="str">
            <v>12/01/2009</v>
          </cell>
          <cell r="K2322">
            <v>26.725641025641</v>
          </cell>
          <cell r="L2322">
            <v>16800</v>
          </cell>
          <cell r="M2322">
            <v>1342.4639999999999</v>
          </cell>
          <cell r="U2322">
            <v>294</v>
          </cell>
          <cell r="AA2322">
            <v>3108</v>
          </cell>
          <cell r="AX2322">
            <v>294</v>
          </cell>
          <cell r="BE2322">
            <v>350</v>
          </cell>
          <cell r="BG2322">
            <v>22188.464</v>
          </cell>
          <cell r="BH2322">
            <v>18730.464</v>
          </cell>
        </row>
        <row r="2323">
          <cell r="D2323" t="str">
            <v>A25237</v>
          </cell>
          <cell r="E2323" t="str">
            <v>ugb</v>
          </cell>
          <cell r="F2323" t="str">
            <v>TRL</v>
          </cell>
          <cell r="G2323" t="str">
            <v>UT41</v>
          </cell>
          <cell r="H2323" t="str">
            <v>7</v>
          </cell>
          <cell r="J2323" t="str">
            <v>14/11/2011</v>
          </cell>
          <cell r="K2323">
            <v>0</v>
          </cell>
          <cell r="L2323">
            <v>29.58</v>
          </cell>
          <cell r="M2323">
            <v>0</v>
          </cell>
          <cell r="BG2323">
            <v>29.58</v>
          </cell>
          <cell r="BH2323">
            <v>29.58</v>
          </cell>
        </row>
        <row r="2324">
          <cell r="D2324" t="str">
            <v>A24909</v>
          </cell>
          <cell r="E2324" t="str">
            <v>ugb</v>
          </cell>
          <cell r="F2324" t="str">
            <v>MAM</v>
          </cell>
          <cell r="G2324" t="str">
            <v>UU23</v>
          </cell>
          <cell r="H2324" t="str">
            <v>7</v>
          </cell>
          <cell r="I2324" t="str">
            <v>GB</v>
          </cell>
          <cell r="J2324" t="str">
            <v>18/06/2007</v>
          </cell>
          <cell r="K2324">
            <v>12.060006153846</v>
          </cell>
          <cell r="L2324">
            <v>21630</v>
          </cell>
          <cell r="M2324">
            <v>1887.0119999999999</v>
          </cell>
          <cell r="BG2324">
            <v>23517.011999999999</v>
          </cell>
          <cell r="BH2324">
            <v>23517.011999999999</v>
          </cell>
        </row>
        <row r="2325">
          <cell r="D2325" t="str">
            <v>A24740</v>
          </cell>
          <cell r="E2325" t="str">
            <v>ugb</v>
          </cell>
          <cell r="F2325" t="str">
            <v>GGE</v>
          </cell>
          <cell r="G2325" t="str">
            <v>UP31</v>
          </cell>
          <cell r="H2325" t="str">
            <v>6</v>
          </cell>
          <cell r="I2325" t="str">
            <v>GB</v>
          </cell>
          <cell r="J2325" t="str">
            <v>22/03/2006</v>
          </cell>
          <cell r="K2325">
            <v>26.865677948718002</v>
          </cell>
          <cell r="L2325">
            <v>47000</v>
          </cell>
          <cell r="M2325">
            <v>5388.0720000000001</v>
          </cell>
          <cell r="BG2325">
            <v>52388.072</v>
          </cell>
          <cell r="BH2325">
            <v>52388.072</v>
          </cell>
        </row>
        <row r="2326">
          <cell r="D2326" t="str">
            <v>A74327</v>
          </cell>
          <cell r="E2326" t="str">
            <v>ugb</v>
          </cell>
          <cell r="F2326" t="str">
            <v>WWN</v>
          </cell>
          <cell r="G2326" t="str">
            <v>UU71</v>
          </cell>
          <cell r="H2326" t="str">
            <v>0</v>
          </cell>
          <cell r="I2326" t="str">
            <v>GB</v>
          </cell>
          <cell r="J2326" t="str">
            <v>04/09/2006</v>
          </cell>
          <cell r="K2326">
            <v>9.5572504615380005</v>
          </cell>
          <cell r="L2326">
            <v>14060.8</v>
          </cell>
          <cell r="M2326">
            <v>842.4624</v>
          </cell>
          <cell r="U2326">
            <v>246.06399999999999</v>
          </cell>
          <cell r="Y2326">
            <v>340</v>
          </cell>
          <cell r="AA2326">
            <v>2601.248</v>
          </cell>
          <cell r="AX2326">
            <v>246.06399999999999</v>
          </cell>
          <cell r="BF2326">
            <v>300</v>
          </cell>
          <cell r="BG2326">
            <v>18636.6384</v>
          </cell>
          <cell r="BH2326">
            <v>15735.3904</v>
          </cell>
        </row>
        <row r="2327">
          <cell r="D2327" t="str">
            <v>A49760</v>
          </cell>
          <cell r="E2327" t="str">
            <v>ugb</v>
          </cell>
          <cell r="F2327" t="str">
            <v>EEA</v>
          </cell>
          <cell r="G2327" t="str">
            <v>UE31</v>
          </cell>
          <cell r="H2327" t="str">
            <v>4</v>
          </cell>
          <cell r="I2327" t="str">
            <v>GB</v>
          </cell>
          <cell r="J2327" t="str">
            <v>17/07/2006</v>
          </cell>
          <cell r="K2327">
            <v>23.655934358974001</v>
          </cell>
          <cell r="L2327">
            <v>41500</v>
          </cell>
          <cell r="M2327">
            <v>4629.0720000000001</v>
          </cell>
          <cell r="BG2327">
            <v>46129.072</v>
          </cell>
          <cell r="BH2327">
            <v>46129.072</v>
          </cell>
        </row>
        <row r="2328">
          <cell r="D2328" t="str">
            <v>A24813</v>
          </cell>
          <cell r="E2328" t="str">
            <v>ugb</v>
          </cell>
          <cell r="F2328" t="str">
            <v>WEN</v>
          </cell>
          <cell r="G2328" t="str">
            <v>UU41</v>
          </cell>
          <cell r="H2328" t="str">
            <v>6</v>
          </cell>
          <cell r="I2328" t="str">
            <v>GB</v>
          </cell>
          <cell r="J2328" t="str">
            <v>03/07/2006</v>
          </cell>
          <cell r="K2328">
            <v>25.311458051281999</v>
          </cell>
          <cell r="L2328">
            <v>35078.400000000001</v>
          </cell>
          <cell r="M2328">
            <v>3742.8912</v>
          </cell>
          <cell r="U2328">
            <v>613.87199999999996</v>
          </cell>
          <cell r="Y2328">
            <v>414.1</v>
          </cell>
          <cell r="AA2328">
            <v>6489.5039999999999</v>
          </cell>
          <cell r="AM2328">
            <v>2104.7040000000002</v>
          </cell>
          <cell r="AX2328">
            <v>613.87199999999996</v>
          </cell>
          <cell r="BF2328">
            <v>300</v>
          </cell>
          <cell r="BG2328">
            <v>49357.343200000003</v>
          </cell>
          <cell r="BH2328">
            <v>42567.839200000002</v>
          </cell>
        </row>
        <row r="2329">
          <cell r="D2329" t="str">
            <v>A76411</v>
          </cell>
          <cell r="E2329" t="str">
            <v>ugb</v>
          </cell>
          <cell r="F2329" t="str">
            <v>SBR</v>
          </cell>
          <cell r="G2329" t="str">
            <v>UT31</v>
          </cell>
          <cell r="H2329" t="str">
            <v>9</v>
          </cell>
          <cell r="I2329" t="str">
            <v>GB</v>
          </cell>
          <cell r="J2329" t="str">
            <v>06/01/2014</v>
          </cell>
          <cell r="K2329">
            <v>20.530293333332999</v>
          </cell>
          <cell r="L2329">
            <v>29000</v>
          </cell>
          <cell r="M2329">
            <v>2904.0720000000001</v>
          </cell>
          <cell r="U2329">
            <v>507.5</v>
          </cell>
          <cell r="AA2329">
            <v>5365</v>
          </cell>
          <cell r="AL2329">
            <v>1450</v>
          </cell>
          <cell r="AX2329">
            <v>507.5</v>
          </cell>
          <cell r="BF2329">
            <v>300</v>
          </cell>
          <cell r="BG2329">
            <v>40034.072</v>
          </cell>
          <cell r="BH2329">
            <v>34369.072</v>
          </cell>
        </row>
        <row r="2330">
          <cell r="D2330" t="str">
            <v>A00506</v>
          </cell>
          <cell r="E2330" t="str">
            <v>ugb</v>
          </cell>
          <cell r="F2330" t="str">
            <v>TRL</v>
          </cell>
          <cell r="G2330" t="str">
            <v>UT41</v>
          </cell>
          <cell r="H2330" t="str">
            <v>6</v>
          </cell>
          <cell r="I2330" t="str">
            <v>GB</v>
          </cell>
          <cell r="J2330" t="str">
            <v>13/09/2010</v>
          </cell>
          <cell r="K2330">
            <v>26.665268905845998</v>
          </cell>
          <cell r="L2330">
            <v>38253.729800000001</v>
          </cell>
          <cell r="M2330">
            <v>4181.0867123999997</v>
          </cell>
          <cell r="U2330">
            <v>669.44027149999999</v>
          </cell>
          <cell r="Y2330">
            <v>414.1</v>
          </cell>
          <cell r="AA2330">
            <v>7076.9400130000004</v>
          </cell>
          <cell r="AH2330">
            <v>382.53729800000002</v>
          </cell>
          <cell r="AX2330">
            <v>669.44027149999999</v>
          </cell>
          <cell r="BE2330">
            <v>350</v>
          </cell>
          <cell r="BG2330">
            <v>51997.274366400001</v>
          </cell>
          <cell r="BH2330">
            <v>44570.334353400001</v>
          </cell>
        </row>
        <row r="2331">
          <cell r="D2331" t="str">
            <v>U02166</v>
          </cell>
          <cell r="E2331" t="str">
            <v>ugb</v>
          </cell>
          <cell r="F2331" t="str">
            <v>TRL</v>
          </cell>
          <cell r="G2331" t="str">
            <v>UT41</v>
          </cell>
          <cell r="H2331" t="str">
            <v>9</v>
          </cell>
          <cell r="J2331" t="str">
            <v>02/10/2003</v>
          </cell>
          <cell r="K2331">
            <v>0</v>
          </cell>
          <cell r="L2331">
            <v>26</v>
          </cell>
          <cell r="M2331">
            <v>0</v>
          </cell>
          <cell r="BG2331">
            <v>26</v>
          </cell>
          <cell r="BH2331">
            <v>26</v>
          </cell>
        </row>
        <row r="2332">
          <cell r="D2332" t="str">
            <v>A00443</v>
          </cell>
          <cell r="E2332" t="str">
            <v>ugb</v>
          </cell>
          <cell r="F2332" t="str">
            <v>GLR</v>
          </cell>
          <cell r="G2332" t="str">
            <v>UP21</v>
          </cell>
          <cell r="H2332" t="str">
            <v>0</v>
          </cell>
          <cell r="I2332" t="str">
            <v>GB</v>
          </cell>
          <cell r="J2332" t="str">
            <v>22/06/2009</v>
          </cell>
          <cell r="K2332">
            <v>5.8713600000000001</v>
          </cell>
          <cell r="L2332">
            <v>9360</v>
          </cell>
          <cell r="M2332">
            <v>193.75200000000001</v>
          </cell>
          <cell r="AA2332">
            <v>1731.6</v>
          </cell>
          <cell r="AX2332">
            <v>163.80000000000001</v>
          </cell>
          <cell r="BG2332">
            <v>11449.152</v>
          </cell>
          <cell r="BH2332">
            <v>9717.5519999999997</v>
          </cell>
        </row>
        <row r="2333">
          <cell r="D2333" t="str">
            <v>A49890</v>
          </cell>
          <cell r="E2333" t="str">
            <v>ugb</v>
          </cell>
          <cell r="F2333" t="str">
            <v>THW</v>
          </cell>
          <cell r="G2333" t="str">
            <v>UT22</v>
          </cell>
          <cell r="H2333" t="str">
            <v>4</v>
          </cell>
          <cell r="I2333" t="str">
            <v>GB</v>
          </cell>
          <cell r="J2333" t="str">
            <v>30/07/2007</v>
          </cell>
          <cell r="K2333">
            <v>47.786535555385001</v>
          </cell>
          <cell r="L2333">
            <v>64096.468500000003</v>
          </cell>
          <cell r="M2333">
            <v>8066.1646529999998</v>
          </cell>
          <cell r="O2333">
            <v>2310</v>
          </cell>
          <cell r="U2333">
            <v>1121.6881987500001</v>
          </cell>
          <cell r="Y2333">
            <v>414.1</v>
          </cell>
          <cell r="AA2333">
            <v>11857.8466725</v>
          </cell>
          <cell r="AM2333">
            <v>3845.78811</v>
          </cell>
          <cell r="AX2333">
            <v>1121.6881987500001</v>
          </cell>
          <cell r="BE2333">
            <v>350</v>
          </cell>
          <cell r="BG2333">
            <v>93183.744332999995</v>
          </cell>
          <cell r="BH2333">
            <v>80975.897660499992</v>
          </cell>
        </row>
        <row r="2334">
          <cell r="D2334" t="str">
            <v>A74762</v>
          </cell>
          <cell r="E2334" t="str">
            <v>ugb</v>
          </cell>
          <cell r="F2334" t="str">
            <v>THW</v>
          </cell>
          <cell r="G2334" t="str">
            <v>UT21</v>
          </cell>
          <cell r="H2334" t="str">
            <v>9</v>
          </cell>
          <cell r="I2334" t="str">
            <v>GB</v>
          </cell>
          <cell r="J2334" t="str">
            <v>06/06/2012</v>
          </cell>
          <cell r="K2334">
            <v>15.260036923076999</v>
          </cell>
          <cell r="L2334">
            <v>22500</v>
          </cell>
          <cell r="M2334">
            <v>2007.0719999999999</v>
          </cell>
          <cell r="U2334">
            <v>393.75</v>
          </cell>
          <cell r="AA2334">
            <v>4162.5</v>
          </cell>
          <cell r="AX2334">
            <v>393.75</v>
          </cell>
          <cell r="BF2334">
            <v>300</v>
          </cell>
          <cell r="BG2334">
            <v>29757.072</v>
          </cell>
          <cell r="BH2334">
            <v>25294.572</v>
          </cell>
        </row>
        <row r="2335">
          <cell r="D2335" t="str">
            <v>A86932</v>
          </cell>
          <cell r="E2335" t="str">
            <v>ugb</v>
          </cell>
          <cell r="F2335" t="str">
            <v>THW</v>
          </cell>
          <cell r="G2335" t="str">
            <v>UT21</v>
          </cell>
          <cell r="H2335" t="str">
            <v>9</v>
          </cell>
          <cell r="I2335" t="str">
            <v>GB</v>
          </cell>
          <cell r="J2335" t="str">
            <v>02/02/2002</v>
          </cell>
          <cell r="K2335">
            <v>11.575626666667</v>
          </cell>
          <cell r="L2335">
            <v>20800</v>
          </cell>
          <cell r="M2335">
            <v>1772.472</v>
          </cell>
          <cell r="BG2335">
            <v>22572.472000000002</v>
          </cell>
          <cell r="BH2335">
            <v>22572.472000000002</v>
          </cell>
        </row>
        <row r="2336">
          <cell r="D2336" t="str">
            <v>W98418</v>
          </cell>
          <cell r="E2336" t="str">
            <v>ugb</v>
          </cell>
          <cell r="F2336" t="str">
            <v>WTC</v>
          </cell>
          <cell r="G2336" t="str">
            <v>UU22</v>
          </cell>
          <cell r="H2336" t="str">
            <v>6</v>
          </cell>
          <cell r="I2336" t="str">
            <v>GB</v>
          </cell>
          <cell r="J2336" t="str">
            <v>22/05/1989</v>
          </cell>
          <cell r="K2336">
            <v>29.368806153845998</v>
          </cell>
          <cell r="L2336">
            <v>40950</v>
          </cell>
          <cell r="M2336">
            <v>4553.1719999999996</v>
          </cell>
          <cell r="U2336">
            <v>716.625</v>
          </cell>
          <cell r="AA2336">
            <v>7575.75</v>
          </cell>
          <cell r="AM2336">
            <v>2457</v>
          </cell>
          <cell r="AX2336">
            <v>716.625</v>
          </cell>
          <cell r="BF2336">
            <v>300</v>
          </cell>
          <cell r="BG2336">
            <v>57269.171999999999</v>
          </cell>
          <cell r="BH2336">
            <v>49393.421999999999</v>
          </cell>
        </row>
        <row r="2337">
          <cell r="D2337" t="str">
            <v>A76146</v>
          </cell>
          <cell r="E2337" t="str">
            <v>ugb</v>
          </cell>
          <cell r="F2337" t="str">
            <v>TEX</v>
          </cell>
          <cell r="G2337" t="str">
            <v>UT11</v>
          </cell>
          <cell r="H2337" t="str">
            <v>2</v>
          </cell>
          <cell r="I2337" t="str">
            <v>GB</v>
          </cell>
          <cell r="J2337" t="str">
            <v>03/06/2013</v>
          </cell>
          <cell r="K2337">
            <v>68.482590769230995</v>
          </cell>
          <cell r="L2337">
            <v>90000</v>
          </cell>
          <cell r="M2337">
            <v>11984.472</v>
          </cell>
          <cell r="O2337">
            <v>4800</v>
          </cell>
          <cell r="U2337">
            <v>1575</v>
          </cell>
          <cell r="X2337">
            <v>956.58</v>
          </cell>
          <cell r="AA2337">
            <v>16650</v>
          </cell>
          <cell r="AM2337">
            <v>5400</v>
          </cell>
          <cell r="AX2337">
            <v>1575</v>
          </cell>
          <cell r="BD2337">
            <v>600</v>
          </cell>
          <cell r="BG2337">
            <v>133541.052</v>
          </cell>
          <cell r="BH2337">
            <v>116291.052</v>
          </cell>
        </row>
        <row r="2338">
          <cell r="D2338" t="str">
            <v>A94544</v>
          </cell>
          <cell r="E2338" t="str">
            <v>ugb</v>
          </cell>
          <cell r="F2338" t="str">
            <v>THW</v>
          </cell>
          <cell r="G2338" t="str">
            <v>UT21</v>
          </cell>
          <cell r="H2338" t="str">
            <v>0</v>
          </cell>
          <cell r="I2338" t="str">
            <v>AU</v>
          </cell>
          <cell r="J2338" t="str">
            <v>01/03/2004</v>
          </cell>
          <cell r="K2338">
            <v>44.544315282051002</v>
          </cell>
          <cell r="L2338">
            <v>57500</v>
          </cell>
          <cell r="M2338">
            <v>7950.8148000000001</v>
          </cell>
          <cell r="P2338">
            <v>3863.1</v>
          </cell>
          <cell r="U2338">
            <v>1006.25</v>
          </cell>
          <cell r="Y2338">
            <v>340</v>
          </cell>
          <cell r="AA2338">
            <v>10637.5</v>
          </cell>
          <cell r="AF2338">
            <v>4207.5</v>
          </cell>
          <cell r="AX2338">
            <v>1006.25</v>
          </cell>
          <cell r="BE2338">
            <v>350</v>
          </cell>
          <cell r="BG2338">
            <v>86861.414799999999</v>
          </cell>
          <cell r="BH2338">
            <v>75873.914799999999</v>
          </cell>
        </row>
        <row r="2339">
          <cell r="D2339" t="str">
            <v>A00537</v>
          </cell>
          <cell r="E2339" t="str">
            <v>ugb</v>
          </cell>
          <cell r="F2339" t="str">
            <v>TRL</v>
          </cell>
          <cell r="G2339" t="str">
            <v>UT41</v>
          </cell>
          <cell r="H2339" t="str">
            <v>6</v>
          </cell>
          <cell r="J2339" t="str">
            <v>05/09/2011</v>
          </cell>
          <cell r="K2339">
            <v>0</v>
          </cell>
          <cell r="L2339">
            <v>33.5</v>
          </cell>
          <cell r="M2339">
            <v>0</v>
          </cell>
          <cell r="BG2339">
            <v>33.5</v>
          </cell>
          <cell r="BH2339">
            <v>33.5</v>
          </cell>
        </row>
        <row r="2340">
          <cell r="D2340" t="str">
            <v>A76424</v>
          </cell>
          <cell r="E2340" t="str">
            <v>ugb</v>
          </cell>
          <cell r="F2340" t="str">
            <v>SBR</v>
          </cell>
          <cell r="G2340" t="str">
            <v>UT31</v>
          </cell>
          <cell r="H2340" t="str">
            <v>11</v>
          </cell>
          <cell r="J2340" t="str">
            <v>10/01/2014</v>
          </cell>
          <cell r="K2340">
            <v>0</v>
          </cell>
          <cell r="L2340">
            <v>0</v>
          </cell>
          <cell r="M2340">
            <v>0</v>
          </cell>
          <cell r="BG2340">
            <v>0</v>
          </cell>
          <cell r="BH2340">
            <v>0</v>
          </cell>
        </row>
        <row r="2341">
          <cell r="D2341" t="str">
            <v>A00051</v>
          </cell>
          <cell r="E2341" t="str">
            <v>ugb</v>
          </cell>
          <cell r="F2341" t="str">
            <v>TIS</v>
          </cell>
          <cell r="G2341" t="str">
            <v>UT51</v>
          </cell>
          <cell r="H2341" t="str">
            <v>0</v>
          </cell>
          <cell r="I2341" t="str">
            <v>GB</v>
          </cell>
          <cell r="J2341" t="str">
            <v>06/03/2006</v>
          </cell>
          <cell r="K2341">
            <v>27.931779487179</v>
          </cell>
          <cell r="L2341">
            <v>40700</v>
          </cell>
          <cell r="M2341">
            <v>0</v>
          </cell>
          <cell r="P2341">
            <v>4462.97</v>
          </cell>
          <cell r="U2341">
            <v>712.25</v>
          </cell>
          <cell r="AA2341">
            <v>7529.5</v>
          </cell>
          <cell r="AX2341">
            <v>712.25</v>
          </cell>
          <cell r="BE2341">
            <v>350</v>
          </cell>
          <cell r="BG2341">
            <v>54466.97</v>
          </cell>
          <cell r="BH2341">
            <v>46587.47</v>
          </cell>
        </row>
        <row r="2342">
          <cell r="D2342" t="str">
            <v>A50233</v>
          </cell>
          <cell r="E2342" t="str">
            <v>ugb</v>
          </cell>
          <cell r="F2342" t="str">
            <v>TRL</v>
          </cell>
          <cell r="G2342" t="str">
            <v>UT43</v>
          </cell>
          <cell r="H2342" t="str">
            <v>3</v>
          </cell>
          <cell r="I2342" t="str">
            <v>GB</v>
          </cell>
          <cell r="J2342" t="str">
            <v>14/05/2012</v>
          </cell>
          <cell r="K2342">
            <v>53.726284717949</v>
          </cell>
          <cell r="L2342">
            <v>64740</v>
          </cell>
          <cell r="M2342">
            <v>9418.5552000000007</v>
          </cell>
          <cell r="P2342">
            <v>6006.4</v>
          </cell>
          <cell r="U2342">
            <v>1132.95</v>
          </cell>
          <cell r="Y2342">
            <v>414.1</v>
          </cell>
          <cell r="AA2342">
            <v>11976.9</v>
          </cell>
          <cell r="AM2342">
            <v>3884.4</v>
          </cell>
          <cell r="AX2342">
            <v>1132.95</v>
          </cell>
          <cell r="AZ2342">
            <v>5460</v>
          </cell>
          <cell r="BD2342">
            <v>600</v>
          </cell>
          <cell r="BG2342">
            <v>104766.2552</v>
          </cell>
          <cell r="BH2342">
            <v>92189.355200000005</v>
          </cell>
        </row>
        <row r="2343">
          <cell r="D2343" t="str">
            <v>A76168</v>
          </cell>
          <cell r="E2343" t="str">
            <v>ugb</v>
          </cell>
          <cell r="F2343" t="str">
            <v>TRL</v>
          </cell>
          <cell r="G2343" t="str">
            <v>UT42</v>
          </cell>
          <cell r="H2343" t="str">
            <v>10</v>
          </cell>
          <cell r="J2343" t="str">
            <v>20/05/2013</v>
          </cell>
          <cell r="K2343">
            <v>0</v>
          </cell>
          <cell r="L2343">
            <v>34.1</v>
          </cell>
          <cell r="M2343">
            <v>0</v>
          </cell>
          <cell r="BG2343">
            <v>34.1</v>
          </cell>
          <cell r="BH2343">
            <v>34.1</v>
          </cell>
        </row>
        <row r="2344">
          <cell r="D2344" t="str">
            <v>A25255</v>
          </cell>
          <cell r="E2344" t="str">
            <v>ugb</v>
          </cell>
          <cell r="F2344" t="str">
            <v>WWN</v>
          </cell>
          <cell r="G2344" t="str">
            <v>UU61</v>
          </cell>
          <cell r="H2344" t="str">
            <v>6</v>
          </cell>
          <cell r="I2344" t="str">
            <v>GB</v>
          </cell>
          <cell r="J2344" t="str">
            <v>19/12/2011</v>
          </cell>
          <cell r="K2344">
            <v>18.111831794872</v>
          </cell>
          <cell r="L2344">
            <v>32000</v>
          </cell>
          <cell r="M2344">
            <v>3318.0720000000001</v>
          </cell>
          <cell r="BG2344">
            <v>35318.072</v>
          </cell>
          <cell r="BH2344">
            <v>35318.072</v>
          </cell>
        </row>
        <row r="2345">
          <cell r="D2345" t="str">
            <v>A25272</v>
          </cell>
          <cell r="E2345" t="str">
            <v>ugb</v>
          </cell>
          <cell r="F2345" t="str">
            <v>TRL</v>
          </cell>
          <cell r="G2345" t="str">
            <v>UT42</v>
          </cell>
          <cell r="H2345" t="str">
            <v>7</v>
          </cell>
          <cell r="I2345" t="str">
            <v>GB</v>
          </cell>
          <cell r="J2345" t="str">
            <v>27/02/2012</v>
          </cell>
          <cell r="K2345">
            <v>22.780549743590001</v>
          </cell>
          <cell r="L2345">
            <v>40000</v>
          </cell>
          <cell r="M2345">
            <v>4422.0720000000001</v>
          </cell>
          <cell r="BG2345">
            <v>44422.072</v>
          </cell>
          <cell r="BH2345">
            <v>44422.072</v>
          </cell>
        </row>
        <row r="2346">
          <cell r="D2346" t="str">
            <v>A49699</v>
          </cell>
          <cell r="E2346" t="str">
            <v>ugb</v>
          </cell>
          <cell r="F2346" t="str">
            <v>BBI</v>
          </cell>
          <cell r="G2346" t="str">
            <v>UP21</v>
          </cell>
          <cell r="H2346" t="str">
            <v>0</v>
          </cell>
          <cell r="I2346" t="str">
            <v>GB</v>
          </cell>
          <cell r="J2346" t="str">
            <v>22/03/2006</v>
          </cell>
          <cell r="K2346">
            <v>47.016252307692</v>
          </cell>
          <cell r="L2346">
            <v>61500</v>
          </cell>
          <cell r="M2346">
            <v>7801.692</v>
          </cell>
          <cell r="O2346">
            <v>2990</v>
          </cell>
          <cell r="U2346">
            <v>1076.25</v>
          </cell>
          <cell r="Y2346">
            <v>340</v>
          </cell>
          <cell r="AA2346">
            <v>11377.5</v>
          </cell>
          <cell r="AT2346">
            <v>4920</v>
          </cell>
          <cell r="AX2346">
            <v>1076.25</v>
          </cell>
          <cell r="BD2346">
            <v>600</v>
          </cell>
          <cell r="BG2346">
            <v>91681.691999999995</v>
          </cell>
          <cell r="BH2346">
            <v>79704.191999999995</v>
          </cell>
        </row>
        <row r="2347">
          <cell r="D2347" t="str">
            <v>A76263</v>
          </cell>
          <cell r="E2347" t="str">
            <v>ugb</v>
          </cell>
          <cell r="F2347" t="str">
            <v>WEN</v>
          </cell>
          <cell r="G2347" t="str">
            <v>UU41</v>
          </cell>
          <cell r="H2347" t="str">
            <v>6</v>
          </cell>
          <cell r="I2347" t="str">
            <v>GB</v>
          </cell>
          <cell r="J2347" t="str">
            <v>09/09/2013</v>
          </cell>
          <cell r="K2347">
            <v>28.472857435897001</v>
          </cell>
          <cell r="L2347">
            <v>40000</v>
          </cell>
          <cell r="M2347">
            <v>4422.0720000000001</v>
          </cell>
          <cell r="U2347">
            <v>700</v>
          </cell>
          <cell r="AA2347">
            <v>7400</v>
          </cell>
          <cell r="AL2347">
            <v>2000</v>
          </cell>
          <cell r="AX2347">
            <v>700</v>
          </cell>
          <cell r="BF2347">
            <v>300</v>
          </cell>
          <cell r="BG2347">
            <v>55522.072</v>
          </cell>
          <cell r="BH2347">
            <v>47822.072</v>
          </cell>
        </row>
        <row r="2348">
          <cell r="D2348" t="str">
            <v>A74908</v>
          </cell>
          <cell r="E2348" t="str">
            <v>ugb</v>
          </cell>
          <cell r="F2348" t="str">
            <v>TRL</v>
          </cell>
          <cell r="G2348" t="str">
            <v>UT42</v>
          </cell>
          <cell r="H2348" t="str">
            <v>9</v>
          </cell>
          <cell r="I2348" t="str">
            <v>GB</v>
          </cell>
          <cell r="J2348" t="str">
            <v>08/10/2012</v>
          </cell>
          <cell r="K2348">
            <v>14.026703589744001</v>
          </cell>
          <cell r="L2348">
            <v>25000</v>
          </cell>
          <cell r="M2348">
            <v>2352.0720000000001</v>
          </cell>
          <cell r="BG2348">
            <v>27352.072</v>
          </cell>
          <cell r="BH2348">
            <v>27352.072</v>
          </cell>
        </row>
        <row r="2349">
          <cell r="D2349" t="str">
            <v>A00137</v>
          </cell>
          <cell r="E2349" t="str">
            <v>ugb</v>
          </cell>
          <cell r="F2349" t="str">
            <v>THW</v>
          </cell>
          <cell r="G2349" t="str">
            <v>UT21</v>
          </cell>
          <cell r="H2349" t="str">
            <v>0</v>
          </cell>
          <cell r="I2349" t="str">
            <v>IE</v>
          </cell>
          <cell r="J2349" t="str">
            <v>16/10/2006</v>
          </cell>
          <cell r="K2349">
            <v>16.970256410255999</v>
          </cell>
          <cell r="L2349">
            <v>26600</v>
          </cell>
          <cell r="M2349">
            <v>0</v>
          </cell>
          <cell r="U2349">
            <v>465.5</v>
          </cell>
          <cell r="Y2349">
            <v>340</v>
          </cell>
          <cell r="AA2349">
            <v>4921</v>
          </cell>
          <cell r="AX2349">
            <v>465.5</v>
          </cell>
          <cell r="BF2349">
            <v>300</v>
          </cell>
          <cell r="BG2349">
            <v>33092</v>
          </cell>
          <cell r="BH2349">
            <v>27871</v>
          </cell>
        </row>
        <row r="2350">
          <cell r="D2350" t="str">
            <v>A49781</v>
          </cell>
          <cell r="E2350" t="str">
            <v>ugb</v>
          </cell>
          <cell r="F2350" t="str">
            <v>THW</v>
          </cell>
          <cell r="G2350" t="str">
            <v>UT23</v>
          </cell>
          <cell r="H2350" t="str">
            <v>6</v>
          </cell>
          <cell r="I2350" t="str">
            <v>GB</v>
          </cell>
          <cell r="J2350" t="str">
            <v>03/07/2006</v>
          </cell>
          <cell r="K2350">
            <v>22.087536923077</v>
          </cell>
          <cell r="L2350">
            <v>38812.5</v>
          </cell>
          <cell r="M2350">
            <v>4258.1970000000001</v>
          </cell>
          <cell r="BG2350">
            <v>43070.697</v>
          </cell>
          <cell r="BH2350">
            <v>43070.697</v>
          </cell>
        </row>
        <row r="2351">
          <cell r="D2351" t="str">
            <v>A00055</v>
          </cell>
          <cell r="E2351" t="str">
            <v>ugb</v>
          </cell>
          <cell r="F2351" t="str">
            <v>WWN</v>
          </cell>
          <cell r="G2351" t="str">
            <v>UU51</v>
          </cell>
          <cell r="H2351" t="str">
            <v>7</v>
          </cell>
          <cell r="I2351" t="str">
            <v>GB</v>
          </cell>
          <cell r="J2351" t="str">
            <v>06/03/2006</v>
          </cell>
          <cell r="K2351">
            <v>24.606241435897001</v>
          </cell>
          <cell r="L2351">
            <v>33996.6</v>
          </cell>
          <cell r="M2351">
            <v>3860.2188000000001</v>
          </cell>
          <cell r="U2351">
            <v>594.94050000000004</v>
          </cell>
          <cell r="Y2351">
            <v>414.1</v>
          </cell>
          <cell r="AA2351">
            <v>6289.3710000000001</v>
          </cell>
          <cell r="AF2351">
            <v>1932</v>
          </cell>
          <cell r="AX2351">
            <v>594.94050000000004</v>
          </cell>
          <cell r="BF2351">
            <v>300</v>
          </cell>
          <cell r="BG2351">
            <v>47982.1708</v>
          </cell>
          <cell r="BH2351">
            <v>41392.799800000001</v>
          </cell>
        </row>
        <row r="2352">
          <cell r="D2352" t="str">
            <v>A76476</v>
          </cell>
          <cell r="E2352" t="str">
            <v>ugb</v>
          </cell>
          <cell r="F2352" t="str">
            <v>EEC</v>
          </cell>
          <cell r="G2352" t="str">
            <v>UE21</v>
          </cell>
          <cell r="H2352" t="str">
            <v>11</v>
          </cell>
          <cell r="I2352" t="str">
            <v>GB</v>
          </cell>
          <cell r="J2352" t="str">
            <v>03/03/2014</v>
          </cell>
          <cell r="K2352">
            <v>13.077011282051</v>
          </cell>
          <cell r="L2352">
            <v>18000</v>
          </cell>
          <cell r="M2352">
            <v>1386.0719999999999</v>
          </cell>
          <cell r="U2352">
            <v>315</v>
          </cell>
          <cell r="Y2352">
            <v>414.1</v>
          </cell>
          <cell r="AA2352">
            <v>3330</v>
          </cell>
          <cell r="AT2352">
            <v>1440</v>
          </cell>
          <cell r="AX2352">
            <v>315</v>
          </cell>
          <cell r="BF2352">
            <v>300</v>
          </cell>
          <cell r="BG2352">
            <v>25500.171999999999</v>
          </cell>
          <cell r="BH2352">
            <v>21870.171999999999</v>
          </cell>
        </row>
        <row r="2353">
          <cell r="D2353" t="str">
            <v>A00098</v>
          </cell>
          <cell r="E2353" t="str">
            <v>ugb</v>
          </cell>
          <cell r="F2353" t="str">
            <v>EEC</v>
          </cell>
          <cell r="G2353" t="str">
            <v>UE21</v>
          </cell>
          <cell r="H2353" t="str">
            <v>7</v>
          </cell>
          <cell r="I2353" t="str">
            <v>GB</v>
          </cell>
          <cell r="J2353" t="str">
            <v>10/04/2006</v>
          </cell>
          <cell r="K2353">
            <v>12.494780512821</v>
          </cell>
          <cell r="L2353">
            <v>22375</v>
          </cell>
          <cell r="M2353">
            <v>1989.8219999999999</v>
          </cell>
          <cell r="BG2353">
            <v>24364.822</v>
          </cell>
          <cell r="BH2353">
            <v>24364.822</v>
          </cell>
        </row>
        <row r="2354">
          <cell r="D2354" t="str">
            <v>U02990</v>
          </cell>
          <cell r="E2354" t="str">
            <v>ugb</v>
          </cell>
          <cell r="F2354" t="str">
            <v>TRL</v>
          </cell>
          <cell r="G2354" t="str">
            <v>UT41</v>
          </cell>
          <cell r="H2354" t="str">
            <v>7</v>
          </cell>
          <cell r="J2354" t="str">
            <v>23/02/2009</v>
          </cell>
          <cell r="K2354">
            <v>0</v>
          </cell>
          <cell r="L2354">
            <v>30.8</v>
          </cell>
          <cell r="M2354">
            <v>0</v>
          </cell>
          <cell r="BG2354">
            <v>30.8</v>
          </cell>
          <cell r="BH2354">
            <v>30.8</v>
          </cell>
        </row>
        <row r="2355">
          <cell r="D2355" t="str">
            <v>A74907</v>
          </cell>
          <cell r="E2355" t="str">
            <v>ugb</v>
          </cell>
          <cell r="F2355" t="str">
            <v>TRS</v>
          </cell>
          <cell r="G2355" t="str">
            <v>UT42</v>
          </cell>
          <cell r="H2355" t="str">
            <v>6</v>
          </cell>
          <cell r="I2355" t="str">
            <v>GB</v>
          </cell>
          <cell r="J2355" t="str">
            <v>08/10/2012</v>
          </cell>
          <cell r="K2355">
            <v>65.86</v>
          </cell>
          <cell r="L2355">
            <v>65.86</v>
          </cell>
          <cell r="M2355">
            <v>0</v>
          </cell>
          <cell r="BG2355">
            <v>65.86</v>
          </cell>
          <cell r="BH2355">
            <v>65.86</v>
          </cell>
        </row>
        <row r="2356">
          <cell r="D2356" t="str">
            <v>A49735</v>
          </cell>
          <cell r="E2356" t="str">
            <v>ugb</v>
          </cell>
          <cell r="F2356" t="str">
            <v>SBR</v>
          </cell>
          <cell r="G2356" t="str">
            <v>UT31</v>
          </cell>
          <cell r="H2356" t="str">
            <v>7</v>
          </cell>
          <cell r="I2356" t="str">
            <v>GB</v>
          </cell>
          <cell r="J2356" t="str">
            <v>18/04/2006</v>
          </cell>
          <cell r="K2356">
            <v>27.790171897436</v>
          </cell>
          <cell r="L2356">
            <v>34466.400000000001</v>
          </cell>
          <cell r="M2356">
            <v>4343.7431999999999</v>
          </cell>
          <cell r="P2356">
            <v>4966</v>
          </cell>
          <cell r="U2356">
            <v>603.16200000000003</v>
          </cell>
          <cell r="Y2356">
            <v>414.1</v>
          </cell>
          <cell r="AA2356">
            <v>6376.2839999999997</v>
          </cell>
          <cell r="AM2356">
            <v>2067.9839999999999</v>
          </cell>
          <cell r="AX2356">
            <v>603.16200000000003</v>
          </cell>
          <cell r="BE2356">
            <v>350</v>
          </cell>
          <cell r="BG2356">
            <v>54190.835200000001</v>
          </cell>
          <cell r="BH2356">
            <v>47464.551200000002</v>
          </cell>
        </row>
        <row r="2357">
          <cell r="D2357" t="str">
            <v>A00092</v>
          </cell>
          <cell r="E2357" t="str">
            <v>ugb</v>
          </cell>
          <cell r="F2357" t="str">
            <v>THW</v>
          </cell>
          <cell r="G2357" t="str">
            <v>UT21</v>
          </cell>
          <cell r="H2357" t="str">
            <v>6</v>
          </cell>
          <cell r="I2357" t="str">
            <v>GB</v>
          </cell>
          <cell r="J2357" t="str">
            <v>04/09/2006</v>
          </cell>
          <cell r="K2357">
            <v>17.236447179487001</v>
          </cell>
          <cell r="L2357">
            <v>30500</v>
          </cell>
          <cell r="M2357">
            <v>3111.0720000000001</v>
          </cell>
          <cell r="BG2357">
            <v>33611.072</v>
          </cell>
          <cell r="BH2357">
            <v>33611.072</v>
          </cell>
        </row>
        <row r="2358">
          <cell r="D2358" t="str">
            <v>A25146</v>
          </cell>
          <cell r="E2358" t="str">
            <v>ugb</v>
          </cell>
          <cell r="F2358" t="str">
            <v>TRL</v>
          </cell>
          <cell r="G2358" t="str">
            <v>UT42</v>
          </cell>
          <cell r="H2358" t="str">
            <v>5</v>
          </cell>
          <cell r="I2358" t="str">
            <v>GB</v>
          </cell>
          <cell r="J2358" t="str">
            <v>05/10/2009</v>
          </cell>
          <cell r="K2358">
            <v>27.449267692307998</v>
          </cell>
          <cell r="L2358">
            <v>48000</v>
          </cell>
          <cell r="M2358">
            <v>5526.0720000000001</v>
          </cell>
          <cell r="BG2358">
            <v>53526.072</v>
          </cell>
          <cell r="BH2358">
            <v>53526.072</v>
          </cell>
        </row>
        <row r="2359">
          <cell r="D2359" t="str">
            <v>A49939</v>
          </cell>
          <cell r="E2359" t="str">
            <v>ugb</v>
          </cell>
          <cell r="F2359" t="str">
            <v>TRL</v>
          </cell>
          <cell r="G2359" t="str">
            <v>UT41</v>
          </cell>
          <cell r="H2359" t="str">
            <v>7</v>
          </cell>
          <cell r="I2359" t="str">
            <v>GB</v>
          </cell>
          <cell r="J2359" t="str">
            <v>01/09/2008</v>
          </cell>
          <cell r="K2359">
            <v>24.314908717948999</v>
          </cell>
          <cell r="L2359">
            <v>34000</v>
          </cell>
          <cell r="M2359">
            <v>3594.0720000000001</v>
          </cell>
          <cell r="U2359">
            <v>595</v>
          </cell>
          <cell r="AA2359">
            <v>6290</v>
          </cell>
          <cell r="AM2359">
            <v>2040</v>
          </cell>
          <cell r="AX2359">
            <v>595</v>
          </cell>
          <cell r="BF2359">
            <v>300</v>
          </cell>
          <cell r="BG2359">
            <v>47414.072</v>
          </cell>
          <cell r="BH2359">
            <v>40824.072</v>
          </cell>
        </row>
        <row r="2360">
          <cell r="D2360" t="str">
            <v>A00310</v>
          </cell>
          <cell r="E2360" t="str">
            <v>ugb</v>
          </cell>
          <cell r="F2360" t="str">
            <v>THW</v>
          </cell>
          <cell r="G2360" t="str">
            <v>UT24</v>
          </cell>
          <cell r="H2360" t="str">
            <v>0</v>
          </cell>
          <cell r="I2360" t="str">
            <v>IN</v>
          </cell>
          <cell r="J2360" t="str">
            <v>18/03/2008</v>
          </cell>
          <cell r="K2360">
            <v>34.944652307692003</v>
          </cell>
          <cell r="L2360">
            <v>50000</v>
          </cell>
          <cell r="M2360">
            <v>5802.0720000000001</v>
          </cell>
          <cell r="U2360">
            <v>875</v>
          </cell>
          <cell r="AA2360">
            <v>9250</v>
          </cell>
          <cell r="AC2360">
            <v>990</v>
          </cell>
          <cell r="AX2360">
            <v>875</v>
          </cell>
          <cell r="BE2360">
            <v>350</v>
          </cell>
          <cell r="BG2360">
            <v>68142.072</v>
          </cell>
          <cell r="BH2360">
            <v>58542.072</v>
          </cell>
        </row>
        <row r="2361">
          <cell r="D2361" t="str">
            <v>A76342</v>
          </cell>
          <cell r="E2361" t="str">
            <v>ugb</v>
          </cell>
          <cell r="F2361" t="str">
            <v>SBR</v>
          </cell>
          <cell r="G2361" t="str">
            <v>UT31</v>
          </cell>
          <cell r="H2361" t="str">
            <v>4</v>
          </cell>
          <cell r="I2361" t="str">
            <v>GB</v>
          </cell>
          <cell r="J2361" t="str">
            <v>11/11/2013</v>
          </cell>
          <cell r="K2361">
            <v>43.353308717948998</v>
          </cell>
          <cell r="L2361">
            <v>58000</v>
          </cell>
          <cell r="M2361">
            <v>7224.8519999999999</v>
          </cell>
          <cell r="O2361">
            <v>2310</v>
          </cell>
          <cell r="U2361">
            <v>1015</v>
          </cell>
          <cell r="Y2361">
            <v>414.1</v>
          </cell>
          <cell r="AA2361">
            <v>10730</v>
          </cell>
          <cell r="AM2361">
            <v>3480</v>
          </cell>
          <cell r="AX2361">
            <v>1015</v>
          </cell>
          <cell r="BE2361">
            <v>350</v>
          </cell>
          <cell r="BG2361">
            <v>84538.952000000005</v>
          </cell>
          <cell r="BH2361">
            <v>73458.952000000005</v>
          </cell>
        </row>
        <row r="2362">
          <cell r="D2362" t="str">
            <v>A76447</v>
          </cell>
          <cell r="E2362" t="str">
            <v>ugb</v>
          </cell>
          <cell r="F2362" t="str">
            <v>TRL</v>
          </cell>
          <cell r="G2362" t="str">
            <v>UT42</v>
          </cell>
          <cell r="H2362" t="str">
            <v>10</v>
          </cell>
          <cell r="J2362" t="str">
            <v>10/02/2014</v>
          </cell>
          <cell r="K2362">
            <v>36.72</v>
          </cell>
          <cell r="L2362">
            <v>36.72</v>
          </cell>
          <cell r="M2362">
            <v>0</v>
          </cell>
          <cell r="BG2362">
            <v>36.72</v>
          </cell>
          <cell r="BH2362">
            <v>36.72</v>
          </cell>
        </row>
        <row r="2363">
          <cell r="D2363" t="str">
            <v>U03025</v>
          </cell>
          <cell r="E2363" t="str">
            <v>ugb</v>
          </cell>
          <cell r="F2363" t="str">
            <v>THW</v>
          </cell>
          <cell r="G2363" t="str">
            <v>UT23</v>
          </cell>
          <cell r="H2363" t="str">
            <v>0</v>
          </cell>
          <cell r="J2363" t="str">
            <v>12/05/2009</v>
          </cell>
          <cell r="K2363">
            <v>12</v>
          </cell>
          <cell r="L2363">
            <v>12</v>
          </cell>
          <cell r="M2363">
            <v>0</v>
          </cell>
          <cell r="BG2363">
            <v>12</v>
          </cell>
          <cell r="BH2363">
            <v>12</v>
          </cell>
        </row>
        <row r="2364">
          <cell r="D2364" t="str">
            <v>A85642</v>
          </cell>
          <cell r="E2364" t="str">
            <v>ugb</v>
          </cell>
          <cell r="F2364" t="str">
            <v>TRL</v>
          </cell>
          <cell r="G2364" t="str">
            <v>UT41</v>
          </cell>
          <cell r="H2364" t="str">
            <v>4</v>
          </cell>
          <cell r="I2364" t="str">
            <v>GB</v>
          </cell>
          <cell r="J2364" t="str">
            <v>18/11/2002</v>
          </cell>
          <cell r="K2364">
            <v>43.353308717948998</v>
          </cell>
          <cell r="L2364">
            <v>58000</v>
          </cell>
          <cell r="M2364">
            <v>7224.8519999999999</v>
          </cell>
          <cell r="O2364">
            <v>2310</v>
          </cell>
          <cell r="U2364">
            <v>1015</v>
          </cell>
          <cell r="Y2364">
            <v>414.1</v>
          </cell>
          <cell r="AA2364">
            <v>10730</v>
          </cell>
          <cell r="AM2364">
            <v>3480</v>
          </cell>
          <cell r="AX2364">
            <v>1015</v>
          </cell>
          <cell r="BE2364">
            <v>350</v>
          </cell>
          <cell r="BG2364">
            <v>84538.952000000005</v>
          </cell>
          <cell r="BH2364">
            <v>73458.952000000005</v>
          </cell>
        </row>
        <row r="2365">
          <cell r="D2365" t="str">
            <v>W52930</v>
          </cell>
          <cell r="E2365" t="str">
            <v>ugb</v>
          </cell>
          <cell r="F2365" t="str">
            <v>WWN</v>
          </cell>
          <cell r="G2365" t="str">
            <v>UU61</v>
          </cell>
          <cell r="H2365" t="str">
            <v>4</v>
          </cell>
          <cell r="I2365" t="str">
            <v>GB</v>
          </cell>
          <cell r="J2365" t="str">
            <v>10/06/2002</v>
          </cell>
          <cell r="K2365">
            <v>18.958036923077</v>
          </cell>
          <cell r="L2365">
            <v>33450</v>
          </cell>
          <cell r="M2365">
            <v>3518.172</v>
          </cell>
          <cell r="BG2365">
            <v>36968.171999999999</v>
          </cell>
          <cell r="BH2365">
            <v>36968.171999999999</v>
          </cell>
        </row>
        <row r="2366">
          <cell r="D2366" t="str">
            <v>I00286</v>
          </cell>
          <cell r="E2366" t="str">
            <v>uin</v>
          </cell>
          <cell r="F2366" t="str">
            <v>WWN</v>
          </cell>
          <cell r="G2366" t="str">
            <v>UU111</v>
          </cell>
          <cell r="H2366" t="str">
            <v>8</v>
          </cell>
          <cell r="I2366" t="str">
            <v>IN</v>
          </cell>
          <cell r="J2366" t="str">
            <v>23/09/2013</v>
          </cell>
          <cell r="K2366">
            <v>2.5576196104940747</v>
          </cell>
          <cell r="L2366">
            <v>2061.9568952820459</v>
          </cell>
          <cell r="M2366">
            <v>0</v>
          </cell>
          <cell r="S2366">
            <v>94.260886641464964</v>
          </cell>
          <cell r="V2366">
            <v>98.973930973538202</v>
          </cell>
          <cell r="AA2366">
            <v>829.93765035102354</v>
          </cell>
          <cell r="AB2366">
            <v>1030.978447641023</v>
          </cell>
          <cell r="AC2366">
            <v>147.28263537728901</v>
          </cell>
          <cell r="AD2366">
            <v>245.47105896214833</v>
          </cell>
          <cell r="AQ2366">
            <v>247.43482743384553</v>
          </cell>
          <cell r="BA2366">
            <v>1228.53355589376</v>
          </cell>
          <cell r="BG2366">
            <v>5984.829888556138</v>
          </cell>
          <cell r="BH2366">
            <v>5154.8922382051142</v>
          </cell>
        </row>
        <row r="2367">
          <cell r="D2367" t="str">
            <v>A76266</v>
          </cell>
          <cell r="E2367" t="str">
            <v>ugb</v>
          </cell>
          <cell r="F2367" t="str">
            <v>WEN</v>
          </cell>
          <cell r="G2367" t="str">
            <v>UU41</v>
          </cell>
          <cell r="H2367" t="str">
            <v>5</v>
          </cell>
          <cell r="I2367" t="str">
            <v>GB</v>
          </cell>
          <cell r="J2367" t="str">
            <v>21/10/2013</v>
          </cell>
          <cell r="K2367">
            <v>30.344703589744</v>
          </cell>
          <cell r="L2367">
            <v>42000</v>
          </cell>
          <cell r="M2367">
            <v>4698.0720000000001</v>
          </cell>
          <cell r="U2367">
            <v>735</v>
          </cell>
          <cell r="Y2367">
            <v>414.1</v>
          </cell>
          <cell r="AA2367">
            <v>7770</v>
          </cell>
          <cell r="AM2367">
            <v>2520</v>
          </cell>
          <cell r="AX2367">
            <v>735</v>
          </cell>
          <cell r="BF2367">
            <v>300</v>
          </cell>
          <cell r="BG2367">
            <v>59172.171999999999</v>
          </cell>
          <cell r="BH2367">
            <v>51102.171999999999</v>
          </cell>
        </row>
        <row r="2368">
          <cell r="D2368" t="str">
            <v>A50251</v>
          </cell>
          <cell r="E2368" t="str">
            <v>ugb</v>
          </cell>
          <cell r="F2368" t="str">
            <v>THW</v>
          </cell>
          <cell r="G2368" t="str">
            <v>UT21</v>
          </cell>
          <cell r="H2368" t="str">
            <v>8</v>
          </cell>
          <cell r="J2368" t="str">
            <v>16/04/2012</v>
          </cell>
          <cell r="K2368">
            <v>0</v>
          </cell>
          <cell r="L2368">
            <v>22</v>
          </cell>
          <cell r="M2368">
            <v>0</v>
          </cell>
          <cell r="BG2368">
            <v>22</v>
          </cell>
          <cell r="BH2368">
            <v>22</v>
          </cell>
        </row>
        <row r="2369">
          <cell r="D2369" t="str">
            <v>A76101</v>
          </cell>
          <cell r="E2369" t="str">
            <v>ugb</v>
          </cell>
          <cell r="F2369" t="str">
            <v>ERE</v>
          </cell>
          <cell r="G2369" t="str">
            <v>UU81</v>
          </cell>
          <cell r="H2369" t="str">
            <v>5</v>
          </cell>
          <cell r="J2369" t="str">
            <v>02/04/2013</v>
          </cell>
          <cell r="K2369">
            <v>0</v>
          </cell>
          <cell r="L2369">
            <v>8.8000000000000007</v>
          </cell>
          <cell r="M2369">
            <v>0</v>
          </cell>
          <cell r="BG2369">
            <v>8.8000000000000007</v>
          </cell>
          <cell r="BH2369">
            <v>8.8000000000000007</v>
          </cell>
        </row>
        <row r="2370">
          <cell r="D2370" t="str">
            <v>A24854</v>
          </cell>
          <cell r="E2370" t="str">
            <v>ugb</v>
          </cell>
          <cell r="F2370" t="str">
            <v>WWN</v>
          </cell>
          <cell r="G2370" t="str">
            <v>UU61</v>
          </cell>
          <cell r="H2370" t="str">
            <v>4</v>
          </cell>
          <cell r="I2370" t="str">
            <v>GB</v>
          </cell>
          <cell r="J2370" t="str">
            <v>02/01/2007</v>
          </cell>
          <cell r="K2370">
            <v>25.114908717949</v>
          </cell>
          <cell r="L2370">
            <v>44000</v>
          </cell>
          <cell r="M2370">
            <v>4974.0720000000001</v>
          </cell>
          <cell r="BG2370">
            <v>48974.072</v>
          </cell>
          <cell r="BH2370">
            <v>48974.072</v>
          </cell>
        </row>
        <row r="2371">
          <cell r="D2371" t="str">
            <v>A00007</v>
          </cell>
          <cell r="E2371" t="str">
            <v>ugb</v>
          </cell>
          <cell r="F2371" t="str">
            <v>MAM</v>
          </cell>
          <cell r="G2371" t="str">
            <v>UU23</v>
          </cell>
          <cell r="H2371" t="str">
            <v>10</v>
          </cell>
          <cell r="I2371" t="str">
            <v>GB</v>
          </cell>
          <cell r="J2371" t="str">
            <v>01/01/2006</v>
          </cell>
          <cell r="K2371">
            <v>8.0884051282050002</v>
          </cell>
          <cell r="L2371">
            <v>15772.39</v>
          </cell>
          <cell r="M2371">
            <v>1200.65382</v>
          </cell>
          <cell r="BG2371">
            <v>16973.043819999999</v>
          </cell>
          <cell r="BH2371">
            <v>16973.043819999999</v>
          </cell>
        </row>
        <row r="2372">
          <cell r="D2372" t="str">
            <v>A74844</v>
          </cell>
          <cell r="E2372" t="str">
            <v>ugb</v>
          </cell>
          <cell r="F2372" t="str">
            <v>WEN</v>
          </cell>
          <cell r="G2372" t="str">
            <v>UU41</v>
          </cell>
          <cell r="H2372" t="str">
            <v>11</v>
          </cell>
          <cell r="I2372" t="str">
            <v>GB</v>
          </cell>
          <cell r="J2372" t="str">
            <v>27/07/2012</v>
          </cell>
          <cell r="K2372">
            <v>8.4826010256409994</v>
          </cell>
          <cell r="L2372">
            <v>15500</v>
          </cell>
          <cell r="M2372">
            <v>1041.0719999999999</v>
          </cell>
          <cell r="BG2372">
            <v>16541.072</v>
          </cell>
          <cell r="BH2372">
            <v>16541.072</v>
          </cell>
        </row>
        <row r="2373">
          <cell r="D2373" t="str">
            <v>A24995</v>
          </cell>
          <cell r="E2373" t="str">
            <v>ugb</v>
          </cell>
          <cell r="F2373" t="str">
            <v>WEN</v>
          </cell>
          <cell r="G2373" t="str">
            <v>UU41</v>
          </cell>
          <cell r="H2373" t="str">
            <v>0</v>
          </cell>
          <cell r="I2373" t="str">
            <v>GB</v>
          </cell>
          <cell r="J2373" t="str">
            <v>01/10/2007</v>
          </cell>
          <cell r="K2373">
            <v>18.944303589743999</v>
          </cell>
          <cell r="L2373">
            <v>27540</v>
          </cell>
          <cell r="M2373">
            <v>2702.5920000000001</v>
          </cell>
          <cell r="U2373">
            <v>481.95</v>
          </cell>
          <cell r="Y2373">
            <v>340</v>
          </cell>
          <cell r="AA2373">
            <v>5094.8999999999996</v>
          </cell>
          <cell r="AX2373">
            <v>481.95</v>
          </cell>
          <cell r="BF2373">
            <v>300</v>
          </cell>
          <cell r="BG2373">
            <v>36941.392</v>
          </cell>
          <cell r="BH2373">
            <v>31546.491999999998</v>
          </cell>
        </row>
        <row r="2374">
          <cell r="D2374" t="str">
            <v>I00062</v>
          </cell>
          <cell r="E2374" t="str">
            <v>uin</v>
          </cell>
          <cell r="F2374" t="str">
            <v>WWN</v>
          </cell>
          <cell r="G2374" t="str">
            <v>UU111</v>
          </cell>
          <cell r="H2374" t="str">
            <v>8</v>
          </cell>
          <cell r="I2374" t="str">
            <v>IN</v>
          </cell>
          <cell r="J2374" t="str">
            <v>01/12/2010</v>
          </cell>
          <cell r="K2374">
            <v>0</v>
          </cell>
          <cell r="L2374">
            <v>3142.0295547154988</v>
          </cell>
          <cell r="M2374">
            <v>0</v>
          </cell>
          <cell r="BG2374">
            <v>3142.0295547154988</v>
          </cell>
          <cell r="BH2374">
            <v>3142.0295547154988</v>
          </cell>
        </row>
        <row r="2375">
          <cell r="D2375" t="str">
            <v>I00395</v>
          </cell>
          <cell r="E2375" t="str">
            <v>uin</v>
          </cell>
          <cell r="F2375" t="str">
            <v>THW</v>
          </cell>
          <cell r="G2375" t="str">
            <v>UT211</v>
          </cell>
          <cell r="H2375" t="str">
            <v>8</v>
          </cell>
          <cell r="I2375" t="str">
            <v>IN</v>
          </cell>
          <cell r="J2375" t="str">
            <v>23/04/2014</v>
          </cell>
          <cell r="K2375">
            <v>2.0000981884235851</v>
          </cell>
          <cell r="L2375">
            <v>2.0000981884235851</v>
          </cell>
          <cell r="M2375">
            <v>0</v>
          </cell>
          <cell r="BG2375">
            <v>2.0000981884235851</v>
          </cell>
          <cell r="BH2375">
            <v>2.0000981884235851</v>
          </cell>
        </row>
        <row r="2376">
          <cell r="D2376" t="str">
            <v>I00384</v>
          </cell>
          <cell r="E2376" t="str">
            <v>uin</v>
          </cell>
          <cell r="F2376" t="str">
            <v>TRM</v>
          </cell>
          <cell r="G2376" t="str">
            <v>UT111</v>
          </cell>
          <cell r="H2376" t="str">
            <v>8</v>
          </cell>
          <cell r="I2376" t="str">
            <v>IN</v>
          </cell>
          <cell r="J2376" t="str">
            <v>14/04/2014</v>
          </cell>
          <cell r="K2376">
            <v>2.1853701766510483</v>
          </cell>
          <cell r="L2376">
            <v>2356.5221660366242</v>
          </cell>
          <cell r="M2376">
            <v>0</v>
          </cell>
          <cell r="S2376">
            <v>94.260886641464964</v>
          </cell>
          <cell r="V2376">
            <v>113.11306396975796</v>
          </cell>
          <cell r="AA2376">
            <v>696.07265943345271</v>
          </cell>
          <cell r="AB2376">
            <v>1178.2610830183121</v>
          </cell>
          <cell r="AC2376">
            <v>147.28263537728901</v>
          </cell>
          <cell r="AD2376">
            <v>245.47105896214833</v>
          </cell>
          <cell r="AQ2376">
            <v>282.78265992439486</v>
          </cell>
          <cell r="BA2376">
            <v>0</v>
          </cell>
          <cell r="BG2376">
            <v>5113.766213363444</v>
          </cell>
          <cell r="BH2376">
            <v>4417.6935539299911</v>
          </cell>
        </row>
        <row r="2377">
          <cell r="D2377" t="str">
            <v>I00098</v>
          </cell>
          <cell r="E2377" t="str">
            <v>uin</v>
          </cell>
          <cell r="F2377" t="str">
            <v>WWN</v>
          </cell>
          <cell r="G2377" t="str">
            <v>UU111</v>
          </cell>
          <cell r="H2377" t="str">
            <v>8</v>
          </cell>
          <cell r="I2377" t="str">
            <v>IN</v>
          </cell>
          <cell r="J2377" t="str">
            <v>08/08/2011</v>
          </cell>
          <cell r="K2377">
            <v>0</v>
          </cell>
          <cell r="L2377">
            <v>1963.7684716971867</v>
          </cell>
          <cell r="M2377">
            <v>0</v>
          </cell>
          <cell r="BG2377">
            <v>1963.7684716971867</v>
          </cell>
          <cell r="BH2377">
            <v>1963.7684716971867</v>
          </cell>
        </row>
        <row r="2378">
          <cell r="D2378" t="str">
            <v>I00176</v>
          </cell>
          <cell r="E2378" t="str">
            <v>uin</v>
          </cell>
          <cell r="F2378" t="str">
            <v>WWN</v>
          </cell>
          <cell r="G2378" t="str">
            <v>UU111</v>
          </cell>
          <cell r="H2378" t="str">
            <v>9</v>
          </cell>
          <cell r="I2378" t="str">
            <v>IN</v>
          </cell>
          <cell r="J2378" t="str">
            <v>01/10/2012</v>
          </cell>
          <cell r="K2378">
            <v>0</v>
          </cell>
          <cell r="L2378">
            <v>1492.4640384898619</v>
          </cell>
          <cell r="M2378">
            <v>0</v>
          </cell>
          <cell r="BG2378">
            <v>1492.4640384898619</v>
          </cell>
          <cell r="BH2378">
            <v>1492.4640384898619</v>
          </cell>
        </row>
        <row r="2379">
          <cell r="D2379" t="str">
            <v>I00243</v>
          </cell>
          <cell r="E2379" t="str">
            <v>uin</v>
          </cell>
          <cell r="F2379" t="str">
            <v>WWN</v>
          </cell>
          <cell r="G2379" t="str">
            <v>UU115</v>
          </cell>
          <cell r="H2379" t="str">
            <v>8</v>
          </cell>
          <cell r="I2379" t="str">
            <v>IN</v>
          </cell>
          <cell r="J2379" t="str">
            <v>01/07/2013</v>
          </cell>
          <cell r="K2379">
            <v>2.1240431651415976</v>
          </cell>
          <cell r="L2379">
            <v>1712.4061073199468</v>
          </cell>
          <cell r="M2379">
            <v>0</v>
          </cell>
          <cell r="S2379">
            <v>94.260886641464964</v>
          </cell>
          <cell r="V2379">
            <v>82.195493151357454</v>
          </cell>
          <cell r="AA2379">
            <v>689.24377436300256</v>
          </cell>
          <cell r="AB2379">
            <v>856.20305365997342</v>
          </cell>
          <cell r="AC2379">
            <v>147.28263537728901</v>
          </cell>
          <cell r="AD2379">
            <v>245.47105896214833</v>
          </cell>
          <cell r="AQ2379">
            <v>205.48873287839362</v>
          </cell>
          <cell r="BA2379">
            <v>937.70926407776517</v>
          </cell>
          <cell r="BG2379">
            <v>4970.2610064313412</v>
          </cell>
          <cell r="BH2379">
            <v>4281.0172320683387</v>
          </cell>
        </row>
        <row r="2380">
          <cell r="D2380" t="str">
            <v>I00399</v>
          </cell>
          <cell r="E2380" t="str">
            <v>uin</v>
          </cell>
          <cell r="F2380" t="str">
            <v>THW</v>
          </cell>
          <cell r="G2380" t="str">
            <v>UT211</v>
          </cell>
          <cell r="H2380" t="str">
            <v>8</v>
          </cell>
          <cell r="I2380" t="str">
            <v>IN</v>
          </cell>
          <cell r="J2380" t="str">
            <v>05/05/2014</v>
          </cell>
          <cell r="K2380">
            <v>1.6328074210307035</v>
          </cell>
          <cell r="L2380">
            <v>1688.8408856595806</v>
          </cell>
          <cell r="M2380">
            <v>0</v>
          </cell>
          <cell r="S2380">
            <v>94.260886641464964</v>
          </cell>
          <cell r="V2380">
            <v>81.064362511659866</v>
          </cell>
          <cell r="AA2380">
            <v>516.76818695075849</v>
          </cell>
          <cell r="AB2380">
            <v>844.42044282979032</v>
          </cell>
          <cell r="AC2380">
            <v>147.28263537728901</v>
          </cell>
          <cell r="AD2380">
            <v>245.47105896214833</v>
          </cell>
          <cell r="AQ2380">
            <v>202.66090627914969</v>
          </cell>
          <cell r="BA2380">
            <v>0</v>
          </cell>
          <cell r="BG2380">
            <v>3820.769365211841</v>
          </cell>
          <cell r="BH2380">
            <v>3304.0011782610827</v>
          </cell>
        </row>
        <row r="2381">
          <cell r="D2381" t="str">
            <v>I00063</v>
          </cell>
          <cell r="E2381" t="str">
            <v>uin</v>
          </cell>
          <cell r="F2381" t="str">
            <v>WWN</v>
          </cell>
          <cell r="G2381" t="str">
            <v>UU115</v>
          </cell>
          <cell r="H2381" t="str">
            <v>7</v>
          </cell>
          <cell r="I2381" t="str">
            <v>IN</v>
          </cell>
          <cell r="J2381" t="str">
            <v>01/12/2010</v>
          </cell>
          <cell r="K2381">
            <v>4.4478203453966616</v>
          </cell>
          <cell r="L2381">
            <v>3585.8412293190631</v>
          </cell>
          <cell r="M2381">
            <v>0</v>
          </cell>
          <cell r="S2381">
            <v>94.260886641464964</v>
          </cell>
          <cell r="V2381">
            <v>172.12037900731502</v>
          </cell>
          <cell r="AA2381">
            <v>1443.300462467475</v>
          </cell>
          <cell r="AB2381">
            <v>1792.9206146595316</v>
          </cell>
          <cell r="AC2381">
            <v>147.28263537728901</v>
          </cell>
          <cell r="AD2381">
            <v>245.47105896214833</v>
          </cell>
          <cell r="AQ2381">
            <v>430.30094751828761</v>
          </cell>
          <cell r="BA2381">
            <v>2496.4013942756151</v>
          </cell>
          <cell r="BG2381">
            <v>10407.89960822819</v>
          </cell>
          <cell r="BH2381">
            <v>8964.5991457607161</v>
          </cell>
        </row>
        <row r="2382">
          <cell r="D2382" t="str">
            <v>IC0008</v>
          </cell>
          <cell r="E2382" t="str">
            <v>uin</v>
          </cell>
          <cell r="F2382" t="str">
            <v>TRL</v>
          </cell>
          <cell r="G2382" t="str">
            <v>UT111</v>
          </cell>
          <cell r="H2382" t="str">
            <v>6</v>
          </cell>
          <cell r="I2382" t="str">
            <v>IN</v>
          </cell>
          <cell r="J2382" t="str">
            <v>02/12/2010</v>
          </cell>
          <cell r="K2382">
            <v>7.1333470125752569</v>
          </cell>
          <cell r="L2382">
            <v>16692.03200942609</v>
          </cell>
          <cell r="M2382">
            <v>0</v>
          </cell>
          <cell r="BG2382">
            <v>16692.03200942609</v>
          </cell>
          <cell r="BH2382">
            <v>16692.03200942609</v>
          </cell>
        </row>
        <row r="2383">
          <cell r="D2383" t="str">
            <v>I00370</v>
          </cell>
          <cell r="E2383" t="str">
            <v>uin</v>
          </cell>
          <cell r="F2383" t="str">
            <v>THW</v>
          </cell>
          <cell r="G2383" t="str">
            <v>UT211</v>
          </cell>
          <cell r="H2383" t="str">
            <v>10</v>
          </cell>
          <cell r="I2383" t="str">
            <v>IN</v>
          </cell>
          <cell r="J2383" t="str">
            <v>24/03/2014</v>
          </cell>
          <cell r="K2383">
            <v>1.5352963465094605</v>
          </cell>
          <cell r="L2383">
            <v>1571.0147773577494</v>
          </cell>
          <cell r="M2383">
            <v>0</v>
          </cell>
          <cell r="S2383">
            <v>94.260886641464964</v>
          </cell>
          <cell r="V2383">
            <v>75.408709313171983</v>
          </cell>
          <cell r="AA2383">
            <v>485.12622121851831</v>
          </cell>
          <cell r="AB2383">
            <v>785.50738867887469</v>
          </cell>
          <cell r="AC2383">
            <v>147.28263537728901</v>
          </cell>
          <cell r="AD2383">
            <v>245.47105896214833</v>
          </cell>
          <cell r="AQ2383">
            <v>188.52177328292993</v>
          </cell>
          <cell r="BA2383">
            <v>0</v>
          </cell>
          <cell r="BG2383">
            <v>3592.5934508321466</v>
          </cell>
          <cell r="BH2383">
            <v>3107.4672296136282</v>
          </cell>
        </row>
        <row r="2384">
          <cell r="D2384" t="str">
            <v>I00305</v>
          </cell>
          <cell r="E2384" t="str">
            <v>uin</v>
          </cell>
          <cell r="F2384" t="str">
            <v>TRO</v>
          </cell>
          <cell r="G2384" t="str">
            <v>UT111</v>
          </cell>
          <cell r="H2384" t="str">
            <v>8</v>
          </cell>
          <cell r="I2384" t="str">
            <v>IN</v>
          </cell>
          <cell r="J2384" t="str">
            <v>28/10/2013</v>
          </cell>
          <cell r="K2384">
            <v>1.3402741974669941</v>
          </cell>
          <cell r="L2384">
            <v>1335.3625607540869</v>
          </cell>
          <cell r="M2384">
            <v>0</v>
          </cell>
          <cell r="S2384">
            <v>94.260886641464964</v>
          </cell>
          <cell r="V2384">
            <v>64.097402916196174</v>
          </cell>
          <cell r="AA2384">
            <v>421.84228975403801</v>
          </cell>
          <cell r="AB2384">
            <v>667.68128037704344</v>
          </cell>
          <cell r="AC2384">
            <v>147.28263537728901</v>
          </cell>
          <cell r="AD2384">
            <v>245.47105896214833</v>
          </cell>
          <cell r="AQ2384">
            <v>160.24350729049044</v>
          </cell>
          <cell r="BA2384">
            <v>0</v>
          </cell>
          <cell r="BG2384">
            <v>3136.2416220727578</v>
          </cell>
          <cell r="BH2384">
            <v>2714.3993323187196</v>
          </cell>
        </row>
        <row r="2385">
          <cell r="D2385" t="str">
            <v>A76090</v>
          </cell>
          <cell r="E2385" t="str">
            <v>ugb</v>
          </cell>
          <cell r="F2385" t="str">
            <v>SBS</v>
          </cell>
          <cell r="G2385" t="str">
            <v>UP33</v>
          </cell>
          <cell r="H2385" t="str">
            <v>10</v>
          </cell>
          <cell r="I2385" t="str">
            <v>GB</v>
          </cell>
          <cell r="J2385" t="str">
            <v>18/03/2013</v>
          </cell>
          <cell r="K2385">
            <v>20.333242051281999</v>
          </cell>
          <cell r="L2385">
            <v>21525</v>
          </cell>
          <cell r="M2385">
            <v>3128.3220000000001</v>
          </cell>
          <cell r="U2385">
            <v>376.6875</v>
          </cell>
          <cell r="AA2385">
            <v>3982.125</v>
          </cell>
          <cell r="AK2385">
            <v>861</v>
          </cell>
          <cell r="AX2385">
            <v>376.6875</v>
          </cell>
          <cell r="AZ2385">
            <v>9100</v>
          </cell>
          <cell r="BF2385">
            <v>300</v>
          </cell>
          <cell r="BG2385">
            <v>39649.822</v>
          </cell>
          <cell r="BH2385">
            <v>35367.697</v>
          </cell>
        </row>
        <row r="2386">
          <cell r="D2386" t="str">
            <v>I00161</v>
          </cell>
          <cell r="E2386" t="str">
            <v>uin</v>
          </cell>
          <cell r="F2386" t="str">
            <v>WWN</v>
          </cell>
          <cell r="G2386" t="str">
            <v>UU111</v>
          </cell>
          <cell r="H2386" t="str">
            <v>7</v>
          </cell>
          <cell r="I2386" t="str">
            <v>IN</v>
          </cell>
          <cell r="J2386" t="str">
            <v>23/08/2012</v>
          </cell>
          <cell r="K2386">
            <v>3.4199047421232169</v>
          </cell>
          <cell r="L2386">
            <v>2757.1309342628501</v>
          </cell>
          <cell r="M2386">
            <v>0</v>
          </cell>
          <cell r="S2386">
            <v>94.260886641464964</v>
          </cell>
          <cell r="V2386">
            <v>132.34228484461681</v>
          </cell>
          <cell r="AA2386">
            <v>1109.745833374245</v>
          </cell>
          <cell r="AB2386">
            <v>1378.5654671314251</v>
          </cell>
          <cell r="AC2386">
            <v>147.28263537728901</v>
          </cell>
          <cell r="AD2386">
            <v>245.47105896214833</v>
          </cell>
          <cell r="AQ2386">
            <v>330.855712111542</v>
          </cell>
          <cell r="BA2386">
            <v>1806.9222838627325</v>
          </cell>
          <cell r="BG2386">
            <v>8002.5770965683141</v>
          </cell>
          <cell r="BH2386">
            <v>6892.8312631940689</v>
          </cell>
        </row>
        <row r="2387">
          <cell r="D2387" t="str">
            <v>I00245</v>
          </cell>
          <cell r="E2387" t="str">
            <v>uin</v>
          </cell>
          <cell r="F2387" t="str">
            <v>TRL</v>
          </cell>
          <cell r="G2387" t="str">
            <v>UT111</v>
          </cell>
          <cell r="H2387" t="str">
            <v>10</v>
          </cell>
          <cell r="I2387" t="str">
            <v>IN</v>
          </cell>
          <cell r="J2387" t="str">
            <v>01/07/2013</v>
          </cell>
          <cell r="K2387">
            <v>1.1691975362258629</v>
          </cell>
          <cell r="L2387">
            <v>942.60886641464958</v>
          </cell>
          <cell r="M2387">
            <v>0</v>
          </cell>
          <cell r="S2387">
            <v>94.260886641464964</v>
          </cell>
          <cell r="V2387">
            <v>45.245225587903185</v>
          </cell>
          <cell r="AA2387">
            <v>379.40006873189645</v>
          </cell>
          <cell r="AB2387">
            <v>471.30443320732479</v>
          </cell>
          <cell r="AC2387">
            <v>147.28263537728901</v>
          </cell>
          <cell r="AD2387">
            <v>245.47105896214833</v>
          </cell>
          <cell r="AQ2387">
            <v>113.11306396975796</v>
          </cell>
          <cell r="BA2387">
            <v>297.23599587608618</v>
          </cell>
          <cell r="BG2387">
            <v>2735.9222347685204</v>
          </cell>
          <cell r="BH2387">
            <v>2356.5221660366242</v>
          </cell>
        </row>
        <row r="2388">
          <cell r="D2388" t="str">
            <v>S02285</v>
          </cell>
          <cell r="E2388" t="str">
            <v>ugb</v>
          </cell>
          <cell r="F2388" t="str">
            <v>TRL</v>
          </cell>
          <cell r="G2388" t="str">
            <v>UT41</v>
          </cell>
          <cell r="H2388" t="str">
            <v>5</v>
          </cell>
          <cell r="J2388" t="str">
            <v>04/10/2004</v>
          </cell>
          <cell r="K2388">
            <v>27.5</v>
          </cell>
          <cell r="L2388">
            <v>27.5</v>
          </cell>
          <cell r="M2388">
            <v>0</v>
          </cell>
          <cell r="BG2388">
            <v>27.5</v>
          </cell>
          <cell r="BH2388">
            <v>27.5</v>
          </cell>
        </row>
        <row r="2389">
          <cell r="D2389" t="str">
            <v>A76028</v>
          </cell>
          <cell r="E2389" t="str">
            <v>ugb</v>
          </cell>
          <cell r="F2389" t="str">
            <v>SBR</v>
          </cell>
          <cell r="G2389" t="str">
            <v>UT31</v>
          </cell>
          <cell r="H2389" t="str">
            <v>11</v>
          </cell>
          <cell r="J2389" t="str">
            <v>21/01/2013</v>
          </cell>
          <cell r="K2389">
            <v>0</v>
          </cell>
          <cell r="L2389">
            <v>23</v>
          </cell>
          <cell r="M2389">
            <v>0</v>
          </cell>
          <cell r="BG2389">
            <v>23</v>
          </cell>
          <cell r="BH2389">
            <v>23</v>
          </cell>
        </row>
        <row r="2390">
          <cell r="D2390" t="str">
            <v>A74690</v>
          </cell>
          <cell r="E2390" t="str">
            <v>ugb</v>
          </cell>
          <cell r="F2390" t="str">
            <v>EEC</v>
          </cell>
          <cell r="G2390" t="str">
            <v>UE21</v>
          </cell>
          <cell r="H2390" t="str">
            <v>8</v>
          </cell>
          <cell r="I2390" t="str">
            <v>GB</v>
          </cell>
          <cell r="J2390" t="str">
            <v>06/07/2011</v>
          </cell>
          <cell r="K2390">
            <v>13.443113846154001</v>
          </cell>
          <cell r="L2390">
            <v>24000</v>
          </cell>
          <cell r="M2390">
            <v>2214.0720000000001</v>
          </cell>
          <cell r="BG2390">
            <v>26214.072</v>
          </cell>
          <cell r="BH2390">
            <v>26214.072</v>
          </cell>
        </row>
        <row r="2391">
          <cell r="D2391" t="str">
            <v>A97950</v>
          </cell>
          <cell r="E2391" t="str">
            <v>ugb</v>
          </cell>
          <cell r="F2391" t="str">
            <v>EEA</v>
          </cell>
          <cell r="G2391" t="str">
            <v>UE31</v>
          </cell>
          <cell r="H2391" t="str">
            <v>0</v>
          </cell>
          <cell r="I2391" t="str">
            <v>GB</v>
          </cell>
          <cell r="J2391" t="str">
            <v>12/09/2005</v>
          </cell>
          <cell r="K2391">
            <v>37.088898461538001</v>
          </cell>
          <cell r="L2391">
            <v>48750</v>
          </cell>
          <cell r="M2391">
            <v>5948.3519999999999</v>
          </cell>
          <cell r="O2391">
            <v>2310</v>
          </cell>
          <cell r="U2391">
            <v>853.125</v>
          </cell>
          <cell r="Y2391">
            <v>340</v>
          </cell>
          <cell r="AA2391">
            <v>9018.75</v>
          </cell>
          <cell r="AT2391">
            <v>3900</v>
          </cell>
          <cell r="AX2391">
            <v>853.125</v>
          </cell>
          <cell r="BE2391">
            <v>350</v>
          </cell>
          <cell r="BG2391">
            <v>72323.351999999999</v>
          </cell>
          <cell r="BH2391">
            <v>62954.601999999999</v>
          </cell>
        </row>
        <row r="2392">
          <cell r="D2392" t="str">
            <v>A76234</v>
          </cell>
          <cell r="E2392" t="str">
            <v>ugb</v>
          </cell>
          <cell r="F2392" t="str">
            <v>TRL</v>
          </cell>
          <cell r="G2392" t="str">
            <v>UT41</v>
          </cell>
          <cell r="H2392" t="str">
            <v>4</v>
          </cell>
          <cell r="I2392" t="str">
            <v>GB</v>
          </cell>
          <cell r="J2392" t="str">
            <v>16/09/2013</v>
          </cell>
          <cell r="K2392">
            <v>43.206190769231</v>
          </cell>
          <cell r="L2392">
            <v>75000</v>
          </cell>
          <cell r="M2392">
            <v>9252.0720000000001</v>
          </cell>
          <cell r="BG2392">
            <v>84252.072</v>
          </cell>
          <cell r="BH2392">
            <v>84252.072</v>
          </cell>
        </row>
        <row r="2393">
          <cell r="D2393" t="str">
            <v>I00090</v>
          </cell>
          <cell r="E2393" t="str">
            <v>uin</v>
          </cell>
          <cell r="F2393" t="str">
            <v>ABD</v>
          </cell>
          <cell r="G2393" t="str">
            <v>US111</v>
          </cell>
          <cell r="H2393" t="str">
            <v>8</v>
          </cell>
          <cell r="I2393" t="str">
            <v>IN</v>
          </cell>
          <cell r="J2393" t="str">
            <v>16/05/2011</v>
          </cell>
          <cell r="K2393">
            <v>0.54549124213811184</v>
          </cell>
          <cell r="L2393">
            <v>1276.4495066031714</v>
          </cell>
          <cell r="M2393">
            <v>0</v>
          </cell>
          <cell r="BG2393">
            <v>1276.4495066031714</v>
          </cell>
          <cell r="BH2393">
            <v>1276.4495066031714</v>
          </cell>
        </row>
        <row r="2394">
          <cell r="D2394" t="str">
            <v>A74805</v>
          </cell>
          <cell r="E2394" t="str">
            <v>ugb</v>
          </cell>
          <cell r="F2394" t="str">
            <v>TRS</v>
          </cell>
          <cell r="G2394" t="str">
            <v>UT42</v>
          </cell>
          <cell r="H2394" t="str">
            <v>5</v>
          </cell>
          <cell r="I2394" t="str">
            <v>GB</v>
          </cell>
          <cell r="J2394" t="str">
            <v>10/09/2012</v>
          </cell>
          <cell r="K2394">
            <v>46.796806153845999</v>
          </cell>
          <cell r="L2394">
            <v>66950</v>
          </cell>
          <cell r="M2394">
            <v>8141.1719999999996</v>
          </cell>
          <cell r="U2394">
            <v>1171.625</v>
          </cell>
          <cell r="Y2394">
            <v>414.1</v>
          </cell>
          <cell r="AA2394">
            <v>12385.75</v>
          </cell>
          <cell r="AH2394">
            <v>669.5</v>
          </cell>
          <cell r="AX2394">
            <v>1171.625</v>
          </cell>
          <cell r="BE2394">
            <v>350</v>
          </cell>
          <cell r="BG2394">
            <v>91253.771999999997</v>
          </cell>
          <cell r="BH2394">
            <v>78518.021999999997</v>
          </cell>
        </row>
        <row r="2395">
          <cell r="D2395" t="str">
            <v>A74969</v>
          </cell>
          <cell r="E2395" t="str">
            <v>ugb</v>
          </cell>
          <cell r="F2395" t="str">
            <v>TRS</v>
          </cell>
          <cell r="G2395" t="str">
            <v>UT43</v>
          </cell>
          <cell r="H2395" t="str">
            <v>10</v>
          </cell>
          <cell r="I2395" t="str">
            <v>GB</v>
          </cell>
          <cell r="J2395" t="str">
            <v>03/01/2013</v>
          </cell>
          <cell r="K2395">
            <v>17.213421538462001</v>
          </cell>
          <cell r="L2395">
            <v>25000</v>
          </cell>
          <cell r="M2395">
            <v>2352.0720000000001</v>
          </cell>
          <cell r="U2395">
            <v>437.5</v>
          </cell>
          <cell r="Y2395">
            <v>414.1</v>
          </cell>
          <cell r="AA2395">
            <v>4625</v>
          </cell>
          <cell r="AX2395">
            <v>437.5</v>
          </cell>
          <cell r="BF2395">
            <v>300</v>
          </cell>
          <cell r="BG2395">
            <v>33566.171999999999</v>
          </cell>
          <cell r="BH2395">
            <v>28641.171999999999</v>
          </cell>
        </row>
        <row r="2396">
          <cell r="D2396" t="str">
            <v>I00092</v>
          </cell>
          <cell r="E2396" t="str">
            <v>uin</v>
          </cell>
          <cell r="F2396" t="str">
            <v>BBI</v>
          </cell>
          <cell r="G2396" t="str">
            <v>UP111</v>
          </cell>
          <cell r="H2396" t="str">
            <v>8</v>
          </cell>
          <cell r="I2396" t="str">
            <v>IN</v>
          </cell>
          <cell r="J2396" t="str">
            <v>06/06/2011</v>
          </cell>
          <cell r="K2396">
            <v>0</v>
          </cell>
          <cell r="L2396">
            <v>4516.6674849035289</v>
          </cell>
          <cell r="M2396">
            <v>0</v>
          </cell>
          <cell r="BG2396">
            <v>4516.6674849035289</v>
          </cell>
          <cell r="BH2396">
            <v>4516.6674849035289</v>
          </cell>
        </row>
        <row r="2397">
          <cell r="D2397" t="str">
            <v>A76456</v>
          </cell>
          <cell r="E2397" t="str">
            <v>ugb</v>
          </cell>
          <cell r="F2397" t="str">
            <v>TRS</v>
          </cell>
          <cell r="G2397" t="str">
            <v>UT42</v>
          </cell>
          <cell r="H2397" t="str">
            <v>6</v>
          </cell>
          <cell r="J2397" t="str">
            <v>04/02/2014</v>
          </cell>
          <cell r="K2397">
            <v>64.8</v>
          </cell>
          <cell r="L2397">
            <v>64.8</v>
          </cell>
          <cell r="M2397">
            <v>0</v>
          </cell>
          <cell r="BG2397">
            <v>64.8</v>
          </cell>
          <cell r="BH2397">
            <v>64.8</v>
          </cell>
        </row>
        <row r="2398">
          <cell r="D2398" t="str">
            <v>A24935</v>
          </cell>
          <cell r="E2398" t="str">
            <v>ugb</v>
          </cell>
          <cell r="F2398" t="str">
            <v>WTC</v>
          </cell>
          <cell r="G2398" t="str">
            <v>UU22</v>
          </cell>
          <cell r="H2398" t="str">
            <v>8</v>
          </cell>
          <cell r="I2398" t="str">
            <v>GB</v>
          </cell>
          <cell r="J2398" t="str">
            <v>12/07/2007</v>
          </cell>
          <cell r="K2398">
            <v>12.725298461537999</v>
          </cell>
          <cell r="L2398">
            <v>22770</v>
          </cell>
          <cell r="M2398">
            <v>2044.3320000000001</v>
          </cell>
          <cell r="BG2398">
            <v>24814.331999999999</v>
          </cell>
          <cell r="BH2398">
            <v>24814.331999999999</v>
          </cell>
        </row>
        <row r="2399">
          <cell r="D2399" t="str">
            <v>A40452</v>
          </cell>
          <cell r="E2399" t="str">
            <v>ugb</v>
          </cell>
          <cell r="F2399" t="str">
            <v>THW</v>
          </cell>
          <cell r="G2399" t="str">
            <v>UT21</v>
          </cell>
          <cell r="H2399" t="str">
            <v>0</v>
          </cell>
          <cell r="I2399" t="str">
            <v>GB</v>
          </cell>
          <cell r="J2399" t="str">
            <v>28/02/1994</v>
          </cell>
          <cell r="K2399">
            <v>47.164692820512997</v>
          </cell>
          <cell r="L2399">
            <v>48850</v>
          </cell>
          <cell r="M2399">
            <v>6966.0510000000004</v>
          </cell>
          <cell r="U2399">
            <v>854.875</v>
          </cell>
          <cell r="Y2399">
            <v>340</v>
          </cell>
          <cell r="AA2399">
            <v>9037.25</v>
          </cell>
          <cell r="AS2399">
            <v>7620.6</v>
          </cell>
          <cell r="AX2399">
            <v>854.875</v>
          </cell>
          <cell r="AZ2399">
            <v>9770</v>
          </cell>
          <cell r="BB2399">
            <v>7327.5</v>
          </cell>
          <cell r="BE2399">
            <v>350</v>
          </cell>
          <cell r="BG2399">
            <v>91971.150999999998</v>
          </cell>
          <cell r="BH2399">
            <v>82583.900999999998</v>
          </cell>
        </row>
        <row r="2400">
          <cell r="D2400" t="str">
            <v>A00101</v>
          </cell>
          <cell r="E2400" t="str">
            <v>ugb</v>
          </cell>
          <cell r="F2400" t="str">
            <v>EEC</v>
          </cell>
          <cell r="G2400" t="str">
            <v>UE21</v>
          </cell>
          <cell r="H2400" t="str">
            <v>7</v>
          </cell>
          <cell r="I2400" t="str">
            <v>GB</v>
          </cell>
          <cell r="J2400" t="str">
            <v>22/05/2006</v>
          </cell>
          <cell r="K2400">
            <v>12.789493333333001</v>
          </cell>
          <cell r="L2400">
            <v>22880</v>
          </cell>
          <cell r="M2400">
            <v>2059.5120000000002</v>
          </cell>
          <cell r="BG2400">
            <v>24939.511999999999</v>
          </cell>
          <cell r="BH2400">
            <v>24939.511999999999</v>
          </cell>
        </row>
        <row r="2401">
          <cell r="D2401" t="str">
            <v>A96865</v>
          </cell>
          <cell r="E2401" t="str">
            <v>ugb</v>
          </cell>
          <cell r="F2401" t="str">
            <v>TIS</v>
          </cell>
          <cell r="G2401" t="str">
            <v>UT51</v>
          </cell>
          <cell r="H2401" t="str">
            <v>7</v>
          </cell>
          <cell r="I2401" t="str">
            <v>GB</v>
          </cell>
          <cell r="J2401" t="str">
            <v>01/08/2005</v>
          </cell>
          <cell r="K2401">
            <v>20.913062564103001</v>
          </cell>
          <cell r="L2401">
            <v>36800</v>
          </cell>
          <cell r="M2401">
            <v>3980.4720000000002</v>
          </cell>
          <cell r="BG2401">
            <v>40780.472000000002</v>
          </cell>
          <cell r="BH2401">
            <v>40780.472000000002</v>
          </cell>
        </row>
        <row r="2402">
          <cell r="D2402" t="str">
            <v>I00241</v>
          </cell>
          <cell r="E2402" t="str">
            <v>uin</v>
          </cell>
          <cell r="F2402" t="str">
            <v>THW</v>
          </cell>
          <cell r="G2402" t="str">
            <v>UT216</v>
          </cell>
          <cell r="H2402" t="str">
            <v>8</v>
          </cell>
          <cell r="I2402" t="str">
            <v>IN</v>
          </cell>
          <cell r="J2402" t="str">
            <v>26/06/2013</v>
          </cell>
          <cell r="K2402">
            <v>3.8573773433989103</v>
          </cell>
          <cell r="L2402">
            <v>3109.8237517796647</v>
          </cell>
          <cell r="M2402">
            <v>0</v>
          </cell>
          <cell r="S2402">
            <v>94.260886641464964</v>
          </cell>
          <cell r="V2402">
            <v>149.27154008542394</v>
          </cell>
          <cell r="AA2402">
            <v>1251.7039968579704</v>
          </cell>
          <cell r="AB2402">
            <v>1554.9118758898323</v>
          </cell>
          <cell r="AC2402">
            <v>147.28263537728901</v>
          </cell>
          <cell r="AD2402">
            <v>245.47105896214833</v>
          </cell>
          <cell r="AQ2402">
            <v>373.17885021355977</v>
          </cell>
          <cell r="BA2402">
            <v>2100.3583877460846</v>
          </cell>
          <cell r="BG2402">
            <v>9026.262983553439</v>
          </cell>
          <cell r="BH2402">
            <v>7774.5589866954688</v>
          </cell>
        </row>
        <row r="2403">
          <cell r="D2403" t="str">
            <v>I00378</v>
          </cell>
          <cell r="E2403" t="str">
            <v>uin</v>
          </cell>
          <cell r="F2403" t="str">
            <v>THW</v>
          </cell>
          <cell r="G2403" t="str">
            <v>UT211</v>
          </cell>
          <cell r="H2403" t="str">
            <v>8</v>
          </cell>
          <cell r="I2403" t="str">
            <v>IN</v>
          </cell>
          <cell r="J2403" t="str">
            <v>02/04/2014</v>
          </cell>
          <cell r="K2403">
            <v>2.6729255492572341</v>
          </cell>
          <cell r="L2403">
            <v>2945.6527075457798</v>
          </cell>
          <cell r="M2403">
            <v>0</v>
          </cell>
          <cell r="S2403">
            <v>94.260886641464964</v>
          </cell>
          <cell r="V2403">
            <v>141.39132996219743</v>
          </cell>
          <cell r="AA2403">
            <v>854.28248809465356</v>
          </cell>
          <cell r="AB2403">
            <v>1472.8263537728899</v>
          </cell>
          <cell r="AC2403">
            <v>147.28263537728901</v>
          </cell>
          <cell r="AD2403">
            <v>245.47105896214833</v>
          </cell>
          <cell r="AQ2403">
            <v>353.47832490549359</v>
          </cell>
          <cell r="BA2403">
            <v>0</v>
          </cell>
          <cell r="BG2403">
            <v>6254.6457852619169</v>
          </cell>
          <cell r="BH2403">
            <v>5400.3632971672632</v>
          </cell>
        </row>
        <row r="2404">
          <cell r="D2404" t="str">
            <v>A98086</v>
          </cell>
          <cell r="E2404" t="str">
            <v>ugb</v>
          </cell>
          <cell r="F2404" t="str">
            <v>WWN</v>
          </cell>
          <cell r="G2404" t="str">
            <v>UU31</v>
          </cell>
          <cell r="H2404" t="str">
            <v>8</v>
          </cell>
          <cell r="I2404" t="str">
            <v>PT</v>
          </cell>
          <cell r="J2404" t="str">
            <v>28/11/2005</v>
          </cell>
          <cell r="K2404">
            <v>15.564462564103</v>
          </cell>
          <cell r="L2404">
            <v>27635</v>
          </cell>
          <cell r="M2404">
            <v>2715.7020000000002</v>
          </cell>
          <cell r="BG2404">
            <v>30350.702000000001</v>
          </cell>
          <cell r="BH2404">
            <v>30350.702000000001</v>
          </cell>
        </row>
        <row r="2405">
          <cell r="D2405" t="str">
            <v>A76281</v>
          </cell>
          <cell r="E2405" t="str">
            <v>ugb</v>
          </cell>
          <cell r="F2405" t="str">
            <v>TRS</v>
          </cell>
          <cell r="G2405" t="str">
            <v>UT42</v>
          </cell>
          <cell r="H2405" t="str">
            <v>10</v>
          </cell>
          <cell r="I2405" t="str">
            <v>GB</v>
          </cell>
          <cell r="J2405" t="str">
            <v>23/09/2013</v>
          </cell>
          <cell r="K2405">
            <v>16.891883076923001</v>
          </cell>
          <cell r="L2405">
            <v>23500</v>
          </cell>
          <cell r="M2405">
            <v>2145.0720000000001</v>
          </cell>
          <cell r="U2405">
            <v>411.25</v>
          </cell>
          <cell r="Y2405">
            <v>414.1</v>
          </cell>
          <cell r="AA2405">
            <v>4347.5</v>
          </cell>
          <cell r="AM2405">
            <v>1410</v>
          </cell>
          <cell r="AX2405">
            <v>411.25</v>
          </cell>
          <cell r="BF2405">
            <v>300</v>
          </cell>
          <cell r="BG2405">
            <v>32939.171999999999</v>
          </cell>
          <cell r="BH2405">
            <v>28291.671999999999</v>
          </cell>
        </row>
        <row r="2406">
          <cell r="D2406" t="str">
            <v>A94196</v>
          </cell>
          <cell r="E2406" t="str">
            <v>ugb</v>
          </cell>
          <cell r="F2406" t="str">
            <v>WEN</v>
          </cell>
          <cell r="G2406" t="str">
            <v>UU41</v>
          </cell>
          <cell r="H2406" t="str">
            <v>3</v>
          </cell>
          <cell r="I2406" t="str">
            <v>GB</v>
          </cell>
          <cell r="J2406" t="str">
            <v>08/09/2004</v>
          </cell>
          <cell r="K2406">
            <v>39.704652307692001</v>
          </cell>
          <cell r="L2406">
            <v>69000</v>
          </cell>
          <cell r="M2406">
            <v>8424.0720000000001</v>
          </cell>
          <cell r="BG2406">
            <v>77424.072</v>
          </cell>
          <cell r="BH2406">
            <v>77424.072</v>
          </cell>
        </row>
        <row r="2407">
          <cell r="D2407" t="str">
            <v>A76139</v>
          </cell>
          <cell r="E2407" t="str">
            <v>ugb</v>
          </cell>
          <cell r="F2407" t="str">
            <v>TRL</v>
          </cell>
          <cell r="G2407" t="str">
            <v>UT42</v>
          </cell>
          <cell r="H2407" t="str">
            <v>11</v>
          </cell>
          <cell r="I2407" t="str">
            <v>GB</v>
          </cell>
          <cell r="J2407" t="str">
            <v>01/07/2013</v>
          </cell>
          <cell r="K2407">
            <v>10.73337025641</v>
          </cell>
          <cell r="L2407">
            <v>16000</v>
          </cell>
          <cell r="M2407">
            <v>1110.0719999999999</v>
          </cell>
          <cell r="U2407">
            <v>280</v>
          </cell>
          <cell r="AA2407">
            <v>2960</v>
          </cell>
          <cell r="AX2407">
            <v>280</v>
          </cell>
          <cell r="BF2407">
            <v>300</v>
          </cell>
          <cell r="BG2407">
            <v>20930.072</v>
          </cell>
          <cell r="BH2407">
            <v>17670.072</v>
          </cell>
        </row>
        <row r="2408">
          <cell r="D2408" t="str">
            <v>A50095</v>
          </cell>
          <cell r="E2408" t="str">
            <v>ugb</v>
          </cell>
          <cell r="F2408" t="str">
            <v>TRL</v>
          </cell>
          <cell r="G2408" t="str">
            <v>UT43</v>
          </cell>
          <cell r="H2408" t="str">
            <v>6</v>
          </cell>
          <cell r="I2408" t="str">
            <v>GB</v>
          </cell>
          <cell r="J2408" t="str">
            <v>29/03/2010</v>
          </cell>
          <cell r="K2408">
            <v>25.698498461538001</v>
          </cell>
          <cell r="L2408">
            <v>45000</v>
          </cell>
          <cell r="M2408">
            <v>5112.0720000000001</v>
          </cell>
          <cell r="BG2408">
            <v>50112.072</v>
          </cell>
          <cell r="BH2408">
            <v>50112.072</v>
          </cell>
        </row>
        <row r="2409">
          <cell r="D2409" t="str">
            <v>A25104</v>
          </cell>
          <cell r="E2409" t="str">
            <v>ugb</v>
          </cell>
          <cell r="F2409" t="str">
            <v>WEN</v>
          </cell>
          <cell r="G2409" t="str">
            <v>UU41</v>
          </cell>
          <cell r="H2409" t="str">
            <v>8</v>
          </cell>
          <cell r="I2409" t="str">
            <v>IN</v>
          </cell>
          <cell r="J2409" t="str">
            <v>03/11/2008</v>
          </cell>
          <cell r="K2409">
            <v>14.610293333333001</v>
          </cell>
          <cell r="L2409">
            <v>26000</v>
          </cell>
          <cell r="M2409">
            <v>2490.0720000000001</v>
          </cell>
          <cell r="BG2409">
            <v>28490.072</v>
          </cell>
          <cell r="BH2409">
            <v>28490.072</v>
          </cell>
        </row>
        <row r="2410">
          <cell r="D2410" t="str">
            <v>I00252</v>
          </cell>
          <cell r="E2410" t="str">
            <v>uin</v>
          </cell>
          <cell r="F2410" t="str">
            <v>WWN</v>
          </cell>
          <cell r="G2410" t="str">
            <v>UU111</v>
          </cell>
          <cell r="H2410" t="str">
            <v>8</v>
          </cell>
          <cell r="I2410" t="str">
            <v>IN</v>
          </cell>
          <cell r="J2410" t="str">
            <v>29/07/2013</v>
          </cell>
          <cell r="K2410">
            <v>2.5917231539632288</v>
          </cell>
          <cell r="L2410">
            <v>2089.4496538858066</v>
          </cell>
          <cell r="M2410">
            <v>0</v>
          </cell>
          <cell r="S2410">
            <v>94.260886641464964</v>
          </cell>
          <cell r="V2410">
            <v>100.29358338651872</v>
          </cell>
          <cell r="AA2410">
            <v>841.00411802248527</v>
          </cell>
          <cell r="AB2410">
            <v>1044.7248269429033</v>
          </cell>
          <cell r="AC2410">
            <v>147.28263537728901</v>
          </cell>
          <cell r="AD2410">
            <v>245.47105896214833</v>
          </cell>
          <cell r="AQ2410">
            <v>250.7339584662968</v>
          </cell>
          <cell r="BA2410">
            <v>1251.4114585890322</v>
          </cell>
          <cell r="BG2410">
            <v>6064.6321802739458</v>
          </cell>
          <cell r="BH2410">
            <v>5223.6280622514605</v>
          </cell>
        </row>
        <row r="2411">
          <cell r="D2411" t="str">
            <v>A05048</v>
          </cell>
          <cell r="E2411" t="str">
            <v>ugb</v>
          </cell>
          <cell r="F2411" t="str">
            <v>EEA</v>
          </cell>
          <cell r="G2411" t="str">
            <v>UE31</v>
          </cell>
          <cell r="H2411" t="str">
            <v>3</v>
          </cell>
          <cell r="I2411" t="str">
            <v>GB</v>
          </cell>
          <cell r="J2411" t="str">
            <v>04/01/1993</v>
          </cell>
          <cell r="K2411">
            <v>56.008918021538001</v>
          </cell>
          <cell r="L2411">
            <v>71863.409</v>
          </cell>
          <cell r="M2411">
            <v>9476.3784419999993</v>
          </cell>
          <cell r="P2411">
            <v>4762</v>
          </cell>
          <cell r="U2411">
            <v>1257.6096574999999</v>
          </cell>
          <cell r="X2411">
            <v>956.58</v>
          </cell>
          <cell r="AA2411">
            <v>13294.730664999999</v>
          </cell>
          <cell r="AO2411">
            <v>5749.0727200000001</v>
          </cell>
          <cell r="AX2411">
            <v>1257.6096574999999</v>
          </cell>
          <cell r="BD2411">
            <v>600</v>
          </cell>
          <cell r="BG2411">
            <v>109217.390142</v>
          </cell>
          <cell r="BH2411">
            <v>95322.659477000008</v>
          </cell>
        </row>
        <row r="2412">
          <cell r="D2412" t="str">
            <v>A76124</v>
          </cell>
          <cell r="E2412" t="str">
            <v>ugb</v>
          </cell>
          <cell r="F2412" t="str">
            <v>TRL</v>
          </cell>
          <cell r="G2412" t="str">
            <v>UT43</v>
          </cell>
          <cell r="H2412" t="str">
            <v>7</v>
          </cell>
          <cell r="J2412" t="str">
            <v>19/04/2013</v>
          </cell>
          <cell r="K2412">
            <v>0</v>
          </cell>
          <cell r="L2412">
            <v>22</v>
          </cell>
          <cell r="M2412">
            <v>0</v>
          </cell>
          <cell r="BG2412">
            <v>22</v>
          </cell>
          <cell r="BH2412">
            <v>22</v>
          </cell>
        </row>
        <row r="2413">
          <cell r="D2413" t="str">
            <v>A42237</v>
          </cell>
          <cell r="E2413" t="str">
            <v>ugb</v>
          </cell>
          <cell r="F2413" t="str">
            <v>TEX</v>
          </cell>
          <cell r="G2413" t="str">
            <v>UT11</v>
          </cell>
          <cell r="H2413" t="str">
            <v>6</v>
          </cell>
          <cell r="I2413" t="str">
            <v>GB</v>
          </cell>
          <cell r="J2413" t="str">
            <v>18/06/1993</v>
          </cell>
          <cell r="K2413">
            <v>25.757678974358999</v>
          </cell>
          <cell r="L2413">
            <v>37269</v>
          </cell>
          <cell r="M2413">
            <v>4045.194</v>
          </cell>
          <cell r="U2413">
            <v>652.20749999999998</v>
          </cell>
          <cell r="Y2413">
            <v>414.1</v>
          </cell>
          <cell r="AA2413">
            <v>6894.7650000000003</v>
          </cell>
          <cell r="AX2413">
            <v>652.20749999999998</v>
          </cell>
          <cell r="BF2413">
            <v>300</v>
          </cell>
          <cell r="BG2413">
            <v>50227.474000000002</v>
          </cell>
          <cell r="BH2413">
            <v>43032.709000000003</v>
          </cell>
        </row>
        <row r="2414">
          <cell r="D2414" t="str">
            <v>A74661</v>
          </cell>
          <cell r="E2414" t="str">
            <v>ugb</v>
          </cell>
          <cell r="F2414" t="str">
            <v>GGE</v>
          </cell>
          <cell r="G2414" t="str">
            <v>UP31</v>
          </cell>
          <cell r="H2414" t="str">
            <v>0</v>
          </cell>
          <cell r="I2414" t="str">
            <v>GB</v>
          </cell>
          <cell r="J2414" t="str">
            <v>23/12/2009</v>
          </cell>
          <cell r="K2414">
            <v>50.315113846153999</v>
          </cell>
          <cell r="L2414">
            <v>72800</v>
          </cell>
          <cell r="M2414">
            <v>8948.4719999999998</v>
          </cell>
          <cell r="U2414">
            <v>1274</v>
          </cell>
          <cell r="AA2414">
            <v>13468</v>
          </cell>
          <cell r="AX2414">
            <v>1274</v>
          </cell>
          <cell r="BE2414">
            <v>350</v>
          </cell>
          <cell r="BG2414">
            <v>98114.471999999994</v>
          </cell>
          <cell r="BH2414">
            <v>84296.471999999994</v>
          </cell>
        </row>
        <row r="2415">
          <cell r="D2415" t="str">
            <v>S10270</v>
          </cell>
          <cell r="E2415" t="str">
            <v>ugb</v>
          </cell>
          <cell r="F2415" t="str">
            <v>GGE</v>
          </cell>
          <cell r="G2415" t="str">
            <v>UP31</v>
          </cell>
          <cell r="H2415" t="str">
            <v>5</v>
          </cell>
          <cell r="J2415" t="str">
            <v>23/12/2009</v>
          </cell>
          <cell r="K2415">
            <v>0</v>
          </cell>
          <cell r="L2415">
            <v>37.33</v>
          </cell>
          <cell r="M2415">
            <v>0</v>
          </cell>
          <cell r="BG2415">
            <v>37.33</v>
          </cell>
          <cell r="BH2415">
            <v>37.33</v>
          </cell>
        </row>
        <row r="2416">
          <cell r="D2416" t="str">
            <v>A50051</v>
          </cell>
          <cell r="E2416" t="str">
            <v>ugb</v>
          </cell>
          <cell r="F2416" t="str">
            <v>THW</v>
          </cell>
          <cell r="G2416" t="str">
            <v>UT23</v>
          </cell>
          <cell r="H2416" t="str">
            <v>6</v>
          </cell>
          <cell r="I2416" t="str">
            <v>GB</v>
          </cell>
          <cell r="J2416" t="str">
            <v>05/01/2009</v>
          </cell>
          <cell r="K2416">
            <v>0</v>
          </cell>
          <cell r="L2416">
            <v>45450</v>
          </cell>
          <cell r="M2416">
            <v>5174.1719999999996</v>
          </cell>
          <cell r="BG2416">
            <v>50624.171999999999</v>
          </cell>
          <cell r="BH2416">
            <v>50624.171999999999</v>
          </cell>
        </row>
        <row r="2417">
          <cell r="D2417" t="str">
            <v>I00103</v>
          </cell>
          <cell r="E2417" t="str">
            <v>uin</v>
          </cell>
          <cell r="F2417" t="str">
            <v>TRL</v>
          </cell>
          <cell r="G2417" t="str">
            <v>UT111</v>
          </cell>
          <cell r="H2417" t="str">
            <v>8</v>
          </cell>
          <cell r="I2417" t="str">
            <v>IN</v>
          </cell>
          <cell r="J2417" t="str">
            <v>23/08/2011</v>
          </cell>
          <cell r="K2417">
            <v>3.8973251207528796</v>
          </cell>
          <cell r="L2417">
            <v>3142.0295547154988</v>
          </cell>
          <cell r="M2417">
            <v>0</v>
          </cell>
          <cell r="S2417">
            <v>94.260886641464964</v>
          </cell>
          <cell r="V2417">
            <v>150.81741862634394</v>
          </cell>
          <cell r="AA2417">
            <v>1264.6668957729883</v>
          </cell>
          <cell r="AB2417">
            <v>1571.0147773577494</v>
          </cell>
          <cell r="AC2417">
            <v>147.28263537728901</v>
          </cell>
          <cell r="AD2417">
            <v>245.47105896214833</v>
          </cell>
          <cell r="AQ2417">
            <v>377.04354656585986</v>
          </cell>
          <cell r="BA2417">
            <v>2127.1540085423926</v>
          </cell>
          <cell r="BG2417">
            <v>9119.7407825617356</v>
          </cell>
          <cell r="BH2417">
            <v>7855.0738867887476</v>
          </cell>
        </row>
        <row r="2418">
          <cell r="D2418" t="str">
            <v>A49968</v>
          </cell>
          <cell r="E2418" t="str">
            <v>ugb</v>
          </cell>
          <cell r="F2418" t="str">
            <v>WWN</v>
          </cell>
          <cell r="G2418" t="str">
            <v>UU71</v>
          </cell>
          <cell r="H2418" t="str">
            <v>9</v>
          </cell>
          <cell r="I2418" t="str">
            <v>GB</v>
          </cell>
          <cell r="J2418" t="str">
            <v>05/11/2007</v>
          </cell>
          <cell r="K2418">
            <v>12.109611282051</v>
          </cell>
          <cell r="L2418">
            <v>21715</v>
          </cell>
          <cell r="M2418">
            <v>1898.742</v>
          </cell>
          <cell r="BG2418">
            <v>23613.741999999998</v>
          </cell>
          <cell r="BH2418">
            <v>23613.741999999998</v>
          </cell>
        </row>
        <row r="2419">
          <cell r="D2419" t="str">
            <v>A50168</v>
          </cell>
          <cell r="E2419" t="str">
            <v>ugb</v>
          </cell>
          <cell r="F2419" t="str">
            <v>GCL</v>
          </cell>
          <cell r="G2419" t="str">
            <v>UP31</v>
          </cell>
          <cell r="H2419" t="str">
            <v>7</v>
          </cell>
          <cell r="I2419" t="str">
            <v>GB</v>
          </cell>
          <cell r="J2419" t="str">
            <v>03/03/2011</v>
          </cell>
          <cell r="K2419">
            <v>17.197052307692001</v>
          </cell>
          <cell r="L2419">
            <v>24735</v>
          </cell>
          <cell r="M2419">
            <v>2315.502</v>
          </cell>
          <cell r="U2419">
            <v>432.86250000000001</v>
          </cell>
          <cell r="AA2419">
            <v>4575.9750000000004</v>
          </cell>
          <cell r="AJ2419">
            <v>742.05</v>
          </cell>
          <cell r="AX2419">
            <v>432.86250000000001</v>
          </cell>
          <cell r="BF2419">
            <v>300</v>
          </cell>
          <cell r="BG2419">
            <v>33534.252</v>
          </cell>
          <cell r="BH2419">
            <v>28658.277000000002</v>
          </cell>
        </row>
        <row r="2420">
          <cell r="D2420" t="str">
            <v>A49906</v>
          </cell>
          <cell r="E2420" t="str">
            <v>ugb</v>
          </cell>
          <cell r="F2420" t="str">
            <v>MAM</v>
          </cell>
          <cell r="G2420" t="str">
            <v>UU23</v>
          </cell>
          <cell r="H2420" t="str">
            <v>10</v>
          </cell>
          <cell r="I2420" t="str">
            <v>GB</v>
          </cell>
          <cell r="J2420" t="str">
            <v>02/07/2007</v>
          </cell>
          <cell r="K2420">
            <v>6.0490317948719996</v>
          </cell>
          <cell r="L2420">
            <v>11330</v>
          </cell>
          <cell r="M2420">
            <v>465.61200000000002</v>
          </cell>
          <cell r="BG2420">
            <v>11795.611999999999</v>
          </cell>
          <cell r="BH2420">
            <v>11795.611999999999</v>
          </cell>
        </row>
        <row r="2421">
          <cell r="D2421" t="str">
            <v>A74925</v>
          </cell>
          <cell r="E2421" t="str">
            <v>ugb</v>
          </cell>
          <cell r="F2421" t="str">
            <v>SBR</v>
          </cell>
          <cell r="G2421" t="str">
            <v>UT31</v>
          </cell>
          <cell r="H2421" t="str">
            <v>5</v>
          </cell>
          <cell r="I2421" t="str">
            <v>US</v>
          </cell>
          <cell r="J2421" t="str">
            <v>17/10/2012</v>
          </cell>
          <cell r="K2421">
            <v>39.811268102564</v>
          </cell>
          <cell r="L2421">
            <v>51005.1</v>
          </cell>
          <cell r="M2421">
            <v>6630.8447999999999</v>
          </cell>
          <cell r="U2421">
            <v>892.58924999999999</v>
          </cell>
          <cell r="Y2421">
            <v>414.1</v>
          </cell>
          <cell r="AA2421">
            <v>9435.9434999999994</v>
          </cell>
          <cell r="AM2421">
            <v>3060.306</v>
          </cell>
          <cell r="AX2421">
            <v>892.58924999999999</v>
          </cell>
          <cell r="AZ2421">
            <v>5000.5</v>
          </cell>
          <cell r="BF2421">
            <v>300</v>
          </cell>
          <cell r="BG2421">
            <v>77631.972800000003</v>
          </cell>
          <cell r="BH2421">
            <v>67896.029300000009</v>
          </cell>
        </row>
        <row r="2422">
          <cell r="D2422" t="str">
            <v>U02928</v>
          </cell>
          <cell r="E2422" t="str">
            <v>ugb</v>
          </cell>
          <cell r="F2422" t="str">
            <v>WWN</v>
          </cell>
          <cell r="G2422" t="str">
            <v>UU31</v>
          </cell>
          <cell r="H2422" t="str">
            <v>0</v>
          </cell>
          <cell r="J2422" t="str">
            <v>04/08/2008</v>
          </cell>
          <cell r="K2422">
            <v>26.5</v>
          </cell>
          <cell r="L2422">
            <v>26.5</v>
          </cell>
          <cell r="M2422">
            <v>0</v>
          </cell>
          <cell r="BG2422">
            <v>26.5</v>
          </cell>
          <cell r="BH2422">
            <v>26.5</v>
          </cell>
        </row>
        <row r="2423">
          <cell r="D2423" t="str">
            <v>A74957</v>
          </cell>
          <cell r="E2423" t="str">
            <v>ugb</v>
          </cell>
          <cell r="F2423" t="str">
            <v>TRL</v>
          </cell>
          <cell r="G2423" t="str">
            <v>UT41</v>
          </cell>
          <cell r="H2423" t="str">
            <v>8</v>
          </cell>
          <cell r="I2423" t="str">
            <v>GB</v>
          </cell>
          <cell r="J2423" t="str">
            <v>26/11/2012</v>
          </cell>
          <cell r="K2423">
            <v>0</v>
          </cell>
          <cell r="L2423">
            <v>21.4</v>
          </cell>
          <cell r="M2423">
            <v>0</v>
          </cell>
          <cell r="BG2423">
            <v>21.4</v>
          </cell>
          <cell r="BH2423">
            <v>21.4</v>
          </cell>
        </row>
        <row r="2424">
          <cell r="D2424" t="str">
            <v>A87831</v>
          </cell>
          <cell r="E2424" t="str">
            <v>ugb</v>
          </cell>
          <cell r="F2424" t="str">
            <v>SBS</v>
          </cell>
          <cell r="G2424" t="str">
            <v>UP33</v>
          </cell>
          <cell r="H2424" t="str">
            <v>7</v>
          </cell>
          <cell r="I2424" t="str">
            <v>US</v>
          </cell>
          <cell r="J2424" t="str">
            <v>16/09/2002</v>
          </cell>
          <cell r="K2424">
            <v>16.431676923076999</v>
          </cell>
          <cell r="L2424">
            <v>29121</v>
          </cell>
          <cell r="M2424">
            <v>2920.77</v>
          </cell>
          <cell r="BG2424">
            <v>32041.77</v>
          </cell>
          <cell r="BH2424">
            <v>32041.77</v>
          </cell>
        </row>
        <row r="2425">
          <cell r="D2425" t="str">
            <v>A49910</v>
          </cell>
          <cell r="E2425" t="str">
            <v>ugb</v>
          </cell>
          <cell r="F2425" t="str">
            <v>SBS</v>
          </cell>
          <cell r="G2425" t="str">
            <v>UP33</v>
          </cell>
          <cell r="H2425" t="str">
            <v>8</v>
          </cell>
          <cell r="I2425" t="str">
            <v>GB</v>
          </cell>
          <cell r="J2425" t="str">
            <v>01/08/2007</v>
          </cell>
          <cell r="K2425">
            <v>18.964344615384999</v>
          </cell>
          <cell r="L2425">
            <v>26350</v>
          </cell>
          <cell r="M2425">
            <v>2538.3719999999998</v>
          </cell>
          <cell r="U2425">
            <v>461.125</v>
          </cell>
          <cell r="Y2425">
            <v>414.1</v>
          </cell>
          <cell r="AA2425">
            <v>4874.75</v>
          </cell>
          <cell r="AM2425">
            <v>1581</v>
          </cell>
          <cell r="AX2425">
            <v>461.125</v>
          </cell>
          <cell r="BF2425">
            <v>300</v>
          </cell>
          <cell r="BG2425">
            <v>36980.472000000002</v>
          </cell>
          <cell r="BH2425">
            <v>31805.722000000002</v>
          </cell>
        </row>
        <row r="2426">
          <cell r="D2426" t="str">
            <v>W57584</v>
          </cell>
          <cell r="E2426" t="str">
            <v>ugb</v>
          </cell>
          <cell r="F2426" t="str">
            <v>TRL</v>
          </cell>
          <cell r="G2426" t="str">
            <v>UT41</v>
          </cell>
          <cell r="H2426" t="str">
            <v>4</v>
          </cell>
          <cell r="I2426" t="str">
            <v>GB</v>
          </cell>
          <cell r="J2426" t="str">
            <v>29/10/2001</v>
          </cell>
          <cell r="K2426">
            <v>36.379316913959997</v>
          </cell>
          <cell r="L2426">
            <v>41621.887999999999</v>
          </cell>
          <cell r="M2426">
            <v>5271.5845440000003</v>
          </cell>
          <cell r="P2426">
            <v>4534</v>
          </cell>
          <cell r="U2426">
            <v>728.38304000000005</v>
          </cell>
          <cell r="Y2426">
            <v>414.1</v>
          </cell>
          <cell r="AA2426">
            <v>7700.0492800000002</v>
          </cell>
          <cell r="AM2426">
            <v>2497.3132799999998</v>
          </cell>
          <cell r="AX2426">
            <v>728.38304000000005</v>
          </cell>
          <cell r="BE2426">
            <v>350</v>
          </cell>
          <cell r="BG2426">
            <v>63845.701183999998</v>
          </cell>
          <cell r="BH2426">
            <v>55795.651903999998</v>
          </cell>
        </row>
        <row r="2427">
          <cell r="D2427" t="str">
            <v>A74228</v>
          </cell>
          <cell r="E2427" t="str">
            <v>ugb</v>
          </cell>
          <cell r="F2427" t="str">
            <v>EEC</v>
          </cell>
          <cell r="G2427" t="str">
            <v>UE21</v>
          </cell>
          <cell r="H2427" t="str">
            <v>5</v>
          </cell>
          <cell r="I2427" t="str">
            <v>GB</v>
          </cell>
          <cell r="J2427" t="str">
            <v>18/04/2006</v>
          </cell>
          <cell r="K2427">
            <v>21.752857435896999</v>
          </cell>
          <cell r="L2427">
            <v>32000</v>
          </cell>
          <cell r="M2427">
            <v>3318.0720000000001</v>
          </cell>
          <cell r="U2427">
            <v>560</v>
          </cell>
          <cell r="AA2427">
            <v>5920</v>
          </cell>
          <cell r="AH2427">
            <v>320</v>
          </cell>
          <cell r="BF2427">
            <v>300</v>
          </cell>
          <cell r="BG2427">
            <v>42418.072</v>
          </cell>
          <cell r="BH2427">
            <v>36198.072</v>
          </cell>
        </row>
        <row r="2428">
          <cell r="D2428" t="str">
            <v>W06904</v>
          </cell>
          <cell r="E2428" t="str">
            <v>ugb</v>
          </cell>
          <cell r="F2428" t="str">
            <v>EEX</v>
          </cell>
          <cell r="G2428" t="str">
            <v>UE11</v>
          </cell>
          <cell r="H2428" t="str">
            <v>4</v>
          </cell>
          <cell r="I2428" t="str">
            <v>GB</v>
          </cell>
          <cell r="J2428" t="str">
            <v>29/07/1986</v>
          </cell>
          <cell r="K2428">
            <v>41.714876512821</v>
          </cell>
          <cell r="L2428">
            <v>53055.3</v>
          </cell>
          <cell r="M2428">
            <v>6940.9722000000002</v>
          </cell>
          <cell r="P2428">
            <v>5197.6000000000004</v>
          </cell>
          <cell r="U2428">
            <v>928.46775000000002</v>
          </cell>
          <cell r="Y2428">
            <v>414.1</v>
          </cell>
          <cell r="AA2428">
            <v>9815.2304999999997</v>
          </cell>
          <cell r="AN2428">
            <v>3713.8710000000001</v>
          </cell>
          <cell r="AX2428">
            <v>928.46775000000002</v>
          </cell>
          <cell r="BE2428">
            <v>350</v>
          </cell>
          <cell r="BG2428">
            <v>81344.0092</v>
          </cell>
          <cell r="BH2428">
            <v>71178.778699999995</v>
          </cell>
        </row>
        <row r="2429">
          <cell r="D2429" t="str">
            <v>A25289</v>
          </cell>
          <cell r="E2429" t="str">
            <v>ugb</v>
          </cell>
          <cell r="F2429" t="str">
            <v>EEA</v>
          </cell>
          <cell r="G2429" t="str">
            <v>UE31</v>
          </cell>
          <cell r="H2429" t="str">
            <v>8</v>
          </cell>
          <cell r="I2429" t="str">
            <v>GB</v>
          </cell>
          <cell r="J2429" t="str">
            <v>07/03/2012</v>
          </cell>
          <cell r="K2429">
            <v>17.443062564102998</v>
          </cell>
          <cell r="L2429">
            <v>24550</v>
          </cell>
          <cell r="M2429">
            <v>2289.9720000000002</v>
          </cell>
          <cell r="U2429">
            <v>429.625</v>
          </cell>
          <cell r="AA2429">
            <v>4541.75</v>
          </cell>
          <cell r="AM2429">
            <v>1473</v>
          </cell>
          <cell r="AX2429">
            <v>429.625</v>
          </cell>
          <cell r="BF2429">
            <v>300</v>
          </cell>
          <cell r="BG2429">
            <v>34013.972000000002</v>
          </cell>
          <cell r="BH2429">
            <v>29172.222000000002</v>
          </cell>
        </row>
        <row r="2430">
          <cell r="D2430" t="str">
            <v>A50237</v>
          </cell>
          <cell r="E2430" t="str">
            <v>ugb</v>
          </cell>
          <cell r="F2430" t="str">
            <v>TRL</v>
          </cell>
          <cell r="G2430" t="str">
            <v>UT43</v>
          </cell>
          <cell r="H2430" t="str">
            <v>3</v>
          </cell>
          <cell r="I2430" t="str">
            <v>GB</v>
          </cell>
          <cell r="J2430" t="str">
            <v>01/05/2012</v>
          </cell>
          <cell r="K2430">
            <v>67.276445641026001</v>
          </cell>
          <cell r="L2430">
            <v>90176.5</v>
          </cell>
          <cell r="M2430">
            <v>11759.049000000001</v>
          </cell>
          <cell r="O2430">
            <v>2990</v>
          </cell>
          <cell r="U2430">
            <v>1578.0887499999999</v>
          </cell>
          <cell r="Y2430">
            <v>414.1</v>
          </cell>
          <cell r="AA2430">
            <v>16682.6525</v>
          </cell>
          <cell r="AM2430">
            <v>5410.59</v>
          </cell>
          <cell r="AX2430">
            <v>1578.0887499999999</v>
          </cell>
          <cell r="BD2430">
            <v>600</v>
          </cell>
          <cell r="BG2430">
            <v>131189.06899999999</v>
          </cell>
          <cell r="BH2430">
            <v>113906.41649999999</v>
          </cell>
        </row>
        <row r="2431">
          <cell r="D2431" t="str">
            <v>A00379</v>
          </cell>
          <cell r="E2431" t="str">
            <v>ugb</v>
          </cell>
          <cell r="F2431" t="str">
            <v>GGE</v>
          </cell>
          <cell r="G2431" t="str">
            <v>UP31</v>
          </cell>
          <cell r="H2431" t="str">
            <v>0</v>
          </cell>
          <cell r="I2431" t="str">
            <v>GB</v>
          </cell>
          <cell r="J2431" t="str">
            <v>25/08/2008</v>
          </cell>
          <cell r="K2431">
            <v>14.389780512821</v>
          </cell>
          <cell r="L2431">
            <v>21000</v>
          </cell>
          <cell r="M2431">
            <v>1800.0719999999999</v>
          </cell>
          <cell r="U2431">
            <v>367.5</v>
          </cell>
          <cell r="Y2431">
            <v>340</v>
          </cell>
          <cell r="AA2431">
            <v>3885</v>
          </cell>
          <cell r="AX2431">
            <v>367.5</v>
          </cell>
          <cell r="BF2431">
            <v>300</v>
          </cell>
          <cell r="BG2431">
            <v>28060.072</v>
          </cell>
          <cell r="BH2431">
            <v>23875.072</v>
          </cell>
        </row>
        <row r="2432">
          <cell r="D2432" t="str">
            <v>A50154</v>
          </cell>
          <cell r="E2432" t="str">
            <v>ugb</v>
          </cell>
          <cell r="F2432" t="str">
            <v>EER</v>
          </cell>
          <cell r="G2432" t="str">
            <v>UE31</v>
          </cell>
          <cell r="H2432" t="str">
            <v>7</v>
          </cell>
          <cell r="I2432" t="str">
            <v>GB</v>
          </cell>
          <cell r="J2432" t="str">
            <v>01/02/2011</v>
          </cell>
          <cell r="K2432">
            <v>20.329965128205</v>
          </cell>
          <cell r="L2432">
            <v>28520</v>
          </cell>
          <cell r="M2432">
            <v>2837.8319999999999</v>
          </cell>
          <cell r="U2432">
            <v>499.1</v>
          </cell>
          <cell r="AA2432">
            <v>5276.2</v>
          </cell>
          <cell r="AM2432">
            <v>1711.2</v>
          </cell>
          <cell r="AX2432">
            <v>499.1</v>
          </cell>
          <cell r="BF2432">
            <v>300</v>
          </cell>
          <cell r="BG2432">
            <v>39643.432000000001</v>
          </cell>
          <cell r="BH2432">
            <v>34067.232000000004</v>
          </cell>
        </row>
        <row r="2433">
          <cell r="D2433" t="str">
            <v>A24889</v>
          </cell>
          <cell r="E2433" t="str">
            <v>ugb</v>
          </cell>
          <cell r="F2433" t="str">
            <v>SWT</v>
          </cell>
          <cell r="G2433" t="str">
            <v>UU21</v>
          </cell>
          <cell r="H2433" t="str">
            <v>0</v>
          </cell>
          <cell r="I2433" t="str">
            <v>GB</v>
          </cell>
          <cell r="J2433" t="str">
            <v>29/05/2007</v>
          </cell>
          <cell r="K2433">
            <v>31.226283076923</v>
          </cell>
          <cell r="L2433">
            <v>40800</v>
          </cell>
          <cell r="M2433">
            <v>4851.2520000000004</v>
          </cell>
          <cell r="O2433">
            <v>2310</v>
          </cell>
          <cell r="U2433">
            <v>714</v>
          </cell>
          <cell r="Y2433">
            <v>340</v>
          </cell>
          <cell r="AA2433">
            <v>7548</v>
          </cell>
          <cell r="AT2433">
            <v>3264</v>
          </cell>
          <cell r="AX2433">
            <v>714</v>
          </cell>
          <cell r="BE2433">
            <v>350</v>
          </cell>
          <cell r="BG2433">
            <v>60891.252</v>
          </cell>
          <cell r="BH2433">
            <v>52993.252</v>
          </cell>
        </row>
        <row r="2434">
          <cell r="D2434" t="str">
            <v>A80029</v>
          </cell>
          <cell r="E2434" t="str">
            <v>ugb</v>
          </cell>
          <cell r="F2434" t="str">
            <v>ERE</v>
          </cell>
          <cell r="G2434" t="str">
            <v>UU81</v>
          </cell>
          <cell r="H2434" t="str">
            <v>8</v>
          </cell>
          <cell r="J2434" t="str">
            <v>19/12/2012</v>
          </cell>
          <cell r="K2434">
            <v>39.558754871795003</v>
          </cell>
          <cell r="L2434">
            <v>68750</v>
          </cell>
          <cell r="M2434">
            <v>8389.5720000000001</v>
          </cell>
          <cell r="BG2434">
            <v>77139.572</v>
          </cell>
          <cell r="BH2434">
            <v>77139.572</v>
          </cell>
        </row>
        <row r="2435">
          <cell r="D2435" t="str">
            <v>U03189</v>
          </cell>
          <cell r="E2435" t="str">
            <v>ugb</v>
          </cell>
          <cell r="F2435" t="str">
            <v>TRL</v>
          </cell>
          <cell r="G2435" t="str">
            <v>UT41</v>
          </cell>
          <cell r="H2435" t="str">
            <v>6</v>
          </cell>
          <cell r="J2435" t="str">
            <v>28/02/2011</v>
          </cell>
          <cell r="K2435">
            <v>0</v>
          </cell>
          <cell r="L2435">
            <v>47.33</v>
          </cell>
          <cell r="M2435">
            <v>0</v>
          </cell>
          <cell r="BG2435">
            <v>47.33</v>
          </cell>
          <cell r="BH2435">
            <v>47.33</v>
          </cell>
        </row>
        <row r="2436">
          <cell r="D2436" t="str">
            <v>A24879</v>
          </cell>
          <cell r="E2436" t="str">
            <v>ugb</v>
          </cell>
          <cell r="F2436" t="str">
            <v>TPL</v>
          </cell>
          <cell r="G2436" t="str">
            <v>UT22</v>
          </cell>
          <cell r="H2436" t="str">
            <v>5</v>
          </cell>
          <cell r="I2436" t="str">
            <v>GB</v>
          </cell>
          <cell r="J2436" t="str">
            <v>06/11/2006</v>
          </cell>
          <cell r="K2436">
            <v>24.382503589744001</v>
          </cell>
          <cell r="L2436">
            <v>42745</v>
          </cell>
          <cell r="M2436">
            <v>4800.8819999999996</v>
          </cell>
          <cell r="BG2436">
            <v>47545.881999999998</v>
          </cell>
          <cell r="BH2436">
            <v>47545.881999999998</v>
          </cell>
        </row>
        <row r="2437">
          <cell r="D2437" t="str">
            <v>A42330</v>
          </cell>
          <cell r="E2437" t="str">
            <v>ugb</v>
          </cell>
          <cell r="F2437" t="str">
            <v>WWN</v>
          </cell>
          <cell r="G2437" t="str">
            <v>UU61</v>
          </cell>
          <cell r="H2437" t="str">
            <v>8</v>
          </cell>
          <cell r="I2437" t="str">
            <v>GB</v>
          </cell>
          <cell r="J2437" t="str">
            <v>07/06/1999</v>
          </cell>
          <cell r="K2437">
            <v>14.809411653846</v>
          </cell>
          <cell r="L2437">
            <v>21535.762500000001</v>
          </cell>
          <cell r="M2437">
            <v>1874.0072250000001</v>
          </cell>
          <cell r="U2437">
            <v>376.87584375</v>
          </cell>
          <cell r="AA2437">
            <v>3984.1160625000002</v>
          </cell>
          <cell r="AI2437">
            <v>430.71525000000003</v>
          </cell>
          <cell r="AX2437">
            <v>376.87584375</v>
          </cell>
          <cell r="BF2437">
            <v>300</v>
          </cell>
          <cell r="BG2437">
            <v>28878.352725000001</v>
          </cell>
          <cell r="BH2437">
            <v>24594.2366625</v>
          </cell>
        </row>
        <row r="2438">
          <cell r="D2438" t="str">
            <v>A06959</v>
          </cell>
          <cell r="E2438" t="str">
            <v>ugb</v>
          </cell>
          <cell r="F2438" t="str">
            <v>BBI</v>
          </cell>
          <cell r="G2438" t="str">
            <v>UP21</v>
          </cell>
          <cell r="H2438" t="str">
            <v>0</v>
          </cell>
          <cell r="I2438" t="str">
            <v>GB</v>
          </cell>
          <cell r="J2438" t="str">
            <v>21/08/1989</v>
          </cell>
          <cell r="K2438">
            <v>28.919524102564001</v>
          </cell>
          <cell r="L2438">
            <v>39500</v>
          </cell>
          <cell r="M2438">
            <v>4353.0720000000001</v>
          </cell>
          <cell r="U2438">
            <v>691.25</v>
          </cell>
          <cell r="Y2438">
            <v>340</v>
          </cell>
          <cell r="AA2438">
            <v>7307.5</v>
          </cell>
          <cell r="AT2438">
            <v>3160</v>
          </cell>
          <cell r="AX2438">
            <v>691.25</v>
          </cell>
          <cell r="BE2438">
            <v>350</v>
          </cell>
          <cell r="BG2438">
            <v>56393.072</v>
          </cell>
          <cell r="BH2438">
            <v>48735.572</v>
          </cell>
        </row>
        <row r="2439">
          <cell r="D2439" t="str">
            <v>U03179</v>
          </cell>
          <cell r="E2439" t="str">
            <v>ugb</v>
          </cell>
          <cell r="F2439" t="str">
            <v>TRL</v>
          </cell>
          <cell r="G2439" t="str">
            <v>UT42</v>
          </cell>
          <cell r="H2439" t="str">
            <v>8</v>
          </cell>
          <cell r="J2439" t="str">
            <v>08/02/2011</v>
          </cell>
          <cell r="K2439">
            <v>0</v>
          </cell>
          <cell r="L2439">
            <v>34.840000000000003</v>
          </cell>
          <cell r="M2439">
            <v>0</v>
          </cell>
          <cell r="BG2439">
            <v>34.840000000000003</v>
          </cell>
          <cell r="BH2439">
            <v>34.840000000000003</v>
          </cell>
        </row>
        <row r="2440">
          <cell r="D2440" t="str">
            <v>A00068</v>
          </cell>
          <cell r="E2440" t="str">
            <v>ugb</v>
          </cell>
          <cell r="F2440" t="str">
            <v>WWN</v>
          </cell>
          <cell r="G2440" t="str">
            <v>UU71</v>
          </cell>
          <cell r="H2440" t="str">
            <v>0</v>
          </cell>
          <cell r="I2440" t="str">
            <v>GB</v>
          </cell>
          <cell r="J2440" t="str">
            <v>10/04/2006</v>
          </cell>
          <cell r="K2440">
            <v>13.797831794872</v>
          </cell>
          <cell r="L2440">
            <v>20150</v>
          </cell>
          <cell r="M2440">
            <v>1682.7719999999999</v>
          </cell>
          <cell r="U2440">
            <v>352.625</v>
          </cell>
          <cell r="Y2440">
            <v>340</v>
          </cell>
          <cell r="AA2440">
            <v>3727.75</v>
          </cell>
          <cell r="AX2440">
            <v>352.625</v>
          </cell>
          <cell r="BF2440">
            <v>300</v>
          </cell>
          <cell r="BG2440">
            <v>26905.772000000001</v>
          </cell>
          <cell r="BH2440">
            <v>22878.022000000001</v>
          </cell>
        </row>
        <row r="2441">
          <cell r="D2441" t="str">
            <v>A00124</v>
          </cell>
          <cell r="E2441" t="str">
            <v>ugb</v>
          </cell>
          <cell r="F2441" t="str">
            <v>TRL</v>
          </cell>
          <cell r="G2441" t="str">
            <v>UT41</v>
          </cell>
          <cell r="H2441" t="str">
            <v>8</v>
          </cell>
          <cell r="I2441" t="str">
            <v>GB</v>
          </cell>
          <cell r="J2441" t="str">
            <v>04/12/2006</v>
          </cell>
          <cell r="K2441">
            <v>22.324254871794999</v>
          </cell>
          <cell r="L2441">
            <v>31262.5</v>
          </cell>
          <cell r="M2441">
            <v>3216.297</v>
          </cell>
          <cell r="U2441">
            <v>547.09375</v>
          </cell>
          <cell r="AA2441">
            <v>5783.5625</v>
          </cell>
          <cell r="AM2441">
            <v>1875.75</v>
          </cell>
          <cell r="AX2441">
            <v>547.09375</v>
          </cell>
          <cell r="BF2441">
            <v>300</v>
          </cell>
          <cell r="BG2441">
            <v>43532.296999999999</v>
          </cell>
          <cell r="BH2441">
            <v>37448.734499999999</v>
          </cell>
        </row>
        <row r="2442">
          <cell r="D2442" t="str">
            <v>W56286</v>
          </cell>
          <cell r="E2442" t="str">
            <v>ugb</v>
          </cell>
          <cell r="F2442" t="str">
            <v>WTC</v>
          </cell>
          <cell r="G2442" t="str">
            <v>UU22</v>
          </cell>
          <cell r="H2442" t="str">
            <v>0</v>
          </cell>
          <cell r="I2442" t="str">
            <v>GB</v>
          </cell>
          <cell r="J2442" t="str">
            <v>04/11/1991</v>
          </cell>
          <cell r="K2442">
            <v>28.105656410256</v>
          </cell>
          <cell r="L2442">
            <v>37000</v>
          </cell>
          <cell r="M2442">
            <v>3478.9031399999999</v>
          </cell>
          <cell r="P2442">
            <v>4191.53</v>
          </cell>
          <cell r="U2442">
            <v>647.5</v>
          </cell>
          <cell r="AA2442">
            <v>6845</v>
          </cell>
          <cell r="AW2442">
            <v>5772</v>
          </cell>
          <cell r="BE2442">
            <v>350</v>
          </cell>
          <cell r="BG2442">
            <v>58284.933140000001</v>
          </cell>
          <cell r="BH2442">
            <v>51089.933140000001</v>
          </cell>
        </row>
        <row r="2443">
          <cell r="D2443" t="str">
            <v>A00507</v>
          </cell>
          <cell r="E2443" t="str">
            <v>ugb</v>
          </cell>
          <cell r="F2443" t="str">
            <v>WTC</v>
          </cell>
          <cell r="G2443" t="str">
            <v>UU22</v>
          </cell>
          <cell r="H2443" t="str">
            <v>6</v>
          </cell>
          <cell r="I2443" t="str">
            <v>GB</v>
          </cell>
          <cell r="J2443" t="str">
            <v>20/10/2010</v>
          </cell>
          <cell r="K2443">
            <v>40</v>
          </cell>
          <cell r="L2443">
            <v>78000</v>
          </cell>
          <cell r="M2443">
            <v>9730.6560000000009</v>
          </cell>
          <cell r="BG2443">
            <v>87730.656000000003</v>
          </cell>
          <cell r="BH2443">
            <v>87730.656000000003</v>
          </cell>
        </row>
        <row r="2444">
          <cell r="D2444" t="str">
            <v>I00280</v>
          </cell>
          <cell r="E2444" t="str">
            <v>uin</v>
          </cell>
          <cell r="F2444" t="str">
            <v>THW</v>
          </cell>
          <cell r="G2444" t="str">
            <v>UT211</v>
          </cell>
          <cell r="H2444" t="str">
            <v>8</v>
          </cell>
          <cell r="I2444" t="str">
            <v>IN</v>
          </cell>
          <cell r="J2444" t="str">
            <v>11/09/2013</v>
          </cell>
          <cell r="K2444">
            <v>3.0399126198559676</v>
          </cell>
          <cell r="L2444">
            <v>2450.783052678089</v>
          </cell>
          <cell r="M2444">
            <v>0</v>
          </cell>
          <cell r="S2444">
            <v>94.260886641464964</v>
          </cell>
          <cell r="V2444">
            <v>117.63758652854828</v>
          </cell>
          <cell r="AA2444">
            <v>986.43986253620687</v>
          </cell>
          <cell r="AB2444">
            <v>1225.3915263390445</v>
          </cell>
          <cell r="AC2444">
            <v>147.28263537728901</v>
          </cell>
          <cell r="AD2444">
            <v>245.47105896214833</v>
          </cell>
          <cell r="AQ2444">
            <v>294.09396632137066</v>
          </cell>
          <cell r="BA2444">
            <v>1552.034955078796</v>
          </cell>
          <cell r="BG2444">
            <v>7113.3955304629571</v>
          </cell>
          <cell r="BH2444">
            <v>6126.9556679267498</v>
          </cell>
        </row>
        <row r="2445">
          <cell r="D2445" t="str">
            <v>I00307</v>
          </cell>
          <cell r="E2445" t="str">
            <v>uin</v>
          </cell>
          <cell r="F2445" t="str">
            <v>TRM</v>
          </cell>
          <cell r="G2445" t="str">
            <v>UT111</v>
          </cell>
          <cell r="H2445" t="str">
            <v>7</v>
          </cell>
          <cell r="I2445" t="str">
            <v>IN</v>
          </cell>
          <cell r="J2445" t="str">
            <v>30/10/2013</v>
          </cell>
          <cell r="K2445">
            <v>5.7607762424297313</v>
          </cell>
          <cell r="L2445">
            <v>6676.8128037704346</v>
          </cell>
          <cell r="M2445">
            <v>0</v>
          </cell>
          <cell r="S2445">
            <v>94.260886641464964</v>
          </cell>
          <cell r="V2445">
            <v>320.48701458098088</v>
          </cell>
          <cell r="AA2445">
            <v>1856.2780696155924</v>
          </cell>
          <cell r="AB2445">
            <v>3338.4064018852173</v>
          </cell>
          <cell r="AC2445">
            <v>147.28263537728901</v>
          </cell>
          <cell r="AD2445">
            <v>245.47105896214833</v>
          </cell>
          <cell r="AQ2445">
            <v>801.21753645245212</v>
          </cell>
          <cell r="BA2445">
            <v>0</v>
          </cell>
          <cell r="BG2445">
            <v>13480.216407285581</v>
          </cell>
          <cell r="BH2445">
            <v>11623.938337669988</v>
          </cell>
        </row>
        <row r="2446">
          <cell r="D2446" t="str">
            <v>A24867</v>
          </cell>
          <cell r="E2446" t="str">
            <v>ugb</v>
          </cell>
          <cell r="F2446" t="str">
            <v>SWT</v>
          </cell>
          <cell r="G2446" t="str">
            <v>UU21</v>
          </cell>
          <cell r="H2446" t="str">
            <v>0</v>
          </cell>
          <cell r="I2446" t="str">
            <v>UG</v>
          </cell>
          <cell r="J2446" t="str">
            <v>20/11/2006</v>
          </cell>
          <cell r="K2446">
            <v>15.34358974359</v>
          </cell>
          <cell r="L2446">
            <v>24000</v>
          </cell>
          <cell r="M2446">
            <v>0</v>
          </cell>
          <cell r="U2446">
            <v>420</v>
          </cell>
          <cell r="Y2446">
            <v>340</v>
          </cell>
          <cell r="AA2446">
            <v>4440</v>
          </cell>
          <cell r="AX2446">
            <v>420</v>
          </cell>
          <cell r="BF2446">
            <v>300</v>
          </cell>
          <cell r="BG2446">
            <v>29920</v>
          </cell>
          <cell r="BH2446">
            <v>25180</v>
          </cell>
        </row>
        <row r="2447">
          <cell r="D2447" t="str">
            <v>A74608</v>
          </cell>
          <cell r="E2447" t="str">
            <v>ugb</v>
          </cell>
          <cell r="F2447" t="str">
            <v>TRS</v>
          </cell>
          <cell r="G2447" t="str">
            <v>UT42</v>
          </cell>
          <cell r="H2447" t="str">
            <v>4</v>
          </cell>
          <cell r="I2447" t="str">
            <v>GB</v>
          </cell>
          <cell r="J2447" t="str">
            <v>01/07/2009</v>
          </cell>
          <cell r="K2447">
            <v>54.548654769231</v>
          </cell>
          <cell r="L2447">
            <v>73916.850000000006</v>
          </cell>
          <cell r="M2447">
            <v>9421.3773000000001</v>
          </cell>
          <cell r="O2447">
            <v>2310</v>
          </cell>
          <cell r="U2447">
            <v>1293.544875</v>
          </cell>
          <cell r="Y2447">
            <v>414.1</v>
          </cell>
          <cell r="AA2447">
            <v>13674.617249999999</v>
          </cell>
          <cell r="AL2447">
            <v>3695.8425000000002</v>
          </cell>
          <cell r="AX2447">
            <v>1293.544875</v>
          </cell>
          <cell r="BE2447">
            <v>350</v>
          </cell>
          <cell r="BG2447">
            <v>106369.8768</v>
          </cell>
          <cell r="BH2447">
            <v>92345.259550000002</v>
          </cell>
        </row>
        <row r="2448">
          <cell r="D2448" t="str">
            <v>U03010</v>
          </cell>
          <cell r="E2448" t="str">
            <v>ugb</v>
          </cell>
          <cell r="F2448" t="str">
            <v>SBR</v>
          </cell>
          <cell r="G2448" t="str">
            <v>UT31</v>
          </cell>
          <cell r="H2448" t="str">
            <v>0</v>
          </cell>
          <cell r="J2448" t="str">
            <v>23/03/2009</v>
          </cell>
          <cell r="K2448">
            <v>0.01</v>
          </cell>
          <cell r="L2448">
            <v>0.01</v>
          </cell>
          <cell r="M2448">
            <v>0</v>
          </cell>
          <cell r="BG2448">
            <v>0.01</v>
          </cell>
          <cell r="BH2448">
            <v>0.01</v>
          </cell>
        </row>
        <row r="2449">
          <cell r="D2449" t="str">
            <v>I00069</v>
          </cell>
          <cell r="E2449" t="str">
            <v>uin</v>
          </cell>
          <cell r="F2449" t="str">
            <v>TRS</v>
          </cell>
          <cell r="G2449" t="str">
            <v>UT111</v>
          </cell>
          <cell r="H2449" t="str">
            <v>8</v>
          </cell>
          <cell r="I2449" t="str">
            <v>IN</v>
          </cell>
          <cell r="J2449" t="str">
            <v>14/12/2010</v>
          </cell>
          <cell r="K2449">
            <v>5.1152392209881583</v>
          </cell>
          <cell r="L2449">
            <v>4123.9137905640919</v>
          </cell>
          <cell r="M2449">
            <v>0</v>
          </cell>
          <cell r="S2449">
            <v>94.260886641464964</v>
          </cell>
          <cell r="V2449">
            <v>197.94786194707646</v>
          </cell>
          <cell r="AA2449">
            <v>1659.8753007020471</v>
          </cell>
          <cell r="AB2449">
            <v>2061.9568952820459</v>
          </cell>
          <cell r="AC2449">
            <v>147.28263537728901</v>
          </cell>
          <cell r="AD2449">
            <v>245.47105896214833</v>
          </cell>
          <cell r="AQ2449">
            <v>494.86965486769105</v>
          </cell>
          <cell r="BA2449">
            <v>2944.0816927684223</v>
          </cell>
          <cell r="BG2449">
            <v>11969.659777112278</v>
          </cell>
          <cell r="BH2449">
            <v>10309.78447641023</v>
          </cell>
        </row>
        <row r="2450">
          <cell r="D2450" t="str">
            <v>S01292</v>
          </cell>
          <cell r="E2450" t="str">
            <v>ugb</v>
          </cell>
          <cell r="F2450" t="str">
            <v>TRL</v>
          </cell>
          <cell r="G2450" t="str">
            <v>UT43</v>
          </cell>
          <cell r="H2450" t="str">
            <v>8</v>
          </cell>
          <cell r="J2450" t="str">
            <v>14/10/2010</v>
          </cell>
          <cell r="K2450">
            <v>0</v>
          </cell>
          <cell r="L2450">
            <v>32.4</v>
          </cell>
          <cell r="M2450">
            <v>0</v>
          </cell>
          <cell r="BG2450">
            <v>32.4</v>
          </cell>
          <cell r="BH2450">
            <v>32.4</v>
          </cell>
        </row>
        <row r="2451">
          <cell r="D2451" t="str">
            <v>A00034</v>
          </cell>
          <cell r="E2451" t="str">
            <v>ugb</v>
          </cell>
          <cell r="F2451" t="str">
            <v>WEN</v>
          </cell>
          <cell r="G2451" t="str">
            <v>UU41</v>
          </cell>
          <cell r="H2451" t="str">
            <v>8</v>
          </cell>
          <cell r="I2451" t="str">
            <v>CN</v>
          </cell>
          <cell r="J2451" t="str">
            <v>27/02/2006</v>
          </cell>
          <cell r="K2451">
            <v>16.404831794871999</v>
          </cell>
          <cell r="L2451">
            <v>29075</v>
          </cell>
          <cell r="M2451">
            <v>2914.422</v>
          </cell>
          <cell r="BG2451">
            <v>31989.421999999999</v>
          </cell>
          <cell r="BH2451">
            <v>31989.421999999999</v>
          </cell>
        </row>
        <row r="2452">
          <cell r="D2452" t="str">
            <v>I00232</v>
          </cell>
          <cell r="E2452" t="str">
            <v>uin</v>
          </cell>
          <cell r="F2452" t="str">
            <v>TRL</v>
          </cell>
          <cell r="G2452" t="str">
            <v>UT111</v>
          </cell>
          <cell r="H2452" t="str">
            <v>8</v>
          </cell>
          <cell r="I2452" t="str">
            <v>IN</v>
          </cell>
          <cell r="J2452" t="str">
            <v>16/05/2013</v>
          </cell>
          <cell r="K2452">
            <v>2.93438193534418</v>
          </cell>
          <cell r="L2452">
            <v>2268.152584810251</v>
          </cell>
          <cell r="M2452">
            <v>283.14085129363247</v>
          </cell>
          <cell r="S2452">
            <v>94.260886641464964</v>
          </cell>
          <cell r="V2452">
            <v>108.87132407089203</v>
          </cell>
          <cell r="AA2452">
            <v>912.93141538612588</v>
          </cell>
          <cell r="AB2452">
            <v>1134.0762924051255</v>
          </cell>
          <cell r="AC2452">
            <v>147.28263537728901</v>
          </cell>
          <cell r="AD2452">
            <v>245.47105896214833</v>
          </cell>
          <cell r="AQ2452">
            <v>272.17831017723006</v>
          </cell>
          <cell r="BA2452">
            <v>1400.0883695812263</v>
          </cell>
          <cell r="BG2452">
            <v>6866.4537287053854</v>
          </cell>
          <cell r="BH2452">
            <v>5953.5223133192594</v>
          </cell>
        </row>
        <row r="2453">
          <cell r="D2453" t="str">
            <v>A00130</v>
          </cell>
          <cell r="E2453" t="str">
            <v>ugb</v>
          </cell>
          <cell r="F2453" t="str">
            <v>THW</v>
          </cell>
          <cell r="G2453" t="str">
            <v>UT22</v>
          </cell>
          <cell r="H2453" t="str">
            <v>5</v>
          </cell>
          <cell r="I2453" t="str">
            <v>GB</v>
          </cell>
          <cell r="J2453" t="str">
            <v>11/09/2006</v>
          </cell>
          <cell r="K2453">
            <v>25.818842307692002</v>
          </cell>
          <cell r="L2453">
            <v>39840</v>
          </cell>
          <cell r="M2453">
            <v>4399.9920000000002</v>
          </cell>
          <cell r="U2453">
            <v>697.2</v>
          </cell>
          <cell r="AA2453">
            <v>7370.4</v>
          </cell>
          <cell r="AH2453">
            <v>398.4</v>
          </cell>
          <cell r="AX2453">
            <v>697.2</v>
          </cell>
          <cell r="BF2453">
            <v>300</v>
          </cell>
          <cell r="BG2453">
            <v>53703.192000000003</v>
          </cell>
          <cell r="BH2453">
            <v>46032.792000000001</v>
          </cell>
        </row>
        <row r="2454">
          <cell r="D2454" t="str">
            <v>I00165</v>
          </cell>
          <cell r="E2454" t="str">
            <v>uin</v>
          </cell>
          <cell r="F2454" t="str">
            <v>WWN</v>
          </cell>
          <cell r="G2454" t="str">
            <v>UU111</v>
          </cell>
          <cell r="H2454" t="str">
            <v>7</v>
          </cell>
          <cell r="I2454" t="str">
            <v>IN</v>
          </cell>
          <cell r="J2454" t="str">
            <v>10/09/2012</v>
          </cell>
          <cell r="K2454">
            <v>8.4036072916233984</v>
          </cell>
          <cell r="L2454">
            <v>6775.0012273552938</v>
          </cell>
          <cell r="M2454">
            <v>0</v>
          </cell>
          <cell r="S2454">
            <v>94.260886641464964</v>
          </cell>
          <cell r="V2454">
            <v>325.20005891305414</v>
          </cell>
          <cell r="AA2454">
            <v>2726.9379940105059</v>
          </cell>
          <cell r="AB2454">
            <v>3387.5006136776469</v>
          </cell>
          <cell r="AC2454">
            <v>147.28263537728901</v>
          </cell>
          <cell r="AD2454">
            <v>245.47105896214833</v>
          </cell>
          <cell r="AQ2454">
            <v>813.00014728263534</v>
          </cell>
          <cell r="BA2454">
            <v>5149.7864401787028</v>
          </cell>
          <cell r="BG2454">
            <v>19664.441062398746</v>
          </cell>
          <cell r="BH2454">
            <v>16937.50306838824</v>
          </cell>
        </row>
        <row r="2455">
          <cell r="D2455" t="str">
            <v>I00249</v>
          </cell>
          <cell r="E2455" t="str">
            <v>uin</v>
          </cell>
          <cell r="F2455" t="str">
            <v>TRS</v>
          </cell>
          <cell r="G2455" t="str">
            <v>UT111</v>
          </cell>
          <cell r="H2455" t="str">
            <v>9</v>
          </cell>
          <cell r="I2455" t="str">
            <v>IN</v>
          </cell>
          <cell r="J2455" t="str">
            <v>15/07/2013</v>
          </cell>
          <cell r="K2455">
            <v>1.8585359426277481</v>
          </cell>
          <cell r="L2455">
            <v>1498.3553439049535</v>
          </cell>
          <cell r="M2455">
            <v>0</v>
          </cell>
          <cell r="S2455">
            <v>94.260886641464964</v>
          </cell>
          <cell r="V2455">
            <v>71.921056507437768</v>
          </cell>
          <cell r="AA2455">
            <v>603.08770975501977</v>
          </cell>
          <cell r="AB2455">
            <v>749.17767195247677</v>
          </cell>
          <cell r="AC2455">
            <v>147.28263537728901</v>
          </cell>
          <cell r="AD2455">
            <v>245.47105896214833</v>
          </cell>
          <cell r="AQ2455">
            <v>179.80264126859444</v>
          </cell>
          <cell r="BA2455">
            <v>759.61510137954735</v>
          </cell>
          <cell r="BG2455">
            <v>4348.9741057489318</v>
          </cell>
          <cell r="BH2455">
            <v>3745.8863959939122</v>
          </cell>
        </row>
        <row r="2456">
          <cell r="D2456" t="str">
            <v>I00231</v>
          </cell>
          <cell r="E2456" t="str">
            <v>uin</v>
          </cell>
          <cell r="F2456" t="str">
            <v>TRS</v>
          </cell>
          <cell r="G2456" t="str">
            <v>UT111</v>
          </cell>
          <cell r="H2456" t="str">
            <v>7</v>
          </cell>
          <cell r="I2456" t="str">
            <v>IN</v>
          </cell>
          <cell r="J2456" t="str">
            <v>20/05/2013</v>
          </cell>
          <cell r="K2456">
            <v>9.1526233303247384</v>
          </cell>
          <cell r="L2456">
            <v>7069.5664981098716</v>
          </cell>
          <cell r="M2456">
            <v>897.72183219598401</v>
          </cell>
          <cell r="S2456">
            <v>94.260886641464964</v>
          </cell>
          <cell r="V2456">
            <v>339.33919190927389</v>
          </cell>
          <cell r="AA2456">
            <v>2845.5005154892237</v>
          </cell>
          <cell r="AB2456">
            <v>3534.7832490549358</v>
          </cell>
          <cell r="AC2456">
            <v>147.28263537728901</v>
          </cell>
          <cell r="AD2456">
            <v>245.47105896214833</v>
          </cell>
          <cell r="AQ2456">
            <v>848.34797977318465</v>
          </cell>
          <cell r="BA2456">
            <v>5394.8647454465117</v>
          </cell>
          <cell r="BG2456">
            <v>21417.138592959891</v>
          </cell>
          <cell r="BH2456">
            <v>18571.638077470667</v>
          </cell>
        </row>
        <row r="2457">
          <cell r="D2457" t="str">
            <v>A25107</v>
          </cell>
          <cell r="E2457" t="str">
            <v>ugb</v>
          </cell>
          <cell r="F2457" t="str">
            <v>SBR</v>
          </cell>
          <cell r="G2457" t="str">
            <v>UT31</v>
          </cell>
          <cell r="H2457" t="str">
            <v>7</v>
          </cell>
          <cell r="I2457" t="str">
            <v>GB</v>
          </cell>
          <cell r="J2457" t="str">
            <v>03/11/2008</v>
          </cell>
          <cell r="K2457">
            <v>17.948717948717999</v>
          </cell>
          <cell r="L2457">
            <v>28000</v>
          </cell>
          <cell r="M2457">
            <v>2852.48</v>
          </cell>
          <cell r="BG2457">
            <v>30852.48</v>
          </cell>
          <cell r="BH2457">
            <v>30852.48</v>
          </cell>
        </row>
        <row r="2458">
          <cell r="D2458" t="str">
            <v>S10326</v>
          </cell>
          <cell r="E2458" t="str">
            <v>ugb</v>
          </cell>
          <cell r="F2458" t="str">
            <v>WEN</v>
          </cell>
          <cell r="G2458" t="str">
            <v>UU41</v>
          </cell>
          <cell r="H2458" t="str">
            <v>5</v>
          </cell>
          <cell r="I2458" t="str">
            <v>GB</v>
          </cell>
          <cell r="J2458" t="str">
            <v>16/07/2012</v>
          </cell>
          <cell r="K2458">
            <v>0</v>
          </cell>
          <cell r="L2458">
            <v>24</v>
          </cell>
          <cell r="M2458">
            <v>0</v>
          </cell>
          <cell r="BG2458">
            <v>24</v>
          </cell>
          <cell r="BH2458">
            <v>24</v>
          </cell>
        </row>
        <row r="2459">
          <cell r="D2459" t="str">
            <v>I00121</v>
          </cell>
          <cell r="E2459" t="str">
            <v>uin</v>
          </cell>
          <cell r="F2459" t="str">
            <v>TRL</v>
          </cell>
          <cell r="G2459" t="str">
            <v>UT111</v>
          </cell>
          <cell r="H2459" t="str">
            <v>8</v>
          </cell>
          <cell r="I2459" t="str">
            <v>IN</v>
          </cell>
          <cell r="J2459" t="str">
            <v>02/01/2012</v>
          </cell>
          <cell r="K2459">
            <v>2.2214762931604204</v>
          </cell>
          <cell r="L2459">
            <v>1790.9568461878343</v>
          </cell>
          <cell r="M2459">
            <v>0</v>
          </cell>
          <cell r="S2459">
            <v>94.260886641464964</v>
          </cell>
          <cell r="V2459">
            <v>85.965928617016047</v>
          </cell>
          <cell r="AA2459">
            <v>720.86044675732728</v>
          </cell>
          <cell r="AB2459">
            <v>895.47842309391717</v>
          </cell>
          <cell r="AC2459">
            <v>147.28263537728901</v>
          </cell>
          <cell r="AD2459">
            <v>245.47105896214833</v>
          </cell>
          <cell r="AQ2459">
            <v>214.91482154254012</v>
          </cell>
          <cell r="BA2459">
            <v>1003.0634788158475</v>
          </cell>
          <cell r="BG2459">
            <v>5198.2545259953849</v>
          </cell>
          <cell r="BH2459">
            <v>4477.3940792380581</v>
          </cell>
        </row>
        <row r="2460">
          <cell r="D2460" t="str">
            <v>I00158</v>
          </cell>
          <cell r="E2460" t="str">
            <v>uin</v>
          </cell>
          <cell r="F2460" t="str">
            <v>TRL</v>
          </cell>
          <cell r="G2460" t="str">
            <v>UT111</v>
          </cell>
          <cell r="H2460" t="str">
            <v>8</v>
          </cell>
          <cell r="I2460" t="str">
            <v>IN</v>
          </cell>
          <cell r="J2460" t="str">
            <v>08/08/2012</v>
          </cell>
          <cell r="K2460">
            <v>3.0384503434706565</v>
          </cell>
          <cell r="L2460">
            <v>2449.6047915950708</v>
          </cell>
          <cell r="M2460">
            <v>0</v>
          </cell>
          <cell r="S2460">
            <v>94.260886641464964</v>
          </cell>
          <cell r="V2460">
            <v>117.5810299965634</v>
          </cell>
          <cell r="AA2460">
            <v>985.96535951691283</v>
          </cell>
          <cell r="AB2460">
            <v>1224.8023957975354</v>
          </cell>
          <cell r="AC2460">
            <v>147.28263537728901</v>
          </cell>
          <cell r="AD2460">
            <v>245.47105896214833</v>
          </cell>
          <cell r="AQ2460">
            <v>293.95257499140848</v>
          </cell>
          <cell r="BA2460">
            <v>1551.0530708429476</v>
          </cell>
          <cell r="BG2460">
            <v>7109.973803721341</v>
          </cell>
          <cell r="BH2460">
            <v>6124.0084442044281</v>
          </cell>
        </row>
        <row r="2461">
          <cell r="D2461" t="str">
            <v>A76213</v>
          </cell>
          <cell r="E2461" t="str">
            <v>ugb</v>
          </cell>
          <cell r="F2461" t="str">
            <v>SBR</v>
          </cell>
          <cell r="G2461" t="str">
            <v>UT31</v>
          </cell>
          <cell r="H2461" t="str">
            <v>10</v>
          </cell>
          <cell r="I2461" t="str">
            <v>GB</v>
          </cell>
          <cell r="J2461" t="str">
            <v>05/08/2013</v>
          </cell>
          <cell r="K2461">
            <v>17.911498461537999</v>
          </cell>
          <cell r="L2461">
            <v>25625</v>
          </cell>
          <cell r="M2461">
            <v>2438.3220000000001</v>
          </cell>
          <cell r="U2461">
            <v>448.4375</v>
          </cell>
          <cell r="Y2461">
            <v>414.1</v>
          </cell>
          <cell r="AA2461">
            <v>4740.625</v>
          </cell>
          <cell r="AI2461">
            <v>512.5</v>
          </cell>
          <cell r="AX2461">
            <v>448.4375</v>
          </cell>
          <cell r="BF2461">
            <v>300</v>
          </cell>
          <cell r="BG2461">
            <v>34927.421999999999</v>
          </cell>
          <cell r="BH2461">
            <v>29886.796999999999</v>
          </cell>
        </row>
        <row r="2462">
          <cell r="D2462" t="str">
            <v>U02290</v>
          </cell>
          <cell r="E2462" t="str">
            <v>ugb</v>
          </cell>
          <cell r="F2462" t="str">
            <v>THW</v>
          </cell>
          <cell r="G2462" t="str">
            <v>UT21</v>
          </cell>
          <cell r="H2462" t="str">
            <v>6</v>
          </cell>
          <cell r="J2462" t="str">
            <v>08/11/2004</v>
          </cell>
          <cell r="K2462">
            <v>0</v>
          </cell>
          <cell r="L2462">
            <v>35.15</v>
          </cell>
          <cell r="M2462">
            <v>0</v>
          </cell>
          <cell r="BG2462">
            <v>35.15</v>
          </cell>
          <cell r="BH2462">
            <v>35.15</v>
          </cell>
        </row>
        <row r="2463">
          <cell r="D2463" t="str">
            <v>A00352</v>
          </cell>
          <cell r="E2463" t="str">
            <v>ugb</v>
          </cell>
          <cell r="F2463" t="str">
            <v>EEC</v>
          </cell>
          <cell r="G2463" t="str">
            <v>UE21</v>
          </cell>
          <cell r="H2463" t="str">
            <v>0</v>
          </cell>
          <cell r="I2463" t="str">
            <v>GB</v>
          </cell>
          <cell r="J2463" t="str">
            <v>04/08/2008</v>
          </cell>
          <cell r="K2463">
            <v>13.490419230769</v>
          </cell>
          <cell r="L2463">
            <v>21000</v>
          </cell>
          <cell r="M2463">
            <v>1800.0719999999999</v>
          </cell>
          <cell r="U2463">
            <v>367.5</v>
          </cell>
          <cell r="Y2463">
            <v>340</v>
          </cell>
          <cell r="AA2463">
            <v>3885</v>
          </cell>
          <cell r="AX2463">
            <v>367.5</v>
          </cell>
          <cell r="BF2463">
            <v>300</v>
          </cell>
          <cell r="BG2463">
            <v>28060.072</v>
          </cell>
          <cell r="BH2463">
            <v>23875.072</v>
          </cell>
        </row>
        <row r="2464">
          <cell r="D2464" t="str">
            <v>A74956</v>
          </cell>
          <cell r="E2464" t="str">
            <v>ugb</v>
          </cell>
          <cell r="F2464" t="str">
            <v>TRS</v>
          </cell>
          <cell r="G2464" t="str">
            <v>UT42</v>
          </cell>
          <cell r="H2464" t="str">
            <v>5</v>
          </cell>
          <cell r="I2464" t="str">
            <v>GB</v>
          </cell>
          <cell r="J2464" t="str">
            <v>04/12/2012</v>
          </cell>
          <cell r="K2464">
            <v>37.370293333333002</v>
          </cell>
          <cell r="L2464">
            <v>65000</v>
          </cell>
          <cell r="M2464">
            <v>7872.0720000000001</v>
          </cell>
          <cell r="BG2464">
            <v>72872.072</v>
          </cell>
          <cell r="BH2464">
            <v>72872.072</v>
          </cell>
        </row>
        <row r="2465">
          <cell r="D2465" t="str">
            <v>A76329</v>
          </cell>
          <cell r="E2465" t="str">
            <v>ugb</v>
          </cell>
          <cell r="F2465" t="str">
            <v>TRS</v>
          </cell>
          <cell r="G2465" t="str">
            <v>UT42</v>
          </cell>
          <cell r="H2465" t="str">
            <v>5</v>
          </cell>
          <cell r="J2465" t="str">
            <v>08/10/2013</v>
          </cell>
          <cell r="K2465">
            <v>0</v>
          </cell>
          <cell r="L2465">
            <v>73.91</v>
          </cell>
          <cell r="M2465">
            <v>0</v>
          </cell>
          <cell r="BG2465">
            <v>73.91</v>
          </cell>
          <cell r="BH2465">
            <v>73.91</v>
          </cell>
        </row>
        <row r="2466">
          <cell r="D2466" t="str">
            <v>S10259</v>
          </cell>
          <cell r="E2466" t="str">
            <v>ugb</v>
          </cell>
          <cell r="F2466" t="str">
            <v>GGE</v>
          </cell>
          <cell r="G2466" t="str">
            <v>UP31</v>
          </cell>
          <cell r="H2466" t="str">
            <v>4</v>
          </cell>
          <cell r="J2466" t="str">
            <v>03/07/2009</v>
          </cell>
          <cell r="K2466">
            <v>0</v>
          </cell>
          <cell r="L2466">
            <v>56.25</v>
          </cell>
          <cell r="M2466">
            <v>0</v>
          </cell>
          <cell r="BG2466">
            <v>56.25</v>
          </cell>
          <cell r="BH2466">
            <v>56.25</v>
          </cell>
        </row>
        <row r="2467">
          <cell r="D2467" t="str">
            <v>A76405</v>
          </cell>
          <cell r="E2467" t="str">
            <v>ugb</v>
          </cell>
          <cell r="F2467" t="str">
            <v>TRL</v>
          </cell>
          <cell r="G2467" t="str">
            <v>UT41</v>
          </cell>
          <cell r="H2467" t="str">
            <v>8</v>
          </cell>
          <cell r="J2467" t="str">
            <v>02/12/2013</v>
          </cell>
          <cell r="K2467">
            <v>29.72</v>
          </cell>
          <cell r="L2467">
            <v>29.72</v>
          </cell>
          <cell r="M2467">
            <v>0</v>
          </cell>
          <cell r="BG2467">
            <v>29.72</v>
          </cell>
          <cell r="BH2467">
            <v>29.72</v>
          </cell>
        </row>
        <row r="2468">
          <cell r="D2468" t="str">
            <v>U03170</v>
          </cell>
          <cell r="E2468" t="str">
            <v>ugb</v>
          </cell>
          <cell r="F2468" t="str">
            <v>EEA</v>
          </cell>
          <cell r="G2468" t="str">
            <v>UE31</v>
          </cell>
          <cell r="H2468" t="str">
            <v>10</v>
          </cell>
          <cell r="I2468" t="str">
            <v>GB</v>
          </cell>
          <cell r="J2468" t="str">
            <v>06/12/2010</v>
          </cell>
          <cell r="K2468">
            <v>7.7</v>
          </cell>
          <cell r="L2468">
            <v>7.7</v>
          </cell>
          <cell r="M2468">
            <v>0</v>
          </cell>
          <cell r="BG2468">
            <v>7.7</v>
          </cell>
          <cell r="BH2468">
            <v>7.7</v>
          </cell>
        </row>
        <row r="2469">
          <cell r="D2469" t="str">
            <v>A25214</v>
          </cell>
          <cell r="E2469" t="str">
            <v>ugb</v>
          </cell>
          <cell r="F2469" t="str">
            <v>EEA</v>
          </cell>
          <cell r="G2469" t="str">
            <v>UE31</v>
          </cell>
          <cell r="H2469" t="str">
            <v>10</v>
          </cell>
          <cell r="I2469" t="str">
            <v>GB</v>
          </cell>
          <cell r="J2469" t="str">
            <v>06/12/2010</v>
          </cell>
          <cell r="K2469">
            <v>11.108754871795</v>
          </cell>
          <cell r="L2469">
            <v>20000</v>
          </cell>
          <cell r="M2469">
            <v>1662.0719999999999</v>
          </cell>
          <cell r="BG2469">
            <v>21662.072</v>
          </cell>
          <cell r="BH2469">
            <v>21662.072</v>
          </cell>
        </row>
        <row r="2470">
          <cell r="D2470" t="str">
            <v>A25211</v>
          </cell>
          <cell r="E2470" t="str">
            <v>ugb</v>
          </cell>
          <cell r="F2470" t="str">
            <v>GGE</v>
          </cell>
          <cell r="G2470" t="str">
            <v>UP31</v>
          </cell>
          <cell r="H2470" t="str">
            <v>3</v>
          </cell>
          <cell r="I2470" t="str">
            <v>GB</v>
          </cell>
          <cell r="J2470" t="str">
            <v>26/01/2011</v>
          </cell>
          <cell r="K2470">
            <v>65.164055794871999</v>
          </cell>
          <cell r="L2470">
            <v>84872</v>
          </cell>
          <cell r="M2470">
            <v>11645.488799999999</v>
          </cell>
          <cell r="P2470">
            <v>7471.6</v>
          </cell>
          <cell r="U2470">
            <v>1485.26</v>
          </cell>
          <cell r="Y2470">
            <v>414.1</v>
          </cell>
          <cell r="AA2470">
            <v>15701.32</v>
          </cell>
          <cell r="AK2470">
            <v>3394.88</v>
          </cell>
          <cell r="AX2470">
            <v>1485.26</v>
          </cell>
          <cell r="BD2470">
            <v>600</v>
          </cell>
          <cell r="BG2470">
            <v>127069.9088</v>
          </cell>
          <cell r="BH2470">
            <v>110768.5888</v>
          </cell>
        </row>
        <row r="2471">
          <cell r="D2471" t="str">
            <v>U03136</v>
          </cell>
          <cell r="E2471" t="str">
            <v>ugb</v>
          </cell>
          <cell r="F2471" t="str">
            <v>TRL</v>
          </cell>
          <cell r="G2471" t="str">
            <v>UT43</v>
          </cell>
          <cell r="H2471" t="str">
            <v>7</v>
          </cell>
          <cell r="J2471" t="str">
            <v>28/06/2010</v>
          </cell>
          <cell r="K2471">
            <v>0</v>
          </cell>
          <cell r="L2471">
            <v>36.299999999999997</v>
          </cell>
          <cell r="M2471">
            <v>0</v>
          </cell>
          <cell r="BG2471">
            <v>36.299999999999997</v>
          </cell>
          <cell r="BH2471">
            <v>36.299999999999997</v>
          </cell>
        </row>
        <row r="2472">
          <cell r="D2472" t="str">
            <v>A00178</v>
          </cell>
          <cell r="E2472" t="str">
            <v>ugb</v>
          </cell>
          <cell r="F2472" t="str">
            <v>EEC</v>
          </cell>
          <cell r="G2472" t="str">
            <v>UE21</v>
          </cell>
          <cell r="H2472" t="str">
            <v>7</v>
          </cell>
          <cell r="I2472" t="str">
            <v>GB</v>
          </cell>
          <cell r="J2472" t="str">
            <v>16/04/2007</v>
          </cell>
          <cell r="K2472">
            <v>12.100857435897</v>
          </cell>
          <cell r="L2472">
            <v>21700</v>
          </cell>
          <cell r="M2472">
            <v>1896.672</v>
          </cell>
          <cell r="BG2472">
            <v>23596.671999999999</v>
          </cell>
          <cell r="BH2472">
            <v>23596.671999999999</v>
          </cell>
        </row>
        <row r="2473">
          <cell r="D2473" t="str">
            <v>A97020</v>
          </cell>
          <cell r="E2473" t="str">
            <v>ugb</v>
          </cell>
          <cell r="F2473" t="str">
            <v>THW</v>
          </cell>
          <cell r="G2473" t="str">
            <v>UT23</v>
          </cell>
          <cell r="H2473" t="str">
            <v>8</v>
          </cell>
          <cell r="I2473" t="str">
            <v>IE</v>
          </cell>
          <cell r="J2473" t="str">
            <v>01/03/2005</v>
          </cell>
          <cell r="K2473">
            <v>18.958036923077</v>
          </cell>
          <cell r="L2473">
            <v>33450</v>
          </cell>
          <cell r="M2473">
            <v>3518.172</v>
          </cell>
          <cell r="BG2473">
            <v>36968.171999999999</v>
          </cell>
          <cell r="BH2473">
            <v>36968.171999999999</v>
          </cell>
        </row>
        <row r="2474">
          <cell r="D2474" t="str">
            <v>A24921</v>
          </cell>
          <cell r="E2474" t="str">
            <v>ugb</v>
          </cell>
          <cell r="F2474" t="str">
            <v>SBS</v>
          </cell>
          <cell r="G2474" t="str">
            <v>UP33</v>
          </cell>
          <cell r="H2474" t="str">
            <v>6</v>
          </cell>
          <cell r="I2474" t="str">
            <v>GB</v>
          </cell>
          <cell r="J2474" t="str">
            <v>23/07/2007</v>
          </cell>
          <cell r="K2474">
            <v>23.131870769231</v>
          </cell>
          <cell r="L2474">
            <v>40602</v>
          </cell>
          <cell r="M2474">
            <v>4505.1480000000001</v>
          </cell>
          <cell r="BG2474">
            <v>45107.148000000001</v>
          </cell>
          <cell r="BH2474">
            <v>45107.148000000001</v>
          </cell>
        </row>
        <row r="2475">
          <cell r="D2475" t="str">
            <v>I00196</v>
          </cell>
          <cell r="E2475" t="str">
            <v>uin</v>
          </cell>
          <cell r="F2475" t="str">
            <v>AIT</v>
          </cell>
          <cell r="G2475" t="str">
            <v>US111</v>
          </cell>
          <cell r="H2475" t="str">
            <v>8</v>
          </cell>
          <cell r="I2475" t="str">
            <v>IN</v>
          </cell>
          <cell r="J2475" t="str">
            <v>03/12/2012</v>
          </cell>
          <cell r="K2475">
            <v>0</v>
          </cell>
          <cell r="L2475">
            <v>3770.4354656585983</v>
          </cell>
          <cell r="M2475">
            <v>0</v>
          </cell>
          <cell r="BG2475">
            <v>3770.4354656585983</v>
          </cell>
          <cell r="BH2475">
            <v>3770.4354656585983</v>
          </cell>
        </row>
        <row r="2476">
          <cell r="D2476" t="str">
            <v>I00376</v>
          </cell>
          <cell r="E2476" t="str">
            <v>uin</v>
          </cell>
          <cell r="F2476" t="str">
            <v>TRL</v>
          </cell>
          <cell r="G2476" t="str">
            <v>UT111</v>
          </cell>
          <cell r="H2476" t="str">
            <v>7</v>
          </cell>
          <cell r="I2476" t="str">
            <v>IN</v>
          </cell>
          <cell r="J2476" t="str">
            <v>02/04/2014</v>
          </cell>
          <cell r="K2476">
            <v>2.2666294054187444</v>
          </cell>
          <cell r="L2476">
            <v>2454.7105896214835</v>
          </cell>
          <cell r="M2476">
            <v>0</v>
          </cell>
          <cell r="S2476">
            <v>94.260886641464964</v>
          </cell>
          <cell r="V2476">
            <v>117.8261083018312</v>
          </cell>
          <cell r="AA2476">
            <v>722.44096421031963</v>
          </cell>
          <cell r="AB2476">
            <v>1227.3552948107417</v>
          </cell>
          <cell r="AC2476">
            <v>147.28263537728901</v>
          </cell>
          <cell r="AD2476">
            <v>245.47105896214833</v>
          </cell>
          <cell r="AQ2476">
            <v>294.56527075457802</v>
          </cell>
          <cell r="BA2476">
            <v>0</v>
          </cell>
          <cell r="BG2476">
            <v>5303.9128086798564</v>
          </cell>
          <cell r="BH2476">
            <v>4581.4718444695372</v>
          </cell>
        </row>
        <row r="2477">
          <cell r="D2477" t="str">
            <v>A74961</v>
          </cell>
          <cell r="E2477" t="str">
            <v>ugb</v>
          </cell>
          <cell r="F2477" t="str">
            <v>TRS</v>
          </cell>
          <cell r="G2477" t="str">
            <v>UT43</v>
          </cell>
          <cell r="H2477" t="str">
            <v>5</v>
          </cell>
          <cell r="I2477" t="str">
            <v>GB</v>
          </cell>
          <cell r="J2477" t="str">
            <v>03/12/2012</v>
          </cell>
          <cell r="K2477">
            <v>44.933154871794997</v>
          </cell>
          <cell r="L2477">
            <v>63210</v>
          </cell>
          <cell r="M2477">
            <v>7625.0519999999997</v>
          </cell>
          <cell r="U2477">
            <v>1106.175</v>
          </cell>
          <cell r="AA2477">
            <v>11693.85</v>
          </cell>
          <cell r="AK2477">
            <v>2528.4</v>
          </cell>
          <cell r="AX2477">
            <v>1106.175</v>
          </cell>
          <cell r="BE2477">
            <v>350</v>
          </cell>
          <cell r="BG2477">
            <v>87619.652000000002</v>
          </cell>
          <cell r="BH2477">
            <v>75575.801999999996</v>
          </cell>
        </row>
        <row r="2478">
          <cell r="D2478" t="str">
            <v>A07032</v>
          </cell>
          <cell r="E2478" t="str">
            <v>ugb</v>
          </cell>
          <cell r="F2478" t="str">
            <v>EEA</v>
          </cell>
          <cell r="G2478" t="str">
            <v>UE31</v>
          </cell>
          <cell r="H2478" t="str">
            <v>5</v>
          </cell>
          <cell r="I2478" t="str">
            <v>GB</v>
          </cell>
          <cell r="J2478" t="str">
            <v>11/02/1991</v>
          </cell>
          <cell r="K2478">
            <v>30.875855589743999</v>
          </cell>
          <cell r="L2478">
            <v>38760</v>
          </cell>
          <cell r="M2478">
            <v>4880.6184000000003</v>
          </cell>
          <cell r="P2478">
            <v>4562.8</v>
          </cell>
          <cell r="U2478">
            <v>678.3</v>
          </cell>
          <cell r="Y2478">
            <v>414.1</v>
          </cell>
          <cell r="AA2478">
            <v>7170.6</v>
          </cell>
          <cell r="AN2478">
            <v>2713.2</v>
          </cell>
          <cell r="AX2478">
            <v>678.3</v>
          </cell>
          <cell r="BE2478">
            <v>350</v>
          </cell>
          <cell r="BG2478">
            <v>60207.918400000002</v>
          </cell>
          <cell r="BH2478">
            <v>52687.318400000004</v>
          </cell>
        </row>
        <row r="2479">
          <cell r="D2479" t="str">
            <v>A00526</v>
          </cell>
          <cell r="E2479" t="str">
            <v>ugb</v>
          </cell>
          <cell r="F2479" t="str">
            <v>EEC</v>
          </cell>
          <cell r="G2479" t="str">
            <v>UE21</v>
          </cell>
          <cell r="H2479" t="str">
            <v>5</v>
          </cell>
          <cell r="I2479" t="str">
            <v>GB</v>
          </cell>
          <cell r="J2479" t="str">
            <v>07/09/2011</v>
          </cell>
          <cell r="K2479">
            <v>21.029780512820999</v>
          </cell>
          <cell r="L2479">
            <v>37000</v>
          </cell>
          <cell r="M2479">
            <v>4008.0720000000001</v>
          </cell>
          <cell r="BG2479">
            <v>41008.072</v>
          </cell>
          <cell r="BH2479">
            <v>41008.072</v>
          </cell>
        </row>
        <row r="2480">
          <cell r="D2480" t="str">
            <v>A41272</v>
          </cell>
          <cell r="E2480" t="str">
            <v>ugb</v>
          </cell>
          <cell r="F2480" t="str">
            <v>UEX</v>
          </cell>
          <cell r="G2480" t="str">
            <v>UU11</v>
          </cell>
          <cell r="H2480" t="str">
            <v>3</v>
          </cell>
          <cell r="I2480" t="str">
            <v>GB</v>
          </cell>
          <cell r="J2480" t="str">
            <v>01/03/1995</v>
          </cell>
          <cell r="K2480">
            <v>40.147482051281997</v>
          </cell>
          <cell r="L2480">
            <v>56000</v>
          </cell>
          <cell r="M2480">
            <v>6630.0720000000001</v>
          </cell>
          <cell r="BG2480">
            <v>62630.072</v>
          </cell>
          <cell r="BH2480">
            <v>62630.072</v>
          </cell>
        </row>
        <row r="2481">
          <cell r="D2481" t="str">
            <v>A00313</v>
          </cell>
          <cell r="E2481" t="str">
            <v>ugb</v>
          </cell>
          <cell r="F2481" t="str">
            <v>EEA</v>
          </cell>
          <cell r="G2481" t="str">
            <v>UE31</v>
          </cell>
          <cell r="H2481" t="str">
            <v>0</v>
          </cell>
          <cell r="I2481" t="str">
            <v>GB</v>
          </cell>
          <cell r="J2481" t="str">
            <v>25/02/2008</v>
          </cell>
          <cell r="K2481">
            <v>12.121367521368001</v>
          </cell>
          <cell r="L2481">
            <v>11100</v>
          </cell>
          <cell r="M2481">
            <v>0</v>
          </cell>
          <cell r="U2481">
            <v>194.25</v>
          </cell>
          <cell r="Y2481">
            <v>340</v>
          </cell>
          <cell r="AA2481">
            <v>2053.5</v>
          </cell>
          <cell r="AX2481">
            <v>194.25</v>
          </cell>
          <cell r="BF2481">
            <v>300</v>
          </cell>
          <cell r="BG2481">
            <v>14182</v>
          </cell>
          <cell r="BH2481">
            <v>11828.5</v>
          </cell>
        </row>
        <row r="2482">
          <cell r="D2482" t="str">
            <v>A25047</v>
          </cell>
          <cell r="E2482" t="str">
            <v>ugb</v>
          </cell>
          <cell r="F2482" t="str">
            <v>SBR</v>
          </cell>
          <cell r="G2482" t="str">
            <v>UT31</v>
          </cell>
          <cell r="H2482" t="str">
            <v>9</v>
          </cell>
          <cell r="I2482" t="str">
            <v>PK</v>
          </cell>
          <cell r="J2482" t="str">
            <v>19/05/2008</v>
          </cell>
          <cell r="K2482">
            <v>14.464395897436001</v>
          </cell>
          <cell r="L2482">
            <v>25750</v>
          </cell>
          <cell r="M2482">
            <v>2455.5720000000001</v>
          </cell>
          <cell r="BG2482">
            <v>28205.572</v>
          </cell>
          <cell r="BH2482">
            <v>28205.572</v>
          </cell>
        </row>
        <row r="2483">
          <cell r="D2483" t="str">
            <v>A76428</v>
          </cell>
          <cell r="E2483" t="str">
            <v>ugb</v>
          </cell>
          <cell r="F2483" t="str">
            <v>TRL</v>
          </cell>
          <cell r="G2483" t="str">
            <v>UT42</v>
          </cell>
          <cell r="H2483" t="str">
            <v>9</v>
          </cell>
          <cell r="J2483" t="str">
            <v>06/01/2014</v>
          </cell>
          <cell r="K2483">
            <v>0</v>
          </cell>
          <cell r="L2483">
            <v>37.799999999999997</v>
          </cell>
          <cell r="M2483">
            <v>0</v>
          </cell>
          <cell r="BG2483">
            <v>37.799999999999997</v>
          </cell>
          <cell r="BH2483">
            <v>37.799999999999997</v>
          </cell>
        </row>
        <row r="2484">
          <cell r="D2484" t="str">
            <v>A76386</v>
          </cell>
          <cell r="E2484" t="str">
            <v>ugb</v>
          </cell>
          <cell r="F2484" t="str">
            <v>THW</v>
          </cell>
          <cell r="G2484" t="str">
            <v>UT21</v>
          </cell>
          <cell r="H2484" t="str">
            <v>9</v>
          </cell>
          <cell r="I2484" t="str">
            <v>GB</v>
          </cell>
          <cell r="J2484" t="str">
            <v>18/11/2013</v>
          </cell>
          <cell r="K2484">
            <v>18.055370256410001</v>
          </cell>
          <cell r="L2484">
            <v>25100</v>
          </cell>
          <cell r="M2484">
            <v>2365.8719999999998</v>
          </cell>
          <cell r="P2484">
            <v>0</v>
          </cell>
          <cell r="U2484">
            <v>439.25</v>
          </cell>
          <cell r="Y2484">
            <v>414.1</v>
          </cell>
          <cell r="AA2484">
            <v>4643.5</v>
          </cell>
          <cell r="AM2484">
            <v>1506</v>
          </cell>
          <cell r="AX2484">
            <v>439.25</v>
          </cell>
          <cell r="BF2484">
            <v>300</v>
          </cell>
          <cell r="BG2484">
            <v>35207.972000000002</v>
          </cell>
          <cell r="BH2484">
            <v>30264.472000000002</v>
          </cell>
        </row>
        <row r="2485">
          <cell r="D2485" t="str">
            <v>I00251</v>
          </cell>
          <cell r="E2485" t="str">
            <v>uin</v>
          </cell>
          <cell r="F2485" t="str">
            <v>WWN</v>
          </cell>
          <cell r="G2485" t="str">
            <v>UU111</v>
          </cell>
          <cell r="H2485" t="str">
            <v>9</v>
          </cell>
          <cell r="I2485" t="str">
            <v>IN</v>
          </cell>
          <cell r="J2485" t="str">
            <v>22/07/2013</v>
          </cell>
          <cell r="K2485">
            <v>2.5454404694917279</v>
          </cell>
          <cell r="L2485">
            <v>2052.1380529235603</v>
          </cell>
          <cell r="M2485">
            <v>0</v>
          </cell>
          <cell r="S2485">
            <v>94.260886641464964</v>
          </cell>
          <cell r="V2485">
            <v>98.50262654033088</v>
          </cell>
          <cell r="AA2485">
            <v>825.98556630173289</v>
          </cell>
          <cell r="AB2485">
            <v>1026.0690264617801</v>
          </cell>
          <cell r="AC2485">
            <v>147.28263537728901</v>
          </cell>
          <cell r="AD2485">
            <v>245.47105896214833</v>
          </cell>
          <cell r="AQ2485">
            <v>246.2565663508272</v>
          </cell>
          <cell r="BA2485">
            <v>1220.3642790514998</v>
          </cell>
          <cell r="BG2485">
            <v>5956.3306986106336</v>
          </cell>
          <cell r="BH2485">
            <v>5130.3451323089012</v>
          </cell>
        </row>
        <row r="2486">
          <cell r="D2486" t="str">
            <v>I00134</v>
          </cell>
          <cell r="E2486" t="str">
            <v>uin</v>
          </cell>
          <cell r="F2486" t="str">
            <v>TRS</v>
          </cell>
          <cell r="G2486" t="str">
            <v>UT111</v>
          </cell>
          <cell r="H2486" t="str">
            <v>8</v>
          </cell>
          <cell r="I2486" t="str">
            <v>IN</v>
          </cell>
          <cell r="J2486" t="str">
            <v>02/04/2012</v>
          </cell>
          <cell r="K2486">
            <v>3.9168107720253622</v>
          </cell>
          <cell r="L2486">
            <v>3157.7397024890765</v>
          </cell>
          <cell r="M2486">
            <v>0</v>
          </cell>
          <cell r="S2486">
            <v>94.260886641464964</v>
          </cell>
          <cell r="V2486">
            <v>151.57150571947568</v>
          </cell>
          <cell r="AA2486">
            <v>1270.9899140851292</v>
          </cell>
          <cell r="AB2486">
            <v>1578.8698512445383</v>
          </cell>
          <cell r="AC2486">
            <v>147.28263537728901</v>
          </cell>
          <cell r="AD2486">
            <v>245.47105896214833</v>
          </cell>
          <cell r="AQ2486">
            <v>378.92876429868915</v>
          </cell>
          <cell r="BA2486">
            <v>2140.2228877215375</v>
          </cell>
          <cell r="BG2486">
            <v>9165.3372065393487</v>
          </cell>
          <cell r="BH2486">
            <v>7894.3472924542193</v>
          </cell>
        </row>
        <row r="2487">
          <cell r="D2487" t="str">
            <v>U03098</v>
          </cell>
          <cell r="E2487" t="str">
            <v>ugb</v>
          </cell>
          <cell r="F2487" t="str">
            <v>TRL</v>
          </cell>
          <cell r="G2487" t="str">
            <v>UT41</v>
          </cell>
          <cell r="H2487" t="str">
            <v>8</v>
          </cell>
          <cell r="J2487" t="str">
            <v>02/02/2010</v>
          </cell>
          <cell r="K2487">
            <v>0</v>
          </cell>
          <cell r="L2487">
            <v>38.75</v>
          </cell>
          <cell r="M2487">
            <v>0</v>
          </cell>
          <cell r="BG2487">
            <v>38.75</v>
          </cell>
          <cell r="BH2487">
            <v>38.75</v>
          </cell>
        </row>
        <row r="2488">
          <cell r="D2488" t="str">
            <v>A25277</v>
          </cell>
          <cell r="E2488" t="str">
            <v>ugb</v>
          </cell>
          <cell r="F2488" t="str">
            <v>TRL</v>
          </cell>
          <cell r="G2488" t="str">
            <v>UT41</v>
          </cell>
          <cell r="H2488" t="str">
            <v>8</v>
          </cell>
          <cell r="I2488" t="str">
            <v>GB</v>
          </cell>
          <cell r="J2488" t="str">
            <v>20/02/2012</v>
          </cell>
          <cell r="K2488">
            <v>19.419072820513001</v>
          </cell>
          <cell r="L2488">
            <v>34240</v>
          </cell>
          <cell r="M2488">
            <v>3627.192</v>
          </cell>
          <cell r="BG2488">
            <v>37867.192000000003</v>
          </cell>
          <cell r="BH2488">
            <v>37867.192000000003</v>
          </cell>
        </row>
        <row r="2489">
          <cell r="D2489" t="str">
            <v>S10293</v>
          </cell>
          <cell r="E2489" t="str">
            <v>ugb</v>
          </cell>
          <cell r="F2489" t="str">
            <v>TRL</v>
          </cell>
          <cell r="G2489" t="str">
            <v>UT42</v>
          </cell>
          <cell r="H2489" t="str">
            <v>4</v>
          </cell>
          <cell r="J2489" t="str">
            <v>06/12/2010</v>
          </cell>
          <cell r="K2489">
            <v>62.66</v>
          </cell>
          <cell r="L2489">
            <v>62.66</v>
          </cell>
          <cell r="M2489">
            <v>0</v>
          </cell>
          <cell r="BG2489">
            <v>62.66</v>
          </cell>
          <cell r="BH2489">
            <v>62.66</v>
          </cell>
        </row>
        <row r="2490">
          <cell r="D2490" t="str">
            <v>A24881</v>
          </cell>
          <cell r="E2490" t="str">
            <v>ugb</v>
          </cell>
          <cell r="F2490" t="str">
            <v>THW</v>
          </cell>
          <cell r="G2490" t="str">
            <v>UT21</v>
          </cell>
          <cell r="H2490" t="str">
            <v>10</v>
          </cell>
          <cell r="I2490" t="str">
            <v>GB</v>
          </cell>
          <cell r="J2490" t="str">
            <v>11/12/2006</v>
          </cell>
          <cell r="K2490">
            <v>11.861585641026</v>
          </cell>
          <cell r="L2490">
            <v>21290</v>
          </cell>
          <cell r="M2490">
            <v>1840.0920000000001</v>
          </cell>
          <cell r="BG2490">
            <v>23130.092000000001</v>
          </cell>
          <cell r="BH2490">
            <v>23130.092000000001</v>
          </cell>
        </row>
        <row r="2491">
          <cell r="D2491" t="str">
            <v>I00144</v>
          </cell>
          <cell r="E2491" t="str">
            <v>uin</v>
          </cell>
          <cell r="F2491" t="str">
            <v>AFN</v>
          </cell>
          <cell r="G2491" t="str">
            <v>US111</v>
          </cell>
          <cell r="H2491" t="str">
            <v>10</v>
          </cell>
          <cell r="I2491" t="str">
            <v>IN</v>
          </cell>
          <cell r="J2491" t="str">
            <v>23/04/2012</v>
          </cell>
          <cell r="K2491">
            <v>1.2666306642446856</v>
          </cell>
          <cell r="L2491">
            <v>1021.159605282537</v>
          </cell>
          <cell r="M2491">
            <v>0</v>
          </cell>
          <cell r="S2491">
            <v>94.260886641464964</v>
          </cell>
          <cell r="V2491">
            <v>49.015661053561786</v>
          </cell>
          <cell r="AA2491">
            <v>411.01674112622118</v>
          </cell>
          <cell r="AB2491">
            <v>510.57980264126854</v>
          </cell>
          <cell r="AC2491">
            <v>147.28263537728901</v>
          </cell>
          <cell r="AD2491">
            <v>245.47105896214833</v>
          </cell>
          <cell r="AQ2491">
            <v>122.53915263390446</v>
          </cell>
          <cell r="BA2491">
            <v>362.59021061416854</v>
          </cell>
          <cell r="BG2491">
            <v>2963.9157543325641</v>
          </cell>
          <cell r="BH2491">
            <v>2552.8990132063427</v>
          </cell>
        </row>
        <row r="2492">
          <cell r="D2492" t="str">
            <v>A84786</v>
          </cell>
          <cell r="E2492" t="str">
            <v>ugb</v>
          </cell>
          <cell r="F2492" t="str">
            <v>THW</v>
          </cell>
          <cell r="G2492" t="str">
            <v>UT21</v>
          </cell>
          <cell r="H2492" t="str">
            <v>7</v>
          </cell>
          <cell r="I2492" t="str">
            <v>GB</v>
          </cell>
          <cell r="J2492" t="str">
            <v>30/06/2003</v>
          </cell>
          <cell r="K2492">
            <v>22.040659615385</v>
          </cell>
          <cell r="L2492">
            <v>41250</v>
          </cell>
          <cell r="M2492">
            <v>4594.5720000000001</v>
          </cell>
          <cell r="BG2492">
            <v>45844.572</v>
          </cell>
          <cell r="BH2492">
            <v>45844.572</v>
          </cell>
        </row>
        <row r="2493">
          <cell r="D2493" t="str">
            <v>A93262</v>
          </cell>
          <cell r="E2493" t="str">
            <v>ugb</v>
          </cell>
          <cell r="F2493" t="str">
            <v>THW</v>
          </cell>
          <cell r="G2493" t="str">
            <v>UT22</v>
          </cell>
          <cell r="H2493" t="str">
            <v>5</v>
          </cell>
          <cell r="I2493" t="str">
            <v>GB</v>
          </cell>
          <cell r="J2493" t="str">
            <v>20/05/2004</v>
          </cell>
          <cell r="K2493">
            <v>24.142356410255999</v>
          </cell>
          <cell r="L2493">
            <v>42333.5</v>
          </cell>
          <cell r="M2493">
            <v>4744.0950000000003</v>
          </cell>
          <cell r="BG2493">
            <v>47077.595000000001</v>
          </cell>
          <cell r="BH2493">
            <v>47077.595000000001</v>
          </cell>
        </row>
        <row r="2494">
          <cell r="D2494" t="str">
            <v>A74888</v>
          </cell>
          <cell r="E2494" t="str">
            <v>ugb</v>
          </cell>
          <cell r="F2494" t="str">
            <v>WWN</v>
          </cell>
          <cell r="G2494" t="str">
            <v>UU71</v>
          </cell>
          <cell r="H2494" t="str">
            <v>6</v>
          </cell>
          <cell r="I2494" t="str">
            <v>GB</v>
          </cell>
          <cell r="J2494" t="str">
            <v>29/10/2012</v>
          </cell>
          <cell r="K2494">
            <v>22.780549743590001</v>
          </cell>
          <cell r="L2494">
            <v>40000</v>
          </cell>
          <cell r="M2494">
            <v>4422.0720000000001</v>
          </cell>
          <cell r="BG2494">
            <v>44422.072</v>
          </cell>
          <cell r="BH2494">
            <v>44422.072</v>
          </cell>
        </row>
        <row r="2495">
          <cell r="D2495" t="str">
            <v>A74845</v>
          </cell>
          <cell r="E2495" t="str">
            <v>ugb</v>
          </cell>
          <cell r="F2495" t="str">
            <v>WEN</v>
          </cell>
          <cell r="G2495" t="str">
            <v>UU41</v>
          </cell>
          <cell r="H2495" t="str">
            <v>11</v>
          </cell>
          <cell r="I2495" t="str">
            <v>GB</v>
          </cell>
          <cell r="J2495" t="str">
            <v>27/07/2012</v>
          </cell>
          <cell r="K2495">
            <v>8.4826010256409994</v>
          </cell>
          <cell r="L2495">
            <v>15500</v>
          </cell>
          <cell r="M2495">
            <v>1041.0719999999999</v>
          </cell>
          <cell r="BG2495">
            <v>16541.072</v>
          </cell>
          <cell r="BH2495">
            <v>16541.072</v>
          </cell>
        </row>
        <row r="2496">
          <cell r="D2496" t="str">
            <v>I00146</v>
          </cell>
          <cell r="E2496" t="str">
            <v>uin</v>
          </cell>
          <cell r="F2496" t="str">
            <v>TRS</v>
          </cell>
          <cell r="G2496" t="str">
            <v>UT111</v>
          </cell>
          <cell r="H2496" t="str">
            <v>6</v>
          </cell>
          <cell r="I2496" t="str">
            <v>IN</v>
          </cell>
          <cell r="J2496" t="str">
            <v>21/06/2012</v>
          </cell>
          <cell r="K2496">
            <v>7.7946502415057592</v>
          </cell>
          <cell r="L2496">
            <v>6284.0591094309975</v>
          </cell>
          <cell r="M2496">
            <v>0</v>
          </cell>
          <cell r="S2496">
            <v>94.260886641464964</v>
          </cell>
          <cell r="V2496">
            <v>301.63483725268787</v>
          </cell>
          <cell r="AA2496">
            <v>2529.3337915459765</v>
          </cell>
          <cell r="AB2496">
            <v>3142.0295547154988</v>
          </cell>
          <cell r="AC2496">
            <v>147.28263537728901</v>
          </cell>
          <cell r="AD2496">
            <v>245.47105896214833</v>
          </cell>
          <cell r="AQ2496">
            <v>754.08709313171971</v>
          </cell>
          <cell r="BA2496">
            <v>4741.322598065688</v>
          </cell>
          <cell r="BG2496">
            <v>18239.481565123471</v>
          </cell>
          <cell r="BH2496">
            <v>15710.147773577495</v>
          </cell>
        </row>
        <row r="2497">
          <cell r="D2497" t="str">
            <v>A25159</v>
          </cell>
          <cell r="E2497" t="str">
            <v>ugb</v>
          </cell>
          <cell r="F2497" t="str">
            <v>TRL</v>
          </cell>
          <cell r="G2497" t="str">
            <v>UT43</v>
          </cell>
          <cell r="H2497" t="str">
            <v>6</v>
          </cell>
          <cell r="I2497" t="str">
            <v>GB</v>
          </cell>
          <cell r="J2497" t="str">
            <v>01/10/2009</v>
          </cell>
          <cell r="K2497">
            <v>37.370293333333002</v>
          </cell>
          <cell r="L2497">
            <v>65000</v>
          </cell>
          <cell r="M2497">
            <v>7872.0720000000001</v>
          </cell>
          <cell r="BG2497">
            <v>72872.072</v>
          </cell>
          <cell r="BH2497">
            <v>72872.072</v>
          </cell>
        </row>
        <row r="2498">
          <cell r="D2498" t="str">
            <v>A49857</v>
          </cell>
          <cell r="E2498" t="str">
            <v>ugb</v>
          </cell>
          <cell r="F2498" t="str">
            <v>ERE</v>
          </cell>
          <cell r="G2498" t="str">
            <v>UU81</v>
          </cell>
          <cell r="H2498" t="str">
            <v>7</v>
          </cell>
          <cell r="I2498" t="str">
            <v>GB</v>
          </cell>
          <cell r="J2498" t="str">
            <v>05/03/2007</v>
          </cell>
          <cell r="K2498">
            <v>16.944652307691999</v>
          </cell>
          <cell r="L2498">
            <v>30000</v>
          </cell>
          <cell r="M2498">
            <v>3042.0720000000001</v>
          </cell>
          <cell r="BG2498">
            <v>33042.072</v>
          </cell>
          <cell r="BH2498">
            <v>33042.072</v>
          </cell>
        </row>
        <row r="2499">
          <cell r="D2499" t="str">
            <v>A76292</v>
          </cell>
          <cell r="E2499" t="str">
            <v>ugb</v>
          </cell>
          <cell r="F2499" t="str">
            <v>THW</v>
          </cell>
          <cell r="G2499" t="str">
            <v>UT21</v>
          </cell>
          <cell r="H2499" t="str">
            <v>7</v>
          </cell>
          <cell r="I2499" t="str">
            <v>GB</v>
          </cell>
          <cell r="J2499" t="str">
            <v>01/10/2013</v>
          </cell>
          <cell r="K2499">
            <v>24.59269321267</v>
          </cell>
          <cell r="L2499">
            <v>40010</v>
          </cell>
          <cell r="M2499">
            <v>4423.4520000000002</v>
          </cell>
          <cell r="U2499">
            <v>700.17499999999995</v>
          </cell>
          <cell r="Y2499">
            <v>414.1</v>
          </cell>
          <cell r="AA2499">
            <v>7401.85</v>
          </cell>
          <cell r="AH2499">
            <v>400.1</v>
          </cell>
          <cell r="AX2499">
            <v>700.17499999999995</v>
          </cell>
          <cell r="BF2499">
            <v>300</v>
          </cell>
          <cell r="BG2499">
            <v>54349.851999999999</v>
          </cell>
          <cell r="BH2499">
            <v>46648.002</v>
          </cell>
        </row>
        <row r="2500">
          <cell r="D2500" t="str">
            <v>A50036</v>
          </cell>
          <cell r="E2500" t="str">
            <v>ugb</v>
          </cell>
          <cell r="F2500" t="str">
            <v>WWN</v>
          </cell>
          <cell r="G2500" t="str">
            <v>UU31</v>
          </cell>
          <cell r="H2500" t="str">
            <v>7</v>
          </cell>
          <cell r="I2500" t="str">
            <v>GB</v>
          </cell>
          <cell r="J2500" t="str">
            <v>24/11/2008</v>
          </cell>
          <cell r="K2500">
            <v>24.093668743590001</v>
          </cell>
          <cell r="L2500">
            <v>33403.724999999999</v>
          </cell>
          <cell r="M2500">
            <v>3511.7860500000002</v>
          </cell>
          <cell r="U2500">
            <v>584.56518749999998</v>
          </cell>
          <cell r="Y2500">
            <v>414.1</v>
          </cell>
          <cell r="AA2500">
            <v>6179.6891249999999</v>
          </cell>
          <cell r="AM2500">
            <v>2004.2235000000001</v>
          </cell>
          <cell r="AX2500">
            <v>584.56518749999998</v>
          </cell>
          <cell r="BF2500">
            <v>300</v>
          </cell>
          <cell r="BG2500">
            <v>46982.654049999997</v>
          </cell>
          <cell r="BH2500">
            <v>40502.964925</v>
          </cell>
        </row>
        <row r="2501">
          <cell r="D2501" t="str">
            <v>A25086</v>
          </cell>
          <cell r="E2501" t="str">
            <v>ugb</v>
          </cell>
          <cell r="F2501" t="str">
            <v>TRL</v>
          </cell>
          <cell r="G2501" t="str">
            <v>UT42</v>
          </cell>
          <cell r="H2501" t="str">
            <v>0</v>
          </cell>
          <cell r="I2501" t="str">
            <v>GB</v>
          </cell>
          <cell r="J2501" t="str">
            <v>10/11/2008</v>
          </cell>
          <cell r="K2501">
            <v>26.507216410256</v>
          </cell>
          <cell r="L2501">
            <v>36500</v>
          </cell>
          <cell r="M2501">
            <v>3939.0720000000001</v>
          </cell>
          <cell r="U2501">
            <v>638.75</v>
          </cell>
          <cell r="AA2501">
            <v>6752.5</v>
          </cell>
          <cell r="AT2501">
            <v>2920</v>
          </cell>
          <cell r="AX2501">
            <v>638.75</v>
          </cell>
          <cell r="BF2501">
            <v>300</v>
          </cell>
          <cell r="BG2501">
            <v>51689.072</v>
          </cell>
          <cell r="BH2501">
            <v>44636.572</v>
          </cell>
        </row>
        <row r="2502">
          <cell r="D2502" t="str">
            <v>A74241</v>
          </cell>
          <cell r="E2502" t="str">
            <v>ugb</v>
          </cell>
          <cell r="F2502" t="str">
            <v>EEC</v>
          </cell>
          <cell r="G2502" t="str">
            <v>UE21</v>
          </cell>
          <cell r="H2502" t="str">
            <v>0</v>
          </cell>
          <cell r="I2502" t="str">
            <v>CA</v>
          </cell>
          <cell r="J2502" t="str">
            <v>06/04/2006</v>
          </cell>
          <cell r="K2502">
            <v>12.726032211538</v>
          </cell>
          <cell r="L2502">
            <v>18962.5</v>
          </cell>
          <cell r="M2502">
            <v>1518.8969999999999</v>
          </cell>
          <cell r="U2502">
            <v>331.84375</v>
          </cell>
          <cell r="AA2502">
            <v>3508.0625</v>
          </cell>
          <cell r="AT2502">
            <v>1517</v>
          </cell>
          <cell r="AX2502">
            <v>331.84375</v>
          </cell>
          <cell r="BF2502">
            <v>300</v>
          </cell>
          <cell r="BG2502">
            <v>26470.147000000001</v>
          </cell>
          <cell r="BH2502">
            <v>22662.084500000001</v>
          </cell>
        </row>
        <row r="2503">
          <cell r="D2503" t="str">
            <v>A02059</v>
          </cell>
          <cell r="E2503" t="str">
            <v>ugb</v>
          </cell>
          <cell r="F2503" t="str">
            <v>THW</v>
          </cell>
          <cell r="G2503" t="str">
            <v>UT21</v>
          </cell>
          <cell r="H2503" t="str">
            <v>5</v>
          </cell>
          <cell r="I2503" t="str">
            <v>GB</v>
          </cell>
          <cell r="J2503" t="str">
            <v>23/09/1985</v>
          </cell>
          <cell r="K2503">
            <v>42.615261538462001</v>
          </cell>
          <cell r="L2503">
            <v>57450</v>
          </cell>
          <cell r="M2503">
            <v>7671.1440000000002</v>
          </cell>
          <cell r="P2503">
            <v>5134</v>
          </cell>
          <cell r="U2503">
            <v>1005.375</v>
          </cell>
          <cell r="Y2503">
            <v>414.1</v>
          </cell>
          <cell r="AA2503">
            <v>10628.25</v>
          </cell>
          <cell r="AF2503">
            <v>960</v>
          </cell>
          <cell r="AN2503">
            <v>4021.5</v>
          </cell>
          <cell r="AX2503">
            <v>1005.375</v>
          </cell>
          <cell r="BE2503">
            <v>350</v>
          </cell>
          <cell r="BG2503">
            <v>88639.744000000006</v>
          </cell>
          <cell r="BH2503">
            <v>77661.494000000006</v>
          </cell>
        </row>
        <row r="2504">
          <cell r="D2504" t="str">
            <v>A40646</v>
          </cell>
          <cell r="E2504" t="str">
            <v>ugb</v>
          </cell>
          <cell r="F2504" t="str">
            <v>THW</v>
          </cell>
          <cell r="G2504" t="str">
            <v>UT21</v>
          </cell>
          <cell r="H2504" t="str">
            <v>0</v>
          </cell>
          <cell r="I2504" t="str">
            <v>GB</v>
          </cell>
          <cell r="J2504" t="str">
            <v>16/05/1994</v>
          </cell>
          <cell r="K2504">
            <v>41.980075384614999</v>
          </cell>
          <cell r="L2504">
            <v>46350</v>
          </cell>
          <cell r="M2504">
            <v>5854.0469999999996</v>
          </cell>
          <cell r="U2504">
            <v>811.125</v>
          </cell>
          <cell r="Y2504">
            <v>340</v>
          </cell>
          <cell r="AA2504">
            <v>8574.75</v>
          </cell>
          <cell r="AS2504">
            <v>7230.6</v>
          </cell>
          <cell r="AX2504">
            <v>811.125</v>
          </cell>
          <cell r="AZ2504">
            <v>4587</v>
          </cell>
          <cell r="BB2504">
            <v>6952.5</v>
          </cell>
          <cell r="BE2504">
            <v>350</v>
          </cell>
          <cell r="BG2504">
            <v>81861.146999999997</v>
          </cell>
          <cell r="BH2504">
            <v>72936.396999999997</v>
          </cell>
        </row>
        <row r="2505">
          <cell r="D2505" t="str">
            <v>A74712</v>
          </cell>
          <cell r="E2505" t="str">
            <v>ugb</v>
          </cell>
          <cell r="F2505" t="str">
            <v>THW</v>
          </cell>
          <cell r="G2505" t="str">
            <v>UT21</v>
          </cell>
          <cell r="H2505" t="str">
            <v>10</v>
          </cell>
          <cell r="J2505" t="str">
            <v>27/06/2011</v>
          </cell>
          <cell r="K2505">
            <v>0</v>
          </cell>
          <cell r="L2505">
            <v>16.649999999999999</v>
          </cell>
          <cell r="M2505">
            <v>0</v>
          </cell>
          <cell r="BG2505">
            <v>16.649999999999999</v>
          </cell>
          <cell r="BH2505">
            <v>16.649999999999999</v>
          </cell>
        </row>
        <row r="2506">
          <cell r="D2506" t="str">
            <v>A50185</v>
          </cell>
          <cell r="E2506" t="str">
            <v>ugb</v>
          </cell>
          <cell r="F2506" t="str">
            <v>TRL</v>
          </cell>
          <cell r="G2506" t="str">
            <v>UT42</v>
          </cell>
          <cell r="H2506" t="str">
            <v>5</v>
          </cell>
          <cell r="I2506" t="str">
            <v>GB</v>
          </cell>
          <cell r="J2506" t="str">
            <v>11/04/2011</v>
          </cell>
          <cell r="K2506">
            <v>39.704652307692001</v>
          </cell>
          <cell r="L2506">
            <v>69000</v>
          </cell>
          <cell r="M2506">
            <v>8424.0720000000001</v>
          </cell>
          <cell r="BG2506">
            <v>77424.072</v>
          </cell>
          <cell r="BH2506">
            <v>77424.072</v>
          </cell>
        </row>
        <row r="2507">
          <cell r="D2507" t="str">
            <v>A76048</v>
          </cell>
          <cell r="E2507" t="str">
            <v>ugb</v>
          </cell>
          <cell r="F2507" t="str">
            <v>TRS</v>
          </cell>
          <cell r="G2507" t="str">
            <v>UT42</v>
          </cell>
          <cell r="H2507" t="str">
            <v>5</v>
          </cell>
          <cell r="J2507" t="str">
            <v>21/01/2013</v>
          </cell>
          <cell r="K2507">
            <v>0</v>
          </cell>
          <cell r="L2507">
            <v>62.5</v>
          </cell>
          <cell r="M2507">
            <v>0</v>
          </cell>
          <cell r="BG2507">
            <v>62.5</v>
          </cell>
          <cell r="BH2507">
            <v>62.5</v>
          </cell>
        </row>
        <row r="2508">
          <cell r="D2508" t="str">
            <v>A76500</v>
          </cell>
          <cell r="E2508" t="str">
            <v>ugb</v>
          </cell>
          <cell r="F2508" t="str">
            <v>TRL</v>
          </cell>
          <cell r="G2508" t="str">
            <v>UT41</v>
          </cell>
          <cell r="H2508" t="str">
            <v>6</v>
          </cell>
          <cell r="J2508" t="str">
            <v>24/03/2014</v>
          </cell>
          <cell r="K2508">
            <v>37.14</v>
          </cell>
          <cell r="L2508">
            <v>37.14</v>
          </cell>
          <cell r="M2508">
            <v>0</v>
          </cell>
          <cell r="BG2508">
            <v>37.14</v>
          </cell>
          <cell r="BH2508">
            <v>37.14</v>
          </cell>
        </row>
        <row r="2509">
          <cell r="D2509" t="str">
            <v>A50087</v>
          </cell>
          <cell r="E2509" t="str">
            <v>ugb</v>
          </cell>
          <cell r="F2509" t="str">
            <v>WWN</v>
          </cell>
          <cell r="G2509" t="str">
            <v>UU61</v>
          </cell>
          <cell r="H2509" t="str">
            <v>6</v>
          </cell>
          <cell r="I2509" t="str">
            <v>IN</v>
          </cell>
          <cell r="J2509" t="str">
            <v>08/03/2010</v>
          </cell>
          <cell r="K2509">
            <v>6.0342997863249996</v>
          </cell>
          <cell r="L2509">
            <v>13372.75</v>
          </cell>
          <cell r="M2509">
            <v>747.51149999999996</v>
          </cell>
          <cell r="BG2509">
            <v>14120.261500000001</v>
          </cell>
          <cell r="BH2509">
            <v>14120.261500000001</v>
          </cell>
        </row>
        <row r="2510">
          <cell r="D2510" t="str">
            <v>A50238</v>
          </cell>
          <cell r="E2510" t="str">
            <v>ugb</v>
          </cell>
          <cell r="F2510" t="str">
            <v>TRL</v>
          </cell>
          <cell r="G2510" t="str">
            <v>UT42</v>
          </cell>
          <cell r="H2510" t="str">
            <v>5</v>
          </cell>
          <cell r="I2510" t="str">
            <v>GB</v>
          </cell>
          <cell r="J2510" t="str">
            <v>28/04/2012</v>
          </cell>
          <cell r="K2510">
            <v>0</v>
          </cell>
          <cell r="L2510">
            <v>37.159999999999997</v>
          </cell>
          <cell r="M2510">
            <v>0</v>
          </cell>
          <cell r="BG2510">
            <v>37.159999999999997</v>
          </cell>
          <cell r="BH2510">
            <v>37.159999999999997</v>
          </cell>
        </row>
        <row r="2511">
          <cell r="D2511" t="str">
            <v>IC0006</v>
          </cell>
          <cell r="E2511" t="str">
            <v>uin</v>
          </cell>
          <cell r="F2511" t="str">
            <v>AFN</v>
          </cell>
          <cell r="G2511" t="str">
            <v>US111</v>
          </cell>
          <cell r="H2511" t="str">
            <v>8</v>
          </cell>
          <cell r="I2511" t="str">
            <v>IN</v>
          </cell>
          <cell r="J2511" t="str">
            <v>18/10/2010</v>
          </cell>
          <cell r="K2511">
            <v>2.1654532188808782</v>
          </cell>
          <cell r="L2511">
            <v>1745.7901713387989</v>
          </cell>
          <cell r="M2511">
            <v>0</v>
          </cell>
          <cell r="S2511">
            <v>94.260886641464964</v>
          </cell>
          <cell r="V2511">
            <v>83.79792822426235</v>
          </cell>
          <cell r="AA2511">
            <v>702.68117629731444</v>
          </cell>
          <cell r="AB2511">
            <v>872.89508566939946</v>
          </cell>
          <cell r="AC2511">
            <v>147.28263537728901</v>
          </cell>
          <cell r="AD2511">
            <v>245.47105896214833</v>
          </cell>
          <cell r="AQ2511">
            <v>209.49482056065588</v>
          </cell>
          <cell r="BA2511">
            <v>965.48676910992185</v>
          </cell>
          <cell r="BG2511">
            <v>5067.1605321812558</v>
          </cell>
          <cell r="BH2511">
            <v>4364.479355883941</v>
          </cell>
        </row>
        <row r="2512">
          <cell r="D2512" t="str">
            <v>U03005</v>
          </cell>
          <cell r="E2512" t="str">
            <v>ugb</v>
          </cell>
          <cell r="F2512" t="str">
            <v>MAM</v>
          </cell>
          <cell r="G2512" t="str">
            <v>UU23</v>
          </cell>
          <cell r="H2512" t="str">
            <v>0</v>
          </cell>
          <cell r="J2512" t="str">
            <v>11/03/2009</v>
          </cell>
          <cell r="K2512">
            <v>9.93</v>
          </cell>
          <cell r="L2512">
            <v>9.93</v>
          </cell>
          <cell r="M2512">
            <v>0</v>
          </cell>
          <cell r="BG2512">
            <v>9.93</v>
          </cell>
          <cell r="BH2512">
            <v>9.93</v>
          </cell>
        </row>
        <row r="2513">
          <cell r="D2513" t="str">
            <v>A76050</v>
          </cell>
          <cell r="E2513" t="str">
            <v>ugb</v>
          </cell>
          <cell r="F2513" t="str">
            <v>TRS</v>
          </cell>
          <cell r="G2513" t="str">
            <v>UT42</v>
          </cell>
          <cell r="H2513" t="str">
            <v>6</v>
          </cell>
          <cell r="I2513" t="str">
            <v>LK</v>
          </cell>
          <cell r="J2513" t="str">
            <v>01/03/2013</v>
          </cell>
          <cell r="K2513">
            <v>42.737318974358999</v>
          </cell>
          <cell r="L2513">
            <v>61200</v>
          </cell>
          <cell r="M2513">
            <v>7347.6719999999996</v>
          </cell>
          <cell r="U2513">
            <v>1071</v>
          </cell>
          <cell r="Y2513">
            <v>414.1</v>
          </cell>
          <cell r="AA2513">
            <v>11322</v>
          </cell>
          <cell r="AH2513">
            <v>612</v>
          </cell>
          <cell r="AX2513">
            <v>1071</v>
          </cell>
          <cell r="BF2513">
            <v>300</v>
          </cell>
          <cell r="BG2513">
            <v>83337.771999999997</v>
          </cell>
          <cell r="BH2513">
            <v>71715.771999999997</v>
          </cell>
        </row>
        <row r="2514">
          <cell r="D2514" t="str">
            <v>A42401</v>
          </cell>
          <cell r="E2514" t="str">
            <v>ugb</v>
          </cell>
          <cell r="F2514" t="str">
            <v>THW</v>
          </cell>
          <cell r="G2514" t="str">
            <v>UT22</v>
          </cell>
          <cell r="H2514" t="str">
            <v>6</v>
          </cell>
          <cell r="I2514" t="str">
            <v>GB</v>
          </cell>
          <cell r="J2514" t="str">
            <v>04/01/2000</v>
          </cell>
          <cell r="K2514">
            <v>19.691497435896999</v>
          </cell>
          <cell r="L2514">
            <v>21210</v>
          </cell>
          <cell r="M2514">
            <v>1829.0519999999999</v>
          </cell>
          <cell r="BG2514">
            <v>23039.052</v>
          </cell>
          <cell r="BH2514">
            <v>23039.052</v>
          </cell>
        </row>
        <row r="2515">
          <cell r="D2515" t="str">
            <v>A74854</v>
          </cell>
          <cell r="E2515" t="str">
            <v>ugb</v>
          </cell>
          <cell r="F2515" t="str">
            <v>TRL</v>
          </cell>
          <cell r="G2515" t="str">
            <v>UT42</v>
          </cell>
          <cell r="H2515" t="str">
            <v>8</v>
          </cell>
          <cell r="I2515" t="str">
            <v>GB</v>
          </cell>
          <cell r="J2515" t="str">
            <v>20/08/2012</v>
          </cell>
          <cell r="K2515">
            <v>24.541697820513001</v>
          </cell>
          <cell r="L2515">
            <v>34311.875</v>
          </cell>
          <cell r="M2515">
            <v>3637.1107499999998</v>
          </cell>
          <cell r="U2515">
            <v>600.45781250000005</v>
          </cell>
          <cell r="AA2515">
            <v>6347.6968749999996</v>
          </cell>
          <cell r="AM2515">
            <v>2058.7125000000001</v>
          </cell>
          <cell r="AX2515">
            <v>600.45781250000005</v>
          </cell>
          <cell r="BF2515">
            <v>300</v>
          </cell>
          <cell r="BG2515">
            <v>47856.310749999997</v>
          </cell>
          <cell r="BH2515">
            <v>41208.613874999995</v>
          </cell>
        </row>
        <row r="2516">
          <cell r="D2516" t="str">
            <v>A74484</v>
          </cell>
          <cell r="E2516" t="str">
            <v>ugb</v>
          </cell>
          <cell r="F2516" t="str">
            <v>SBS</v>
          </cell>
          <cell r="G2516" t="str">
            <v>UP51</v>
          </cell>
          <cell r="H2516" t="str">
            <v>8</v>
          </cell>
          <cell r="I2516" t="str">
            <v>PL</v>
          </cell>
          <cell r="J2516" t="str">
            <v>01/02/2008</v>
          </cell>
          <cell r="K2516">
            <v>15.777472820512999</v>
          </cell>
          <cell r="L2516">
            <v>28000</v>
          </cell>
          <cell r="M2516">
            <v>2766.0720000000001</v>
          </cell>
          <cell r="BG2516">
            <v>30766.072</v>
          </cell>
          <cell r="BH2516">
            <v>30766.072</v>
          </cell>
        </row>
        <row r="2517">
          <cell r="D2517" t="str">
            <v>A76231</v>
          </cell>
          <cell r="E2517" t="str">
            <v>ugb</v>
          </cell>
          <cell r="F2517" t="str">
            <v>EEC</v>
          </cell>
          <cell r="G2517" t="str">
            <v>UE21</v>
          </cell>
          <cell r="H2517" t="str">
            <v>10</v>
          </cell>
          <cell r="I2517" t="str">
            <v>GB</v>
          </cell>
          <cell r="J2517" t="str">
            <v>22/07/2013</v>
          </cell>
          <cell r="K2517">
            <v>13.017472820512999</v>
          </cell>
          <cell r="L2517">
            <v>19000</v>
          </cell>
          <cell r="M2517">
            <v>1524.0719999999999</v>
          </cell>
          <cell r="U2517">
            <v>332.5</v>
          </cell>
          <cell r="AA2517">
            <v>3515</v>
          </cell>
          <cell r="AI2517">
            <v>380</v>
          </cell>
          <cell r="AX2517">
            <v>332.5</v>
          </cell>
          <cell r="BF2517">
            <v>300</v>
          </cell>
          <cell r="BG2517">
            <v>25384.072</v>
          </cell>
          <cell r="BH2517">
            <v>21569.072</v>
          </cell>
        </row>
        <row r="2518">
          <cell r="D2518" t="str">
            <v>A92169</v>
          </cell>
          <cell r="E2518" t="str">
            <v>ugb</v>
          </cell>
          <cell r="F2518" t="str">
            <v>GGE</v>
          </cell>
          <cell r="G2518" t="str">
            <v>UP31</v>
          </cell>
          <cell r="H2518" t="str">
            <v>4</v>
          </cell>
          <cell r="I2518" t="str">
            <v>GB</v>
          </cell>
          <cell r="J2518" t="str">
            <v>07/06/2004</v>
          </cell>
          <cell r="K2518">
            <v>42.673704410256001</v>
          </cell>
          <cell r="L2518">
            <v>54600.6</v>
          </cell>
          <cell r="M2518">
            <v>7149.2556000000004</v>
          </cell>
          <cell r="P2518">
            <v>5161.6000000000004</v>
          </cell>
          <cell r="U2518">
            <v>955.51049999999998</v>
          </cell>
          <cell r="Y2518">
            <v>414.1</v>
          </cell>
          <cell r="AA2518">
            <v>10101.111000000001</v>
          </cell>
          <cell r="AM2518">
            <v>3276.0360000000001</v>
          </cell>
          <cell r="AX2518">
            <v>955.51049999999998</v>
          </cell>
          <cell r="BD2518">
            <v>600</v>
          </cell>
          <cell r="BG2518">
            <v>83213.723599999998</v>
          </cell>
          <cell r="BH2518">
            <v>72512.612599999993</v>
          </cell>
        </row>
        <row r="2519">
          <cell r="D2519" t="str">
            <v>U02691</v>
          </cell>
          <cell r="E2519" t="str">
            <v>ugb</v>
          </cell>
          <cell r="F2519" t="str">
            <v>THW</v>
          </cell>
          <cell r="G2519" t="str">
            <v>UT23</v>
          </cell>
          <cell r="H2519" t="str">
            <v>6</v>
          </cell>
          <cell r="J2519" t="str">
            <v>10/04/2007</v>
          </cell>
          <cell r="K2519">
            <v>0</v>
          </cell>
          <cell r="L2519">
            <v>26</v>
          </cell>
          <cell r="M2519">
            <v>0</v>
          </cell>
          <cell r="BG2519">
            <v>26</v>
          </cell>
          <cell r="BH2519">
            <v>26</v>
          </cell>
        </row>
        <row r="2520">
          <cell r="D2520" t="str">
            <v>A25115</v>
          </cell>
          <cell r="E2520" t="str">
            <v>ugb</v>
          </cell>
          <cell r="F2520" t="str">
            <v>SBR</v>
          </cell>
          <cell r="G2520" t="str">
            <v>UT31</v>
          </cell>
          <cell r="H2520" t="str">
            <v>7</v>
          </cell>
          <cell r="I2520" t="str">
            <v>GB</v>
          </cell>
          <cell r="J2520" t="str">
            <v>17/08/2009</v>
          </cell>
          <cell r="K2520">
            <v>20.479455384615001</v>
          </cell>
          <cell r="L2520">
            <v>36057</v>
          </cell>
          <cell r="M2520">
            <v>3877.9380000000001</v>
          </cell>
          <cell r="BG2520">
            <v>39934.938000000002</v>
          </cell>
          <cell r="BH2520">
            <v>39934.938000000002</v>
          </cell>
        </row>
        <row r="2521">
          <cell r="D2521" t="str">
            <v>S10314</v>
          </cell>
          <cell r="E2521" t="str">
            <v>ugb</v>
          </cell>
          <cell r="F2521" t="str">
            <v>TRL</v>
          </cell>
          <cell r="G2521" t="str">
            <v>UT41</v>
          </cell>
          <cell r="H2521" t="str">
            <v>4</v>
          </cell>
          <cell r="I2521" t="str">
            <v>GB</v>
          </cell>
          <cell r="J2521" t="str">
            <v>30/01/2012</v>
          </cell>
          <cell r="K2521">
            <v>0</v>
          </cell>
          <cell r="L2521">
            <v>46.67</v>
          </cell>
          <cell r="M2521">
            <v>0</v>
          </cell>
          <cell r="BG2521">
            <v>46.67</v>
          </cell>
          <cell r="BH2521">
            <v>46.67</v>
          </cell>
        </row>
        <row r="2522">
          <cell r="D2522" t="str">
            <v>U03050</v>
          </cell>
          <cell r="E2522" t="str">
            <v>ugb</v>
          </cell>
          <cell r="F2522" t="str">
            <v>TRL</v>
          </cell>
          <cell r="G2522" t="str">
            <v>UT41</v>
          </cell>
          <cell r="H2522" t="str">
            <v>6</v>
          </cell>
          <cell r="J2522" t="str">
            <v>25/08/2009</v>
          </cell>
          <cell r="K2522">
            <v>0</v>
          </cell>
          <cell r="L2522">
            <v>46.27</v>
          </cell>
          <cell r="M2522">
            <v>0</v>
          </cell>
          <cell r="BG2522">
            <v>46.27</v>
          </cell>
          <cell r="BH2522">
            <v>46.27</v>
          </cell>
        </row>
        <row r="2523">
          <cell r="D2523" t="str">
            <v>A74394</v>
          </cell>
          <cell r="E2523" t="str">
            <v>ugb</v>
          </cell>
          <cell r="F2523" t="str">
            <v>BBI</v>
          </cell>
          <cell r="G2523" t="str">
            <v>UP21</v>
          </cell>
          <cell r="H2523" t="str">
            <v>6</v>
          </cell>
          <cell r="I2523" t="str">
            <v>GB</v>
          </cell>
          <cell r="J2523" t="str">
            <v>01/08/2007</v>
          </cell>
          <cell r="K2523">
            <v>20.737985641026</v>
          </cell>
          <cell r="L2523">
            <v>36500</v>
          </cell>
          <cell r="M2523">
            <v>3939.0720000000001</v>
          </cell>
          <cell r="BG2523">
            <v>40439.072</v>
          </cell>
          <cell r="BH2523">
            <v>40439.072</v>
          </cell>
        </row>
        <row r="2524">
          <cell r="D2524" t="str">
            <v>A24887</v>
          </cell>
          <cell r="E2524" t="str">
            <v>ugb</v>
          </cell>
          <cell r="F2524" t="str">
            <v>EEA</v>
          </cell>
          <cell r="G2524" t="str">
            <v>UE31</v>
          </cell>
          <cell r="H2524" t="str">
            <v>6</v>
          </cell>
          <cell r="I2524" t="str">
            <v>GB</v>
          </cell>
          <cell r="J2524" t="str">
            <v>04/06/2007</v>
          </cell>
          <cell r="K2524">
            <v>26.349125000000001</v>
          </cell>
          <cell r="L2524">
            <v>36505.375</v>
          </cell>
          <cell r="M2524">
            <v>3939.8137499999998</v>
          </cell>
          <cell r="U2524">
            <v>638.84406249999995</v>
          </cell>
          <cell r="Y2524">
            <v>414.1</v>
          </cell>
          <cell r="AA2524">
            <v>6753.4943750000002</v>
          </cell>
          <cell r="AM2524">
            <v>2190.3225000000002</v>
          </cell>
          <cell r="AX2524">
            <v>638.84406249999995</v>
          </cell>
          <cell r="BF2524">
            <v>300</v>
          </cell>
          <cell r="BG2524">
            <v>51380.793749999997</v>
          </cell>
          <cell r="BH2524">
            <v>44327.299374999995</v>
          </cell>
        </row>
        <row r="2525">
          <cell r="D2525" t="str">
            <v>I00309</v>
          </cell>
          <cell r="E2525" t="str">
            <v>uin</v>
          </cell>
          <cell r="F2525" t="str">
            <v>WWN</v>
          </cell>
          <cell r="G2525" t="str">
            <v>UU111</v>
          </cell>
          <cell r="H2525" t="str">
            <v>5</v>
          </cell>
          <cell r="I2525" t="str">
            <v>IN</v>
          </cell>
          <cell r="J2525" t="str">
            <v>07/11/2013</v>
          </cell>
          <cell r="K2525">
            <v>0</v>
          </cell>
          <cell r="L2525">
            <v>8836.9581226373411</v>
          </cell>
          <cell r="M2525">
            <v>0</v>
          </cell>
          <cell r="BG2525">
            <v>8836.9581226373411</v>
          </cell>
          <cell r="BH2525">
            <v>8836.9581226373411</v>
          </cell>
        </row>
        <row r="2526">
          <cell r="D2526" t="str">
            <v>A25156</v>
          </cell>
          <cell r="E2526" t="str">
            <v>ugb</v>
          </cell>
          <cell r="F2526" t="str">
            <v>GGE</v>
          </cell>
          <cell r="G2526" t="str">
            <v>UP31</v>
          </cell>
          <cell r="H2526" t="str">
            <v>0</v>
          </cell>
          <cell r="I2526" t="str">
            <v>GB</v>
          </cell>
          <cell r="J2526" t="str">
            <v>18/09/2009</v>
          </cell>
          <cell r="K2526">
            <v>21.255275000000001</v>
          </cell>
          <cell r="L2526">
            <v>33800</v>
          </cell>
          <cell r="M2526">
            <v>3566.4720000000002</v>
          </cell>
          <cell r="U2526">
            <v>591.5</v>
          </cell>
          <cell r="AA2526">
            <v>6253</v>
          </cell>
          <cell r="BG2526">
            <v>44210.972000000002</v>
          </cell>
          <cell r="BH2526">
            <v>37957.972000000002</v>
          </cell>
        </row>
        <row r="2527">
          <cell r="D2527" t="str">
            <v>A49866</v>
          </cell>
          <cell r="E2527" t="str">
            <v>ugb</v>
          </cell>
          <cell r="F2527" t="str">
            <v>SBR</v>
          </cell>
          <cell r="G2527" t="str">
            <v>UT31</v>
          </cell>
          <cell r="H2527" t="str">
            <v>5</v>
          </cell>
          <cell r="I2527" t="str">
            <v>GB</v>
          </cell>
          <cell r="J2527" t="str">
            <v>18/06/2007</v>
          </cell>
          <cell r="K2527">
            <v>36.568973846154002</v>
          </cell>
          <cell r="L2527">
            <v>50851.5</v>
          </cell>
          <cell r="M2527">
            <v>5919.5789999999997</v>
          </cell>
          <cell r="U2527">
            <v>889.90125</v>
          </cell>
          <cell r="AA2527">
            <v>9407.5275000000001</v>
          </cell>
          <cell r="AM2527">
            <v>3051.09</v>
          </cell>
          <cell r="AX2527">
            <v>889.90125</v>
          </cell>
          <cell r="BF2527">
            <v>300</v>
          </cell>
          <cell r="BG2527">
            <v>71309.498999999996</v>
          </cell>
          <cell r="BH2527">
            <v>61601.9715</v>
          </cell>
        </row>
        <row r="2528">
          <cell r="D2528" t="str">
            <v>A50242</v>
          </cell>
          <cell r="E2528" t="str">
            <v>ugb</v>
          </cell>
          <cell r="F2528" t="str">
            <v>WEN</v>
          </cell>
          <cell r="G2528" t="str">
            <v>UU41</v>
          </cell>
          <cell r="H2528" t="str">
            <v>10</v>
          </cell>
          <cell r="I2528" t="str">
            <v>GB</v>
          </cell>
          <cell r="J2528" t="str">
            <v>30/04/2012</v>
          </cell>
          <cell r="K2528">
            <v>11.108754871795</v>
          </cell>
          <cell r="L2528">
            <v>20000</v>
          </cell>
          <cell r="M2528">
            <v>1662.0719999999999</v>
          </cell>
          <cell r="BG2528">
            <v>21662.072</v>
          </cell>
          <cell r="BH2528">
            <v>21662.072</v>
          </cell>
        </row>
        <row r="2529">
          <cell r="D2529" t="str">
            <v>A50002</v>
          </cell>
          <cell r="E2529" t="str">
            <v>ugb</v>
          </cell>
          <cell r="F2529" t="str">
            <v>WEN</v>
          </cell>
          <cell r="G2529" t="str">
            <v>UU41</v>
          </cell>
          <cell r="H2529" t="str">
            <v>7</v>
          </cell>
          <cell r="I2529" t="str">
            <v>GB</v>
          </cell>
          <cell r="J2529" t="str">
            <v>07/07/2008</v>
          </cell>
          <cell r="K2529">
            <v>15.339780512820999</v>
          </cell>
          <cell r="L2529">
            <v>27250</v>
          </cell>
          <cell r="M2529">
            <v>2662.5720000000001</v>
          </cell>
          <cell r="BG2529">
            <v>29912.572</v>
          </cell>
          <cell r="BH2529">
            <v>29912.572</v>
          </cell>
        </row>
        <row r="2530">
          <cell r="D2530" t="str">
            <v>A74768</v>
          </cell>
          <cell r="E2530" t="str">
            <v>ugb</v>
          </cell>
          <cell r="F2530" t="str">
            <v>TRL</v>
          </cell>
          <cell r="G2530" t="str">
            <v>UT42</v>
          </cell>
          <cell r="H2530" t="str">
            <v>8</v>
          </cell>
          <cell r="J2530" t="str">
            <v>11/06/2012</v>
          </cell>
          <cell r="K2530">
            <v>0</v>
          </cell>
          <cell r="L2530">
            <v>54.29</v>
          </cell>
          <cell r="M2530">
            <v>0</v>
          </cell>
          <cell r="BG2530">
            <v>54.29</v>
          </cell>
          <cell r="BH2530">
            <v>54.29</v>
          </cell>
        </row>
        <row r="2531">
          <cell r="D2531" t="str">
            <v>A00307</v>
          </cell>
          <cell r="E2531" t="str">
            <v>ugb</v>
          </cell>
          <cell r="F2531" t="str">
            <v>WWN</v>
          </cell>
          <cell r="G2531" t="str">
            <v>UU71</v>
          </cell>
          <cell r="H2531" t="str">
            <v>6</v>
          </cell>
          <cell r="I2531" t="str">
            <v>GB</v>
          </cell>
          <cell r="J2531" t="str">
            <v>10/03/2008</v>
          </cell>
          <cell r="K2531">
            <v>25.231626666667001</v>
          </cell>
          <cell r="L2531">
            <v>44200</v>
          </cell>
          <cell r="M2531">
            <v>5001.6719999999996</v>
          </cell>
          <cell r="BG2531">
            <v>49201.671999999999</v>
          </cell>
          <cell r="BH2531">
            <v>49201.671999999999</v>
          </cell>
        </row>
        <row r="2532">
          <cell r="D2532" t="str">
            <v>A76184</v>
          </cell>
          <cell r="E2532" t="str">
            <v>ugb</v>
          </cell>
          <cell r="F2532" t="str">
            <v>WTC</v>
          </cell>
          <cell r="G2532" t="str">
            <v>UU22</v>
          </cell>
          <cell r="H2532" t="str">
            <v>8</v>
          </cell>
          <cell r="J2532" t="str">
            <v>17/06/2013</v>
          </cell>
          <cell r="K2532">
            <v>0</v>
          </cell>
          <cell r="L2532">
            <v>33</v>
          </cell>
          <cell r="M2532">
            <v>0</v>
          </cell>
          <cell r="BG2532">
            <v>33</v>
          </cell>
          <cell r="BH2532">
            <v>33</v>
          </cell>
        </row>
        <row r="2533">
          <cell r="D2533" t="str">
            <v>A76458</v>
          </cell>
          <cell r="E2533" t="str">
            <v>ugb</v>
          </cell>
          <cell r="F2533" t="str">
            <v>TRS</v>
          </cell>
          <cell r="G2533" t="str">
            <v>UT42</v>
          </cell>
          <cell r="H2533" t="str">
            <v>5</v>
          </cell>
          <cell r="J2533" t="str">
            <v>10/02/2014</v>
          </cell>
          <cell r="K2533">
            <v>38.06</v>
          </cell>
          <cell r="L2533">
            <v>38.06</v>
          </cell>
          <cell r="M2533">
            <v>0</v>
          </cell>
          <cell r="BG2533">
            <v>38.06</v>
          </cell>
          <cell r="BH2533">
            <v>38.06</v>
          </cell>
        </row>
        <row r="2534">
          <cell r="D2534" t="str">
            <v>A74823</v>
          </cell>
          <cell r="E2534" t="str">
            <v>ugb</v>
          </cell>
          <cell r="F2534" t="str">
            <v>GGE</v>
          </cell>
          <cell r="G2534" t="str">
            <v>UP31</v>
          </cell>
          <cell r="H2534" t="str">
            <v>11</v>
          </cell>
          <cell r="J2534" t="str">
            <v>16/07/2012</v>
          </cell>
          <cell r="K2534">
            <v>0</v>
          </cell>
          <cell r="L2534">
            <v>0.01</v>
          </cell>
          <cell r="M2534">
            <v>0</v>
          </cell>
          <cell r="BG2534">
            <v>0.01</v>
          </cell>
          <cell r="BH2534">
            <v>0.01</v>
          </cell>
        </row>
        <row r="2535">
          <cell r="D2535" t="str">
            <v>A87777</v>
          </cell>
          <cell r="E2535" t="str">
            <v>ugb</v>
          </cell>
          <cell r="F2535" t="str">
            <v>WWN</v>
          </cell>
          <cell r="G2535" t="str">
            <v>UU71</v>
          </cell>
          <cell r="H2535" t="str">
            <v>0</v>
          </cell>
          <cell r="I2535" t="str">
            <v>GB</v>
          </cell>
          <cell r="J2535" t="str">
            <v>01/09/2003</v>
          </cell>
          <cell r="K2535">
            <v>31.88454974359</v>
          </cell>
          <cell r="L2535">
            <v>55600</v>
          </cell>
          <cell r="M2535">
            <v>6574.8720000000003</v>
          </cell>
          <cell r="BG2535">
            <v>62174.872000000003</v>
          </cell>
          <cell r="BH2535">
            <v>62174.872000000003</v>
          </cell>
        </row>
        <row r="2536">
          <cell r="D2536" t="str">
            <v>W57959</v>
          </cell>
          <cell r="E2536" t="str">
            <v>ugb</v>
          </cell>
          <cell r="F2536" t="str">
            <v>UEX</v>
          </cell>
          <cell r="G2536" t="str">
            <v>UU11</v>
          </cell>
          <cell r="H2536" t="str">
            <v>0</v>
          </cell>
          <cell r="I2536" t="str">
            <v>GB</v>
          </cell>
          <cell r="J2536" t="str">
            <v>06/06/2005</v>
          </cell>
          <cell r="K2536">
            <v>45.122199107691998</v>
          </cell>
          <cell r="L2536">
            <v>57000</v>
          </cell>
          <cell r="M2536">
            <v>7517.5182599999998</v>
          </cell>
          <cell r="P2536">
            <v>5430.77</v>
          </cell>
          <cell r="U2536">
            <v>997.5</v>
          </cell>
          <cell r="Y2536">
            <v>340</v>
          </cell>
          <cell r="AA2536">
            <v>10545</v>
          </cell>
          <cell r="AT2536">
            <v>4560</v>
          </cell>
          <cell r="AX2536">
            <v>997.5</v>
          </cell>
          <cell r="BD2536">
            <v>600</v>
          </cell>
          <cell r="BG2536">
            <v>87988.288260000001</v>
          </cell>
          <cell r="BH2536">
            <v>76843.288260000001</v>
          </cell>
        </row>
        <row r="2537">
          <cell r="D2537" t="str">
            <v>U03148</v>
          </cell>
          <cell r="E2537" t="str">
            <v>ugb</v>
          </cell>
          <cell r="F2537" t="str">
            <v>TRL</v>
          </cell>
          <cell r="G2537" t="str">
            <v>UT43</v>
          </cell>
          <cell r="H2537" t="str">
            <v>6</v>
          </cell>
          <cell r="J2537" t="str">
            <v>13/09/2010</v>
          </cell>
          <cell r="K2537">
            <v>0</v>
          </cell>
          <cell r="L2537">
            <v>47.33</v>
          </cell>
          <cell r="M2537">
            <v>0</v>
          </cell>
          <cell r="BG2537">
            <v>47.33</v>
          </cell>
          <cell r="BH2537">
            <v>47.33</v>
          </cell>
        </row>
        <row r="2538">
          <cell r="D2538" t="str">
            <v>A80030</v>
          </cell>
          <cell r="E2538" t="str">
            <v>ugb</v>
          </cell>
          <cell r="F2538" t="str">
            <v>ERE</v>
          </cell>
          <cell r="G2538" t="str">
            <v>UU81</v>
          </cell>
          <cell r="H2538" t="str">
            <v>8</v>
          </cell>
          <cell r="J2538" t="str">
            <v>19/12/2012</v>
          </cell>
          <cell r="K2538">
            <v>19.230769230768999</v>
          </cell>
          <cell r="L2538">
            <v>37500</v>
          </cell>
          <cell r="M2538">
            <v>0</v>
          </cell>
          <cell r="BG2538">
            <v>37500</v>
          </cell>
          <cell r="BH2538">
            <v>37500</v>
          </cell>
        </row>
        <row r="2539">
          <cell r="D2539" t="str">
            <v>A92185</v>
          </cell>
          <cell r="E2539" t="str">
            <v>ugb</v>
          </cell>
          <cell r="F2539" t="str">
            <v>SBS</v>
          </cell>
          <cell r="G2539" t="str">
            <v>UP51</v>
          </cell>
          <cell r="H2539" t="str">
            <v>7</v>
          </cell>
          <cell r="I2539" t="str">
            <v>GB</v>
          </cell>
          <cell r="J2539" t="str">
            <v>04/08/2004</v>
          </cell>
          <cell r="K2539">
            <v>16.390242051282002</v>
          </cell>
          <cell r="L2539">
            <v>29050</v>
          </cell>
          <cell r="M2539">
            <v>2910.9720000000002</v>
          </cell>
          <cell r="BG2539">
            <v>31960.972000000002</v>
          </cell>
          <cell r="BH2539">
            <v>31960.972000000002</v>
          </cell>
        </row>
        <row r="2540">
          <cell r="D2540" t="str">
            <v>A81647</v>
          </cell>
          <cell r="E2540" t="str">
            <v>ugb</v>
          </cell>
          <cell r="F2540" t="str">
            <v>SBS</v>
          </cell>
          <cell r="G2540" t="str">
            <v>UP33</v>
          </cell>
          <cell r="H2540" t="str">
            <v>7</v>
          </cell>
          <cell r="I2540" t="str">
            <v>GB</v>
          </cell>
          <cell r="J2540" t="str">
            <v>04/09/2000</v>
          </cell>
          <cell r="K2540">
            <v>20.829731405128001</v>
          </cell>
          <cell r="L2540">
            <v>28600</v>
          </cell>
          <cell r="M2540">
            <v>2868.39624</v>
          </cell>
          <cell r="T2540">
            <v>141.47999999999999</v>
          </cell>
          <cell r="U2540">
            <v>500.5</v>
          </cell>
          <cell r="Y2540">
            <v>414.1</v>
          </cell>
          <cell r="AA2540">
            <v>5291</v>
          </cell>
          <cell r="AN2540">
            <v>2002</v>
          </cell>
          <cell r="AX2540">
            <v>500.5</v>
          </cell>
          <cell r="BF2540">
            <v>300</v>
          </cell>
          <cell r="BG2540">
            <v>40617.976240000004</v>
          </cell>
          <cell r="BH2540">
            <v>35026.976240000004</v>
          </cell>
        </row>
        <row r="2541">
          <cell r="D2541" t="str">
            <v>U03021</v>
          </cell>
          <cell r="E2541" t="str">
            <v>ugb</v>
          </cell>
          <cell r="F2541" t="str">
            <v>WEN</v>
          </cell>
          <cell r="G2541" t="str">
            <v>UU41</v>
          </cell>
          <cell r="H2541" t="str">
            <v>0</v>
          </cell>
          <cell r="J2541" t="str">
            <v>18/05/2009</v>
          </cell>
          <cell r="K2541">
            <v>0.01</v>
          </cell>
          <cell r="L2541">
            <v>0.01</v>
          </cell>
          <cell r="M2541">
            <v>0</v>
          </cell>
          <cell r="BG2541">
            <v>0.01</v>
          </cell>
          <cell r="BH2541">
            <v>0.01</v>
          </cell>
        </row>
        <row r="2542">
          <cell r="D2542" t="str">
            <v>A76439</v>
          </cell>
          <cell r="E2542" t="str">
            <v>ugb</v>
          </cell>
          <cell r="F2542" t="str">
            <v>THW</v>
          </cell>
          <cell r="G2542" t="str">
            <v>UT21</v>
          </cell>
          <cell r="H2542" t="str">
            <v>9</v>
          </cell>
          <cell r="J2542" t="str">
            <v>03/02/2014</v>
          </cell>
          <cell r="K2542">
            <v>23.76</v>
          </cell>
          <cell r="L2542">
            <v>23.76</v>
          </cell>
          <cell r="M2542">
            <v>0</v>
          </cell>
          <cell r="BG2542">
            <v>23.76</v>
          </cell>
          <cell r="BH2542">
            <v>23.76</v>
          </cell>
        </row>
        <row r="2543">
          <cell r="D2543" t="str">
            <v>A24898</v>
          </cell>
          <cell r="E2543" t="str">
            <v>ugb</v>
          </cell>
          <cell r="F2543" t="str">
            <v>SBR</v>
          </cell>
          <cell r="G2543" t="str">
            <v>UT31</v>
          </cell>
          <cell r="H2543" t="str">
            <v>6</v>
          </cell>
          <cell r="I2543" t="str">
            <v>GB</v>
          </cell>
          <cell r="J2543" t="str">
            <v>02/07/2007</v>
          </cell>
          <cell r="K2543">
            <v>18.858826666666999</v>
          </cell>
          <cell r="L2543">
            <v>33280</v>
          </cell>
          <cell r="M2543">
            <v>3494.712</v>
          </cell>
          <cell r="BG2543">
            <v>36774.712</v>
          </cell>
          <cell r="BH2543">
            <v>36774.712</v>
          </cell>
        </row>
        <row r="2544">
          <cell r="D2544" t="str">
            <v>A84174</v>
          </cell>
          <cell r="E2544" t="str">
            <v>ugb</v>
          </cell>
          <cell r="F2544" t="str">
            <v>THW</v>
          </cell>
          <cell r="G2544" t="str">
            <v>UT22</v>
          </cell>
          <cell r="H2544" t="str">
            <v>5</v>
          </cell>
          <cell r="I2544" t="str">
            <v>GB</v>
          </cell>
          <cell r="J2544" t="str">
            <v>28/04/2003</v>
          </cell>
          <cell r="K2544">
            <v>31.071883076923001</v>
          </cell>
          <cell r="L2544">
            <v>43000</v>
          </cell>
          <cell r="M2544">
            <v>4836.0720000000001</v>
          </cell>
          <cell r="U2544">
            <v>752.5</v>
          </cell>
          <cell r="Y2544">
            <v>414.1</v>
          </cell>
          <cell r="AA2544">
            <v>7955</v>
          </cell>
          <cell r="AM2544">
            <v>2580</v>
          </cell>
          <cell r="AX2544">
            <v>752.5</v>
          </cell>
          <cell r="BF2544">
            <v>300</v>
          </cell>
          <cell r="BG2544">
            <v>60590.171999999999</v>
          </cell>
          <cell r="BH2544">
            <v>52335.171999999999</v>
          </cell>
        </row>
        <row r="2545">
          <cell r="D2545" t="str">
            <v>S10330</v>
          </cell>
          <cell r="E2545" t="str">
            <v>ugb</v>
          </cell>
          <cell r="F2545" t="str">
            <v>TRL</v>
          </cell>
          <cell r="G2545" t="str">
            <v>UT42</v>
          </cell>
          <cell r="H2545" t="str">
            <v>3</v>
          </cell>
          <cell r="I2545" t="str">
            <v>GB</v>
          </cell>
          <cell r="J2545" t="str">
            <v>28/05/2012</v>
          </cell>
          <cell r="K2545">
            <v>0</v>
          </cell>
          <cell r="L2545">
            <v>65</v>
          </cell>
          <cell r="M2545">
            <v>0</v>
          </cell>
          <cell r="BG2545">
            <v>65</v>
          </cell>
          <cell r="BH2545">
            <v>65</v>
          </cell>
        </row>
        <row r="2546">
          <cell r="D2546" t="str">
            <v>A74477</v>
          </cell>
          <cell r="E2546" t="str">
            <v>ugb</v>
          </cell>
          <cell r="F2546" t="str">
            <v>SBS</v>
          </cell>
          <cell r="G2546" t="str">
            <v>UP51</v>
          </cell>
          <cell r="H2546" t="str">
            <v>4</v>
          </cell>
          <cell r="I2546" t="str">
            <v>GB</v>
          </cell>
          <cell r="J2546" t="str">
            <v>02/01/2008</v>
          </cell>
          <cell r="K2546">
            <v>32.993370256410003</v>
          </cell>
          <cell r="L2546">
            <v>57500</v>
          </cell>
          <cell r="M2546">
            <v>6837.0720000000001</v>
          </cell>
          <cell r="BG2546">
            <v>64337.072</v>
          </cell>
          <cell r="BH2546">
            <v>64337.072</v>
          </cell>
        </row>
        <row r="2547">
          <cell r="D2547" t="str">
            <v>A76183</v>
          </cell>
          <cell r="E2547" t="str">
            <v>ugb</v>
          </cell>
          <cell r="F2547" t="str">
            <v>WTC</v>
          </cell>
          <cell r="G2547" t="str">
            <v>UU22</v>
          </cell>
          <cell r="H2547" t="str">
            <v>11</v>
          </cell>
          <cell r="I2547" t="str">
            <v>GB</v>
          </cell>
          <cell r="J2547" t="str">
            <v>18/06/2013</v>
          </cell>
          <cell r="K2547">
            <v>8.3458830769230001</v>
          </cell>
          <cell r="L2547">
            <v>12300</v>
          </cell>
          <cell r="M2547">
            <v>599.47199999999998</v>
          </cell>
          <cell r="U2547">
            <v>215.25</v>
          </cell>
          <cell r="AA2547">
            <v>2275.5</v>
          </cell>
          <cell r="AJ2547">
            <v>369</v>
          </cell>
          <cell r="AX2547">
            <v>215.25</v>
          </cell>
          <cell r="BF2547">
            <v>300</v>
          </cell>
          <cell r="BG2547">
            <v>16274.472</v>
          </cell>
          <cell r="BH2547">
            <v>13698.972</v>
          </cell>
        </row>
        <row r="2548">
          <cell r="D2548" t="str">
            <v>A00049</v>
          </cell>
          <cell r="E2548" t="str">
            <v>ugb</v>
          </cell>
          <cell r="F2548" t="str">
            <v>WWN</v>
          </cell>
          <cell r="G2548" t="str">
            <v>UU31</v>
          </cell>
          <cell r="H2548" t="str">
            <v>4</v>
          </cell>
          <cell r="I2548" t="str">
            <v>GB</v>
          </cell>
          <cell r="J2548" t="str">
            <v>08/05/2006</v>
          </cell>
          <cell r="K2548">
            <v>31.242601025641001</v>
          </cell>
          <cell r="L2548">
            <v>54500</v>
          </cell>
          <cell r="M2548">
            <v>6423.0720000000001</v>
          </cell>
          <cell r="BG2548">
            <v>60923.072</v>
          </cell>
          <cell r="BH2548">
            <v>60923.072</v>
          </cell>
        </row>
        <row r="2549">
          <cell r="D2549" t="str">
            <v>A80037</v>
          </cell>
          <cell r="E2549" t="str">
            <v>ugb</v>
          </cell>
          <cell r="F2549" t="str">
            <v>ERE</v>
          </cell>
          <cell r="G2549" t="str">
            <v>UU81</v>
          </cell>
          <cell r="H2549" t="str">
            <v>9</v>
          </cell>
          <cell r="J2549" t="str">
            <v>19/12/2012</v>
          </cell>
          <cell r="K2549">
            <v>14.623993162393001</v>
          </cell>
          <cell r="L2549">
            <v>16000</v>
          </cell>
          <cell r="M2549">
            <v>1110.0719999999999</v>
          </cell>
          <cell r="BG2549">
            <v>17110.072</v>
          </cell>
          <cell r="BH2549">
            <v>17110.072</v>
          </cell>
        </row>
        <row r="2550">
          <cell r="D2550" t="str">
            <v>A74391</v>
          </cell>
          <cell r="E2550" t="str">
            <v>ugb</v>
          </cell>
          <cell r="F2550" t="str">
            <v>TRL</v>
          </cell>
          <cell r="G2550" t="str">
            <v>UT41</v>
          </cell>
          <cell r="H2550" t="str">
            <v>10</v>
          </cell>
          <cell r="I2550" t="str">
            <v>GB</v>
          </cell>
          <cell r="J2550" t="str">
            <v>03/09/2007</v>
          </cell>
          <cell r="K2550">
            <v>13.162990769231</v>
          </cell>
          <cell r="L2550">
            <v>23520</v>
          </cell>
          <cell r="M2550">
            <v>2147.8319999999999</v>
          </cell>
          <cell r="BG2550">
            <v>25667.831999999999</v>
          </cell>
          <cell r="BH2550">
            <v>25667.831999999999</v>
          </cell>
        </row>
        <row r="2551">
          <cell r="D2551" t="str">
            <v>A74696</v>
          </cell>
          <cell r="E2551" t="str">
            <v>ugb</v>
          </cell>
          <cell r="F2551" t="str">
            <v>GCL</v>
          </cell>
          <cell r="G2551" t="str">
            <v>UP31</v>
          </cell>
          <cell r="H2551" t="str">
            <v>6</v>
          </cell>
          <cell r="I2551" t="str">
            <v>GB</v>
          </cell>
          <cell r="J2551" t="str">
            <v>22/08/2011</v>
          </cell>
          <cell r="K2551">
            <v>23.475834487179</v>
          </cell>
          <cell r="L2551">
            <v>32846.125</v>
          </cell>
          <cell r="M2551">
            <v>3434.83725</v>
          </cell>
          <cell r="U2551">
            <v>574.80718750000005</v>
          </cell>
          <cell r="AA2551">
            <v>6076.5331249999999</v>
          </cell>
          <cell r="AM2551">
            <v>1970.7674999999999</v>
          </cell>
          <cell r="AX2551">
            <v>574.80718750000005</v>
          </cell>
          <cell r="BF2551">
            <v>300</v>
          </cell>
          <cell r="BG2551">
            <v>45777.877249999998</v>
          </cell>
          <cell r="BH2551">
            <v>39401.344124999996</v>
          </cell>
        </row>
        <row r="2552">
          <cell r="D2552" t="str">
            <v>W98744</v>
          </cell>
          <cell r="E2552" t="str">
            <v>ugb</v>
          </cell>
          <cell r="F2552" t="str">
            <v>WWN</v>
          </cell>
          <cell r="G2552" t="str">
            <v>UU71</v>
          </cell>
          <cell r="H2552" t="str">
            <v>5</v>
          </cell>
          <cell r="I2552" t="str">
            <v>GB</v>
          </cell>
          <cell r="J2552" t="str">
            <v>01/02/1980</v>
          </cell>
          <cell r="K2552">
            <v>19.051282051282001</v>
          </cell>
          <cell r="L2552">
            <v>37150</v>
          </cell>
          <cell r="M2552">
            <v>4064.652</v>
          </cell>
          <cell r="BG2552">
            <v>41214.652000000002</v>
          </cell>
          <cell r="BH2552">
            <v>41214.652000000002</v>
          </cell>
        </row>
        <row r="2553">
          <cell r="D2553" t="str">
            <v>A95028</v>
          </cell>
          <cell r="E2553" t="str">
            <v>ugb</v>
          </cell>
          <cell r="F2553" t="str">
            <v>WEN</v>
          </cell>
          <cell r="G2553" t="str">
            <v>UU41</v>
          </cell>
          <cell r="H2553" t="str">
            <v>7</v>
          </cell>
          <cell r="I2553" t="str">
            <v>GB</v>
          </cell>
          <cell r="J2553" t="str">
            <v>03/11/2003</v>
          </cell>
          <cell r="K2553">
            <v>18.794631794872</v>
          </cell>
          <cell r="L2553">
            <v>33170</v>
          </cell>
          <cell r="M2553">
            <v>3479.5320000000002</v>
          </cell>
          <cell r="BG2553">
            <v>36649.531999999999</v>
          </cell>
          <cell r="BH2553">
            <v>36649.531999999999</v>
          </cell>
        </row>
        <row r="2554">
          <cell r="D2554" t="str">
            <v>A76348</v>
          </cell>
          <cell r="E2554" t="str">
            <v>ugb</v>
          </cell>
          <cell r="F2554" t="str">
            <v>TRS</v>
          </cell>
          <cell r="G2554" t="str">
            <v>UT42</v>
          </cell>
          <cell r="H2554" t="str">
            <v>7</v>
          </cell>
          <cell r="J2554" t="str">
            <v>21/10/2013</v>
          </cell>
          <cell r="K2554">
            <v>0</v>
          </cell>
          <cell r="L2554">
            <v>40.32</v>
          </cell>
          <cell r="M2554">
            <v>0</v>
          </cell>
          <cell r="BG2554">
            <v>40.32</v>
          </cell>
          <cell r="BH2554">
            <v>40.32</v>
          </cell>
        </row>
        <row r="2555">
          <cell r="D2555" t="str">
            <v>A49708</v>
          </cell>
          <cell r="E2555" t="str">
            <v>ugb</v>
          </cell>
          <cell r="F2555" t="str">
            <v>BBI</v>
          </cell>
          <cell r="G2555" t="str">
            <v>UP21</v>
          </cell>
          <cell r="H2555" t="str">
            <v>6</v>
          </cell>
          <cell r="I2555" t="str">
            <v>GB</v>
          </cell>
          <cell r="J2555" t="str">
            <v>23/03/2006</v>
          </cell>
          <cell r="K2555">
            <v>23.915631794871999</v>
          </cell>
          <cell r="L2555">
            <v>41945</v>
          </cell>
          <cell r="M2555">
            <v>4690.482</v>
          </cell>
          <cell r="BG2555">
            <v>46635.482000000004</v>
          </cell>
          <cell r="BH2555">
            <v>46635.482000000004</v>
          </cell>
        </row>
        <row r="2556">
          <cell r="D2556" t="str">
            <v>I00306</v>
          </cell>
          <cell r="E2556" t="str">
            <v>uin</v>
          </cell>
          <cell r="F2556" t="str">
            <v>TRO</v>
          </cell>
          <cell r="G2556" t="str">
            <v>UT111</v>
          </cell>
          <cell r="H2556" t="str">
            <v>8</v>
          </cell>
          <cell r="I2556" t="str">
            <v>IN</v>
          </cell>
          <cell r="J2556" t="str">
            <v>28/10/2013</v>
          </cell>
          <cell r="K2556">
            <v>1.3402741974669941</v>
          </cell>
          <cell r="L2556">
            <v>1335.3625607540869</v>
          </cell>
          <cell r="M2556">
            <v>0</v>
          </cell>
          <cell r="S2556">
            <v>94.260886641464964</v>
          </cell>
          <cell r="V2556">
            <v>64.097402916196174</v>
          </cell>
          <cell r="AA2556">
            <v>421.84228975403801</v>
          </cell>
          <cell r="AB2556">
            <v>667.68128037704344</v>
          </cell>
          <cell r="AC2556">
            <v>147.28263537728901</v>
          </cell>
          <cell r="AD2556">
            <v>245.47105896214833</v>
          </cell>
          <cell r="AQ2556">
            <v>160.24350729049044</v>
          </cell>
          <cell r="BA2556">
            <v>0</v>
          </cell>
          <cell r="BG2556">
            <v>3136.2416220727578</v>
          </cell>
          <cell r="BH2556">
            <v>2714.3993323187196</v>
          </cell>
        </row>
        <row r="2557">
          <cell r="D2557" t="str">
            <v>A50075</v>
          </cell>
          <cell r="E2557" t="str">
            <v>ugb</v>
          </cell>
          <cell r="F2557" t="str">
            <v>SBR</v>
          </cell>
          <cell r="G2557" t="str">
            <v>UT31</v>
          </cell>
          <cell r="H2557" t="str">
            <v>0</v>
          </cell>
          <cell r="I2557" t="str">
            <v>GB</v>
          </cell>
          <cell r="J2557" t="str">
            <v>12/01/2009</v>
          </cell>
          <cell r="K2557">
            <v>7.5784984615380004</v>
          </cell>
          <cell r="L2557">
            <v>12000</v>
          </cell>
          <cell r="M2557">
            <v>558.072</v>
          </cell>
          <cell r="AA2557">
            <v>2220</v>
          </cell>
          <cell r="BG2557">
            <v>14778.072</v>
          </cell>
          <cell r="BH2557">
            <v>12558.072</v>
          </cell>
        </row>
        <row r="2558">
          <cell r="D2558" t="str">
            <v>A00401</v>
          </cell>
          <cell r="E2558" t="str">
            <v>ugb</v>
          </cell>
          <cell r="F2558" t="str">
            <v>SBR</v>
          </cell>
          <cell r="G2558" t="str">
            <v>UT31</v>
          </cell>
          <cell r="H2558" t="str">
            <v>10</v>
          </cell>
          <cell r="I2558" t="str">
            <v>GB</v>
          </cell>
          <cell r="J2558" t="str">
            <v>29/06/2009</v>
          </cell>
          <cell r="K2558">
            <v>11.984139487179</v>
          </cell>
          <cell r="L2558">
            <v>21500</v>
          </cell>
          <cell r="M2558">
            <v>1869.0719999999999</v>
          </cell>
          <cell r="BG2558">
            <v>23369.072</v>
          </cell>
          <cell r="BH2558">
            <v>23369.072</v>
          </cell>
        </row>
        <row r="2559">
          <cell r="D2559" t="str">
            <v>A76479</v>
          </cell>
          <cell r="E2559" t="str">
            <v>ugb</v>
          </cell>
          <cell r="F2559" t="str">
            <v>TRL</v>
          </cell>
          <cell r="G2559" t="str">
            <v>UT41</v>
          </cell>
          <cell r="H2559" t="str">
            <v>5</v>
          </cell>
          <cell r="J2559" t="str">
            <v>04/03/2014</v>
          </cell>
          <cell r="K2559">
            <v>0</v>
          </cell>
          <cell r="L2559">
            <v>52.5</v>
          </cell>
          <cell r="M2559">
            <v>0</v>
          </cell>
          <cell r="BG2559">
            <v>52.5</v>
          </cell>
          <cell r="BH2559">
            <v>52.5</v>
          </cell>
        </row>
        <row r="2560">
          <cell r="D2560" t="str">
            <v>A00237</v>
          </cell>
          <cell r="E2560" t="str">
            <v>ugb</v>
          </cell>
          <cell r="F2560" t="str">
            <v>BBS</v>
          </cell>
          <cell r="G2560" t="str">
            <v>UP41</v>
          </cell>
          <cell r="H2560" t="str">
            <v>0</v>
          </cell>
          <cell r="I2560" t="str">
            <v>GB</v>
          </cell>
          <cell r="J2560" t="str">
            <v>23/04/2007</v>
          </cell>
          <cell r="K2560">
            <v>68.914395897435995</v>
          </cell>
          <cell r="L2560">
            <v>90000</v>
          </cell>
          <cell r="M2560">
            <v>11943.072</v>
          </cell>
          <cell r="O2560">
            <v>4500</v>
          </cell>
          <cell r="U2560">
            <v>1575</v>
          </cell>
          <cell r="Y2560">
            <v>340</v>
          </cell>
          <cell r="AA2560">
            <v>16650</v>
          </cell>
          <cell r="AT2560">
            <v>7200</v>
          </cell>
          <cell r="AX2560">
            <v>1575</v>
          </cell>
          <cell r="BD2560">
            <v>600</v>
          </cell>
          <cell r="BG2560">
            <v>134383.07199999999</v>
          </cell>
          <cell r="BH2560">
            <v>117133.07199999999</v>
          </cell>
        </row>
        <row r="2561">
          <cell r="D2561" t="str">
            <v>A76313</v>
          </cell>
          <cell r="E2561" t="str">
            <v>ugb</v>
          </cell>
          <cell r="F2561" t="str">
            <v>TRL</v>
          </cell>
          <cell r="G2561" t="str">
            <v>UT42</v>
          </cell>
          <cell r="H2561" t="str">
            <v>7</v>
          </cell>
          <cell r="J2561" t="str">
            <v>30/09/2013</v>
          </cell>
          <cell r="K2561">
            <v>36.299999999999997</v>
          </cell>
          <cell r="L2561">
            <v>36.299999999999997</v>
          </cell>
          <cell r="M2561">
            <v>0</v>
          </cell>
          <cell r="BG2561">
            <v>36.299999999999997</v>
          </cell>
          <cell r="BH2561">
            <v>36.299999999999997</v>
          </cell>
        </row>
        <row r="2562">
          <cell r="D2562" t="str">
            <v>A25070</v>
          </cell>
          <cell r="E2562" t="str">
            <v>ugb</v>
          </cell>
          <cell r="F2562" t="str">
            <v>WWN</v>
          </cell>
          <cell r="G2562" t="str">
            <v>UU31</v>
          </cell>
          <cell r="H2562" t="str">
            <v>9</v>
          </cell>
          <cell r="I2562" t="str">
            <v>ES</v>
          </cell>
          <cell r="J2562" t="str">
            <v>01/10/2008</v>
          </cell>
          <cell r="K2562">
            <v>12.302195897436</v>
          </cell>
          <cell r="L2562">
            <v>22045</v>
          </cell>
          <cell r="M2562">
            <v>1944.2819999999999</v>
          </cell>
          <cell r="BG2562">
            <v>23989.281999999999</v>
          </cell>
          <cell r="BH2562">
            <v>23989.281999999999</v>
          </cell>
        </row>
        <row r="2563">
          <cell r="D2563" t="str">
            <v>A89877</v>
          </cell>
          <cell r="E2563" t="str">
            <v>ugb</v>
          </cell>
          <cell r="F2563" t="str">
            <v>THW</v>
          </cell>
          <cell r="G2563" t="str">
            <v>UT21</v>
          </cell>
          <cell r="H2563" t="str">
            <v>0</v>
          </cell>
          <cell r="I2563" t="str">
            <v>TR</v>
          </cell>
          <cell r="J2563" t="str">
            <v>17/12/2001</v>
          </cell>
          <cell r="K2563">
            <v>21.632447179486999</v>
          </cell>
          <cell r="L2563">
            <v>31400</v>
          </cell>
          <cell r="M2563">
            <v>3235.2719999999999</v>
          </cell>
          <cell r="U2563">
            <v>549.5</v>
          </cell>
          <cell r="Y2563">
            <v>340</v>
          </cell>
          <cell r="AA2563">
            <v>5809</v>
          </cell>
          <cell r="AX2563">
            <v>549.5</v>
          </cell>
          <cell r="BF2563">
            <v>300</v>
          </cell>
          <cell r="BG2563">
            <v>42183.271999999997</v>
          </cell>
          <cell r="BH2563">
            <v>36074.271999999997</v>
          </cell>
        </row>
        <row r="2564">
          <cell r="D2564" t="str">
            <v>I00155</v>
          </cell>
          <cell r="E2564" t="str">
            <v>uin</v>
          </cell>
          <cell r="F2564" t="str">
            <v>THW</v>
          </cell>
          <cell r="G2564" t="str">
            <v>UT216</v>
          </cell>
          <cell r="H2564" t="str">
            <v>8</v>
          </cell>
          <cell r="I2564" t="str">
            <v>IN</v>
          </cell>
          <cell r="J2564" t="str">
            <v>01/08/2012</v>
          </cell>
          <cell r="K2564">
            <v>2.2118561358323534</v>
          </cell>
          <cell r="L2564">
            <v>1783.1999607246303</v>
          </cell>
          <cell r="M2564">
            <v>0</v>
          </cell>
          <cell r="S2564">
            <v>94.260886641464964</v>
          </cell>
          <cell r="V2564">
            <v>85.593598114782267</v>
          </cell>
          <cell r="AA2564">
            <v>717.73874299180125</v>
          </cell>
          <cell r="AB2564">
            <v>891.59998036231514</v>
          </cell>
          <cell r="AC2564">
            <v>147.28263537728901</v>
          </cell>
          <cell r="AD2564">
            <v>245.47105896214833</v>
          </cell>
          <cell r="AQ2564">
            <v>213.98399528695566</v>
          </cell>
          <cell r="BA2564">
            <v>996.61249938632216</v>
          </cell>
          <cell r="BG2564">
            <v>5175.7433578477094</v>
          </cell>
          <cell r="BH2564">
            <v>4458.0046148559086</v>
          </cell>
        </row>
        <row r="2565">
          <cell r="D2565" t="str">
            <v>A76121</v>
          </cell>
          <cell r="E2565" t="str">
            <v>ugb</v>
          </cell>
          <cell r="F2565" t="str">
            <v>TRL</v>
          </cell>
          <cell r="G2565" t="str">
            <v>UT42</v>
          </cell>
          <cell r="H2565" t="str">
            <v>6</v>
          </cell>
          <cell r="J2565" t="str">
            <v>17/04/2013</v>
          </cell>
          <cell r="K2565">
            <v>35.200000000000003</v>
          </cell>
          <cell r="L2565">
            <v>35.200000000000003</v>
          </cell>
          <cell r="M2565">
            <v>0</v>
          </cell>
          <cell r="BG2565">
            <v>35.200000000000003</v>
          </cell>
          <cell r="BH2565">
            <v>35.200000000000003</v>
          </cell>
        </row>
        <row r="2566">
          <cell r="D2566" t="str">
            <v>A00303</v>
          </cell>
          <cell r="E2566" t="str">
            <v>ugb</v>
          </cell>
          <cell r="F2566" t="str">
            <v>SBR</v>
          </cell>
          <cell r="G2566" t="str">
            <v>UT31</v>
          </cell>
          <cell r="H2566" t="str">
            <v>7</v>
          </cell>
          <cell r="I2566" t="str">
            <v>GB</v>
          </cell>
          <cell r="J2566" t="str">
            <v>18/02/2008</v>
          </cell>
          <cell r="K2566">
            <v>27.684640076922999</v>
          </cell>
          <cell r="L2566">
            <v>40340.925000000003</v>
          </cell>
          <cell r="M2566">
            <v>4469.1196499999996</v>
          </cell>
          <cell r="U2566">
            <v>705.96618750000005</v>
          </cell>
          <cell r="AA2566">
            <v>7463.0711250000004</v>
          </cell>
          <cell r="AX2566">
            <v>705.96618750000005</v>
          </cell>
          <cell r="BF2566">
            <v>300</v>
          </cell>
          <cell r="BG2566">
            <v>53985.048150000002</v>
          </cell>
          <cell r="BH2566">
            <v>46221.977025</v>
          </cell>
        </row>
        <row r="2567">
          <cell r="D2567" t="str">
            <v>U02367</v>
          </cell>
          <cell r="E2567" t="str">
            <v>ugb</v>
          </cell>
          <cell r="F2567" t="str">
            <v>SBR</v>
          </cell>
          <cell r="G2567" t="str">
            <v>UT31</v>
          </cell>
          <cell r="H2567" t="str">
            <v>2</v>
          </cell>
          <cell r="J2567" t="str">
            <v>13/06/2005</v>
          </cell>
          <cell r="K2567">
            <v>0</v>
          </cell>
          <cell r="L2567">
            <v>42.25</v>
          </cell>
          <cell r="M2567">
            <v>0</v>
          </cell>
          <cell r="BG2567">
            <v>42.25</v>
          </cell>
          <cell r="BH2567">
            <v>42.25</v>
          </cell>
        </row>
        <row r="2568">
          <cell r="D2568" t="str">
            <v>A74855</v>
          </cell>
          <cell r="E2568" t="str">
            <v>ugb</v>
          </cell>
          <cell r="F2568" t="str">
            <v>SBR</v>
          </cell>
          <cell r="G2568" t="str">
            <v>UT31</v>
          </cell>
          <cell r="H2568" t="str">
            <v>4</v>
          </cell>
          <cell r="J2568" t="str">
            <v>01/08/2012</v>
          </cell>
          <cell r="K2568">
            <v>50.89</v>
          </cell>
          <cell r="L2568">
            <v>50.89</v>
          </cell>
          <cell r="M2568">
            <v>0</v>
          </cell>
          <cell r="BG2568">
            <v>50.89</v>
          </cell>
          <cell r="BH2568">
            <v>50.89</v>
          </cell>
        </row>
        <row r="2569">
          <cell r="D2569" t="str">
            <v>A89656</v>
          </cell>
          <cell r="E2569" t="str">
            <v>ugb</v>
          </cell>
          <cell r="F2569" t="str">
            <v>EEA</v>
          </cell>
          <cell r="G2569" t="str">
            <v>UE31</v>
          </cell>
          <cell r="H2569" t="str">
            <v>5</v>
          </cell>
          <cell r="I2569" t="str">
            <v>GB</v>
          </cell>
          <cell r="J2569" t="str">
            <v>10/10/2001</v>
          </cell>
          <cell r="K2569">
            <v>33.536336172307998</v>
          </cell>
          <cell r="L2569">
            <v>37130.121599999999</v>
          </cell>
          <cell r="M2569">
            <v>4026.0287807999998</v>
          </cell>
          <cell r="U2569">
            <v>649.77712799999995</v>
          </cell>
          <cell r="Y2569">
            <v>414.1</v>
          </cell>
          <cell r="AA2569">
            <v>6869.0724959999998</v>
          </cell>
          <cell r="AM2569">
            <v>2227.807296</v>
          </cell>
          <cell r="AX2569">
            <v>649.77712799999995</v>
          </cell>
          <cell r="BE2569">
            <v>350</v>
          </cell>
          <cell r="BG2569">
            <v>52316.684428799999</v>
          </cell>
          <cell r="BH2569">
            <v>45097.611932799999</v>
          </cell>
        </row>
        <row r="2570">
          <cell r="D2570" t="str">
            <v>A06989</v>
          </cell>
          <cell r="E2570" t="str">
            <v>ugb</v>
          </cell>
          <cell r="F2570" t="str">
            <v>WWN</v>
          </cell>
          <cell r="G2570" t="str">
            <v>UU71</v>
          </cell>
          <cell r="H2570" t="str">
            <v>5</v>
          </cell>
          <cell r="I2570" t="str">
            <v>GB</v>
          </cell>
          <cell r="J2570" t="str">
            <v>03/09/1990</v>
          </cell>
          <cell r="K2570">
            <v>29.804703304615</v>
          </cell>
          <cell r="L2570">
            <v>40933.472999999998</v>
          </cell>
          <cell r="M2570">
            <v>4550.8912739999996</v>
          </cell>
          <cell r="U2570">
            <v>716.33577749999995</v>
          </cell>
          <cell r="Y2570">
            <v>414.1</v>
          </cell>
          <cell r="AA2570">
            <v>7572.692505</v>
          </cell>
          <cell r="AN2570">
            <v>2865.3431099999998</v>
          </cell>
          <cell r="AX2570">
            <v>716.33577749999995</v>
          </cell>
          <cell r="BE2570">
            <v>350</v>
          </cell>
          <cell r="BG2570">
            <v>58119.171444</v>
          </cell>
          <cell r="BH2570">
            <v>50196.478939000001</v>
          </cell>
        </row>
        <row r="2571">
          <cell r="D2571" t="str">
            <v>U03193</v>
          </cell>
          <cell r="E2571" t="str">
            <v>ugb</v>
          </cell>
          <cell r="F2571" t="str">
            <v>WEN</v>
          </cell>
          <cell r="G2571" t="str">
            <v>UU41</v>
          </cell>
          <cell r="H2571" t="str">
            <v>11</v>
          </cell>
          <cell r="J2571" t="str">
            <v>11/07/2011</v>
          </cell>
          <cell r="K2571">
            <v>0</v>
          </cell>
          <cell r="L2571">
            <v>0.01</v>
          </cell>
          <cell r="M2571">
            <v>0</v>
          </cell>
          <cell r="BG2571">
            <v>0.01</v>
          </cell>
          <cell r="BH2571">
            <v>0.01</v>
          </cell>
        </row>
        <row r="2572">
          <cell r="D2572" t="str">
            <v>A97829</v>
          </cell>
          <cell r="E2572" t="str">
            <v>ugb</v>
          </cell>
          <cell r="F2572" t="str">
            <v>THW</v>
          </cell>
          <cell r="G2572" t="str">
            <v>UT21</v>
          </cell>
          <cell r="H2572" t="str">
            <v>6</v>
          </cell>
          <cell r="I2572" t="str">
            <v>GB</v>
          </cell>
          <cell r="J2572" t="str">
            <v>21/03/2005</v>
          </cell>
          <cell r="K2572">
            <v>16.804129230769</v>
          </cell>
          <cell r="L2572">
            <v>24010</v>
          </cell>
          <cell r="M2572">
            <v>2215.4520000000002</v>
          </cell>
          <cell r="U2572">
            <v>420.17500000000001</v>
          </cell>
          <cell r="AA2572">
            <v>4441.8500000000004</v>
          </cell>
          <cell r="AK2572">
            <v>960.4</v>
          </cell>
          <cell r="AX2572">
            <v>420.17500000000001</v>
          </cell>
          <cell r="BF2572">
            <v>300</v>
          </cell>
          <cell r="BG2572">
            <v>32768.052000000003</v>
          </cell>
          <cell r="BH2572">
            <v>28026.202000000005</v>
          </cell>
        </row>
        <row r="2573">
          <cell r="D2573" t="str">
            <v>A50158</v>
          </cell>
          <cell r="E2573" t="str">
            <v>ugb</v>
          </cell>
          <cell r="F2573" t="str">
            <v>TRL</v>
          </cell>
          <cell r="G2573" t="str">
            <v>UT42</v>
          </cell>
          <cell r="H2573" t="str">
            <v>4</v>
          </cell>
          <cell r="I2573" t="str">
            <v>GB</v>
          </cell>
          <cell r="J2573" t="str">
            <v>11/02/2011</v>
          </cell>
          <cell r="K2573">
            <v>37.953883076922999</v>
          </cell>
          <cell r="L2573">
            <v>66000</v>
          </cell>
          <cell r="M2573">
            <v>8010.0720000000001</v>
          </cell>
          <cell r="BG2573">
            <v>74010.072</v>
          </cell>
          <cell r="BH2573">
            <v>74010.072</v>
          </cell>
        </row>
        <row r="2574">
          <cell r="D2574" t="str">
            <v>U03048</v>
          </cell>
          <cell r="E2574" t="str">
            <v>ugb</v>
          </cell>
          <cell r="F2574" t="str">
            <v>TRL</v>
          </cell>
          <cell r="G2574" t="str">
            <v>UT42</v>
          </cell>
          <cell r="H2574" t="str">
            <v>5</v>
          </cell>
          <cell r="J2574" t="str">
            <v>03/08/2009</v>
          </cell>
          <cell r="K2574">
            <v>0</v>
          </cell>
          <cell r="L2574">
            <v>55</v>
          </cell>
          <cell r="M2574">
            <v>0</v>
          </cell>
          <cell r="BG2574">
            <v>55</v>
          </cell>
          <cell r="BH2574">
            <v>55</v>
          </cell>
        </row>
        <row r="2575">
          <cell r="D2575" t="str">
            <v>U03078</v>
          </cell>
          <cell r="E2575" t="str">
            <v>ugb</v>
          </cell>
          <cell r="F2575" t="str">
            <v>SBR</v>
          </cell>
          <cell r="G2575" t="str">
            <v>UT31</v>
          </cell>
          <cell r="H2575" t="str">
            <v>7</v>
          </cell>
          <cell r="J2575" t="str">
            <v>06/11/2009</v>
          </cell>
          <cell r="K2575">
            <v>0</v>
          </cell>
          <cell r="L2575">
            <v>36.299999999999997</v>
          </cell>
          <cell r="M2575">
            <v>0</v>
          </cell>
          <cell r="BG2575">
            <v>36.299999999999997</v>
          </cell>
          <cell r="BH2575">
            <v>36.299999999999997</v>
          </cell>
        </row>
        <row r="2576">
          <cell r="D2576" t="str">
            <v>A76105</v>
          </cell>
          <cell r="E2576" t="str">
            <v>ugb</v>
          </cell>
          <cell r="F2576" t="str">
            <v>TRL</v>
          </cell>
          <cell r="G2576" t="str">
            <v>UT42</v>
          </cell>
          <cell r="H2576" t="str">
            <v>10</v>
          </cell>
          <cell r="J2576" t="str">
            <v>02/04/2013</v>
          </cell>
          <cell r="K2576">
            <v>38.5</v>
          </cell>
          <cell r="L2576">
            <v>38.5</v>
          </cell>
          <cell r="M2576">
            <v>0</v>
          </cell>
          <cell r="BG2576">
            <v>38.5</v>
          </cell>
          <cell r="BH2576">
            <v>38.5</v>
          </cell>
        </row>
        <row r="2577">
          <cell r="D2577" t="str">
            <v>A91766</v>
          </cell>
          <cell r="E2577" t="str">
            <v>ugb</v>
          </cell>
          <cell r="F2577" t="str">
            <v>TEX</v>
          </cell>
          <cell r="G2577" t="str">
            <v>UT11</v>
          </cell>
          <cell r="H2577" t="str">
            <v>2</v>
          </cell>
          <cell r="I2577" t="str">
            <v>GB</v>
          </cell>
          <cell r="J2577" t="str">
            <v>14/12/2001</v>
          </cell>
          <cell r="K2577">
            <v>69.467729230768995</v>
          </cell>
          <cell r="L2577">
            <v>120000</v>
          </cell>
          <cell r="M2577">
            <v>15462.072</v>
          </cell>
          <cell r="BG2577">
            <v>135462.07199999999</v>
          </cell>
          <cell r="BH2577">
            <v>135462.07199999999</v>
          </cell>
        </row>
        <row r="2578">
          <cell r="D2578" t="str">
            <v>U02884</v>
          </cell>
          <cell r="E2578" t="str">
            <v>ugb</v>
          </cell>
          <cell r="F2578" t="str">
            <v>THW</v>
          </cell>
          <cell r="G2578" t="str">
            <v>UT22</v>
          </cell>
          <cell r="H2578" t="str">
            <v>6</v>
          </cell>
          <cell r="J2578" t="str">
            <v>28/04/2008</v>
          </cell>
          <cell r="K2578">
            <v>0</v>
          </cell>
          <cell r="L2578">
            <v>26</v>
          </cell>
          <cell r="M2578">
            <v>0</v>
          </cell>
          <cell r="BG2578">
            <v>26</v>
          </cell>
          <cell r="BH2578">
            <v>26</v>
          </cell>
        </row>
        <row r="2579">
          <cell r="D2579" t="str">
            <v>U03001</v>
          </cell>
          <cell r="E2579" t="str">
            <v>ugb</v>
          </cell>
          <cell r="F2579" t="str">
            <v>ERE</v>
          </cell>
          <cell r="G2579" t="str">
            <v>UU81</v>
          </cell>
          <cell r="H2579" t="str">
            <v>0</v>
          </cell>
          <cell r="J2579" t="str">
            <v>12/03/2009</v>
          </cell>
          <cell r="K2579">
            <v>0.01</v>
          </cell>
          <cell r="L2579">
            <v>0.01</v>
          </cell>
          <cell r="M2579">
            <v>0</v>
          </cell>
          <cell r="BG2579">
            <v>0.01</v>
          </cell>
          <cell r="BH2579">
            <v>0.01</v>
          </cell>
        </row>
        <row r="2580">
          <cell r="D2580" t="str">
            <v>A00490</v>
          </cell>
          <cell r="E2580" t="str">
            <v>ugb</v>
          </cell>
          <cell r="F2580" t="str">
            <v>WWN</v>
          </cell>
          <cell r="G2580" t="str">
            <v>UU31</v>
          </cell>
          <cell r="H2580" t="str">
            <v>7</v>
          </cell>
          <cell r="I2580" t="str">
            <v>GB</v>
          </cell>
          <cell r="J2580" t="str">
            <v>04/10/2010</v>
          </cell>
          <cell r="K2580">
            <v>21.905165128204999</v>
          </cell>
          <cell r="L2580">
            <v>38500</v>
          </cell>
          <cell r="M2580">
            <v>4215.0720000000001</v>
          </cell>
          <cell r="BG2580">
            <v>42715.072</v>
          </cell>
          <cell r="BH2580">
            <v>42715.072</v>
          </cell>
        </row>
        <row r="2581">
          <cell r="D2581" t="str">
            <v>W98752</v>
          </cell>
          <cell r="E2581" t="str">
            <v>ugb</v>
          </cell>
          <cell r="F2581" t="str">
            <v>WWN</v>
          </cell>
          <cell r="G2581" t="str">
            <v>UU71</v>
          </cell>
          <cell r="H2581" t="str">
            <v>3</v>
          </cell>
          <cell r="I2581" t="str">
            <v>GB</v>
          </cell>
          <cell r="J2581" t="str">
            <v>01/04/1974</v>
          </cell>
          <cell r="K2581">
            <v>32.377099487179002</v>
          </cell>
          <cell r="L2581">
            <v>56444</v>
          </cell>
          <cell r="M2581">
            <v>6691.3440000000001</v>
          </cell>
          <cell r="BG2581">
            <v>63135.343999999997</v>
          </cell>
          <cell r="BH2581">
            <v>63135.343999999997</v>
          </cell>
        </row>
        <row r="2582">
          <cell r="D2582" t="str">
            <v>A25160</v>
          </cell>
          <cell r="E2582" t="str">
            <v>ugb</v>
          </cell>
          <cell r="F2582" t="str">
            <v>THW</v>
          </cell>
          <cell r="G2582" t="str">
            <v>UT21</v>
          </cell>
          <cell r="H2582" t="str">
            <v>8</v>
          </cell>
          <cell r="I2582" t="str">
            <v>GB</v>
          </cell>
          <cell r="J2582" t="str">
            <v>05/10/2009</v>
          </cell>
          <cell r="K2582">
            <v>19.951831794872</v>
          </cell>
          <cell r="L2582">
            <v>28000</v>
          </cell>
          <cell r="M2582">
            <v>2766.0720000000001</v>
          </cell>
          <cell r="U2582">
            <v>490</v>
          </cell>
          <cell r="AA2582">
            <v>5180</v>
          </cell>
          <cell r="AM2582">
            <v>1680</v>
          </cell>
          <cell r="AX2582">
            <v>490</v>
          </cell>
          <cell r="BF2582">
            <v>300</v>
          </cell>
          <cell r="BG2582">
            <v>38906.072</v>
          </cell>
          <cell r="BH2582">
            <v>33426.072</v>
          </cell>
        </row>
        <row r="2583">
          <cell r="D2583" t="str">
            <v>M92428</v>
          </cell>
          <cell r="E2583" t="str">
            <v>ugb</v>
          </cell>
          <cell r="F2583" t="str">
            <v>GCL</v>
          </cell>
          <cell r="G2583" t="str">
            <v>UP21</v>
          </cell>
          <cell r="H2583" t="str">
            <v>8</v>
          </cell>
          <cell r="I2583" t="str">
            <v>GB</v>
          </cell>
          <cell r="J2583" t="str">
            <v>10/09/2003</v>
          </cell>
          <cell r="K2583">
            <v>16.361062564103001</v>
          </cell>
          <cell r="L2583">
            <v>29000</v>
          </cell>
          <cell r="M2583">
            <v>2904.0720000000001</v>
          </cell>
          <cell r="BG2583">
            <v>31904.072</v>
          </cell>
          <cell r="BH2583">
            <v>31904.072</v>
          </cell>
        </row>
        <row r="2584">
          <cell r="D2584" t="str">
            <v>I00095</v>
          </cell>
          <cell r="E2584" t="str">
            <v>uin</v>
          </cell>
          <cell r="F2584" t="str">
            <v>WWN</v>
          </cell>
          <cell r="G2584" t="str">
            <v>UU111</v>
          </cell>
          <cell r="H2584" t="str">
            <v>9</v>
          </cell>
          <cell r="I2584" t="str">
            <v>IN</v>
          </cell>
          <cell r="J2584" t="str">
            <v>25/07/2011</v>
          </cell>
          <cell r="K2584">
            <v>0</v>
          </cell>
          <cell r="L2584">
            <v>1374.6379301880306</v>
          </cell>
          <cell r="M2584">
            <v>0</v>
          </cell>
          <cell r="BG2584">
            <v>1374.6379301880306</v>
          </cell>
          <cell r="BH2584">
            <v>1374.6379301880306</v>
          </cell>
        </row>
        <row r="2585">
          <cell r="D2585" t="str">
            <v>I00152</v>
          </cell>
          <cell r="E2585" t="str">
            <v>uin</v>
          </cell>
          <cell r="F2585" t="str">
            <v>WWN</v>
          </cell>
          <cell r="G2585" t="str">
            <v>UU111</v>
          </cell>
          <cell r="H2585" t="str">
            <v>10</v>
          </cell>
          <cell r="I2585" t="str">
            <v>IN</v>
          </cell>
          <cell r="J2585" t="str">
            <v>01/08/2012</v>
          </cell>
          <cell r="K2585">
            <v>2.1332588108374884</v>
          </cell>
          <cell r="L2585">
            <v>1649.5655162256371</v>
          </cell>
          <cell r="M2585">
            <v>203.9617065148019</v>
          </cell>
          <cell r="S2585">
            <v>94.260886641464964</v>
          </cell>
          <cell r="V2585">
            <v>79.179144778830576</v>
          </cell>
          <cell r="AA2585">
            <v>663.95012028081885</v>
          </cell>
          <cell r="AB2585">
            <v>824.78275811281844</v>
          </cell>
          <cell r="AC2585">
            <v>147.28263537728901</v>
          </cell>
          <cell r="AD2585">
            <v>245.47105896214833</v>
          </cell>
          <cell r="AQ2585">
            <v>197.94786194707646</v>
          </cell>
          <cell r="BA2585">
            <v>885.42392851882755</v>
          </cell>
          <cell r="BG2585">
            <v>4991.8256173597129</v>
          </cell>
          <cell r="BH2585">
            <v>4327.8754970788941</v>
          </cell>
        </row>
        <row r="2586">
          <cell r="D2586" t="str">
            <v>I00122</v>
          </cell>
          <cell r="E2586" t="str">
            <v>uin</v>
          </cell>
          <cell r="F2586" t="str">
            <v>WWN</v>
          </cell>
          <cell r="G2586" t="str">
            <v>UU115</v>
          </cell>
          <cell r="H2586" t="str">
            <v>7</v>
          </cell>
          <cell r="I2586" t="str">
            <v>IN</v>
          </cell>
          <cell r="J2586" t="str">
            <v>02/01/2012</v>
          </cell>
          <cell r="K2586">
            <v>0</v>
          </cell>
          <cell r="L2586">
            <v>3043.8411311306395</v>
          </cell>
          <cell r="M2586">
            <v>0</v>
          </cell>
          <cell r="BG2586">
            <v>3043.8411311306395</v>
          </cell>
          <cell r="BH2586">
            <v>3043.8411311306395</v>
          </cell>
        </row>
        <row r="2587">
          <cell r="D2587" t="str">
            <v>I00390</v>
          </cell>
          <cell r="E2587" t="str">
            <v>uin</v>
          </cell>
          <cell r="F2587" t="str">
            <v>AHR</v>
          </cell>
          <cell r="G2587" t="str">
            <v>US111</v>
          </cell>
          <cell r="H2587" t="str">
            <v>9</v>
          </cell>
          <cell r="I2587" t="str">
            <v>IN</v>
          </cell>
          <cell r="J2587" t="str">
            <v>14/04/2014</v>
          </cell>
          <cell r="K2587">
            <v>0</v>
          </cell>
          <cell r="L2587">
            <v>0</v>
          </cell>
          <cell r="M2587">
            <v>0</v>
          </cell>
          <cell r="BG2587">
            <v>0</v>
          </cell>
          <cell r="BH2587">
            <v>0</v>
          </cell>
        </row>
        <row r="2588">
          <cell r="D2588" t="str">
            <v>A74461</v>
          </cell>
          <cell r="E2588" t="str">
            <v>ugb</v>
          </cell>
          <cell r="F2588" t="str">
            <v>ERE</v>
          </cell>
          <cell r="G2588" t="str">
            <v>UU81</v>
          </cell>
          <cell r="H2588" t="str">
            <v>8</v>
          </cell>
          <cell r="I2588" t="str">
            <v>GB</v>
          </cell>
          <cell r="J2588" t="str">
            <v>02/01/2008</v>
          </cell>
          <cell r="K2588">
            <v>14.610293333333001</v>
          </cell>
          <cell r="L2588">
            <v>26000</v>
          </cell>
          <cell r="M2588">
            <v>2490.0720000000001</v>
          </cell>
          <cell r="BG2588">
            <v>28490.072</v>
          </cell>
          <cell r="BH2588">
            <v>28490.072</v>
          </cell>
        </row>
        <row r="2589">
          <cell r="D2589" t="str">
            <v>A25143</v>
          </cell>
          <cell r="E2589" t="str">
            <v>ugb</v>
          </cell>
          <cell r="F2589" t="str">
            <v>TRL</v>
          </cell>
          <cell r="G2589" t="str">
            <v>UT43</v>
          </cell>
          <cell r="H2589" t="str">
            <v>7</v>
          </cell>
          <cell r="I2589" t="str">
            <v>GB</v>
          </cell>
          <cell r="J2589" t="str">
            <v>23/09/2009</v>
          </cell>
          <cell r="K2589">
            <v>21.613370256410001</v>
          </cell>
          <cell r="L2589">
            <v>38000</v>
          </cell>
          <cell r="M2589">
            <v>4146.0720000000001</v>
          </cell>
          <cell r="BG2589">
            <v>42146.072</v>
          </cell>
          <cell r="BH2589">
            <v>42146.072</v>
          </cell>
        </row>
        <row r="2590">
          <cell r="D2590" t="str">
            <v>A50190</v>
          </cell>
          <cell r="E2590" t="str">
            <v>ugb</v>
          </cell>
          <cell r="F2590" t="str">
            <v>THW</v>
          </cell>
          <cell r="G2590" t="str">
            <v>UT21</v>
          </cell>
          <cell r="H2590" t="str">
            <v>3</v>
          </cell>
          <cell r="I2590" t="str">
            <v>GB</v>
          </cell>
          <cell r="J2590" t="str">
            <v>11/04/2011</v>
          </cell>
          <cell r="K2590">
            <v>49.578761025641001</v>
          </cell>
          <cell r="L2590">
            <v>63000</v>
          </cell>
          <cell r="M2590">
            <v>8420.4840000000004</v>
          </cell>
          <cell r="P2590">
            <v>5974</v>
          </cell>
          <cell r="U2590">
            <v>1102.5</v>
          </cell>
          <cell r="Y2590">
            <v>414.1</v>
          </cell>
          <cell r="AA2590">
            <v>11655</v>
          </cell>
          <cell r="AN2590">
            <v>4410</v>
          </cell>
          <cell r="AX2590">
            <v>1102.5</v>
          </cell>
          <cell r="BD2590">
            <v>600</v>
          </cell>
          <cell r="BG2590">
            <v>96678.584000000003</v>
          </cell>
          <cell r="BH2590">
            <v>84423.584000000003</v>
          </cell>
        </row>
        <row r="2591">
          <cell r="D2591" t="str">
            <v>A42251</v>
          </cell>
          <cell r="E2591" t="str">
            <v>ugb</v>
          </cell>
          <cell r="F2591" t="str">
            <v>TIS</v>
          </cell>
          <cell r="G2591" t="str">
            <v>UT51</v>
          </cell>
          <cell r="H2591" t="str">
            <v>3</v>
          </cell>
          <cell r="I2591" t="str">
            <v>GB</v>
          </cell>
          <cell r="J2591" t="str">
            <v>01/09/1998</v>
          </cell>
          <cell r="K2591">
            <v>32.870203076922998</v>
          </cell>
          <cell r="L2591">
            <v>58200</v>
          </cell>
          <cell r="M2591">
            <v>5896.8959999999997</v>
          </cell>
          <cell r="BG2591">
            <v>64096.896000000001</v>
          </cell>
          <cell r="BH2591">
            <v>64096.896000000001</v>
          </cell>
        </row>
        <row r="2592">
          <cell r="D2592" t="str">
            <v>A76319</v>
          </cell>
          <cell r="E2592" t="str">
            <v>ugb</v>
          </cell>
          <cell r="F2592" t="str">
            <v>THW</v>
          </cell>
          <cell r="G2592" t="str">
            <v>UT21</v>
          </cell>
          <cell r="H2592" t="str">
            <v>6</v>
          </cell>
          <cell r="J2592" t="str">
            <v>28/10/2013</v>
          </cell>
          <cell r="K2592">
            <v>36.72</v>
          </cell>
          <cell r="L2592">
            <v>36.72</v>
          </cell>
          <cell r="M2592">
            <v>0</v>
          </cell>
          <cell r="BG2592">
            <v>36.72</v>
          </cell>
          <cell r="BH2592">
            <v>36.72</v>
          </cell>
        </row>
        <row r="2593">
          <cell r="D2593" t="str">
            <v>A76135</v>
          </cell>
          <cell r="E2593" t="str">
            <v>ugb</v>
          </cell>
          <cell r="F2593" t="str">
            <v>EEX</v>
          </cell>
          <cell r="G2593" t="str">
            <v>UE11</v>
          </cell>
          <cell r="H2593" t="str">
            <v>3</v>
          </cell>
          <cell r="I2593" t="str">
            <v>GB</v>
          </cell>
          <cell r="J2593" t="str">
            <v>01/05/2013</v>
          </cell>
          <cell r="K2593">
            <v>63.383995897436002</v>
          </cell>
          <cell r="L2593">
            <v>85000</v>
          </cell>
          <cell r="M2593">
            <v>11044.691999999999</v>
          </cell>
          <cell r="O2593">
            <v>2990</v>
          </cell>
          <cell r="U2593">
            <v>1487.5</v>
          </cell>
          <cell r="Y2593">
            <v>414.1</v>
          </cell>
          <cell r="AA2593">
            <v>15725</v>
          </cell>
          <cell r="AM2593">
            <v>5100</v>
          </cell>
          <cell r="AX2593">
            <v>1487.5</v>
          </cell>
          <cell r="BE2593">
            <v>350</v>
          </cell>
          <cell r="BG2593">
            <v>123598.792</v>
          </cell>
          <cell r="BH2593">
            <v>107523.792</v>
          </cell>
        </row>
        <row r="2594">
          <cell r="D2594" t="str">
            <v>A76140</v>
          </cell>
          <cell r="E2594" t="str">
            <v>ugb</v>
          </cell>
          <cell r="F2594" t="str">
            <v>TRL</v>
          </cell>
          <cell r="G2594" t="str">
            <v>UT42</v>
          </cell>
          <cell r="H2594" t="str">
            <v>11</v>
          </cell>
          <cell r="I2594" t="str">
            <v>GB</v>
          </cell>
          <cell r="J2594" t="str">
            <v>01/07/2013</v>
          </cell>
          <cell r="K2594">
            <v>10.73337025641</v>
          </cell>
          <cell r="L2594">
            <v>16000</v>
          </cell>
          <cell r="M2594">
            <v>1110.0719999999999</v>
          </cell>
          <cell r="U2594">
            <v>280</v>
          </cell>
          <cell r="AA2594">
            <v>2960</v>
          </cell>
          <cell r="AX2594">
            <v>280</v>
          </cell>
          <cell r="BF2594">
            <v>300</v>
          </cell>
          <cell r="BG2594">
            <v>20930.072</v>
          </cell>
          <cell r="BH2594">
            <v>17670.072</v>
          </cell>
        </row>
        <row r="2595">
          <cell r="D2595" t="str">
            <v>A50029</v>
          </cell>
          <cell r="E2595" t="str">
            <v>ugb</v>
          </cell>
          <cell r="F2595" t="str">
            <v>THW</v>
          </cell>
          <cell r="G2595" t="str">
            <v>UT22</v>
          </cell>
          <cell r="H2595" t="str">
            <v>6</v>
          </cell>
          <cell r="I2595" t="str">
            <v>GB</v>
          </cell>
          <cell r="J2595" t="str">
            <v>01/12/2008</v>
          </cell>
          <cell r="K2595">
            <v>23.485526153845999</v>
          </cell>
          <cell r="L2595">
            <v>41208</v>
          </cell>
          <cell r="M2595">
            <v>4588.7759999999998</v>
          </cell>
          <cell r="BG2595">
            <v>45796.775999999998</v>
          </cell>
          <cell r="BH2595">
            <v>45796.775999999998</v>
          </cell>
        </row>
        <row r="2596">
          <cell r="D2596" t="str">
            <v>A74871</v>
          </cell>
          <cell r="E2596" t="str">
            <v>ugb</v>
          </cell>
          <cell r="F2596" t="str">
            <v>WWN</v>
          </cell>
          <cell r="G2596" t="str">
            <v>UU71</v>
          </cell>
          <cell r="H2596" t="str">
            <v>7</v>
          </cell>
          <cell r="I2596" t="str">
            <v>GB</v>
          </cell>
          <cell r="J2596" t="str">
            <v>17/09/2012</v>
          </cell>
          <cell r="K2596">
            <v>18.111831794872</v>
          </cell>
          <cell r="L2596">
            <v>32000</v>
          </cell>
          <cell r="M2596">
            <v>3318.0720000000001</v>
          </cell>
          <cell r="BG2596">
            <v>35318.072</v>
          </cell>
          <cell r="BH2596">
            <v>35318.072</v>
          </cell>
        </row>
        <row r="2597">
          <cell r="D2597" t="str">
            <v>A74650</v>
          </cell>
          <cell r="E2597" t="str">
            <v>ugb</v>
          </cell>
          <cell r="F2597" t="str">
            <v>TRL</v>
          </cell>
          <cell r="G2597" t="str">
            <v>UT42</v>
          </cell>
          <cell r="H2597" t="str">
            <v>4</v>
          </cell>
          <cell r="I2597" t="str">
            <v>GB</v>
          </cell>
          <cell r="J2597" t="str">
            <v>01/12/2009</v>
          </cell>
          <cell r="K2597">
            <v>65.324242051281999</v>
          </cell>
          <cell r="L2597">
            <v>112900</v>
          </cell>
          <cell r="M2597">
            <v>14482.272000000001</v>
          </cell>
          <cell r="BG2597">
            <v>127382.272</v>
          </cell>
          <cell r="BH2597">
            <v>127382.272</v>
          </cell>
        </row>
        <row r="2598">
          <cell r="D2598" t="str">
            <v>A42273</v>
          </cell>
          <cell r="E2598" t="str">
            <v>ugb</v>
          </cell>
          <cell r="F2598" t="str">
            <v>SBS</v>
          </cell>
          <cell r="G2598" t="str">
            <v>UP33</v>
          </cell>
          <cell r="H2598" t="str">
            <v>7</v>
          </cell>
          <cell r="I2598" t="str">
            <v>GB</v>
          </cell>
          <cell r="J2598" t="str">
            <v>04/01/1999</v>
          </cell>
          <cell r="K2598">
            <v>19.267339487179001</v>
          </cell>
          <cell r="L2598">
            <v>33980</v>
          </cell>
          <cell r="M2598">
            <v>3591.3119999999999</v>
          </cell>
          <cell r="BG2598">
            <v>37571.311999999998</v>
          </cell>
          <cell r="BH2598">
            <v>37571.311999999998</v>
          </cell>
        </row>
        <row r="2599">
          <cell r="D2599" t="str">
            <v>A74852</v>
          </cell>
          <cell r="E2599" t="str">
            <v>ugb</v>
          </cell>
          <cell r="F2599" t="str">
            <v>THW</v>
          </cell>
          <cell r="G2599" t="str">
            <v>UT22</v>
          </cell>
          <cell r="H2599" t="str">
            <v>11</v>
          </cell>
          <cell r="I2599" t="str">
            <v>GB</v>
          </cell>
          <cell r="J2599" t="str">
            <v>01/08/2012</v>
          </cell>
          <cell r="K2599">
            <v>7.607216410256</v>
          </cell>
          <cell r="L2599">
            <v>14000</v>
          </cell>
          <cell r="M2599">
            <v>834.072</v>
          </cell>
          <cell r="BG2599">
            <v>14834.072</v>
          </cell>
          <cell r="BH2599">
            <v>14834.072</v>
          </cell>
        </row>
        <row r="2600">
          <cell r="D2600" t="str">
            <v>A92374</v>
          </cell>
          <cell r="E2600" t="str">
            <v>ugb</v>
          </cell>
          <cell r="F2600" t="str">
            <v>WWN</v>
          </cell>
          <cell r="G2600" t="str">
            <v>UU61</v>
          </cell>
          <cell r="H2600" t="str">
            <v>6</v>
          </cell>
          <cell r="I2600" t="str">
            <v>GB</v>
          </cell>
          <cell r="J2600" t="str">
            <v>04/10/2004</v>
          </cell>
          <cell r="K2600">
            <v>22.948913016872002</v>
          </cell>
          <cell r="L2600">
            <v>31829.484049999999</v>
          </cell>
          <cell r="M2600">
            <v>3294.5407989</v>
          </cell>
          <cell r="U2600">
            <v>557.01597087499999</v>
          </cell>
          <cell r="Y2600">
            <v>414.1</v>
          </cell>
          <cell r="AA2600">
            <v>5888.4545492500001</v>
          </cell>
          <cell r="AM2600">
            <v>1909.769043</v>
          </cell>
          <cell r="AX2600">
            <v>557.01597087499999</v>
          </cell>
          <cell r="BF2600">
            <v>300</v>
          </cell>
          <cell r="BG2600">
            <v>44750.380382900003</v>
          </cell>
          <cell r="BH2600">
            <v>38561.925833650006</v>
          </cell>
        </row>
        <row r="2601">
          <cell r="D2601" t="str">
            <v>W57991</v>
          </cell>
          <cell r="E2601" t="str">
            <v>ugb</v>
          </cell>
          <cell r="F2601" t="str">
            <v>WTC</v>
          </cell>
          <cell r="G2601" t="str">
            <v>UU22</v>
          </cell>
          <cell r="H2601" t="str">
            <v>8</v>
          </cell>
          <cell r="I2601" t="str">
            <v>GB</v>
          </cell>
          <cell r="J2601" t="str">
            <v>01/09/2005</v>
          </cell>
          <cell r="K2601">
            <v>16.349390769231</v>
          </cell>
          <cell r="L2601">
            <v>28980</v>
          </cell>
          <cell r="M2601">
            <v>2901.3119999999999</v>
          </cell>
          <cell r="BG2601">
            <v>31881.312000000002</v>
          </cell>
          <cell r="BH2601">
            <v>31881.312000000002</v>
          </cell>
        </row>
        <row r="2602">
          <cell r="D2602" t="str">
            <v>A74580</v>
          </cell>
          <cell r="E2602" t="str">
            <v>ugb</v>
          </cell>
          <cell r="F2602" t="str">
            <v>TRL</v>
          </cell>
          <cell r="G2602" t="str">
            <v>UT41</v>
          </cell>
          <cell r="H2602" t="str">
            <v>8</v>
          </cell>
          <cell r="I2602" t="str">
            <v>PL</v>
          </cell>
          <cell r="J2602" t="str">
            <v>23/03/2009</v>
          </cell>
          <cell r="K2602">
            <v>24.832613846154</v>
          </cell>
          <cell r="L2602">
            <v>34850</v>
          </cell>
          <cell r="M2602">
            <v>3711.3719999999998</v>
          </cell>
          <cell r="U2602">
            <v>609.875</v>
          </cell>
          <cell r="Y2602">
            <v>414.1</v>
          </cell>
          <cell r="AA2602">
            <v>6447.25</v>
          </cell>
          <cell r="AM2602">
            <v>2091</v>
          </cell>
          <cell r="BF2602">
            <v>300</v>
          </cell>
          <cell r="BG2602">
            <v>48423.597000000002</v>
          </cell>
          <cell r="BH2602">
            <v>41676.347000000002</v>
          </cell>
        </row>
        <row r="2603">
          <cell r="D2603" t="str">
            <v>A76471</v>
          </cell>
          <cell r="E2603" t="str">
            <v>ugb</v>
          </cell>
          <cell r="F2603" t="str">
            <v>EEC</v>
          </cell>
          <cell r="G2603" t="str">
            <v>UE21</v>
          </cell>
          <cell r="H2603" t="str">
            <v>11</v>
          </cell>
          <cell r="I2603" t="str">
            <v>GB</v>
          </cell>
          <cell r="J2603" t="str">
            <v>03/03/2014</v>
          </cell>
          <cell r="K2603">
            <v>13.077011282051</v>
          </cell>
          <cell r="L2603">
            <v>18000</v>
          </cell>
          <cell r="M2603">
            <v>1386.0719999999999</v>
          </cell>
          <cell r="U2603">
            <v>315</v>
          </cell>
          <cell r="Y2603">
            <v>414.1</v>
          </cell>
          <cell r="AA2603">
            <v>3330</v>
          </cell>
          <cell r="AT2603">
            <v>1440</v>
          </cell>
          <cell r="AX2603">
            <v>315</v>
          </cell>
          <cell r="BF2603">
            <v>300</v>
          </cell>
          <cell r="BG2603">
            <v>25500.171999999999</v>
          </cell>
          <cell r="BH2603">
            <v>21870.171999999999</v>
          </cell>
        </row>
        <row r="2604">
          <cell r="D2604" t="str">
            <v>A00348</v>
          </cell>
          <cell r="E2604" t="str">
            <v>ugb</v>
          </cell>
          <cell r="F2604" t="str">
            <v>GGE</v>
          </cell>
          <cell r="G2604" t="str">
            <v>UP31</v>
          </cell>
          <cell r="H2604" t="str">
            <v>7</v>
          </cell>
          <cell r="I2604" t="str">
            <v>GB</v>
          </cell>
          <cell r="J2604" t="str">
            <v>22/09/2008</v>
          </cell>
          <cell r="K2604">
            <v>17.643018803419</v>
          </cell>
          <cell r="L2604">
            <v>15370</v>
          </cell>
          <cell r="M2604">
            <v>1023.1319999999999</v>
          </cell>
          <cell r="U2604">
            <v>268.97500000000002</v>
          </cell>
          <cell r="Y2604">
            <v>414.1</v>
          </cell>
          <cell r="AA2604">
            <v>2843.45</v>
          </cell>
          <cell r="AH2604">
            <v>153.69999999999999</v>
          </cell>
          <cell r="AX2604">
            <v>268.97500000000002</v>
          </cell>
          <cell r="BF2604">
            <v>300</v>
          </cell>
          <cell r="BG2604">
            <v>20642.331999999999</v>
          </cell>
          <cell r="BH2604">
            <v>17498.881999999998</v>
          </cell>
        </row>
        <row r="2605">
          <cell r="D2605" t="str">
            <v>A50048</v>
          </cell>
          <cell r="E2605" t="str">
            <v>ugb</v>
          </cell>
          <cell r="F2605" t="str">
            <v>MMA</v>
          </cell>
          <cell r="G2605" t="str">
            <v>UU81</v>
          </cell>
          <cell r="H2605" t="str">
            <v>6</v>
          </cell>
          <cell r="I2605" t="str">
            <v>GB</v>
          </cell>
          <cell r="J2605" t="str">
            <v>03/12/2008</v>
          </cell>
          <cell r="K2605">
            <v>21.613370256410001</v>
          </cell>
          <cell r="L2605">
            <v>38000</v>
          </cell>
          <cell r="M2605">
            <v>4146.0720000000001</v>
          </cell>
          <cell r="BG2605">
            <v>42146.072</v>
          </cell>
          <cell r="BH2605">
            <v>42146.072</v>
          </cell>
        </row>
        <row r="2606">
          <cell r="D2606" t="str">
            <v>W98523</v>
          </cell>
          <cell r="E2606" t="str">
            <v>ugb</v>
          </cell>
          <cell r="F2606" t="str">
            <v>WTC</v>
          </cell>
          <cell r="G2606" t="str">
            <v>UU22</v>
          </cell>
          <cell r="H2606" t="str">
            <v>8</v>
          </cell>
          <cell r="I2606" t="str">
            <v>GB</v>
          </cell>
          <cell r="J2606" t="str">
            <v>01/10/1990</v>
          </cell>
          <cell r="K2606">
            <v>16.361062564103001</v>
          </cell>
          <cell r="L2606">
            <v>29000</v>
          </cell>
          <cell r="M2606">
            <v>2904.0720000000001</v>
          </cell>
          <cell r="BG2606">
            <v>31904.072</v>
          </cell>
          <cell r="BH2606">
            <v>31904.072</v>
          </cell>
        </row>
        <row r="2607">
          <cell r="D2607" t="str">
            <v>A99562</v>
          </cell>
          <cell r="E2607" t="str">
            <v>ugb</v>
          </cell>
          <cell r="F2607" t="str">
            <v>WTC</v>
          </cell>
          <cell r="G2607" t="str">
            <v>UU22</v>
          </cell>
          <cell r="H2607" t="str">
            <v>5</v>
          </cell>
          <cell r="I2607" t="str">
            <v>GB</v>
          </cell>
          <cell r="J2607" t="str">
            <v>27/09/2005</v>
          </cell>
          <cell r="K2607">
            <v>35.483491917949003</v>
          </cell>
          <cell r="L2607">
            <v>45017.18</v>
          </cell>
          <cell r="M2607">
            <v>5804.7188399999995</v>
          </cell>
          <cell r="P2607">
            <v>5002</v>
          </cell>
          <cell r="U2607">
            <v>787.80065000000002</v>
          </cell>
          <cell r="Y2607">
            <v>414.1</v>
          </cell>
          <cell r="AA2607">
            <v>8328.1782999999996</v>
          </cell>
          <cell r="AM2607">
            <v>2701.0308</v>
          </cell>
          <cell r="AX2607">
            <v>787.80065000000002</v>
          </cell>
          <cell r="BE2607">
            <v>350</v>
          </cell>
          <cell r="BG2607">
            <v>69192.809240000002</v>
          </cell>
          <cell r="BH2607">
            <v>60514.630940000003</v>
          </cell>
        </row>
        <row r="2608">
          <cell r="D2608" t="str">
            <v>U02702</v>
          </cell>
          <cell r="E2608" t="str">
            <v>ugb</v>
          </cell>
          <cell r="F2608" t="str">
            <v>THW</v>
          </cell>
          <cell r="G2608" t="str">
            <v>UT21</v>
          </cell>
          <cell r="H2608" t="str">
            <v>0</v>
          </cell>
          <cell r="J2608" t="str">
            <v>29/05/2007</v>
          </cell>
          <cell r="K2608">
            <v>36</v>
          </cell>
          <cell r="L2608">
            <v>36</v>
          </cell>
          <cell r="M2608">
            <v>0</v>
          </cell>
          <cell r="BG2608">
            <v>36</v>
          </cell>
          <cell r="BH2608">
            <v>36</v>
          </cell>
        </row>
        <row r="2609">
          <cell r="D2609" t="str">
            <v>U03016</v>
          </cell>
          <cell r="E2609" t="str">
            <v>ugb</v>
          </cell>
          <cell r="F2609" t="str">
            <v>THW</v>
          </cell>
          <cell r="G2609" t="str">
            <v>UT22</v>
          </cell>
          <cell r="H2609" t="str">
            <v>0</v>
          </cell>
          <cell r="J2609" t="str">
            <v>11/05/2009</v>
          </cell>
          <cell r="K2609">
            <v>31</v>
          </cell>
          <cell r="L2609">
            <v>31</v>
          </cell>
          <cell r="M2609">
            <v>0</v>
          </cell>
          <cell r="BG2609">
            <v>31</v>
          </cell>
          <cell r="BH2609">
            <v>31</v>
          </cell>
        </row>
        <row r="2610">
          <cell r="D2610" t="str">
            <v>S10280</v>
          </cell>
          <cell r="E2610" t="str">
            <v>ugb</v>
          </cell>
          <cell r="F2610" t="str">
            <v>THW</v>
          </cell>
          <cell r="G2610" t="str">
            <v>UT21</v>
          </cell>
          <cell r="H2610" t="str">
            <v>5</v>
          </cell>
          <cell r="J2610" t="str">
            <v>06/04/2010</v>
          </cell>
          <cell r="K2610">
            <v>0</v>
          </cell>
          <cell r="L2610">
            <v>35</v>
          </cell>
          <cell r="M2610">
            <v>0</v>
          </cell>
          <cell r="BG2610">
            <v>35</v>
          </cell>
          <cell r="BH2610">
            <v>35</v>
          </cell>
        </row>
        <row r="2611">
          <cell r="D2611" t="str">
            <v>A76082</v>
          </cell>
          <cell r="E2611" t="str">
            <v>ugb</v>
          </cell>
          <cell r="F2611" t="str">
            <v>TRS</v>
          </cell>
          <cell r="G2611" t="str">
            <v>UT42</v>
          </cell>
          <cell r="H2611" t="str">
            <v>6</v>
          </cell>
          <cell r="J2611" t="str">
            <v>07/03/2013</v>
          </cell>
          <cell r="K2611">
            <v>0</v>
          </cell>
          <cell r="L2611">
            <v>39.380000000000003</v>
          </cell>
          <cell r="M2611">
            <v>0</v>
          </cell>
          <cell r="BG2611">
            <v>39.380000000000003</v>
          </cell>
          <cell r="BH2611">
            <v>39.380000000000003</v>
          </cell>
        </row>
        <row r="2612">
          <cell r="D2612" t="str">
            <v>I00223</v>
          </cell>
          <cell r="E2612" t="str">
            <v>uin</v>
          </cell>
          <cell r="F2612" t="str">
            <v>TRS</v>
          </cell>
          <cell r="G2612" t="str">
            <v>UT111</v>
          </cell>
          <cell r="H2612" t="str">
            <v>5</v>
          </cell>
          <cell r="I2612" t="str">
            <v>GB</v>
          </cell>
          <cell r="J2612" t="str">
            <v>08/04/2013</v>
          </cell>
          <cell r="K2612">
            <v>0</v>
          </cell>
          <cell r="L2612">
            <v>52334.429770730036</v>
          </cell>
          <cell r="M2612">
            <v>6691.6243310913642</v>
          </cell>
          <cell r="BG2612">
            <v>59026.054101821392</v>
          </cell>
          <cell r="BH2612">
            <v>59026.054101821392</v>
          </cell>
        </row>
        <row r="2613">
          <cell r="D2613" t="str">
            <v>S10050</v>
          </cell>
          <cell r="E2613" t="str">
            <v>ugb</v>
          </cell>
          <cell r="F2613" t="str">
            <v>WWN</v>
          </cell>
          <cell r="G2613" t="str">
            <v>UU52</v>
          </cell>
          <cell r="H2613" t="str">
            <v>0</v>
          </cell>
          <cell r="J2613" t="str">
            <v>02/02/2004</v>
          </cell>
          <cell r="K2613">
            <v>25</v>
          </cell>
          <cell r="L2613">
            <v>25</v>
          </cell>
          <cell r="M2613">
            <v>0</v>
          </cell>
          <cell r="BG2613">
            <v>25</v>
          </cell>
          <cell r="BH2613">
            <v>25</v>
          </cell>
        </row>
        <row r="2614">
          <cell r="D2614" t="str">
            <v>A24897</v>
          </cell>
          <cell r="E2614" t="str">
            <v>ugb</v>
          </cell>
          <cell r="F2614" t="str">
            <v>MMA</v>
          </cell>
          <cell r="G2614" t="str">
            <v>UU81</v>
          </cell>
          <cell r="H2614" t="str">
            <v>0</v>
          </cell>
          <cell r="I2614" t="str">
            <v>GB</v>
          </cell>
          <cell r="J2614" t="str">
            <v>30/04/2007</v>
          </cell>
          <cell r="K2614">
            <v>15.07696</v>
          </cell>
          <cell r="L2614">
            <v>21000</v>
          </cell>
          <cell r="M2614">
            <v>1800.0719999999999</v>
          </cell>
          <cell r="U2614">
            <v>367.5</v>
          </cell>
          <cell r="AA2614">
            <v>3885</v>
          </cell>
          <cell r="AT2614">
            <v>1680</v>
          </cell>
          <cell r="AX2614">
            <v>367.5</v>
          </cell>
          <cell r="BF2614">
            <v>300</v>
          </cell>
          <cell r="BG2614">
            <v>29400.072</v>
          </cell>
          <cell r="BH2614">
            <v>25215.072</v>
          </cell>
        </row>
        <row r="2615">
          <cell r="D2615" t="str">
            <v>A25052</v>
          </cell>
          <cell r="E2615" t="str">
            <v>ugb</v>
          </cell>
          <cell r="F2615" t="str">
            <v>THW</v>
          </cell>
          <cell r="G2615" t="str">
            <v>UT21</v>
          </cell>
          <cell r="H2615" t="str">
            <v>9</v>
          </cell>
          <cell r="I2615" t="str">
            <v>GB</v>
          </cell>
          <cell r="J2615" t="str">
            <v>15/09/2008</v>
          </cell>
          <cell r="K2615">
            <v>12.567729230769</v>
          </cell>
          <cell r="L2615">
            <v>22500</v>
          </cell>
          <cell r="M2615">
            <v>2007.0719999999999</v>
          </cell>
          <cell r="BG2615">
            <v>24507.072</v>
          </cell>
          <cell r="BH2615">
            <v>24507.072</v>
          </cell>
        </row>
        <row r="2616">
          <cell r="D2616" t="str">
            <v>A76137</v>
          </cell>
          <cell r="E2616" t="str">
            <v>ugb</v>
          </cell>
          <cell r="F2616" t="str">
            <v>TRS</v>
          </cell>
          <cell r="G2616" t="str">
            <v>UT43</v>
          </cell>
          <cell r="H2616" t="str">
            <v>4</v>
          </cell>
          <cell r="I2616" t="str">
            <v>GB</v>
          </cell>
          <cell r="J2616" t="str">
            <v>02/07/2013</v>
          </cell>
          <cell r="K2616">
            <v>42.551739487178999</v>
          </cell>
          <cell r="L2616">
            <v>59280</v>
          </cell>
          <cell r="M2616">
            <v>7401.4920000000002</v>
          </cell>
          <cell r="O2616">
            <v>2310</v>
          </cell>
          <cell r="U2616">
            <v>1037.4000000000001</v>
          </cell>
          <cell r="AA2616">
            <v>10966.8</v>
          </cell>
          <cell r="AH2616">
            <v>592.79999999999995</v>
          </cell>
          <cell r="AX2616">
            <v>1037.4000000000001</v>
          </cell>
          <cell r="BE2616">
            <v>350</v>
          </cell>
          <cell r="BG2616">
            <v>82975.892000000007</v>
          </cell>
          <cell r="BH2616">
            <v>71659.092000000004</v>
          </cell>
        </row>
        <row r="2617">
          <cell r="D2617" t="str">
            <v>A80031</v>
          </cell>
          <cell r="E2617" t="str">
            <v>ugb</v>
          </cell>
          <cell r="F2617" t="str">
            <v>ERE</v>
          </cell>
          <cell r="G2617" t="str">
            <v>UU81</v>
          </cell>
          <cell r="H2617" t="str">
            <v>8</v>
          </cell>
          <cell r="J2617" t="str">
            <v>19/12/2012</v>
          </cell>
          <cell r="K2617">
            <v>16.652857435897001</v>
          </cell>
          <cell r="L2617">
            <v>29500</v>
          </cell>
          <cell r="M2617">
            <v>2973.0720000000001</v>
          </cell>
          <cell r="BG2617">
            <v>32473.072</v>
          </cell>
          <cell r="BH2617">
            <v>32473.072</v>
          </cell>
        </row>
        <row r="2618">
          <cell r="D2618" t="str">
            <v>A85286</v>
          </cell>
          <cell r="E2618" t="str">
            <v>ugb</v>
          </cell>
          <cell r="F2618" t="str">
            <v>EEC</v>
          </cell>
          <cell r="G2618" t="str">
            <v>UE21</v>
          </cell>
          <cell r="H2618" t="str">
            <v>5</v>
          </cell>
          <cell r="I2618" t="str">
            <v>GB</v>
          </cell>
          <cell r="J2618" t="str">
            <v>14/07/2003</v>
          </cell>
          <cell r="K2618">
            <v>28.163165128205002</v>
          </cell>
          <cell r="L2618">
            <v>39000</v>
          </cell>
          <cell r="M2618">
            <v>4284.0720000000001</v>
          </cell>
          <cell r="U2618">
            <v>682.5</v>
          </cell>
          <cell r="Y2618">
            <v>414.1</v>
          </cell>
          <cell r="AA2618">
            <v>7215</v>
          </cell>
          <cell r="AM2618">
            <v>2340</v>
          </cell>
          <cell r="AX2618">
            <v>682.5</v>
          </cell>
          <cell r="BF2618">
            <v>300</v>
          </cell>
          <cell r="BG2618">
            <v>54918.171999999999</v>
          </cell>
          <cell r="BH2618">
            <v>47403.171999999999</v>
          </cell>
        </row>
        <row r="2619">
          <cell r="D2619" t="str">
            <v>A50248</v>
          </cell>
          <cell r="E2619" t="str">
            <v>ugb</v>
          </cell>
          <cell r="F2619" t="str">
            <v>TRL</v>
          </cell>
          <cell r="G2619" t="str">
            <v>UT42</v>
          </cell>
          <cell r="H2619" t="str">
            <v>5</v>
          </cell>
          <cell r="I2619" t="str">
            <v>GB</v>
          </cell>
          <cell r="J2619" t="str">
            <v>02/04/2012</v>
          </cell>
          <cell r="K2619">
            <v>0</v>
          </cell>
          <cell r="L2619">
            <v>55.75</v>
          </cell>
          <cell r="M2619">
            <v>0</v>
          </cell>
          <cell r="BG2619">
            <v>55.75</v>
          </cell>
          <cell r="BH2619">
            <v>55.75</v>
          </cell>
        </row>
        <row r="2620">
          <cell r="D2620" t="str">
            <v>A76512</v>
          </cell>
          <cell r="E2620" t="str">
            <v>ugb</v>
          </cell>
          <cell r="F2620" t="str">
            <v>TRL</v>
          </cell>
          <cell r="G2620" t="str">
            <v>UT41</v>
          </cell>
          <cell r="H2620" t="str">
            <v>5</v>
          </cell>
          <cell r="J2620" t="str">
            <v>31/03/2014</v>
          </cell>
          <cell r="K2620">
            <v>54</v>
          </cell>
          <cell r="L2620">
            <v>54</v>
          </cell>
          <cell r="M2620">
            <v>0</v>
          </cell>
          <cell r="BG2620">
            <v>54</v>
          </cell>
          <cell r="BH2620">
            <v>54</v>
          </cell>
        </row>
        <row r="2621">
          <cell r="D2621" t="str">
            <v>A74344</v>
          </cell>
          <cell r="E2621" t="str">
            <v>ugb</v>
          </cell>
          <cell r="F2621" t="str">
            <v>SBS</v>
          </cell>
          <cell r="G2621" t="str">
            <v>UP33</v>
          </cell>
          <cell r="H2621" t="str">
            <v>6</v>
          </cell>
          <cell r="I2621" t="str">
            <v>GB</v>
          </cell>
          <cell r="J2621" t="str">
            <v>01/02/2007</v>
          </cell>
          <cell r="K2621">
            <v>22.196960000000001</v>
          </cell>
          <cell r="L2621">
            <v>39000</v>
          </cell>
          <cell r="M2621">
            <v>4284.0720000000001</v>
          </cell>
          <cell r="BG2621">
            <v>43284.072</v>
          </cell>
          <cell r="BH2621">
            <v>43284.072</v>
          </cell>
        </row>
        <row r="2622">
          <cell r="D2622" t="str">
            <v>A74689</v>
          </cell>
          <cell r="E2622" t="str">
            <v>ugb</v>
          </cell>
          <cell r="F2622" t="str">
            <v>GGE</v>
          </cell>
          <cell r="G2622" t="str">
            <v>UP31</v>
          </cell>
          <cell r="H2622" t="str">
            <v>4</v>
          </cell>
          <cell r="I2622" t="str">
            <v>GB</v>
          </cell>
          <cell r="J2622" t="str">
            <v>27/06/2011</v>
          </cell>
          <cell r="K2622">
            <v>41.890846064103002</v>
          </cell>
          <cell r="L2622">
            <v>53564.087500000001</v>
          </cell>
          <cell r="M2622">
            <v>6899.7360749999998</v>
          </cell>
          <cell r="P2622">
            <v>4390</v>
          </cell>
          <cell r="U2622">
            <v>937.37153124999998</v>
          </cell>
          <cell r="Y2622">
            <v>414.1</v>
          </cell>
          <cell r="AA2622">
            <v>9909.3561874999996</v>
          </cell>
          <cell r="AT2622">
            <v>4285.1270000000004</v>
          </cell>
          <cell r="AX2622">
            <v>937.37153124999998</v>
          </cell>
          <cell r="BE2622">
            <v>350</v>
          </cell>
          <cell r="BG2622">
            <v>81687.149825</v>
          </cell>
          <cell r="BH2622">
            <v>71427.793637499999</v>
          </cell>
        </row>
        <row r="2623">
          <cell r="D2623" t="str">
            <v>A00039</v>
          </cell>
          <cell r="E2623" t="str">
            <v>ugb</v>
          </cell>
          <cell r="F2623" t="str">
            <v>WEN</v>
          </cell>
          <cell r="G2623" t="str">
            <v>UU41</v>
          </cell>
          <cell r="H2623" t="str">
            <v>9</v>
          </cell>
          <cell r="I2623" t="str">
            <v>GB</v>
          </cell>
          <cell r="J2623" t="str">
            <v>20/02/2006</v>
          </cell>
          <cell r="K2623">
            <v>12.917883076922999</v>
          </cell>
          <cell r="L2623">
            <v>23100</v>
          </cell>
          <cell r="M2623">
            <v>2089.8719999999998</v>
          </cell>
          <cell r="BG2623">
            <v>25189.871999999999</v>
          </cell>
          <cell r="BH2623">
            <v>25189.871999999999</v>
          </cell>
        </row>
        <row r="2624">
          <cell r="D2624" t="str">
            <v>U03164</v>
          </cell>
          <cell r="E2624" t="str">
            <v>ugb</v>
          </cell>
          <cell r="F2624" t="str">
            <v>TRL</v>
          </cell>
          <cell r="G2624" t="str">
            <v>UT43</v>
          </cell>
          <cell r="H2624" t="str">
            <v>7</v>
          </cell>
          <cell r="J2624" t="str">
            <v>04/10/2010</v>
          </cell>
          <cell r="K2624">
            <v>0</v>
          </cell>
          <cell r="L2624">
            <v>38.799999999999997</v>
          </cell>
          <cell r="M2624">
            <v>0</v>
          </cell>
          <cell r="BG2624">
            <v>38.799999999999997</v>
          </cell>
          <cell r="BH2624">
            <v>38.799999999999997</v>
          </cell>
        </row>
        <row r="2625">
          <cell r="D2625" t="str">
            <v>A50223</v>
          </cell>
          <cell r="E2625" t="str">
            <v>ugb</v>
          </cell>
          <cell r="F2625" t="str">
            <v>THW</v>
          </cell>
          <cell r="G2625" t="str">
            <v>UT22</v>
          </cell>
          <cell r="H2625" t="str">
            <v>11</v>
          </cell>
          <cell r="I2625" t="str">
            <v>GB</v>
          </cell>
          <cell r="J2625" t="str">
            <v>01/04/2012</v>
          </cell>
          <cell r="K2625">
            <v>8.5409600000000001</v>
          </cell>
          <cell r="L2625">
            <v>15600</v>
          </cell>
          <cell r="M2625">
            <v>1054.8720000000001</v>
          </cell>
          <cell r="BG2625">
            <v>16654.871999999999</v>
          </cell>
          <cell r="BH2625">
            <v>16654.871999999999</v>
          </cell>
        </row>
        <row r="2626">
          <cell r="D2626" t="str">
            <v>A95001</v>
          </cell>
          <cell r="E2626" t="str">
            <v>ugb</v>
          </cell>
          <cell r="F2626" t="str">
            <v>TPL</v>
          </cell>
          <cell r="G2626" t="str">
            <v>UT22</v>
          </cell>
          <cell r="H2626" t="str">
            <v>3</v>
          </cell>
          <cell r="I2626" t="str">
            <v>GB</v>
          </cell>
          <cell r="J2626" t="str">
            <v>12/11/2004</v>
          </cell>
          <cell r="K2626">
            <v>61.979821605128002</v>
          </cell>
          <cell r="L2626">
            <v>79988.591249999998</v>
          </cell>
          <cell r="M2626">
            <v>10561.4975925</v>
          </cell>
          <cell r="P2626">
            <v>4500</v>
          </cell>
          <cell r="U2626">
            <v>1399.8003468750001</v>
          </cell>
          <cell r="Y2626">
            <v>414.1</v>
          </cell>
          <cell r="AA2626">
            <v>14797.889381249999</v>
          </cell>
          <cell r="AO2626">
            <v>7198.9732125</v>
          </cell>
          <cell r="AX2626">
            <v>1399.8003468750001</v>
          </cell>
          <cell r="BD2626">
            <v>600</v>
          </cell>
          <cell r="BG2626">
            <v>120860.65213</v>
          </cell>
          <cell r="BH2626">
            <v>105462.76274875</v>
          </cell>
        </row>
        <row r="2627">
          <cell r="D2627" t="str">
            <v>A00930</v>
          </cell>
          <cell r="E2627" t="str">
            <v>ugb</v>
          </cell>
          <cell r="F2627" t="str">
            <v>THW</v>
          </cell>
          <cell r="G2627" t="str">
            <v>UT21</v>
          </cell>
          <cell r="H2627" t="str">
            <v>5</v>
          </cell>
          <cell r="I2627" t="str">
            <v>GB</v>
          </cell>
          <cell r="J2627" t="str">
            <v>08/04/1968</v>
          </cell>
          <cell r="K2627">
            <v>22.427884615385</v>
          </cell>
          <cell r="L2627">
            <v>46650</v>
          </cell>
          <cell r="M2627">
            <v>5535.36</v>
          </cell>
          <cell r="BG2627">
            <v>52185.36</v>
          </cell>
          <cell r="BH2627">
            <v>52185.36</v>
          </cell>
        </row>
        <row r="2628">
          <cell r="D2628" t="str">
            <v>A41796</v>
          </cell>
          <cell r="E2628" t="str">
            <v>ugb</v>
          </cell>
          <cell r="F2628" t="str">
            <v>SBR</v>
          </cell>
          <cell r="G2628" t="str">
            <v>UT31</v>
          </cell>
          <cell r="H2628" t="str">
            <v>5</v>
          </cell>
          <cell r="I2628" t="str">
            <v>GB</v>
          </cell>
          <cell r="J2628" t="str">
            <v>03/02/1997</v>
          </cell>
          <cell r="K2628">
            <v>24.372430769230998</v>
          </cell>
          <cell r="L2628">
            <v>18000</v>
          </cell>
          <cell r="M2628">
            <v>1010.496</v>
          </cell>
          <cell r="BG2628">
            <v>19010.495999999999</v>
          </cell>
          <cell r="BH2628">
            <v>19010.495999999999</v>
          </cell>
        </row>
        <row r="2629">
          <cell r="D2629" t="str">
            <v>A76364</v>
          </cell>
          <cell r="E2629" t="str">
            <v>ugb</v>
          </cell>
          <cell r="F2629" t="str">
            <v>WWN</v>
          </cell>
          <cell r="G2629" t="str">
            <v>UU61</v>
          </cell>
          <cell r="H2629" t="str">
            <v>9</v>
          </cell>
          <cell r="I2629" t="str">
            <v>GB</v>
          </cell>
          <cell r="J2629" t="str">
            <v>04/11/2013</v>
          </cell>
          <cell r="K2629">
            <v>13.407216410256</v>
          </cell>
          <cell r="L2629">
            <v>19000</v>
          </cell>
          <cell r="M2629">
            <v>1524.0719999999999</v>
          </cell>
          <cell r="U2629">
            <v>332.5</v>
          </cell>
          <cell r="AA2629">
            <v>3515</v>
          </cell>
          <cell r="AM2629">
            <v>1140</v>
          </cell>
          <cell r="AX2629">
            <v>332.5</v>
          </cell>
          <cell r="BF2629">
            <v>300</v>
          </cell>
          <cell r="BG2629">
            <v>26144.072</v>
          </cell>
          <cell r="BH2629">
            <v>22329.072</v>
          </cell>
        </row>
        <row r="2630">
          <cell r="D2630" t="str">
            <v>A06942</v>
          </cell>
          <cell r="E2630" t="str">
            <v>ugb</v>
          </cell>
          <cell r="F2630" t="str">
            <v>PEX</v>
          </cell>
          <cell r="G2630" t="str">
            <v>UP11</v>
          </cell>
          <cell r="H2630" t="str">
            <v>2</v>
          </cell>
          <cell r="I2630" t="str">
            <v>GB</v>
          </cell>
          <cell r="J2630" t="str">
            <v>29/03/1989</v>
          </cell>
          <cell r="K2630">
            <v>46.591011282050999</v>
          </cell>
          <cell r="L2630">
            <v>80800</v>
          </cell>
          <cell r="M2630">
            <v>10052.472</v>
          </cell>
          <cell r="BG2630">
            <v>90852.471999999994</v>
          </cell>
          <cell r="BH2630">
            <v>90852.471999999994</v>
          </cell>
        </row>
        <row r="2631">
          <cell r="D2631" t="str">
            <v>A00120</v>
          </cell>
          <cell r="E2631" t="str">
            <v>ugb</v>
          </cell>
          <cell r="F2631" t="str">
            <v>WWN</v>
          </cell>
          <cell r="G2631" t="str">
            <v>UU31</v>
          </cell>
          <cell r="H2631" t="str">
            <v>9</v>
          </cell>
          <cell r="I2631" t="str">
            <v>GB</v>
          </cell>
          <cell r="J2631" t="str">
            <v>04/09/2006</v>
          </cell>
          <cell r="K2631">
            <v>13.396426666667001</v>
          </cell>
          <cell r="L2631">
            <v>23920</v>
          </cell>
          <cell r="M2631">
            <v>2203.0320000000002</v>
          </cell>
          <cell r="BG2631">
            <v>26123.031999999999</v>
          </cell>
          <cell r="BH2631">
            <v>26123.031999999999</v>
          </cell>
        </row>
        <row r="2632">
          <cell r="D2632" t="str">
            <v>A00434</v>
          </cell>
          <cell r="E2632" t="str">
            <v>ugb</v>
          </cell>
          <cell r="F2632" t="str">
            <v>THW</v>
          </cell>
          <cell r="G2632" t="str">
            <v>UT22</v>
          </cell>
          <cell r="H2632" t="str">
            <v>0</v>
          </cell>
          <cell r="I2632" t="str">
            <v>GB</v>
          </cell>
          <cell r="J2632" t="str">
            <v>24/06/2009</v>
          </cell>
          <cell r="K2632">
            <v>5.7476700000000003</v>
          </cell>
          <cell r="L2632">
            <v>9301.5</v>
          </cell>
          <cell r="M2632">
            <v>185.679</v>
          </cell>
          <cell r="AA2632">
            <v>1720.7774999999999</v>
          </cell>
          <cell r="BG2632">
            <v>11207.9565</v>
          </cell>
          <cell r="BH2632">
            <v>9487.1790000000001</v>
          </cell>
        </row>
        <row r="2633">
          <cell r="D2633" t="str">
            <v>I00320</v>
          </cell>
          <cell r="E2633" t="str">
            <v>uin</v>
          </cell>
          <cell r="F2633" t="str">
            <v>WWN</v>
          </cell>
          <cell r="G2633" t="str">
            <v>UU115</v>
          </cell>
          <cell r="H2633" t="str">
            <v>5</v>
          </cell>
          <cell r="I2633" t="str">
            <v>IN</v>
          </cell>
          <cell r="J2633" t="str">
            <v>11/11/2013</v>
          </cell>
          <cell r="K2633">
            <v>9.9862561383500026</v>
          </cell>
          <cell r="L2633">
            <v>11782.610830183121</v>
          </cell>
          <cell r="M2633">
            <v>0</v>
          </cell>
          <cell r="S2633">
            <v>94.260886641464964</v>
          </cell>
          <cell r="V2633">
            <v>565.56531984878973</v>
          </cell>
          <cell r="AA2633">
            <v>3227.4299180126659</v>
          </cell>
          <cell r="AB2633">
            <v>5891.3054150915596</v>
          </cell>
          <cell r="AC2633">
            <v>147.28263537728901</v>
          </cell>
          <cell r="AD2633">
            <v>245.47105896214833</v>
          </cell>
          <cell r="AQ2633">
            <v>1413.9132996219744</v>
          </cell>
          <cell r="BA2633">
            <v>0</v>
          </cell>
          <cell r="BG2633">
            <v>23367.839363739015</v>
          </cell>
          <cell r="BH2633">
            <v>20140.409445726349</v>
          </cell>
        </row>
        <row r="2634">
          <cell r="D2634" t="str">
            <v>A76245</v>
          </cell>
          <cell r="E2634" t="str">
            <v>ugb</v>
          </cell>
          <cell r="F2634" t="str">
            <v>WEN</v>
          </cell>
          <cell r="G2634" t="str">
            <v>UU41</v>
          </cell>
          <cell r="H2634" t="str">
            <v>8</v>
          </cell>
          <cell r="I2634" t="str">
            <v>NP</v>
          </cell>
          <cell r="J2634" t="str">
            <v>12/08/2013</v>
          </cell>
          <cell r="K2634">
            <v>15.193883076923001</v>
          </cell>
          <cell r="L2634">
            <v>27000</v>
          </cell>
          <cell r="M2634">
            <v>2628.0720000000001</v>
          </cell>
          <cell r="BG2634">
            <v>29628.072</v>
          </cell>
          <cell r="BH2634">
            <v>29628.072</v>
          </cell>
        </row>
        <row r="2635">
          <cell r="D2635" t="str">
            <v>A76228</v>
          </cell>
          <cell r="E2635" t="str">
            <v>ugb</v>
          </cell>
          <cell r="F2635" t="str">
            <v>TRL</v>
          </cell>
          <cell r="G2635" t="str">
            <v>UT43</v>
          </cell>
          <cell r="H2635" t="str">
            <v>5</v>
          </cell>
          <cell r="I2635" t="str">
            <v>GB</v>
          </cell>
          <cell r="J2635" t="str">
            <v>05/08/2013</v>
          </cell>
          <cell r="K2635">
            <v>34.790806153845999</v>
          </cell>
          <cell r="L2635">
            <v>48750</v>
          </cell>
          <cell r="M2635">
            <v>5629.5720000000001</v>
          </cell>
          <cell r="U2635">
            <v>853.125</v>
          </cell>
          <cell r="AA2635">
            <v>9018.75</v>
          </cell>
          <cell r="AL2635">
            <v>2437.5</v>
          </cell>
          <cell r="AX2635">
            <v>853.125</v>
          </cell>
          <cell r="BF2635">
            <v>300</v>
          </cell>
          <cell r="BG2635">
            <v>67842.072</v>
          </cell>
          <cell r="BH2635">
            <v>58523.322</v>
          </cell>
        </row>
        <row r="2636">
          <cell r="D2636" t="str">
            <v>I00374</v>
          </cell>
          <cell r="E2636" t="str">
            <v>uin</v>
          </cell>
          <cell r="F2636" t="str">
            <v>TRM</v>
          </cell>
          <cell r="G2636" t="str">
            <v>UT111</v>
          </cell>
          <cell r="H2636" t="str">
            <v>10</v>
          </cell>
          <cell r="I2636" t="str">
            <v>IN</v>
          </cell>
          <cell r="J2636" t="str">
            <v>01/04/2014</v>
          </cell>
          <cell r="K2636">
            <v>1.2102594314386765</v>
          </cell>
          <cell r="L2636">
            <v>1178.2610830183121</v>
          </cell>
          <cell r="M2636">
            <v>0</v>
          </cell>
          <cell r="S2636">
            <v>94.260886641464964</v>
          </cell>
          <cell r="V2636">
            <v>56.55653198487898</v>
          </cell>
          <cell r="AA2636">
            <v>379.65300211105108</v>
          </cell>
          <cell r="AB2636">
            <v>589.13054150915605</v>
          </cell>
          <cell r="AC2636">
            <v>147.28263537728901</v>
          </cell>
          <cell r="AD2636">
            <v>245.47105896214833</v>
          </cell>
          <cell r="AQ2636">
            <v>141.39132996219743</v>
          </cell>
          <cell r="BA2636">
            <v>0</v>
          </cell>
          <cell r="BG2636">
            <v>2832.0070695664981</v>
          </cell>
          <cell r="BH2636">
            <v>2452.354067455447</v>
          </cell>
        </row>
        <row r="2637">
          <cell r="D2637" t="str">
            <v>A25152</v>
          </cell>
          <cell r="E2637" t="str">
            <v>ugb</v>
          </cell>
          <cell r="F2637" t="str">
            <v>TRL</v>
          </cell>
          <cell r="G2637" t="str">
            <v>UT42</v>
          </cell>
          <cell r="H2637" t="str">
            <v>6</v>
          </cell>
          <cell r="I2637" t="str">
            <v>NZ</v>
          </cell>
          <cell r="J2637" t="str">
            <v>26/10/2009</v>
          </cell>
          <cell r="K2637">
            <v>25.133875384614999</v>
          </cell>
          <cell r="L2637">
            <v>44032.5</v>
          </cell>
          <cell r="M2637">
            <v>4978.5569999999998</v>
          </cell>
          <cell r="BG2637">
            <v>49011.057000000001</v>
          </cell>
          <cell r="BH2637">
            <v>49011.057000000001</v>
          </cell>
        </row>
        <row r="2638">
          <cell r="D2638" t="str">
            <v>U03118</v>
          </cell>
          <cell r="E2638" t="str">
            <v>ugb</v>
          </cell>
          <cell r="F2638" t="str">
            <v>SBS</v>
          </cell>
          <cell r="G2638" t="str">
            <v>UP51</v>
          </cell>
          <cell r="H2638" t="str">
            <v>9</v>
          </cell>
          <cell r="J2638" t="str">
            <v>29/03/2010</v>
          </cell>
          <cell r="K2638">
            <v>0</v>
          </cell>
          <cell r="L2638">
            <v>31.59</v>
          </cell>
          <cell r="M2638">
            <v>0</v>
          </cell>
          <cell r="BG2638">
            <v>31.59</v>
          </cell>
          <cell r="BH2638">
            <v>31.59</v>
          </cell>
        </row>
        <row r="2639">
          <cell r="D2639" t="str">
            <v>I00371</v>
          </cell>
          <cell r="E2639" t="str">
            <v>uin</v>
          </cell>
          <cell r="F2639" t="str">
            <v>AHR</v>
          </cell>
          <cell r="G2639" t="str">
            <v>US111</v>
          </cell>
          <cell r="H2639" t="str">
            <v>10</v>
          </cell>
          <cell r="I2639" t="str">
            <v>IN</v>
          </cell>
          <cell r="J2639" t="str">
            <v>24/03/2014</v>
          </cell>
          <cell r="K2639">
            <v>0</v>
          </cell>
          <cell r="L2639">
            <v>0</v>
          </cell>
          <cell r="M2639">
            <v>0</v>
          </cell>
          <cell r="BG2639">
            <v>0</v>
          </cell>
          <cell r="BH2639">
            <v>0</v>
          </cell>
        </row>
        <row r="2640">
          <cell r="D2640" t="str">
            <v>A00337</v>
          </cell>
          <cell r="E2640" t="str">
            <v>ugb</v>
          </cell>
          <cell r="F2640" t="str">
            <v>SBR</v>
          </cell>
          <cell r="G2640" t="str">
            <v>UT31</v>
          </cell>
          <cell r="H2640" t="str">
            <v>3</v>
          </cell>
          <cell r="I2640" t="str">
            <v>GB</v>
          </cell>
          <cell r="J2640" t="str">
            <v>27/03/2008</v>
          </cell>
          <cell r="K2640">
            <v>59.539235897436001</v>
          </cell>
          <cell r="L2640">
            <v>76875</v>
          </cell>
          <cell r="M2640">
            <v>10411.41</v>
          </cell>
          <cell r="P2640">
            <v>6526</v>
          </cell>
          <cell r="U2640">
            <v>1345.3125</v>
          </cell>
          <cell r="Y2640">
            <v>414.1</v>
          </cell>
          <cell r="AA2640">
            <v>14221.875</v>
          </cell>
          <cell r="AM2640">
            <v>4612.5</v>
          </cell>
          <cell r="AX2640">
            <v>1345.3125</v>
          </cell>
          <cell r="BE2640">
            <v>350</v>
          </cell>
          <cell r="BG2640">
            <v>116101.51</v>
          </cell>
          <cell r="BH2640">
            <v>101529.63499999999</v>
          </cell>
        </row>
        <row r="2641">
          <cell r="D2641" t="str">
            <v>A76509</v>
          </cell>
          <cell r="E2641" t="str">
            <v>ugb</v>
          </cell>
          <cell r="F2641" t="str">
            <v>TRL</v>
          </cell>
          <cell r="G2641" t="str">
            <v>UT43</v>
          </cell>
          <cell r="H2641" t="str">
            <v>10</v>
          </cell>
          <cell r="J2641" t="str">
            <v>24/03/2014</v>
          </cell>
          <cell r="K2641">
            <v>26.5</v>
          </cell>
          <cell r="L2641">
            <v>26.5</v>
          </cell>
          <cell r="M2641">
            <v>0</v>
          </cell>
          <cell r="BG2641">
            <v>26.5</v>
          </cell>
          <cell r="BH2641">
            <v>26.5</v>
          </cell>
        </row>
        <row r="2642">
          <cell r="D2642" t="str">
            <v>A50099</v>
          </cell>
          <cell r="E2642" t="str">
            <v>ugb</v>
          </cell>
          <cell r="F2642" t="str">
            <v>SBR</v>
          </cell>
          <cell r="G2642" t="str">
            <v>UT31</v>
          </cell>
          <cell r="H2642" t="str">
            <v>5</v>
          </cell>
          <cell r="I2642" t="str">
            <v>GB</v>
          </cell>
          <cell r="J2642" t="str">
            <v>12/04/2010</v>
          </cell>
          <cell r="K2642">
            <v>37.885108923076999</v>
          </cell>
          <cell r="L2642">
            <v>51285.362500000003</v>
          </cell>
          <cell r="M2642">
            <v>5979.4520249999996</v>
          </cell>
          <cell r="U2642">
            <v>897.49384375</v>
          </cell>
          <cell r="Y2642">
            <v>414.1</v>
          </cell>
          <cell r="AA2642">
            <v>9487.7920625000006</v>
          </cell>
          <cell r="AL2642">
            <v>2564.2681250000001</v>
          </cell>
          <cell r="AX2642">
            <v>897.49384375</v>
          </cell>
          <cell r="AY2642">
            <v>2000</v>
          </cell>
          <cell r="BE2642">
            <v>350</v>
          </cell>
          <cell r="BG2642">
            <v>73875.962400000004</v>
          </cell>
          <cell r="BH2642">
            <v>64038.170337500007</v>
          </cell>
        </row>
        <row r="2643">
          <cell r="D2643" t="str">
            <v>I00057</v>
          </cell>
          <cell r="E2643" t="str">
            <v>uin</v>
          </cell>
          <cell r="F2643" t="str">
            <v>WWN</v>
          </cell>
          <cell r="G2643" t="str">
            <v>UU111</v>
          </cell>
          <cell r="H2643" t="str">
            <v>7</v>
          </cell>
          <cell r="I2643" t="str">
            <v>IN</v>
          </cell>
          <cell r="J2643" t="str">
            <v>22/11/2010</v>
          </cell>
          <cell r="K2643">
            <v>1.5105911320747609</v>
          </cell>
          <cell r="L2643">
            <v>3534.7832490549358</v>
          </cell>
          <cell r="M2643">
            <v>0</v>
          </cell>
          <cell r="BG2643">
            <v>3534.7832490549358</v>
          </cell>
          <cell r="BH2643">
            <v>3534.7832490549358</v>
          </cell>
        </row>
        <row r="2644">
          <cell r="D2644" t="str">
            <v>I00136</v>
          </cell>
          <cell r="E2644" t="str">
            <v>uin</v>
          </cell>
          <cell r="F2644" t="str">
            <v>TRL</v>
          </cell>
          <cell r="G2644" t="str">
            <v>UT111</v>
          </cell>
          <cell r="H2644" t="str">
            <v>10</v>
          </cell>
          <cell r="I2644" t="str">
            <v>IN</v>
          </cell>
          <cell r="J2644" t="str">
            <v>02/04/2012</v>
          </cell>
          <cell r="K2644">
            <v>0</v>
          </cell>
          <cell r="L2644">
            <v>1256.8118218861996</v>
          </cell>
          <cell r="M2644">
            <v>0</v>
          </cell>
          <cell r="BG2644">
            <v>1256.8118218861996</v>
          </cell>
          <cell r="BH2644">
            <v>1256.8118218861996</v>
          </cell>
        </row>
        <row r="2645">
          <cell r="D2645" t="str">
            <v>I00248</v>
          </cell>
          <cell r="E2645" t="str">
            <v>uin</v>
          </cell>
          <cell r="F2645" t="str">
            <v>THW</v>
          </cell>
          <cell r="G2645" t="str">
            <v>UT211</v>
          </cell>
          <cell r="H2645" t="str">
            <v>8</v>
          </cell>
          <cell r="I2645" t="str">
            <v>IN</v>
          </cell>
          <cell r="J2645" t="str">
            <v>09/07/2013</v>
          </cell>
          <cell r="K2645">
            <v>2.0704539703999707</v>
          </cell>
          <cell r="L2645">
            <v>1669.2032009426086</v>
          </cell>
          <cell r="M2645">
            <v>0</v>
          </cell>
          <cell r="S2645">
            <v>94.260886641464964</v>
          </cell>
          <cell r="V2645">
            <v>80.121753645245221</v>
          </cell>
          <cell r="AA2645">
            <v>671.85428837940003</v>
          </cell>
          <cell r="AB2645">
            <v>834.60160047130432</v>
          </cell>
          <cell r="AC2645">
            <v>147.28263537728901</v>
          </cell>
          <cell r="AD2645">
            <v>245.47105896214833</v>
          </cell>
          <cell r="AQ2645">
            <v>200.30438411311306</v>
          </cell>
          <cell r="BA2645">
            <v>901.7624822033481</v>
          </cell>
          <cell r="BG2645">
            <v>4844.8622907359222</v>
          </cell>
          <cell r="BH2645">
            <v>4173.0080023565224</v>
          </cell>
        </row>
        <row r="2646">
          <cell r="D2646" t="str">
            <v>I00180</v>
          </cell>
          <cell r="E2646" t="str">
            <v>uin</v>
          </cell>
          <cell r="F2646" t="str">
            <v>WWN</v>
          </cell>
          <cell r="G2646" t="str">
            <v>UU116</v>
          </cell>
          <cell r="H2646" t="str">
            <v>6</v>
          </cell>
          <cell r="I2646" t="str">
            <v>IN</v>
          </cell>
          <cell r="J2646" t="str">
            <v>03/10/2012</v>
          </cell>
          <cell r="K2646">
            <v>7.5510674214587068</v>
          </cell>
          <cell r="L2646">
            <v>6087.682262261279</v>
          </cell>
          <cell r="M2646">
            <v>0</v>
          </cell>
          <cell r="S2646">
            <v>94.260886641464964</v>
          </cell>
          <cell r="V2646">
            <v>292.20874858854143</v>
          </cell>
          <cell r="AA2646">
            <v>2450.2921105601645</v>
          </cell>
          <cell r="AB2646">
            <v>3043.8411311306395</v>
          </cell>
          <cell r="AC2646">
            <v>147.28263537728901</v>
          </cell>
          <cell r="AD2646">
            <v>245.47105896214833</v>
          </cell>
          <cell r="AQ2646">
            <v>730.52187147135351</v>
          </cell>
          <cell r="BA2646">
            <v>4577.9370612204812</v>
          </cell>
          <cell r="BG2646">
            <v>17669.497766213364</v>
          </cell>
          <cell r="BH2646">
            <v>15219.205655653201</v>
          </cell>
        </row>
        <row r="2647">
          <cell r="D2647" t="str">
            <v>U03013</v>
          </cell>
          <cell r="E2647" t="str">
            <v>ugb</v>
          </cell>
          <cell r="F2647" t="str">
            <v>THW</v>
          </cell>
          <cell r="G2647" t="str">
            <v>UT25</v>
          </cell>
          <cell r="H2647" t="str">
            <v>0</v>
          </cell>
          <cell r="J2647" t="str">
            <v>30/03/2009</v>
          </cell>
          <cell r="K2647">
            <v>23.11</v>
          </cell>
          <cell r="L2647">
            <v>23.11</v>
          </cell>
          <cell r="M2647">
            <v>0</v>
          </cell>
          <cell r="BG2647">
            <v>23.11</v>
          </cell>
          <cell r="BH2647">
            <v>23.11</v>
          </cell>
        </row>
        <row r="2648">
          <cell r="D2648" t="str">
            <v>U02998</v>
          </cell>
          <cell r="E2648" t="str">
            <v>ugb</v>
          </cell>
          <cell r="F2648" t="str">
            <v>THW</v>
          </cell>
          <cell r="G2648" t="str">
            <v>UT21</v>
          </cell>
          <cell r="H2648" t="str">
            <v>0</v>
          </cell>
          <cell r="J2648" t="str">
            <v>06/07/2009</v>
          </cell>
          <cell r="K2648">
            <v>0.01</v>
          </cell>
          <cell r="L2648">
            <v>0.01</v>
          </cell>
          <cell r="M2648">
            <v>0</v>
          </cell>
          <cell r="BG2648">
            <v>0.01</v>
          </cell>
          <cell r="BH2648">
            <v>0.01</v>
          </cell>
        </row>
        <row r="2649">
          <cell r="D2649" t="str">
            <v>S10087</v>
          </cell>
          <cell r="E2649" t="str">
            <v>ugb</v>
          </cell>
          <cell r="F2649" t="str">
            <v>WWN</v>
          </cell>
          <cell r="G2649" t="str">
            <v>UU21</v>
          </cell>
          <cell r="H2649" t="str">
            <v>0</v>
          </cell>
          <cell r="J2649" t="str">
            <v>17/07/2006</v>
          </cell>
          <cell r="K2649">
            <v>33.78</v>
          </cell>
          <cell r="L2649">
            <v>33.78</v>
          </cell>
          <cell r="M2649">
            <v>0</v>
          </cell>
          <cell r="BG2649">
            <v>33.78</v>
          </cell>
          <cell r="BH2649">
            <v>33.78</v>
          </cell>
        </row>
        <row r="2650">
          <cell r="D2650" t="str">
            <v>A24997</v>
          </cell>
          <cell r="E2650" t="str">
            <v>ugb</v>
          </cell>
          <cell r="F2650" t="str">
            <v>GGE</v>
          </cell>
          <cell r="G2650" t="str">
            <v>UP32</v>
          </cell>
          <cell r="H2650" t="str">
            <v>7</v>
          </cell>
          <cell r="I2650" t="str">
            <v>GB</v>
          </cell>
          <cell r="J2650" t="str">
            <v>22/10/2007</v>
          </cell>
          <cell r="K2650">
            <v>15.777472820512999</v>
          </cell>
          <cell r="L2650">
            <v>28000</v>
          </cell>
          <cell r="M2650">
            <v>2766.0720000000001</v>
          </cell>
          <cell r="BG2650">
            <v>30766.072</v>
          </cell>
          <cell r="BH2650">
            <v>30766.072</v>
          </cell>
        </row>
        <row r="2651">
          <cell r="D2651" t="str">
            <v>A74905</v>
          </cell>
          <cell r="E2651" t="str">
            <v>ugb</v>
          </cell>
          <cell r="F2651" t="str">
            <v>TRL</v>
          </cell>
          <cell r="G2651" t="str">
            <v>UT42</v>
          </cell>
          <cell r="H2651" t="str">
            <v>7</v>
          </cell>
          <cell r="J2651" t="str">
            <v>17/09/2012</v>
          </cell>
          <cell r="K2651">
            <v>41.8</v>
          </cell>
          <cell r="L2651">
            <v>41.8</v>
          </cell>
          <cell r="M2651">
            <v>0</v>
          </cell>
          <cell r="BG2651">
            <v>41.8</v>
          </cell>
          <cell r="BH2651">
            <v>41.8</v>
          </cell>
        </row>
        <row r="2652">
          <cell r="D2652" t="str">
            <v>S10262</v>
          </cell>
          <cell r="E2652" t="str">
            <v>ugb</v>
          </cell>
          <cell r="F2652" t="str">
            <v>ERE</v>
          </cell>
          <cell r="G2652" t="str">
            <v>UU81</v>
          </cell>
          <cell r="H2652" t="str">
            <v>7</v>
          </cell>
          <cell r="J2652" t="str">
            <v>01/09/2009</v>
          </cell>
          <cell r="K2652">
            <v>0</v>
          </cell>
          <cell r="L2652">
            <v>86.66</v>
          </cell>
          <cell r="M2652">
            <v>0</v>
          </cell>
          <cell r="BG2652">
            <v>86.66</v>
          </cell>
          <cell r="BH2652">
            <v>86.66</v>
          </cell>
        </row>
        <row r="2653">
          <cell r="D2653" t="str">
            <v>A50034</v>
          </cell>
          <cell r="E2653" t="str">
            <v>ugb</v>
          </cell>
          <cell r="F2653" t="str">
            <v>EEA</v>
          </cell>
          <cell r="G2653" t="str">
            <v>UE31</v>
          </cell>
          <cell r="H2653" t="str">
            <v>0</v>
          </cell>
          <cell r="I2653" t="str">
            <v>GB</v>
          </cell>
          <cell r="J2653" t="str">
            <v>08/12/2008</v>
          </cell>
          <cell r="K2653">
            <v>17.175421538462</v>
          </cell>
          <cell r="L2653">
            <v>25000</v>
          </cell>
          <cell r="M2653">
            <v>2352.0720000000001</v>
          </cell>
          <cell r="U2653">
            <v>437.5</v>
          </cell>
          <cell r="Y2653">
            <v>340</v>
          </cell>
          <cell r="AA2653">
            <v>4625</v>
          </cell>
          <cell r="AX2653">
            <v>437.5</v>
          </cell>
          <cell r="BF2653">
            <v>300</v>
          </cell>
          <cell r="BG2653">
            <v>33492.072</v>
          </cell>
          <cell r="BH2653">
            <v>28567.072</v>
          </cell>
        </row>
        <row r="2654">
          <cell r="D2654" t="str">
            <v>A74317</v>
          </cell>
          <cell r="E2654" t="str">
            <v>ugb</v>
          </cell>
          <cell r="F2654" t="str">
            <v>WWN</v>
          </cell>
          <cell r="G2654" t="str">
            <v>UU71</v>
          </cell>
          <cell r="H2654" t="str">
            <v>8</v>
          </cell>
          <cell r="I2654" t="str">
            <v>IE</v>
          </cell>
          <cell r="J2654" t="str">
            <v>07/08/2006</v>
          </cell>
          <cell r="K2654">
            <v>11.108754871795</v>
          </cell>
          <cell r="L2654">
            <v>20000</v>
          </cell>
          <cell r="M2654">
            <v>1662.0719999999999</v>
          </cell>
          <cell r="BG2654">
            <v>21662.072</v>
          </cell>
          <cell r="BH2654">
            <v>21662.072</v>
          </cell>
        </row>
        <row r="2655">
          <cell r="D2655" t="str">
            <v>W98833</v>
          </cell>
          <cell r="E2655" t="str">
            <v>ugb</v>
          </cell>
          <cell r="F2655" t="str">
            <v>BBI</v>
          </cell>
          <cell r="G2655" t="str">
            <v>UP33</v>
          </cell>
          <cell r="H2655" t="str">
            <v>8</v>
          </cell>
          <cell r="I2655" t="str">
            <v>GB</v>
          </cell>
          <cell r="J2655" t="str">
            <v>13/05/1991</v>
          </cell>
          <cell r="K2655">
            <v>18.630806153845999</v>
          </cell>
          <cell r="L2655">
            <v>26000</v>
          </cell>
          <cell r="M2655">
            <v>2490.0720000000001</v>
          </cell>
          <cell r="U2655">
            <v>455</v>
          </cell>
          <cell r="AA2655">
            <v>4810</v>
          </cell>
          <cell r="AN2655">
            <v>1820</v>
          </cell>
          <cell r="AX2655">
            <v>455</v>
          </cell>
          <cell r="BF2655">
            <v>300</v>
          </cell>
          <cell r="BG2655">
            <v>36330.072</v>
          </cell>
          <cell r="BH2655">
            <v>31220.072</v>
          </cell>
        </row>
        <row r="2656">
          <cell r="D2656" t="str">
            <v>A50101</v>
          </cell>
          <cell r="E2656" t="str">
            <v>ugb</v>
          </cell>
          <cell r="F2656" t="str">
            <v>WWN</v>
          </cell>
          <cell r="G2656" t="str">
            <v>UU71</v>
          </cell>
          <cell r="H2656" t="str">
            <v>5</v>
          </cell>
          <cell r="I2656" t="str">
            <v>GB</v>
          </cell>
          <cell r="J2656" t="str">
            <v>09/08/2010</v>
          </cell>
          <cell r="K2656">
            <v>23.539216410256</v>
          </cell>
          <cell r="L2656">
            <v>41300</v>
          </cell>
          <cell r="M2656">
            <v>4601.4719999999998</v>
          </cell>
          <cell r="BG2656">
            <v>45901.472000000002</v>
          </cell>
          <cell r="BH2656">
            <v>45901.472000000002</v>
          </cell>
        </row>
        <row r="2657">
          <cell r="D2657" t="str">
            <v>U02268</v>
          </cell>
          <cell r="E2657" t="str">
            <v>ugb</v>
          </cell>
          <cell r="F2657" t="str">
            <v>THW</v>
          </cell>
          <cell r="G2657" t="str">
            <v>UT21</v>
          </cell>
          <cell r="H2657" t="str">
            <v>8</v>
          </cell>
          <cell r="J2657" t="str">
            <v>20/09/2004</v>
          </cell>
          <cell r="K2657">
            <v>0</v>
          </cell>
          <cell r="L2657">
            <v>28</v>
          </cell>
          <cell r="M2657">
            <v>0</v>
          </cell>
          <cell r="BG2657">
            <v>28</v>
          </cell>
          <cell r="BH2657">
            <v>28</v>
          </cell>
        </row>
        <row r="2658">
          <cell r="D2658" t="str">
            <v>S10376</v>
          </cell>
          <cell r="E2658" t="str">
            <v>ugb</v>
          </cell>
          <cell r="F2658" t="str">
            <v>THW</v>
          </cell>
          <cell r="G2658" t="str">
            <v>UT21</v>
          </cell>
          <cell r="H2658" t="str">
            <v>6</v>
          </cell>
          <cell r="J2658" t="str">
            <v>15/07/2013</v>
          </cell>
          <cell r="K2658">
            <v>23.5</v>
          </cell>
          <cell r="L2658">
            <v>23.5</v>
          </cell>
          <cell r="M2658">
            <v>0</v>
          </cell>
          <cell r="BG2658">
            <v>23.5</v>
          </cell>
          <cell r="BH2658">
            <v>23.5</v>
          </cell>
        </row>
        <row r="2659">
          <cell r="D2659" t="str">
            <v>A76508</v>
          </cell>
          <cell r="E2659" t="str">
            <v>ugb</v>
          </cell>
          <cell r="F2659" t="str">
            <v>TRL</v>
          </cell>
          <cell r="G2659" t="str">
            <v>UT41</v>
          </cell>
          <cell r="H2659" t="str">
            <v>6</v>
          </cell>
          <cell r="J2659" t="str">
            <v>31/03/2014</v>
          </cell>
          <cell r="K2659">
            <v>52</v>
          </cell>
          <cell r="L2659">
            <v>52</v>
          </cell>
          <cell r="M2659">
            <v>0</v>
          </cell>
          <cell r="BG2659">
            <v>52</v>
          </cell>
          <cell r="BH2659">
            <v>52</v>
          </cell>
        </row>
        <row r="2660">
          <cell r="D2660" t="str">
            <v>A76425</v>
          </cell>
          <cell r="E2660" t="str">
            <v>ugb</v>
          </cell>
          <cell r="F2660" t="str">
            <v>SBS</v>
          </cell>
          <cell r="G2660" t="str">
            <v>UP33</v>
          </cell>
          <cell r="H2660" t="str">
            <v>8</v>
          </cell>
          <cell r="I2660" t="str">
            <v>GB</v>
          </cell>
          <cell r="J2660" t="str">
            <v>20/01/2014</v>
          </cell>
          <cell r="K2660">
            <v>15.844139487179</v>
          </cell>
          <cell r="L2660">
            <v>23000</v>
          </cell>
          <cell r="M2660">
            <v>2076.0720000000001</v>
          </cell>
          <cell r="U2660">
            <v>402.5</v>
          </cell>
          <cell r="AA2660">
            <v>4255</v>
          </cell>
          <cell r="AI2660">
            <v>460</v>
          </cell>
          <cell r="AX2660">
            <v>402.5</v>
          </cell>
          <cell r="BF2660">
            <v>300</v>
          </cell>
          <cell r="BG2660">
            <v>30896.072</v>
          </cell>
          <cell r="BH2660">
            <v>26341.072</v>
          </cell>
        </row>
        <row r="2661">
          <cell r="D2661" t="str">
            <v>A92991</v>
          </cell>
          <cell r="E2661" t="str">
            <v>ugb</v>
          </cell>
          <cell r="F2661" t="str">
            <v>GGE</v>
          </cell>
          <cell r="G2661" t="str">
            <v>UP31</v>
          </cell>
          <cell r="H2661" t="str">
            <v>8</v>
          </cell>
          <cell r="I2661" t="str">
            <v>GB</v>
          </cell>
          <cell r="J2661" t="str">
            <v>08/09/2004</v>
          </cell>
          <cell r="K2661">
            <v>15.252242051282</v>
          </cell>
          <cell r="L2661">
            <v>27100</v>
          </cell>
          <cell r="M2661">
            <v>2641.8719999999998</v>
          </cell>
          <cell r="BG2661">
            <v>29741.871999999999</v>
          </cell>
          <cell r="BH2661">
            <v>29741.871999999999</v>
          </cell>
        </row>
        <row r="2662">
          <cell r="D2662" t="str">
            <v>A99961</v>
          </cell>
          <cell r="E2662" t="str">
            <v>ugb</v>
          </cell>
          <cell r="F2662" t="str">
            <v>TPL</v>
          </cell>
          <cell r="G2662" t="str">
            <v>UT22</v>
          </cell>
          <cell r="H2662" t="str">
            <v>8</v>
          </cell>
          <cell r="I2662" t="str">
            <v>NZ</v>
          </cell>
          <cell r="J2662" t="str">
            <v>10/10/2005</v>
          </cell>
          <cell r="K2662">
            <v>15.047985641025999</v>
          </cell>
          <cell r="L2662">
            <v>26750</v>
          </cell>
          <cell r="M2662">
            <v>2593.5720000000001</v>
          </cell>
          <cell r="BG2662">
            <v>29343.572</v>
          </cell>
          <cell r="BH2662">
            <v>29343.572</v>
          </cell>
        </row>
        <row r="2663">
          <cell r="D2663" t="str">
            <v>A74471</v>
          </cell>
          <cell r="E2663" t="str">
            <v>ugb</v>
          </cell>
          <cell r="F2663" t="str">
            <v>WEN</v>
          </cell>
          <cell r="G2663" t="str">
            <v>UU41</v>
          </cell>
          <cell r="H2663" t="str">
            <v>8</v>
          </cell>
          <cell r="I2663" t="str">
            <v>BD</v>
          </cell>
          <cell r="J2663" t="str">
            <v>26/11/2007</v>
          </cell>
          <cell r="K2663">
            <v>14.318498461538001</v>
          </cell>
          <cell r="L2663">
            <v>25500</v>
          </cell>
          <cell r="M2663">
            <v>2421.0720000000001</v>
          </cell>
          <cell r="BG2663">
            <v>27921.072</v>
          </cell>
          <cell r="BH2663">
            <v>27921.072</v>
          </cell>
        </row>
        <row r="2664">
          <cell r="D2664" t="str">
            <v>A01051</v>
          </cell>
          <cell r="E2664" t="str">
            <v>ugb</v>
          </cell>
          <cell r="F2664" t="str">
            <v>BBI</v>
          </cell>
          <cell r="G2664" t="str">
            <v>UP21</v>
          </cell>
          <cell r="H2664" t="str">
            <v>0</v>
          </cell>
          <cell r="I2664" t="str">
            <v>GB</v>
          </cell>
          <cell r="J2664" t="str">
            <v>01/01/1983</v>
          </cell>
          <cell r="K2664">
            <v>17.969230769231</v>
          </cell>
          <cell r="L2664">
            <v>25000</v>
          </cell>
          <cell r="M2664">
            <v>2387.9520000000002</v>
          </cell>
          <cell r="U2664">
            <v>437.5</v>
          </cell>
          <cell r="Y2664">
            <v>340</v>
          </cell>
          <cell r="AA2664">
            <v>4625</v>
          </cell>
          <cell r="AS2664">
            <v>3900</v>
          </cell>
          <cell r="AX2664">
            <v>437.5</v>
          </cell>
          <cell r="BF2664">
            <v>300</v>
          </cell>
          <cell r="BG2664">
            <v>37427.951999999997</v>
          </cell>
          <cell r="BH2664">
            <v>32502.951999999997</v>
          </cell>
        </row>
        <row r="2665">
          <cell r="D2665" t="str">
            <v>A25271</v>
          </cell>
          <cell r="E2665" t="str">
            <v>ugb</v>
          </cell>
          <cell r="F2665" t="str">
            <v>SBR</v>
          </cell>
          <cell r="G2665" t="str">
            <v>UT31</v>
          </cell>
          <cell r="H2665" t="str">
            <v>5</v>
          </cell>
          <cell r="J2665" t="str">
            <v>30/01/2012</v>
          </cell>
          <cell r="K2665">
            <v>41.8</v>
          </cell>
          <cell r="L2665">
            <v>41.8</v>
          </cell>
          <cell r="M2665">
            <v>0</v>
          </cell>
          <cell r="BG2665">
            <v>41.8</v>
          </cell>
          <cell r="BH2665">
            <v>41.8</v>
          </cell>
        </row>
        <row r="2666">
          <cell r="D2666" t="str">
            <v>U03119</v>
          </cell>
          <cell r="E2666" t="str">
            <v>ugb</v>
          </cell>
          <cell r="F2666" t="str">
            <v>SBR</v>
          </cell>
          <cell r="G2666" t="str">
            <v>UT31</v>
          </cell>
          <cell r="H2666" t="str">
            <v>5</v>
          </cell>
          <cell r="J2666" t="str">
            <v>15/04/2010</v>
          </cell>
          <cell r="K2666">
            <v>0</v>
          </cell>
          <cell r="L2666">
            <v>38.5</v>
          </cell>
          <cell r="M2666">
            <v>0</v>
          </cell>
          <cell r="BG2666">
            <v>38.5</v>
          </cell>
          <cell r="BH2666">
            <v>38.5</v>
          </cell>
        </row>
        <row r="2667">
          <cell r="D2667" t="str">
            <v>A00170</v>
          </cell>
          <cell r="E2667" t="str">
            <v>ugb</v>
          </cell>
          <cell r="F2667" t="str">
            <v>MAM</v>
          </cell>
          <cell r="G2667" t="str">
            <v>UU23</v>
          </cell>
          <cell r="H2667" t="str">
            <v>7</v>
          </cell>
          <cell r="I2667" t="str">
            <v>AU</v>
          </cell>
          <cell r="J2667" t="str">
            <v>23/10/2006</v>
          </cell>
          <cell r="K2667">
            <v>16.361062564103001</v>
          </cell>
          <cell r="L2667">
            <v>29000</v>
          </cell>
          <cell r="M2667">
            <v>2904.0720000000001</v>
          </cell>
          <cell r="BG2667">
            <v>31904.072</v>
          </cell>
          <cell r="BH2667">
            <v>31904.072</v>
          </cell>
        </row>
        <row r="2668">
          <cell r="D2668" t="str">
            <v>A24749</v>
          </cell>
          <cell r="E2668" t="str">
            <v>ugb</v>
          </cell>
          <cell r="F2668" t="str">
            <v>GGE</v>
          </cell>
          <cell r="G2668" t="str">
            <v>UP31</v>
          </cell>
          <cell r="H2668" t="str">
            <v>0</v>
          </cell>
          <cell r="I2668" t="str">
            <v>GB</v>
          </cell>
          <cell r="J2668" t="str">
            <v>22/03/2006</v>
          </cell>
          <cell r="K2668">
            <v>39.842405128205002</v>
          </cell>
          <cell r="L2668">
            <v>57346</v>
          </cell>
          <cell r="M2668">
            <v>0</v>
          </cell>
          <cell r="O2668">
            <v>4800</v>
          </cell>
          <cell r="AA2668">
            <v>10609.01</v>
          </cell>
          <cell r="AT2668">
            <v>4587.68</v>
          </cell>
          <cell r="BE2668">
            <v>350</v>
          </cell>
          <cell r="BG2668">
            <v>77692.69</v>
          </cell>
          <cell r="BH2668">
            <v>66733.680000000008</v>
          </cell>
        </row>
        <row r="2669">
          <cell r="D2669" t="str">
            <v>S10390</v>
          </cell>
          <cell r="E2669" t="str">
            <v>ugb</v>
          </cell>
          <cell r="F2669" t="str">
            <v>TRL</v>
          </cell>
          <cell r="G2669" t="str">
            <v>UT43</v>
          </cell>
          <cell r="H2669" t="str">
            <v>5</v>
          </cell>
          <cell r="J2669" t="str">
            <v>07/04/2014</v>
          </cell>
          <cell r="K2669">
            <v>32.5</v>
          </cell>
          <cell r="L2669">
            <v>32.5</v>
          </cell>
          <cell r="M2669">
            <v>0</v>
          </cell>
          <cell r="BG2669">
            <v>32.5</v>
          </cell>
          <cell r="BH2669">
            <v>32.5</v>
          </cell>
        </row>
        <row r="2670">
          <cell r="D2670" t="str">
            <v>U03051</v>
          </cell>
          <cell r="E2670" t="str">
            <v>ugb</v>
          </cell>
          <cell r="F2670" t="str">
            <v>THW</v>
          </cell>
          <cell r="G2670" t="str">
            <v>UT21</v>
          </cell>
          <cell r="H2670" t="str">
            <v>0</v>
          </cell>
          <cell r="J2670" t="str">
            <v>11/08/2009</v>
          </cell>
          <cell r="K2670">
            <v>0.01</v>
          </cell>
          <cell r="L2670">
            <v>0.01</v>
          </cell>
          <cell r="M2670">
            <v>0</v>
          </cell>
          <cell r="BG2670">
            <v>0.01</v>
          </cell>
          <cell r="BH2670">
            <v>0.01</v>
          </cell>
        </row>
        <row r="2671">
          <cell r="D2671" t="str">
            <v>A25133</v>
          </cell>
          <cell r="E2671" t="str">
            <v>ugb</v>
          </cell>
          <cell r="F2671" t="str">
            <v>TRL</v>
          </cell>
          <cell r="G2671" t="str">
            <v>UT42</v>
          </cell>
          <cell r="H2671" t="str">
            <v>9</v>
          </cell>
          <cell r="I2671" t="str">
            <v>CN</v>
          </cell>
          <cell r="J2671" t="str">
            <v>05/10/2009</v>
          </cell>
          <cell r="K2671">
            <v>24.239524102564001</v>
          </cell>
          <cell r="L2671">
            <v>42500</v>
          </cell>
          <cell r="M2671">
            <v>4767.0720000000001</v>
          </cell>
          <cell r="BG2671">
            <v>47267.072</v>
          </cell>
          <cell r="BH2671">
            <v>47267.072</v>
          </cell>
        </row>
        <row r="2672">
          <cell r="D2672" t="str">
            <v>A76251</v>
          </cell>
          <cell r="E2672" t="str">
            <v>ugb</v>
          </cell>
          <cell r="F2672" t="str">
            <v>THW</v>
          </cell>
          <cell r="G2672" t="str">
            <v>UT21</v>
          </cell>
          <cell r="H2672" t="str">
            <v>7</v>
          </cell>
          <cell r="I2672" t="str">
            <v>IN</v>
          </cell>
          <cell r="J2672" t="str">
            <v>31/07/2013</v>
          </cell>
          <cell r="K2672">
            <v>18.461985641026001</v>
          </cell>
          <cell r="L2672">
            <v>32600</v>
          </cell>
          <cell r="M2672">
            <v>3400.8719999999998</v>
          </cell>
          <cell r="BG2672">
            <v>36000.872000000003</v>
          </cell>
          <cell r="BH2672">
            <v>36000.872000000003</v>
          </cell>
        </row>
        <row r="2673">
          <cell r="D2673" t="str">
            <v>A00432</v>
          </cell>
          <cell r="E2673" t="str">
            <v>ugb</v>
          </cell>
          <cell r="F2673" t="str">
            <v>WWN</v>
          </cell>
          <cell r="G2673" t="str">
            <v>UU61</v>
          </cell>
          <cell r="H2673" t="str">
            <v>0</v>
          </cell>
          <cell r="I2673" t="str">
            <v>GB</v>
          </cell>
          <cell r="J2673" t="str">
            <v>07/07/2009</v>
          </cell>
          <cell r="K2673">
            <v>7.6861907692309996</v>
          </cell>
          <cell r="L2673">
            <v>12000</v>
          </cell>
          <cell r="M2673">
            <v>558.072</v>
          </cell>
          <cell r="AA2673">
            <v>2220</v>
          </cell>
          <cell r="AX2673">
            <v>210</v>
          </cell>
          <cell r="BG2673">
            <v>14988.072</v>
          </cell>
          <cell r="BH2673">
            <v>12768.072</v>
          </cell>
        </row>
        <row r="2674">
          <cell r="D2674" t="str">
            <v>A50188</v>
          </cell>
          <cell r="E2674" t="str">
            <v>ugb</v>
          </cell>
          <cell r="F2674" t="str">
            <v>WWN</v>
          </cell>
          <cell r="G2674" t="str">
            <v>UU61</v>
          </cell>
          <cell r="H2674" t="str">
            <v>9</v>
          </cell>
          <cell r="I2674" t="str">
            <v>GB</v>
          </cell>
          <cell r="J2674" t="str">
            <v>03/10/2011</v>
          </cell>
          <cell r="K2674">
            <v>16.604166153845998</v>
          </cell>
          <cell r="L2674">
            <v>24251.5</v>
          </cell>
          <cell r="M2674">
            <v>2248.779</v>
          </cell>
          <cell r="U2674">
            <v>424.40125</v>
          </cell>
          <cell r="AA2674">
            <v>4486.5275000000001</v>
          </cell>
          <cell r="AH2674">
            <v>242.51499999999999</v>
          </cell>
          <cell r="AX2674">
            <v>424.40125</v>
          </cell>
          <cell r="BF2674">
            <v>300</v>
          </cell>
          <cell r="BG2674">
            <v>32378.124</v>
          </cell>
          <cell r="BH2674">
            <v>27591.5965</v>
          </cell>
        </row>
        <row r="2675">
          <cell r="D2675" t="str">
            <v>A00457</v>
          </cell>
          <cell r="E2675" t="str">
            <v>ugb</v>
          </cell>
          <cell r="F2675" t="str">
            <v>WWN</v>
          </cell>
          <cell r="G2675" t="str">
            <v>UU61</v>
          </cell>
          <cell r="H2675" t="str">
            <v>11</v>
          </cell>
          <cell r="I2675" t="str">
            <v>GB</v>
          </cell>
          <cell r="J2675" t="str">
            <v>05/07/2010</v>
          </cell>
          <cell r="K2675">
            <v>0</v>
          </cell>
          <cell r="L2675">
            <v>13.5</v>
          </cell>
          <cell r="M2675">
            <v>0</v>
          </cell>
          <cell r="BG2675">
            <v>13.5</v>
          </cell>
          <cell r="BH2675">
            <v>13.5</v>
          </cell>
        </row>
        <row r="2676">
          <cell r="D2676" t="str">
            <v>A07368</v>
          </cell>
          <cell r="E2676" t="str">
            <v>ugb</v>
          </cell>
          <cell r="F2676" t="str">
            <v>THW</v>
          </cell>
          <cell r="G2676" t="str">
            <v>UT22</v>
          </cell>
          <cell r="H2676" t="str">
            <v>4</v>
          </cell>
          <cell r="I2676" t="str">
            <v>GB</v>
          </cell>
          <cell r="J2676" t="str">
            <v>04/09/1989</v>
          </cell>
          <cell r="K2676">
            <v>41.017891741538001</v>
          </cell>
          <cell r="L2676">
            <v>55177.512000000002</v>
          </cell>
          <cell r="M2676">
            <v>6835.3486560000001</v>
          </cell>
          <cell r="O2676">
            <v>2310</v>
          </cell>
          <cell r="U2676">
            <v>965.60645999999997</v>
          </cell>
          <cell r="Y2676">
            <v>414.1</v>
          </cell>
          <cell r="AA2676">
            <v>10207.83972</v>
          </cell>
          <cell r="AL2676">
            <v>2758.8755999999998</v>
          </cell>
          <cell r="AX2676">
            <v>965.60645999999997</v>
          </cell>
          <cell r="BE2676">
            <v>350</v>
          </cell>
          <cell r="BG2676">
            <v>79984.888896000004</v>
          </cell>
          <cell r="BH2676">
            <v>69427.049176</v>
          </cell>
        </row>
        <row r="2677">
          <cell r="D2677" t="str">
            <v>A25046</v>
          </cell>
          <cell r="E2677" t="str">
            <v>ugb</v>
          </cell>
          <cell r="F2677" t="str">
            <v>THW</v>
          </cell>
          <cell r="G2677" t="str">
            <v>UT25</v>
          </cell>
          <cell r="H2677" t="str">
            <v>0</v>
          </cell>
          <cell r="I2677" t="str">
            <v>RO</v>
          </cell>
          <cell r="J2677" t="str">
            <v>01/04/2008</v>
          </cell>
          <cell r="K2677">
            <v>1.496632211538</v>
          </cell>
          <cell r="L2677">
            <v>2627</v>
          </cell>
          <cell r="M2677">
            <v>0</v>
          </cell>
          <cell r="AA2677">
            <v>485.995</v>
          </cell>
          <cell r="BG2677">
            <v>3112.9949999999999</v>
          </cell>
          <cell r="BH2677">
            <v>2627</v>
          </cell>
        </row>
        <row r="2678">
          <cell r="D2678" t="str">
            <v>A00038</v>
          </cell>
          <cell r="E2678" t="str">
            <v>ugb</v>
          </cell>
          <cell r="F2678" t="str">
            <v>UEX</v>
          </cell>
          <cell r="G2678" t="str">
            <v>UU11</v>
          </cell>
          <cell r="H2678" t="str">
            <v>7</v>
          </cell>
          <cell r="I2678" t="str">
            <v>GB</v>
          </cell>
          <cell r="J2678" t="str">
            <v>20/02/2006</v>
          </cell>
          <cell r="K2678">
            <v>13.297216410256</v>
          </cell>
          <cell r="L2678">
            <v>23750</v>
          </cell>
          <cell r="M2678">
            <v>2179.5720000000001</v>
          </cell>
          <cell r="BG2678">
            <v>25929.572</v>
          </cell>
          <cell r="BH2678">
            <v>25929.572</v>
          </cell>
        </row>
        <row r="2679">
          <cell r="D2679" t="str">
            <v>A00169</v>
          </cell>
          <cell r="E2679" t="str">
            <v>ugb</v>
          </cell>
          <cell r="F2679" t="str">
            <v>MMA</v>
          </cell>
          <cell r="G2679" t="str">
            <v>UU81</v>
          </cell>
          <cell r="H2679" t="str">
            <v>0</v>
          </cell>
          <cell r="I2679" t="str">
            <v>GB</v>
          </cell>
          <cell r="J2679" t="str">
            <v>17/10/2006</v>
          </cell>
          <cell r="K2679">
            <v>20.826334358974002</v>
          </cell>
          <cell r="L2679">
            <v>28560</v>
          </cell>
          <cell r="M2679">
            <v>2843.3519999999999</v>
          </cell>
          <cell r="U2679">
            <v>499.8</v>
          </cell>
          <cell r="Y2679">
            <v>340</v>
          </cell>
          <cell r="AA2679">
            <v>5283.6</v>
          </cell>
          <cell r="AT2679">
            <v>2284.8000000000002</v>
          </cell>
          <cell r="AX2679">
            <v>499.8</v>
          </cell>
          <cell r="BF2679">
            <v>300</v>
          </cell>
          <cell r="BG2679">
            <v>40611.351999999999</v>
          </cell>
          <cell r="BH2679">
            <v>35027.752</v>
          </cell>
        </row>
        <row r="2680">
          <cell r="D2680" t="str">
            <v>W61298</v>
          </cell>
          <cell r="E2680" t="str">
            <v>ugb</v>
          </cell>
          <cell r="F2680" t="str">
            <v>EEC</v>
          </cell>
          <cell r="G2680" t="str">
            <v>UE21</v>
          </cell>
          <cell r="H2680" t="str">
            <v>6</v>
          </cell>
          <cell r="I2680" t="str">
            <v>GB</v>
          </cell>
          <cell r="J2680" t="str">
            <v>12/08/2002</v>
          </cell>
          <cell r="K2680">
            <v>18.245358974359</v>
          </cell>
          <cell r="L2680">
            <v>25976</v>
          </cell>
          <cell r="M2680">
            <v>2486.7600000000002</v>
          </cell>
          <cell r="BG2680">
            <v>28462.76</v>
          </cell>
          <cell r="BH2680">
            <v>28462.76</v>
          </cell>
        </row>
        <row r="2681">
          <cell r="D2681" t="str">
            <v>A74564</v>
          </cell>
          <cell r="E2681" t="str">
            <v>ugb</v>
          </cell>
          <cell r="F2681" t="str">
            <v>SBR</v>
          </cell>
          <cell r="G2681" t="str">
            <v>UT31</v>
          </cell>
          <cell r="H2681" t="str">
            <v>5</v>
          </cell>
          <cell r="I2681" t="str">
            <v>GB</v>
          </cell>
          <cell r="J2681" t="str">
            <v>09/02/2009</v>
          </cell>
          <cell r="K2681">
            <v>28.641654608974001</v>
          </cell>
          <cell r="L2681">
            <v>50043.193749999999</v>
          </cell>
          <cell r="M2681">
            <v>5808.0327374999997</v>
          </cell>
          <cell r="BG2681">
            <v>55851.226487499996</v>
          </cell>
          <cell r="BH2681">
            <v>55851.226487499996</v>
          </cell>
        </row>
        <row r="2682">
          <cell r="D2682" t="str">
            <v>A50049</v>
          </cell>
          <cell r="E2682" t="str">
            <v>ugb</v>
          </cell>
          <cell r="F2682" t="str">
            <v>WEN</v>
          </cell>
          <cell r="G2682" t="str">
            <v>UU41</v>
          </cell>
          <cell r="H2682" t="str">
            <v>6</v>
          </cell>
          <cell r="I2682" t="str">
            <v>GB</v>
          </cell>
          <cell r="J2682" t="str">
            <v>15/12/2008</v>
          </cell>
          <cell r="K2682">
            <v>18.593293333333001</v>
          </cell>
          <cell r="L2682">
            <v>32825</v>
          </cell>
          <cell r="M2682">
            <v>3431.922</v>
          </cell>
          <cell r="BG2682">
            <v>36256.921999999999</v>
          </cell>
          <cell r="BH2682">
            <v>36256.921999999999</v>
          </cell>
        </row>
        <row r="2683">
          <cell r="D2683" t="str">
            <v>A00363</v>
          </cell>
          <cell r="E2683" t="str">
            <v>ugb</v>
          </cell>
          <cell r="F2683" t="str">
            <v>WWN</v>
          </cell>
          <cell r="G2683" t="str">
            <v>UU71</v>
          </cell>
          <cell r="H2683" t="str">
            <v>7</v>
          </cell>
          <cell r="I2683" t="str">
            <v>GB</v>
          </cell>
          <cell r="J2683" t="str">
            <v>06/10/2008</v>
          </cell>
          <cell r="K2683">
            <v>20.475370256409999</v>
          </cell>
          <cell r="L2683">
            <v>36050</v>
          </cell>
          <cell r="M2683">
            <v>3876.9720000000002</v>
          </cell>
          <cell r="BG2683">
            <v>39926.972000000002</v>
          </cell>
          <cell r="BH2683">
            <v>39926.972000000002</v>
          </cell>
        </row>
        <row r="2684">
          <cell r="D2684" t="str">
            <v>A49904</v>
          </cell>
          <cell r="E2684" t="str">
            <v>ugb</v>
          </cell>
          <cell r="F2684" t="str">
            <v>EEA</v>
          </cell>
          <cell r="G2684" t="str">
            <v>UE31</v>
          </cell>
          <cell r="H2684" t="str">
            <v>0</v>
          </cell>
          <cell r="I2684" t="str">
            <v>AU</v>
          </cell>
          <cell r="J2684" t="str">
            <v>30/07/2007</v>
          </cell>
          <cell r="K2684">
            <v>15.785323076923</v>
          </cell>
          <cell r="L2684">
            <v>22000</v>
          </cell>
          <cell r="M2684">
            <v>2393.4720000000002</v>
          </cell>
          <cell r="U2684">
            <v>385</v>
          </cell>
          <cell r="AA2684">
            <v>4070</v>
          </cell>
          <cell r="AX2684">
            <v>385</v>
          </cell>
          <cell r="AZ2684">
            <v>3300</v>
          </cell>
          <cell r="BF2684">
            <v>300</v>
          </cell>
          <cell r="BG2684">
            <v>32833.472000000002</v>
          </cell>
          <cell r="BH2684">
            <v>28463.472000000002</v>
          </cell>
        </row>
        <row r="2685">
          <cell r="D2685" t="str">
            <v>A41800</v>
          </cell>
          <cell r="E2685" t="str">
            <v>ugb</v>
          </cell>
          <cell r="F2685" t="str">
            <v>THW</v>
          </cell>
          <cell r="G2685" t="str">
            <v>UT21</v>
          </cell>
          <cell r="H2685" t="str">
            <v>9</v>
          </cell>
          <cell r="I2685" t="str">
            <v>GB</v>
          </cell>
          <cell r="J2685" t="str">
            <v>11/02/1997</v>
          </cell>
          <cell r="K2685">
            <v>15.311140384614999</v>
          </cell>
          <cell r="L2685">
            <v>28950</v>
          </cell>
          <cell r="M2685">
            <v>2897.172</v>
          </cell>
          <cell r="BG2685">
            <v>31847.171999999999</v>
          </cell>
          <cell r="BH2685">
            <v>31847.171999999999</v>
          </cell>
        </row>
        <row r="2686">
          <cell r="D2686" t="str">
            <v>I00187</v>
          </cell>
          <cell r="E2686" t="str">
            <v>uin</v>
          </cell>
          <cell r="F2686" t="str">
            <v>WWN</v>
          </cell>
          <cell r="G2686" t="str">
            <v>UU111</v>
          </cell>
          <cell r="H2686" t="str">
            <v>8</v>
          </cell>
          <cell r="I2686" t="str">
            <v>IN</v>
          </cell>
          <cell r="J2686" t="str">
            <v>29/10/2012</v>
          </cell>
          <cell r="K2686">
            <v>2.1825001189590556</v>
          </cell>
          <cell r="L2686">
            <v>1759.5365506406793</v>
          </cell>
          <cell r="M2686">
            <v>0</v>
          </cell>
          <cell r="S2686">
            <v>94.260886641464964</v>
          </cell>
          <cell r="V2686">
            <v>84.457754430752615</v>
          </cell>
          <cell r="AA2686">
            <v>708.21282929942549</v>
          </cell>
          <cell r="AB2686">
            <v>879.76827532033963</v>
          </cell>
          <cell r="AC2686">
            <v>147.28263537728901</v>
          </cell>
          <cell r="AD2686">
            <v>245.47105896214833</v>
          </cell>
          <cell r="AQ2686">
            <v>211.14438607688152</v>
          </cell>
          <cell r="BA2686">
            <v>976.91590161519946</v>
          </cell>
          <cell r="BG2686">
            <v>5107.0502783641805</v>
          </cell>
          <cell r="BH2686">
            <v>4398.8374490647548</v>
          </cell>
        </row>
        <row r="2687">
          <cell r="D2687" t="str">
            <v>A25026</v>
          </cell>
          <cell r="E2687" t="str">
            <v>ugb</v>
          </cell>
          <cell r="F2687" t="str">
            <v>SBS</v>
          </cell>
          <cell r="G2687" t="str">
            <v>UP33</v>
          </cell>
          <cell r="H2687" t="str">
            <v>4</v>
          </cell>
          <cell r="I2687" t="str">
            <v>GB</v>
          </cell>
          <cell r="J2687" t="str">
            <v>19/05/2008</v>
          </cell>
          <cell r="K2687">
            <v>45.47894974359</v>
          </cell>
          <cell r="L2687">
            <v>60500</v>
          </cell>
          <cell r="M2687">
            <v>7569.8519999999999</v>
          </cell>
          <cell r="O2687">
            <v>2310</v>
          </cell>
          <cell r="U2687">
            <v>1058.75</v>
          </cell>
          <cell r="Y2687">
            <v>414.1</v>
          </cell>
          <cell r="AA2687">
            <v>11192.5</v>
          </cell>
          <cell r="AM2687">
            <v>3630</v>
          </cell>
          <cell r="AX2687">
            <v>1058.75</v>
          </cell>
          <cell r="BD2687">
            <v>600</v>
          </cell>
          <cell r="BE2687">
            <v>350</v>
          </cell>
          <cell r="BG2687">
            <v>88683.952000000005</v>
          </cell>
          <cell r="BH2687">
            <v>76541.452000000005</v>
          </cell>
        </row>
        <row r="2688">
          <cell r="D2688" t="str">
            <v>A74809</v>
          </cell>
          <cell r="E2688" t="str">
            <v>ugb</v>
          </cell>
          <cell r="F2688" t="str">
            <v>WWN</v>
          </cell>
          <cell r="G2688" t="str">
            <v>UU61</v>
          </cell>
          <cell r="H2688" t="str">
            <v>6</v>
          </cell>
          <cell r="I2688" t="str">
            <v>GB</v>
          </cell>
          <cell r="J2688" t="str">
            <v>09/07/2012</v>
          </cell>
          <cell r="K2688">
            <v>20.737985641026</v>
          </cell>
          <cell r="L2688">
            <v>36500</v>
          </cell>
          <cell r="M2688">
            <v>3939.0720000000001</v>
          </cell>
          <cell r="BG2688">
            <v>40439.072</v>
          </cell>
          <cell r="BH2688">
            <v>40439.072</v>
          </cell>
        </row>
        <row r="2689">
          <cell r="D2689" t="str">
            <v>U03040</v>
          </cell>
          <cell r="E2689" t="str">
            <v>ugb</v>
          </cell>
          <cell r="F2689" t="str">
            <v>THW</v>
          </cell>
          <cell r="G2689" t="str">
            <v>UT21</v>
          </cell>
          <cell r="H2689" t="str">
            <v>0</v>
          </cell>
          <cell r="J2689" t="str">
            <v>06/07/2009</v>
          </cell>
          <cell r="K2689">
            <v>0.01</v>
          </cell>
          <cell r="L2689">
            <v>0.01</v>
          </cell>
          <cell r="M2689">
            <v>0</v>
          </cell>
          <cell r="BG2689">
            <v>0.01</v>
          </cell>
          <cell r="BH2689">
            <v>0.01</v>
          </cell>
        </row>
        <row r="2690">
          <cell r="D2690" t="str">
            <v>A74538</v>
          </cell>
          <cell r="E2690" t="str">
            <v>ugb</v>
          </cell>
          <cell r="F2690" t="str">
            <v>THW</v>
          </cell>
          <cell r="G2690" t="str">
            <v>UT21</v>
          </cell>
          <cell r="H2690" t="str">
            <v>7</v>
          </cell>
          <cell r="I2690" t="str">
            <v>GB</v>
          </cell>
          <cell r="J2690" t="str">
            <v>01/09/2008</v>
          </cell>
          <cell r="K2690">
            <v>20.970601025640999</v>
          </cell>
          <cell r="L2690">
            <v>30700</v>
          </cell>
          <cell r="M2690">
            <v>3138.672</v>
          </cell>
          <cell r="U2690">
            <v>537.25</v>
          </cell>
          <cell r="AA2690">
            <v>5679.5</v>
          </cell>
          <cell r="AX2690">
            <v>537.25</v>
          </cell>
          <cell r="BF2690">
            <v>300</v>
          </cell>
          <cell r="BG2690">
            <v>40892.671999999999</v>
          </cell>
          <cell r="BH2690">
            <v>34913.171999999999</v>
          </cell>
        </row>
        <row r="2691">
          <cell r="D2691" t="str">
            <v>I00073</v>
          </cell>
          <cell r="E2691" t="str">
            <v>uin</v>
          </cell>
          <cell r="F2691" t="str">
            <v>WWN</v>
          </cell>
          <cell r="G2691" t="str">
            <v>UU116</v>
          </cell>
          <cell r="H2691" t="str">
            <v>6</v>
          </cell>
          <cell r="I2691" t="str">
            <v>IN</v>
          </cell>
          <cell r="J2691" t="str">
            <v>03/01/2011</v>
          </cell>
          <cell r="K2691">
            <v>5.1822244965010951</v>
          </cell>
          <cell r="L2691">
            <v>4177.917423535765</v>
          </cell>
          <cell r="M2691">
            <v>0</v>
          </cell>
          <cell r="S2691">
            <v>94.260886641464964</v>
          </cell>
          <cell r="V2691">
            <v>200.54003632971674</v>
          </cell>
          <cell r="AA2691">
            <v>1681.6117629731452</v>
          </cell>
          <cell r="AB2691">
            <v>2088.9587117678825</v>
          </cell>
          <cell r="AC2691">
            <v>147.28263537728901</v>
          </cell>
          <cell r="AD2691">
            <v>245.47105896214833</v>
          </cell>
          <cell r="AQ2691">
            <v>501.35009082429178</v>
          </cell>
          <cell r="BA2691">
            <v>2989.0127154008542</v>
          </cell>
          <cell r="BG2691">
            <v>12126.405321812557</v>
          </cell>
          <cell r="BH2691">
            <v>10444.793558839412</v>
          </cell>
        </row>
        <row r="2692">
          <cell r="D2692" t="str">
            <v>I00156</v>
          </cell>
          <cell r="E2692" t="str">
            <v>uin</v>
          </cell>
          <cell r="F2692" t="str">
            <v>THW</v>
          </cell>
          <cell r="G2692" t="str">
            <v>UT216</v>
          </cell>
          <cell r="H2692" t="str">
            <v>7</v>
          </cell>
          <cell r="I2692" t="str">
            <v>IN</v>
          </cell>
          <cell r="J2692" t="str">
            <v>02/08/2012</v>
          </cell>
          <cell r="K2692">
            <v>0</v>
          </cell>
          <cell r="L2692">
            <v>3142.0295547154988</v>
          </cell>
          <cell r="M2692">
            <v>394.99710344150424</v>
          </cell>
          <cell r="BG2692">
            <v>3537.0266581570031</v>
          </cell>
          <cell r="BH2692">
            <v>3537.0266581570031</v>
          </cell>
        </row>
        <row r="2693">
          <cell r="D2693" t="str">
            <v>A76156</v>
          </cell>
          <cell r="E2693" t="str">
            <v>ugb</v>
          </cell>
          <cell r="F2693" t="str">
            <v>TRL</v>
          </cell>
          <cell r="G2693" t="str">
            <v>UT41</v>
          </cell>
          <cell r="H2693" t="str">
            <v>8</v>
          </cell>
          <cell r="I2693" t="str">
            <v>GR</v>
          </cell>
          <cell r="J2693" t="str">
            <v>20/05/2013</v>
          </cell>
          <cell r="K2693">
            <v>19.365421538462002</v>
          </cell>
          <cell r="L2693">
            <v>28187.5</v>
          </cell>
          <cell r="M2693">
            <v>2791.9470000000001</v>
          </cell>
          <cell r="U2693">
            <v>493.28125</v>
          </cell>
          <cell r="AA2693">
            <v>5214.6875</v>
          </cell>
          <cell r="AH2693">
            <v>281.875</v>
          </cell>
          <cell r="AX2693">
            <v>493.28125</v>
          </cell>
          <cell r="BF2693">
            <v>300</v>
          </cell>
          <cell r="BG2693">
            <v>37762.572</v>
          </cell>
          <cell r="BH2693">
            <v>32247.8845</v>
          </cell>
        </row>
        <row r="2694">
          <cell r="D2694" t="str">
            <v>A84654</v>
          </cell>
          <cell r="E2694" t="str">
            <v>ugb</v>
          </cell>
          <cell r="F2694" t="str">
            <v>THW</v>
          </cell>
          <cell r="G2694" t="str">
            <v>UT22</v>
          </cell>
          <cell r="H2694" t="str">
            <v>5</v>
          </cell>
          <cell r="I2694" t="str">
            <v>GB</v>
          </cell>
          <cell r="J2694" t="str">
            <v>06/01/2003</v>
          </cell>
          <cell r="K2694">
            <v>32.188293333333</v>
          </cell>
          <cell r="L2694">
            <v>44500</v>
          </cell>
          <cell r="M2694">
            <v>5043.0720000000001</v>
          </cell>
          <cell r="U2694">
            <v>778.75</v>
          </cell>
          <cell r="Y2694">
            <v>414.1</v>
          </cell>
          <cell r="AA2694">
            <v>8232.5</v>
          </cell>
          <cell r="AM2694">
            <v>2670</v>
          </cell>
          <cell r="AX2694">
            <v>778.75</v>
          </cell>
          <cell r="BE2694">
            <v>350</v>
          </cell>
          <cell r="BG2694">
            <v>62767.171999999999</v>
          </cell>
          <cell r="BH2694">
            <v>54184.671999999999</v>
          </cell>
        </row>
        <row r="2695">
          <cell r="D2695" t="str">
            <v>A25001</v>
          </cell>
          <cell r="E2695" t="str">
            <v>ugb</v>
          </cell>
          <cell r="F2695" t="str">
            <v>TRL</v>
          </cell>
          <cell r="G2695" t="str">
            <v>UT41</v>
          </cell>
          <cell r="H2695" t="str">
            <v>9</v>
          </cell>
          <cell r="I2695" t="str">
            <v>GB</v>
          </cell>
          <cell r="J2695" t="str">
            <v>17/04/2008</v>
          </cell>
          <cell r="K2695">
            <v>15.777472820512999</v>
          </cell>
          <cell r="L2695">
            <v>28000</v>
          </cell>
          <cell r="M2695">
            <v>2766.0720000000001</v>
          </cell>
          <cell r="BG2695">
            <v>30766.072</v>
          </cell>
          <cell r="BH2695">
            <v>30766.072</v>
          </cell>
        </row>
        <row r="2696">
          <cell r="D2696" t="str">
            <v>A82554</v>
          </cell>
          <cell r="E2696" t="str">
            <v>ugb</v>
          </cell>
          <cell r="F2696" t="str">
            <v>THW</v>
          </cell>
          <cell r="G2696" t="str">
            <v>UT22</v>
          </cell>
          <cell r="H2696" t="str">
            <v>5</v>
          </cell>
          <cell r="I2696" t="str">
            <v>LK</v>
          </cell>
          <cell r="J2696" t="str">
            <v>03/01/2001</v>
          </cell>
          <cell r="K2696">
            <v>25.056549743590001</v>
          </cell>
          <cell r="L2696">
            <v>43900</v>
          </cell>
          <cell r="M2696">
            <v>4960.2719999999999</v>
          </cell>
          <cell r="BG2696">
            <v>48860.271999999997</v>
          </cell>
          <cell r="BH2696">
            <v>48860.271999999997</v>
          </cell>
        </row>
        <row r="2697">
          <cell r="D2697" t="str">
            <v>A99694</v>
          </cell>
          <cell r="E2697" t="str">
            <v>ugb</v>
          </cell>
          <cell r="F2697" t="str">
            <v>TPL</v>
          </cell>
          <cell r="G2697" t="str">
            <v>UT22</v>
          </cell>
          <cell r="H2697" t="str">
            <v>6</v>
          </cell>
          <cell r="I2697" t="str">
            <v>IN</v>
          </cell>
          <cell r="J2697" t="str">
            <v>05/01/2006</v>
          </cell>
          <cell r="K2697">
            <v>23.072344615384999</v>
          </cell>
          <cell r="L2697">
            <v>40500</v>
          </cell>
          <cell r="M2697">
            <v>4491.0720000000001</v>
          </cell>
          <cell r="BG2697">
            <v>44991.072</v>
          </cell>
          <cell r="BH2697">
            <v>44991.072</v>
          </cell>
        </row>
        <row r="2698">
          <cell r="D2698" t="str">
            <v>A76179</v>
          </cell>
          <cell r="E2698" t="str">
            <v>ugb</v>
          </cell>
          <cell r="F2698" t="str">
            <v>BBI</v>
          </cell>
          <cell r="G2698" t="str">
            <v>UP33</v>
          </cell>
          <cell r="H2698" t="str">
            <v>8</v>
          </cell>
          <cell r="I2698" t="str">
            <v>GB</v>
          </cell>
          <cell r="J2698" t="str">
            <v>06/06/2013</v>
          </cell>
          <cell r="K2698">
            <v>19.731780512821</v>
          </cell>
          <cell r="L2698">
            <v>27600</v>
          </cell>
          <cell r="M2698">
            <v>2710.8719999999998</v>
          </cell>
          <cell r="U2698">
            <v>483</v>
          </cell>
          <cell r="Y2698">
            <v>414.1</v>
          </cell>
          <cell r="AA2698">
            <v>5106</v>
          </cell>
          <cell r="AL2698">
            <v>1380</v>
          </cell>
          <cell r="AX2698">
            <v>483</v>
          </cell>
          <cell r="BF2698">
            <v>300</v>
          </cell>
          <cell r="BG2698">
            <v>38476.972000000002</v>
          </cell>
          <cell r="BH2698">
            <v>33070.972000000002</v>
          </cell>
        </row>
        <row r="2699">
          <cell r="D2699" t="str">
            <v>A76536</v>
          </cell>
          <cell r="E2699" t="str">
            <v>ugb</v>
          </cell>
          <cell r="F2699" t="str">
            <v>THW</v>
          </cell>
          <cell r="G2699" t="str">
            <v>UT21</v>
          </cell>
          <cell r="H2699" t="str">
            <v>6</v>
          </cell>
          <cell r="I2699" t="str">
            <v>GB</v>
          </cell>
          <cell r="J2699" t="str">
            <v>12/05/2014</v>
          </cell>
          <cell r="K2699">
            <v>27.028754871795002</v>
          </cell>
          <cell r="L2699">
            <v>38000</v>
          </cell>
          <cell r="M2699">
            <v>4146.0720000000001</v>
          </cell>
          <cell r="U2699">
            <v>665</v>
          </cell>
          <cell r="AA2699">
            <v>7030</v>
          </cell>
          <cell r="AL2699">
            <v>1900</v>
          </cell>
          <cell r="AX2699">
            <v>665</v>
          </cell>
          <cell r="BF2699">
            <v>300</v>
          </cell>
          <cell r="BG2699">
            <v>52706.072</v>
          </cell>
          <cell r="BH2699">
            <v>45376.072</v>
          </cell>
        </row>
        <row r="2700">
          <cell r="D2700" t="str">
            <v>A07384</v>
          </cell>
          <cell r="E2700" t="str">
            <v>ugb</v>
          </cell>
          <cell r="F2700" t="str">
            <v>WWN</v>
          </cell>
          <cell r="G2700" t="str">
            <v>UU71</v>
          </cell>
          <cell r="H2700" t="str">
            <v>2</v>
          </cell>
          <cell r="I2700" t="str">
            <v>GB</v>
          </cell>
          <cell r="J2700" t="str">
            <v>01/02/1990</v>
          </cell>
          <cell r="K2700">
            <v>31.144849743590001</v>
          </cell>
          <cell r="L2700">
            <v>54332.5</v>
          </cell>
          <cell r="M2700">
            <v>6399.9570000000003</v>
          </cell>
          <cell r="BG2700">
            <v>60732.457000000002</v>
          </cell>
          <cell r="BH2700">
            <v>60732.457000000002</v>
          </cell>
        </row>
        <row r="2701">
          <cell r="D2701" t="str">
            <v>A76557</v>
          </cell>
          <cell r="E2701" t="str">
            <v>ugb</v>
          </cell>
          <cell r="F2701" t="str">
            <v>TRL</v>
          </cell>
          <cell r="G2701" t="str">
            <v>UT41</v>
          </cell>
          <cell r="H2701" t="str">
            <v>8</v>
          </cell>
          <cell r="J2701" t="str">
            <v>02/05/2014</v>
          </cell>
          <cell r="K2701">
            <v>43.75</v>
          </cell>
          <cell r="L2701">
            <v>43.75</v>
          </cell>
          <cell r="M2701">
            <v>0</v>
          </cell>
          <cell r="BG2701">
            <v>43.75</v>
          </cell>
          <cell r="BH2701">
            <v>43.75</v>
          </cell>
        </row>
        <row r="2702">
          <cell r="D2702" t="str">
            <v>A00088</v>
          </cell>
          <cell r="E2702" t="str">
            <v>ugb</v>
          </cell>
          <cell r="F2702" t="str">
            <v>GGE</v>
          </cell>
          <cell r="G2702" t="str">
            <v>UP31</v>
          </cell>
          <cell r="H2702" t="str">
            <v>8</v>
          </cell>
          <cell r="I2702" t="str">
            <v>GB</v>
          </cell>
          <cell r="J2702" t="str">
            <v>02/05/2006</v>
          </cell>
          <cell r="K2702">
            <v>13.443113846154001</v>
          </cell>
          <cell r="L2702">
            <v>24000</v>
          </cell>
          <cell r="M2702">
            <v>2214.0720000000001</v>
          </cell>
          <cell r="BG2702">
            <v>26214.072</v>
          </cell>
          <cell r="BH2702">
            <v>26214.072</v>
          </cell>
        </row>
        <row r="2703">
          <cell r="D2703" t="str">
            <v>A24984</v>
          </cell>
          <cell r="E2703" t="str">
            <v>ugb</v>
          </cell>
          <cell r="F2703" t="str">
            <v>SWT</v>
          </cell>
          <cell r="G2703" t="str">
            <v>UU21</v>
          </cell>
          <cell r="H2703" t="str">
            <v>0</v>
          </cell>
          <cell r="I2703" t="str">
            <v>GB</v>
          </cell>
          <cell r="J2703" t="str">
            <v>01/10/2007</v>
          </cell>
          <cell r="K2703">
            <v>8.1220882051279997</v>
          </cell>
          <cell r="L2703">
            <v>12000</v>
          </cell>
          <cell r="M2703">
            <v>558.072</v>
          </cell>
          <cell r="U2703">
            <v>210</v>
          </cell>
          <cell r="Y2703">
            <v>340</v>
          </cell>
          <cell r="AA2703">
            <v>2220</v>
          </cell>
          <cell r="AX2703">
            <v>210</v>
          </cell>
          <cell r="BF2703">
            <v>300</v>
          </cell>
          <cell r="BG2703">
            <v>15838.072</v>
          </cell>
          <cell r="BH2703">
            <v>13318.072</v>
          </cell>
        </row>
        <row r="2704">
          <cell r="D2704" t="str">
            <v>W44148</v>
          </cell>
          <cell r="E2704" t="str">
            <v>ugb</v>
          </cell>
          <cell r="F2704" t="str">
            <v>GLR</v>
          </cell>
          <cell r="G2704" t="str">
            <v>UP21</v>
          </cell>
          <cell r="H2704" t="str">
            <v>0</v>
          </cell>
          <cell r="I2704" t="str">
            <v>GB</v>
          </cell>
          <cell r="J2704" t="str">
            <v>08/06/1998</v>
          </cell>
          <cell r="K2704">
            <v>35.350584615385003</v>
          </cell>
          <cell r="L2704">
            <v>27000</v>
          </cell>
          <cell r="M2704">
            <v>2132.1840000000002</v>
          </cell>
          <cell r="P2704">
            <v>1386</v>
          </cell>
          <cell r="U2704">
            <v>472.5</v>
          </cell>
          <cell r="Y2704">
            <v>340</v>
          </cell>
          <cell r="AA2704">
            <v>4995</v>
          </cell>
          <cell r="AS2704">
            <v>4212</v>
          </cell>
          <cell r="AX2704">
            <v>472.5</v>
          </cell>
          <cell r="BE2704">
            <v>350</v>
          </cell>
          <cell r="BG2704">
            <v>41360.184000000001</v>
          </cell>
          <cell r="BH2704">
            <v>36015.184000000001</v>
          </cell>
        </row>
        <row r="2705">
          <cell r="D2705" t="str">
            <v>A24952</v>
          </cell>
          <cell r="E2705" t="str">
            <v>ugb</v>
          </cell>
          <cell r="F2705" t="str">
            <v>GGE</v>
          </cell>
          <cell r="G2705" t="str">
            <v>UP31</v>
          </cell>
          <cell r="H2705" t="str">
            <v>8</v>
          </cell>
          <cell r="I2705" t="str">
            <v>GB</v>
          </cell>
          <cell r="J2705" t="str">
            <v>03/09/2007</v>
          </cell>
          <cell r="K2705">
            <v>12.876476923077</v>
          </cell>
          <cell r="L2705">
            <v>24500</v>
          </cell>
          <cell r="M2705">
            <v>2283.0720000000001</v>
          </cell>
          <cell r="BG2705">
            <v>26783.072</v>
          </cell>
          <cell r="BH2705">
            <v>26783.072</v>
          </cell>
        </row>
        <row r="2706">
          <cell r="D2706" t="str">
            <v>A00278</v>
          </cell>
          <cell r="E2706" t="str">
            <v>ugb</v>
          </cell>
          <cell r="F2706" t="str">
            <v>WWN</v>
          </cell>
          <cell r="G2706" t="str">
            <v>UU71</v>
          </cell>
          <cell r="H2706" t="str">
            <v>9</v>
          </cell>
          <cell r="I2706" t="str">
            <v>GB</v>
          </cell>
          <cell r="J2706" t="str">
            <v>17/09/2007</v>
          </cell>
          <cell r="K2706">
            <v>13.933329230769001</v>
          </cell>
          <cell r="L2706">
            <v>24840</v>
          </cell>
          <cell r="M2706">
            <v>2329.9920000000002</v>
          </cell>
          <cell r="BG2706">
            <v>27169.991999999998</v>
          </cell>
          <cell r="BH2706">
            <v>27169.991999999998</v>
          </cell>
        </row>
        <row r="2707">
          <cell r="D2707" t="str">
            <v>A93041</v>
          </cell>
          <cell r="E2707" t="str">
            <v>ugb</v>
          </cell>
          <cell r="F2707" t="str">
            <v>THW</v>
          </cell>
          <cell r="G2707" t="str">
            <v>UT21</v>
          </cell>
          <cell r="H2707" t="str">
            <v>5</v>
          </cell>
          <cell r="I2707" t="str">
            <v>GB</v>
          </cell>
          <cell r="J2707" t="str">
            <v>01/03/2004</v>
          </cell>
          <cell r="K2707">
            <v>43.220915162392998</v>
          </cell>
          <cell r="L2707">
            <v>34784.93</v>
          </cell>
          <cell r="M2707">
            <v>3893.6603399999999</v>
          </cell>
          <cell r="O2707">
            <v>1386</v>
          </cell>
          <cell r="U2707">
            <v>608.73627499999998</v>
          </cell>
          <cell r="Y2707">
            <v>414.1</v>
          </cell>
          <cell r="AA2707">
            <v>6435.2120500000001</v>
          </cell>
          <cell r="AM2707">
            <v>2087.0958000000001</v>
          </cell>
          <cell r="AX2707">
            <v>608.73627499999998</v>
          </cell>
          <cell r="BE2707">
            <v>350</v>
          </cell>
          <cell r="BG2707">
            <v>50568.470739999997</v>
          </cell>
          <cell r="BH2707">
            <v>43783.258689999995</v>
          </cell>
        </row>
        <row r="2708">
          <cell r="D2708" t="str">
            <v>A01398</v>
          </cell>
          <cell r="E2708" t="str">
            <v>ugb</v>
          </cell>
          <cell r="F2708" t="str">
            <v>TEX</v>
          </cell>
          <cell r="G2708" t="str">
            <v>UT11</v>
          </cell>
          <cell r="H2708" t="str">
            <v>2</v>
          </cell>
          <cell r="I2708" t="str">
            <v>GB</v>
          </cell>
          <cell r="J2708" t="str">
            <v>18/10/1971</v>
          </cell>
          <cell r="K2708">
            <v>47.294307692308003</v>
          </cell>
          <cell r="L2708">
            <v>11514</v>
          </cell>
          <cell r="M2708">
            <v>0</v>
          </cell>
          <cell r="O2708">
            <v>1920</v>
          </cell>
          <cell r="U2708">
            <v>201.495</v>
          </cell>
          <cell r="X2708">
            <v>956.58</v>
          </cell>
          <cell r="AA2708">
            <v>2130.09</v>
          </cell>
          <cell r="AO2708">
            <v>921.12</v>
          </cell>
          <cell r="AX2708">
            <v>201.495</v>
          </cell>
          <cell r="BD2708">
            <v>600</v>
          </cell>
          <cell r="BG2708">
            <v>18444.78</v>
          </cell>
          <cell r="BH2708">
            <v>15714.689999999999</v>
          </cell>
        </row>
        <row r="2709">
          <cell r="D2709" t="str">
            <v>W60569</v>
          </cell>
          <cell r="E2709" t="str">
            <v>ugb</v>
          </cell>
          <cell r="F2709" t="str">
            <v>MAM</v>
          </cell>
          <cell r="G2709" t="str">
            <v>UU23</v>
          </cell>
          <cell r="H2709" t="str">
            <v>9</v>
          </cell>
          <cell r="I2709" t="str">
            <v>GB</v>
          </cell>
          <cell r="J2709" t="str">
            <v>01/04/1995</v>
          </cell>
          <cell r="K2709">
            <v>8.8591623076919994</v>
          </cell>
          <cell r="L2709">
            <v>16145.25</v>
          </cell>
          <cell r="M2709">
            <v>1130.1165000000001</v>
          </cell>
          <cell r="BG2709">
            <v>17275.3665</v>
          </cell>
          <cell r="BH2709">
            <v>17275.3665</v>
          </cell>
        </row>
        <row r="2710">
          <cell r="D2710" t="str">
            <v>U03139</v>
          </cell>
          <cell r="E2710" t="str">
            <v>ugb</v>
          </cell>
          <cell r="F2710" t="str">
            <v>TRL</v>
          </cell>
          <cell r="G2710" t="str">
            <v>UT43</v>
          </cell>
          <cell r="H2710" t="str">
            <v>7</v>
          </cell>
          <cell r="J2710" t="str">
            <v>12/07/2010</v>
          </cell>
          <cell r="K2710">
            <v>0</v>
          </cell>
          <cell r="L2710">
            <v>29.4</v>
          </cell>
          <cell r="M2710">
            <v>0</v>
          </cell>
          <cell r="BG2710">
            <v>29.4</v>
          </cell>
          <cell r="BH2710">
            <v>29.4</v>
          </cell>
        </row>
        <row r="2711">
          <cell r="D2711" t="str">
            <v>A49736</v>
          </cell>
          <cell r="E2711" t="str">
            <v>ugb</v>
          </cell>
          <cell r="F2711" t="str">
            <v>EEA</v>
          </cell>
          <cell r="G2711" t="str">
            <v>UE31</v>
          </cell>
          <cell r="H2711" t="str">
            <v>0</v>
          </cell>
          <cell r="I2711" t="str">
            <v>GB</v>
          </cell>
          <cell r="J2711" t="str">
            <v>24/04/2006</v>
          </cell>
          <cell r="K2711">
            <v>18.227001025641002</v>
          </cell>
          <cell r="L2711">
            <v>26510</v>
          </cell>
          <cell r="M2711">
            <v>2560.4520000000002</v>
          </cell>
          <cell r="U2711">
            <v>463.92500000000001</v>
          </cell>
          <cell r="Y2711">
            <v>340</v>
          </cell>
          <cell r="AA2711">
            <v>4904.3500000000004</v>
          </cell>
          <cell r="AX2711">
            <v>463.92500000000001</v>
          </cell>
          <cell r="BF2711">
            <v>300</v>
          </cell>
          <cell r="BG2711">
            <v>35542.652000000002</v>
          </cell>
          <cell r="BH2711">
            <v>30338.302000000003</v>
          </cell>
        </row>
        <row r="2712">
          <cell r="D2712" t="str">
            <v>S10281</v>
          </cell>
          <cell r="E2712" t="str">
            <v>ugb</v>
          </cell>
          <cell r="F2712" t="str">
            <v>TRL</v>
          </cell>
          <cell r="G2712" t="str">
            <v>UT42</v>
          </cell>
          <cell r="H2712" t="str">
            <v>4</v>
          </cell>
          <cell r="J2712" t="str">
            <v>15/03/2010</v>
          </cell>
          <cell r="K2712">
            <v>68.75</v>
          </cell>
          <cell r="L2712">
            <v>68.75</v>
          </cell>
          <cell r="M2712">
            <v>0</v>
          </cell>
          <cell r="BG2712">
            <v>68.75</v>
          </cell>
          <cell r="BH2712">
            <v>68.75</v>
          </cell>
        </row>
        <row r="2713">
          <cell r="D2713" t="str">
            <v>W61220</v>
          </cell>
          <cell r="E2713" t="str">
            <v>ugb</v>
          </cell>
          <cell r="F2713" t="str">
            <v>WWN</v>
          </cell>
          <cell r="G2713" t="str">
            <v>UU31</v>
          </cell>
          <cell r="H2713" t="str">
            <v>5</v>
          </cell>
          <cell r="I2713" t="str">
            <v>GB</v>
          </cell>
          <cell r="J2713" t="str">
            <v>02/04/2001</v>
          </cell>
          <cell r="K2713">
            <v>29.013965128205001</v>
          </cell>
          <cell r="L2713">
            <v>40170</v>
          </cell>
          <cell r="M2713">
            <v>4445.5320000000002</v>
          </cell>
          <cell r="U2713">
            <v>702.97500000000002</v>
          </cell>
          <cell r="Y2713">
            <v>414.1</v>
          </cell>
          <cell r="AA2713">
            <v>7431.45</v>
          </cell>
          <cell r="AM2713">
            <v>2410.1999999999998</v>
          </cell>
          <cell r="AX2713">
            <v>702.97500000000002</v>
          </cell>
          <cell r="BF2713">
            <v>300</v>
          </cell>
          <cell r="BG2713">
            <v>56577.232000000004</v>
          </cell>
          <cell r="BH2713">
            <v>48845.782000000007</v>
          </cell>
        </row>
        <row r="2714">
          <cell r="D2714" t="str">
            <v>W61174</v>
          </cell>
          <cell r="E2714" t="str">
            <v>ugb</v>
          </cell>
          <cell r="F2714" t="str">
            <v>WWN</v>
          </cell>
          <cell r="G2714" t="str">
            <v>UU31</v>
          </cell>
          <cell r="H2714" t="str">
            <v>7</v>
          </cell>
          <cell r="I2714" t="str">
            <v>GB</v>
          </cell>
          <cell r="J2714" t="str">
            <v>01/11/1999</v>
          </cell>
          <cell r="K2714">
            <v>17.166412399999999</v>
          </cell>
          <cell r="L2714">
            <v>25052.947499999998</v>
          </cell>
          <cell r="M2714">
            <v>2359.3787550000002</v>
          </cell>
          <cell r="U2714">
            <v>438.42658125000003</v>
          </cell>
          <cell r="AA2714">
            <v>4634.7952875000001</v>
          </cell>
          <cell r="AH2714">
            <v>250.52947499999999</v>
          </cell>
          <cell r="AX2714">
            <v>438.42658125000003</v>
          </cell>
          <cell r="BF2714">
            <v>300</v>
          </cell>
          <cell r="BG2714">
            <v>33474.504180000004</v>
          </cell>
          <cell r="BH2714">
            <v>28539.708892500003</v>
          </cell>
        </row>
        <row r="2715">
          <cell r="D2715" t="str">
            <v>U02984</v>
          </cell>
          <cell r="E2715" t="str">
            <v>ugb</v>
          </cell>
          <cell r="F2715" t="str">
            <v>SBR</v>
          </cell>
          <cell r="G2715" t="str">
            <v>UT31</v>
          </cell>
          <cell r="H2715" t="str">
            <v>6</v>
          </cell>
          <cell r="J2715" t="str">
            <v>03/02/2009</v>
          </cell>
          <cell r="K2715">
            <v>23</v>
          </cell>
          <cell r="L2715">
            <v>23</v>
          </cell>
          <cell r="M2715">
            <v>0</v>
          </cell>
          <cell r="BG2715">
            <v>23</v>
          </cell>
          <cell r="BH2715">
            <v>23</v>
          </cell>
        </row>
        <row r="2716">
          <cell r="D2716" t="str">
            <v>A76463</v>
          </cell>
          <cell r="E2716" t="str">
            <v>ugb</v>
          </cell>
          <cell r="F2716" t="str">
            <v>TRS</v>
          </cell>
          <cell r="G2716" t="str">
            <v>UT43</v>
          </cell>
          <cell r="H2716" t="str">
            <v>11</v>
          </cell>
          <cell r="I2716" t="str">
            <v>GB</v>
          </cell>
          <cell r="J2716" t="str">
            <v>10/02/2014</v>
          </cell>
          <cell r="K2716">
            <v>0</v>
          </cell>
          <cell r="L2716">
            <v>0</v>
          </cell>
          <cell r="M2716">
            <v>0</v>
          </cell>
          <cell r="BG2716">
            <v>0</v>
          </cell>
          <cell r="BH2716">
            <v>0</v>
          </cell>
        </row>
        <row r="2717">
          <cell r="D2717" t="str">
            <v>U02964</v>
          </cell>
          <cell r="E2717" t="str">
            <v>ugb</v>
          </cell>
          <cell r="F2717" t="str">
            <v>TRL</v>
          </cell>
          <cell r="G2717" t="str">
            <v>UT41</v>
          </cell>
          <cell r="H2717" t="str">
            <v>7</v>
          </cell>
          <cell r="J2717" t="str">
            <v>12/11/2008</v>
          </cell>
          <cell r="K2717">
            <v>0</v>
          </cell>
          <cell r="L2717">
            <v>24</v>
          </cell>
          <cell r="M2717">
            <v>0</v>
          </cell>
          <cell r="BG2717">
            <v>24</v>
          </cell>
          <cell r="BH2717">
            <v>24</v>
          </cell>
        </row>
        <row r="2718">
          <cell r="D2718" t="str">
            <v>A76534</v>
          </cell>
          <cell r="E2718" t="str">
            <v>ugb</v>
          </cell>
          <cell r="F2718" t="str">
            <v>SBR</v>
          </cell>
          <cell r="G2718" t="str">
            <v>UT31</v>
          </cell>
          <cell r="H2718" t="str">
            <v>7</v>
          </cell>
          <cell r="J2718" t="str">
            <v>14/04/2014</v>
          </cell>
          <cell r="K2718">
            <v>0</v>
          </cell>
          <cell r="L2718">
            <v>27</v>
          </cell>
          <cell r="M2718">
            <v>0</v>
          </cell>
          <cell r="BG2718">
            <v>27</v>
          </cell>
          <cell r="BH2718">
            <v>27</v>
          </cell>
        </row>
        <row r="2719">
          <cell r="D2719" t="str">
            <v>A00173</v>
          </cell>
          <cell r="E2719" t="str">
            <v>ugb</v>
          </cell>
          <cell r="F2719" t="str">
            <v>WEN</v>
          </cell>
          <cell r="G2719" t="str">
            <v>UU41</v>
          </cell>
          <cell r="H2719" t="str">
            <v>0</v>
          </cell>
          <cell r="I2719" t="str">
            <v>GB</v>
          </cell>
          <cell r="J2719" t="str">
            <v>12/03/2007</v>
          </cell>
          <cell r="K2719">
            <v>17.442982692308</v>
          </cell>
          <cell r="L2719">
            <v>27054</v>
          </cell>
          <cell r="M2719">
            <v>2635.5239999999999</v>
          </cell>
          <cell r="U2719">
            <v>473.44499999999999</v>
          </cell>
          <cell r="Y2719">
            <v>340</v>
          </cell>
          <cell r="AA2719">
            <v>5004.99</v>
          </cell>
          <cell r="AX2719">
            <v>473.44499999999999</v>
          </cell>
          <cell r="BF2719">
            <v>300</v>
          </cell>
          <cell r="BG2719">
            <v>36281.404000000002</v>
          </cell>
          <cell r="BH2719">
            <v>30976.414000000004</v>
          </cell>
        </row>
        <row r="2720">
          <cell r="D2720" t="str">
            <v>A74934</v>
          </cell>
          <cell r="E2720" t="str">
            <v>ugb</v>
          </cell>
          <cell r="F2720" t="str">
            <v>TRL</v>
          </cell>
          <cell r="G2720" t="str">
            <v>UT42</v>
          </cell>
          <cell r="H2720" t="str">
            <v>6</v>
          </cell>
          <cell r="J2720" t="str">
            <v>23/10/2012</v>
          </cell>
          <cell r="K2720">
            <v>0</v>
          </cell>
          <cell r="L2720">
            <v>56</v>
          </cell>
          <cell r="M2720">
            <v>0</v>
          </cell>
          <cell r="BG2720">
            <v>56</v>
          </cell>
          <cell r="BH2720">
            <v>56</v>
          </cell>
        </row>
        <row r="2721">
          <cell r="D2721" t="str">
            <v>A24750</v>
          </cell>
          <cell r="E2721" t="str">
            <v>ugb</v>
          </cell>
          <cell r="F2721" t="str">
            <v>BBI</v>
          </cell>
          <cell r="G2721" t="str">
            <v>UP21</v>
          </cell>
          <cell r="H2721" t="str">
            <v>6</v>
          </cell>
          <cell r="I2721" t="str">
            <v>ZA</v>
          </cell>
          <cell r="J2721" t="str">
            <v>22/03/2006</v>
          </cell>
          <cell r="K2721">
            <v>21.070631794872</v>
          </cell>
          <cell r="L2721">
            <v>37070</v>
          </cell>
          <cell r="M2721">
            <v>4017.732</v>
          </cell>
          <cell r="BG2721">
            <v>41087.732000000004</v>
          </cell>
          <cell r="BH2721">
            <v>41087.732000000004</v>
          </cell>
        </row>
        <row r="2722">
          <cell r="D2722" t="str">
            <v>S10312</v>
          </cell>
          <cell r="E2722" t="str">
            <v>ugb</v>
          </cell>
          <cell r="F2722" t="str">
            <v>MMA</v>
          </cell>
          <cell r="G2722" t="str">
            <v>UU81</v>
          </cell>
          <cell r="H2722" t="str">
            <v>11</v>
          </cell>
          <cell r="I2722" t="str">
            <v>GB</v>
          </cell>
          <cell r="J2722" t="str">
            <v>01/11/2011</v>
          </cell>
          <cell r="K2722">
            <v>0</v>
          </cell>
          <cell r="L2722">
            <v>60</v>
          </cell>
          <cell r="M2722">
            <v>0</v>
          </cell>
          <cell r="BG2722">
            <v>60</v>
          </cell>
          <cell r="BH2722">
            <v>60</v>
          </cell>
        </row>
        <row r="2723">
          <cell r="D2723" t="str">
            <v>A00318</v>
          </cell>
          <cell r="E2723" t="str">
            <v>ugb</v>
          </cell>
          <cell r="F2723" t="str">
            <v>THW</v>
          </cell>
          <cell r="G2723" t="str">
            <v>UT21</v>
          </cell>
          <cell r="H2723" t="str">
            <v>2</v>
          </cell>
          <cell r="I2723" t="str">
            <v>GB</v>
          </cell>
          <cell r="J2723" t="str">
            <v>01/07/1985</v>
          </cell>
          <cell r="K2723">
            <v>62.016633846154001</v>
          </cell>
          <cell r="L2723">
            <v>77750</v>
          </cell>
          <cell r="M2723">
            <v>10682.856</v>
          </cell>
          <cell r="P2723">
            <v>7618</v>
          </cell>
          <cell r="U2723">
            <v>1360.625</v>
          </cell>
          <cell r="X2723">
            <v>956.58</v>
          </cell>
          <cell r="AA2723">
            <v>14383.75</v>
          </cell>
          <cell r="AO2723">
            <v>6220</v>
          </cell>
          <cell r="AX2723">
            <v>1360.625</v>
          </cell>
          <cell r="BD2723">
            <v>600</v>
          </cell>
          <cell r="BG2723">
            <v>120932.436</v>
          </cell>
          <cell r="BH2723">
            <v>105948.686</v>
          </cell>
        </row>
        <row r="2724">
          <cell r="D2724" t="str">
            <v>S10272</v>
          </cell>
          <cell r="E2724" t="str">
            <v>ugb</v>
          </cell>
          <cell r="F2724" t="str">
            <v>SBR</v>
          </cell>
          <cell r="G2724" t="str">
            <v>UT31</v>
          </cell>
          <cell r="H2724" t="str">
            <v>5</v>
          </cell>
          <cell r="J2724" t="str">
            <v>01/02/2010</v>
          </cell>
          <cell r="K2724">
            <v>0</v>
          </cell>
          <cell r="L2724">
            <v>27.5</v>
          </cell>
          <cell r="M2724">
            <v>0</v>
          </cell>
          <cell r="BG2724">
            <v>27.5</v>
          </cell>
          <cell r="BH2724">
            <v>27.5</v>
          </cell>
        </row>
        <row r="2725">
          <cell r="D2725" t="str">
            <v>A00312</v>
          </cell>
          <cell r="E2725" t="str">
            <v>ugb</v>
          </cell>
          <cell r="F2725" t="str">
            <v>BBI</v>
          </cell>
          <cell r="G2725" t="str">
            <v>UP21</v>
          </cell>
          <cell r="H2725" t="str">
            <v>0</v>
          </cell>
          <cell r="I2725" t="str">
            <v>GB</v>
          </cell>
          <cell r="J2725" t="str">
            <v>05/03/2008</v>
          </cell>
          <cell r="K2725">
            <v>17.89715</v>
          </cell>
          <cell r="L2725">
            <v>28000</v>
          </cell>
          <cell r="M2725">
            <v>2766.0720000000001</v>
          </cell>
          <cell r="U2725">
            <v>490</v>
          </cell>
          <cell r="AA2725">
            <v>5180</v>
          </cell>
          <cell r="AX2725">
            <v>490</v>
          </cell>
          <cell r="BF2725">
            <v>300</v>
          </cell>
          <cell r="BG2725">
            <v>37226.072</v>
          </cell>
          <cell r="BH2725">
            <v>31746.072</v>
          </cell>
        </row>
        <row r="2726">
          <cell r="D2726" t="str">
            <v>A49883</v>
          </cell>
          <cell r="E2726" t="str">
            <v>ugb</v>
          </cell>
          <cell r="F2726" t="str">
            <v>THW</v>
          </cell>
          <cell r="G2726" t="str">
            <v>UT21</v>
          </cell>
          <cell r="H2726" t="str">
            <v>8</v>
          </cell>
          <cell r="I2726" t="str">
            <v>GB</v>
          </cell>
          <cell r="J2726" t="str">
            <v>16/07/2007</v>
          </cell>
          <cell r="K2726">
            <v>26.647680502564</v>
          </cell>
          <cell r="L2726">
            <v>33700</v>
          </cell>
          <cell r="M2726">
            <v>4105.66698</v>
          </cell>
          <cell r="P2726">
            <v>4007.21</v>
          </cell>
          <cell r="U2726">
            <v>589.75</v>
          </cell>
          <cell r="Y2726">
            <v>414.1</v>
          </cell>
          <cell r="AA2726">
            <v>6234.5</v>
          </cell>
          <cell r="AM2726">
            <v>2022</v>
          </cell>
          <cell r="AX2726">
            <v>589.75</v>
          </cell>
          <cell r="BF2726">
            <v>300</v>
          </cell>
          <cell r="BG2726">
            <v>51962.976979999999</v>
          </cell>
          <cell r="BH2726">
            <v>45428.476979999999</v>
          </cell>
        </row>
        <row r="2727">
          <cell r="D2727" t="str">
            <v>A50120</v>
          </cell>
          <cell r="E2727" t="str">
            <v>ugb</v>
          </cell>
          <cell r="F2727" t="str">
            <v>TRL</v>
          </cell>
          <cell r="G2727" t="str">
            <v>UT41</v>
          </cell>
          <cell r="H2727" t="str">
            <v>11</v>
          </cell>
          <cell r="I2727" t="str">
            <v>GB</v>
          </cell>
          <cell r="J2727" t="str">
            <v>31/08/2010</v>
          </cell>
          <cell r="K2727">
            <v>5.4187548717949996</v>
          </cell>
          <cell r="L2727">
            <v>10250</v>
          </cell>
          <cell r="M2727">
            <v>316.572</v>
          </cell>
          <cell r="BG2727">
            <v>10566.572</v>
          </cell>
          <cell r="BH2727">
            <v>10566.572</v>
          </cell>
        </row>
        <row r="2728">
          <cell r="D2728" t="str">
            <v>W61441</v>
          </cell>
          <cell r="E2728" t="str">
            <v>ugb</v>
          </cell>
          <cell r="F2728" t="str">
            <v>WWN</v>
          </cell>
          <cell r="G2728" t="str">
            <v>UU31</v>
          </cell>
          <cell r="H2728" t="str">
            <v>0</v>
          </cell>
          <cell r="I2728" t="str">
            <v>GB</v>
          </cell>
          <cell r="J2728" t="str">
            <v>10/10/2005</v>
          </cell>
          <cell r="K2728">
            <v>36.098693333333003</v>
          </cell>
          <cell r="L2728">
            <v>50200</v>
          </cell>
          <cell r="M2728">
            <v>6148.4520000000002</v>
          </cell>
          <cell r="O2728">
            <v>2310</v>
          </cell>
          <cell r="U2728">
            <v>878.5</v>
          </cell>
          <cell r="Y2728">
            <v>340</v>
          </cell>
          <cell r="AA2728">
            <v>9287</v>
          </cell>
          <cell r="AX2728">
            <v>878.5</v>
          </cell>
          <cell r="BE2728">
            <v>350</v>
          </cell>
          <cell r="BG2728">
            <v>70392.452000000005</v>
          </cell>
          <cell r="BH2728">
            <v>60755.452000000005</v>
          </cell>
        </row>
        <row r="2729">
          <cell r="D2729" t="str">
            <v>A25062</v>
          </cell>
          <cell r="E2729" t="str">
            <v>ugb</v>
          </cell>
          <cell r="F2729" t="str">
            <v>GCL</v>
          </cell>
          <cell r="G2729" t="str">
            <v>UP21</v>
          </cell>
          <cell r="H2729" t="str">
            <v>10</v>
          </cell>
          <cell r="I2729" t="str">
            <v>GB</v>
          </cell>
          <cell r="J2729" t="str">
            <v>01/10/2008</v>
          </cell>
          <cell r="K2729">
            <v>6.7318317948719999</v>
          </cell>
          <cell r="L2729">
            <v>12500</v>
          </cell>
          <cell r="M2729">
            <v>627.072</v>
          </cell>
          <cell r="BG2729">
            <v>13127.072</v>
          </cell>
          <cell r="BH2729">
            <v>13127.072</v>
          </cell>
        </row>
        <row r="2730">
          <cell r="D2730" t="str">
            <v>A40096</v>
          </cell>
          <cell r="E2730" t="str">
            <v>ugb</v>
          </cell>
          <cell r="F2730" t="str">
            <v>SBR</v>
          </cell>
          <cell r="G2730" t="str">
            <v>UT31</v>
          </cell>
          <cell r="H2730" t="str">
            <v>2</v>
          </cell>
          <cell r="I2730" t="str">
            <v>GB</v>
          </cell>
          <cell r="J2730" t="str">
            <v>01/03/1993</v>
          </cell>
          <cell r="K2730">
            <v>70.095483851281998</v>
          </cell>
          <cell r="L2730">
            <v>70367.316000000006</v>
          </cell>
          <cell r="M2730">
            <v>9612.5440080000008</v>
          </cell>
          <cell r="P2730">
            <v>7244.8</v>
          </cell>
          <cell r="U2730">
            <v>1231.42803</v>
          </cell>
          <cell r="Y2730">
            <v>414.1</v>
          </cell>
          <cell r="AA2730">
            <v>13017.953460000001</v>
          </cell>
          <cell r="AO2730">
            <v>5629.3852800000004</v>
          </cell>
          <cell r="AX2730">
            <v>1231.42803</v>
          </cell>
          <cell r="BD2730">
            <v>600</v>
          </cell>
          <cell r="BG2730">
            <v>109348.95480799999</v>
          </cell>
          <cell r="BH2730">
            <v>95731.001347999991</v>
          </cell>
        </row>
        <row r="2731">
          <cell r="D2731" t="str">
            <v>U03150</v>
          </cell>
          <cell r="E2731" t="str">
            <v>ugb</v>
          </cell>
          <cell r="F2731" t="str">
            <v>TRL</v>
          </cell>
          <cell r="G2731" t="str">
            <v>UT43</v>
          </cell>
          <cell r="H2731" t="str">
            <v>7</v>
          </cell>
          <cell r="J2731" t="str">
            <v>06/09/2010</v>
          </cell>
          <cell r="K2731">
            <v>0</v>
          </cell>
          <cell r="L2731">
            <v>33</v>
          </cell>
          <cell r="M2731">
            <v>0</v>
          </cell>
          <cell r="BG2731">
            <v>33</v>
          </cell>
          <cell r="BH2731">
            <v>33</v>
          </cell>
        </row>
        <row r="2732">
          <cell r="D2732" t="str">
            <v>A74287</v>
          </cell>
          <cell r="E2732" t="str">
            <v>ugb</v>
          </cell>
          <cell r="F2732" t="str">
            <v>TPL</v>
          </cell>
          <cell r="G2732" t="str">
            <v>UT22</v>
          </cell>
          <cell r="H2732" t="str">
            <v>6</v>
          </cell>
          <cell r="I2732" t="str">
            <v>HK</v>
          </cell>
          <cell r="J2732" t="str">
            <v>01/08/2006</v>
          </cell>
          <cell r="K2732">
            <v>26.836498461538</v>
          </cell>
          <cell r="L2732">
            <v>46950</v>
          </cell>
          <cell r="M2732">
            <v>5381.1719999999996</v>
          </cell>
          <cell r="BG2732">
            <v>52331.171999999999</v>
          </cell>
          <cell r="BH2732">
            <v>52331.171999999999</v>
          </cell>
        </row>
        <row r="2733">
          <cell r="D2733" t="str">
            <v>A80032</v>
          </cell>
          <cell r="E2733" t="str">
            <v>ugb</v>
          </cell>
          <cell r="F2733" t="str">
            <v>ERE</v>
          </cell>
          <cell r="G2733" t="str">
            <v>UU81</v>
          </cell>
          <cell r="H2733" t="str">
            <v>8</v>
          </cell>
          <cell r="J2733" t="str">
            <v>19/12/2012</v>
          </cell>
          <cell r="K2733">
            <v>25.990293333333</v>
          </cell>
          <cell r="L2733">
            <v>45500</v>
          </cell>
          <cell r="M2733">
            <v>5181.0720000000001</v>
          </cell>
          <cell r="BG2733">
            <v>50681.072</v>
          </cell>
          <cell r="BH2733">
            <v>50681.072</v>
          </cell>
        </row>
        <row r="2734">
          <cell r="D2734" t="str">
            <v>W61417</v>
          </cell>
          <cell r="E2734" t="str">
            <v>ugb</v>
          </cell>
          <cell r="F2734" t="str">
            <v>WEN</v>
          </cell>
          <cell r="G2734" t="str">
            <v>UU41</v>
          </cell>
          <cell r="H2734" t="str">
            <v>0</v>
          </cell>
          <cell r="I2734" t="str">
            <v>IR</v>
          </cell>
          <cell r="J2734" t="str">
            <v>23/05/2005</v>
          </cell>
          <cell r="K2734">
            <v>16.449291974358999</v>
          </cell>
          <cell r="L2734">
            <v>23957.325000000001</v>
          </cell>
          <cell r="M2734">
            <v>2208.1828500000001</v>
          </cell>
          <cell r="U2734">
            <v>419.25318750000002</v>
          </cell>
          <cell r="Y2734">
            <v>340</v>
          </cell>
          <cell r="AA2734">
            <v>4432.105125</v>
          </cell>
          <cell r="AX2734">
            <v>419.25318750000002</v>
          </cell>
          <cell r="BF2734">
            <v>300</v>
          </cell>
          <cell r="BG2734">
            <v>32076.119350000001</v>
          </cell>
          <cell r="BH2734">
            <v>27344.014224999999</v>
          </cell>
        </row>
        <row r="2735">
          <cell r="D2735" t="str">
            <v>A50253</v>
          </cell>
          <cell r="E2735" t="str">
            <v>ugb</v>
          </cell>
          <cell r="F2735" t="str">
            <v>TRL</v>
          </cell>
          <cell r="G2735" t="str">
            <v>UT42</v>
          </cell>
          <cell r="H2735" t="str">
            <v>7</v>
          </cell>
          <cell r="J2735" t="str">
            <v>08/05/2012</v>
          </cell>
          <cell r="K2735">
            <v>38.450000000000003</v>
          </cell>
          <cell r="L2735">
            <v>38.450000000000003</v>
          </cell>
          <cell r="M2735">
            <v>0</v>
          </cell>
          <cell r="BG2735">
            <v>38.450000000000003</v>
          </cell>
          <cell r="BH2735">
            <v>38.450000000000003</v>
          </cell>
        </row>
        <row r="2736">
          <cell r="D2736" t="str">
            <v>A25264</v>
          </cell>
          <cell r="E2736" t="str">
            <v>ugb</v>
          </cell>
          <cell r="F2736" t="str">
            <v>WWN</v>
          </cell>
          <cell r="G2736" t="str">
            <v>UU31</v>
          </cell>
          <cell r="H2736" t="str">
            <v>3</v>
          </cell>
          <cell r="I2736" t="str">
            <v>GB</v>
          </cell>
          <cell r="J2736" t="str">
            <v>05/03/2012</v>
          </cell>
          <cell r="K2736">
            <v>55.699921764103003</v>
          </cell>
          <cell r="L2736">
            <v>74160</v>
          </cell>
          <cell r="M2736">
            <v>9745.2674399999996</v>
          </cell>
          <cell r="P2736">
            <v>4413.88</v>
          </cell>
          <cell r="U2736">
            <v>1297.8</v>
          </cell>
          <cell r="Y2736">
            <v>414.1</v>
          </cell>
          <cell r="AA2736">
            <v>13719.6</v>
          </cell>
          <cell r="AK2736">
            <v>2966.4</v>
          </cell>
          <cell r="AX2736">
            <v>1297.8</v>
          </cell>
          <cell r="BD2736">
            <v>600</v>
          </cell>
          <cell r="BG2736">
            <v>108614.84744</v>
          </cell>
          <cell r="BH2736">
            <v>94295.247439999992</v>
          </cell>
        </row>
        <row r="2737">
          <cell r="D2737" t="str">
            <v>A25158</v>
          </cell>
          <cell r="E2737" t="str">
            <v>ugb</v>
          </cell>
          <cell r="F2737" t="str">
            <v>GGE</v>
          </cell>
          <cell r="G2737" t="str">
            <v>UP31</v>
          </cell>
          <cell r="H2737" t="str">
            <v>4</v>
          </cell>
          <cell r="I2737" t="str">
            <v>GB</v>
          </cell>
          <cell r="J2737" t="str">
            <v>28/09/2009</v>
          </cell>
          <cell r="K2737">
            <v>34.014652307692003</v>
          </cell>
          <cell r="L2737">
            <v>59250</v>
          </cell>
          <cell r="M2737">
            <v>7078.5720000000001</v>
          </cell>
          <cell r="BG2737">
            <v>66328.572</v>
          </cell>
          <cell r="BH2737">
            <v>66328.572</v>
          </cell>
        </row>
        <row r="2738">
          <cell r="D2738" t="str">
            <v>A76274</v>
          </cell>
          <cell r="E2738" t="str">
            <v>ugb</v>
          </cell>
          <cell r="F2738" t="str">
            <v>WTC</v>
          </cell>
          <cell r="G2738" t="str">
            <v>UU22</v>
          </cell>
          <cell r="H2738" t="str">
            <v>5</v>
          </cell>
          <cell r="I2738" t="str">
            <v>GB</v>
          </cell>
          <cell r="J2738" t="str">
            <v>30/09/2013</v>
          </cell>
          <cell r="K2738">
            <v>31.870703589744</v>
          </cell>
          <cell r="L2738">
            <v>45350</v>
          </cell>
          <cell r="M2738">
            <v>5160.3720000000003</v>
          </cell>
          <cell r="U2738">
            <v>793.625</v>
          </cell>
          <cell r="AA2738">
            <v>8389.75</v>
          </cell>
          <cell r="AJ2738">
            <v>1360.5</v>
          </cell>
          <cell r="AX2738">
            <v>793.625</v>
          </cell>
          <cell r="BF2738">
            <v>300</v>
          </cell>
          <cell r="BG2738">
            <v>62147.872000000003</v>
          </cell>
          <cell r="BH2738">
            <v>53458.122000000003</v>
          </cell>
        </row>
        <row r="2739">
          <cell r="D2739" t="str">
            <v>A74266</v>
          </cell>
          <cell r="E2739" t="str">
            <v>ugb</v>
          </cell>
          <cell r="F2739" t="str">
            <v>EEC</v>
          </cell>
          <cell r="G2739" t="str">
            <v>UE21</v>
          </cell>
          <cell r="H2739" t="str">
            <v>0</v>
          </cell>
          <cell r="I2739" t="str">
            <v>GB</v>
          </cell>
          <cell r="J2739" t="str">
            <v>06/04/2006</v>
          </cell>
          <cell r="K2739">
            <v>12.955716346154</v>
          </cell>
          <cell r="L2739">
            <v>12607.2</v>
          </cell>
          <cell r="M2739">
            <v>0</v>
          </cell>
          <cell r="U2739">
            <v>220.626</v>
          </cell>
          <cell r="AA2739">
            <v>2332.3319999999999</v>
          </cell>
          <cell r="AT2739">
            <v>1008.576</v>
          </cell>
          <cell r="BG2739">
            <v>16168.734</v>
          </cell>
          <cell r="BH2739">
            <v>13836.402</v>
          </cell>
        </row>
        <row r="2740">
          <cell r="D2740" t="str">
            <v>A93114</v>
          </cell>
          <cell r="E2740" t="str">
            <v>ugb</v>
          </cell>
          <cell r="F2740" t="str">
            <v>WWN</v>
          </cell>
          <cell r="G2740" t="str">
            <v>UU71</v>
          </cell>
          <cell r="H2740" t="str">
            <v>3</v>
          </cell>
          <cell r="I2740" t="str">
            <v>GB</v>
          </cell>
          <cell r="J2740" t="str">
            <v>13/10/2003</v>
          </cell>
          <cell r="K2740">
            <v>33.672668717949001</v>
          </cell>
          <cell r="L2740">
            <v>58664</v>
          </cell>
          <cell r="M2740">
            <v>6997.7039999999997</v>
          </cell>
          <cell r="BG2740">
            <v>65661.703999999998</v>
          </cell>
          <cell r="BH2740">
            <v>65661.703999999998</v>
          </cell>
        </row>
        <row r="2741">
          <cell r="D2741" t="str">
            <v>S10328</v>
          </cell>
          <cell r="E2741" t="str">
            <v>ugb</v>
          </cell>
          <cell r="F2741" t="str">
            <v>TRL</v>
          </cell>
          <cell r="G2741" t="str">
            <v>UT42</v>
          </cell>
          <cell r="H2741" t="str">
            <v>3</v>
          </cell>
          <cell r="J2741" t="str">
            <v>20/05/2012</v>
          </cell>
          <cell r="K2741">
            <v>0</v>
          </cell>
          <cell r="L2741">
            <v>92.07</v>
          </cell>
          <cell r="M2741">
            <v>0</v>
          </cell>
          <cell r="BG2741">
            <v>92.07</v>
          </cell>
          <cell r="BH2741">
            <v>92.07</v>
          </cell>
        </row>
        <row r="2742">
          <cell r="D2742" t="str">
            <v>A99295</v>
          </cell>
          <cell r="E2742" t="str">
            <v>ugb</v>
          </cell>
          <cell r="F2742" t="str">
            <v>THW</v>
          </cell>
          <cell r="G2742" t="str">
            <v>UT21</v>
          </cell>
          <cell r="H2742" t="str">
            <v>7</v>
          </cell>
          <cell r="I2742" t="str">
            <v>GB</v>
          </cell>
          <cell r="J2742" t="str">
            <v>05/12/2005</v>
          </cell>
          <cell r="K2742">
            <v>26.345216410256</v>
          </cell>
          <cell r="L2742">
            <v>36500</v>
          </cell>
          <cell r="M2742">
            <v>3939.0720000000001</v>
          </cell>
          <cell r="U2742">
            <v>638.75</v>
          </cell>
          <cell r="Y2742">
            <v>414.1</v>
          </cell>
          <cell r="AA2742">
            <v>6752.5</v>
          </cell>
          <cell r="AM2742">
            <v>2190</v>
          </cell>
          <cell r="AX2742">
            <v>638.75</v>
          </cell>
          <cell r="BF2742">
            <v>300</v>
          </cell>
          <cell r="BG2742">
            <v>51373.171999999999</v>
          </cell>
          <cell r="BH2742">
            <v>44320.671999999999</v>
          </cell>
        </row>
        <row r="2743">
          <cell r="D2743" t="str">
            <v>A92002</v>
          </cell>
          <cell r="E2743" t="str">
            <v>ugb</v>
          </cell>
          <cell r="F2743" t="str">
            <v>SBS</v>
          </cell>
          <cell r="G2743" t="str">
            <v>UP51</v>
          </cell>
          <cell r="H2743" t="str">
            <v>6</v>
          </cell>
          <cell r="I2743" t="str">
            <v>GB</v>
          </cell>
          <cell r="J2743" t="str">
            <v>18/06/2001</v>
          </cell>
          <cell r="K2743">
            <v>20.296791794872</v>
          </cell>
          <cell r="L2743">
            <v>35744</v>
          </cell>
          <cell r="M2743">
            <v>3834.7440000000001</v>
          </cell>
          <cell r="BG2743">
            <v>39578.743999999999</v>
          </cell>
          <cell r="BH2743">
            <v>39578.743999999999</v>
          </cell>
        </row>
        <row r="2744">
          <cell r="D2744" t="str">
            <v>A50139</v>
          </cell>
          <cell r="E2744" t="str">
            <v>ugb</v>
          </cell>
          <cell r="F2744" t="str">
            <v>SBR</v>
          </cell>
          <cell r="G2744" t="str">
            <v>UT31</v>
          </cell>
          <cell r="H2744" t="str">
            <v>10</v>
          </cell>
          <cell r="I2744" t="str">
            <v>GB</v>
          </cell>
          <cell r="J2744" t="str">
            <v>21/06/2010</v>
          </cell>
          <cell r="K2744">
            <v>9.8673423076920006</v>
          </cell>
          <cell r="L2744">
            <v>19000</v>
          </cell>
          <cell r="M2744">
            <v>1524.0719999999999</v>
          </cell>
          <cell r="BG2744">
            <v>20524.072</v>
          </cell>
          <cell r="BH2744">
            <v>20524.072</v>
          </cell>
        </row>
        <row r="2745">
          <cell r="D2745" t="str">
            <v>A49974</v>
          </cell>
          <cell r="E2745" t="str">
            <v>ugb</v>
          </cell>
          <cell r="F2745" t="str">
            <v>SBS</v>
          </cell>
          <cell r="G2745" t="str">
            <v>UP51</v>
          </cell>
          <cell r="H2745" t="str">
            <v>0</v>
          </cell>
          <cell r="I2745" t="str">
            <v>GB</v>
          </cell>
          <cell r="J2745" t="str">
            <v>30/06/2008</v>
          </cell>
          <cell r="K2745">
            <v>9.9415753846149997</v>
          </cell>
          <cell r="L2745">
            <v>18000</v>
          </cell>
          <cell r="M2745">
            <v>1386.0719999999999</v>
          </cell>
          <cell r="BG2745">
            <v>19386.072</v>
          </cell>
          <cell r="BH2745">
            <v>19386.072</v>
          </cell>
        </row>
        <row r="2746">
          <cell r="D2746" t="str">
            <v>A76201</v>
          </cell>
          <cell r="E2746" t="str">
            <v>ugb</v>
          </cell>
          <cell r="F2746" t="str">
            <v>EEC</v>
          </cell>
          <cell r="G2746" t="str">
            <v>UE21</v>
          </cell>
          <cell r="H2746" t="str">
            <v>10</v>
          </cell>
          <cell r="I2746" t="str">
            <v>GB</v>
          </cell>
          <cell r="J2746" t="str">
            <v>24/06/2013</v>
          </cell>
          <cell r="K2746">
            <v>11.329831794872</v>
          </cell>
          <cell r="L2746">
            <v>19000</v>
          </cell>
          <cell r="M2746">
            <v>1524.0719999999999</v>
          </cell>
          <cell r="U2746">
            <v>332.5</v>
          </cell>
          <cell r="Y2746">
            <v>414.1</v>
          </cell>
          <cell r="AH2746">
            <v>190</v>
          </cell>
          <cell r="AX2746">
            <v>332.5</v>
          </cell>
          <cell r="BF2746">
            <v>300</v>
          </cell>
          <cell r="BG2746">
            <v>22093.171999999999</v>
          </cell>
          <cell r="BH2746">
            <v>21793.171999999999</v>
          </cell>
        </row>
        <row r="2747">
          <cell r="D2747" t="str">
            <v>A74267</v>
          </cell>
          <cell r="E2747" t="str">
            <v>ugb</v>
          </cell>
          <cell r="F2747" t="str">
            <v>EEC</v>
          </cell>
          <cell r="G2747" t="str">
            <v>UE21</v>
          </cell>
          <cell r="H2747" t="str">
            <v>6</v>
          </cell>
          <cell r="I2747" t="str">
            <v>GB</v>
          </cell>
          <cell r="J2747" t="str">
            <v>06/04/2006</v>
          </cell>
          <cell r="K2747">
            <v>21.849922230769</v>
          </cell>
          <cell r="L2747">
            <v>30992.7</v>
          </cell>
          <cell r="M2747">
            <v>3179.0646000000002</v>
          </cell>
          <cell r="U2747">
            <v>542.37225000000001</v>
          </cell>
          <cell r="AA2747">
            <v>5733.6495000000004</v>
          </cell>
          <cell r="AM2747">
            <v>1859.5619999999999</v>
          </cell>
          <cell r="BF2747">
            <v>300</v>
          </cell>
          <cell r="BG2747">
            <v>42607.34835</v>
          </cell>
          <cell r="BH2747">
            <v>36573.698850000001</v>
          </cell>
        </row>
        <row r="2748">
          <cell r="D2748" t="str">
            <v>I00343</v>
          </cell>
          <cell r="E2748" t="str">
            <v>uin</v>
          </cell>
          <cell r="F2748" t="str">
            <v>TRO</v>
          </cell>
          <cell r="G2748" t="str">
            <v>UT111</v>
          </cell>
          <cell r="H2748" t="str">
            <v>6</v>
          </cell>
          <cell r="I2748" t="str">
            <v>IN</v>
          </cell>
          <cell r="J2748" t="str">
            <v>23/12/2013</v>
          </cell>
          <cell r="K2748">
            <v>0</v>
          </cell>
          <cell r="L2748">
            <v>6676.8128037704346</v>
          </cell>
          <cell r="M2748">
            <v>0</v>
          </cell>
          <cell r="BG2748">
            <v>6676.8128037704346</v>
          </cell>
          <cell r="BH2748">
            <v>6676.8128037704346</v>
          </cell>
        </row>
        <row r="2749">
          <cell r="D2749" t="str">
            <v>U02986</v>
          </cell>
          <cell r="E2749" t="str">
            <v>ugb</v>
          </cell>
          <cell r="F2749" t="str">
            <v>SBR</v>
          </cell>
          <cell r="G2749" t="str">
            <v>UT31</v>
          </cell>
          <cell r="H2749" t="str">
            <v>6</v>
          </cell>
          <cell r="J2749" t="str">
            <v>09/02/2009</v>
          </cell>
          <cell r="K2749">
            <v>0</v>
          </cell>
          <cell r="L2749">
            <v>37</v>
          </cell>
          <cell r="M2749">
            <v>0</v>
          </cell>
          <cell r="BG2749">
            <v>37</v>
          </cell>
          <cell r="BH2749">
            <v>37</v>
          </cell>
        </row>
        <row r="2750">
          <cell r="D2750" t="str">
            <v>A76069</v>
          </cell>
          <cell r="E2750" t="str">
            <v>ugb</v>
          </cell>
          <cell r="F2750" t="str">
            <v>TRL</v>
          </cell>
          <cell r="G2750" t="str">
            <v>UT42</v>
          </cell>
          <cell r="H2750" t="str">
            <v>7</v>
          </cell>
          <cell r="J2750" t="str">
            <v>19/02/2013</v>
          </cell>
          <cell r="K2750">
            <v>38.33</v>
          </cell>
          <cell r="L2750">
            <v>38.33</v>
          </cell>
          <cell r="M2750">
            <v>0</v>
          </cell>
          <cell r="BG2750">
            <v>38.33</v>
          </cell>
          <cell r="BH2750">
            <v>38.33</v>
          </cell>
        </row>
        <row r="2751">
          <cell r="D2751" t="str">
            <v>S10306</v>
          </cell>
          <cell r="E2751" t="str">
            <v>ugb</v>
          </cell>
          <cell r="F2751" t="str">
            <v>THW</v>
          </cell>
          <cell r="G2751" t="str">
            <v>UT22</v>
          </cell>
          <cell r="H2751" t="str">
            <v>11</v>
          </cell>
          <cell r="J2751" t="str">
            <v>27/06/2011</v>
          </cell>
          <cell r="K2751">
            <v>0</v>
          </cell>
          <cell r="L2751">
            <v>28</v>
          </cell>
          <cell r="M2751">
            <v>0</v>
          </cell>
          <cell r="BG2751">
            <v>28</v>
          </cell>
          <cell r="BH2751">
            <v>28</v>
          </cell>
        </row>
        <row r="2752">
          <cell r="D2752" t="str">
            <v>A41721</v>
          </cell>
          <cell r="E2752" t="str">
            <v>ugb</v>
          </cell>
          <cell r="F2752" t="str">
            <v>TIS</v>
          </cell>
          <cell r="G2752" t="str">
            <v>UT22</v>
          </cell>
          <cell r="H2752" t="str">
            <v>5</v>
          </cell>
          <cell r="I2752" t="str">
            <v>GB</v>
          </cell>
          <cell r="J2752" t="str">
            <v>09/04/1996</v>
          </cell>
          <cell r="K2752">
            <v>37.363333846153999</v>
          </cell>
          <cell r="L2752">
            <v>49414.25</v>
          </cell>
          <cell r="M2752">
            <v>6040.0185000000001</v>
          </cell>
          <cell r="O2752">
            <v>2310</v>
          </cell>
          <cell r="U2752">
            <v>864.74937499999999</v>
          </cell>
          <cell r="Y2752">
            <v>414.1</v>
          </cell>
          <cell r="AA2752">
            <v>9141.6362499999996</v>
          </cell>
          <cell r="AN2752">
            <v>3458.9974999999999</v>
          </cell>
          <cell r="AX2752">
            <v>864.74937499999999</v>
          </cell>
          <cell r="BE2752">
            <v>350</v>
          </cell>
          <cell r="BG2752">
            <v>72858.501000000004</v>
          </cell>
          <cell r="BH2752">
            <v>63366.864750000008</v>
          </cell>
        </row>
        <row r="2753">
          <cell r="D2753" t="str">
            <v>I00381</v>
          </cell>
          <cell r="E2753" t="str">
            <v>uin</v>
          </cell>
          <cell r="F2753" t="str">
            <v>TRM</v>
          </cell>
          <cell r="G2753" t="str">
            <v>UT111</v>
          </cell>
          <cell r="H2753" t="str">
            <v>9</v>
          </cell>
          <cell r="I2753" t="str">
            <v>IN</v>
          </cell>
          <cell r="J2753" t="str">
            <v>07/04/2014</v>
          </cell>
          <cell r="K2753">
            <v>1.3727778889740683</v>
          </cell>
          <cell r="L2753">
            <v>1374.6379301880306</v>
          </cell>
          <cell r="M2753">
            <v>0</v>
          </cell>
          <cell r="S2753">
            <v>94.260886641464964</v>
          </cell>
          <cell r="V2753">
            <v>65.982620649025478</v>
          </cell>
          <cell r="AA2753">
            <v>432.38961166478464</v>
          </cell>
          <cell r="AB2753">
            <v>687.31896509401531</v>
          </cell>
          <cell r="AC2753">
            <v>147.28263537728901</v>
          </cell>
          <cell r="AD2753">
            <v>245.47105896214833</v>
          </cell>
          <cell r="AQ2753">
            <v>164.95655162256369</v>
          </cell>
          <cell r="BA2753">
            <v>0</v>
          </cell>
          <cell r="BG2753">
            <v>3212.3002601993221</v>
          </cell>
          <cell r="BH2753">
            <v>2779.9106485345374</v>
          </cell>
        </row>
        <row r="2754">
          <cell r="D2754" t="str">
            <v>A50070</v>
          </cell>
          <cell r="E2754" t="str">
            <v>ugb</v>
          </cell>
          <cell r="F2754" t="str">
            <v>TPL</v>
          </cell>
          <cell r="G2754" t="str">
            <v>UT22</v>
          </cell>
          <cell r="H2754" t="str">
            <v>0</v>
          </cell>
          <cell r="I2754" t="str">
            <v>CN</v>
          </cell>
          <cell r="J2754" t="str">
            <v>06/01/2009</v>
          </cell>
          <cell r="K2754">
            <v>30.025677948717998</v>
          </cell>
          <cell r="L2754">
            <v>41000</v>
          </cell>
          <cell r="M2754">
            <v>4560.0720000000001</v>
          </cell>
          <cell r="U2754">
            <v>717.5</v>
          </cell>
          <cell r="Y2754">
            <v>340</v>
          </cell>
          <cell r="AA2754">
            <v>7585</v>
          </cell>
          <cell r="AT2754">
            <v>3280</v>
          </cell>
          <cell r="AX2754">
            <v>717.5</v>
          </cell>
          <cell r="BE2754">
            <v>350</v>
          </cell>
          <cell r="BG2754">
            <v>58550.072</v>
          </cell>
          <cell r="BH2754">
            <v>50615.072</v>
          </cell>
        </row>
        <row r="2755">
          <cell r="D2755" t="str">
            <v>A00428</v>
          </cell>
          <cell r="E2755" t="str">
            <v>ugb</v>
          </cell>
          <cell r="F2755" t="str">
            <v>THW</v>
          </cell>
          <cell r="G2755" t="str">
            <v>UT22</v>
          </cell>
          <cell r="H2755" t="str">
            <v>0</v>
          </cell>
          <cell r="I2755" t="str">
            <v>JP</v>
          </cell>
          <cell r="J2755" t="str">
            <v>15/06/2009</v>
          </cell>
          <cell r="K2755">
            <v>9.0610625641030005</v>
          </cell>
          <cell r="L2755">
            <v>14000</v>
          </cell>
          <cell r="M2755">
            <v>834.072</v>
          </cell>
          <cell r="AA2755">
            <v>2590</v>
          </cell>
          <cell r="AX2755">
            <v>245</v>
          </cell>
          <cell r="BG2755">
            <v>17669.072</v>
          </cell>
          <cell r="BH2755">
            <v>15079.072</v>
          </cell>
        </row>
        <row r="2756">
          <cell r="D2756" t="str">
            <v>A98035</v>
          </cell>
          <cell r="E2756" t="str">
            <v>ugb</v>
          </cell>
          <cell r="F2756" t="str">
            <v>GGE</v>
          </cell>
          <cell r="G2756" t="str">
            <v>UP31</v>
          </cell>
          <cell r="H2756" t="str">
            <v>5</v>
          </cell>
          <cell r="I2756" t="str">
            <v>GB</v>
          </cell>
          <cell r="J2756" t="str">
            <v>01/07/2005</v>
          </cell>
          <cell r="K2756">
            <v>22.948717948717999</v>
          </cell>
          <cell r="L2756">
            <v>26850</v>
          </cell>
          <cell r="M2756">
            <v>0</v>
          </cell>
          <cell r="BG2756">
            <v>26850</v>
          </cell>
          <cell r="BH2756">
            <v>26850</v>
          </cell>
        </row>
        <row r="2757">
          <cell r="D2757" t="str">
            <v>A74938</v>
          </cell>
          <cell r="E2757" t="str">
            <v>ugb</v>
          </cell>
          <cell r="F2757" t="str">
            <v>WTC</v>
          </cell>
          <cell r="G2757" t="str">
            <v>UU22</v>
          </cell>
          <cell r="H2757" t="str">
            <v>7</v>
          </cell>
          <cell r="I2757" t="str">
            <v>GB</v>
          </cell>
          <cell r="J2757" t="str">
            <v>12/11/2012</v>
          </cell>
          <cell r="K2757">
            <v>25.678370256409998</v>
          </cell>
          <cell r="L2757">
            <v>35875</v>
          </cell>
          <cell r="M2757">
            <v>3852.8220000000001</v>
          </cell>
          <cell r="U2757">
            <v>627.8125</v>
          </cell>
          <cell r="AA2757">
            <v>6636.875</v>
          </cell>
          <cell r="AM2757">
            <v>2152.5</v>
          </cell>
          <cell r="AX2757">
            <v>627.8125</v>
          </cell>
          <cell r="BF2757">
            <v>300</v>
          </cell>
          <cell r="BG2757">
            <v>50072.822</v>
          </cell>
          <cell r="BH2757">
            <v>43135.947</v>
          </cell>
        </row>
        <row r="2758">
          <cell r="D2758" t="str">
            <v>U02366</v>
          </cell>
          <cell r="E2758" t="str">
            <v>ugb</v>
          </cell>
          <cell r="F2758" t="str">
            <v>TRL</v>
          </cell>
          <cell r="G2758" t="str">
            <v>UT41</v>
          </cell>
          <cell r="H2758" t="str">
            <v>7</v>
          </cell>
          <cell r="J2758" t="str">
            <v>09/06/2005</v>
          </cell>
          <cell r="K2758">
            <v>0</v>
          </cell>
          <cell r="L2758">
            <v>27</v>
          </cell>
          <cell r="M2758">
            <v>0</v>
          </cell>
          <cell r="BG2758">
            <v>27</v>
          </cell>
          <cell r="BH2758">
            <v>27</v>
          </cell>
        </row>
        <row r="2759">
          <cell r="D2759" t="str">
            <v>A24721</v>
          </cell>
          <cell r="E2759" t="str">
            <v>ugb</v>
          </cell>
          <cell r="F2759" t="str">
            <v>EEA</v>
          </cell>
          <cell r="G2759" t="str">
            <v>UE31</v>
          </cell>
          <cell r="H2759" t="str">
            <v>5</v>
          </cell>
          <cell r="I2759" t="str">
            <v>GB</v>
          </cell>
          <cell r="J2759" t="str">
            <v>24/04/2006</v>
          </cell>
          <cell r="K2759">
            <v>19.570806153846</v>
          </cell>
          <cell r="L2759">
            <v>34500</v>
          </cell>
          <cell r="M2759">
            <v>3663.0720000000001</v>
          </cell>
          <cell r="BG2759">
            <v>38163.072</v>
          </cell>
          <cell r="BH2759">
            <v>38163.072</v>
          </cell>
        </row>
        <row r="2760">
          <cell r="D2760" t="str">
            <v>A74669</v>
          </cell>
          <cell r="E2760" t="str">
            <v>ugb</v>
          </cell>
          <cell r="F2760" t="str">
            <v>THW</v>
          </cell>
          <cell r="G2760" t="str">
            <v>UT23</v>
          </cell>
          <cell r="H2760" t="str">
            <v>9</v>
          </cell>
          <cell r="I2760" t="str">
            <v>IE</v>
          </cell>
          <cell r="J2760" t="str">
            <v>11/01/2010</v>
          </cell>
          <cell r="K2760">
            <v>14.896252307692</v>
          </cell>
          <cell r="L2760">
            <v>26490</v>
          </cell>
          <cell r="M2760">
            <v>2557.692</v>
          </cell>
          <cell r="BG2760">
            <v>29047.691999999999</v>
          </cell>
          <cell r="BH2760">
            <v>29047.691999999999</v>
          </cell>
        </row>
        <row r="2761">
          <cell r="D2761" t="str">
            <v>A92622</v>
          </cell>
          <cell r="E2761" t="str">
            <v>ugb</v>
          </cell>
          <cell r="F2761" t="str">
            <v>TIS</v>
          </cell>
          <cell r="G2761" t="str">
            <v>UT51</v>
          </cell>
          <cell r="H2761" t="str">
            <v>5</v>
          </cell>
          <cell r="I2761" t="str">
            <v>GB</v>
          </cell>
          <cell r="J2761" t="str">
            <v>10/11/2003</v>
          </cell>
          <cell r="K2761">
            <v>38.060096410256001</v>
          </cell>
          <cell r="L2761">
            <v>66182</v>
          </cell>
          <cell r="M2761">
            <v>8035.1880000000001</v>
          </cell>
          <cell r="BG2761">
            <v>74217.187999999995</v>
          </cell>
          <cell r="BH2761">
            <v>74217.187999999995</v>
          </cell>
        </row>
        <row r="2762">
          <cell r="D2762" t="str">
            <v>A74268</v>
          </cell>
          <cell r="E2762" t="str">
            <v>ugb</v>
          </cell>
          <cell r="F2762" t="str">
            <v>EEC</v>
          </cell>
          <cell r="G2762" t="str">
            <v>UE21</v>
          </cell>
          <cell r="H2762" t="str">
            <v>6</v>
          </cell>
          <cell r="I2762" t="str">
            <v>GB</v>
          </cell>
          <cell r="J2762" t="str">
            <v>06/04/2006</v>
          </cell>
          <cell r="K2762">
            <v>19.485955586538001</v>
          </cell>
          <cell r="L2762">
            <v>15148.02</v>
          </cell>
          <cell r="M2762">
            <v>992.49875999999995</v>
          </cell>
          <cell r="U2762">
            <v>265.09035</v>
          </cell>
          <cell r="AA2762">
            <v>2802.3836999999999</v>
          </cell>
          <cell r="AL2762">
            <v>757.40099999999995</v>
          </cell>
          <cell r="BF2762">
            <v>300</v>
          </cell>
          <cell r="BG2762">
            <v>20265.393810000001</v>
          </cell>
          <cell r="BH2762">
            <v>17163.010110000003</v>
          </cell>
        </row>
        <row r="2763">
          <cell r="D2763" t="str">
            <v>W99082</v>
          </cell>
          <cell r="E2763" t="str">
            <v>ugb</v>
          </cell>
          <cell r="F2763" t="str">
            <v>WWN</v>
          </cell>
          <cell r="G2763" t="str">
            <v>UU31</v>
          </cell>
          <cell r="H2763" t="str">
            <v>4</v>
          </cell>
          <cell r="I2763" t="str">
            <v>GB</v>
          </cell>
          <cell r="J2763" t="str">
            <v>28/09/1964</v>
          </cell>
          <cell r="K2763">
            <v>0</v>
          </cell>
          <cell r="L2763">
            <v>62.67</v>
          </cell>
          <cell r="M2763">
            <v>0</v>
          </cell>
          <cell r="BG2763">
            <v>62.67</v>
          </cell>
          <cell r="BH2763">
            <v>62.67</v>
          </cell>
        </row>
        <row r="2764">
          <cell r="D2764" t="str">
            <v>U03156</v>
          </cell>
          <cell r="E2764" t="str">
            <v>ugb</v>
          </cell>
          <cell r="F2764" t="str">
            <v>TRL</v>
          </cell>
          <cell r="G2764" t="str">
            <v>UT42</v>
          </cell>
          <cell r="H2764" t="str">
            <v>7</v>
          </cell>
          <cell r="J2764" t="str">
            <v>11/08/2010</v>
          </cell>
          <cell r="K2764">
            <v>0</v>
          </cell>
          <cell r="L2764">
            <v>31.9</v>
          </cell>
          <cell r="M2764">
            <v>0</v>
          </cell>
          <cell r="BG2764">
            <v>31.9</v>
          </cell>
          <cell r="BH2764">
            <v>31.9</v>
          </cell>
        </row>
        <row r="2765">
          <cell r="D2765" t="str">
            <v>A00048</v>
          </cell>
          <cell r="E2765" t="str">
            <v>ugb</v>
          </cell>
          <cell r="F2765" t="str">
            <v>THW</v>
          </cell>
          <cell r="G2765" t="str">
            <v>UT21</v>
          </cell>
          <cell r="H2765" t="str">
            <v>8</v>
          </cell>
          <cell r="I2765" t="str">
            <v>GB</v>
          </cell>
          <cell r="J2765" t="str">
            <v>21/02/2006</v>
          </cell>
          <cell r="K2765">
            <v>12.976242051282</v>
          </cell>
          <cell r="L2765">
            <v>23200</v>
          </cell>
          <cell r="M2765">
            <v>2103.672</v>
          </cell>
          <cell r="BG2765">
            <v>25303.671999999999</v>
          </cell>
          <cell r="BH2765">
            <v>25303.671999999999</v>
          </cell>
        </row>
        <row r="2766">
          <cell r="D2766" t="str">
            <v>A49921</v>
          </cell>
          <cell r="E2766" t="str">
            <v>ugb</v>
          </cell>
          <cell r="F2766" t="str">
            <v>TRL</v>
          </cell>
          <cell r="G2766" t="str">
            <v>UT42</v>
          </cell>
          <cell r="H2766" t="str">
            <v>10</v>
          </cell>
          <cell r="I2766" t="str">
            <v>GB</v>
          </cell>
          <cell r="J2766" t="str">
            <v>01/10/2007</v>
          </cell>
          <cell r="K2766">
            <v>11.584380512820999</v>
          </cell>
          <cell r="L2766">
            <v>20815</v>
          </cell>
          <cell r="M2766">
            <v>1774.5419999999999</v>
          </cell>
          <cell r="BG2766">
            <v>22589.542000000001</v>
          </cell>
          <cell r="BH2766">
            <v>22589.542000000001</v>
          </cell>
        </row>
        <row r="2767">
          <cell r="D2767" t="str">
            <v>A00335</v>
          </cell>
          <cell r="E2767" t="str">
            <v>ugb</v>
          </cell>
          <cell r="F2767" t="str">
            <v>MMA</v>
          </cell>
          <cell r="G2767" t="str">
            <v>UU81</v>
          </cell>
          <cell r="H2767" t="str">
            <v>5</v>
          </cell>
          <cell r="I2767" t="str">
            <v>GB</v>
          </cell>
          <cell r="J2767" t="str">
            <v>14/04/2008</v>
          </cell>
          <cell r="K2767">
            <v>21.569601025640999</v>
          </cell>
          <cell r="L2767">
            <v>37925</v>
          </cell>
          <cell r="M2767">
            <v>4135.7219999999998</v>
          </cell>
          <cell r="BG2767">
            <v>42060.722000000002</v>
          </cell>
          <cell r="BH2767">
            <v>42060.722000000002</v>
          </cell>
        </row>
        <row r="2768">
          <cell r="D2768" t="str">
            <v>A76434</v>
          </cell>
          <cell r="E2768" t="str">
            <v>ugb</v>
          </cell>
          <cell r="F2768" t="str">
            <v>THW</v>
          </cell>
          <cell r="G2768" t="str">
            <v>UT21</v>
          </cell>
          <cell r="H2768" t="str">
            <v>5</v>
          </cell>
          <cell r="I2768" t="str">
            <v>GB</v>
          </cell>
          <cell r="J2768" t="str">
            <v>27/01/2014</v>
          </cell>
          <cell r="K2768">
            <v>28.923257435897</v>
          </cell>
          <cell r="L2768">
            <v>40010</v>
          </cell>
          <cell r="M2768">
            <v>4423.4520000000002</v>
          </cell>
          <cell r="U2768">
            <v>700.17499999999995</v>
          </cell>
          <cell r="Y2768">
            <v>414.1</v>
          </cell>
          <cell r="AA2768">
            <v>7401.85</v>
          </cell>
          <cell r="AM2768">
            <v>2400.6</v>
          </cell>
          <cell r="AX2768">
            <v>700.17499999999995</v>
          </cell>
          <cell r="BE2768">
            <v>350</v>
          </cell>
          <cell r="BG2768">
            <v>56400.351999999999</v>
          </cell>
          <cell r="BH2768">
            <v>48648.502</v>
          </cell>
        </row>
        <row r="2769">
          <cell r="D2769" t="str">
            <v>A76262</v>
          </cell>
          <cell r="E2769" t="str">
            <v>ugb</v>
          </cell>
          <cell r="F2769" t="str">
            <v>GGE</v>
          </cell>
          <cell r="G2769" t="str">
            <v>UP32</v>
          </cell>
          <cell r="H2769" t="str">
            <v>7</v>
          </cell>
          <cell r="J2769" t="str">
            <v>12/08/2013</v>
          </cell>
          <cell r="K2769">
            <v>0</v>
          </cell>
          <cell r="L2769">
            <v>32</v>
          </cell>
          <cell r="M2769">
            <v>0</v>
          </cell>
          <cell r="BG2769">
            <v>32</v>
          </cell>
          <cell r="BH2769">
            <v>32</v>
          </cell>
        </row>
        <row r="2770">
          <cell r="D2770" t="str">
            <v>I00367</v>
          </cell>
          <cell r="E2770" t="str">
            <v>uin</v>
          </cell>
          <cell r="F2770" t="str">
            <v>TRM</v>
          </cell>
          <cell r="G2770" t="str">
            <v>UT111</v>
          </cell>
          <cell r="H2770" t="str">
            <v>8</v>
          </cell>
          <cell r="I2770" t="str">
            <v>IN</v>
          </cell>
          <cell r="J2770" t="str">
            <v>13/03/2014</v>
          </cell>
          <cell r="K2770">
            <v>1.873334738183082</v>
          </cell>
          <cell r="L2770">
            <v>1979.4786194707647</v>
          </cell>
          <cell r="M2770">
            <v>0</v>
          </cell>
          <cell r="S2770">
            <v>94.260886641464964</v>
          </cell>
          <cell r="V2770">
            <v>95.014973734596694</v>
          </cell>
          <cell r="AA2770">
            <v>594.81836909028414</v>
          </cell>
          <cell r="AB2770">
            <v>989.73930973538222</v>
          </cell>
          <cell r="AC2770">
            <v>147.28263537728901</v>
          </cell>
          <cell r="AD2770">
            <v>245.47105896214833</v>
          </cell>
          <cell r="AQ2770">
            <v>237.53743433649171</v>
          </cell>
          <cell r="BA2770">
            <v>0</v>
          </cell>
          <cell r="BG2770">
            <v>4383.6032873484219</v>
          </cell>
          <cell r="BH2770">
            <v>3788.7849182581376</v>
          </cell>
        </row>
        <row r="2771">
          <cell r="D2771" t="str">
            <v>A25003</v>
          </cell>
          <cell r="E2771" t="str">
            <v>ugb</v>
          </cell>
          <cell r="F2771" t="str">
            <v>TPL</v>
          </cell>
          <cell r="G2771" t="str">
            <v>UT22</v>
          </cell>
          <cell r="H2771" t="str">
            <v>6</v>
          </cell>
          <cell r="I2771" t="str">
            <v>BD</v>
          </cell>
          <cell r="J2771" t="str">
            <v>01/05/2008</v>
          </cell>
          <cell r="K2771">
            <v>26.034062564102999</v>
          </cell>
          <cell r="L2771">
            <v>45575</v>
          </cell>
          <cell r="M2771">
            <v>5191.4219999999996</v>
          </cell>
          <cell r="BG2771">
            <v>50766.421999999999</v>
          </cell>
          <cell r="BH2771">
            <v>50766.421999999999</v>
          </cell>
        </row>
        <row r="2772">
          <cell r="D2772" t="str">
            <v>A74559</v>
          </cell>
          <cell r="E2772" t="str">
            <v>ugb</v>
          </cell>
          <cell r="F2772" t="str">
            <v>TPL</v>
          </cell>
          <cell r="G2772" t="str">
            <v>UT22</v>
          </cell>
          <cell r="H2772" t="str">
            <v>0</v>
          </cell>
          <cell r="I2772" t="str">
            <v>GB</v>
          </cell>
          <cell r="J2772" t="str">
            <v>20/01/2009</v>
          </cell>
          <cell r="K2772">
            <v>6.8906333333329997</v>
          </cell>
          <cell r="L2772">
            <v>11174</v>
          </cell>
          <cell r="M2772">
            <v>0</v>
          </cell>
          <cell r="U2772">
            <v>195.54499999999999</v>
          </cell>
          <cell r="AA2772">
            <v>2067.19</v>
          </cell>
          <cell r="BG2772">
            <v>13436.735000000001</v>
          </cell>
          <cell r="BH2772">
            <v>11369.545</v>
          </cell>
        </row>
        <row r="2773">
          <cell r="D2773" t="str">
            <v>U03054</v>
          </cell>
          <cell r="E2773" t="str">
            <v>ugb</v>
          </cell>
          <cell r="F2773" t="str">
            <v>TPL</v>
          </cell>
          <cell r="G2773" t="str">
            <v>UT22</v>
          </cell>
          <cell r="H2773" t="str">
            <v>10</v>
          </cell>
          <cell r="J2773" t="str">
            <v>01/08/2009</v>
          </cell>
          <cell r="K2773">
            <v>0</v>
          </cell>
          <cell r="L2773">
            <v>0.01</v>
          </cell>
          <cell r="M2773">
            <v>0</v>
          </cell>
          <cell r="BG2773">
            <v>0.01</v>
          </cell>
          <cell r="BH2773">
            <v>0.01</v>
          </cell>
        </row>
        <row r="2774">
          <cell r="D2774" t="str">
            <v>A00018</v>
          </cell>
          <cell r="E2774" t="str">
            <v>ugb</v>
          </cell>
          <cell r="F2774" t="str">
            <v>SBR</v>
          </cell>
          <cell r="G2774" t="str">
            <v>UT31</v>
          </cell>
          <cell r="H2774" t="str">
            <v>9</v>
          </cell>
          <cell r="I2774" t="str">
            <v>PK</v>
          </cell>
          <cell r="J2774" t="str">
            <v>01/02/2006</v>
          </cell>
          <cell r="K2774">
            <v>16.550729230769001</v>
          </cell>
          <cell r="L2774">
            <v>29325</v>
          </cell>
          <cell r="M2774">
            <v>2948.922</v>
          </cell>
          <cell r="BG2774">
            <v>32273.921999999999</v>
          </cell>
          <cell r="BH2774">
            <v>32273.921999999999</v>
          </cell>
        </row>
        <row r="2775">
          <cell r="D2775" t="str">
            <v>A74594</v>
          </cell>
          <cell r="E2775" t="str">
            <v>ugb</v>
          </cell>
          <cell r="F2775" t="str">
            <v>TRL</v>
          </cell>
          <cell r="G2775" t="str">
            <v>UT42</v>
          </cell>
          <cell r="H2775" t="str">
            <v>4</v>
          </cell>
          <cell r="I2775" t="str">
            <v>GB</v>
          </cell>
          <cell r="J2775" t="str">
            <v>26/05/2009</v>
          </cell>
          <cell r="K2775">
            <v>25.698498461538001</v>
          </cell>
          <cell r="L2775">
            <v>45000</v>
          </cell>
          <cell r="M2775">
            <v>5112.0720000000001</v>
          </cell>
          <cell r="BG2775">
            <v>50112.072</v>
          </cell>
          <cell r="BH2775">
            <v>50112.072</v>
          </cell>
        </row>
        <row r="2776">
          <cell r="D2776" t="str">
            <v>I00113</v>
          </cell>
          <cell r="E2776" t="str">
            <v>uin</v>
          </cell>
          <cell r="F2776" t="str">
            <v>TRL</v>
          </cell>
          <cell r="G2776" t="str">
            <v>UT111</v>
          </cell>
          <cell r="H2776" t="str">
            <v>10</v>
          </cell>
          <cell r="I2776" t="str">
            <v>IN</v>
          </cell>
          <cell r="J2776" t="str">
            <v>02/11/2011</v>
          </cell>
          <cell r="K2776">
            <v>0</v>
          </cell>
          <cell r="L2776">
            <v>942.60886641464958</v>
          </cell>
          <cell r="M2776">
            <v>0</v>
          </cell>
          <cell r="BG2776">
            <v>942.60886641464958</v>
          </cell>
          <cell r="BH2776">
            <v>942.60886641464958</v>
          </cell>
        </row>
        <row r="2777">
          <cell r="D2777" t="str">
            <v>I00186</v>
          </cell>
          <cell r="E2777" t="str">
            <v>uin</v>
          </cell>
          <cell r="F2777" t="str">
            <v>AIT</v>
          </cell>
          <cell r="G2777" t="str">
            <v>US111</v>
          </cell>
          <cell r="H2777" t="str">
            <v>8</v>
          </cell>
          <cell r="I2777" t="str">
            <v>IN</v>
          </cell>
          <cell r="J2777" t="str">
            <v>25/10/2012</v>
          </cell>
          <cell r="K2777">
            <v>0</v>
          </cell>
          <cell r="L2777">
            <v>2160.1453188669052</v>
          </cell>
          <cell r="M2777">
            <v>0</v>
          </cell>
          <cell r="BG2777">
            <v>2160.1453188669052</v>
          </cell>
          <cell r="BH2777">
            <v>2160.1453188669052</v>
          </cell>
        </row>
        <row r="2778">
          <cell r="D2778" t="str">
            <v>W64025</v>
          </cell>
          <cell r="E2778" t="str">
            <v>ugb</v>
          </cell>
          <cell r="F2778" t="str">
            <v>SBR</v>
          </cell>
          <cell r="G2778" t="str">
            <v>UT31</v>
          </cell>
          <cell r="H2778" t="str">
            <v>7</v>
          </cell>
          <cell r="I2778" t="str">
            <v>GB</v>
          </cell>
          <cell r="J2778" t="str">
            <v>29/09/2003</v>
          </cell>
          <cell r="K2778">
            <v>23.646953209486998</v>
          </cell>
          <cell r="L2778">
            <v>28669.178250000001</v>
          </cell>
          <cell r="M2778">
            <v>3566.9105985000001</v>
          </cell>
          <cell r="P2778">
            <v>5134</v>
          </cell>
          <cell r="U2778">
            <v>501.71061937500002</v>
          </cell>
          <cell r="Y2778">
            <v>414.1</v>
          </cell>
          <cell r="AA2778">
            <v>5303.7979762499999</v>
          </cell>
          <cell r="AM2778">
            <v>1720.150695</v>
          </cell>
          <cell r="AX2778">
            <v>501.71061937500002</v>
          </cell>
          <cell r="BF2778">
            <v>300</v>
          </cell>
          <cell r="BG2778">
            <v>46111.558758500003</v>
          </cell>
          <cell r="BH2778">
            <v>40507.760782249999</v>
          </cell>
        </row>
        <row r="2779">
          <cell r="D2779" t="str">
            <v>I00282</v>
          </cell>
          <cell r="E2779" t="str">
            <v>uin</v>
          </cell>
          <cell r="F2779" t="str">
            <v>WWN</v>
          </cell>
          <cell r="G2779" t="str">
            <v>UU115</v>
          </cell>
          <cell r="H2779" t="str">
            <v>9</v>
          </cell>
          <cell r="I2779" t="str">
            <v>IN</v>
          </cell>
          <cell r="J2779" t="str">
            <v>12/09/2013</v>
          </cell>
          <cell r="K2779">
            <v>2.3530080929919879</v>
          </cell>
          <cell r="L2779">
            <v>1897.0003436594823</v>
          </cell>
          <cell r="M2779">
            <v>0</v>
          </cell>
          <cell r="S2779">
            <v>94.260886641464964</v>
          </cell>
          <cell r="V2779">
            <v>91.056016495655157</v>
          </cell>
          <cell r="AA2779">
            <v>763.54200598949376</v>
          </cell>
          <cell r="AB2779">
            <v>948.50017182974113</v>
          </cell>
          <cell r="AC2779">
            <v>147.28263537728901</v>
          </cell>
          <cell r="AD2779">
            <v>245.47105896214833</v>
          </cell>
          <cell r="AQ2779">
            <v>227.64004123913787</v>
          </cell>
          <cell r="BA2779">
            <v>1091.2857774068436</v>
          </cell>
          <cell r="BG2779">
            <v>5506.0389376012563</v>
          </cell>
          <cell r="BH2779">
            <v>4742.4969316117622</v>
          </cell>
        </row>
        <row r="2780">
          <cell r="D2780" t="str">
            <v>I00029</v>
          </cell>
          <cell r="E2780" t="str">
            <v>uin</v>
          </cell>
          <cell r="F2780" t="str">
            <v>AHR</v>
          </cell>
          <cell r="G2780" t="str">
            <v>US111</v>
          </cell>
          <cell r="H2780" t="str">
            <v>9</v>
          </cell>
          <cell r="I2780" t="str">
            <v>IN</v>
          </cell>
          <cell r="J2780" t="str">
            <v>05/10/2010</v>
          </cell>
          <cell r="K2780">
            <v>0.8392172955970838</v>
          </cell>
          <cell r="L2780">
            <v>1963.7684716971867</v>
          </cell>
          <cell r="M2780">
            <v>0</v>
          </cell>
          <cell r="BG2780">
            <v>1963.7684716971867</v>
          </cell>
          <cell r="BH2780">
            <v>1963.7684716971867</v>
          </cell>
        </row>
        <row r="2781">
          <cell r="D2781" t="str">
            <v>A76155</v>
          </cell>
          <cell r="E2781" t="str">
            <v>ugb</v>
          </cell>
          <cell r="F2781" t="str">
            <v>ESD</v>
          </cell>
          <cell r="G2781" t="str">
            <v>UE21</v>
          </cell>
          <cell r="H2781" t="str">
            <v>6</v>
          </cell>
          <cell r="I2781" t="str">
            <v>PK</v>
          </cell>
          <cell r="J2781" t="str">
            <v>06/06/2013</v>
          </cell>
          <cell r="K2781">
            <v>19.862601025640998</v>
          </cell>
          <cell r="L2781">
            <v>35000</v>
          </cell>
          <cell r="M2781">
            <v>3732.0720000000001</v>
          </cell>
          <cell r="BG2781">
            <v>38732.072</v>
          </cell>
          <cell r="BH2781">
            <v>38732.072</v>
          </cell>
        </row>
        <row r="2782">
          <cell r="D2782" t="str">
            <v>I00045</v>
          </cell>
          <cell r="E2782" t="str">
            <v>uin</v>
          </cell>
          <cell r="F2782" t="str">
            <v>TRS</v>
          </cell>
          <cell r="G2782" t="str">
            <v>UT111</v>
          </cell>
          <cell r="H2782" t="str">
            <v>4</v>
          </cell>
          <cell r="I2782" t="str">
            <v>IN</v>
          </cell>
          <cell r="J2782" t="str">
            <v>08/11/2010</v>
          </cell>
          <cell r="K2782">
            <v>13.913450681087781</v>
          </cell>
          <cell r="L2782">
            <v>11782.610830183121</v>
          </cell>
          <cell r="M2782">
            <v>0</v>
          </cell>
          <cell r="S2782">
            <v>94.260886641464964</v>
          </cell>
          <cell r="V2782">
            <v>565.56531984878973</v>
          </cell>
          <cell r="AA2782">
            <v>4514.8608179095681</v>
          </cell>
          <cell r="AB2782">
            <v>5891.3054150915596</v>
          </cell>
          <cell r="AC2782">
            <v>147.28263537728901</v>
          </cell>
          <cell r="AD2782">
            <v>245.47105896214833</v>
          </cell>
          <cell r="BA2782">
            <v>9316.1176297314541</v>
          </cell>
          <cell r="BG2782">
            <v>32557.474593745399</v>
          </cell>
          <cell r="BH2782">
            <v>28042.613775835831</v>
          </cell>
        </row>
        <row r="2783">
          <cell r="D2783" t="str">
            <v>I00328</v>
          </cell>
          <cell r="E2783" t="str">
            <v>uin</v>
          </cell>
          <cell r="F2783" t="str">
            <v>TRM</v>
          </cell>
          <cell r="G2783" t="str">
            <v>UU115</v>
          </cell>
          <cell r="H2783" t="str">
            <v>7</v>
          </cell>
          <cell r="I2783" t="str">
            <v>IN</v>
          </cell>
          <cell r="J2783" t="str">
            <v>18/11/2013</v>
          </cell>
          <cell r="K2783">
            <v>3.810554752004998</v>
          </cell>
          <cell r="L2783">
            <v>4320.2906377338104</v>
          </cell>
          <cell r="M2783">
            <v>0</v>
          </cell>
          <cell r="S2783">
            <v>94.260886641464964</v>
          </cell>
          <cell r="V2783">
            <v>207.37395061122294</v>
          </cell>
          <cell r="AA2783">
            <v>1223.438754970789</v>
          </cell>
          <cell r="AB2783">
            <v>2160.1453188669052</v>
          </cell>
          <cell r="AC2783">
            <v>147.28263537728901</v>
          </cell>
          <cell r="AD2783">
            <v>245.47105896214833</v>
          </cell>
          <cell r="AQ2783">
            <v>518.43487652805732</v>
          </cell>
          <cell r="BA2783">
            <v>0</v>
          </cell>
          <cell r="BG2783">
            <v>8916.6981196916877</v>
          </cell>
          <cell r="BH2783">
            <v>7693.2593647208987</v>
          </cell>
        </row>
        <row r="2784">
          <cell r="D2784" t="str">
            <v>I00189</v>
          </cell>
          <cell r="E2784" t="str">
            <v>uin</v>
          </cell>
          <cell r="F2784" t="str">
            <v>WWN</v>
          </cell>
          <cell r="G2784" t="str">
            <v>UU116</v>
          </cell>
          <cell r="H2784" t="str">
            <v>7</v>
          </cell>
          <cell r="I2784" t="str">
            <v>IN</v>
          </cell>
          <cell r="J2784" t="str">
            <v>29/10/2012</v>
          </cell>
          <cell r="K2784">
            <v>4.1409079407999316</v>
          </cell>
          <cell r="L2784">
            <v>3338.4064018852173</v>
          </cell>
          <cell r="M2784">
            <v>0</v>
          </cell>
          <cell r="S2784">
            <v>94.260886641464964</v>
          </cell>
          <cell r="V2784">
            <v>160.24350729049044</v>
          </cell>
          <cell r="AA2784">
            <v>1343.7085767588001</v>
          </cell>
          <cell r="AB2784">
            <v>1669.2032009426086</v>
          </cell>
          <cell r="AC2784">
            <v>147.28263537728901</v>
          </cell>
          <cell r="AD2784">
            <v>245.47105896214833</v>
          </cell>
          <cell r="AQ2784">
            <v>400.60876822622612</v>
          </cell>
          <cell r="BA2784">
            <v>2290.5395453875985</v>
          </cell>
          <cell r="BG2784">
            <v>9689.7245814718444</v>
          </cell>
          <cell r="BH2784">
            <v>8346.0160047130448</v>
          </cell>
        </row>
        <row r="2785">
          <cell r="D2785" t="str">
            <v>A41279</v>
          </cell>
          <cell r="E2785" t="str">
            <v>ugb</v>
          </cell>
          <cell r="F2785" t="str">
            <v>WWN</v>
          </cell>
          <cell r="G2785" t="str">
            <v>UU61</v>
          </cell>
          <cell r="H2785" t="str">
            <v>3</v>
          </cell>
          <cell r="I2785" t="str">
            <v>GB</v>
          </cell>
          <cell r="J2785" t="str">
            <v>21/10/1988</v>
          </cell>
          <cell r="K2785">
            <v>41.780951076923003</v>
          </cell>
          <cell r="L2785">
            <v>55115.7</v>
          </cell>
          <cell r="M2785">
            <v>6920.6585999999998</v>
          </cell>
          <cell r="O2785">
            <v>2990</v>
          </cell>
          <cell r="U2785">
            <v>964.52475000000004</v>
          </cell>
          <cell r="Y2785">
            <v>414.1</v>
          </cell>
          <cell r="AA2785">
            <v>10196.404500000001</v>
          </cell>
          <cell r="AM2785">
            <v>3306.942</v>
          </cell>
          <cell r="AX2785">
            <v>964.52475000000004</v>
          </cell>
          <cell r="BD2785">
            <v>600</v>
          </cell>
          <cell r="BG2785">
            <v>81472.854600000006</v>
          </cell>
          <cell r="BH2785">
            <v>70676.450100000002</v>
          </cell>
        </row>
        <row r="2786">
          <cell r="D2786" t="str">
            <v>A74878</v>
          </cell>
          <cell r="E2786" t="str">
            <v>ugb</v>
          </cell>
          <cell r="F2786" t="str">
            <v>EEA</v>
          </cell>
          <cell r="G2786" t="str">
            <v>UE31</v>
          </cell>
          <cell r="H2786" t="str">
            <v>9</v>
          </cell>
          <cell r="I2786" t="str">
            <v>GB</v>
          </cell>
          <cell r="J2786" t="str">
            <v>10/09/2012</v>
          </cell>
          <cell r="K2786">
            <v>17.657985641025999</v>
          </cell>
          <cell r="L2786">
            <v>24500</v>
          </cell>
          <cell r="M2786">
            <v>2283.0720000000001</v>
          </cell>
          <cell r="U2786">
            <v>428.75</v>
          </cell>
          <cell r="AA2786">
            <v>4532.5</v>
          </cell>
          <cell r="AT2786">
            <v>1960</v>
          </cell>
          <cell r="AX2786">
            <v>428.75</v>
          </cell>
          <cell r="BF2786">
            <v>300</v>
          </cell>
          <cell r="BG2786">
            <v>34433.072</v>
          </cell>
          <cell r="BH2786">
            <v>29600.572</v>
          </cell>
        </row>
        <row r="2787">
          <cell r="D2787" t="str">
            <v>A00384</v>
          </cell>
          <cell r="E2787" t="str">
            <v>ugb</v>
          </cell>
          <cell r="F2787" t="str">
            <v>EEA</v>
          </cell>
          <cell r="G2787" t="str">
            <v>UE31</v>
          </cell>
          <cell r="H2787" t="str">
            <v>6</v>
          </cell>
          <cell r="I2787" t="str">
            <v>ZA</v>
          </cell>
          <cell r="J2787" t="str">
            <v>01/09/2008</v>
          </cell>
          <cell r="K2787">
            <v>25.376939487179001</v>
          </cell>
          <cell r="L2787">
            <v>36720</v>
          </cell>
          <cell r="M2787">
            <v>3969.4319999999998</v>
          </cell>
          <cell r="U2787">
            <v>642.6</v>
          </cell>
          <cell r="AA2787">
            <v>6793.2</v>
          </cell>
          <cell r="AH2787">
            <v>367.2</v>
          </cell>
          <cell r="AX2787">
            <v>642.6</v>
          </cell>
          <cell r="BE2787">
            <v>350</v>
          </cell>
          <cell r="BG2787">
            <v>49485.031999999999</v>
          </cell>
          <cell r="BH2787">
            <v>42341.832000000002</v>
          </cell>
        </row>
        <row r="2788">
          <cell r="D2788" t="str">
            <v>A96431</v>
          </cell>
          <cell r="E2788" t="str">
            <v>ugb</v>
          </cell>
          <cell r="F2788" t="str">
            <v>THW</v>
          </cell>
          <cell r="G2788" t="str">
            <v>UT22</v>
          </cell>
          <cell r="H2788" t="str">
            <v>4</v>
          </cell>
          <cell r="I2788" t="str">
            <v>NL</v>
          </cell>
          <cell r="J2788" t="str">
            <v>04/04/2005</v>
          </cell>
          <cell r="K2788">
            <v>30.087093333333002</v>
          </cell>
          <cell r="L2788">
            <v>52520</v>
          </cell>
          <cell r="M2788">
            <v>6149.8320000000003</v>
          </cell>
          <cell r="BG2788">
            <v>58669.832000000002</v>
          </cell>
          <cell r="BH2788">
            <v>58669.832000000002</v>
          </cell>
        </row>
        <row r="2789">
          <cell r="D2789" t="str">
            <v>W66230</v>
          </cell>
          <cell r="E2789" t="str">
            <v>ugb</v>
          </cell>
          <cell r="F2789" t="str">
            <v>WTC</v>
          </cell>
          <cell r="G2789" t="str">
            <v>UU22</v>
          </cell>
          <cell r="H2789" t="str">
            <v>5</v>
          </cell>
          <cell r="I2789" t="str">
            <v>NL</v>
          </cell>
          <cell r="J2789" t="str">
            <v>10/01/2005</v>
          </cell>
          <cell r="K2789">
            <v>26.515524102564001</v>
          </cell>
          <cell r="L2789">
            <v>46400</v>
          </cell>
          <cell r="M2789">
            <v>5305.2719999999999</v>
          </cell>
          <cell r="BG2789">
            <v>51705.271999999997</v>
          </cell>
          <cell r="BH2789">
            <v>51705.271999999997</v>
          </cell>
        </row>
        <row r="2790">
          <cell r="D2790" t="str">
            <v>A74605</v>
          </cell>
          <cell r="E2790" t="str">
            <v>ugb</v>
          </cell>
          <cell r="F2790" t="str">
            <v>WWN</v>
          </cell>
          <cell r="G2790" t="str">
            <v>UU61</v>
          </cell>
          <cell r="H2790" t="str">
            <v>4</v>
          </cell>
          <cell r="I2790" t="str">
            <v>GB</v>
          </cell>
          <cell r="J2790" t="str">
            <v>05/05/2009</v>
          </cell>
          <cell r="K2790">
            <v>25.961113846153999</v>
          </cell>
          <cell r="L2790">
            <v>45450</v>
          </cell>
          <cell r="M2790">
            <v>5174.1719999999996</v>
          </cell>
          <cell r="BG2790">
            <v>50624.171999999999</v>
          </cell>
          <cell r="BH2790">
            <v>50624.171999999999</v>
          </cell>
        </row>
        <row r="2791">
          <cell r="D2791" t="str">
            <v>I00355</v>
          </cell>
          <cell r="E2791" t="str">
            <v>uin</v>
          </cell>
          <cell r="F2791" t="str">
            <v>TRM</v>
          </cell>
          <cell r="G2791" t="str">
            <v>UT111</v>
          </cell>
          <cell r="H2791" t="str">
            <v>8</v>
          </cell>
          <cell r="I2791" t="str">
            <v>IN</v>
          </cell>
          <cell r="J2791" t="str">
            <v>03/02/2014</v>
          </cell>
          <cell r="K2791">
            <v>2.5104070917218326</v>
          </cell>
          <cell r="L2791">
            <v>2749.2758603760612</v>
          </cell>
          <cell r="M2791">
            <v>0</v>
          </cell>
          <cell r="S2791">
            <v>94.260886641464964</v>
          </cell>
          <cell r="V2791">
            <v>131.96524129805096</v>
          </cell>
          <cell r="AA2791">
            <v>801.54587854091994</v>
          </cell>
          <cell r="AB2791">
            <v>1374.6379301880306</v>
          </cell>
          <cell r="AC2791">
            <v>147.28263537728901</v>
          </cell>
          <cell r="AD2791">
            <v>245.47105896214833</v>
          </cell>
          <cell r="AQ2791">
            <v>329.91310324512739</v>
          </cell>
          <cell r="BA2791">
            <v>0</v>
          </cell>
          <cell r="BG2791">
            <v>5874.3525946290929</v>
          </cell>
          <cell r="BH2791">
            <v>5072.8067160881728</v>
          </cell>
        </row>
        <row r="2792">
          <cell r="D2792" t="str">
            <v>I00050</v>
          </cell>
          <cell r="E2792" t="str">
            <v>uin</v>
          </cell>
          <cell r="F2792" t="str">
            <v>WWN</v>
          </cell>
          <cell r="G2792" t="str">
            <v>UU115</v>
          </cell>
          <cell r="H2792" t="str">
            <v>6</v>
          </cell>
          <cell r="I2792" t="str">
            <v>IN</v>
          </cell>
          <cell r="J2792" t="str">
            <v>15/11/2010</v>
          </cell>
          <cell r="K2792">
            <v>6.0769055585977219</v>
          </cell>
          <cell r="L2792">
            <v>4899.2095831901415</v>
          </cell>
          <cell r="M2792">
            <v>0</v>
          </cell>
          <cell r="S2792">
            <v>94.260886641464964</v>
          </cell>
          <cell r="V2792">
            <v>235.1620599931268</v>
          </cell>
          <cell r="AA2792">
            <v>1971.9322998674454</v>
          </cell>
          <cell r="AB2792">
            <v>2449.6047915950708</v>
          </cell>
          <cell r="AC2792">
            <v>147.28263537728901</v>
          </cell>
          <cell r="AD2792">
            <v>245.47105896214833</v>
          </cell>
          <cell r="AQ2792">
            <v>587.90514998281697</v>
          </cell>
          <cell r="BA2792">
            <v>3589.1305415091556</v>
          </cell>
          <cell r="BG2792">
            <v>14219.959007118661</v>
          </cell>
          <cell r="BH2792">
            <v>12248.026707251216</v>
          </cell>
        </row>
        <row r="2793">
          <cell r="D2793" t="str">
            <v>A00050</v>
          </cell>
          <cell r="E2793" t="str">
            <v>uin</v>
          </cell>
          <cell r="F2793" t="str">
            <v>WWN</v>
          </cell>
          <cell r="G2793" t="str">
            <v>UU111</v>
          </cell>
          <cell r="H2793" t="str">
            <v>7</v>
          </cell>
          <cell r="I2793" t="str">
            <v>IN</v>
          </cell>
          <cell r="J2793" t="str">
            <v>15/11/2010</v>
          </cell>
          <cell r="K2793">
            <v>1.6784345911941776</v>
          </cell>
          <cell r="L2793">
            <v>3927.5369433943733</v>
          </cell>
          <cell r="M2793">
            <v>0</v>
          </cell>
          <cell r="BG2793">
            <v>3927.5369433943733</v>
          </cell>
          <cell r="BH2793">
            <v>3927.5369433943733</v>
          </cell>
        </row>
        <row r="2794">
          <cell r="D2794" t="str">
            <v>I00281</v>
          </cell>
          <cell r="E2794" t="str">
            <v>uin</v>
          </cell>
          <cell r="F2794" t="str">
            <v>WWN</v>
          </cell>
          <cell r="G2794" t="str">
            <v>UU111</v>
          </cell>
          <cell r="H2794" t="str">
            <v>8</v>
          </cell>
          <cell r="I2794" t="str">
            <v>IN</v>
          </cell>
          <cell r="J2794" t="str">
            <v>12/09/2013</v>
          </cell>
          <cell r="K2794">
            <v>2.7281275845270168</v>
          </cell>
          <cell r="L2794">
            <v>2199.4206883008492</v>
          </cell>
          <cell r="M2794">
            <v>0</v>
          </cell>
          <cell r="S2794">
            <v>94.260886641464964</v>
          </cell>
          <cell r="V2794">
            <v>105.57219303844076</v>
          </cell>
          <cell r="AA2794">
            <v>885.2668270410918</v>
          </cell>
          <cell r="AB2794">
            <v>1099.7103441504246</v>
          </cell>
          <cell r="AC2794">
            <v>147.28263537728901</v>
          </cell>
          <cell r="AD2794">
            <v>245.47105896214833</v>
          </cell>
          <cell r="AQ2794">
            <v>263.93048259610191</v>
          </cell>
          <cell r="BA2794">
            <v>1342.903431685404</v>
          </cell>
          <cell r="BG2794">
            <v>6383.8185477932147</v>
          </cell>
          <cell r="BH2794">
            <v>5498.5517207521225</v>
          </cell>
        </row>
        <row r="2795">
          <cell r="D2795" t="str">
            <v>A76307</v>
          </cell>
          <cell r="E2795" t="str">
            <v>ugb</v>
          </cell>
          <cell r="F2795" t="str">
            <v>BBI</v>
          </cell>
          <cell r="G2795" t="str">
            <v>UP33</v>
          </cell>
          <cell r="H2795" t="str">
            <v>8</v>
          </cell>
          <cell r="I2795" t="str">
            <v>LT</v>
          </cell>
          <cell r="J2795" t="str">
            <v>16/10/2013</v>
          </cell>
          <cell r="K2795">
            <v>18.744703589743999</v>
          </cell>
          <cell r="L2795">
            <v>27000</v>
          </cell>
          <cell r="M2795">
            <v>2628.0720000000001</v>
          </cell>
          <cell r="U2795">
            <v>472.5</v>
          </cell>
          <cell r="Y2795">
            <v>414.1</v>
          </cell>
          <cell r="AA2795">
            <v>4995</v>
          </cell>
          <cell r="AH2795">
            <v>270</v>
          </cell>
          <cell r="AX2795">
            <v>472.5</v>
          </cell>
          <cell r="BF2795">
            <v>300</v>
          </cell>
          <cell r="BG2795">
            <v>36552.171999999999</v>
          </cell>
          <cell r="BH2795">
            <v>31257.171999999999</v>
          </cell>
        </row>
        <row r="2796">
          <cell r="D2796" t="str">
            <v>A25274</v>
          </cell>
          <cell r="E2796" t="str">
            <v>ugb</v>
          </cell>
          <cell r="F2796" t="str">
            <v>TRL</v>
          </cell>
          <cell r="G2796" t="str">
            <v>UT41</v>
          </cell>
          <cell r="H2796" t="str">
            <v>6</v>
          </cell>
          <cell r="J2796" t="str">
            <v>13/02/2012</v>
          </cell>
          <cell r="K2796">
            <v>0</v>
          </cell>
          <cell r="L2796">
            <v>35.75</v>
          </cell>
          <cell r="M2796">
            <v>0</v>
          </cell>
          <cell r="BG2796">
            <v>35.75</v>
          </cell>
          <cell r="BH2796">
            <v>35.75</v>
          </cell>
        </row>
        <row r="2797">
          <cell r="D2797" t="str">
            <v>I00070</v>
          </cell>
          <cell r="E2797" t="str">
            <v>uin</v>
          </cell>
          <cell r="F2797" t="str">
            <v>TRS</v>
          </cell>
          <cell r="G2797" t="str">
            <v>UT111</v>
          </cell>
          <cell r="H2797" t="str">
            <v>7</v>
          </cell>
          <cell r="I2797" t="str">
            <v>IN</v>
          </cell>
          <cell r="J2797" t="str">
            <v>14/12/2010</v>
          </cell>
          <cell r="K2797">
            <v>0</v>
          </cell>
          <cell r="L2797">
            <v>3927.5369433943733</v>
          </cell>
          <cell r="M2797">
            <v>0</v>
          </cell>
          <cell r="BG2797">
            <v>3927.5369433943733</v>
          </cell>
          <cell r="BH2797">
            <v>3927.5369433943733</v>
          </cell>
        </row>
        <row r="2798">
          <cell r="D2798" t="str">
            <v>I00372</v>
          </cell>
          <cell r="E2798" t="str">
            <v>uin</v>
          </cell>
          <cell r="F2798" t="str">
            <v>AFF</v>
          </cell>
          <cell r="G2798" t="str">
            <v>US111</v>
          </cell>
          <cell r="H2798" t="str">
            <v>7</v>
          </cell>
          <cell r="I2798" t="str">
            <v>IN</v>
          </cell>
          <cell r="J2798" t="str">
            <v>20/03/2014</v>
          </cell>
          <cell r="K2798">
            <v>0</v>
          </cell>
          <cell r="L2798">
            <v>0</v>
          </cell>
          <cell r="M2798">
            <v>0</v>
          </cell>
          <cell r="BG2798">
            <v>0</v>
          </cell>
          <cell r="BH2798">
            <v>0</v>
          </cell>
        </row>
        <row r="2799">
          <cell r="D2799" t="str">
            <v>I00087</v>
          </cell>
          <cell r="E2799" t="str">
            <v>uin</v>
          </cell>
          <cell r="F2799" t="str">
            <v>UEX</v>
          </cell>
          <cell r="G2799" t="str">
            <v>UU111</v>
          </cell>
          <cell r="H2799" t="str">
            <v>8</v>
          </cell>
          <cell r="I2799" t="str">
            <v>IN</v>
          </cell>
          <cell r="J2799" t="str">
            <v>18/04/2011</v>
          </cell>
          <cell r="K2799">
            <v>1.0070607547165105</v>
          </cell>
          <cell r="L2799">
            <v>2356.5221660366242</v>
          </cell>
          <cell r="M2799">
            <v>0</v>
          </cell>
          <cell r="BG2799">
            <v>2356.5221660366242</v>
          </cell>
          <cell r="BH2799">
            <v>2356.5221660366242</v>
          </cell>
        </row>
        <row r="2800">
          <cell r="D2800" t="str">
            <v>I00030</v>
          </cell>
          <cell r="E2800" t="str">
            <v>uin</v>
          </cell>
          <cell r="F2800" t="str">
            <v>WWN</v>
          </cell>
          <cell r="G2800" t="str">
            <v>UU111</v>
          </cell>
          <cell r="H2800" t="str">
            <v>10</v>
          </cell>
          <cell r="I2800" t="str">
            <v>IN</v>
          </cell>
          <cell r="J2800" t="str">
            <v>11/10/2010</v>
          </cell>
          <cell r="K2800">
            <v>0</v>
          </cell>
          <cell r="L2800">
            <v>2030.5365997348913</v>
          </cell>
          <cell r="M2800">
            <v>0</v>
          </cell>
          <cell r="BG2800">
            <v>2030.5365997348913</v>
          </cell>
          <cell r="BH2800">
            <v>2030.5365997348913</v>
          </cell>
        </row>
        <row r="2801">
          <cell r="D2801" t="str">
            <v>I00102</v>
          </cell>
          <cell r="E2801" t="str">
            <v>uin</v>
          </cell>
          <cell r="F2801" t="str">
            <v>THW</v>
          </cell>
          <cell r="G2801" t="str">
            <v>UT211</v>
          </cell>
          <cell r="H2801" t="str">
            <v>7</v>
          </cell>
          <cell r="I2801" t="str">
            <v>IN</v>
          </cell>
          <cell r="J2801" t="str">
            <v>16/08/2011</v>
          </cell>
          <cell r="K2801">
            <v>3.4767998428985223</v>
          </cell>
          <cell r="L2801">
            <v>2857.872256860916</v>
          </cell>
          <cell r="M2801">
            <v>0</v>
          </cell>
          <cell r="S2801">
            <v>94.260886641464964</v>
          </cell>
          <cell r="AA2801">
            <v>1128.208073052187</v>
          </cell>
          <cell r="AB2801">
            <v>1428.936128430458</v>
          </cell>
          <cell r="AC2801">
            <v>147.28263537728901</v>
          </cell>
          <cell r="AD2801">
            <v>245.47105896214833</v>
          </cell>
          <cell r="AQ2801">
            <v>342.94467082330993</v>
          </cell>
          <cell r="BA2801">
            <v>1890.7359222347684</v>
          </cell>
          <cell r="BG2801">
            <v>8135.7116323825421</v>
          </cell>
          <cell r="BH2801">
            <v>7007.5035593303546</v>
          </cell>
        </row>
        <row r="2802">
          <cell r="D2802" t="str">
            <v>I00106</v>
          </cell>
          <cell r="E2802" t="str">
            <v>uin</v>
          </cell>
          <cell r="F2802" t="str">
            <v>THW</v>
          </cell>
          <cell r="G2802" t="str">
            <v>UT216</v>
          </cell>
          <cell r="H2802" t="str">
            <v>6</v>
          </cell>
          <cell r="I2802" t="str">
            <v>IN</v>
          </cell>
          <cell r="J2802" t="str">
            <v>09/09/2011</v>
          </cell>
          <cell r="K2802">
            <v>0</v>
          </cell>
          <cell r="L2802">
            <v>7462.3201924493096</v>
          </cell>
          <cell r="M2802">
            <v>0</v>
          </cell>
          <cell r="BG2802">
            <v>7462.3201924493096</v>
          </cell>
          <cell r="BH2802">
            <v>7462.3201924493096</v>
          </cell>
        </row>
        <row r="2803">
          <cell r="D2803" t="str">
            <v>I00032</v>
          </cell>
          <cell r="E2803" t="str">
            <v>uin</v>
          </cell>
          <cell r="F2803" t="str">
            <v>THW</v>
          </cell>
          <cell r="G2803" t="str">
            <v>UT216</v>
          </cell>
          <cell r="H2803" t="str">
            <v>7</v>
          </cell>
          <cell r="I2803" t="str">
            <v>IN</v>
          </cell>
          <cell r="J2803" t="str">
            <v>11/10/2010</v>
          </cell>
          <cell r="K2803">
            <v>3.1373467222060678</v>
          </cell>
          <cell r="L2803">
            <v>3161.6672394324705</v>
          </cell>
          <cell r="M2803">
            <v>0</v>
          </cell>
          <cell r="S2803">
            <v>94.260886641464964</v>
          </cell>
          <cell r="V2803">
            <v>151.76002749275858</v>
          </cell>
          <cell r="AA2803">
            <v>1018.0568510972556</v>
          </cell>
          <cell r="AC2803">
            <v>147.28263537728901</v>
          </cell>
          <cell r="AD2803">
            <v>245.47105896214833</v>
          </cell>
          <cell r="AQ2803">
            <v>379.40006873189645</v>
          </cell>
          <cell r="BA2803">
            <v>2143.4925622269134</v>
          </cell>
          <cell r="BG2803">
            <v>7341.3913299621963</v>
          </cell>
          <cell r="BH2803">
            <v>6323.334478864941</v>
          </cell>
        </row>
        <row r="2804">
          <cell r="D2804" t="str">
            <v>A25249</v>
          </cell>
          <cell r="E2804" t="str">
            <v>ugb</v>
          </cell>
          <cell r="F2804" t="str">
            <v>GLR</v>
          </cell>
          <cell r="G2804" t="str">
            <v>UP32</v>
          </cell>
          <cell r="H2804" t="str">
            <v>4</v>
          </cell>
          <cell r="I2804" t="str">
            <v>GB</v>
          </cell>
          <cell r="J2804" t="str">
            <v>08/12/2011</v>
          </cell>
          <cell r="K2804">
            <v>39.588704</v>
          </cell>
          <cell r="L2804">
            <v>51984.1</v>
          </cell>
          <cell r="M2804">
            <v>6652.1657999999998</v>
          </cell>
          <cell r="P2804">
            <v>4176</v>
          </cell>
          <cell r="U2804">
            <v>909.72175000000004</v>
          </cell>
          <cell r="AA2804">
            <v>9617.0584999999992</v>
          </cell>
          <cell r="AL2804">
            <v>2599.2049999999999</v>
          </cell>
          <cell r="AX2804">
            <v>909.72175000000004</v>
          </cell>
          <cell r="BE2804">
            <v>350</v>
          </cell>
          <cell r="BG2804">
            <v>77197.972800000003</v>
          </cell>
          <cell r="BH2804">
            <v>67230.914300000004</v>
          </cell>
        </row>
        <row r="2805">
          <cell r="D2805" t="str">
            <v>I00363</v>
          </cell>
          <cell r="E2805" t="str">
            <v>uin</v>
          </cell>
          <cell r="F2805" t="str">
            <v>THW</v>
          </cell>
          <cell r="G2805" t="str">
            <v>UT211</v>
          </cell>
          <cell r="H2805" t="str">
            <v>10</v>
          </cell>
          <cell r="I2805" t="str">
            <v>IN</v>
          </cell>
          <cell r="J2805" t="str">
            <v>05/03/2014</v>
          </cell>
          <cell r="K2805">
            <v>1.5352963465094605</v>
          </cell>
          <cell r="L2805">
            <v>1571.0147773577494</v>
          </cell>
          <cell r="M2805">
            <v>0</v>
          </cell>
          <cell r="S2805">
            <v>94.260886641464964</v>
          </cell>
          <cell r="V2805">
            <v>75.408709313171983</v>
          </cell>
          <cell r="AA2805">
            <v>485.12622121851831</v>
          </cell>
          <cell r="AB2805">
            <v>785.50738867887469</v>
          </cell>
          <cell r="AC2805">
            <v>147.28263537728901</v>
          </cell>
          <cell r="AD2805">
            <v>245.47105896214833</v>
          </cell>
          <cell r="AQ2805">
            <v>188.52177328292993</v>
          </cell>
          <cell r="BA2805">
            <v>0</v>
          </cell>
          <cell r="BG2805">
            <v>3592.5934508321466</v>
          </cell>
          <cell r="BH2805">
            <v>3107.4672296136282</v>
          </cell>
        </row>
        <row r="2806">
          <cell r="D2806" t="str">
            <v>I00188</v>
          </cell>
          <cell r="E2806" t="str">
            <v>uin</v>
          </cell>
          <cell r="F2806" t="str">
            <v>THW</v>
          </cell>
          <cell r="G2806" t="str">
            <v>UT216</v>
          </cell>
          <cell r="H2806" t="str">
            <v>8</v>
          </cell>
          <cell r="I2806" t="str">
            <v>IN</v>
          </cell>
          <cell r="J2806" t="str">
            <v>29/10/2012</v>
          </cell>
          <cell r="K2806">
            <v>0</v>
          </cell>
          <cell r="L2806">
            <v>1769.3553929991654</v>
          </cell>
          <cell r="M2806">
            <v>0</v>
          </cell>
          <cell r="BG2806">
            <v>1769.3553929991654</v>
          </cell>
          <cell r="BH2806">
            <v>1769.3553929991654</v>
          </cell>
        </row>
        <row r="2807">
          <cell r="D2807" t="str">
            <v>A00440</v>
          </cell>
          <cell r="E2807" t="str">
            <v>ugb</v>
          </cell>
          <cell r="F2807" t="str">
            <v>TRL</v>
          </cell>
          <cell r="G2807" t="str">
            <v>UT41</v>
          </cell>
          <cell r="H2807" t="str">
            <v>8</v>
          </cell>
          <cell r="I2807" t="str">
            <v>IN</v>
          </cell>
          <cell r="J2807" t="str">
            <v>13/07/2009</v>
          </cell>
          <cell r="K2807">
            <v>16.069267692307999</v>
          </cell>
          <cell r="L2807">
            <v>28500</v>
          </cell>
          <cell r="M2807">
            <v>2835.0720000000001</v>
          </cell>
          <cell r="BG2807">
            <v>31335.072</v>
          </cell>
          <cell r="BH2807">
            <v>31335.072</v>
          </cell>
        </row>
        <row r="2808">
          <cell r="D2808" t="str">
            <v>A99791</v>
          </cell>
          <cell r="E2808" t="str">
            <v>ugb</v>
          </cell>
          <cell r="F2808" t="str">
            <v>SBS</v>
          </cell>
          <cell r="G2808" t="str">
            <v>UP51</v>
          </cell>
          <cell r="H2808" t="str">
            <v>4</v>
          </cell>
          <cell r="I2808" t="str">
            <v>GB</v>
          </cell>
          <cell r="J2808" t="str">
            <v>12/12/2005</v>
          </cell>
          <cell r="K2808">
            <v>35.841288205128002</v>
          </cell>
          <cell r="L2808">
            <v>62380</v>
          </cell>
          <cell r="M2808">
            <v>7510.5119999999997</v>
          </cell>
          <cell r="BG2808">
            <v>69890.512000000002</v>
          </cell>
          <cell r="BH2808">
            <v>69890.512000000002</v>
          </cell>
        </row>
        <row r="2809">
          <cell r="D2809" t="str">
            <v>A25240</v>
          </cell>
          <cell r="E2809" t="str">
            <v>ugb</v>
          </cell>
          <cell r="F2809" t="str">
            <v>EEA</v>
          </cell>
          <cell r="G2809" t="str">
            <v>UE31</v>
          </cell>
          <cell r="H2809" t="str">
            <v>6</v>
          </cell>
          <cell r="I2809" t="str">
            <v>GB</v>
          </cell>
          <cell r="J2809" t="str">
            <v>05/12/2011</v>
          </cell>
          <cell r="K2809">
            <v>27.047648074226</v>
          </cell>
          <cell r="L2809">
            <v>35631</v>
          </cell>
          <cell r="M2809">
            <v>3819.15</v>
          </cell>
          <cell r="U2809">
            <v>623.54250000000002</v>
          </cell>
          <cell r="Y2809">
            <v>414.1</v>
          </cell>
          <cell r="AA2809">
            <v>6591.7349999999997</v>
          </cell>
          <cell r="AM2809">
            <v>2137.86</v>
          </cell>
          <cell r="AX2809">
            <v>623.54250000000002</v>
          </cell>
          <cell r="BF2809">
            <v>300</v>
          </cell>
          <cell r="BG2809">
            <v>50140.93</v>
          </cell>
          <cell r="BH2809">
            <v>43249.195</v>
          </cell>
        </row>
        <row r="2810">
          <cell r="D2810" t="str">
            <v>A74763</v>
          </cell>
          <cell r="E2810" t="str">
            <v>ugb</v>
          </cell>
          <cell r="F2810" t="str">
            <v>TRS</v>
          </cell>
          <cell r="G2810" t="str">
            <v>UT42</v>
          </cell>
          <cell r="H2810" t="str">
            <v>7</v>
          </cell>
          <cell r="I2810" t="str">
            <v>GB</v>
          </cell>
          <cell r="J2810" t="str">
            <v>02/07/2012</v>
          </cell>
          <cell r="K2810">
            <v>32.647003589744003</v>
          </cell>
          <cell r="L2810">
            <v>46816.875</v>
          </cell>
          <cell r="M2810">
            <v>5362.8007500000003</v>
          </cell>
          <cell r="U2810">
            <v>819.29531250000002</v>
          </cell>
          <cell r="Y2810">
            <v>414.1</v>
          </cell>
          <cell r="AA2810">
            <v>8661.1218750000007</v>
          </cell>
          <cell r="AH2810">
            <v>468.16874999999999</v>
          </cell>
          <cell r="AX2810">
            <v>819.29531250000002</v>
          </cell>
          <cell r="BF2810">
            <v>300</v>
          </cell>
          <cell r="BG2810">
            <v>63661.656999999999</v>
          </cell>
          <cell r="BH2810">
            <v>54700.535124999995</v>
          </cell>
        </row>
        <row r="2811">
          <cell r="D2811" t="str">
            <v>U02963</v>
          </cell>
          <cell r="E2811" t="str">
            <v>ugb</v>
          </cell>
          <cell r="F2811" t="str">
            <v>SBR</v>
          </cell>
          <cell r="G2811" t="str">
            <v>UT31</v>
          </cell>
          <cell r="H2811" t="str">
            <v>0</v>
          </cell>
          <cell r="J2811" t="str">
            <v>03/11/2008</v>
          </cell>
          <cell r="K2811">
            <v>0.01</v>
          </cell>
          <cell r="L2811">
            <v>0.01</v>
          </cell>
          <cell r="M2811">
            <v>0</v>
          </cell>
          <cell r="BG2811">
            <v>0.01</v>
          </cell>
          <cell r="BH2811">
            <v>0.01</v>
          </cell>
        </row>
        <row r="2812">
          <cell r="D2812" t="str">
            <v>A00108</v>
          </cell>
          <cell r="E2812" t="str">
            <v>ugb</v>
          </cell>
          <cell r="F2812" t="str">
            <v>THW</v>
          </cell>
          <cell r="G2812" t="str">
            <v>UT21</v>
          </cell>
          <cell r="H2812" t="str">
            <v>8</v>
          </cell>
          <cell r="I2812" t="str">
            <v>ZA</v>
          </cell>
          <cell r="J2812" t="str">
            <v>08/05/2006</v>
          </cell>
          <cell r="K2812">
            <v>18.082652307692001</v>
          </cell>
          <cell r="L2812">
            <v>31950</v>
          </cell>
          <cell r="M2812">
            <v>3311.172</v>
          </cell>
          <cell r="BG2812">
            <v>35261.171999999999</v>
          </cell>
          <cell r="BH2812">
            <v>35261.171999999999</v>
          </cell>
        </row>
        <row r="2813">
          <cell r="D2813" t="str">
            <v>A49746</v>
          </cell>
          <cell r="E2813" t="str">
            <v>ugb</v>
          </cell>
          <cell r="F2813" t="str">
            <v>THW</v>
          </cell>
          <cell r="G2813" t="str">
            <v>UT21</v>
          </cell>
          <cell r="H2813" t="str">
            <v>8</v>
          </cell>
          <cell r="I2813" t="str">
            <v>ZA</v>
          </cell>
          <cell r="J2813" t="str">
            <v>10/04/2006</v>
          </cell>
          <cell r="K2813">
            <v>20.417011282051</v>
          </cell>
          <cell r="L2813">
            <v>35950</v>
          </cell>
          <cell r="M2813">
            <v>3863.172</v>
          </cell>
          <cell r="BG2813">
            <v>39813.171999999999</v>
          </cell>
          <cell r="BH2813">
            <v>39813.171999999999</v>
          </cell>
        </row>
        <row r="2814">
          <cell r="D2814" t="str">
            <v>I00141</v>
          </cell>
          <cell r="E2814" t="str">
            <v>uin</v>
          </cell>
          <cell r="F2814" t="str">
            <v>WWN</v>
          </cell>
          <cell r="G2814" t="str">
            <v>UU111</v>
          </cell>
          <cell r="H2814" t="str">
            <v>7</v>
          </cell>
          <cell r="I2814" t="str">
            <v>IN</v>
          </cell>
          <cell r="J2814" t="str">
            <v>09/04/2012</v>
          </cell>
          <cell r="K2814">
            <v>4.2018036458116939</v>
          </cell>
          <cell r="L2814">
            <v>3387.5006136776469</v>
          </cell>
          <cell r="M2814">
            <v>0</v>
          </cell>
          <cell r="S2814">
            <v>94.260886641464964</v>
          </cell>
          <cell r="V2814">
            <v>162.60002945652707</v>
          </cell>
          <cell r="AA2814">
            <v>1363.4689970052532</v>
          </cell>
          <cell r="AB2814">
            <v>1693.7503068388239</v>
          </cell>
          <cell r="AC2814">
            <v>147.28263537728901</v>
          </cell>
          <cell r="AD2814">
            <v>245.47105896214833</v>
          </cell>
          <cell r="AQ2814">
            <v>406.50007364131767</v>
          </cell>
          <cell r="BA2814">
            <v>2331.3859295989</v>
          </cell>
          <cell r="BG2814">
            <v>9832.220531199373</v>
          </cell>
          <cell r="BH2814">
            <v>8468.7515341941198</v>
          </cell>
        </row>
        <row r="2815">
          <cell r="D2815" t="str">
            <v>W29963</v>
          </cell>
          <cell r="E2815" t="str">
            <v>ugb</v>
          </cell>
          <cell r="F2815" t="str">
            <v>PUP</v>
          </cell>
          <cell r="G2815" t="str">
            <v>UP21</v>
          </cell>
          <cell r="H2815" t="str">
            <v>0</v>
          </cell>
          <cell r="I2815" t="str">
            <v>GB</v>
          </cell>
          <cell r="J2815" t="str">
            <v>29/11/2004</v>
          </cell>
          <cell r="K2815">
            <v>19.435897435897001</v>
          </cell>
          <cell r="L2815">
            <v>30500</v>
          </cell>
          <cell r="M2815">
            <v>0</v>
          </cell>
          <cell r="U2815">
            <v>533.75</v>
          </cell>
          <cell r="Y2815">
            <v>340</v>
          </cell>
          <cell r="AA2815">
            <v>5642.5</v>
          </cell>
          <cell r="AX2815">
            <v>533.75</v>
          </cell>
          <cell r="BE2815">
            <v>350</v>
          </cell>
          <cell r="BG2815">
            <v>37900</v>
          </cell>
          <cell r="BH2815">
            <v>31907.5</v>
          </cell>
        </row>
        <row r="2816">
          <cell r="D2816" t="str">
            <v>A76304</v>
          </cell>
          <cell r="E2816" t="str">
            <v>ugb</v>
          </cell>
          <cell r="F2816" t="str">
            <v>TRL</v>
          </cell>
          <cell r="G2816" t="str">
            <v>UT42</v>
          </cell>
          <cell r="H2816" t="str">
            <v>9</v>
          </cell>
          <cell r="J2816" t="str">
            <v>14/10/2013</v>
          </cell>
          <cell r="K2816">
            <v>0</v>
          </cell>
          <cell r="L2816">
            <v>36.4</v>
          </cell>
          <cell r="M2816">
            <v>0</v>
          </cell>
          <cell r="BG2816">
            <v>36.4</v>
          </cell>
          <cell r="BH2816">
            <v>36.4</v>
          </cell>
        </row>
        <row r="2817">
          <cell r="D2817" t="str">
            <v>A24998</v>
          </cell>
          <cell r="E2817" t="str">
            <v>ugb</v>
          </cell>
          <cell r="F2817" t="str">
            <v>THW</v>
          </cell>
          <cell r="G2817" t="str">
            <v>UT25</v>
          </cell>
          <cell r="H2817" t="str">
            <v>0</v>
          </cell>
          <cell r="I2817" t="str">
            <v>RO</v>
          </cell>
          <cell r="J2817" t="str">
            <v>12/03/2008</v>
          </cell>
          <cell r="K2817">
            <v>5.5878447115379997</v>
          </cell>
          <cell r="L2817">
            <v>9615</v>
          </cell>
          <cell r="M2817">
            <v>228.94200000000001</v>
          </cell>
          <cell r="AA2817">
            <v>1778.7750000000001</v>
          </cell>
          <cell r="BG2817">
            <v>11622.717000000001</v>
          </cell>
          <cell r="BH2817">
            <v>9843.9420000000009</v>
          </cell>
        </row>
        <row r="2818">
          <cell r="D2818" t="str">
            <v>S10393</v>
          </cell>
          <cell r="E2818" t="str">
            <v>ugb</v>
          </cell>
          <cell r="F2818" t="str">
            <v>TRL</v>
          </cell>
          <cell r="G2818" t="str">
            <v>UT41</v>
          </cell>
          <cell r="H2818" t="str">
            <v>8</v>
          </cell>
          <cell r="J2818" t="str">
            <v>23/04/2014</v>
          </cell>
          <cell r="K2818">
            <v>26.5</v>
          </cell>
          <cell r="L2818">
            <v>26.5</v>
          </cell>
          <cell r="M2818">
            <v>0</v>
          </cell>
          <cell r="BG2818">
            <v>26.5</v>
          </cell>
          <cell r="BH2818">
            <v>26.5</v>
          </cell>
        </row>
        <row r="2819">
          <cell r="D2819" t="str">
            <v>A74581</v>
          </cell>
          <cell r="E2819" t="str">
            <v>ugb</v>
          </cell>
          <cell r="F2819" t="str">
            <v>TRL</v>
          </cell>
          <cell r="G2819" t="str">
            <v>UT41</v>
          </cell>
          <cell r="H2819" t="str">
            <v>0</v>
          </cell>
          <cell r="I2819" t="str">
            <v>LV</v>
          </cell>
          <cell r="J2819" t="str">
            <v>02/03/2009</v>
          </cell>
          <cell r="K2819">
            <v>9.8631138461540004</v>
          </cell>
          <cell r="L2819">
            <v>14500</v>
          </cell>
          <cell r="M2819">
            <v>903.072</v>
          </cell>
          <cell r="U2819">
            <v>253.75</v>
          </cell>
          <cell r="Y2819">
            <v>340</v>
          </cell>
          <cell r="AA2819">
            <v>2682.5</v>
          </cell>
          <cell r="AX2819">
            <v>253.75</v>
          </cell>
          <cell r="BF2819">
            <v>300</v>
          </cell>
          <cell r="BG2819">
            <v>19233.072</v>
          </cell>
          <cell r="BH2819">
            <v>16250.572</v>
          </cell>
        </row>
        <row r="2820">
          <cell r="D2820" t="str">
            <v>A74508</v>
          </cell>
          <cell r="E2820" t="str">
            <v>ugb</v>
          </cell>
          <cell r="F2820" t="str">
            <v>WWN</v>
          </cell>
          <cell r="G2820" t="str">
            <v>UU71</v>
          </cell>
          <cell r="H2820" t="str">
            <v>8</v>
          </cell>
          <cell r="I2820" t="str">
            <v>GB</v>
          </cell>
          <cell r="J2820" t="str">
            <v>07/07/2008</v>
          </cell>
          <cell r="K2820">
            <v>20.504318974358998</v>
          </cell>
          <cell r="L2820">
            <v>28875</v>
          </cell>
          <cell r="M2820">
            <v>2886.8220000000001</v>
          </cell>
          <cell r="U2820">
            <v>505.3125</v>
          </cell>
          <cell r="Y2820">
            <v>414.1</v>
          </cell>
          <cell r="AA2820">
            <v>5341.875</v>
          </cell>
          <cell r="AK2820">
            <v>1155</v>
          </cell>
          <cell r="AX2820">
            <v>505.3125</v>
          </cell>
          <cell r="BF2820">
            <v>300</v>
          </cell>
          <cell r="BG2820">
            <v>39983.421999999999</v>
          </cell>
          <cell r="BH2820">
            <v>34341.546999999999</v>
          </cell>
        </row>
        <row r="2821">
          <cell r="D2821" t="str">
            <v>A76171</v>
          </cell>
          <cell r="E2821" t="str">
            <v>ugb</v>
          </cell>
          <cell r="F2821" t="str">
            <v>SBR</v>
          </cell>
          <cell r="G2821" t="str">
            <v>UT31</v>
          </cell>
          <cell r="H2821" t="str">
            <v>7</v>
          </cell>
          <cell r="I2821" t="str">
            <v>MY</v>
          </cell>
          <cell r="J2821" t="str">
            <v>01/08/2013</v>
          </cell>
          <cell r="K2821">
            <v>25.05854974359</v>
          </cell>
          <cell r="L2821">
            <v>36000</v>
          </cell>
          <cell r="M2821">
            <v>3870.0720000000001</v>
          </cell>
          <cell r="U2821">
            <v>630</v>
          </cell>
          <cell r="Y2821">
            <v>414.1</v>
          </cell>
          <cell r="AA2821">
            <v>6660</v>
          </cell>
          <cell r="AH2821">
            <v>360</v>
          </cell>
          <cell r="AX2821">
            <v>630</v>
          </cell>
          <cell r="BF2821">
            <v>300</v>
          </cell>
          <cell r="BG2821">
            <v>48864.171999999999</v>
          </cell>
          <cell r="BH2821">
            <v>41904.171999999999</v>
          </cell>
        </row>
        <row r="2822">
          <cell r="D2822" t="str">
            <v>A49985</v>
          </cell>
          <cell r="E2822" t="str">
            <v>ugb</v>
          </cell>
          <cell r="F2822" t="str">
            <v>SBR</v>
          </cell>
          <cell r="G2822" t="str">
            <v>UT31</v>
          </cell>
          <cell r="H2822" t="str">
            <v>8</v>
          </cell>
          <cell r="I2822" t="str">
            <v>MY</v>
          </cell>
          <cell r="J2822" t="str">
            <v>02/06/2008</v>
          </cell>
          <cell r="K2822">
            <v>17.935587692308001</v>
          </cell>
          <cell r="L2822">
            <v>31698</v>
          </cell>
          <cell r="M2822">
            <v>3276.3960000000002</v>
          </cell>
          <cell r="BG2822">
            <v>34974.396000000001</v>
          </cell>
          <cell r="BH2822">
            <v>34974.396000000001</v>
          </cell>
        </row>
        <row r="2823">
          <cell r="D2823" t="str">
            <v>A85553</v>
          </cell>
          <cell r="E2823" t="str">
            <v>ugb</v>
          </cell>
          <cell r="F2823" t="str">
            <v>THW</v>
          </cell>
          <cell r="G2823" t="str">
            <v>UT21</v>
          </cell>
          <cell r="H2823" t="str">
            <v>6</v>
          </cell>
          <cell r="I2823" t="str">
            <v>RO</v>
          </cell>
          <cell r="J2823" t="str">
            <v>06/01/2003</v>
          </cell>
          <cell r="K2823">
            <v>23.800088205127999</v>
          </cell>
          <cell r="L2823">
            <v>33000</v>
          </cell>
          <cell r="M2823">
            <v>3456.0720000000001</v>
          </cell>
          <cell r="U2823">
            <v>577.5</v>
          </cell>
          <cell r="Y2823">
            <v>414.1</v>
          </cell>
          <cell r="AA2823">
            <v>6105</v>
          </cell>
          <cell r="AM2823">
            <v>1980</v>
          </cell>
          <cell r="AX2823">
            <v>577.5</v>
          </cell>
          <cell r="BF2823">
            <v>300</v>
          </cell>
          <cell r="BG2823">
            <v>46410.171999999999</v>
          </cell>
          <cell r="BH2823">
            <v>40005.171999999999</v>
          </cell>
        </row>
        <row r="2824">
          <cell r="D2824" t="str">
            <v>A88684</v>
          </cell>
          <cell r="E2824" t="str">
            <v>ugb</v>
          </cell>
          <cell r="F2824" t="str">
            <v>THW</v>
          </cell>
          <cell r="G2824" t="str">
            <v>UT21</v>
          </cell>
          <cell r="H2824" t="str">
            <v>3</v>
          </cell>
          <cell r="I2824" t="str">
            <v>RO</v>
          </cell>
          <cell r="J2824" t="str">
            <v>08/01/2002</v>
          </cell>
          <cell r="K2824">
            <v>53.197973333333003</v>
          </cell>
          <cell r="L2824">
            <v>70100</v>
          </cell>
          <cell r="M2824">
            <v>9141.9480000000003</v>
          </cell>
          <cell r="P2824">
            <v>4102</v>
          </cell>
          <cell r="U2824">
            <v>1226.75</v>
          </cell>
          <cell r="Y2824">
            <v>414.1</v>
          </cell>
          <cell r="AA2824">
            <v>12968.5</v>
          </cell>
          <cell r="AM2824">
            <v>4206</v>
          </cell>
          <cell r="AX2824">
            <v>1226.75</v>
          </cell>
          <cell r="BE2824">
            <v>350</v>
          </cell>
          <cell r="BG2824">
            <v>103736.048</v>
          </cell>
          <cell r="BH2824">
            <v>90417.547999999995</v>
          </cell>
        </row>
        <row r="2825">
          <cell r="D2825" t="str">
            <v>I00284</v>
          </cell>
          <cell r="E2825" t="str">
            <v>uin</v>
          </cell>
          <cell r="F2825" t="str">
            <v>WWN</v>
          </cell>
          <cell r="G2825" t="str">
            <v>UU111</v>
          </cell>
          <cell r="H2825" t="str">
            <v>8</v>
          </cell>
          <cell r="I2825" t="str">
            <v>IN</v>
          </cell>
          <cell r="J2825" t="str">
            <v>18/09/2013</v>
          </cell>
          <cell r="K2825">
            <v>1.9486625603764447</v>
          </cell>
          <cell r="L2825">
            <v>1571.0147773577494</v>
          </cell>
          <cell r="M2825">
            <v>0</v>
          </cell>
          <cell r="S2825">
            <v>94.260886641464964</v>
          </cell>
          <cell r="V2825">
            <v>75.408709313171983</v>
          </cell>
          <cell r="AA2825">
            <v>632.33344788649413</v>
          </cell>
          <cell r="AB2825">
            <v>785.50738867887469</v>
          </cell>
          <cell r="AC2825">
            <v>147.28263537728901</v>
          </cell>
          <cell r="AD2825">
            <v>245.47105896214833</v>
          </cell>
          <cell r="AQ2825">
            <v>188.52177328292993</v>
          </cell>
          <cell r="BA2825">
            <v>820.06971378074513</v>
          </cell>
          <cell r="BG2825">
            <v>4559.8703912808669</v>
          </cell>
          <cell r="BH2825">
            <v>3927.5369433943729</v>
          </cell>
        </row>
        <row r="2826">
          <cell r="D2826" t="str">
            <v>W68284</v>
          </cell>
          <cell r="E2826" t="str">
            <v>ugb</v>
          </cell>
          <cell r="F2826" t="str">
            <v>MAM</v>
          </cell>
          <cell r="G2826" t="str">
            <v>UU23</v>
          </cell>
          <cell r="H2826" t="str">
            <v>6</v>
          </cell>
          <cell r="I2826" t="str">
            <v>GB</v>
          </cell>
          <cell r="J2826" t="str">
            <v>30/09/1991</v>
          </cell>
          <cell r="K2826">
            <v>17.820036923077001</v>
          </cell>
          <cell r="L2826">
            <v>31500</v>
          </cell>
          <cell r="M2826">
            <v>3249.0720000000001</v>
          </cell>
          <cell r="BG2826">
            <v>34749.072</v>
          </cell>
          <cell r="BH2826">
            <v>34749.072</v>
          </cell>
        </row>
        <row r="2827">
          <cell r="D2827" t="str">
            <v>A25085</v>
          </cell>
          <cell r="E2827" t="str">
            <v>ugb</v>
          </cell>
          <cell r="F2827" t="str">
            <v>WTC</v>
          </cell>
          <cell r="G2827" t="str">
            <v>UU22</v>
          </cell>
          <cell r="H2827" t="str">
            <v>8</v>
          </cell>
          <cell r="I2827" t="str">
            <v>GB</v>
          </cell>
          <cell r="J2827" t="str">
            <v>13/10/2008</v>
          </cell>
          <cell r="K2827">
            <v>15.584888205127999</v>
          </cell>
          <cell r="L2827">
            <v>27670</v>
          </cell>
          <cell r="M2827">
            <v>2720.5320000000002</v>
          </cell>
          <cell r="BG2827">
            <v>30390.531999999999</v>
          </cell>
          <cell r="BH2827">
            <v>30390.531999999999</v>
          </cell>
        </row>
        <row r="2828">
          <cell r="D2828" t="str">
            <v>U03088</v>
          </cell>
          <cell r="E2828" t="str">
            <v>ugb</v>
          </cell>
          <cell r="F2828" t="str">
            <v>TRL</v>
          </cell>
          <cell r="G2828" t="str">
            <v>UT43</v>
          </cell>
          <cell r="H2828" t="str">
            <v>8</v>
          </cell>
          <cell r="J2828" t="str">
            <v>02/12/2009</v>
          </cell>
          <cell r="K2828">
            <v>0</v>
          </cell>
          <cell r="L2828">
            <v>33.299999999999997</v>
          </cell>
          <cell r="M2828">
            <v>0</v>
          </cell>
          <cell r="BG2828">
            <v>33.299999999999997</v>
          </cell>
          <cell r="BH2828">
            <v>33.299999999999997</v>
          </cell>
        </row>
        <row r="2829">
          <cell r="D2829" t="str">
            <v>A76323</v>
          </cell>
          <cell r="E2829" t="str">
            <v>ugb</v>
          </cell>
          <cell r="F2829" t="str">
            <v>EEA</v>
          </cell>
          <cell r="G2829" t="str">
            <v>UE31</v>
          </cell>
          <cell r="H2829" t="str">
            <v>11</v>
          </cell>
          <cell r="I2829" t="str">
            <v>GB</v>
          </cell>
          <cell r="J2829" t="str">
            <v>21/10/2013</v>
          </cell>
          <cell r="K2829">
            <v>13.229831794872</v>
          </cell>
          <cell r="L2829">
            <v>19000</v>
          </cell>
          <cell r="M2829">
            <v>1524.0719999999999</v>
          </cell>
          <cell r="U2829">
            <v>332.5</v>
          </cell>
          <cell r="Y2829">
            <v>414.1</v>
          </cell>
          <cell r="AA2829">
            <v>3515</v>
          </cell>
          <cell r="AI2829">
            <v>380</v>
          </cell>
          <cell r="AX2829">
            <v>332.5</v>
          </cell>
          <cell r="BF2829">
            <v>300</v>
          </cell>
          <cell r="BG2829">
            <v>25798.171999999999</v>
          </cell>
          <cell r="BH2829">
            <v>21983.171999999999</v>
          </cell>
        </row>
        <row r="2830">
          <cell r="D2830" t="str">
            <v>A49898</v>
          </cell>
          <cell r="E2830" t="str">
            <v>ugb</v>
          </cell>
          <cell r="F2830" t="str">
            <v>GGE</v>
          </cell>
          <cell r="G2830" t="str">
            <v>UP31</v>
          </cell>
          <cell r="H2830" t="str">
            <v>0</v>
          </cell>
          <cell r="I2830" t="str">
            <v>ZA</v>
          </cell>
          <cell r="J2830" t="str">
            <v>03/07/2007</v>
          </cell>
          <cell r="K2830">
            <v>48.149072820512998</v>
          </cell>
          <cell r="L2830">
            <v>67000</v>
          </cell>
          <cell r="M2830">
            <v>8560.6919999999991</v>
          </cell>
          <cell r="O2830">
            <v>2990</v>
          </cell>
          <cell r="U2830">
            <v>1172.5</v>
          </cell>
          <cell r="AA2830">
            <v>12395</v>
          </cell>
          <cell r="AX2830">
            <v>1172.5</v>
          </cell>
          <cell r="BD2830">
            <v>600</v>
          </cell>
          <cell r="BG2830">
            <v>93890.691999999995</v>
          </cell>
          <cell r="BH2830">
            <v>80895.691999999995</v>
          </cell>
        </row>
        <row r="2831">
          <cell r="D2831" t="str">
            <v>A74883</v>
          </cell>
          <cell r="E2831" t="str">
            <v>ugb</v>
          </cell>
          <cell r="F2831" t="str">
            <v>GCL</v>
          </cell>
          <cell r="G2831" t="str">
            <v>UP31</v>
          </cell>
          <cell r="H2831" t="str">
            <v>8</v>
          </cell>
          <cell r="I2831" t="str">
            <v>GB</v>
          </cell>
          <cell r="J2831" t="str">
            <v>29/10/2012</v>
          </cell>
          <cell r="K2831">
            <v>18.153539487179</v>
          </cell>
          <cell r="L2831">
            <v>25235</v>
          </cell>
          <cell r="M2831">
            <v>2384.502</v>
          </cell>
          <cell r="U2831">
            <v>441.61250000000001</v>
          </cell>
          <cell r="Y2831">
            <v>414.1</v>
          </cell>
          <cell r="AA2831">
            <v>4668.4750000000004</v>
          </cell>
          <cell r="AM2831">
            <v>1514.1</v>
          </cell>
          <cell r="AX2831">
            <v>441.61250000000001</v>
          </cell>
          <cell r="BF2831">
            <v>300</v>
          </cell>
          <cell r="BG2831">
            <v>35399.402000000002</v>
          </cell>
          <cell r="BH2831">
            <v>30430.927000000003</v>
          </cell>
        </row>
        <row r="2832">
          <cell r="D2832" t="str">
            <v>A50171</v>
          </cell>
          <cell r="E2832" t="str">
            <v>ugb</v>
          </cell>
          <cell r="F2832" t="str">
            <v>GGE</v>
          </cell>
          <cell r="G2832" t="str">
            <v>UP31</v>
          </cell>
          <cell r="H2832" t="str">
            <v>11</v>
          </cell>
          <cell r="I2832" t="str">
            <v>GB</v>
          </cell>
          <cell r="J2832" t="str">
            <v>14/03/2011</v>
          </cell>
          <cell r="K2832">
            <v>6.4400369230769998</v>
          </cell>
          <cell r="L2832">
            <v>12000</v>
          </cell>
          <cell r="M2832">
            <v>558.072</v>
          </cell>
          <cell r="BG2832">
            <v>12558.072</v>
          </cell>
          <cell r="BH2832">
            <v>12558.072</v>
          </cell>
        </row>
        <row r="2833">
          <cell r="D2833" t="str">
            <v>A50109</v>
          </cell>
          <cell r="E2833" t="str">
            <v>ugb</v>
          </cell>
          <cell r="F2833" t="str">
            <v>EEA</v>
          </cell>
          <cell r="G2833" t="str">
            <v>UE31</v>
          </cell>
          <cell r="H2833" t="str">
            <v>3</v>
          </cell>
          <cell r="I2833" t="str">
            <v>GB</v>
          </cell>
          <cell r="J2833" t="str">
            <v>01/09/1992</v>
          </cell>
          <cell r="K2833">
            <v>37.489849867788003</v>
          </cell>
          <cell r="L2833">
            <v>31686.27</v>
          </cell>
          <cell r="M2833">
            <v>3538.8540600000001</v>
          </cell>
          <cell r="O2833">
            <v>1913.6</v>
          </cell>
          <cell r="U2833">
            <v>554.509725</v>
          </cell>
          <cell r="Y2833">
            <v>414.1</v>
          </cell>
          <cell r="AA2833">
            <v>5861.9599500000004</v>
          </cell>
          <cell r="AN2833">
            <v>2218.0389</v>
          </cell>
          <cell r="BD2833">
            <v>600</v>
          </cell>
          <cell r="BG2833">
            <v>46787.332634999999</v>
          </cell>
          <cell r="BH2833">
            <v>40325.372684999995</v>
          </cell>
        </row>
        <row r="2834">
          <cell r="D2834" t="str">
            <v>A74604</v>
          </cell>
          <cell r="E2834" t="str">
            <v>ugb</v>
          </cell>
          <cell r="F2834" t="str">
            <v>EEC</v>
          </cell>
          <cell r="G2834" t="str">
            <v>UE21</v>
          </cell>
          <cell r="H2834" t="str">
            <v>0</v>
          </cell>
          <cell r="I2834" t="str">
            <v>GB</v>
          </cell>
          <cell r="J2834" t="str">
            <v>27/04/2009</v>
          </cell>
          <cell r="K2834">
            <v>14.041575384614999</v>
          </cell>
          <cell r="L2834">
            <v>20500</v>
          </cell>
          <cell r="M2834">
            <v>1731.0719999999999</v>
          </cell>
          <cell r="U2834">
            <v>358.75</v>
          </cell>
          <cell r="Y2834">
            <v>340</v>
          </cell>
          <cell r="AA2834">
            <v>3792.5</v>
          </cell>
          <cell r="AX2834">
            <v>358.75</v>
          </cell>
          <cell r="BF2834">
            <v>300</v>
          </cell>
          <cell r="BG2834">
            <v>27381.072</v>
          </cell>
          <cell r="BH2834">
            <v>23288.572</v>
          </cell>
        </row>
        <row r="2835">
          <cell r="D2835" t="str">
            <v>A00100</v>
          </cell>
          <cell r="E2835" t="str">
            <v>ugb</v>
          </cell>
          <cell r="F2835" t="str">
            <v>GLR</v>
          </cell>
          <cell r="G2835" t="str">
            <v>UP21</v>
          </cell>
          <cell r="H2835" t="str">
            <v>9</v>
          </cell>
          <cell r="I2835" t="str">
            <v>GB</v>
          </cell>
          <cell r="J2835" t="str">
            <v>02/05/2006</v>
          </cell>
          <cell r="K2835">
            <v>11.342190769230999</v>
          </cell>
          <cell r="L2835">
            <v>20400</v>
          </cell>
          <cell r="M2835">
            <v>1717.2719999999999</v>
          </cell>
          <cell r="BG2835">
            <v>22117.272000000001</v>
          </cell>
          <cell r="BH2835">
            <v>22117.272000000001</v>
          </cell>
        </row>
        <row r="2836">
          <cell r="D2836" t="str">
            <v>A76519</v>
          </cell>
          <cell r="E2836" t="str">
            <v>ugb</v>
          </cell>
          <cell r="F2836" t="str">
            <v>TRL</v>
          </cell>
          <cell r="G2836" t="str">
            <v>UT43</v>
          </cell>
          <cell r="H2836" t="str">
            <v>4</v>
          </cell>
          <cell r="I2836" t="str">
            <v>GB</v>
          </cell>
          <cell r="J2836" t="str">
            <v>12/05/2014</v>
          </cell>
          <cell r="K2836">
            <v>42.861872820513</v>
          </cell>
          <cell r="L2836">
            <v>56000</v>
          </cell>
          <cell r="M2836">
            <v>7176.5519999999997</v>
          </cell>
          <cell r="P2836">
            <v>3960</v>
          </cell>
          <cell r="U2836">
            <v>980</v>
          </cell>
          <cell r="Y2836">
            <v>414.1</v>
          </cell>
          <cell r="AA2836">
            <v>10360</v>
          </cell>
          <cell r="AM2836">
            <v>3360</v>
          </cell>
          <cell r="AX2836">
            <v>980</v>
          </cell>
          <cell r="BE2836">
            <v>350</v>
          </cell>
          <cell r="BG2836">
            <v>83580.652000000002</v>
          </cell>
          <cell r="BH2836">
            <v>72870.652000000002</v>
          </cell>
        </row>
        <row r="2837">
          <cell r="D2837" t="str">
            <v>A80043</v>
          </cell>
          <cell r="E2837" t="str">
            <v>ugb</v>
          </cell>
          <cell r="F2837" t="str">
            <v>ERE</v>
          </cell>
          <cell r="G2837" t="str">
            <v>UU81</v>
          </cell>
          <cell r="H2837" t="str">
            <v>8</v>
          </cell>
          <cell r="J2837" t="str">
            <v>19/12/2012</v>
          </cell>
          <cell r="K2837">
            <v>0</v>
          </cell>
          <cell r="L2837">
            <v>29.5</v>
          </cell>
          <cell r="M2837">
            <v>0</v>
          </cell>
          <cell r="BG2837">
            <v>29.5</v>
          </cell>
          <cell r="BH2837">
            <v>29.5</v>
          </cell>
        </row>
        <row r="2838">
          <cell r="D2838" t="str">
            <v>U03154</v>
          </cell>
          <cell r="E2838" t="str">
            <v>ugb</v>
          </cell>
          <cell r="F2838" t="str">
            <v>WWN</v>
          </cell>
          <cell r="G2838" t="str">
            <v>UU31</v>
          </cell>
          <cell r="H2838" t="str">
            <v>8</v>
          </cell>
          <cell r="J2838" t="str">
            <v>20/09/2010</v>
          </cell>
          <cell r="K2838">
            <v>0</v>
          </cell>
          <cell r="L2838">
            <v>25.2</v>
          </cell>
          <cell r="M2838">
            <v>0</v>
          </cell>
          <cell r="BG2838">
            <v>25.2</v>
          </cell>
          <cell r="BH2838">
            <v>25.2</v>
          </cell>
        </row>
        <row r="2839">
          <cell r="D2839" t="str">
            <v>A74694</v>
          </cell>
          <cell r="E2839" t="str">
            <v>ugb</v>
          </cell>
          <cell r="F2839" t="str">
            <v>WWN</v>
          </cell>
          <cell r="G2839" t="str">
            <v>UU31</v>
          </cell>
          <cell r="H2839" t="str">
            <v>8</v>
          </cell>
          <cell r="J2839" t="str">
            <v>08/06/2011</v>
          </cell>
          <cell r="K2839">
            <v>0</v>
          </cell>
          <cell r="L2839">
            <v>25</v>
          </cell>
          <cell r="M2839">
            <v>0</v>
          </cell>
          <cell r="BG2839">
            <v>25</v>
          </cell>
          <cell r="BH2839">
            <v>25</v>
          </cell>
        </row>
        <row r="2840">
          <cell r="D2840" t="str">
            <v>S10223</v>
          </cell>
          <cell r="E2840" t="str">
            <v>ugb</v>
          </cell>
          <cell r="F2840" t="str">
            <v>TIS</v>
          </cell>
          <cell r="G2840" t="str">
            <v>UT51</v>
          </cell>
          <cell r="H2840" t="str">
            <v>5</v>
          </cell>
          <cell r="J2840" t="str">
            <v>03/10/2007</v>
          </cell>
          <cell r="K2840">
            <v>0</v>
          </cell>
          <cell r="L2840">
            <v>56</v>
          </cell>
          <cell r="M2840">
            <v>0</v>
          </cell>
          <cell r="BG2840">
            <v>56</v>
          </cell>
          <cell r="BH2840">
            <v>56</v>
          </cell>
        </row>
        <row r="2841">
          <cell r="D2841" t="str">
            <v>A74270</v>
          </cell>
          <cell r="E2841" t="str">
            <v>ugb</v>
          </cell>
          <cell r="F2841" t="str">
            <v>EEC</v>
          </cell>
          <cell r="G2841" t="str">
            <v>UE21</v>
          </cell>
          <cell r="H2841" t="str">
            <v>4</v>
          </cell>
          <cell r="I2841" t="str">
            <v>GB</v>
          </cell>
          <cell r="J2841" t="str">
            <v>06/04/2006</v>
          </cell>
          <cell r="K2841">
            <v>33.150864820513</v>
          </cell>
          <cell r="L2841">
            <v>41820</v>
          </cell>
          <cell r="M2841">
            <v>5361.6863999999996</v>
          </cell>
          <cell r="P2841">
            <v>4988.8</v>
          </cell>
          <cell r="U2841">
            <v>731.85</v>
          </cell>
          <cell r="Y2841">
            <v>414.1</v>
          </cell>
          <cell r="AA2841">
            <v>7736.7</v>
          </cell>
          <cell r="AM2841">
            <v>2509.1999999999998</v>
          </cell>
          <cell r="AX2841">
            <v>731.85</v>
          </cell>
          <cell r="BE2841">
            <v>350</v>
          </cell>
          <cell r="BG2841">
            <v>64644.186399999999</v>
          </cell>
          <cell r="BH2841">
            <v>56557.486400000002</v>
          </cell>
        </row>
        <row r="2842">
          <cell r="D2842" t="str">
            <v>I00393</v>
          </cell>
          <cell r="E2842" t="str">
            <v>uin</v>
          </cell>
          <cell r="F2842" t="str">
            <v>THW</v>
          </cell>
          <cell r="G2842" t="str">
            <v>UT211</v>
          </cell>
          <cell r="H2842" t="str">
            <v>5</v>
          </cell>
          <cell r="I2842" t="str">
            <v>IN</v>
          </cell>
          <cell r="J2842" t="str">
            <v>22/04/2014</v>
          </cell>
          <cell r="K2842">
            <v>5.4549124213810796</v>
          </cell>
          <cell r="L2842">
            <v>12764.495066031715</v>
          </cell>
          <cell r="M2842">
            <v>0</v>
          </cell>
          <cell r="BG2842">
            <v>12764.495066031715</v>
          </cell>
          <cell r="BH2842">
            <v>12764.495066031715</v>
          </cell>
        </row>
        <row r="2843">
          <cell r="D2843" t="str">
            <v>A49779</v>
          </cell>
          <cell r="E2843" t="str">
            <v>ugb</v>
          </cell>
          <cell r="F2843" t="str">
            <v>THW</v>
          </cell>
          <cell r="G2843" t="str">
            <v>UT21</v>
          </cell>
          <cell r="H2843" t="str">
            <v>7</v>
          </cell>
          <cell r="I2843" t="str">
            <v>GB</v>
          </cell>
          <cell r="J2843" t="str">
            <v>24/07/2006</v>
          </cell>
          <cell r="K2843">
            <v>27.066298184615</v>
          </cell>
          <cell r="L2843">
            <v>34100</v>
          </cell>
          <cell r="M2843">
            <v>4185.0114599999997</v>
          </cell>
          <cell r="P2843">
            <v>4182.17</v>
          </cell>
          <cell r="U2843">
            <v>596.75</v>
          </cell>
          <cell r="Y2843">
            <v>414.1</v>
          </cell>
          <cell r="AA2843">
            <v>6308.5</v>
          </cell>
          <cell r="AM2843">
            <v>2046</v>
          </cell>
          <cell r="AX2843">
            <v>596.75</v>
          </cell>
          <cell r="BE2843">
            <v>350</v>
          </cell>
          <cell r="BG2843">
            <v>52779.281459999998</v>
          </cell>
          <cell r="BH2843">
            <v>46120.781459999998</v>
          </cell>
        </row>
        <row r="2844">
          <cell r="D2844" t="str">
            <v>A88137</v>
          </cell>
          <cell r="E2844" t="str">
            <v>ugb</v>
          </cell>
          <cell r="F2844" t="str">
            <v>SBR</v>
          </cell>
          <cell r="G2844" t="str">
            <v>UT31</v>
          </cell>
          <cell r="H2844" t="str">
            <v>8</v>
          </cell>
          <cell r="I2844" t="str">
            <v>CN</v>
          </cell>
          <cell r="J2844" t="str">
            <v>25/06/2001</v>
          </cell>
          <cell r="K2844">
            <v>20.226510051281998</v>
          </cell>
          <cell r="L2844">
            <v>28085.7</v>
          </cell>
          <cell r="M2844">
            <v>2777.8986</v>
          </cell>
          <cell r="U2844">
            <v>491.49975000000001</v>
          </cell>
          <cell r="Y2844">
            <v>414.1</v>
          </cell>
          <cell r="AA2844">
            <v>5195.8545000000004</v>
          </cell>
          <cell r="AM2844">
            <v>1685.1420000000001</v>
          </cell>
          <cell r="AX2844">
            <v>491.49975000000001</v>
          </cell>
          <cell r="BF2844">
            <v>300</v>
          </cell>
          <cell r="BG2844">
            <v>39441.694600000003</v>
          </cell>
          <cell r="BH2844">
            <v>33945.840100000001</v>
          </cell>
        </row>
        <row r="2845">
          <cell r="D2845" t="str">
            <v>A76265</v>
          </cell>
          <cell r="E2845" t="str">
            <v>ugb</v>
          </cell>
          <cell r="F2845" t="str">
            <v>GGE</v>
          </cell>
          <cell r="G2845" t="str">
            <v>UP31</v>
          </cell>
          <cell r="H2845" t="str">
            <v>6</v>
          </cell>
          <cell r="I2845" t="str">
            <v>CN</v>
          </cell>
          <cell r="J2845" t="str">
            <v>30/09/2013</v>
          </cell>
          <cell r="K2845">
            <v>0</v>
          </cell>
          <cell r="L2845">
            <v>36000</v>
          </cell>
          <cell r="M2845">
            <v>3870.0720000000001</v>
          </cell>
          <cell r="BG2845">
            <v>39870.072</v>
          </cell>
          <cell r="BH2845">
            <v>39870.072</v>
          </cell>
        </row>
        <row r="2846">
          <cell r="D2846" t="str">
            <v>U03123</v>
          </cell>
          <cell r="E2846" t="str">
            <v>ugb</v>
          </cell>
          <cell r="F2846" t="str">
            <v>GGE</v>
          </cell>
          <cell r="G2846" t="str">
            <v>UP31</v>
          </cell>
          <cell r="H2846" t="str">
            <v>6</v>
          </cell>
          <cell r="J2846" t="str">
            <v>17/05/2010</v>
          </cell>
          <cell r="K2846">
            <v>0</v>
          </cell>
          <cell r="L2846">
            <v>25</v>
          </cell>
          <cell r="M2846">
            <v>0</v>
          </cell>
          <cell r="BG2846">
            <v>25</v>
          </cell>
          <cell r="BH2846">
            <v>25</v>
          </cell>
        </row>
        <row r="2847">
          <cell r="D2847" t="str">
            <v>U03178</v>
          </cell>
          <cell r="E2847" t="str">
            <v>ugb</v>
          </cell>
          <cell r="F2847" t="str">
            <v>GGE</v>
          </cell>
          <cell r="G2847" t="str">
            <v>UP31</v>
          </cell>
          <cell r="H2847" t="str">
            <v>6</v>
          </cell>
          <cell r="J2847" t="str">
            <v>21/01/2011</v>
          </cell>
          <cell r="K2847">
            <v>0</v>
          </cell>
          <cell r="L2847">
            <v>25</v>
          </cell>
          <cell r="M2847">
            <v>0</v>
          </cell>
          <cell r="BG2847">
            <v>25</v>
          </cell>
          <cell r="BH2847">
            <v>25</v>
          </cell>
        </row>
        <row r="2848">
          <cell r="D2848" t="str">
            <v>A50205</v>
          </cell>
          <cell r="E2848" t="str">
            <v>ugb</v>
          </cell>
          <cell r="F2848" t="str">
            <v>TRL</v>
          </cell>
          <cell r="G2848" t="str">
            <v>UT41</v>
          </cell>
          <cell r="H2848" t="str">
            <v>9</v>
          </cell>
          <cell r="I2848" t="str">
            <v>GB</v>
          </cell>
          <cell r="J2848" t="str">
            <v>23/04/2012</v>
          </cell>
          <cell r="K2848">
            <v>17.820036923077001</v>
          </cell>
          <cell r="L2848">
            <v>31500</v>
          </cell>
          <cell r="M2848">
            <v>3249.0720000000001</v>
          </cell>
          <cell r="BG2848">
            <v>34749.072</v>
          </cell>
          <cell r="BH2848">
            <v>34749.072</v>
          </cell>
        </row>
        <row r="2849">
          <cell r="D2849" t="str">
            <v>A76523</v>
          </cell>
          <cell r="E2849" t="str">
            <v>ugb</v>
          </cell>
          <cell r="F2849" t="str">
            <v>TRL</v>
          </cell>
          <cell r="G2849" t="str">
            <v>UT43</v>
          </cell>
          <cell r="H2849" t="str">
            <v>6</v>
          </cell>
          <cell r="I2849" t="str">
            <v>GB</v>
          </cell>
          <cell r="J2849" t="str">
            <v>31/03/2014</v>
          </cell>
          <cell r="K2849">
            <v>36.712005769230998</v>
          </cell>
          <cell r="L2849">
            <v>56100</v>
          </cell>
          <cell r="M2849">
            <v>6643.8720000000003</v>
          </cell>
          <cell r="U2849">
            <v>981.75</v>
          </cell>
          <cell r="Y2849">
            <v>414.1</v>
          </cell>
          <cell r="AA2849">
            <v>10378.5</v>
          </cell>
          <cell r="AH2849">
            <v>561</v>
          </cell>
          <cell r="AX2849">
            <v>981.75</v>
          </cell>
          <cell r="BF2849">
            <v>300</v>
          </cell>
          <cell r="BG2849">
            <v>76360.971999999994</v>
          </cell>
          <cell r="BH2849">
            <v>65682.471999999994</v>
          </cell>
        </row>
        <row r="2850">
          <cell r="D2850" t="str">
            <v>A42955</v>
          </cell>
          <cell r="E2850" t="str">
            <v>ugb</v>
          </cell>
          <cell r="F2850" t="str">
            <v>THW</v>
          </cell>
          <cell r="G2850" t="str">
            <v>UT24</v>
          </cell>
          <cell r="H2850" t="str">
            <v>5</v>
          </cell>
          <cell r="I2850" t="str">
            <v>IE</v>
          </cell>
          <cell r="J2850" t="str">
            <v>09/08/2007</v>
          </cell>
          <cell r="K2850">
            <v>24.333364102564001</v>
          </cell>
          <cell r="L2850">
            <v>51000</v>
          </cell>
          <cell r="M2850">
            <v>5940.0720000000001</v>
          </cell>
          <cell r="BG2850">
            <v>56940.072</v>
          </cell>
          <cell r="BH2850">
            <v>56940.072</v>
          </cell>
        </row>
        <row r="2851">
          <cell r="D2851" t="str">
            <v>A76057</v>
          </cell>
          <cell r="E2851" t="str">
            <v>ugb</v>
          </cell>
          <cell r="F2851" t="str">
            <v>TRS</v>
          </cell>
          <cell r="G2851" t="str">
            <v>UT43</v>
          </cell>
          <cell r="H2851" t="str">
            <v>7</v>
          </cell>
          <cell r="J2851" t="str">
            <v>11/02/2013</v>
          </cell>
          <cell r="K2851">
            <v>0</v>
          </cell>
          <cell r="L2851">
            <v>40</v>
          </cell>
          <cell r="M2851">
            <v>0</v>
          </cell>
          <cell r="BG2851">
            <v>40</v>
          </cell>
          <cell r="BH2851">
            <v>40</v>
          </cell>
        </row>
        <row r="2852">
          <cell r="D2852" t="str">
            <v>A74882</v>
          </cell>
          <cell r="E2852" t="str">
            <v>ugb</v>
          </cell>
          <cell r="F2852" t="str">
            <v>WWN</v>
          </cell>
          <cell r="G2852" t="str">
            <v>UU61</v>
          </cell>
          <cell r="H2852" t="str">
            <v>7</v>
          </cell>
          <cell r="I2852" t="str">
            <v>GB</v>
          </cell>
          <cell r="J2852" t="str">
            <v>10/09/2012</v>
          </cell>
          <cell r="K2852">
            <v>19.829688205128001</v>
          </cell>
          <cell r="L2852">
            <v>27540</v>
          </cell>
          <cell r="M2852">
            <v>2702.5920000000001</v>
          </cell>
          <cell r="U2852">
            <v>481.95</v>
          </cell>
          <cell r="Y2852">
            <v>414.1</v>
          </cell>
          <cell r="AA2852">
            <v>5094.8999999999996</v>
          </cell>
          <cell r="AM2852">
            <v>1652.4</v>
          </cell>
          <cell r="AX2852">
            <v>481.95</v>
          </cell>
          <cell r="BF2852">
            <v>300</v>
          </cell>
          <cell r="BG2852">
            <v>38667.892</v>
          </cell>
          <cell r="BH2852">
            <v>33272.991999999998</v>
          </cell>
        </row>
        <row r="2853">
          <cell r="D2853" t="str">
            <v>A76187</v>
          </cell>
          <cell r="E2853" t="str">
            <v>ugb</v>
          </cell>
          <cell r="F2853" t="str">
            <v>EEA</v>
          </cell>
          <cell r="G2853" t="str">
            <v>UE31</v>
          </cell>
          <cell r="H2853" t="str">
            <v>6</v>
          </cell>
          <cell r="I2853" t="str">
            <v>GB</v>
          </cell>
          <cell r="J2853" t="str">
            <v>08/07/2013</v>
          </cell>
          <cell r="K2853">
            <v>26.134334358974002</v>
          </cell>
          <cell r="L2853">
            <v>36210</v>
          </cell>
          <cell r="M2853">
            <v>3899.0520000000001</v>
          </cell>
          <cell r="U2853">
            <v>633.67499999999995</v>
          </cell>
          <cell r="Y2853">
            <v>414.1</v>
          </cell>
          <cell r="AA2853">
            <v>6698.85</v>
          </cell>
          <cell r="AM2853">
            <v>2172.6</v>
          </cell>
          <cell r="AX2853">
            <v>633.67499999999995</v>
          </cell>
          <cell r="BF2853">
            <v>300</v>
          </cell>
          <cell r="BG2853">
            <v>50961.951999999997</v>
          </cell>
          <cell r="BH2853">
            <v>43963.101999999999</v>
          </cell>
        </row>
        <row r="2854">
          <cell r="D2854" t="str">
            <v>A92231</v>
          </cell>
          <cell r="E2854" t="str">
            <v>ugb</v>
          </cell>
          <cell r="F2854" t="str">
            <v>THW</v>
          </cell>
          <cell r="G2854" t="str">
            <v>UT21</v>
          </cell>
          <cell r="H2854" t="str">
            <v>3</v>
          </cell>
          <cell r="I2854" t="str">
            <v>GB</v>
          </cell>
          <cell r="J2854" t="str">
            <v>05/01/2004</v>
          </cell>
          <cell r="K2854">
            <v>32.030447179486998</v>
          </cell>
          <cell r="L2854">
            <v>55850</v>
          </cell>
          <cell r="M2854">
            <v>6609.3720000000003</v>
          </cell>
          <cell r="BG2854">
            <v>62459.372000000003</v>
          </cell>
          <cell r="BH2854">
            <v>62459.372000000003</v>
          </cell>
        </row>
        <row r="2855">
          <cell r="D2855" t="str">
            <v>W69876</v>
          </cell>
          <cell r="E2855" t="str">
            <v>ugb</v>
          </cell>
          <cell r="F2855" t="str">
            <v>THW</v>
          </cell>
          <cell r="G2855" t="str">
            <v>UT21</v>
          </cell>
          <cell r="H2855" t="str">
            <v>5</v>
          </cell>
          <cell r="I2855" t="str">
            <v>GB</v>
          </cell>
          <cell r="J2855" t="str">
            <v>28/07/2003</v>
          </cell>
          <cell r="K2855">
            <v>0</v>
          </cell>
          <cell r="L2855">
            <v>45010</v>
          </cell>
          <cell r="M2855">
            <v>5656.3440000000001</v>
          </cell>
          <cell r="BG2855">
            <v>50666.343999999997</v>
          </cell>
          <cell r="BH2855">
            <v>50666.343999999997</v>
          </cell>
        </row>
        <row r="2856">
          <cell r="D2856" t="str">
            <v>A76461</v>
          </cell>
          <cell r="E2856" t="str">
            <v>ugb</v>
          </cell>
          <cell r="F2856" t="str">
            <v>TRL</v>
          </cell>
          <cell r="G2856" t="str">
            <v>UT42</v>
          </cell>
          <cell r="H2856" t="str">
            <v>10</v>
          </cell>
          <cell r="J2856" t="str">
            <v>18/02/2014</v>
          </cell>
          <cell r="K2856">
            <v>32.4</v>
          </cell>
          <cell r="L2856">
            <v>32.4</v>
          </cell>
          <cell r="M2856">
            <v>0</v>
          </cell>
          <cell r="BG2856">
            <v>32.4</v>
          </cell>
          <cell r="BH2856">
            <v>32.4</v>
          </cell>
        </row>
        <row r="2857">
          <cell r="D2857" t="str">
            <v>A74265</v>
          </cell>
          <cell r="E2857" t="str">
            <v>ugb</v>
          </cell>
          <cell r="F2857" t="str">
            <v>EEC</v>
          </cell>
          <cell r="G2857" t="str">
            <v>UE21</v>
          </cell>
          <cell r="H2857" t="str">
            <v>8</v>
          </cell>
          <cell r="I2857" t="str">
            <v>GB</v>
          </cell>
          <cell r="J2857" t="str">
            <v>06/04/2006</v>
          </cell>
          <cell r="K2857">
            <v>11.200266666667</v>
          </cell>
          <cell r="L2857">
            <v>12480</v>
          </cell>
          <cell r="M2857">
            <v>624.31200000000001</v>
          </cell>
          <cell r="BG2857">
            <v>13104.312</v>
          </cell>
          <cell r="BH2857">
            <v>13104.312</v>
          </cell>
        </row>
        <row r="2858">
          <cell r="D2858" t="str">
            <v>A74540</v>
          </cell>
          <cell r="E2858" t="str">
            <v>ugb</v>
          </cell>
          <cell r="F2858" t="str">
            <v>EEA</v>
          </cell>
          <cell r="G2858" t="str">
            <v>UE31</v>
          </cell>
          <cell r="H2858" t="str">
            <v>9</v>
          </cell>
          <cell r="I2858" t="str">
            <v>GB</v>
          </cell>
          <cell r="J2858" t="str">
            <v>26/08/2008</v>
          </cell>
          <cell r="K2858">
            <v>12.275934358974</v>
          </cell>
          <cell r="L2858">
            <v>22000</v>
          </cell>
          <cell r="M2858">
            <v>1938.0719999999999</v>
          </cell>
          <cell r="BG2858">
            <v>23938.072</v>
          </cell>
          <cell r="BH2858">
            <v>23938.072</v>
          </cell>
        </row>
        <row r="2859">
          <cell r="D2859" t="str">
            <v>A76087</v>
          </cell>
          <cell r="E2859" t="str">
            <v>ugb</v>
          </cell>
          <cell r="F2859" t="str">
            <v>TRS</v>
          </cell>
          <cell r="G2859" t="str">
            <v>UT42</v>
          </cell>
          <cell r="H2859" t="str">
            <v>5</v>
          </cell>
          <cell r="J2859" t="str">
            <v>11/03/2013</v>
          </cell>
          <cell r="K2859">
            <v>0</v>
          </cell>
          <cell r="L2859">
            <v>65.63</v>
          </cell>
          <cell r="M2859">
            <v>0</v>
          </cell>
          <cell r="BG2859">
            <v>65.63</v>
          </cell>
          <cell r="BH2859">
            <v>65.63</v>
          </cell>
        </row>
        <row r="2860">
          <cell r="D2860" t="str">
            <v>A80000</v>
          </cell>
          <cell r="E2860" t="str">
            <v>ugb</v>
          </cell>
          <cell r="F2860" t="str">
            <v>ERE</v>
          </cell>
          <cell r="G2860" t="str">
            <v>UU81</v>
          </cell>
          <cell r="H2860" t="str">
            <v>7</v>
          </cell>
          <cell r="J2860" t="str">
            <v>19/12/2012</v>
          </cell>
          <cell r="K2860">
            <v>0</v>
          </cell>
          <cell r="L2860">
            <v>30</v>
          </cell>
          <cell r="M2860">
            <v>0</v>
          </cell>
          <cell r="BG2860">
            <v>30</v>
          </cell>
          <cell r="BH2860">
            <v>30</v>
          </cell>
        </row>
        <row r="2861">
          <cell r="D2861" t="str">
            <v>S10086</v>
          </cell>
          <cell r="E2861" t="str">
            <v>ugb</v>
          </cell>
          <cell r="F2861" t="str">
            <v>MAM</v>
          </cell>
          <cell r="G2861" t="str">
            <v>UU23</v>
          </cell>
          <cell r="H2861" t="str">
            <v>0</v>
          </cell>
          <cell r="J2861" t="str">
            <v>17/07/2006</v>
          </cell>
          <cell r="K2861">
            <v>33.78</v>
          </cell>
          <cell r="L2861">
            <v>33.78</v>
          </cell>
          <cell r="M2861">
            <v>0</v>
          </cell>
          <cell r="BG2861">
            <v>33.78</v>
          </cell>
          <cell r="BH2861">
            <v>33.78</v>
          </cell>
        </row>
        <row r="2862">
          <cell r="D2862" t="str">
            <v>A25246</v>
          </cell>
          <cell r="E2862" t="str">
            <v>ugb</v>
          </cell>
          <cell r="F2862" t="str">
            <v>EER</v>
          </cell>
          <cell r="G2862" t="str">
            <v>UE31</v>
          </cell>
          <cell r="H2862" t="str">
            <v>8</v>
          </cell>
          <cell r="I2862" t="str">
            <v>GB</v>
          </cell>
          <cell r="J2862" t="str">
            <v>06/12/2011</v>
          </cell>
          <cell r="K2862">
            <v>17.480036923077002</v>
          </cell>
          <cell r="L2862">
            <v>25500</v>
          </cell>
          <cell r="M2862">
            <v>2421.0720000000001</v>
          </cell>
          <cell r="U2862">
            <v>446.25</v>
          </cell>
          <cell r="AA2862">
            <v>4717.5</v>
          </cell>
          <cell r="AH2862">
            <v>255</v>
          </cell>
          <cell r="AX2862">
            <v>446.25</v>
          </cell>
          <cell r="BF2862">
            <v>300</v>
          </cell>
          <cell r="BG2862">
            <v>34086.072</v>
          </cell>
          <cell r="BH2862">
            <v>29068.572</v>
          </cell>
        </row>
        <row r="2863">
          <cell r="D2863" t="str">
            <v>W69310</v>
          </cell>
          <cell r="E2863" t="str">
            <v>ugb</v>
          </cell>
          <cell r="F2863" t="str">
            <v>SBR</v>
          </cell>
          <cell r="G2863" t="str">
            <v>UT31</v>
          </cell>
          <cell r="H2863" t="str">
            <v>4</v>
          </cell>
          <cell r="I2863" t="str">
            <v>GB</v>
          </cell>
          <cell r="J2863" t="str">
            <v>06/02/1998</v>
          </cell>
          <cell r="K2863">
            <v>34.929885641025997</v>
          </cell>
          <cell r="L2863">
            <v>46381.25</v>
          </cell>
          <cell r="M2863">
            <v>5621.4645</v>
          </cell>
          <cell r="O2863">
            <v>2310</v>
          </cell>
          <cell r="U2863">
            <v>811.671875</v>
          </cell>
          <cell r="AA2863">
            <v>8580.53125</v>
          </cell>
          <cell r="AN2863">
            <v>3246.6875</v>
          </cell>
          <cell r="AX2863">
            <v>811.671875</v>
          </cell>
          <cell r="BE2863">
            <v>350</v>
          </cell>
          <cell r="BG2863">
            <v>68113.277000000002</v>
          </cell>
          <cell r="BH2863">
            <v>59182.745750000002</v>
          </cell>
        </row>
        <row r="2864">
          <cell r="D2864" t="str">
            <v>A74332</v>
          </cell>
          <cell r="E2864" t="str">
            <v>ugb</v>
          </cell>
          <cell r="F2864" t="str">
            <v>EEA</v>
          </cell>
          <cell r="G2864" t="str">
            <v>UE31</v>
          </cell>
          <cell r="H2864" t="str">
            <v>5</v>
          </cell>
          <cell r="I2864" t="str">
            <v>GB</v>
          </cell>
          <cell r="J2864" t="str">
            <v>13/11/2006</v>
          </cell>
          <cell r="K2864">
            <v>29.351071794871999</v>
          </cell>
          <cell r="L2864">
            <v>41200</v>
          </cell>
          <cell r="M2864">
            <v>4587.6719999999996</v>
          </cell>
          <cell r="BG2864">
            <v>45787.671999999999</v>
          </cell>
          <cell r="BH2864">
            <v>45787.671999999999</v>
          </cell>
        </row>
        <row r="2865">
          <cell r="D2865" t="str">
            <v>A74585</v>
          </cell>
          <cell r="E2865" t="str">
            <v>ugb</v>
          </cell>
          <cell r="F2865" t="str">
            <v>WEN</v>
          </cell>
          <cell r="G2865" t="str">
            <v>UU41</v>
          </cell>
          <cell r="H2865" t="str">
            <v>7</v>
          </cell>
          <cell r="I2865" t="str">
            <v>AU</v>
          </cell>
          <cell r="J2865" t="str">
            <v>30/03/2009</v>
          </cell>
          <cell r="K2865">
            <v>16.652857435897001</v>
          </cell>
          <cell r="L2865">
            <v>29500</v>
          </cell>
          <cell r="M2865">
            <v>2973.0720000000001</v>
          </cell>
          <cell r="BG2865">
            <v>32473.072</v>
          </cell>
          <cell r="BH2865">
            <v>32473.072</v>
          </cell>
        </row>
        <row r="2866">
          <cell r="D2866" t="str">
            <v>A76486</v>
          </cell>
          <cell r="E2866" t="str">
            <v>ugb</v>
          </cell>
          <cell r="F2866" t="str">
            <v>GCL</v>
          </cell>
          <cell r="G2866" t="str">
            <v>UP31</v>
          </cell>
          <cell r="H2866" t="str">
            <v>11</v>
          </cell>
          <cell r="I2866" t="str">
            <v>GB</v>
          </cell>
          <cell r="J2866" t="str">
            <v>10/03/2014</v>
          </cell>
          <cell r="K2866">
            <v>0</v>
          </cell>
          <cell r="L2866">
            <v>12305</v>
          </cell>
          <cell r="M2866">
            <v>600.16200000000003</v>
          </cell>
          <cell r="BG2866">
            <v>12905.162</v>
          </cell>
          <cell r="BH2866">
            <v>12905.162</v>
          </cell>
        </row>
        <row r="2867">
          <cell r="D2867" t="str">
            <v>W69698</v>
          </cell>
          <cell r="E2867" t="str">
            <v>ugb</v>
          </cell>
          <cell r="F2867" t="str">
            <v>WWN</v>
          </cell>
          <cell r="G2867" t="str">
            <v>UU61</v>
          </cell>
          <cell r="H2867" t="str">
            <v>7</v>
          </cell>
          <cell r="I2867" t="str">
            <v>GB</v>
          </cell>
          <cell r="J2867" t="str">
            <v>14/05/2001</v>
          </cell>
          <cell r="K2867">
            <v>17.331029569230999</v>
          </cell>
          <cell r="L2867">
            <v>30662.07</v>
          </cell>
          <cell r="M2867">
            <v>3133.4376600000001</v>
          </cell>
          <cell r="BG2867">
            <v>33795.507660000003</v>
          </cell>
          <cell r="BH2867">
            <v>33795.507660000003</v>
          </cell>
        </row>
        <row r="2868">
          <cell r="D2868" t="str">
            <v>A00530</v>
          </cell>
          <cell r="E2868" t="str">
            <v>ugb</v>
          </cell>
          <cell r="F2868" t="str">
            <v>WWN</v>
          </cell>
          <cell r="G2868" t="str">
            <v>UU61</v>
          </cell>
          <cell r="H2868" t="str">
            <v>11</v>
          </cell>
          <cell r="I2868" t="str">
            <v>GB</v>
          </cell>
          <cell r="J2868" t="str">
            <v>11/08/2011</v>
          </cell>
          <cell r="K2868">
            <v>7.023626666667</v>
          </cell>
          <cell r="L2868">
            <v>13000</v>
          </cell>
          <cell r="M2868">
            <v>696.072</v>
          </cell>
          <cell r="BG2868">
            <v>13696.072</v>
          </cell>
          <cell r="BH2868">
            <v>13696.072</v>
          </cell>
        </row>
        <row r="2869">
          <cell r="D2869" t="str">
            <v>W09644</v>
          </cell>
          <cell r="E2869" t="str">
            <v>ugb</v>
          </cell>
          <cell r="F2869" t="str">
            <v>EEA</v>
          </cell>
          <cell r="G2869" t="str">
            <v>UE31</v>
          </cell>
          <cell r="H2869" t="str">
            <v>6</v>
          </cell>
          <cell r="I2869" t="str">
            <v>GB</v>
          </cell>
          <cell r="J2869" t="str">
            <v>24/05/2004</v>
          </cell>
          <cell r="K2869">
            <v>19.247969230769002</v>
          </cell>
          <cell r="L2869">
            <v>20754</v>
          </cell>
          <cell r="M2869">
            <v>1766.124</v>
          </cell>
          <cell r="BG2869">
            <v>22520.124</v>
          </cell>
          <cell r="BH2869">
            <v>22520.124</v>
          </cell>
        </row>
        <row r="2870">
          <cell r="D2870" t="str">
            <v>A00182</v>
          </cell>
          <cell r="E2870" t="str">
            <v>ugb</v>
          </cell>
          <cell r="F2870" t="str">
            <v>EEC</v>
          </cell>
          <cell r="G2870" t="str">
            <v>UE21</v>
          </cell>
          <cell r="H2870" t="str">
            <v>6</v>
          </cell>
          <cell r="I2870" t="str">
            <v>GB</v>
          </cell>
          <cell r="J2870" t="str">
            <v>02/04/2007</v>
          </cell>
          <cell r="K2870">
            <v>19.547226666667001</v>
          </cell>
          <cell r="L2870">
            <v>27540</v>
          </cell>
          <cell r="M2870">
            <v>2702.5920000000001</v>
          </cell>
          <cell r="U2870">
            <v>481.95</v>
          </cell>
          <cell r="Y2870">
            <v>414.1</v>
          </cell>
          <cell r="AA2870">
            <v>5094.8999999999996</v>
          </cell>
          <cell r="AK2870">
            <v>1101.5999999999999</v>
          </cell>
          <cell r="AX2870">
            <v>481.95</v>
          </cell>
          <cell r="BF2870">
            <v>300</v>
          </cell>
          <cell r="BG2870">
            <v>38117.091999999997</v>
          </cell>
          <cell r="BH2870">
            <v>32722.191999999995</v>
          </cell>
        </row>
        <row r="2871">
          <cell r="D2871" t="str">
            <v>W68101</v>
          </cell>
          <cell r="E2871" t="str">
            <v>ugb</v>
          </cell>
          <cell r="F2871" t="str">
            <v>TEX</v>
          </cell>
          <cell r="G2871" t="str">
            <v>UT11</v>
          </cell>
          <cell r="H2871" t="str">
            <v>3</v>
          </cell>
          <cell r="I2871" t="str">
            <v>GB</v>
          </cell>
          <cell r="J2871" t="str">
            <v>03/01/1983</v>
          </cell>
          <cell r="K2871">
            <v>40.777844102564003</v>
          </cell>
          <cell r="L2871">
            <v>71750</v>
          </cell>
          <cell r="M2871">
            <v>7766.7960000000003</v>
          </cell>
          <cell r="BG2871">
            <v>79516.796000000002</v>
          </cell>
          <cell r="BH2871">
            <v>79516.796000000002</v>
          </cell>
        </row>
        <row r="2872">
          <cell r="D2872" t="str">
            <v>S10311</v>
          </cell>
          <cell r="E2872" t="str">
            <v>ugb</v>
          </cell>
          <cell r="F2872" t="str">
            <v>TRL</v>
          </cell>
          <cell r="G2872" t="str">
            <v>UT41</v>
          </cell>
          <cell r="H2872" t="str">
            <v>5</v>
          </cell>
          <cell r="I2872" t="str">
            <v>GB</v>
          </cell>
          <cell r="J2872" t="str">
            <v>25/10/2011</v>
          </cell>
          <cell r="K2872">
            <v>0</v>
          </cell>
          <cell r="L2872">
            <v>48</v>
          </cell>
          <cell r="M2872">
            <v>0</v>
          </cell>
          <cell r="BG2872">
            <v>48</v>
          </cell>
          <cell r="BH2872">
            <v>48</v>
          </cell>
        </row>
        <row r="2873">
          <cell r="D2873" t="str">
            <v>S10361</v>
          </cell>
          <cell r="E2873" t="str">
            <v>ugb</v>
          </cell>
          <cell r="F2873" t="str">
            <v>TRL</v>
          </cell>
          <cell r="G2873" t="str">
            <v>UT41</v>
          </cell>
          <cell r="H2873" t="str">
            <v>3</v>
          </cell>
          <cell r="J2873" t="str">
            <v>08/03/2013</v>
          </cell>
          <cell r="K2873">
            <v>0</v>
          </cell>
          <cell r="L2873">
            <v>48</v>
          </cell>
          <cell r="M2873">
            <v>0</v>
          </cell>
          <cell r="BG2873">
            <v>48</v>
          </cell>
          <cell r="BH2873">
            <v>48</v>
          </cell>
        </row>
        <row r="2874">
          <cell r="D2874" t="str">
            <v>S10377</v>
          </cell>
          <cell r="E2874" t="str">
            <v>ugb</v>
          </cell>
          <cell r="F2874" t="str">
            <v>TRL</v>
          </cell>
          <cell r="G2874" t="str">
            <v>UT41</v>
          </cell>
          <cell r="H2874" t="str">
            <v>3</v>
          </cell>
          <cell r="J2874" t="str">
            <v>22/07/2013</v>
          </cell>
          <cell r="K2874">
            <v>48</v>
          </cell>
          <cell r="L2874">
            <v>48</v>
          </cell>
          <cell r="M2874">
            <v>0</v>
          </cell>
          <cell r="BG2874">
            <v>48</v>
          </cell>
          <cell r="BH2874">
            <v>48</v>
          </cell>
        </row>
        <row r="2875">
          <cell r="D2875" t="str">
            <v>A25162</v>
          </cell>
          <cell r="E2875" t="str">
            <v>ugb</v>
          </cell>
          <cell r="F2875" t="str">
            <v>GGE</v>
          </cell>
          <cell r="G2875" t="str">
            <v>UP31</v>
          </cell>
          <cell r="H2875" t="str">
            <v>0</v>
          </cell>
          <cell r="I2875" t="str">
            <v>AU</v>
          </cell>
          <cell r="J2875" t="str">
            <v>28/09/2009</v>
          </cell>
          <cell r="K2875">
            <v>31.868880769231001</v>
          </cell>
          <cell r="L2875">
            <v>49400</v>
          </cell>
          <cell r="M2875">
            <v>5719.2719999999999</v>
          </cell>
          <cell r="U2875">
            <v>864.5</v>
          </cell>
          <cell r="AA2875">
            <v>9139</v>
          </cell>
          <cell r="AX2875">
            <v>864.5</v>
          </cell>
          <cell r="BF2875">
            <v>300</v>
          </cell>
          <cell r="BG2875">
            <v>66287.271999999997</v>
          </cell>
          <cell r="BH2875">
            <v>56848.271999999997</v>
          </cell>
        </row>
        <row r="2876">
          <cell r="D2876" t="str">
            <v>A49938</v>
          </cell>
          <cell r="E2876" t="str">
            <v>ugb</v>
          </cell>
          <cell r="F2876" t="str">
            <v>THW</v>
          </cell>
          <cell r="G2876" t="str">
            <v>UT23</v>
          </cell>
          <cell r="H2876" t="str">
            <v>0</v>
          </cell>
          <cell r="I2876" t="str">
            <v>NZ</v>
          </cell>
          <cell r="J2876" t="str">
            <v>05/12/2007</v>
          </cell>
          <cell r="K2876">
            <v>21.425641025640999</v>
          </cell>
          <cell r="L2876">
            <v>34000</v>
          </cell>
          <cell r="M2876">
            <v>0</v>
          </cell>
          <cell r="U2876">
            <v>595</v>
          </cell>
          <cell r="AA2876">
            <v>6290</v>
          </cell>
          <cell r="AX2876">
            <v>595</v>
          </cell>
          <cell r="BF2876">
            <v>300</v>
          </cell>
          <cell r="BG2876">
            <v>41780</v>
          </cell>
          <cell r="BH2876">
            <v>35190</v>
          </cell>
        </row>
        <row r="2877">
          <cell r="D2877" t="str">
            <v>W69825</v>
          </cell>
          <cell r="E2877" t="str">
            <v>ugb</v>
          </cell>
          <cell r="F2877" t="str">
            <v>PUP</v>
          </cell>
          <cell r="G2877" t="str">
            <v>UP21</v>
          </cell>
          <cell r="H2877" t="str">
            <v>2</v>
          </cell>
          <cell r="I2877" t="str">
            <v>GB</v>
          </cell>
          <cell r="J2877" t="str">
            <v>11/11/2002</v>
          </cell>
          <cell r="K2877">
            <v>36.923076923076998</v>
          </cell>
          <cell r="L2877">
            <v>72000</v>
          </cell>
          <cell r="M2877">
            <v>8873.9519999999993</v>
          </cell>
          <cell r="BG2877">
            <v>80873.952000000005</v>
          </cell>
          <cell r="BH2877">
            <v>80873.952000000005</v>
          </cell>
        </row>
        <row r="2878">
          <cell r="D2878" t="str">
            <v>A76195</v>
          </cell>
          <cell r="E2878" t="str">
            <v>ugb</v>
          </cell>
          <cell r="F2878" t="str">
            <v>TRL</v>
          </cell>
          <cell r="G2878" t="str">
            <v>UT42</v>
          </cell>
          <cell r="H2878" t="str">
            <v>10</v>
          </cell>
          <cell r="J2878" t="str">
            <v>24/06/2013</v>
          </cell>
          <cell r="K2878">
            <v>38.5</v>
          </cell>
          <cell r="L2878">
            <v>38.5</v>
          </cell>
          <cell r="M2878">
            <v>0</v>
          </cell>
          <cell r="BG2878">
            <v>38.5</v>
          </cell>
          <cell r="BH2878">
            <v>38.5</v>
          </cell>
        </row>
        <row r="2879">
          <cell r="D2879" t="str">
            <v>A25283</v>
          </cell>
          <cell r="E2879" t="str">
            <v>ugb</v>
          </cell>
          <cell r="F2879" t="str">
            <v>TRL</v>
          </cell>
          <cell r="G2879" t="str">
            <v>UT41</v>
          </cell>
          <cell r="H2879" t="str">
            <v>8</v>
          </cell>
          <cell r="I2879" t="str">
            <v>GB</v>
          </cell>
          <cell r="J2879" t="str">
            <v>06/03/2012</v>
          </cell>
          <cell r="K2879">
            <v>16.068693333333002</v>
          </cell>
          <cell r="L2879">
            <v>22660</v>
          </cell>
          <cell r="M2879">
            <v>2029.152</v>
          </cell>
          <cell r="U2879">
            <v>396.55</v>
          </cell>
          <cell r="AA2879">
            <v>4192.1000000000004</v>
          </cell>
          <cell r="AM2879">
            <v>1359.6</v>
          </cell>
          <cell r="AX2879">
            <v>396.55</v>
          </cell>
          <cell r="BF2879">
            <v>300</v>
          </cell>
          <cell r="BG2879">
            <v>31333.952000000001</v>
          </cell>
          <cell r="BH2879">
            <v>26841.851999999999</v>
          </cell>
        </row>
        <row r="2880">
          <cell r="D2880" t="str">
            <v>A76170</v>
          </cell>
          <cell r="E2880" t="str">
            <v>ugb</v>
          </cell>
          <cell r="F2880" t="str">
            <v>TRL</v>
          </cell>
          <cell r="G2880" t="str">
            <v>UT43</v>
          </cell>
          <cell r="H2880" t="str">
            <v>11</v>
          </cell>
          <cell r="I2880" t="str">
            <v>GB</v>
          </cell>
          <cell r="J2880" t="str">
            <v>17/06/2013</v>
          </cell>
          <cell r="K2880">
            <v>10.036960000000001</v>
          </cell>
          <cell r="L2880">
            <v>15000</v>
          </cell>
          <cell r="M2880">
            <v>972.072</v>
          </cell>
          <cell r="U2880">
            <v>262.5</v>
          </cell>
          <cell r="AA2880">
            <v>2775</v>
          </cell>
          <cell r="AX2880">
            <v>262.5</v>
          </cell>
          <cell r="BF2880">
            <v>300</v>
          </cell>
          <cell r="BG2880">
            <v>19572.072</v>
          </cell>
          <cell r="BH2880">
            <v>16497.072</v>
          </cell>
        </row>
        <row r="2881">
          <cell r="D2881" t="str">
            <v>A76514</v>
          </cell>
          <cell r="E2881" t="str">
            <v>ugb</v>
          </cell>
          <cell r="F2881" t="str">
            <v>EEC</v>
          </cell>
          <cell r="G2881" t="str">
            <v>UE21</v>
          </cell>
          <cell r="H2881" t="str">
            <v>5</v>
          </cell>
          <cell r="I2881" t="str">
            <v>GB</v>
          </cell>
          <cell r="J2881" t="str">
            <v>01/05/2014</v>
          </cell>
          <cell r="K2881">
            <v>22.810344615384999</v>
          </cell>
          <cell r="L2881">
            <v>33000</v>
          </cell>
          <cell r="M2881">
            <v>3456.0720000000001</v>
          </cell>
          <cell r="U2881">
            <v>577.5</v>
          </cell>
          <cell r="Y2881">
            <v>414.1</v>
          </cell>
          <cell r="AA2881">
            <v>6105</v>
          </cell>
          <cell r="AX2881">
            <v>577.5</v>
          </cell>
          <cell r="BE2881">
            <v>350</v>
          </cell>
          <cell r="BG2881">
            <v>44480.171999999999</v>
          </cell>
          <cell r="BH2881">
            <v>38025.171999999999</v>
          </cell>
        </row>
        <row r="2882">
          <cell r="D2882" t="str">
            <v>A50224</v>
          </cell>
          <cell r="E2882" t="str">
            <v>ugb</v>
          </cell>
          <cell r="F2882" t="str">
            <v>THW</v>
          </cell>
          <cell r="G2882" t="str">
            <v>UT22</v>
          </cell>
          <cell r="H2882" t="str">
            <v>9</v>
          </cell>
          <cell r="I2882" t="str">
            <v>GB</v>
          </cell>
          <cell r="J2882" t="str">
            <v>01/04/2012</v>
          </cell>
          <cell r="K2882">
            <v>14.673883076923</v>
          </cell>
          <cell r="L2882">
            <v>21500</v>
          </cell>
          <cell r="M2882">
            <v>1869.0719999999999</v>
          </cell>
          <cell r="U2882">
            <v>376.25</v>
          </cell>
          <cell r="AA2882">
            <v>3977.5</v>
          </cell>
          <cell r="AH2882">
            <v>215</v>
          </cell>
          <cell r="AX2882">
            <v>376.25</v>
          </cell>
          <cell r="BF2882">
            <v>300</v>
          </cell>
          <cell r="BG2882">
            <v>28614.072</v>
          </cell>
          <cell r="BH2882">
            <v>24336.572</v>
          </cell>
        </row>
        <row r="2883">
          <cell r="D2883" t="str">
            <v>U03037</v>
          </cell>
          <cell r="E2883" t="str">
            <v>ugb</v>
          </cell>
          <cell r="F2883" t="str">
            <v>THW</v>
          </cell>
          <cell r="G2883" t="str">
            <v>UT21</v>
          </cell>
          <cell r="H2883" t="str">
            <v>10</v>
          </cell>
          <cell r="J2883" t="str">
            <v>22/06/2009</v>
          </cell>
          <cell r="K2883">
            <v>0</v>
          </cell>
          <cell r="L2883">
            <v>17.5</v>
          </cell>
          <cell r="M2883">
            <v>0</v>
          </cell>
          <cell r="BG2883">
            <v>17.5</v>
          </cell>
          <cell r="BH2883">
            <v>17.5</v>
          </cell>
        </row>
        <row r="2884">
          <cell r="D2884" t="str">
            <v>A50225</v>
          </cell>
          <cell r="E2884" t="str">
            <v>ugb</v>
          </cell>
          <cell r="F2884" t="str">
            <v>THW</v>
          </cell>
          <cell r="G2884" t="str">
            <v>UT22</v>
          </cell>
          <cell r="H2884" t="str">
            <v>11</v>
          </cell>
          <cell r="I2884" t="str">
            <v>GB</v>
          </cell>
          <cell r="J2884" t="str">
            <v>01/04/2012</v>
          </cell>
          <cell r="K2884">
            <v>10.81696</v>
          </cell>
          <cell r="L2884">
            <v>19500</v>
          </cell>
          <cell r="M2884">
            <v>1593.0719999999999</v>
          </cell>
          <cell r="BG2884">
            <v>21093.072</v>
          </cell>
          <cell r="BH2884">
            <v>21093.072</v>
          </cell>
        </row>
        <row r="2885">
          <cell r="D2885" t="str">
            <v>A50112</v>
          </cell>
          <cell r="E2885" t="str">
            <v>ugb</v>
          </cell>
          <cell r="F2885" t="str">
            <v>TRS</v>
          </cell>
          <cell r="G2885" t="str">
            <v>UT41</v>
          </cell>
          <cell r="H2885" t="str">
            <v>7</v>
          </cell>
          <cell r="I2885" t="str">
            <v>GB</v>
          </cell>
          <cell r="J2885" t="str">
            <v>17/05/2010</v>
          </cell>
          <cell r="K2885">
            <v>28.526754871794999</v>
          </cell>
          <cell r="L2885">
            <v>39500</v>
          </cell>
          <cell r="M2885">
            <v>4353.0720000000001</v>
          </cell>
          <cell r="U2885">
            <v>691.25</v>
          </cell>
          <cell r="Y2885">
            <v>414.1</v>
          </cell>
          <cell r="AA2885">
            <v>7307.5</v>
          </cell>
          <cell r="AM2885">
            <v>2370</v>
          </cell>
          <cell r="AX2885">
            <v>691.25</v>
          </cell>
          <cell r="BF2885">
            <v>300</v>
          </cell>
          <cell r="BG2885">
            <v>55627.171999999999</v>
          </cell>
          <cell r="BH2885">
            <v>48019.671999999999</v>
          </cell>
        </row>
        <row r="2886">
          <cell r="D2886" t="str">
            <v>A74271</v>
          </cell>
          <cell r="E2886" t="str">
            <v>ugb</v>
          </cell>
          <cell r="F2886" t="str">
            <v>EEC</v>
          </cell>
          <cell r="G2886" t="str">
            <v>UE21</v>
          </cell>
          <cell r="H2886" t="str">
            <v>4</v>
          </cell>
          <cell r="I2886" t="str">
            <v>GB</v>
          </cell>
          <cell r="J2886" t="str">
            <v>06/04/2006</v>
          </cell>
          <cell r="K2886">
            <v>22.500426666667</v>
          </cell>
          <cell r="L2886">
            <v>39520</v>
          </cell>
          <cell r="M2886">
            <v>4355.8320000000003</v>
          </cell>
          <cell r="BG2886">
            <v>43875.832000000002</v>
          </cell>
          <cell r="BH2886">
            <v>43875.832000000002</v>
          </cell>
        </row>
        <row r="2887">
          <cell r="D2887" t="str">
            <v>S10301</v>
          </cell>
          <cell r="E2887" t="str">
            <v>ugb</v>
          </cell>
          <cell r="F2887" t="str">
            <v>EEC</v>
          </cell>
          <cell r="G2887" t="str">
            <v>UE21</v>
          </cell>
          <cell r="H2887" t="str">
            <v>4</v>
          </cell>
          <cell r="J2887" t="str">
            <v>18/02/2011</v>
          </cell>
          <cell r="K2887">
            <v>0</v>
          </cell>
          <cell r="L2887">
            <v>45</v>
          </cell>
          <cell r="M2887">
            <v>0</v>
          </cell>
          <cell r="BG2887">
            <v>45</v>
          </cell>
          <cell r="BH2887">
            <v>45</v>
          </cell>
        </row>
        <row r="2888">
          <cell r="D2888" t="str">
            <v>S10363</v>
          </cell>
          <cell r="E2888" t="str">
            <v>ugb</v>
          </cell>
          <cell r="F2888" t="str">
            <v>EEC</v>
          </cell>
          <cell r="G2888" t="str">
            <v>UE21</v>
          </cell>
          <cell r="H2888" t="str">
            <v>8</v>
          </cell>
          <cell r="J2888" t="str">
            <v>28/03/2013</v>
          </cell>
          <cell r="K2888">
            <v>45</v>
          </cell>
          <cell r="L2888">
            <v>45</v>
          </cell>
          <cell r="M2888">
            <v>0</v>
          </cell>
          <cell r="BG2888">
            <v>45</v>
          </cell>
          <cell r="BH2888">
            <v>45</v>
          </cell>
        </row>
        <row r="2889">
          <cell r="D2889" t="str">
            <v>A76209</v>
          </cell>
          <cell r="E2889" t="str">
            <v>ugb</v>
          </cell>
          <cell r="F2889" t="str">
            <v>GGE</v>
          </cell>
          <cell r="G2889" t="str">
            <v>UP31</v>
          </cell>
          <cell r="H2889" t="str">
            <v>9</v>
          </cell>
          <cell r="I2889" t="str">
            <v>GB</v>
          </cell>
          <cell r="J2889" t="str">
            <v>03/07/2013</v>
          </cell>
          <cell r="K2889">
            <v>16.441031794872</v>
          </cell>
          <cell r="L2889">
            <v>22880</v>
          </cell>
          <cell r="M2889">
            <v>2059.5120000000002</v>
          </cell>
          <cell r="U2889">
            <v>400.4</v>
          </cell>
          <cell r="Y2889">
            <v>414.1</v>
          </cell>
          <cell r="AA2889">
            <v>4232.8</v>
          </cell>
          <cell r="AM2889">
            <v>1372.8</v>
          </cell>
          <cell r="AX2889">
            <v>400.4</v>
          </cell>
          <cell r="BF2889">
            <v>300</v>
          </cell>
          <cell r="BG2889">
            <v>32060.011999999999</v>
          </cell>
          <cell r="BH2889">
            <v>27527.212</v>
          </cell>
        </row>
        <row r="2890">
          <cell r="D2890" t="str">
            <v>A50079</v>
          </cell>
          <cell r="E2890" t="str">
            <v>ugb</v>
          </cell>
          <cell r="F2890" t="str">
            <v>THW</v>
          </cell>
          <cell r="G2890" t="str">
            <v>UT23</v>
          </cell>
          <cell r="H2890" t="str">
            <v>8</v>
          </cell>
          <cell r="I2890" t="str">
            <v>GB</v>
          </cell>
          <cell r="J2890" t="str">
            <v>19/01/2009</v>
          </cell>
          <cell r="K2890">
            <v>19.862601025640998</v>
          </cell>
          <cell r="L2890">
            <v>35000</v>
          </cell>
          <cell r="M2890">
            <v>3732.0720000000001</v>
          </cell>
          <cell r="BG2890">
            <v>38732.072</v>
          </cell>
          <cell r="BH2890">
            <v>38732.072</v>
          </cell>
        </row>
        <row r="2891">
          <cell r="D2891" t="str">
            <v>U03107</v>
          </cell>
          <cell r="E2891" t="str">
            <v>ugb</v>
          </cell>
          <cell r="F2891" t="str">
            <v>TRL</v>
          </cell>
          <cell r="G2891" t="str">
            <v>UT41</v>
          </cell>
          <cell r="H2891" t="str">
            <v>7</v>
          </cell>
          <cell r="J2891" t="str">
            <v>16/03/2010</v>
          </cell>
          <cell r="K2891">
            <v>0</v>
          </cell>
          <cell r="L2891">
            <v>25</v>
          </cell>
          <cell r="M2891">
            <v>0</v>
          </cell>
          <cell r="BG2891">
            <v>25</v>
          </cell>
          <cell r="BH2891">
            <v>25</v>
          </cell>
        </row>
        <row r="2892">
          <cell r="D2892" t="str">
            <v>A49702</v>
          </cell>
          <cell r="E2892" t="str">
            <v>ugb</v>
          </cell>
          <cell r="F2892" t="str">
            <v>TRL</v>
          </cell>
          <cell r="G2892" t="str">
            <v>UT41</v>
          </cell>
          <cell r="H2892" t="str">
            <v>8</v>
          </cell>
          <cell r="I2892" t="str">
            <v>GB</v>
          </cell>
          <cell r="J2892" t="str">
            <v>22/03/2006</v>
          </cell>
          <cell r="K2892">
            <v>19.549775089615</v>
          </cell>
          <cell r="L2892">
            <v>28141.713250000001</v>
          </cell>
          <cell r="M2892">
            <v>2785.6284285000002</v>
          </cell>
          <cell r="AA2892">
            <v>5206.2169512500004</v>
          </cell>
          <cell r="AM2892">
            <v>1688.5027950000001</v>
          </cell>
          <cell r="BF2892">
            <v>300</v>
          </cell>
          <cell r="BG2892">
            <v>38122.061424749998</v>
          </cell>
          <cell r="BH2892">
            <v>32615.844473499998</v>
          </cell>
        </row>
        <row r="2893">
          <cell r="D2893" t="str">
            <v>A97128</v>
          </cell>
          <cell r="E2893" t="str">
            <v>ugb</v>
          </cell>
          <cell r="F2893" t="str">
            <v>BBI</v>
          </cell>
          <cell r="G2893" t="str">
            <v>UP33</v>
          </cell>
          <cell r="H2893" t="str">
            <v>5</v>
          </cell>
          <cell r="I2893" t="str">
            <v>GB</v>
          </cell>
          <cell r="J2893" t="str">
            <v>29/03/2005</v>
          </cell>
          <cell r="K2893">
            <v>23.612633846154001</v>
          </cell>
          <cell r="L2893">
            <v>33333.599999999999</v>
          </cell>
          <cell r="M2893">
            <v>3502.1088</v>
          </cell>
          <cell r="BG2893">
            <v>36835.7088</v>
          </cell>
          <cell r="BH2893">
            <v>36835.7088</v>
          </cell>
        </row>
        <row r="2894">
          <cell r="D2894" t="str">
            <v>A93297</v>
          </cell>
          <cell r="E2894" t="str">
            <v>ugb</v>
          </cell>
          <cell r="F2894" t="str">
            <v>GCL</v>
          </cell>
          <cell r="G2894" t="str">
            <v>UP31</v>
          </cell>
          <cell r="H2894" t="str">
            <v>5</v>
          </cell>
          <cell r="I2894" t="str">
            <v>GB</v>
          </cell>
          <cell r="J2894" t="str">
            <v>08/09/2004</v>
          </cell>
          <cell r="K2894">
            <v>28.584824820512999</v>
          </cell>
          <cell r="L2894">
            <v>35955</v>
          </cell>
          <cell r="M2894">
            <v>4481.1084000000001</v>
          </cell>
          <cell r="P2894">
            <v>4472.8</v>
          </cell>
          <cell r="U2894">
            <v>629.21249999999998</v>
          </cell>
          <cell r="Y2894">
            <v>414.1</v>
          </cell>
          <cell r="AA2894">
            <v>6651.6750000000002</v>
          </cell>
          <cell r="AM2894">
            <v>2157.3000000000002</v>
          </cell>
          <cell r="AX2894">
            <v>629.21249999999998</v>
          </cell>
          <cell r="BE2894">
            <v>350</v>
          </cell>
          <cell r="BG2894">
            <v>55740.4084</v>
          </cell>
          <cell r="BH2894">
            <v>48738.733399999997</v>
          </cell>
        </row>
        <row r="2895">
          <cell r="D2895" t="str">
            <v>A76559</v>
          </cell>
          <cell r="E2895" t="str">
            <v>ugb</v>
          </cell>
          <cell r="F2895" t="str">
            <v>GLR</v>
          </cell>
          <cell r="G2895" t="str">
            <v>UP32</v>
          </cell>
          <cell r="H2895" t="str">
            <v>7</v>
          </cell>
          <cell r="I2895" t="str">
            <v>GB</v>
          </cell>
          <cell r="J2895" t="str">
            <v>06/05/2014</v>
          </cell>
          <cell r="K2895">
            <v>25.205081025641</v>
          </cell>
          <cell r="L2895">
            <v>31000</v>
          </cell>
          <cell r="M2895">
            <v>3893.808</v>
          </cell>
          <cell r="P2895">
            <v>5172</v>
          </cell>
          <cell r="U2895">
            <v>542.5</v>
          </cell>
          <cell r="Y2895">
            <v>414.1</v>
          </cell>
          <cell r="AA2895">
            <v>5735</v>
          </cell>
          <cell r="AL2895">
            <v>1550</v>
          </cell>
          <cell r="AX2895">
            <v>542.5</v>
          </cell>
          <cell r="BF2895">
            <v>300</v>
          </cell>
          <cell r="BG2895">
            <v>49149.908000000003</v>
          </cell>
          <cell r="BH2895">
            <v>43114.908000000003</v>
          </cell>
        </row>
        <row r="2896">
          <cell r="D2896" t="str">
            <v>A76277</v>
          </cell>
          <cell r="E2896" t="str">
            <v>ugb</v>
          </cell>
          <cell r="F2896" t="str">
            <v>TRL</v>
          </cell>
          <cell r="G2896" t="str">
            <v>UT43</v>
          </cell>
          <cell r="H2896" t="str">
            <v>11</v>
          </cell>
          <cell r="I2896" t="str">
            <v>GB</v>
          </cell>
          <cell r="J2896" t="str">
            <v>02/09/2013</v>
          </cell>
          <cell r="K2896">
            <v>6.0023446153849997</v>
          </cell>
          <cell r="L2896">
            <v>11250</v>
          </cell>
          <cell r="M2896">
            <v>454.572</v>
          </cell>
          <cell r="BG2896">
            <v>11704.572</v>
          </cell>
          <cell r="BH2896">
            <v>11704.572</v>
          </cell>
        </row>
        <row r="2897">
          <cell r="D2897" t="str">
            <v>A76192</v>
          </cell>
          <cell r="E2897" t="str">
            <v>ugb</v>
          </cell>
          <cell r="F2897" t="str">
            <v>BBI</v>
          </cell>
          <cell r="G2897" t="str">
            <v>UP33</v>
          </cell>
          <cell r="H2897" t="str">
            <v>4</v>
          </cell>
          <cell r="I2897" t="str">
            <v>GB</v>
          </cell>
          <cell r="J2897" t="str">
            <v>05/08/2013</v>
          </cell>
          <cell r="K2897">
            <v>43.555926153846002</v>
          </cell>
          <cell r="L2897">
            <v>57400</v>
          </cell>
          <cell r="M2897">
            <v>7501.9560000000001</v>
          </cell>
          <cell r="P2897">
            <v>4918</v>
          </cell>
          <cell r="U2897">
            <v>1004.5</v>
          </cell>
          <cell r="Y2897">
            <v>414.1</v>
          </cell>
          <cell r="AA2897">
            <v>10619</v>
          </cell>
          <cell r="AJ2897">
            <v>1722</v>
          </cell>
          <cell r="AX2897">
            <v>1004.5</v>
          </cell>
          <cell r="BE2897">
            <v>350</v>
          </cell>
          <cell r="BG2897">
            <v>84934.055999999997</v>
          </cell>
          <cell r="BH2897">
            <v>73965.055999999997</v>
          </cell>
        </row>
        <row r="2898">
          <cell r="D2898" t="str">
            <v>A97152</v>
          </cell>
          <cell r="E2898" t="str">
            <v>ugb</v>
          </cell>
          <cell r="F2898" t="str">
            <v>GGE</v>
          </cell>
          <cell r="G2898" t="str">
            <v>UP31</v>
          </cell>
          <cell r="H2898" t="str">
            <v>5</v>
          </cell>
          <cell r="I2898" t="str">
            <v>GB</v>
          </cell>
          <cell r="J2898" t="str">
            <v>08/08/2005</v>
          </cell>
          <cell r="K2898">
            <v>25.698498461538001</v>
          </cell>
          <cell r="L2898">
            <v>45000</v>
          </cell>
          <cell r="M2898">
            <v>5112.0720000000001</v>
          </cell>
          <cell r="BG2898">
            <v>50112.072</v>
          </cell>
          <cell r="BH2898">
            <v>50112.072</v>
          </cell>
        </row>
        <row r="2899">
          <cell r="D2899" t="str">
            <v>A76023</v>
          </cell>
          <cell r="E2899" t="str">
            <v>ugb</v>
          </cell>
          <cell r="F2899" t="str">
            <v>TRL</v>
          </cell>
          <cell r="G2899" t="str">
            <v>UT43</v>
          </cell>
          <cell r="H2899" t="str">
            <v>10</v>
          </cell>
          <cell r="I2899" t="str">
            <v>GB</v>
          </cell>
          <cell r="J2899" t="str">
            <v>08/01/2013</v>
          </cell>
          <cell r="K2899">
            <v>16.056498461537998</v>
          </cell>
          <cell r="L2899">
            <v>23000</v>
          </cell>
          <cell r="M2899">
            <v>2076.0720000000001</v>
          </cell>
          <cell r="U2899">
            <v>402.5</v>
          </cell>
          <cell r="Y2899">
            <v>414.1</v>
          </cell>
          <cell r="AA2899">
            <v>4255</v>
          </cell>
          <cell r="AI2899">
            <v>460</v>
          </cell>
          <cell r="AX2899">
            <v>402.5</v>
          </cell>
          <cell r="BF2899">
            <v>300</v>
          </cell>
          <cell r="BG2899">
            <v>31310.171999999999</v>
          </cell>
          <cell r="BH2899">
            <v>26755.171999999999</v>
          </cell>
        </row>
        <row r="2900">
          <cell r="D2900" t="str">
            <v>W70084</v>
          </cell>
          <cell r="E2900" t="str">
            <v>ugb</v>
          </cell>
          <cell r="F2900" t="str">
            <v>WTC</v>
          </cell>
          <cell r="G2900" t="str">
            <v>UU22</v>
          </cell>
          <cell r="H2900" t="str">
            <v>0</v>
          </cell>
          <cell r="I2900" t="str">
            <v>GB</v>
          </cell>
          <cell r="J2900" t="str">
            <v>03/10/2005</v>
          </cell>
          <cell r="K2900">
            <v>39.667884615384999</v>
          </cell>
          <cell r="L2900">
            <v>21533</v>
          </cell>
          <cell r="M2900">
            <v>0</v>
          </cell>
          <cell r="P2900">
            <v>4320.78</v>
          </cell>
          <cell r="U2900">
            <v>376.82749999999999</v>
          </cell>
          <cell r="Y2900">
            <v>340</v>
          </cell>
          <cell r="AA2900">
            <v>3983.605</v>
          </cell>
          <cell r="AT2900">
            <v>1722.64</v>
          </cell>
          <cell r="AX2900">
            <v>376.82749999999999</v>
          </cell>
          <cell r="BE2900">
            <v>350</v>
          </cell>
          <cell r="BG2900">
            <v>33003.68</v>
          </cell>
          <cell r="BH2900">
            <v>28670.075000000001</v>
          </cell>
        </row>
        <row r="2901">
          <cell r="D2901" t="str">
            <v>U03019</v>
          </cell>
          <cell r="E2901" t="str">
            <v>ugb</v>
          </cell>
          <cell r="F2901" t="str">
            <v>WTC</v>
          </cell>
          <cell r="G2901" t="str">
            <v>UU22</v>
          </cell>
          <cell r="H2901" t="str">
            <v>5</v>
          </cell>
          <cell r="J2901" t="str">
            <v>27/04/2009</v>
          </cell>
          <cell r="K2901">
            <v>0</v>
          </cell>
          <cell r="L2901">
            <v>42</v>
          </cell>
          <cell r="M2901">
            <v>0</v>
          </cell>
          <cell r="BG2901">
            <v>42</v>
          </cell>
          <cell r="BH2901">
            <v>42</v>
          </cell>
        </row>
        <row r="2902">
          <cell r="D2902" t="str">
            <v>A74699</v>
          </cell>
          <cell r="E2902" t="str">
            <v>ugb</v>
          </cell>
          <cell r="F2902" t="str">
            <v>WTC</v>
          </cell>
          <cell r="G2902" t="str">
            <v>UU22</v>
          </cell>
          <cell r="H2902" t="str">
            <v>5</v>
          </cell>
          <cell r="J2902" t="str">
            <v>20/06/2011</v>
          </cell>
          <cell r="K2902">
            <v>53</v>
          </cell>
          <cell r="L2902">
            <v>53</v>
          </cell>
          <cell r="M2902">
            <v>0</v>
          </cell>
          <cell r="BG2902">
            <v>53</v>
          </cell>
          <cell r="BH2902">
            <v>53</v>
          </cell>
        </row>
        <row r="2903">
          <cell r="D2903" t="str">
            <v>A00302</v>
          </cell>
          <cell r="E2903" t="str">
            <v>ugb</v>
          </cell>
          <cell r="F2903" t="str">
            <v>TIS</v>
          </cell>
          <cell r="G2903" t="str">
            <v>UT51</v>
          </cell>
          <cell r="H2903" t="str">
            <v>9</v>
          </cell>
          <cell r="I2903" t="str">
            <v>GB</v>
          </cell>
          <cell r="J2903" t="str">
            <v>28/01/2008</v>
          </cell>
          <cell r="K2903">
            <v>11.108754871795</v>
          </cell>
          <cell r="L2903">
            <v>20000</v>
          </cell>
          <cell r="M2903">
            <v>1662.0719999999999</v>
          </cell>
          <cell r="BG2903">
            <v>21662.072</v>
          </cell>
          <cell r="BH2903">
            <v>21662.072</v>
          </cell>
        </row>
        <row r="2904">
          <cell r="D2904" t="str">
            <v>A76067</v>
          </cell>
          <cell r="E2904" t="str">
            <v>ugb</v>
          </cell>
          <cell r="F2904" t="str">
            <v>TRL</v>
          </cell>
          <cell r="G2904" t="str">
            <v>UT42</v>
          </cell>
          <cell r="H2904" t="str">
            <v>6</v>
          </cell>
          <cell r="J2904" t="str">
            <v>25/02/2013</v>
          </cell>
          <cell r="K2904">
            <v>0</v>
          </cell>
          <cell r="L2904">
            <v>56.66</v>
          </cell>
          <cell r="M2904">
            <v>0</v>
          </cell>
          <cell r="BG2904">
            <v>56.66</v>
          </cell>
          <cell r="BH2904">
            <v>56.66</v>
          </cell>
        </row>
        <row r="2905">
          <cell r="D2905" t="str">
            <v>A74352</v>
          </cell>
          <cell r="E2905" t="str">
            <v>ugb</v>
          </cell>
          <cell r="F2905" t="str">
            <v>THW</v>
          </cell>
          <cell r="G2905" t="str">
            <v>UT21</v>
          </cell>
          <cell r="H2905" t="str">
            <v>8</v>
          </cell>
          <cell r="I2905" t="str">
            <v>GB</v>
          </cell>
          <cell r="J2905" t="str">
            <v>19/02/2007</v>
          </cell>
          <cell r="K2905">
            <v>8.1324471794870004</v>
          </cell>
          <cell r="L2905">
            <v>14900</v>
          </cell>
          <cell r="M2905">
            <v>958.27200000000005</v>
          </cell>
          <cell r="BG2905">
            <v>15858.272000000001</v>
          </cell>
          <cell r="BH2905">
            <v>15858.272000000001</v>
          </cell>
        </row>
        <row r="2906">
          <cell r="D2906" t="str">
            <v>U03068</v>
          </cell>
          <cell r="E2906" t="str">
            <v>ugb</v>
          </cell>
          <cell r="F2906" t="str">
            <v>WEN</v>
          </cell>
          <cell r="G2906" t="str">
            <v>UU41</v>
          </cell>
          <cell r="H2906" t="str">
            <v>4</v>
          </cell>
          <cell r="J2906" t="str">
            <v>12/10/2009</v>
          </cell>
          <cell r="K2906">
            <v>0</v>
          </cell>
          <cell r="L2906">
            <v>0.01</v>
          </cell>
          <cell r="M2906">
            <v>0</v>
          </cell>
          <cell r="BG2906">
            <v>0.01</v>
          </cell>
          <cell r="BH2906">
            <v>0.01</v>
          </cell>
        </row>
        <row r="2907">
          <cell r="D2907" t="str">
            <v>A74226</v>
          </cell>
          <cell r="E2907" t="str">
            <v>ugb</v>
          </cell>
          <cell r="F2907" t="str">
            <v>EEC</v>
          </cell>
          <cell r="G2907" t="str">
            <v>UE21</v>
          </cell>
          <cell r="H2907" t="str">
            <v>6</v>
          </cell>
          <cell r="I2907" t="str">
            <v>GB</v>
          </cell>
          <cell r="J2907" t="str">
            <v>06/04/2006</v>
          </cell>
          <cell r="K2907">
            <v>15.728194484761</v>
          </cell>
          <cell r="L2907">
            <v>20010</v>
          </cell>
          <cell r="M2907">
            <v>1663.452</v>
          </cell>
          <cell r="BG2907">
            <v>21673.452000000001</v>
          </cell>
          <cell r="BH2907">
            <v>21673.452000000001</v>
          </cell>
        </row>
        <row r="2908">
          <cell r="D2908" t="str">
            <v>A76142</v>
          </cell>
          <cell r="E2908" t="str">
            <v>ugb</v>
          </cell>
          <cell r="F2908" t="str">
            <v>TRL</v>
          </cell>
          <cell r="G2908" t="str">
            <v>UT41</v>
          </cell>
          <cell r="H2908" t="str">
            <v>11</v>
          </cell>
          <cell r="I2908" t="str">
            <v>GB</v>
          </cell>
          <cell r="J2908" t="str">
            <v>24/06/2013</v>
          </cell>
          <cell r="K2908">
            <v>10.249318974358999</v>
          </cell>
          <cell r="L2908">
            <v>15000</v>
          </cell>
          <cell r="M2908">
            <v>972.072</v>
          </cell>
          <cell r="U2908">
            <v>262.5</v>
          </cell>
          <cell r="Y2908">
            <v>414.1</v>
          </cell>
          <cell r="AA2908">
            <v>2775</v>
          </cell>
          <cell r="AX2908">
            <v>262.5</v>
          </cell>
          <cell r="BF2908">
            <v>300</v>
          </cell>
          <cell r="BG2908">
            <v>19986.171999999999</v>
          </cell>
          <cell r="BH2908">
            <v>16911.171999999999</v>
          </cell>
        </row>
        <row r="2909">
          <cell r="D2909" t="str">
            <v>A97101</v>
          </cell>
          <cell r="E2909" t="str">
            <v>ugb</v>
          </cell>
          <cell r="F2909" t="str">
            <v>MMA</v>
          </cell>
          <cell r="G2909" t="str">
            <v>UU81</v>
          </cell>
          <cell r="H2909" t="str">
            <v>0</v>
          </cell>
          <cell r="I2909" t="str">
            <v>GB</v>
          </cell>
          <cell r="J2909" t="str">
            <v>03/01/2006</v>
          </cell>
          <cell r="K2909">
            <v>25.575421538461999</v>
          </cell>
          <cell r="L2909">
            <v>35000</v>
          </cell>
          <cell r="M2909">
            <v>3732.0720000000001</v>
          </cell>
          <cell r="U2909">
            <v>612.5</v>
          </cell>
          <cell r="Y2909">
            <v>340</v>
          </cell>
          <cell r="AA2909">
            <v>6475</v>
          </cell>
          <cell r="AT2909">
            <v>2800</v>
          </cell>
          <cell r="AX2909">
            <v>612.5</v>
          </cell>
          <cell r="BF2909">
            <v>300</v>
          </cell>
          <cell r="BG2909">
            <v>49872.072</v>
          </cell>
          <cell r="BH2909">
            <v>43097.072</v>
          </cell>
        </row>
        <row r="2910">
          <cell r="D2910" t="str">
            <v>A00150</v>
          </cell>
          <cell r="E2910" t="str">
            <v>ugb</v>
          </cell>
          <cell r="F2910" t="str">
            <v>EEA</v>
          </cell>
          <cell r="G2910" t="str">
            <v>UE31</v>
          </cell>
          <cell r="H2910" t="str">
            <v>8</v>
          </cell>
          <cell r="I2910" t="str">
            <v>AU</v>
          </cell>
          <cell r="J2910" t="str">
            <v>16/10/2006</v>
          </cell>
          <cell r="K2910">
            <v>18.286908717949</v>
          </cell>
          <cell r="L2910">
            <v>32300</v>
          </cell>
          <cell r="M2910">
            <v>3359.4720000000002</v>
          </cell>
          <cell r="BG2910">
            <v>35659.472000000002</v>
          </cell>
          <cell r="BH2910">
            <v>35659.472000000002</v>
          </cell>
        </row>
        <row r="2911">
          <cell r="D2911" t="str">
            <v>U02815</v>
          </cell>
          <cell r="E2911" t="str">
            <v>ugb</v>
          </cell>
          <cell r="F2911" t="str">
            <v>MAM</v>
          </cell>
          <cell r="G2911" t="str">
            <v>UU23</v>
          </cell>
          <cell r="H2911" t="str">
            <v>10</v>
          </cell>
          <cell r="J2911" t="str">
            <v>24/09/2007</v>
          </cell>
          <cell r="K2911">
            <v>0</v>
          </cell>
          <cell r="L2911">
            <v>9.69</v>
          </cell>
          <cell r="M2911">
            <v>0</v>
          </cell>
          <cell r="BG2911">
            <v>9.69</v>
          </cell>
          <cell r="BH2911">
            <v>9.69</v>
          </cell>
        </row>
        <row r="2912">
          <cell r="D2912" t="str">
            <v>W68322</v>
          </cell>
          <cell r="E2912" t="str">
            <v>ugb</v>
          </cell>
          <cell r="F2912" t="str">
            <v>MAM</v>
          </cell>
          <cell r="G2912" t="str">
            <v>UU23</v>
          </cell>
          <cell r="H2912" t="str">
            <v>8</v>
          </cell>
          <cell r="I2912" t="str">
            <v>GB</v>
          </cell>
          <cell r="J2912" t="str">
            <v>04/11/1991</v>
          </cell>
          <cell r="K2912">
            <v>10.901090297435999</v>
          </cell>
          <cell r="L2912">
            <v>19644.16</v>
          </cell>
          <cell r="M2912">
            <v>1612.9660799999999</v>
          </cell>
          <cell r="BG2912">
            <v>21257.126079999998</v>
          </cell>
          <cell r="BH2912">
            <v>21257.126079999998</v>
          </cell>
        </row>
        <row r="2913">
          <cell r="D2913" t="str">
            <v>U03032</v>
          </cell>
          <cell r="E2913" t="str">
            <v>ugb</v>
          </cell>
          <cell r="F2913" t="str">
            <v>GGE</v>
          </cell>
          <cell r="G2913" t="str">
            <v>UP31</v>
          </cell>
          <cell r="H2913" t="str">
            <v>0</v>
          </cell>
          <cell r="J2913" t="str">
            <v>29/06/2009</v>
          </cell>
          <cell r="K2913">
            <v>0.01</v>
          </cell>
          <cell r="L2913">
            <v>0.01</v>
          </cell>
          <cell r="M2913">
            <v>0</v>
          </cell>
          <cell r="BG2913">
            <v>0.01</v>
          </cell>
          <cell r="BH2913">
            <v>0.01</v>
          </cell>
        </row>
        <row r="2914">
          <cell r="D2914" t="str">
            <v>A84727</v>
          </cell>
          <cell r="E2914" t="str">
            <v>ugb</v>
          </cell>
          <cell r="F2914" t="str">
            <v>WWN</v>
          </cell>
          <cell r="G2914" t="str">
            <v>UU71</v>
          </cell>
          <cell r="H2914" t="str">
            <v>8</v>
          </cell>
          <cell r="I2914" t="str">
            <v>GB</v>
          </cell>
          <cell r="J2914" t="str">
            <v>10/07/2002</v>
          </cell>
          <cell r="K2914">
            <v>21.685681608205002</v>
          </cell>
          <cell r="L2914">
            <v>27068.351999999999</v>
          </cell>
          <cell r="M2914">
            <v>3157.4885760000002</v>
          </cell>
          <cell r="U2914">
            <v>473.69616000000002</v>
          </cell>
          <cell r="Y2914">
            <v>414.1</v>
          </cell>
          <cell r="AA2914">
            <v>5007.6451200000001</v>
          </cell>
          <cell r="AM2914">
            <v>1624.10112</v>
          </cell>
          <cell r="AX2914">
            <v>473.69616000000002</v>
          </cell>
          <cell r="BB2914">
            <v>3768</v>
          </cell>
          <cell r="BF2914">
            <v>300</v>
          </cell>
          <cell r="BG2914">
            <v>42287.079136</v>
          </cell>
          <cell r="BH2914">
            <v>36979.434015999999</v>
          </cell>
        </row>
        <row r="2915">
          <cell r="D2915" t="str">
            <v>A91022</v>
          </cell>
          <cell r="E2915" t="str">
            <v>ugb</v>
          </cell>
          <cell r="F2915" t="str">
            <v>SBR</v>
          </cell>
          <cell r="G2915" t="str">
            <v>UT31</v>
          </cell>
          <cell r="H2915" t="str">
            <v>4</v>
          </cell>
          <cell r="I2915" t="str">
            <v>GB</v>
          </cell>
          <cell r="J2915" t="str">
            <v>22/10/2001</v>
          </cell>
          <cell r="K2915">
            <v>40.857918397436002</v>
          </cell>
          <cell r="L2915">
            <v>50929.6875</v>
          </cell>
          <cell r="M2915">
            <v>6874.8408749999999</v>
          </cell>
          <cell r="P2915">
            <v>6844</v>
          </cell>
          <cell r="U2915">
            <v>891.26953125</v>
          </cell>
          <cell r="Y2915">
            <v>414.1</v>
          </cell>
          <cell r="AA2915">
            <v>9421.9921875</v>
          </cell>
          <cell r="AM2915">
            <v>3055.78125</v>
          </cell>
          <cell r="AX2915">
            <v>891.26953125</v>
          </cell>
          <cell r="BE2915">
            <v>350</v>
          </cell>
          <cell r="BG2915">
            <v>79672.940875</v>
          </cell>
          <cell r="BH2915">
            <v>69900.9486875</v>
          </cell>
        </row>
        <row r="2916">
          <cell r="D2916" t="str">
            <v>A74750</v>
          </cell>
          <cell r="E2916" t="str">
            <v>ugb</v>
          </cell>
          <cell r="F2916" t="str">
            <v>TRL</v>
          </cell>
          <cell r="G2916" t="str">
            <v>UT43</v>
          </cell>
          <cell r="H2916" t="str">
            <v>3</v>
          </cell>
          <cell r="I2916" t="str">
            <v>GB</v>
          </cell>
          <cell r="J2916" t="str">
            <v>01/06/2012</v>
          </cell>
          <cell r="K2916">
            <v>55.393242051282002</v>
          </cell>
          <cell r="L2916">
            <v>73835</v>
          </cell>
          <cell r="M2916">
            <v>9503.9220000000005</v>
          </cell>
          <cell r="O2916">
            <v>2990</v>
          </cell>
          <cell r="U2916">
            <v>1292.1125</v>
          </cell>
          <cell r="Y2916">
            <v>414.1</v>
          </cell>
          <cell r="AA2916">
            <v>13659.475</v>
          </cell>
          <cell r="AM2916">
            <v>4430.1000000000004</v>
          </cell>
          <cell r="AX2916">
            <v>1292.1125</v>
          </cell>
          <cell r="BD2916">
            <v>600</v>
          </cell>
          <cell r="BG2916">
            <v>108016.822</v>
          </cell>
          <cell r="BH2916">
            <v>93757.346999999994</v>
          </cell>
        </row>
        <row r="2917">
          <cell r="D2917" t="str">
            <v>A25073</v>
          </cell>
          <cell r="E2917" t="str">
            <v>ugb</v>
          </cell>
          <cell r="F2917" t="str">
            <v>WWN</v>
          </cell>
          <cell r="G2917" t="str">
            <v>UU61</v>
          </cell>
          <cell r="H2917" t="str">
            <v>9</v>
          </cell>
          <cell r="I2917" t="str">
            <v>GB</v>
          </cell>
          <cell r="J2917" t="str">
            <v>29/09/2008</v>
          </cell>
          <cell r="K2917">
            <v>7.6788807692310002</v>
          </cell>
          <cell r="L2917">
            <v>15000</v>
          </cell>
          <cell r="M2917">
            <v>972.072</v>
          </cell>
          <cell r="BG2917">
            <v>15972.072</v>
          </cell>
          <cell r="BH2917">
            <v>15972.072</v>
          </cell>
        </row>
        <row r="2918">
          <cell r="D2918" t="str">
            <v>A25227</v>
          </cell>
          <cell r="E2918" t="str">
            <v>ugb</v>
          </cell>
          <cell r="F2918" t="str">
            <v>WWN</v>
          </cell>
          <cell r="G2918" t="str">
            <v>UU31</v>
          </cell>
          <cell r="H2918" t="str">
            <v>8</v>
          </cell>
          <cell r="J2918" t="str">
            <v>14/11/2011</v>
          </cell>
          <cell r="K2918">
            <v>40.840000000000003</v>
          </cell>
          <cell r="L2918">
            <v>40.840000000000003</v>
          </cell>
          <cell r="M2918">
            <v>0</v>
          </cell>
          <cell r="BG2918">
            <v>40.840000000000003</v>
          </cell>
          <cell r="BH2918">
            <v>40.840000000000003</v>
          </cell>
        </row>
        <row r="2919">
          <cell r="D2919" t="str">
            <v>A49861</v>
          </cell>
          <cell r="E2919" t="str">
            <v>ugb</v>
          </cell>
          <cell r="F2919" t="str">
            <v>WWN</v>
          </cell>
          <cell r="G2919" t="str">
            <v>UU51</v>
          </cell>
          <cell r="H2919" t="str">
            <v>5</v>
          </cell>
          <cell r="I2919" t="str">
            <v>IE</v>
          </cell>
          <cell r="J2919" t="str">
            <v>14/08/2007</v>
          </cell>
          <cell r="K2919">
            <v>35.530769118050998</v>
          </cell>
          <cell r="L2919">
            <v>47242.628900000003</v>
          </cell>
          <cell r="M2919">
            <v>5740.3347881999998</v>
          </cell>
          <cell r="O2919">
            <v>2310</v>
          </cell>
          <cell r="U2919">
            <v>826.74600574999999</v>
          </cell>
          <cell r="Y2919">
            <v>414.1</v>
          </cell>
          <cell r="AA2919">
            <v>8739.8863464999995</v>
          </cell>
          <cell r="AM2919">
            <v>2834.557734</v>
          </cell>
          <cell r="AX2919">
            <v>826.74600574999999</v>
          </cell>
          <cell r="BE2919">
            <v>350</v>
          </cell>
          <cell r="BG2919">
            <v>69284.9997802</v>
          </cell>
          <cell r="BH2919">
            <v>60195.113433699997</v>
          </cell>
        </row>
        <row r="2920">
          <cell r="D2920" t="str">
            <v>A25221</v>
          </cell>
          <cell r="E2920" t="str">
            <v>ugb</v>
          </cell>
          <cell r="F2920" t="str">
            <v>WWN</v>
          </cell>
          <cell r="G2920" t="str">
            <v>UU61</v>
          </cell>
          <cell r="H2920" t="str">
            <v>6</v>
          </cell>
          <cell r="I2920" t="str">
            <v>GB</v>
          </cell>
          <cell r="J2920" t="str">
            <v>17/12/2010</v>
          </cell>
          <cell r="K2920">
            <v>19.862601025640998</v>
          </cell>
          <cell r="L2920">
            <v>35000</v>
          </cell>
          <cell r="M2920">
            <v>3732.0720000000001</v>
          </cell>
          <cell r="BG2920">
            <v>38732.072</v>
          </cell>
          <cell r="BH2920">
            <v>38732.072</v>
          </cell>
        </row>
        <row r="2921">
          <cell r="D2921" t="str">
            <v>A25126</v>
          </cell>
          <cell r="E2921" t="str">
            <v>ugb</v>
          </cell>
          <cell r="F2921" t="str">
            <v>THW</v>
          </cell>
          <cell r="G2921" t="str">
            <v>UT23</v>
          </cell>
          <cell r="H2921" t="str">
            <v>9</v>
          </cell>
          <cell r="I2921" t="str">
            <v>GB</v>
          </cell>
          <cell r="J2921" t="str">
            <v>01/09/2009</v>
          </cell>
          <cell r="K2921">
            <v>14.762026666666999</v>
          </cell>
          <cell r="L2921">
            <v>26260</v>
          </cell>
          <cell r="M2921">
            <v>2525.9520000000002</v>
          </cell>
          <cell r="BG2921">
            <v>28785.952000000001</v>
          </cell>
          <cell r="BH2921">
            <v>28785.952000000001</v>
          </cell>
        </row>
        <row r="2922">
          <cell r="D2922" t="str">
            <v>U02876</v>
          </cell>
          <cell r="E2922" t="str">
            <v>ugb</v>
          </cell>
          <cell r="F2922" t="str">
            <v>THW</v>
          </cell>
          <cell r="G2922" t="str">
            <v>UT23</v>
          </cell>
          <cell r="H2922" t="str">
            <v>0</v>
          </cell>
          <cell r="J2922" t="str">
            <v>25/03/2008</v>
          </cell>
          <cell r="K2922">
            <v>12</v>
          </cell>
          <cell r="L2922">
            <v>12</v>
          </cell>
          <cell r="M2922">
            <v>0</v>
          </cell>
          <cell r="BG2922">
            <v>12</v>
          </cell>
          <cell r="BH2922">
            <v>12</v>
          </cell>
        </row>
        <row r="2923">
          <cell r="D2923" t="str">
            <v>A76390</v>
          </cell>
          <cell r="E2923" t="str">
            <v>ugb</v>
          </cell>
          <cell r="F2923" t="str">
            <v>THW</v>
          </cell>
          <cell r="G2923" t="str">
            <v>UT23</v>
          </cell>
          <cell r="H2923" t="str">
            <v>9</v>
          </cell>
          <cell r="I2923" t="str">
            <v>GB</v>
          </cell>
          <cell r="J2923" t="str">
            <v>26/11/2013</v>
          </cell>
          <cell r="K2923">
            <v>0</v>
          </cell>
          <cell r="L2923">
            <v>26</v>
          </cell>
          <cell r="M2923">
            <v>0</v>
          </cell>
          <cell r="BG2923">
            <v>26</v>
          </cell>
          <cell r="BH2923">
            <v>26</v>
          </cell>
        </row>
        <row r="2924">
          <cell r="D2924" t="str">
            <v>W99414</v>
          </cell>
          <cell r="E2924" t="str">
            <v>ugb</v>
          </cell>
          <cell r="F2924" t="str">
            <v>MAM</v>
          </cell>
          <cell r="G2924" t="str">
            <v>UU23</v>
          </cell>
          <cell r="H2924" t="str">
            <v>6</v>
          </cell>
          <cell r="I2924" t="str">
            <v>GB</v>
          </cell>
          <cell r="J2924" t="str">
            <v>25/09/1972</v>
          </cell>
          <cell r="K2924">
            <v>20.970739487178999</v>
          </cell>
          <cell r="L2924">
            <v>37749.5</v>
          </cell>
          <cell r="M2924">
            <v>3143.442</v>
          </cell>
          <cell r="BG2924">
            <v>40892.942000000003</v>
          </cell>
          <cell r="BH2924">
            <v>40892.942000000003</v>
          </cell>
        </row>
        <row r="2925">
          <cell r="D2925" t="str">
            <v>W98175</v>
          </cell>
          <cell r="E2925" t="str">
            <v>ugb</v>
          </cell>
          <cell r="F2925" t="str">
            <v>MAM</v>
          </cell>
          <cell r="G2925" t="str">
            <v>UU23</v>
          </cell>
          <cell r="H2925" t="str">
            <v>8</v>
          </cell>
          <cell r="I2925" t="str">
            <v>GB</v>
          </cell>
          <cell r="J2925" t="str">
            <v>10/12/1990</v>
          </cell>
          <cell r="K2925">
            <v>13.0530624</v>
          </cell>
          <cell r="L2925">
            <v>23814.959999999999</v>
          </cell>
          <cell r="M2925">
            <v>1638.5116800000001</v>
          </cell>
          <cell r="BG2925">
            <v>25453.471679999999</v>
          </cell>
          <cell r="BH2925">
            <v>25453.471679999999</v>
          </cell>
        </row>
        <row r="2926">
          <cell r="D2926" t="str">
            <v>A00052</v>
          </cell>
          <cell r="E2926" t="str">
            <v>ugb</v>
          </cell>
          <cell r="F2926" t="str">
            <v>MAM</v>
          </cell>
          <cell r="G2926" t="str">
            <v>UU23</v>
          </cell>
          <cell r="H2926" t="str">
            <v>10</v>
          </cell>
          <cell r="I2926" t="str">
            <v>GB</v>
          </cell>
          <cell r="J2926" t="str">
            <v>23/02/2006</v>
          </cell>
          <cell r="K2926">
            <v>7.4465833333329998</v>
          </cell>
          <cell r="L2926">
            <v>13724.75</v>
          </cell>
          <cell r="M2926">
            <v>796.08749999999998</v>
          </cell>
          <cell r="BG2926">
            <v>14520.8375</v>
          </cell>
          <cell r="BH2926">
            <v>14520.8375</v>
          </cell>
        </row>
        <row r="2927">
          <cell r="D2927" t="str">
            <v>A88854</v>
          </cell>
          <cell r="E2927" t="str">
            <v>ugb</v>
          </cell>
          <cell r="F2927" t="str">
            <v>SBR</v>
          </cell>
          <cell r="G2927" t="str">
            <v>UT31</v>
          </cell>
          <cell r="H2927" t="str">
            <v>7</v>
          </cell>
          <cell r="I2927" t="str">
            <v>GB</v>
          </cell>
          <cell r="J2927" t="str">
            <v>15/10/2001</v>
          </cell>
          <cell r="K2927">
            <v>20.950995897436002</v>
          </cell>
          <cell r="L2927">
            <v>36865</v>
          </cell>
          <cell r="M2927">
            <v>3989.442</v>
          </cell>
          <cell r="BG2927">
            <v>40854.442000000003</v>
          </cell>
          <cell r="BH2927">
            <v>40854.442000000003</v>
          </cell>
        </row>
        <row r="2928">
          <cell r="D2928" t="str">
            <v>A00552</v>
          </cell>
          <cell r="E2928" t="str">
            <v>ugb</v>
          </cell>
          <cell r="F2928" t="str">
            <v>GGE</v>
          </cell>
          <cell r="G2928" t="str">
            <v>UP31</v>
          </cell>
          <cell r="H2928" t="str">
            <v>6</v>
          </cell>
          <cell r="I2928" t="str">
            <v>GB</v>
          </cell>
          <cell r="J2928" t="str">
            <v>10/10/2011</v>
          </cell>
          <cell r="K2928">
            <v>21.613370256410001</v>
          </cell>
          <cell r="L2928">
            <v>38000</v>
          </cell>
          <cell r="M2928">
            <v>4146.0720000000001</v>
          </cell>
          <cell r="BG2928">
            <v>42146.072</v>
          </cell>
          <cell r="BH2928">
            <v>42146.072</v>
          </cell>
        </row>
        <row r="2929">
          <cell r="D2929" t="str">
            <v>A74423</v>
          </cell>
          <cell r="E2929" t="str">
            <v>ugb</v>
          </cell>
          <cell r="F2929" t="str">
            <v>BBS</v>
          </cell>
          <cell r="G2929" t="str">
            <v>UP41</v>
          </cell>
          <cell r="H2929" t="str">
            <v>0</v>
          </cell>
          <cell r="I2929" t="str">
            <v>GB</v>
          </cell>
          <cell r="J2929" t="str">
            <v>13/08/2007</v>
          </cell>
          <cell r="K2929">
            <v>38.343776953846003</v>
          </cell>
          <cell r="L2929">
            <v>49000</v>
          </cell>
          <cell r="M2929">
            <v>6235.9950600000002</v>
          </cell>
          <cell r="P2929">
            <v>4144.37</v>
          </cell>
          <cell r="U2929">
            <v>857.5</v>
          </cell>
          <cell r="Y2929">
            <v>340</v>
          </cell>
          <cell r="AA2929">
            <v>9065</v>
          </cell>
          <cell r="AT2929">
            <v>3920</v>
          </cell>
          <cell r="AX2929">
            <v>857.5</v>
          </cell>
          <cell r="BE2929">
            <v>350</v>
          </cell>
          <cell r="BG2929">
            <v>74770.365059999996</v>
          </cell>
          <cell r="BH2929">
            <v>65355.365059999996</v>
          </cell>
        </row>
        <row r="2930">
          <cell r="D2930" t="str">
            <v>W69671</v>
          </cell>
          <cell r="E2930" t="str">
            <v>ugb</v>
          </cell>
          <cell r="F2930" t="str">
            <v>TRL</v>
          </cell>
          <cell r="G2930" t="str">
            <v>UT41</v>
          </cell>
          <cell r="H2930" t="str">
            <v>5</v>
          </cell>
          <cell r="I2930" t="str">
            <v>GB</v>
          </cell>
          <cell r="J2930" t="str">
            <v>20/11/2000</v>
          </cell>
          <cell r="K2930">
            <v>29.306841430154002</v>
          </cell>
          <cell r="L2930">
            <v>40253.619599999998</v>
          </cell>
          <cell r="M2930">
            <v>4457.0715048000002</v>
          </cell>
          <cell r="U2930">
            <v>704.43834300000003</v>
          </cell>
          <cell r="Y2930">
            <v>414.1</v>
          </cell>
          <cell r="AA2930">
            <v>7446.9196259999999</v>
          </cell>
          <cell r="AN2930">
            <v>2817.7533720000001</v>
          </cell>
          <cell r="AX2930">
            <v>704.43834300000003</v>
          </cell>
          <cell r="BE2930">
            <v>350</v>
          </cell>
          <cell r="BG2930">
            <v>57148.3407888</v>
          </cell>
          <cell r="BH2930">
            <v>49351.421162799998</v>
          </cell>
        </row>
        <row r="2931">
          <cell r="D2931" t="str">
            <v>U02977</v>
          </cell>
          <cell r="E2931" t="str">
            <v>ugb</v>
          </cell>
          <cell r="F2931" t="str">
            <v>TRL</v>
          </cell>
          <cell r="G2931" t="str">
            <v>UT41</v>
          </cell>
          <cell r="H2931" t="str">
            <v>7</v>
          </cell>
          <cell r="J2931" t="str">
            <v>05/01/2009</v>
          </cell>
          <cell r="K2931">
            <v>0</v>
          </cell>
          <cell r="L2931">
            <v>24.05</v>
          </cell>
          <cell r="M2931">
            <v>0</v>
          </cell>
          <cell r="BG2931">
            <v>24.05</v>
          </cell>
          <cell r="BH2931">
            <v>24.05</v>
          </cell>
        </row>
        <row r="2932">
          <cell r="D2932" t="str">
            <v>S10243</v>
          </cell>
          <cell r="E2932" t="str">
            <v>ugb</v>
          </cell>
          <cell r="F2932" t="str">
            <v>THW</v>
          </cell>
          <cell r="G2932" t="str">
            <v>UT21</v>
          </cell>
          <cell r="H2932" t="str">
            <v>0</v>
          </cell>
          <cell r="J2932" t="str">
            <v>11/08/2008</v>
          </cell>
          <cell r="K2932">
            <v>29</v>
          </cell>
          <cell r="L2932">
            <v>29</v>
          </cell>
          <cell r="M2932">
            <v>0</v>
          </cell>
          <cell r="BG2932">
            <v>29</v>
          </cell>
          <cell r="BH2932">
            <v>29</v>
          </cell>
        </row>
        <row r="2933">
          <cell r="D2933" t="str">
            <v>W68098</v>
          </cell>
          <cell r="E2933" t="str">
            <v>ugb</v>
          </cell>
          <cell r="F2933" t="str">
            <v>BBI</v>
          </cell>
          <cell r="G2933" t="str">
            <v>UP33</v>
          </cell>
          <cell r="H2933" t="str">
            <v>6</v>
          </cell>
          <cell r="I2933" t="str">
            <v>GB</v>
          </cell>
          <cell r="J2933" t="str">
            <v>03/01/1989</v>
          </cell>
          <cell r="K2933">
            <v>25.769383076922999</v>
          </cell>
          <cell r="L2933">
            <v>36450</v>
          </cell>
          <cell r="M2933">
            <v>3932.172</v>
          </cell>
          <cell r="U2933">
            <v>637.875</v>
          </cell>
          <cell r="AA2933">
            <v>6743.25</v>
          </cell>
          <cell r="AM2933">
            <v>2187</v>
          </cell>
          <cell r="BF2933">
            <v>300</v>
          </cell>
          <cell r="BG2933">
            <v>50250.296999999999</v>
          </cell>
          <cell r="BH2933">
            <v>43207.046999999999</v>
          </cell>
        </row>
        <row r="2934">
          <cell r="D2934" t="str">
            <v>W68446</v>
          </cell>
          <cell r="E2934" t="str">
            <v>ugb</v>
          </cell>
          <cell r="F2934" t="str">
            <v>WTC</v>
          </cell>
          <cell r="G2934" t="str">
            <v>UU22</v>
          </cell>
          <cell r="H2934" t="str">
            <v>5</v>
          </cell>
          <cell r="I2934" t="str">
            <v>GB</v>
          </cell>
          <cell r="J2934" t="str">
            <v>01/04/1992</v>
          </cell>
          <cell r="K2934">
            <v>26.282088205128002</v>
          </cell>
          <cell r="L2934">
            <v>46000</v>
          </cell>
          <cell r="M2934">
            <v>5250.0720000000001</v>
          </cell>
          <cell r="BG2934">
            <v>51250.072</v>
          </cell>
          <cell r="BH2934">
            <v>51250.072</v>
          </cell>
        </row>
        <row r="2935">
          <cell r="D2935" t="str">
            <v>A74536</v>
          </cell>
          <cell r="E2935" t="str">
            <v>ugb</v>
          </cell>
          <cell r="F2935" t="str">
            <v>MAM</v>
          </cell>
          <cell r="G2935" t="str">
            <v>UU23</v>
          </cell>
          <cell r="H2935" t="str">
            <v>0</v>
          </cell>
          <cell r="I2935" t="str">
            <v>GB</v>
          </cell>
          <cell r="J2935" t="str">
            <v>07/07/2008</v>
          </cell>
          <cell r="K2935">
            <v>12.841025641026</v>
          </cell>
          <cell r="L2935">
            <v>20000</v>
          </cell>
          <cell r="M2935">
            <v>0</v>
          </cell>
          <cell r="U2935">
            <v>350</v>
          </cell>
          <cell r="Y2935">
            <v>340</v>
          </cell>
          <cell r="AA2935">
            <v>3700</v>
          </cell>
          <cell r="AX2935">
            <v>350</v>
          </cell>
          <cell r="BF2935">
            <v>300</v>
          </cell>
          <cell r="BG2935">
            <v>25040</v>
          </cell>
          <cell r="BH2935">
            <v>21040</v>
          </cell>
        </row>
        <row r="2936">
          <cell r="D2936" t="str">
            <v>A91170</v>
          </cell>
          <cell r="E2936" t="str">
            <v>ugb</v>
          </cell>
          <cell r="F2936" t="str">
            <v>SBR</v>
          </cell>
          <cell r="G2936" t="str">
            <v>UT31</v>
          </cell>
          <cell r="H2936" t="str">
            <v>6</v>
          </cell>
          <cell r="I2936" t="str">
            <v>GB</v>
          </cell>
          <cell r="J2936" t="str">
            <v>17/12/2001</v>
          </cell>
          <cell r="K2936">
            <v>29.205456848076999</v>
          </cell>
          <cell r="L2936">
            <v>32365.5435</v>
          </cell>
          <cell r="M2936">
            <v>3368.5170029999999</v>
          </cell>
          <cell r="U2936">
            <v>566.39701124999999</v>
          </cell>
          <cell r="Y2936">
            <v>414.1</v>
          </cell>
          <cell r="AA2936">
            <v>5987.6255474999998</v>
          </cell>
          <cell r="AM2936">
            <v>1941.9326100000001</v>
          </cell>
          <cell r="AX2936">
            <v>566.39701124999999</v>
          </cell>
          <cell r="BE2936">
            <v>350</v>
          </cell>
          <cell r="BG2936">
            <v>45560.512683000001</v>
          </cell>
          <cell r="BH2936">
            <v>39222.887135500001</v>
          </cell>
        </row>
        <row r="2937">
          <cell r="D2937" t="str">
            <v>U03204</v>
          </cell>
          <cell r="E2937" t="str">
            <v>ugb</v>
          </cell>
          <cell r="F2937" t="str">
            <v>SBR</v>
          </cell>
          <cell r="G2937" t="str">
            <v>UT31</v>
          </cell>
          <cell r="H2937" t="str">
            <v>7</v>
          </cell>
          <cell r="J2937" t="str">
            <v>28/03/2011</v>
          </cell>
          <cell r="K2937">
            <v>0</v>
          </cell>
          <cell r="L2937">
            <v>33</v>
          </cell>
          <cell r="M2937">
            <v>0</v>
          </cell>
          <cell r="BG2937">
            <v>33</v>
          </cell>
          <cell r="BH2937">
            <v>33</v>
          </cell>
        </row>
        <row r="2938">
          <cell r="D2938" t="str">
            <v>A50236</v>
          </cell>
          <cell r="E2938" t="str">
            <v>ugb</v>
          </cell>
          <cell r="F2938" t="str">
            <v>TRL</v>
          </cell>
          <cell r="G2938" t="str">
            <v>UT41</v>
          </cell>
          <cell r="H2938" t="str">
            <v>7</v>
          </cell>
          <cell r="J2938" t="str">
            <v>23/04/2012</v>
          </cell>
          <cell r="K2938">
            <v>0</v>
          </cell>
          <cell r="L2938">
            <v>30</v>
          </cell>
          <cell r="M2938">
            <v>0</v>
          </cell>
          <cell r="BG2938">
            <v>30</v>
          </cell>
          <cell r="BH2938">
            <v>30</v>
          </cell>
        </row>
        <row r="2939">
          <cell r="D2939" t="str">
            <v>S10319</v>
          </cell>
          <cell r="E2939" t="str">
            <v>ugb</v>
          </cell>
          <cell r="F2939" t="str">
            <v>THW</v>
          </cell>
          <cell r="G2939" t="str">
            <v>UT21</v>
          </cell>
          <cell r="H2939" t="str">
            <v>6</v>
          </cell>
          <cell r="J2939" t="str">
            <v>01/03/2012</v>
          </cell>
          <cell r="K2939">
            <v>0</v>
          </cell>
          <cell r="L2939">
            <v>53.5</v>
          </cell>
          <cell r="M2939">
            <v>0</v>
          </cell>
          <cell r="BG2939">
            <v>53.5</v>
          </cell>
          <cell r="BH2939">
            <v>53.5</v>
          </cell>
        </row>
        <row r="2940">
          <cell r="D2940" t="str">
            <v>S10381</v>
          </cell>
          <cell r="E2940" t="str">
            <v>ugb</v>
          </cell>
          <cell r="F2940" t="str">
            <v>THW</v>
          </cell>
          <cell r="G2940" t="str">
            <v>UT21</v>
          </cell>
          <cell r="H2940" t="str">
            <v>5</v>
          </cell>
          <cell r="J2940" t="str">
            <v>15/10/2013</v>
          </cell>
          <cell r="K2940">
            <v>58</v>
          </cell>
          <cell r="L2940">
            <v>58</v>
          </cell>
          <cell r="M2940">
            <v>0</v>
          </cell>
          <cell r="BG2940">
            <v>58</v>
          </cell>
          <cell r="BH2940">
            <v>58</v>
          </cell>
        </row>
        <row r="2941">
          <cell r="D2941" t="str">
            <v>A76433</v>
          </cell>
          <cell r="E2941" t="str">
            <v>ugb</v>
          </cell>
          <cell r="F2941" t="str">
            <v>TRS</v>
          </cell>
          <cell r="G2941" t="str">
            <v>UT41</v>
          </cell>
          <cell r="H2941" t="str">
            <v>10</v>
          </cell>
          <cell r="I2941" t="str">
            <v>GB</v>
          </cell>
          <cell r="J2941" t="str">
            <v>06/01/2014</v>
          </cell>
          <cell r="K2941">
            <v>17.741575384615</v>
          </cell>
          <cell r="L2941">
            <v>25500</v>
          </cell>
          <cell r="M2941">
            <v>2421.0720000000001</v>
          </cell>
          <cell r="U2941">
            <v>446.25</v>
          </cell>
          <cell r="AA2941">
            <v>4717.5</v>
          </cell>
          <cell r="AJ2941">
            <v>765</v>
          </cell>
          <cell r="AX2941">
            <v>446.25</v>
          </cell>
          <cell r="BF2941">
            <v>300</v>
          </cell>
          <cell r="BG2941">
            <v>34596.072</v>
          </cell>
          <cell r="BH2941">
            <v>29578.572</v>
          </cell>
        </row>
        <row r="2942">
          <cell r="D2942" t="str">
            <v>A74345</v>
          </cell>
          <cell r="E2942" t="str">
            <v>ugb</v>
          </cell>
          <cell r="F2942" t="str">
            <v>PUP</v>
          </cell>
          <cell r="G2942" t="str">
            <v>UP21</v>
          </cell>
          <cell r="H2942" t="str">
            <v>6</v>
          </cell>
          <cell r="I2942" t="str">
            <v>GB</v>
          </cell>
          <cell r="J2942" t="str">
            <v>05/03/2007</v>
          </cell>
          <cell r="K2942">
            <v>19.862601025640998</v>
          </cell>
          <cell r="L2942">
            <v>35000</v>
          </cell>
          <cell r="M2942">
            <v>3732.0720000000001</v>
          </cell>
          <cell r="BG2942">
            <v>38732.072</v>
          </cell>
          <cell r="BH2942">
            <v>38732.072</v>
          </cell>
        </row>
        <row r="2943">
          <cell r="D2943" t="str">
            <v>A76256</v>
          </cell>
          <cell r="E2943" t="str">
            <v>ugb</v>
          </cell>
          <cell r="F2943" t="str">
            <v>TRL</v>
          </cell>
          <cell r="G2943" t="str">
            <v>UT43</v>
          </cell>
          <cell r="H2943" t="str">
            <v>11</v>
          </cell>
          <cell r="I2943" t="str">
            <v>GB</v>
          </cell>
          <cell r="J2943" t="str">
            <v>05/08/2013</v>
          </cell>
          <cell r="K2943">
            <v>6.4400369230769998</v>
          </cell>
          <cell r="L2943">
            <v>12000</v>
          </cell>
          <cell r="M2943">
            <v>558.072</v>
          </cell>
          <cell r="BG2943">
            <v>12558.072</v>
          </cell>
          <cell r="BH2943">
            <v>12558.072</v>
          </cell>
        </row>
        <row r="2944">
          <cell r="D2944" t="str">
            <v>W69965</v>
          </cell>
          <cell r="E2944" t="str">
            <v>ugb</v>
          </cell>
          <cell r="F2944" t="str">
            <v>WWN</v>
          </cell>
          <cell r="G2944" t="str">
            <v>UU31</v>
          </cell>
          <cell r="H2944" t="str">
            <v>6</v>
          </cell>
          <cell r="I2944" t="str">
            <v>AU</v>
          </cell>
          <cell r="J2944" t="str">
            <v>04/04/2005</v>
          </cell>
          <cell r="K2944">
            <v>21.321575384614999</v>
          </cell>
          <cell r="L2944">
            <v>37500</v>
          </cell>
          <cell r="M2944">
            <v>4077.0720000000001</v>
          </cell>
          <cell r="BG2944">
            <v>41577.072</v>
          </cell>
          <cell r="BH2944">
            <v>41577.072</v>
          </cell>
        </row>
        <row r="2945">
          <cell r="D2945" t="str">
            <v>A24755</v>
          </cell>
          <cell r="E2945" t="str">
            <v>ugb</v>
          </cell>
          <cell r="F2945" t="str">
            <v>TPL</v>
          </cell>
          <cell r="G2945" t="str">
            <v>UT22</v>
          </cell>
          <cell r="H2945" t="str">
            <v>5</v>
          </cell>
          <cell r="I2945" t="str">
            <v>GB</v>
          </cell>
          <cell r="J2945" t="str">
            <v>22/03/2006</v>
          </cell>
          <cell r="K2945">
            <v>25.351379282050999</v>
          </cell>
          <cell r="L2945">
            <v>44405.2</v>
          </cell>
          <cell r="M2945">
            <v>5029.9895999999999</v>
          </cell>
          <cell r="BG2945">
            <v>49435.189599999998</v>
          </cell>
          <cell r="BH2945">
            <v>49435.189599999998</v>
          </cell>
        </row>
        <row r="2946">
          <cell r="D2946" t="str">
            <v>A40919</v>
          </cell>
          <cell r="E2946" t="str">
            <v>ugb</v>
          </cell>
          <cell r="F2946" t="str">
            <v>GGE</v>
          </cell>
          <cell r="G2946" t="str">
            <v>UP31</v>
          </cell>
          <cell r="H2946" t="str">
            <v>7</v>
          </cell>
          <cell r="I2946" t="str">
            <v>GB</v>
          </cell>
          <cell r="J2946" t="str">
            <v>26/02/1990</v>
          </cell>
          <cell r="K2946">
            <v>18.764055384614998</v>
          </cell>
          <cell r="L2946">
            <v>22400</v>
          </cell>
          <cell r="M2946">
            <v>1993.2719999999999</v>
          </cell>
          <cell r="BG2946">
            <v>24393.272000000001</v>
          </cell>
          <cell r="BH2946">
            <v>24393.272000000001</v>
          </cell>
        </row>
        <row r="2947">
          <cell r="D2947" t="str">
            <v>A74840</v>
          </cell>
          <cell r="E2947" t="str">
            <v>ugb</v>
          </cell>
          <cell r="F2947" t="str">
            <v>TRL</v>
          </cell>
          <cell r="G2947" t="str">
            <v>UT42</v>
          </cell>
          <cell r="H2947" t="str">
            <v>7</v>
          </cell>
          <cell r="J2947" t="str">
            <v>30/07/2012</v>
          </cell>
          <cell r="K2947">
            <v>0</v>
          </cell>
          <cell r="L2947">
            <v>38.5</v>
          </cell>
          <cell r="M2947">
            <v>0</v>
          </cell>
          <cell r="BG2947">
            <v>38.5</v>
          </cell>
          <cell r="BH2947">
            <v>38.5</v>
          </cell>
        </row>
        <row r="2948">
          <cell r="D2948" t="str">
            <v>A74727</v>
          </cell>
          <cell r="E2948" t="str">
            <v>ugb</v>
          </cell>
          <cell r="F2948" t="str">
            <v>TRL</v>
          </cell>
          <cell r="G2948" t="str">
            <v>UT41</v>
          </cell>
          <cell r="H2948" t="str">
            <v>10</v>
          </cell>
          <cell r="I2948" t="str">
            <v>GB</v>
          </cell>
          <cell r="J2948" t="str">
            <v>09/07/2012</v>
          </cell>
          <cell r="K2948">
            <v>19.029349519231001</v>
          </cell>
          <cell r="L2948">
            <v>26137.5</v>
          </cell>
          <cell r="M2948">
            <v>2860.9470000000001</v>
          </cell>
          <cell r="U2948">
            <v>457.40625</v>
          </cell>
          <cell r="Y2948">
            <v>414.1</v>
          </cell>
          <cell r="AA2948">
            <v>4835.4375</v>
          </cell>
          <cell r="AM2948">
            <v>1568.25</v>
          </cell>
          <cell r="AX2948">
            <v>457.40625</v>
          </cell>
          <cell r="AZ2948">
            <v>2550</v>
          </cell>
          <cell r="BF2948">
            <v>300</v>
          </cell>
          <cell r="BG2948">
            <v>39581.046999999999</v>
          </cell>
          <cell r="BH2948">
            <v>34445.609499999999</v>
          </cell>
        </row>
        <row r="2949">
          <cell r="D2949" t="str">
            <v>A00417</v>
          </cell>
          <cell r="E2949" t="str">
            <v>ugb</v>
          </cell>
          <cell r="F2949" t="str">
            <v>TRL</v>
          </cell>
          <cell r="G2949" t="str">
            <v>UT41</v>
          </cell>
          <cell r="H2949" t="str">
            <v>0</v>
          </cell>
          <cell r="I2949" t="str">
            <v>GB</v>
          </cell>
          <cell r="J2949" t="str">
            <v>15/06/2009</v>
          </cell>
          <cell r="K2949">
            <v>7.1018702564099998</v>
          </cell>
          <cell r="L2949">
            <v>11150</v>
          </cell>
          <cell r="M2949">
            <v>440.77199999999999</v>
          </cell>
          <cell r="AA2949">
            <v>2062.75</v>
          </cell>
          <cell r="AX2949">
            <v>195.125</v>
          </cell>
          <cell r="BG2949">
            <v>13848.647000000001</v>
          </cell>
          <cell r="BH2949">
            <v>11785.897000000001</v>
          </cell>
        </row>
        <row r="2950">
          <cell r="D2950" t="str">
            <v>A50141</v>
          </cell>
          <cell r="E2950" t="str">
            <v>ugb</v>
          </cell>
          <cell r="F2950" t="str">
            <v>TRL</v>
          </cell>
          <cell r="G2950" t="str">
            <v>UT41</v>
          </cell>
          <cell r="H2950" t="str">
            <v>11</v>
          </cell>
          <cell r="I2950" t="str">
            <v>GB</v>
          </cell>
          <cell r="J2950" t="str">
            <v>26/07/2010</v>
          </cell>
          <cell r="K2950">
            <v>6.1482420512819997</v>
          </cell>
          <cell r="L2950">
            <v>11500</v>
          </cell>
          <cell r="M2950">
            <v>489.072</v>
          </cell>
          <cell r="BG2950">
            <v>11989.072</v>
          </cell>
          <cell r="BH2950">
            <v>11989.072</v>
          </cell>
        </row>
        <row r="2951">
          <cell r="D2951" t="str">
            <v>A74695</v>
          </cell>
          <cell r="E2951" t="str">
            <v>ugb</v>
          </cell>
          <cell r="F2951" t="str">
            <v>TRL</v>
          </cell>
          <cell r="G2951" t="str">
            <v>UT41</v>
          </cell>
          <cell r="H2951" t="str">
            <v>11</v>
          </cell>
          <cell r="I2951" t="str">
            <v>GB</v>
          </cell>
          <cell r="J2951" t="str">
            <v>14/06/2011</v>
          </cell>
          <cell r="K2951">
            <v>6.5859343589739998</v>
          </cell>
          <cell r="L2951">
            <v>12250</v>
          </cell>
          <cell r="M2951">
            <v>592.572</v>
          </cell>
          <cell r="BG2951">
            <v>12842.572</v>
          </cell>
          <cell r="BH2951">
            <v>12842.572</v>
          </cell>
        </row>
        <row r="2952">
          <cell r="D2952" t="str">
            <v>A76485</v>
          </cell>
          <cell r="E2952" t="str">
            <v>ugb</v>
          </cell>
          <cell r="F2952" t="str">
            <v>EEA</v>
          </cell>
          <cell r="G2952" t="str">
            <v>UE31</v>
          </cell>
          <cell r="H2952" t="str">
            <v>11</v>
          </cell>
          <cell r="I2952" t="str">
            <v>GB</v>
          </cell>
          <cell r="J2952" t="str">
            <v>10/03/2014</v>
          </cell>
          <cell r="K2952">
            <v>0</v>
          </cell>
          <cell r="L2952">
            <v>12305</v>
          </cell>
          <cell r="M2952">
            <v>600.16200000000003</v>
          </cell>
          <cell r="BG2952">
            <v>12905.162</v>
          </cell>
          <cell r="BH2952">
            <v>12905.162</v>
          </cell>
        </row>
        <row r="2953">
          <cell r="D2953" t="str">
            <v>W69892</v>
          </cell>
          <cell r="E2953" t="str">
            <v>ugb</v>
          </cell>
          <cell r="F2953" t="str">
            <v>THW</v>
          </cell>
          <cell r="G2953" t="str">
            <v>UT21</v>
          </cell>
          <cell r="H2953" t="str">
            <v>3</v>
          </cell>
          <cell r="I2953" t="str">
            <v>GB</v>
          </cell>
          <cell r="J2953" t="str">
            <v>22/03/2004</v>
          </cell>
          <cell r="K2953">
            <v>36.812457148718003</v>
          </cell>
          <cell r="L2953">
            <v>46500</v>
          </cell>
          <cell r="M2953">
            <v>6038.3114400000004</v>
          </cell>
          <cell r="P2953">
            <v>5211.88</v>
          </cell>
          <cell r="U2953">
            <v>813.75</v>
          </cell>
          <cell r="Y2953">
            <v>414.1</v>
          </cell>
          <cell r="AA2953">
            <v>8602.5</v>
          </cell>
          <cell r="AM2953">
            <v>2790</v>
          </cell>
          <cell r="AX2953">
            <v>813.75</v>
          </cell>
          <cell r="BD2953">
            <v>600</v>
          </cell>
          <cell r="BG2953">
            <v>71784.291440000001</v>
          </cell>
          <cell r="BH2953">
            <v>62581.791440000001</v>
          </cell>
        </row>
        <row r="2954">
          <cell r="D2954" t="str">
            <v>W69973</v>
          </cell>
          <cell r="E2954" t="str">
            <v>ugb</v>
          </cell>
          <cell r="F2954" t="str">
            <v>WEN</v>
          </cell>
          <cell r="G2954" t="str">
            <v>UU41</v>
          </cell>
          <cell r="H2954" t="str">
            <v>0</v>
          </cell>
          <cell r="I2954" t="str">
            <v>GB</v>
          </cell>
          <cell r="J2954" t="str">
            <v>23/05/2005</v>
          </cell>
          <cell r="K2954">
            <v>33.309181671795002</v>
          </cell>
          <cell r="L2954">
            <v>42000</v>
          </cell>
          <cell r="M2954">
            <v>5300.1342599999998</v>
          </cell>
          <cell r="P2954">
            <v>4362.7700000000004</v>
          </cell>
          <cell r="U2954">
            <v>735</v>
          </cell>
          <cell r="Y2954">
            <v>340</v>
          </cell>
          <cell r="AA2954">
            <v>7770</v>
          </cell>
          <cell r="AT2954">
            <v>3360</v>
          </cell>
          <cell r="AX2954">
            <v>735</v>
          </cell>
          <cell r="BE2954">
            <v>350</v>
          </cell>
          <cell r="BG2954">
            <v>64952.904260000003</v>
          </cell>
          <cell r="BH2954">
            <v>56832.904260000003</v>
          </cell>
        </row>
        <row r="2955">
          <cell r="D2955" t="str">
            <v>W69981</v>
          </cell>
          <cell r="E2955" t="str">
            <v>ugb</v>
          </cell>
          <cell r="F2955" t="str">
            <v>WWN</v>
          </cell>
          <cell r="G2955" t="str">
            <v>UU51</v>
          </cell>
          <cell r="H2955" t="str">
            <v>5</v>
          </cell>
          <cell r="I2955" t="str">
            <v>GB</v>
          </cell>
          <cell r="J2955" t="str">
            <v>13/06/2005</v>
          </cell>
          <cell r="K2955">
            <v>31.644687660256</v>
          </cell>
          <cell r="L2955">
            <v>40816.78125</v>
          </cell>
          <cell r="M2955">
            <v>5336.5678125000004</v>
          </cell>
          <cell r="U2955">
            <v>714.29367187499997</v>
          </cell>
          <cell r="Y2955">
            <v>414.1</v>
          </cell>
          <cell r="AA2955">
            <v>7551.10453125</v>
          </cell>
          <cell r="AF2955">
            <v>2310</v>
          </cell>
          <cell r="AX2955">
            <v>714.29367187499997</v>
          </cell>
          <cell r="AZ2955">
            <v>3500</v>
          </cell>
          <cell r="BE2955">
            <v>350</v>
          </cell>
          <cell r="BG2955">
            <v>61707.1409375</v>
          </cell>
          <cell r="BH2955">
            <v>53806.036406250001</v>
          </cell>
        </row>
        <row r="2956">
          <cell r="D2956" t="str">
            <v>A50218</v>
          </cell>
          <cell r="E2956" t="str">
            <v>ugb</v>
          </cell>
          <cell r="F2956" t="str">
            <v>TRL</v>
          </cell>
          <cell r="G2956" t="str">
            <v>UT41</v>
          </cell>
          <cell r="H2956" t="str">
            <v>10</v>
          </cell>
          <cell r="J2956" t="str">
            <v>30/04/2012</v>
          </cell>
          <cell r="K2956">
            <v>0</v>
          </cell>
          <cell r="L2956">
            <v>0.01</v>
          </cell>
          <cell r="M2956">
            <v>0</v>
          </cell>
          <cell r="BG2956">
            <v>0.01</v>
          </cell>
          <cell r="BH2956">
            <v>0.01</v>
          </cell>
        </row>
        <row r="2957">
          <cell r="D2957" t="str">
            <v>A84077</v>
          </cell>
          <cell r="E2957" t="str">
            <v>ugb</v>
          </cell>
          <cell r="F2957" t="str">
            <v>TRL</v>
          </cell>
          <cell r="G2957" t="str">
            <v>UT41</v>
          </cell>
          <cell r="H2957" t="str">
            <v>3</v>
          </cell>
          <cell r="I2957" t="str">
            <v>GB</v>
          </cell>
          <cell r="J2957" t="str">
            <v>06/05/2003</v>
          </cell>
          <cell r="K2957">
            <v>56.204896768474001</v>
          </cell>
          <cell r="L2957">
            <v>70647.889049999998</v>
          </cell>
          <cell r="M2957">
            <v>9318.8376489000002</v>
          </cell>
          <cell r="P2957">
            <v>4835.92</v>
          </cell>
          <cell r="U2957">
            <v>1236.3380583749999</v>
          </cell>
          <cell r="AA2957">
            <v>13069.859474250001</v>
          </cell>
          <cell r="AM2957">
            <v>4238.8733430000002</v>
          </cell>
          <cell r="BD2957">
            <v>600</v>
          </cell>
          <cell r="BG2957">
            <v>103947.717574525</v>
          </cell>
          <cell r="BH2957">
            <v>90277.858100275</v>
          </cell>
        </row>
        <row r="2958">
          <cell r="D2958" t="str">
            <v>A76544</v>
          </cell>
          <cell r="E2958" t="str">
            <v>ugb</v>
          </cell>
          <cell r="F2958" t="str">
            <v>TRL</v>
          </cell>
          <cell r="G2958" t="str">
            <v>UT43</v>
          </cell>
          <cell r="H2958" t="str">
            <v>11</v>
          </cell>
          <cell r="J2958" t="str">
            <v>14/04/2014</v>
          </cell>
          <cell r="K2958">
            <v>0</v>
          </cell>
          <cell r="L2958">
            <v>0</v>
          </cell>
          <cell r="M2958">
            <v>0</v>
          </cell>
          <cell r="BG2958">
            <v>0</v>
          </cell>
          <cell r="BH2958">
            <v>0</v>
          </cell>
        </row>
        <row r="2959">
          <cell r="D2959" t="str">
            <v>A02612</v>
          </cell>
          <cell r="E2959" t="str">
            <v>ugb</v>
          </cell>
          <cell r="F2959" t="str">
            <v>TIS</v>
          </cell>
          <cell r="G2959" t="str">
            <v>UT51</v>
          </cell>
          <cell r="H2959" t="str">
            <v>5</v>
          </cell>
          <cell r="I2959" t="str">
            <v>GB</v>
          </cell>
          <cell r="J2959" t="str">
            <v>01/09/1968</v>
          </cell>
          <cell r="K2959">
            <v>20.897435897436001</v>
          </cell>
          <cell r="L2959">
            <v>40750</v>
          </cell>
          <cell r="M2959">
            <v>3362.3319999999999</v>
          </cell>
          <cell r="BG2959">
            <v>44112.332000000002</v>
          </cell>
          <cell r="BH2959">
            <v>44112.332000000002</v>
          </cell>
        </row>
        <row r="2960">
          <cell r="D2960" t="str">
            <v>W69752</v>
          </cell>
          <cell r="E2960" t="str">
            <v>ugb</v>
          </cell>
          <cell r="F2960" t="str">
            <v>TRS</v>
          </cell>
          <cell r="G2960" t="str">
            <v>UT41</v>
          </cell>
          <cell r="H2960" t="str">
            <v>4</v>
          </cell>
          <cell r="I2960" t="str">
            <v>GB</v>
          </cell>
          <cell r="J2960" t="str">
            <v>01/03/2001</v>
          </cell>
          <cell r="K2960">
            <v>66.341682051282007</v>
          </cell>
          <cell r="L2960">
            <v>87000</v>
          </cell>
          <cell r="M2960">
            <v>11676.18</v>
          </cell>
          <cell r="P2960">
            <v>5566</v>
          </cell>
          <cell r="U2960">
            <v>1522.5</v>
          </cell>
          <cell r="Y2960">
            <v>414.1</v>
          </cell>
          <cell r="AA2960">
            <v>16095</v>
          </cell>
          <cell r="AM2960">
            <v>5220</v>
          </cell>
          <cell r="AX2960">
            <v>1522.5</v>
          </cell>
          <cell r="BE2960">
            <v>350</v>
          </cell>
          <cell r="BG2960">
            <v>129366.28</v>
          </cell>
          <cell r="BH2960">
            <v>112921.28</v>
          </cell>
        </row>
        <row r="2961">
          <cell r="D2961" t="str">
            <v>A74307</v>
          </cell>
          <cell r="E2961" t="str">
            <v>ugb</v>
          </cell>
          <cell r="F2961" t="str">
            <v>THW</v>
          </cell>
          <cell r="G2961" t="str">
            <v>UT21</v>
          </cell>
          <cell r="H2961" t="str">
            <v>6</v>
          </cell>
          <cell r="I2961" t="str">
            <v>GB</v>
          </cell>
          <cell r="J2961" t="str">
            <v>04/09/2006</v>
          </cell>
          <cell r="K2961">
            <v>18.695421538462</v>
          </cell>
          <cell r="L2961">
            <v>33000</v>
          </cell>
          <cell r="M2961">
            <v>3456.0720000000001</v>
          </cell>
          <cell r="BG2961">
            <v>36456.072</v>
          </cell>
          <cell r="BH2961">
            <v>36456.072</v>
          </cell>
        </row>
        <row r="2962">
          <cell r="D2962" t="str">
            <v>A49972</v>
          </cell>
          <cell r="E2962" t="str">
            <v>ugb</v>
          </cell>
          <cell r="F2962" t="str">
            <v>TPL</v>
          </cell>
          <cell r="G2962" t="str">
            <v>UT22</v>
          </cell>
          <cell r="H2962" t="str">
            <v>0</v>
          </cell>
          <cell r="I2962" t="str">
            <v>PL</v>
          </cell>
          <cell r="J2962" t="str">
            <v>03/12/2007</v>
          </cell>
          <cell r="K2962">
            <v>20.535784615385001</v>
          </cell>
          <cell r="L2962">
            <v>28166</v>
          </cell>
          <cell r="M2962">
            <v>2788.98</v>
          </cell>
          <cell r="U2962">
            <v>492.90499999999997</v>
          </cell>
          <cell r="Y2962">
            <v>340</v>
          </cell>
          <cell r="AA2962">
            <v>5210.71</v>
          </cell>
          <cell r="AT2962">
            <v>2253.2800000000002</v>
          </cell>
          <cell r="AX2962">
            <v>492.90499999999997</v>
          </cell>
          <cell r="BF2962">
            <v>300</v>
          </cell>
          <cell r="BG2962">
            <v>40044.78</v>
          </cell>
          <cell r="BH2962">
            <v>34534.07</v>
          </cell>
        </row>
        <row r="2963">
          <cell r="D2963" t="str">
            <v>A24965</v>
          </cell>
          <cell r="E2963" t="str">
            <v>ugb</v>
          </cell>
          <cell r="F2963" t="str">
            <v>WWN</v>
          </cell>
          <cell r="G2963" t="str">
            <v>UU51</v>
          </cell>
          <cell r="H2963" t="str">
            <v>7</v>
          </cell>
          <cell r="I2963" t="str">
            <v>PL</v>
          </cell>
          <cell r="J2963" t="str">
            <v>10/09/2007</v>
          </cell>
          <cell r="K2963">
            <v>24.043465128205</v>
          </cell>
          <cell r="L2963">
            <v>34807.5</v>
          </cell>
          <cell r="M2963">
            <v>3705.5070000000001</v>
          </cell>
          <cell r="U2963">
            <v>609.13125000000002</v>
          </cell>
          <cell r="Y2963">
            <v>414.1</v>
          </cell>
          <cell r="AA2963">
            <v>6439.3874999999998</v>
          </cell>
          <cell r="AX2963">
            <v>609.13125000000002</v>
          </cell>
          <cell r="BF2963">
            <v>300</v>
          </cell>
          <cell r="BG2963">
            <v>46884.756999999998</v>
          </cell>
          <cell r="BH2963">
            <v>40145.369500000001</v>
          </cell>
        </row>
        <row r="2964">
          <cell r="D2964" t="str">
            <v>A95524</v>
          </cell>
          <cell r="E2964" t="str">
            <v>ugb</v>
          </cell>
          <cell r="F2964" t="str">
            <v>WWN</v>
          </cell>
          <cell r="G2964" t="str">
            <v>UU51</v>
          </cell>
          <cell r="H2964" t="str">
            <v>5</v>
          </cell>
          <cell r="I2964" t="str">
            <v>GB</v>
          </cell>
          <cell r="J2964" t="str">
            <v>17/11/2003</v>
          </cell>
          <cell r="K2964">
            <v>22.561703589743999</v>
          </cell>
          <cell r="L2964">
            <v>39625</v>
          </cell>
          <cell r="M2964">
            <v>4370.3220000000001</v>
          </cell>
          <cell r="BG2964">
            <v>43995.322</v>
          </cell>
          <cell r="BH2964">
            <v>43995.322</v>
          </cell>
        </row>
        <row r="2965">
          <cell r="D2965" t="str">
            <v>A74711</v>
          </cell>
          <cell r="E2965" t="str">
            <v>ugb</v>
          </cell>
          <cell r="F2965" t="str">
            <v>GGE</v>
          </cell>
          <cell r="G2965" t="str">
            <v>UP31</v>
          </cell>
          <cell r="H2965" t="str">
            <v>7</v>
          </cell>
          <cell r="I2965" t="str">
            <v>GB</v>
          </cell>
          <cell r="J2965" t="str">
            <v>01/08/2011</v>
          </cell>
          <cell r="K2965">
            <v>18.143929230769</v>
          </cell>
          <cell r="L2965">
            <v>32055</v>
          </cell>
          <cell r="M2965">
            <v>3325.6619999999998</v>
          </cell>
          <cell r="BG2965">
            <v>35380.661999999997</v>
          </cell>
          <cell r="BH2965">
            <v>35380.661999999997</v>
          </cell>
        </row>
        <row r="2966">
          <cell r="D2966" t="str">
            <v>U02950</v>
          </cell>
          <cell r="E2966" t="str">
            <v>ugb</v>
          </cell>
          <cell r="F2966" t="str">
            <v>SBR</v>
          </cell>
          <cell r="G2966" t="str">
            <v>UT31</v>
          </cell>
          <cell r="H2966" t="str">
            <v>0</v>
          </cell>
          <cell r="J2966" t="str">
            <v>06/10/2008</v>
          </cell>
          <cell r="K2966">
            <v>33</v>
          </cell>
          <cell r="L2966">
            <v>33</v>
          </cell>
          <cell r="M2966">
            <v>0</v>
          </cell>
          <cell r="BG2966">
            <v>33</v>
          </cell>
          <cell r="BH2966">
            <v>33</v>
          </cell>
        </row>
        <row r="2967">
          <cell r="D2967" t="str">
            <v>A74742</v>
          </cell>
          <cell r="E2967" t="str">
            <v>ugb</v>
          </cell>
          <cell r="F2967" t="str">
            <v>TRL</v>
          </cell>
          <cell r="G2967" t="str">
            <v>UT42</v>
          </cell>
          <cell r="H2967" t="str">
            <v>6</v>
          </cell>
          <cell r="I2967" t="str">
            <v>GB</v>
          </cell>
          <cell r="J2967" t="str">
            <v>28/05/2012</v>
          </cell>
          <cell r="K2967">
            <v>21.613370256410001</v>
          </cell>
          <cell r="L2967">
            <v>38000</v>
          </cell>
          <cell r="M2967">
            <v>4146.0720000000001</v>
          </cell>
          <cell r="BG2967">
            <v>42146.072</v>
          </cell>
          <cell r="BH2967">
            <v>42146.072</v>
          </cell>
        </row>
        <row r="2968">
          <cell r="D2968" t="str">
            <v>A76160</v>
          </cell>
          <cell r="E2968" t="str">
            <v>ugb</v>
          </cell>
          <cell r="F2968" t="str">
            <v>BBI</v>
          </cell>
          <cell r="G2968" t="str">
            <v>UP33</v>
          </cell>
          <cell r="H2968" t="str">
            <v>5</v>
          </cell>
          <cell r="I2968" t="str">
            <v>GB</v>
          </cell>
          <cell r="J2968" t="str">
            <v>21/05/2013</v>
          </cell>
          <cell r="K2968">
            <v>37.642139487179001</v>
          </cell>
          <cell r="L2968">
            <v>52000</v>
          </cell>
          <cell r="M2968">
            <v>6078.0720000000001</v>
          </cell>
          <cell r="U2968">
            <v>910</v>
          </cell>
          <cell r="Y2968">
            <v>414.1</v>
          </cell>
          <cell r="AA2968">
            <v>9620</v>
          </cell>
          <cell r="AM2968">
            <v>3120</v>
          </cell>
          <cell r="AX2968">
            <v>910</v>
          </cell>
          <cell r="BE2968">
            <v>350</v>
          </cell>
          <cell r="BG2968">
            <v>73402.172000000006</v>
          </cell>
          <cell r="BH2968">
            <v>63432.172000000006</v>
          </cell>
        </row>
        <row r="2969">
          <cell r="D2969" t="str">
            <v>A84069</v>
          </cell>
          <cell r="E2969" t="str">
            <v>ugb</v>
          </cell>
          <cell r="F2969" t="str">
            <v>SBS</v>
          </cell>
          <cell r="G2969" t="str">
            <v>UP33</v>
          </cell>
          <cell r="H2969" t="str">
            <v>6</v>
          </cell>
          <cell r="I2969" t="str">
            <v>CN</v>
          </cell>
          <cell r="J2969" t="str">
            <v>28/04/2003</v>
          </cell>
          <cell r="K2969">
            <v>24.328404820513001</v>
          </cell>
          <cell r="L2969">
            <v>42652.3</v>
          </cell>
          <cell r="M2969">
            <v>4788.0893999999998</v>
          </cell>
          <cell r="BG2969">
            <v>47440.3894</v>
          </cell>
          <cell r="BH2969">
            <v>47440.3894</v>
          </cell>
        </row>
        <row r="2970">
          <cell r="D2970" t="str">
            <v>A76204</v>
          </cell>
          <cell r="E2970" t="str">
            <v>ugb</v>
          </cell>
          <cell r="F2970" t="str">
            <v>SBS</v>
          </cell>
          <cell r="G2970" t="str">
            <v>UP33</v>
          </cell>
          <cell r="H2970" t="str">
            <v>11</v>
          </cell>
          <cell r="J2970" t="str">
            <v>24/06/2013</v>
          </cell>
          <cell r="K2970">
            <v>0</v>
          </cell>
          <cell r="L2970">
            <v>0</v>
          </cell>
          <cell r="M2970">
            <v>0</v>
          </cell>
          <cell r="BG2970">
            <v>0</v>
          </cell>
          <cell r="BH2970">
            <v>0</v>
          </cell>
        </row>
        <row r="2971">
          <cell r="D2971" t="str">
            <v>S10263</v>
          </cell>
          <cell r="E2971" t="str">
            <v>ugb</v>
          </cell>
          <cell r="F2971" t="str">
            <v>ERE</v>
          </cell>
          <cell r="G2971" t="str">
            <v>UU81</v>
          </cell>
          <cell r="H2971" t="str">
            <v>7</v>
          </cell>
          <cell r="J2971" t="str">
            <v>01/10/2009</v>
          </cell>
          <cell r="K2971">
            <v>0</v>
          </cell>
          <cell r="L2971">
            <v>86.66</v>
          </cell>
          <cell r="M2971">
            <v>0</v>
          </cell>
          <cell r="BG2971">
            <v>86.66</v>
          </cell>
          <cell r="BH2971">
            <v>86.66</v>
          </cell>
        </row>
        <row r="2972">
          <cell r="D2972" t="str">
            <v>A00566</v>
          </cell>
          <cell r="E2972" t="str">
            <v>ugb</v>
          </cell>
          <cell r="F2972" t="str">
            <v>TRL</v>
          </cell>
          <cell r="G2972" t="str">
            <v>UT42</v>
          </cell>
          <cell r="H2972" t="str">
            <v>5</v>
          </cell>
          <cell r="J2972" t="str">
            <v>07/11/2011</v>
          </cell>
          <cell r="K2972">
            <v>0</v>
          </cell>
          <cell r="L2972">
            <v>55</v>
          </cell>
          <cell r="M2972">
            <v>0</v>
          </cell>
          <cell r="BG2972">
            <v>55</v>
          </cell>
          <cell r="BH2972">
            <v>55</v>
          </cell>
        </row>
        <row r="2973">
          <cell r="D2973" t="str">
            <v>A76174</v>
          </cell>
          <cell r="E2973" t="str">
            <v>ugb</v>
          </cell>
          <cell r="F2973" t="str">
            <v>WWN</v>
          </cell>
          <cell r="G2973" t="str">
            <v>UU71</v>
          </cell>
          <cell r="H2973" t="str">
            <v>8</v>
          </cell>
          <cell r="I2973" t="str">
            <v>GB</v>
          </cell>
          <cell r="J2973" t="str">
            <v>28/05/2013</v>
          </cell>
          <cell r="K2973">
            <v>15.193883076923001</v>
          </cell>
          <cell r="L2973">
            <v>27000</v>
          </cell>
          <cell r="M2973">
            <v>2628.0720000000001</v>
          </cell>
          <cell r="BG2973">
            <v>29628.072</v>
          </cell>
          <cell r="BH2973">
            <v>29628.072</v>
          </cell>
        </row>
        <row r="2974">
          <cell r="D2974" t="str">
            <v>A88005</v>
          </cell>
          <cell r="E2974" t="str">
            <v>ugb</v>
          </cell>
          <cell r="F2974" t="str">
            <v>WWN</v>
          </cell>
          <cell r="G2974" t="str">
            <v>UU61</v>
          </cell>
          <cell r="H2974" t="str">
            <v>4</v>
          </cell>
          <cell r="I2974" t="str">
            <v>GB</v>
          </cell>
          <cell r="J2974" t="str">
            <v>18/06/2001</v>
          </cell>
          <cell r="K2974">
            <v>32.757316758974</v>
          </cell>
          <cell r="L2974">
            <v>43704.959999999999</v>
          </cell>
          <cell r="M2974">
            <v>5522.6164799999997</v>
          </cell>
          <cell r="P2974">
            <v>4270</v>
          </cell>
          <cell r="U2974">
            <v>764.83680000000004</v>
          </cell>
          <cell r="Y2974">
            <v>414.1</v>
          </cell>
          <cell r="AA2974">
            <v>8085.4175999999998</v>
          </cell>
          <cell r="AX2974">
            <v>764.83680000000004</v>
          </cell>
          <cell r="BE2974">
            <v>350</v>
          </cell>
          <cell r="BG2974">
            <v>63876.767679999997</v>
          </cell>
          <cell r="BH2974">
            <v>55441.350079999997</v>
          </cell>
        </row>
        <row r="2975">
          <cell r="D2975" t="str">
            <v>A85146</v>
          </cell>
          <cell r="E2975" t="str">
            <v>ugb</v>
          </cell>
          <cell r="F2975" t="str">
            <v>WWN</v>
          </cell>
          <cell r="G2975" t="str">
            <v>UU71</v>
          </cell>
          <cell r="H2975" t="str">
            <v>4</v>
          </cell>
          <cell r="I2975" t="str">
            <v>GB</v>
          </cell>
          <cell r="J2975" t="str">
            <v>28/10/2002</v>
          </cell>
          <cell r="K2975">
            <v>23.544468717949002</v>
          </cell>
          <cell r="L2975">
            <v>41309</v>
          </cell>
          <cell r="M2975">
            <v>4602.7139999999999</v>
          </cell>
          <cell r="BG2975">
            <v>45911.714</v>
          </cell>
          <cell r="BH2975">
            <v>45911.714</v>
          </cell>
        </row>
        <row r="2976">
          <cell r="D2976" t="str">
            <v>A74848</v>
          </cell>
          <cell r="E2976" t="str">
            <v>ugb</v>
          </cell>
          <cell r="F2976" t="str">
            <v>WWN</v>
          </cell>
          <cell r="G2976" t="str">
            <v>UU71</v>
          </cell>
          <cell r="H2976" t="str">
            <v>5</v>
          </cell>
          <cell r="I2976" t="str">
            <v>GB</v>
          </cell>
          <cell r="J2976" t="str">
            <v>06/08/2012</v>
          </cell>
          <cell r="K2976">
            <v>25.698498461538001</v>
          </cell>
          <cell r="L2976">
            <v>45000</v>
          </cell>
          <cell r="M2976">
            <v>5112.0720000000001</v>
          </cell>
          <cell r="BG2976">
            <v>50112.072</v>
          </cell>
          <cell r="BH2976">
            <v>50112.072</v>
          </cell>
        </row>
        <row r="2977">
          <cell r="D2977" t="str">
            <v>A76056</v>
          </cell>
          <cell r="E2977" t="str">
            <v>ugb</v>
          </cell>
          <cell r="F2977" t="str">
            <v>WWN</v>
          </cell>
          <cell r="G2977" t="str">
            <v>UU61</v>
          </cell>
          <cell r="H2977" t="str">
            <v>10</v>
          </cell>
          <cell r="I2977" t="str">
            <v>GB</v>
          </cell>
          <cell r="J2977" t="str">
            <v>25/02/2013</v>
          </cell>
          <cell r="K2977">
            <v>9.6497805128209997</v>
          </cell>
          <cell r="L2977">
            <v>17500</v>
          </cell>
          <cell r="M2977">
            <v>1317.0719999999999</v>
          </cell>
          <cell r="BG2977">
            <v>18817.072</v>
          </cell>
          <cell r="BH2977">
            <v>18817.072</v>
          </cell>
        </row>
        <row r="2978">
          <cell r="D2978" t="str">
            <v>A50172</v>
          </cell>
          <cell r="E2978" t="str">
            <v>ugb</v>
          </cell>
          <cell r="F2978" t="str">
            <v>TRL</v>
          </cell>
          <cell r="G2978" t="str">
            <v>UT42</v>
          </cell>
          <cell r="H2978" t="str">
            <v>6</v>
          </cell>
          <cell r="I2978" t="str">
            <v>GB</v>
          </cell>
          <cell r="J2978" t="str">
            <v>01/04/2011</v>
          </cell>
          <cell r="K2978">
            <v>23.364139487178999</v>
          </cell>
          <cell r="L2978">
            <v>41000</v>
          </cell>
          <cell r="M2978">
            <v>4560.0720000000001</v>
          </cell>
          <cell r="BG2978">
            <v>45560.072</v>
          </cell>
          <cell r="BH2978">
            <v>45560.072</v>
          </cell>
        </row>
        <row r="2979">
          <cell r="D2979" t="str">
            <v>A96628</v>
          </cell>
          <cell r="E2979" t="str">
            <v>ugb</v>
          </cell>
          <cell r="F2979" t="str">
            <v>WEN</v>
          </cell>
          <cell r="G2979" t="str">
            <v>UU41</v>
          </cell>
          <cell r="H2979" t="str">
            <v>0</v>
          </cell>
          <cell r="I2979" t="str">
            <v>GB</v>
          </cell>
          <cell r="J2979" t="str">
            <v>07/03/2005</v>
          </cell>
          <cell r="K2979">
            <v>19.491575384615</v>
          </cell>
          <cell r="L2979">
            <v>26750</v>
          </cell>
          <cell r="M2979">
            <v>2593.5720000000001</v>
          </cell>
          <cell r="U2979">
            <v>468.125</v>
          </cell>
          <cell r="Y2979">
            <v>340</v>
          </cell>
          <cell r="AA2979">
            <v>4948.75</v>
          </cell>
          <cell r="AT2979">
            <v>2140</v>
          </cell>
          <cell r="AX2979">
            <v>468.125</v>
          </cell>
          <cell r="BF2979">
            <v>300</v>
          </cell>
          <cell r="BG2979">
            <v>38008.572</v>
          </cell>
          <cell r="BH2979">
            <v>32759.822</v>
          </cell>
        </row>
        <row r="2980">
          <cell r="D2980" t="str">
            <v>A50065</v>
          </cell>
          <cell r="E2980" t="str">
            <v>ugb</v>
          </cell>
          <cell r="F2980" t="str">
            <v>EEC</v>
          </cell>
          <cell r="G2980" t="str">
            <v>UE21</v>
          </cell>
          <cell r="H2980" t="str">
            <v>8</v>
          </cell>
          <cell r="I2980" t="str">
            <v>GB</v>
          </cell>
          <cell r="J2980" t="str">
            <v>12/01/2009</v>
          </cell>
          <cell r="K2980">
            <v>11.40054974359</v>
          </cell>
          <cell r="L2980">
            <v>20500</v>
          </cell>
          <cell r="M2980">
            <v>1731.0719999999999</v>
          </cell>
          <cell r="BG2980">
            <v>22231.072</v>
          </cell>
          <cell r="BH2980">
            <v>22231.072</v>
          </cell>
        </row>
        <row r="2981">
          <cell r="D2981" t="str">
            <v>A25196</v>
          </cell>
          <cell r="E2981" t="str">
            <v>ugb</v>
          </cell>
          <cell r="F2981" t="str">
            <v>WWN</v>
          </cell>
          <cell r="G2981" t="str">
            <v>UU61</v>
          </cell>
          <cell r="H2981" t="str">
            <v>8</v>
          </cell>
          <cell r="I2981" t="str">
            <v>GB</v>
          </cell>
          <cell r="J2981" t="str">
            <v>05/03/2010</v>
          </cell>
          <cell r="K2981">
            <v>20.057653333333</v>
          </cell>
          <cell r="L2981">
            <v>24600</v>
          </cell>
          <cell r="M2981">
            <v>2856.3240000000001</v>
          </cell>
          <cell r="P2981">
            <v>4054</v>
          </cell>
          <cell r="U2981">
            <v>430.5</v>
          </cell>
          <cell r="Y2981">
            <v>414.1</v>
          </cell>
          <cell r="AA2981">
            <v>4551</v>
          </cell>
          <cell r="AM2981">
            <v>1476</v>
          </cell>
          <cell r="AX2981">
            <v>430.5</v>
          </cell>
          <cell r="BF2981">
            <v>300</v>
          </cell>
          <cell r="BG2981">
            <v>39112.423999999999</v>
          </cell>
          <cell r="BH2981">
            <v>34261.423999999999</v>
          </cell>
        </row>
        <row r="2982">
          <cell r="D2982" t="str">
            <v>U03190</v>
          </cell>
          <cell r="E2982" t="str">
            <v>ugb</v>
          </cell>
          <cell r="F2982" t="str">
            <v>WWN</v>
          </cell>
          <cell r="G2982" t="str">
            <v>UU61</v>
          </cell>
          <cell r="H2982" t="str">
            <v>5</v>
          </cell>
          <cell r="J2982" t="str">
            <v>06/12/2010</v>
          </cell>
          <cell r="K2982">
            <v>0</v>
          </cell>
          <cell r="L2982">
            <v>47.71</v>
          </cell>
          <cell r="M2982">
            <v>0</v>
          </cell>
          <cell r="BG2982">
            <v>47.71</v>
          </cell>
          <cell r="BH2982">
            <v>47.71</v>
          </cell>
        </row>
        <row r="2983">
          <cell r="D2983" t="str">
            <v>A74401</v>
          </cell>
          <cell r="E2983" t="str">
            <v>ugb</v>
          </cell>
          <cell r="F2983" t="str">
            <v>TRL</v>
          </cell>
          <cell r="G2983" t="str">
            <v>UT42</v>
          </cell>
          <cell r="H2983" t="str">
            <v>5</v>
          </cell>
          <cell r="I2983" t="str">
            <v>AU</v>
          </cell>
          <cell r="J2983" t="str">
            <v>09/07/2007</v>
          </cell>
          <cell r="K2983">
            <v>25.698498461538001</v>
          </cell>
          <cell r="L2983">
            <v>45000</v>
          </cell>
          <cell r="M2983">
            <v>5112.0720000000001</v>
          </cell>
          <cell r="BG2983">
            <v>50112.072</v>
          </cell>
          <cell r="BH2983">
            <v>50112.072</v>
          </cell>
        </row>
        <row r="2984">
          <cell r="D2984" t="str">
            <v>A80128</v>
          </cell>
          <cell r="E2984" t="str">
            <v>ugb</v>
          </cell>
          <cell r="F2984" t="str">
            <v>SBS</v>
          </cell>
          <cell r="G2984" t="str">
            <v>UP33</v>
          </cell>
          <cell r="H2984" t="str">
            <v>6</v>
          </cell>
          <cell r="I2984" t="str">
            <v>GB</v>
          </cell>
          <cell r="J2984" t="str">
            <v>15/05/2000</v>
          </cell>
          <cell r="K2984">
            <v>34.969703846153998</v>
          </cell>
          <cell r="L2984">
            <v>43000</v>
          </cell>
          <cell r="M2984">
            <v>5699.5725000000002</v>
          </cell>
          <cell r="U2984">
            <v>752.5</v>
          </cell>
          <cell r="Y2984">
            <v>414.1</v>
          </cell>
          <cell r="AA2984">
            <v>7955</v>
          </cell>
          <cell r="AE2984">
            <v>6257.25</v>
          </cell>
          <cell r="AN2984">
            <v>3010</v>
          </cell>
          <cell r="AX2984">
            <v>752.5</v>
          </cell>
          <cell r="BE2984">
            <v>350</v>
          </cell>
          <cell r="BG2984">
            <v>68190.922500000001</v>
          </cell>
          <cell r="BH2984">
            <v>59885.922500000001</v>
          </cell>
        </row>
        <row r="2985">
          <cell r="D2985" t="str">
            <v>A99503</v>
          </cell>
          <cell r="E2985" t="str">
            <v>ugb</v>
          </cell>
          <cell r="F2985" t="str">
            <v>GGE</v>
          </cell>
          <cell r="G2985" t="str">
            <v>UP31</v>
          </cell>
          <cell r="H2985" t="str">
            <v>6</v>
          </cell>
          <cell r="I2985" t="str">
            <v>GB</v>
          </cell>
          <cell r="J2985" t="str">
            <v>09/01/2006</v>
          </cell>
          <cell r="K2985">
            <v>25.327815205128001</v>
          </cell>
          <cell r="L2985">
            <v>35392.925000000003</v>
          </cell>
          <cell r="M2985">
            <v>3786.29565</v>
          </cell>
          <cell r="U2985">
            <v>619.37618750000001</v>
          </cell>
          <cell r="AA2985">
            <v>6547.6911250000003</v>
          </cell>
          <cell r="AM2985">
            <v>2123.5754999999999</v>
          </cell>
          <cell r="AX2985">
            <v>619.37618750000001</v>
          </cell>
          <cell r="BF2985">
            <v>300</v>
          </cell>
          <cell r="BG2985">
            <v>49389.239650000003</v>
          </cell>
          <cell r="BH2985">
            <v>42541.548525000006</v>
          </cell>
        </row>
        <row r="2986">
          <cell r="D2986" t="str">
            <v>A00238</v>
          </cell>
          <cell r="E2986" t="str">
            <v>ugb</v>
          </cell>
          <cell r="F2986" t="str">
            <v>BBS</v>
          </cell>
          <cell r="G2986" t="str">
            <v>UP41</v>
          </cell>
          <cell r="H2986" t="str">
            <v>0</v>
          </cell>
          <cell r="I2986" t="str">
            <v>GB</v>
          </cell>
          <cell r="J2986" t="str">
            <v>23/04/2007</v>
          </cell>
          <cell r="K2986">
            <v>17.307729729729999</v>
          </cell>
          <cell r="L2986">
            <v>26000</v>
          </cell>
          <cell r="M2986">
            <v>2490.0720000000001</v>
          </cell>
          <cell r="AA2986">
            <v>4810</v>
          </cell>
          <cell r="BG2986">
            <v>33300.072</v>
          </cell>
          <cell r="BH2986">
            <v>28490.072</v>
          </cell>
        </row>
        <row r="2987">
          <cell r="D2987" t="str">
            <v>S10244</v>
          </cell>
          <cell r="E2987" t="str">
            <v>ugb</v>
          </cell>
          <cell r="F2987" t="str">
            <v>TRL</v>
          </cell>
          <cell r="G2987" t="str">
            <v>UT41</v>
          </cell>
          <cell r="H2987" t="str">
            <v>8</v>
          </cell>
          <cell r="J2987" t="str">
            <v>20/10/2008</v>
          </cell>
          <cell r="K2987">
            <v>0</v>
          </cell>
          <cell r="L2987">
            <v>30</v>
          </cell>
          <cell r="M2987">
            <v>0</v>
          </cell>
          <cell r="BG2987">
            <v>30</v>
          </cell>
          <cell r="BH2987">
            <v>30</v>
          </cell>
        </row>
        <row r="2988">
          <cell r="D2988" t="str">
            <v>A08201</v>
          </cell>
          <cell r="E2988" t="str">
            <v>ugb</v>
          </cell>
          <cell r="F2988" t="str">
            <v>WTC</v>
          </cell>
          <cell r="G2988" t="str">
            <v>UU22</v>
          </cell>
          <cell r="H2988" t="str">
            <v>6</v>
          </cell>
          <cell r="I2988" t="str">
            <v>GB</v>
          </cell>
          <cell r="J2988" t="str">
            <v>18/02/1991</v>
          </cell>
          <cell r="K2988">
            <v>14.412735042734999</v>
          </cell>
          <cell r="L2988">
            <v>16862.900000000001</v>
          </cell>
          <cell r="M2988">
            <v>1265.0322000000001</v>
          </cell>
          <cell r="BG2988">
            <v>18127.932199999999</v>
          </cell>
          <cell r="BH2988">
            <v>18127.932199999999</v>
          </cell>
        </row>
        <row r="2989">
          <cell r="D2989" t="str">
            <v>A49996</v>
          </cell>
          <cell r="E2989" t="str">
            <v>ugb</v>
          </cell>
          <cell r="F2989" t="str">
            <v>THW</v>
          </cell>
          <cell r="G2989" t="str">
            <v>UT22</v>
          </cell>
          <cell r="H2989" t="str">
            <v>0</v>
          </cell>
          <cell r="I2989" t="str">
            <v>GB</v>
          </cell>
          <cell r="J2989" t="str">
            <v>01/09/2008</v>
          </cell>
          <cell r="K2989">
            <v>8.6441394871790003</v>
          </cell>
          <cell r="L2989">
            <v>13000</v>
          </cell>
          <cell r="M2989">
            <v>696.072</v>
          </cell>
          <cell r="U2989">
            <v>227.5</v>
          </cell>
          <cell r="AA2989">
            <v>2405</v>
          </cell>
          <cell r="AX2989">
            <v>227.5</v>
          </cell>
          <cell r="BF2989">
            <v>300</v>
          </cell>
          <cell r="BG2989">
            <v>16856.072</v>
          </cell>
          <cell r="BH2989">
            <v>14151.072</v>
          </cell>
        </row>
        <row r="2990">
          <cell r="D2990" t="str">
            <v>S10359</v>
          </cell>
          <cell r="E2990" t="str">
            <v>ugb</v>
          </cell>
          <cell r="F2990" t="str">
            <v>TRL</v>
          </cell>
          <cell r="G2990" t="str">
            <v>UT41</v>
          </cell>
          <cell r="H2990" t="str">
            <v>4</v>
          </cell>
          <cell r="J2990" t="str">
            <v>25/02/2013</v>
          </cell>
          <cell r="K2990">
            <v>0</v>
          </cell>
          <cell r="L2990">
            <v>41</v>
          </cell>
          <cell r="M2990">
            <v>0</v>
          </cell>
          <cell r="BG2990">
            <v>41</v>
          </cell>
          <cell r="BH2990">
            <v>41</v>
          </cell>
        </row>
        <row r="2991">
          <cell r="D2991" t="str">
            <v>A76548</v>
          </cell>
          <cell r="E2991" t="str">
            <v>ugb</v>
          </cell>
          <cell r="F2991" t="str">
            <v>TRS</v>
          </cell>
          <cell r="G2991" t="str">
            <v>UT43</v>
          </cell>
          <cell r="H2991" t="str">
            <v>7</v>
          </cell>
          <cell r="I2991" t="str">
            <v>GB</v>
          </cell>
          <cell r="J2991" t="str">
            <v>28/04/2014</v>
          </cell>
          <cell r="K2991">
            <v>19.377472820512999</v>
          </cell>
          <cell r="L2991">
            <v>28000</v>
          </cell>
          <cell r="M2991">
            <v>2766.0720000000001</v>
          </cell>
          <cell r="U2991">
            <v>490</v>
          </cell>
          <cell r="AA2991">
            <v>5180</v>
          </cell>
          <cell r="AI2991">
            <v>560</v>
          </cell>
          <cell r="AX2991">
            <v>490</v>
          </cell>
          <cell r="BF2991">
            <v>300</v>
          </cell>
          <cell r="BG2991">
            <v>37786.072</v>
          </cell>
          <cell r="BH2991">
            <v>32306.072</v>
          </cell>
        </row>
        <row r="2992">
          <cell r="D2992" t="str">
            <v>A08169</v>
          </cell>
          <cell r="E2992" t="str">
            <v>ugb</v>
          </cell>
          <cell r="F2992" t="str">
            <v>WWN</v>
          </cell>
          <cell r="G2992" t="str">
            <v>UU61</v>
          </cell>
          <cell r="H2992" t="str">
            <v>3</v>
          </cell>
          <cell r="I2992" t="str">
            <v>GB</v>
          </cell>
          <cell r="J2992" t="str">
            <v>16/07/1990</v>
          </cell>
          <cell r="K2992">
            <v>42.181294641282001</v>
          </cell>
          <cell r="L2992">
            <v>44544.817799999997</v>
          </cell>
          <cell r="M2992">
            <v>5379.3528563999998</v>
          </cell>
          <cell r="O2992">
            <v>2392</v>
          </cell>
          <cell r="U2992">
            <v>779.53431149999994</v>
          </cell>
          <cell r="Y2992">
            <v>414.1</v>
          </cell>
          <cell r="AA2992">
            <v>8240.7912930000002</v>
          </cell>
          <cell r="AM2992">
            <v>2672.6890680000001</v>
          </cell>
          <cell r="AX2992">
            <v>779.53431149999994</v>
          </cell>
          <cell r="BD2992">
            <v>600</v>
          </cell>
          <cell r="BG2992">
            <v>65802.819640400005</v>
          </cell>
          <cell r="BH2992">
            <v>56962.028347400003</v>
          </cell>
        </row>
        <row r="2993">
          <cell r="D2993" t="str">
            <v>U01352</v>
          </cell>
          <cell r="E2993" t="str">
            <v>ugb</v>
          </cell>
          <cell r="F2993" t="str">
            <v>TRL</v>
          </cell>
          <cell r="G2993" t="str">
            <v>UT42</v>
          </cell>
          <cell r="H2993" t="str">
            <v>5</v>
          </cell>
          <cell r="I2993" t="str">
            <v>GB</v>
          </cell>
          <cell r="J2993" t="str">
            <v>26/07/2010</v>
          </cell>
          <cell r="K2993">
            <v>0</v>
          </cell>
          <cell r="L2993">
            <v>65.62</v>
          </cell>
          <cell r="M2993">
            <v>0</v>
          </cell>
          <cell r="BG2993">
            <v>65.62</v>
          </cell>
          <cell r="BH2993">
            <v>65.62</v>
          </cell>
        </row>
        <row r="2994">
          <cell r="D2994" t="str">
            <v>A76541</v>
          </cell>
          <cell r="E2994" t="str">
            <v>ugb</v>
          </cell>
          <cell r="F2994" t="str">
            <v>WWN</v>
          </cell>
          <cell r="G2994" t="str">
            <v>UU31</v>
          </cell>
          <cell r="H2994" t="str">
            <v>8</v>
          </cell>
          <cell r="I2994" t="str">
            <v>GB</v>
          </cell>
          <cell r="J2994" t="str">
            <v>14/04/2014</v>
          </cell>
          <cell r="K2994">
            <v>21.391883076923001</v>
          </cell>
          <cell r="L2994">
            <v>31000</v>
          </cell>
          <cell r="M2994">
            <v>3180.0720000000001</v>
          </cell>
          <cell r="U2994">
            <v>542.5</v>
          </cell>
          <cell r="Y2994">
            <v>414.1</v>
          </cell>
          <cell r="AA2994">
            <v>5735</v>
          </cell>
          <cell r="AX2994">
            <v>542.5</v>
          </cell>
          <cell r="BF2994">
            <v>300</v>
          </cell>
          <cell r="BG2994">
            <v>41714.171999999999</v>
          </cell>
          <cell r="BH2994">
            <v>35679.171999999999</v>
          </cell>
        </row>
        <row r="2995">
          <cell r="D2995" t="str">
            <v>A00102</v>
          </cell>
          <cell r="E2995" t="str">
            <v>ugb</v>
          </cell>
          <cell r="F2995" t="str">
            <v>EEC</v>
          </cell>
          <cell r="G2995" t="str">
            <v>UE21</v>
          </cell>
          <cell r="H2995" t="str">
            <v>6</v>
          </cell>
          <cell r="I2995" t="str">
            <v>GB</v>
          </cell>
          <cell r="J2995" t="str">
            <v>24/04/2006</v>
          </cell>
          <cell r="K2995">
            <v>14.902088205128001</v>
          </cell>
          <cell r="L2995">
            <v>26500</v>
          </cell>
          <cell r="M2995">
            <v>2559.0720000000001</v>
          </cell>
          <cell r="BG2995">
            <v>29059.072</v>
          </cell>
          <cell r="BH2995">
            <v>29059.072</v>
          </cell>
        </row>
        <row r="2996">
          <cell r="D2996" t="str">
            <v>A74253</v>
          </cell>
          <cell r="E2996" t="str">
            <v>ugb</v>
          </cell>
          <cell r="F2996" t="str">
            <v>EEC</v>
          </cell>
          <cell r="G2996" t="str">
            <v>UE21</v>
          </cell>
          <cell r="H2996" t="str">
            <v>8</v>
          </cell>
          <cell r="I2996" t="str">
            <v>JP</v>
          </cell>
          <cell r="J2996" t="str">
            <v>06/04/2006</v>
          </cell>
          <cell r="K2996">
            <v>11.94037025641</v>
          </cell>
          <cell r="L2996">
            <v>21425</v>
          </cell>
          <cell r="M2996">
            <v>1858.722</v>
          </cell>
          <cell r="BG2996">
            <v>23283.722000000002</v>
          </cell>
          <cell r="BH2996">
            <v>23283.722000000002</v>
          </cell>
        </row>
        <row r="2997">
          <cell r="D2997" t="str">
            <v>A74274</v>
          </cell>
          <cell r="E2997" t="str">
            <v>ugb</v>
          </cell>
          <cell r="F2997" t="str">
            <v>EEC</v>
          </cell>
          <cell r="G2997" t="str">
            <v>UE21</v>
          </cell>
          <cell r="H2997" t="str">
            <v>6</v>
          </cell>
          <cell r="I2997" t="str">
            <v>GB</v>
          </cell>
          <cell r="J2997" t="str">
            <v>06/04/2006</v>
          </cell>
          <cell r="K2997">
            <v>16.002154871795</v>
          </cell>
          <cell r="L2997">
            <v>28385</v>
          </cell>
          <cell r="M2997">
            <v>2819.2020000000002</v>
          </cell>
          <cell r="BG2997">
            <v>31204.202000000001</v>
          </cell>
          <cell r="BH2997">
            <v>31204.202000000001</v>
          </cell>
        </row>
        <row r="2998">
          <cell r="D2998" t="str">
            <v>A74273</v>
          </cell>
          <cell r="E2998" t="str">
            <v>ugb</v>
          </cell>
          <cell r="F2998" t="str">
            <v>EEX</v>
          </cell>
          <cell r="G2998" t="str">
            <v>UE11</v>
          </cell>
          <cell r="H2998" t="str">
            <v>2</v>
          </cell>
          <cell r="I2998" t="str">
            <v>GB</v>
          </cell>
          <cell r="J2998" t="str">
            <v>06/04/2006</v>
          </cell>
          <cell r="K2998">
            <v>51.960036923076999</v>
          </cell>
          <cell r="L2998">
            <v>90000</v>
          </cell>
          <cell r="M2998">
            <v>11322.072</v>
          </cell>
          <cell r="BG2998">
            <v>101322.072</v>
          </cell>
          <cell r="BH2998">
            <v>101322.072</v>
          </cell>
        </row>
        <row r="2999">
          <cell r="D2999" t="str">
            <v>S10283</v>
          </cell>
          <cell r="E2999" t="str">
            <v>ugb</v>
          </cell>
          <cell r="F2999" t="str">
            <v>EEX</v>
          </cell>
          <cell r="G2999" t="str">
            <v>UE11</v>
          </cell>
          <cell r="H2999" t="str">
            <v>5</v>
          </cell>
          <cell r="J2999" t="str">
            <v>01/06/2010</v>
          </cell>
          <cell r="K2999">
            <v>0</v>
          </cell>
          <cell r="L2999">
            <v>90</v>
          </cell>
          <cell r="M2999">
            <v>0</v>
          </cell>
          <cell r="BG2999">
            <v>90</v>
          </cell>
          <cell r="BH2999">
            <v>90</v>
          </cell>
        </row>
        <row r="3000">
          <cell r="D3000" t="str">
            <v>A25075</v>
          </cell>
          <cell r="E3000" t="str">
            <v>ugb</v>
          </cell>
          <cell r="F3000" t="str">
            <v>TRL</v>
          </cell>
          <cell r="G3000" t="str">
            <v>UT42</v>
          </cell>
          <cell r="H3000" t="str">
            <v>8</v>
          </cell>
          <cell r="I3000" t="str">
            <v>GB</v>
          </cell>
          <cell r="J3000" t="str">
            <v>06/10/2008</v>
          </cell>
          <cell r="K3000">
            <v>14.464395897436001</v>
          </cell>
          <cell r="L3000">
            <v>25750</v>
          </cell>
          <cell r="M3000">
            <v>2455.5720000000001</v>
          </cell>
          <cell r="BG3000">
            <v>28205.572</v>
          </cell>
          <cell r="BH3000">
            <v>28205.572</v>
          </cell>
        </row>
        <row r="3001">
          <cell r="D3001" t="str">
            <v>A08252</v>
          </cell>
          <cell r="E3001" t="str">
            <v>ugb</v>
          </cell>
          <cell r="F3001" t="str">
            <v>THW</v>
          </cell>
          <cell r="G3001" t="str">
            <v>UT21</v>
          </cell>
          <cell r="H3001" t="str">
            <v>3</v>
          </cell>
          <cell r="I3001" t="str">
            <v>GB</v>
          </cell>
          <cell r="J3001" t="str">
            <v>02/01/1992</v>
          </cell>
          <cell r="K3001">
            <v>34.759615384615003</v>
          </cell>
          <cell r="L3001">
            <v>43380</v>
          </cell>
          <cell r="M3001">
            <v>9368.7687499999993</v>
          </cell>
          <cell r="BG3001">
            <v>52748.768750000003</v>
          </cell>
          <cell r="BH3001">
            <v>52748.768750000003</v>
          </cell>
        </row>
        <row r="3002">
          <cell r="D3002" t="str">
            <v>U02967</v>
          </cell>
          <cell r="E3002" t="str">
            <v>ugb</v>
          </cell>
          <cell r="F3002" t="str">
            <v>TIS</v>
          </cell>
          <cell r="G3002" t="str">
            <v>UT51</v>
          </cell>
          <cell r="H3002" t="str">
            <v>0</v>
          </cell>
          <cell r="J3002" t="str">
            <v>01/12/2008</v>
          </cell>
          <cell r="K3002">
            <v>12.67</v>
          </cell>
          <cell r="L3002">
            <v>12.67</v>
          </cell>
          <cell r="M3002">
            <v>0</v>
          </cell>
          <cell r="BG3002">
            <v>12.67</v>
          </cell>
          <cell r="BH3002">
            <v>12.67</v>
          </cell>
        </row>
        <row r="3003">
          <cell r="D3003" t="str">
            <v>A00472</v>
          </cell>
          <cell r="E3003" t="str">
            <v>ugb</v>
          </cell>
          <cell r="F3003" t="str">
            <v>TEX</v>
          </cell>
          <cell r="G3003" t="str">
            <v>UT11</v>
          </cell>
          <cell r="H3003" t="str">
            <v>2</v>
          </cell>
          <cell r="I3003" t="str">
            <v>GB</v>
          </cell>
          <cell r="J3003" t="str">
            <v>02/08/2010</v>
          </cell>
          <cell r="K3003">
            <v>51.960036923076999</v>
          </cell>
          <cell r="L3003">
            <v>90000</v>
          </cell>
          <cell r="M3003">
            <v>11322.072</v>
          </cell>
          <cell r="BG3003">
            <v>101322.072</v>
          </cell>
          <cell r="BH3003">
            <v>101322.072</v>
          </cell>
        </row>
        <row r="3004">
          <cell r="D3004" t="str">
            <v>A74886</v>
          </cell>
          <cell r="E3004" t="str">
            <v>ugb</v>
          </cell>
          <cell r="F3004" t="str">
            <v>EEA</v>
          </cell>
          <cell r="G3004" t="str">
            <v>UE31</v>
          </cell>
          <cell r="H3004" t="str">
            <v>9</v>
          </cell>
          <cell r="I3004" t="str">
            <v>GB</v>
          </cell>
          <cell r="J3004" t="str">
            <v>15/10/2012</v>
          </cell>
          <cell r="K3004">
            <v>20.625026461537999</v>
          </cell>
          <cell r="L3004">
            <v>29131.200000000001</v>
          </cell>
          <cell r="M3004">
            <v>2922.1776</v>
          </cell>
          <cell r="U3004">
            <v>509.79599999999999</v>
          </cell>
          <cell r="AA3004">
            <v>5389.2719999999999</v>
          </cell>
          <cell r="AL3004">
            <v>1456.56</v>
          </cell>
          <cell r="AX3004">
            <v>509.79599999999999</v>
          </cell>
          <cell r="BF3004">
            <v>300</v>
          </cell>
          <cell r="BG3004">
            <v>40218.801599999999</v>
          </cell>
          <cell r="BH3004">
            <v>34529.529600000002</v>
          </cell>
        </row>
        <row r="3005">
          <cell r="D3005" t="str">
            <v>A74612</v>
          </cell>
          <cell r="E3005" t="str">
            <v>ugb</v>
          </cell>
          <cell r="F3005" t="str">
            <v>EEC</v>
          </cell>
          <cell r="G3005" t="str">
            <v>UE21</v>
          </cell>
          <cell r="H3005" t="str">
            <v>5</v>
          </cell>
          <cell r="I3005" t="str">
            <v>GB</v>
          </cell>
          <cell r="J3005" t="str">
            <v>18/05/2009</v>
          </cell>
          <cell r="K3005">
            <v>23.120888205128001</v>
          </cell>
          <cell r="L3005">
            <v>31620</v>
          </cell>
          <cell r="M3005">
            <v>3265.6320000000001</v>
          </cell>
          <cell r="U3005">
            <v>553.35</v>
          </cell>
          <cell r="Y3005">
            <v>414.1</v>
          </cell>
          <cell r="AA3005">
            <v>5849.7</v>
          </cell>
          <cell r="AT3005">
            <v>2529.6</v>
          </cell>
          <cell r="AX3005">
            <v>553.35</v>
          </cell>
          <cell r="BF3005">
            <v>300</v>
          </cell>
          <cell r="BG3005">
            <v>45085.732000000004</v>
          </cell>
          <cell r="BH3005">
            <v>38936.032000000007</v>
          </cell>
        </row>
        <row r="3006">
          <cell r="D3006" t="str">
            <v>A74386</v>
          </cell>
          <cell r="E3006" t="str">
            <v>ugb</v>
          </cell>
          <cell r="F3006" t="str">
            <v>WWN</v>
          </cell>
          <cell r="G3006" t="str">
            <v>UU31</v>
          </cell>
          <cell r="H3006" t="str">
            <v>0</v>
          </cell>
          <cell r="I3006" t="str">
            <v>CN</v>
          </cell>
          <cell r="J3006" t="str">
            <v>10/04/2007</v>
          </cell>
          <cell r="K3006">
            <v>26.931729230769001</v>
          </cell>
          <cell r="L3006">
            <v>33000</v>
          </cell>
          <cell r="M3006">
            <v>4366.8720000000003</v>
          </cell>
          <cell r="U3006">
            <v>577.5</v>
          </cell>
          <cell r="AA3006">
            <v>6105</v>
          </cell>
          <cell r="AC3006">
            <v>990</v>
          </cell>
          <cell r="AF3006">
            <v>6600</v>
          </cell>
          <cell r="AX3006">
            <v>577.5</v>
          </cell>
          <cell r="BF3006">
            <v>300</v>
          </cell>
          <cell r="BG3006">
            <v>52516.872000000003</v>
          </cell>
          <cell r="BH3006">
            <v>46111.872000000003</v>
          </cell>
        </row>
        <row r="3007">
          <cell r="D3007" t="str">
            <v>I00303</v>
          </cell>
          <cell r="E3007" t="str">
            <v>uin</v>
          </cell>
          <cell r="F3007" t="str">
            <v>WWN</v>
          </cell>
          <cell r="G3007" t="str">
            <v>UU111</v>
          </cell>
          <cell r="H3007" t="str">
            <v>8</v>
          </cell>
          <cell r="I3007" t="str">
            <v>IN</v>
          </cell>
          <cell r="J3007" t="str">
            <v>28/10/2013</v>
          </cell>
          <cell r="K3007">
            <v>3.3229993793988122</v>
          </cell>
          <cell r="L3007">
            <v>3731.1600962246548</v>
          </cell>
          <cell r="M3007">
            <v>0</v>
          </cell>
          <cell r="S3007">
            <v>94.260886641464964</v>
          </cell>
          <cell r="V3007">
            <v>179.09568461878342</v>
          </cell>
          <cell r="AA3007">
            <v>1065.2289263095881</v>
          </cell>
          <cell r="AB3007">
            <v>1865.5800481123274</v>
          </cell>
          <cell r="AC3007">
            <v>147.28263537728901</v>
          </cell>
          <cell r="AD3007">
            <v>245.47105896214833</v>
          </cell>
          <cell r="AQ3007">
            <v>447.73921154695853</v>
          </cell>
          <cell r="BA3007">
            <v>0</v>
          </cell>
          <cell r="BG3007">
            <v>7775.8185477932147</v>
          </cell>
          <cell r="BH3007">
            <v>6710.5896214836266</v>
          </cell>
        </row>
        <row r="3008">
          <cell r="D3008" t="str">
            <v>A98833</v>
          </cell>
          <cell r="E3008" t="str">
            <v>ugb</v>
          </cell>
          <cell r="F3008" t="str">
            <v>TRL</v>
          </cell>
          <cell r="G3008" t="str">
            <v>UT42</v>
          </cell>
          <cell r="H3008" t="str">
            <v>6</v>
          </cell>
          <cell r="I3008" t="str">
            <v>GB</v>
          </cell>
          <cell r="J3008" t="str">
            <v>09/05/2005</v>
          </cell>
          <cell r="K3008">
            <v>17.178088205127999</v>
          </cell>
          <cell r="L3008">
            <v>30400</v>
          </cell>
          <cell r="M3008">
            <v>3097.2719999999999</v>
          </cell>
          <cell r="BG3008">
            <v>33497.271999999997</v>
          </cell>
          <cell r="BH3008">
            <v>33497.271999999997</v>
          </cell>
        </row>
        <row r="3009">
          <cell r="D3009" t="str">
            <v>U03006</v>
          </cell>
          <cell r="E3009" t="str">
            <v>ugb</v>
          </cell>
          <cell r="F3009" t="str">
            <v>TRL</v>
          </cell>
          <cell r="G3009" t="str">
            <v>UT41</v>
          </cell>
          <cell r="H3009" t="str">
            <v>7</v>
          </cell>
          <cell r="J3009" t="str">
            <v>25/03/2009</v>
          </cell>
          <cell r="K3009">
            <v>0</v>
          </cell>
          <cell r="L3009">
            <v>24.95</v>
          </cell>
          <cell r="M3009">
            <v>0</v>
          </cell>
          <cell r="BG3009">
            <v>24.95</v>
          </cell>
          <cell r="BH3009">
            <v>24.95</v>
          </cell>
        </row>
        <row r="3010">
          <cell r="D3010" t="str">
            <v>A76380</v>
          </cell>
          <cell r="E3010" t="str">
            <v>ugb</v>
          </cell>
          <cell r="F3010" t="str">
            <v>TRL</v>
          </cell>
          <cell r="G3010" t="str">
            <v>UT43</v>
          </cell>
          <cell r="H3010" t="str">
            <v>7</v>
          </cell>
          <cell r="J3010" t="str">
            <v>11/11/2013</v>
          </cell>
          <cell r="K3010">
            <v>0</v>
          </cell>
          <cell r="L3010">
            <v>37</v>
          </cell>
          <cell r="M3010">
            <v>0</v>
          </cell>
          <cell r="BG3010">
            <v>37</v>
          </cell>
          <cell r="BH3010">
            <v>37</v>
          </cell>
        </row>
        <row r="3011">
          <cell r="D3011" t="str">
            <v>A25043</v>
          </cell>
          <cell r="E3011" t="str">
            <v>ugb</v>
          </cell>
          <cell r="F3011" t="str">
            <v>BBI</v>
          </cell>
          <cell r="G3011" t="str">
            <v>UP21</v>
          </cell>
          <cell r="H3011" t="str">
            <v>0</v>
          </cell>
          <cell r="I3011" t="str">
            <v>GH</v>
          </cell>
          <cell r="J3011" t="str">
            <v>12/05/2008</v>
          </cell>
          <cell r="K3011">
            <v>18.071164102564001</v>
          </cell>
          <cell r="L3011">
            <v>25000</v>
          </cell>
          <cell r="M3011">
            <v>0</v>
          </cell>
          <cell r="P3011">
            <v>4098.7700000000004</v>
          </cell>
          <cell r="U3011">
            <v>437.5</v>
          </cell>
          <cell r="Y3011">
            <v>340</v>
          </cell>
          <cell r="AA3011">
            <v>4625</v>
          </cell>
          <cell r="AX3011">
            <v>437.5</v>
          </cell>
          <cell r="BF3011">
            <v>300</v>
          </cell>
          <cell r="BG3011">
            <v>35238.769999999997</v>
          </cell>
          <cell r="BH3011">
            <v>30313.769999999997</v>
          </cell>
        </row>
        <row r="3012">
          <cell r="D3012" t="str">
            <v>A00462</v>
          </cell>
          <cell r="E3012" t="str">
            <v>ugb</v>
          </cell>
          <cell r="F3012" t="str">
            <v>GGE</v>
          </cell>
          <cell r="G3012" t="str">
            <v>UP31</v>
          </cell>
          <cell r="H3012" t="str">
            <v>7</v>
          </cell>
          <cell r="I3012" t="str">
            <v>GB</v>
          </cell>
          <cell r="J3012" t="str">
            <v>19/07/2010</v>
          </cell>
          <cell r="K3012">
            <v>17.119729230769</v>
          </cell>
          <cell r="L3012">
            <v>30300</v>
          </cell>
          <cell r="M3012">
            <v>3083.4720000000002</v>
          </cell>
          <cell r="BG3012">
            <v>33383.472000000002</v>
          </cell>
          <cell r="BH3012">
            <v>33383.472000000002</v>
          </cell>
        </row>
        <row r="3013">
          <cell r="D3013" t="str">
            <v>A97802</v>
          </cell>
          <cell r="E3013" t="str">
            <v>ugb</v>
          </cell>
          <cell r="F3013" t="str">
            <v>THW</v>
          </cell>
          <cell r="G3013" t="str">
            <v>UT21</v>
          </cell>
          <cell r="H3013" t="str">
            <v>6</v>
          </cell>
          <cell r="I3013" t="str">
            <v>IR</v>
          </cell>
          <cell r="J3013" t="str">
            <v>03/01/2006</v>
          </cell>
          <cell r="K3013">
            <v>19.862601025640998</v>
          </cell>
          <cell r="L3013">
            <v>35000</v>
          </cell>
          <cell r="M3013">
            <v>3732.0720000000001</v>
          </cell>
          <cell r="BG3013">
            <v>38732.072</v>
          </cell>
          <cell r="BH3013">
            <v>38732.072</v>
          </cell>
        </row>
        <row r="3014">
          <cell r="D3014" t="str">
            <v>A24966</v>
          </cell>
          <cell r="E3014" t="str">
            <v>ugb</v>
          </cell>
          <cell r="F3014" t="str">
            <v>THW</v>
          </cell>
          <cell r="G3014" t="str">
            <v>UT22</v>
          </cell>
          <cell r="H3014" t="str">
            <v>5</v>
          </cell>
          <cell r="I3014" t="str">
            <v>GB</v>
          </cell>
          <cell r="J3014" t="str">
            <v>24/09/2007</v>
          </cell>
          <cell r="K3014">
            <v>32.6841328</v>
          </cell>
          <cell r="L3014">
            <v>46158.42</v>
          </cell>
          <cell r="M3014">
            <v>5271.9339600000003</v>
          </cell>
          <cell r="U3014">
            <v>807.77234999999996</v>
          </cell>
          <cell r="Y3014">
            <v>414.1</v>
          </cell>
          <cell r="AA3014">
            <v>8539.3076999999994</v>
          </cell>
          <cell r="AJ3014">
            <v>1384.7526</v>
          </cell>
          <cell r="AX3014">
            <v>807.77234999999996</v>
          </cell>
          <cell r="BE3014">
            <v>350</v>
          </cell>
          <cell r="BG3014">
            <v>63734.058960000002</v>
          </cell>
          <cell r="BH3014">
            <v>54844.751260000005</v>
          </cell>
        </row>
        <row r="3015">
          <cell r="D3015" t="str">
            <v>A76526</v>
          </cell>
          <cell r="E3015" t="str">
            <v>ugb</v>
          </cell>
          <cell r="F3015" t="str">
            <v>BBI</v>
          </cell>
          <cell r="G3015" t="str">
            <v>UP33</v>
          </cell>
          <cell r="H3015" t="str">
            <v>6</v>
          </cell>
          <cell r="J3015" t="str">
            <v>07/04/2014</v>
          </cell>
          <cell r="K3015">
            <v>29.7</v>
          </cell>
          <cell r="L3015">
            <v>29.7</v>
          </cell>
          <cell r="M3015">
            <v>0</v>
          </cell>
          <cell r="BG3015">
            <v>29.7</v>
          </cell>
          <cell r="BH3015">
            <v>29.7</v>
          </cell>
        </row>
        <row r="3016">
          <cell r="D3016" t="str">
            <v>U03109</v>
          </cell>
          <cell r="E3016" t="str">
            <v>ugb</v>
          </cell>
          <cell r="F3016" t="str">
            <v>SBR</v>
          </cell>
          <cell r="G3016" t="str">
            <v>UT31</v>
          </cell>
          <cell r="H3016" t="str">
            <v>8</v>
          </cell>
          <cell r="J3016" t="str">
            <v>23/03/2010</v>
          </cell>
          <cell r="K3016">
            <v>0</v>
          </cell>
          <cell r="L3016">
            <v>26</v>
          </cell>
          <cell r="M3016">
            <v>0</v>
          </cell>
          <cell r="BG3016">
            <v>26</v>
          </cell>
          <cell r="BH3016">
            <v>26</v>
          </cell>
        </row>
        <row r="3017">
          <cell r="D3017" t="str">
            <v>A00331</v>
          </cell>
          <cell r="E3017" t="str">
            <v>ugb</v>
          </cell>
          <cell r="F3017" t="str">
            <v>WEN</v>
          </cell>
          <cell r="G3017" t="str">
            <v>UU41</v>
          </cell>
          <cell r="H3017" t="str">
            <v>9</v>
          </cell>
          <cell r="I3017" t="str">
            <v>GB</v>
          </cell>
          <cell r="J3017" t="str">
            <v>26/02/2008</v>
          </cell>
          <cell r="K3017">
            <v>14.610293333333001</v>
          </cell>
          <cell r="L3017">
            <v>26000</v>
          </cell>
          <cell r="M3017">
            <v>2490.0720000000001</v>
          </cell>
          <cell r="BG3017">
            <v>28490.072</v>
          </cell>
          <cell r="BH3017">
            <v>28490.072</v>
          </cell>
        </row>
        <row r="3018">
          <cell r="D3018" t="str">
            <v>A25109</v>
          </cell>
          <cell r="E3018" t="str">
            <v>ugb</v>
          </cell>
          <cell r="F3018" t="str">
            <v>THW</v>
          </cell>
          <cell r="G3018" t="str">
            <v>UT22</v>
          </cell>
          <cell r="H3018" t="str">
            <v>0</v>
          </cell>
          <cell r="I3018" t="str">
            <v>GB</v>
          </cell>
          <cell r="J3018" t="str">
            <v>03/11/2008</v>
          </cell>
          <cell r="K3018">
            <v>12.271794871795001</v>
          </cell>
          <cell r="L3018">
            <v>7600</v>
          </cell>
          <cell r="M3018">
            <v>15.456</v>
          </cell>
          <cell r="U3018">
            <v>133</v>
          </cell>
          <cell r="AA3018">
            <v>1406</v>
          </cell>
          <cell r="AX3018">
            <v>133</v>
          </cell>
          <cell r="BF3018">
            <v>300</v>
          </cell>
          <cell r="BG3018">
            <v>9587.4560000000001</v>
          </cell>
          <cell r="BH3018">
            <v>7881.4560000000001</v>
          </cell>
        </row>
        <row r="3019">
          <cell r="D3019" t="str">
            <v>A00494</v>
          </cell>
          <cell r="E3019" t="str">
            <v>ugb</v>
          </cell>
          <cell r="F3019" t="str">
            <v>TRL</v>
          </cell>
          <cell r="G3019" t="str">
            <v>UT42</v>
          </cell>
          <cell r="H3019" t="str">
            <v>4</v>
          </cell>
          <cell r="I3019" t="str">
            <v>GB</v>
          </cell>
          <cell r="J3019" t="str">
            <v>07/10/2010</v>
          </cell>
          <cell r="K3019">
            <v>31.534395897435999</v>
          </cell>
          <cell r="L3019">
            <v>55000</v>
          </cell>
          <cell r="M3019">
            <v>6492.0720000000001</v>
          </cell>
          <cell r="BG3019">
            <v>61492.072</v>
          </cell>
          <cell r="BH3019">
            <v>61492.072</v>
          </cell>
        </row>
        <row r="3020">
          <cell r="D3020" t="str">
            <v>A74611</v>
          </cell>
          <cell r="E3020" t="str">
            <v>ugb</v>
          </cell>
          <cell r="F3020" t="str">
            <v>THW</v>
          </cell>
          <cell r="G3020" t="str">
            <v>UT22</v>
          </cell>
          <cell r="H3020" t="str">
            <v>7</v>
          </cell>
          <cell r="I3020" t="str">
            <v>GB</v>
          </cell>
          <cell r="J3020" t="str">
            <v>01/06/2009</v>
          </cell>
          <cell r="K3020">
            <v>27.978514663462001</v>
          </cell>
          <cell r="L3020">
            <v>36233.75</v>
          </cell>
          <cell r="M3020">
            <v>5039.0355</v>
          </cell>
          <cell r="P3020">
            <v>4702</v>
          </cell>
          <cell r="U3020">
            <v>634.09062500000005</v>
          </cell>
          <cell r="Y3020">
            <v>414.1</v>
          </cell>
          <cell r="AA3020">
            <v>6703.2437499999996</v>
          </cell>
          <cell r="AX3020">
            <v>634.09062500000005</v>
          </cell>
          <cell r="AZ3020">
            <v>3535</v>
          </cell>
          <cell r="BF3020">
            <v>300</v>
          </cell>
          <cell r="BG3020">
            <v>58195.3105</v>
          </cell>
          <cell r="BH3020">
            <v>51192.066749999998</v>
          </cell>
        </row>
        <row r="3021">
          <cell r="D3021" t="str">
            <v>A24961</v>
          </cell>
          <cell r="E3021" t="str">
            <v>ugb</v>
          </cell>
          <cell r="F3021" t="str">
            <v>BBS</v>
          </cell>
          <cell r="G3021" t="str">
            <v>UP41</v>
          </cell>
          <cell r="H3021" t="str">
            <v>0</v>
          </cell>
          <cell r="I3021" t="str">
            <v>PL</v>
          </cell>
          <cell r="J3021" t="str">
            <v>20/08/2007</v>
          </cell>
          <cell r="K3021">
            <v>15.086190769231001</v>
          </cell>
          <cell r="L3021">
            <v>22000</v>
          </cell>
          <cell r="M3021">
            <v>1938.0719999999999</v>
          </cell>
          <cell r="U3021">
            <v>385</v>
          </cell>
          <cell r="Y3021">
            <v>340</v>
          </cell>
          <cell r="AA3021">
            <v>4070</v>
          </cell>
          <cell r="AX3021">
            <v>385</v>
          </cell>
          <cell r="BF3021">
            <v>300</v>
          </cell>
          <cell r="BG3021">
            <v>29418.072</v>
          </cell>
          <cell r="BH3021">
            <v>25048.072</v>
          </cell>
        </row>
        <row r="3022">
          <cell r="D3022" t="str">
            <v>A98043</v>
          </cell>
          <cell r="E3022" t="str">
            <v>ugb</v>
          </cell>
          <cell r="F3022" t="str">
            <v>THW</v>
          </cell>
          <cell r="G3022" t="str">
            <v>UT22</v>
          </cell>
          <cell r="H3022" t="str">
            <v>5</v>
          </cell>
          <cell r="I3022" t="str">
            <v>CN</v>
          </cell>
          <cell r="J3022" t="str">
            <v>18/07/2005</v>
          </cell>
          <cell r="K3022">
            <v>24.487549743590002</v>
          </cell>
          <cell r="L3022">
            <v>42925</v>
          </cell>
          <cell r="M3022">
            <v>4825.7219999999998</v>
          </cell>
          <cell r="BG3022">
            <v>47750.722000000002</v>
          </cell>
          <cell r="BH3022">
            <v>47750.722000000002</v>
          </cell>
        </row>
        <row r="3023">
          <cell r="D3023" t="str">
            <v>A25178</v>
          </cell>
          <cell r="E3023" t="str">
            <v>ugb</v>
          </cell>
          <cell r="F3023" t="str">
            <v>TRL</v>
          </cell>
          <cell r="G3023" t="str">
            <v>UT42</v>
          </cell>
          <cell r="H3023" t="str">
            <v>8</v>
          </cell>
          <cell r="I3023" t="str">
            <v>CN</v>
          </cell>
          <cell r="J3023" t="str">
            <v>01/02/2010</v>
          </cell>
          <cell r="K3023">
            <v>21.321575384614999</v>
          </cell>
          <cell r="L3023">
            <v>37500</v>
          </cell>
          <cell r="M3023">
            <v>4077.0720000000001</v>
          </cell>
          <cell r="BG3023">
            <v>41577.072</v>
          </cell>
          <cell r="BH3023">
            <v>41577.072</v>
          </cell>
        </row>
        <row r="3024">
          <cell r="D3024" t="str">
            <v>U03053</v>
          </cell>
          <cell r="E3024" t="str">
            <v>ugb</v>
          </cell>
          <cell r="F3024" t="str">
            <v>TRL</v>
          </cell>
          <cell r="G3024" t="str">
            <v>UT42</v>
          </cell>
          <cell r="H3024" t="str">
            <v>0</v>
          </cell>
          <cell r="J3024" t="str">
            <v>26/08/2009</v>
          </cell>
          <cell r="K3024">
            <v>26.66</v>
          </cell>
          <cell r="L3024">
            <v>26.66</v>
          </cell>
          <cell r="M3024">
            <v>0</v>
          </cell>
          <cell r="BG3024">
            <v>26.66</v>
          </cell>
          <cell r="BH3024">
            <v>26.66</v>
          </cell>
        </row>
        <row r="3025">
          <cell r="D3025" t="str">
            <v>A76099</v>
          </cell>
          <cell r="E3025" t="str">
            <v>ugb</v>
          </cell>
          <cell r="F3025" t="str">
            <v>SBR</v>
          </cell>
          <cell r="G3025" t="str">
            <v>UT31</v>
          </cell>
          <cell r="H3025" t="str">
            <v>5</v>
          </cell>
          <cell r="I3025" t="str">
            <v>GB</v>
          </cell>
          <cell r="J3025" t="str">
            <v>25/03/2013</v>
          </cell>
          <cell r="K3025">
            <v>27.741062564103</v>
          </cell>
          <cell r="L3025">
            <v>48500</v>
          </cell>
          <cell r="M3025">
            <v>5595.0720000000001</v>
          </cell>
          <cell r="BG3025">
            <v>54095.072</v>
          </cell>
          <cell r="BH3025">
            <v>54095.072</v>
          </cell>
        </row>
        <row r="3026">
          <cell r="D3026" t="str">
            <v>A00339</v>
          </cell>
          <cell r="E3026" t="str">
            <v>ugb</v>
          </cell>
          <cell r="F3026" t="str">
            <v>EEA</v>
          </cell>
          <cell r="G3026" t="str">
            <v>UE31</v>
          </cell>
          <cell r="H3026" t="str">
            <v>4</v>
          </cell>
          <cell r="I3026" t="str">
            <v>GB</v>
          </cell>
          <cell r="J3026" t="str">
            <v>28/04/2008</v>
          </cell>
          <cell r="K3026">
            <v>39.291936882050997</v>
          </cell>
          <cell r="L3026">
            <v>49772.94</v>
          </cell>
          <cell r="M3026">
            <v>6543.8137200000001</v>
          </cell>
          <cell r="P3026">
            <v>5602</v>
          </cell>
          <cell r="U3026">
            <v>871.02644999999995</v>
          </cell>
          <cell r="Y3026">
            <v>414.1</v>
          </cell>
          <cell r="AA3026">
            <v>9207.9938999999995</v>
          </cell>
          <cell r="AM3026">
            <v>2986.3764000000001</v>
          </cell>
          <cell r="AX3026">
            <v>871.02644999999995</v>
          </cell>
          <cell r="BE3026">
            <v>350</v>
          </cell>
          <cell r="BG3026">
            <v>76619.276920000004</v>
          </cell>
          <cell r="BH3026">
            <v>67061.283020000003</v>
          </cell>
        </row>
        <row r="3027">
          <cell r="D3027" t="str">
            <v>A00482</v>
          </cell>
          <cell r="E3027" t="str">
            <v>ugb</v>
          </cell>
          <cell r="F3027" t="str">
            <v>GGE</v>
          </cell>
          <cell r="G3027" t="str">
            <v>UP31</v>
          </cell>
          <cell r="H3027" t="str">
            <v>8</v>
          </cell>
          <cell r="I3027" t="str">
            <v>PL</v>
          </cell>
          <cell r="J3027" t="str">
            <v>03/09/2010</v>
          </cell>
          <cell r="K3027">
            <v>14.172601025641001</v>
          </cell>
          <cell r="L3027">
            <v>25250</v>
          </cell>
          <cell r="M3027">
            <v>2386.5720000000001</v>
          </cell>
          <cell r="BG3027">
            <v>27636.572</v>
          </cell>
          <cell r="BH3027">
            <v>27636.572</v>
          </cell>
        </row>
        <row r="3028">
          <cell r="D3028" t="str">
            <v>A83712</v>
          </cell>
          <cell r="E3028" t="str">
            <v>ugb</v>
          </cell>
          <cell r="F3028" t="str">
            <v>AFF</v>
          </cell>
          <cell r="G3028" t="str">
            <v>UF11</v>
          </cell>
          <cell r="H3028" t="str">
            <v>8</v>
          </cell>
          <cell r="I3028" t="str">
            <v>GB</v>
          </cell>
          <cell r="J3028" t="str">
            <v>01/05/2001</v>
          </cell>
          <cell r="K3028">
            <v>15.898701333332999</v>
          </cell>
          <cell r="L3028">
            <v>22134.2</v>
          </cell>
          <cell r="M3028">
            <v>1956.5916</v>
          </cell>
          <cell r="U3028">
            <v>387.3485</v>
          </cell>
          <cell r="Y3028">
            <v>414.1</v>
          </cell>
          <cell r="AA3028">
            <v>4094.8270000000002</v>
          </cell>
          <cell r="AM3028">
            <v>1328.0519999999999</v>
          </cell>
          <cell r="AX3028">
            <v>387.3485</v>
          </cell>
          <cell r="BF3028">
            <v>300</v>
          </cell>
          <cell r="BG3028">
            <v>31002.4676</v>
          </cell>
          <cell r="BH3028">
            <v>26607.640599999999</v>
          </cell>
        </row>
        <row r="3029">
          <cell r="D3029" t="str">
            <v>A74782</v>
          </cell>
          <cell r="E3029" t="str">
            <v>ugb</v>
          </cell>
          <cell r="F3029" t="str">
            <v>AHR</v>
          </cell>
          <cell r="G3029" t="str">
            <v>US12</v>
          </cell>
          <cell r="H3029" t="str">
            <v>2</v>
          </cell>
          <cell r="I3029" t="str">
            <v>GB</v>
          </cell>
          <cell r="J3029" t="str">
            <v>11/06/2012</v>
          </cell>
          <cell r="K3029">
            <v>75.505883076922998</v>
          </cell>
          <cell r="L3029">
            <v>104000</v>
          </cell>
          <cell r="M3029">
            <v>13916.472</v>
          </cell>
          <cell r="O3029">
            <v>4800</v>
          </cell>
          <cell r="U3029">
            <v>1820</v>
          </cell>
          <cell r="AA3029">
            <v>19240</v>
          </cell>
          <cell r="AH3029">
            <v>1040</v>
          </cell>
          <cell r="AX3029">
            <v>1820</v>
          </cell>
          <cell r="BD3029">
            <v>600</v>
          </cell>
          <cell r="BG3029">
            <v>147236.47200000001</v>
          </cell>
          <cell r="BH3029">
            <v>127396.47200000001</v>
          </cell>
        </row>
        <row r="3030">
          <cell r="D3030" t="str">
            <v>A49839</v>
          </cell>
          <cell r="E3030" t="str">
            <v>ugb</v>
          </cell>
          <cell r="F3030" t="str">
            <v>AFF</v>
          </cell>
          <cell r="G3030" t="str">
            <v>UF11</v>
          </cell>
          <cell r="H3030" t="str">
            <v>10</v>
          </cell>
          <cell r="I3030" t="str">
            <v>GB</v>
          </cell>
          <cell r="J3030" t="str">
            <v>02/01/2007</v>
          </cell>
          <cell r="K3030">
            <v>12.295024102564</v>
          </cell>
          <cell r="L3030">
            <v>17937.5</v>
          </cell>
          <cell r="M3030">
            <v>1377.4469999999999</v>
          </cell>
          <cell r="U3030">
            <v>313.90625</v>
          </cell>
          <cell r="Y3030">
            <v>414.1</v>
          </cell>
          <cell r="AA3030">
            <v>3318.4375</v>
          </cell>
          <cell r="AX3030">
            <v>313.90625</v>
          </cell>
          <cell r="BF3030">
            <v>300</v>
          </cell>
          <cell r="BG3030">
            <v>23975.296999999999</v>
          </cell>
          <cell r="BH3030">
            <v>20356.859499999999</v>
          </cell>
        </row>
      </sheetData>
      <sheetData sheetId="27"/>
      <sheetData sheetId="28"/>
      <sheetData sheetId="29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 of Rates"/>
      <sheetName val="App A"/>
      <sheetName val="Version Control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2"/>
      <sheetName val="Sheet2"/>
      <sheetName val="Sheet1"/>
      <sheetName val="3 Point Est"/>
      <sheetName val="Benchmark"/>
      <sheetName val="Guidance"/>
      <sheetName val="Project Cost Summary"/>
      <sheetName val="Project Parameters"/>
      <sheetName val="BAFO BOQ"/>
      <sheetName val="Client BOQ"/>
      <sheetName val="Pricing Schedule"/>
      <sheetName val="Task Codes"/>
      <sheetName val="BAFO PM reduction"/>
      <sheetName val="Provisional  Sums"/>
      <sheetName val="07.01.01.01.01"/>
      <sheetName val="07.01.01.01.02"/>
      <sheetName val="07.01.01.01.03"/>
      <sheetName val="07.01.01.01.04"/>
      <sheetName val="07.01.01.01.05"/>
      <sheetName val="07.01.01.01.06"/>
      <sheetName val="07.01.01.01.07"/>
      <sheetName val="07.01.01.01.08"/>
      <sheetName val="07.01.01.02.01"/>
      <sheetName val="07.01.01.02.02"/>
      <sheetName val="07.01.01.02.03"/>
      <sheetName val="07.01.01.02.04"/>
      <sheetName val="07.01.01.02.05"/>
      <sheetName val="07.01.01.02.06"/>
      <sheetName val="07.01.01.03.01.01"/>
      <sheetName val="07.01.01.03.01.02"/>
      <sheetName val="07.01.01.03.01.03"/>
      <sheetName val="07.01.01.03.01.04"/>
      <sheetName val="07.01.01.03.01.05"/>
      <sheetName val="07.01.01.03.01.06"/>
      <sheetName val="07.01.01.03.02.01"/>
      <sheetName val="07.01.01.03.02.02"/>
      <sheetName val="07.01.01.03.02.03"/>
      <sheetName val="07.01.01.03.02.04"/>
      <sheetName val="07.01.01.03.02.05"/>
      <sheetName val="07.01.01.03.02.06"/>
      <sheetName val="07.01.01.03.02.07"/>
      <sheetName val="07.01.01.03.02.08"/>
      <sheetName val="07.01.01.03.02.09"/>
      <sheetName val="07.01.01.03.03.01"/>
      <sheetName val="07.01.01.03.03.02"/>
      <sheetName val="07.01.01.03.03.03"/>
      <sheetName val="07.01.01.03.03.04"/>
      <sheetName val="07.01.01.03.03.05"/>
      <sheetName val="07.01.01.03.03.06"/>
      <sheetName val="07.01.01.03.03.07"/>
      <sheetName val="07.01.01.03.03.08"/>
      <sheetName val="07.01.01.03.04.01"/>
      <sheetName val="07.01.01.03.04.02"/>
      <sheetName val="07.01.01.03.04.03"/>
      <sheetName val="07.01.01.03.04.04"/>
      <sheetName val="07.01.01.03.04.05"/>
      <sheetName val="07.01.01.04.01"/>
      <sheetName val="07.01.01.04.02"/>
      <sheetName val="07.01.01.04.03"/>
      <sheetName val="07.01.01.04.04"/>
      <sheetName val="07.01.01.04.05"/>
      <sheetName val="07.01.01.04.06"/>
      <sheetName val="07.01.01.04.07"/>
      <sheetName val="07.01.01.04.08"/>
      <sheetName val="07.01.01.04.09"/>
      <sheetName val="07.01.01.05.01"/>
      <sheetName val="07.01.01.05.02"/>
      <sheetName val="07.01.01.05.03"/>
      <sheetName val="07.01.01.05.04"/>
      <sheetName val="07.01.01.05.05"/>
      <sheetName val="07.01.01.06.01"/>
      <sheetName val="07.01.01.06.02"/>
      <sheetName val="07.01.01.06.03"/>
      <sheetName val="07.01.01.06.04"/>
      <sheetName val="07.01.01.06.05"/>
      <sheetName val="07.02.01"/>
      <sheetName val="07.02.02"/>
      <sheetName val="07.02.03"/>
      <sheetName val="07.02.04.01"/>
      <sheetName val="07.02.04.02"/>
      <sheetName val="07.02.04.03"/>
      <sheetName val="07.02.04.04"/>
      <sheetName val="07.02.04.05"/>
      <sheetName val="07.02.04.06"/>
      <sheetName val="07.02.04.07"/>
      <sheetName val="07.02.04.08"/>
      <sheetName val="07.02.04.09"/>
      <sheetName val="07.02.04.10"/>
      <sheetName val="07.02.04.11"/>
      <sheetName val="07.02.04.12"/>
      <sheetName val="07.02.04.13"/>
      <sheetName val="07.02.04.14"/>
      <sheetName val="07.02.04.15"/>
      <sheetName val="07.02.04.16"/>
      <sheetName val="07.02.04.17"/>
      <sheetName val="07.02.04.18"/>
      <sheetName val="07.02.04.19"/>
      <sheetName val="07.02.04.20"/>
      <sheetName val="07.02.04.21"/>
      <sheetName val="07.02.04.22"/>
      <sheetName val="07.02.04.23"/>
      <sheetName val="07.03.01.01.01.01"/>
      <sheetName val="07.03.01.01.01.02"/>
      <sheetName val="07.03.01.01.01.03"/>
      <sheetName val="07.03.01.01.01.04.01"/>
      <sheetName val="07.03.01.01.01.04.02"/>
      <sheetName val="07.03.01.01.01.04.03"/>
      <sheetName val="07.03.01.01.01.04.04"/>
      <sheetName val="07.03.01.01.01.04.05"/>
      <sheetName val="07.03.01.01.01.04.06"/>
      <sheetName val="07.03.01.01.01.04.07"/>
      <sheetName val="07.03.01.01.01.04.08"/>
      <sheetName val="07.03.01.01.01.04.09"/>
      <sheetName val="07.03.01.01.01.05.01"/>
      <sheetName val="07.03.01.01.01.05.02"/>
      <sheetName val="07.03.01.01.01.05.03"/>
      <sheetName val="07.03.01.01.01.05.04"/>
      <sheetName val="07.03.01.01.01.05.05"/>
      <sheetName val="07.03.01.01.01.05.06"/>
      <sheetName val="07.03.01.01.01.05.07"/>
      <sheetName val="07.03.01.01.01.05.08"/>
      <sheetName val="07.03.01.01.01.05.09"/>
      <sheetName val="07.03.01.01.02.01"/>
      <sheetName val="07.03.01.01.02.02"/>
      <sheetName val="07.03.01.01.02.03"/>
      <sheetName val="07.03.01.01.02.04.01"/>
      <sheetName val="07.03.01.01.02.04.02"/>
      <sheetName val="07.03.01.01.02.04.03"/>
      <sheetName val="07.03.01.01.02.04.04"/>
      <sheetName val="07.03.01.01.02.04.05"/>
      <sheetName val="07.03.01.01.02.04.06"/>
      <sheetName val="07.03.01.01.02.04.07"/>
      <sheetName val="07.03.01.01.02.04.08"/>
      <sheetName val="07.03.01.01.02.04.09"/>
      <sheetName val="07.03.01.01.02.04.10"/>
      <sheetName val="07.03.01.01.02.04.11"/>
      <sheetName val="07.03.01.01.02.04.12"/>
      <sheetName val="07.03.01.01.02.04.13"/>
      <sheetName val="07.03.01.01.02.04.14"/>
      <sheetName val="07.03.01.01.02.04.15"/>
      <sheetName val="07.03.01.01.02.04.16"/>
      <sheetName val="07.03.01.01.02.04.17"/>
      <sheetName val="07.03.01.01.02.05.01"/>
      <sheetName val="07.03.01.01.02.05.02"/>
      <sheetName val="07.03.01.01.02.05.03"/>
      <sheetName val="07.03.01.01.02.05.04"/>
      <sheetName val="07.03.01.01.02.05.05"/>
      <sheetName val="07.03.01.01.02.05.06"/>
      <sheetName val="07.03.01.01.02.05.07"/>
      <sheetName val="07.03.01.01.02.05.08"/>
      <sheetName val="07.03.01.01.02.05.09"/>
      <sheetName val="07.03.01.01.02.05.10"/>
      <sheetName val="07.03.01.01.02.05.11"/>
      <sheetName val="07.03.01.01.02.05.12"/>
      <sheetName val="07.03.01.01.02.05.13"/>
      <sheetName val="07.03.01.01.02.05.14"/>
      <sheetName val="07.03.01.01.02.05.15"/>
      <sheetName val="07.03.01.01.02.05.16"/>
      <sheetName val="07.03.01.01.02.05.17"/>
      <sheetName val="07.03.01.01.02.06.01"/>
      <sheetName val="07.03.01.01.02.06.02"/>
      <sheetName val="07.03.01.01.02.06.03"/>
      <sheetName val="07.03.01.01.02.06.04"/>
      <sheetName val="07.03.01.02.01.01.01"/>
      <sheetName val="07.03.01.02.01.01.02"/>
      <sheetName val="07.03.01.02.01.01.03"/>
      <sheetName val="07.03.01.02.01.02.01"/>
      <sheetName val="07.03.01.02.01.02.02"/>
      <sheetName val="07.03.01.02.01.02.03"/>
      <sheetName val="07.03.01.02.01.02.04"/>
      <sheetName val="07.03.01.02.02.01.01"/>
      <sheetName val="07.03.01.02.02.01.02"/>
      <sheetName val="07.03.01.02.02.01.03"/>
      <sheetName val="07.03.01.02.02.02.04"/>
      <sheetName val="07.03.01.02.02.02.05"/>
      <sheetName val="07.03.01.02.02.02.06"/>
      <sheetName val="07.03.01.03.13.01"/>
      <sheetName val="07.03.01.03.13.02"/>
      <sheetName val="07.03.01.03.13.03"/>
      <sheetName val="07.03.01.03.14.01"/>
      <sheetName val="07.03.01.03.14.02"/>
      <sheetName val="07.03.01.03.14.03"/>
      <sheetName val="07.03.01.03.15.01"/>
      <sheetName val="07.03.01.03.15.02"/>
      <sheetName val="07.03.01.03.15.03"/>
      <sheetName val="07.03.01.03.15.04"/>
      <sheetName val="07.03.01.03.15.05"/>
      <sheetName val="07.03.01.03.15.06"/>
      <sheetName val="07.03.01.03.15.07"/>
      <sheetName val="07.03.01.03.15.08"/>
      <sheetName val="07.03.01.03.15.09"/>
      <sheetName val="07.03.01.03.15.10"/>
      <sheetName val="07.03.01.03.15.11"/>
      <sheetName val="07.03.01.03.15.12"/>
      <sheetName val="07.03.01.03.15.13"/>
      <sheetName val="07.03.01.03.15.14"/>
      <sheetName val="07.03.01.03.15.15"/>
      <sheetName val="07.03.01.03.15.16"/>
      <sheetName val="07.03.01.04.01.01"/>
      <sheetName val="07.03.01.04.01.02"/>
      <sheetName val="07.03.01.04.01.03"/>
      <sheetName val="07.03.01.04.01.04"/>
      <sheetName val="07.03.01.04.01.05"/>
      <sheetName val="07.03.01.05.01.01"/>
      <sheetName val="07.03.01.05.01.02"/>
      <sheetName val="07.03.01.05.01.03"/>
      <sheetName val="07.03.01.05.01.04"/>
      <sheetName val="07.03.01.06.01"/>
      <sheetName val="07.03.01.06.02"/>
      <sheetName val="07.03.01.06.03"/>
      <sheetName val="07.03.01.06.04"/>
      <sheetName val="07.03.01.06.05"/>
      <sheetName val="07.03.01.06.06"/>
      <sheetName val="07.03.01.06.07"/>
      <sheetName val="07.03.01.06.08"/>
      <sheetName val="07.03.01.07.01"/>
      <sheetName val="07.03.01.07.02"/>
      <sheetName val="07.03.01.07.03"/>
      <sheetName val="07.03.01.07.04"/>
      <sheetName val="07.03.01.07.05"/>
      <sheetName val="07.03.01.07.06"/>
      <sheetName val="07.03.01.08.01"/>
      <sheetName val="07.03.01.09.01.01"/>
      <sheetName val="07.03.01.09.01.02"/>
      <sheetName val="07.03.01.09.01.03"/>
      <sheetName val="07.03.01.09.01.04"/>
      <sheetName val="07.03.01.09.01.05"/>
      <sheetName val="07.03.01.09.02.01"/>
      <sheetName val="07.03.01.09.02.02"/>
      <sheetName val="07.03.01.09.02.03"/>
      <sheetName val="07.03.01.09.02.04"/>
      <sheetName val="07.03.01.09.02.05"/>
      <sheetName val="07.03.01.09.03.01"/>
      <sheetName val="07.03.01.09.03.02"/>
      <sheetName val="07.03.01.09.03.03"/>
      <sheetName val="07.03.01.09.03.04"/>
      <sheetName val="07.03.01.09.04.01"/>
      <sheetName val="07.03.01.09.04.02"/>
      <sheetName val="07.03.01.09.04.03"/>
      <sheetName val="07.03.01.09.04.04"/>
      <sheetName val="07.03.01.09.04.05"/>
      <sheetName val="07.03.01.09.04.06"/>
      <sheetName val="07.03.01.09.04.07"/>
      <sheetName val="07.03.01.09.04.08"/>
      <sheetName val="07.03.01.09.04.09"/>
      <sheetName val="07.03.01.09.04.10"/>
      <sheetName val="07.03.01.09.04.11"/>
      <sheetName val="07.03.01.09.04.12"/>
      <sheetName val="07.03.01.09.04.13"/>
      <sheetName val="07.03.01.09.04.14"/>
      <sheetName val="07.03.02.01.01.01"/>
      <sheetName val="07.03.02.01.01.02"/>
      <sheetName val="07.03.02.01.02.01.01"/>
      <sheetName val="07.03.02.01.02.01.02"/>
      <sheetName val="07.03.02.01.02.01.03"/>
      <sheetName val="07.03.02.01.02.01.04"/>
      <sheetName val="07.03.02.01.02.02.01"/>
      <sheetName val="07.03.02.01.02.02.02"/>
      <sheetName val="07.03.02.01.02.02.03"/>
      <sheetName val="07.03.02.01.03.01"/>
      <sheetName val="07.03.02.01.03.02"/>
      <sheetName val="07.03.02.01.03.03"/>
      <sheetName val="07.03.02.01.03.04.01"/>
      <sheetName val="07.03.02.01.03.04.02"/>
      <sheetName val="07.03.02.01.03.04.03"/>
      <sheetName val="07.03.02.01.03.04.04"/>
      <sheetName val="07.03.02.01.03.09.01"/>
      <sheetName val="07.03.02.02.01.01"/>
      <sheetName val="07.03.02.02.01.02"/>
      <sheetName val="07.03.02.03.01.02.01"/>
      <sheetName val="07.03.02.03.01.02.02"/>
      <sheetName val="07.03.02.03.01.02.03"/>
      <sheetName val="07.03.02.03.01.02.04"/>
      <sheetName val="07.03.02.03.01.02.05"/>
      <sheetName val="07.03.02.03.01.04.01"/>
      <sheetName val="07.03.02.03.01.04.02"/>
      <sheetName val="07.03.02.03.01.04.03"/>
      <sheetName val="07.03.02.03.01.04.04"/>
      <sheetName val="07.03.02.03.01.04.05"/>
      <sheetName val="07.03.02.03.01.06.01"/>
      <sheetName val="2017 Wiring Gang 1"/>
      <sheetName val="2017 Wiring Gang 2"/>
      <sheetName val="07.03.02.03.01.06.02"/>
      <sheetName val="07.03.02.03.01.07.01"/>
      <sheetName val="07.03.02.03.01.07.02"/>
      <sheetName val="07.03.02.03.01.07.03"/>
      <sheetName val="07.03.02.03.02.01"/>
      <sheetName val="Mob - Wiring Gang 1 (60men)"/>
      <sheetName val="Mob - Wiring Gang 2 (60men)"/>
      <sheetName val="Mob - EW Gang"/>
      <sheetName val="Remob - Wiring Gang 2 (Plant)"/>
      <sheetName val="07.03.02.03.02.02"/>
      <sheetName val="Demob - Wiring Gang 1 (12men)"/>
      <sheetName val="Demob - Wiring Gang 1 (48men)"/>
      <sheetName val="Demob - Wiring Gang 2 (Plant)"/>
      <sheetName val="Demob Wiring Gang 2 (48men)"/>
      <sheetName val="Demob - EW Gang (28men)"/>
      <sheetName val="07.03.02.03.02.03.01"/>
      <sheetName val="07.03.02.03.02.03.02"/>
      <sheetName val="Resource Sheet"/>
      <sheetName val="Combined Wiring"/>
      <sheetName val="Wiring Gang 1a (60men)"/>
      <sheetName val="Wiring Gang 1b (48men)"/>
      <sheetName val="Wiring Gang 2a (60 men)"/>
      <sheetName val="Wiring Gang 2b (48 men)"/>
      <sheetName val="Earthwire Gang (28 men)"/>
      <sheetName val="Earthwire Gang (36 men)"/>
      <sheetName val="Training Costs"/>
      <sheetName val="07.03.02.03.02.05.01"/>
      <sheetName val="07.03.02.03.02.05.02"/>
      <sheetName val="07.03.02.03.02.05.03"/>
      <sheetName val="07.03.02.03.02.05.04"/>
      <sheetName val="07.03.02.03.02.05.05"/>
      <sheetName val="07.03.02.03.02.07.01"/>
      <sheetName val="07.03.02.03.02.07.02"/>
      <sheetName val="07.03.02.03.02.07.03"/>
      <sheetName val="07.03.02.03.02.07.04"/>
      <sheetName val="07.03.02.03.02.07.05"/>
      <sheetName val="07.03.02.03.02.09.01"/>
      <sheetName val="07.03.02.03.02.09.02"/>
      <sheetName val="07.03.02.03.02.09.03"/>
      <sheetName val="07.03.02.03.02.09.04"/>
      <sheetName val="07.03.02.03.02.09.05"/>
      <sheetName val="07.03.02.03.02.10.01"/>
      <sheetName val="07.03.02.03.02.10.02"/>
      <sheetName val="07.03.04.01.01.01"/>
      <sheetName val="07.03.04.01.02.01"/>
      <sheetName val="07.03.04.01.02.02"/>
      <sheetName val="07.03.04.01.02.03"/>
      <sheetName val="07.03.04.01.02.05"/>
      <sheetName val="07.03.04.02.01"/>
      <sheetName val="07.03.04.02.02"/>
      <sheetName val="07.03.04.02.03"/>
      <sheetName val="07.03.04.02.04"/>
      <sheetName val="07.03.04.02.05"/>
      <sheetName val="07.03.04.02.06"/>
      <sheetName val="07.03.04.02.07.01"/>
      <sheetName val="07.03.04.02.07.02"/>
      <sheetName val="07.03.04.02.07.03"/>
      <sheetName val="07.03.04.02.07.05"/>
      <sheetName val="07.03.04.03.01"/>
      <sheetName val="07.03.04.03.02"/>
      <sheetName val="07.03.04.03.03.02.01"/>
      <sheetName val="07.03.04.03.03.02.02"/>
      <sheetName val="07.03.04.03.03.02.03"/>
      <sheetName val="07.03.04.03.03.02.04"/>
      <sheetName val="07.03.04.03.03.03"/>
      <sheetName val="07.03.04.04.01"/>
      <sheetName val="07.06.01"/>
      <sheetName val="07.06.02"/>
      <sheetName val="PS 001"/>
      <sheetName val="Sheet4"/>
      <sheetName val="Resource Sheet 1"/>
      <sheetName val="PS 002"/>
      <sheetName val="PS 003"/>
      <sheetName val="PS 004"/>
      <sheetName val="PS 005"/>
      <sheetName val="PS 006"/>
      <sheetName val="PS 007"/>
      <sheetName val="PS 008"/>
      <sheetName val="PS 009"/>
      <sheetName val="PS 010"/>
      <sheetName val="PS 011"/>
      <sheetName val="PS 012"/>
      <sheetName val="PS 013"/>
      <sheetName val="PS 014"/>
      <sheetName val="PS 015"/>
      <sheetName val="PS 016"/>
      <sheetName val="PS 017"/>
      <sheetName val="PS 018"/>
      <sheetName val="PS 019"/>
      <sheetName val="PS 020"/>
      <sheetName val="PS 021"/>
      <sheetName val="PS 022"/>
      <sheetName val="PS 023"/>
      <sheetName val="PS 024"/>
      <sheetName val="PS 025"/>
      <sheetName val="Plant"/>
      <sheetName val="Labour Costs"/>
      <sheetName val="Variables"/>
      <sheetName val="Blocking"/>
      <sheetName val="Spacering"/>
      <sheetName val="Misc twin"/>
      <sheetName val="Misc Triple"/>
      <sheetName val="Platform Twin"/>
      <sheetName val="Platform Quad"/>
      <sheetName val="20T Machine End - Tension"/>
      <sheetName val="20T Machine End - Winch"/>
      <sheetName val="Earthwire"/>
      <sheetName val="Downleads"/>
      <sheetName val="C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F7" t="str">
            <v>Overhead Lines</v>
          </cell>
        </row>
        <row r="8">
          <cell r="F8" t="str">
            <v>Contractor's Project Management</v>
          </cell>
        </row>
        <row r="9">
          <cell r="F9" t="str">
            <v>Contractor's Project Management</v>
          </cell>
        </row>
        <row r="10">
          <cell r="F10" t="str">
            <v>Site Accommodation</v>
          </cell>
        </row>
        <row r="11">
          <cell r="F11" t="str">
            <v>Mobilisation and Site Establishment</v>
          </cell>
        </row>
        <row r="12">
          <cell r="F12" t="str">
            <v>Demobilisation and Site Clearance</v>
          </cell>
        </row>
        <row r="13">
          <cell r="F13" t="str">
            <v>Hire/Rental of Office accomodation &amp; yard including rates</v>
          </cell>
        </row>
        <row r="14">
          <cell r="F14" t="str">
            <v>Operating/ Running Cost of office accomodation and yard excluding logistics</v>
          </cell>
        </row>
        <row r="15">
          <cell r="F15" t="str">
            <v>Satellite Yard Mobilisation and Site Establishment</v>
          </cell>
        </row>
        <row r="16">
          <cell r="F16" t="str">
            <v>Satellite Yard Demobilisation and Site Clearance</v>
          </cell>
        </row>
        <row r="17">
          <cell r="F17" t="str">
            <v>Hire/Rental of Office accomodation &amp; yard including rates - Sat</v>
          </cell>
        </row>
        <row r="18">
          <cell r="F18" t="str">
            <v>Operating/ Running Cost of office accomodation and yard excluding logistics - Sat</v>
          </cell>
        </row>
        <row r="19">
          <cell r="F19" t="str">
            <v>Logistics</v>
          </cell>
        </row>
        <row r="20">
          <cell r="F20" t="str">
            <v>Plant &amp; Equipment</v>
          </cell>
        </row>
        <row r="21">
          <cell r="F21" t="str">
            <v>Vehicles, Transport</v>
          </cell>
        </row>
        <row r="22">
          <cell r="F22" t="str">
            <v>Labour, Supervision</v>
          </cell>
        </row>
        <row r="23">
          <cell r="F23" t="str">
            <v>Plant &amp; Equipment - Satellite Yard</v>
          </cell>
        </row>
        <row r="24">
          <cell r="F24" t="str">
            <v>Vehicles, Transport - Satellite Yard</v>
          </cell>
        </row>
        <row r="25">
          <cell r="F25" t="str">
            <v>Labour, Supervision - Satellite Yard</v>
          </cell>
        </row>
        <row r="26">
          <cell r="F26" t="str">
            <v>Staff/ Admin</v>
          </cell>
        </row>
        <row r="27">
          <cell r="F27" t="str">
            <v>Project Management Staff</v>
          </cell>
        </row>
        <row r="28">
          <cell r="F28" t="str">
            <v>Project Manager</v>
          </cell>
        </row>
        <row r="29">
          <cell r="F29" t="str">
            <v>Project Planner</v>
          </cell>
        </row>
        <row r="30">
          <cell r="F30" t="str">
            <v>Operations Manager</v>
          </cell>
        </row>
        <row r="31">
          <cell r="F31" t="str">
            <v>Programme Manager</v>
          </cell>
        </row>
        <row r="32">
          <cell r="F32" t="str">
            <v>Other</v>
          </cell>
        </row>
        <row r="33">
          <cell r="F33" t="str">
            <v>Other</v>
          </cell>
        </row>
        <row r="34">
          <cell r="F34" t="str">
            <v>Engineering &amp; Technical Staff</v>
          </cell>
        </row>
        <row r="35">
          <cell r="F35" t="str">
            <v>Construction Manager</v>
          </cell>
        </row>
        <row r="36">
          <cell r="F36" t="str">
            <v>Project Engineer</v>
          </cell>
        </row>
        <row r="37">
          <cell r="F37" t="str">
            <v xml:space="preserve"> General Foreman</v>
          </cell>
        </row>
        <row r="38">
          <cell r="F38" t="str">
            <v>Engineering Specialist (Various Disciplines)</v>
          </cell>
        </row>
        <row r="39">
          <cell r="F39" t="str">
            <v>Wayleaves Officer</v>
          </cell>
        </row>
        <row r="40">
          <cell r="F40" t="str">
            <v>Surveyor</v>
          </cell>
        </row>
        <row r="41">
          <cell r="F41" t="str">
            <v>Other</v>
          </cell>
        </row>
        <row r="42">
          <cell r="F42" t="str">
            <v>Other</v>
          </cell>
        </row>
        <row r="43">
          <cell r="F43" t="str">
            <v>Other</v>
          </cell>
        </row>
        <row r="44">
          <cell r="F44" t="str">
            <v>Commercial/Financial Staff</v>
          </cell>
        </row>
        <row r="45">
          <cell r="F45" t="str">
            <v>Project Accountant</v>
          </cell>
        </row>
        <row r="46">
          <cell r="F46" t="str">
            <v>Commercial Manager</v>
          </cell>
        </row>
        <row r="47">
          <cell r="F47" t="str">
            <v>Senior QS</v>
          </cell>
        </row>
        <row r="48">
          <cell r="F48" t="str">
            <v>Procurement Officer</v>
          </cell>
        </row>
        <row r="49">
          <cell r="F49" t="str">
            <v>Other</v>
          </cell>
        </row>
        <row r="50">
          <cell r="F50" t="str">
            <v>Other</v>
          </cell>
        </row>
        <row r="51">
          <cell r="F51" t="str">
            <v>Other</v>
          </cell>
        </row>
        <row r="52">
          <cell r="F52" t="str">
            <v>Other</v>
          </cell>
        </row>
        <row r="53">
          <cell r="F53" t="str">
            <v>Administrative/Clerical</v>
          </cell>
        </row>
        <row r="54">
          <cell r="F54" t="str">
            <v>Admin/Clerical Support/General Duties</v>
          </cell>
        </row>
        <row r="55">
          <cell r="F55" t="str">
            <v>Specify</v>
          </cell>
        </row>
        <row r="56">
          <cell r="F56" t="str">
            <v>Specify</v>
          </cell>
        </row>
        <row r="57">
          <cell r="F57" t="str">
            <v>Specify</v>
          </cell>
        </row>
        <row r="58">
          <cell r="F58" t="str">
            <v>Specify</v>
          </cell>
        </row>
        <row r="59">
          <cell r="F59" t="str">
            <v>SHESQ</v>
          </cell>
        </row>
        <row r="60">
          <cell r="F60" t="str">
            <v>Environmental Advisor</v>
          </cell>
        </row>
        <row r="61">
          <cell r="F61" t="str">
            <v>Site SHE Advisor</v>
          </cell>
        </row>
        <row r="62">
          <cell r="F62" t="str">
            <v>SHES Advisor/CDM Coordinator/Office based</v>
          </cell>
        </row>
        <row r="63">
          <cell r="F63" t="str">
            <v>Quality Advisor</v>
          </cell>
        </row>
        <row r="64">
          <cell r="F64" t="str">
            <v>Specify</v>
          </cell>
        </row>
        <row r="65">
          <cell r="F65" t="str">
            <v>Specify</v>
          </cell>
        </row>
        <row r="66">
          <cell r="F66" t="str">
            <v>Specify</v>
          </cell>
        </row>
        <row r="67">
          <cell r="F67" t="str">
            <v>Specify</v>
          </cell>
        </row>
        <row r="68">
          <cell r="F68" t="str">
            <v>Specify</v>
          </cell>
        </row>
        <row r="69">
          <cell r="F69">
            <v>0</v>
          </cell>
        </row>
        <row r="70">
          <cell r="F70" t="str">
            <v>3rd Party costs - Statutory Bodies</v>
          </cell>
        </row>
        <row r="71">
          <cell r="F71" t="str">
            <v>3rd Party costs - Statutory Bodies</v>
          </cell>
        </row>
        <row r="72">
          <cell r="F72" t="str">
            <v>3rd Party costs - Statutory Bodies</v>
          </cell>
        </row>
        <row r="73">
          <cell r="F73" t="str">
            <v>3rd Party costs - Statutory Bodies</v>
          </cell>
        </row>
        <row r="74">
          <cell r="F74" t="str">
            <v>3rd Party costs - Statutory Bodies</v>
          </cell>
        </row>
        <row r="75">
          <cell r="F75" t="str">
            <v>3rd Party costs - Statutory Bodies</v>
          </cell>
        </row>
        <row r="76">
          <cell r="F76" t="str">
            <v>3rd Party costs - Non Statutory Bodies</v>
          </cell>
        </row>
        <row r="77">
          <cell r="F77" t="str">
            <v xml:space="preserve">3rd Party costs - Non statutory </v>
          </cell>
        </row>
        <row r="78">
          <cell r="F78" t="str">
            <v xml:space="preserve">3rd Party costs - Non statutory </v>
          </cell>
        </row>
        <row r="79">
          <cell r="F79" t="str">
            <v xml:space="preserve">3rd Party costs - Non statutory </v>
          </cell>
        </row>
        <row r="80">
          <cell r="F80" t="str">
            <v xml:space="preserve">3rd Party costs - Non statutory </v>
          </cell>
        </row>
        <row r="81">
          <cell r="F81" t="str">
            <v xml:space="preserve">3rd Party costs - Non statutory </v>
          </cell>
        </row>
        <row r="82">
          <cell r="F82" t="str">
            <v>Detailed Design</v>
          </cell>
        </row>
        <row r="83">
          <cell r="F83" t="str">
            <v>Technical Design</v>
          </cell>
        </row>
        <row r="84">
          <cell r="F84" t="str">
            <v>Tower Design</v>
          </cell>
        </row>
        <row r="85">
          <cell r="F85" t="str">
            <v xml:space="preserve">Access Design </v>
          </cell>
        </row>
        <row r="86">
          <cell r="F86" t="str">
            <v>Surveys</v>
          </cell>
        </row>
        <row r="87">
          <cell r="F87" t="str">
            <v>Geotechnical/Geological</v>
          </cell>
        </row>
        <row r="88">
          <cell r="F88" t="str">
            <v>Earthing Survey</v>
          </cell>
        </row>
        <row r="89">
          <cell r="F89" t="str">
            <v>Tower Climbing Surveys</v>
          </cell>
        </row>
        <row r="90">
          <cell r="F90" t="str">
            <v>Topographical &amp; ground penetrating radar survey</v>
          </cell>
        </row>
        <row r="91">
          <cell r="F91" t="str">
            <v>Environmental, Ecological &amp; Archaeological Survey</v>
          </cell>
        </row>
        <row r="92">
          <cell r="F92" t="str">
            <v>Identification of buried services</v>
          </cell>
        </row>
        <row r="93">
          <cell r="F93" t="str">
            <v>Access Surveys</v>
          </cell>
        </row>
        <row r="94">
          <cell r="F94" t="str">
            <v>Traffic Management Surveys</v>
          </cell>
        </row>
        <row r="95">
          <cell r="F95" t="str">
            <v>Identification of overhead services</v>
          </cell>
        </row>
        <row r="96">
          <cell r="F96" t="str">
            <v>Identification of all under sailing services</v>
          </cell>
        </row>
        <row r="97">
          <cell r="F97" t="str">
            <v>Wire Clearance Checks</v>
          </cell>
        </row>
        <row r="98">
          <cell r="F98" t="str">
            <v>Tower Verticality Surveys</v>
          </cell>
        </row>
        <row r="99">
          <cell r="F99" t="str">
            <v>Mining Surveys</v>
          </cell>
        </row>
        <row r="100">
          <cell r="F100" t="str">
            <v>Noise/Dust/Vibration Surveys</v>
          </cell>
        </row>
        <row r="101">
          <cell r="F101" t="str">
            <v>other</v>
          </cell>
        </row>
        <row r="102">
          <cell r="F102" t="str">
            <v>Gantry Survey</v>
          </cell>
        </row>
        <row r="103">
          <cell r="F103" t="str">
            <v>Arboricultural Survey</v>
          </cell>
        </row>
        <row r="104">
          <cell r="F104" t="str">
            <v>Protection Design and settings work</v>
          </cell>
        </row>
        <row r="105">
          <cell r="F105" t="str">
            <v>Bridge &amp; Culvert Survey</v>
          </cell>
        </row>
        <row r="106">
          <cell r="F106" t="str">
            <v>other</v>
          </cell>
        </row>
        <row r="107">
          <cell r="F107" t="str">
            <v>other</v>
          </cell>
        </row>
        <row r="108">
          <cell r="F108" t="str">
            <v>other</v>
          </cell>
        </row>
        <row r="109">
          <cell r="F109" t="str">
            <v>other</v>
          </cell>
        </row>
        <row r="110">
          <cell r="F110" t="str">
            <v>Enabling Works</v>
          </cell>
        </row>
        <row r="111">
          <cell r="F111" t="str">
            <v>Site Access Works (Stone Roads)</v>
          </cell>
        </row>
        <row r="112">
          <cell r="F112" t="str">
            <v>New Stone Road  Access - Bell Mouth Sites (up to 60m2) - Assumed excavation of top soil  &amp; including terram</v>
          </cell>
        </row>
        <row r="113">
          <cell r="F113" t="str">
            <v>Set up and demobilisation</v>
          </cell>
        </row>
        <row r="114">
          <cell r="F114" t="str">
            <v>Excavation of top soil is requested</v>
          </cell>
        </row>
        <row r="115">
          <cell r="F115" t="str">
            <v>Extra Over (E/O) rates for Geogrid</v>
          </cell>
        </row>
        <row r="116">
          <cell r="F116" t="str">
            <v>Using Recycled Material for New Stone Road Access</v>
          </cell>
        </row>
        <row r="117">
          <cell r="F117" t="str">
            <v>Install Recycled Material Stone Road (200mm thick)</v>
          </cell>
        </row>
        <row r="118">
          <cell r="F118" t="str">
            <v>Install Recycled Material Stone Road (250mm thick)</v>
          </cell>
        </row>
        <row r="119">
          <cell r="F119" t="str">
            <v>Install Recycled Material Stone Road (300mm thick)</v>
          </cell>
        </row>
        <row r="120">
          <cell r="F120" t="str">
            <v>Remove Recycled Material Stone Road (200mm thick)</v>
          </cell>
        </row>
        <row r="121">
          <cell r="F121" t="str">
            <v>Remove Recycled Material Stone Road (250mm thick)</v>
          </cell>
        </row>
        <row r="122">
          <cell r="F122" t="str">
            <v>Remove Recycled Material Stone Road (300mm thick)</v>
          </cell>
        </row>
        <row r="123">
          <cell r="F123" t="str">
            <v>Upgrade existing tracks with Recycled Material (100mm thick &amp; grading)</v>
          </cell>
        </row>
        <row r="124">
          <cell r="F124" t="str">
            <v>Install Recycled Material Stone Road (other)</v>
          </cell>
        </row>
        <row r="125">
          <cell r="F125" t="str">
            <v>Remove Recycled Material Stone Road (other)</v>
          </cell>
        </row>
        <row r="126">
          <cell r="F126" t="str">
            <v>Using Quarried Material for New Stone Road Access</v>
          </cell>
        </row>
        <row r="127">
          <cell r="F127" t="str">
            <v>Install Quarried Material Stone Road (200mm thick)</v>
          </cell>
        </row>
        <row r="128">
          <cell r="F128" t="str">
            <v>Install Quarried Material Stone Road (250mm thick)</v>
          </cell>
        </row>
        <row r="129">
          <cell r="F129" t="str">
            <v>Install Quarried Material Stone Road (300mm thick)</v>
          </cell>
        </row>
        <row r="130">
          <cell r="F130" t="str">
            <v>Remove Quarried Material Stone Road (200mm thick)</v>
          </cell>
        </row>
        <row r="131">
          <cell r="F131" t="str">
            <v>Remove Quarried Material Stone Road (250mm thick)</v>
          </cell>
        </row>
        <row r="132">
          <cell r="F132" t="str">
            <v>Remove Quarried Material Stone Road (300mm thick)</v>
          </cell>
        </row>
        <row r="133">
          <cell r="F133" t="str">
            <v>Upgrade existing tracks with Recycled Material (100mm thick &amp; grading)</v>
          </cell>
        </row>
        <row r="134">
          <cell r="F134" t="str">
            <v>Install Quarried Material Stone Road (other)</v>
          </cell>
        </row>
        <row r="135">
          <cell r="F135" t="str">
            <v>Remove Quarried Material Stone Road (other)</v>
          </cell>
        </row>
        <row r="136">
          <cell r="F136" t="str">
            <v>New Stone Roads/Crane Pads/MEWP Pads/Piling Platform Sites over 60m² laid on excavated topsoil &amp; including terram</v>
          </cell>
        </row>
        <row r="137">
          <cell r="F137" t="str">
            <v>Set up and demobilisation</v>
          </cell>
        </row>
        <row r="138">
          <cell r="F138" t="str">
            <v>Excavation of top soil is requested</v>
          </cell>
        </row>
        <row r="139">
          <cell r="F139" t="str">
            <v>Extra Over (E/O) rates for Geogrid</v>
          </cell>
        </row>
        <row r="140">
          <cell r="F140" t="str">
            <v>Using Recycled Material for New Stone Road Access</v>
          </cell>
        </row>
        <row r="141">
          <cell r="F141" t="str">
            <v>Install Stone Road (200mm thick)</v>
          </cell>
        </row>
        <row r="142">
          <cell r="F142" t="str">
            <v>Uplift Stone Road to adjacent area upon completion (200mm thick)</v>
          </cell>
        </row>
        <row r="143">
          <cell r="F143" t="str">
            <v>Remove Stone Road ink disposal (200mm thick)</v>
          </cell>
        </row>
        <row r="144">
          <cell r="F144" t="str">
            <v>Install Stone Road (250mm thick)</v>
          </cell>
        </row>
        <row r="145">
          <cell r="F145" t="str">
            <v>Uplift Stone Road to adjacent area upon completion (250mm thick)</v>
          </cell>
        </row>
        <row r="146">
          <cell r="F146" t="str">
            <v>Remove Stone Road ink disposal (250mm thick)</v>
          </cell>
        </row>
        <row r="147">
          <cell r="F147" t="str">
            <v>Install Stone Road (300mm thick)</v>
          </cell>
        </row>
        <row r="148">
          <cell r="F148" t="str">
            <v>Uplift Stone Road to adjacent area upon completion (300mm thick)</v>
          </cell>
        </row>
        <row r="149">
          <cell r="F149" t="str">
            <v>Remove Stone Road ink disposal (300mm thick)</v>
          </cell>
        </row>
        <row r="150">
          <cell r="F150" t="str">
            <v>Install Stone Road (500mm thick)</v>
          </cell>
        </row>
        <row r="151">
          <cell r="F151" t="str">
            <v>Uplift Stone Road to adjacent area upon completion (500mm thick)</v>
          </cell>
        </row>
        <row r="152">
          <cell r="F152" t="str">
            <v>Remove Stone Road ink disposal (500mm thick)</v>
          </cell>
        </row>
        <row r="153">
          <cell r="F153" t="str">
            <v>Construction of Ramps and gradients</v>
          </cell>
        </row>
        <row r="154">
          <cell r="F154" t="str">
            <v>Extra Over Rate for Maintenance and repair of access roads where agreed with Wayleaves - using recycled material</v>
          </cell>
        </row>
        <row r="155">
          <cell r="F155" t="str">
            <v>Install Stone road (other thickness)</v>
          </cell>
        </row>
        <row r="156">
          <cell r="F156" t="str">
            <v>Uplift Stone Roaf to adjacent area on completion (other thickness)</v>
          </cell>
        </row>
        <row r="157">
          <cell r="F157" t="str">
            <v>Remove Stone Road inc Disposal (other thickness)</v>
          </cell>
        </row>
        <row r="158">
          <cell r="F158" t="str">
            <v>Using New Quarried materials Type 1 or equivalent</v>
          </cell>
        </row>
        <row r="159">
          <cell r="F159" t="str">
            <v>Install Stone Road (200mm thick)</v>
          </cell>
        </row>
        <row r="160">
          <cell r="F160" t="str">
            <v>Uplift Stone Road to adjacent area upon completion (200mm thick)</v>
          </cell>
        </row>
        <row r="161">
          <cell r="F161" t="str">
            <v>Remove Stone Road ink disposal (200mm thick)</v>
          </cell>
        </row>
        <row r="162">
          <cell r="F162" t="str">
            <v>Install Stone Road (250mm thick)</v>
          </cell>
        </row>
        <row r="163">
          <cell r="F163" t="str">
            <v>Uplift Stone Road to adjacent area upon completion (250mm thick)</v>
          </cell>
        </row>
        <row r="164">
          <cell r="F164" t="str">
            <v>Remove Stone Road ink disposal (250mm thick)</v>
          </cell>
        </row>
        <row r="165">
          <cell r="F165" t="str">
            <v>Install Stone Road (300mm thick)</v>
          </cell>
        </row>
        <row r="166">
          <cell r="F166" t="str">
            <v>Uplift Stone Road to adjacent area upon completion (300mm thick)</v>
          </cell>
        </row>
        <row r="167">
          <cell r="F167" t="str">
            <v>Remove Stone Road ink disposal (300mm thick)</v>
          </cell>
        </row>
        <row r="168">
          <cell r="F168" t="str">
            <v>Install Stone Road (500mm thick)</v>
          </cell>
        </row>
        <row r="169">
          <cell r="F169" t="str">
            <v>Uplift Stone Road to adjacent area upon completion (500mm thick)</v>
          </cell>
        </row>
        <row r="170">
          <cell r="F170" t="str">
            <v>Remove Stone Road ink disposal (500mm thick)</v>
          </cell>
        </row>
        <row r="171">
          <cell r="F171" t="str">
            <v>Construction of Ramps and gradients</v>
          </cell>
        </row>
        <row r="172">
          <cell r="F172" t="str">
            <v>Extra Over Rate for Maintenance and repair of access roads where agreed with Wayleaves - using recycled material</v>
          </cell>
        </row>
        <row r="173">
          <cell r="F173" t="str">
            <v>Install Stone road (other thickness)</v>
          </cell>
        </row>
        <row r="174">
          <cell r="F174" t="str">
            <v>Uplift Stone Roaf to adjacent area on completion (other thickness)</v>
          </cell>
        </row>
        <row r="175">
          <cell r="F175" t="str">
            <v>Remove Stone Road inc Disposal (other thickness)</v>
          </cell>
        </row>
        <row r="176">
          <cell r="F176" t="str">
            <v>General civils - Earthworks</v>
          </cell>
        </row>
        <row r="177">
          <cell r="F177" t="str">
            <v>Excavation (includes on site disposal)</v>
          </cell>
        </row>
        <row r="178">
          <cell r="F178" t="str">
            <v>E/Over for disposal off site (inert)</v>
          </cell>
        </row>
        <row r="179">
          <cell r="F179" t="str">
            <v>E/Over for disposal off site (contaminated)</v>
          </cell>
        </row>
        <row r="180">
          <cell r="F180" t="str">
            <v>Fill (imported)</v>
          </cell>
        </row>
        <row r="181">
          <cell r="F181" t="str">
            <v>Temporary Roads</v>
          </cell>
        </row>
        <row r="182">
          <cell r="F182" t="str">
            <v>Metal Panels</v>
          </cell>
        </row>
        <row r="183">
          <cell r="F183" t="str">
            <v>Rental Price per Panel First Week</v>
          </cell>
        </row>
        <row r="184">
          <cell r="F184" t="str">
            <v>All Panels - Season 1 (June - Aug)</v>
          </cell>
        </row>
        <row r="185">
          <cell r="F185" t="str">
            <v>All Panels - Season 2 (May &amp; Sept ONLY)</v>
          </cell>
        </row>
        <row r="186">
          <cell r="F186" t="str">
            <v>All Panels - Season 3 (October - April)</v>
          </cell>
        </row>
        <row r="187">
          <cell r="F187" t="str">
            <v>Rental Price per Panel Subsequent Weeks</v>
          </cell>
        </row>
        <row r="188">
          <cell r="F188" t="str">
            <v>All panels -  (June - Aug)</v>
          </cell>
        </row>
        <row r="189">
          <cell r="F189" t="str">
            <v>All Panels - Season 2 (May &amp; Sept ONLY)</v>
          </cell>
        </row>
        <row r="190">
          <cell r="F190" t="str">
            <v>All Panels - Season 3 (October - April)</v>
          </cell>
        </row>
        <row r="191">
          <cell r="F191" t="str">
            <v>Relocation and relaying of panels</v>
          </cell>
        </row>
        <row r="192">
          <cell r="F192" t="str">
            <v>Plastic Panels</v>
          </cell>
        </row>
        <row r="193">
          <cell r="F193" t="str">
            <v>Plastic Panels Price First week</v>
          </cell>
        </row>
        <row r="194">
          <cell r="F194" t="str">
            <v>All Panels - Season 1 (Apr - Oct)</v>
          </cell>
        </row>
        <row r="195">
          <cell r="F195" t="str">
            <v>All Panels - Season 2 (Nov - March)</v>
          </cell>
        </row>
        <row r="196">
          <cell r="F196" t="str">
            <v>Rental Price per Panel Subsequent Weeks</v>
          </cell>
        </row>
        <row r="197">
          <cell r="F197" t="str">
            <v>Relocation and relaying of panels</v>
          </cell>
        </row>
        <row r="198">
          <cell r="F198" t="str">
            <v>All Panels - Season 1 (Apr - Oct)</v>
          </cell>
        </row>
        <row r="199">
          <cell r="F199" t="str">
            <v>All Panels - Season 2 (Nov - March)</v>
          </cell>
        </row>
        <row r="200">
          <cell r="F200" t="str">
            <v>Scaffolding</v>
          </cell>
        </row>
        <row r="201">
          <cell r="F201" t="str">
            <v>Protection</v>
          </cell>
        </row>
        <row r="202">
          <cell r="F202" t="str">
            <v>Barbed Wire</v>
          </cell>
        </row>
        <row r="203">
          <cell r="F203" t="str">
            <v>Heras Fencing (install / remove inc 4 weeks hire)</v>
          </cell>
        </row>
        <row r="204">
          <cell r="F204" t="str">
            <v>Heras Fencing Per Week after 4 weeks</v>
          </cell>
        </row>
        <row r="205">
          <cell r="F205" t="str">
            <v>General Items</v>
          </cell>
        </row>
        <row r="206">
          <cell r="F206" t="str">
            <v>Hire of tractor / trailer</v>
          </cell>
        </row>
        <row r="207">
          <cell r="F207" t="str">
            <v>Provision of sky cradle - Install / remove</v>
          </cell>
        </row>
        <row r="208">
          <cell r="F208" t="str">
            <v>Provision of Sky Cradle - Hire charges</v>
          </cell>
        </row>
        <row r="209">
          <cell r="F209" t="str">
            <v>Scaffolding by Crossing Type</v>
          </cell>
        </row>
        <row r="210">
          <cell r="F210" t="str">
            <v>Motorways</v>
          </cell>
        </row>
        <row r="211">
          <cell r="F211" t="str">
            <v>A Roads</v>
          </cell>
        </row>
        <row r="212">
          <cell r="F212" t="str">
            <v>B Roads</v>
          </cell>
        </row>
        <row r="213">
          <cell r="F213" t="str">
            <v>Minor Roads</v>
          </cell>
        </row>
        <row r="214">
          <cell r="F214" t="str">
            <v>Trackways</v>
          </cell>
        </row>
        <row r="215">
          <cell r="F215" t="str">
            <v>Footpaths</v>
          </cell>
        </row>
        <row r="216">
          <cell r="F216" t="str">
            <v>Railways</v>
          </cell>
        </row>
        <row r="217">
          <cell r="F217" t="str">
            <v>Rivers / Canals</v>
          </cell>
        </row>
        <row r="218">
          <cell r="F218" t="str">
            <v>Other - Track</v>
          </cell>
        </row>
        <row r="219">
          <cell r="F219" t="str">
            <v>DNO 11kV</v>
          </cell>
        </row>
        <row r="220">
          <cell r="F220" t="str">
            <v>DNO 33kV</v>
          </cell>
        </row>
        <row r="221">
          <cell r="F221" t="str">
            <v>DNO 132kV</v>
          </cell>
        </row>
        <row r="222">
          <cell r="F222" t="str">
            <v>Other - Car Park</v>
          </cell>
        </row>
        <row r="223">
          <cell r="F223" t="str">
            <v>Other - Access Road</v>
          </cell>
        </row>
        <row r="224">
          <cell r="F224" t="str">
            <v>Other - Houses</v>
          </cell>
        </row>
        <row r="225">
          <cell r="F225" t="str">
            <v>Other - Farm</v>
          </cell>
        </row>
        <row r="226">
          <cell r="F226" t="str">
            <v>Site Security</v>
          </cell>
        </row>
        <row r="227">
          <cell r="F227" t="str">
            <v>General Support to all activities</v>
          </cell>
        </row>
        <row r="228">
          <cell r="F228" t="str">
            <v>Provision of Tower Site Security - Static Patrol - full 24/7 coverage</v>
          </cell>
        </row>
        <row r="229">
          <cell r="F229" t="str">
            <v>Provision of Tower Site Security - Static Patrol - Supporting normal hours of work</v>
          </cell>
        </row>
        <row r="230">
          <cell r="F230" t="str">
            <v>Provision of Tower Site Security - Mobile Patrol - full 24/7 coverage</v>
          </cell>
        </row>
        <row r="231">
          <cell r="F231" t="str">
            <v>Provision of Tower Site Security - Mobile Patrol - Supporting normal hours of work</v>
          </cell>
        </row>
        <row r="232">
          <cell r="F232" t="str">
            <v>Provision of Gateman</v>
          </cell>
        </row>
        <row r="233">
          <cell r="F233" t="str">
            <v>Environmental Works</v>
          </cell>
        </row>
        <row r="234">
          <cell r="F234" t="str">
            <v>General Support to all activities</v>
          </cell>
        </row>
        <row r="235">
          <cell r="F235" t="str">
            <v>Environmental Monitoring Service</v>
          </cell>
        </row>
        <row r="236">
          <cell r="F236" t="str">
            <v>Environmental Mitigation</v>
          </cell>
        </row>
        <row r="237">
          <cell r="F237" t="str">
            <v>Environmental Mitigation</v>
          </cell>
        </row>
        <row r="238">
          <cell r="F238" t="str">
            <v>Bird Nest Removal</v>
          </cell>
        </row>
        <row r="239">
          <cell r="F239" t="str">
            <v>Traffic Management</v>
          </cell>
        </row>
        <row r="240">
          <cell r="F240" t="str">
            <v>Chapter 8 Traffic Management Signage - installation and removal (per access point)</v>
          </cell>
        </row>
        <row r="241">
          <cell r="F241" t="str">
            <v>Maintenance of Chapter 8 Signage - Two man gang with vehicle and equipment</v>
          </cell>
        </row>
        <row r="242">
          <cell r="F242" t="str">
            <v>Provision/Hire of Chapter  8 signage per access point</v>
          </cell>
        </row>
        <row r="243">
          <cell r="F243" t="str">
            <v>Stop/go traffic lights for crossing point</v>
          </cell>
        </row>
        <row r="244">
          <cell r="F244" t="str">
            <v>Unit 4 Traffic Lights for crossing point</v>
          </cell>
        </row>
        <row r="245">
          <cell r="F245" t="str">
            <v>Unit 5 Road closure for crossing point</v>
          </cell>
        </row>
        <row r="246">
          <cell r="F246" t="str">
            <v>Provision of all traffic management - Fittings Scheme</v>
          </cell>
        </row>
        <row r="247">
          <cell r="F247" t="str">
            <v>Provision of all traffic management - Refurbishment Scheme</v>
          </cell>
        </row>
        <row r="248">
          <cell r="F248" t="str">
            <v>Tree Cutting &amp; Vegetation Clearance</v>
          </cell>
        </row>
        <row r="249">
          <cell r="F249" t="str">
            <v>Tree Cutting</v>
          </cell>
        </row>
        <row r="250">
          <cell r="F250" t="str">
            <v>Hedge &amp; Ground Clearance</v>
          </cell>
        </row>
        <row r="251">
          <cell r="F251" t="str">
            <v>other</v>
          </cell>
        </row>
        <row r="252">
          <cell r="F252" t="str">
            <v>Replacing Hedges</v>
          </cell>
        </row>
        <row r="253">
          <cell r="F253" t="str">
            <v>Replacing Trees (4 to 1)</v>
          </cell>
        </row>
        <row r="254">
          <cell r="F254" t="str">
            <v>Lanscaping - Seeding</v>
          </cell>
        </row>
        <row r="255">
          <cell r="F255" t="str">
            <v>Aerials &amp; Telecomms</v>
          </cell>
        </row>
        <row r="256">
          <cell r="F256" t="str">
            <v>General Support to all activities</v>
          </cell>
        </row>
        <row r="257">
          <cell r="F257" t="str">
            <v>Miscellaneous Site Works</v>
          </cell>
        </row>
        <row r="258">
          <cell r="F258" t="str">
            <v>Gates and Gate Posts</v>
          </cell>
        </row>
        <row r="259">
          <cell r="F259" t="str">
            <v>Galvanised Gates</v>
          </cell>
        </row>
        <row r="260">
          <cell r="F260" t="str">
            <v>Galvanised Steel Gate posts</v>
          </cell>
        </row>
        <row r="261">
          <cell r="F261" t="str">
            <v>Wooden Gates</v>
          </cell>
        </row>
        <row r="262">
          <cell r="F262" t="str">
            <v>Wooden Gate posts</v>
          </cell>
        </row>
        <row r="263">
          <cell r="F263">
            <v>0</v>
          </cell>
        </row>
        <row r="264">
          <cell r="F264" t="str">
            <v>Fences</v>
          </cell>
        </row>
        <row r="265">
          <cell r="F265" t="str">
            <v>Rail Timber Fence</v>
          </cell>
        </row>
        <row r="266">
          <cell r="F266" t="str">
            <v>Strand Barbed Fence</v>
          </cell>
        </row>
        <row r="267">
          <cell r="F267" t="str">
            <v>Heras Type Panel Fence</v>
          </cell>
        </row>
        <row r="268">
          <cell r="F268" t="str">
            <v>Stock Fence</v>
          </cell>
        </row>
        <row r="269">
          <cell r="F269" t="str">
            <v>Other</v>
          </cell>
        </row>
        <row r="270">
          <cell r="F270" t="str">
            <v xml:space="preserve">Culverts </v>
          </cell>
        </row>
        <row r="271">
          <cell r="F271" t="str">
            <v>Culvert 300mm diameter</v>
          </cell>
        </row>
        <row r="272">
          <cell r="F272" t="str">
            <v>Culvert 600mm diameter</v>
          </cell>
        </row>
        <row r="273">
          <cell r="F273" t="str">
            <v>Culvert 900mm diameter</v>
          </cell>
        </row>
        <row r="274">
          <cell r="F274" t="str">
            <v>Other</v>
          </cell>
        </row>
        <row r="275">
          <cell r="F275" t="str">
            <v>Miscellaneous Items</v>
          </cell>
        </row>
        <row r="276">
          <cell r="F276" t="str">
            <v>Goal Posts (Set)</v>
          </cell>
        </row>
        <row r="277">
          <cell r="F277" t="str">
            <v>Other</v>
          </cell>
        </row>
        <row r="278">
          <cell r="F278" t="str">
            <v>Archaeological Watching Brief</v>
          </cell>
        </row>
        <row r="279">
          <cell r="F279" t="str">
            <v>UXO Watching Brief</v>
          </cell>
        </row>
        <row r="280">
          <cell r="F280" t="str">
            <v>MEWP</v>
          </cell>
        </row>
        <row r="281">
          <cell r="F281" t="str">
            <v>Bellmouth Improvements</v>
          </cell>
        </row>
        <row r="282">
          <cell r="F282" t="str">
            <v>New Bellmouth</v>
          </cell>
        </row>
        <row r="283">
          <cell r="F283" t="str">
            <v>Pothole repairs</v>
          </cell>
        </row>
        <row r="284">
          <cell r="F284" t="str">
            <v>Concrete road</v>
          </cell>
        </row>
        <row r="285">
          <cell r="F285" t="str">
            <v>Protection plates</v>
          </cell>
        </row>
        <row r="286">
          <cell r="F286" t="str">
            <v>Pedestrian Ladder Access</v>
          </cell>
        </row>
        <row r="287">
          <cell r="F287" t="str">
            <v>Permanent Drainage Works at 4YY036</v>
          </cell>
        </row>
        <row r="288">
          <cell r="F288" t="str">
            <v>Conductor Sampling</v>
          </cell>
        </row>
        <row r="289">
          <cell r="F289" t="str">
            <v>Enabling Works Other</v>
          </cell>
        </row>
        <row r="290">
          <cell r="F290" t="str">
            <v>Conductors &amp; Fittings</v>
          </cell>
        </row>
        <row r="291">
          <cell r="F291" t="str">
            <v>Earthwire</v>
          </cell>
        </row>
        <row r="292">
          <cell r="F292" t="str">
            <v>Earthwire Supply Only</v>
          </cell>
        </row>
        <row r="293">
          <cell r="F293" t="str">
            <v>OPGW - 24 Fibre</v>
          </cell>
        </row>
        <row r="294">
          <cell r="F294" t="str">
            <v>Temporary Fibre Diversion</v>
          </cell>
        </row>
        <row r="295">
          <cell r="F295" t="str">
            <v>Earthwire Fittings Supply</v>
          </cell>
        </row>
        <row r="296">
          <cell r="F296" t="str">
            <v>OPGW - 24 Fibre</v>
          </cell>
        </row>
        <row r="297">
          <cell r="F297" t="str">
            <v>Suspension Tower Fittings</v>
          </cell>
        </row>
        <row r="298">
          <cell r="F298" t="str">
            <v>Tension Tower Fittings</v>
          </cell>
        </row>
        <row r="299">
          <cell r="F299" t="str">
            <v>Terminal Tower Fittings</v>
          </cell>
        </row>
        <row r="300">
          <cell r="F300" t="str">
            <v>Joint Box</v>
          </cell>
        </row>
        <row r="301">
          <cell r="F301" t="str">
            <v>Temporary Fibre Diversion</v>
          </cell>
        </row>
        <row r="302">
          <cell r="F302" t="str">
            <v>Suspension Tower Fittings</v>
          </cell>
        </row>
        <row r="303">
          <cell r="F303" t="str">
            <v>Tension Tower Fittings</v>
          </cell>
        </row>
        <row r="304">
          <cell r="F304" t="str">
            <v>Terminal Tower Fittings</v>
          </cell>
        </row>
        <row r="305">
          <cell r="F305" t="str">
            <v>Installation of Earthwire</v>
          </cell>
        </row>
        <row r="306">
          <cell r="F306" t="str">
            <v>Mobilisation of Labour - Earthwire Gang</v>
          </cell>
        </row>
        <row r="307">
          <cell r="F307" t="str">
            <v>Demobilisation of Labour- Earthwire Gang</v>
          </cell>
        </row>
        <row r="308">
          <cell r="F308" t="str">
            <v>Fibre diversion</v>
          </cell>
        </row>
        <row r="309">
          <cell r="F309" t="str">
            <v>OPGW Earthwire System Complete - 24 Fibre</v>
          </cell>
        </row>
        <row r="310">
          <cell r="F310" t="str">
            <v>Suspension Tower</v>
          </cell>
        </row>
        <row r="311">
          <cell r="F311" t="str">
            <v xml:space="preserve">Tension Tower </v>
          </cell>
        </row>
        <row r="312">
          <cell r="F312" t="str">
            <v xml:space="preserve">Terminal Tower </v>
          </cell>
        </row>
        <row r="313">
          <cell r="F313" t="str">
            <v>Joint box</v>
          </cell>
        </row>
        <row r="314">
          <cell r="F314" t="str">
            <v>Catenary Support - Earthwire Installation</v>
          </cell>
        </row>
        <row r="315">
          <cell r="F315" t="str">
            <v>Provision and use of Catenary Support for Earthwire change (Any type)</v>
          </cell>
        </row>
        <row r="316">
          <cell r="F316" t="str">
            <v>Conductor</v>
          </cell>
        </row>
        <row r="317">
          <cell r="F317" t="str">
            <v>Conductor Supply Only</v>
          </cell>
        </row>
        <row r="318">
          <cell r="F318" t="str">
            <v>Araucaria</v>
          </cell>
        </row>
        <row r="319">
          <cell r="F319" t="str">
            <v>Redwood</v>
          </cell>
        </row>
        <row r="320">
          <cell r="F320" t="str">
            <v>Conductor Fittings</v>
          </cell>
        </row>
        <row r="321">
          <cell r="F321" t="str">
            <v>Conductor Fittings Supply</v>
          </cell>
        </row>
        <row r="322">
          <cell r="F322" t="str">
            <v>Twin REDWOOD  Conductor Configuration Supply</v>
          </cell>
        </row>
        <row r="323">
          <cell r="F323" t="str">
            <v>Tension</v>
          </cell>
        </row>
        <row r="324">
          <cell r="F324" t="str">
            <v>Suspension</v>
          </cell>
        </row>
        <row r="325">
          <cell r="F325" t="str">
            <v>Pilot</v>
          </cell>
        </row>
        <row r="326">
          <cell r="F326" t="str">
            <v>Downleads</v>
          </cell>
        </row>
        <row r="327">
          <cell r="F327" t="str">
            <v>Other</v>
          </cell>
        </row>
        <row r="328">
          <cell r="F328" t="str">
            <v>Triple Araucaria Conductor Configuration Supply</v>
          </cell>
        </row>
        <row r="329">
          <cell r="F329" t="str">
            <v>Tension</v>
          </cell>
        </row>
        <row r="330">
          <cell r="F330" t="str">
            <v>Suspension</v>
          </cell>
        </row>
        <row r="331">
          <cell r="F331" t="str">
            <v>Pilot</v>
          </cell>
        </row>
        <row r="332">
          <cell r="F332" t="str">
            <v>Downleads</v>
          </cell>
        </row>
        <row r="333">
          <cell r="F333" t="str">
            <v>Other</v>
          </cell>
        </row>
        <row r="334">
          <cell r="F334" t="str">
            <v>Spacers and Dampers</v>
          </cell>
        </row>
        <row r="335">
          <cell r="F335" t="str">
            <v>Spacers / Dampers System - Complete- Twin Redwood Conductor</v>
          </cell>
        </row>
        <row r="336">
          <cell r="F336" t="str">
            <v>Spacers / Dampers System - Complete- Triple Araucaria Conductor</v>
          </cell>
        </row>
        <row r="337">
          <cell r="F337" t="str">
            <v>Adapter Plates</v>
          </cell>
        </row>
        <row r="338">
          <cell r="F338" t="str">
            <v>Quad / Triple</v>
          </cell>
        </row>
        <row r="339">
          <cell r="F339" t="str">
            <v>Quad / Twin</v>
          </cell>
        </row>
        <row r="340">
          <cell r="F340" t="str">
            <v>Triple / Twin</v>
          </cell>
        </row>
        <row r="341">
          <cell r="F341" t="str">
            <v>Installation of Conductor</v>
          </cell>
        </row>
        <row r="342">
          <cell r="F342" t="str">
            <v>Mobilisation  Labour-Wiring Gang</v>
          </cell>
        </row>
        <row r="343">
          <cell r="F343" t="str">
            <v>Demobilisation of Labour -Wiring Gang</v>
          </cell>
        </row>
        <row r="344">
          <cell r="F344" t="str">
            <v>Earthing protection (NSI4)</v>
          </cell>
        </row>
        <row r="345">
          <cell r="F345" t="str">
            <v>Any Tower Type Twin conductor configuration</v>
          </cell>
        </row>
        <row r="346">
          <cell r="F346" t="str">
            <v>Any Tower Type Quad/Triple conductor configuration</v>
          </cell>
        </row>
        <row r="347">
          <cell r="F347" t="str">
            <v>New Twin REDWOOD Conductor System Installation complete</v>
          </cell>
        </row>
        <row r="348">
          <cell r="F348" t="str">
            <v xml:space="preserve">Tension Tower </v>
          </cell>
        </row>
        <row r="349">
          <cell r="F349" t="str">
            <v xml:space="preserve">Suspension Tower </v>
          </cell>
        </row>
        <row r="350">
          <cell r="F350" t="str">
            <v>Terminal Tower</v>
          </cell>
        </row>
        <row r="351">
          <cell r="F351" t="str">
            <v>Downleads</v>
          </cell>
        </row>
        <row r="352">
          <cell r="F352" t="str">
            <v>Lifting off trestles</v>
          </cell>
        </row>
        <row r="353">
          <cell r="F353" t="str">
            <v>New Triple ARAUCARIA Conductor System Installation complete</v>
          </cell>
        </row>
        <row r="354">
          <cell r="F354" t="str">
            <v xml:space="preserve">Tension Tower </v>
          </cell>
        </row>
        <row r="355">
          <cell r="F355" t="str">
            <v xml:space="preserve">Suspension Tower </v>
          </cell>
        </row>
        <row r="356">
          <cell r="F356" t="str">
            <v>Terminal Tower</v>
          </cell>
        </row>
        <row r="357">
          <cell r="F357" t="str">
            <v>Downleads</v>
          </cell>
        </row>
        <row r="358">
          <cell r="F358" t="str">
            <v>Lifting off trestles</v>
          </cell>
        </row>
        <row r="359">
          <cell r="F359" t="str">
            <v>Tower Site Preparation (Reconductoring)</v>
          </cell>
        </row>
        <row r="360">
          <cell r="F360" t="str">
            <v xml:space="preserve">Suspension Tower </v>
          </cell>
        </row>
        <row r="361">
          <cell r="F361" t="str">
            <v xml:space="preserve">Tension Tower </v>
          </cell>
        </row>
        <row r="362">
          <cell r="F362" t="str">
            <v>Terminal</v>
          </cell>
        </row>
        <row r="363">
          <cell r="F363" t="str">
            <v>Pull Through Tower</v>
          </cell>
        </row>
        <row r="364">
          <cell r="F364" t="str">
            <v>Pull from front of tower</v>
          </cell>
        </row>
        <row r="365">
          <cell r="F365" t="str">
            <v>Catenary Support - Conductor Installation</v>
          </cell>
        </row>
        <row r="366">
          <cell r="F366" t="str">
            <v>Provision and use of Catenary Support  - New Twin Redwood configuration</v>
          </cell>
        </row>
        <row r="367">
          <cell r="F367" t="str">
            <v>Provision and use of Catenary Support  - New Triple Araucaria configuration</v>
          </cell>
        </row>
        <row r="368">
          <cell r="F368" t="str">
            <v>Carried forward to Grand Summary</v>
          </cell>
        </row>
        <row r="369">
          <cell r="F369" t="str">
            <v>Existing Tower Works</v>
          </cell>
        </row>
        <row r="370">
          <cell r="F370" t="str">
            <v>Steelwork Supply</v>
          </cell>
        </row>
        <row r="371">
          <cell r="F371" t="str">
            <v>Steelwork</v>
          </cell>
        </row>
        <row r="372">
          <cell r="F372" t="str">
            <v>Tower Steelwork &amp; Bolts</v>
          </cell>
        </row>
        <row r="373">
          <cell r="F373" t="str">
            <v>Ancillary Items</v>
          </cell>
        </row>
        <row r="374">
          <cell r="F374" t="str">
            <v>Tower Furniture- All Towers</v>
          </cell>
        </row>
        <row r="375">
          <cell r="F375" t="str">
            <v>ACD - Full Tower System - All Towers</v>
          </cell>
        </row>
        <row r="376">
          <cell r="F376" t="str">
            <v>ACD - Individual Leg System - All Towers</v>
          </cell>
        </row>
        <row r="377">
          <cell r="F377" t="str">
            <v>Provision of Step Bolts L6/L12 Towers</v>
          </cell>
        </row>
        <row r="378">
          <cell r="F378" t="str">
            <v>Steelwork Erection</v>
          </cell>
        </row>
        <row r="379">
          <cell r="F379" t="str">
            <v>Mobilisation of labour - Steelwork gang</v>
          </cell>
        </row>
        <row r="380">
          <cell r="F380" t="str">
            <v>Demobilisation of labour - Steelwork gang</v>
          </cell>
        </row>
        <row r="381">
          <cell r="F381" t="str">
            <v xml:space="preserve">Bracings - All Tower Types </v>
          </cell>
        </row>
        <row r="382">
          <cell r="F382" t="str">
            <v>Cross Arms - All Tower Types</v>
          </cell>
        </row>
        <row r="383">
          <cell r="F383" t="str">
            <v>Main Leg Members  -  All Tower Types</v>
          </cell>
        </row>
        <row r="384">
          <cell r="F384" t="str">
            <v>Earth Wire Peaks - All Tower Types</v>
          </cell>
        </row>
        <row r="385">
          <cell r="F385" t="str">
            <v>Tower Furniture &amp; Ancillaries</v>
          </cell>
        </row>
        <row r="386">
          <cell r="F386" t="str">
            <v>Tower Furniture- All Towers</v>
          </cell>
        </row>
        <row r="387">
          <cell r="F387" t="str">
            <v>ACD - Full Tower system - All Towers</v>
          </cell>
        </row>
        <row r="388">
          <cell r="F388" t="str">
            <v>ACD - Individual Leg System - All Towers</v>
          </cell>
        </row>
        <row r="389">
          <cell r="F389" t="str">
            <v>Provision of Step Bolts L6/L12 Towers</v>
          </cell>
        </row>
        <row r="390">
          <cell r="F390" t="str">
            <v>Foundations</v>
          </cell>
        </row>
        <row r="391">
          <cell r="F391" t="str">
            <v>Mobilisation of labour - Foundation gang</v>
          </cell>
        </row>
        <row r="392">
          <cell r="F392" t="str">
            <v>Demobilisation of labour - Foundation gang</v>
          </cell>
        </row>
        <row r="393">
          <cell r="F393" t="str">
            <v>Foundations Muffing</v>
          </cell>
        </row>
        <row r="394">
          <cell r="F394" t="str">
            <v>L6/L12 Towers (up to 0.5 Depth)</v>
          </cell>
        </row>
        <row r="395">
          <cell r="F395" t="str">
            <v>Suspension Tower</v>
          </cell>
        </row>
        <row r="396">
          <cell r="F396" t="str">
            <v>Tension Tower</v>
          </cell>
        </row>
        <row r="397">
          <cell r="F397" t="str">
            <v>Terminal Tower</v>
          </cell>
        </row>
        <row r="398">
          <cell r="F398" t="str">
            <v>Extra over rate per metre for additional depth between 0.5m and 3m</v>
          </cell>
        </row>
        <row r="399">
          <cell r="F399" t="str">
            <v>Cleaning and Painting Muffs only</v>
          </cell>
        </row>
        <row r="400">
          <cell r="F400" t="str">
            <v>Paint Towers</v>
          </cell>
        </row>
        <row r="401">
          <cell r="F401" t="str">
            <v>Painting of Tower steelwork</v>
          </cell>
        </row>
        <row r="402">
          <cell r="F402" t="str">
            <v xml:space="preserve">Close Out </v>
          </cell>
        </row>
        <row r="403">
          <cell r="F403" t="str">
            <v>As Built Drawings</v>
          </cell>
        </row>
        <row r="404">
          <cell r="F404" t="str">
            <v>Snagging  Works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>
        <row r="4">
          <cell r="O4">
            <v>2018</v>
          </cell>
        </row>
      </sheetData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ing Notes"/>
      <sheetName val="Grand Summary"/>
      <sheetName val="Activity Schedule Cable Works"/>
      <sheetName val="Activity Schedule OHL Works"/>
      <sheetName val="Scrap Schedule"/>
      <sheetName val="Combined Risk Register"/>
      <sheetName val="Opportunity and Altern Register"/>
      <sheetName val="Priced Options"/>
      <sheetName val="Key Pricing Assumptions"/>
      <sheetName val="Document Control Log"/>
      <sheetName val="ProcInspection"/>
    </sheetNames>
    <sheetDataSet>
      <sheetData sheetId="0"/>
      <sheetData sheetId="1"/>
      <sheetData sheetId="2">
        <row r="9">
          <cell r="B9">
            <v>6</v>
          </cell>
          <cell r="C9" t="str">
            <v>Cables</v>
          </cell>
          <cell r="D9">
            <v>0</v>
          </cell>
          <cell r="E9">
            <v>0</v>
          </cell>
          <cell r="F9">
            <v>0</v>
          </cell>
          <cell r="G9">
            <v>382500</v>
          </cell>
          <cell r="H9" t="str">
            <v>Design</v>
          </cell>
          <cell r="I9" t="str">
            <v>Temporary Works</v>
          </cell>
          <cell r="J9" t="str">
            <v>Staff</v>
          </cell>
          <cell r="K9" t="str">
            <v>Labour</v>
          </cell>
          <cell r="L9" t="str">
            <v>Materials</v>
          </cell>
          <cell r="M9" t="str">
            <v>Sub Contract</v>
          </cell>
          <cell r="N9" t="str">
            <v>Plant &amp; Equipment</v>
          </cell>
          <cell r="O9" t="str">
            <v>Vehicles</v>
          </cell>
          <cell r="P9" t="str">
            <v>Fuel</v>
          </cell>
        </row>
        <row r="10">
          <cell r="B10" t="str">
            <v>06.01</v>
          </cell>
          <cell r="C10" t="str">
            <v>Contractor's Project Management</v>
          </cell>
          <cell r="D10">
            <v>0</v>
          </cell>
          <cell r="E10">
            <v>0</v>
          </cell>
          <cell r="F10">
            <v>0</v>
          </cell>
          <cell r="G10">
            <v>54900</v>
          </cell>
          <cell r="H10">
            <v>6100</v>
          </cell>
          <cell r="I10">
            <v>6100</v>
          </cell>
          <cell r="J10">
            <v>6100</v>
          </cell>
          <cell r="K10">
            <v>6100</v>
          </cell>
          <cell r="L10">
            <v>6100</v>
          </cell>
          <cell r="M10">
            <v>6100</v>
          </cell>
          <cell r="N10">
            <v>6100</v>
          </cell>
          <cell r="O10">
            <v>6100</v>
          </cell>
          <cell r="P10">
            <v>6100</v>
          </cell>
        </row>
        <row r="11">
          <cell r="B11" t="str">
            <v>06.01.01</v>
          </cell>
          <cell r="C11" t="str">
            <v>Contractor's Project Management</v>
          </cell>
          <cell r="D11">
            <v>0</v>
          </cell>
          <cell r="E11">
            <v>0</v>
          </cell>
          <cell r="F11">
            <v>0</v>
          </cell>
          <cell r="G11">
            <v>54900</v>
          </cell>
          <cell r="H11">
            <v>6100</v>
          </cell>
          <cell r="I11">
            <v>6100</v>
          </cell>
          <cell r="J11">
            <v>6100</v>
          </cell>
          <cell r="K11">
            <v>6100</v>
          </cell>
          <cell r="L11">
            <v>6100</v>
          </cell>
          <cell r="M11">
            <v>6100</v>
          </cell>
          <cell r="N11">
            <v>6100</v>
          </cell>
          <cell r="O11">
            <v>6100</v>
          </cell>
          <cell r="P11">
            <v>6100</v>
          </cell>
        </row>
        <row r="12">
          <cell r="B12" t="str">
            <v>06.01.01.01</v>
          </cell>
          <cell r="C12" t="str">
            <v>Site Accommodation</v>
          </cell>
          <cell r="D12">
            <v>0</v>
          </cell>
          <cell r="E12">
            <v>0</v>
          </cell>
          <cell r="F12">
            <v>0</v>
          </cell>
          <cell r="G12">
            <v>7200</v>
          </cell>
          <cell r="H12">
            <v>800</v>
          </cell>
          <cell r="I12">
            <v>800</v>
          </cell>
          <cell r="J12">
            <v>800</v>
          </cell>
          <cell r="K12">
            <v>800</v>
          </cell>
          <cell r="L12">
            <v>800</v>
          </cell>
          <cell r="M12">
            <v>800</v>
          </cell>
          <cell r="N12">
            <v>800</v>
          </cell>
          <cell r="O12">
            <v>800</v>
          </cell>
          <cell r="P12">
            <v>800</v>
          </cell>
        </row>
        <row r="13">
          <cell r="B13" t="str">
            <v>06.01.01.01.01</v>
          </cell>
          <cell r="C13" t="str">
            <v>Mobilisation and Site Establishment</v>
          </cell>
          <cell r="D13" t="str">
            <v>Sum</v>
          </cell>
          <cell r="E13">
            <v>10</v>
          </cell>
          <cell r="F13">
            <v>90</v>
          </cell>
          <cell r="G13">
            <v>900</v>
          </cell>
          <cell r="H13">
            <v>10</v>
          </cell>
          <cell r="I13">
            <v>10</v>
          </cell>
          <cell r="J13">
            <v>10</v>
          </cell>
          <cell r="K13">
            <v>10</v>
          </cell>
          <cell r="L13">
            <v>10</v>
          </cell>
          <cell r="M13">
            <v>10</v>
          </cell>
          <cell r="N13">
            <v>10</v>
          </cell>
          <cell r="O13">
            <v>10</v>
          </cell>
          <cell r="P13">
            <v>10</v>
          </cell>
        </row>
        <row r="14">
          <cell r="B14" t="str">
            <v>06.01.01.01.02</v>
          </cell>
          <cell r="C14" t="str">
            <v>Demobilisation and Site Clearance</v>
          </cell>
          <cell r="D14" t="str">
            <v>Sum</v>
          </cell>
          <cell r="E14">
            <v>10</v>
          </cell>
          <cell r="F14">
            <v>90</v>
          </cell>
          <cell r="G14">
            <v>900</v>
          </cell>
          <cell r="H14">
            <v>10</v>
          </cell>
          <cell r="I14">
            <v>10</v>
          </cell>
          <cell r="J14">
            <v>10</v>
          </cell>
          <cell r="K14">
            <v>10</v>
          </cell>
          <cell r="L14">
            <v>10</v>
          </cell>
          <cell r="M14">
            <v>10</v>
          </cell>
          <cell r="N14">
            <v>10</v>
          </cell>
          <cell r="O14">
            <v>10</v>
          </cell>
          <cell r="P14">
            <v>10</v>
          </cell>
        </row>
        <row r="15">
          <cell r="B15" t="str">
            <v>06.01.01.01.03</v>
          </cell>
          <cell r="C15" t="str">
            <v>Hire/Rental of Office accommodation &amp; yard including rates</v>
          </cell>
          <cell r="D15" t="str">
            <v>Week</v>
          </cell>
          <cell r="E15">
            <v>10</v>
          </cell>
          <cell r="F15">
            <v>90</v>
          </cell>
          <cell r="G15">
            <v>900</v>
          </cell>
          <cell r="H15">
            <v>10</v>
          </cell>
          <cell r="I15">
            <v>10</v>
          </cell>
          <cell r="J15">
            <v>10</v>
          </cell>
          <cell r="K15">
            <v>10</v>
          </cell>
          <cell r="L15">
            <v>10</v>
          </cell>
          <cell r="M15">
            <v>10</v>
          </cell>
          <cell r="N15">
            <v>10</v>
          </cell>
          <cell r="O15">
            <v>10</v>
          </cell>
          <cell r="P15">
            <v>10</v>
          </cell>
        </row>
        <row r="16">
          <cell r="B16" t="str">
            <v>06.01.01.01.04</v>
          </cell>
          <cell r="C16" t="str">
            <v>Operating/ Running Cost of office accommodation and yard excluding logistics</v>
          </cell>
          <cell r="D16" t="str">
            <v>Week</v>
          </cell>
          <cell r="E16">
            <v>10</v>
          </cell>
          <cell r="F16">
            <v>90</v>
          </cell>
          <cell r="G16">
            <v>900</v>
          </cell>
          <cell r="H16">
            <v>10</v>
          </cell>
          <cell r="I16">
            <v>10</v>
          </cell>
          <cell r="J16">
            <v>10</v>
          </cell>
          <cell r="K16">
            <v>10</v>
          </cell>
          <cell r="L16">
            <v>10</v>
          </cell>
          <cell r="M16">
            <v>10</v>
          </cell>
          <cell r="N16">
            <v>10</v>
          </cell>
          <cell r="O16">
            <v>10</v>
          </cell>
          <cell r="P16">
            <v>10</v>
          </cell>
        </row>
        <row r="17">
          <cell r="B17" t="str">
            <v>06.01.01.01.05</v>
          </cell>
          <cell r="C17" t="str">
            <v>Satellite Yard Mobilisation and Site Establishment</v>
          </cell>
          <cell r="D17" t="str">
            <v>Sum</v>
          </cell>
          <cell r="E17">
            <v>10</v>
          </cell>
          <cell r="F17">
            <v>90</v>
          </cell>
          <cell r="G17">
            <v>900</v>
          </cell>
          <cell r="H17">
            <v>10</v>
          </cell>
          <cell r="I17">
            <v>10</v>
          </cell>
          <cell r="J17">
            <v>10</v>
          </cell>
          <cell r="K17">
            <v>10</v>
          </cell>
          <cell r="L17">
            <v>10</v>
          </cell>
          <cell r="M17">
            <v>10</v>
          </cell>
          <cell r="N17">
            <v>10</v>
          </cell>
          <cell r="O17">
            <v>10</v>
          </cell>
          <cell r="P17">
            <v>10</v>
          </cell>
        </row>
        <row r="18">
          <cell r="B18" t="str">
            <v>06.01.01.01.06</v>
          </cell>
          <cell r="C18" t="str">
            <v>Satellite Yard Demobilisation and Site Clearance</v>
          </cell>
          <cell r="D18" t="str">
            <v>Sum</v>
          </cell>
          <cell r="E18">
            <v>10</v>
          </cell>
          <cell r="F18">
            <v>90</v>
          </cell>
          <cell r="G18">
            <v>900</v>
          </cell>
          <cell r="H18">
            <v>10</v>
          </cell>
          <cell r="I18">
            <v>10</v>
          </cell>
          <cell r="J18">
            <v>10</v>
          </cell>
          <cell r="K18">
            <v>10</v>
          </cell>
          <cell r="L18">
            <v>10</v>
          </cell>
          <cell r="M18">
            <v>10</v>
          </cell>
          <cell r="N18">
            <v>10</v>
          </cell>
          <cell r="O18">
            <v>10</v>
          </cell>
          <cell r="P18">
            <v>10</v>
          </cell>
        </row>
        <row r="19">
          <cell r="B19" t="str">
            <v>06.01.01.01.07</v>
          </cell>
          <cell r="C19" t="str">
            <v>Hire/Rental of Office accommodation &amp; yard including rates - Satellite Yard</v>
          </cell>
          <cell r="D19" t="str">
            <v>Week</v>
          </cell>
          <cell r="E19">
            <v>10</v>
          </cell>
          <cell r="F19">
            <v>90</v>
          </cell>
          <cell r="G19">
            <v>900</v>
          </cell>
          <cell r="H19">
            <v>10</v>
          </cell>
          <cell r="I19">
            <v>10</v>
          </cell>
          <cell r="J19">
            <v>10</v>
          </cell>
          <cell r="K19">
            <v>10</v>
          </cell>
          <cell r="L19">
            <v>10</v>
          </cell>
          <cell r="M19">
            <v>10</v>
          </cell>
          <cell r="N19">
            <v>10</v>
          </cell>
          <cell r="O19">
            <v>10</v>
          </cell>
          <cell r="P19">
            <v>10</v>
          </cell>
        </row>
        <row r="20">
          <cell r="B20" t="str">
            <v>06.01.01.01.08</v>
          </cell>
          <cell r="C20" t="str">
            <v>Operating/ Running Cost of office accommodation and yard excluding logistics - Satellite Yard</v>
          </cell>
          <cell r="D20" t="str">
            <v>Week</v>
          </cell>
          <cell r="E20">
            <v>10</v>
          </cell>
          <cell r="F20">
            <v>90</v>
          </cell>
          <cell r="G20">
            <v>900</v>
          </cell>
          <cell r="H20">
            <v>10</v>
          </cell>
          <cell r="I20">
            <v>10</v>
          </cell>
          <cell r="J20">
            <v>10</v>
          </cell>
          <cell r="K20">
            <v>10</v>
          </cell>
          <cell r="L20">
            <v>10</v>
          </cell>
          <cell r="M20">
            <v>10</v>
          </cell>
          <cell r="N20">
            <v>10</v>
          </cell>
          <cell r="O20">
            <v>10</v>
          </cell>
          <cell r="P20">
            <v>10</v>
          </cell>
        </row>
        <row r="21">
          <cell r="B21" t="str">
            <v>06.01.01.02</v>
          </cell>
          <cell r="C21" t="str">
            <v>Logistics</v>
          </cell>
          <cell r="D21">
            <v>0</v>
          </cell>
          <cell r="E21">
            <v>0</v>
          </cell>
          <cell r="F21">
            <v>0</v>
          </cell>
          <cell r="G21">
            <v>5400</v>
          </cell>
          <cell r="H21">
            <v>600</v>
          </cell>
          <cell r="I21">
            <v>600</v>
          </cell>
          <cell r="J21">
            <v>600</v>
          </cell>
          <cell r="K21">
            <v>600</v>
          </cell>
          <cell r="L21">
            <v>600</v>
          </cell>
          <cell r="M21">
            <v>600</v>
          </cell>
          <cell r="N21">
            <v>600</v>
          </cell>
          <cell r="O21">
            <v>600</v>
          </cell>
          <cell r="P21">
            <v>600</v>
          </cell>
        </row>
        <row r="22">
          <cell r="B22" t="str">
            <v>06.01.01.02.01</v>
          </cell>
          <cell r="C22" t="str">
            <v>Plant &amp; Equipment</v>
          </cell>
          <cell r="D22" t="str">
            <v>Week</v>
          </cell>
          <cell r="E22">
            <v>10</v>
          </cell>
          <cell r="F22">
            <v>90</v>
          </cell>
          <cell r="G22">
            <v>900</v>
          </cell>
          <cell r="H22">
            <v>10</v>
          </cell>
          <cell r="I22">
            <v>10</v>
          </cell>
          <cell r="J22">
            <v>10</v>
          </cell>
          <cell r="K22">
            <v>10</v>
          </cell>
          <cell r="L22">
            <v>10</v>
          </cell>
          <cell r="M22">
            <v>10</v>
          </cell>
          <cell r="N22">
            <v>10</v>
          </cell>
          <cell r="O22">
            <v>10</v>
          </cell>
          <cell r="P22">
            <v>10</v>
          </cell>
        </row>
        <row r="23">
          <cell r="B23" t="str">
            <v>06.01.01.02.02</v>
          </cell>
          <cell r="C23" t="str">
            <v>Vehicles &amp; Transport</v>
          </cell>
          <cell r="D23" t="str">
            <v>Week</v>
          </cell>
          <cell r="E23">
            <v>10</v>
          </cell>
          <cell r="F23">
            <v>90</v>
          </cell>
          <cell r="G23">
            <v>900</v>
          </cell>
          <cell r="H23">
            <v>10</v>
          </cell>
          <cell r="I23">
            <v>10</v>
          </cell>
          <cell r="J23">
            <v>10</v>
          </cell>
          <cell r="K23">
            <v>10</v>
          </cell>
          <cell r="L23">
            <v>10</v>
          </cell>
          <cell r="M23">
            <v>10</v>
          </cell>
          <cell r="N23">
            <v>10</v>
          </cell>
          <cell r="O23">
            <v>10</v>
          </cell>
          <cell r="P23">
            <v>10</v>
          </cell>
        </row>
        <row r="24">
          <cell r="B24" t="str">
            <v>06.01.01.02.03</v>
          </cell>
          <cell r="C24" t="str">
            <v>Labour including supervision</v>
          </cell>
          <cell r="D24" t="str">
            <v>Week</v>
          </cell>
          <cell r="E24">
            <v>10</v>
          </cell>
          <cell r="F24">
            <v>90</v>
          </cell>
          <cell r="G24">
            <v>900</v>
          </cell>
          <cell r="H24">
            <v>10</v>
          </cell>
          <cell r="I24">
            <v>10</v>
          </cell>
          <cell r="J24">
            <v>10</v>
          </cell>
          <cell r="K24">
            <v>10</v>
          </cell>
          <cell r="L24">
            <v>10</v>
          </cell>
          <cell r="M24">
            <v>10</v>
          </cell>
          <cell r="N24">
            <v>10</v>
          </cell>
          <cell r="O24">
            <v>10</v>
          </cell>
          <cell r="P24">
            <v>10</v>
          </cell>
        </row>
        <row r="25">
          <cell r="B25" t="str">
            <v>06.01.01.02.04</v>
          </cell>
          <cell r="C25" t="str">
            <v>Plant &amp; Equipment - Satellite Yard</v>
          </cell>
          <cell r="D25" t="str">
            <v>Week</v>
          </cell>
          <cell r="E25">
            <v>10</v>
          </cell>
          <cell r="F25">
            <v>90</v>
          </cell>
          <cell r="G25">
            <v>900</v>
          </cell>
          <cell r="H25">
            <v>10</v>
          </cell>
          <cell r="I25">
            <v>10</v>
          </cell>
          <cell r="J25">
            <v>10</v>
          </cell>
          <cell r="K25">
            <v>10</v>
          </cell>
          <cell r="L25">
            <v>10</v>
          </cell>
          <cell r="M25">
            <v>10</v>
          </cell>
          <cell r="N25">
            <v>10</v>
          </cell>
          <cell r="O25">
            <v>10</v>
          </cell>
          <cell r="P25">
            <v>10</v>
          </cell>
        </row>
        <row r="26">
          <cell r="B26" t="str">
            <v>06.01.01.02.05</v>
          </cell>
          <cell r="C26" t="str">
            <v>Vehicles &amp; Transport - Satellite Yard</v>
          </cell>
          <cell r="D26" t="str">
            <v>Week</v>
          </cell>
          <cell r="E26">
            <v>10</v>
          </cell>
          <cell r="F26">
            <v>90</v>
          </cell>
          <cell r="G26">
            <v>900</v>
          </cell>
          <cell r="H26">
            <v>10</v>
          </cell>
          <cell r="I26">
            <v>10</v>
          </cell>
          <cell r="J26">
            <v>10</v>
          </cell>
          <cell r="K26">
            <v>10</v>
          </cell>
          <cell r="L26">
            <v>10</v>
          </cell>
          <cell r="M26">
            <v>10</v>
          </cell>
          <cell r="N26">
            <v>10</v>
          </cell>
          <cell r="O26">
            <v>10</v>
          </cell>
          <cell r="P26">
            <v>10</v>
          </cell>
        </row>
        <row r="27">
          <cell r="B27" t="str">
            <v>06.01.01.02.06</v>
          </cell>
          <cell r="C27" t="str">
            <v>Labour including supervision - Satellite Yard</v>
          </cell>
          <cell r="D27" t="str">
            <v>Week</v>
          </cell>
          <cell r="E27">
            <v>10</v>
          </cell>
          <cell r="F27">
            <v>90</v>
          </cell>
          <cell r="G27">
            <v>900</v>
          </cell>
          <cell r="H27">
            <v>10</v>
          </cell>
          <cell r="I27">
            <v>10</v>
          </cell>
          <cell r="J27">
            <v>10</v>
          </cell>
          <cell r="K27">
            <v>10</v>
          </cell>
          <cell r="L27">
            <v>10</v>
          </cell>
          <cell r="M27">
            <v>10</v>
          </cell>
          <cell r="N27">
            <v>10</v>
          </cell>
          <cell r="O27">
            <v>10</v>
          </cell>
          <cell r="P27">
            <v>10</v>
          </cell>
        </row>
        <row r="28">
          <cell r="B28" t="str">
            <v>06.01.01.03</v>
          </cell>
          <cell r="C28" t="str">
            <v>Staff/ Admin</v>
          </cell>
          <cell r="D28">
            <v>0</v>
          </cell>
          <cell r="E28">
            <v>0</v>
          </cell>
          <cell r="F28">
            <v>0</v>
          </cell>
          <cell r="G28">
            <v>25200</v>
          </cell>
          <cell r="H28">
            <v>2800</v>
          </cell>
          <cell r="I28">
            <v>2800</v>
          </cell>
          <cell r="J28">
            <v>2800</v>
          </cell>
          <cell r="K28">
            <v>2800</v>
          </cell>
          <cell r="L28">
            <v>2800</v>
          </cell>
          <cell r="M28">
            <v>2800</v>
          </cell>
          <cell r="N28">
            <v>2800</v>
          </cell>
          <cell r="O28">
            <v>2800</v>
          </cell>
          <cell r="P28">
            <v>2800</v>
          </cell>
        </row>
        <row r="29">
          <cell r="B29" t="str">
            <v>06.01.01.03.01</v>
          </cell>
          <cell r="C29" t="str">
            <v>Project Management Staff</v>
          </cell>
          <cell r="D29">
            <v>0</v>
          </cell>
          <cell r="E29">
            <v>0</v>
          </cell>
          <cell r="F29">
            <v>0</v>
          </cell>
          <cell r="G29">
            <v>5400</v>
          </cell>
          <cell r="H29">
            <v>600</v>
          </cell>
          <cell r="I29">
            <v>600</v>
          </cell>
          <cell r="J29">
            <v>600</v>
          </cell>
          <cell r="K29">
            <v>600</v>
          </cell>
          <cell r="L29">
            <v>600</v>
          </cell>
          <cell r="M29">
            <v>600</v>
          </cell>
          <cell r="N29">
            <v>600</v>
          </cell>
          <cell r="O29">
            <v>600</v>
          </cell>
          <cell r="P29">
            <v>600</v>
          </cell>
        </row>
        <row r="30">
          <cell r="B30" t="str">
            <v>06.01.01.03.01.01</v>
          </cell>
          <cell r="C30" t="str">
            <v>Project Manager</v>
          </cell>
          <cell r="D30" t="str">
            <v>Week</v>
          </cell>
          <cell r="E30">
            <v>10</v>
          </cell>
          <cell r="F30">
            <v>90</v>
          </cell>
          <cell r="G30">
            <v>900</v>
          </cell>
          <cell r="H30">
            <v>10</v>
          </cell>
          <cell r="I30">
            <v>10</v>
          </cell>
          <cell r="J30">
            <v>10</v>
          </cell>
          <cell r="K30">
            <v>10</v>
          </cell>
          <cell r="L30">
            <v>10</v>
          </cell>
          <cell r="M30">
            <v>10</v>
          </cell>
          <cell r="N30">
            <v>10</v>
          </cell>
          <cell r="O30">
            <v>10</v>
          </cell>
          <cell r="P30">
            <v>10</v>
          </cell>
        </row>
        <row r="31">
          <cell r="B31" t="str">
            <v>06.01.01.03.01.02</v>
          </cell>
          <cell r="C31" t="str">
            <v>Project Planner</v>
          </cell>
          <cell r="D31" t="str">
            <v>Week</v>
          </cell>
          <cell r="E31">
            <v>10</v>
          </cell>
          <cell r="F31">
            <v>90</v>
          </cell>
          <cell r="G31">
            <v>900</v>
          </cell>
          <cell r="H31">
            <v>10</v>
          </cell>
          <cell r="I31">
            <v>10</v>
          </cell>
          <cell r="J31">
            <v>10</v>
          </cell>
          <cell r="K31">
            <v>10</v>
          </cell>
          <cell r="L31">
            <v>10</v>
          </cell>
          <cell r="M31">
            <v>10</v>
          </cell>
          <cell r="N31">
            <v>10</v>
          </cell>
          <cell r="O31">
            <v>10</v>
          </cell>
          <cell r="P31">
            <v>10</v>
          </cell>
        </row>
        <row r="32">
          <cell r="B32" t="str">
            <v>06.01.01.03.01.03</v>
          </cell>
          <cell r="C32" t="str">
            <v>Other  (Insert as necessary)</v>
          </cell>
          <cell r="D32" t="str">
            <v>Week</v>
          </cell>
          <cell r="E32">
            <v>10</v>
          </cell>
          <cell r="F32">
            <v>90</v>
          </cell>
          <cell r="G32">
            <v>900</v>
          </cell>
          <cell r="H32">
            <v>10</v>
          </cell>
          <cell r="I32">
            <v>10</v>
          </cell>
          <cell r="J32">
            <v>10</v>
          </cell>
          <cell r="K32">
            <v>10</v>
          </cell>
          <cell r="L32">
            <v>10</v>
          </cell>
          <cell r="M32">
            <v>10</v>
          </cell>
          <cell r="N32">
            <v>10</v>
          </cell>
          <cell r="O32">
            <v>10</v>
          </cell>
          <cell r="P32">
            <v>10</v>
          </cell>
        </row>
        <row r="33">
          <cell r="B33" t="str">
            <v>06.01.01.03.01.04</v>
          </cell>
          <cell r="C33" t="str">
            <v>Other  (Insert as necessary)</v>
          </cell>
          <cell r="D33" t="str">
            <v>Week</v>
          </cell>
          <cell r="E33">
            <v>10</v>
          </cell>
          <cell r="F33">
            <v>90</v>
          </cell>
          <cell r="G33">
            <v>900</v>
          </cell>
          <cell r="H33">
            <v>10</v>
          </cell>
          <cell r="I33">
            <v>10</v>
          </cell>
          <cell r="J33">
            <v>10</v>
          </cell>
          <cell r="K33">
            <v>10</v>
          </cell>
          <cell r="L33">
            <v>10</v>
          </cell>
          <cell r="M33">
            <v>10</v>
          </cell>
          <cell r="N33">
            <v>10</v>
          </cell>
          <cell r="O33">
            <v>10</v>
          </cell>
          <cell r="P33">
            <v>10</v>
          </cell>
        </row>
        <row r="34">
          <cell r="B34" t="str">
            <v>06.01.01.03.01.05</v>
          </cell>
          <cell r="C34" t="str">
            <v>Other  (Insert as necessary)</v>
          </cell>
          <cell r="D34" t="str">
            <v>Week</v>
          </cell>
          <cell r="E34">
            <v>10</v>
          </cell>
          <cell r="F34">
            <v>90</v>
          </cell>
          <cell r="G34">
            <v>900</v>
          </cell>
          <cell r="H34">
            <v>10</v>
          </cell>
          <cell r="I34">
            <v>10</v>
          </cell>
          <cell r="J34">
            <v>10</v>
          </cell>
          <cell r="K34">
            <v>10</v>
          </cell>
          <cell r="L34">
            <v>10</v>
          </cell>
          <cell r="M34">
            <v>10</v>
          </cell>
          <cell r="N34">
            <v>10</v>
          </cell>
          <cell r="O34">
            <v>10</v>
          </cell>
          <cell r="P34">
            <v>10</v>
          </cell>
        </row>
        <row r="35">
          <cell r="B35" t="str">
            <v>06.01.01.03.01.06</v>
          </cell>
          <cell r="C35" t="str">
            <v>Other  (Insert as necessary)</v>
          </cell>
          <cell r="D35" t="str">
            <v>Week</v>
          </cell>
          <cell r="E35">
            <v>10</v>
          </cell>
          <cell r="F35">
            <v>90</v>
          </cell>
          <cell r="G35">
            <v>900</v>
          </cell>
          <cell r="H35">
            <v>10</v>
          </cell>
          <cell r="I35">
            <v>10</v>
          </cell>
          <cell r="J35">
            <v>10</v>
          </cell>
          <cell r="K35">
            <v>10</v>
          </cell>
          <cell r="L35">
            <v>10</v>
          </cell>
          <cell r="M35">
            <v>10</v>
          </cell>
          <cell r="N35">
            <v>10</v>
          </cell>
          <cell r="O35">
            <v>10</v>
          </cell>
          <cell r="P35">
            <v>10</v>
          </cell>
        </row>
        <row r="36">
          <cell r="B36" t="str">
            <v>06.01.01.03.02</v>
          </cell>
          <cell r="C36" t="str">
            <v>Engineering &amp; Technical Staff</v>
          </cell>
          <cell r="D36">
            <v>0</v>
          </cell>
          <cell r="E36">
            <v>0</v>
          </cell>
          <cell r="F36">
            <v>0</v>
          </cell>
          <cell r="G36">
            <v>8100</v>
          </cell>
          <cell r="H36">
            <v>900</v>
          </cell>
          <cell r="I36">
            <v>900</v>
          </cell>
          <cell r="J36">
            <v>900</v>
          </cell>
          <cell r="K36">
            <v>900</v>
          </cell>
          <cell r="L36">
            <v>900</v>
          </cell>
          <cell r="M36">
            <v>900</v>
          </cell>
          <cell r="N36">
            <v>900</v>
          </cell>
          <cell r="O36">
            <v>900</v>
          </cell>
          <cell r="P36">
            <v>900</v>
          </cell>
        </row>
        <row r="37">
          <cell r="B37" t="str">
            <v>06.01.01.03.02.01</v>
          </cell>
          <cell r="C37" t="str">
            <v>Construction Manager</v>
          </cell>
          <cell r="D37" t="str">
            <v>Week</v>
          </cell>
          <cell r="E37">
            <v>10</v>
          </cell>
          <cell r="F37">
            <v>90</v>
          </cell>
          <cell r="G37">
            <v>900</v>
          </cell>
          <cell r="H37">
            <v>10</v>
          </cell>
          <cell r="I37">
            <v>10</v>
          </cell>
          <cell r="J37">
            <v>10</v>
          </cell>
          <cell r="K37">
            <v>10</v>
          </cell>
          <cell r="L37">
            <v>10</v>
          </cell>
          <cell r="M37">
            <v>10</v>
          </cell>
          <cell r="N37">
            <v>10</v>
          </cell>
          <cell r="O37">
            <v>10</v>
          </cell>
          <cell r="P37">
            <v>10</v>
          </cell>
        </row>
        <row r="38">
          <cell r="B38" t="str">
            <v>06.01.01.03.02.02</v>
          </cell>
          <cell r="C38" t="str">
            <v>Project Engineer</v>
          </cell>
          <cell r="D38" t="str">
            <v>Week</v>
          </cell>
          <cell r="E38">
            <v>10</v>
          </cell>
          <cell r="F38">
            <v>90</v>
          </cell>
          <cell r="G38">
            <v>900</v>
          </cell>
          <cell r="H38">
            <v>10</v>
          </cell>
          <cell r="I38">
            <v>10</v>
          </cell>
          <cell r="J38">
            <v>10</v>
          </cell>
          <cell r="K38">
            <v>10</v>
          </cell>
          <cell r="L38">
            <v>10</v>
          </cell>
          <cell r="M38">
            <v>10</v>
          </cell>
          <cell r="N38">
            <v>10</v>
          </cell>
          <cell r="O38">
            <v>10</v>
          </cell>
          <cell r="P38">
            <v>10</v>
          </cell>
        </row>
        <row r="39">
          <cell r="B39" t="str">
            <v>06.01.01.03.02.03</v>
          </cell>
          <cell r="C39" t="str">
            <v>General Foreman</v>
          </cell>
          <cell r="D39" t="str">
            <v>Week</v>
          </cell>
          <cell r="E39">
            <v>10</v>
          </cell>
          <cell r="F39">
            <v>90</v>
          </cell>
          <cell r="G39">
            <v>900</v>
          </cell>
          <cell r="H39">
            <v>10</v>
          </cell>
          <cell r="I39">
            <v>10</v>
          </cell>
          <cell r="J39">
            <v>10</v>
          </cell>
          <cell r="K39">
            <v>10</v>
          </cell>
          <cell r="L39">
            <v>10</v>
          </cell>
          <cell r="M39">
            <v>10</v>
          </cell>
          <cell r="N39">
            <v>10</v>
          </cell>
          <cell r="O39">
            <v>10</v>
          </cell>
          <cell r="P39">
            <v>10</v>
          </cell>
        </row>
        <row r="40">
          <cell r="B40" t="str">
            <v>06.01.01.03.02.04</v>
          </cell>
          <cell r="C40" t="str">
            <v>Engineering Specialist (Various Disciplines)</v>
          </cell>
          <cell r="D40" t="str">
            <v>Week</v>
          </cell>
          <cell r="E40">
            <v>10</v>
          </cell>
          <cell r="F40">
            <v>90</v>
          </cell>
          <cell r="G40">
            <v>900</v>
          </cell>
          <cell r="H40">
            <v>10</v>
          </cell>
          <cell r="I40">
            <v>10</v>
          </cell>
          <cell r="J40">
            <v>10</v>
          </cell>
          <cell r="K40">
            <v>10</v>
          </cell>
          <cell r="L40">
            <v>10</v>
          </cell>
          <cell r="M40">
            <v>10</v>
          </cell>
          <cell r="N40">
            <v>10</v>
          </cell>
          <cell r="O40">
            <v>10</v>
          </cell>
          <cell r="P40">
            <v>10</v>
          </cell>
        </row>
        <row r="41">
          <cell r="B41" t="str">
            <v>06.01.01.03.02.05</v>
          </cell>
          <cell r="C41" t="str">
            <v>Wayleave Officer</v>
          </cell>
          <cell r="D41" t="str">
            <v>Week</v>
          </cell>
          <cell r="E41">
            <v>10</v>
          </cell>
          <cell r="F41">
            <v>90</v>
          </cell>
          <cell r="G41">
            <v>900</v>
          </cell>
          <cell r="H41">
            <v>10</v>
          </cell>
          <cell r="I41">
            <v>10</v>
          </cell>
          <cell r="J41">
            <v>10</v>
          </cell>
          <cell r="K41">
            <v>10</v>
          </cell>
          <cell r="L41">
            <v>10</v>
          </cell>
          <cell r="M41">
            <v>10</v>
          </cell>
          <cell r="N41">
            <v>10</v>
          </cell>
          <cell r="O41">
            <v>10</v>
          </cell>
          <cell r="P41">
            <v>10</v>
          </cell>
        </row>
        <row r="42">
          <cell r="B42" t="str">
            <v>06.01.01.03.02.06</v>
          </cell>
          <cell r="C42" t="str">
            <v>Other  (Insert as necessary)</v>
          </cell>
          <cell r="D42" t="str">
            <v>Week</v>
          </cell>
          <cell r="E42">
            <v>10</v>
          </cell>
          <cell r="F42">
            <v>90</v>
          </cell>
          <cell r="G42">
            <v>900</v>
          </cell>
          <cell r="H42">
            <v>10</v>
          </cell>
          <cell r="I42">
            <v>10</v>
          </cell>
          <cell r="J42">
            <v>10</v>
          </cell>
          <cell r="K42">
            <v>10</v>
          </cell>
          <cell r="L42">
            <v>10</v>
          </cell>
          <cell r="M42">
            <v>10</v>
          </cell>
          <cell r="N42">
            <v>10</v>
          </cell>
          <cell r="O42">
            <v>10</v>
          </cell>
          <cell r="P42">
            <v>10</v>
          </cell>
        </row>
        <row r="43">
          <cell r="B43" t="str">
            <v>06.01.01.03.02.07</v>
          </cell>
          <cell r="C43" t="str">
            <v>Other  (Insert as necessary)</v>
          </cell>
          <cell r="D43" t="str">
            <v>Week</v>
          </cell>
          <cell r="E43">
            <v>10</v>
          </cell>
          <cell r="F43">
            <v>90</v>
          </cell>
          <cell r="G43">
            <v>900</v>
          </cell>
          <cell r="H43">
            <v>10</v>
          </cell>
          <cell r="I43">
            <v>10</v>
          </cell>
          <cell r="J43">
            <v>10</v>
          </cell>
          <cell r="K43">
            <v>10</v>
          </cell>
          <cell r="L43">
            <v>10</v>
          </cell>
          <cell r="M43">
            <v>10</v>
          </cell>
          <cell r="N43">
            <v>10</v>
          </cell>
          <cell r="O43">
            <v>10</v>
          </cell>
          <cell r="P43">
            <v>10</v>
          </cell>
        </row>
        <row r="44">
          <cell r="B44" t="str">
            <v>06.01.01.03.02.08</v>
          </cell>
          <cell r="C44" t="str">
            <v>Other  (Insert as necessary)</v>
          </cell>
          <cell r="D44" t="str">
            <v>Week</v>
          </cell>
          <cell r="E44">
            <v>10</v>
          </cell>
          <cell r="F44">
            <v>90</v>
          </cell>
          <cell r="G44">
            <v>900</v>
          </cell>
          <cell r="H44">
            <v>10</v>
          </cell>
          <cell r="I44">
            <v>10</v>
          </cell>
          <cell r="J44">
            <v>10</v>
          </cell>
          <cell r="K44">
            <v>10</v>
          </cell>
          <cell r="L44">
            <v>10</v>
          </cell>
          <cell r="M44">
            <v>10</v>
          </cell>
          <cell r="N44">
            <v>10</v>
          </cell>
          <cell r="O44">
            <v>10</v>
          </cell>
          <cell r="P44">
            <v>10</v>
          </cell>
        </row>
        <row r="45">
          <cell r="B45" t="str">
            <v>06.01.01.03.02.09</v>
          </cell>
          <cell r="C45" t="str">
            <v>Other  (Insert as necessary)</v>
          </cell>
          <cell r="D45" t="str">
            <v>Week</v>
          </cell>
          <cell r="E45">
            <v>10</v>
          </cell>
          <cell r="F45">
            <v>90</v>
          </cell>
          <cell r="G45">
            <v>900</v>
          </cell>
          <cell r="H45">
            <v>10</v>
          </cell>
          <cell r="I45">
            <v>10</v>
          </cell>
          <cell r="J45">
            <v>10</v>
          </cell>
          <cell r="K45">
            <v>10</v>
          </cell>
          <cell r="L45">
            <v>10</v>
          </cell>
          <cell r="M45">
            <v>10</v>
          </cell>
          <cell r="N45">
            <v>10</v>
          </cell>
          <cell r="O45">
            <v>10</v>
          </cell>
          <cell r="P45">
            <v>10</v>
          </cell>
        </row>
        <row r="46">
          <cell r="B46" t="str">
            <v>06.01.01.03.03</v>
          </cell>
          <cell r="C46" t="str">
            <v>Commercial/Financial Staff</v>
          </cell>
          <cell r="D46">
            <v>0</v>
          </cell>
          <cell r="E46">
            <v>0</v>
          </cell>
          <cell r="F46">
            <v>0</v>
          </cell>
          <cell r="G46">
            <v>7200</v>
          </cell>
          <cell r="H46">
            <v>800</v>
          </cell>
          <cell r="I46">
            <v>800</v>
          </cell>
          <cell r="J46">
            <v>800</v>
          </cell>
          <cell r="K46">
            <v>800</v>
          </cell>
          <cell r="L46">
            <v>800</v>
          </cell>
          <cell r="M46">
            <v>800</v>
          </cell>
          <cell r="N46">
            <v>800</v>
          </cell>
          <cell r="O46">
            <v>800</v>
          </cell>
          <cell r="P46">
            <v>800</v>
          </cell>
        </row>
        <row r="47">
          <cell r="B47" t="str">
            <v>06.01.01.03.03.01</v>
          </cell>
          <cell r="C47" t="str">
            <v>Project Accountant</v>
          </cell>
          <cell r="D47" t="str">
            <v>Week</v>
          </cell>
          <cell r="E47">
            <v>10</v>
          </cell>
          <cell r="F47">
            <v>90</v>
          </cell>
          <cell r="G47">
            <v>900</v>
          </cell>
          <cell r="H47">
            <v>10</v>
          </cell>
          <cell r="I47">
            <v>10</v>
          </cell>
          <cell r="J47">
            <v>10</v>
          </cell>
          <cell r="K47">
            <v>10</v>
          </cell>
          <cell r="L47">
            <v>10</v>
          </cell>
          <cell r="M47">
            <v>10</v>
          </cell>
          <cell r="N47">
            <v>10</v>
          </cell>
          <cell r="O47">
            <v>10</v>
          </cell>
          <cell r="P47">
            <v>10</v>
          </cell>
        </row>
        <row r="48">
          <cell r="B48" t="str">
            <v>06.01.01.03.03.02</v>
          </cell>
          <cell r="C48" t="str">
            <v>Commercial Manager</v>
          </cell>
          <cell r="D48" t="str">
            <v>Week</v>
          </cell>
          <cell r="E48">
            <v>10</v>
          </cell>
          <cell r="F48">
            <v>90</v>
          </cell>
          <cell r="G48">
            <v>900</v>
          </cell>
          <cell r="H48">
            <v>10</v>
          </cell>
          <cell r="I48">
            <v>10</v>
          </cell>
          <cell r="J48">
            <v>10</v>
          </cell>
          <cell r="K48">
            <v>10</v>
          </cell>
          <cell r="L48">
            <v>10</v>
          </cell>
          <cell r="M48">
            <v>10</v>
          </cell>
          <cell r="N48">
            <v>10</v>
          </cell>
          <cell r="O48">
            <v>10</v>
          </cell>
          <cell r="P48">
            <v>10</v>
          </cell>
        </row>
        <row r="49">
          <cell r="B49" t="str">
            <v>06.01.01.03.03.03</v>
          </cell>
          <cell r="C49" t="str">
            <v>Senior QS</v>
          </cell>
          <cell r="D49" t="str">
            <v>Week</v>
          </cell>
          <cell r="E49">
            <v>10</v>
          </cell>
          <cell r="F49">
            <v>90</v>
          </cell>
          <cell r="G49">
            <v>900</v>
          </cell>
          <cell r="H49">
            <v>10</v>
          </cell>
          <cell r="I49">
            <v>10</v>
          </cell>
          <cell r="J49">
            <v>10</v>
          </cell>
          <cell r="K49">
            <v>10</v>
          </cell>
          <cell r="L49">
            <v>10</v>
          </cell>
          <cell r="M49">
            <v>10</v>
          </cell>
          <cell r="N49">
            <v>10</v>
          </cell>
          <cell r="O49">
            <v>10</v>
          </cell>
          <cell r="P49">
            <v>10</v>
          </cell>
        </row>
        <row r="50">
          <cell r="B50" t="str">
            <v>06.01.01.03.03.04</v>
          </cell>
          <cell r="C50" t="str">
            <v>Procurement Officer</v>
          </cell>
          <cell r="D50" t="str">
            <v>Week</v>
          </cell>
          <cell r="E50">
            <v>10</v>
          </cell>
          <cell r="F50">
            <v>90</v>
          </cell>
          <cell r="G50">
            <v>900</v>
          </cell>
          <cell r="H50">
            <v>10</v>
          </cell>
          <cell r="I50">
            <v>10</v>
          </cell>
          <cell r="J50">
            <v>10</v>
          </cell>
          <cell r="K50">
            <v>10</v>
          </cell>
          <cell r="L50">
            <v>10</v>
          </cell>
          <cell r="M50">
            <v>10</v>
          </cell>
          <cell r="N50">
            <v>10</v>
          </cell>
          <cell r="O50">
            <v>10</v>
          </cell>
          <cell r="P50">
            <v>10</v>
          </cell>
        </row>
        <row r="51">
          <cell r="B51" t="str">
            <v>06.01.01.03.03.05</v>
          </cell>
          <cell r="C51" t="str">
            <v>Other  (Insert as necessary)</v>
          </cell>
          <cell r="D51" t="str">
            <v>Week</v>
          </cell>
          <cell r="E51">
            <v>10</v>
          </cell>
          <cell r="F51">
            <v>90</v>
          </cell>
          <cell r="G51">
            <v>900</v>
          </cell>
          <cell r="H51">
            <v>10</v>
          </cell>
          <cell r="I51">
            <v>10</v>
          </cell>
          <cell r="J51">
            <v>10</v>
          </cell>
          <cell r="K51">
            <v>10</v>
          </cell>
          <cell r="L51">
            <v>10</v>
          </cell>
          <cell r="M51">
            <v>10</v>
          </cell>
          <cell r="N51">
            <v>10</v>
          </cell>
          <cell r="O51">
            <v>10</v>
          </cell>
          <cell r="P51">
            <v>10</v>
          </cell>
        </row>
        <row r="52">
          <cell r="B52" t="str">
            <v>06.01.01.03.03.06</v>
          </cell>
          <cell r="C52" t="str">
            <v>Other  (Insert as necessary)</v>
          </cell>
          <cell r="D52" t="str">
            <v>Week</v>
          </cell>
          <cell r="E52">
            <v>10</v>
          </cell>
          <cell r="F52">
            <v>90</v>
          </cell>
          <cell r="G52">
            <v>900</v>
          </cell>
          <cell r="H52">
            <v>10</v>
          </cell>
          <cell r="I52">
            <v>10</v>
          </cell>
          <cell r="J52">
            <v>10</v>
          </cell>
          <cell r="K52">
            <v>10</v>
          </cell>
          <cell r="L52">
            <v>10</v>
          </cell>
          <cell r="M52">
            <v>10</v>
          </cell>
          <cell r="N52">
            <v>10</v>
          </cell>
          <cell r="O52">
            <v>10</v>
          </cell>
          <cell r="P52">
            <v>10</v>
          </cell>
        </row>
        <row r="53">
          <cell r="B53" t="str">
            <v>06.01.01.03.03.07</v>
          </cell>
          <cell r="C53" t="str">
            <v>Other  (Insert as necessary)</v>
          </cell>
          <cell r="D53" t="str">
            <v>Week</v>
          </cell>
          <cell r="E53">
            <v>10</v>
          </cell>
          <cell r="F53">
            <v>90</v>
          </cell>
          <cell r="G53">
            <v>900</v>
          </cell>
          <cell r="H53">
            <v>10</v>
          </cell>
          <cell r="I53">
            <v>10</v>
          </cell>
          <cell r="J53">
            <v>10</v>
          </cell>
          <cell r="K53">
            <v>10</v>
          </cell>
          <cell r="L53">
            <v>10</v>
          </cell>
          <cell r="M53">
            <v>10</v>
          </cell>
          <cell r="N53">
            <v>10</v>
          </cell>
          <cell r="O53">
            <v>10</v>
          </cell>
          <cell r="P53">
            <v>10</v>
          </cell>
        </row>
        <row r="54">
          <cell r="B54" t="str">
            <v>06.01.01.03.03.08</v>
          </cell>
          <cell r="C54" t="str">
            <v>Other  (Insert as necessary)</v>
          </cell>
          <cell r="D54" t="str">
            <v>Week</v>
          </cell>
          <cell r="E54">
            <v>10</v>
          </cell>
          <cell r="F54">
            <v>90</v>
          </cell>
          <cell r="G54">
            <v>900</v>
          </cell>
          <cell r="H54">
            <v>10</v>
          </cell>
          <cell r="I54">
            <v>10</v>
          </cell>
          <cell r="J54">
            <v>10</v>
          </cell>
          <cell r="K54">
            <v>10</v>
          </cell>
          <cell r="L54">
            <v>10</v>
          </cell>
          <cell r="M54">
            <v>10</v>
          </cell>
          <cell r="N54">
            <v>10</v>
          </cell>
          <cell r="O54">
            <v>10</v>
          </cell>
          <cell r="P54">
            <v>10</v>
          </cell>
        </row>
        <row r="55">
          <cell r="B55" t="str">
            <v>06.01.01.03.04</v>
          </cell>
          <cell r="C55" t="str">
            <v>Administrative/Clerical</v>
          </cell>
          <cell r="D55">
            <v>0</v>
          </cell>
          <cell r="E55">
            <v>0</v>
          </cell>
          <cell r="F55">
            <v>0</v>
          </cell>
          <cell r="G55">
            <v>4500</v>
          </cell>
          <cell r="H55">
            <v>500</v>
          </cell>
          <cell r="I55">
            <v>500</v>
          </cell>
          <cell r="J55">
            <v>500</v>
          </cell>
          <cell r="K55">
            <v>500</v>
          </cell>
          <cell r="L55">
            <v>500</v>
          </cell>
          <cell r="M55">
            <v>500</v>
          </cell>
          <cell r="N55">
            <v>500</v>
          </cell>
          <cell r="O55">
            <v>500</v>
          </cell>
          <cell r="P55">
            <v>500</v>
          </cell>
        </row>
        <row r="56">
          <cell r="B56" t="str">
            <v>06.01.01.03.04.01</v>
          </cell>
          <cell r="C56" t="str">
            <v>Admin/Clerical Support/General Duties</v>
          </cell>
          <cell r="D56" t="str">
            <v>Week</v>
          </cell>
          <cell r="E56">
            <v>10</v>
          </cell>
          <cell r="F56">
            <v>90</v>
          </cell>
          <cell r="G56">
            <v>900</v>
          </cell>
          <cell r="H56">
            <v>10</v>
          </cell>
          <cell r="I56">
            <v>10</v>
          </cell>
          <cell r="J56">
            <v>10</v>
          </cell>
          <cell r="K56">
            <v>10</v>
          </cell>
          <cell r="L56">
            <v>10</v>
          </cell>
          <cell r="M56">
            <v>10</v>
          </cell>
          <cell r="N56">
            <v>10</v>
          </cell>
          <cell r="O56">
            <v>10</v>
          </cell>
          <cell r="P56">
            <v>10</v>
          </cell>
        </row>
        <row r="57">
          <cell r="B57" t="str">
            <v>06.01.01.03.04.02</v>
          </cell>
          <cell r="C57" t="str">
            <v>Other  (Insert as necessary)</v>
          </cell>
          <cell r="D57" t="str">
            <v>Week</v>
          </cell>
          <cell r="E57">
            <v>10</v>
          </cell>
          <cell r="F57">
            <v>90</v>
          </cell>
          <cell r="G57">
            <v>900</v>
          </cell>
          <cell r="H57">
            <v>10</v>
          </cell>
          <cell r="I57">
            <v>10</v>
          </cell>
          <cell r="J57">
            <v>10</v>
          </cell>
          <cell r="K57">
            <v>10</v>
          </cell>
          <cell r="L57">
            <v>10</v>
          </cell>
          <cell r="M57">
            <v>10</v>
          </cell>
          <cell r="N57">
            <v>10</v>
          </cell>
          <cell r="O57">
            <v>10</v>
          </cell>
          <cell r="P57">
            <v>10</v>
          </cell>
        </row>
        <row r="58">
          <cell r="B58" t="str">
            <v>06.01.01.03.04.03</v>
          </cell>
          <cell r="C58" t="str">
            <v>Other  (Insert as necessary)</v>
          </cell>
          <cell r="D58" t="str">
            <v>Week</v>
          </cell>
          <cell r="E58">
            <v>10</v>
          </cell>
          <cell r="F58">
            <v>90</v>
          </cell>
          <cell r="G58">
            <v>900</v>
          </cell>
          <cell r="H58">
            <v>10</v>
          </cell>
          <cell r="I58">
            <v>10</v>
          </cell>
          <cell r="J58">
            <v>10</v>
          </cell>
          <cell r="K58">
            <v>10</v>
          </cell>
          <cell r="L58">
            <v>10</v>
          </cell>
          <cell r="M58">
            <v>10</v>
          </cell>
          <cell r="N58">
            <v>10</v>
          </cell>
          <cell r="O58">
            <v>10</v>
          </cell>
          <cell r="P58">
            <v>10</v>
          </cell>
        </row>
        <row r="59">
          <cell r="B59" t="str">
            <v>06.01.01.03.04.04</v>
          </cell>
          <cell r="C59" t="str">
            <v>Other  (Insert as necessary)</v>
          </cell>
          <cell r="D59" t="str">
            <v>Week</v>
          </cell>
          <cell r="E59">
            <v>10</v>
          </cell>
          <cell r="F59">
            <v>90</v>
          </cell>
          <cell r="G59">
            <v>900</v>
          </cell>
          <cell r="H59">
            <v>10</v>
          </cell>
          <cell r="I59">
            <v>10</v>
          </cell>
          <cell r="J59">
            <v>10</v>
          </cell>
          <cell r="K59">
            <v>10</v>
          </cell>
          <cell r="L59">
            <v>10</v>
          </cell>
          <cell r="M59">
            <v>10</v>
          </cell>
          <cell r="N59">
            <v>10</v>
          </cell>
          <cell r="O59">
            <v>10</v>
          </cell>
          <cell r="P59">
            <v>10</v>
          </cell>
        </row>
        <row r="60">
          <cell r="B60" t="str">
            <v>06.01.01.03.04.05</v>
          </cell>
          <cell r="C60" t="str">
            <v>Other  (Insert as necessary)</v>
          </cell>
          <cell r="D60" t="str">
            <v>Week</v>
          </cell>
          <cell r="E60">
            <v>10</v>
          </cell>
          <cell r="F60">
            <v>90</v>
          </cell>
          <cell r="G60">
            <v>900</v>
          </cell>
          <cell r="H60">
            <v>10</v>
          </cell>
          <cell r="I60">
            <v>10</v>
          </cell>
          <cell r="J60">
            <v>10</v>
          </cell>
          <cell r="K60">
            <v>10</v>
          </cell>
          <cell r="L60">
            <v>10</v>
          </cell>
          <cell r="M60">
            <v>10</v>
          </cell>
          <cell r="N60">
            <v>10</v>
          </cell>
          <cell r="O60">
            <v>10</v>
          </cell>
          <cell r="P60">
            <v>10</v>
          </cell>
        </row>
        <row r="61">
          <cell r="B61" t="str">
            <v>06.01.01.04</v>
          </cell>
          <cell r="C61" t="str">
            <v>SHESQ</v>
          </cell>
          <cell r="D61">
            <v>0</v>
          </cell>
          <cell r="E61">
            <v>0</v>
          </cell>
          <cell r="F61">
            <v>0</v>
          </cell>
          <cell r="G61">
            <v>8100</v>
          </cell>
          <cell r="H61">
            <v>900</v>
          </cell>
          <cell r="I61">
            <v>900</v>
          </cell>
          <cell r="J61">
            <v>900</v>
          </cell>
          <cell r="K61">
            <v>900</v>
          </cell>
          <cell r="L61">
            <v>900</v>
          </cell>
          <cell r="M61">
            <v>900</v>
          </cell>
          <cell r="N61">
            <v>900</v>
          </cell>
          <cell r="O61">
            <v>900</v>
          </cell>
          <cell r="P61">
            <v>900</v>
          </cell>
        </row>
        <row r="62">
          <cell r="B62" t="str">
            <v>06.01.01.04.01</v>
          </cell>
          <cell r="C62" t="str">
            <v>Environmental Advisor</v>
          </cell>
          <cell r="D62" t="str">
            <v>Week</v>
          </cell>
          <cell r="E62">
            <v>10</v>
          </cell>
          <cell r="F62">
            <v>90</v>
          </cell>
          <cell r="G62">
            <v>900</v>
          </cell>
          <cell r="H62">
            <v>10</v>
          </cell>
          <cell r="I62">
            <v>10</v>
          </cell>
          <cell r="J62">
            <v>10</v>
          </cell>
          <cell r="K62">
            <v>10</v>
          </cell>
          <cell r="L62">
            <v>10</v>
          </cell>
          <cell r="M62">
            <v>10</v>
          </cell>
          <cell r="N62">
            <v>10</v>
          </cell>
          <cell r="O62">
            <v>10</v>
          </cell>
          <cell r="P62">
            <v>10</v>
          </cell>
        </row>
        <row r="63">
          <cell r="B63" t="str">
            <v>06.01.01.04.02</v>
          </cell>
          <cell r="C63" t="str">
            <v>Site SHE Advisor</v>
          </cell>
          <cell r="D63" t="str">
            <v>Week</v>
          </cell>
          <cell r="E63">
            <v>10</v>
          </cell>
          <cell r="F63">
            <v>90</v>
          </cell>
          <cell r="G63">
            <v>900</v>
          </cell>
          <cell r="H63">
            <v>10</v>
          </cell>
          <cell r="I63">
            <v>10</v>
          </cell>
          <cell r="J63">
            <v>10</v>
          </cell>
          <cell r="K63">
            <v>10</v>
          </cell>
          <cell r="L63">
            <v>10</v>
          </cell>
          <cell r="M63">
            <v>10</v>
          </cell>
          <cell r="N63">
            <v>10</v>
          </cell>
          <cell r="O63">
            <v>10</v>
          </cell>
          <cell r="P63">
            <v>10</v>
          </cell>
        </row>
        <row r="64">
          <cell r="B64" t="str">
            <v>06.01.01.04.03</v>
          </cell>
          <cell r="C64" t="str">
            <v>SHES Advisor/ CDM Coordinator/Office based</v>
          </cell>
          <cell r="D64" t="str">
            <v>Week</v>
          </cell>
          <cell r="E64">
            <v>10</v>
          </cell>
          <cell r="F64">
            <v>90</v>
          </cell>
          <cell r="G64">
            <v>900</v>
          </cell>
          <cell r="H64">
            <v>10</v>
          </cell>
          <cell r="I64">
            <v>10</v>
          </cell>
          <cell r="J64">
            <v>10</v>
          </cell>
          <cell r="K64">
            <v>10</v>
          </cell>
          <cell r="L64">
            <v>10</v>
          </cell>
          <cell r="M64">
            <v>10</v>
          </cell>
          <cell r="N64">
            <v>10</v>
          </cell>
          <cell r="O64">
            <v>10</v>
          </cell>
          <cell r="P64">
            <v>10</v>
          </cell>
        </row>
        <row r="65">
          <cell r="B65" t="str">
            <v>06.01.01.04.04</v>
          </cell>
          <cell r="C65" t="str">
            <v>Quality Advisor</v>
          </cell>
          <cell r="D65" t="str">
            <v>Week</v>
          </cell>
          <cell r="E65">
            <v>10</v>
          </cell>
          <cell r="F65">
            <v>90</v>
          </cell>
          <cell r="G65">
            <v>900</v>
          </cell>
          <cell r="H65">
            <v>10</v>
          </cell>
          <cell r="I65">
            <v>10</v>
          </cell>
          <cell r="J65">
            <v>10</v>
          </cell>
          <cell r="K65">
            <v>10</v>
          </cell>
          <cell r="L65">
            <v>10</v>
          </cell>
          <cell r="M65">
            <v>10</v>
          </cell>
          <cell r="N65">
            <v>10</v>
          </cell>
          <cell r="O65">
            <v>10</v>
          </cell>
          <cell r="P65">
            <v>10</v>
          </cell>
        </row>
        <row r="66">
          <cell r="B66" t="str">
            <v>06.01.01.04.05</v>
          </cell>
          <cell r="C66" t="str">
            <v>Other  (Insert as necessary)</v>
          </cell>
          <cell r="D66" t="str">
            <v>Week</v>
          </cell>
          <cell r="E66">
            <v>10</v>
          </cell>
          <cell r="F66">
            <v>90</v>
          </cell>
          <cell r="G66">
            <v>900</v>
          </cell>
          <cell r="H66">
            <v>10</v>
          </cell>
          <cell r="I66">
            <v>10</v>
          </cell>
          <cell r="J66">
            <v>10</v>
          </cell>
          <cell r="K66">
            <v>10</v>
          </cell>
          <cell r="L66">
            <v>10</v>
          </cell>
          <cell r="M66">
            <v>10</v>
          </cell>
          <cell r="N66">
            <v>10</v>
          </cell>
          <cell r="O66">
            <v>10</v>
          </cell>
          <cell r="P66">
            <v>10</v>
          </cell>
        </row>
        <row r="67">
          <cell r="B67" t="str">
            <v>06.01.01.04.06</v>
          </cell>
          <cell r="C67" t="str">
            <v>Other  (Insert as necessary)</v>
          </cell>
          <cell r="D67" t="str">
            <v>Week</v>
          </cell>
          <cell r="E67">
            <v>10</v>
          </cell>
          <cell r="F67">
            <v>90</v>
          </cell>
          <cell r="G67">
            <v>900</v>
          </cell>
          <cell r="H67">
            <v>10</v>
          </cell>
          <cell r="I67">
            <v>10</v>
          </cell>
          <cell r="J67">
            <v>10</v>
          </cell>
          <cell r="K67">
            <v>10</v>
          </cell>
          <cell r="L67">
            <v>10</v>
          </cell>
          <cell r="M67">
            <v>10</v>
          </cell>
          <cell r="N67">
            <v>10</v>
          </cell>
          <cell r="O67">
            <v>10</v>
          </cell>
          <cell r="P67">
            <v>10</v>
          </cell>
        </row>
        <row r="68">
          <cell r="B68" t="str">
            <v>06.01.01.04.07</v>
          </cell>
          <cell r="C68" t="str">
            <v>Other  (Insert as necessary)</v>
          </cell>
          <cell r="D68" t="str">
            <v>Week</v>
          </cell>
          <cell r="E68">
            <v>10</v>
          </cell>
          <cell r="F68">
            <v>90</v>
          </cell>
          <cell r="G68">
            <v>900</v>
          </cell>
          <cell r="H68">
            <v>10</v>
          </cell>
          <cell r="I68">
            <v>10</v>
          </cell>
          <cell r="J68">
            <v>10</v>
          </cell>
          <cell r="K68">
            <v>10</v>
          </cell>
          <cell r="L68">
            <v>10</v>
          </cell>
          <cell r="M68">
            <v>10</v>
          </cell>
          <cell r="N68">
            <v>10</v>
          </cell>
          <cell r="O68">
            <v>10</v>
          </cell>
          <cell r="P68">
            <v>10</v>
          </cell>
        </row>
        <row r="69">
          <cell r="B69" t="str">
            <v>06.01.01.04.08</v>
          </cell>
          <cell r="C69" t="str">
            <v>Other  (Insert as necessary)</v>
          </cell>
          <cell r="D69" t="str">
            <v>Week</v>
          </cell>
          <cell r="E69">
            <v>10</v>
          </cell>
          <cell r="F69">
            <v>90</v>
          </cell>
          <cell r="G69">
            <v>900</v>
          </cell>
          <cell r="H69">
            <v>10</v>
          </cell>
          <cell r="I69">
            <v>10</v>
          </cell>
          <cell r="J69">
            <v>10</v>
          </cell>
          <cell r="K69">
            <v>10</v>
          </cell>
          <cell r="L69">
            <v>10</v>
          </cell>
          <cell r="M69">
            <v>10</v>
          </cell>
          <cell r="N69">
            <v>10</v>
          </cell>
          <cell r="O69">
            <v>10</v>
          </cell>
          <cell r="P69">
            <v>10</v>
          </cell>
        </row>
        <row r="70">
          <cell r="B70" t="str">
            <v>06.01.01.04.09</v>
          </cell>
          <cell r="C70" t="str">
            <v>Other  (Insert as necessary)</v>
          </cell>
          <cell r="D70" t="str">
            <v>Week</v>
          </cell>
          <cell r="E70">
            <v>10</v>
          </cell>
          <cell r="F70">
            <v>90</v>
          </cell>
          <cell r="G70">
            <v>900</v>
          </cell>
          <cell r="H70">
            <v>10</v>
          </cell>
          <cell r="I70">
            <v>10</v>
          </cell>
          <cell r="J70">
            <v>10</v>
          </cell>
          <cell r="K70">
            <v>10</v>
          </cell>
          <cell r="L70">
            <v>10</v>
          </cell>
          <cell r="M70">
            <v>10</v>
          </cell>
          <cell r="N70">
            <v>10</v>
          </cell>
          <cell r="O70">
            <v>10</v>
          </cell>
          <cell r="P70">
            <v>10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</row>
        <row r="72">
          <cell r="B72" t="str">
            <v>06.01.01.05</v>
          </cell>
          <cell r="C72" t="str">
            <v>Third Party Costs - Statutory Bodies</v>
          </cell>
          <cell r="D72">
            <v>0</v>
          </cell>
          <cell r="E72">
            <v>0</v>
          </cell>
          <cell r="F72">
            <v>0</v>
          </cell>
          <cell r="G72">
            <v>4500</v>
          </cell>
          <cell r="H72">
            <v>500</v>
          </cell>
          <cell r="I72">
            <v>500</v>
          </cell>
          <cell r="J72">
            <v>500</v>
          </cell>
          <cell r="K72">
            <v>500</v>
          </cell>
          <cell r="L72">
            <v>500</v>
          </cell>
          <cell r="M72">
            <v>500</v>
          </cell>
          <cell r="N72">
            <v>500</v>
          </cell>
          <cell r="O72">
            <v>500</v>
          </cell>
          <cell r="P72">
            <v>500</v>
          </cell>
        </row>
        <row r="73">
          <cell r="B73" t="str">
            <v>06.01.01.05.01</v>
          </cell>
          <cell r="C73" t="str">
            <v>Insert as necessary</v>
          </cell>
          <cell r="D73" t="str">
            <v>Sum</v>
          </cell>
          <cell r="E73">
            <v>10</v>
          </cell>
          <cell r="F73">
            <v>90</v>
          </cell>
          <cell r="G73">
            <v>900</v>
          </cell>
          <cell r="H73">
            <v>10</v>
          </cell>
          <cell r="I73">
            <v>10</v>
          </cell>
          <cell r="J73">
            <v>10</v>
          </cell>
          <cell r="K73">
            <v>10</v>
          </cell>
          <cell r="L73">
            <v>10</v>
          </cell>
          <cell r="M73">
            <v>10</v>
          </cell>
          <cell r="N73">
            <v>10</v>
          </cell>
          <cell r="O73">
            <v>10</v>
          </cell>
          <cell r="P73">
            <v>10</v>
          </cell>
        </row>
        <row r="74">
          <cell r="B74" t="str">
            <v>06.01.01.05.02</v>
          </cell>
          <cell r="C74" t="str">
            <v>Insert as necessary</v>
          </cell>
          <cell r="D74" t="str">
            <v>Sum</v>
          </cell>
          <cell r="E74">
            <v>10</v>
          </cell>
          <cell r="F74">
            <v>90</v>
          </cell>
          <cell r="G74">
            <v>900</v>
          </cell>
          <cell r="H74">
            <v>10</v>
          </cell>
          <cell r="I74">
            <v>10</v>
          </cell>
          <cell r="J74">
            <v>10</v>
          </cell>
          <cell r="K74">
            <v>10</v>
          </cell>
          <cell r="L74">
            <v>10</v>
          </cell>
          <cell r="M74">
            <v>10</v>
          </cell>
          <cell r="N74">
            <v>10</v>
          </cell>
          <cell r="O74">
            <v>10</v>
          </cell>
          <cell r="P74">
            <v>10</v>
          </cell>
        </row>
        <row r="75">
          <cell r="B75" t="str">
            <v>06.01.01.05.03</v>
          </cell>
          <cell r="C75" t="str">
            <v>Insert as necessary</v>
          </cell>
          <cell r="D75" t="str">
            <v>Sum</v>
          </cell>
          <cell r="E75">
            <v>10</v>
          </cell>
          <cell r="F75">
            <v>90</v>
          </cell>
          <cell r="G75">
            <v>900</v>
          </cell>
          <cell r="H75">
            <v>10</v>
          </cell>
          <cell r="I75">
            <v>10</v>
          </cell>
          <cell r="J75">
            <v>10</v>
          </cell>
          <cell r="K75">
            <v>10</v>
          </cell>
          <cell r="L75">
            <v>10</v>
          </cell>
          <cell r="M75">
            <v>10</v>
          </cell>
          <cell r="N75">
            <v>10</v>
          </cell>
          <cell r="O75">
            <v>10</v>
          </cell>
          <cell r="P75">
            <v>10</v>
          </cell>
        </row>
        <row r="76">
          <cell r="B76" t="str">
            <v>06.01.01.05.04</v>
          </cell>
          <cell r="C76" t="str">
            <v>Insert as necessary</v>
          </cell>
          <cell r="D76" t="str">
            <v>Sum</v>
          </cell>
          <cell r="E76">
            <v>10</v>
          </cell>
          <cell r="F76">
            <v>90</v>
          </cell>
          <cell r="G76">
            <v>900</v>
          </cell>
          <cell r="H76">
            <v>10</v>
          </cell>
          <cell r="I76">
            <v>10</v>
          </cell>
          <cell r="J76">
            <v>10</v>
          </cell>
          <cell r="K76">
            <v>10</v>
          </cell>
          <cell r="L76">
            <v>10</v>
          </cell>
          <cell r="M76">
            <v>10</v>
          </cell>
          <cell r="N76">
            <v>10</v>
          </cell>
          <cell r="O76">
            <v>10</v>
          </cell>
          <cell r="P76">
            <v>10</v>
          </cell>
        </row>
        <row r="77">
          <cell r="B77" t="str">
            <v>06.01.01.05.05</v>
          </cell>
          <cell r="C77" t="str">
            <v>Insert as necessary</v>
          </cell>
          <cell r="D77" t="str">
            <v>Sum</v>
          </cell>
          <cell r="E77">
            <v>10</v>
          </cell>
          <cell r="F77">
            <v>90</v>
          </cell>
          <cell r="G77">
            <v>900</v>
          </cell>
          <cell r="H77">
            <v>10</v>
          </cell>
          <cell r="I77">
            <v>10</v>
          </cell>
          <cell r="J77">
            <v>10</v>
          </cell>
          <cell r="K77">
            <v>10</v>
          </cell>
          <cell r="L77">
            <v>10</v>
          </cell>
          <cell r="M77">
            <v>10</v>
          </cell>
          <cell r="N77">
            <v>10</v>
          </cell>
          <cell r="O77">
            <v>10</v>
          </cell>
          <cell r="P77">
            <v>10</v>
          </cell>
        </row>
        <row r="78">
          <cell r="B78" t="str">
            <v>06.01.01.06</v>
          </cell>
          <cell r="C78" t="str">
            <v>Third Party Costs - Non Statutory Bodies</v>
          </cell>
          <cell r="D78">
            <v>0</v>
          </cell>
          <cell r="E78">
            <v>0</v>
          </cell>
          <cell r="F78">
            <v>0</v>
          </cell>
          <cell r="G78">
            <v>4500</v>
          </cell>
          <cell r="H78">
            <v>500</v>
          </cell>
          <cell r="I78">
            <v>500</v>
          </cell>
          <cell r="J78">
            <v>500</v>
          </cell>
          <cell r="K78">
            <v>500</v>
          </cell>
          <cell r="L78">
            <v>500</v>
          </cell>
          <cell r="M78">
            <v>500</v>
          </cell>
          <cell r="N78">
            <v>500</v>
          </cell>
          <cell r="O78">
            <v>500</v>
          </cell>
          <cell r="P78">
            <v>500</v>
          </cell>
        </row>
        <row r="79">
          <cell r="B79" t="str">
            <v>06.01.01.05.01</v>
          </cell>
          <cell r="C79" t="str">
            <v>Insert as necessary</v>
          </cell>
          <cell r="D79" t="str">
            <v>Sum</v>
          </cell>
          <cell r="E79">
            <v>10</v>
          </cell>
          <cell r="F79">
            <v>90</v>
          </cell>
          <cell r="G79">
            <v>900</v>
          </cell>
          <cell r="H79">
            <v>10</v>
          </cell>
          <cell r="I79">
            <v>10</v>
          </cell>
          <cell r="J79">
            <v>10</v>
          </cell>
          <cell r="K79">
            <v>10</v>
          </cell>
          <cell r="L79">
            <v>10</v>
          </cell>
          <cell r="M79">
            <v>10</v>
          </cell>
          <cell r="N79">
            <v>10</v>
          </cell>
          <cell r="O79">
            <v>10</v>
          </cell>
          <cell r="P79">
            <v>10</v>
          </cell>
        </row>
        <row r="80">
          <cell r="B80" t="str">
            <v>06.01.01.05.02</v>
          </cell>
          <cell r="C80" t="str">
            <v>Insert as necessary</v>
          </cell>
          <cell r="D80" t="str">
            <v>Sum</v>
          </cell>
          <cell r="E80">
            <v>10</v>
          </cell>
          <cell r="F80">
            <v>90</v>
          </cell>
          <cell r="G80">
            <v>900</v>
          </cell>
          <cell r="H80">
            <v>10</v>
          </cell>
          <cell r="I80">
            <v>10</v>
          </cell>
          <cell r="J80">
            <v>10</v>
          </cell>
          <cell r="K80">
            <v>10</v>
          </cell>
          <cell r="L80">
            <v>10</v>
          </cell>
          <cell r="M80">
            <v>10</v>
          </cell>
          <cell r="N80">
            <v>10</v>
          </cell>
          <cell r="O80">
            <v>10</v>
          </cell>
          <cell r="P80">
            <v>10</v>
          </cell>
        </row>
        <row r="81">
          <cell r="B81" t="str">
            <v>06.01.01.05.03</v>
          </cell>
          <cell r="C81" t="str">
            <v>Insert as necessary</v>
          </cell>
          <cell r="D81" t="str">
            <v>Sum</v>
          </cell>
          <cell r="E81">
            <v>10</v>
          </cell>
          <cell r="F81">
            <v>90</v>
          </cell>
          <cell r="G81">
            <v>900</v>
          </cell>
          <cell r="H81">
            <v>10</v>
          </cell>
          <cell r="I81">
            <v>10</v>
          </cell>
          <cell r="J81">
            <v>10</v>
          </cell>
          <cell r="K81">
            <v>10</v>
          </cell>
          <cell r="L81">
            <v>10</v>
          </cell>
          <cell r="M81">
            <v>10</v>
          </cell>
          <cell r="N81">
            <v>10</v>
          </cell>
          <cell r="O81">
            <v>10</v>
          </cell>
          <cell r="P81">
            <v>10</v>
          </cell>
        </row>
        <row r="82">
          <cell r="B82" t="str">
            <v>06.01.01.05.04</v>
          </cell>
          <cell r="C82" t="str">
            <v>Insert as necessary</v>
          </cell>
          <cell r="D82" t="str">
            <v>Sum</v>
          </cell>
          <cell r="E82">
            <v>10</v>
          </cell>
          <cell r="F82">
            <v>90</v>
          </cell>
          <cell r="G82">
            <v>900</v>
          </cell>
          <cell r="H82">
            <v>10</v>
          </cell>
          <cell r="I82">
            <v>10</v>
          </cell>
          <cell r="J82">
            <v>10</v>
          </cell>
          <cell r="K82">
            <v>10</v>
          </cell>
          <cell r="L82">
            <v>10</v>
          </cell>
          <cell r="M82">
            <v>10</v>
          </cell>
          <cell r="N82">
            <v>10</v>
          </cell>
          <cell r="O82">
            <v>10</v>
          </cell>
          <cell r="P82">
            <v>10</v>
          </cell>
        </row>
        <row r="83">
          <cell r="B83" t="str">
            <v>06.01.01.05.05</v>
          </cell>
          <cell r="C83" t="str">
            <v>Insert as necessary</v>
          </cell>
          <cell r="D83" t="str">
            <v>Sum</v>
          </cell>
          <cell r="E83">
            <v>10</v>
          </cell>
          <cell r="F83">
            <v>90</v>
          </cell>
          <cell r="G83">
            <v>900</v>
          </cell>
          <cell r="H83">
            <v>10</v>
          </cell>
          <cell r="I83">
            <v>10</v>
          </cell>
          <cell r="J83">
            <v>10</v>
          </cell>
          <cell r="K83">
            <v>10</v>
          </cell>
          <cell r="L83">
            <v>10</v>
          </cell>
          <cell r="M83">
            <v>10</v>
          </cell>
          <cell r="N83">
            <v>10</v>
          </cell>
          <cell r="O83">
            <v>10</v>
          </cell>
          <cell r="P83">
            <v>10</v>
          </cell>
        </row>
        <row r="84">
          <cell r="B84" t="str">
            <v>06.02</v>
          </cell>
          <cell r="C84" t="str">
            <v>Detailed Design</v>
          </cell>
          <cell r="D84">
            <v>0</v>
          </cell>
          <cell r="E84">
            <v>0</v>
          </cell>
          <cell r="F84">
            <v>0</v>
          </cell>
          <cell r="G84">
            <v>45900</v>
          </cell>
          <cell r="H84">
            <v>5100</v>
          </cell>
          <cell r="I84">
            <v>5100</v>
          </cell>
          <cell r="J84">
            <v>5100</v>
          </cell>
          <cell r="K84">
            <v>5100</v>
          </cell>
          <cell r="L84">
            <v>5100</v>
          </cell>
          <cell r="M84">
            <v>5100</v>
          </cell>
          <cell r="N84">
            <v>5100</v>
          </cell>
          <cell r="O84">
            <v>5100</v>
          </cell>
          <cell r="P84">
            <v>5100</v>
          </cell>
        </row>
        <row r="85">
          <cell r="B85" t="str">
            <v>06.02.01</v>
          </cell>
          <cell r="C85" t="str">
            <v xml:space="preserve">Access Design </v>
          </cell>
          <cell r="D85" t="str">
            <v>Sum</v>
          </cell>
          <cell r="E85">
            <v>10</v>
          </cell>
          <cell r="F85">
            <v>90</v>
          </cell>
          <cell r="G85">
            <v>900</v>
          </cell>
          <cell r="H85">
            <v>10</v>
          </cell>
          <cell r="I85">
            <v>10</v>
          </cell>
          <cell r="J85">
            <v>10</v>
          </cell>
          <cell r="K85">
            <v>10</v>
          </cell>
          <cell r="L85">
            <v>10</v>
          </cell>
          <cell r="M85">
            <v>10</v>
          </cell>
          <cell r="N85">
            <v>10</v>
          </cell>
          <cell r="O85">
            <v>10</v>
          </cell>
          <cell r="P85">
            <v>10</v>
          </cell>
        </row>
        <row r="86">
          <cell r="B86" t="str">
            <v>06.02.02</v>
          </cell>
          <cell r="C86" t="str">
            <v>Surveys</v>
          </cell>
          <cell r="D86">
            <v>0</v>
          </cell>
          <cell r="E86">
            <v>0</v>
          </cell>
          <cell r="F86">
            <v>0</v>
          </cell>
          <cell r="G86">
            <v>18000</v>
          </cell>
          <cell r="H86">
            <v>2000</v>
          </cell>
          <cell r="I86">
            <v>2000</v>
          </cell>
          <cell r="J86">
            <v>2000</v>
          </cell>
          <cell r="K86">
            <v>2000</v>
          </cell>
          <cell r="L86">
            <v>2000</v>
          </cell>
          <cell r="M86">
            <v>2000</v>
          </cell>
          <cell r="N86">
            <v>2000</v>
          </cell>
          <cell r="O86">
            <v>2000</v>
          </cell>
          <cell r="P86">
            <v>2000</v>
          </cell>
        </row>
        <row r="87">
          <cell r="B87" t="str">
            <v>06.02.02.01</v>
          </cell>
          <cell r="C87" t="str">
            <v>Environmental</v>
          </cell>
          <cell r="D87" t="str">
            <v>Sum</v>
          </cell>
          <cell r="E87">
            <v>0</v>
          </cell>
          <cell r="F87">
            <v>0</v>
          </cell>
          <cell r="G87">
            <v>1800</v>
          </cell>
          <cell r="H87">
            <v>200</v>
          </cell>
          <cell r="I87">
            <v>200</v>
          </cell>
          <cell r="J87">
            <v>200</v>
          </cell>
          <cell r="K87">
            <v>200</v>
          </cell>
          <cell r="L87">
            <v>200</v>
          </cell>
          <cell r="M87">
            <v>200</v>
          </cell>
          <cell r="N87">
            <v>200</v>
          </cell>
          <cell r="O87">
            <v>200</v>
          </cell>
          <cell r="P87">
            <v>200</v>
          </cell>
        </row>
        <row r="88">
          <cell r="B88" t="str">
            <v>06.02.02.01.01</v>
          </cell>
          <cell r="C88" t="str">
            <v>Fixed cost including Desktop study &amp; Report Preparation/Presentation</v>
          </cell>
          <cell r="D88" t="str">
            <v>Sum</v>
          </cell>
          <cell r="E88">
            <v>10</v>
          </cell>
          <cell r="F88">
            <v>90</v>
          </cell>
          <cell r="G88">
            <v>900</v>
          </cell>
          <cell r="H88">
            <v>10</v>
          </cell>
          <cell r="I88">
            <v>10</v>
          </cell>
          <cell r="J88">
            <v>10</v>
          </cell>
          <cell r="K88">
            <v>10</v>
          </cell>
          <cell r="L88">
            <v>10</v>
          </cell>
          <cell r="M88">
            <v>10</v>
          </cell>
          <cell r="N88">
            <v>10</v>
          </cell>
          <cell r="O88">
            <v>10</v>
          </cell>
          <cell r="P88">
            <v>10</v>
          </cell>
        </row>
        <row r="89">
          <cell r="B89" t="str">
            <v>06.02.02.01.02</v>
          </cell>
          <cell r="C89" t="str">
            <v>Variable cost for additional work (Route km)</v>
          </cell>
          <cell r="D89" t="str">
            <v>km</v>
          </cell>
          <cell r="E89">
            <v>10</v>
          </cell>
          <cell r="F89">
            <v>90</v>
          </cell>
          <cell r="G89">
            <v>900</v>
          </cell>
          <cell r="H89">
            <v>10</v>
          </cell>
          <cell r="I89">
            <v>10</v>
          </cell>
          <cell r="J89">
            <v>10</v>
          </cell>
          <cell r="K89">
            <v>10</v>
          </cell>
          <cell r="L89">
            <v>10</v>
          </cell>
          <cell r="M89">
            <v>10</v>
          </cell>
          <cell r="N89">
            <v>10</v>
          </cell>
          <cell r="O89">
            <v>10</v>
          </cell>
          <cell r="P89">
            <v>10</v>
          </cell>
        </row>
        <row r="90">
          <cell r="B90" t="str">
            <v>06.02.02.02</v>
          </cell>
          <cell r="C90" t="str">
            <v>Archaeological</v>
          </cell>
          <cell r="D90" t="str">
            <v>Sum</v>
          </cell>
          <cell r="E90">
            <v>0</v>
          </cell>
          <cell r="F90">
            <v>0</v>
          </cell>
          <cell r="G90">
            <v>1800</v>
          </cell>
          <cell r="H90">
            <v>200</v>
          </cell>
          <cell r="I90">
            <v>200</v>
          </cell>
          <cell r="J90">
            <v>200</v>
          </cell>
          <cell r="K90">
            <v>200</v>
          </cell>
          <cell r="L90">
            <v>200</v>
          </cell>
          <cell r="M90">
            <v>200</v>
          </cell>
          <cell r="N90">
            <v>200</v>
          </cell>
          <cell r="O90">
            <v>200</v>
          </cell>
          <cell r="P90">
            <v>200</v>
          </cell>
        </row>
        <row r="91">
          <cell r="B91" t="str">
            <v>06.02.02.02.01</v>
          </cell>
          <cell r="C91" t="str">
            <v>Fixed cost including Desktop study &amp; Report Preparation/Presentation</v>
          </cell>
          <cell r="D91" t="str">
            <v>Sum</v>
          </cell>
          <cell r="E91">
            <v>10</v>
          </cell>
          <cell r="F91">
            <v>90</v>
          </cell>
          <cell r="G91">
            <v>900</v>
          </cell>
          <cell r="H91">
            <v>10</v>
          </cell>
          <cell r="I91">
            <v>10</v>
          </cell>
          <cell r="J91">
            <v>10</v>
          </cell>
          <cell r="K91">
            <v>10</v>
          </cell>
          <cell r="L91">
            <v>10</v>
          </cell>
          <cell r="M91">
            <v>10</v>
          </cell>
          <cell r="N91">
            <v>10</v>
          </cell>
          <cell r="O91">
            <v>10</v>
          </cell>
          <cell r="P91">
            <v>10</v>
          </cell>
        </row>
        <row r="92">
          <cell r="B92" t="str">
            <v>06.02.02.02.02</v>
          </cell>
          <cell r="C92" t="str">
            <v>Variable cost for additional work (Route km)</v>
          </cell>
          <cell r="D92" t="str">
            <v>km</v>
          </cell>
          <cell r="E92">
            <v>10</v>
          </cell>
          <cell r="F92">
            <v>90</v>
          </cell>
          <cell r="G92">
            <v>900</v>
          </cell>
          <cell r="H92">
            <v>10</v>
          </cell>
          <cell r="I92">
            <v>10</v>
          </cell>
          <cell r="J92">
            <v>10</v>
          </cell>
          <cell r="K92">
            <v>10</v>
          </cell>
          <cell r="L92">
            <v>10</v>
          </cell>
          <cell r="M92">
            <v>10</v>
          </cell>
          <cell r="N92">
            <v>10</v>
          </cell>
          <cell r="O92">
            <v>10</v>
          </cell>
          <cell r="P92">
            <v>10</v>
          </cell>
        </row>
        <row r="93">
          <cell r="B93" t="str">
            <v>06.02.02.03</v>
          </cell>
          <cell r="C93" t="str">
            <v>Ecological</v>
          </cell>
          <cell r="D93" t="str">
            <v>Sum</v>
          </cell>
          <cell r="E93">
            <v>0</v>
          </cell>
          <cell r="F93">
            <v>0</v>
          </cell>
          <cell r="G93">
            <v>1800</v>
          </cell>
          <cell r="H93">
            <v>200</v>
          </cell>
          <cell r="I93">
            <v>200</v>
          </cell>
          <cell r="J93">
            <v>200</v>
          </cell>
          <cell r="K93">
            <v>200</v>
          </cell>
          <cell r="L93">
            <v>200</v>
          </cell>
          <cell r="M93">
            <v>200</v>
          </cell>
          <cell r="N93">
            <v>200</v>
          </cell>
          <cell r="O93">
            <v>200</v>
          </cell>
          <cell r="P93">
            <v>200</v>
          </cell>
        </row>
        <row r="94">
          <cell r="B94" t="str">
            <v>06.02.02.03.01</v>
          </cell>
          <cell r="C94" t="str">
            <v>Fixed cost including Desktop study &amp; Report Preparation/Presentation</v>
          </cell>
          <cell r="D94" t="str">
            <v>Sum</v>
          </cell>
          <cell r="E94">
            <v>10</v>
          </cell>
          <cell r="F94">
            <v>90</v>
          </cell>
          <cell r="G94">
            <v>900</v>
          </cell>
          <cell r="H94">
            <v>10</v>
          </cell>
          <cell r="I94">
            <v>10</v>
          </cell>
          <cell r="J94">
            <v>10</v>
          </cell>
          <cell r="K94">
            <v>10</v>
          </cell>
          <cell r="L94">
            <v>10</v>
          </cell>
          <cell r="M94">
            <v>10</v>
          </cell>
          <cell r="N94">
            <v>10</v>
          </cell>
          <cell r="O94">
            <v>10</v>
          </cell>
          <cell r="P94">
            <v>10</v>
          </cell>
        </row>
        <row r="95">
          <cell r="B95" t="str">
            <v>06.02.02.03.02</v>
          </cell>
          <cell r="C95" t="str">
            <v>Variable cost for additional work (Route km)</v>
          </cell>
          <cell r="D95" t="str">
            <v>km</v>
          </cell>
          <cell r="E95">
            <v>10</v>
          </cell>
          <cell r="F95">
            <v>90</v>
          </cell>
          <cell r="G95">
            <v>900</v>
          </cell>
          <cell r="H95">
            <v>10</v>
          </cell>
          <cell r="I95">
            <v>10</v>
          </cell>
          <cell r="J95">
            <v>10</v>
          </cell>
          <cell r="K95">
            <v>10</v>
          </cell>
          <cell r="L95">
            <v>10</v>
          </cell>
          <cell r="M95">
            <v>10</v>
          </cell>
          <cell r="N95">
            <v>10</v>
          </cell>
          <cell r="O95">
            <v>10</v>
          </cell>
          <cell r="P95">
            <v>10</v>
          </cell>
        </row>
        <row r="96">
          <cell r="B96" t="str">
            <v>06.02.02.04</v>
          </cell>
          <cell r="C96" t="str">
            <v>Third Party Searches</v>
          </cell>
          <cell r="D96" t="str">
            <v>Sum</v>
          </cell>
          <cell r="E96">
            <v>0</v>
          </cell>
          <cell r="F96">
            <v>0</v>
          </cell>
          <cell r="G96">
            <v>1800</v>
          </cell>
          <cell r="H96">
            <v>200</v>
          </cell>
          <cell r="I96">
            <v>200</v>
          </cell>
          <cell r="J96">
            <v>200</v>
          </cell>
          <cell r="K96">
            <v>200</v>
          </cell>
          <cell r="L96">
            <v>200</v>
          </cell>
          <cell r="M96">
            <v>200</v>
          </cell>
          <cell r="N96">
            <v>200</v>
          </cell>
          <cell r="O96">
            <v>200</v>
          </cell>
          <cell r="P96">
            <v>200</v>
          </cell>
        </row>
        <row r="97">
          <cell r="B97" t="str">
            <v>06.02.02.04.01</v>
          </cell>
          <cell r="C97" t="str">
            <v>Fixed cost including Desktop study &amp; Report Preparation/Presentation</v>
          </cell>
          <cell r="D97" t="str">
            <v>Sum</v>
          </cell>
          <cell r="E97">
            <v>10</v>
          </cell>
          <cell r="F97">
            <v>90</v>
          </cell>
          <cell r="G97">
            <v>900</v>
          </cell>
          <cell r="H97">
            <v>10</v>
          </cell>
          <cell r="I97">
            <v>10</v>
          </cell>
          <cell r="J97">
            <v>10</v>
          </cell>
          <cell r="K97">
            <v>10</v>
          </cell>
          <cell r="L97">
            <v>10</v>
          </cell>
          <cell r="M97">
            <v>10</v>
          </cell>
          <cell r="N97">
            <v>10</v>
          </cell>
          <cell r="O97">
            <v>10</v>
          </cell>
          <cell r="P97">
            <v>10</v>
          </cell>
        </row>
        <row r="98">
          <cell r="B98" t="str">
            <v>06.02.02.04.02</v>
          </cell>
          <cell r="C98" t="str">
            <v>Variable cost for additional work (Route km)</v>
          </cell>
          <cell r="D98" t="str">
            <v>km</v>
          </cell>
          <cell r="E98">
            <v>10</v>
          </cell>
          <cell r="F98">
            <v>90</v>
          </cell>
          <cell r="G98">
            <v>900</v>
          </cell>
          <cell r="H98">
            <v>10</v>
          </cell>
          <cell r="I98">
            <v>10</v>
          </cell>
          <cell r="J98">
            <v>10</v>
          </cell>
          <cell r="K98">
            <v>10</v>
          </cell>
          <cell r="L98">
            <v>10</v>
          </cell>
          <cell r="M98">
            <v>10</v>
          </cell>
          <cell r="N98">
            <v>10</v>
          </cell>
          <cell r="O98">
            <v>10</v>
          </cell>
          <cell r="P98">
            <v>10</v>
          </cell>
        </row>
        <row r="99">
          <cell r="B99" t="str">
            <v>06.02.02.05</v>
          </cell>
          <cell r="C99" t="str">
            <v>Traffic Management &amp; Monitoring</v>
          </cell>
          <cell r="D99" t="str">
            <v>Sum</v>
          </cell>
          <cell r="E99">
            <v>0</v>
          </cell>
          <cell r="F99">
            <v>0</v>
          </cell>
          <cell r="G99">
            <v>1800</v>
          </cell>
          <cell r="H99">
            <v>200</v>
          </cell>
          <cell r="I99">
            <v>200</v>
          </cell>
          <cell r="J99">
            <v>200</v>
          </cell>
          <cell r="K99">
            <v>200</v>
          </cell>
          <cell r="L99">
            <v>200</v>
          </cell>
          <cell r="M99">
            <v>200</v>
          </cell>
          <cell r="N99">
            <v>200</v>
          </cell>
          <cell r="O99">
            <v>200</v>
          </cell>
          <cell r="P99">
            <v>200</v>
          </cell>
        </row>
        <row r="100">
          <cell r="B100" t="str">
            <v>06.02.02.05.01</v>
          </cell>
          <cell r="C100" t="str">
            <v>Fixed cost including Desktop study &amp; Report Preparation/Presentation</v>
          </cell>
          <cell r="D100" t="str">
            <v>Sum</v>
          </cell>
          <cell r="E100">
            <v>10</v>
          </cell>
          <cell r="F100">
            <v>90</v>
          </cell>
          <cell r="G100">
            <v>900</v>
          </cell>
          <cell r="H100">
            <v>10</v>
          </cell>
          <cell r="I100">
            <v>10</v>
          </cell>
          <cell r="J100">
            <v>10</v>
          </cell>
          <cell r="K100">
            <v>10</v>
          </cell>
          <cell r="L100">
            <v>10</v>
          </cell>
          <cell r="M100">
            <v>10</v>
          </cell>
          <cell r="N100">
            <v>10</v>
          </cell>
          <cell r="O100">
            <v>10</v>
          </cell>
          <cell r="P100">
            <v>10</v>
          </cell>
        </row>
        <row r="101">
          <cell r="B101" t="str">
            <v>06.02.02.05.02</v>
          </cell>
          <cell r="C101" t="str">
            <v>Variable cost for additional work (Route km)</v>
          </cell>
          <cell r="D101" t="str">
            <v>km</v>
          </cell>
          <cell r="E101">
            <v>10</v>
          </cell>
          <cell r="F101">
            <v>90</v>
          </cell>
          <cell r="G101">
            <v>900</v>
          </cell>
          <cell r="H101">
            <v>10</v>
          </cell>
          <cell r="I101">
            <v>10</v>
          </cell>
          <cell r="J101">
            <v>10</v>
          </cell>
          <cell r="K101">
            <v>10</v>
          </cell>
          <cell r="L101">
            <v>10</v>
          </cell>
          <cell r="M101">
            <v>10</v>
          </cell>
          <cell r="N101">
            <v>10</v>
          </cell>
          <cell r="O101">
            <v>10</v>
          </cell>
          <cell r="P101">
            <v>10</v>
          </cell>
        </row>
        <row r="102">
          <cell r="B102" t="str">
            <v>06.02.02.06</v>
          </cell>
          <cell r="C102" t="str">
            <v>Boreholes</v>
          </cell>
          <cell r="D102" t="str">
            <v>Sum</v>
          </cell>
          <cell r="E102">
            <v>0</v>
          </cell>
          <cell r="F102">
            <v>0</v>
          </cell>
          <cell r="G102">
            <v>1800</v>
          </cell>
          <cell r="H102">
            <v>200</v>
          </cell>
          <cell r="I102">
            <v>200</v>
          </cell>
          <cell r="J102">
            <v>200</v>
          </cell>
          <cell r="K102">
            <v>200</v>
          </cell>
          <cell r="L102">
            <v>200</v>
          </cell>
          <cell r="M102">
            <v>200</v>
          </cell>
          <cell r="N102">
            <v>200</v>
          </cell>
          <cell r="O102">
            <v>200</v>
          </cell>
          <cell r="P102">
            <v>200</v>
          </cell>
        </row>
        <row r="103">
          <cell r="B103" t="str">
            <v>06.02.02.06.01</v>
          </cell>
          <cell r="C103" t="str">
            <v>Fixed cost including Desktop study &amp; Report Preparation/Presentation</v>
          </cell>
          <cell r="D103" t="str">
            <v>Sum</v>
          </cell>
          <cell r="E103">
            <v>10</v>
          </cell>
          <cell r="F103">
            <v>90</v>
          </cell>
          <cell r="G103">
            <v>900</v>
          </cell>
          <cell r="H103">
            <v>10</v>
          </cell>
          <cell r="I103">
            <v>10</v>
          </cell>
          <cell r="J103">
            <v>10</v>
          </cell>
          <cell r="K103">
            <v>10</v>
          </cell>
          <cell r="L103">
            <v>10</v>
          </cell>
          <cell r="M103">
            <v>10</v>
          </cell>
          <cell r="N103">
            <v>10</v>
          </cell>
          <cell r="O103">
            <v>10</v>
          </cell>
          <cell r="P103">
            <v>10</v>
          </cell>
        </row>
        <row r="104">
          <cell r="B104" t="str">
            <v>06.02.02.06.02</v>
          </cell>
          <cell r="C104" t="str">
            <v>Variable reporting cost per borehole</v>
          </cell>
          <cell r="D104" t="str">
            <v>km</v>
          </cell>
          <cell r="E104">
            <v>10</v>
          </cell>
          <cell r="F104">
            <v>90</v>
          </cell>
          <cell r="G104">
            <v>900</v>
          </cell>
          <cell r="H104">
            <v>10</v>
          </cell>
          <cell r="I104">
            <v>10</v>
          </cell>
          <cell r="J104">
            <v>10</v>
          </cell>
          <cell r="K104">
            <v>10</v>
          </cell>
          <cell r="L104">
            <v>10</v>
          </cell>
          <cell r="M104">
            <v>10</v>
          </cell>
          <cell r="N104">
            <v>10</v>
          </cell>
          <cell r="O104">
            <v>10</v>
          </cell>
          <cell r="P104">
            <v>10</v>
          </cell>
        </row>
        <row r="105">
          <cell r="B105" t="str">
            <v>06.02.02.07</v>
          </cell>
          <cell r="C105" t="str">
            <v>Ground Investigation</v>
          </cell>
          <cell r="D105" t="str">
            <v>Sum</v>
          </cell>
          <cell r="E105">
            <v>0</v>
          </cell>
          <cell r="F105">
            <v>0</v>
          </cell>
          <cell r="G105">
            <v>1800</v>
          </cell>
          <cell r="H105">
            <v>200</v>
          </cell>
          <cell r="I105">
            <v>200</v>
          </cell>
          <cell r="J105">
            <v>200</v>
          </cell>
          <cell r="K105">
            <v>200</v>
          </cell>
          <cell r="L105">
            <v>200</v>
          </cell>
          <cell r="M105">
            <v>200</v>
          </cell>
          <cell r="N105">
            <v>200</v>
          </cell>
          <cell r="O105">
            <v>200</v>
          </cell>
          <cell r="P105">
            <v>200</v>
          </cell>
        </row>
        <row r="106">
          <cell r="B106" t="str">
            <v>06.02.02.07.01</v>
          </cell>
          <cell r="C106" t="str">
            <v>Fixed cost including Desktop study &amp; Report Preparation/Presentation</v>
          </cell>
          <cell r="D106" t="str">
            <v>Sum</v>
          </cell>
          <cell r="E106">
            <v>10</v>
          </cell>
          <cell r="F106">
            <v>90</v>
          </cell>
          <cell r="G106">
            <v>900</v>
          </cell>
          <cell r="H106">
            <v>10</v>
          </cell>
          <cell r="I106">
            <v>10</v>
          </cell>
          <cell r="J106">
            <v>10</v>
          </cell>
          <cell r="K106">
            <v>10</v>
          </cell>
          <cell r="L106">
            <v>10</v>
          </cell>
          <cell r="M106">
            <v>10</v>
          </cell>
          <cell r="N106">
            <v>10</v>
          </cell>
          <cell r="O106">
            <v>10</v>
          </cell>
          <cell r="P106">
            <v>10</v>
          </cell>
        </row>
        <row r="107">
          <cell r="B107" t="str">
            <v>06.02.02.07.02</v>
          </cell>
          <cell r="C107" t="str">
            <v>Variable cost for additional work (Route km)</v>
          </cell>
          <cell r="D107" t="str">
            <v>km</v>
          </cell>
          <cell r="E107">
            <v>10</v>
          </cell>
          <cell r="F107">
            <v>90</v>
          </cell>
          <cell r="G107">
            <v>900</v>
          </cell>
          <cell r="H107">
            <v>10</v>
          </cell>
          <cell r="I107">
            <v>10</v>
          </cell>
          <cell r="J107">
            <v>10</v>
          </cell>
          <cell r="K107">
            <v>10</v>
          </cell>
          <cell r="L107">
            <v>10</v>
          </cell>
          <cell r="M107">
            <v>10</v>
          </cell>
          <cell r="N107">
            <v>10</v>
          </cell>
          <cell r="O107">
            <v>10</v>
          </cell>
          <cell r="P107">
            <v>10</v>
          </cell>
        </row>
        <row r="108">
          <cell r="B108" t="str">
            <v>06.02.02.08</v>
          </cell>
          <cell r="C108" t="str">
            <v>Thermal Resistivity</v>
          </cell>
          <cell r="D108" t="str">
            <v>Sum</v>
          </cell>
          <cell r="E108">
            <v>0</v>
          </cell>
          <cell r="F108">
            <v>0</v>
          </cell>
          <cell r="G108">
            <v>1800</v>
          </cell>
          <cell r="H108">
            <v>200</v>
          </cell>
          <cell r="I108">
            <v>200</v>
          </cell>
          <cell r="J108">
            <v>200</v>
          </cell>
          <cell r="K108">
            <v>200</v>
          </cell>
          <cell r="L108">
            <v>200</v>
          </cell>
          <cell r="M108">
            <v>200</v>
          </cell>
          <cell r="N108">
            <v>200</v>
          </cell>
          <cell r="O108">
            <v>200</v>
          </cell>
          <cell r="P108">
            <v>200</v>
          </cell>
        </row>
        <row r="109">
          <cell r="B109" t="str">
            <v>06.02.02.08.01</v>
          </cell>
          <cell r="C109" t="str">
            <v>Fixed cost including Desktop study &amp; Report Preparation/Presentation</v>
          </cell>
          <cell r="D109" t="str">
            <v>Sum</v>
          </cell>
          <cell r="E109">
            <v>10</v>
          </cell>
          <cell r="F109">
            <v>90</v>
          </cell>
          <cell r="G109">
            <v>900</v>
          </cell>
          <cell r="H109">
            <v>10</v>
          </cell>
          <cell r="I109">
            <v>10</v>
          </cell>
          <cell r="J109">
            <v>10</v>
          </cell>
          <cell r="K109">
            <v>10</v>
          </cell>
          <cell r="L109">
            <v>10</v>
          </cell>
          <cell r="M109">
            <v>10</v>
          </cell>
          <cell r="N109">
            <v>10</v>
          </cell>
          <cell r="O109">
            <v>10</v>
          </cell>
          <cell r="P109">
            <v>10</v>
          </cell>
        </row>
        <row r="110">
          <cell r="B110" t="str">
            <v>06.02.02.08.02</v>
          </cell>
          <cell r="C110" t="str">
            <v>Variable cost for additional work (Route km)</v>
          </cell>
          <cell r="D110" t="str">
            <v>km</v>
          </cell>
          <cell r="E110">
            <v>10</v>
          </cell>
          <cell r="F110">
            <v>90</v>
          </cell>
          <cell r="G110">
            <v>900</v>
          </cell>
          <cell r="H110">
            <v>10</v>
          </cell>
          <cell r="I110">
            <v>10</v>
          </cell>
          <cell r="J110">
            <v>10</v>
          </cell>
          <cell r="K110">
            <v>10</v>
          </cell>
          <cell r="L110">
            <v>10</v>
          </cell>
          <cell r="M110">
            <v>10</v>
          </cell>
          <cell r="N110">
            <v>10</v>
          </cell>
          <cell r="O110">
            <v>10</v>
          </cell>
          <cell r="P110">
            <v>10</v>
          </cell>
        </row>
        <row r="111">
          <cell r="B111" t="str">
            <v>06.02.02.09</v>
          </cell>
          <cell r="C111" t="str">
            <v>Socio-Economic</v>
          </cell>
          <cell r="D111" t="str">
            <v>Sum</v>
          </cell>
          <cell r="E111">
            <v>0</v>
          </cell>
          <cell r="F111">
            <v>0</v>
          </cell>
          <cell r="G111">
            <v>1800</v>
          </cell>
          <cell r="H111">
            <v>200</v>
          </cell>
          <cell r="I111">
            <v>200</v>
          </cell>
          <cell r="J111">
            <v>200</v>
          </cell>
          <cell r="K111">
            <v>200</v>
          </cell>
          <cell r="L111">
            <v>200</v>
          </cell>
          <cell r="M111">
            <v>200</v>
          </cell>
          <cell r="N111">
            <v>200</v>
          </cell>
          <cell r="O111">
            <v>200</v>
          </cell>
          <cell r="P111">
            <v>200</v>
          </cell>
        </row>
        <row r="112">
          <cell r="B112" t="str">
            <v>06.02.02.09.01</v>
          </cell>
          <cell r="C112" t="str">
            <v>Fixed cost including Desktop study &amp; Report Preparation/Presentation</v>
          </cell>
          <cell r="D112" t="str">
            <v>Sum</v>
          </cell>
          <cell r="E112">
            <v>10</v>
          </cell>
          <cell r="F112">
            <v>90</v>
          </cell>
          <cell r="G112">
            <v>900</v>
          </cell>
          <cell r="H112">
            <v>10</v>
          </cell>
          <cell r="I112">
            <v>10</v>
          </cell>
          <cell r="J112">
            <v>10</v>
          </cell>
          <cell r="K112">
            <v>10</v>
          </cell>
          <cell r="L112">
            <v>10</v>
          </cell>
          <cell r="M112">
            <v>10</v>
          </cell>
          <cell r="N112">
            <v>10</v>
          </cell>
          <cell r="O112">
            <v>10</v>
          </cell>
          <cell r="P112">
            <v>10</v>
          </cell>
        </row>
        <row r="113">
          <cell r="B113" t="str">
            <v>06.02.02.09.02</v>
          </cell>
          <cell r="C113" t="str">
            <v>Variable cost for additional work (Route km)</v>
          </cell>
          <cell r="D113" t="str">
            <v>km</v>
          </cell>
          <cell r="E113">
            <v>10</v>
          </cell>
          <cell r="F113">
            <v>90</v>
          </cell>
          <cell r="G113">
            <v>900</v>
          </cell>
          <cell r="H113">
            <v>10</v>
          </cell>
          <cell r="I113">
            <v>10</v>
          </cell>
          <cell r="J113">
            <v>10</v>
          </cell>
          <cell r="K113">
            <v>10</v>
          </cell>
          <cell r="L113">
            <v>10</v>
          </cell>
          <cell r="M113">
            <v>10</v>
          </cell>
          <cell r="N113">
            <v>10</v>
          </cell>
          <cell r="O113">
            <v>10</v>
          </cell>
          <cell r="P113">
            <v>10</v>
          </cell>
        </row>
        <row r="114">
          <cell r="B114" t="str">
            <v>06.02.02.10</v>
          </cell>
          <cell r="C114" t="str">
            <v>Earthing</v>
          </cell>
          <cell r="D114" t="str">
            <v>Sum</v>
          </cell>
          <cell r="E114">
            <v>0</v>
          </cell>
          <cell r="F114">
            <v>0</v>
          </cell>
          <cell r="G114">
            <v>1800</v>
          </cell>
          <cell r="H114">
            <v>200</v>
          </cell>
          <cell r="I114">
            <v>200</v>
          </cell>
          <cell r="J114">
            <v>200</v>
          </cell>
          <cell r="K114">
            <v>200</v>
          </cell>
          <cell r="L114">
            <v>200</v>
          </cell>
          <cell r="M114">
            <v>200</v>
          </cell>
          <cell r="N114">
            <v>200</v>
          </cell>
          <cell r="O114">
            <v>200</v>
          </cell>
          <cell r="P114">
            <v>200</v>
          </cell>
        </row>
        <row r="115">
          <cell r="B115" t="str">
            <v>06.02.02.10.01</v>
          </cell>
          <cell r="C115" t="str">
            <v>Fixed cost including Desktop study &amp; Report Preparation/Presentation</v>
          </cell>
          <cell r="D115" t="str">
            <v>Sum</v>
          </cell>
          <cell r="E115">
            <v>10</v>
          </cell>
          <cell r="F115">
            <v>90</v>
          </cell>
          <cell r="G115">
            <v>900</v>
          </cell>
          <cell r="H115">
            <v>10</v>
          </cell>
          <cell r="I115">
            <v>10</v>
          </cell>
          <cell r="J115">
            <v>10</v>
          </cell>
          <cell r="K115">
            <v>10</v>
          </cell>
          <cell r="L115">
            <v>10</v>
          </cell>
          <cell r="M115">
            <v>10</v>
          </cell>
          <cell r="N115">
            <v>10</v>
          </cell>
          <cell r="O115">
            <v>10</v>
          </cell>
          <cell r="P115">
            <v>10</v>
          </cell>
        </row>
        <row r="116">
          <cell r="B116" t="str">
            <v>06.02.02.10.02</v>
          </cell>
          <cell r="C116" t="str">
            <v>Variable cost for additional work (Route km)</v>
          </cell>
          <cell r="D116" t="str">
            <v>km</v>
          </cell>
          <cell r="E116">
            <v>10</v>
          </cell>
          <cell r="F116">
            <v>90</v>
          </cell>
          <cell r="G116">
            <v>900</v>
          </cell>
          <cell r="H116">
            <v>10</v>
          </cell>
          <cell r="I116">
            <v>10</v>
          </cell>
          <cell r="J116">
            <v>10</v>
          </cell>
          <cell r="K116">
            <v>10</v>
          </cell>
          <cell r="L116">
            <v>10</v>
          </cell>
          <cell r="M116">
            <v>10</v>
          </cell>
          <cell r="N116">
            <v>10</v>
          </cell>
          <cell r="O116">
            <v>10</v>
          </cell>
          <cell r="P116">
            <v>10</v>
          </cell>
        </row>
        <row r="117">
          <cell r="B117" t="str">
            <v>06.02.03</v>
          </cell>
          <cell r="C117" t="str">
            <v>Cable System Design</v>
          </cell>
          <cell r="D117">
            <v>0</v>
          </cell>
          <cell r="E117">
            <v>0</v>
          </cell>
          <cell r="F117">
            <v>0</v>
          </cell>
          <cell r="G117">
            <v>9000</v>
          </cell>
          <cell r="H117">
            <v>1000</v>
          </cell>
          <cell r="I117">
            <v>1000</v>
          </cell>
          <cell r="J117">
            <v>1000</v>
          </cell>
          <cell r="K117">
            <v>1000</v>
          </cell>
          <cell r="L117">
            <v>1000</v>
          </cell>
          <cell r="M117">
            <v>1000</v>
          </cell>
          <cell r="N117">
            <v>1000</v>
          </cell>
          <cell r="O117">
            <v>1000</v>
          </cell>
          <cell r="P117">
            <v>1000</v>
          </cell>
        </row>
        <row r="118">
          <cell r="B118" t="str">
            <v>06.02.03.01</v>
          </cell>
          <cell r="C118" t="str">
            <v>Electrical</v>
          </cell>
          <cell r="D118">
            <v>0</v>
          </cell>
          <cell r="E118">
            <v>0</v>
          </cell>
          <cell r="F118">
            <v>0</v>
          </cell>
          <cell r="G118">
            <v>9000</v>
          </cell>
          <cell r="H118">
            <v>1000</v>
          </cell>
          <cell r="I118">
            <v>1000</v>
          </cell>
          <cell r="J118">
            <v>1000</v>
          </cell>
          <cell r="K118">
            <v>1000</v>
          </cell>
          <cell r="L118">
            <v>1000</v>
          </cell>
          <cell r="M118">
            <v>1000</v>
          </cell>
          <cell r="N118">
            <v>1000</v>
          </cell>
          <cell r="O118">
            <v>1000</v>
          </cell>
          <cell r="P118">
            <v>1000</v>
          </cell>
        </row>
        <row r="119">
          <cell r="B119" t="str">
            <v>06.02.03.01.01</v>
          </cell>
          <cell r="C119" t="str">
            <v>Design Management</v>
          </cell>
          <cell r="D119">
            <v>0</v>
          </cell>
          <cell r="E119">
            <v>0</v>
          </cell>
          <cell r="F119">
            <v>0</v>
          </cell>
          <cell r="G119">
            <v>3600</v>
          </cell>
          <cell r="H119">
            <v>400</v>
          </cell>
          <cell r="I119">
            <v>400</v>
          </cell>
          <cell r="J119">
            <v>400</v>
          </cell>
          <cell r="K119">
            <v>400</v>
          </cell>
          <cell r="L119">
            <v>400</v>
          </cell>
          <cell r="M119">
            <v>400</v>
          </cell>
          <cell r="N119">
            <v>400</v>
          </cell>
          <cell r="O119">
            <v>400</v>
          </cell>
          <cell r="P119">
            <v>400</v>
          </cell>
        </row>
        <row r="120">
          <cell r="B120" t="str">
            <v>06.02.03.01.01.01</v>
          </cell>
          <cell r="C120" t="str">
            <v>Design Verification</v>
          </cell>
          <cell r="D120" t="str">
            <v>Week</v>
          </cell>
          <cell r="E120">
            <v>10</v>
          </cell>
          <cell r="F120">
            <v>90</v>
          </cell>
          <cell r="G120">
            <v>900</v>
          </cell>
          <cell r="H120">
            <v>10</v>
          </cell>
          <cell r="I120">
            <v>10</v>
          </cell>
          <cell r="J120">
            <v>10</v>
          </cell>
          <cell r="K120">
            <v>10</v>
          </cell>
          <cell r="L120">
            <v>10</v>
          </cell>
          <cell r="M120">
            <v>10</v>
          </cell>
          <cell r="N120">
            <v>10</v>
          </cell>
          <cell r="O120">
            <v>10</v>
          </cell>
          <cell r="P120">
            <v>10</v>
          </cell>
        </row>
        <row r="121">
          <cell r="B121" t="str">
            <v>06.02.03.01.01.02</v>
          </cell>
          <cell r="C121" t="str">
            <v>Detailed Design Manager</v>
          </cell>
          <cell r="D121" t="str">
            <v>Week</v>
          </cell>
          <cell r="E121">
            <v>10</v>
          </cell>
          <cell r="F121">
            <v>90</v>
          </cell>
          <cell r="G121">
            <v>900</v>
          </cell>
          <cell r="H121">
            <v>10</v>
          </cell>
          <cell r="I121">
            <v>10</v>
          </cell>
          <cell r="J121">
            <v>10</v>
          </cell>
          <cell r="K121">
            <v>10</v>
          </cell>
          <cell r="L121">
            <v>10</v>
          </cell>
          <cell r="M121">
            <v>10</v>
          </cell>
          <cell r="N121">
            <v>10</v>
          </cell>
          <cell r="O121">
            <v>10</v>
          </cell>
          <cell r="P121">
            <v>10</v>
          </cell>
        </row>
        <row r="122">
          <cell r="B122" t="str">
            <v>06.02.03.01.01.10</v>
          </cell>
          <cell r="C122" t="str">
            <v>Verification Engineer</v>
          </cell>
          <cell r="D122" t="str">
            <v>Week</v>
          </cell>
          <cell r="E122">
            <v>10</v>
          </cell>
          <cell r="F122">
            <v>90</v>
          </cell>
          <cell r="G122">
            <v>900</v>
          </cell>
          <cell r="H122">
            <v>10</v>
          </cell>
          <cell r="I122">
            <v>10</v>
          </cell>
          <cell r="J122">
            <v>10</v>
          </cell>
          <cell r="K122">
            <v>10</v>
          </cell>
          <cell r="L122">
            <v>10</v>
          </cell>
          <cell r="M122">
            <v>10</v>
          </cell>
          <cell r="N122">
            <v>10</v>
          </cell>
          <cell r="O122">
            <v>10</v>
          </cell>
          <cell r="P122">
            <v>10</v>
          </cell>
        </row>
        <row r="123">
          <cell r="B123" t="str">
            <v>06.02.03.01.01.11</v>
          </cell>
          <cell r="C123" t="str">
            <v>Design Document Control</v>
          </cell>
          <cell r="D123" t="str">
            <v>Week</v>
          </cell>
          <cell r="E123">
            <v>10</v>
          </cell>
          <cell r="F123">
            <v>90</v>
          </cell>
          <cell r="G123">
            <v>900</v>
          </cell>
          <cell r="H123">
            <v>10</v>
          </cell>
          <cell r="I123">
            <v>10</v>
          </cell>
          <cell r="J123">
            <v>10</v>
          </cell>
          <cell r="K123">
            <v>10</v>
          </cell>
          <cell r="L123">
            <v>10</v>
          </cell>
          <cell r="M123">
            <v>10</v>
          </cell>
          <cell r="N123">
            <v>10</v>
          </cell>
          <cell r="O123">
            <v>10</v>
          </cell>
          <cell r="P123">
            <v>10</v>
          </cell>
        </row>
        <row r="124">
          <cell r="B124" t="str">
            <v>06.02.03.01.02</v>
          </cell>
          <cell r="C124" t="str">
            <v>Primary Engineering</v>
          </cell>
          <cell r="D124">
            <v>0</v>
          </cell>
          <cell r="E124">
            <v>0</v>
          </cell>
          <cell r="F124">
            <v>0</v>
          </cell>
          <cell r="G124">
            <v>2700</v>
          </cell>
          <cell r="H124">
            <v>300</v>
          </cell>
          <cell r="I124">
            <v>300</v>
          </cell>
          <cell r="J124">
            <v>300</v>
          </cell>
          <cell r="K124">
            <v>300</v>
          </cell>
          <cell r="L124">
            <v>300</v>
          </cell>
          <cell r="M124">
            <v>300</v>
          </cell>
          <cell r="N124">
            <v>300</v>
          </cell>
          <cell r="O124">
            <v>300</v>
          </cell>
          <cell r="P124">
            <v>300</v>
          </cell>
        </row>
        <row r="125">
          <cell r="B125" t="str">
            <v>06.02.03.01.02.01</v>
          </cell>
          <cell r="C125" t="str">
            <v>Lead Design Engineer</v>
          </cell>
          <cell r="D125" t="str">
            <v>Week</v>
          </cell>
          <cell r="E125">
            <v>10</v>
          </cell>
          <cell r="F125">
            <v>90</v>
          </cell>
          <cell r="G125">
            <v>900</v>
          </cell>
          <cell r="H125">
            <v>10</v>
          </cell>
          <cell r="I125">
            <v>10</v>
          </cell>
          <cell r="J125">
            <v>10</v>
          </cell>
          <cell r="K125">
            <v>10</v>
          </cell>
          <cell r="L125">
            <v>10</v>
          </cell>
          <cell r="M125">
            <v>10</v>
          </cell>
          <cell r="N125">
            <v>10</v>
          </cell>
          <cell r="O125">
            <v>10</v>
          </cell>
          <cell r="P125">
            <v>10</v>
          </cell>
        </row>
        <row r="126">
          <cell r="B126" t="str">
            <v>06.02.03.01.02.02</v>
          </cell>
          <cell r="C126" t="str">
            <v>HV Design</v>
          </cell>
          <cell r="D126" t="str">
            <v>Week</v>
          </cell>
          <cell r="E126">
            <v>10</v>
          </cell>
          <cell r="F126">
            <v>90</v>
          </cell>
          <cell r="G126">
            <v>900</v>
          </cell>
          <cell r="H126">
            <v>10</v>
          </cell>
          <cell r="I126">
            <v>10</v>
          </cell>
          <cell r="J126">
            <v>10</v>
          </cell>
          <cell r="K126">
            <v>10</v>
          </cell>
          <cell r="L126">
            <v>10</v>
          </cell>
          <cell r="M126">
            <v>10</v>
          </cell>
          <cell r="N126">
            <v>10</v>
          </cell>
          <cell r="O126">
            <v>10</v>
          </cell>
          <cell r="P126">
            <v>10</v>
          </cell>
        </row>
        <row r="127">
          <cell r="B127" t="str">
            <v>06.02.03.01.02.03</v>
          </cell>
          <cell r="C127" t="str">
            <v>Cable Engineer</v>
          </cell>
          <cell r="D127" t="str">
            <v>Week</v>
          </cell>
          <cell r="E127">
            <v>10</v>
          </cell>
          <cell r="F127">
            <v>90</v>
          </cell>
          <cell r="G127">
            <v>900</v>
          </cell>
          <cell r="H127">
            <v>10</v>
          </cell>
          <cell r="I127">
            <v>10</v>
          </cell>
          <cell r="J127">
            <v>10</v>
          </cell>
          <cell r="K127">
            <v>10</v>
          </cell>
          <cell r="L127">
            <v>10</v>
          </cell>
          <cell r="M127">
            <v>10</v>
          </cell>
          <cell r="N127">
            <v>10</v>
          </cell>
          <cell r="O127">
            <v>10</v>
          </cell>
          <cell r="P127">
            <v>10</v>
          </cell>
        </row>
        <row r="128">
          <cell r="B128" t="str">
            <v>06.02.03.01.03</v>
          </cell>
          <cell r="C128" t="str">
            <v>Secondary Engineering</v>
          </cell>
          <cell r="D128">
            <v>0</v>
          </cell>
          <cell r="E128">
            <v>0</v>
          </cell>
          <cell r="F128">
            <v>0</v>
          </cell>
          <cell r="G128">
            <v>900</v>
          </cell>
          <cell r="H128">
            <v>100</v>
          </cell>
          <cell r="I128">
            <v>100</v>
          </cell>
          <cell r="J128">
            <v>100</v>
          </cell>
          <cell r="K128">
            <v>100</v>
          </cell>
          <cell r="L128">
            <v>100</v>
          </cell>
          <cell r="M128">
            <v>100</v>
          </cell>
          <cell r="N128">
            <v>100</v>
          </cell>
          <cell r="O128">
            <v>100</v>
          </cell>
          <cell r="P128">
            <v>100</v>
          </cell>
        </row>
        <row r="129">
          <cell r="B129" t="str">
            <v>06.02.03.01.03.01</v>
          </cell>
          <cell r="C129" t="str">
            <v>P&amp;C Design</v>
          </cell>
          <cell r="D129" t="str">
            <v>Week</v>
          </cell>
          <cell r="E129">
            <v>10</v>
          </cell>
          <cell r="F129">
            <v>90</v>
          </cell>
          <cell r="G129">
            <v>900</v>
          </cell>
          <cell r="H129">
            <v>10</v>
          </cell>
          <cell r="I129">
            <v>10</v>
          </cell>
          <cell r="J129">
            <v>10</v>
          </cell>
          <cell r="K129">
            <v>10</v>
          </cell>
          <cell r="L129">
            <v>10</v>
          </cell>
          <cell r="M129">
            <v>10</v>
          </cell>
          <cell r="N129">
            <v>10</v>
          </cell>
          <cell r="O129">
            <v>10</v>
          </cell>
          <cell r="P129">
            <v>10</v>
          </cell>
        </row>
        <row r="130">
          <cell r="B130" t="str">
            <v>06.02.03.01.04</v>
          </cell>
          <cell r="C130" t="str">
            <v>Type Registration</v>
          </cell>
          <cell r="D130">
            <v>0</v>
          </cell>
          <cell r="E130">
            <v>0</v>
          </cell>
          <cell r="F130">
            <v>0</v>
          </cell>
          <cell r="G130">
            <v>900</v>
          </cell>
          <cell r="H130">
            <v>100</v>
          </cell>
          <cell r="I130">
            <v>100</v>
          </cell>
          <cell r="J130">
            <v>100</v>
          </cell>
          <cell r="K130">
            <v>100</v>
          </cell>
          <cell r="L130">
            <v>100</v>
          </cell>
          <cell r="M130">
            <v>100</v>
          </cell>
          <cell r="N130">
            <v>100</v>
          </cell>
          <cell r="O130">
            <v>100</v>
          </cell>
          <cell r="P130">
            <v>100</v>
          </cell>
        </row>
        <row r="131">
          <cell r="B131" t="str">
            <v>06.02.03.01.04.01</v>
          </cell>
          <cell r="C131" t="str">
            <v>Type Registration</v>
          </cell>
          <cell r="D131" t="str">
            <v>Week</v>
          </cell>
          <cell r="E131">
            <v>10</v>
          </cell>
          <cell r="F131">
            <v>90</v>
          </cell>
          <cell r="G131">
            <v>900</v>
          </cell>
          <cell r="H131">
            <v>10</v>
          </cell>
          <cell r="I131">
            <v>10</v>
          </cell>
          <cell r="J131">
            <v>10</v>
          </cell>
          <cell r="K131">
            <v>10</v>
          </cell>
          <cell r="L131">
            <v>10</v>
          </cell>
          <cell r="M131">
            <v>10</v>
          </cell>
          <cell r="N131">
            <v>10</v>
          </cell>
          <cell r="O131">
            <v>10</v>
          </cell>
          <cell r="P131">
            <v>10</v>
          </cell>
        </row>
        <row r="132">
          <cell r="B132" t="str">
            <v>06.02.03.01.05</v>
          </cell>
          <cell r="C132" t="str">
            <v>CAD Engineering</v>
          </cell>
          <cell r="D132">
            <v>0</v>
          </cell>
          <cell r="E132">
            <v>0</v>
          </cell>
          <cell r="F132">
            <v>0</v>
          </cell>
          <cell r="G132">
            <v>900</v>
          </cell>
          <cell r="H132">
            <v>100</v>
          </cell>
          <cell r="I132">
            <v>100</v>
          </cell>
          <cell r="J132">
            <v>100</v>
          </cell>
          <cell r="K132">
            <v>100</v>
          </cell>
          <cell r="L132">
            <v>100</v>
          </cell>
          <cell r="M132">
            <v>100</v>
          </cell>
          <cell r="N132">
            <v>100</v>
          </cell>
          <cell r="O132">
            <v>100</v>
          </cell>
          <cell r="P132">
            <v>100</v>
          </cell>
        </row>
        <row r="133">
          <cell r="B133" t="str">
            <v>06.02.03.01.05.01</v>
          </cell>
          <cell r="C133" t="str">
            <v>CAD Engineering</v>
          </cell>
          <cell r="D133" t="str">
            <v>Week</v>
          </cell>
          <cell r="E133">
            <v>10</v>
          </cell>
          <cell r="F133">
            <v>90</v>
          </cell>
          <cell r="G133">
            <v>900</v>
          </cell>
          <cell r="H133">
            <v>10</v>
          </cell>
          <cell r="I133">
            <v>10</v>
          </cell>
          <cell r="J133">
            <v>10</v>
          </cell>
          <cell r="K133">
            <v>10</v>
          </cell>
          <cell r="L133">
            <v>10</v>
          </cell>
          <cell r="M133">
            <v>10</v>
          </cell>
          <cell r="N133">
            <v>10</v>
          </cell>
          <cell r="O133">
            <v>10</v>
          </cell>
          <cell r="P133">
            <v>10</v>
          </cell>
        </row>
        <row r="134">
          <cell r="B134" t="str">
            <v>06.02.04</v>
          </cell>
          <cell r="C134" t="str">
            <v>Civils &amp; Containment Design</v>
          </cell>
          <cell r="D134">
            <v>0</v>
          </cell>
          <cell r="E134">
            <v>0</v>
          </cell>
          <cell r="F134">
            <v>0</v>
          </cell>
          <cell r="G134">
            <v>18000</v>
          </cell>
          <cell r="H134">
            <v>2000</v>
          </cell>
          <cell r="I134">
            <v>2000</v>
          </cell>
          <cell r="J134">
            <v>2000</v>
          </cell>
          <cell r="K134">
            <v>2000</v>
          </cell>
          <cell r="L134">
            <v>2000</v>
          </cell>
          <cell r="M134">
            <v>2000</v>
          </cell>
          <cell r="N134">
            <v>2000</v>
          </cell>
          <cell r="O134">
            <v>2000</v>
          </cell>
          <cell r="P134">
            <v>2000</v>
          </cell>
        </row>
        <row r="135">
          <cell r="B135" t="str">
            <v>06.02.04.01</v>
          </cell>
          <cell r="C135" t="str">
            <v>Design - temporary works</v>
          </cell>
          <cell r="D135" t="str">
            <v>Sum</v>
          </cell>
          <cell r="E135">
            <v>10</v>
          </cell>
          <cell r="F135">
            <v>90</v>
          </cell>
          <cell r="G135">
            <v>900</v>
          </cell>
          <cell r="H135">
            <v>10</v>
          </cell>
          <cell r="I135">
            <v>10</v>
          </cell>
          <cell r="J135">
            <v>10</v>
          </cell>
          <cell r="K135">
            <v>10</v>
          </cell>
          <cell r="L135">
            <v>10</v>
          </cell>
          <cell r="M135">
            <v>10</v>
          </cell>
          <cell r="N135">
            <v>10</v>
          </cell>
          <cell r="O135">
            <v>10</v>
          </cell>
          <cell r="P135">
            <v>10</v>
          </cell>
        </row>
        <row r="136">
          <cell r="B136" t="str">
            <v>06.02.04.02</v>
          </cell>
          <cell r="C136" t="str">
            <v>Design - containment solution ( excluding joint bays)</v>
          </cell>
          <cell r="D136" t="str">
            <v>Sum</v>
          </cell>
          <cell r="E136">
            <v>10</v>
          </cell>
          <cell r="F136">
            <v>90</v>
          </cell>
          <cell r="G136">
            <v>900</v>
          </cell>
          <cell r="H136">
            <v>10</v>
          </cell>
          <cell r="I136">
            <v>10</v>
          </cell>
          <cell r="J136">
            <v>10</v>
          </cell>
          <cell r="K136">
            <v>10</v>
          </cell>
          <cell r="L136">
            <v>10</v>
          </cell>
          <cell r="M136">
            <v>10</v>
          </cell>
          <cell r="N136">
            <v>10</v>
          </cell>
          <cell r="O136">
            <v>10</v>
          </cell>
          <cell r="P136">
            <v>10</v>
          </cell>
        </row>
        <row r="137">
          <cell r="B137" t="str">
            <v>06.02.04.03</v>
          </cell>
          <cell r="C137" t="str">
            <v>Design  - joint bays</v>
          </cell>
          <cell r="D137" t="str">
            <v>Sum</v>
          </cell>
          <cell r="E137">
            <v>10</v>
          </cell>
          <cell r="F137">
            <v>90</v>
          </cell>
          <cell r="G137">
            <v>900</v>
          </cell>
          <cell r="H137">
            <v>10</v>
          </cell>
          <cell r="I137">
            <v>10</v>
          </cell>
          <cell r="J137">
            <v>10</v>
          </cell>
          <cell r="K137">
            <v>10</v>
          </cell>
          <cell r="L137">
            <v>10</v>
          </cell>
          <cell r="M137">
            <v>10</v>
          </cell>
          <cell r="N137">
            <v>10</v>
          </cell>
          <cell r="O137">
            <v>10</v>
          </cell>
          <cell r="P137">
            <v>10</v>
          </cell>
        </row>
        <row r="138">
          <cell r="B138" t="str">
            <v>06.02.04.04</v>
          </cell>
          <cell r="C138" t="str">
            <v>Design  - Other works</v>
          </cell>
          <cell r="D138" t="str">
            <v>Sum</v>
          </cell>
          <cell r="E138">
            <v>10</v>
          </cell>
          <cell r="F138">
            <v>90</v>
          </cell>
          <cell r="G138">
            <v>900</v>
          </cell>
          <cell r="H138">
            <v>10</v>
          </cell>
          <cell r="I138">
            <v>10</v>
          </cell>
          <cell r="J138">
            <v>10</v>
          </cell>
          <cell r="K138">
            <v>10</v>
          </cell>
          <cell r="L138">
            <v>10</v>
          </cell>
          <cell r="M138">
            <v>10</v>
          </cell>
          <cell r="N138">
            <v>10</v>
          </cell>
          <cell r="O138">
            <v>10</v>
          </cell>
          <cell r="P138">
            <v>10</v>
          </cell>
        </row>
        <row r="139">
          <cell r="B139" t="str">
            <v>06.02.04.05</v>
          </cell>
          <cell r="C139" t="str">
            <v>Design Management</v>
          </cell>
          <cell r="D139">
            <v>0</v>
          </cell>
          <cell r="E139">
            <v>0</v>
          </cell>
          <cell r="F139">
            <v>0</v>
          </cell>
          <cell r="G139">
            <v>6300</v>
          </cell>
          <cell r="H139">
            <v>700</v>
          </cell>
          <cell r="I139">
            <v>700</v>
          </cell>
          <cell r="J139">
            <v>700</v>
          </cell>
          <cell r="K139">
            <v>700</v>
          </cell>
          <cell r="L139">
            <v>700</v>
          </cell>
          <cell r="M139">
            <v>700</v>
          </cell>
          <cell r="N139">
            <v>700</v>
          </cell>
          <cell r="O139">
            <v>700</v>
          </cell>
          <cell r="P139">
            <v>700</v>
          </cell>
        </row>
        <row r="140">
          <cell r="B140" t="str">
            <v>06.02.04.05.01</v>
          </cell>
          <cell r="C140" t="str">
            <v>Design Verification</v>
          </cell>
          <cell r="D140" t="str">
            <v>Week</v>
          </cell>
          <cell r="E140">
            <v>10</v>
          </cell>
          <cell r="F140">
            <v>90</v>
          </cell>
          <cell r="G140">
            <v>900</v>
          </cell>
          <cell r="H140">
            <v>10</v>
          </cell>
          <cell r="I140">
            <v>10</v>
          </cell>
          <cell r="J140">
            <v>10</v>
          </cell>
          <cell r="K140">
            <v>10</v>
          </cell>
          <cell r="L140">
            <v>10</v>
          </cell>
          <cell r="M140">
            <v>10</v>
          </cell>
          <cell r="N140">
            <v>10</v>
          </cell>
          <cell r="O140">
            <v>10</v>
          </cell>
          <cell r="P140">
            <v>10</v>
          </cell>
        </row>
        <row r="141">
          <cell r="B141" t="str">
            <v>06.02.04.05.02</v>
          </cell>
          <cell r="C141" t="str">
            <v>Detailed Design Manager</v>
          </cell>
          <cell r="D141" t="str">
            <v>Week</v>
          </cell>
          <cell r="E141">
            <v>10</v>
          </cell>
          <cell r="F141">
            <v>90</v>
          </cell>
          <cell r="G141">
            <v>900</v>
          </cell>
          <cell r="H141">
            <v>10</v>
          </cell>
          <cell r="I141">
            <v>10</v>
          </cell>
          <cell r="J141">
            <v>10</v>
          </cell>
          <cell r="K141">
            <v>10</v>
          </cell>
          <cell r="L141">
            <v>10</v>
          </cell>
          <cell r="M141">
            <v>10</v>
          </cell>
          <cell r="N141">
            <v>10</v>
          </cell>
          <cell r="O141">
            <v>10</v>
          </cell>
          <cell r="P141">
            <v>10</v>
          </cell>
        </row>
        <row r="142">
          <cell r="B142" t="str">
            <v>06.02.04.05.05</v>
          </cell>
          <cell r="C142" t="str">
            <v>Civil Design Manager</v>
          </cell>
          <cell r="D142" t="str">
            <v>Week</v>
          </cell>
          <cell r="E142">
            <v>10</v>
          </cell>
          <cell r="F142">
            <v>90</v>
          </cell>
          <cell r="G142">
            <v>900</v>
          </cell>
          <cell r="H142">
            <v>10</v>
          </cell>
          <cell r="I142">
            <v>10</v>
          </cell>
          <cell r="J142">
            <v>10</v>
          </cell>
          <cell r="K142">
            <v>10</v>
          </cell>
          <cell r="L142">
            <v>10</v>
          </cell>
          <cell r="M142">
            <v>10</v>
          </cell>
          <cell r="N142">
            <v>10</v>
          </cell>
          <cell r="O142">
            <v>10</v>
          </cell>
          <cell r="P142">
            <v>10</v>
          </cell>
        </row>
        <row r="143">
          <cell r="B143" t="str">
            <v>06.02.04.05.07</v>
          </cell>
          <cell r="C143" t="str">
            <v>Civil Design Tech Admin</v>
          </cell>
          <cell r="D143" t="str">
            <v>Week</v>
          </cell>
          <cell r="E143">
            <v>10</v>
          </cell>
          <cell r="F143">
            <v>90</v>
          </cell>
          <cell r="G143">
            <v>900</v>
          </cell>
          <cell r="H143">
            <v>10</v>
          </cell>
          <cell r="I143">
            <v>10</v>
          </cell>
          <cell r="J143">
            <v>10</v>
          </cell>
          <cell r="K143">
            <v>10</v>
          </cell>
          <cell r="L143">
            <v>10</v>
          </cell>
          <cell r="M143">
            <v>10</v>
          </cell>
          <cell r="N143">
            <v>10</v>
          </cell>
          <cell r="O143">
            <v>10</v>
          </cell>
          <cell r="P143">
            <v>10</v>
          </cell>
        </row>
        <row r="144">
          <cell r="B144" t="str">
            <v>06.02.04.05.08</v>
          </cell>
          <cell r="C144" t="str">
            <v>Civil Design Tech Admin</v>
          </cell>
          <cell r="D144" t="str">
            <v>Week</v>
          </cell>
          <cell r="E144">
            <v>10</v>
          </cell>
          <cell r="F144">
            <v>90</v>
          </cell>
          <cell r="G144">
            <v>900</v>
          </cell>
          <cell r="H144">
            <v>10</v>
          </cell>
          <cell r="I144">
            <v>10</v>
          </cell>
          <cell r="J144">
            <v>10</v>
          </cell>
          <cell r="K144">
            <v>10</v>
          </cell>
          <cell r="L144">
            <v>10</v>
          </cell>
          <cell r="M144">
            <v>10</v>
          </cell>
          <cell r="N144">
            <v>10</v>
          </cell>
          <cell r="O144">
            <v>10</v>
          </cell>
          <cell r="P144">
            <v>10</v>
          </cell>
        </row>
        <row r="145">
          <cell r="B145" t="str">
            <v>06.02.04.05.09</v>
          </cell>
          <cell r="C145" t="str">
            <v>Verification Engineer</v>
          </cell>
          <cell r="D145" t="str">
            <v>Week</v>
          </cell>
          <cell r="E145">
            <v>10</v>
          </cell>
          <cell r="F145">
            <v>90</v>
          </cell>
          <cell r="G145">
            <v>900</v>
          </cell>
          <cell r="H145">
            <v>10</v>
          </cell>
          <cell r="I145">
            <v>10</v>
          </cell>
          <cell r="J145">
            <v>10</v>
          </cell>
          <cell r="K145">
            <v>10</v>
          </cell>
          <cell r="L145">
            <v>10</v>
          </cell>
          <cell r="M145">
            <v>10</v>
          </cell>
          <cell r="N145">
            <v>10</v>
          </cell>
          <cell r="O145">
            <v>10</v>
          </cell>
          <cell r="P145">
            <v>10</v>
          </cell>
        </row>
        <row r="146">
          <cell r="B146" t="str">
            <v>06.02.04.05.10</v>
          </cell>
          <cell r="C146" t="str">
            <v>Design Document Control</v>
          </cell>
          <cell r="D146" t="str">
            <v>Week</v>
          </cell>
          <cell r="E146">
            <v>10</v>
          </cell>
          <cell r="F146">
            <v>90</v>
          </cell>
          <cell r="G146">
            <v>900</v>
          </cell>
          <cell r="H146">
            <v>10</v>
          </cell>
          <cell r="I146">
            <v>10</v>
          </cell>
          <cell r="J146">
            <v>10</v>
          </cell>
          <cell r="K146">
            <v>10</v>
          </cell>
          <cell r="L146">
            <v>10</v>
          </cell>
          <cell r="M146">
            <v>10</v>
          </cell>
          <cell r="N146">
            <v>10</v>
          </cell>
          <cell r="O146">
            <v>10</v>
          </cell>
          <cell r="P146">
            <v>10</v>
          </cell>
        </row>
        <row r="147">
          <cell r="B147" t="str">
            <v>06.02.04.06</v>
          </cell>
          <cell r="C147" t="str">
            <v>Civil Engineering</v>
          </cell>
          <cell r="D147">
            <v>0</v>
          </cell>
          <cell r="E147">
            <v>0</v>
          </cell>
          <cell r="F147">
            <v>0</v>
          </cell>
          <cell r="G147">
            <v>7200</v>
          </cell>
          <cell r="H147">
            <v>800</v>
          </cell>
          <cell r="I147">
            <v>800</v>
          </cell>
          <cell r="J147">
            <v>800</v>
          </cell>
          <cell r="K147">
            <v>800</v>
          </cell>
          <cell r="L147">
            <v>800</v>
          </cell>
          <cell r="M147">
            <v>800</v>
          </cell>
          <cell r="N147">
            <v>800</v>
          </cell>
          <cell r="O147">
            <v>800</v>
          </cell>
          <cell r="P147">
            <v>800</v>
          </cell>
        </row>
        <row r="148">
          <cell r="B148" t="str">
            <v>06.02.04.06.01</v>
          </cell>
          <cell r="C148" t="str">
            <v>Civil Design</v>
          </cell>
          <cell r="D148" t="str">
            <v>Week</v>
          </cell>
          <cell r="E148">
            <v>10</v>
          </cell>
          <cell r="F148">
            <v>90</v>
          </cell>
          <cell r="G148">
            <v>900</v>
          </cell>
          <cell r="H148">
            <v>10</v>
          </cell>
          <cell r="I148">
            <v>10</v>
          </cell>
          <cell r="J148">
            <v>10</v>
          </cell>
          <cell r="K148">
            <v>10</v>
          </cell>
          <cell r="L148">
            <v>10</v>
          </cell>
          <cell r="M148">
            <v>10</v>
          </cell>
          <cell r="N148">
            <v>10</v>
          </cell>
          <cell r="O148">
            <v>10</v>
          </cell>
          <cell r="P148">
            <v>10</v>
          </cell>
        </row>
        <row r="149">
          <cell r="B149" t="str">
            <v>06.02.04.06.02</v>
          </cell>
          <cell r="C149" t="str">
            <v>Civil Design Lead Engineer</v>
          </cell>
          <cell r="D149" t="str">
            <v>Week</v>
          </cell>
          <cell r="E149">
            <v>10</v>
          </cell>
          <cell r="F149">
            <v>90</v>
          </cell>
          <cell r="G149">
            <v>900</v>
          </cell>
          <cell r="H149">
            <v>10</v>
          </cell>
          <cell r="I149">
            <v>10</v>
          </cell>
          <cell r="J149">
            <v>10</v>
          </cell>
          <cell r="K149">
            <v>10</v>
          </cell>
          <cell r="L149">
            <v>10</v>
          </cell>
          <cell r="M149">
            <v>10</v>
          </cell>
          <cell r="N149">
            <v>10</v>
          </cell>
          <cell r="O149">
            <v>10</v>
          </cell>
          <cell r="P149">
            <v>10</v>
          </cell>
        </row>
        <row r="150">
          <cell r="B150" t="str">
            <v>06.02.04.06.03</v>
          </cell>
          <cell r="C150" t="str">
            <v>Civil Design Principal Engineer</v>
          </cell>
          <cell r="D150" t="str">
            <v>Week</v>
          </cell>
          <cell r="E150">
            <v>10</v>
          </cell>
          <cell r="F150">
            <v>90</v>
          </cell>
          <cell r="G150">
            <v>900</v>
          </cell>
          <cell r="H150">
            <v>10</v>
          </cell>
          <cell r="I150">
            <v>10</v>
          </cell>
          <cell r="J150">
            <v>10</v>
          </cell>
          <cell r="K150">
            <v>10</v>
          </cell>
          <cell r="L150">
            <v>10</v>
          </cell>
          <cell r="M150">
            <v>10</v>
          </cell>
          <cell r="N150">
            <v>10</v>
          </cell>
          <cell r="O150">
            <v>10</v>
          </cell>
          <cell r="P150">
            <v>10</v>
          </cell>
        </row>
        <row r="151">
          <cell r="B151" t="str">
            <v>06.02.04.06.04</v>
          </cell>
          <cell r="C151" t="str">
            <v>Civil Design Senior Engineer</v>
          </cell>
          <cell r="D151" t="str">
            <v>Week</v>
          </cell>
          <cell r="E151">
            <v>10</v>
          </cell>
          <cell r="F151">
            <v>90</v>
          </cell>
          <cell r="G151">
            <v>900</v>
          </cell>
          <cell r="H151">
            <v>10</v>
          </cell>
          <cell r="I151">
            <v>10</v>
          </cell>
          <cell r="J151">
            <v>10</v>
          </cell>
          <cell r="K151">
            <v>10</v>
          </cell>
          <cell r="L151">
            <v>10</v>
          </cell>
          <cell r="M151">
            <v>10</v>
          </cell>
          <cell r="N151">
            <v>10</v>
          </cell>
          <cell r="O151">
            <v>10</v>
          </cell>
          <cell r="P151">
            <v>10</v>
          </cell>
        </row>
        <row r="152">
          <cell r="B152" t="str">
            <v>06.02.04.06.05</v>
          </cell>
          <cell r="C152" t="str">
            <v>Civil Design Engineer</v>
          </cell>
          <cell r="D152" t="str">
            <v>Week</v>
          </cell>
          <cell r="E152">
            <v>10</v>
          </cell>
          <cell r="F152">
            <v>90</v>
          </cell>
          <cell r="G152">
            <v>900</v>
          </cell>
          <cell r="H152">
            <v>10</v>
          </cell>
          <cell r="I152">
            <v>10</v>
          </cell>
          <cell r="J152">
            <v>10</v>
          </cell>
          <cell r="K152">
            <v>10</v>
          </cell>
          <cell r="L152">
            <v>10</v>
          </cell>
          <cell r="M152">
            <v>10</v>
          </cell>
          <cell r="N152">
            <v>10</v>
          </cell>
          <cell r="O152">
            <v>10</v>
          </cell>
          <cell r="P152">
            <v>10</v>
          </cell>
        </row>
        <row r="153">
          <cell r="B153" t="str">
            <v>06.02.04.06.06</v>
          </cell>
          <cell r="C153" t="str">
            <v>Civil Design Architectural; Engineer</v>
          </cell>
          <cell r="D153" t="str">
            <v>Week</v>
          </cell>
          <cell r="E153">
            <v>10</v>
          </cell>
          <cell r="F153">
            <v>90</v>
          </cell>
          <cell r="G153">
            <v>900</v>
          </cell>
          <cell r="H153">
            <v>10</v>
          </cell>
          <cell r="I153">
            <v>10</v>
          </cell>
          <cell r="J153">
            <v>10</v>
          </cell>
          <cell r="K153">
            <v>10</v>
          </cell>
          <cell r="L153">
            <v>10</v>
          </cell>
          <cell r="M153">
            <v>10</v>
          </cell>
          <cell r="N153">
            <v>10</v>
          </cell>
          <cell r="O153">
            <v>10</v>
          </cell>
          <cell r="P153">
            <v>10</v>
          </cell>
        </row>
        <row r="154">
          <cell r="B154" t="str">
            <v>06.02.04.06.07</v>
          </cell>
          <cell r="C154" t="str">
            <v>Third Party Civil Design</v>
          </cell>
          <cell r="D154" t="str">
            <v>Sum</v>
          </cell>
          <cell r="E154">
            <v>10</v>
          </cell>
          <cell r="F154">
            <v>90</v>
          </cell>
          <cell r="G154">
            <v>900</v>
          </cell>
          <cell r="H154">
            <v>10</v>
          </cell>
          <cell r="I154">
            <v>10</v>
          </cell>
          <cell r="J154">
            <v>10</v>
          </cell>
          <cell r="K154">
            <v>10</v>
          </cell>
          <cell r="L154">
            <v>10</v>
          </cell>
          <cell r="M154">
            <v>10</v>
          </cell>
          <cell r="N154">
            <v>10</v>
          </cell>
          <cell r="O154">
            <v>10</v>
          </cell>
          <cell r="P154">
            <v>10</v>
          </cell>
        </row>
        <row r="155">
          <cell r="B155" t="str">
            <v>06.02.04.06.08</v>
          </cell>
          <cell r="C155" t="str">
            <v>Civil CAD Engineering</v>
          </cell>
          <cell r="D155" t="str">
            <v>Sum</v>
          </cell>
          <cell r="E155">
            <v>10</v>
          </cell>
          <cell r="F155">
            <v>90</v>
          </cell>
          <cell r="G155">
            <v>900</v>
          </cell>
          <cell r="H155">
            <v>10</v>
          </cell>
          <cell r="I155">
            <v>10</v>
          </cell>
          <cell r="J155">
            <v>10</v>
          </cell>
          <cell r="K155">
            <v>10</v>
          </cell>
          <cell r="L155">
            <v>10</v>
          </cell>
          <cell r="M155">
            <v>10</v>
          </cell>
          <cell r="N155">
            <v>10</v>
          </cell>
          <cell r="O155">
            <v>10</v>
          </cell>
          <cell r="P155">
            <v>10</v>
          </cell>
        </row>
        <row r="156">
          <cell r="B156" t="str">
            <v>06.02.04.07</v>
          </cell>
          <cell r="C156" t="str">
            <v>Engineering Management</v>
          </cell>
          <cell r="D156" t="str">
            <v>Sum</v>
          </cell>
          <cell r="E156">
            <v>10</v>
          </cell>
          <cell r="F156">
            <v>90</v>
          </cell>
          <cell r="G156">
            <v>900</v>
          </cell>
          <cell r="H156">
            <v>10</v>
          </cell>
          <cell r="I156">
            <v>10</v>
          </cell>
          <cell r="J156">
            <v>10</v>
          </cell>
          <cell r="K156">
            <v>10</v>
          </cell>
          <cell r="L156">
            <v>10</v>
          </cell>
          <cell r="M156">
            <v>10</v>
          </cell>
          <cell r="N156">
            <v>10</v>
          </cell>
          <cell r="O156">
            <v>10</v>
          </cell>
          <cell r="P156">
            <v>10</v>
          </cell>
        </row>
        <row r="157">
          <cell r="B157" t="str">
            <v>06.03</v>
          </cell>
          <cell r="C157" t="str">
            <v>Cable Works</v>
          </cell>
          <cell r="D157">
            <v>0</v>
          </cell>
          <cell r="E157">
            <v>0</v>
          </cell>
          <cell r="F157">
            <v>0</v>
          </cell>
          <cell r="G157">
            <v>239400</v>
          </cell>
          <cell r="H157">
            <v>26600</v>
          </cell>
          <cell r="I157">
            <v>26600</v>
          </cell>
          <cell r="J157">
            <v>26600</v>
          </cell>
          <cell r="K157">
            <v>26600</v>
          </cell>
          <cell r="L157">
            <v>26600</v>
          </cell>
          <cell r="M157">
            <v>26600</v>
          </cell>
          <cell r="N157">
            <v>26600</v>
          </cell>
          <cell r="O157">
            <v>26600</v>
          </cell>
          <cell r="P157">
            <v>26600</v>
          </cell>
        </row>
        <row r="158">
          <cell r="B158" t="str">
            <v>06.03.01</v>
          </cell>
          <cell r="C158" t="str">
            <v>Enabling Works</v>
          </cell>
          <cell r="D158">
            <v>0</v>
          </cell>
          <cell r="E158">
            <v>0</v>
          </cell>
          <cell r="F158">
            <v>0</v>
          </cell>
          <cell r="G158">
            <v>163800</v>
          </cell>
          <cell r="H158">
            <v>18200</v>
          </cell>
          <cell r="I158">
            <v>18200</v>
          </cell>
          <cell r="J158">
            <v>18200</v>
          </cell>
          <cell r="K158">
            <v>18200</v>
          </cell>
          <cell r="L158">
            <v>18200</v>
          </cell>
          <cell r="M158">
            <v>18200</v>
          </cell>
          <cell r="N158">
            <v>18200</v>
          </cell>
          <cell r="O158">
            <v>18200</v>
          </cell>
          <cell r="P158">
            <v>18200</v>
          </cell>
        </row>
        <row r="159">
          <cell r="B159" t="str">
            <v>06.03.01.01</v>
          </cell>
          <cell r="C159" t="str">
            <v>Access Works/ Stone Roads</v>
          </cell>
          <cell r="D159">
            <v>0</v>
          </cell>
          <cell r="E159">
            <v>0</v>
          </cell>
          <cell r="F159">
            <v>0</v>
          </cell>
          <cell r="G159">
            <v>43200</v>
          </cell>
          <cell r="H159">
            <v>4800</v>
          </cell>
          <cell r="I159">
            <v>4800</v>
          </cell>
          <cell r="J159">
            <v>4800</v>
          </cell>
          <cell r="K159">
            <v>4800</v>
          </cell>
          <cell r="L159">
            <v>4800</v>
          </cell>
          <cell r="M159">
            <v>4800</v>
          </cell>
          <cell r="N159">
            <v>4800</v>
          </cell>
          <cell r="O159">
            <v>4800</v>
          </cell>
          <cell r="P159">
            <v>4800</v>
          </cell>
        </row>
        <row r="160">
          <cell r="B160" t="str">
            <v>06.03.01.01.01</v>
          </cell>
          <cell r="C160" t="str">
            <v>New Stone Road  Access - Bell Mouth Sites (up to 60m2) - Assumed excavation of top soil  &amp; including terram</v>
          </cell>
          <cell r="D160">
            <v>0</v>
          </cell>
          <cell r="E160">
            <v>0</v>
          </cell>
          <cell r="F160">
            <v>0</v>
          </cell>
          <cell r="G160">
            <v>15300</v>
          </cell>
          <cell r="H160">
            <v>1700</v>
          </cell>
          <cell r="I160">
            <v>1700</v>
          </cell>
          <cell r="J160">
            <v>1700</v>
          </cell>
          <cell r="K160">
            <v>1700</v>
          </cell>
          <cell r="L160">
            <v>1700</v>
          </cell>
          <cell r="M160">
            <v>1700</v>
          </cell>
          <cell r="N160">
            <v>1700</v>
          </cell>
          <cell r="O160">
            <v>1700</v>
          </cell>
          <cell r="P160">
            <v>1700</v>
          </cell>
        </row>
        <row r="161">
          <cell r="B161" t="str">
            <v>06.03.01.01.01.01</v>
          </cell>
          <cell r="C161" t="str">
            <v>Set up and demobilisation</v>
          </cell>
          <cell r="D161" t="str">
            <v>Sum</v>
          </cell>
          <cell r="E161">
            <v>10</v>
          </cell>
          <cell r="F161">
            <v>90</v>
          </cell>
          <cell r="G161">
            <v>900</v>
          </cell>
          <cell r="H161">
            <v>10</v>
          </cell>
          <cell r="I161">
            <v>10</v>
          </cell>
          <cell r="J161">
            <v>10</v>
          </cell>
          <cell r="K161">
            <v>10</v>
          </cell>
          <cell r="L161">
            <v>10</v>
          </cell>
          <cell r="M161">
            <v>10</v>
          </cell>
          <cell r="N161">
            <v>10</v>
          </cell>
          <cell r="O161">
            <v>10</v>
          </cell>
          <cell r="P161">
            <v>10</v>
          </cell>
        </row>
        <row r="162">
          <cell r="B162" t="str">
            <v>06.03.01.01.01.02</v>
          </cell>
          <cell r="C162" t="str">
            <v>Excavation of top soil if requested</v>
          </cell>
          <cell r="D162" t="str">
            <v>m3</v>
          </cell>
          <cell r="E162">
            <v>10</v>
          </cell>
          <cell r="F162">
            <v>90</v>
          </cell>
          <cell r="G162">
            <v>900</v>
          </cell>
          <cell r="H162">
            <v>10</v>
          </cell>
          <cell r="I162">
            <v>10</v>
          </cell>
          <cell r="J162">
            <v>10</v>
          </cell>
          <cell r="K162">
            <v>10</v>
          </cell>
          <cell r="L162">
            <v>10</v>
          </cell>
          <cell r="M162">
            <v>10</v>
          </cell>
          <cell r="N162">
            <v>10</v>
          </cell>
          <cell r="O162">
            <v>10</v>
          </cell>
          <cell r="P162">
            <v>10</v>
          </cell>
        </row>
        <row r="163">
          <cell r="B163" t="str">
            <v>06.03.01.01.01.03</v>
          </cell>
          <cell r="C163" t="str">
            <v>Extra Over (E/O) rates for Geogrid</v>
          </cell>
          <cell r="D163" t="str">
            <v>m2</v>
          </cell>
          <cell r="E163">
            <v>10</v>
          </cell>
          <cell r="F163">
            <v>90</v>
          </cell>
          <cell r="G163">
            <v>900</v>
          </cell>
          <cell r="H163">
            <v>10</v>
          </cell>
          <cell r="I163">
            <v>10</v>
          </cell>
          <cell r="J163">
            <v>10</v>
          </cell>
          <cell r="K163">
            <v>10</v>
          </cell>
          <cell r="L163">
            <v>10</v>
          </cell>
          <cell r="M163">
            <v>10</v>
          </cell>
          <cell r="N163">
            <v>10</v>
          </cell>
          <cell r="O163">
            <v>10</v>
          </cell>
          <cell r="P163">
            <v>10</v>
          </cell>
        </row>
        <row r="164">
          <cell r="B164" t="str">
            <v>06.03.01.01.01.04</v>
          </cell>
          <cell r="C164" t="str">
            <v>Using  Recycled Material for New Stone Road Access</v>
          </cell>
          <cell r="D164">
            <v>0</v>
          </cell>
          <cell r="E164">
            <v>0</v>
          </cell>
          <cell r="F164">
            <v>0</v>
          </cell>
          <cell r="G164">
            <v>6300</v>
          </cell>
          <cell r="H164">
            <v>700</v>
          </cell>
          <cell r="I164">
            <v>700</v>
          </cell>
          <cell r="J164">
            <v>700</v>
          </cell>
          <cell r="K164">
            <v>700</v>
          </cell>
          <cell r="L164">
            <v>700</v>
          </cell>
          <cell r="M164">
            <v>700</v>
          </cell>
          <cell r="N164">
            <v>700</v>
          </cell>
          <cell r="O164">
            <v>700</v>
          </cell>
          <cell r="P164">
            <v>700</v>
          </cell>
        </row>
        <row r="165">
          <cell r="B165" t="str">
            <v>06.03.01.01.01.04.01</v>
          </cell>
          <cell r="C165" t="str">
            <v>Install Recycled Material Stone Road (200mm thick)</v>
          </cell>
          <cell r="D165" t="str">
            <v>m2</v>
          </cell>
          <cell r="E165">
            <v>10</v>
          </cell>
          <cell r="F165">
            <v>90</v>
          </cell>
          <cell r="G165">
            <v>900</v>
          </cell>
          <cell r="H165">
            <v>10</v>
          </cell>
          <cell r="I165">
            <v>10</v>
          </cell>
          <cell r="J165">
            <v>10</v>
          </cell>
          <cell r="K165">
            <v>10</v>
          </cell>
          <cell r="L165">
            <v>10</v>
          </cell>
          <cell r="M165">
            <v>10</v>
          </cell>
          <cell r="N165">
            <v>10</v>
          </cell>
          <cell r="O165">
            <v>10</v>
          </cell>
          <cell r="P165">
            <v>10</v>
          </cell>
        </row>
        <row r="166">
          <cell r="B166" t="str">
            <v>06.03.01.01.01.04.02</v>
          </cell>
          <cell r="C166" t="str">
            <v>Install Recycled Material Stone Road (250mm thick)</v>
          </cell>
          <cell r="D166" t="str">
            <v>m2</v>
          </cell>
          <cell r="E166">
            <v>10</v>
          </cell>
          <cell r="F166">
            <v>90</v>
          </cell>
          <cell r="G166">
            <v>900</v>
          </cell>
          <cell r="H166">
            <v>10</v>
          </cell>
          <cell r="I166">
            <v>10</v>
          </cell>
          <cell r="J166">
            <v>10</v>
          </cell>
          <cell r="K166">
            <v>10</v>
          </cell>
          <cell r="L166">
            <v>10</v>
          </cell>
          <cell r="M166">
            <v>10</v>
          </cell>
          <cell r="N166">
            <v>10</v>
          </cell>
          <cell r="O166">
            <v>10</v>
          </cell>
          <cell r="P166">
            <v>10</v>
          </cell>
        </row>
        <row r="167">
          <cell r="B167" t="str">
            <v>06.03.01.01.01.04.03</v>
          </cell>
          <cell r="C167" t="str">
            <v>Install Recycled Material Stone Road (300mm thick)</v>
          </cell>
          <cell r="D167" t="str">
            <v>m2</v>
          </cell>
          <cell r="E167">
            <v>10</v>
          </cell>
          <cell r="F167">
            <v>90</v>
          </cell>
          <cell r="G167">
            <v>900</v>
          </cell>
          <cell r="H167">
            <v>10</v>
          </cell>
          <cell r="I167">
            <v>10</v>
          </cell>
          <cell r="J167">
            <v>10</v>
          </cell>
          <cell r="K167">
            <v>10</v>
          </cell>
          <cell r="L167">
            <v>10</v>
          </cell>
          <cell r="M167">
            <v>10</v>
          </cell>
          <cell r="N167">
            <v>10</v>
          </cell>
          <cell r="O167">
            <v>10</v>
          </cell>
          <cell r="P167">
            <v>10</v>
          </cell>
        </row>
        <row r="168">
          <cell r="B168" t="str">
            <v>06.03.01.01.01.04.04</v>
          </cell>
          <cell r="C168" t="str">
            <v>Remove Recycled Material Stone Road (200mm thick)</v>
          </cell>
          <cell r="D168" t="str">
            <v>m2</v>
          </cell>
          <cell r="E168">
            <v>10</v>
          </cell>
          <cell r="F168">
            <v>90</v>
          </cell>
          <cell r="G168">
            <v>900</v>
          </cell>
          <cell r="H168">
            <v>10</v>
          </cell>
          <cell r="I168">
            <v>10</v>
          </cell>
          <cell r="J168">
            <v>10</v>
          </cell>
          <cell r="K168">
            <v>10</v>
          </cell>
          <cell r="L168">
            <v>10</v>
          </cell>
          <cell r="M168">
            <v>10</v>
          </cell>
          <cell r="N168">
            <v>10</v>
          </cell>
          <cell r="O168">
            <v>10</v>
          </cell>
          <cell r="P168">
            <v>10</v>
          </cell>
        </row>
        <row r="169">
          <cell r="B169" t="str">
            <v>06.03.01.01.01.04.05</v>
          </cell>
          <cell r="C169" t="str">
            <v>Remove Recycled Material Stone Road (250mm thick)</v>
          </cell>
          <cell r="D169" t="str">
            <v>m2</v>
          </cell>
          <cell r="E169">
            <v>10</v>
          </cell>
          <cell r="F169">
            <v>90</v>
          </cell>
          <cell r="G169">
            <v>900</v>
          </cell>
          <cell r="H169">
            <v>10</v>
          </cell>
          <cell r="I169">
            <v>10</v>
          </cell>
          <cell r="J169">
            <v>10</v>
          </cell>
          <cell r="K169">
            <v>10</v>
          </cell>
          <cell r="L169">
            <v>10</v>
          </cell>
          <cell r="M169">
            <v>10</v>
          </cell>
          <cell r="N169">
            <v>10</v>
          </cell>
          <cell r="O169">
            <v>10</v>
          </cell>
          <cell r="P169">
            <v>10</v>
          </cell>
        </row>
        <row r="170">
          <cell r="B170" t="str">
            <v>06.03.01.01.01.04.06</v>
          </cell>
          <cell r="C170" t="str">
            <v>Remove Recycled Material Stone Road (300mm thick)</v>
          </cell>
          <cell r="D170" t="str">
            <v>m2</v>
          </cell>
          <cell r="E170">
            <v>10</v>
          </cell>
          <cell r="F170">
            <v>90</v>
          </cell>
          <cell r="G170">
            <v>900</v>
          </cell>
          <cell r="H170">
            <v>10</v>
          </cell>
          <cell r="I170">
            <v>10</v>
          </cell>
          <cell r="J170">
            <v>10</v>
          </cell>
          <cell r="K170">
            <v>10</v>
          </cell>
          <cell r="L170">
            <v>10</v>
          </cell>
          <cell r="M170">
            <v>10</v>
          </cell>
          <cell r="N170">
            <v>10</v>
          </cell>
          <cell r="O170">
            <v>10</v>
          </cell>
          <cell r="P170">
            <v>10</v>
          </cell>
        </row>
        <row r="171">
          <cell r="B171" t="str">
            <v>06.03.01.01.01.04.07</v>
          </cell>
          <cell r="C171" t="str">
            <v>Upgrade existing tracks with Recycled Material (100mm thick &amp; grading)</v>
          </cell>
          <cell r="D171" t="str">
            <v>m2</v>
          </cell>
          <cell r="E171">
            <v>10</v>
          </cell>
          <cell r="F171">
            <v>90</v>
          </cell>
          <cell r="G171">
            <v>900</v>
          </cell>
          <cell r="H171">
            <v>10</v>
          </cell>
          <cell r="I171">
            <v>10</v>
          </cell>
          <cell r="J171">
            <v>10</v>
          </cell>
          <cell r="K171">
            <v>10</v>
          </cell>
          <cell r="L171">
            <v>10</v>
          </cell>
          <cell r="M171">
            <v>10</v>
          </cell>
          <cell r="N171">
            <v>10</v>
          </cell>
          <cell r="O171">
            <v>10</v>
          </cell>
          <cell r="P171">
            <v>10</v>
          </cell>
        </row>
        <row r="172">
          <cell r="B172" t="str">
            <v>06.03.01.01.01.05</v>
          </cell>
          <cell r="C172" t="str">
            <v>Using Quarried Material for New Stone Road Access</v>
          </cell>
          <cell r="D172">
            <v>0</v>
          </cell>
          <cell r="E172">
            <v>0</v>
          </cell>
          <cell r="F172">
            <v>0</v>
          </cell>
          <cell r="G172">
            <v>6300</v>
          </cell>
          <cell r="H172">
            <v>700</v>
          </cell>
          <cell r="I172">
            <v>700</v>
          </cell>
          <cell r="J172">
            <v>700</v>
          </cell>
          <cell r="K172">
            <v>700</v>
          </cell>
          <cell r="L172">
            <v>700</v>
          </cell>
          <cell r="M172">
            <v>700</v>
          </cell>
          <cell r="N172">
            <v>700</v>
          </cell>
          <cell r="O172">
            <v>700</v>
          </cell>
          <cell r="P172">
            <v>700</v>
          </cell>
        </row>
        <row r="173">
          <cell r="B173" t="str">
            <v>06.03.01.01.01.05.01</v>
          </cell>
          <cell r="C173" t="str">
            <v>Install Quarried Material Stone Road (200mm thick)</v>
          </cell>
          <cell r="D173" t="str">
            <v>m2</v>
          </cell>
          <cell r="E173">
            <v>10</v>
          </cell>
          <cell r="F173">
            <v>90</v>
          </cell>
          <cell r="G173">
            <v>900</v>
          </cell>
          <cell r="H173">
            <v>10</v>
          </cell>
          <cell r="I173">
            <v>10</v>
          </cell>
          <cell r="J173">
            <v>10</v>
          </cell>
          <cell r="K173">
            <v>10</v>
          </cell>
          <cell r="L173">
            <v>10</v>
          </cell>
          <cell r="M173">
            <v>10</v>
          </cell>
          <cell r="N173">
            <v>10</v>
          </cell>
          <cell r="O173">
            <v>10</v>
          </cell>
          <cell r="P173">
            <v>10</v>
          </cell>
        </row>
        <row r="174">
          <cell r="B174" t="str">
            <v>06.03.01.01.01.05.02</v>
          </cell>
          <cell r="C174" t="str">
            <v>Install Quarried Material Stone Road (250mm thick)</v>
          </cell>
          <cell r="D174" t="str">
            <v>m2</v>
          </cell>
          <cell r="E174">
            <v>10</v>
          </cell>
          <cell r="F174">
            <v>90</v>
          </cell>
          <cell r="G174">
            <v>900</v>
          </cell>
          <cell r="H174">
            <v>10</v>
          </cell>
          <cell r="I174">
            <v>10</v>
          </cell>
          <cell r="J174">
            <v>10</v>
          </cell>
          <cell r="K174">
            <v>10</v>
          </cell>
          <cell r="L174">
            <v>10</v>
          </cell>
          <cell r="M174">
            <v>10</v>
          </cell>
          <cell r="N174">
            <v>10</v>
          </cell>
          <cell r="O174">
            <v>10</v>
          </cell>
          <cell r="P174">
            <v>10</v>
          </cell>
        </row>
        <row r="175">
          <cell r="B175" t="str">
            <v>06.03.01.01.01.05.03</v>
          </cell>
          <cell r="C175" t="str">
            <v>Install Quarried Material Stone Road (300mm thick)</v>
          </cell>
          <cell r="D175" t="str">
            <v>m2</v>
          </cell>
          <cell r="E175">
            <v>10</v>
          </cell>
          <cell r="F175">
            <v>90</v>
          </cell>
          <cell r="G175">
            <v>900</v>
          </cell>
          <cell r="H175">
            <v>10</v>
          </cell>
          <cell r="I175">
            <v>10</v>
          </cell>
          <cell r="J175">
            <v>10</v>
          </cell>
          <cell r="K175">
            <v>10</v>
          </cell>
          <cell r="L175">
            <v>10</v>
          </cell>
          <cell r="M175">
            <v>10</v>
          </cell>
          <cell r="N175">
            <v>10</v>
          </cell>
          <cell r="O175">
            <v>10</v>
          </cell>
          <cell r="P175">
            <v>10</v>
          </cell>
        </row>
        <row r="176">
          <cell r="B176" t="str">
            <v>06.03.01.01.01.05.04</v>
          </cell>
          <cell r="C176" t="str">
            <v>Remove Quarried Material Stone Road (200mm thick)</v>
          </cell>
          <cell r="D176" t="str">
            <v>m2</v>
          </cell>
          <cell r="E176">
            <v>10</v>
          </cell>
          <cell r="F176">
            <v>90</v>
          </cell>
          <cell r="G176">
            <v>900</v>
          </cell>
          <cell r="H176">
            <v>10</v>
          </cell>
          <cell r="I176">
            <v>10</v>
          </cell>
          <cell r="J176">
            <v>10</v>
          </cell>
          <cell r="K176">
            <v>10</v>
          </cell>
          <cell r="L176">
            <v>10</v>
          </cell>
          <cell r="M176">
            <v>10</v>
          </cell>
          <cell r="N176">
            <v>10</v>
          </cell>
          <cell r="O176">
            <v>10</v>
          </cell>
          <cell r="P176">
            <v>10</v>
          </cell>
        </row>
        <row r="177">
          <cell r="B177" t="str">
            <v>06.03.01.01.01.05.05</v>
          </cell>
          <cell r="C177" t="str">
            <v>Remove Quarried Material Stone Road (250mm thick)</v>
          </cell>
          <cell r="D177" t="str">
            <v>m2</v>
          </cell>
          <cell r="E177">
            <v>10</v>
          </cell>
          <cell r="F177">
            <v>90</v>
          </cell>
          <cell r="G177">
            <v>900</v>
          </cell>
          <cell r="H177">
            <v>10</v>
          </cell>
          <cell r="I177">
            <v>10</v>
          </cell>
          <cell r="J177">
            <v>10</v>
          </cell>
          <cell r="K177">
            <v>10</v>
          </cell>
          <cell r="L177">
            <v>10</v>
          </cell>
          <cell r="M177">
            <v>10</v>
          </cell>
          <cell r="N177">
            <v>10</v>
          </cell>
          <cell r="O177">
            <v>10</v>
          </cell>
          <cell r="P177">
            <v>10</v>
          </cell>
        </row>
        <row r="178">
          <cell r="B178" t="str">
            <v>06.03.01.01.01.05.06</v>
          </cell>
          <cell r="C178" t="str">
            <v>Remove Quarried Material Stone Road (300mm thick)</v>
          </cell>
          <cell r="D178" t="str">
            <v>m2</v>
          </cell>
          <cell r="E178">
            <v>10</v>
          </cell>
          <cell r="F178">
            <v>90</v>
          </cell>
          <cell r="G178">
            <v>900</v>
          </cell>
          <cell r="H178">
            <v>10</v>
          </cell>
          <cell r="I178">
            <v>10</v>
          </cell>
          <cell r="J178">
            <v>10</v>
          </cell>
          <cell r="K178">
            <v>10</v>
          </cell>
          <cell r="L178">
            <v>10</v>
          </cell>
          <cell r="M178">
            <v>10</v>
          </cell>
          <cell r="N178">
            <v>10</v>
          </cell>
          <cell r="O178">
            <v>10</v>
          </cell>
          <cell r="P178">
            <v>10</v>
          </cell>
        </row>
        <row r="179">
          <cell r="B179" t="str">
            <v>06.03.01.01.01.05.07</v>
          </cell>
          <cell r="C179" t="str">
            <v>Upgrade existing tracks with Quarried Material (100mm thick &amp; grading)</v>
          </cell>
          <cell r="D179" t="str">
            <v>m2</v>
          </cell>
          <cell r="E179">
            <v>10</v>
          </cell>
          <cell r="F179">
            <v>90</v>
          </cell>
          <cell r="G179">
            <v>900</v>
          </cell>
          <cell r="H179">
            <v>10</v>
          </cell>
          <cell r="I179">
            <v>10</v>
          </cell>
          <cell r="J179">
            <v>10</v>
          </cell>
          <cell r="K179">
            <v>10</v>
          </cell>
          <cell r="L179">
            <v>10</v>
          </cell>
          <cell r="M179">
            <v>10</v>
          </cell>
          <cell r="N179">
            <v>10</v>
          </cell>
          <cell r="O179">
            <v>10</v>
          </cell>
          <cell r="P179">
            <v>10</v>
          </cell>
        </row>
        <row r="180">
          <cell r="B180" t="str">
            <v>06.03.01.01.02</v>
          </cell>
          <cell r="C180" t="str">
            <v>New Stone Roads / Crane Pads/MEWP Pads/Piling Platform Sites over 60m2 laid on excavated topsoil &amp; including terram</v>
          </cell>
          <cell r="D180">
            <v>0</v>
          </cell>
          <cell r="E180">
            <v>0</v>
          </cell>
          <cell r="F180">
            <v>0</v>
          </cell>
          <cell r="G180">
            <v>27900</v>
          </cell>
          <cell r="H180">
            <v>3100</v>
          </cell>
          <cell r="I180">
            <v>3100</v>
          </cell>
          <cell r="J180">
            <v>3100</v>
          </cell>
          <cell r="K180">
            <v>3100</v>
          </cell>
          <cell r="L180">
            <v>3100</v>
          </cell>
          <cell r="M180">
            <v>3100</v>
          </cell>
          <cell r="N180">
            <v>3100</v>
          </cell>
          <cell r="O180">
            <v>3100</v>
          </cell>
          <cell r="P180">
            <v>3100</v>
          </cell>
        </row>
        <row r="181">
          <cell r="B181" t="str">
            <v>06.03.01.01.02.01</v>
          </cell>
          <cell r="C181" t="str">
            <v>Set up and demobilisation</v>
          </cell>
          <cell r="D181" t="str">
            <v>Sum</v>
          </cell>
          <cell r="E181">
            <v>10</v>
          </cell>
          <cell r="F181">
            <v>90</v>
          </cell>
          <cell r="G181">
            <v>900</v>
          </cell>
          <cell r="H181">
            <v>10</v>
          </cell>
          <cell r="I181">
            <v>10</v>
          </cell>
          <cell r="J181">
            <v>10</v>
          </cell>
          <cell r="K181">
            <v>10</v>
          </cell>
          <cell r="L181">
            <v>10</v>
          </cell>
          <cell r="M181">
            <v>10</v>
          </cell>
          <cell r="N181">
            <v>10</v>
          </cell>
          <cell r="O181">
            <v>10</v>
          </cell>
          <cell r="P181">
            <v>10</v>
          </cell>
        </row>
        <row r="182">
          <cell r="B182" t="str">
            <v>06.03.01.01.02.02</v>
          </cell>
          <cell r="C182" t="str">
            <v>Excavation of top soil if requested</v>
          </cell>
          <cell r="D182" t="str">
            <v>m3</v>
          </cell>
          <cell r="E182">
            <v>10</v>
          </cell>
          <cell r="F182">
            <v>90</v>
          </cell>
          <cell r="G182">
            <v>900</v>
          </cell>
          <cell r="H182">
            <v>10</v>
          </cell>
          <cell r="I182">
            <v>10</v>
          </cell>
          <cell r="J182">
            <v>10</v>
          </cell>
          <cell r="K182">
            <v>10</v>
          </cell>
          <cell r="L182">
            <v>10</v>
          </cell>
          <cell r="M182">
            <v>10</v>
          </cell>
          <cell r="N182">
            <v>10</v>
          </cell>
          <cell r="O182">
            <v>10</v>
          </cell>
          <cell r="P182">
            <v>10</v>
          </cell>
        </row>
        <row r="183">
          <cell r="B183" t="str">
            <v>06.03.01.01.02.03</v>
          </cell>
          <cell r="C183" t="str">
            <v>Extra Over (E/O) rates for Geogrid</v>
          </cell>
          <cell r="D183" t="str">
            <v>m2</v>
          </cell>
          <cell r="E183">
            <v>10</v>
          </cell>
          <cell r="F183">
            <v>90</v>
          </cell>
          <cell r="G183">
            <v>900</v>
          </cell>
          <cell r="H183">
            <v>10</v>
          </cell>
          <cell r="I183">
            <v>10</v>
          </cell>
          <cell r="J183">
            <v>10</v>
          </cell>
          <cell r="K183">
            <v>10</v>
          </cell>
          <cell r="L183">
            <v>10</v>
          </cell>
          <cell r="M183">
            <v>10</v>
          </cell>
          <cell r="N183">
            <v>10</v>
          </cell>
          <cell r="O183">
            <v>10</v>
          </cell>
          <cell r="P183">
            <v>10</v>
          </cell>
        </row>
        <row r="184">
          <cell r="B184" t="str">
            <v>06.03.01.01.02.04</v>
          </cell>
          <cell r="C184" t="str">
            <v>Using  Recycled Material for New Stone Road Access</v>
          </cell>
          <cell r="D184">
            <v>0</v>
          </cell>
          <cell r="E184">
            <v>0</v>
          </cell>
          <cell r="F184">
            <v>0</v>
          </cell>
          <cell r="G184">
            <v>12600</v>
          </cell>
          <cell r="H184">
            <v>1400</v>
          </cell>
          <cell r="I184">
            <v>1400</v>
          </cell>
          <cell r="J184">
            <v>1400</v>
          </cell>
          <cell r="K184">
            <v>1400</v>
          </cell>
          <cell r="L184">
            <v>1400</v>
          </cell>
          <cell r="M184">
            <v>1400</v>
          </cell>
          <cell r="N184">
            <v>1400</v>
          </cell>
          <cell r="O184">
            <v>1400</v>
          </cell>
          <cell r="P184">
            <v>1400</v>
          </cell>
        </row>
        <row r="185">
          <cell r="B185" t="str">
            <v>06.03.01.01.02.04.01</v>
          </cell>
          <cell r="C185" t="str">
            <v>Install Stone Road (200mm thick)</v>
          </cell>
          <cell r="D185" t="str">
            <v>m2</v>
          </cell>
          <cell r="E185">
            <v>10</v>
          </cell>
          <cell r="F185">
            <v>90</v>
          </cell>
          <cell r="G185">
            <v>900</v>
          </cell>
          <cell r="H185">
            <v>10</v>
          </cell>
          <cell r="I185">
            <v>10</v>
          </cell>
          <cell r="J185">
            <v>10</v>
          </cell>
          <cell r="K185">
            <v>10</v>
          </cell>
          <cell r="L185">
            <v>10</v>
          </cell>
          <cell r="M185">
            <v>10</v>
          </cell>
          <cell r="N185">
            <v>10</v>
          </cell>
          <cell r="O185">
            <v>10</v>
          </cell>
          <cell r="P185">
            <v>10</v>
          </cell>
        </row>
        <row r="186">
          <cell r="B186" t="str">
            <v>06.03.01.01.02.04.02</v>
          </cell>
          <cell r="C186" t="str">
            <v>Uplift  Stone Road  to adjacent area upon completion  (200mm thick  )</v>
          </cell>
          <cell r="D186" t="str">
            <v>m2</v>
          </cell>
          <cell r="E186">
            <v>10</v>
          </cell>
          <cell r="F186">
            <v>90</v>
          </cell>
          <cell r="G186">
            <v>900</v>
          </cell>
          <cell r="H186">
            <v>10</v>
          </cell>
          <cell r="I186">
            <v>10</v>
          </cell>
          <cell r="J186">
            <v>10</v>
          </cell>
          <cell r="K186">
            <v>10</v>
          </cell>
          <cell r="L186">
            <v>10</v>
          </cell>
          <cell r="M186">
            <v>10</v>
          </cell>
          <cell r="N186">
            <v>10</v>
          </cell>
          <cell r="O186">
            <v>10</v>
          </cell>
          <cell r="P186">
            <v>10</v>
          </cell>
        </row>
        <row r="187">
          <cell r="B187" t="str">
            <v>06.03.01.01.02.04.03</v>
          </cell>
          <cell r="C187" t="str">
            <v>Remove Stone Road  inc disposal (200mm thick)</v>
          </cell>
          <cell r="D187" t="str">
            <v>m2</v>
          </cell>
          <cell r="E187">
            <v>10</v>
          </cell>
          <cell r="F187">
            <v>90</v>
          </cell>
          <cell r="G187">
            <v>900</v>
          </cell>
          <cell r="H187">
            <v>10</v>
          </cell>
          <cell r="I187">
            <v>10</v>
          </cell>
          <cell r="J187">
            <v>10</v>
          </cell>
          <cell r="K187">
            <v>10</v>
          </cell>
          <cell r="L187">
            <v>10</v>
          </cell>
          <cell r="M187">
            <v>10</v>
          </cell>
          <cell r="N187">
            <v>10</v>
          </cell>
          <cell r="O187">
            <v>10</v>
          </cell>
          <cell r="P187">
            <v>10</v>
          </cell>
        </row>
        <row r="188">
          <cell r="B188" t="str">
            <v>06.03.01.01.02.04.04</v>
          </cell>
          <cell r="C188" t="str">
            <v>Install Stone Road (250mm thick)</v>
          </cell>
          <cell r="D188" t="str">
            <v>m2</v>
          </cell>
          <cell r="E188">
            <v>10</v>
          </cell>
          <cell r="F188">
            <v>90</v>
          </cell>
          <cell r="G188">
            <v>900</v>
          </cell>
          <cell r="H188">
            <v>10</v>
          </cell>
          <cell r="I188">
            <v>10</v>
          </cell>
          <cell r="J188">
            <v>10</v>
          </cell>
          <cell r="K188">
            <v>10</v>
          </cell>
          <cell r="L188">
            <v>10</v>
          </cell>
          <cell r="M188">
            <v>10</v>
          </cell>
          <cell r="N188">
            <v>10</v>
          </cell>
          <cell r="O188">
            <v>10</v>
          </cell>
          <cell r="P188">
            <v>10</v>
          </cell>
        </row>
        <row r="189">
          <cell r="B189" t="str">
            <v>06.03.01.01.02.04.05</v>
          </cell>
          <cell r="C189" t="str">
            <v>Uplift  Stone Road  to adjacent area upon completion  (250mm thick)</v>
          </cell>
          <cell r="D189" t="str">
            <v>m2</v>
          </cell>
          <cell r="E189">
            <v>10</v>
          </cell>
          <cell r="F189">
            <v>90</v>
          </cell>
          <cell r="G189">
            <v>900</v>
          </cell>
          <cell r="H189">
            <v>10</v>
          </cell>
          <cell r="I189">
            <v>10</v>
          </cell>
          <cell r="J189">
            <v>10</v>
          </cell>
          <cell r="K189">
            <v>10</v>
          </cell>
          <cell r="L189">
            <v>10</v>
          </cell>
          <cell r="M189">
            <v>10</v>
          </cell>
          <cell r="N189">
            <v>10</v>
          </cell>
          <cell r="O189">
            <v>10</v>
          </cell>
          <cell r="P189">
            <v>10</v>
          </cell>
        </row>
        <row r="190">
          <cell r="B190" t="str">
            <v>06.03.01.01.02.04.06</v>
          </cell>
          <cell r="C190" t="str">
            <v>Remove Stone Road (250mm thick)</v>
          </cell>
          <cell r="D190" t="str">
            <v>m2</v>
          </cell>
          <cell r="E190">
            <v>10</v>
          </cell>
          <cell r="F190">
            <v>90</v>
          </cell>
          <cell r="G190">
            <v>900</v>
          </cell>
          <cell r="H190">
            <v>10</v>
          </cell>
          <cell r="I190">
            <v>10</v>
          </cell>
          <cell r="J190">
            <v>10</v>
          </cell>
          <cell r="K190">
            <v>10</v>
          </cell>
          <cell r="L190">
            <v>10</v>
          </cell>
          <cell r="M190">
            <v>10</v>
          </cell>
          <cell r="N190">
            <v>10</v>
          </cell>
          <cell r="O190">
            <v>10</v>
          </cell>
          <cell r="P190">
            <v>10</v>
          </cell>
        </row>
        <row r="191">
          <cell r="B191" t="str">
            <v>06.03.01.01.02.04.07</v>
          </cell>
          <cell r="C191" t="str">
            <v>Install Stone Road (300mm thick)</v>
          </cell>
          <cell r="D191" t="str">
            <v>m2</v>
          </cell>
          <cell r="E191">
            <v>10</v>
          </cell>
          <cell r="F191">
            <v>90</v>
          </cell>
          <cell r="G191">
            <v>900</v>
          </cell>
          <cell r="H191">
            <v>10</v>
          </cell>
          <cell r="I191">
            <v>10</v>
          </cell>
          <cell r="J191">
            <v>10</v>
          </cell>
          <cell r="K191">
            <v>10</v>
          </cell>
          <cell r="L191">
            <v>10</v>
          </cell>
          <cell r="M191">
            <v>10</v>
          </cell>
          <cell r="N191">
            <v>10</v>
          </cell>
          <cell r="O191">
            <v>10</v>
          </cell>
          <cell r="P191">
            <v>10</v>
          </cell>
        </row>
        <row r="192">
          <cell r="B192" t="str">
            <v>06.03.01.01.02.04.08</v>
          </cell>
          <cell r="C192" t="str">
            <v>Uplift  Stone Road  to adjacent area upon completion  (300mm thick)</v>
          </cell>
          <cell r="D192" t="str">
            <v>m2</v>
          </cell>
          <cell r="E192">
            <v>10</v>
          </cell>
          <cell r="F192">
            <v>90</v>
          </cell>
          <cell r="G192">
            <v>900</v>
          </cell>
          <cell r="H192">
            <v>10</v>
          </cell>
          <cell r="I192">
            <v>10</v>
          </cell>
          <cell r="J192">
            <v>10</v>
          </cell>
          <cell r="K192">
            <v>10</v>
          </cell>
          <cell r="L192">
            <v>10</v>
          </cell>
          <cell r="M192">
            <v>10</v>
          </cell>
          <cell r="N192">
            <v>10</v>
          </cell>
          <cell r="O192">
            <v>10</v>
          </cell>
          <cell r="P192">
            <v>10</v>
          </cell>
        </row>
        <row r="193">
          <cell r="B193" t="str">
            <v>06.03.01.01.02.04.09</v>
          </cell>
          <cell r="C193" t="str">
            <v>Remove Stone Road (300mm thick)</v>
          </cell>
          <cell r="D193" t="str">
            <v>m2</v>
          </cell>
          <cell r="E193">
            <v>10</v>
          </cell>
          <cell r="F193">
            <v>90</v>
          </cell>
          <cell r="G193">
            <v>900</v>
          </cell>
          <cell r="H193">
            <v>10</v>
          </cell>
          <cell r="I193">
            <v>10</v>
          </cell>
          <cell r="J193">
            <v>10</v>
          </cell>
          <cell r="K193">
            <v>10</v>
          </cell>
          <cell r="L193">
            <v>10</v>
          </cell>
          <cell r="M193">
            <v>10</v>
          </cell>
          <cell r="N193">
            <v>10</v>
          </cell>
          <cell r="O193">
            <v>10</v>
          </cell>
          <cell r="P193">
            <v>10</v>
          </cell>
        </row>
        <row r="194">
          <cell r="B194" t="str">
            <v>06.03.01.01.02.04.10</v>
          </cell>
          <cell r="C194" t="str">
            <v>Install Stone Road (500mm thick)</v>
          </cell>
          <cell r="D194" t="str">
            <v>m2</v>
          </cell>
          <cell r="E194">
            <v>10</v>
          </cell>
          <cell r="F194">
            <v>90</v>
          </cell>
          <cell r="G194">
            <v>900</v>
          </cell>
          <cell r="H194">
            <v>10</v>
          </cell>
          <cell r="I194">
            <v>10</v>
          </cell>
          <cell r="J194">
            <v>10</v>
          </cell>
          <cell r="K194">
            <v>10</v>
          </cell>
          <cell r="L194">
            <v>10</v>
          </cell>
          <cell r="M194">
            <v>10</v>
          </cell>
          <cell r="N194">
            <v>10</v>
          </cell>
          <cell r="O194">
            <v>10</v>
          </cell>
          <cell r="P194">
            <v>10</v>
          </cell>
        </row>
        <row r="195">
          <cell r="B195" t="str">
            <v>06.03.01.01.02.04.11</v>
          </cell>
          <cell r="C195" t="str">
            <v>Uplift  Stone Road  to adjacent area upon completion  (500mm thick)</v>
          </cell>
          <cell r="D195" t="str">
            <v>m2</v>
          </cell>
          <cell r="E195">
            <v>10</v>
          </cell>
          <cell r="F195">
            <v>90</v>
          </cell>
          <cell r="G195">
            <v>900</v>
          </cell>
          <cell r="H195">
            <v>10</v>
          </cell>
          <cell r="I195">
            <v>10</v>
          </cell>
          <cell r="J195">
            <v>10</v>
          </cell>
          <cell r="K195">
            <v>10</v>
          </cell>
          <cell r="L195">
            <v>10</v>
          </cell>
          <cell r="M195">
            <v>10</v>
          </cell>
          <cell r="N195">
            <v>10</v>
          </cell>
          <cell r="O195">
            <v>10</v>
          </cell>
          <cell r="P195">
            <v>10</v>
          </cell>
        </row>
        <row r="196">
          <cell r="B196" t="str">
            <v>06.03.01.01.02.04.12</v>
          </cell>
          <cell r="C196" t="str">
            <v>Remove Stone Road (500mm thick)</v>
          </cell>
          <cell r="D196" t="str">
            <v>m2</v>
          </cell>
          <cell r="E196">
            <v>10</v>
          </cell>
          <cell r="F196">
            <v>90</v>
          </cell>
          <cell r="G196">
            <v>900</v>
          </cell>
          <cell r="H196">
            <v>10</v>
          </cell>
          <cell r="I196">
            <v>10</v>
          </cell>
          <cell r="J196">
            <v>10</v>
          </cell>
          <cell r="K196">
            <v>10</v>
          </cell>
          <cell r="L196">
            <v>10</v>
          </cell>
          <cell r="M196">
            <v>10</v>
          </cell>
          <cell r="N196">
            <v>10</v>
          </cell>
          <cell r="O196">
            <v>10</v>
          </cell>
          <cell r="P196">
            <v>10</v>
          </cell>
        </row>
        <row r="197">
          <cell r="B197" t="str">
            <v>06.03.01.01.02.04.13</v>
          </cell>
          <cell r="C197" t="str">
            <v>Construction of Ramps and gradients</v>
          </cell>
          <cell r="D197" t="str">
            <v>m3</v>
          </cell>
          <cell r="E197">
            <v>10</v>
          </cell>
          <cell r="F197">
            <v>90</v>
          </cell>
          <cell r="G197">
            <v>900</v>
          </cell>
          <cell r="H197">
            <v>10</v>
          </cell>
          <cell r="I197">
            <v>10</v>
          </cell>
          <cell r="J197">
            <v>10</v>
          </cell>
          <cell r="K197">
            <v>10</v>
          </cell>
          <cell r="L197">
            <v>10</v>
          </cell>
          <cell r="M197">
            <v>10</v>
          </cell>
          <cell r="N197">
            <v>10</v>
          </cell>
          <cell r="O197">
            <v>10</v>
          </cell>
          <cell r="P197">
            <v>10</v>
          </cell>
        </row>
        <row r="198">
          <cell r="B198" t="str">
            <v>06.03.01.01.02.04.14</v>
          </cell>
          <cell r="C198" t="str">
            <v>Extra over rate for maintenance and repair of access roads where agreed with Wayleaves - using recycled material</v>
          </cell>
          <cell r="D198" t="str">
            <v>m2</v>
          </cell>
          <cell r="E198">
            <v>10</v>
          </cell>
          <cell r="F198">
            <v>90</v>
          </cell>
          <cell r="G198">
            <v>900</v>
          </cell>
          <cell r="H198">
            <v>10</v>
          </cell>
          <cell r="I198">
            <v>10</v>
          </cell>
          <cell r="J198">
            <v>10</v>
          </cell>
          <cell r="K198">
            <v>10</v>
          </cell>
          <cell r="L198">
            <v>10</v>
          </cell>
          <cell r="M198">
            <v>10</v>
          </cell>
          <cell r="N198">
            <v>10</v>
          </cell>
          <cell r="O198">
            <v>10</v>
          </cell>
          <cell r="P198">
            <v>10</v>
          </cell>
        </row>
        <row r="199">
          <cell r="B199" t="str">
            <v>06.03.01.01.02.05</v>
          </cell>
          <cell r="C199" t="str">
            <v>Using New quarried material Type 1 or equivalent</v>
          </cell>
          <cell r="D199">
            <v>0</v>
          </cell>
          <cell r="E199">
            <v>0</v>
          </cell>
          <cell r="F199">
            <v>0</v>
          </cell>
          <cell r="G199">
            <v>12600</v>
          </cell>
          <cell r="H199">
            <v>1400</v>
          </cell>
          <cell r="I199">
            <v>1400</v>
          </cell>
          <cell r="J199">
            <v>1400</v>
          </cell>
          <cell r="K199">
            <v>1400</v>
          </cell>
          <cell r="L199">
            <v>1400</v>
          </cell>
          <cell r="M199">
            <v>1400</v>
          </cell>
          <cell r="N199">
            <v>1400</v>
          </cell>
          <cell r="O199">
            <v>1400</v>
          </cell>
          <cell r="P199">
            <v>1400</v>
          </cell>
        </row>
        <row r="200">
          <cell r="B200" t="str">
            <v>06.03.01.01.02.05.01</v>
          </cell>
          <cell r="C200" t="str">
            <v>Install Stone Road (200mm thick)</v>
          </cell>
          <cell r="D200" t="str">
            <v>m2</v>
          </cell>
          <cell r="E200">
            <v>10</v>
          </cell>
          <cell r="F200">
            <v>90</v>
          </cell>
          <cell r="G200">
            <v>900</v>
          </cell>
          <cell r="H200">
            <v>10</v>
          </cell>
          <cell r="I200">
            <v>10</v>
          </cell>
          <cell r="J200">
            <v>10</v>
          </cell>
          <cell r="K200">
            <v>10</v>
          </cell>
          <cell r="L200">
            <v>10</v>
          </cell>
          <cell r="M200">
            <v>10</v>
          </cell>
          <cell r="N200">
            <v>10</v>
          </cell>
          <cell r="O200">
            <v>10</v>
          </cell>
          <cell r="P200">
            <v>10</v>
          </cell>
        </row>
        <row r="201">
          <cell r="B201" t="str">
            <v>06.03.01.01.02.05.02</v>
          </cell>
          <cell r="C201" t="str">
            <v>Uplift  Stone Road  to adjacent area upon completion  (200mm thick  )</v>
          </cell>
          <cell r="D201" t="str">
            <v>m2</v>
          </cell>
          <cell r="E201">
            <v>10</v>
          </cell>
          <cell r="F201">
            <v>90</v>
          </cell>
          <cell r="G201">
            <v>900</v>
          </cell>
          <cell r="H201">
            <v>10</v>
          </cell>
          <cell r="I201">
            <v>10</v>
          </cell>
          <cell r="J201">
            <v>10</v>
          </cell>
          <cell r="K201">
            <v>10</v>
          </cell>
          <cell r="L201">
            <v>10</v>
          </cell>
          <cell r="M201">
            <v>10</v>
          </cell>
          <cell r="N201">
            <v>10</v>
          </cell>
          <cell r="O201">
            <v>10</v>
          </cell>
          <cell r="P201">
            <v>10</v>
          </cell>
        </row>
        <row r="202">
          <cell r="B202" t="str">
            <v>06.03.01.01.02.05.03</v>
          </cell>
          <cell r="C202" t="str">
            <v>Remove Stone Road  inc disposal (200mm thick)</v>
          </cell>
          <cell r="D202" t="str">
            <v>m2</v>
          </cell>
          <cell r="E202">
            <v>10</v>
          </cell>
          <cell r="F202">
            <v>90</v>
          </cell>
          <cell r="G202">
            <v>900</v>
          </cell>
          <cell r="H202">
            <v>10</v>
          </cell>
          <cell r="I202">
            <v>10</v>
          </cell>
          <cell r="J202">
            <v>10</v>
          </cell>
          <cell r="K202">
            <v>10</v>
          </cell>
          <cell r="L202">
            <v>10</v>
          </cell>
          <cell r="M202">
            <v>10</v>
          </cell>
          <cell r="N202">
            <v>10</v>
          </cell>
          <cell r="O202">
            <v>10</v>
          </cell>
          <cell r="P202">
            <v>10</v>
          </cell>
        </row>
        <row r="203">
          <cell r="B203" t="str">
            <v>06.03.01.01.02.05.04</v>
          </cell>
          <cell r="C203" t="str">
            <v>Install Stone Road (250mm thick)</v>
          </cell>
          <cell r="D203" t="str">
            <v>m2</v>
          </cell>
          <cell r="E203">
            <v>10</v>
          </cell>
          <cell r="F203">
            <v>90</v>
          </cell>
          <cell r="G203">
            <v>900</v>
          </cell>
          <cell r="H203">
            <v>10</v>
          </cell>
          <cell r="I203">
            <v>10</v>
          </cell>
          <cell r="J203">
            <v>10</v>
          </cell>
          <cell r="K203">
            <v>10</v>
          </cell>
          <cell r="L203">
            <v>10</v>
          </cell>
          <cell r="M203">
            <v>10</v>
          </cell>
          <cell r="N203">
            <v>10</v>
          </cell>
          <cell r="O203">
            <v>10</v>
          </cell>
          <cell r="P203">
            <v>10</v>
          </cell>
        </row>
        <row r="204">
          <cell r="B204" t="str">
            <v>06.03.01.01.02.05.05</v>
          </cell>
          <cell r="C204" t="str">
            <v>Uplift  Stone Road  to adjacent area upon completion  (250mm thick)</v>
          </cell>
          <cell r="D204" t="str">
            <v>m2</v>
          </cell>
          <cell r="E204">
            <v>10</v>
          </cell>
          <cell r="F204">
            <v>90</v>
          </cell>
          <cell r="G204">
            <v>900</v>
          </cell>
          <cell r="H204">
            <v>10</v>
          </cell>
          <cell r="I204">
            <v>10</v>
          </cell>
          <cell r="J204">
            <v>10</v>
          </cell>
          <cell r="K204">
            <v>10</v>
          </cell>
          <cell r="L204">
            <v>10</v>
          </cell>
          <cell r="M204">
            <v>10</v>
          </cell>
          <cell r="N204">
            <v>10</v>
          </cell>
          <cell r="O204">
            <v>10</v>
          </cell>
          <cell r="P204">
            <v>10</v>
          </cell>
        </row>
        <row r="205">
          <cell r="B205" t="str">
            <v>06.03.01.01.02.05.06</v>
          </cell>
          <cell r="C205" t="str">
            <v>Remove Stone Road (250mm thick)</v>
          </cell>
          <cell r="D205" t="str">
            <v>m2</v>
          </cell>
          <cell r="E205">
            <v>10</v>
          </cell>
          <cell r="F205">
            <v>90</v>
          </cell>
          <cell r="G205">
            <v>900</v>
          </cell>
          <cell r="H205">
            <v>10</v>
          </cell>
          <cell r="I205">
            <v>10</v>
          </cell>
          <cell r="J205">
            <v>10</v>
          </cell>
          <cell r="K205">
            <v>10</v>
          </cell>
          <cell r="L205">
            <v>10</v>
          </cell>
          <cell r="M205">
            <v>10</v>
          </cell>
          <cell r="N205">
            <v>10</v>
          </cell>
          <cell r="O205">
            <v>10</v>
          </cell>
          <cell r="P205">
            <v>10</v>
          </cell>
        </row>
        <row r="206">
          <cell r="B206" t="str">
            <v>06.03.01.01.02.05.07</v>
          </cell>
          <cell r="C206" t="str">
            <v>Install Stone Road (300mm thick)</v>
          </cell>
          <cell r="D206" t="str">
            <v>m2</v>
          </cell>
          <cell r="E206">
            <v>10</v>
          </cell>
          <cell r="F206">
            <v>90</v>
          </cell>
          <cell r="G206">
            <v>900</v>
          </cell>
          <cell r="H206">
            <v>10</v>
          </cell>
          <cell r="I206">
            <v>10</v>
          </cell>
          <cell r="J206">
            <v>10</v>
          </cell>
          <cell r="K206">
            <v>10</v>
          </cell>
          <cell r="L206">
            <v>10</v>
          </cell>
          <cell r="M206">
            <v>10</v>
          </cell>
          <cell r="N206">
            <v>10</v>
          </cell>
          <cell r="O206">
            <v>10</v>
          </cell>
          <cell r="P206">
            <v>10</v>
          </cell>
        </row>
        <row r="207">
          <cell r="B207" t="str">
            <v>06.03.01.01.02.05.08</v>
          </cell>
          <cell r="C207" t="str">
            <v>Uplift  Stone Road  to adjacent area upon completion  (300mm thick)</v>
          </cell>
          <cell r="D207" t="str">
            <v>m2</v>
          </cell>
          <cell r="E207">
            <v>10</v>
          </cell>
          <cell r="F207">
            <v>90</v>
          </cell>
          <cell r="G207">
            <v>900</v>
          </cell>
          <cell r="H207">
            <v>10</v>
          </cell>
          <cell r="I207">
            <v>10</v>
          </cell>
          <cell r="J207">
            <v>10</v>
          </cell>
          <cell r="K207">
            <v>10</v>
          </cell>
          <cell r="L207">
            <v>10</v>
          </cell>
          <cell r="M207">
            <v>10</v>
          </cell>
          <cell r="N207">
            <v>10</v>
          </cell>
          <cell r="O207">
            <v>10</v>
          </cell>
          <cell r="P207">
            <v>10</v>
          </cell>
        </row>
        <row r="208">
          <cell r="B208" t="str">
            <v>06.03.01.01.02.05.09</v>
          </cell>
          <cell r="C208" t="str">
            <v>Remove Stone Road (300mm thick)</v>
          </cell>
          <cell r="D208" t="str">
            <v>m2</v>
          </cell>
          <cell r="E208">
            <v>10</v>
          </cell>
          <cell r="F208">
            <v>90</v>
          </cell>
          <cell r="G208">
            <v>900</v>
          </cell>
          <cell r="H208">
            <v>10</v>
          </cell>
          <cell r="I208">
            <v>10</v>
          </cell>
          <cell r="J208">
            <v>10</v>
          </cell>
          <cell r="K208">
            <v>10</v>
          </cell>
          <cell r="L208">
            <v>10</v>
          </cell>
          <cell r="M208">
            <v>10</v>
          </cell>
          <cell r="N208">
            <v>10</v>
          </cell>
          <cell r="O208">
            <v>10</v>
          </cell>
          <cell r="P208">
            <v>10</v>
          </cell>
        </row>
        <row r="209">
          <cell r="B209" t="str">
            <v>06.03.01.01.02.05.10</v>
          </cell>
          <cell r="C209" t="str">
            <v>Install Stone Road (500mm thick)</v>
          </cell>
          <cell r="D209" t="str">
            <v>m2</v>
          </cell>
          <cell r="E209">
            <v>10</v>
          </cell>
          <cell r="F209">
            <v>90</v>
          </cell>
          <cell r="G209">
            <v>900</v>
          </cell>
          <cell r="H209">
            <v>10</v>
          </cell>
          <cell r="I209">
            <v>10</v>
          </cell>
          <cell r="J209">
            <v>10</v>
          </cell>
          <cell r="K209">
            <v>10</v>
          </cell>
          <cell r="L209">
            <v>10</v>
          </cell>
          <cell r="M209">
            <v>10</v>
          </cell>
          <cell r="N209">
            <v>10</v>
          </cell>
          <cell r="O209">
            <v>10</v>
          </cell>
          <cell r="P209">
            <v>10</v>
          </cell>
        </row>
        <row r="210">
          <cell r="B210" t="str">
            <v>06.03.01.01.02.05.11</v>
          </cell>
          <cell r="C210" t="str">
            <v>Uplift  Stone Road  to adjacent area upon completion  (500mm thick)</v>
          </cell>
          <cell r="D210" t="str">
            <v>m2</v>
          </cell>
          <cell r="E210">
            <v>10</v>
          </cell>
          <cell r="F210">
            <v>90</v>
          </cell>
          <cell r="G210">
            <v>900</v>
          </cell>
          <cell r="H210">
            <v>10</v>
          </cell>
          <cell r="I210">
            <v>10</v>
          </cell>
          <cell r="J210">
            <v>10</v>
          </cell>
          <cell r="K210">
            <v>10</v>
          </cell>
          <cell r="L210">
            <v>10</v>
          </cell>
          <cell r="M210">
            <v>10</v>
          </cell>
          <cell r="N210">
            <v>10</v>
          </cell>
          <cell r="O210">
            <v>10</v>
          </cell>
          <cell r="P210">
            <v>10</v>
          </cell>
        </row>
        <row r="211">
          <cell r="B211" t="str">
            <v>06.03.01.01.02.05.12</v>
          </cell>
          <cell r="C211" t="str">
            <v>Remove Stone Road (500mm thick)</v>
          </cell>
          <cell r="D211" t="str">
            <v>m2</v>
          </cell>
          <cell r="E211">
            <v>10</v>
          </cell>
          <cell r="F211">
            <v>90</v>
          </cell>
          <cell r="G211">
            <v>900</v>
          </cell>
          <cell r="H211">
            <v>10</v>
          </cell>
          <cell r="I211">
            <v>10</v>
          </cell>
          <cell r="J211">
            <v>10</v>
          </cell>
          <cell r="K211">
            <v>10</v>
          </cell>
          <cell r="L211">
            <v>10</v>
          </cell>
          <cell r="M211">
            <v>10</v>
          </cell>
          <cell r="N211">
            <v>10</v>
          </cell>
          <cell r="O211">
            <v>10</v>
          </cell>
          <cell r="P211">
            <v>10</v>
          </cell>
        </row>
        <row r="212">
          <cell r="B212" t="str">
            <v>06.03.01.01.02.05.13</v>
          </cell>
          <cell r="C212" t="str">
            <v>Construction of Ramps and gradients</v>
          </cell>
          <cell r="D212" t="str">
            <v>m3</v>
          </cell>
          <cell r="E212">
            <v>10</v>
          </cell>
          <cell r="F212">
            <v>90</v>
          </cell>
          <cell r="G212">
            <v>900</v>
          </cell>
          <cell r="H212">
            <v>10</v>
          </cell>
          <cell r="I212">
            <v>10</v>
          </cell>
          <cell r="J212">
            <v>10</v>
          </cell>
          <cell r="K212">
            <v>10</v>
          </cell>
          <cell r="L212">
            <v>10</v>
          </cell>
          <cell r="M212">
            <v>10</v>
          </cell>
          <cell r="N212">
            <v>10</v>
          </cell>
          <cell r="O212">
            <v>10</v>
          </cell>
          <cell r="P212">
            <v>10</v>
          </cell>
        </row>
        <row r="213">
          <cell r="B213" t="str">
            <v>06.03.01.01.02.05.14</v>
          </cell>
          <cell r="C213" t="str">
            <v>Extra over rate for maintenance and repair of access roads where agreed with Wayleaves - using recycled material</v>
          </cell>
          <cell r="D213" t="str">
            <v>m2</v>
          </cell>
          <cell r="E213">
            <v>10</v>
          </cell>
          <cell r="F213">
            <v>90</v>
          </cell>
          <cell r="G213">
            <v>900</v>
          </cell>
          <cell r="H213">
            <v>10</v>
          </cell>
          <cell r="I213">
            <v>10</v>
          </cell>
          <cell r="J213">
            <v>10</v>
          </cell>
          <cell r="K213">
            <v>10</v>
          </cell>
          <cell r="L213">
            <v>10</v>
          </cell>
          <cell r="M213">
            <v>10</v>
          </cell>
          <cell r="N213">
            <v>10</v>
          </cell>
          <cell r="O213">
            <v>10</v>
          </cell>
          <cell r="P213">
            <v>10</v>
          </cell>
        </row>
        <row r="214">
          <cell r="B214" t="str">
            <v>06.03.01.02</v>
          </cell>
          <cell r="C214" t="str">
            <v>Temporary Roadways</v>
          </cell>
          <cell r="D214">
            <v>0</v>
          </cell>
          <cell r="E214">
            <v>0</v>
          </cell>
          <cell r="F214">
            <v>0</v>
          </cell>
          <cell r="G214">
            <v>27900</v>
          </cell>
          <cell r="H214">
            <v>3100</v>
          </cell>
          <cell r="I214">
            <v>3100</v>
          </cell>
          <cell r="J214">
            <v>3100</v>
          </cell>
          <cell r="K214">
            <v>3100</v>
          </cell>
          <cell r="L214">
            <v>3100</v>
          </cell>
          <cell r="M214">
            <v>3100</v>
          </cell>
          <cell r="N214">
            <v>3100</v>
          </cell>
          <cell r="O214">
            <v>3100</v>
          </cell>
          <cell r="P214">
            <v>3100</v>
          </cell>
        </row>
        <row r="215">
          <cell r="B215" t="str">
            <v>06.03.01.02.01</v>
          </cell>
          <cell r="C215" t="str">
            <v>Metal Panels</v>
          </cell>
          <cell r="D215">
            <v>0</v>
          </cell>
          <cell r="E215">
            <v>0</v>
          </cell>
          <cell r="F215">
            <v>0</v>
          </cell>
          <cell r="G215">
            <v>6300</v>
          </cell>
          <cell r="H215">
            <v>700</v>
          </cell>
          <cell r="I215">
            <v>700</v>
          </cell>
          <cell r="J215">
            <v>700</v>
          </cell>
          <cell r="K215">
            <v>700</v>
          </cell>
          <cell r="L215">
            <v>700</v>
          </cell>
          <cell r="M215">
            <v>700</v>
          </cell>
          <cell r="N215">
            <v>700</v>
          </cell>
          <cell r="O215">
            <v>700</v>
          </cell>
          <cell r="P215">
            <v>700</v>
          </cell>
        </row>
        <row r="216">
          <cell r="B216" t="str">
            <v>06.03.01.02.01.01</v>
          </cell>
          <cell r="C216" t="str">
            <v>Rental Price per Panel First Week</v>
          </cell>
          <cell r="D216">
            <v>0</v>
          </cell>
          <cell r="E216">
            <v>0</v>
          </cell>
          <cell r="F216">
            <v>0</v>
          </cell>
          <cell r="G216">
            <v>2700</v>
          </cell>
          <cell r="H216">
            <v>300</v>
          </cell>
          <cell r="I216">
            <v>300</v>
          </cell>
          <cell r="J216">
            <v>300</v>
          </cell>
          <cell r="K216">
            <v>300</v>
          </cell>
          <cell r="L216">
            <v>300</v>
          </cell>
          <cell r="M216">
            <v>300</v>
          </cell>
          <cell r="N216">
            <v>300</v>
          </cell>
          <cell r="O216">
            <v>300</v>
          </cell>
          <cell r="P216">
            <v>300</v>
          </cell>
        </row>
        <row r="217">
          <cell r="B217" t="str">
            <v>06.03.01.02.01.01.01</v>
          </cell>
          <cell r="C217" t="str">
            <v>All panels -  season 1 (June - Aug)</v>
          </cell>
          <cell r="D217" t="str">
            <v>week</v>
          </cell>
          <cell r="E217">
            <v>10</v>
          </cell>
          <cell r="F217">
            <v>90</v>
          </cell>
          <cell r="G217">
            <v>900</v>
          </cell>
          <cell r="H217">
            <v>10</v>
          </cell>
          <cell r="I217">
            <v>10</v>
          </cell>
          <cell r="J217">
            <v>10</v>
          </cell>
          <cell r="K217">
            <v>10</v>
          </cell>
          <cell r="L217">
            <v>10</v>
          </cell>
          <cell r="M217">
            <v>10</v>
          </cell>
          <cell r="N217">
            <v>10</v>
          </cell>
          <cell r="O217">
            <v>10</v>
          </cell>
          <cell r="P217">
            <v>10</v>
          </cell>
        </row>
        <row r="218">
          <cell r="B218" t="str">
            <v>06.03.01.02.01.01.02</v>
          </cell>
          <cell r="C218" t="str">
            <v>All panels -  season 2 (May and September ONLY)</v>
          </cell>
          <cell r="D218" t="str">
            <v>week</v>
          </cell>
          <cell r="E218">
            <v>10</v>
          </cell>
          <cell r="F218">
            <v>90</v>
          </cell>
          <cell r="G218">
            <v>900</v>
          </cell>
          <cell r="H218">
            <v>10</v>
          </cell>
          <cell r="I218">
            <v>10</v>
          </cell>
          <cell r="J218">
            <v>10</v>
          </cell>
          <cell r="K218">
            <v>10</v>
          </cell>
          <cell r="L218">
            <v>10</v>
          </cell>
          <cell r="M218">
            <v>10</v>
          </cell>
          <cell r="N218">
            <v>10</v>
          </cell>
          <cell r="O218">
            <v>10</v>
          </cell>
          <cell r="P218">
            <v>10</v>
          </cell>
        </row>
        <row r="219">
          <cell r="B219" t="str">
            <v>06.03.01.02.01.01.03</v>
          </cell>
          <cell r="C219" t="str">
            <v>All panels -  season 3 (October - April)</v>
          </cell>
          <cell r="D219" t="str">
            <v>week</v>
          </cell>
          <cell r="E219">
            <v>10</v>
          </cell>
          <cell r="F219">
            <v>90</v>
          </cell>
          <cell r="G219">
            <v>900</v>
          </cell>
          <cell r="H219">
            <v>10</v>
          </cell>
          <cell r="I219">
            <v>10</v>
          </cell>
          <cell r="J219">
            <v>10</v>
          </cell>
          <cell r="K219">
            <v>10</v>
          </cell>
          <cell r="L219">
            <v>10</v>
          </cell>
          <cell r="M219">
            <v>10</v>
          </cell>
          <cell r="N219">
            <v>10</v>
          </cell>
          <cell r="O219">
            <v>10</v>
          </cell>
          <cell r="P219">
            <v>10</v>
          </cell>
        </row>
        <row r="220">
          <cell r="B220" t="str">
            <v>06.03.01.02.01.02</v>
          </cell>
          <cell r="C220" t="str">
            <v>Rental Price per Panel Subsequent Weeks</v>
          </cell>
          <cell r="D220">
            <v>0</v>
          </cell>
          <cell r="E220">
            <v>0</v>
          </cell>
          <cell r="F220">
            <v>0</v>
          </cell>
          <cell r="G220">
            <v>3600</v>
          </cell>
          <cell r="H220">
            <v>400</v>
          </cell>
          <cell r="I220">
            <v>400</v>
          </cell>
          <cell r="J220">
            <v>400</v>
          </cell>
          <cell r="K220">
            <v>400</v>
          </cell>
          <cell r="L220">
            <v>400</v>
          </cell>
          <cell r="M220">
            <v>400</v>
          </cell>
          <cell r="N220">
            <v>400</v>
          </cell>
          <cell r="O220">
            <v>400</v>
          </cell>
          <cell r="P220">
            <v>400</v>
          </cell>
        </row>
        <row r="221">
          <cell r="B221" t="str">
            <v>06.03.01.02.01.02.01</v>
          </cell>
          <cell r="C221" t="str">
            <v>All panels -  season 1 (June - Aug)</v>
          </cell>
          <cell r="D221" t="str">
            <v>week</v>
          </cell>
          <cell r="E221">
            <v>10</v>
          </cell>
          <cell r="F221">
            <v>90</v>
          </cell>
          <cell r="G221">
            <v>900</v>
          </cell>
          <cell r="H221">
            <v>10</v>
          </cell>
          <cell r="I221">
            <v>10</v>
          </cell>
          <cell r="J221">
            <v>10</v>
          </cell>
          <cell r="K221">
            <v>10</v>
          </cell>
          <cell r="L221">
            <v>10</v>
          </cell>
          <cell r="M221">
            <v>10</v>
          </cell>
          <cell r="N221">
            <v>10</v>
          </cell>
          <cell r="O221">
            <v>10</v>
          </cell>
          <cell r="P221">
            <v>10</v>
          </cell>
        </row>
        <row r="222">
          <cell r="B222" t="str">
            <v>06.03.01.02.01.02.02</v>
          </cell>
          <cell r="C222" t="str">
            <v>All panels -  season 2 (May and September ONLY)</v>
          </cell>
          <cell r="D222" t="str">
            <v>week</v>
          </cell>
          <cell r="E222">
            <v>10</v>
          </cell>
          <cell r="F222">
            <v>90</v>
          </cell>
          <cell r="G222">
            <v>900</v>
          </cell>
          <cell r="H222">
            <v>10</v>
          </cell>
          <cell r="I222">
            <v>10</v>
          </cell>
          <cell r="J222">
            <v>10</v>
          </cell>
          <cell r="K222">
            <v>10</v>
          </cell>
          <cell r="L222">
            <v>10</v>
          </cell>
          <cell r="M222">
            <v>10</v>
          </cell>
          <cell r="N222">
            <v>10</v>
          </cell>
          <cell r="O222">
            <v>10</v>
          </cell>
          <cell r="P222">
            <v>10</v>
          </cell>
        </row>
        <row r="223">
          <cell r="B223" t="str">
            <v>06.03.01.02.01.02.03</v>
          </cell>
          <cell r="C223" t="str">
            <v>All panels -  season 3 (October - April)</v>
          </cell>
          <cell r="D223" t="str">
            <v>week</v>
          </cell>
          <cell r="E223">
            <v>10</v>
          </cell>
          <cell r="F223">
            <v>90</v>
          </cell>
          <cell r="G223">
            <v>900</v>
          </cell>
          <cell r="H223">
            <v>10</v>
          </cell>
          <cell r="I223">
            <v>10</v>
          </cell>
          <cell r="J223">
            <v>10</v>
          </cell>
          <cell r="K223">
            <v>10</v>
          </cell>
          <cell r="L223">
            <v>10</v>
          </cell>
          <cell r="M223">
            <v>10</v>
          </cell>
          <cell r="N223">
            <v>10</v>
          </cell>
          <cell r="O223">
            <v>10</v>
          </cell>
          <cell r="P223">
            <v>10</v>
          </cell>
        </row>
        <row r="224">
          <cell r="B224" t="str">
            <v>06.03.01.02.01.02.04</v>
          </cell>
          <cell r="C224" t="str">
            <v>Relocation &amp; relaying of panels</v>
          </cell>
          <cell r="D224" t="str">
            <v>gang day</v>
          </cell>
          <cell r="E224">
            <v>10</v>
          </cell>
          <cell r="F224">
            <v>90</v>
          </cell>
          <cell r="G224">
            <v>900</v>
          </cell>
          <cell r="H224">
            <v>10</v>
          </cell>
          <cell r="I224">
            <v>10</v>
          </cell>
          <cell r="J224">
            <v>10</v>
          </cell>
          <cell r="K224">
            <v>10</v>
          </cell>
          <cell r="L224">
            <v>10</v>
          </cell>
          <cell r="M224">
            <v>10</v>
          </cell>
          <cell r="N224">
            <v>10</v>
          </cell>
          <cell r="O224">
            <v>10</v>
          </cell>
          <cell r="P224">
            <v>10</v>
          </cell>
        </row>
        <row r="225">
          <cell r="B225" t="str">
            <v>06.03.01.02.02</v>
          </cell>
          <cell r="C225" t="str">
            <v>Plastic Panels</v>
          </cell>
          <cell r="D225">
            <v>0</v>
          </cell>
          <cell r="E225">
            <v>0</v>
          </cell>
          <cell r="F225">
            <v>0</v>
          </cell>
          <cell r="G225">
            <v>6300</v>
          </cell>
          <cell r="H225">
            <v>700</v>
          </cell>
          <cell r="I225">
            <v>700</v>
          </cell>
          <cell r="J225">
            <v>700</v>
          </cell>
          <cell r="K225">
            <v>700</v>
          </cell>
          <cell r="L225">
            <v>700</v>
          </cell>
          <cell r="M225">
            <v>700</v>
          </cell>
          <cell r="N225">
            <v>700</v>
          </cell>
          <cell r="O225">
            <v>700</v>
          </cell>
          <cell r="P225">
            <v>700</v>
          </cell>
        </row>
        <row r="226">
          <cell r="B226" t="str">
            <v>06.03.01.02.02.01</v>
          </cell>
          <cell r="C226" t="str">
            <v>Rental Price per Panel First Week</v>
          </cell>
          <cell r="D226">
            <v>0</v>
          </cell>
          <cell r="E226">
            <v>0</v>
          </cell>
          <cell r="F226">
            <v>0</v>
          </cell>
          <cell r="G226">
            <v>2700</v>
          </cell>
          <cell r="H226">
            <v>300</v>
          </cell>
          <cell r="I226">
            <v>300</v>
          </cell>
          <cell r="J226">
            <v>300</v>
          </cell>
          <cell r="K226">
            <v>300</v>
          </cell>
          <cell r="L226">
            <v>300</v>
          </cell>
          <cell r="M226">
            <v>300</v>
          </cell>
          <cell r="N226">
            <v>300</v>
          </cell>
          <cell r="O226">
            <v>300</v>
          </cell>
          <cell r="P226">
            <v>300</v>
          </cell>
        </row>
        <row r="227">
          <cell r="B227" t="str">
            <v>06.03.01.02.02.01.01</v>
          </cell>
          <cell r="C227" t="str">
            <v>All panels -  season 1 (June - Aug)</v>
          </cell>
          <cell r="D227" t="str">
            <v>week</v>
          </cell>
          <cell r="E227">
            <v>10</v>
          </cell>
          <cell r="F227">
            <v>90</v>
          </cell>
          <cell r="G227">
            <v>900</v>
          </cell>
          <cell r="H227">
            <v>10</v>
          </cell>
          <cell r="I227">
            <v>10</v>
          </cell>
          <cell r="J227">
            <v>10</v>
          </cell>
          <cell r="K227">
            <v>10</v>
          </cell>
          <cell r="L227">
            <v>10</v>
          </cell>
          <cell r="M227">
            <v>10</v>
          </cell>
          <cell r="N227">
            <v>10</v>
          </cell>
          <cell r="O227">
            <v>10</v>
          </cell>
          <cell r="P227">
            <v>10</v>
          </cell>
        </row>
        <row r="228">
          <cell r="B228" t="str">
            <v>06.03.01.02.02.01.02</v>
          </cell>
          <cell r="C228" t="str">
            <v>All panels -  season 2 (May and September ONLY)</v>
          </cell>
          <cell r="D228" t="str">
            <v>week</v>
          </cell>
          <cell r="E228">
            <v>10</v>
          </cell>
          <cell r="F228">
            <v>90</v>
          </cell>
          <cell r="G228">
            <v>900</v>
          </cell>
          <cell r="H228">
            <v>10</v>
          </cell>
          <cell r="I228">
            <v>10</v>
          </cell>
          <cell r="J228">
            <v>10</v>
          </cell>
          <cell r="K228">
            <v>10</v>
          </cell>
          <cell r="L228">
            <v>10</v>
          </cell>
          <cell r="M228">
            <v>10</v>
          </cell>
          <cell r="N228">
            <v>10</v>
          </cell>
          <cell r="O228">
            <v>10</v>
          </cell>
          <cell r="P228">
            <v>10</v>
          </cell>
        </row>
        <row r="229">
          <cell r="B229" t="str">
            <v>06.03.01.02.02.01.03</v>
          </cell>
          <cell r="C229" t="str">
            <v>All panels -  season 3 (October - April)</v>
          </cell>
          <cell r="D229" t="str">
            <v>week</v>
          </cell>
          <cell r="E229">
            <v>10</v>
          </cell>
          <cell r="F229">
            <v>90</v>
          </cell>
          <cell r="G229">
            <v>900</v>
          </cell>
          <cell r="H229">
            <v>10</v>
          </cell>
          <cell r="I229">
            <v>10</v>
          </cell>
          <cell r="J229">
            <v>10</v>
          </cell>
          <cell r="K229">
            <v>10</v>
          </cell>
          <cell r="L229">
            <v>10</v>
          </cell>
          <cell r="M229">
            <v>10</v>
          </cell>
          <cell r="N229">
            <v>10</v>
          </cell>
          <cell r="O229">
            <v>10</v>
          </cell>
          <cell r="P229">
            <v>10</v>
          </cell>
        </row>
        <row r="230">
          <cell r="B230" t="str">
            <v>06.03.01.02.02.02</v>
          </cell>
          <cell r="C230" t="str">
            <v>Rental Price per Panel Subsequent Weeks</v>
          </cell>
          <cell r="D230">
            <v>0</v>
          </cell>
          <cell r="E230">
            <v>0</v>
          </cell>
          <cell r="F230">
            <v>0</v>
          </cell>
          <cell r="G230">
            <v>3600</v>
          </cell>
          <cell r="H230">
            <v>400</v>
          </cell>
          <cell r="I230">
            <v>400</v>
          </cell>
          <cell r="J230">
            <v>400</v>
          </cell>
          <cell r="K230">
            <v>400</v>
          </cell>
          <cell r="L230">
            <v>400</v>
          </cell>
          <cell r="M230">
            <v>400</v>
          </cell>
          <cell r="N230">
            <v>400</v>
          </cell>
          <cell r="O230">
            <v>400</v>
          </cell>
          <cell r="P230">
            <v>400</v>
          </cell>
        </row>
        <row r="231">
          <cell r="B231" t="str">
            <v>06.03.01.02.02.02.01</v>
          </cell>
          <cell r="C231" t="str">
            <v>All panels -  season 1 (June - Aug)</v>
          </cell>
          <cell r="D231" t="str">
            <v>week</v>
          </cell>
          <cell r="E231">
            <v>10</v>
          </cell>
          <cell r="F231">
            <v>90</v>
          </cell>
          <cell r="G231">
            <v>900</v>
          </cell>
          <cell r="H231">
            <v>10</v>
          </cell>
          <cell r="I231">
            <v>10</v>
          </cell>
          <cell r="J231">
            <v>10</v>
          </cell>
          <cell r="K231">
            <v>10</v>
          </cell>
          <cell r="L231">
            <v>10</v>
          </cell>
          <cell r="M231">
            <v>10</v>
          </cell>
          <cell r="N231">
            <v>10</v>
          </cell>
          <cell r="O231">
            <v>10</v>
          </cell>
          <cell r="P231">
            <v>10</v>
          </cell>
        </row>
        <row r="232">
          <cell r="B232" t="str">
            <v>06.03.01.02.02.02.02</v>
          </cell>
          <cell r="C232" t="str">
            <v>All panels -  season 2 (May and September ONLY)</v>
          </cell>
          <cell r="D232" t="str">
            <v>week</v>
          </cell>
          <cell r="E232">
            <v>10</v>
          </cell>
          <cell r="F232">
            <v>90</v>
          </cell>
          <cell r="G232">
            <v>900</v>
          </cell>
          <cell r="H232">
            <v>10</v>
          </cell>
          <cell r="I232">
            <v>10</v>
          </cell>
          <cell r="J232">
            <v>10</v>
          </cell>
          <cell r="K232">
            <v>10</v>
          </cell>
          <cell r="L232">
            <v>10</v>
          </cell>
          <cell r="M232">
            <v>10</v>
          </cell>
          <cell r="N232">
            <v>10</v>
          </cell>
          <cell r="O232">
            <v>10</v>
          </cell>
          <cell r="P232">
            <v>10</v>
          </cell>
        </row>
        <row r="233">
          <cell r="B233" t="str">
            <v>06.03.01.02.02.02.03</v>
          </cell>
          <cell r="C233" t="str">
            <v>All panels -  season 3 (October - April)</v>
          </cell>
          <cell r="D233" t="str">
            <v>week</v>
          </cell>
          <cell r="E233">
            <v>10</v>
          </cell>
          <cell r="F233">
            <v>90</v>
          </cell>
          <cell r="G233">
            <v>900</v>
          </cell>
          <cell r="H233">
            <v>10</v>
          </cell>
          <cell r="I233">
            <v>10</v>
          </cell>
          <cell r="J233">
            <v>10</v>
          </cell>
          <cell r="K233">
            <v>10</v>
          </cell>
          <cell r="L233">
            <v>10</v>
          </cell>
          <cell r="M233">
            <v>10</v>
          </cell>
          <cell r="N233">
            <v>10</v>
          </cell>
          <cell r="O233">
            <v>10</v>
          </cell>
          <cell r="P233">
            <v>10</v>
          </cell>
        </row>
        <row r="234">
          <cell r="B234" t="str">
            <v>06.03.01.02.02.02.04</v>
          </cell>
          <cell r="C234" t="str">
            <v>Relocation &amp; relaying of panels</v>
          </cell>
          <cell r="D234" t="str">
            <v>gang day</v>
          </cell>
          <cell r="E234">
            <v>10</v>
          </cell>
          <cell r="F234">
            <v>90</v>
          </cell>
          <cell r="G234">
            <v>900</v>
          </cell>
          <cell r="H234">
            <v>10</v>
          </cell>
          <cell r="I234">
            <v>10</v>
          </cell>
          <cell r="J234">
            <v>10</v>
          </cell>
          <cell r="K234">
            <v>10</v>
          </cell>
          <cell r="L234">
            <v>10</v>
          </cell>
          <cell r="M234">
            <v>10</v>
          </cell>
          <cell r="N234">
            <v>10</v>
          </cell>
          <cell r="O234">
            <v>10</v>
          </cell>
          <cell r="P234">
            <v>10</v>
          </cell>
        </row>
        <row r="235">
          <cell r="B235" t="str">
            <v>06.03.01.02.03</v>
          </cell>
          <cell r="C235" t="str">
            <v>Stone Haul Road</v>
          </cell>
          <cell r="D235">
            <v>0</v>
          </cell>
          <cell r="E235">
            <v>0</v>
          </cell>
          <cell r="F235">
            <v>0</v>
          </cell>
          <cell r="G235">
            <v>11700</v>
          </cell>
          <cell r="H235">
            <v>1300</v>
          </cell>
          <cell r="I235">
            <v>1300</v>
          </cell>
          <cell r="J235">
            <v>1300</v>
          </cell>
          <cell r="K235">
            <v>1300</v>
          </cell>
          <cell r="L235">
            <v>1300</v>
          </cell>
          <cell r="M235">
            <v>1300</v>
          </cell>
          <cell r="N235">
            <v>1300</v>
          </cell>
          <cell r="O235">
            <v>1300</v>
          </cell>
          <cell r="P235">
            <v>1300</v>
          </cell>
        </row>
        <row r="236">
          <cell r="B236" t="str">
            <v>06.03.01.02.03.01</v>
          </cell>
          <cell r="C236" t="str">
            <v>Using Recycled Material for New Haul Road</v>
          </cell>
          <cell r="D236">
            <v>0</v>
          </cell>
          <cell r="E236">
            <v>0</v>
          </cell>
          <cell r="F236">
            <v>0</v>
          </cell>
          <cell r="G236">
            <v>11700</v>
          </cell>
          <cell r="H236">
            <v>1300</v>
          </cell>
          <cell r="I236">
            <v>1300</v>
          </cell>
          <cell r="J236">
            <v>1300</v>
          </cell>
          <cell r="K236">
            <v>1300</v>
          </cell>
          <cell r="L236">
            <v>1300</v>
          </cell>
          <cell r="M236">
            <v>1300</v>
          </cell>
          <cell r="N236">
            <v>1300</v>
          </cell>
          <cell r="O236">
            <v>1300</v>
          </cell>
          <cell r="P236">
            <v>1300</v>
          </cell>
        </row>
        <row r="237">
          <cell r="B237" t="str">
            <v>06.03.01.02.03.01.01</v>
          </cell>
          <cell r="C237" t="str">
            <v>Install Stone Road (200mm thick) 6m Wide</v>
          </cell>
          <cell r="D237" t="str">
            <v>m2</v>
          </cell>
          <cell r="E237">
            <v>10</v>
          </cell>
          <cell r="F237">
            <v>90</v>
          </cell>
          <cell r="G237">
            <v>900</v>
          </cell>
          <cell r="H237">
            <v>10</v>
          </cell>
          <cell r="I237">
            <v>10</v>
          </cell>
          <cell r="J237">
            <v>10</v>
          </cell>
          <cell r="K237">
            <v>10</v>
          </cell>
          <cell r="L237">
            <v>10</v>
          </cell>
          <cell r="M237">
            <v>10</v>
          </cell>
          <cell r="N237">
            <v>10</v>
          </cell>
          <cell r="O237">
            <v>10</v>
          </cell>
          <cell r="P237">
            <v>10</v>
          </cell>
        </row>
        <row r="238">
          <cell r="B238" t="str">
            <v>06.03.01.02.03.01.02</v>
          </cell>
          <cell r="C238" t="str">
            <v>Remove Stone Road inc disposal (200mm thick)</v>
          </cell>
          <cell r="D238" t="str">
            <v>m2</v>
          </cell>
          <cell r="E238">
            <v>10</v>
          </cell>
          <cell r="F238">
            <v>90</v>
          </cell>
          <cell r="G238">
            <v>900</v>
          </cell>
          <cell r="H238">
            <v>10</v>
          </cell>
          <cell r="I238">
            <v>10</v>
          </cell>
          <cell r="J238">
            <v>10</v>
          </cell>
          <cell r="K238">
            <v>10</v>
          </cell>
          <cell r="L238">
            <v>10</v>
          </cell>
          <cell r="M238">
            <v>10</v>
          </cell>
          <cell r="N238">
            <v>10</v>
          </cell>
          <cell r="O238">
            <v>10</v>
          </cell>
          <cell r="P238">
            <v>10</v>
          </cell>
        </row>
        <row r="239">
          <cell r="B239" t="str">
            <v>06.03.01.02.03.01.03</v>
          </cell>
          <cell r="C239" t="str">
            <v>Install Stone Road (250mm thick) 6m Wide</v>
          </cell>
          <cell r="D239" t="str">
            <v>m2</v>
          </cell>
          <cell r="E239">
            <v>10</v>
          </cell>
          <cell r="F239">
            <v>90</v>
          </cell>
          <cell r="G239">
            <v>900</v>
          </cell>
          <cell r="H239">
            <v>10</v>
          </cell>
          <cell r="I239">
            <v>10</v>
          </cell>
          <cell r="J239">
            <v>10</v>
          </cell>
          <cell r="K239">
            <v>10</v>
          </cell>
          <cell r="L239">
            <v>10</v>
          </cell>
          <cell r="M239">
            <v>10</v>
          </cell>
          <cell r="N239">
            <v>10</v>
          </cell>
          <cell r="O239">
            <v>10</v>
          </cell>
          <cell r="P239">
            <v>10</v>
          </cell>
        </row>
        <row r="240">
          <cell r="B240" t="str">
            <v>06.03.01.02.03.01.04</v>
          </cell>
          <cell r="C240" t="str">
            <v>Remove Stone Road inc disposal (250mm thick)</v>
          </cell>
          <cell r="D240" t="str">
            <v>m2</v>
          </cell>
          <cell r="E240">
            <v>10</v>
          </cell>
          <cell r="F240">
            <v>90</v>
          </cell>
          <cell r="G240">
            <v>900</v>
          </cell>
          <cell r="H240">
            <v>10</v>
          </cell>
          <cell r="I240">
            <v>10</v>
          </cell>
          <cell r="J240">
            <v>10</v>
          </cell>
          <cell r="K240">
            <v>10</v>
          </cell>
          <cell r="L240">
            <v>10</v>
          </cell>
          <cell r="M240">
            <v>10</v>
          </cell>
          <cell r="N240">
            <v>10</v>
          </cell>
          <cell r="O240">
            <v>10</v>
          </cell>
          <cell r="P240">
            <v>10</v>
          </cell>
        </row>
        <row r="241">
          <cell r="B241" t="str">
            <v>06.03.01.02.03.01.05</v>
          </cell>
          <cell r="C241" t="str">
            <v>Install Stone Road (300mm thick) 6m Wide</v>
          </cell>
          <cell r="D241" t="str">
            <v>m2</v>
          </cell>
          <cell r="E241">
            <v>10</v>
          </cell>
          <cell r="F241">
            <v>90</v>
          </cell>
          <cell r="G241">
            <v>900</v>
          </cell>
          <cell r="H241">
            <v>10</v>
          </cell>
          <cell r="I241">
            <v>10</v>
          </cell>
          <cell r="J241">
            <v>10</v>
          </cell>
          <cell r="K241">
            <v>10</v>
          </cell>
          <cell r="L241">
            <v>10</v>
          </cell>
          <cell r="M241">
            <v>10</v>
          </cell>
          <cell r="N241">
            <v>10</v>
          </cell>
          <cell r="O241">
            <v>10</v>
          </cell>
          <cell r="P241">
            <v>10</v>
          </cell>
        </row>
        <row r="242">
          <cell r="B242" t="str">
            <v>06.03.01.02.03.01.06</v>
          </cell>
          <cell r="C242" t="str">
            <v>Remove Stone Road inc disposal (300mm thick)</v>
          </cell>
          <cell r="D242" t="str">
            <v>m2</v>
          </cell>
          <cell r="E242">
            <v>10</v>
          </cell>
          <cell r="F242">
            <v>90</v>
          </cell>
          <cell r="G242">
            <v>900</v>
          </cell>
          <cell r="H242">
            <v>10</v>
          </cell>
          <cell r="I242">
            <v>10</v>
          </cell>
          <cell r="J242">
            <v>10</v>
          </cell>
          <cell r="K242">
            <v>10</v>
          </cell>
          <cell r="L242">
            <v>10</v>
          </cell>
          <cell r="M242">
            <v>10</v>
          </cell>
          <cell r="N242">
            <v>10</v>
          </cell>
          <cell r="O242">
            <v>10</v>
          </cell>
          <cell r="P242">
            <v>10</v>
          </cell>
        </row>
        <row r="243">
          <cell r="B243" t="str">
            <v>06.03.01.02.03.01.07</v>
          </cell>
          <cell r="C243" t="str">
            <v>Install Stone Road (350mm thick) 6m Wide</v>
          </cell>
          <cell r="D243" t="str">
            <v>m2</v>
          </cell>
          <cell r="E243">
            <v>10</v>
          </cell>
          <cell r="F243">
            <v>90</v>
          </cell>
          <cell r="G243">
            <v>900</v>
          </cell>
          <cell r="H243">
            <v>10</v>
          </cell>
          <cell r="I243">
            <v>10</v>
          </cell>
          <cell r="J243">
            <v>10</v>
          </cell>
          <cell r="K243">
            <v>10</v>
          </cell>
          <cell r="L243">
            <v>10</v>
          </cell>
          <cell r="M243">
            <v>10</v>
          </cell>
          <cell r="N243">
            <v>10</v>
          </cell>
          <cell r="O243">
            <v>10</v>
          </cell>
          <cell r="P243">
            <v>10</v>
          </cell>
        </row>
        <row r="244">
          <cell r="B244" t="str">
            <v>06.03.01.02.03.01.08</v>
          </cell>
          <cell r="C244" t="str">
            <v>Remove Stone Road inc disposal (350mm thick)</v>
          </cell>
          <cell r="D244" t="str">
            <v>m2</v>
          </cell>
          <cell r="E244">
            <v>10</v>
          </cell>
          <cell r="F244">
            <v>90</v>
          </cell>
          <cell r="G244">
            <v>900</v>
          </cell>
          <cell r="H244">
            <v>10</v>
          </cell>
          <cell r="I244">
            <v>10</v>
          </cell>
          <cell r="J244">
            <v>10</v>
          </cell>
          <cell r="K244">
            <v>10</v>
          </cell>
          <cell r="L244">
            <v>10</v>
          </cell>
          <cell r="M244">
            <v>10</v>
          </cell>
          <cell r="N244">
            <v>10</v>
          </cell>
          <cell r="O244">
            <v>10</v>
          </cell>
          <cell r="P244">
            <v>10</v>
          </cell>
        </row>
        <row r="245">
          <cell r="B245" t="str">
            <v>06.03.01.02.03.01.09</v>
          </cell>
          <cell r="C245" t="str">
            <v>Install Stone Road (400mm thick) 6m Wide</v>
          </cell>
          <cell r="D245" t="str">
            <v>m2</v>
          </cell>
          <cell r="E245">
            <v>10</v>
          </cell>
          <cell r="F245">
            <v>90</v>
          </cell>
          <cell r="G245">
            <v>900</v>
          </cell>
          <cell r="H245">
            <v>10</v>
          </cell>
          <cell r="I245">
            <v>10</v>
          </cell>
          <cell r="J245">
            <v>10</v>
          </cell>
          <cell r="K245">
            <v>10</v>
          </cell>
          <cell r="L245">
            <v>10</v>
          </cell>
          <cell r="M245">
            <v>10</v>
          </cell>
          <cell r="N245">
            <v>10</v>
          </cell>
          <cell r="O245">
            <v>10</v>
          </cell>
          <cell r="P245">
            <v>10</v>
          </cell>
        </row>
        <row r="246">
          <cell r="B246" t="str">
            <v>06.03.01.02.03.01.10</v>
          </cell>
          <cell r="C246" t="str">
            <v>Remove Stone Road inc disposal (400mm thick)</v>
          </cell>
          <cell r="D246" t="str">
            <v>m2</v>
          </cell>
          <cell r="E246">
            <v>10</v>
          </cell>
          <cell r="F246">
            <v>90</v>
          </cell>
          <cell r="G246">
            <v>900</v>
          </cell>
          <cell r="H246">
            <v>10</v>
          </cell>
          <cell r="I246">
            <v>10</v>
          </cell>
          <cell r="J246">
            <v>10</v>
          </cell>
          <cell r="K246">
            <v>10</v>
          </cell>
          <cell r="L246">
            <v>10</v>
          </cell>
          <cell r="M246">
            <v>10</v>
          </cell>
          <cell r="N246">
            <v>10</v>
          </cell>
          <cell r="O246">
            <v>10</v>
          </cell>
          <cell r="P246">
            <v>10</v>
          </cell>
        </row>
        <row r="247">
          <cell r="B247" t="str">
            <v>06.03.01.02.03.01.11</v>
          </cell>
          <cell r="C247" t="str">
            <v>Install Stone Road (500mm thick) 6m Wide</v>
          </cell>
          <cell r="D247" t="str">
            <v>m2</v>
          </cell>
          <cell r="E247">
            <v>10</v>
          </cell>
          <cell r="F247">
            <v>90</v>
          </cell>
          <cell r="G247">
            <v>900</v>
          </cell>
          <cell r="H247">
            <v>10</v>
          </cell>
          <cell r="I247">
            <v>10</v>
          </cell>
          <cell r="J247">
            <v>10</v>
          </cell>
          <cell r="K247">
            <v>10</v>
          </cell>
          <cell r="L247">
            <v>10</v>
          </cell>
          <cell r="M247">
            <v>10</v>
          </cell>
          <cell r="N247">
            <v>10</v>
          </cell>
          <cell r="O247">
            <v>10</v>
          </cell>
          <cell r="P247">
            <v>10</v>
          </cell>
        </row>
        <row r="248">
          <cell r="B248" t="str">
            <v>06.03.01.02.03.01.12</v>
          </cell>
          <cell r="C248" t="str">
            <v>Remove Stone Road inc disposal (500mm thick)</v>
          </cell>
          <cell r="D248" t="str">
            <v>m2</v>
          </cell>
          <cell r="E248">
            <v>10</v>
          </cell>
          <cell r="F248">
            <v>90</v>
          </cell>
          <cell r="G248">
            <v>900</v>
          </cell>
          <cell r="H248">
            <v>10</v>
          </cell>
          <cell r="I248">
            <v>10</v>
          </cell>
          <cell r="J248">
            <v>10</v>
          </cell>
          <cell r="K248">
            <v>10</v>
          </cell>
          <cell r="L248">
            <v>10</v>
          </cell>
          <cell r="M248">
            <v>10</v>
          </cell>
          <cell r="N248">
            <v>10</v>
          </cell>
          <cell r="O248">
            <v>10</v>
          </cell>
          <cell r="P248">
            <v>10</v>
          </cell>
        </row>
        <row r="249">
          <cell r="B249" t="str">
            <v>06.03.01.02.03.01.13</v>
          </cell>
          <cell r="C249" t="str">
            <v>Terram T1000 or similar</v>
          </cell>
          <cell r="D249" t="str">
            <v>m2</v>
          </cell>
          <cell r="E249">
            <v>10</v>
          </cell>
          <cell r="F249">
            <v>90</v>
          </cell>
          <cell r="G249">
            <v>900</v>
          </cell>
          <cell r="H249">
            <v>10</v>
          </cell>
          <cell r="I249">
            <v>10</v>
          </cell>
          <cell r="J249">
            <v>10</v>
          </cell>
          <cell r="K249">
            <v>10</v>
          </cell>
          <cell r="L249">
            <v>10</v>
          </cell>
          <cell r="M249">
            <v>10</v>
          </cell>
          <cell r="N249">
            <v>10</v>
          </cell>
          <cell r="O249">
            <v>10</v>
          </cell>
          <cell r="P249">
            <v>10</v>
          </cell>
        </row>
        <row r="250">
          <cell r="B250" t="str">
            <v>06.03.01.02.04</v>
          </cell>
          <cell r="C250" t="str">
            <v>Temporary Bridges - Access</v>
          </cell>
          <cell r="D250">
            <v>0</v>
          </cell>
          <cell r="E250">
            <v>0</v>
          </cell>
          <cell r="F250">
            <v>0</v>
          </cell>
          <cell r="G250">
            <v>3600</v>
          </cell>
          <cell r="H250">
            <v>400</v>
          </cell>
          <cell r="I250">
            <v>400</v>
          </cell>
          <cell r="J250">
            <v>400</v>
          </cell>
          <cell r="K250">
            <v>400</v>
          </cell>
          <cell r="L250">
            <v>400</v>
          </cell>
          <cell r="M250">
            <v>400</v>
          </cell>
          <cell r="N250">
            <v>400</v>
          </cell>
          <cell r="O250">
            <v>400</v>
          </cell>
          <cell r="P250">
            <v>400</v>
          </cell>
        </row>
        <row r="251">
          <cell r="B251" t="str">
            <v>06.03.01.02.04.01</v>
          </cell>
          <cell r="C251" t="str">
            <v>Site Preparation &amp; Mitigation Actions</v>
          </cell>
          <cell r="D251" t="str">
            <v>Sum</v>
          </cell>
          <cell r="E251">
            <v>10</v>
          </cell>
          <cell r="F251">
            <v>90</v>
          </cell>
          <cell r="G251">
            <v>900</v>
          </cell>
          <cell r="H251">
            <v>10</v>
          </cell>
          <cell r="I251">
            <v>10</v>
          </cell>
          <cell r="J251">
            <v>10</v>
          </cell>
          <cell r="K251">
            <v>10</v>
          </cell>
          <cell r="L251">
            <v>10</v>
          </cell>
          <cell r="M251">
            <v>10</v>
          </cell>
          <cell r="N251">
            <v>10</v>
          </cell>
          <cell r="O251">
            <v>10</v>
          </cell>
          <cell r="P251">
            <v>10</v>
          </cell>
        </row>
        <row r="252">
          <cell r="B252" t="str">
            <v>06.03.01.02.04.02</v>
          </cell>
          <cell r="C252" t="str">
            <v>Construct Abutments</v>
          </cell>
          <cell r="D252" t="str">
            <v>m3</v>
          </cell>
          <cell r="E252">
            <v>10</v>
          </cell>
          <cell r="F252">
            <v>90</v>
          </cell>
          <cell r="G252">
            <v>900</v>
          </cell>
          <cell r="H252">
            <v>10</v>
          </cell>
          <cell r="I252">
            <v>10</v>
          </cell>
          <cell r="J252">
            <v>10</v>
          </cell>
          <cell r="K252">
            <v>10</v>
          </cell>
          <cell r="L252">
            <v>10</v>
          </cell>
          <cell r="M252">
            <v>10</v>
          </cell>
          <cell r="N252">
            <v>10</v>
          </cell>
          <cell r="O252">
            <v>10</v>
          </cell>
          <cell r="P252">
            <v>10</v>
          </cell>
        </row>
        <row r="253">
          <cell r="B253" t="str">
            <v>06.03.01.02.04.03</v>
          </cell>
          <cell r="C253" t="str">
            <v>Temporary Bridge</v>
          </cell>
          <cell r="D253">
            <v>0</v>
          </cell>
          <cell r="E253">
            <v>0</v>
          </cell>
          <cell r="F253">
            <v>0</v>
          </cell>
          <cell r="G253">
            <v>1800</v>
          </cell>
          <cell r="H253">
            <v>200</v>
          </cell>
          <cell r="I253">
            <v>200</v>
          </cell>
          <cell r="J253">
            <v>200</v>
          </cell>
          <cell r="K253">
            <v>200</v>
          </cell>
          <cell r="L253">
            <v>200</v>
          </cell>
          <cell r="M253">
            <v>200</v>
          </cell>
          <cell r="N253">
            <v>200</v>
          </cell>
          <cell r="O253">
            <v>200</v>
          </cell>
          <cell r="P253">
            <v>200</v>
          </cell>
        </row>
        <row r="254">
          <cell r="B254" t="str">
            <v>06.03.01.02.04.03.01</v>
          </cell>
          <cell r="C254" t="str">
            <v>Supply &amp; install</v>
          </cell>
          <cell r="D254" t="str">
            <v>Sum</v>
          </cell>
          <cell r="E254">
            <v>10</v>
          </cell>
          <cell r="F254">
            <v>90</v>
          </cell>
          <cell r="G254">
            <v>900</v>
          </cell>
          <cell r="H254">
            <v>10</v>
          </cell>
          <cell r="I254">
            <v>10</v>
          </cell>
          <cell r="J254">
            <v>10</v>
          </cell>
          <cell r="K254">
            <v>10</v>
          </cell>
          <cell r="L254">
            <v>10</v>
          </cell>
          <cell r="M254">
            <v>10</v>
          </cell>
          <cell r="N254">
            <v>10</v>
          </cell>
          <cell r="O254">
            <v>10</v>
          </cell>
          <cell r="P254">
            <v>10</v>
          </cell>
        </row>
        <row r="255">
          <cell r="B255" t="str">
            <v>06.03.01.02.04.03.02</v>
          </cell>
          <cell r="C255" t="str">
            <v>Rental &amp; Maintenance</v>
          </cell>
          <cell r="D255" t="str">
            <v>week</v>
          </cell>
          <cell r="E255">
            <v>10</v>
          </cell>
          <cell r="F255">
            <v>90</v>
          </cell>
          <cell r="G255">
            <v>900</v>
          </cell>
          <cell r="H255">
            <v>10</v>
          </cell>
          <cell r="I255">
            <v>10</v>
          </cell>
          <cell r="J255">
            <v>10</v>
          </cell>
          <cell r="K255">
            <v>10</v>
          </cell>
          <cell r="L255">
            <v>10</v>
          </cell>
          <cell r="M255">
            <v>10</v>
          </cell>
          <cell r="N255">
            <v>10</v>
          </cell>
          <cell r="O255">
            <v>10</v>
          </cell>
          <cell r="P255">
            <v>10</v>
          </cell>
        </row>
        <row r="256">
          <cell r="B256" t="str">
            <v>06.03.01.03</v>
          </cell>
          <cell r="C256" t="str">
            <v>Scaffolding</v>
          </cell>
          <cell r="D256">
            <v>0</v>
          </cell>
          <cell r="E256">
            <v>0</v>
          </cell>
          <cell r="F256">
            <v>0</v>
          </cell>
          <cell r="G256">
            <v>1800</v>
          </cell>
          <cell r="H256">
            <v>200</v>
          </cell>
          <cell r="I256">
            <v>200</v>
          </cell>
          <cell r="J256">
            <v>200</v>
          </cell>
          <cell r="K256">
            <v>200</v>
          </cell>
          <cell r="L256">
            <v>200</v>
          </cell>
          <cell r="M256">
            <v>200</v>
          </cell>
          <cell r="N256">
            <v>200</v>
          </cell>
          <cell r="O256">
            <v>200</v>
          </cell>
          <cell r="P256">
            <v>200</v>
          </cell>
        </row>
        <row r="257">
          <cell r="B257" t="str">
            <v>06.03.01.03.01</v>
          </cell>
          <cell r="C257" t="str">
            <v>General Protection excluding sealing ends</v>
          </cell>
          <cell r="D257" t="str">
            <v>Sum</v>
          </cell>
          <cell r="E257">
            <v>10</v>
          </cell>
          <cell r="F257">
            <v>90</v>
          </cell>
          <cell r="G257">
            <v>900</v>
          </cell>
          <cell r="H257">
            <v>10</v>
          </cell>
          <cell r="I257">
            <v>10</v>
          </cell>
          <cell r="J257">
            <v>10</v>
          </cell>
          <cell r="K257">
            <v>10</v>
          </cell>
          <cell r="L257">
            <v>10</v>
          </cell>
          <cell r="M257">
            <v>10</v>
          </cell>
          <cell r="N257">
            <v>10</v>
          </cell>
          <cell r="O257">
            <v>10</v>
          </cell>
          <cell r="P257">
            <v>10</v>
          </cell>
        </row>
        <row r="258">
          <cell r="B258" t="str">
            <v>06.03.01.03.02</v>
          </cell>
          <cell r="C258" t="str">
            <v>Sealing End Structures</v>
          </cell>
          <cell r="D258" t="str">
            <v>Sum</v>
          </cell>
          <cell r="E258">
            <v>10</v>
          </cell>
          <cell r="F258">
            <v>90</v>
          </cell>
          <cell r="G258">
            <v>900</v>
          </cell>
          <cell r="H258">
            <v>10</v>
          </cell>
          <cell r="I258">
            <v>10</v>
          </cell>
          <cell r="J258">
            <v>10</v>
          </cell>
          <cell r="K258">
            <v>10</v>
          </cell>
          <cell r="L258">
            <v>10</v>
          </cell>
          <cell r="M258">
            <v>10</v>
          </cell>
          <cell r="N258">
            <v>10</v>
          </cell>
          <cell r="O258">
            <v>10</v>
          </cell>
          <cell r="P258">
            <v>10</v>
          </cell>
        </row>
        <row r="259">
          <cell r="B259" t="str">
            <v>06.03.01.04</v>
          </cell>
          <cell r="C259" t="str">
            <v>Site Security</v>
          </cell>
          <cell r="D259">
            <v>0</v>
          </cell>
          <cell r="E259">
            <v>0</v>
          </cell>
          <cell r="F259">
            <v>0</v>
          </cell>
          <cell r="G259">
            <v>11700</v>
          </cell>
          <cell r="H259">
            <v>1300</v>
          </cell>
          <cell r="I259">
            <v>1300</v>
          </cell>
          <cell r="J259">
            <v>1300</v>
          </cell>
          <cell r="K259">
            <v>1300</v>
          </cell>
          <cell r="L259">
            <v>1300</v>
          </cell>
          <cell r="M259">
            <v>1300</v>
          </cell>
          <cell r="N259">
            <v>1300</v>
          </cell>
          <cell r="O259">
            <v>1300</v>
          </cell>
          <cell r="P259">
            <v>1300</v>
          </cell>
        </row>
        <row r="260">
          <cell r="B260" t="str">
            <v>06.03.01.04.01</v>
          </cell>
          <cell r="C260" t="str">
            <v>Provision of Site Security(Excluding Compound)- Static Patrol - full 24/7 coverage</v>
          </cell>
          <cell r="D260" t="str">
            <v>Week</v>
          </cell>
          <cell r="E260">
            <v>10</v>
          </cell>
          <cell r="F260">
            <v>90</v>
          </cell>
          <cell r="G260">
            <v>900</v>
          </cell>
          <cell r="H260">
            <v>10</v>
          </cell>
          <cell r="I260">
            <v>10</v>
          </cell>
          <cell r="J260">
            <v>10</v>
          </cell>
          <cell r="K260">
            <v>10</v>
          </cell>
          <cell r="L260">
            <v>10</v>
          </cell>
          <cell r="M260">
            <v>10</v>
          </cell>
          <cell r="N260">
            <v>10</v>
          </cell>
          <cell r="O260">
            <v>10</v>
          </cell>
          <cell r="P260">
            <v>10</v>
          </cell>
        </row>
        <row r="261">
          <cell r="B261" t="str">
            <v>06.03.01.04.02</v>
          </cell>
          <cell r="C261" t="str">
            <v>Provision of  Site Security (Excluding Compound)- Static Patrol - supporting normal hours of working</v>
          </cell>
          <cell r="D261" t="str">
            <v>Week</v>
          </cell>
          <cell r="E261">
            <v>10</v>
          </cell>
          <cell r="F261">
            <v>90</v>
          </cell>
          <cell r="G261">
            <v>900</v>
          </cell>
          <cell r="H261">
            <v>10</v>
          </cell>
          <cell r="I261">
            <v>10</v>
          </cell>
          <cell r="J261">
            <v>10</v>
          </cell>
          <cell r="K261">
            <v>10</v>
          </cell>
          <cell r="L261">
            <v>10</v>
          </cell>
          <cell r="M261">
            <v>10</v>
          </cell>
          <cell r="N261">
            <v>10</v>
          </cell>
          <cell r="O261">
            <v>10</v>
          </cell>
          <cell r="P261">
            <v>10</v>
          </cell>
        </row>
        <row r="262">
          <cell r="B262" t="str">
            <v>06.03.01.04.03</v>
          </cell>
          <cell r="C262" t="str">
            <v>Provision of Site Security (Excluding Compound) - Mobile Patrol - full 24/7 coverage</v>
          </cell>
          <cell r="D262" t="str">
            <v>Week</v>
          </cell>
          <cell r="E262">
            <v>10</v>
          </cell>
          <cell r="F262">
            <v>90</v>
          </cell>
          <cell r="G262">
            <v>900</v>
          </cell>
          <cell r="H262">
            <v>10</v>
          </cell>
          <cell r="I262">
            <v>10</v>
          </cell>
          <cell r="J262">
            <v>10</v>
          </cell>
          <cell r="K262">
            <v>10</v>
          </cell>
          <cell r="L262">
            <v>10</v>
          </cell>
          <cell r="M262">
            <v>10</v>
          </cell>
          <cell r="N262">
            <v>10</v>
          </cell>
          <cell r="O262">
            <v>10</v>
          </cell>
          <cell r="P262">
            <v>10</v>
          </cell>
        </row>
        <row r="263">
          <cell r="B263" t="str">
            <v>06.03.01.04.04</v>
          </cell>
          <cell r="C263" t="str">
            <v>Provision of Site Security (Excluding Compound) - Mobile Patrol - supporting normal hours of working</v>
          </cell>
          <cell r="D263" t="str">
            <v>Week</v>
          </cell>
          <cell r="E263">
            <v>10</v>
          </cell>
          <cell r="F263">
            <v>90</v>
          </cell>
          <cell r="G263">
            <v>900</v>
          </cell>
          <cell r="H263">
            <v>10</v>
          </cell>
          <cell r="I263">
            <v>10</v>
          </cell>
          <cell r="J263">
            <v>10</v>
          </cell>
          <cell r="K263">
            <v>10</v>
          </cell>
          <cell r="L263">
            <v>10</v>
          </cell>
          <cell r="M263">
            <v>10</v>
          </cell>
          <cell r="N263">
            <v>10</v>
          </cell>
          <cell r="O263">
            <v>10</v>
          </cell>
          <cell r="P263">
            <v>10</v>
          </cell>
        </row>
        <row r="264">
          <cell r="B264" t="str">
            <v>06.03.01.04.05</v>
          </cell>
          <cell r="C264" t="str">
            <v>Provision of Gateman</v>
          </cell>
          <cell r="D264" t="str">
            <v>Week</v>
          </cell>
          <cell r="E264">
            <v>10</v>
          </cell>
          <cell r="F264">
            <v>90</v>
          </cell>
          <cell r="G264">
            <v>900</v>
          </cell>
          <cell r="H264">
            <v>10</v>
          </cell>
          <cell r="I264">
            <v>10</v>
          </cell>
          <cell r="J264">
            <v>10</v>
          </cell>
          <cell r="K264">
            <v>10</v>
          </cell>
          <cell r="L264">
            <v>10</v>
          </cell>
          <cell r="M264">
            <v>10</v>
          </cell>
          <cell r="N264">
            <v>10</v>
          </cell>
          <cell r="O264">
            <v>10</v>
          </cell>
          <cell r="P264">
            <v>10</v>
          </cell>
        </row>
        <row r="265">
          <cell r="B265" t="str">
            <v>06.03.01.04.06</v>
          </cell>
          <cell r="C265" t="str">
            <v>CCTV Remote Monitored</v>
          </cell>
          <cell r="D265">
            <v>0</v>
          </cell>
          <cell r="E265">
            <v>0</v>
          </cell>
          <cell r="F265">
            <v>0</v>
          </cell>
          <cell r="G265">
            <v>3600</v>
          </cell>
          <cell r="H265">
            <v>400</v>
          </cell>
          <cell r="I265">
            <v>400</v>
          </cell>
          <cell r="J265">
            <v>400</v>
          </cell>
          <cell r="K265">
            <v>400</v>
          </cell>
          <cell r="L265">
            <v>400</v>
          </cell>
          <cell r="M265">
            <v>400</v>
          </cell>
          <cell r="N265">
            <v>400</v>
          </cell>
          <cell r="O265">
            <v>400</v>
          </cell>
          <cell r="P265">
            <v>400</v>
          </cell>
        </row>
        <row r="266">
          <cell r="B266" t="str">
            <v>06.03.01.04.06.01</v>
          </cell>
          <cell r="C266" t="str">
            <v>Site Survey</v>
          </cell>
          <cell r="D266" t="str">
            <v>Sum</v>
          </cell>
          <cell r="E266">
            <v>10</v>
          </cell>
          <cell r="F266">
            <v>90</v>
          </cell>
          <cell r="G266">
            <v>900</v>
          </cell>
          <cell r="H266">
            <v>10</v>
          </cell>
          <cell r="I266">
            <v>10</v>
          </cell>
          <cell r="J266">
            <v>10</v>
          </cell>
          <cell r="K266">
            <v>10</v>
          </cell>
          <cell r="L266">
            <v>10</v>
          </cell>
          <cell r="M266">
            <v>10</v>
          </cell>
          <cell r="N266">
            <v>10</v>
          </cell>
          <cell r="O266">
            <v>10</v>
          </cell>
          <cell r="P266">
            <v>10</v>
          </cell>
        </row>
        <row r="267">
          <cell r="B267" t="str">
            <v>06.03.01.04.06.02</v>
          </cell>
          <cell r="C267" t="str">
            <v>Free standing detector Poles</v>
          </cell>
          <cell r="D267" t="str">
            <v>Sum</v>
          </cell>
          <cell r="E267">
            <v>10</v>
          </cell>
          <cell r="F267">
            <v>90</v>
          </cell>
          <cell r="G267">
            <v>900</v>
          </cell>
          <cell r="H267">
            <v>10</v>
          </cell>
          <cell r="I267">
            <v>10</v>
          </cell>
          <cell r="J267">
            <v>10</v>
          </cell>
          <cell r="K267">
            <v>10</v>
          </cell>
          <cell r="L267">
            <v>10</v>
          </cell>
          <cell r="M267">
            <v>10</v>
          </cell>
          <cell r="N267">
            <v>10</v>
          </cell>
          <cell r="O267">
            <v>10</v>
          </cell>
          <cell r="P267">
            <v>10</v>
          </cell>
        </row>
        <row r="268">
          <cell r="B268" t="str">
            <v>06.03.01.04.06.03</v>
          </cell>
          <cell r="C268" t="str">
            <v>Directional Antenna</v>
          </cell>
          <cell r="D268" t="str">
            <v>Sum</v>
          </cell>
          <cell r="E268">
            <v>10</v>
          </cell>
          <cell r="F268">
            <v>90</v>
          </cell>
          <cell r="G268">
            <v>900</v>
          </cell>
          <cell r="H268">
            <v>10</v>
          </cell>
          <cell r="I268">
            <v>10</v>
          </cell>
          <cell r="J268">
            <v>10</v>
          </cell>
          <cell r="K268">
            <v>10</v>
          </cell>
          <cell r="L268">
            <v>10</v>
          </cell>
          <cell r="M268">
            <v>10</v>
          </cell>
          <cell r="N268">
            <v>10</v>
          </cell>
          <cell r="O268">
            <v>10</v>
          </cell>
          <cell r="P268">
            <v>10</v>
          </cell>
        </row>
        <row r="269">
          <cell r="B269" t="str">
            <v>06.03.01.04.06.04</v>
          </cell>
          <cell r="C269" t="str">
            <v>Delivery System Rental/Monitoring</v>
          </cell>
          <cell r="D269" t="str">
            <v>Weeks</v>
          </cell>
          <cell r="E269">
            <v>10</v>
          </cell>
          <cell r="F269">
            <v>90</v>
          </cell>
          <cell r="G269">
            <v>900</v>
          </cell>
          <cell r="H269">
            <v>10</v>
          </cell>
          <cell r="I269">
            <v>10</v>
          </cell>
          <cell r="J269">
            <v>10</v>
          </cell>
          <cell r="K269">
            <v>10</v>
          </cell>
          <cell r="L269">
            <v>10</v>
          </cell>
          <cell r="M269">
            <v>10</v>
          </cell>
          <cell r="N269">
            <v>10</v>
          </cell>
          <cell r="O269">
            <v>10</v>
          </cell>
          <cell r="P269">
            <v>10</v>
          </cell>
        </row>
        <row r="270">
          <cell r="B270" t="str">
            <v>06.03.01.04.07</v>
          </cell>
          <cell r="C270" t="str">
            <v>CCTV Site Monitored</v>
          </cell>
          <cell r="D270">
            <v>0</v>
          </cell>
          <cell r="E270">
            <v>0</v>
          </cell>
          <cell r="F270">
            <v>0</v>
          </cell>
          <cell r="G270">
            <v>3600</v>
          </cell>
          <cell r="H270">
            <v>400</v>
          </cell>
          <cell r="I270">
            <v>400</v>
          </cell>
          <cell r="J270">
            <v>400</v>
          </cell>
          <cell r="K270">
            <v>400</v>
          </cell>
          <cell r="L270">
            <v>400</v>
          </cell>
          <cell r="M270">
            <v>400</v>
          </cell>
          <cell r="N270">
            <v>400</v>
          </cell>
          <cell r="O270">
            <v>400</v>
          </cell>
          <cell r="P270">
            <v>400</v>
          </cell>
        </row>
        <row r="271">
          <cell r="B271" t="str">
            <v>06.03.01.04.07.01</v>
          </cell>
          <cell r="C271" t="str">
            <v>Site Survey</v>
          </cell>
          <cell r="D271" t="str">
            <v>Sum</v>
          </cell>
          <cell r="E271">
            <v>10</v>
          </cell>
          <cell r="F271">
            <v>90</v>
          </cell>
          <cell r="G271">
            <v>900</v>
          </cell>
          <cell r="H271">
            <v>10</v>
          </cell>
          <cell r="I271">
            <v>10</v>
          </cell>
          <cell r="J271">
            <v>10</v>
          </cell>
          <cell r="K271">
            <v>10</v>
          </cell>
          <cell r="L271">
            <v>10</v>
          </cell>
          <cell r="M271">
            <v>10</v>
          </cell>
          <cell r="N271">
            <v>10</v>
          </cell>
          <cell r="O271">
            <v>10</v>
          </cell>
          <cell r="P271">
            <v>10</v>
          </cell>
        </row>
        <row r="272">
          <cell r="B272" t="str">
            <v>06.03.01.04.07.02</v>
          </cell>
          <cell r="C272" t="str">
            <v>Free standing detector Poles</v>
          </cell>
          <cell r="D272" t="str">
            <v>Sum</v>
          </cell>
          <cell r="E272">
            <v>10</v>
          </cell>
          <cell r="F272">
            <v>90</v>
          </cell>
          <cell r="G272">
            <v>900</v>
          </cell>
          <cell r="H272">
            <v>10</v>
          </cell>
          <cell r="I272">
            <v>10</v>
          </cell>
          <cell r="J272">
            <v>10</v>
          </cell>
          <cell r="K272">
            <v>10</v>
          </cell>
          <cell r="L272">
            <v>10</v>
          </cell>
          <cell r="M272">
            <v>10</v>
          </cell>
          <cell r="N272">
            <v>10</v>
          </cell>
          <cell r="O272">
            <v>10</v>
          </cell>
          <cell r="P272">
            <v>10</v>
          </cell>
        </row>
        <row r="273">
          <cell r="B273" t="str">
            <v>06.03.01.04.07.03</v>
          </cell>
          <cell r="C273" t="str">
            <v>Directional Antenna</v>
          </cell>
          <cell r="D273" t="str">
            <v>Sum</v>
          </cell>
          <cell r="E273">
            <v>10</v>
          </cell>
          <cell r="F273">
            <v>90</v>
          </cell>
          <cell r="G273">
            <v>900</v>
          </cell>
          <cell r="H273">
            <v>10</v>
          </cell>
          <cell r="I273">
            <v>10</v>
          </cell>
          <cell r="J273">
            <v>10</v>
          </cell>
          <cell r="K273">
            <v>10</v>
          </cell>
          <cell r="L273">
            <v>10</v>
          </cell>
          <cell r="M273">
            <v>10</v>
          </cell>
          <cell r="N273">
            <v>10</v>
          </cell>
          <cell r="O273">
            <v>10</v>
          </cell>
          <cell r="P273">
            <v>10</v>
          </cell>
        </row>
        <row r="274">
          <cell r="B274" t="str">
            <v>06.03.01.04.07.04</v>
          </cell>
          <cell r="C274" t="str">
            <v>Delivery System Rental/Monitoring</v>
          </cell>
          <cell r="D274" t="str">
            <v>Weeks</v>
          </cell>
          <cell r="E274">
            <v>10</v>
          </cell>
          <cell r="F274">
            <v>90</v>
          </cell>
          <cell r="G274">
            <v>900</v>
          </cell>
          <cell r="H274">
            <v>10</v>
          </cell>
          <cell r="I274">
            <v>10</v>
          </cell>
          <cell r="J274">
            <v>10</v>
          </cell>
          <cell r="K274">
            <v>10</v>
          </cell>
          <cell r="L274">
            <v>10</v>
          </cell>
          <cell r="M274">
            <v>10</v>
          </cell>
          <cell r="N274">
            <v>10</v>
          </cell>
          <cell r="O274">
            <v>10</v>
          </cell>
          <cell r="P274">
            <v>10</v>
          </cell>
        </row>
        <row r="275">
          <cell r="B275" t="str">
            <v>06.03.01.05</v>
          </cell>
          <cell r="C275" t="str">
            <v>Traffic Management</v>
          </cell>
          <cell r="D275">
            <v>0</v>
          </cell>
          <cell r="E275">
            <v>0</v>
          </cell>
          <cell r="F275">
            <v>0</v>
          </cell>
          <cell r="G275">
            <v>5400</v>
          </cell>
          <cell r="H275">
            <v>600</v>
          </cell>
          <cell r="I275">
            <v>600</v>
          </cell>
          <cell r="J275">
            <v>600</v>
          </cell>
          <cell r="K275">
            <v>600</v>
          </cell>
          <cell r="L275">
            <v>600</v>
          </cell>
          <cell r="M275">
            <v>600</v>
          </cell>
          <cell r="N275">
            <v>600</v>
          </cell>
          <cell r="O275">
            <v>600</v>
          </cell>
          <cell r="P275">
            <v>600</v>
          </cell>
        </row>
        <row r="276">
          <cell r="B276" t="str">
            <v>06.03.01.05.01</v>
          </cell>
          <cell r="C276" t="str">
            <v>Chapter 8 Traffic Management per access point install and remove</v>
          </cell>
          <cell r="D276" t="str">
            <v>Nr</v>
          </cell>
          <cell r="E276">
            <v>10</v>
          </cell>
          <cell r="F276">
            <v>90</v>
          </cell>
          <cell r="G276">
            <v>900</v>
          </cell>
          <cell r="H276">
            <v>10</v>
          </cell>
          <cell r="I276">
            <v>10</v>
          </cell>
          <cell r="J276">
            <v>10</v>
          </cell>
          <cell r="K276">
            <v>10</v>
          </cell>
          <cell r="L276">
            <v>10</v>
          </cell>
          <cell r="M276">
            <v>10</v>
          </cell>
          <cell r="N276">
            <v>10</v>
          </cell>
          <cell r="O276">
            <v>10</v>
          </cell>
          <cell r="P276">
            <v>10</v>
          </cell>
        </row>
        <row r="277">
          <cell r="B277" t="str">
            <v>06.03.01.05.02</v>
          </cell>
          <cell r="C277" t="str">
            <v>Maintenance  of Chapter 8 Signage</v>
          </cell>
          <cell r="D277" t="str">
            <v>Nr-Week</v>
          </cell>
          <cell r="E277">
            <v>10</v>
          </cell>
          <cell r="F277">
            <v>90</v>
          </cell>
          <cell r="G277">
            <v>900</v>
          </cell>
          <cell r="H277">
            <v>10</v>
          </cell>
          <cell r="I277">
            <v>10</v>
          </cell>
          <cell r="J277">
            <v>10</v>
          </cell>
          <cell r="K277">
            <v>10</v>
          </cell>
          <cell r="L277">
            <v>10</v>
          </cell>
          <cell r="M277">
            <v>10</v>
          </cell>
          <cell r="N277">
            <v>10</v>
          </cell>
          <cell r="O277">
            <v>10</v>
          </cell>
          <cell r="P277">
            <v>10</v>
          </cell>
        </row>
        <row r="278">
          <cell r="B278" t="str">
            <v>06.03.01.05.03</v>
          </cell>
          <cell r="C278" t="str">
            <v>Provision/Hire of Chapter  8 signage</v>
          </cell>
          <cell r="D278" t="str">
            <v>Nr-Week</v>
          </cell>
          <cell r="E278">
            <v>10</v>
          </cell>
          <cell r="F278">
            <v>90</v>
          </cell>
          <cell r="G278">
            <v>900</v>
          </cell>
          <cell r="H278">
            <v>10</v>
          </cell>
          <cell r="I278">
            <v>10</v>
          </cell>
          <cell r="J278">
            <v>10</v>
          </cell>
          <cell r="K278">
            <v>10</v>
          </cell>
          <cell r="L278">
            <v>10</v>
          </cell>
          <cell r="M278">
            <v>10</v>
          </cell>
          <cell r="N278">
            <v>10</v>
          </cell>
          <cell r="O278">
            <v>10</v>
          </cell>
          <cell r="P278">
            <v>10</v>
          </cell>
        </row>
        <row r="279">
          <cell r="B279" t="str">
            <v>06.03.01.05.04</v>
          </cell>
          <cell r="C279" t="str">
            <v>Stop/go traffic lights for crossing point</v>
          </cell>
          <cell r="D279" t="str">
            <v>Nr-Week</v>
          </cell>
          <cell r="E279">
            <v>10</v>
          </cell>
          <cell r="F279">
            <v>90</v>
          </cell>
          <cell r="G279">
            <v>900</v>
          </cell>
          <cell r="H279">
            <v>10</v>
          </cell>
          <cell r="I279">
            <v>10</v>
          </cell>
          <cell r="J279">
            <v>10</v>
          </cell>
          <cell r="K279">
            <v>10</v>
          </cell>
          <cell r="L279">
            <v>10</v>
          </cell>
          <cell r="M279">
            <v>10</v>
          </cell>
          <cell r="N279">
            <v>10</v>
          </cell>
          <cell r="O279">
            <v>10</v>
          </cell>
          <cell r="P279">
            <v>10</v>
          </cell>
        </row>
        <row r="280">
          <cell r="B280" t="str">
            <v>06.03.01.05.05</v>
          </cell>
          <cell r="C280" t="str">
            <v>Unit 4 Traffic Lights for crossing point</v>
          </cell>
          <cell r="D280" t="str">
            <v>Nr-Week</v>
          </cell>
          <cell r="E280">
            <v>10</v>
          </cell>
          <cell r="F280">
            <v>90</v>
          </cell>
          <cell r="G280">
            <v>900</v>
          </cell>
          <cell r="H280">
            <v>10</v>
          </cell>
          <cell r="I280">
            <v>10</v>
          </cell>
          <cell r="J280">
            <v>10</v>
          </cell>
          <cell r="K280">
            <v>10</v>
          </cell>
          <cell r="L280">
            <v>10</v>
          </cell>
          <cell r="M280">
            <v>10</v>
          </cell>
          <cell r="N280">
            <v>10</v>
          </cell>
          <cell r="O280">
            <v>10</v>
          </cell>
          <cell r="P280">
            <v>10</v>
          </cell>
        </row>
        <row r="281">
          <cell r="B281" t="str">
            <v>06.03.01.05.06</v>
          </cell>
          <cell r="C281" t="str">
            <v>Unit 5 Road closure for crossing point</v>
          </cell>
          <cell r="D281" t="str">
            <v>Nr-Week</v>
          </cell>
          <cell r="E281">
            <v>10</v>
          </cell>
          <cell r="F281">
            <v>90</v>
          </cell>
          <cell r="G281">
            <v>900</v>
          </cell>
          <cell r="H281">
            <v>10</v>
          </cell>
          <cell r="I281">
            <v>10</v>
          </cell>
          <cell r="J281">
            <v>10</v>
          </cell>
          <cell r="K281">
            <v>10</v>
          </cell>
          <cell r="L281">
            <v>10</v>
          </cell>
          <cell r="M281">
            <v>10</v>
          </cell>
          <cell r="N281">
            <v>10</v>
          </cell>
          <cell r="O281">
            <v>10</v>
          </cell>
          <cell r="P281">
            <v>10</v>
          </cell>
        </row>
        <row r="282">
          <cell r="B282" t="str">
            <v>06.03.01.06</v>
          </cell>
          <cell r="C282" t="str">
            <v>Environmental Mitigation</v>
          </cell>
          <cell r="D282">
            <v>0</v>
          </cell>
          <cell r="E282">
            <v>0</v>
          </cell>
          <cell r="F282">
            <v>0</v>
          </cell>
          <cell r="G282">
            <v>3600</v>
          </cell>
          <cell r="H282">
            <v>400</v>
          </cell>
          <cell r="I282">
            <v>400</v>
          </cell>
          <cell r="J282">
            <v>400</v>
          </cell>
          <cell r="K282">
            <v>400</v>
          </cell>
          <cell r="L282">
            <v>400</v>
          </cell>
          <cell r="M282">
            <v>400</v>
          </cell>
          <cell r="N282">
            <v>400</v>
          </cell>
          <cell r="O282">
            <v>400</v>
          </cell>
          <cell r="P282">
            <v>400</v>
          </cell>
        </row>
        <row r="283">
          <cell r="B283" t="str">
            <v>06.03.01.06.01</v>
          </cell>
          <cell r="C283" t="str">
            <v>Silt Fence</v>
          </cell>
          <cell r="D283" t="str">
            <v>m</v>
          </cell>
          <cell r="E283">
            <v>10</v>
          </cell>
          <cell r="F283">
            <v>90</v>
          </cell>
          <cell r="G283">
            <v>900</v>
          </cell>
          <cell r="H283">
            <v>10</v>
          </cell>
          <cell r="I283">
            <v>10</v>
          </cell>
          <cell r="J283">
            <v>10</v>
          </cell>
          <cell r="K283">
            <v>10</v>
          </cell>
          <cell r="L283">
            <v>10</v>
          </cell>
          <cell r="M283">
            <v>10</v>
          </cell>
          <cell r="N283">
            <v>10</v>
          </cell>
          <cell r="O283">
            <v>10</v>
          </cell>
          <cell r="P283">
            <v>10</v>
          </cell>
        </row>
        <row r="284">
          <cell r="B284" t="str">
            <v>06.03.01.06.02</v>
          </cell>
          <cell r="C284" t="str">
            <v>Segregated Stockpiles</v>
          </cell>
          <cell r="D284" t="str">
            <v>Sum</v>
          </cell>
          <cell r="E284">
            <v>10</v>
          </cell>
          <cell r="F284">
            <v>90</v>
          </cell>
          <cell r="G284">
            <v>900</v>
          </cell>
          <cell r="H284">
            <v>10</v>
          </cell>
          <cell r="I284">
            <v>10</v>
          </cell>
          <cell r="J284">
            <v>10</v>
          </cell>
          <cell r="K284">
            <v>10</v>
          </cell>
          <cell r="L284">
            <v>10</v>
          </cell>
          <cell r="M284">
            <v>10</v>
          </cell>
          <cell r="N284">
            <v>10</v>
          </cell>
          <cell r="O284">
            <v>10</v>
          </cell>
          <cell r="P284">
            <v>10</v>
          </cell>
        </row>
        <row r="285">
          <cell r="B285" t="str">
            <v>06.03.01.06.03</v>
          </cell>
          <cell r="C285" t="str">
            <v>Bog Mats</v>
          </cell>
          <cell r="D285" t="str">
            <v>Nr-Week</v>
          </cell>
          <cell r="E285">
            <v>10</v>
          </cell>
          <cell r="F285">
            <v>90</v>
          </cell>
          <cell r="G285">
            <v>900</v>
          </cell>
          <cell r="H285">
            <v>10</v>
          </cell>
          <cell r="I285">
            <v>10</v>
          </cell>
          <cell r="J285">
            <v>10</v>
          </cell>
          <cell r="K285">
            <v>10</v>
          </cell>
          <cell r="L285">
            <v>10</v>
          </cell>
          <cell r="M285">
            <v>10</v>
          </cell>
          <cell r="N285">
            <v>10</v>
          </cell>
          <cell r="O285">
            <v>10</v>
          </cell>
          <cell r="P285">
            <v>10</v>
          </cell>
        </row>
        <row r="286">
          <cell r="B286" t="str">
            <v>06.03.01.06.04</v>
          </cell>
          <cell r="C286" t="str">
            <v>Concrete Washout</v>
          </cell>
          <cell r="D286" t="str">
            <v>Sum</v>
          </cell>
          <cell r="E286">
            <v>10</v>
          </cell>
          <cell r="F286">
            <v>90</v>
          </cell>
          <cell r="G286">
            <v>900</v>
          </cell>
          <cell r="H286">
            <v>10</v>
          </cell>
          <cell r="I286">
            <v>10</v>
          </cell>
          <cell r="J286">
            <v>10</v>
          </cell>
          <cell r="K286">
            <v>10</v>
          </cell>
          <cell r="L286">
            <v>10</v>
          </cell>
          <cell r="M286">
            <v>10</v>
          </cell>
          <cell r="N286">
            <v>10</v>
          </cell>
          <cell r="O286">
            <v>10</v>
          </cell>
          <cell r="P286">
            <v>10</v>
          </cell>
        </row>
        <row r="287">
          <cell r="B287" t="str">
            <v>06.03.01.07</v>
          </cell>
          <cell r="C287" t="str">
            <v>Tree Cutting &amp; Vegetation Clearance</v>
          </cell>
          <cell r="D287">
            <v>0</v>
          </cell>
          <cell r="E287">
            <v>0</v>
          </cell>
          <cell r="F287">
            <v>0</v>
          </cell>
          <cell r="G287">
            <v>4500</v>
          </cell>
          <cell r="H287">
            <v>500</v>
          </cell>
          <cell r="I287">
            <v>500</v>
          </cell>
          <cell r="J287">
            <v>500</v>
          </cell>
          <cell r="K287">
            <v>500</v>
          </cell>
          <cell r="L287">
            <v>500</v>
          </cell>
          <cell r="M287">
            <v>500</v>
          </cell>
          <cell r="N287">
            <v>500</v>
          </cell>
          <cell r="O287">
            <v>500</v>
          </cell>
          <cell r="P287">
            <v>500</v>
          </cell>
        </row>
        <row r="288">
          <cell r="B288" t="str">
            <v>06.03.01.07.01</v>
          </cell>
          <cell r="C288" t="str">
            <v>Tree Cutting</v>
          </cell>
          <cell r="D288" t="str">
            <v>Nr</v>
          </cell>
          <cell r="E288">
            <v>10</v>
          </cell>
          <cell r="F288">
            <v>90</v>
          </cell>
          <cell r="G288">
            <v>900</v>
          </cell>
          <cell r="H288">
            <v>10</v>
          </cell>
          <cell r="I288">
            <v>10</v>
          </cell>
          <cell r="J288">
            <v>10</v>
          </cell>
          <cell r="K288">
            <v>10</v>
          </cell>
          <cell r="L288">
            <v>10</v>
          </cell>
          <cell r="M288">
            <v>10</v>
          </cell>
          <cell r="N288">
            <v>10</v>
          </cell>
          <cell r="O288">
            <v>10</v>
          </cell>
          <cell r="P288">
            <v>10</v>
          </cell>
        </row>
        <row r="289">
          <cell r="B289" t="str">
            <v>06.03.01.07.02</v>
          </cell>
          <cell r="C289" t="str">
            <v>Ground Clearance</v>
          </cell>
          <cell r="D289" t="str">
            <v>m2</v>
          </cell>
          <cell r="E289">
            <v>10</v>
          </cell>
          <cell r="F289">
            <v>90</v>
          </cell>
          <cell r="G289">
            <v>900</v>
          </cell>
          <cell r="H289">
            <v>10</v>
          </cell>
          <cell r="I289">
            <v>10</v>
          </cell>
          <cell r="J289">
            <v>10</v>
          </cell>
          <cell r="K289">
            <v>10</v>
          </cell>
          <cell r="L289">
            <v>10</v>
          </cell>
          <cell r="M289">
            <v>10</v>
          </cell>
          <cell r="N289">
            <v>10</v>
          </cell>
          <cell r="O289">
            <v>10</v>
          </cell>
          <cell r="P289">
            <v>10</v>
          </cell>
        </row>
        <row r="290">
          <cell r="B290" t="str">
            <v>06.03.01.07.03</v>
          </cell>
          <cell r="C290" t="str">
            <v>Hedge Clearance</v>
          </cell>
          <cell r="D290" t="str">
            <v>m2</v>
          </cell>
          <cell r="E290">
            <v>10</v>
          </cell>
          <cell r="F290">
            <v>90</v>
          </cell>
          <cell r="G290">
            <v>900</v>
          </cell>
          <cell r="H290">
            <v>10</v>
          </cell>
          <cell r="I290">
            <v>10</v>
          </cell>
          <cell r="J290">
            <v>10</v>
          </cell>
          <cell r="K290">
            <v>10</v>
          </cell>
          <cell r="L290">
            <v>10</v>
          </cell>
          <cell r="M290">
            <v>10</v>
          </cell>
          <cell r="N290">
            <v>10</v>
          </cell>
          <cell r="O290">
            <v>10</v>
          </cell>
          <cell r="P290">
            <v>10</v>
          </cell>
        </row>
        <row r="291">
          <cell r="B291" t="str">
            <v>06.03.01.07.04</v>
          </cell>
          <cell r="C291" t="str">
            <v>Tree Removal</v>
          </cell>
          <cell r="D291" t="str">
            <v>Nr</v>
          </cell>
          <cell r="E291">
            <v>10</v>
          </cell>
          <cell r="F291">
            <v>90</v>
          </cell>
          <cell r="G291">
            <v>900</v>
          </cell>
          <cell r="H291">
            <v>10</v>
          </cell>
          <cell r="I291">
            <v>10</v>
          </cell>
          <cell r="J291">
            <v>10</v>
          </cell>
          <cell r="K291">
            <v>10</v>
          </cell>
          <cell r="L291">
            <v>10</v>
          </cell>
          <cell r="M291">
            <v>10</v>
          </cell>
          <cell r="N291">
            <v>10</v>
          </cell>
          <cell r="O291">
            <v>10</v>
          </cell>
          <cell r="P291">
            <v>10</v>
          </cell>
        </row>
        <row r="292">
          <cell r="B292" t="str">
            <v>06.03.01.07.05</v>
          </cell>
          <cell r="C292" t="str">
            <v>Tree Replanting</v>
          </cell>
          <cell r="D292" t="str">
            <v>Nr</v>
          </cell>
          <cell r="E292">
            <v>10</v>
          </cell>
          <cell r="F292">
            <v>90</v>
          </cell>
          <cell r="G292">
            <v>900</v>
          </cell>
          <cell r="H292">
            <v>10</v>
          </cell>
          <cell r="I292">
            <v>10</v>
          </cell>
          <cell r="J292">
            <v>10</v>
          </cell>
          <cell r="K292">
            <v>10</v>
          </cell>
          <cell r="L292">
            <v>10</v>
          </cell>
          <cell r="M292">
            <v>10</v>
          </cell>
          <cell r="N292">
            <v>10</v>
          </cell>
          <cell r="O292">
            <v>10</v>
          </cell>
          <cell r="P292">
            <v>10</v>
          </cell>
        </row>
        <row r="293">
          <cell r="B293" t="str">
            <v>06.03.01.08</v>
          </cell>
          <cell r="C293" t="str">
            <v xml:space="preserve">Site Preparation </v>
          </cell>
          <cell r="D293">
            <v>0</v>
          </cell>
          <cell r="E293">
            <v>0</v>
          </cell>
          <cell r="F293">
            <v>0</v>
          </cell>
          <cell r="G293">
            <v>51300</v>
          </cell>
          <cell r="H293">
            <v>5700</v>
          </cell>
          <cell r="I293">
            <v>5700</v>
          </cell>
          <cell r="J293">
            <v>5700</v>
          </cell>
          <cell r="K293">
            <v>5700</v>
          </cell>
          <cell r="L293">
            <v>5700</v>
          </cell>
          <cell r="M293">
            <v>5700</v>
          </cell>
          <cell r="N293">
            <v>5700</v>
          </cell>
          <cell r="O293">
            <v>5700</v>
          </cell>
          <cell r="P293">
            <v>5700</v>
          </cell>
        </row>
        <row r="294">
          <cell r="B294" t="str">
            <v>06.03.01.08.01</v>
          </cell>
          <cell r="C294" t="str">
            <v>Main Site Establishment</v>
          </cell>
          <cell r="D294">
            <v>0</v>
          </cell>
          <cell r="E294">
            <v>0</v>
          </cell>
          <cell r="F294">
            <v>0</v>
          </cell>
          <cell r="G294">
            <v>47700</v>
          </cell>
          <cell r="H294">
            <v>5300</v>
          </cell>
          <cell r="I294">
            <v>5300</v>
          </cell>
          <cell r="J294">
            <v>5300</v>
          </cell>
          <cell r="K294">
            <v>5300</v>
          </cell>
          <cell r="L294">
            <v>5300</v>
          </cell>
          <cell r="M294">
            <v>5300</v>
          </cell>
          <cell r="N294">
            <v>5300</v>
          </cell>
          <cell r="O294">
            <v>5300</v>
          </cell>
          <cell r="P294">
            <v>5300</v>
          </cell>
        </row>
        <row r="295">
          <cell r="B295" t="str">
            <v>06.03.01.08.01.01</v>
          </cell>
          <cell r="C295" t="str">
            <v>Main Establishment Area - Strip &amp; Prep</v>
          </cell>
          <cell r="D295">
            <v>0</v>
          </cell>
          <cell r="E295">
            <v>0</v>
          </cell>
          <cell r="F295">
            <v>0</v>
          </cell>
          <cell r="G295">
            <v>2700</v>
          </cell>
          <cell r="H295">
            <v>300</v>
          </cell>
          <cell r="I295">
            <v>300</v>
          </cell>
          <cell r="J295">
            <v>300</v>
          </cell>
          <cell r="K295">
            <v>300</v>
          </cell>
          <cell r="L295">
            <v>300</v>
          </cell>
          <cell r="M295">
            <v>300</v>
          </cell>
          <cell r="N295">
            <v>300</v>
          </cell>
          <cell r="O295">
            <v>300</v>
          </cell>
          <cell r="P295">
            <v>300</v>
          </cell>
        </row>
        <row r="296">
          <cell r="B296" t="str">
            <v>06.03.01.08.01.01.01</v>
          </cell>
          <cell r="C296" t="str">
            <v>Excavate topsoil (assume 200mm thick), transfer to Temp Spoil Heaps/Bunds</v>
          </cell>
          <cell r="D296" t="str">
            <v>m2</v>
          </cell>
          <cell r="E296">
            <v>10</v>
          </cell>
          <cell r="F296">
            <v>90</v>
          </cell>
          <cell r="G296">
            <v>900</v>
          </cell>
          <cell r="H296">
            <v>10</v>
          </cell>
          <cell r="I296">
            <v>10</v>
          </cell>
          <cell r="J296">
            <v>10</v>
          </cell>
          <cell r="K296">
            <v>10</v>
          </cell>
          <cell r="L296">
            <v>10</v>
          </cell>
          <cell r="M296">
            <v>10</v>
          </cell>
          <cell r="N296">
            <v>10</v>
          </cell>
          <cell r="O296">
            <v>10</v>
          </cell>
          <cell r="P296">
            <v>10</v>
          </cell>
        </row>
        <row r="297">
          <cell r="B297" t="str">
            <v>06.03.01.08.01.01.02</v>
          </cell>
          <cell r="C297" t="str">
            <v>Compound/storage/car park area (75mm gravel on 300mm type 1 on Lotrak16/15)</v>
          </cell>
          <cell r="D297" t="str">
            <v>m2</v>
          </cell>
          <cell r="E297">
            <v>10</v>
          </cell>
          <cell r="F297">
            <v>90</v>
          </cell>
          <cell r="G297">
            <v>900</v>
          </cell>
          <cell r="H297">
            <v>10</v>
          </cell>
          <cell r="I297">
            <v>10</v>
          </cell>
          <cell r="J297">
            <v>10</v>
          </cell>
          <cell r="K297">
            <v>10</v>
          </cell>
          <cell r="L297">
            <v>10</v>
          </cell>
          <cell r="M297">
            <v>10</v>
          </cell>
          <cell r="N297">
            <v>10</v>
          </cell>
          <cell r="O297">
            <v>10</v>
          </cell>
          <cell r="P297">
            <v>10</v>
          </cell>
        </row>
        <row r="298">
          <cell r="B298" t="str">
            <v>06.03.01.08.01.01.03</v>
          </cell>
          <cell r="C298" t="str">
            <v>Terram T1000 or similar</v>
          </cell>
          <cell r="D298" t="str">
            <v>m2</v>
          </cell>
          <cell r="E298">
            <v>10</v>
          </cell>
          <cell r="F298">
            <v>90</v>
          </cell>
          <cell r="G298">
            <v>900</v>
          </cell>
          <cell r="H298">
            <v>10</v>
          </cell>
          <cell r="I298">
            <v>10</v>
          </cell>
          <cell r="J298">
            <v>10</v>
          </cell>
          <cell r="K298">
            <v>10</v>
          </cell>
          <cell r="L298">
            <v>10</v>
          </cell>
          <cell r="M298">
            <v>10</v>
          </cell>
          <cell r="N298">
            <v>10</v>
          </cell>
          <cell r="O298">
            <v>10</v>
          </cell>
          <cell r="P298">
            <v>10</v>
          </cell>
        </row>
        <row r="299">
          <cell r="B299" t="str">
            <v>06.03.01.08.01.02</v>
          </cell>
          <cell r="C299" t="str">
            <v>Compound Laydown Area - Strip &amp; Prep</v>
          </cell>
          <cell r="D299">
            <v>0</v>
          </cell>
          <cell r="E299">
            <v>0</v>
          </cell>
          <cell r="F299">
            <v>0</v>
          </cell>
          <cell r="G299">
            <v>2700</v>
          </cell>
          <cell r="H299">
            <v>300</v>
          </cell>
          <cell r="I299">
            <v>300</v>
          </cell>
          <cell r="J299">
            <v>300</v>
          </cell>
          <cell r="K299">
            <v>300</v>
          </cell>
          <cell r="L299">
            <v>300</v>
          </cell>
          <cell r="M299">
            <v>300</v>
          </cell>
          <cell r="N299">
            <v>300</v>
          </cell>
          <cell r="O299">
            <v>300</v>
          </cell>
          <cell r="P299">
            <v>300</v>
          </cell>
        </row>
        <row r="300">
          <cell r="B300" t="str">
            <v>06.03.01.08.01.02.01</v>
          </cell>
          <cell r="C300" t="str">
            <v>Excavate topsoil (assume 200mm thick), transfer to Temp Spoil Heaps/Bunds</v>
          </cell>
          <cell r="D300" t="str">
            <v>m2</v>
          </cell>
          <cell r="E300">
            <v>10</v>
          </cell>
          <cell r="F300">
            <v>90</v>
          </cell>
          <cell r="G300">
            <v>900</v>
          </cell>
          <cell r="H300">
            <v>10</v>
          </cell>
          <cell r="I300">
            <v>10</v>
          </cell>
          <cell r="J300">
            <v>10</v>
          </cell>
          <cell r="K300">
            <v>10</v>
          </cell>
          <cell r="L300">
            <v>10</v>
          </cell>
          <cell r="M300">
            <v>10</v>
          </cell>
          <cell r="N300">
            <v>10</v>
          </cell>
          <cell r="O300">
            <v>10</v>
          </cell>
          <cell r="P300">
            <v>10</v>
          </cell>
        </row>
        <row r="301">
          <cell r="B301" t="str">
            <v>06.03.01.08.01.02.02</v>
          </cell>
          <cell r="C301" t="str">
            <v>Compound/storage/car park area (75mm gravel on 300mm type 1 on Lotrak16/15)</v>
          </cell>
          <cell r="D301" t="str">
            <v>m2</v>
          </cell>
          <cell r="E301">
            <v>10</v>
          </cell>
          <cell r="F301">
            <v>90</v>
          </cell>
          <cell r="G301">
            <v>900</v>
          </cell>
          <cell r="H301">
            <v>10</v>
          </cell>
          <cell r="I301">
            <v>10</v>
          </cell>
          <cell r="J301">
            <v>10</v>
          </cell>
          <cell r="K301">
            <v>10</v>
          </cell>
          <cell r="L301">
            <v>10</v>
          </cell>
          <cell r="M301">
            <v>10</v>
          </cell>
          <cell r="N301">
            <v>10</v>
          </cell>
          <cell r="O301">
            <v>10</v>
          </cell>
          <cell r="P301">
            <v>10</v>
          </cell>
        </row>
        <row r="302">
          <cell r="B302" t="str">
            <v>06.03.01.08.01.02.03</v>
          </cell>
          <cell r="C302" t="str">
            <v>Terram T1000 or similar</v>
          </cell>
          <cell r="D302" t="str">
            <v>m2</v>
          </cell>
          <cell r="E302">
            <v>10</v>
          </cell>
          <cell r="F302">
            <v>90</v>
          </cell>
          <cell r="G302">
            <v>900</v>
          </cell>
          <cell r="H302">
            <v>10</v>
          </cell>
          <cell r="I302">
            <v>10</v>
          </cell>
          <cell r="J302">
            <v>10</v>
          </cell>
          <cell r="K302">
            <v>10</v>
          </cell>
          <cell r="L302">
            <v>10</v>
          </cell>
          <cell r="M302">
            <v>10</v>
          </cell>
          <cell r="N302">
            <v>10</v>
          </cell>
          <cell r="O302">
            <v>10</v>
          </cell>
          <cell r="P302">
            <v>10</v>
          </cell>
        </row>
        <row r="303">
          <cell r="B303" t="str">
            <v>06.03.01.08.01.03</v>
          </cell>
          <cell r="C303" t="str">
            <v>CDM Harass Fencing</v>
          </cell>
          <cell r="D303" t="str">
            <v>Weeks</v>
          </cell>
          <cell r="E303">
            <v>10</v>
          </cell>
          <cell r="F303">
            <v>90</v>
          </cell>
          <cell r="G303">
            <v>900</v>
          </cell>
          <cell r="H303">
            <v>10</v>
          </cell>
          <cell r="I303">
            <v>10</v>
          </cell>
          <cell r="J303">
            <v>10</v>
          </cell>
          <cell r="K303">
            <v>10</v>
          </cell>
          <cell r="L303">
            <v>10</v>
          </cell>
          <cell r="M303">
            <v>10</v>
          </cell>
          <cell r="N303">
            <v>10</v>
          </cell>
          <cell r="O303">
            <v>10</v>
          </cell>
          <cell r="P303">
            <v>10</v>
          </cell>
        </row>
        <row r="304">
          <cell r="B304" t="str">
            <v>06.03.01.08.01.04</v>
          </cell>
          <cell r="C304" t="str">
            <v>Internal CDM Barriers (plastic red &amp; white demarcation)</v>
          </cell>
          <cell r="D304" t="str">
            <v>m</v>
          </cell>
          <cell r="E304">
            <v>10</v>
          </cell>
          <cell r="F304">
            <v>90</v>
          </cell>
          <cell r="G304">
            <v>900</v>
          </cell>
          <cell r="H304">
            <v>10</v>
          </cell>
          <cell r="I304">
            <v>10</v>
          </cell>
          <cell r="J304">
            <v>10</v>
          </cell>
          <cell r="K304">
            <v>10</v>
          </cell>
          <cell r="L304">
            <v>10</v>
          </cell>
          <cell r="M304">
            <v>10</v>
          </cell>
          <cell r="N304">
            <v>10</v>
          </cell>
          <cell r="O304">
            <v>10</v>
          </cell>
          <cell r="P304">
            <v>10</v>
          </cell>
        </row>
        <row r="305">
          <cell r="B305" t="str">
            <v>06.03.01.08.01.05</v>
          </cell>
          <cell r="C305" t="str">
            <v>Transport Fencing (Height Barrier, GS6, Concrete Dividers etc.)</v>
          </cell>
          <cell r="D305" t="str">
            <v>m</v>
          </cell>
          <cell r="E305">
            <v>10</v>
          </cell>
          <cell r="F305">
            <v>90</v>
          </cell>
          <cell r="G305">
            <v>900</v>
          </cell>
          <cell r="H305">
            <v>10</v>
          </cell>
          <cell r="I305">
            <v>10</v>
          </cell>
          <cell r="J305">
            <v>10</v>
          </cell>
          <cell r="K305">
            <v>10</v>
          </cell>
          <cell r="L305">
            <v>10</v>
          </cell>
          <cell r="M305">
            <v>10</v>
          </cell>
          <cell r="N305">
            <v>10</v>
          </cell>
          <cell r="O305">
            <v>10</v>
          </cell>
          <cell r="P305">
            <v>10</v>
          </cell>
        </row>
        <row r="306">
          <cell r="B306" t="str">
            <v>06.03.01.08.01.06</v>
          </cell>
          <cell r="C306" t="str">
            <v>Set up-remove Harass/ pedestrian fencing (per m)</v>
          </cell>
          <cell r="D306" t="str">
            <v>m</v>
          </cell>
          <cell r="E306">
            <v>10</v>
          </cell>
          <cell r="F306">
            <v>90</v>
          </cell>
          <cell r="G306">
            <v>900</v>
          </cell>
          <cell r="H306">
            <v>10</v>
          </cell>
          <cell r="I306">
            <v>10</v>
          </cell>
          <cell r="J306">
            <v>10</v>
          </cell>
          <cell r="K306">
            <v>10</v>
          </cell>
          <cell r="L306">
            <v>10</v>
          </cell>
          <cell r="M306">
            <v>10</v>
          </cell>
          <cell r="N306">
            <v>10</v>
          </cell>
          <cell r="O306">
            <v>10</v>
          </cell>
          <cell r="P306">
            <v>10</v>
          </cell>
        </row>
        <row r="307">
          <cell r="B307" t="str">
            <v>06.03.01.08.01.07</v>
          </cell>
          <cell r="C307" t="str">
            <v>Signage &amp; Information Boards</v>
          </cell>
          <cell r="D307" t="str">
            <v>Weeks</v>
          </cell>
          <cell r="E307">
            <v>10</v>
          </cell>
          <cell r="F307">
            <v>90</v>
          </cell>
          <cell r="G307">
            <v>900</v>
          </cell>
          <cell r="H307">
            <v>10</v>
          </cell>
          <cell r="I307">
            <v>10</v>
          </cell>
          <cell r="J307">
            <v>10</v>
          </cell>
          <cell r="K307">
            <v>10</v>
          </cell>
          <cell r="L307">
            <v>10</v>
          </cell>
          <cell r="M307">
            <v>10</v>
          </cell>
          <cell r="N307">
            <v>10</v>
          </cell>
          <cell r="O307">
            <v>10</v>
          </cell>
          <cell r="P307">
            <v>10</v>
          </cell>
        </row>
        <row r="308">
          <cell r="B308" t="str">
            <v>06.03.01.08.01.08</v>
          </cell>
          <cell r="C308" t="str">
            <v>Mobilisation including transport to site</v>
          </cell>
          <cell r="D308" t="str">
            <v>Sum</v>
          </cell>
          <cell r="E308">
            <v>10</v>
          </cell>
          <cell r="F308">
            <v>90</v>
          </cell>
          <cell r="G308">
            <v>900</v>
          </cell>
          <cell r="H308">
            <v>10</v>
          </cell>
          <cell r="I308">
            <v>10</v>
          </cell>
          <cell r="J308">
            <v>10</v>
          </cell>
          <cell r="K308">
            <v>10</v>
          </cell>
          <cell r="L308">
            <v>10</v>
          </cell>
          <cell r="M308">
            <v>10</v>
          </cell>
          <cell r="N308">
            <v>10</v>
          </cell>
          <cell r="O308">
            <v>10</v>
          </cell>
          <cell r="P308">
            <v>10</v>
          </cell>
        </row>
        <row r="309">
          <cell r="B309" t="str">
            <v>06.03.01.08.01.09</v>
          </cell>
          <cell r="C309" t="str">
            <v>Maintain for duration of site works</v>
          </cell>
          <cell r="D309" t="str">
            <v>Weeks</v>
          </cell>
          <cell r="E309">
            <v>10</v>
          </cell>
          <cell r="F309">
            <v>90</v>
          </cell>
          <cell r="G309">
            <v>900</v>
          </cell>
          <cell r="H309">
            <v>10</v>
          </cell>
          <cell r="I309">
            <v>10</v>
          </cell>
          <cell r="J309">
            <v>10</v>
          </cell>
          <cell r="K309">
            <v>10</v>
          </cell>
          <cell r="L309">
            <v>10</v>
          </cell>
          <cell r="M309">
            <v>10</v>
          </cell>
          <cell r="N309">
            <v>10</v>
          </cell>
          <cell r="O309">
            <v>10</v>
          </cell>
          <cell r="P309">
            <v>10</v>
          </cell>
        </row>
        <row r="310">
          <cell r="B310" t="str">
            <v>06.03.01.08.01.10</v>
          </cell>
          <cell r="C310" t="str">
            <v>Waste management for duration of site works</v>
          </cell>
          <cell r="D310" t="str">
            <v>Weeks</v>
          </cell>
          <cell r="E310">
            <v>10</v>
          </cell>
          <cell r="F310">
            <v>90</v>
          </cell>
          <cell r="G310">
            <v>900</v>
          </cell>
          <cell r="H310">
            <v>10</v>
          </cell>
          <cell r="I310">
            <v>10</v>
          </cell>
          <cell r="J310">
            <v>10</v>
          </cell>
          <cell r="K310">
            <v>10</v>
          </cell>
          <cell r="L310">
            <v>10</v>
          </cell>
          <cell r="M310">
            <v>10</v>
          </cell>
          <cell r="N310">
            <v>10</v>
          </cell>
          <cell r="O310">
            <v>10</v>
          </cell>
          <cell r="P310">
            <v>10</v>
          </cell>
        </row>
        <row r="311">
          <cell r="B311" t="str">
            <v>06.03.01.08.01.11</v>
          </cell>
          <cell r="C311" t="str">
            <v>Environmental mitigation</v>
          </cell>
          <cell r="D311" t="str">
            <v>Sum</v>
          </cell>
          <cell r="E311">
            <v>10</v>
          </cell>
          <cell r="F311">
            <v>90</v>
          </cell>
          <cell r="G311">
            <v>900</v>
          </cell>
          <cell r="H311">
            <v>10</v>
          </cell>
          <cell r="I311">
            <v>10</v>
          </cell>
          <cell r="J311">
            <v>10</v>
          </cell>
          <cell r="K311">
            <v>10</v>
          </cell>
          <cell r="L311">
            <v>10</v>
          </cell>
          <cell r="M311">
            <v>10</v>
          </cell>
          <cell r="N311">
            <v>10</v>
          </cell>
          <cell r="O311">
            <v>10</v>
          </cell>
          <cell r="P311">
            <v>10</v>
          </cell>
        </row>
        <row r="312">
          <cell r="B312" t="str">
            <v>06.03.01.08.01.12</v>
          </cell>
          <cell r="C312" t="str">
            <v>Communications</v>
          </cell>
          <cell r="D312" t="str">
            <v>Weeks</v>
          </cell>
          <cell r="E312">
            <v>10</v>
          </cell>
          <cell r="F312">
            <v>90</v>
          </cell>
          <cell r="G312">
            <v>900</v>
          </cell>
          <cell r="H312">
            <v>10</v>
          </cell>
          <cell r="I312">
            <v>10</v>
          </cell>
          <cell r="J312">
            <v>10</v>
          </cell>
          <cell r="K312">
            <v>10</v>
          </cell>
          <cell r="L312">
            <v>10</v>
          </cell>
          <cell r="M312">
            <v>10</v>
          </cell>
          <cell r="N312">
            <v>10</v>
          </cell>
          <cell r="O312">
            <v>10</v>
          </cell>
          <cell r="P312">
            <v>10</v>
          </cell>
        </row>
        <row r="313">
          <cell r="B313" t="str">
            <v>06.03.01.08.01.13</v>
          </cell>
          <cell r="C313" t="str">
            <v>Information Technology;</v>
          </cell>
          <cell r="D313" t="str">
            <v>Weeks</v>
          </cell>
          <cell r="E313">
            <v>10</v>
          </cell>
          <cell r="F313">
            <v>90</v>
          </cell>
          <cell r="G313">
            <v>900</v>
          </cell>
          <cell r="H313">
            <v>10</v>
          </cell>
          <cell r="I313">
            <v>10</v>
          </cell>
          <cell r="J313">
            <v>10</v>
          </cell>
          <cell r="K313">
            <v>10</v>
          </cell>
          <cell r="L313">
            <v>10</v>
          </cell>
          <cell r="M313">
            <v>10</v>
          </cell>
          <cell r="N313">
            <v>10</v>
          </cell>
          <cell r="O313">
            <v>10</v>
          </cell>
          <cell r="P313">
            <v>10</v>
          </cell>
        </row>
        <row r="314">
          <cell r="B314" t="str">
            <v>06.03.01.08.01.14</v>
          </cell>
          <cell r="C314" t="str">
            <v>Site Establish Supplies (Spill Kits, Eye Wash, First Aid, Fire Ext etc.)</v>
          </cell>
          <cell r="D314" t="str">
            <v>Sum</v>
          </cell>
          <cell r="E314">
            <v>10</v>
          </cell>
          <cell r="F314">
            <v>90</v>
          </cell>
          <cell r="G314">
            <v>900</v>
          </cell>
          <cell r="H314">
            <v>10</v>
          </cell>
          <cell r="I314">
            <v>10</v>
          </cell>
          <cell r="J314">
            <v>10</v>
          </cell>
          <cell r="K314">
            <v>10</v>
          </cell>
          <cell r="L314">
            <v>10</v>
          </cell>
          <cell r="M314">
            <v>10</v>
          </cell>
          <cell r="N314">
            <v>10</v>
          </cell>
          <cell r="O314">
            <v>10</v>
          </cell>
          <cell r="P314">
            <v>10</v>
          </cell>
        </row>
        <row r="315">
          <cell r="B315" t="str">
            <v>06.03.01.08.01.15</v>
          </cell>
          <cell r="C315" t="str">
            <v>Gate Cabin</v>
          </cell>
          <cell r="D315" t="str">
            <v>Weeks</v>
          </cell>
          <cell r="E315">
            <v>10</v>
          </cell>
          <cell r="F315">
            <v>90</v>
          </cell>
          <cell r="G315">
            <v>900</v>
          </cell>
          <cell r="H315">
            <v>10</v>
          </cell>
          <cell r="I315">
            <v>10</v>
          </cell>
          <cell r="J315">
            <v>10</v>
          </cell>
          <cell r="K315">
            <v>10</v>
          </cell>
          <cell r="L315">
            <v>10</v>
          </cell>
          <cell r="M315">
            <v>10</v>
          </cell>
          <cell r="N315">
            <v>10</v>
          </cell>
          <cell r="O315">
            <v>10</v>
          </cell>
          <cell r="P315">
            <v>10</v>
          </cell>
        </row>
        <row r="316">
          <cell r="B316" t="str">
            <v>06.03.01.08.01.16</v>
          </cell>
          <cell r="C316" t="str">
            <v>Reception cabin</v>
          </cell>
          <cell r="D316" t="str">
            <v>Weeks</v>
          </cell>
          <cell r="E316">
            <v>10</v>
          </cell>
          <cell r="F316">
            <v>90</v>
          </cell>
          <cell r="G316">
            <v>900</v>
          </cell>
          <cell r="H316">
            <v>10</v>
          </cell>
          <cell r="I316">
            <v>10</v>
          </cell>
          <cell r="J316">
            <v>10</v>
          </cell>
          <cell r="K316">
            <v>10</v>
          </cell>
          <cell r="L316">
            <v>10</v>
          </cell>
          <cell r="M316">
            <v>10</v>
          </cell>
          <cell r="N316">
            <v>10</v>
          </cell>
          <cell r="O316">
            <v>10</v>
          </cell>
          <cell r="P316">
            <v>10</v>
          </cell>
        </row>
        <row r="317">
          <cell r="B317" t="str">
            <v>06.03.01.08.01.17</v>
          </cell>
          <cell r="C317" t="str">
            <v>Site Office - PC</v>
          </cell>
          <cell r="D317" t="str">
            <v>Weeks</v>
          </cell>
          <cell r="E317">
            <v>10</v>
          </cell>
          <cell r="F317">
            <v>90</v>
          </cell>
          <cell r="G317">
            <v>900</v>
          </cell>
          <cell r="H317">
            <v>10</v>
          </cell>
          <cell r="I317">
            <v>10</v>
          </cell>
          <cell r="J317">
            <v>10</v>
          </cell>
          <cell r="K317">
            <v>10</v>
          </cell>
          <cell r="L317">
            <v>10</v>
          </cell>
          <cell r="M317">
            <v>10</v>
          </cell>
          <cell r="N317">
            <v>10</v>
          </cell>
          <cell r="O317">
            <v>10</v>
          </cell>
          <cell r="P317">
            <v>10</v>
          </cell>
        </row>
        <row r="318">
          <cell r="B318" t="str">
            <v>06.03.01.08.01.18</v>
          </cell>
          <cell r="C318" t="str">
            <v>Site Office - SubCon</v>
          </cell>
          <cell r="D318" t="str">
            <v>Weeks</v>
          </cell>
          <cell r="E318">
            <v>10</v>
          </cell>
          <cell r="F318">
            <v>90</v>
          </cell>
          <cell r="G318">
            <v>900</v>
          </cell>
          <cell r="H318">
            <v>10</v>
          </cell>
          <cell r="I318">
            <v>10</v>
          </cell>
          <cell r="J318">
            <v>10</v>
          </cell>
          <cell r="K318">
            <v>10</v>
          </cell>
          <cell r="L318">
            <v>10</v>
          </cell>
          <cell r="M318">
            <v>10</v>
          </cell>
          <cell r="N318">
            <v>10</v>
          </cell>
          <cell r="O318">
            <v>10</v>
          </cell>
          <cell r="P318">
            <v>10</v>
          </cell>
        </row>
        <row r="319">
          <cell r="B319" t="str">
            <v>06.03.01.08.01.19</v>
          </cell>
          <cell r="C319" t="str">
            <v>Site Office - Client</v>
          </cell>
          <cell r="D319" t="str">
            <v>Weeks</v>
          </cell>
          <cell r="E319">
            <v>10</v>
          </cell>
          <cell r="F319">
            <v>90</v>
          </cell>
          <cell r="G319">
            <v>900</v>
          </cell>
          <cell r="H319">
            <v>10</v>
          </cell>
          <cell r="I319">
            <v>10</v>
          </cell>
          <cell r="J319">
            <v>10</v>
          </cell>
          <cell r="K319">
            <v>10</v>
          </cell>
          <cell r="L319">
            <v>10</v>
          </cell>
          <cell r="M319">
            <v>10</v>
          </cell>
          <cell r="N319">
            <v>10</v>
          </cell>
          <cell r="O319">
            <v>10</v>
          </cell>
          <cell r="P319">
            <v>10</v>
          </cell>
        </row>
        <row r="320">
          <cell r="B320" t="str">
            <v>06.03.01.08.01.20</v>
          </cell>
          <cell r="C320" t="str">
            <v>Mess Room / Canteen</v>
          </cell>
          <cell r="D320" t="str">
            <v>Weeks</v>
          </cell>
          <cell r="E320">
            <v>10</v>
          </cell>
          <cell r="F320">
            <v>90</v>
          </cell>
          <cell r="G320">
            <v>900</v>
          </cell>
          <cell r="H320">
            <v>10</v>
          </cell>
          <cell r="I320">
            <v>10</v>
          </cell>
          <cell r="J320">
            <v>10</v>
          </cell>
          <cell r="K320">
            <v>10</v>
          </cell>
          <cell r="L320">
            <v>10</v>
          </cell>
          <cell r="M320">
            <v>10</v>
          </cell>
          <cell r="N320">
            <v>10</v>
          </cell>
          <cell r="O320">
            <v>10</v>
          </cell>
          <cell r="P320">
            <v>10</v>
          </cell>
        </row>
        <row r="321">
          <cell r="B321" t="str">
            <v>06.03.01.08.01.21</v>
          </cell>
          <cell r="C321" t="str">
            <v>Drying Room</v>
          </cell>
          <cell r="D321" t="str">
            <v>Weeks</v>
          </cell>
          <cell r="E321">
            <v>10</v>
          </cell>
          <cell r="F321">
            <v>90</v>
          </cell>
          <cell r="G321">
            <v>900</v>
          </cell>
          <cell r="H321">
            <v>10</v>
          </cell>
          <cell r="I321">
            <v>10</v>
          </cell>
          <cell r="J321">
            <v>10</v>
          </cell>
          <cell r="K321">
            <v>10</v>
          </cell>
          <cell r="L321">
            <v>10</v>
          </cell>
          <cell r="M321">
            <v>10</v>
          </cell>
          <cell r="N321">
            <v>10</v>
          </cell>
          <cell r="O321">
            <v>10</v>
          </cell>
          <cell r="P321">
            <v>10</v>
          </cell>
        </row>
        <row r="322">
          <cell r="B322" t="str">
            <v>06.03.01.08.01.22</v>
          </cell>
          <cell r="C322" t="str">
            <v>Meeting Room</v>
          </cell>
          <cell r="D322" t="str">
            <v>Weeks</v>
          </cell>
          <cell r="E322">
            <v>10</v>
          </cell>
          <cell r="F322">
            <v>90</v>
          </cell>
          <cell r="G322">
            <v>900</v>
          </cell>
          <cell r="H322">
            <v>10</v>
          </cell>
          <cell r="I322">
            <v>10</v>
          </cell>
          <cell r="J322">
            <v>10</v>
          </cell>
          <cell r="K322">
            <v>10</v>
          </cell>
          <cell r="L322">
            <v>10</v>
          </cell>
          <cell r="M322">
            <v>10</v>
          </cell>
          <cell r="N322">
            <v>10</v>
          </cell>
          <cell r="O322">
            <v>10</v>
          </cell>
          <cell r="P322">
            <v>10</v>
          </cell>
        </row>
        <row r="323">
          <cell r="B323" t="str">
            <v>06.03.01.08.01.23</v>
          </cell>
          <cell r="C323" t="str">
            <v>Site Toilets</v>
          </cell>
          <cell r="D323" t="str">
            <v>Weeks</v>
          </cell>
          <cell r="E323">
            <v>10</v>
          </cell>
          <cell r="F323">
            <v>90</v>
          </cell>
          <cell r="G323">
            <v>900</v>
          </cell>
          <cell r="H323">
            <v>10</v>
          </cell>
          <cell r="I323">
            <v>10</v>
          </cell>
          <cell r="J323">
            <v>10</v>
          </cell>
          <cell r="K323">
            <v>10</v>
          </cell>
          <cell r="L323">
            <v>10</v>
          </cell>
          <cell r="M323">
            <v>10</v>
          </cell>
          <cell r="N323">
            <v>10</v>
          </cell>
          <cell r="O323">
            <v>10</v>
          </cell>
          <cell r="P323">
            <v>10</v>
          </cell>
        </row>
        <row r="324">
          <cell r="B324" t="str">
            <v>06.03.01.08.01.24</v>
          </cell>
          <cell r="C324" t="str">
            <v>AV Site Store - PC</v>
          </cell>
          <cell r="D324" t="str">
            <v>Weeks</v>
          </cell>
          <cell r="E324">
            <v>10</v>
          </cell>
          <cell r="F324">
            <v>90</v>
          </cell>
          <cell r="G324">
            <v>900</v>
          </cell>
          <cell r="H324">
            <v>10</v>
          </cell>
          <cell r="I324">
            <v>10</v>
          </cell>
          <cell r="J324">
            <v>10</v>
          </cell>
          <cell r="K324">
            <v>10</v>
          </cell>
          <cell r="L324">
            <v>10</v>
          </cell>
          <cell r="M324">
            <v>10</v>
          </cell>
          <cell r="N324">
            <v>10</v>
          </cell>
          <cell r="O324">
            <v>10</v>
          </cell>
          <cell r="P324">
            <v>10</v>
          </cell>
        </row>
        <row r="325">
          <cell r="B325" t="str">
            <v>06.03.01.08.01.25</v>
          </cell>
          <cell r="C325" t="str">
            <v>AV Site Store - SubCon</v>
          </cell>
          <cell r="D325" t="str">
            <v>Weeks</v>
          </cell>
          <cell r="E325">
            <v>10</v>
          </cell>
          <cell r="F325">
            <v>90</v>
          </cell>
          <cell r="G325">
            <v>900</v>
          </cell>
          <cell r="H325">
            <v>10</v>
          </cell>
          <cell r="I325">
            <v>10</v>
          </cell>
          <cell r="J325">
            <v>10</v>
          </cell>
          <cell r="K325">
            <v>10</v>
          </cell>
          <cell r="L325">
            <v>10</v>
          </cell>
          <cell r="M325">
            <v>10</v>
          </cell>
          <cell r="N325">
            <v>10</v>
          </cell>
          <cell r="O325">
            <v>10</v>
          </cell>
          <cell r="P325">
            <v>10</v>
          </cell>
        </row>
        <row r="326">
          <cell r="B326" t="str">
            <v>06.03.01.08.01.26</v>
          </cell>
          <cell r="C326" t="str">
            <v>COSHH Store</v>
          </cell>
          <cell r="D326" t="str">
            <v>Weeks</v>
          </cell>
          <cell r="E326">
            <v>10</v>
          </cell>
          <cell r="F326">
            <v>90</v>
          </cell>
          <cell r="G326">
            <v>900</v>
          </cell>
          <cell r="H326">
            <v>10</v>
          </cell>
          <cell r="I326">
            <v>10</v>
          </cell>
          <cell r="J326">
            <v>10</v>
          </cell>
          <cell r="K326">
            <v>10</v>
          </cell>
          <cell r="L326">
            <v>10</v>
          </cell>
          <cell r="M326">
            <v>10</v>
          </cell>
          <cell r="N326">
            <v>10</v>
          </cell>
          <cell r="O326">
            <v>10</v>
          </cell>
          <cell r="P326">
            <v>10</v>
          </cell>
        </row>
        <row r="327">
          <cell r="B327" t="str">
            <v>06.03.01.08.01.27</v>
          </cell>
          <cell r="C327" t="str">
            <v>Portastore</v>
          </cell>
          <cell r="D327" t="str">
            <v>Weeks</v>
          </cell>
          <cell r="E327">
            <v>10</v>
          </cell>
          <cell r="F327">
            <v>90</v>
          </cell>
          <cell r="G327">
            <v>900</v>
          </cell>
          <cell r="H327">
            <v>10</v>
          </cell>
          <cell r="I327">
            <v>10</v>
          </cell>
          <cell r="J327">
            <v>10</v>
          </cell>
          <cell r="K327">
            <v>10</v>
          </cell>
          <cell r="L327">
            <v>10</v>
          </cell>
          <cell r="M327">
            <v>10</v>
          </cell>
          <cell r="N327">
            <v>10</v>
          </cell>
          <cell r="O327">
            <v>10</v>
          </cell>
          <cell r="P327">
            <v>10</v>
          </cell>
        </row>
        <row r="328">
          <cell r="B328" t="str">
            <v>06.03.01.08.01.28</v>
          </cell>
          <cell r="C328" t="str">
            <v>PortaToilet</v>
          </cell>
          <cell r="D328" t="str">
            <v>Weeks</v>
          </cell>
          <cell r="E328">
            <v>10</v>
          </cell>
          <cell r="F328">
            <v>90</v>
          </cell>
          <cell r="G328">
            <v>900</v>
          </cell>
          <cell r="H328">
            <v>10</v>
          </cell>
          <cell r="I328">
            <v>10</v>
          </cell>
          <cell r="J328">
            <v>10</v>
          </cell>
          <cell r="K328">
            <v>10</v>
          </cell>
          <cell r="L328">
            <v>10</v>
          </cell>
          <cell r="M328">
            <v>10</v>
          </cell>
          <cell r="N328">
            <v>10</v>
          </cell>
          <cell r="O328">
            <v>10</v>
          </cell>
          <cell r="P328">
            <v>10</v>
          </cell>
        </row>
        <row r="329">
          <cell r="B329" t="str">
            <v>06.03.01.08.01.29</v>
          </cell>
          <cell r="C329" t="str">
            <v>Cleaner</v>
          </cell>
          <cell r="D329" t="str">
            <v>Weeks</v>
          </cell>
          <cell r="E329">
            <v>10</v>
          </cell>
          <cell r="F329">
            <v>90</v>
          </cell>
          <cell r="G329">
            <v>900</v>
          </cell>
          <cell r="H329">
            <v>10</v>
          </cell>
          <cell r="I329">
            <v>10</v>
          </cell>
          <cell r="J329">
            <v>10</v>
          </cell>
          <cell r="K329">
            <v>10</v>
          </cell>
          <cell r="L329">
            <v>10</v>
          </cell>
          <cell r="M329">
            <v>10</v>
          </cell>
          <cell r="N329">
            <v>10</v>
          </cell>
          <cell r="O329">
            <v>10</v>
          </cell>
          <cell r="P329">
            <v>10</v>
          </cell>
        </row>
        <row r="330">
          <cell r="B330" t="str">
            <v>06.03.01.08.01.30</v>
          </cell>
          <cell r="C330" t="str">
            <v>Fire Containment Equipment</v>
          </cell>
          <cell r="D330" t="str">
            <v>Weeks</v>
          </cell>
          <cell r="E330">
            <v>10</v>
          </cell>
          <cell r="F330">
            <v>90</v>
          </cell>
          <cell r="G330">
            <v>900</v>
          </cell>
          <cell r="H330">
            <v>10</v>
          </cell>
          <cell r="I330">
            <v>10</v>
          </cell>
          <cell r="J330">
            <v>10</v>
          </cell>
          <cell r="K330">
            <v>10</v>
          </cell>
          <cell r="L330">
            <v>10</v>
          </cell>
          <cell r="M330">
            <v>10</v>
          </cell>
          <cell r="N330">
            <v>10</v>
          </cell>
          <cell r="O330">
            <v>10</v>
          </cell>
          <cell r="P330">
            <v>10</v>
          </cell>
        </row>
        <row r="331">
          <cell r="B331" t="str">
            <v>06.03.01.08.01.31</v>
          </cell>
          <cell r="C331" t="str">
            <v>Personal Protection Equipment</v>
          </cell>
          <cell r="D331" t="str">
            <v>No</v>
          </cell>
          <cell r="E331">
            <v>10</v>
          </cell>
          <cell r="F331">
            <v>90</v>
          </cell>
          <cell r="G331">
            <v>900</v>
          </cell>
          <cell r="H331">
            <v>10</v>
          </cell>
          <cell r="I331">
            <v>10</v>
          </cell>
          <cell r="J331">
            <v>10</v>
          </cell>
          <cell r="K331">
            <v>10</v>
          </cell>
          <cell r="L331">
            <v>10</v>
          </cell>
          <cell r="M331">
            <v>10</v>
          </cell>
          <cell r="N331">
            <v>10</v>
          </cell>
          <cell r="O331">
            <v>10</v>
          </cell>
          <cell r="P331">
            <v>10</v>
          </cell>
        </row>
        <row r="332">
          <cell r="B332" t="str">
            <v>06.03.01.08.01.32</v>
          </cell>
          <cell r="C332" t="str">
            <v>Printers, Stationary &amp; Telephones</v>
          </cell>
          <cell r="D332" t="str">
            <v>Weeks</v>
          </cell>
          <cell r="E332">
            <v>10</v>
          </cell>
          <cell r="F332">
            <v>90</v>
          </cell>
          <cell r="G332">
            <v>900</v>
          </cell>
          <cell r="H332">
            <v>10</v>
          </cell>
          <cell r="I332">
            <v>10</v>
          </cell>
          <cell r="J332">
            <v>10</v>
          </cell>
          <cell r="K332">
            <v>10</v>
          </cell>
          <cell r="L332">
            <v>10</v>
          </cell>
          <cell r="M332">
            <v>10</v>
          </cell>
          <cell r="N332">
            <v>10</v>
          </cell>
          <cell r="O332">
            <v>10</v>
          </cell>
          <cell r="P332">
            <v>10</v>
          </cell>
        </row>
        <row r="333">
          <cell r="B333" t="str">
            <v>06.03.01.08.01.33</v>
          </cell>
          <cell r="C333" t="str">
            <v>White Goods (Fridge, Microwave, Boiler, Kettle, Water Cooler etc.)</v>
          </cell>
          <cell r="D333" t="str">
            <v>Weeks</v>
          </cell>
          <cell r="E333">
            <v>10</v>
          </cell>
          <cell r="F333">
            <v>90</v>
          </cell>
          <cell r="G333">
            <v>900</v>
          </cell>
          <cell r="H333">
            <v>10</v>
          </cell>
          <cell r="I333">
            <v>10</v>
          </cell>
          <cell r="J333">
            <v>10</v>
          </cell>
          <cell r="K333">
            <v>10</v>
          </cell>
          <cell r="L333">
            <v>10</v>
          </cell>
          <cell r="M333">
            <v>10</v>
          </cell>
          <cell r="N333">
            <v>10</v>
          </cell>
          <cell r="O333">
            <v>10</v>
          </cell>
          <cell r="P333">
            <v>10</v>
          </cell>
        </row>
        <row r="334">
          <cell r="B334" t="str">
            <v>06.03.01.08.01.34</v>
          </cell>
          <cell r="C334" t="str">
            <v>Sundries</v>
          </cell>
          <cell r="D334" t="str">
            <v>Sum</v>
          </cell>
          <cell r="E334">
            <v>10</v>
          </cell>
          <cell r="F334">
            <v>90</v>
          </cell>
          <cell r="G334">
            <v>900</v>
          </cell>
          <cell r="H334">
            <v>10</v>
          </cell>
          <cell r="I334">
            <v>10</v>
          </cell>
          <cell r="J334">
            <v>10</v>
          </cell>
          <cell r="K334">
            <v>10</v>
          </cell>
          <cell r="L334">
            <v>10</v>
          </cell>
          <cell r="M334">
            <v>10</v>
          </cell>
          <cell r="N334">
            <v>10</v>
          </cell>
          <cell r="O334">
            <v>10</v>
          </cell>
          <cell r="P334">
            <v>10</v>
          </cell>
        </row>
        <row r="335">
          <cell r="B335" t="str">
            <v>06.03.01.08.01.35</v>
          </cell>
          <cell r="C335" t="str">
            <v>Site Plant - Generator</v>
          </cell>
          <cell r="D335" t="str">
            <v>Weeks</v>
          </cell>
          <cell r="E335">
            <v>10</v>
          </cell>
          <cell r="F335">
            <v>90</v>
          </cell>
          <cell r="G335">
            <v>900</v>
          </cell>
          <cell r="H335">
            <v>10</v>
          </cell>
          <cell r="I335">
            <v>10</v>
          </cell>
          <cell r="J335">
            <v>10</v>
          </cell>
          <cell r="K335">
            <v>10</v>
          </cell>
          <cell r="L335">
            <v>10</v>
          </cell>
          <cell r="M335">
            <v>10</v>
          </cell>
          <cell r="N335">
            <v>10</v>
          </cell>
          <cell r="O335">
            <v>10</v>
          </cell>
          <cell r="P335">
            <v>10</v>
          </cell>
        </row>
        <row r="336">
          <cell r="B336" t="str">
            <v>06.03.01.08.01.36</v>
          </cell>
          <cell r="C336" t="str">
            <v>Site Plant - Bunded Diesel Tank - Bowser</v>
          </cell>
          <cell r="D336" t="str">
            <v>Weeks</v>
          </cell>
          <cell r="E336">
            <v>10</v>
          </cell>
          <cell r="F336">
            <v>90</v>
          </cell>
          <cell r="G336">
            <v>900</v>
          </cell>
          <cell r="H336">
            <v>10</v>
          </cell>
          <cell r="I336">
            <v>10</v>
          </cell>
          <cell r="J336">
            <v>10</v>
          </cell>
          <cell r="K336">
            <v>10</v>
          </cell>
          <cell r="L336">
            <v>10</v>
          </cell>
          <cell r="M336">
            <v>10</v>
          </cell>
          <cell r="N336">
            <v>10</v>
          </cell>
          <cell r="O336">
            <v>10</v>
          </cell>
          <cell r="P336">
            <v>10</v>
          </cell>
        </row>
        <row r="337">
          <cell r="B337" t="str">
            <v>06.03.01.08.01.37</v>
          </cell>
          <cell r="C337" t="str">
            <v>Site Plant - Bunded Diesel Tank - Static</v>
          </cell>
          <cell r="D337" t="str">
            <v>Weeks</v>
          </cell>
          <cell r="E337">
            <v>10</v>
          </cell>
          <cell r="F337">
            <v>90</v>
          </cell>
          <cell r="G337">
            <v>900</v>
          </cell>
          <cell r="H337">
            <v>10</v>
          </cell>
          <cell r="I337">
            <v>10</v>
          </cell>
          <cell r="J337">
            <v>10</v>
          </cell>
          <cell r="K337">
            <v>10</v>
          </cell>
          <cell r="L337">
            <v>10</v>
          </cell>
          <cell r="M337">
            <v>10</v>
          </cell>
          <cell r="N337">
            <v>10</v>
          </cell>
          <cell r="O337">
            <v>10</v>
          </cell>
          <cell r="P337">
            <v>10</v>
          </cell>
        </row>
        <row r="338">
          <cell r="B338" t="str">
            <v>06.03.01.08.01.38</v>
          </cell>
          <cell r="C338" t="str">
            <v>Site Plant - Compressor</v>
          </cell>
          <cell r="D338" t="str">
            <v>Weeks</v>
          </cell>
          <cell r="E338">
            <v>10</v>
          </cell>
          <cell r="F338">
            <v>90</v>
          </cell>
          <cell r="G338">
            <v>900</v>
          </cell>
          <cell r="H338">
            <v>10</v>
          </cell>
          <cell r="I338">
            <v>10</v>
          </cell>
          <cell r="J338">
            <v>10</v>
          </cell>
          <cell r="K338">
            <v>10</v>
          </cell>
          <cell r="L338">
            <v>10</v>
          </cell>
          <cell r="M338">
            <v>10</v>
          </cell>
          <cell r="N338">
            <v>10</v>
          </cell>
          <cell r="O338">
            <v>10</v>
          </cell>
          <cell r="P338">
            <v>10</v>
          </cell>
        </row>
        <row r="339">
          <cell r="B339" t="str">
            <v>06.03.01.08.01.39</v>
          </cell>
          <cell r="C339" t="str">
            <v>Site Plant - Tower Lights</v>
          </cell>
          <cell r="D339" t="str">
            <v>Weeks</v>
          </cell>
          <cell r="E339">
            <v>10</v>
          </cell>
          <cell r="F339">
            <v>90</v>
          </cell>
          <cell r="G339">
            <v>900</v>
          </cell>
          <cell r="H339">
            <v>10</v>
          </cell>
          <cell r="I339">
            <v>10</v>
          </cell>
          <cell r="J339">
            <v>10</v>
          </cell>
          <cell r="K339">
            <v>10</v>
          </cell>
          <cell r="L339">
            <v>10</v>
          </cell>
          <cell r="M339">
            <v>10</v>
          </cell>
          <cell r="N339">
            <v>10</v>
          </cell>
          <cell r="O339">
            <v>10</v>
          </cell>
          <cell r="P339">
            <v>10</v>
          </cell>
        </row>
        <row r="340">
          <cell r="B340" t="str">
            <v>06.03.01.08.01.40</v>
          </cell>
          <cell r="C340" t="str">
            <v>Site Plant - Water Bowser</v>
          </cell>
          <cell r="D340" t="str">
            <v>Weeks</v>
          </cell>
          <cell r="E340">
            <v>10</v>
          </cell>
          <cell r="F340">
            <v>90</v>
          </cell>
          <cell r="G340">
            <v>900</v>
          </cell>
          <cell r="H340">
            <v>10</v>
          </cell>
          <cell r="I340">
            <v>10</v>
          </cell>
          <cell r="J340">
            <v>10</v>
          </cell>
          <cell r="K340">
            <v>10</v>
          </cell>
          <cell r="L340">
            <v>10</v>
          </cell>
          <cell r="M340">
            <v>10</v>
          </cell>
          <cell r="N340">
            <v>10</v>
          </cell>
          <cell r="O340">
            <v>10</v>
          </cell>
          <cell r="P340">
            <v>10</v>
          </cell>
        </row>
        <row r="341">
          <cell r="B341" t="str">
            <v>06.03.01.08.01.41</v>
          </cell>
          <cell r="C341" t="str">
            <v>Site Plant - 1000G Effluent Tank</v>
          </cell>
          <cell r="D341" t="str">
            <v>Weeks</v>
          </cell>
          <cell r="E341">
            <v>10</v>
          </cell>
          <cell r="F341">
            <v>90</v>
          </cell>
          <cell r="G341">
            <v>900</v>
          </cell>
          <cell r="H341">
            <v>10</v>
          </cell>
          <cell r="I341">
            <v>10</v>
          </cell>
          <cell r="J341">
            <v>10</v>
          </cell>
          <cell r="K341">
            <v>10</v>
          </cell>
          <cell r="L341">
            <v>10</v>
          </cell>
          <cell r="M341">
            <v>10</v>
          </cell>
          <cell r="N341">
            <v>10</v>
          </cell>
          <cell r="O341">
            <v>10</v>
          </cell>
          <cell r="P341">
            <v>10</v>
          </cell>
        </row>
        <row r="342">
          <cell r="B342" t="str">
            <v>06.03.01.08.01.42</v>
          </cell>
          <cell r="C342" t="str">
            <v>Site Plant - Gate Cabin Generator</v>
          </cell>
          <cell r="D342" t="str">
            <v>Weeks</v>
          </cell>
          <cell r="E342">
            <v>10</v>
          </cell>
          <cell r="F342">
            <v>90</v>
          </cell>
          <cell r="G342">
            <v>900</v>
          </cell>
          <cell r="H342">
            <v>10</v>
          </cell>
          <cell r="I342">
            <v>10</v>
          </cell>
          <cell r="J342">
            <v>10</v>
          </cell>
          <cell r="K342">
            <v>10</v>
          </cell>
          <cell r="L342">
            <v>10</v>
          </cell>
          <cell r="M342">
            <v>10</v>
          </cell>
          <cell r="N342">
            <v>10</v>
          </cell>
          <cell r="O342">
            <v>10</v>
          </cell>
          <cell r="P342">
            <v>10</v>
          </cell>
        </row>
        <row r="343">
          <cell r="B343" t="str">
            <v>06.03.01.08.01.43</v>
          </cell>
          <cell r="C343" t="str">
            <v>Site Plant - Telehandler</v>
          </cell>
          <cell r="D343" t="str">
            <v>Weeks</v>
          </cell>
          <cell r="E343">
            <v>10</v>
          </cell>
          <cell r="F343">
            <v>90</v>
          </cell>
          <cell r="G343">
            <v>900</v>
          </cell>
          <cell r="H343">
            <v>10</v>
          </cell>
          <cell r="I343">
            <v>10</v>
          </cell>
          <cell r="J343">
            <v>10</v>
          </cell>
          <cell r="K343">
            <v>10</v>
          </cell>
          <cell r="L343">
            <v>10</v>
          </cell>
          <cell r="M343">
            <v>10</v>
          </cell>
          <cell r="N343">
            <v>10</v>
          </cell>
          <cell r="O343">
            <v>10</v>
          </cell>
          <cell r="P343">
            <v>10</v>
          </cell>
        </row>
        <row r="344">
          <cell r="B344" t="str">
            <v>06.03.01.08.01.44</v>
          </cell>
          <cell r="C344" t="str">
            <v>Site Plant - Forklift Truck</v>
          </cell>
          <cell r="D344" t="str">
            <v>Weeks</v>
          </cell>
          <cell r="E344">
            <v>10</v>
          </cell>
          <cell r="F344">
            <v>90</v>
          </cell>
          <cell r="G344">
            <v>900</v>
          </cell>
          <cell r="H344">
            <v>10</v>
          </cell>
          <cell r="I344">
            <v>10</v>
          </cell>
          <cell r="J344">
            <v>10</v>
          </cell>
          <cell r="K344">
            <v>10</v>
          </cell>
          <cell r="L344">
            <v>10</v>
          </cell>
          <cell r="M344">
            <v>10</v>
          </cell>
          <cell r="N344">
            <v>10</v>
          </cell>
          <cell r="O344">
            <v>10</v>
          </cell>
          <cell r="P344">
            <v>10</v>
          </cell>
        </row>
        <row r="345">
          <cell r="B345" t="str">
            <v>06.03.01.08.01.45</v>
          </cell>
          <cell r="C345" t="str">
            <v>Site Plant - 4T Dumper</v>
          </cell>
          <cell r="D345" t="str">
            <v>Weeks</v>
          </cell>
          <cell r="E345">
            <v>10</v>
          </cell>
          <cell r="F345">
            <v>90</v>
          </cell>
          <cell r="G345">
            <v>900</v>
          </cell>
          <cell r="H345">
            <v>10</v>
          </cell>
          <cell r="I345">
            <v>10</v>
          </cell>
          <cell r="J345">
            <v>10</v>
          </cell>
          <cell r="K345">
            <v>10</v>
          </cell>
          <cell r="L345">
            <v>10</v>
          </cell>
          <cell r="M345">
            <v>10</v>
          </cell>
          <cell r="N345">
            <v>10</v>
          </cell>
          <cell r="O345">
            <v>10</v>
          </cell>
          <cell r="P345">
            <v>10</v>
          </cell>
        </row>
        <row r="346">
          <cell r="B346" t="str">
            <v>06.03.01.08.01.46</v>
          </cell>
          <cell r="C346" t="str">
            <v>Demobilisation including transport from site</v>
          </cell>
          <cell r="D346">
            <v>0</v>
          </cell>
          <cell r="E346">
            <v>0</v>
          </cell>
          <cell r="F346">
            <v>0</v>
          </cell>
          <cell r="G346">
            <v>3600</v>
          </cell>
          <cell r="H346">
            <v>400</v>
          </cell>
          <cell r="I346">
            <v>400</v>
          </cell>
          <cell r="J346">
            <v>400</v>
          </cell>
          <cell r="K346">
            <v>400</v>
          </cell>
          <cell r="L346">
            <v>400</v>
          </cell>
          <cell r="M346">
            <v>400</v>
          </cell>
          <cell r="N346">
            <v>400</v>
          </cell>
          <cell r="O346">
            <v>400</v>
          </cell>
          <cell r="P346">
            <v>400</v>
          </cell>
        </row>
        <row r="347">
          <cell r="B347" t="str">
            <v>06.03.01.08.01.46.01</v>
          </cell>
          <cell r="C347" t="str">
            <v>Excavate temp stone material &amp; compound areas</v>
          </cell>
          <cell r="D347" t="str">
            <v>m2</v>
          </cell>
          <cell r="E347">
            <v>10</v>
          </cell>
          <cell r="F347">
            <v>90</v>
          </cell>
          <cell r="G347">
            <v>900</v>
          </cell>
          <cell r="H347">
            <v>10</v>
          </cell>
          <cell r="I347">
            <v>10</v>
          </cell>
          <cell r="J347">
            <v>10</v>
          </cell>
          <cell r="K347">
            <v>10</v>
          </cell>
          <cell r="L347">
            <v>10</v>
          </cell>
          <cell r="M347">
            <v>10</v>
          </cell>
          <cell r="N347">
            <v>10</v>
          </cell>
          <cell r="O347">
            <v>10</v>
          </cell>
          <cell r="P347">
            <v>10</v>
          </cell>
        </row>
        <row r="348">
          <cell r="B348" t="str">
            <v>06.03.01.08.01.46.02</v>
          </cell>
          <cell r="C348" t="str">
            <v>Deposit stone to temp spoil heaps, Disposal aggregate off site</v>
          </cell>
          <cell r="D348" t="str">
            <v>m3</v>
          </cell>
          <cell r="E348">
            <v>10</v>
          </cell>
          <cell r="F348">
            <v>90</v>
          </cell>
          <cell r="G348">
            <v>900</v>
          </cell>
          <cell r="H348">
            <v>10</v>
          </cell>
          <cell r="I348">
            <v>10</v>
          </cell>
          <cell r="J348">
            <v>10</v>
          </cell>
          <cell r="K348">
            <v>10</v>
          </cell>
          <cell r="L348">
            <v>10</v>
          </cell>
          <cell r="M348">
            <v>10</v>
          </cell>
          <cell r="N348">
            <v>10</v>
          </cell>
          <cell r="O348">
            <v>10</v>
          </cell>
          <cell r="P348">
            <v>10</v>
          </cell>
        </row>
        <row r="349">
          <cell r="B349" t="str">
            <v>06.03.01.08.01.46.03</v>
          </cell>
          <cell r="C349" t="str">
            <v>Re-Excavate, Transfer. Spread &amp; Level Topsoil</v>
          </cell>
          <cell r="D349" t="str">
            <v>m3</v>
          </cell>
          <cell r="E349">
            <v>10</v>
          </cell>
          <cell r="F349">
            <v>90</v>
          </cell>
          <cell r="G349">
            <v>900</v>
          </cell>
          <cell r="H349">
            <v>10</v>
          </cell>
          <cell r="I349">
            <v>10</v>
          </cell>
          <cell r="J349">
            <v>10</v>
          </cell>
          <cell r="K349">
            <v>10</v>
          </cell>
          <cell r="L349">
            <v>10</v>
          </cell>
          <cell r="M349">
            <v>10</v>
          </cell>
          <cell r="N349">
            <v>10</v>
          </cell>
          <cell r="O349">
            <v>10</v>
          </cell>
          <cell r="P349">
            <v>10</v>
          </cell>
        </row>
        <row r="350">
          <cell r="B350" t="str">
            <v>06.03.01.08.01.46.04</v>
          </cell>
          <cell r="C350" t="str">
            <v>Grass Seed (0.05kg/m2)</v>
          </cell>
          <cell r="D350" t="str">
            <v>m2</v>
          </cell>
          <cell r="E350">
            <v>10</v>
          </cell>
          <cell r="F350">
            <v>90</v>
          </cell>
          <cell r="G350">
            <v>900</v>
          </cell>
          <cell r="H350">
            <v>10</v>
          </cell>
          <cell r="I350">
            <v>10</v>
          </cell>
          <cell r="J350">
            <v>10</v>
          </cell>
          <cell r="K350">
            <v>10</v>
          </cell>
          <cell r="L350">
            <v>10</v>
          </cell>
          <cell r="M350">
            <v>10</v>
          </cell>
          <cell r="N350">
            <v>10</v>
          </cell>
          <cell r="O350">
            <v>10</v>
          </cell>
          <cell r="P350">
            <v>10</v>
          </cell>
        </row>
        <row r="351">
          <cell r="B351" t="str">
            <v>06.03.01.08.03</v>
          </cell>
          <cell r="C351" t="str">
            <v>Satellite Site Establishment</v>
          </cell>
          <cell r="D351" t="str">
            <v>m2</v>
          </cell>
          <cell r="E351">
            <v>10</v>
          </cell>
          <cell r="F351">
            <v>90</v>
          </cell>
          <cell r="G351">
            <v>900</v>
          </cell>
          <cell r="H351">
            <v>10</v>
          </cell>
          <cell r="I351">
            <v>10</v>
          </cell>
          <cell r="J351">
            <v>10</v>
          </cell>
          <cell r="K351">
            <v>10</v>
          </cell>
          <cell r="L351">
            <v>10</v>
          </cell>
          <cell r="M351">
            <v>10</v>
          </cell>
          <cell r="N351">
            <v>10</v>
          </cell>
          <cell r="O351">
            <v>10</v>
          </cell>
          <cell r="P351">
            <v>10</v>
          </cell>
        </row>
        <row r="352">
          <cell r="B352" t="str">
            <v>06.03.01.08.04</v>
          </cell>
          <cell r="C352" t="str">
            <v>Service Diversions</v>
          </cell>
          <cell r="D352" t="str">
            <v>Sum</v>
          </cell>
          <cell r="E352">
            <v>10</v>
          </cell>
          <cell r="F352">
            <v>90</v>
          </cell>
          <cell r="G352">
            <v>900</v>
          </cell>
          <cell r="H352">
            <v>10</v>
          </cell>
          <cell r="I352">
            <v>10</v>
          </cell>
          <cell r="J352">
            <v>10</v>
          </cell>
          <cell r="K352">
            <v>10</v>
          </cell>
          <cell r="L352">
            <v>10</v>
          </cell>
          <cell r="M352">
            <v>10</v>
          </cell>
          <cell r="N352">
            <v>10</v>
          </cell>
          <cell r="O352">
            <v>10</v>
          </cell>
          <cell r="P352">
            <v>10</v>
          </cell>
        </row>
        <row r="353">
          <cell r="B353" t="str">
            <v>06.03.01.08.05</v>
          </cell>
          <cell r="C353" t="str">
            <v>Eradication of invasive plant growth</v>
          </cell>
          <cell r="D353" t="str">
            <v>m2</v>
          </cell>
          <cell r="E353">
            <v>10</v>
          </cell>
          <cell r="F353">
            <v>90</v>
          </cell>
          <cell r="G353">
            <v>900</v>
          </cell>
          <cell r="H353">
            <v>10</v>
          </cell>
          <cell r="I353">
            <v>10</v>
          </cell>
          <cell r="J353">
            <v>10</v>
          </cell>
          <cell r="K353">
            <v>10</v>
          </cell>
          <cell r="L353">
            <v>10</v>
          </cell>
          <cell r="M353">
            <v>10</v>
          </cell>
          <cell r="N353">
            <v>10</v>
          </cell>
          <cell r="O353">
            <v>10</v>
          </cell>
          <cell r="P353">
            <v>10</v>
          </cell>
        </row>
        <row r="354">
          <cell r="B354" t="str">
            <v>06.03.01.08.06</v>
          </cell>
          <cell r="C354" t="str">
            <v>Other</v>
          </cell>
          <cell r="D354" t="str">
            <v>Sum</v>
          </cell>
          <cell r="E354">
            <v>10</v>
          </cell>
          <cell r="F354">
            <v>90</v>
          </cell>
          <cell r="G354">
            <v>900</v>
          </cell>
          <cell r="H354">
            <v>10</v>
          </cell>
          <cell r="I354">
            <v>10</v>
          </cell>
          <cell r="J354">
            <v>10</v>
          </cell>
          <cell r="K354">
            <v>10</v>
          </cell>
          <cell r="L354">
            <v>10</v>
          </cell>
          <cell r="M354">
            <v>10</v>
          </cell>
          <cell r="N354">
            <v>10</v>
          </cell>
          <cell r="O354">
            <v>10</v>
          </cell>
          <cell r="P354">
            <v>10</v>
          </cell>
        </row>
        <row r="355">
          <cell r="B355" t="str">
            <v>06.03.01.09</v>
          </cell>
          <cell r="C355" t="str">
            <v>Gates and Temporary Fencing</v>
          </cell>
          <cell r="D355">
            <v>0</v>
          </cell>
          <cell r="E355">
            <v>0</v>
          </cell>
          <cell r="F355">
            <v>0</v>
          </cell>
          <cell r="G355">
            <v>9900</v>
          </cell>
          <cell r="H355">
            <v>1100</v>
          </cell>
          <cell r="I355">
            <v>1100</v>
          </cell>
          <cell r="J355">
            <v>1100</v>
          </cell>
          <cell r="K355">
            <v>1100</v>
          </cell>
          <cell r="L355">
            <v>1100</v>
          </cell>
          <cell r="M355">
            <v>1100</v>
          </cell>
          <cell r="N355">
            <v>1100</v>
          </cell>
          <cell r="O355">
            <v>1100</v>
          </cell>
          <cell r="P355">
            <v>1100</v>
          </cell>
        </row>
        <row r="356">
          <cell r="B356" t="str">
            <v>06.03.01.09.01</v>
          </cell>
          <cell r="C356" t="str">
            <v>Gates and Gate Posts</v>
          </cell>
          <cell r="D356">
            <v>0</v>
          </cell>
          <cell r="E356">
            <v>0</v>
          </cell>
          <cell r="F356">
            <v>0</v>
          </cell>
          <cell r="G356">
            <v>4500</v>
          </cell>
          <cell r="H356">
            <v>500</v>
          </cell>
          <cell r="I356">
            <v>500</v>
          </cell>
          <cell r="J356">
            <v>500</v>
          </cell>
          <cell r="K356">
            <v>500</v>
          </cell>
          <cell r="L356">
            <v>500</v>
          </cell>
          <cell r="M356">
            <v>500</v>
          </cell>
          <cell r="N356">
            <v>500</v>
          </cell>
          <cell r="O356">
            <v>500</v>
          </cell>
          <cell r="P356">
            <v>500</v>
          </cell>
        </row>
        <row r="357">
          <cell r="B357" t="str">
            <v>06.03.01.09.01.01</v>
          </cell>
          <cell r="C357" t="str">
            <v>Galvanised Gates</v>
          </cell>
          <cell r="D357" t="str">
            <v>Nr</v>
          </cell>
          <cell r="E357">
            <v>10</v>
          </cell>
          <cell r="F357">
            <v>90</v>
          </cell>
          <cell r="G357">
            <v>900</v>
          </cell>
          <cell r="H357">
            <v>10</v>
          </cell>
          <cell r="I357">
            <v>10</v>
          </cell>
          <cell r="J357">
            <v>10</v>
          </cell>
          <cell r="K357">
            <v>10</v>
          </cell>
          <cell r="L357">
            <v>10</v>
          </cell>
          <cell r="M357">
            <v>10</v>
          </cell>
          <cell r="N357">
            <v>10</v>
          </cell>
          <cell r="O357">
            <v>10</v>
          </cell>
          <cell r="P357">
            <v>10</v>
          </cell>
        </row>
        <row r="358">
          <cell r="B358" t="str">
            <v>06.03.01.09.01.02</v>
          </cell>
          <cell r="C358" t="str">
            <v>Galvanised Steel Gate posts</v>
          </cell>
          <cell r="D358" t="str">
            <v>Nr</v>
          </cell>
          <cell r="E358">
            <v>10</v>
          </cell>
          <cell r="F358">
            <v>90</v>
          </cell>
          <cell r="G358">
            <v>900</v>
          </cell>
          <cell r="H358">
            <v>10</v>
          </cell>
          <cell r="I358">
            <v>10</v>
          </cell>
          <cell r="J358">
            <v>10</v>
          </cell>
          <cell r="K358">
            <v>10</v>
          </cell>
          <cell r="L358">
            <v>10</v>
          </cell>
          <cell r="M358">
            <v>10</v>
          </cell>
          <cell r="N358">
            <v>10</v>
          </cell>
          <cell r="O358">
            <v>10</v>
          </cell>
          <cell r="P358">
            <v>10</v>
          </cell>
        </row>
        <row r="359">
          <cell r="B359" t="str">
            <v>06.03.01.09.01.03</v>
          </cell>
          <cell r="C359" t="str">
            <v>Wooden Gates</v>
          </cell>
          <cell r="D359" t="str">
            <v>Nr</v>
          </cell>
          <cell r="E359">
            <v>10</v>
          </cell>
          <cell r="F359">
            <v>90</v>
          </cell>
          <cell r="G359">
            <v>900</v>
          </cell>
          <cell r="H359">
            <v>10</v>
          </cell>
          <cell r="I359">
            <v>10</v>
          </cell>
          <cell r="J359">
            <v>10</v>
          </cell>
          <cell r="K359">
            <v>10</v>
          </cell>
          <cell r="L359">
            <v>10</v>
          </cell>
          <cell r="M359">
            <v>10</v>
          </cell>
          <cell r="N359">
            <v>10</v>
          </cell>
          <cell r="O359">
            <v>10</v>
          </cell>
          <cell r="P359">
            <v>10</v>
          </cell>
        </row>
        <row r="360">
          <cell r="B360" t="str">
            <v>06.03.01.09.01.04</v>
          </cell>
          <cell r="C360" t="str">
            <v>Wooden Gate posts (pair)</v>
          </cell>
          <cell r="D360" t="str">
            <v>Nr</v>
          </cell>
          <cell r="E360">
            <v>10</v>
          </cell>
          <cell r="F360">
            <v>90</v>
          </cell>
          <cell r="G360">
            <v>900</v>
          </cell>
          <cell r="H360">
            <v>10</v>
          </cell>
          <cell r="I360">
            <v>10</v>
          </cell>
          <cell r="J360">
            <v>10</v>
          </cell>
          <cell r="K360">
            <v>10</v>
          </cell>
          <cell r="L360">
            <v>10</v>
          </cell>
          <cell r="M360">
            <v>10</v>
          </cell>
          <cell r="N360">
            <v>10</v>
          </cell>
          <cell r="O360">
            <v>10</v>
          </cell>
          <cell r="P360">
            <v>10</v>
          </cell>
        </row>
        <row r="361">
          <cell r="B361" t="str">
            <v>06.03.01.09.01.05</v>
          </cell>
          <cell r="C361" t="str">
            <v>Other gate type and posts</v>
          </cell>
          <cell r="D361" t="str">
            <v>Nr</v>
          </cell>
          <cell r="E361">
            <v>10</v>
          </cell>
          <cell r="F361">
            <v>90</v>
          </cell>
          <cell r="G361">
            <v>900</v>
          </cell>
          <cell r="H361">
            <v>10</v>
          </cell>
          <cell r="I361">
            <v>10</v>
          </cell>
          <cell r="J361">
            <v>10</v>
          </cell>
          <cell r="K361">
            <v>10</v>
          </cell>
          <cell r="L361">
            <v>10</v>
          </cell>
          <cell r="M361">
            <v>10</v>
          </cell>
          <cell r="N361">
            <v>10</v>
          </cell>
          <cell r="O361">
            <v>10</v>
          </cell>
          <cell r="P361">
            <v>10</v>
          </cell>
        </row>
        <row r="362">
          <cell r="B362" t="str">
            <v>06.03.01.09.02</v>
          </cell>
          <cell r="C362" t="str">
            <v>Fences (Temporary)</v>
          </cell>
          <cell r="D362">
            <v>0</v>
          </cell>
          <cell r="E362">
            <v>0</v>
          </cell>
          <cell r="F362">
            <v>0</v>
          </cell>
          <cell r="G362">
            <v>5400</v>
          </cell>
          <cell r="H362">
            <v>600</v>
          </cell>
          <cell r="I362">
            <v>600</v>
          </cell>
          <cell r="J362">
            <v>600</v>
          </cell>
          <cell r="K362">
            <v>600</v>
          </cell>
          <cell r="L362">
            <v>600</v>
          </cell>
          <cell r="M362">
            <v>600</v>
          </cell>
          <cell r="N362">
            <v>600</v>
          </cell>
          <cell r="O362">
            <v>600</v>
          </cell>
          <cell r="P362">
            <v>600</v>
          </cell>
        </row>
        <row r="363">
          <cell r="B363" t="str">
            <v>06.03.01.09.02.01</v>
          </cell>
          <cell r="C363" t="str">
            <v>Rail Timber Fence</v>
          </cell>
          <cell r="D363" t="str">
            <v>m</v>
          </cell>
          <cell r="E363">
            <v>10</v>
          </cell>
          <cell r="F363">
            <v>90</v>
          </cell>
          <cell r="G363">
            <v>900</v>
          </cell>
          <cell r="H363">
            <v>10</v>
          </cell>
          <cell r="I363">
            <v>10</v>
          </cell>
          <cell r="J363">
            <v>10</v>
          </cell>
          <cell r="K363">
            <v>10</v>
          </cell>
          <cell r="L363">
            <v>10</v>
          </cell>
          <cell r="M363">
            <v>10</v>
          </cell>
          <cell r="N363">
            <v>10</v>
          </cell>
          <cell r="O363">
            <v>10</v>
          </cell>
          <cell r="P363">
            <v>10</v>
          </cell>
        </row>
        <row r="364">
          <cell r="B364" t="str">
            <v>06.03.01.09.02.02</v>
          </cell>
          <cell r="C364" t="str">
            <v>Strand Barbed Fence</v>
          </cell>
          <cell r="D364" t="str">
            <v>m</v>
          </cell>
          <cell r="E364">
            <v>10</v>
          </cell>
          <cell r="F364">
            <v>90</v>
          </cell>
          <cell r="G364">
            <v>900</v>
          </cell>
          <cell r="H364">
            <v>10</v>
          </cell>
          <cell r="I364">
            <v>10</v>
          </cell>
          <cell r="J364">
            <v>10</v>
          </cell>
          <cell r="K364">
            <v>10</v>
          </cell>
          <cell r="L364">
            <v>10</v>
          </cell>
          <cell r="M364">
            <v>10</v>
          </cell>
          <cell r="N364">
            <v>10</v>
          </cell>
          <cell r="O364">
            <v>10</v>
          </cell>
          <cell r="P364">
            <v>10</v>
          </cell>
        </row>
        <row r="365">
          <cell r="B365" t="str">
            <v>06.03.01.09.02.03</v>
          </cell>
          <cell r="C365" t="str">
            <v>Harass Type Panel Fence</v>
          </cell>
          <cell r="D365" t="str">
            <v>m</v>
          </cell>
          <cell r="E365">
            <v>10</v>
          </cell>
          <cell r="F365">
            <v>90</v>
          </cell>
          <cell r="G365">
            <v>900</v>
          </cell>
          <cell r="H365">
            <v>10</v>
          </cell>
          <cell r="I365">
            <v>10</v>
          </cell>
          <cell r="J365">
            <v>10</v>
          </cell>
          <cell r="K365">
            <v>10</v>
          </cell>
          <cell r="L365">
            <v>10</v>
          </cell>
          <cell r="M365">
            <v>10</v>
          </cell>
          <cell r="N365">
            <v>10</v>
          </cell>
          <cell r="O365">
            <v>10</v>
          </cell>
          <cell r="P365">
            <v>10</v>
          </cell>
        </row>
        <row r="366">
          <cell r="B366" t="str">
            <v>06.03.01.09.02.04</v>
          </cell>
          <cell r="C366" t="str">
            <v>Stock Fence</v>
          </cell>
          <cell r="D366" t="str">
            <v>m</v>
          </cell>
          <cell r="E366">
            <v>10</v>
          </cell>
          <cell r="F366">
            <v>90</v>
          </cell>
          <cell r="G366">
            <v>900</v>
          </cell>
          <cell r="H366">
            <v>10</v>
          </cell>
          <cell r="I366">
            <v>10</v>
          </cell>
          <cell r="J366">
            <v>10</v>
          </cell>
          <cell r="K366">
            <v>10</v>
          </cell>
          <cell r="L366">
            <v>10</v>
          </cell>
          <cell r="M366">
            <v>10</v>
          </cell>
          <cell r="N366">
            <v>10</v>
          </cell>
          <cell r="O366">
            <v>10</v>
          </cell>
          <cell r="P366">
            <v>10</v>
          </cell>
        </row>
        <row r="367">
          <cell r="B367" t="str">
            <v>06.03.01.09.02.05</v>
          </cell>
          <cell r="C367" t="str">
            <v>Easement/Route Marker - Post &amp; (3) wire fence</v>
          </cell>
          <cell r="D367" t="str">
            <v>m</v>
          </cell>
          <cell r="E367">
            <v>10</v>
          </cell>
          <cell r="F367">
            <v>90</v>
          </cell>
          <cell r="G367">
            <v>900</v>
          </cell>
          <cell r="H367">
            <v>10</v>
          </cell>
          <cell r="I367">
            <v>10</v>
          </cell>
          <cell r="J367">
            <v>10</v>
          </cell>
          <cell r="K367">
            <v>10</v>
          </cell>
          <cell r="L367">
            <v>10</v>
          </cell>
          <cell r="M367">
            <v>10</v>
          </cell>
          <cell r="N367">
            <v>10</v>
          </cell>
          <cell r="O367">
            <v>10</v>
          </cell>
          <cell r="P367">
            <v>10</v>
          </cell>
        </row>
        <row r="368">
          <cell r="B368" t="str">
            <v>06.03.01.09.03</v>
          </cell>
          <cell r="C368" t="str">
            <v>Miscellaneous Items</v>
          </cell>
          <cell r="D368" t="str">
            <v>Sum</v>
          </cell>
          <cell r="E368">
            <v>10</v>
          </cell>
          <cell r="F368">
            <v>90</v>
          </cell>
          <cell r="G368">
            <v>900</v>
          </cell>
          <cell r="H368">
            <v>10</v>
          </cell>
          <cell r="I368">
            <v>10</v>
          </cell>
          <cell r="J368">
            <v>10</v>
          </cell>
          <cell r="K368">
            <v>10</v>
          </cell>
          <cell r="L368">
            <v>10</v>
          </cell>
          <cell r="M368">
            <v>10</v>
          </cell>
          <cell r="N368">
            <v>10</v>
          </cell>
          <cell r="O368">
            <v>10</v>
          </cell>
          <cell r="P368">
            <v>10</v>
          </cell>
        </row>
        <row r="369">
          <cell r="B369" t="str">
            <v>06.03.01.10</v>
          </cell>
          <cell r="C369" t="str">
            <v>Culverts</v>
          </cell>
          <cell r="D369">
            <v>0</v>
          </cell>
          <cell r="E369">
            <v>0</v>
          </cell>
          <cell r="F369">
            <v>0</v>
          </cell>
          <cell r="G369">
            <v>4500</v>
          </cell>
          <cell r="H369">
            <v>500</v>
          </cell>
          <cell r="I369">
            <v>500</v>
          </cell>
          <cell r="J369">
            <v>500</v>
          </cell>
          <cell r="K369">
            <v>500</v>
          </cell>
          <cell r="L369">
            <v>500</v>
          </cell>
          <cell r="M369">
            <v>500</v>
          </cell>
          <cell r="N369">
            <v>500</v>
          </cell>
          <cell r="O369">
            <v>500</v>
          </cell>
          <cell r="P369">
            <v>500</v>
          </cell>
        </row>
        <row r="370">
          <cell r="B370" t="str">
            <v>06.03.01.10.01</v>
          </cell>
          <cell r="C370" t="str">
            <v>Culverts</v>
          </cell>
          <cell r="D370">
            <v>0</v>
          </cell>
          <cell r="E370">
            <v>0</v>
          </cell>
          <cell r="F370">
            <v>0</v>
          </cell>
          <cell r="G370">
            <v>4500</v>
          </cell>
          <cell r="H370">
            <v>500</v>
          </cell>
          <cell r="I370">
            <v>500</v>
          </cell>
          <cell r="J370">
            <v>500</v>
          </cell>
          <cell r="K370">
            <v>500</v>
          </cell>
          <cell r="L370">
            <v>500</v>
          </cell>
          <cell r="M370">
            <v>500</v>
          </cell>
          <cell r="N370">
            <v>500</v>
          </cell>
          <cell r="O370">
            <v>500</v>
          </cell>
          <cell r="P370">
            <v>500</v>
          </cell>
        </row>
        <row r="371">
          <cell r="B371" t="str">
            <v>06.03.01.10.01.01</v>
          </cell>
          <cell r="C371" t="str">
            <v>Culvert 300 diameter</v>
          </cell>
          <cell r="D371" t="str">
            <v>m</v>
          </cell>
          <cell r="E371">
            <v>10</v>
          </cell>
          <cell r="F371">
            <v>90</v>
          </cell>
          <cell r="G371">
            <v>900</v>
          </cell>
          <cell r="H371">
            <v>10</v>
          </cell>
          <cell r="I371">
            <v>10</v>
          </cell>
          <cell r="J371">
            <v>10</v>
          </cell>
          <cell r="K371">
            <v>10</v>
          </cell>
          <cell r="L371">
            <v>10</v>
          </cell>
          <cell r="M371">
            <v>10</v>
          </cell>
          <cell r="N371">
            <v>10</v>
          </cell>
          <cell r="O371">
            <v>10</v>
          </cell>
          <cell r="P371">
            <v>10</v>
          </cell>
        </row>
        <row r="372">
          <cell r="B372" t="str">
            <v>06.03.01.10.01.02</v>
          </cell>
          <cell r="C372" t="str">
            <v>Culvert 600m diameter</v>
          </cell>
          <cell r="D372" t="str">
            <v>m</v>
          </cell>
          <cell r="E372">
            <v>10</v>
          </cell>
          <cell r="F372">
            <v>90</v>
          </cell>
          <cell r="G372">
            <v>900</v>
          </cell>
          <cell r="H372">
            <v>10</v>
          </cell>
          <cell r="I372">
            <v>10</v>
          </cell>
          <cell r="J372">
            <v>10</v>
          </cell>
          <cell r="K372">
            <v>10</v>
          </cell>
          <cell r="L372">
            <v>10</v>
          </cell>
          <cell r="M372">
            <v>10</v>
          </cell>
          <cell r="N372">
            <v>10</v>
          </cell>
          <cell r="O372">
            <v>10</v>
          </cell>
          <cell r="P372">
            <v>10</v>
          </cell>
        </row>
        <row r="373">
          <cell r="B373" t="str">
            <v>06.03.01.10.01.03</v>
          </cell>
          <cell r="C373" t="str">
            <v>Culvert 900 diameter</v>
          </cell>
          <cell r="D373" t="str">
            <v>m</v>
          </cell>
          <cell r="E373">
            <v>10</v>
          </cell>
          <cell r="F373">
            <v>90</v>
          </cell>
          <cell r="G373">
            <v>900</v>
          </cell>
          <cell r="H373">
            <v>10</v>
          </cell>
          <cell r="I373">
            <v>10</v>
          </cell>
          <cell r="J373">
            <v>10</v>
          </cell>
          <cell r="K373">
            <v>10</v>
          </cell>
          <cell r="L373">
            <v>10</v>
          </cell>
          <cell r="M373">
            <v>10</v>
          </cell>
          <cell r="N373">
            <v>10</v>
          </cell>
          <cell r="O373">
            <v>10</v>
          </cell>
          <cell r="P373">
            <v>10</v>
          </cell>
        </row>
        <row r="374">
          <cell r="B374" t="str">
            <v>06.03.01.10.01.04</v>
          </cell>
          <cell r="C374" t="str">
            <v>Culvert 1200 diameter</v>
          </cell>
          <cell r="D374" t="str">
            <v>m</v>
          </cell>
          <cell r="E374">
            <v>10</v>
          </cell>
          <cell r="F374">
            <v>90</v>
          </cell>
          <cell r="G374">
            <v>900</v>
          </cell>
          <cell r="H374">
            <v>10</v>
          </cell>
          <cell r="I374">
            <v>10</v>
          </cell>
          <cell r="J374">
            <v>10</v>
          </cell>
          <cell r="K374">
            <v>10</v>
          </cell>
          <cell r="L374">
            <v>10</v>
          </cell>
          <cell r="M374">
            <v>10</v>
          </cell>
          <cell r="N374">
            <v>10</v>
          </cell>
          <cell r="O374">
            <v>10</v>
          </cell>
          <cell r="P374">
            <v>10</v>
          </cell>
        </row>
        <row r="375">
          <cell r="B375" t="str">
            <v>06.03.01.10.01.05</v>
          </cell>
          <cell r="C375" t="str">
            <v>Culvert - Box (600-3600 High  &amp; 1000-6000 wide Max 2000 long)</v>
          </cell>
          <cell r="D375" t="str">
            <v>m</v>
          </cell>
          <cell r="E375">
            <v>10</v>
          </cell>
          <cell r="F375">
            <v>90</v>
          </cell>
          <cell r="G375">
            <v>900</v>
          </cell>
          <cell r="H375">
            <v>10</v>
          </cell>
          <cell r="I375">
            <v>10</v>
          </cell>
          <cell r="J375">
            <v>10</v>
          </cell>
          <cell r="K375">
            <v>10</v>
          </cell>
          <cell r="L375">
            <v>10</v>
          </cell>
          <cell r="M375">
            <v>10</v>
          </cell>
          <cell r="N375">
            <v>10</v>
          </cell>
          <cell r="O375">
            <v>10</v>
          </cell>
          <cell r="P375">
            <v>10</v>
          </cell>
        </row>
        <row r="376">
          <cell r="B376" t="str">
            <v>06.03.02</v>
          </cell>
          <cell r="C376" t="str">
            <v>Cable System</v>
          </cell>
          <cell r="D376">
            <v>0</v>
          </cell>
          <cell r="E376">
            <v>0</v>
          </cell>
          <cell r="F376">
            <v>0</v>
          </cell>
          <cell r="G376">
            <v>31500</v>
          </cell>
          <cell r="H376">
            <v>3500</v>
          </cell>
          <cell r="I376">
            <v>3500</v>
          </cell>
          <cell r="J376">
            <v>3500</v>
          </cell>
          <cell r="K376">
            <v>3500</v>
          </cell>
          <cell r="L376">
            <v>3500</v>
          </cell>
          <cell r="M376">
            <v>3500</v>
          </cell>
          <cell r="N376">
            <v>3500</v>
          </cell>
          <cell r="O376">
            <v>3500</v>
          </cell>
          <cell r="P376">
            <v>3500</v>
          </cell>
        </row>
        <row r="377">
          <cell r="B377" t="str">
            <v>06.03.02.06</v>
          </cell>
          <cell r="C377" t="str">
            <v>Cable System XLPE 400kV</v>
          </cell>
          <cell r="D377">
            <v>0</v>
          </cell>
          <cell r="E377">
            <v>0</v>
          </cell>
          <cell r="F377">
            <v>0</v>
          </cell>
          <cell r="G377">
            <v>21600</v>
          </cell>
          <cell r="H377">
            <v>2400</v>
          </cell>
          <cell r="I377">
            <v>2400</v>
          </cell>
          <cell r="J377">
            <v>2400</v>
          </cell>
          <cell r="K377">
            <v>2400</v>
          </cell>
          <cell r="L377">
            <v>2400</v>
          </cell>
          <cell r="M377">
            <v>2400</v>
          </cell>
          <cell r="N377">
            <v>2400</v>
          </cell>
          <cell r="O377">
            <v>2400</v>
          </cell>
          <cell r="P377">
            <v>2400</v>
          </cell>
        </row>
        <row r="378">
          <cell r="B378" t="str">
            <v>06.03.02.06.01</v>
          </cell>
          <cell r="C378" t="str">
            <v>Supply of 400kV XLPE System</v>
          </cell>
          <cell r="D378">
            <v>0</v>
          </cell>
          <cell r="E378">
            <v>0</v>
          </cell>
          <cell r="F378">
            <v>0</v>
          </cell>
          <cell r="G378">
            <v>7200</v>
          </cell>
          <cell r="H378">
            <v>800</v>
          </cell>
          <cell r="I378">
            <v>800</v>
          </cell>
          <cell r="J378">
            <v>800</v>
          </cell>
          <cell r="K378">
            <v>800</v>
          </cell>
          <cell r="L378">
            <v>800</v>
          </cell>
          <cell r="M378">
            <v>800</v>
          </cell>
          <cell r="N378">
            <v>800</v>
          </cell>
          <cell r="O378">
            <v>800</v>
          </cell>
          <cell r="P378">
            <v>800</v>
          </cell>
        </row>
        <row r="379">
          <cell r="B379" t="str">
            <v>06.03.02.06.01.01</v>
          </cell>
          <cell r="C379" t="str">
            <v>400kV Cable</v>
          </cell>
          <cell r="D379">
            <v>0</v>
          </cell>
          <cell r="E379">
            <v>0</v>
          </cell>
          <cell r="F379">
            <v>0</v>
          </cell>
          <cell r="G379">
            <v>1800</v>
          </cell>
          <cell r="H379">
            <v>200</v>
          </cell>
          <cell r="I379">
            <v>200</v>
          </cell>
          <cell r="J379">
            <v>200</v>
          </cell>
          <cell r="K379">
            <v>200</v>
          </cell>
          <cell r="L379">
            <v>200</v>
          </cell>
          <cell r="M379">
            <v>200</v>
          </cell>
          <cell r="N379">
            <v>200</v>
          </cell>
          <cell r="O379">
            <v>200</v>
          </cell>
          <cell r="P379">
            <v>200</v>
          </cell>
        </row>
        <row r="380">
          <cell r="B380" t="str">
            <v>06.03.02.06.01.01.01</v>
          </cell>
          <cell r="C380" t="str">
            <v xml:space="preserve">Cable  - Supply only </v>
          </cell>
          <cell r="D380" t="str">
            <v>m</v>
          </cell>
          <cell r="E380">
            <v>10</v>
          </cell>
          <cell r="F380">
            <v>90</v>
          </cell>
          <cell r="G380">
            <v>900</v>
          </cell>
          <cell r="H380">
            <v>10</v>
          </cell>
          <cell r="I380">
            <v>10</v>
          </cell>
          <cell r="J380">
            <v>10</v>
          </cell>
          <cell r="K380">
            <v>10</v>
          </cell>
          <cell r="L380">
            <v>10</v>
          </cell>
          <cell r="M380">
            <v>10</v>
          </cell>
          <cell r="N380">
            <v>10</v>
          </cell>
          <cell r="O380">
            <v>10</v>
          </cell>
          <cell r="P380">
            <v>10</v>
          </cell>
        </row>
        <row r="381">
          <cell r="B381" t="str">
            <v>06.03.02.06.01.01.02</v>
          </cell>
          <cell r="C381" t="str">
            <v xml:space="preserve">Cable     - Delivery and off-loading   </v>
          </cell>
          <cell r="D381" t="str">
            <v>Sum</v>
          </cell>
          <cell r="E381">
            <v>10</v>
          </cell>
          <cell r="F381">
            <v>90</v>
          </cell>
          <cell r="G381">
            <v>900</v>
          </cell>
          <cell r="H381">
            <v>10</v>
          </cell>
          <cell r="I381">
            <v>10</v>
          </cell>
          <cell r="J381">
            <v>10</v>
          </cell>
          <cell r="K381">
            <v>10</v>
          </cell>
          <cell r="L381">
            <v>10</v>
          </cell>
          <cell r="M381">
            <v>10</v>
          </cell>
          <cell r="N381">
            <v>10</v>
          </cell>
          <cell r="O381">
            <v>10</v>
          </cell>
          <cell r="P381">
            <v>10</v>
          </cell>
        </row>
        <row r="382">
          <cell r="B382" t="str">
            <v>06.03.02.06.01.02</v>
          </cell>
          <cell r="C382" t="str">
            <v>400kV Cable Joints</v>
          </cell>
          <cell r="D382">
            <v>0</v>
          </cell>
          <cell r="E382">
            <v>0</v>
          </cell>
          <cell r="F382">
            <v>0</v>
          </cell>
          <cell r="G382">
            <v>1800</v>
          </cell>
          <cell r="H382">
            <v>200</v>
          </cell>
          <cell r="I382">
            <v>200</v>
          </cell>
          <cell r="J382">
            <v>200</v>
          </cell>
          <cell r="K382">
            <v>200</v>
          </cell>
          <cell r="L382">
            <v>200</v>
          </cell>
          <cell r="M382">
            <v>200</v>
          </cell>
          <cell r="N382">
            <v>200</v>
          </cell>
          <cell r="O382">
            <v>200</v>
          </cell>
          <cell r="P382">
            <v>200</v>
          </cell>
        </row>
        <row r="383">
          <cell r="B383" t="str">
            <v>06.03.02.06.01.02.01</v>
          </cell>
          <cell r="C383" t="str">
            <v xml:space="preserve">Cable joints - Supply only </v>
          </cell>
          <cell r="D383" t="str">
            <v>No</v>
          </cell>
          <cell r="E383">
            <v>10</v>
          </cell>
          <cell r="F383">
            <v>90</v>
          </cell>
          <cell r="G383">
            <v>900</v>
          </cell>
          <cell r="H383">
            <v>10</v>
          </cell>
          <cell r="I383">
            <v>10</v>
          </cell>
          <cell r="J383">
            <v>10</v>
          </cell>
          <cell r="K383">
            <v>10</v>
          </cell>
          <cell r="L383">
            <v>10</v>
          </cell>
          <cell r="M383">
            <v>10</v>
          </cell>
          <cell r="N383">
            <v>10</v>
          </cell>
          <cell r="O383">
            <v>10</v>
          </cell>
          <cell r="P383">
            <v>10</v>
          </cell>
        </row>
        <row r="384">
          <cell r="B384" t="str">
            <v>06.03.02.06.01.02.02</v>
          </cell>
          <cell r="C384" t="str">
            <v xml:space="preserve">Cable joints     - Delivery and off-loading   </v>
          </cell>
          <cell r="D384" t="str">
            <v>Sum</v>
          </cell>
          <cell r="E384">
            <v>10</v>
          </cell>
          <cell r="F384">
            <v>90</v>
          </cell>
          <cell r="G384">
            <v>900</v>
          </cell>
          <cell r="H384">
            <v>10</v>
          </cell>
          <cell r="I384">
            <v>10</v>
          </cell>
          <cell r="J384">
            <v>10</v>
          </cell>
          <cell r="K384">
            <v>10</v>
          </cell>
          <cell r="L384">
            <v>10</v>
          </cell>
          <cell r="M384">
            <v>10</v>
          </cell>
          <cell r="N384">
            <v>10</v>
          </cell>
          <cell r="O384">
            <v>10</v>
          </cell>
          <cell r="P384">
            <v>10</v>
          </cell>
        </row>
        <row r="385">
          <cell r="B385" t="str">
            <v>06.03.02.06.01.03</v>
          </cell>
          <cell r="C385" t="str">
            <v>400kV Cable Sealing End equipment</v>
          </cell>
          <cell r="D385">
            <v>0</v>
          </cell>
          <cell r="E385">
            <v>0</v>
          </cell>
          <cell r="F385">
            <v>0</v>
          </cell>
          <cell r="G385">
            <v>1800</v>
          </cell>
          <cell r="H385">
            <v>200</v>
          </cell>
          <cell r="I385">
            <v>200</v>
          </cell>
          <cell r="J385">
            <v>200</v>
          </cell>
          <cell r="K385">
            <v>200</v>
          </cell>
          <cell r="L385">
            <v>200</v>
          </cell>
          <cell r="M385">
            <v>200</v>
          </cell>
          <cell r="N385">
            <v>200</v>
          </cell>
          <cell r="O385">
            <v>200</v>
          </cell>
          <cell r="P385">
            <v>200</v>
          </cell>
        </row>
        <row r="386">
          <cell r="B386" t="str">
            <v>06.03.02.06.01.03.02</v>
          </cell>
          <cell r="C386" t="str">
            <v xml:space="preserve">Cable Sealing End equipment   - Delivery and off-loading   </v>
          </cell>
          <cell r="D386" t="str">
            <v>Sum</v>
          </cell>
          <cell r="E386">
            <v>10</v>
          </cell>
          <cell r="F386">
            <v>90</v>
          </cell>
          <cell r="G386">
            <v>900</v>
          </cell>
          <cell r="H386">
            <v>10</v>
          </cell>
          <cell r="I386">
            <v>10</v>
          </cell>
          <cell r="J386">
            <v>10</v>
          </cell>
          <cell r="K386">
            <v>10</v>
          </cell>
          <cell r="L386">
            <v>10</v>
          </cell>
          <cell r="M386">
            <v>10</v>
          </cell>
          <cell r="N386">
            <v>10</v>
          </cell>
          <cell r="O386">
            <v>10</v>
          </cell>
          <cell r="P386">
            <v>10</v>
          </cell>
        </row>
        <row r="387">
          <cell r="B387" t="str">
            <v>06.03.02.06.01.03.04</v>
          </cell>
          <cell r="C387" t="str">
            <v>Cable Sealing End equipment - AIS ODSE CL4 Hi-Pol, Extended Creepage</v>
          </cell>
          <cell r="D387" t="str">
            <v>No</v>
          </cell>
          <cell r="E387">
            <v>10</v>
          </cell>
          <cell r="F387">
            <v>90</v>
          </cell>
          <cell r="G387">
            <v>900</v>
          </cell>
          <cell r="H387">
            <v>10</v>
          </cell>
          <cell r="I387">
            <v>10</v>
          </cell>
          <cell r="J387">
            <v>10</v>
          </cell>
          <cell r="K387">
            <v>10</v>
          </cell>
          <cell r="L387">
            <v>10</v>
          </cell>
          <cell r="M387">
            <v>10</v>
          </cell>
          <cell r="N387">
            <v>10</v>
          </cell>
          <cell r="O387">
            <v>10</v>
          </cell>
          <cell r="P387">
            <v>10</v>
          </cell>
        </row>
        <row r="388">
          <cell r="B388" t="str">
            <v>06.03.02.06.01.04</v>
          </cell>
          <cell r="C388" t="str">
            <v xml:space="preserve">400kV Cable Accessories </v>
          </cell>
          <cell r="D388">
            <v>0</v>
          </cell>
          <cell r="E388">
            <v>0</v>
          </cell>
          <cell r="F388">
            <v>0</v>
          </cell>
          <cell r="G388">
            <v>1800</v>
          </cell>
          <cell r="H388">
            <v>200</v>
          </cell>
          <cell r="I388">
            <v>200</v>
          </cell>
          <cell r="J388">
            <v>200</v>
          </cell>
          <cell r="K388">
            <v>200</v>
          </cell>
          <cell r="L388">
            <v>200</v>
          </cell>
          <cell r="M388">
            <v>200</v>
          </cell>
          <cell r="N388">
            <v>200</v>
          </cell>
          <cell r="O388">
            <v>200</v>
          </cell>
          <cell r="P388">
            <v>200</v>
          </cell>
        </row>
        <row r="389">
          <cell r="B389" t="str">
            <v>06.03.02.06.01.04.01</v>
          </cell>
          <cell r="C389" t="str">
            <v xml:space="preserve">Cable Accessories - Supply only </v>
          </cell>
          <cell r="D389" t="str">
            <v>Sum</v>
          </cell>
          <cell r="E389">
            <v>10</v>
          </cell>
          <cell r="F389">
            <v>90</v>
          </cell>
          <cell r="G389">
            <v>900</v>
          </cell>
          <cell r="H389">
            <v>10</v>
          </cell>
          <cell r="I389">
            <v>10</v>
          </cell>
          <cell r="J389">
            <v>10</v>
          </cell>
          <cell r="K389">
            <v>10</v>
          </cell>
          <cell r="L389">
            <v>10</v>
          </cell>
          <cell r="M389">
            <v>10</v>
          </cell>
          <cell r="N389">
            <v>10</v>
          </cell>
          <cell r="O389">
            <v>10</v>
          </cell>
          <cell r="P389">
            <v>10</v>
          </cell>
        </row>
        <row r="390">
          <cell r="B390" t="str">
            <v>06.03.02.06.01.04.02</v>
          </cell>
          <cell r="C390" t="str">
            <v xml:space="preserve">Cable Accessories  - Delivery and off-loading   </v>
          </cell>
          <cell r="D390" t="str">
            <v>Sum</v>
          </cell>
          <cell r="E390">
            <v>10</v>
          </cell>
          <cell r="F390">
            <v>90</v>
          </cell>
          <cell r="G390">
            <v>900</v>
          </cell>
          <cell r="H390">
            <v>10</v>
          </cell>
          <cell r="I390">
            <v>10</v>
          </cell>
          <cell r="J390">
            <v>10</v>
          </cell>
          <cell r="K390">
            <v>10</v>
          </cell>
          <cell r="L390">
            <v>10</v>
          </cell>
          <cell r="M390">
            <v>10</v>
          </cell>
          <cell r="N390">
            <v>10</v>
          </cell>
          <cell r="O390">
            <v>10</v>
          </cell>
          <cell r="P390">
            <v>10</v>
          </cell>
        </row>
        <row r="391">
          <cell r="B391" t="str">
            <v>06.03.02.06.02</v>
          </cell>
          <cell r="C391" t="str">
            <v>installation of 400kV XLPE Cable System</v>
          </cell>
          <cell r="D391">
            <v>0</v>
          </cell>
          <cell r="E391">
            <v>0</v>
          </cell>
          <cell r="F391">
            <v>0</v>
          </cell>
          <cell r="G391">
            <v>7200</v>
          </cell>
          <cell r="H391">
            <v>800</v>
          </cell>
          <cell r="I391">
            <v>800</v>
          </cell>
          <cell r="J391">
            <v>800</v>
          </cell>
          <cell r="K391">
            <v>800</v>
          </cell>
          <cell r="L391">
            <v>800</v>
          </cell>
          <cell r="M391">
            <v>800</v>
          </cell>
          <cell r="N391">
            <v>800</v>
          </cell>
          <cell r="O391">
            <v>800</v>
          </cell>
          <cell r="P391">
            <v>800</v>
          </cell>
        </row>
        <row r="392">
          <cell r="B392" t="str">
            <v>06.03.02.06.02.01</v>
          </cell>
          <cell r="C392" t="str">
            <v>Mobilisation of Labour Including Plant &amp; Equipment (cable pulling and installation)</v>
          </cell>
          <cell r="D392" t="str">
            <v>Sum</v>
          </cell>
          <cell r="E392">
            <v>10</v>
          </cell>
          <cell r="F392">
            <v>90</v>
          </cell>
          <cell r="G392">
            <v>900</v>
          </cell>
          <cell r="H392">
            <v>10</v>
          </cell>
          <cell r="I392">
            <v>10</v>
          </cell>
          <cell r="J392">
            <v>10</v>
          </cell>
          <cell r="K392">
            <v>10</v>
          </cell>
          <cell r="L392">
            <v>10</v>
          </cell>
          <cell r="M392">
            <v>10</v>
          </cell>
          <cell r="N392">
            <v>10</v>
          </cell>
          <cell r="O392">
            <v>10</v>
          </cell>
          <cell r="P392">
            <v>10</v>
          </cell>
        </row>
        <row r="393">
          <cell r="B393" t="str">
            <v>06.03.02.06.02.02</v>
          </cell>
          <cell r="C393" t="str">
            <v>Demobilisation of labour Including Plant &amp; Equipment(cable pulling and installation)</v>
          </cell>
          <cell r="D393" t="str">
            <v>Sum</v>
          </cell>
          <cell r="E393">
            <v>10</v>
          </cell>
          <cell r="F393">
            <v>90</v>
          </cell>
          <cell r="G393">
            <v>900</v>
          </cell>
          <cell r="H393">
            <v>10</v>
          </cell>
          <cell r="I393">
            <v>10</v>
          </cell>
          <cell r="J393">
            <v>10</v>
          </cell>
          <cell r="K393">
            <v>10</v>
          </cell>
          <cell r="L393">
            <v>10</v>
          </cell>
          <cell r="M393">
            <v>10</v>
          </cell>
          <cell r="N393">
            <v>10</v>
          </cell>
          <cell r="O393">
            <v>10</v>
          </cell>
          <cell r="P393">
            <v>10</v>
          </cell>
        </row>
        <row r="394">
          <cell r="B394" t="str">
            <v>06.03.02.06.02.03</v>
          </cell>
          <cell r="C394" t="str">
            <v>Mobilisation of Labour Including Plant &amp; Equipment (jointing)</v>
          </cell>
          <cell r="D394" t="str">
            <v>Sum</v>
          </cell>
          <cell r="E394">
            <v>10</v>
          </cell>
          <cell r="F394">
            <v>90</v>
          </cell>
          <cell r="G394">
            <v>900</v>
          </cell>
          <cell r="H394">
            <v>10</v>
          </cell>
          <cell r="I394">
            <v>10</v>
          </cell>
          <cell r="J394">
            <v>10</v>
          </cell>
          <cell r="K394">
            <v>10</v>
          </cell>
          <cell r="L394">
            <v>10</v>
          </cell>
          <cell r="M394">
            <v>10</v>
          </cell>
          <cell r="N394">
            <v>10</v>
          </cell>
          <cell r="O394">
            <v>10</v>
          </cell>
          <cell r="P394">
            <v>10</v>
          </cell>
        </row>
        <row r="395">
          <cell r="B395" t="str">
            <v>06.03.02.06.02.04</v>
          </cell>
          <cell r="C395" t="str">
            <v>Demobilisation of labour Including Plant &amp; Equipment (jointing)</v>
          </cell>
          <cell r="D395" t="str">
            <v>Sum</v>
          </cell>
          <cell r="E395">
            <v>10</v>
          </cell>
          <cell r="F395">
            <v>90</v>
          </cell>
          <cell r="G395">
            <v>900</v>
          </cell>
          <cell r="H395">
            <v>10</v>
          </cell>
          <cell r="I395">
            <v>10</v>
          </cell>
          <cell r="J395">
            <v>10</v>
          </cell>
          <cell r="K395">
            <v>10</v>
          </cell>
          <cell r="L395">
            <v>10</v>
          </cell>
          <cell r="M395">
            <v>10</v>
          </cell>
          <cell r="N395">
            <v>10</v>
          </cell>
          <cell r="O395">
            <v>10</v>
          </cell>
          <cell r="P395">
            <v>10</v>
          </cell>
        </row>
        <row r="396">
          <cell r="B396" t="str">
            <v>06.03.02.06.02.05</v>
          </cell>
          <cell r="C396" t="str">
            <v>Installation of 400kV Cable System Single Circuit Complete - Cable Per Phase (Excluding Joints and Sealing Ends)</v>
          </cell>
          <cell r="D396" t="str">
            <v>m</v>
          </cell>
          <cell r="E396">
            <v>10</v>
          </cell>
          <cell r="F396">
            <v>90</v>
          </cell>
          <cell r="G396">
            <v>900</v>
          </cell>
          <cell r="H396">
            <v>10</v>
          </cell>
          <cell r="I396">
            <v>10</v>
          </cell>
          <cell r="J396">
            <v>10</v>
          </cell>
          <cell r="K396">
            <v>10</v>
          </cell>
          <cell r="L396">
            <v>10</v>
          </cell>
          <cell r="M396">
            <v>10</v>
          </cell>
          <cell r="N396">
            <v>10</v>
          </cell>
          <cell r="O396">
            <v>10</v>
          </cell>
          <cell r="P396">
            <v>10</v>
          </cell>
        </row>
        <row r="397">
          <cell r="B397" t="str">
            <v>06.03.02.06.02.06</v>
          </cell>
          <cell r="C397" t="str">
            <v>400kV Jointing Works Single Circuit complete - One Cable Per Phase</v>
          </cell>
          <cell r="D397" t="str">
            <v>No</v>
          </cell>
          <cell r="E397">
            <v>10</v>
          </cell>
          <cell r="F397">
            <v>90</v>
          </cell>
          <cell r="G397">
            <v>900</v>
          </cell>
          <cell r="H397">
            <v>10</v>
          </cell>
          <cell r="I397">
            <v>10</v>
          </cell>
          <cell r="J397">
            <v>10</v>
          </cell>
          <cell r="K397">
            <v>10</v>
          </cell>
          <cell r="L397">
            <v>10</v>
          </cell>
          <cell r="M397">
            <v>10</v>
          </cell>
          <cell r="N397">
            <v>10</v>
          </cell>
          <cell r="O397">
            <v>10</v>
          </cell>
          <cell r="P397">
            <v>10</v>
          </cell>
        </row>
        <row r="398">
          <cell r="B398" t="str">
            <v>06.03.02.06.02.07</v>
          </cell>
          <cell r="C398" t="str">
            <v>400kV Cable Terminations (Circuit)</v>
          </cell>
          <cell r="D398" t="str">
            <v>No</v>
          </cell>
          <cell r="E398">
            <v>10</v>
          </cell>
          <cell r="F398">
            <v>90</v>
          </cell>
          <cell r="G398">
            <v>900</v>
          </cell>
          <cell r="H398">
            <v>10</v>
          </cell>
          <cell r="I398">
            <v>10</v>
          </cell>
          <cell r="J398">
            <v>10</v>
          </cell>
          <cell r="K398">
            <v>10</v>
          </cell>
          <cell r="L398">
            <v>10</v>
          </cell>
          <cell r="M398">
            <v>10</v>
          </cell>
          <cell r="N398">
            <v>10</v>
          </cell>
          <cell r="O398">
            <v>10</v>
          </cell>
          <cell r="P398">
            <v>10</v>
          </cell>
        </row>
        <row r="399">
          <cell r="B399" t="str">
            <v>06.03.02.06.02.08</v>
          </cell>
          <cell r="C399" t="str">
            <v>400kV Installation of Sealing End equipment (Substation Arrangement)</v>
          </cell>
          <cell r="D399" t="str">
            <v>No</v>
          </cell>
          <cell r="E399">
            <v>10</v>
          </cell>
          <cell r="F399">
            <v>90</v>
          </cell>
          <cell r="G399">
            <v>900</v>
          </cell>
          <cell r="H399">
            <v>10</v>
          </cell>
          <cell r="I399">
            <v>10</v>
          </cell>
          <cell r="J399">
            <v>10</v>
          </cell>
          <cell r="K399">
            <v>10</v>
          </cell>
          <cell r="L399">
            <v>10</v>
          </cell>
          <cell r="M399">
            <v>10</v>
          </cell>
          <cell r="N399">
            <v>10</v>
          </cell>
          <cell r="O399">
            <v>10</v>
          </cell>
          <cell r="P399">
            <v>10</v>
          </cell>
        </row>
        <row r="400">
          <cell r="B400" t="str">
            <v>06.03.02.06.03</v>
          </cell>
          <cell r="C400" t="str">
            <v>Protection and Control</v>
          </cell>
          <cell r="D400">
            <v>0</v>
          </cell>
          <cell r="E400">
            <v>0</v>
          </cell>
          <cell r="F400">
            <v>0</v>
          </cell>
          <cell r="G400">
            <v>1800</v>
          </cell>
          <cell r="H400">
            <v>200</v>
          </cell>
          <cell r="I400">
            <v>200</v>
          </cell>
          <cell r="J400">
            <v>200</v>
          </cell>
          <cell r="K400">
            <v>200</v>
          </cell>
          <cell r="L400">
            <v>200</v>
          </cell>
          <cell r="M400">
            <v>200</v>
          </cell>
          <cell r="N400">
            <v>200</v>
          </cell>
          <cell r="O400">
            <v>200</v>
          </cell>
          <cell r="P400">
            <v>200</v>
          </cell>
        </row>
        <row r="401">
          <cell r="B401" t="str">
            <v>06.03.02.06.03.01</v>
          </cell>
          <cell r="C401" t="str">
            <v>DTS System</v>
          </cell>
          <cell r="D401">
            <v>0</v>
          </cell>
          <cell r="E401">
            <v>0</v>
          </cell>
          <cell r="F401">
            <v>0</v>
          </cell>
          <cell r="G401">
            <v>1800</v>
          </cell>
          <cell r="H401">
            <v>200</v>
          </cell>
          <cell r="I401">
            <v>200</v>
          </cell>
          <cell r="J401">
            <v>200</v>
          </cell>
          <cell r="K401">
            <v>200</v>
          </cell>
          <cell r="L401">
            <v>200</v>
          </cell>
          <cell r="M401">
            <v>200</v>
          </cell>
          <cell r="N401">
            <v>200</v>
          </cell>
          <cell r="O401">
            <v>200</v>
          </cell>
          <cell r="P401">
            <v>200</v>
          </cell>
        </row>
        <row r="402">
          <cell r="B402" t="str">
            <v>06.03.02.06.03.01.01</v>
          </cell>
          <cell r="C402" t="str">
            <v>Supply of DTS System</v>
          </cell>
          <cell r="D402" t="str">
            <v>Sum</v>
          </cell>
          <cell r="E402">
            <v>10</v>
          </cell>
          <cell r="F402">
            <v>90</v>
          </cell>
          <cell r="G402">
            <v>900</v>
          </cell>
          <cell r="H402">
            <v>10</v>
          </cell>
          <cell r="I402">
            <v>10</v>
          </cell>
          <cell r="J402">
            <v>10</v>
          </cell>
          <cell r="K402">
            <v>10</v>
          </cell>
          <cell r="L402">
            <v>10</v>
          </cell>
          <cell r="M402">
            <v>10</v>
          </cell>
          <cell r="N402">
            <v>10</v>
          </cell>
          <cell r="O402">
            <v>10</v>
          </cell>
          <cell r="P402">
            <v>10</v>
          </cell>
        </row>
        <row r="403">
          <cell r="B403" t="str">
            <v>06.03.02.06.03.01.02</v>
          </cell>
          <cell r="C403" t="str">
            <v>Installation of DTS System</v>
          </cell>
          <cell r="D403" t="str">
            <v>Sum</v>
          </cell>
          <cell r="E403">
            <v>10</v>
          </cell>
          <cell r="F403">
            <v>90</v>
          </cell>
          <cell r="G403">
            <v>900</v>
          </cell>
          <cell r="H403">
            <v>10</v>
          </cell>
          <cell r="I403">
            <v>10</v>
          </cell>
          <cell r="J403">
            <v>10</v>
          </cell>
          <cell r="K403">
            <v>10</v>
          </cell>
          <cell r="L403">
            <v>10</v>
          </cell>
          <cell r="M403">
            <v>10</v>
          </cell>
          <cell r="N403">
            <v>10</v>
          </cell>
          <cell r="O403">
            <v>10</v>
          </cell>
          <cell r="P403">
            <v>10</v>
          </cell>
        </row>
        <row r="404">
          <cell r="B404" t="str">
            <v>06.03.02.06.04</v>
          </cell>
          <cell r="C404" t="str">
            <v>Specialist Third Party Activity</v>
          </cell>
          <cell r="D404">
            <v>0</v>
          </cell>
          <cell r="E404">
            <v>0</v>
          </cell>
          <cell r="F404">
            <v>0</v>
          </cell>
          <cell r="G404">
            <v>1800</v>
          </cell>
          <cell r="H404">
            <v>200</v>
          </cell>
          <cell r="I404">
            <v>200</v>
          </cell>
          <cell r="J404">
            <v>200</v>
          </cell>
          <cell r="K404">
            <v>200</v>
          </cell>
          <cell r="L404">
            <v>200</v>
          </cell>
          <cell r="M404">
            <v>200</v>
          </cell>
          <cell r="N404">
            <v>200</v>
          </cell>
          <cell r="O404">
            <v>200</v>
          </cell>
          <cell r="P404">
            <v>200</v>
          </cell>
        </row>
        <row r="405">
          <cell r="B405" t="str">
            <v>06.03.02.06.04.01</v>
          </cell>
          <cell r="C405" t="str">
            <v xml:space="preserve"> Interface requirements/works with Fibre System (Cable and Wireless)</v>
          </cell>
          <cell r="D405" t="str">
            <v>Sum</v>
          </cell>
          <cell r="E405">
            <v>10</v>
          </cell>
          <cell r="F405">
            <v>90</v>
          </cell>
          <cell r="G405">
            <v>900</v>
          </cell>
          <cell r="H405">
            <v>10</v>
          </cell>
          <cell r="I405">
            <v>10</v>
          </cell>
          <cell r="J405">
            <v>10</v>
          </cell>
          <cell r="K405">
            <v>10</v>
          </cell>
          <cell r="L405">
            <v>10</v>
          </cell>
          <cell r="M405">
            <v>10</v>
          </cell>
          <cell r="N405">
            <v>10</v>
          </cell>
          <cell r="O405">
            <v>10</v>
          </cell>
          <cell r="P405">
            <v>10</v>
          </cell>
        </row>
        <row r="406">
          <cell r="B406" t="str">
            <v>06.03.02.06.04.02</v>
          </cell>
          <cell r="C406" t="str">
            <v>Interface requirements and works with Communications Equipment (Mobile Phone Masts etc.</v>
          </cell>
          <cell r="D406" t="str">
            <v>Sum</v>
          </cell>
          <cell r="E406">
            <v>10</v>
          </cell>
          <cell r="F406">
            <v>90</v>
          </cell>
          <cell r="G406">
            <v>900</v>
          </cell>
          <cell r="H406">
            <v>10</v>
          </cell>
          <cell r="I406">
            <v>10</v>
          </cell>
          <cell r="J406">
            <v>10</v>
          </cell>
          <cell r="K406">
            <v>10</v>
          </cell>
          <cell r="L406">
            <v>10</v>
          </cell>
          <cell r="M406">
            <v>10</v>
          </cell>
          <cell r="N406">
            <v>10</v>
          </cell>
          <cell r="O406">
            <v>10</v>
          </cell>
          <cell r="P406">
            <v>10</v>
          </cell>
        </row>
        <row r="407">
          <cell r="B407" t="str">
            <v>06.03.02.06.05</v>
          </cell>
          <cell r="C407" t="str">
            <v>Downleads</v>
          </cell>
          <cell r="D407">
            <v>0</v>
          </cell>
          <cell r="E407">
            <v>0</v>
          </cell>
          <cell r="F407">
            <v>0</v>
          </cell>
          <cell r="G407">
            <v>3600</v>
          </cell>
          <cell r="H407">
            <v>400</v>
          </cell>
          <cell r="I407">
            <v>400</v>
          </cell>
          <cell r="J407">
            <v>400</v>
          </cell>
          <cell r="K407">
            <v>400</v>
          </cell>
          <cell r="L407">
            <v>400</v>
          </cell>
          <cell r="M407">
            <v>400</v>
          </cell>
          <cell r="N407">
            <v>400</v>
          </cell>
          <cell r="O407">
            <v>400</v>
          </cell>
          <cell r="P407">
            <v>400</v>
          </cell>
        </row>
        <row r="408">
          <cell r="B408" t="str">
            <v>06.03.02.06.05.01</v>
          </cell>
          <cell r="C408" t="str">
            <v>Supply</v>
          </cell>
          <cell r="D408">
            <v>0</v>
          </cell>
          <cell r="E408">
            <v>0</v>
          </cell>
          <cell r="F408">
            <v>0</v>
          </cell>
          <cell r="G408">
            <v>1800</v>
          </cell>
          <cell r="H408">
            <v>200</v>
          </cell>
          <cell r="I408">
            <v>200</v>
          </cell>
          <cell r="J408">
            <v>200</v>
          </cell>
          <cell r="K408">
            <v>200</v>
          </cell>
          <cell r="L408">
            <v>200</v>
          </cell>
          <cell r="M408">
            <v>200</v>
          </cell>
          <cell r="N408">
            <v>200</v>
          </cell>
          <cell r="O408">
            <v>200</v>
          </cell>
          <cell r="P408">
            <v>200</v>
          </cell>
        </row>
        <row r="409">
          <cell r="B409" t="str">
            <v>06.03.02.06.05.01.01</v>
          </cell>
          <cell r="C409" t="str">
            <v>Supply of Twin Conductor Configuration Complete (set of 3)</v>
          </cell>
          <cell r="D409" t="str">
            <v>Set</v>
          </cell>
          <cell r="E409">
            <v>10</v>
          </cell>
          <cell r="F409">
            <v>90</v>
          </cell>
          <cell r="G409">
            <v>900</v>
          </cell>
          <cell r="H409">
            <v>10</v>
          </cell>
          <cell r="I409">
            <v>10</v>
          </cell>
          <cell r="J409">
            <v>10</v>
          </cell>
          <cell r="K409">
            <v>10</v>
          </cell>
          <cell r="L409">
            <v>10</v>
          </cell>
          <cell r="M409">
            <v>10</v>
          </cell>
          <cell r="N409">
            <v>10</v>
          </cell>
          <cell r="O409">
            <v>10</v>
          </cell>
          <cell r="P409">
            <v>10</v>
          </cell>
        </row>
        <row r="410">
          <cell r="B410" t="str">
            <v>06.03.02.06.05.01.02</v>
          </cell>
          <cell r="C410" t="str">
            <v>Supply of Triple Conductor Configuration Complete (set of 3)</v>
          </cell>
          <cell r="D410" t="str">
            <v>Set</v>
          </cell>
          <cell r="E410">
            <v>10</v>
          </cell>
          <cell r="F410">
            <v>90</v>
          </cell>
          <cell r="G410">
            <v>900</v>
          </cell>
          <cell r="H410">
            <v>10</v>
          </cell>
          <cell r="I410">
            <v>10</v>
          </cell>
          <cell r="J410">
            <v>10</v>
          </cell>
          <cell r="K410">
            <v>10</v>
          </cell>
          <cell r="L410">
            <v>10</v>
          </cell>
          <cell r="M410">
            <v>10</v>
          </cell>
          <cell r="N410">
            <v>10</v>
          </cell>
          <cell r="O410">
            <v>10</v>
          </cell>
          <cell r="P410">
            <v>10</v>
          </cell>
        </row>
        <row r="411">
          <cell r="B411" t="str">
            <v>06.03.02.06.05.02</v>
          </cell>
          <cell r="C411" t="str">
            <v>Installation</v>
          </cell>
          <cell r="D411">
            <v>0</v>
          </cell>
          <cell r="E411">
            <v>0</v>
          </cell>
          <cell r="F411">
            <v>0</v>
          </cell>
          <cell r="G411">
            <v>1800</v>
          </cell>
          <cell r="H411">
            <v>200</v>
          </cell>
          <cell r="I411">
            <v>200</v>
          </cell>
          <cell r="J411">
            <v>200</v>
          </cell>
          <cell r="K411">
            <v>200</v>
          </cell>
          <cell r="L411">
            <v>200</v>
          </cell>
          <cell r="M411">
            <v>200</v>
          </cell>
          <cell r="N411">
            <v>200</v>
          </cell>
          <cell r="O411">
            <v>200</v>
          </cell>
          <cell r="P411">
            <v>200</v>
          </cell>
        </row>
        <row r="412">
          <cell r="B412" t="str">
            <v>06.03.02.06.05.02.01</v>
          </cell>
          <cell r="C412" t="str">
            <v>Installation of Twin Conductor Configuration Complete (set of 3)</v>
          </cell>
          <cell r="D412" t="str">
            <v>Set</v>
          </cell>
          <cell r="E412">
            <v>10</v>
          </cell>
          <cell r="F412">
            <v>90</v>
          </cell>
          <cell r="G412">
            <v>900</v>
          </cell>
          <cell r="H412">
            <v>10</v>
          </cell>
          <cell r="I412">
            <v>10</v>
          </cell>
          <cell r="J412">
            <v>10</v>
          </cell>
          <cell r="K412">
            <v>10</v>
          </cell>
          <cell r="L412">
            <v>10</v>
          </cell>
          <cell r="M412">
            <v>10</v>
          </cell>
          <cell r="N412">
            <v>10</v>
          </cell>
          <cell r="O412">
            <v>10</v>
          </cell>
          <cell r="P412">
            <v>10</v>
          </cell>
        </row>
        <row r="413">
          <cell r="B413" t="str">
            <v>06.03.02.06.05.02.02</v>
          </cell>
          <cell r="C413" t="str">
            <v>Installation of Triple Conductor Configuration Complete (set of 3)</v>
          </cell>
          <cell r="D413" t="str">
            <v>Set</v>
          </cell>
          <cell r="E413">
            <v>10</v>
          </cell>
          <cell r="F413">
            <v>90</v>
          </cell>
          <cell r="G413">
            <v>900</v>
          </cell>
          <cell r="H413">
            <v>10</v>
          </cell>
          <cell r="I413">
            <v>10</v>
          </cell>
          <cell r="J413">
            <v>10</v>
          </cell>
          <cell r="K413">
            <v>10</v>
          </cell>
          <cell r="L413">
            <v>10</v>
          </cell>
          <cell r="M413">
            <v>10</v>
          </cell>
          <cell r="N413">
            <v>10</v>
          </cell>
          <cell r="O413">
            <v>10</v>
          </cell>
          <cell r="P413">
            <v>10</v>
          </cell>
        </row>
        <row r="414">
          <cell r="B414" t="str">
            <v>06.03.02.07</v>
          </cell>
          <cell r="C414" t="str">
            <v>Other General Electrical Work</v>
          </cell>
          <cell r="D414">
            <v>0</v>
          </cell>
          <cell r="E414">
            <v>0</v>
          </cell>
          <cell r="F414">
            <v>0</v>
          </cell>
          <cell r="G414">
            <v>1800</v>
          </cell>
          <cell r="H414">
            <v>200</v>
          </cell>
          <cell r="I414">
            <v>200</v>
          </cell>
          <cell r="J414">
            <v>200</v>
          </cell>
          <cell r="K414">
            <v>200</v>
          </cell>
          <cell r="L414">
            <v>200</v>
          </cell>
          <cell r="M414">
            <v>200</v>
          </cell>
          <cell r="N414">
            <v>200</v>
          </cell>
          <cell r="O414">
            <v>200</v>
          </cell>
          <cell r="P414">
            <v>200</v>
          </cell>
        </row>
        <row r="415">
          <cell r="B415" t="str">
            <v>06.03.02.07.01.01</v>
          </cell>
          <cell r="C415" t="str">
            <v>Link Box - Other</v>
          </cell>
          <cell r="D415" t="str">
            <v>No</v>
          </cell>
          <cell r="E415">
            <v>10</v>
          </cell>
          <cell r="F415">
            <v>90</v>
          </cell>
          <cell r="G415">
            <v>900</v>
          </cell>
          <cell r="H415">
            <v>10</v>
          </cell>
          <cell r="I415">
            <v>10</v>
          </cell>
          <cell r="J415">
            <v>10</v>
          </cell>
          <cell r="K415">
            <v>10</v>
          </cell>
          <cell r="L415">
            <v>10</v>
          </cell>
          <cell r="M415">
            <v>10</v>
          </cell>
          <cell r="N415">
            <v>10</v>
          </cell>
          <cell r="O415">
            <v>10</v>
          </cell>
          <cell r="P415">
            <v>10</v>
          </cell>
        </row>
        <row r="416">
          <cell r="B416" t="str">
            <v>06.03.02.07.01.01</v>
          </cell>
          <cell r="C416" t="str">
            <v>Cross Bonding - Bonding cable - Bond cable</v>
          </cell>
          <cell r="D416" t="str">
            <v>m</v>
          </cell>
          <cell r="E416">
            <v>10</v>
          </cell>
          <cell r="F416">
            <v>90</v>
          </cell>
          <cell r="G416">
            <v>900</v>
          </cell>
          <cell r="H416">
            <v>10</v>
          </cell>
          <cell r="I416">
            <v>10</v>
          </cell>
          <cell r="J416">
            <v>10</v>
          </cell>
          <cell r="K416">
            <v>10</v>
          </cell>
          <cell r="L416">
            <v>10</v>
          </cell>
          <cell r="M416">
            <v>10</v>
          </cell>
          <cell r="N416">
            <v>10</v>
          </cell>
          <cell r="O416">
            <v>10</v>
          </cell>
          <cell r="P416">
            <v>10</v>
          </cell>
        </row>
        <row r="417">
          <cell r="B417" t="str">
            <v>06.03.02.08</v>
          </cell>
          <cell r="C417" t="str">
            <v>Other Legacy Materials</v>
          </cell>
          <cell r="D417">
            <v>0</v>
          </cell>
          <cell r="E417">
            <v>0</v>
          </cell>
          <cell r="F417">
            <v>0</v>
          </cell>
          <cell r="G417">
            <v>8100</v>
          </cell>
          <cell r="H417">
            <v>900</v>
          </cell>
          <cell r="I417">
            <v>900</v>
          </cell>
          <cell r="J417">
            <v>900</v>
          </cell>
          <cell r="K417">
            <v>900</v>
          </cell>
          <cell r="L417">
            <v>900</v>
          </cell>
          <cell r="M417">
            <v>900</v>
          </cell>
          <cell r="N417">
            <v>900</v>
          </cell>
          <cell r="O417">
            <v>900</v>
          </cell>
          <cell r="P417">
            <v>900</v>
          </cell>
        </row>
        <row r="418">
          <cell r="B418" t="str">
            <v>06.03.03.08.01</v>
          </cell>
          <cell r="C418" t="str">
            <v>Oil Retention Tanks</v>
          </cell>
          <cell r="D418">
            <v>0</v>
          </cell>
          <cell r="E418">
            <v>0</v>
          </cell>
          <cell r="F418">
            <v>0</v>
          </cell>
          <cell r="G418">
            <v>2700</v>
          </cell>
          <cell r="H418">
            <v>300</v>
          </cell>
          <cell r="I418">
            <v>300</v>
          </cell>
          <cell r="J418">
            <v>300</v>
          </cell>
          <cell r="K418">
            <v>300</v>
          </cell>
          <cell r="L418">
            <v>300</v>
          </cell>
          <cell r="M418">
            <v>300</v>
          </cell>
          <cell r="N418">
            <v>300</v>
          </cell>
          <cell r="O418">
            <v>300</v>
          </cell>
          <cell r="P418">
            <v>300</v>
          </cell>
        </row>
        <row r="419">
          <cell r="B419" t="str">
            <v>06.03.02.08.01.01</v>
          </cell>
          <cell r="C419" t="str">
            <v>300L 1.5/3.0ATM</v>
          </cell>
          <cell r="D419" t="str">
            <v>Nr</v>
          </cell>
          <cell r="E419">
            <v>10</v>
          </cell>
          <cell r="F419">
            <v>90</v>
          </cell>
          <cell r="G419">
            <v>900</v>
          </cell>
          <cell r="H419">
            <v>10</v>
          </cell>
          <cell r="I419">
            <v>10</v>
          </cell>
          <cell r="J419">
            <v>10</v>
          </cell>
          <cell r="K419">
            <v>10</v>
          </cell>
          <cell r="L419">
            <v>10</v>
          </cell>
          <cell r="M419">
            <v>10</v>
          </cell>
          <cell r="N419">
            <v>10</v>
          </cell>
          <cell r="O419">
            <v>10</v>
          </cell>
          <cell r="P419">
            <v>10</v>
          </cell>
        </row>
        <row r="420">
          <cell r="B420" t="str">
            <v>06.03.02.08.01.02</v>
          </cell>
          <cell r="C420" t="str">
            <v>225L 1.5/3.0ATM</v>
          </cell>
          <cell r="D420" t="str">
            <v>Nr</v>
          </cell>
          <cell r="E420">
            <v>10</v>
          </cell>
          <cell r="F420">
            <v>90</v>
          </cell>
          <cell r="G420">
            <v>900</v>
          </cell>
          <cell r="H420">
            <v>10</v>
          </cell>
          <cell r="I420">
            <v>10</v>
          </cell>
          <cell r="J420">
            <v>10</v>
          </cell>
          <cell r="K420">
            <v>10</v>
          </cell>
          <cell r="L420">
            <v>10</v>
          </cell>
          <cell r="M420">
            <v>10</v>
          </cell>
          <cell r="N420">
            <v>10</v>
          </cell>
          <cell r="O420">
            <v>10</v>
          </cell>
          <cell r="P420">
            <v>10</v>
          </cell>
        </row>
        <row r="421">
          <cell r="B421" t="str">
            <v>06.03.02.08.01.03</v>
          </cell>
          <cell r="C421" t="str">
            <v>180L 1.5/3.0ATM</v>
          </cell>
          <cell r="D421" t="str">
            <v>Nr</v>
          </cell>
          <cell r="E421">
            <v>10</v>
          </cell>
          <cell r="F421">
            <v>90</v>
          </cell>
          <cell r="G421">
            <v>900</v>
          </cell>
          <cell r="H421">
            <v>10</v>
          </cell>
          <cell r="I421">
            <v>10</v>
          </cell>
          <cell r="J421">
            <v>10</v>
          </cell>
          <cell r="K421">
            <v>10</v>
          </cell>
          <cell r="L421">
            <v>10</v>
          </cell>
          <cell r="M421">
            <v>10</v>
          </cell>
          <cell r="N421">
            <v>10</v>
          </cell>
          <cell r="O421">
            <v>10</v>
          </cell>
          <cell r="P421">
            <v>10</v>
          </cell>
        </row>
        <row r="422">
          <cell r="B422" t="str">
            <v>06.03.03.08.02</v>
          </cell>
          <cell r="C422" t="str">
            <v>3 Way Oil Kiosk</v>
          </cell>
          <cell r="D422" t="str">
            <v>Sets</v>
          </cell>
          <cell r="E422">
            <v>10</v>
          </cell>
          <cell r="F422">
            <v>90</v>
          </cell>
          <cell r="G422">
            <v>900</v>
          </cell>
          <cell r="H422">
            <v>10</v>
          </cell>
          <cell r="I422">
            <v>10</v>
          </cell>
          <cell r="J422">
            <v>10</v>
          </cell>
          <cell r="K422">
            <v>10</v>
          </cell>
          <cell r="L422">
            <v>10</v>
          </cell>
          <cell r="M422">
            <v>10</v>
          </cell>
          <cell r="N422">
            <v>10</v>
          </cell>
          <cell r="O422">
            <v>10</v>
          </cell>
          <cell r="P422">
            <v>10</v>
          </cell>
        </row>
        <row r="423">
          <cell r="B423" t="str">
            <v>06.03.03.08.03</v>
          </cell>
          <cell r="C423" t="str">
            <v>Armoured Oil Line</v>
          </cell>
          <cell r="D423" t="str">
            <v>m</v>
          </cell>
          <cell r="E423">
            <v>10</v>
          </cell>
          <cell r="F423">
            <v>90</v>
          </cell>
          <cell r="G423">
            <v>900</v>
          </cell>
          <cell r="H423">
            <v>10</v>
          </cell>
          <cell r="I423">
            <v>10</v>
          </cell>
          <cell r="J423">
            <v>10</v>
          </cell>
          <cell r="K423">
            <v>10</v>
          </cell>
          <cell r="L423">
            <v>10</v>
          </cell>
          <cell r="M423">
            <v>10</v>
          </cell>
          <cell r="N423">
            <v>10</v>
          </cell>
          <cell r="O423">
            <v>10</v>
          </cell>
          <cell r="P423">
            <v>10</v>
          </cell>
        </row>
        <row r="424">
          <cell r="B424" t="str">
            <v>06.03.03.08.04</v>
          </cell>
          <cell r="C424" t="str">
            <v>Tank Valuing</v>
          </cell>
          <cell r="D424" t="str">
            <v>sets</v>
          </cell>
          <cell r="E424">
            <v>10</v>
          </cell>
          <cell r="F424">
            <v>90</v>
          </cell>
          <cell r="G424">
            <v>900</v>
          </cell>
          <cell r="H424">
            <v>10</v>
          </cell>
          <cell r="I424">
            <v>10</v>
          </cell>
          <cell r="J424">
            <v>10</v>
          </cell>
          <cell r="K424">
            <v>10</v>
          </cell>
          <cell r="L424">
            <v>10</v>
          </cell>
          <cell r="M424">
            <v>10</v>
          </cell>
          <cell r="N424">
            <v>10</v>
          </cell>
          <cell r="O424">
            <v>10</v>
          </cell>
          <cell r="P424">
            <v>10</v>
          </cell>
        </row>
        <row r="425">
          <cell r="B425" t="str">
            <v>06.03.03.08.05</v>
          </cell>
          <cell r="C425" t="str">
            <v>Mobile Oil Plant</v>
          </cell>
          <cell r="D425" t="str">
            <v>Days</v>
          </cell>
          <cell r="E425">
            <v>10</v>
          </cell>
          <cell r="F425">
            <v>90</v>
          </cell>
          <cell r="G425">
            <v>900</v>
          </cell>
          <cell r="H425">
            <v>10</v>
          </cell>
          <cell r="I425">
            <v>10</v>
          </cell>
          <cell r="J425">
            <v>10</v>
          </cell>
          <cell r="K425">
            <v>10</v>
          </cell>
          <cell r="L425">
            <v>10</v>
          </cell>
          <cell r="M425">
            <v>10</v>
          </cell>
          <cell r="N425">
            <v>10</v>
          </cell>
          <cell r="O425">
            <v>10</v>
          </cell>
          <cell r="P425">
            <v>10</v>
          </cell>
        </row>
        <row r="426">
          <cell r="B426" t="str">
            <v>06.03.03.08.06</v>
          </cell>
          <cell r="C426" t="str">
            <v>400/275kV Oil/XLPE Transition joint</v>
          </cell>
          <cell r="D426" t="str">
            <v>Nr</v>
          </cell>
          <cell r="E426">
            <v>10</v>
          </cell>
          <cell r="F426">
            <v>90</v>
          </cell>
          <cell r="G426">
            <v>900</v>
          </cell>
          <cell r="H426">
            <v>10</v>
          </cell>
          <cell r="I426">
            <v>10</v>
          </cell>
          <cell r="J426">
            <v>10</v>
          </cell>
          <cell r="K426">
            <v>10</v>
          </cell>
          <cell r="L426">
            <v>10</v>
          </cell>
          <cell r="M426">
            <v>10</v>
          </cell>
          <cell r="N426">
            <v>10</v>
          </cell>
          <cell r="O426">
            <v>10</v>
          </cell>
          <cell r="P426">
            <v>10</v>
          </cell>
        </row>
        <row r="427">
          <cell r="B427" t="str">
            <v>06.03.03.08.07</v>
          </cell>
          <cell r="C427" t="str">
            <v>Other</v>
          </cell>
          <cell r="D427" t="str">
            <v>Sum</v>
          </cell>
          <cell r="E427">
            <v>10</v>
          </cell>
          <cell r="F427">
            <v>90</v>
          </cell>
          <cell r="G427">
            <v>900</v>
          </cell>
          <cell r="H427">
            <v>10</v>
          </cell>
          <cell r="I427">
            <v>10</v>
          </cell>
          <cell r="J427">
            <v>10</v>
          </cell>
          <cell r="K427">
            <v>10</v>
          </cell>
          <cell r="L427">
            <v>10</v>
          </cell>
          <cell r="M427">
            <v>10</v>
          </cell>
          <cell r="N427">
            <v>10</v>
          </cell>
          <cell r="O427">
            <v>10</v>
          </cell>
          <cell r="P427">
            <v>10</v>
          </cell>
        </row>
        <row r="428">
          <cell r="B428" t="str">
            <v>06.03.03</v>
          </cell>
          <cell r="C428" t="str">
            <v>Cable Containment</v>
          </cell>
          <cell r="D428">
            <v>0</v>
          </cell>
          <cell r="E428">
            <v>0</v>
          </cell>
          <cell r="F428">
            <v>0</v>
          </cell>
          <cell r="G428">
            <v>44100</v>
          </cell>
          <cell r="H428">
            <v>4900</v>
          </cell>
          <cell r="I428">
            <v>4900</v>
          </cell>
          <cell r="J428">
            <v>4900</v>
          </cell>
          <cell r="K428">
            <v>4900</v>
          </cell>
          <cell r="L428">
            <v>4900</v>
          </cell>
          <cell r="M428">
            <v>4900</v>
          </cell>
          <cell r="N428">
            <v>4900</v>
          </cell>
          <cell r="O428">
            <v>4900</v>
          </cell>
          <cell r="P428">
            <v>4900</v>
          </cell>
        </row>
        <row r="429">
          <cell r="B429" t="str">
            <v>06.03.03.01</v>
          </cell>
          <cell r="C429" t="str">
            <v>Cable Containment- Direct Buried</v>
          </cell>
          <cell r="D429">
            <v>0</v>
          </cell>
          <cell r="E429">
            <v>0</v>
          </cell>
          <cell r="F429">
            <v>0</v>
          </cell>
          <cell r="G429">
            <v>12600</v>
          </cell>
          <cell r="H429">
            <v>1400</v>
          </cell>
          <cell r="I429">
            <v>1400</v>
          </cell>
          <cell r="J429">
            <v>1400</v>
          </cell>
          <cell r="K429">
            <v>1400</v>
          </cell>
          <cell r="L429">
            <v>1400</v>
          </cell>
          <cell r="M429">
            <v>1400</v>
          </cell>
          <cell r="N429">
            <v>1400</v>
          </cell>
          <cell r="O429">
            <v>1400</v>
          </cell>
          <cell r="P429">
            <v>1400</v>
          </cell>
        </row>
        <row r="430">
          <cell r="B430" t="str">
            <v>06.03.03.01.01</v>
          </cell>
          <cell r="C430" t="str">
            <v>Mobilisation of Civils Labour- Including Plant &amp; Equipment</v>
          </cell>
          <cell r="D430" t="str">
            <v>Sum</v>
          </cell>
          <cell r="E430">
            <v>10</v>
          </cell>
          <cell r="F430">
            <v>90</v>
          </cell>
          <cell r="G430">
            <v>900</v>
          </cell>
          <cell r="H430">
            <v>10</v>
          </cell>
          <cell r="I430">
            <v>10</v>
          </cell>
          <cell r="J430">
            <v>10</v>
          </cell>
          <cell r="K430">
            <v>10</v>
          </cell>
          <cell r="L430">
            <v>10</v>
          </cell>
          <cell r="M430">
            <v>10</v>
          </cell>
          <cell r="N430">
            <v>10</v>
          </cell>
          <cell r="O430">
            <v>10</v>
          </cell>
          <cell r="P430">
            <v>10</v>
          </cell>
        </row>
        <row r="431">
          <cell r="B431" t="str">
            <v>06.03.03.01.02</v>
          </cell>
          <cell r="C431" t="str">
            <v>Demobilisation of Civils labour - Including Plant &amp; Equipment</v>
          </cell>
          <cell r="D431" t="str">
            <v>Sum</v>
          </cell>
          <cell r="E431">
            <v>10</v>
          </cell>
          <cell r="F431">
            <v>90</v>
          </cell>
          <cell r="G431">
            <v>900</v>
          </cell>
          <cell r="H431">
            <v>10</v>
          </cell>
          <cell r="I431">
            <v>10</v>
          </cell>
          <cell r="J431">
            <v>10</v>
          </cell>
          <cell r="K431">
            <v>10</v>
          </cell>
          <cell r="L431">
            <v>10</v>
          </cell>
          <cell r="M431">
            <v>10</v>
          </cell>
          <cell r="N431">
            <v>10</v>
          </cell>
          <cell r="O431">
            <v>10</v>
          </cell>
          <cell r="P431">
            <v>10</v>
          </cell>
        </row>
        <row r="432">
          <cell r="B432" t="str">
            <v>06.03.03.01.03</v>
          </cell>
          <cell r="C432" t="str">
            <v>Excavation (including top soil strip)</v>
          </cell>
          <cell r="D432" t="str">
            <v>m3</v>
          </cell>
          <cell r="E432">
            <v>0</v>
          </cell>
          <cell r="F432">
            <v>0</v>
          </cell>
          <cell r="G432">
            <v>3600</v>
          </cell>
          <cell r="H432">
            <v>400</v>
          </cell>
          <cell r="I432">
            <v>400</v>
          </cell>
          <cell r="J432">
            <v>400</v>
          </cell>
          <cell r="K432">
            <v>400</v>
          </cell>
          <cell r="L432">
            <v>400</v>
          </cell>
          <cell r="M432">
            <v>400</v>
          </cell>
          <cell r="N432">
            <v>400</v>
          </cell>
          <cell r="O432">
            <v>400</v>
          </cell>
          <cell r="P432">
            <v>400</v>
          </cell>
        </row>
        <row r="433">
          <cell r="B433" t="str">
            <v>06.03.03.01.03.01</v>
          </cell>
          <cell r="C433" t="str">
            <v>Top Soil Strip</v>
          </cell>
          <cell r="D433" t="str">
            <v>m2</v>
          </cell>
          <cell r="E433">
            <v>10</v>
          </cell>
          <cell r="F433">
            <v>90</v>
          </cell>
          <cell r="G433">
            <v>900</v>
          </cell>
          <cell r="H433">
            <v>10</v>
          </cell>
          <cell r="I433">
            <v>10</v>
          </cell>
          <cell r="J433">
            <v>10</v>
          </cell>
          <cell r="K433">
            <v>10</v>
          </cell>
          <cell r="L433">
            <v>10</v>
          </cell>
          <cell r="M433">
            <v>10</v>
          </cell>
          <cell r="N433">
            <v>10</v>
          </cell>
          <cell r="O433">
            <v>10</v>
          </cell>
          <cell r="P433">
            <v>10</v>
          </cell>
        </row>
        <row r="434">
          <cell r="B434" t="str">
            <v>06.03.03.01.03.02</v>
          </cell>
          <cell r="C434" t="str">
            <v>Chapter 8 Work Area/Plant/Pedestrian Demarcation</v>
          </cell>
          <cell r="D434" t="str">
            <v>m</v>
          </cell>
          <cell r="E434">
            <v>10</v>
          </cell>
          <cell r="F434">
            <v>90</v>
          </cell>
          <cell r="G434">
            <v>900</v>
          </cell>
          <cell r="H434">
            <v>10</v>
          </cell>
          <cell r="I434">
            <v>10</v>
          </cell>
          <cell r="J434">
            <v>10</v>
          </cell>
          <cell r="K434">
            <v>10</v>
          </cell>
          <cell r="L434">
            <v>10</v>
          </cell>
          <cell r="M434">
            <v>10</v>
          </cell>
          <cell r="N434">
            <v>10</v>
          </cell>
          <cell r="O434">
            <v>10</v>
          </cell>
          <cell r="P434">
            <v>10</v>
          </cell>
        </row>
        <row r="435">
          <cell r="B435" t="str">
            <v>06.03.03.01.03.04</v>
          </cell>
          <cell r="C435" t="str">
            <v>Excavate Trench</v>
          </cell>
          <cell r="D435" t="str">
            <v>m3</v>
          </cell>
          <cell r="E435">
            <v>0</v>
          </cell>
          <cell r="F435">
            <v>0</v>
          </cell>
          <cell r="G435">
            <v>1800</v>
          </cell>
          <cell r="H435">
            <v>200</v>
          </cell>
          <cell r="I435">
            <v>200</v>
          </cell>
          <cell r="J435">
            <v>200</v>
          </cell>
          <cell r="K435">
            <v>200</v>
          </cell>
          <cell r="L435">
            <v>200</v>
          </cell>
          <cell r="M435">
            <v>200</v>
          </cell>
          <cell r="N435">
            <v>200</v>
          </cell>
          <cell r="O435">
            <v>200</v>
          </cell>
          <cell r="P435">
            <v>200</v>
          </cell>
        </row>
        <row r="436">
          <cell r="B436" t="str">
            <v>06.03.03.01.03.04.01</v>
          </cell>
          <cell r="C436" t="str">
            <v>Excavate Trench - Machine Dig</v>
          </cell>
          <cell r="D436" t="str">
            <v>m3</v>
          </cell>
          <cell r="E436">
            <v>10</v>
          </cell>
          <cell r="F436">
            <v>90</v>
          </cell>
          <cell r="G436">
            <v>900</v>
          </cell>
          <cell r="H436">
            <v>10</v>
          </cell>
          <cell r="I436">
            <v>10</v>
          </cell>
          <cell r="J436">
            <v>10</v>
          </cell>
          <cell r="K436">
            <v>10</v>
          </cell>
          <cell r="L436">
            <v>10</v>
          </cell>
          <cell r="M436">
            <v>10</v>
          </cell>
          <cell r="N436">
            <v>10</v>
          </cell>
          <cell r="O436">
            <v>10</v>
          </cell>
          <cell r="P436">
            <v>10</v>
          </cell>
        </row>
        <row r="437">
          <cell r="B437" t="str">
            <v>06.03.03.01.03.04.02</v>
          </cell>
          <cell r="C437" t="str">
            <v>Excavate Trench - Hand Dig</v>
          </cell>
          <cell r="D437" t="str">
            <v>m3</v>
          </cell>
          <cell r="E437">
            <v>10</v>
          </cell>
          <cell r="F437">
            <v>90</v>
          </cell>
          <cell r="G437">
            <v>900</v>
          </cell>
          <cell r="H437">
            <v>10</v>
          </cell>
          <cell r="I437">
            <v>10</v>
          </cell>
          <cell r="J437">
            <v>10</v>
          </cell>
          <cell r="K437">
            <v>10</v>
          </cell>
          <cell r="L437">
            <v>10</v>
          </cell>
          <cell r="M437">
            <v>10</v>
          </cell>
          <cell r="N437">
            <v>10</v>
          </cell>
          <cell r="O437">
            <v>10</v>
          </cell>
          <cell r="P437">
            <v>10</v>
          </cell>
        </row>
        <row r="438">
          <cell r="B438" t="str">
            <v>06.03.03.01.04</v>
          </cell>
          <cell r="C438" t="str">
            <v>Trenching/ Protection</v>
          </cell>
          <cell r="D438" t="str">
            <v>m3</v>
          </cell>
          <cell r="E438">
            <v>0</v>
          </cell>
          <cell r="F438">
            <v>0</v>
          </cell>
          <cell r="G438">
            <v>1800</v>
          </cell>
          <cell r="H438">
            <v>200</v>
          </cell>
          <cell r="I438">
            <v>200</v>
          </cell>
          <cell r="J438">
            <v>200</v>
          </cell>
          <cell r="K438">
            <v>200</v>
          </cell>
          <cell r="L438">
            <v>200</v>
          </cell>
          <cell r="M438">
            <v>200</v>
          </cell>
          <cell r="N438">
            <v>200</v>
          </cell>
          <cell r="O438">
            <v>200</v>
          </cell>
          <cell r="P438">
            <v>200</v>
          </cell>
        </row>
        <row r="439">
          <cell r="B439" t="str">
            <v>06.03.03.01.04.02</v>
          </cell>
          <cell r="C439" t="str">
            <v>Temporary Timber (trench metre) - Supply &amp; Install</v>
          </cell>
          <cell r="D439" t="str">
            <v>m2</v>
          </cell>
          <cell r="E439">
            <v>10</v>
          </cell>
          <cell r="F439">
            <v>90</v>
          </cell>
          <cell r="G439">
            <v>900</v>
          </cell>
          <cell r="H439">
            <v>10</v>
          </cell>
          <cell r="I439">
            <v>10</v>
          </cell>
          <cell r="J439">
            <v>10</v>
          </cell>
          <cell r="K439">
            <v>10</v>
          </cell>
          <cell r="L439">
            <v>10</v>
          </cell>
          <cell r="M439">
            <v>10</v>
          </cell>
          <cell r="N439">
            <v>10</v>
          </cell>
          <cell r="O439">
            <v>10</v>
          </cell>
          <cell r="P439">
            <v>10</v>
          </cell>
        </row>
        <row r="440">
          <cell r="B440" t="str">
            <v>06.03.03.01.04.03</v>
          </cell>
          <cell r="C440" t="str">
            <v>Acrow Props</v>
          </cell>
          <cell r="D440" t="str">
            <v>No</v>
          </cell>
          <cell r="E440">
            <v>10</v>
          </cell>
          <cell r="F440">
            <v>90</v>
          </cell>
          <cell r="G440">
            <v>900</v>
          </cell>
          <cell r="H440">
            <v>10</v>
          </cell>
          <cell r="I440">
            <v>10</v>
          </cell>
          <cell r="J440">
            <v>10</v>
          </cell>
          <cell r="K440">
            <v>10</v>
          </cell>
          <cell r="L440">
            <v>10</v>
          </cell>
          <cell r="M440">
            <v>10</v>
          </cell>
          <cell r="N440">
            <v>10</v>
          </cell>
          <cell r="O440">
            <v>10</v>
          </cell>
          <cell r="P440">
            <v>10</v>
          </cell>
        </row>
        <row r="441">
          <cell r="B441" t="str">
            <v>06.03.03.01.05</v>
          </cell>
          <cell r="C441" t="str">
            <v>CBS and Cable tiles</v>
          </cell>
          <cell r="D441" t="str">
            <v>Sum</v>
          </cell>
          <cell r="E441">
            <v>0</v>
          </cell>
          <cell r="F441">
            <v>0</v>
          </cell>
          <cell r="G441">
            <v>1800</v>
          </cell>
          <cell r="H441">
            <v>200</v>
          </cell>
          <cell r="I441">
            <v>200</v>
          </cell>
          <cell r="J441">
            <v>200</v>
          </cell>
          <cell r="K441">
            <v>200</v>
          </cell>
          <cell r="L441">
            <v>200</v>
          </cell>
          <cell r="M441">
            <v>200</v>
          </cell>
          <cell r="N441">
            <v>200</v>
          </cell>
          <cell r="O441">
            <v>200</v>
          </cell>
          <cell r="P441">
            <v>200</v>
          </cell>
        </row>
        <row r="442">
          <cell r="B442" t="str">
            <v>06.03.03.01.05.01</v>
          </cell>
          <cell r="C442" t="str">
            <v>CBS</v>
          </cell>
          <cell r="D442" t="str">
            <v>m3</v>
          </cell>
          <cell r="E442">
            <v>10</v>
          </cell>
          <cell r="F442">
            <v>90</v>
          </cell>
          <cell r="G442">
            <v>900</v>
          </cell>
          <cell r="H442">
            <v>10</v>
          </cell>
          <cell r="I442">
            <v>10</v>
          </cell>
          <cell r="J442">
            <v>10</v>
          </cell>
          <cell r="K442">
            <v>10</v>
          </cell>
          <cell r="L442">
            <v>10</v>
          </cell>
          <cell r="M442">
            <v>10</v>
          </cell>
          <cell r="N442">
            <v>10</v>
          </cell>
          <cell r="O442">
            <v>10</v>
          </cell>
          <cell r="P442">
            <v>10</v>
          </cell>
        </row>
        <row r="443">
          <cell r="B443" t="str">
            <v>06.03.03.01.05.02</v>
          </cell>
          <cell r="C443" t="str">
            <v>Cable Protection Tiles</v>
          </cell>
          <cell r="D443" t="str">
            <v>m2</v>
          </cell>
          <cell r="E443">
            <v>10</v>
          </cell>
          <cell r="F443">
            <v>90</v>
          </cell>
          <cell r="G443">
            <v>900</v>
          </cell>
          <cell r="H443">
            <v>10</v>
          </cell>
          <cell r="I443">
            <v>10</v>
          </cell>
          <cell r="J443">
            <v>10</v>
          </cell>
          <cell r="K443">
            <v>10</v>
          </cell>
          <cell r="L443">
            <v>10</v>
          </cell>
          <cell r="M443">
            <v>10</v>
          </cell>
          <cell r="N443">
            <v>10</v>
          </cell>
          <cell r="O443">
            <v>10</v>
          </cell>
          <cell r="P443">
            <v>10</v>
          </cell>
        </row>
        <row r="444">
          <cell r="B444" t="str">
            <v>06.03.03.01.07</v>
          </cell>
          <cell r="C444" t="str">
            <v>Backfill and Reinstatement</v>
          </cell>
          <cell r="D444" t="str">
            <v>m3</v>
          </cell>
          <cell r="E444">
            <v>0</v>
          </cell>
          <cell r="F444">
            <v>0</v>
          </cell>
          <cell r="G444">
            <v>1800</v>
          </cell>
          <cell r="H444">
            <v>200</v>
          </cell>
          <cell r="I444">
            <v>200</v>
          </cell>
          <cell r="J444">
            <v>200</v>
          </cell>
          <cell r="K444">
            <v>200</v>
          </cell>
          <cell r="L444">
            <v>200</v>
          </cell>
          <cell r="M444">
            <v>200</v>
          </cell>
          <cell r="N444">
            <v>200</v>
          </cell>
          <cell r="O444">
            <v>200</v>
          </cell>
          <cell r="P444">
            <v>200</v>
          </cell>
        </row>
        <row r="445">
          <cell r="B445" t="str">
            <v>06.03.03.01.07.02</v>
          </cell>
          <cell r="C445" t="str">
            <v>Local Materials</v>
          </cell>
          <cell r="D445" t="str">
            <v>m3</v>
          </cell>
          <cell r="E445">
            <v>10</v>
          </cell>
          <cell r="F445">
            <v>90</v>
          </cell>
          <cell r="G445">
            <v>900</v>
          </cell>
          <cell r="H445">
            <v>10</v>
          </cell>
          <cell r="I445">
            <v>10</v>
          </cell>
          <cell r="J445">
            <v>10</v>
          </cell>
          <cell r="K445">
            <v>10</v>
          </cell>
          <cell r="L445">
            <v>10</v>
          </cell>
          <cell r="M445">
            <v>10</v>
          </cell>
          <cell r="N445">
            <v>10</v>
          </cell>
          <cell r="O445">
            <v>10</v>
          </cell>
          <cell r="P445">
            <v>10</v>
          </cell>
        </row>
        <row r="446">
          <cell r="B446" t="str">
            <v>06.03.03.01.07.03</v>
          </cell>
          <cell r="C446" t="str">
            <v>Re-Excavate, Transfer. Spread &amp; Level Topsoil</v>
          </cell>
          <cell r="D446" t="str">
            <v>m3</v>
          </cell>
          <cell r="E446">
            <v>10</v>
          </cell>
          <cell r="F446">
            <v>90</v>
          </cell>
          <cell r="G446">
            <v>900</v>
          </cell>
          <cell r="H446">
            <v>10</v>
          </cell>
          <cell r="I446">
            <v>10</v>
          </cell>
          <cell r="J446">
            <v>10</v>
          </cell>
          <cell r="K446">
            <v>10</v>
          </cell>
          <cell r="L446">
            <v>10</v>
          </cell>
          <cell r="M446">
            <v>10</v>
          </cell>
          <cell r="N446">
            <v>10</v>
          </cell>
          <cell r="O446">
            <v>10</v>
          </cell>
          <cell r="P446">
            <v>10</v>
          </cell>
        </row>
        <row r="447">
          <cell r="B447" t="str">
            <v>06.03.03.01.08</v>
          </cell>
          <cell r="C447" t="str">
            <v>Disposal of contaminated materials</v>
          </cell>
          <cell r="D447" t="str">
            <v>m3</v>
          </cell>
          <cell r="E447">
            <v>10</v>
          </cell>
          <cell r="F447">
            <v>90</v>
          </cell>
          <cell r="G447">
            <v>900</v>
          </cell>
          <cell r="H447">
            <v>10</v>
          </cell>
          <cell r="I447">
            <v>10</v>
          </cell>
          <cell r="J447">
            <v>10</v>
          </cell>
          <cell r="K447">
            <v>10</v>
          </cell>
          <cell r="L447">
            <v>10</v>
          </cell>
          <cell r="M447">
            <v>10</v>
          </cell>
          <cell r="N447">
            <v>10</v>
          </cell>
          <cell r="O447">
            <v>10</v>
          </cell>
          <cell r="P447">
            <v>10</v>
          </cell>
        </row>
        <row r="448">
          <cell r="B448" t="str">
            <v>06.03.03.01.09</v>
          </cell>
          <cell r="C448" t="str">
            <v>Disposal of Inert materials</v>
          </cell>
          <cell r="D448" t="str">
            <v>m3</v>
          </cell>
          <cell r="E448">
            <v>10</v>
          </cell>
          <cell r="F448">
            <v>90</v>
          </cell>
          <cell r="G448">
            <v>900</v>
          </cell>
          <cell r="H448">
            <v>10</v>
          </cell>
          <cell r="I448">
            <v>10</v>
          </cell>
          <cell r="J448">
            <v>10</v>
          </cell>
          <cell r="K448">
            <v>10</v>
          </cell>
          <cell r="L448">
            <v>10</v>
          </cell>
          <cell r="M448">
            <v>10</v>
          </cell>
          <cell r="N448">
            <v>10</v>
          </cell>
          <cell r="O448">
            <v>10</v>
          </cell>
          <cell r="P448">
            <v>10</v>
          </cell>
        </row>
        <row r="449">
          <cell r="B449" t="str">
            <v>06.03.03.04</v>
          </cell>
          <cell r="C449" t="str">
            <v>Cable Containment- Ducts</v>
          </cell>
          <cell r="D449">
            <v>0</v>
          </cell>
          <cell r="E449">
            <v>0</v>
          </cell>
          <cell r="F449">
            <v>0</v>
          </cell>
          <cell r="G449">
            <v>7200</v>
          </cell>
          <cell r="H449">
            <v>800</v>
          </cell>
          <cell r="I449">
            <v>800</v>
          </cell>
          <cell r="J449">
            <v>800</v>
          </cell>
          <cell r="K449">
            <v>800</v>
          </cell>
          <cell r="L449">
            <v>800</v>
          </cell>
          <cell r="M449">
            <v>800</v>
          </cell>
          <cell r="N449">
            <v>800</v>
          </cell>
          <cell r="O449">
            <v>800</v>
          </cell>
          <cell r="P449">
            <v>800</v>
          </cell>
        </row>
        <row r="450">
          <cell r="B450" t="str">
            <v>06.03.03.04.04</v>
          </cell>
          <cell r="C450" t="str">
            <v>Duct works Supply</v>
          </cell>
          <cell r="D450">
            <v>0</v>
          </cell>
          <cell r="E450">
            <v>0</v>
          </cell>
          <cell r="F450">
            <v>0</v>
          </cell>
          <cell r="G450">
            <v>1800</v>
          </cell>
          <cell r="H450">
            <v>200</v>
          </cell>
          <cell r="I450">
            <v>200</v>
          </cell>
          <cell r="J450">
            <v>200</v>
          </cell>
          <cell r="K450">
            <v>200</v>
          </cell>
          <cell r="L450">
            <v>200</v>
          </cell>
          <cell r="M450">
            <v>200</v>
          </cell>
          <cell r="N450">
            <v>200</v>
          </cell>
          <cell r="O450">
            <v>200</v>
          </cell>
          <cell r="P450">
            <v>200</v>
          </cell>
        </row>
        <row r="451">
          <cell r="B451" t="str">
            <v>06.03.03.04.04.03</v>
          </cell>
          <cell r="C451" t="str">
            <v>Ducting size 250mm including joints</v>
          </cell>
          <cell r="D451" t="str">
            <v>m</v>
          </cell>
          <cell r="E451">
            <v>10</v>
          </cell>
          <cell r="F451">
            <v>90</v>
          </cell>
          <cell r="G451">
            <v>900</v>
          </cell>
          <cell r="H451">
            <v>10</v>
          </cell>
          <cell r="I451">
            <v>10</v>
          </cell>
          <cell r="J451">
            <v>10</v>
          </cell>
          <cell r="K451">
            <v>10</v>
          </cell>
          <cell r="L451">
            <v>10</v>
          </cell>
          <cell r="M451">
            <v>10</v>
          </cell>
          <cell r="N451">
            <v>10</v>
          </cell>
          <cell r="O451">
            <v>10</v>
          </cell>
          <cell r="P451">
            <v>10</v>
          </cell>
        </row>
        <row r="452">
          <cell r="B452" t="str">
            <v>06.03.03.04.04.05</v>
          </cell>
          <cell r="C452" t="str">
            <v>Ducting size Other including joints</v>
          </cell>
          <cell r="D452" t="str">
            <v>m</v>
          </cell>
          <cell r="E452">
            <v>10</v>
          </cell>
          <cell r="F452">
            <v>90</v>
          </cell>
          <cell r="G452">
            <v>900</v>
          </cell>
          <cell r="H452">
            <v>10</v>
          </cell>
          <cell r="I452">
            <v>10</v>
          </cell>
          <cell r="J452">
            <v>10</v>
          </cell>
          <cell r="K452">
            <v>10</v>
          </cell>
          <cell r="L452">
            <v>10</v>
          </cell>
          <cell r="M452">
            <v>10</v>
          </cell>
          <cell r="N452">
            <v>10</v>
          </cell>
          <cell r="O452">
            <v>10</v>
          </cell>
          <cell r="P452">
            <v>10</v>
          </cell>
        </row>
        <row r="453">
          <cell r="B453" t="str">
            <v>06.03.03.04.05</v>
          </cell>
          <cell r="C453" t="str">
            <v>Duct work laying- Installation</v>
          </cell>
          <cell r="D453">
            <v>0</v>
          </cell>
          <cell r="E453">
            <v>0</v>
          </cell>
          <cell r="F453">
            <v>0</v>
          </cell>
          <cell r="G453">
            <v>1800</v>
          </cell>
          <cell r="H453">
            <v>200</v>
          </cell>
          <cell r="I453">
            <v>200</v>
          </cell>
          <cell r="J453">
            <v>200</v>
          </cell>
          <cell r="K453">
            <v>200</v>
          </cell>
          <cell r="L453">
            <v>200</v>
          </cell>
          <cell r="M453">
            <v>200</v>
          </cell>
          <cell r="N453">
            <v>200</v>
          </cell>
          <cell r="O453">
            <v>200</v>
          </cell>
          <cell r="P453">
            <v>200</v>
          </cell>
        </row>
        <row r="454">
          <cell r="B454" t="str">
            <v>06.03.03.04.05.03</v>
          </cell>
          <cell r="C454" t="str">
            <v>Ducting size 250mm including joints</v>
          </cell>
          <cell r="D454" t="str">
            <v>m</v>
          </cell>
          <cell r="E454">
            <v>10</v>
          </cell>
          <cell r="F454">
            <v>90</v>
          </cell>
          <cell r="G454">
            <v>900</v>
          </cell>
          <cell r="H454">
            <v>10</v>
          </cell>
          <cell r="I454">
            <v>10</v>
          </cell>
          <cell r="J454">
            <v>10</v>
          </cell>
          <cell r="K454">
            <v>10</v>
          </cell>
          <cell r="L454">
            <v>10</v>
          </cell>
          <cell r="M454">
            <v>10</v>
          </cell>
          <cell r="N454">
            <v>10</v>
          </cell>
          <cell r="O454">
            <v>10</v>
          </cell>
          <cell r="P454">
            <v>10</v>
          </cell>
        </row>
        <row r="455">
          <cell r="B455" t="str">
            <v>06.03.03.04.05.05</v>
          </cell>
          <cell r="C455" t="str">
            <v>Ducting size Other including joints</v>
          </cell>
          <cell r="D455" t="str">
            <v>m</v>
          </cell>
          <cell r="E455">
            <v>10</v>
          </cell>
          <cell r="F455">
            <v>90</v>
          </cell>
          <cell r="G455">
            <v>900</v>
          </cell>
          <cell r="H455">
            <v>10</v>
          </cell>
          <cell r="I455">
            <v>10</v>
          </cell>
          <cell r="J455">
            <v>10</v>
          </cell>
          <cell r="K455">
            <v>10</v>
          </cell>
          <cell r="L455">
            <v>10</v>
          </cell>
          <cell r="M455">
            <v>10</v>
          </cell>
          <cell r="N455">
            <v>10</v>
          </cell>
          <cell r="O455">
            <v>10</v>
          </cell>
          <cell r="P455">
            <v>10</v>
          </cell>
        </row>
        <row r="456">
          <cell r="B456" t="str">
            <v>06.03.03.04.06</v>
          </cell>
          <cell r="C456" t="str">
            <v>CBS / Bentonite</v>
          </cell>
          <cell r="D456" t="str">
            <v>m3</v>
          </cell>
          <cell r="E456">
            <v>0</v>
          </cell>
          <cell r="F456">
            <v>0</v>
          </cell>
          <cell r="G456">
            <v>2700</v>
          </cell>
          <cell r="H456">
            <v>300</v>
          </cell>
          <cell r="I456">
            <v>300</v>
          </cell>
          <cell r="J456">
            <v>300</v>
          </cell>
          <cell r="K456">
            <v>300</v>
          </cell>
          <cell r="L456">
            <v>300</v>
          </cell>
          <cell r="M456">
            <v>300</v>
          </cell>
          <cell r="N456">
            <v>300</v>
          </cell>
          <cell r="O456">
            <v>300</v>
          </cell>
          <cell r="P456">
            <v>300</v>
          </cell>
        </row>
        <row r="457">
          <cell r="B457" t="str">
            <v>06.03.03.04.06.02</v>
          </cell>
          <cell r="C457" t="str">
            <v>Bentonite</v>
          </cell>
          <cell r="D457" t="str">
            <v>Sum</v>
          </cell>
          <cell r="E457">
            <v>0</v>
          </cell>
          <cell r="F457">
            <v>0</v>
          </cell>
          <cell r="G457">
            <v>2700</v>
          </cell>
          <cell r="H457">
            <v>300</v>
          </cell>
          <cell r="I457">
            <v>300</v>
          </cell>
          <cell r="J457">
            <v>300</v>
          </cell>
          <cell r="K457">
            <v>300</v>
          </cell>
          <cell r="L457">
            <v>300</v>
          </cell>
          <cell r="M457">
            <v>300</v>
          </cell>
          <cell r="N457">
            <v>300</v>
          </cell>
          <cell r="O457">
            <v>300</v>
          </cell>
          <cell r="P457">
            <v>300</v>
          </cell>
        </row>
        <row r="458">
          <cell r="B458" t="str">
            <v>06.03.03.04.06.02.01</v>
          </cell>
          <cell r="C458" t="str">
            <v>Supply</v>
          </cell>
          <cell r="D458" t="str">
            <v>m3</v>
          </cell>
          <cell r="E458">
            <v>10</v>
          </cell>
          <cell r="F458">
            <v>90</v>
          </cell>
          <cell r="G458">
            <v>900</v>
          </cell>
          <cell r="H458">
            <v>10</v>
          </cell>
          <cell r="I458">
            <v>10</v>
          </cell>
          <cell r="J458">
            <v>10</v>
          </cell>
          <cell r="K458">
            <v>10</v>
          </cell>
          <cell r="L458">
            <v>10</v>
          </cell>
          <cell r="M458">
            <v>10</v>
          </cell>
          <cell r="N458">
            <v>10</v>
          </cell>
          <cell r="O458">
            <v>10</v>
          </cell>
          <cell r="P458">
            <v>10</v>
          </cell>
        </row>
        <row r="459">
          <cell r="B459" t="str">
            <v>06.03.03.04.06.02.02</v>
          </cell>
          <cell r="C459" t="str">
            <v>Water Supply</v>
          </cell>
          <cell r="D459" t="str">
            <v>Sum</v>
          </cell>
          <cell r="E459">
            <v>10</v>
          </cell>
          <cell r="F459">
            <v>90</v>
          </cell>
          <cell r="G459">
            <v>900</v>
          </cell>
          <cell r="H459">
            <v>10</v>
          </cell>
          <cell r="I459">
            <v>10</v>
          </cell>
          <cell r="J459">
            <v>10</v>
          </cell>
          <cell r="K459">
            <v>10</v>
          </cell>
          <cell r="L459">
            <v>10</v>
          </cell>
          <cell r="M459">
            <v>10</v>
          </cell>
          <cell r="N459">
            <v>10</v>
          </cell>
          <cell r="O459">
            <v>10</v>
          </cell>
          <cell r="P459">
            <v>10</v>
          </cell>
        </row>
        <row r="460">
          <cell r="B460" t="str">
            <v>06.03.03.04.06.02.03</v>
          </cell>
          <cell r="C460" t="str">
            <v>Waste Disposal</v>
          </cell>
          <cell r="D460" t="str">
            <v>Sum</v>
          </cell>
          <cell r="E460">
            <v>10</v>
          </cell>
          <cell r="F460">
            <v>90</v>
          </cell>
          <cell r="G460">
            <v>900</v>
          </cell>
          <cell r="H460">
            <v>10</v>
          </cell>
          <cell r="I460">
            <v>10</v>
          </cell>
          <cell r="J460">
            <v>10</v>
          </cell>
          <cell r="K460">
            <v>10</v>
          </cell>
          <cell r="L460">
            <v>10</v>
          </cell>
          <cell r="M460">
            <v>10</v>
          </cell>
          <cell r="N460">
            <v>10</v>
          </cell>
          <cell r="O460">
            <v>10</v>
          </cell>
          <cell r="P460">
            <v>10</v>
          </cell>
        </row>
        <row r="461">
          <cell r="B461" t="str">
            <v>06.03.03.04.07</v>
          </cell>
          <cell r="C461" t="str">
            <v>Backfill and Reinstatement</v>
          </cell>
          <cell r="D461" t="str">
            <v>m3</v>
          </cell>
          <cell r="E461">
            <v>0</v>
          </cell>
          <cell r="F461">
            <v>0</v>
          </cell>
          <cell r="G461">
            <v>900</v>
          </cell>
          <cell r="H461">
            <v>100</v>
          </cell>
          <cell r="I461">
            <v>100</v>
          </cell>
          <cell r="J461">
            <v>100</v>
          </cell>
          <cell r="K461">
            <v>100</v>
          </cell>
          <cell r="L461">
            <v>100</v>
          </cell>
          <cell r="M461">
            <v>100</v>
          </cell>
          <cell r="N461">
            <v>100</v>
          </cell>
          <cell r="O461">
            <v>100</v>
          </cell>
          <cell r="P461">
            <v>100</v>
          </cell>
        </row>
        <row r="462">
          <cell r="B462" t="str">
            <v>06.03.03.04.07.05</v>
          </cell>
          <cell r="C462" t="str">
            <v>Concrete Surround</v>
          </cell>
          <cell r="D462" t="str">
            <v>m3</v>
          </cell>
          <cell r="E462">
            <v>10</v>
          </cell>
          <cell r="F462">
            <v>90</v>
          </cell>
          <cell r="G462">
            <v>900</v>
          </cell>
          <cell r="H462">
            <v>10</v>
          </cell>
          <cell r="I462">
            <v>10</v>
          </cell>
          <cell r="J462">
            <v>10</v>
          </cell>
          <cell r="K462">
            <v>10</v>
          </cell>
          <cell r="L462">
            <v>10</v>
          </cell>
          <cell r="M462">
            <v>10</v>
          </cell>
          <cell r="N462">
            <v>10</v>
          </cell>
          <cell r="O462">
            <v>10</v>
          </cell>
          <cell r="P462">
            <v>10</v>
          </cell>
        </row>
        <row r="463">
          <cell r="B463" t="str">
            <v>06.03.03.06</v>
          </cell>
          <cell r="C463" t="str">
            <v>Cable Containment-Joint bay construction</v>
          </cell>
          <cell r="D463">
            <v>0</v>
          </cell>
          <cell r="E463">
            <v>0</v>
          </cell>
          <cell r="F463">
            <v>0</v>
          </cell>
          <cell r="G463">
            <v>6300</v>
          </cell>
          <cell r="H463">
            <v>700</v>
          </cell>
          <cell r="I463">
            <v>700</v>
          </cell>
          <cell r="J463">
            <v>700</v>
          </cell>
          <cell r="K463">
            <v>700</v>
          </cell>
          <cell r="L463">
            <v>700</v>
          </cell>
          <cell r="M463">
            <v>700</v>
          </cell>
          <cell r="N463">
            <v>700</v>
          </cell>
          <cell r="O463">
            <v>700</v>
          </cell>
          <cell r="P463">
            <v>700</v>
          </cell>
        </row>
        <row r="464">
          <cell r="B464" t="str">
            <v>06.03.03.06.06</v>
          </cell>
          <cell r="C464" t="str">
            <v>400kV Cable (per circuit) one cable per phase, single joint bay including transition works</v>
          </cell>
          <cell r="D464" t="str">
            <v>No</v>
          </cell>
          <cell r="E464">
            <v>0</v>
          </cell>
          <cell r="F464">
            <v>0</v>
          </cell>
          <cell r="G464">
            <v>6300</v>
          </cell>
          <cell r="H464">
            <v>700</v>
          </cell>
          <cell r="I464">
            <v>700</v>
          </cell>
          <cell r="J464">
            <v>700</v>
          </cell>
          <cell r="K464">
            <v>700</v>
          </cell>
          <cell r="L464">
            <v>700</v>
          </cell>
          <cell r="M464">
            <v>700</v>
          </cell>
          <cell r="N464">
            <v>700</v>
          </cell>
          <cell r="O464">
            <v>700</v>
          </cell>
          <cell r="P464">
            <v>700</v>
          </cell>
        </row>
        <row r="465">
          <cell r="B465" t="str">
            <v>06.03.03.06.06.01</v>
          </cell>
          <cell r="C465" t="str">
            <v>Joint Bay - Construction - Unmade Ground</v>
          </cell>
          <cell r="D465" t="str">
            <v>Bay</v>
          </cell>
          <cell r="E465">
            <v>10</v>
          </cell>
          <cell r="F465">
            <v>90</v>
          </cell>
          <cell r="G465">
            <v>900</v>
          </cell>
          <cell r="H465">
            <v>10</v>
          </cell>
          <cell r="I465">
            <v>10</v>
          </cell>
          <cell r="J465">
            <v>10</v>
          </cell>
          <cell r="K465">
            <v>10</v>
          </cell>
          <cell r="L465">
            <v>10</v>
          </cell>
          <cell r="M465">
            <v>10</v>
          </cell>
          <cell r="N465">
            <v>10</v>
          </cell>
          <cell r="O465">
            <v>10</v>
          </cell>
          <cell r="P465">
            <v>10</v>
          </cell>
        </row>
        <row r="466">
          <cell r="B466" t="str">
            <v>06.03.03.06.06.02</v>
          </cell>
          <cell r="C466" t="str">
            <v>Joint Bay - Construction - Road</v>
          </cell>
          <cell r="D466" t="str">
            <v>Bay</v>
          </cell>
          <cell r="E466">
            <v>10</v>
          </cell>
          <cell r="F466">
            <v>90</v>
          </cell>
          <cell r="G466">
            <v>900</v>
          </cell>
          <cell r="H466">
            <v>10</v>
          </cell>
          <cell r="I466">
            <v>10</v>
          </cell>
          <cell r="J466">
            <v>10</v>
          </cell>
          <cell r="K466">
            <v>10</v>
          </cell>
          <cell r="L466">
            <v>10</v>
          </cell>
          <cell r="M466">
            <v>10</v>
          </cell>
          <cell r="N466">
            <v>10</v>
          </cell>
          <cell r="O466">
            <v>10</v>
          </cell>
          <cell r="P466">
            <v>10</v>
          </cell>
        </row>
        <row r="467">
          <cell r="B467" t="str">
            <v>06.03.03.06.06.03</v>
          </cell>
          <cell r="C467" t="str">
            <v>Joint Bay - Attendances (Dehumid, Light, Tent &amp; Vent etc.)</v>
          </cell>
          <cell r="D467" t="str">
            <v>Bay</v>
          </cell>
          <cell r="E467">
            <v>10</v>
          </cell>
          <cell r="F467">
            <v>90</v>
          </cell>
          <cell r="G467">
            <v>900</v>
          </cell>
          <cell r="H467">
            <v>10</v>
          </cell>
          <cell r="I467">
            <v>10</v>
          </cell>
          <cell r="J467">
            <v>10</v>
          </cell>
          <cell r="K467">
            <v>10</v>
          </cell>
          <cell r="L467">
            <v>10</v>
          </cell>
          <cell r="M467">
            <v>10</v>
          </cell>
          <cell r="N467">
            <v>10</v>
          </cell>
          <cell r="O467">
            <v>10</v>
          </cell>
          <cell r="P467">
            <v>10</v>
          </cell>
        </row>
        <row r="468">
          <cell r="B468" t="str">
            <v>06.03.03.06.06.04</v>
          </cell>
          <cell r="C468" t="str">
            <v>Joint Bay - Reinstatement</v>
          </cell>
          <cell r="D468" t="str">
            <v>Sum</v>
          </cell>
          <cell r="E468">
            <v>0</v>
          </cell>
          <cell r="F468">
            <v>0</v>
          </cell>
          <cell r="G468">
            <v>2700</v>
          </cell>
          <cell r="H468">
            <v>300</v>
          </cell>
          <cell r="I468">
            <v>300</v>
          </cell>
          <cell r="J468">
            <v>300</v>
          </cell>
          <cell r="K468">
            <v>300</v>
          </cell>
          <cell r="L468">
            <v>300</v>
          </cell>
          <cell r="M468">
            <v>300</v>
          </cell>
          <cell r="N468">
            <v>300</v>
          </cell>
          <cell r="O468">
            <v>300</v>
          </cell>
          <cell r="P468">
            <v>300</v>
          </cell>
        </row>
        <row r="469">
          <cell r="B469" t="str">
            <v>06.03.03.06.06.04.01</v>
          </cell>
          <cell r="C469" t="str">
            <v>CBS</v>
          </cell>
          <cell r="D469" t="str">
            <v>m3</v>
          </cell>
          <cell r="E469">
            <v>10</v>
          </cell>
          <cell r="F469">
            <v>90</v>
          </cell>
          <cell r="G469">
            <v>900</v>
          </cell>
          <cell r="H469">
            <v>10</v>
          </cell>
          <cell r="I469">
            <v>10</v>
          </cell>
          <cell r="J469">
            <v>10</v>
          </cell>
          <cell r="K469">
            <v>10</v>
          </cell>
          <cell r="L469">
            <v>10</v>
          </cell>
          <cell r="M469">
            <v>10</v>
          </cell>
          <cell r="N469">
            <v>10</v>
          </cell>
          <cell r="O469">
            <v>10</v>
          </cell>
          <cell r="P469">
            <v>10</v>
          </cell>
        </row>
        <row r="470">
          <cell r="B470" t="str">
            <v>06.03.03.06.06.04.02</v>
          </cell>
          <cell r="C470" t="str">
            <v>Granular/Thermally Suitable material</v>
          </cell>
          <cell r="D470" t="str">
            <v>m3</v>
          </cell>
          <cell r="E470">
            <v>10</v>
          </cell>
          <cell r="F470">
            <v>90</v>
          </cell>
          <cell r="G470">
            <v>900</v>
          </cell>
          <cell r="H470">
            <v>10</v>
          </cell>
          <cell r="I470">
            <v>10</v>
          </cell>
          <cell r="J470">
            <v>10</v>
          </cell>
          <cell r="K470">
            <v>10</v>
          </cell>
          <cell r="L470">
            <v>10</v>
          </cell>
          <cell r="M470">
            <v>10</v>
          </cell>
          <cell r="N470">
            <v>10</v>
          </cell>
          <cell r="O470">
            <v>10</v>
          </cell>
          <cell r="P470">
            <v>10</v>
          </cell>
        </row>
        <row r="471">
          <cell r="B471" t="str">
            <v>06.03.03.06.06.04.03</v>
          </cell>
          <cell r="C471" t="str">
            <v>Protection Tiles</v>
          </cell>
          <cell r="D471" t="str">
            <v>m2</v>
          </cell>
          <cell r="E471">
            <v>10</v>
          </cell>
          <cell r="F471">
            <v>90</v>
          </cell>
          <cell r="G471">
            <v>900</v>
          </cell>
          <cell r="H471">
            <v>10</v>
          </cell>
          <cell r="I471">
            <v>10</v>
          </cell>
          <cell r="J471">
            <v>10</v>
          </cell>
          <cell r="K471">
            <v>10</v>
          </cell>
          <cell r="L471">
            <v>10</v>
          </cell>
          <cell r="M471">
            <v>10</v>
          </cell>
          <cell r="N471">
            <v>10</v>
          </cell>
          <cell r="O471">
            <v>10</v>
          </cell>
          <cell r="P471">
            <v>10</v>
          </cell>
        </row>
        <row r="472">
          <cell r="B472" t="str">
            <v>06.03.03.06.06.05</v>
          </cell>
          <cell r="C472" t="str">
            <v>Joint Bay - Ancillaries - (Link Box Pits, Link Pillar Bases etc.)</v>
          </cell>
          <cell r="D472" t="str">
            <v>Sum</v>
          </cell>
          <cell r="E472">
            <v>10</v>
          </cell>
          <cell r="F472">
            <v>90</v>
          </cell>
          <cell r="G472">
            <v>900</v>
          </cell>
          <cell r="H472">
            <v>10</v>
          </cell>
          <cell r="I472">
            <v>10</v>
          </cell>
          <cell r="J472">
            <v>10</v>
          </cell>
          <cell r="K472">
            <v>10</v>
          </cell>
          <cell r="L472">
            <v>10</v>
          </cell>
          <cell r="M472">
            <v>10</v>
          </cell>
          <cell r="N472">
            <v>10</v>
          </cell>
          <cell r="O472">
            <v>10</v>
          </cell>
          <cell r="P472">
            <v>10</v>
          </cell>
        </row>
        <row r="473">
          <cell r="B473" t="str">
            <v>06.03.03.07</v>
          </cell>
          <cell r="C473" t="str">
            <v>Directional Drilling</v>
          </cell>
          <cell r="D473">
            <v>0</v>
          </cell>
          <cell r="E473">
            <v>0</v>
          </cell>
          <cell r="F473">
            <v>0</v>
          </cell>
          <cell r="G473">
            <v>18000</v>
          </cell>
          <cell r="H473">
            <v>2000</v>
          </cell>
          <cell r="I473">
            <v>2000</v>
          </cell>
          <cell r="J473">
            <v>2000</v>
          </cell>
          <cell r="K473">
            <v>2000</v>
          </cell>
          <cell r="L473">
            <v>2000</v>
          </cell>
          <cell r="M473">
            <v>2000</v>
          </cell>
          <cell r="N473">
            <v>2000</v>
          </cell>
          <cell r="O473">
            <v>2000</v>
          </cell>
          <cell r="P473">
            <v>2000</v>
          </cell>
        </row>
        <row r="474">
          <cell r="B474" t="str">
            <v>06.03.03.07.01</v>
          </cell>
          <cell r="C474" t="str">
            <v>Mobilisation of Labour Including Plant &amp; Equipment</v>
          </cell>
          <cell r="D474" t="str">
            <v>Sum</v>
          </cell>
          <cell r="E474">
            <v>10</v>
          </cell>
          <cell r="F474">
            <v>90</v>
          </cell>
          <cell r="G474">
            <v>900</v>
          </cell>
          <cell r="H474">
            <v>10</v>
          </cell>
          <cell r="I474">
            <v>10</v>
          </cell>
          <cell r="J474">
            <v>10</v>
          </cell>
          <cell r="K474">
            <v>10</v>
          </cell>
          <cell r="L474">
            <v>10</v>
          </cell>
          <cell r="M474">
            <v>10</v>
          </cell>
          <cell r="N474">
            <v>10</v>
          </cell>
          <cell r="O474">
            <v>10</v>
          </cell>
          <cell r="P474">
            <v>10</v>
          </cell>
        </row>
        <row r="475">
          <cell r="B475" t="str">
            <v>06.03.03.07.02</v>
          </cell>
          <cell r="C475" t="str">
            <v>Demobilisation of labour Including Plant &amp; Equipment</v>
          </cell>
          <cell r="D475" t="str">
            <v>Sum</v>
          </cell>
          <cell r="E475">
            <v>10</v>
          </cell>
          <cell r="F475">
            <v>90</v>
          </cell>
          <cell r="G475">
            <v>900</v>
          </cell>
          <cell r="H475">
            <v>10</v>
          </cell>
          <cell r="I475">
            <v>10</v>
          </cell>
          <cell r="J475">
            <v>10</v>
          </cell>
          <cell r="K475">
            <v>10</v>
          </cell>
          <cell r="L475">
            <v>10</v>
          </cell>
          <cell r="M475">
            <v>10</v>
          </cell>
          <cell r="N475">
            <v>10</v>
          </cell>
          <cell r="O475">
            <v>10</v>
          </cell>
          <cell r="P475">
            <v>10</v>
          </cell>
        </row>
        <row r="476">
          <cell r="B476" t="str">
            <v>06.03.03.07.03</v>
          </cell>
          <cell r="C476" t="str">
            <v>Supply of Materials for 350mm i.d pipework</v>
          </cell>
          <cell r="D476" t="str">
            <v>m</v>
          </cell>
          <cell r="E476">
            <v>10</v>
          </cell>
          <cell r="F476">
            <v>90</v>
          </cell>
          <cell r="G476">
            <v>900</v>
          </cell>
          <cell r="H476">
            <v>10</v>
          </cell>
          <cell r="I476">
            <v>10</v>
          </cell>
          <cell r="J476">
            <v>10</v>
          </cell>
          <cell r="K476">
            <v>10</v>
          </cell>
          <cell r="L476">
            <v>10</v>
          </cell>
          <cell r="M476">
            <v>10</v>
          </cell>
          <cell r="N476">
            <v>10</v>
          </cell>
          <cell r="O476">
            <v>10</v>
          </cell>
          <cell r="P476">
            <v>10</v>
          </cell>
        </row>
        <row r="477">
          <cell r="B477" t="str">
            <v>06.03.03.07.04</v>
          </cell>
          <cell r="C477" t="str">
            <v>Directional Drilling for 350mm i.d pipework</v>
          </cell>
          <cell r="D477" t="str">
            <v>m</v>
          </cell>
          <cell r="E477">
            <v>10</v>
          </cell>
          <cell r="F477">
            <v>90</v>
          </cell>
          <cell r="G477">
            <v>900</v>
          </cell>
          <cell r="H477">
            <v>10</v>
          </cell>
          <cell r="I477">
            <v>10</v>
          </cell>
          <cell r="J477">
            <v>10</v>
          </cell>
          <cell r="K477">
            <v>10</v>
          </cell>
          <cell r="L477">
            <v>10</v>
          </cell>
          <cell r="M477">
            <v>10</v>
          </cell>
          <cell r="N477">
            <v>10</v>
          </cell>
          <cell r="O477">
            <v>10</v>
          </cell>
          <cell r="P477">
            <v>10</v>
          </cell>
        </row>
        <row r="478">
          <cell r="B478" t="str">
            <v>06.03.03.07.05</v>
          </cell>
          <cell r="C478" t="str">
            <v>Supply of Materials for 250mm i.d pipework</v>
          </cell>
          <cell r="D478" t="str">
            <v>m</v>
          </cell>
          <cell r="E478">
            <v>10</v>
          </cell>
          <cell r="F478">
            <v>90</v>
          </cell>
          <cell r="G478">
            <v>900</v>
          </cell>
          <cell r="H478">
            <v>10</v>
          </cell>
          <cell r="I478">
            <v>10</v>
          </cell>
          <cell r="J478">
            <v>10</v>
          </cell>
          <cell r="K478">
            <v>10</v>
          </cell>
          <cell r="L478">
            <v>10</v>
          </cell>
          <cell r="M478">
            <v>10</v>
          </cell>
          <cell r="N478">
            <v>10</v>
          </cell>
          <cell r="O478">
            <v>10</v>
          </cell>
          <cell r="P478">
            <v>10</v>
          </cell>
        </row>
        <row r="479">
          <cell r="B479" t="str">
            <v>06.03.03.07.06</v>
          </cell>
          <cell r="C479" t="str">
            <v>Directional Drilling for 250mm i.d pipework</v>
          </cell>
          <cell r="D479" t="str">
            <v>m</v>
          </cell>
          <cell r="E479">
            <v>10</v>
          </cell>
          <cell r="F479">
            <v>90</v>
          </cell>
          <cell r="G479">
            <v>900</v>
          </cell>
          <cell r="H479">
            <v>10</v>
          </cell>
          <cell r="I479">
            <v>10</v>
          </cell>
          <cell r="J479">
            <v>10</v>
          </cell>
          <cell r="K479">
            <v>10</v>
          </cell>
          <cell r="L479">
            <v>10</v>
          </cell>
          <cell r="M479">
            <v>10</v>
          </cell>
          <cell r="N479">
            <v>10</v>
          </cell>
          <cell r="O479">
            <v>10</v>
          </cell>
          <cell r="P479">
            <v>10</v>
          </cell>
        </row>
        <row r="480">
          <cell r="B480" t="str">
            <v>06.03.03.07.07</v>
          </cell>
          <cell r="C480" t="str">
            <v>Supply of Materials for 200mm i.d pipework</v>
          </cell>
          <cell r="D480" t="str">
            <v>m</v>
          </cell>
          <cell r="E480">
            <v>10</v>
          </cell>
          <cell r="F480">
            <v>90</v>
          </cell>
          <cell r="G480">
            <v>900</v>
          </cell>
          <cell r="H480">
            <v>10</v>
          </cell>
          <cell r="I480">
            <v>10</v>
          </cell>
          <cell r="J480">
            <v>10</v>
          </cell>
          <cell r="K480">
            <v>10</v>
          </cell>
          <cell r="L480">
            <v>10</v>
          </cell>
          <cell r="M480">
            <v>10</v>
          </cell>
          <cell r="N480">
            <v>10</v>
          </cell>
          <cell r="O480">
            <v>10</v>
          </cell>
          <cell r="P480">
            <v>10</v>
          </cell>
        </row>
        <row r="481">
          <cell r="B481" t="str">
            <v>06.03.03.07.08</v>
          </cell>
          <cell r="C481" t="str">
            <v>Directional Drilling for 200mm i.d pipework</v>
          </cell>
          <cell r="D481" t="str">
            <v>m</v>
          </cell>
          <cell r="E481">
            <v>10</v>
          </cell>
          <cell r="F481">
            <v>90</v>
          </cell>
          <cell r="G481">
            <v>900</v>
          </cell>
          <cell r="H481">
            <v>10</v>
          </cell>
          <cell r="I481">
            <v>10</v>
          </cell>
          <cell r="J481">
            <v>10</v>
          </cell>
          <cell r="K481">
            <v>10</v>
          </cell>
          <cell r="L481">
            <v>10</v>
          </cell>
          <cell r="M481">
            <v>10</v>
          </cell>
          <cell r="N481">
            <v>10</v>
          </cell>
          <cell r="O481">
            <v>10</v>
          </cell>
          <cell r="P481">
            <v>10</v>
          </cell>
        </row>
        <row r="482">
          <cell r="B482" t="str">
            <v>06.03.03.07.09</v>
          </cell>
          <cell r="C482" t="str">
            <v>Supply of Materials for 150mm i.d pipework</v>
          </cell>
          <cell r="D482" t="str">
            <v>m</v>
          </cell>
          <cell r="E482">
            <v>10</v>
          </cell>
          <cell r="F482">
            <v>90</v>
          </cell>
          <cell r="G482">
            <v>900</v>
          </cell>
          <cell r="H482">
            <v>10</v>
          </cell>
          <cell r="I482">
            <v>10</v>
          </cell>
          <cell r="J482">
            <v>10</v>
          </cell>
          <cell r="K482">
            <v>10</v>
          </cell>
          <cell r="L482">
            <v>10</v>
          </cell>
          <cell r="M482">
            <v>10</v>
          </cell>
          <cell r="N482">
            <v>10</v>
          </cell>
          <cell r="O482">
            <v>10</v>
          </cell>
          <cell r="P482">
            <v>10</v>
          </cell>
        </row>
        <row r="483">
          <cell r="B483" t="str">
            <v>06.03.03.07.10</v>
          </cell>
          <cell r="C483" t="str">
            <v>Directional Drilling for 150mm i.d pipework</v>
          </cell>
          <cell r="D483" t="str">
            <v>m</v>
          </cell>
          <cell r="E483">
            <v>10</v>
          </cell>
          <cell r="F483">
            <v>90</v>
          </cell>
          <cell r="G483">
            <v>900</v>
          </cell>
          <cell r="H483">
            <v>10</v>
          </cell>
          <cell r="I483">
            <v>10</v>
          </cell>
          <cell r="J483">
            <v>10</v>
          </cell>
          <cell r="K483">
            <v>10</v>
          </cell>
          <cell r="L483">
            <v>10</v>
          </cell>
          <cell r="M483">
            <v>10</v>
          </cell>
          <cell r="N483">
            <v>10</v>
          </cell>
          <cell r="O483">
            <v>10</v>
          </cell>
          <cell r="P483">
            <v>10</v>
          </cell>
        </row>
        <row r="484">
          <cell r="B484" t="str">
            <v>06.03.03.07.11</v>
          </cell>
          <cell r="C484" t="str">
            <v>Excavation - Delivery Pit</v>
          </cell>
          <cell r="D484" t="str">
            <v>m3</v>
          </cell>
          <cell r="E484">
            <v>10</v>
          </cell>
          <cell r="F484">
            <v>90</v>
          </cell>
          <cell r="G484">
            <v>900</v>
          </cell>
          <cell r="H484">
            <v>10</v>
          </cell>
          <cell r="I484">
            <v>10</v>
          </cell>
          <cell r="J484">
            <v>10</v>
          </cell>
          <cell r="K484">
            <v>10</v>
          </cell>
          <cell r="L484">
            <v>10</v>
          </cell>
          <cell r="M484">
            <v>10</v>
          </cell>
          <cell r="N484">
            <v>10</v>
          </cell>
          <cell r="O484">
            <v>10</v>
          </cell>
          <cell r="P484">
            <v>10</v>
          </cell>
        </row>
        <row r="485">
          <cell r="B485" t="str">
            <v>06.03.03.07.12</v>
          </cell>
          <cell r="C485" t="str">
            <v>Excavation - Reception Pit</v>
          </cell>
          <cell r="D485" t="str">
            <v>m3</v>
          </cell>
          <cell r="E485">
            <v>10</v>
          </cell>
          <cell r="F485">
            <v>90</v>
          </cell>
          <cell r="G485">
            <v>900</v>
          </cell>
          <cell r="H485">
            <v>10</v>
          </cell>
          <cell r="I485">
            <v>10</v>
          </cell>
          <cell r="J485">
            <v>10</v>
          </cell>
          <cell r="K485">
            <v>10</v>
          </cell>
          <cell r="L485">
            <v>10</v>
          </cell>
          <cell r="M485">
            <v>10</v>
          </cell>
          <cell r="N485">
            <v>10</v>
          </cell>
          <cell r="O485">
            <v>10</v>
          </cell>
          <cell r="P485">
            <v>10</v>
          </cell>
        </row>
        <row r="486">
          <cell r="B486" t="str">
            <v>06.03.03.07.13</v>
          </cell>
          <cell r="C486" t="str">
            <v>Timber Shore - Delivery Pit</v>
          </cell>
          <cell r="D486" t="str">
            <v>m2</v>
          </cell>
          <cell r="E486">
            <v>10</v>
          </cell>
          <cell r="F486">
            <v>90</v>
          </cell>
          <cell r="G486">
            <v>900</v>
          </cell>
          <cell r="H486">
            <v>10</v>
          </cell>
          <cell r="I486">
            <v>10</v>
          </cell>
          <cell r="J486">
            <v>10</v>
          </cell>
          <cell r="K486">
            <v>10</v>
          </cell>
          <cell r="L486">
            <v>10</v>
          </cell>
          <cell r="M486">
            <v>10</v>
          </cell>
          <cell r="N486">
            <v>10</v>
          </cell>
          <cell r="O486">
            <v>10</v>
          </cell>
          <cell r="P486">
            <v>10</v>
          </cell>
        </row>
        <row r="487">
          <cell r="B487" t="str">
            <v>06.03.03.07.14</v>
          </cell>
          <cell r="C487" t="str">
            <v>Install Base - Delivery Pit</v>
          </cell>
          <cell r="D487" t="str">
            <v>m3</v>
          </cell>
          <cell r="E487">
            <v>10</v>
          </cell>
          <cell r="F487">
            <v>90</v>
          </cell>
          <cell r="G487">
            <v>900</v>
          </cell>
          <cell r="H487">
            <v>10</v>
          </cell>
          <cell r="I487">
            <v>10</v>
          </cell>
          <cell r="J487">
            <v>10</v>
          </cell>
          <cell r="K487">
            <v>10</v>
          </cell>
          <cell r="L487">
            <v>10</v>
          </cell>
          <cell r="M487">
            <v>10</v>
          </cell>
          <cell r="N487">
            <v>10</v>
          </cell>
          <cell r="O487">
            <v>10</v>
          </cell>
          <cell r="P487">
            <v>10</v>
          </cell>
        </row>
        <row r="488">
          <cell r="B488" t="str">
            <v>06.03.03.07.15</v>
          </cell>
          <cell r="C488" t="str">
            <v>Timber Shore - Reception Pit</v>
          </cell>
          <cell r="D488" t="str">
            <v>m2</v>
          </cell>
          <cell r="E488">
            <v>10</v>
          </cell>
          <cell r="F488">
            <v>90</v>
          </cell>
          <cell r="G488">
            <v>900</v>
          </cell>
          <cell r="H488">
            <v>10</v>
          </cell>
          <cell r="I488">
            <v>10</v>
          </cell>
          <cell r="J488">
            <v>10</v>
          </cell>
          <cell r="K488">
            <v>10</v>
          </cell>
          <cell r="L488">
            <v>10</v>
          </cell>
          <cell r="M488">
            <v>10</v>
          </cell>
          <cell r="N488">
            <v>10</v>
          </cell>
          <cell r="O488">
            <v>10</v>
          </cell>
          <cell r="P488">
            <v>10</v>
          </cell>
        </row>
        <row r="489">
          <cell r="B489" t="str">
            <v>06.03.03.07.16</v>
          </cell>
          <cell r="C489" t="str">
            <v>Install Base - Reception Pit</v>
          </cell>
          <cell r="D489" t="str">
            <v>m3</v>
          </cell>
          <cell r="E489">
            <v>10</v>
          </cell>
          <cell r="F489">
            <v>90</v>
          </cell>
          <cell r="G489">
            <v>900</v>
          </cell>
          <cell r="H489">
            <v>10</v>
          </cell>
          <cell r="I489">
            <v>10</v>
          </cell>
          <cell r="J489">
            <v>10</v>
          </cell>
          <cell r="K489">
            <v>10</v>
          </cell>
          <cell r="L489">
            <v>10</v>
          </cell>
          <cell r="M489">
            <v>10</v>
          </cell>
          <cell r="N489">
            <v>10</v>
          </cell>
          <cell r="O489">
            <v>10</v>
          </cell>
          <cell r="P489">
            <v>10</v>
          </cell>
        </row>
        <row r="490">
          <cell r="B490" t="str">
            <v>06.03.03.07.17</v>
          </cell>
          <cell r="C490" t="str">
            <v>Bentonite Core lubricant</v>
          </cell>
          <cell r="D490" t="str">
            <v>m3</v>
          </cell>
          <cell r="E490">
            <v>10</v>
          </cell>
          <cell r="F490">
            <v>90</v>
          </cell>
          <cell r="G490">
            <v>900</v>
          </cell>
          <cell r="H490">
            <v>10</v>
          </cell>
          <cell r="I490">
            <v>10</v>
          </cell>
          <cell r="J490">
            <v>10</v>
          </cell>
          <cell r="K490">
            <v>10</v>
          </cell>
          <cell r="L490">
            <v>10</v>
          </cell>
          <cell r="M490">
            <v>10</v>
          </cell>
          <cell r="N490">
            <v>10</v>
          </cell>
          <cell r="O490">
            <v>10</v>
          </cell>
          <cell r="P490">
            <v>10</v>
          </cell>
        </row>
        <row r="491">
          <cell r="B491" t="str">
            <v>06.03.03.07.18</v>
          </cell>
          <cell r="C491" t="str">
            <v>Water Supply</v>
          </cell>
          <cell r="D491" t="str">
            <v>Sum</v>
          </cell>
          <cell r="E491">
            <v>10</v>
          </cell>
          <cell r="F491">
            <v>90</v>
          </cell>
          <cell r="G491">
            <v>900</v>
          </cell>
          <cell r="H491">
            <v>10</v>
          </cell>
          <cell r="I491">
            <v>10</v>
          </cell>
          <cell r="J491">
            <v>10</v>
          </cell>
          <cell r="K491">
            <v>10</v>
          </cell>
          <cell r="L491">
            <v>10</v>
          </cell>
          <cell r="M491">
            <v>10</v>
          </cell>
          <cell r="N491">
            <v>10</v>
          </cell>
          <cell r="O491">
            <v>10</v>
          </cell>
          <cell r="P491">
            <v>10</v>
          </cell>
        </row>
        <row r="492">
          <cell r="B492" t="str">
            <v>06.03.03.07.19</v>
          </cell>
          <cell r="C492" t="str">
            <v>Arising's containment and disposal</v>
          </cell>
          <cell r="D492" t="str">
            <v>Sum</v>
          </cell>
          <cell r="E492">
            <v>10</v>
          </cell>
          <cell r="F492">
            <v>90</v>
          </cell>
          <cell r="G492">
            <v>900</v>
          </cell>
          <cell r="H492">
            <v>10</v>
          </cell>
          <cell r="I492">
            <v>10</v>
          </cell>
          <cell r="J492">
            <v>10</v>
          </cell>
          <cell r="K492">
            <v>10</v>
          </cell>
          <cell r="L492">
            <v>10</v>
          </cell>
          <cell r="M492">
            <v>10</v>
          </cell>
          <cell r="N492">
            <v>10</v>
          </cell>
          <cell r="O492">
            <v>10</v>
          </cell>
          <cell r="P492">
            <v>10</v>
          </cell>
        </row>
        <row r="493">
          <cell r="B493" t="str">
            <v>06.03.03.07.20</v>
          </cell>
          <cell r="C493" t="str">
            <v>Project Specific Works</v>
          </cell>
          <cell r="D493" t="str">
            <v>Sum</v>
          </cell>
          <cell r="E493">
            <v>10</v>
          </cell>
          <cell r="F493">
            <v>90</v>
          </cell>
          <cell r="G493">
            <v>900</v>
          </cell>
          <cell r="H493">
            <v>10</v>
          </cell>
          <cell r="I493">
            <v>10</v>
          </cell>
          <cell r="J493">
            <v>10</v>
          </cell>
          <cell r="K493">
            <v>10</v>
          </cell>
          <cell r="L493">
            <v>10</v>
          </cell>
          <cell r="M493">
            <v>10</v>
          </cell>
          <cell r="N493">
            <v>10</v>
          </cell>
          <cell r="O493">
            <v>10</v>
          </cell>
          <cell r="P493">
            <v>10</v>
          </cell>
        </row>
        <row r="494">
          <cell r="B494" t="str">
            <v>06.04</v>
          </cell>
          <cell r="C494" t="str">
            <v>Common Works</v>
          </cell>
          <cell r="D494">
            <v>0</v>
          </cell>
          <cell r="E494">
            <v>0</v>
          </cell>
          <cell r="F494">
            <v>0</v>
          </cell>
          <cell r="G494">
            <v>40500</v>
          </cell>
          <cell r="H494">
            <v>4500</v>
          </cell>
          <cell r="I494">
            <v>4500</v>
          </cell>
          <cell r="J494">
            <v>4500</v>
          </cell>
          <cell r="K494">
            <v>4500</v>
          </cell>
          <cell r="L494">
            <v>4500</v>
          </cell>
          <cell r="M494">
            <v>4500</v>
          </cell>
          <cell r="N494">
            <v>4500</v>
          </cell>
          <cell r="O494">
            <v>4500</v>
          </cell>
          <cell r="P494">
            <v>4500</v>
          </cell>
        </row>
        <row r="495">
          <cell r="B495" t="str">
            <v>06.04.01</v>
          </cell>
          <cell r="C495" t="str">
            <v>Civils</v>
          </cell>
          <cell r="D495">
            <v>0</v>
          </cell>
          <cell r="E495">
            <v>0</v>
          </cell>
          <cell r="F495">
            <v>0</v>
          </cell>
          <cell r="G495">
            <v>36000</v>
          </cell>
          <cell r="H495">
            <v>4000</v>
          </cell>
          <cell r="I495">
            <v>4000</v>
          </cell>
          <cell r="J495">
            <v>4000</v>
          </cell>
          <cell r="K495">
            <v>4000</v>
          </cell>
          <cell r="L495">
            <v>4000</v>
          </cell>
          <cell r="M495">
            <v>4000</v>
          </cell>
          <cell r="N495">
            <v>4000</v>
          </cell>
          <cell r="O495">
            <v>4000</v>
          </cell>
          <cell r="P495">
            <v>4000</v>
          </cell>
        </row>
        <row r="496">
          <cell r="B496" t="str">
            <v>06.04.01.03</v>
          </cell>
          <cell r="C496" t="str">
            <v>Cable Sealing End Compounds</v>
          </cell>
          <cell r="D496" t="str">
            <v>SOUTH EAST</v>
          </cell>
          <cell r="E496">
            <v>0</v>
          </cell>
          <cell r="F496">
            <v>0</v>
          </cell>
          <cell r="G496">
            <v>15300</v>
          </cell>
          <cell r="H496">
            <v>1700</v>
          </cell>
          <cell r="I496">
            <v>1700</v>
          </cell>
          <cell r="J496">
            <v>1700</v>
          </cell>
          <cell r="K496">
            <v>1700</v>
          </cell>
          <cell r="L496">
            <v>1700</v>
          </cell>
          <cell r="M496">
            <v>1700</v>
          </cell>
          <cell r="N496">
            <v>1700</v>
          </cell>
          <cell r="O496">
            <v>1700</v>
          </cell>
          <cell r="P496">
            <v>1700</v>
          </cell>
        </row>
        <row r="497">
          <cell r="B497" t="str">
            <v>06.04.01.03.01</v>
          </cell>
          <cell r="C497" t="str">
            <v>Environment</v>
          </cell>
          <cell r="D497" t="str">
            <v>Sum</v>
          </cell>
          <cell r="E497">
            <v>10</v>
          </cell>
          <cell r="F497">
            <v>90</v>
          </cell>
          <cell r="G497">
            <v>900</v>
          </cell>
          <cell r="H497">
            <v>10</v>
          </cell>
          <cell r="I497">
            <v>10</v>
          </cell>
          <cell r="J497">
            <v>10</v>
          </cell>
          <cell r="K497">
            <v>10</v>
          </cell>
          <cell r="L497">
            <v>10</v>
          </cell>
          <cell r="M497">
            <v>10</v>
          </cell>
          <cell r="N497">
            <v>10</v>
          </cell>
          <cell r="O497">
            <v>10</v>
          </cell>
          <cell r="P497">
            <v>10</v>
          </cell>
        </row>
        <row r="498">
          <cell r="B498" t="str">
            <v>06.04.01.03.02</v>
          </cell>
          <cell r="C498" t="str">
            <v>Scrape Topsoil</v>
          </cell>
          <cell r="D498" t="str">
            <v>m2</v>
          </cell>
          <cell r="E498">
            <v>10</v>
          </cell>
          <cell r="F498">
            <v>90</v>
          </cell>
          <cell r="G498">
            <v>900</v>
          </cell>
          <cell r="H498">
            <v>10</v>
          </cell>
          <cell r="I498">
            <v>10</v>
          </cell>
          <cell r="J498">
            <v>10</v>
          </cell>
          <cell r="K498">
            <v>10</v>
          </cell>
          <cell r="L498">
            <v>10</v>
          </cell>
          <cell r="M498">
            <v>10</v>
          </cell>
          <cell r="N498">
            <v>10</v>
          </cell>
          <cell r="O498">
            <v>10</v>
          </cell>
          <cell r="P498">
            <v>10</v>
          </cell>
        </row>
        <row r="499">
          <cell r="B499" t="str">
            <v>06.04.01.03.03</v>
          </cell>
          <cell r="C499" t="str">
            <v>Excavation</v>
          </cell>
          <cell r="D499" t="str">
            <v>m3</v>
          </cell>
          <cell r="E499">
            <v>10</v>
          </cell>
          <cell r="F499">
            <v>90</v>
          </cell>
          <cell r="G499">
            <v>900</v>
          </cell>
          <cell r="H499">
            <v>10</v>
          </cell>
          <cell r="I499">
            <v>10</v>
          </cell>
          <cell r="J499">
            <v>10</v>
          </cell>
          <cell r="K499">
            <v>10</v>
          </cell>
          <cell r="L499">
            <v>10</v>
          </cell>
          <cell r="M499">
            <v>10</v>
          </cell>
          <cell r="N499">
            <v>10</v>
          </cell>
          <cell r="O499">
            <v>10</v>
          </cell>
          <cell r="P499">
            <v>10</v>
          </cell>
        </row>
        <row r="500">
          <cell r="B500" t="str">
            <v>06.04.01.03.07</v>
          </cell>
          <cell r="C500" t="str">
            <v>Extra over for excavation of hard material</v>
          </cell>
          <cell r="D500" t="str">
            <v>m3</v>
          </cell>
          <cell r="E500">
            <v>10</v>
          </cell>
          <cell r="F500">
            <v>90</v>
          </cell>
          <cell r="G500">
            <v>900</v>
          </cell>
          <cell r="H500">
            <v>10</v>
          </cell>
          <cell r="I500">
            <v>10</v>
          </cell>
          <cell r="J500">
            <v>10</v>
          </cell>
          <cell r="K500">
            <v>10</v>
          </cell>
          <cell r="L500">
            <v>10</v>
          </cell>
          <cell r="M500">
            <v>10</v>
          </cell>
          <cell r="N500">
            <v>10</v>
          </cell>
          <cell r="O500">
            <v>10</v>
          </cell>
          <cell r="P500">
            <v>10</v>
          </cell>
        </row>
        <row r="501">
          <cell r="B501" t="str">
            <v>06.04.01.03.12</v>
          </cell>
          <cell r="C501" t="str">
            <v>Geotextiles/Geogrids</v>
          </cell>
          <cell r="D501" t="str">
            <v>m2</v>
          </cell>
          <cell r="E501">
            <v>10</v>
          </cell>
          <cell r="F501">
            <v>90</v>
          </cell>
          <cell r="G501">
            <v>900</v>
          </cell>
          <cell r="H501">
            <v>10</v>
          </cell>
          <cell r="I501">
            <v>10</v>
          </cell>
          <cell r="J501">
            <v>10</v>
          </cell>
          <cell r="K501">
            <v>10</v>
          </cell>
          <cell r="L501">
            <v>10</v>
          </cell>
          <cell r="M501">
            <v>10</v>
          </cell>
          <cell r="N501">
            <v>10</v>
          </cell>
          <cell r="O501">
            <v>10</v>
          </cell>
          <cell r="P501">
            <v>10</v>
          </cell>
        </row>
        <row r="502">
          <cell r="B502" t="str">
            <v>06.04.01.03.16</v>
          </cell>
          <cell r="C502" t="str">
            <v>Bases - Cable Sealing Ends</v>
          </cell>
          <cell r="D502" t="str">
            <v>m3</v>
          </cell>
          <cell r="E502">
            <v>10</v>
          </cell>
          <cell r="F502">
            <v>90</v>
          </cell>
          <cell r="G502">
            <v>900</v>
          </cell>
          <cell r="H502">
            <v>10</v>
          </cell>
          <cell r="I502">
            <v>10</v>
          </cell>
          <cell r="J502">
            <v>10</v>
          </cell>
          <cell r="K502">
            <v>10</v>
          </cell>
          <cell r="L502">
            <v>10</v>
          </cell>
          <cell r="M502">
            <v>10</v>
          </cell>
          <cell r="N502">
            <v>10</v>
          </cell>
          <cell r="O502">
            <v>10</v>
          </cell>
          <cell r="P502">
            <v>10</v>
          </cell>
        </row>
        <row r="503">
          <cell r="B503" t="str">
            <v>06.04.01.03.17</v>
          </cell>
          <cell r="C503" t="str">
            <v>Bases - Gantry</v>
          </cell>
          <cell r="D503" t="str">
            <v>m3</v>
          </cell>
          <cell r="E503">
            <v>10</v>
          </cell>
          <cell r="F503">
            <v>90</v>
          </cell>
          <cell r="G503">
            <v>900</v>
          </cell>
          <cell r="H503">
            <v>10</v>
          </cell>
          <cell r="I503">
            <v>10</v>
          </cell>
          <cell r="J503">
            <v>10</v>
          </cell>
          <cell r="K503">
            <v>10</v>
          </cell>
          <cell r="L503">
            <v>10</v>
          </cell>
          <cell r="M503">
            <v>10</v>
          </cell>
          <cell r="N503">
            <v>10</v>
          </cell>
          <cell r="O503">
            <v>10</v>
          </cell>
          <cell r="P503">
            <v>10</v>
          </cell>
        </row>
        <row r="504">
          <cell r="B504" t="str">
            <v>06.04.01.03.20</v>
          </cell>
          <cell r="C504" t="str">
            <v>LV Troughing - Precast Inc Concrete Lids</v>
          </cell>
          <cell r="D504" t="str">
            <v>m</v>
          </cell>
          <cell r="E504">
            <v>10</v>
          </cell>
          <cell r="F504">
            <v>90</v>
          </cell>
          <cell r="G504">
            <v>900</v>
          </cell>
          <cell r="H504">
            <v>10</v>
          </cell>
          <cell r="I504">
            <v>10</v>
          </cell>
          <cell r="J504">
            <v>10</v>
          </cell>
          <cell r="K504">
            <v>10</v>
          </cell>
          <cell r="L504">
            <v>10</v>
          </cell>
          <cell r="M504">
            <v>10</v>
          </cell>
          <cell r="N504">
            <v>10</v>
          </cell>
          <cell r="O504">
            <v>10</v>
          </cell>
          <cell r="P504">
            <v>10</v>
          </cell>
        </row>
        <row r="505">
          <cell r="B505" t="str">
            <v>06.04.01.03.21</v>
          </cell>
          <cell r="C505" t="str">
            <v>Drainage</v>
          </cell>
          <cell r="D505" t="str">
            <v>m</v>
          </cell>
          <cell r="E505">
            <v>10</v>
          </cell>
          <cell r="F505">
            <v>90</v>
          </cell>
          <cell r="G505">
            <v>900</v>
          </cell>
          <cell r="H505">
            <v>10</v>
          </cell>
          <cell r="I505">
            <v>10</v>
          </cell>
          <cell r="J505">
            <v>10</v>
          </cell>
          <cell r="K505">
            <v>10</v>
          </cell>
          <cell r="L505">
            <v>10</v>
          </cell>
          <cell r="M505">
            <v>10</v>
          </cell>
          <cell r="N505">
            <v>10</v>
          </cell>
          <cell r="O505">
            <v>10</v>
          </cell>
          <cell r="P505">
            <v>10</v>
          </cell>
        </row>
        <row r="506">
          <cell r="B506" t="str">
            <v>06.04.01.03.22</v>
          </cell>
          <cell r="C506" t="str">
            <v>Earthing</v>
          </cell>
          <cell r="D506">
            <v>0</v>
          </cell>
          <cell r="E506">
            <v>0</v>
          </cell>
          <cell r="F506">
            <v>0</v>
          </cell>
          <cell r="G506">
            <v>900</v>
          </cell>
          <cell r="H506">
            <v>100</v>
          </cell>
          <cell r="I506">
            <v>100</v>
          </cell>
          <cell r="J506">
            <v>100</v>
          </cell>
          <cell r="K506">
            <v>100</v>
          </cell>
          <cell r="L506">
            <v>100</v>
          </cell>
          <cell r="M506">
            <v>100</v>
          </cell>
          <cell r="N506">
            <v>100</v>
          </cell>
          <cell r="O506">
            <v>100</v>
          </cell>
          <cell r="P506">
            <v>100</v>
          </cell>
        </row>
        <row r="507">
          <cell r="B507" t="str">
            <v>06.04.01.03.22.01</v>
          </cell>
          <cell r="C507" t="str">
            <v>Earth Mat</v>
          </cell>
          <cell r="D507" t="str">
            <v>Sum</v>
          </cell>
          <cell r="E507">
            <v>10</v>
          </cell>
          <cell r="F507">
            <v>90</v>
          </cell>
          <cell r="G507">
            <v>900</v>
          </cell>
          <cell r="H507">
            <v>10</v>
          </cell>
          <cell r="I507">
            <v>10</v>
          </cell>
          <cell r="J507">
            <v>10</v>
          </cell>
          <cell r="K507">
            <v>10</v>
          </cell>
          <cell r="L507">
            <v>10</v>
          </cell>
          <cell r="M507">
            <v>10</v>
          </cell>
          <cell r="N507">
            <v>10</v>
          </cell>
          <cell r="O507">
            <v>10</v>
          </cell>
          <cell r="P507">
            <v>10</v>
          </cell>
        </row>
        <row r="508">
          <cell r="B508" t="str">
            <v>06.04.01.03.23</v>
          </cell>
          <cell r="C508" t="str">
            <v>Roads &amp; Pavements</v>
          </cell>
          <cell r="D508">
            <v>0</v>
          </cell>
          <cell r="E508">
            <v>0</v>
          </cell>
          <cell r="F508">
            <v>0</v>
          </cell>
          <cell r="G508">
            <v>1800</v>
          </cell>
          <cell r="H508">
            <v>200</v>
          </cell>
          <cell r="I508">
            <v>200</v>
          </cell>
          <cell r="J508">
            <v>200</v>
          </cell>
          <cell r="K508">
            <v>200</v>
          </cell>
          <cell r="L508">
            <v>200</v>
          </cell>
          <cell r="M508">
            <v>200</v>
          </cell>
          <cell r="N508">
            <v>200</v>
          </cell>
          <cell r="O508">
            <v>200</v>
          </cell>
          <cell r="P508">
            <v>200</v>
          </cell>
        </row>
        <row r="509">
          <cell r="B509" t="str">
            <v>06.04.01.03.23.01</v>
          </cell>
          <cell r="C509" t="str">
            <v>New Road Construction (150mm AC32 Base, 60mm Binder, 40mm HRA)</v>
          </cell>
          <cell r="D509" t="str">
            <v>m2</v>
          </cell>
          <cell r="E509">
            <v>10</v>
          </cell>
          <cell r="F509">
            <v>90</v>
          </cell>
          <cell r="G509">
            <v>900</v>
          </cell>
          <cell r="H509">
            <v>10</v>
          </cell>
          <cell r="I509">
            <v>10</v>
          </cell>
          <cell r="J509">
            <v>10</v>
          </cell>
          <cell r="K509">
            <v>10</v>
          </cell>
          <cell r="L509">
            <v>10</v>
          </cell>
          <cell r="M509">
            <v>10</v>
          </cell>
          <cell r="N509">
            <v>10</v>
          </cell>
          <cell r="O509">
            <v>10</v>
          </cell>
          <cell r="P509">
            <v>10</v>
          </cell>
        </row>
        <row r="510">
          <cell r="B510" t="str">
            <v>06.04.01.03.23.08</v>
          </cell>
          <cell r="C510" t="str">
            <v>Concrete Perimeter Footpath 1m wide</v>
          </cell>
          <cell r="D510" t="str">
            <v>m</v>
          </cell>
          <cell r="E510">
            <v>10</v>
          </cell>
          <cell r="F510">
            <v>90</v>
          </cell>
          <cell r="G510">
            <v>900</v>
          </cell>
          <cell r="H510">
            <v>10</v>
          </cell>
          <cell r="I510">
            <v>10</v>
          </cell>
          <cell r="J510">
            <v>10</v>
          </cell>
          <cell r="K510">
            <v>10</v>
          </cell>
          <cell r="L510">
            <v>10</v>
          </cell>
          <cell r="M510">
            <v>10</v>
          </cell>
          <cell r="N510">
            <v>10</v>
          </cell>
          <cell r="O510">
            <v>10</v>
          </cell>
          <cell r="P510">
            <v>10</v>
          </cell>
        </row>
        <row r="511">
          <cell r="B511" t="str">
            <v>06.04.01.03.26</v>
          </cell>
          <cell r="C511" t="str">
            <v>Compound Finish</v>
          </cell>
          <cell r="D511">
            <v>0</v>
          </cell>
          <cell r="E511">
            <v>0</v>
          </cell>
          <cell r="F511">
            <v>0</v>
          </cell>
          <cell r="G511">
            <v>2700</v>
          </cell>
          <cell r="H511">
            <v>300</v>
          </cell>
          <cell r="I511">
            <v>300</v>
          </cell>
          <cell r="J511">
            <v>300</v>
          </cell>
          <cell r="K511">
            <v>300</v>
          </cell>
          <cell r="L511">
            <v>300</v>
          </cell>
          <cell r="M511">
            <v>300</v>
          </cell>
          <cell r="N511">
            <v>300</v>
          </cell>
          <cell r="O511">
            <v>300</v>
          </cell>
          <cell r="P511">
            <v>300</v>
          </cell>
        </row>
        <row r="512">
          <cell r="B512" t="str">
            <v>06.04.01.03.26.01</v>
          </cell>
          <cell r="C512" t="str">
            <v>Type 3 fill to bring up levels</v>
          </cell>
          <cell r="D512" t="str">
            <v>m3</v>
          </cell>
          <cell r="E512">
            <v>10</v>
          </cell>
          <cell r="F512">
            <v>90</v>
          </cell>
          <cell r="G512">
            <v>900</v>
          </cell>
          <cell r="H512">
            <v>10</v>
          </cell>
          <cell r="I512">
            <v>10</v>
          </cell>
          <cell r="J512">
            <v>10</v>
          </cell>
          <cell r="K512">
            <v>10</v>
          </cell>
          <cell r="L512">
            <v>10</v>
          </cell>
          <cell r="M512">
            <v>10</v>
          </cell>
          <cell r="N512">
            <v>10</v>
          </cell>
          <cell r="O512">
            <v>10</v>
          </cell>
          <cell r="P512">
            <v>10</v>
          </cell>
        </row>
        <row r="513">
          <cell r="B513" t="str">
            <v>06.04.01.03.26.02</v>
          </cell>
          <cell r="C513" t="str">
            <v>Single size stone laydown</v>
          </cell>
          <cell r="D513" t="str">
            <v>m3</v>
          </cell>
          <cell r="E513">
            <v>10</v>
          </cell>
          <cell r="F513">
            <v>90</v>
          </cell>
          <cell r="G513">
            <v>900</v>
          </cell>
          <cell r="H513">
            <v>10</v>
          </cell>
          <cell r="I513">
            <v>10</v>
          </cell>
          <cell r="J513">
            <v>10</v>
          </cell>
          <cell r="K513">
            <v>10</v>
          </cell>
          <cell r="L513">
            <v>10</v>
          </cell>
          <cell r="M513">
            <v>10</v>
          </cell>
          <cell r="N513">
            <v>10</v>
          </cell>
          <cell r="O513">
            <v>10</v>
          </cell>
          <cell r="P513">
            <v>10</v>
          </cell>
        </row>
        <row r="514">
          <cell r="B514" t="str">
            <v>06.04.01.03.26.03</v>
          </cell>
          <cell r="C514" t="str">
            <v>75mm Chippings</v>
          </cell>
          <cell r="D514" t="str">
            <v>m3</v>
          </cell>
          <cell r="E514">
            <v>10</v>
          </cell>
          <cell r="F514">
            <v>90</v>
          </cell>
          <cell r="G514">
            <v>900</v>
          </cell>
          <cell r="H514">
            <v>10</v>
          </cell>
          <cell r="I514">
            <v>10</v>
          </cell>
          <cell r="J514">
            <v>10</v>
          </cell>
          <cell r="K514">
            <v>10</v>
          </cell>
          <cell r="L514">
            <v>10</v>
          </cell>
          <cell r="M514">
            <v>10</v>
          </cell>
          <cell r="N514">
            <v>10</v>
          </cell>
          <cell r="O514">
            <v>10</v>
          </cell>
          <cell r="P514">
            <v>10</v>
          </cell>
        </row>
        <row r="515">
          <cell r="B515" t="str">
            <v>06.04.01.03.28</v>
          </cell>
          <cell r="C515" t="str">
            <v>Fencing (Permanent) - NGTS 2.2 Cat 2 exc Electrification</v>
          </cell>
          <cell r="D515" t="str">
            <v>m</v>
          </cell>
          <cell r="E515">
            <v>10</v>
          </cell>
          <cell r="F515">
            <v>90</v>
          </cell>
          <cell r="G515">
            <v>900</v>
          </cell>
          <cell r="H515">
            <v>10</v>
          </cell>
          <cell r="I515">
            <v>10</v>
          </cell>
          <cell r="J515">
            <v>10</v>
          </cell>
          <cell r="K515">
            <v>10</v>
          </cell>
          <cell r="L515">
            <v>10</v>
          </cell>
          <cell r="M515">
            <v>10</v>
          </cell>
          <cell r="N515">
            <v>10</v>
          </cell>
          <cell r="O515">
            <v>10</v>
          </cell>
          <cell r="P515">
            <v>10</v>
          </cell>
        </row>
        <row r="516">
          <cell r="B516" t="str">
            <v>06.04.01.03.30</v>
          </cell>
          <cell r="C516" t="str">
            <v>Fencing (Permanent) - Twin Leaf Manual Vehicular Gate</v>
          </cell>
          <cell r="D516" t="str">
            <v>Nr</v>
          </cell>
          <cell r="E516">
            <v>10</v>
          </cell>
          <cell r="F516">
            <v>90</v>
          </cell>
          <cell r="G516">
            <v>900</v>
          </cell>
          <cell r="H516">
            <v>10</v>
          </cell>
          <cell r="I516">
            <v>10</v>
          </cell>
          <cell r="J516">
            <v>10</v>
          </cell>
          <cell r="K516">
            <v>10</v>
          </cell>
          <cell r="L516">
            <v>10</v>
          </cell>
          <cell r="M516">
            <v>10</v>
          </cell>
          <cell r="N516">
            <v>10</v>
          </cell>
          <cell r="O516">
            <v>10</v>
          </cell>
          <cell r="P516">
            <v>10</v>
          </cell>
        </row>
        <row r="517">
          <cell r="B517" t="str">
            <v>06.04.01.03</v>
          </cell>
          <cell r="C517" t="str">
            <v>Cable Sealing End Compounds</v>
          </cell>
          <cell r="D517" t="str">
            <v>NORTH WEST</v>
          </cell>
          <cell r="E517">
            <v>0</v>
          </cell>
          <cell r="F517">
            <v>0</v>
          </cell>
          <cell r="G517">
            <v>16200</v>
          </cell>
          <cell r="H517">
            <v>1800</v>
          </cell>
          <cell r="I517">
            <v>1800</v>
          </cell>
          <cell r="J517">
            <v>1800</v>
          </cell>
          <cell r="K517">
            <v>1800</v>
          </cell>
          <cell r="L517">
            <v>1800</v>
          </cell>
          <cell r="M517">
            <v>1800</v>
          </cell>
          <cell r="N517">
            <v>1800</v>
          </cell>
          <cell r="O517">
            <v>1800</v>
          </cell>
          <cell r="P517">
            <v>1800</v>
          </cell>
        </row>
        <row r="518">
          <cell r="B518" t="str">
            <v>06.04.01.03.01</v>
          </cell>
          <cell r="C518" t="str">
            <v>Environment</v>
          </cell>
          <cell r="D518" t="str">
            <v>Sum</v>
          </cell>
          <cell r="E518">
            <v>10</v>
          </cell>
          <cell r="F518">
            <v>90</v>
          </cell>
          <cell r="G518">
            <v>900</v>
          </cell>
          <cell r="H518">
            <v>10</v>
          </cell>
          <cell r="I518">
            <v>10</v>
          </cell>
          <cell r="J518">
            <v>10</v>
          </cell>
          <cell r="K518">
            <v>10</v>
          </cell>
          <cell r="L518">
            <v>10</v>
          </cell>
          <cell r="M518">
            <v>10</v>
          </cell>
          <cell r="N518">
            <v>10</v>
          </cell>
          <cell r="O518">
            <v>10</v>
          </cell>
          <cell r="P518">
            <v>10</v>
          </cell>
        </row>
        <row r="519">
          <cell r="B519" t="str">
            <v>06.04.01.03.02</v>
          </cell>
          <cell r="C519" t="str">
            <v>Scrape Topsoil</v>
          </cell>
          <cell r="D519" t="str">
            <v>m2</v>
          </cell>
          <cell r="E519">
            <v>10</v>
          </cell>
          <cell r="F519">
            <v>90</v>
          </cell>
          <cell r="G519">
            <v>900</v>
          </cell>
          <cell r="H519">
            <v>10</v>
          </cell>
          <cell r="I519">
            <v>10</v>
          </cell>
          <cell r="J519">
            <v>10</v>
          </cell>
          <cell r="K519">
            <v>10</v>
          </cell>
          <cell r="L519">
            <v>10</v>
          </cell>
          <cell r="M519">
            <v>10</v>
          </cell>
          <cell r="N519">
            <v>10</v>
          </cell>
          <cell r="O519">
            <v>10</v>
          </cell>
          <cell r="P519">
            <v>10</v>
          </cell>
        </row>
        <row r="520">
          <cell r="B520" t="str">
            <v>06.04.01.03.03</v>
          </cell>
          <cell r="C520" t="str">
            <v>Excavation</v>
          </cell>
          <cell r="D520" t="str">
            <v>m3</v>
          </cell>
          <cell r="E520">
            <v>10</v>
          </cell>
          <cell r="F520">
            <v>90</v>
          </cell>
          <cell r="G520">
            <v>900</v>
          </cell>
          <cell r="H520">
            <v>10</v>
          </cell>
          <cell r="I520">
            <v>10</v>
          </cell>
          <cell r="J520">
            <v>10</v>
          </cell>
          <cell r="K520">
            <v>10</v>
          </cell>
          <cell r="L520">
            <v>10</v>
          </cell>
          <cell r="M520">
            <v>10</v>
          </cell>
          <cell r="N520">
            <v>10</v>
          </cell>
          <cell r="O520">
            <v>10</v>
          </cell>
          <cell r="P520">
            <v>10</v>
          </cell>
        </row>
        <row r="521">
          <cell r="B521" t="str">
            <v>06.04.01.03.07</v>
          </cell>
          <cell r="C521" t="str">
            <v>Extra over for excavation of hard material</v>
          </cell>
          <cell r="D521" t="str">
            <v>m3</v>
          </cell>
          <cell r="E521">
            <v>10</v>
          </cell>
          <cell r="F521">
            <v>90</v>
          </cell>
          <cell r="G521">
            <v>900</v>
          </cell>
          <cell r="H521">
            <v>10</v>
          </cell>
          <cell r="I521">
            <v>10</v>
          </cell>
          <cell r="J521">
            <v>10</v>
          </cell>
          <cell r="K521">
            <v>10</v>
          </cell>
          <cell r="L521">
            <v>10</v>
          </cell>
          <cell r="M521">
            <v>10</v>
          </cell>
          <cell r="N521">
            <v>10</v>
          </cell>
          <cell r="O521">
            <v>10</v>
          </cell>
          <cell r="P521">
            <v>10</v>
          </cell>
        </row>
        <row r="522">
          <cell r="B522" t="str">
            <v>06.04.01.03.12</v>
          </cell>
          <cell r="C522" t="str">
            <v>Geotextiles/Geogrids</v>
          </cell>
          <cell r="D522" t="str">
            <v>m2</v>
          </cell>
          <cell r="E522">
            <v>10</v>
          </cell>
          <cell r="F522">
            <v>90</v>
          </cell>
          <cell r="G522">
            <v>900</v>
          </cell>
          <cell r="H522">
            <v>10</v>
          </cell>
          <cell r="I522">
            <v>10</v>
          </cell>
          <cell r="J522">
            <v>10</v>
          </cell>
          <cell r="K522">
            <v>10</v>
          </cell>
          <cell r="L522">
            <v>10</v>
          </cell>
          <cell r="M522">
            <v>10</v>
          </cell>
          <cell r="N522">
            <v>10</v>
          </cell>
          <cell r="O522">
            <v>10</v>
          </cell>
          <cell r="P522">
            <v>10</v>
          </cell>
        </row>
        <row r="523">
          <cell r="B523" t="str">
            <v>06.04.01.03.16</v>
          </cell>
          <cell r="C523" t="str">
            <v>Bases - Cable Sealing Ends</v>
          </cell>
          <cell r="D523" t="str">
            <v>m3</v>
          </cell>
          <cell r="E523">
            <v>10</v>
          </cell>
          <cell r="F523">
            <v>90</v>
          </cell>
          <cell r="G523">
            <v>900</v>
          </cell>
          <cell r="H523">
            <v>10</v>
          </cell>
          <cell r="I523">
            <v>10</v>
          </cell>
          <cell r="J523">
            <v>10</v>
          </cell>
          <cell r="K523">
            <v>10</v>
          </cell>
          <cell r="L523">
            <v>10</v>
          </cell>
          <cell r="M523">
            <v>10</v>
          </cell>
          <cell r="N523">
            <v>10</v>
          </cell>
          <cell r="O523">
            <v>10</v>
          </cell>
          <cell r="P523">
            <v>10</v>
          </cell>
        </row>
        <row r="524">
          <cell r="B524" t="str">
            <v>06.04.01.03.17</v>
          </cell>
          <cell r="C524" t="str">
            <v>Bases - Gantry</v>
          </cell>
          <cell r="D524" t="str">
            <v>m3</v>
          </cell>
          <cell r="E524">
            <v>10</v>
          </cell>
          <cell r="F524">
            <v>90</v>
          </cell>
          <cell r="G524">
            <v>900</v>
          </cell>
          <cell r="H524">
            <v>10</v>
          </cell>
          <cell r="I524">
            <v>10</v>
          </cell>
          <cell r="J524">
            <v>10</v>
          </cell>
          <cell r="K524">
            <v>10</v>
          </cell>
          <cell r="L524">
            <v>10</v>
          </cell>
          <cell r="M524">
            <v>10</v>
          </cell>
          <cell r="N524">
            <v>10</v>
          </cell>
          <cell r="O524">
            <v>10</v>
          </cell>
          <cell r="P524">
            <v>10</v>
          </cell>
        </row>
        <row r="525">
          <cell r="B525" t="str">
            <v>06.04.01.03.20</v>
          </cell>
          <cell r="C525" t="str">
            <v>LV Troughing - Precast Inc Concrete Lids</v>
          </cell>
          <cell r="D525" t="str">
            <v>m</v>
          </cell>
          <cell r="E525">
            <v>10</v>
          </cell>
          <cell r="F525">
            <v>90</v>
          </cell>
          <cell r="G525">
            <v>900</v>
          </cell>
          <cell r="H525">
            <v>10</v>
          </cell>
          <cell r="I525">
            <v>10</v>
          </cell>
          <cell r="J525">
            <v>10</v>
          </cell>
          <cell r="K525">
            <v>10</v>
          </cell>
          <cell r="L525">
            <v>10</v>
          </cell>
          <cell r="M525">
            <v>10</v>
          </cell>
          <cell r="N525">
            <v>10</v>
          </cell>
          <cell r="O525">
            <v>10</v>
          </cell>
          <cell r="P525">
            <v>10</v>
          </cell>
        </row>
        <row r="526">
          <cell r="B526" t="str">
            <v>06.04.01.03.21</v>
          </cell>
          <cell r="C526" t="str">
            <v>Drainage</v>
          </cell>
          <cell r="D526" t="str">
            <v>m</v>
          </cell>
          <cell r="E526">
            <v>10</v>
          </cell>
          <cell r="F526">
            <v>90</v>
          </cell>
          <cell r="G526">
            <v>900</v>
          </cell>
          <cell r="H526">
            <v>10</v>
          </cell>
          <cell r="I526">
            <v>10</v>
          </cell>
          <cell r="J526">
            <v>10</v>
          </cell>
          <cell r="K526">
            <v>10</v>
          </cell>
          <cell r="L526">
            <v>10</v>
          </cell>
          <cell r="M526">
            <v>10</v>
          </cell>
          <cell r="N526">
            <v>10</v>
          </cell>
          <cell r="O526">
            <v>10</v>
          </cell>
          <cell r="P526">
            <v>10</v>
          </cell>
        </row>
        <row r="527">
          <cell r="B527" t="str">
            <v>06.04.01.03.22</v>
          </cell>
          <cell r="C527" t="str">
            <v>Earthing</v>
          </cell>
          <cell r="D527">
            <v>0</v>
          </cell>
          <cell r="E527">
            <v>0</v>
          </cell>
          <cell r="F527">
            <v>0</v>
          </cell>
          <cell r="G527">
            <v>900</v>
          </cell>
          <cell r="H527">
            <v>100</v>
          </cell>
          <cell r="I527">
            <v>100</v>
          </cell>
          <cell r="J527">
            <v>100</v>
          </cell>
          <cell r="K527">
            <v>100</v>
          </cell>
          <cell r="L527">
            <v>100</v>
          </cell>
          <cell r="M527">
            <v>100</v>
          </cell>
          <cell r="N527">
            <v>100</v>
          </cell>
          <cell r="O527">
            <v>100</v>
          </cell>
          <cell r="P527">
            <v>100</v>
          </cell>
        </row>
        <row r="528">
          <cell r="B528" t="str">
            <v>06.04.01.03.22.01</v>
          </cell>
          <cell r="C528" t="str">
            <v>Earth Mat</v>
          </cell>
          <cell r="D528" t="str">
            <v>Sum</v>
          </cell>
          <cell r="E528">
            <v>10</v>
          </cell>
          <cell r="F528">
            <v>90</v>
          </cell>
          <cell r="G528">
            <v>900</v>
          </cell>
          <cell r="H528">
            <v>10</v>
          </cell>
          <cell r="I528">
            <v>10</v>
          </cell>
          <cell r="J528">
            <v>10</v>
          </cell>
          <cell r="K528">
            <v>10</v>
          </cell>
          <cell r="L528">
            <v>10</v>
          </cell>
          <cell r="M528">
            <v>10</v>
          </cell>
          <cell r="N528">
            <v>10</v>
          </cell>
          <cell r="O528">
            <v>10</v>
          </cell>
          <cell r="P528">
            <v>10</v>
          </cell>
        </row>
        <row r="529">
          <cell r="B529" t="str">
            <v>06.04.01.03.23</v>
          </cell>
          <cell r="C529" t="str">
            <v>Roads &amp; Pavements</v>
          </cell>
          <cell r="D529">
            <v>0</v>
          </cell>
          <cell r="E529">
            <v>0</v>
          </cell>
          <cell r="F529">
            <v>0</v>
          </cell>
          <cell r="G529">
            <v>1800</v>
          </cell>
          <cell r="H529">
            <v>200</v>
          </cell>
          <cell r="I529">
            <v>200</v>
          </cell>
          <cell r="J529">
            <v>200</v>
          </cell>
          <cell r="K529">
            <v>200</v>
          </cell>
          <cell r="L529">
            <v>200</v>
          </cell>
          <cell r="M529">
            <v>200</v>
          </cell>
          <cell r="N529">
            <v>200</v>
          </cell>
          <cell r="O529">
            <v>200</v>
          </cell>
          <cell r="P529">
            <v>200</v>
          </cell>
        </row>
        <row r="530">
          <cell r="B530" t="str">
            <v>06.04.01.03.23.01</v>
          </cell>
          <cell r="C530" t="str">
            <v>New Road Construction (150mm AC32 Base, 60mm Binder, 40mm HRA)</v>
          </cell>
          <cell r="D530" t="str">
            <v>m2</v>
          </cell>
          <cell r="E530">
            <v>10</v>
          </cell>
          <cell r="F530">
            <v>90</v>
          </cell>
          <cell r="G530">
            <v>900</v>
          </cell>
          <cell r="H530">
            <v>10</v>
          </cell>
          <cell r="I530">
            <v>10</v>
          </cell>
          <cell r="J530">
            <v>10</v>
          </cell>
          <cell r="K530">
            <v>10</v>
          </cell>
          <cell r="L530">
            <v>10</v>
          </cell>
          <cell r="M530">
            <v>10</v>
          </cell>
          <cell r="N530">
            <v>10</v>
          </cell>
          <cell r="O530">
            <v>10</v>
          </cell>
          <cell r="P530">
            <v>10</v>
          </cell>
        </row>
        <row r="531">
          <cell r="B531" t="str">
            <v>06.04.01.03.23.08</v>
          </cell>
          <cell r="C531" t="str">
            <v>Concrete Perimeter Footpath 1m wide</v>
          </cell>
          <cell r="D531" t="str">
            <v>m</v>
          </cell>
          <cell r="E531">
            <v>10</v>
          </cell>
          <cell r="F531">
            <v>90</v>
          </cell>
          <cell r="G531">
            <v>900</v>
          </cell>
          <cell r="H531">
            <v>10</v>
          </cell>
          <cell r="I531">
            <v>10</v>
          </cell>
          <cell r="J531">
            <v>10</v>
          </cell>
          <cell r="K531">
            <v>10</v>
          </cell>
          <cell r="L531">
            <v>10</v>
          </cell>
          <cell r="M531">
            <v>10</v>
          </cell>
          <cell r="N531">
            <v>10</v>
          </cell>
          <cell r="O531">
            <v>10</v>
          </cell>
          <cell r="P531">
            <v>10</v>
          </cell>
        </row>
        <row r="532">
          <cell r="B532" t="str">
            <v>06.04.01.03.26</v>
          </cell>
          <cell r="C532" t="str">
            <v>Compound Finish</v>
          </cell>
          <cell r="D532">
            <v>0</v>
          </cell>
          <cell r="E532">
            <v>0</v>
          </cell>
          <cell r="F532">
            <v>0</v>
          </cell>
          <cell r="G532">
            <v>2700</v>
          </cell>
          <cell r="H532">
            <v>300</v>
          </cell>
          <cell r="I532">
            <v>300</v>
          </cell>
          <cell r="J532">
            <v>300</v>
          </cell>
          <cell r="K532">
            <v>300</v>
          </cell>
          <cell r="L532">
            <v>300</v>
          </cell>
          <cell r="M532">
            <v>300</v>
          </cell>
          <cell r="N532">
            <v>300</v>
          </cell>
          <cell r="O532">
            <v>300</v>
          </cell>
          <cell r="P532">
            <v>300</v>
          </cell>
        </row>
        <row r="533">
          <cell r="B533" t="str">
            <v>06.04.01.03.26.01</v>
          </cell>
          <cell r="C533" t="str">
            <v>Type 3 fill to bring up levels</v>
          </cell>
          <cell r="D533" t="str">
            <v>m3</v>
          </cell>
          <cell r="E533">
            <v>10</v>
          </cell>
          <cell r="F533">
            <v>90</v>
          </cell>
          <cell r="G533">
            <v>900</v>
          </cell>
          <cell r="H533">
            <v>10</v>
          </cell>
          <cell r="I533">
            <v>10</v>
          </cell>
          <cell r="J533">
            <v>10</v>
          </cell>
          <cell r="K533">
            <v>10</v>
          </cell>
          <cell r="L533">
            <v>10</v>
          </cell>
          <cell r="M533">
            <v>10</v>
          </cell>
          <cell r="N533">
            <v>10</v>
          </cell>
          <cell r="O533">
            <v>10</v>
          </cell>
          <cell r="P533">
            <v>10</v>
          </cell>
        </row>
        <row r="534">
          <cell r="B534" t="str">
            <v>06.04.01.03.26.02</v>
          </cell>
          <cell r="C534" t="str">
            <v>Single size stone laydown</v>
          </cell>
          <cell r="D534" t="str">
            <v>m3</v>
          </cell>
          <cell r="E534">
            <v>10</v>
          </cell>
          <cell r="F534">
            <v>90</v>
          </cell>
          <cell r="G534">
            <v>900</v>
          </cell>
          <cell r="H534">
            <v>10</v>
          </cell>
          <cell r="I534">
            <v>10</v>
          </cell>
          <cell r="J534">
            <v>10</v>
          </cell>
          <cell r="K534">
            <v>10</v>
          </cell>
          <cell r="L534">
            <v>10</v>
          </cell>
          <cell r="M534">
            <v>10</v>
          </cell>
          <cell r="N534">
            <v>10</v>
          </cell>
          <cell r="O534">
            <v>10</v>
          </cell>
          <cell r="P534">
            <v>10</v>
          </cell>
        </row>
        <row r="535">
          <cell r="B535" t="str">
            <v>06.04.01.03.26.03</v>
          </cell>
          <cell r="C535" t="str">
            <v>75mm Chippings</v>
          </cell>
          <cell r="D535" t="str">
            <v>m3</v>
          </cell>
          <cell r="E535">
            <v>10</v>
          </cell>
          <cell r="F535">
            <v>90</v>
          </cell>
          <cell r="G535">
            <v>900</v>
          </cell>
          <cell r="H535">
            <v>10</v>
          </cell>
          <cell r="I535">
            <v>10</v>
          </cell>
          <cell r="J535">
            <v>10</v>
          </cell>
          <cell r="K535">
            <v>10</v>
          </cell>
          <cell r="L535">
            <v>10</v>
          </cell>
          <cell r="M535">
            <v>10</v>
          </cell>
          <cell r="N535">
            <v>10</v>
          </cell>
          <cell r="O535">
            <v>10</v>
          </cell>
          <cell r="P535">
            <v>10</v>
          </cell>
        </row>
        <row r="536">
          <cell r="B536" t="str">
            <v>06.04.01.03.28</v>
          </cell>
          <cell r="C536" t="str">
            <v>Fencing (Permanent) - NGTS 2.2 Cat 2 exc Electrification</v>
          </cell>
          <cell r="D536" t="str">
            <v>m</v>
          </cell>
          <cell r="E536">
            <v>10</v>
          </cell>
          <cell r="F536">
            <v>90</v>
          </cell>
          <cell r="G536">
            <v>900</v>
          </cell>
          <cell r="H536">
            <v>10</v>
          </cell>
          <cell r="I536">
            <v>10</v>
          </cell>
          <cell r="J536">
            <v>10</v>
          </cell>
          <cell r="K536">
            <v>10</v>
          </cell>
          <cell r="L536">
            <v>10</v>
          </cell>
          <cell r="M536">
            <v>10</v>
          </cell>
          <cell r="N536">
            <v>10</v>
          </cell>
          <cell r="O536">
            <v>10</v>
          </cell>
          <cell r="P536">
            <v>10</v>
          </cell>
        </row>
        <row r="537">
          <cell r="B537" t="str">
            <v>06.04.01.03.30</v>
          </cell>
          <cell r="C537" t="str">
            <v>Fencing (Permanent) - Twin Leaf Manual Vehicular Gate</v>
          </cell>
          <cell r="D537" t="str">
            <v>Nr</v>
          </cell>
          <cell r="E537">
            <v>10</v>
          </cell>
          <cell r="F537">
            <v>90</v>
          </cell>
          <cell r="G537">
            <v>900</v>
          </cell>
          <cell r="H537">
            <v>10</v>
          </cell>
          <cell r="I537">
            <v>10</v>
          </cell>
          <cell r="J537">
            <v>10</v>
          </cell>
          <cell r="K537">
            <v>10</v>
          </cell>
          <cell r="L537">
            <v>10</v>
          </cell>
          <cell r="M537">
            <v>10</v>
          </cell>
          <cell r="N537">
            <v>10</v>
          </cell>
          <cell r="O537">
            <v>10</v>
          </cell>
          <cell r="P537">
            <v>10</v>
          </cell>
        </row>
        <row r="538">
          <cell r="B538" t="str">
            <v>06.04.01.07</v>
          </cell>
          <cell r="C538" t="str">
            <v>Provision of Road sweeper (for public highway clearance)</v>
          </cell>
          <cell r="D538" t="str">
            <v>week</v>
          </cell>
          <cell r="E538">
            <v>10</v>
          </cell>
          <cell r="F538">
            <v>90</v>
          </cell>
          <cell r="G538">
            <v>900</v>
          </cell>
          <cell r="H538">
            <v>10</v>
          </cell>
          <cell r="I538">
            <v>10</v>
          </cell>
          <cell r="J538">
            <v>10</v>
          </cell>
          <cell r="K538">
            <v>10</v>
          </cell>
          <cell r="L538">
            <v>10</v>
          </cell>
          <cell r="M538">
            <v>10</v>
          </cell>
          <cell r="N538">
            <v>10</v>
          </cell>
          <cell r="O538">
            <v>10</v>
          </cell>
          <cell r="P538">
            <v>10</v>
          </cell>
        </row>
        <row r="539">
          <cell r="B539" t="str">
            <v>06.04.01.08</v>
          </cell>
          <cell r="C539" t="str">
            <v xml:space="preserve">Wheel wash </v>
          </cell>
          <cell r="D539">
            <v>0</v>
          </cell>
          <cell r="E539">
            <v>0</v>
          </cell>
          <cell r="F539">
            <v>0</v>
          </cell>
          <cell r="G539">
            <v>2700</v>
          </cell>
          <cell r="H539">
            <v>300</v>
          </cell>
          <cell r="I539">
            <v>300</v>
          </cell>
          <cell r="J539">
            <v>300</v>
          </cell>
          <cell r="K539">
            <v>300</v>
          </cell>
          <cell r="L539">
            <v>300</v>
          </cell>
          <cell r="M539">
            <v>300</v>
          </cell>
          <cell r="N539">
            <v>300</v>
          </cell>
          <cell r="O539">
            <v>300</v>
          </cell>
          <cell r="P539">
            <v>300</v>
          </cell>
        </row>
        <row r="540">
          <cell r="B540" t="str">
            <v>06.04.01.08.01</v>
          </cell>
          <cell r="C540" t="str">
            <v>Wheel wash installation</v>
          </cell>
          <cell r="D540" t="str">
            <v>Sum</v>
          </cell>
          <cell r="E540">
            <v>10</v>
          </cell>
          <cell r="F540">
            <v>90</v>
          </cell>
          <cell r="G540">
            <v>900</v>
          </cell>
          <cell r="H540">
            <v>10</v>
          </cell>
          <cell r="I540">
            <v>10</v>
          </cell>
          <cell r="J540">
            <v>10</v>
          </cell>
          <cell r="K540">
            <v>10</v>
          </cell>
          <cell r="L540">
            <v>10</v>
          </cell>
          <cell r="M540">
            <v>10</v>
          </cell>
          <cell r="N540">
            <v>10</v>
          </cell>
          <cell r="O540">
            <v>10</v>
          </cell>
          <cell r="P540">
            <v>10</v>
          </cell>
        </row>
        <row r="541">
          <cell r="B541" t="str">
            <v>06.04.01.08.02</v>
          </cell>
          <cell r="C541" t="str">
            <v>Wheel wash Removal</v>
          </cell>
          <cell r="D541" t="str">
            <v>Sum</v>
          </cell>
          <cell r="E541">
            <v>10</v>
          </cell>
          <cell r="F541">
            <v>90</v>
          </cell>
          <cell r="G541">
            <v>900</v>
          </cell>
          <cell r="H541">
            <v>10</v>
          </cell>
          <cell r="I541">
            <v>10</v>
          </cell>
          <cell r="J541">
            <v>10</v>
          </cell>
          <cell r="K541">
            <v>10</v>
          </cell>
          <cell r="L541">
            <v>10</v>
          </cell>
          <cell r="M541">
            <v>10</v>
          </cell>
          <cell r="N541">
            <v>10</v>
          </cell>
          <cell r="O541">
            <v>10</v>
          </cell>
          <cell r="P541">
            <v>10</v>
          </cell>
        </row>
        <row r="542">
          <cell r="B542" t="str">
            <v>06.04.01.08.03</v>
          </cell>
          <cell r="C542" t="str">
            <v>Wheel wash Operation/ Maintenance</v>
          </cell>
          <cell r="D542" t="str">
            <v>week</v>
          </cell>
          <cell r="E542">
            <v>10</v>
          </cell>
          <cell r="F542">
            <v>90</v>
          </cell>
          <cell r="G542">
            <v>900</v>
          </cell>
          <cell r="H542">
            <v>10</v>
          </cell>
          <cell r="I542">
            <v>10</v>
          </cell>
          <cell r="J542">
            <v>10</v>
          </cell>
          <cell r="K542">
            <v>10</v>
          </cell>
          <cell r="L542">
            <v>10</v>
          </cell>
          <cell r="M542">
            <v>10</v>
          </cell>
          <cell r="N542">
            <v>10</v>
          </cell>
          <cell r="O542">
            <v>10</v>
          </cell>
          <cell r="P542">
            <v>10</v>
          </cell>
        </row>
        <row r="543">
          <cell r="B543" t="str">
            <v>06.04.01.09</v>
          </cell>
          <cell r="C543" t="str">
            <v>Goal Posts (Height barrier)</v>
          </cell>
          <cell r="D543" t="str">
            <v>week</v>
          </cell>
          <cell r="E543">
            <v>10</v>
          </cell>
          <cell r="F543">
            <v>90</v>
          </cell>
          <cell r="G543">
            <v>900</v>
          </cell>
          <cell r="H543">
            <v>10</v>
          </cell>
          <cell r="I543">
            <v>10</v>
          </cell>
          <cell r="J543">
            <v>10</v>
          </cell>
          <cell r="K543">
            <v>10</v>
          </cell>
          <cell r="L543">
            <v>10</v>
          </cell>
          <cell r="M543">
            <v>10</v>
          </cell>
          <cell r="N543">
            <v>10</v>
          </cell>
          <cell r="O543">
            <v>10</v>
          </cell>
          <cell r="P543">
            <v>10</v>
          </cell>
        </row>
        <row r="544">
          <cell r="B544" t="str">
            <v>06.04.01.10</v>
          </cell>
          <cell r="C544" t="str">
            <v>Project Specific Activities - Other</v>
          </cell>
          <cell r="D544">
            <v>0</v>
          </cell>
          <cell r="E544">
            <v>0</v>
          </cell>
          <cell r="F544">
            <v>0</v>
          </cell>
          <cell r="G544">
            <v>900</v>
          </cell>
          <cell r="H544">
            <v>100</v>
          </cell>
          <cell r="I544">
            <v>100</v>
          </cell>
          <cell r="J544">
            <v>100</v>
          </cell>
          <cell r="K544">
            <v>100</v>
          </cell>
          <cell r="L544">
            <v>100</v>
          </cell>
          <cell r="M544">
            <v>100</v>
          </cell>
          <cell r="N544">
            <v>100</v>
          </cell>
          <cell r="O544">
            <v>100</v>
          </cell>
          <cell r="P544">
            <v>100</v>
          </cell>
        </row>
        <row r="545">
          <cell r="B545" t="str">
            <v>06.04.01.10.02</v>
          </cell>
          <cell r="C545" t="str">
            <v>Sub-structure</v>
          </cell>
          <cell r="D545">
            <v>0</v>
          </cell>
          <cell r="E545">
            <v>0</v>
          </cell>
          <cell r="F545">
            <v>0</v>
          </cell>
          <cell r="G545">
            <v>900</v>
          </cell>
          <cell r="H545">
            <v>100</v>
          </cell>
          <cell r="I545">
            <v>100</v>
          </cell>
          <cell r="J545">
            <v>100</v>
          </cell>
          <cell r="K545">
            <v>100</v>
          </cell>
          <cell r="L545">
            <v>100</v>
          </cell>
          <cell r="M545">
            <v>100</v>
          </cell>
          <cell r="N545">
            <v>100</v>
          </cell>
          <cell r="O545">
            <v>100</v>
          </cell>
          <cell r="P545">
            <v>100</v>
          </cell>
        </row>
        <row r="546">
          <cell r="B546" t="str">
            <v>06.04.01.10.02.11</v>
          </cell>
          <cell r="C546" t="str">
            <v xml:space="preserve">Civil escarpement containement </v>
          </cell>
          <cell r="D546" t="str">
            <v>Sum</v>
          </cell>
          <cell r="E546">
            <v>10</v>
          </cell>
          <cell r="F546">
            <v>90</v>
          </cell>
          <cell r="G546">
            <v>900</v>
          </cell>
          <cell r="H546">
            <v>10</v>
          </cell>
          <cell r="I546">
            <v>10</v>
          </cell>
          <cell r="J546">
            <v>10</v>
          </cell>
          <cell r="K546">
            <v>10</v>
          </cell>
          <cell r="L546">
            <v>10</v>
          </cell>
          <cell r="M546">
            <v>10</v>
          </cell>
          <cell r="N546">
            <v>10</v>
          </cell>
          <cell r="O546">
            <v>10</v>
          </cell>
          <cell r="P546">
            <v>10</v>
          </cell>
        </row>
        <row r="547">
          <cell r="B547" t="str">
            <v>06.04.02</v>
          </cell>
          <cell r="C547" t="str">
            <v>Electrical</v>
          </cell>
          <cell r="D547">
            <v>0</v>
          </cell>
          <cell r="E547">
            <v>0</v>
          </cell>
          <cell r="F547">
            <v>0</v>
          </cell>
          <cell r="G547">
            <v>4500</v>
          </cell>
          <cell r="H547">
            <v>500</v>
          </cell>
          <cell r="I547">
            <v>500</v>
          </cell>
          <cell r="J547">
            <v>500</v>
          </cell>
          <cell r="K547">
            <v>500</v>
          </cell>
          <cell r="L547">
            <v>500</v>
          </cell>
          <cell r="M547">
            <v>500</v>
          </cell>
          <cell r="N547">
            <v>500</v>
          </cell>
          <cell r="O547">
            <v>500</v>
          </cell>
          <cell r="P547">
            <v>500</v>
          </cell>
        </row>
        <row r="548">
          <cell r="B548" t="str">
            <v>06.04.02.01</v>
          </cell>
          <cell r="C548" t="str">
            <v xml:space="preserve">Testing and Commissioning </v>
          </cell>
          <cell r="D548">
            <v>0</v>
          </cell>
          <cell r="E548">
            <v>0</v>
          </cell>
          <cell r="F548">
            <v>0</v>
          </cell>
          <cell r="G548">
            <v>4500</v>
          </cell>
          <cell r="H548">
            <v>500</v>
          </cell>
          <cell r="I548">
            <v>500</v>
          </cell>
          <cell r="J548">
            <v>500</v>
          </cell>
          <cell r="K548">
            <v>500</v>
          </cell>
          <cell r="L548">
            <v>500</v>
          </cell>
          <cell r="M548">
            <v>500</v>
          </cell>
          <cell r="N548">
            <v>500</v>
          </cell>
          <cell r="O548">
            <v>500</v>
          </cell>
          <cell r="P548">
            <v>500</v>
          </cell>
        </row>
        <row r="549">
          <cell r="B549" t="str">
            <v>06.04.02.01.06</v>
          </cell>
          <cell r="C549" t="str">
            <v xml:space="preserve">Testing and Commissioning of 400kV System </v>
          </cell>
          <cell r="D549">
            <v>0</v>
          </cell>
          <cell r="E549">
            <v>0</v>
          </cell>
          <cell r="F549">
            <v>0</v>
          </cell>
          <cell r="G549">
            <v>4500</v>
          </cell>
          <cell r="H549">
            <v>500</v>
          </cell>
          <cell r="I549">
            <v>500</v>
          </cell>
          <cell r="J549">
            <v>500</v>
          </cell>
          <cell r="K549">
            <v>500</v>
          </cell>
          <cell r="L549">
            <v>500</v>
          </cell>
          <cell r="M549">
            <v>500</v>
          </cell>
          <cell r="N549">
            <v>500</v>
          </cell>
          <cell r="O549">
            <v>500</v>
          </cell>
          <cell r="P549">
            <v>500</v>
          </cell>
        </row>
        <row r="550">
          <cell r="B550" t="str">
            <v>06.04.02.01.06.01</v>
          </cell>
          <cell r="C550" t="str">
            <v xml:space="preserve">Testing </v>
          </cell>
          <cell r="D550">
            <v>0</v>
          </cell>
          <cell r="E550">
            <v>0</v>
          </cell>
          <cell r="F550">
            <v>0</v>
          </cell>
          <cell r="G550">
            <v>2700</v>
          </cell>
          <cell r="H550">
            <v>300</v>
          </cell>
          <cell r="I550">
            <v>300</v>
          </cell>
          <cell r="J550">
            <v>300</v>
          </cell>
          <cell r="K550">
            <v>300</v>
          </cell>
          <cell r="L550">
            <v>300</v>
          </cell>
          <cell r="M550">
            <v>300</v>
          </cell>
          <cell r="N550">
            <v>300</v>
          </cell>
          <cell r="O550">
            <v>300</v>
          </cell>
          <cell r="P550">
            <v>300</v>
          </cell>
        </row>
        <row r="551">
          <cell r="B551" t="str">
            <v>06.04.02.01.06.01.02</v>
          </cell>
          <cell r="C551" t="str">
            <v>Provision of Plant and Equipment</v>
          </cell>
          <cell r="D551" t="str">
            <v>Sum</v>
          </cell>
          <cell r="E551">
            <v>10</v>
          </cell>
          <cell r="F551">
            <v>90</v>
          </cell>
          <cell r="G551">
            <v>900</v>
          </cell>
          <cell r="H551">
            <v>10</v>
          </cell>
          <cell r="I551">
            <v>10</v>
          </cell>
          <cell r="J551">
            <v>10</v>
          </cell>
          <cell r="K551">
            <v>10</v>
          </cell>
          <cell r="L551">
            <v>10</v>
          </cell>
          <cell r="M551">
            <v>10</v>
          </cell>
          <cell r="N551">
            <v>10</v>
          </cell>
          <cell r="O551">
            <v>10</v>
          </cell>
          <cell r="P551">
            <v>10</v>
          </cell>
        </row>
        <row r="552">
          <cell r="B552" t="str">
            <v>06.04.02.01.06.01.07</v>
          </cell>
          <cell r="C552" t="str">
            <v>Fibre/DTS Testing</v>
          </cell>
          <cell r="D552" t="str">
            <v>Sum</v>
          </cell>
          <cell r="E552">
            <v>10</v>
          </cell>
          <cell r="F552">
            <v>90</v>
          </cell>
          <cell r="G552">
            <v>900</v>
          </cell>
          <cell r="H552">
            <v>10</v>
          </cell>
          <cell r="I552">
            <v>10</v>
          </cell>
          <cell r="J552">
            <v>10</v>
          </cell>
          <cell r="K552">
            <v>10</v>
          </cell>
          <cell r="L552">
            <v>10</v>
          </cell>
          <cell r="M552">
            <v>10</v>
          </cell>
          <cell r="N552">
            <v>10</v>
          </cell>
          <cell r="O552">
            <v>10</v>
          </cell>
          <cell r="P552">
            <v>10</v>
          </cell>
        </row>
        <row r="553">
          <cell r="B553" t="str">
            <v>06.04.02.01.06.01.09</v>
          </cell>
          <cell r="C553" t="str">
            <v>Engineering Staff</v>
          </cell>
          <cell r="D553" t="str">
            <v>Sum</v>
          </cell>
          <cell r="E553">
            <v>10</v>
          </cell>
          <cell r="F553">
            <v>90</v>
          </cell>
          <cell r="G553">
            <v>900</v>
          </cell>
          <cell r="H553">
            <v>10</v>
          </cell>
          <cell r="I553">
            <v>10</v>
          </cell>
          <cell r="J553">
            <v>10</v>
          </cell>
          <cell r="K553">
            <v>10</v>
          </cell>
          <cell r="L553">
            <v>10</v>
          </cell>
          <cell r="M553">
            <v>10</v>
          </cell>
          <cell r="N553">
            <v>10</v>
          </cell>
          <cell r="O553">
            <v>10</v>
          </cell>
          <cell r="P553">
            <v>10</v>
          </cell>
        </row>
        <row r="554">
          <cell r="B554" t="str">
            <v>06.04.02.01.06.02</v>
          </cell>
          <cell r="C554" t="str">
            <v>Commissioning</v>
          </cell>
          <cell r="D554">
            <v>0</v>
          </cell>
          <cell r="E554">
            <v>0</v>
          </cell>
          <cell r="F554">
            <v>0</v>
          </cell>
          <cell r="G554">
            <v>1800</v>
          </cell>
          <cell r="H554">
            <v>200</v>
          </cell>
          <cell r="I554">
            <v>200</v>
          </cell>
          <cell r="J554">
            <v>200</v>
          </cell>
          <cell r="K554">
            <v>200</v>
          </cell>
          <cell r="L554">
            <v>200</v>
          </cell>
          <cell r="M554">
            <v>200</v>
          </cell>
          <cell r="N554">
            <v>200</v>
          </cell>
          <cell r="O554">
            <v>200</v>
          </cell>
          <cell r="P554">
            <v>200</v>
          </cell>
        </row>
        <row r="555">
          <cell r="B555" t="str">
            <v>06.04.02.01.06.02.01</v>
          </cell>
          <cell r="C555" t="str">
            <v>Commissioning panel representation</v>
          </cell>
          <cell r="D555" t="str">
            <v>Sum</v>
          </cell>
          <cell r="E555">
            <v>10</v>
          </cell>
          <cell r="F555">
            <v>90</v>
          </cell>
          <cell r="G555">
            <v>900</v>
          </cell>
          <cell r="H555">
            <v>10</v>
          </cell>
          <cell r="I555">
            <v>10</v>
          </cell>
          <cell r="J555">
            <v>10</v>
          </cell>
          <cell r="K555">
            <v>10</v>
          </cell>
          <cell r="L555">
            <v>10</v>
          </cell>
          <cell r="M555">
            <v>10</v>
          </cell>
          <cell r="N555">
            <v>10</v>
          </cell>
          <cell r="O555">
            <v>10</v>
          </cell>
          <cell r="P555">
            <v>10</v>
          </cell>
        </row>
        <row r="556">
          <cell r="B556" t="str">
            <v>06.04.02.01.06.02.03</v>
          </cell>
          <cell r="C556" t="str">
            <v>System Commissioning</v>
          </cell>
          <cell r="D556" t="str">
            <v>Sum</v>
          </cell>
          <cell r="E556">
            <v>10</v>
          </cell>
          <cell r="F556">
            <v>90</v>
          </cell>
          <cell r="G556">
            <v>900</v>
          </cell>
          <cell r="H556">
            <v>10</v>
          </cell>
          <cell r="I556">
            <v>10</v>
          </cell>
          <cell r="J556">
            <v>10</v>
          </cell>
          <cell r="K556">
            <v>10</v>
          </cell>
          <cell r="L556">
            <v>10</v>
          </cell>
          <cell r="M556">
            <v>10</v>
          </cell>
          <cell r="N556">
            <v>10</v>
          </cell>
          <cell r="O556">
            <v>10</v>
          </cell>
          <cell r="P556">
            <v>10</v>
          </cell>
        </row>
        <row r="557">
          <cell r="B557" t="str">
            <v>06.06</v>
          </cell>
          <cell r="C557" t="str">
            <v>Close Out</v>
          </cell>
          <cell r="D557">
            <v>0</v>
          </cell>
          <cell r="E557">
            <v>0</v>
          </cell>
          <cell r="F557">
            <v>0</v>
          </cell>
          <cell r="G557">
            <v>1800</v>
          </cell>
          <cell r="H557">
            <v>200</v>
          </cell>
          <cell r="I557">
            <v>200</v>
          </cell>
          <cell r="J557">
            <v>200</v>
          </cell>
          <cell r="K557">
            <v>200</v>
          </cell>
          <cell r="L557">
            <v>200</v>
          </cell>
          <cell r="M557">
            <v>200</v>
          </cell>
          <cell r="N557">
            <v>200</v>
          </cell>
          <cell r="O557">
            <v>200</v>
          </cell>
          <cell r="P557">
            <v>200</v>
          </cell>
        </row>
        <row r="558">
          <cell r="B558" t="str">
            <v>06.06.01</v>
          </cell>
          <cell r="C558" t="str">
            <v>As Built</v>
          </cell>
          <cell r="D558" t="str">
            <v>Sum</v>
          </cell>
          <cell r="E558">
            <v>10</v>
          </cell>
          <cell r="F558">
            <v>90</v>
          </cell>
          <cell r="G558">
            <v>900</v>
          </cell>
          <cell r="H558">
            <v>10</v>
          </cell>
          <cell r="I558">
            <v>10</v>
          </cell>
          <cell r="J558">
            <v>10</v>
          </cell>
          <cell r="K558">
            <v>10</v>
          </cell>
          <cell r="L558">
            <v>10</v>
          </cell>
          <cell r="M558">
            <v>10</v>
          </cell>
          <cell r="N558">
            <v>10</v>
          </cell>
          <cell r="O558">
            <v>10</v>
          </cell>
          <cell r="P558">
            <v>10</v>
          </cell>
        </row>
        <row r="559">
          <cell r="B559" t="str">
            <v>06.06.02</v>
          </cell>
          <cell r="C559" t="str">
            <v>Snagging</v>
          </cell>
          <cell r="D559" t="str">
            <v>Sum</v>
          </cell>
          <cell r="E559">
            <v>10</v>
          </cell>
          <cell r="F559">
            <v>90</v>
          </cell>
          <cell r="G559">
            <v>900</v>
          </cell>
          <cell r="H559">
            <v>10</v>
          </cell>
          <cell r="I559">
            <v>10</v>
          </cell>
          <cell r="J559">
            <v>10</v>
          </cell>
          <cell r="K559">
            <v>10</v>
          </cell>
          <cell r="L559">
            <v>10</v>
          </cell>
          <cell r="M559">
            <v>10</v>
          </cell>
          <cell r="N559">
            <v>10</v>
          </cell>
          <cell r="O559">
            <v>10</v>
          </cell>
          <cell r="P559">
            <v>10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gs"/>
      <sheetName val="Plant Rates"/>
      <sheetName val="Gang Rates"/>
      <sheetName val="Cal - Bellmouth"/>
      <sheetName val="Cal Haul Road"/>
      <sheetName val="Materials Rates"/>
      <sheetName val="Percentage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Co"/>
      <sheetName val="Enter_Defaults"/>
      <sheetName val="Ref"/>
      <sheetName val="ICO Turnover"/>
      <sheetName val="Amey TO with JVs"/>
      <sheetName val="Janes Turnover"/>
      <sheetName val="DC - Subs"/>
      <sheetName val="DC - JANES"/>
      <sheetName val="Total DC"/>
      <sheetName val="Bidding"/>
      <sheetName val="OH - Senior"/>
      <sheetName val="OH - Finance"/>
      <sheetName val="OH - HR"/>
      <sheetName val="OH - Quensh"/>
      <sheetName val="OH - Central Bidding"/>
      <sheetName val="OH - Strat Devlpt"/>
      <sheetName val="OH - IT"/>
      <sheetName val="OH - Commercial"/>
      <sheetName val="OH - Legal"/>
      <sheetName val="OH - EXT COMMS"/>
      <sheetName val="OH - Other"/>
      <sheetName val="OH -Waste"/>
      <sheetName val="OH -Business Improvement"/>
      <sheetName val="OH -COO"/>
      <sheetName val="OH -Procurement"/>
      <sheetName val="OH - Total"/>
      <sheetName val="COH  JANES ONLY"/>
      <sheetName val="COH  Finance"/>
      <sheetName val="COH  Management"/>
      <sheetName val="COH  HR"/>
      <sheetName val="COH  OTHER"/>
      <sheetName val="COH  Total"/>
      <sheetName val="Depn &amp; Amort DC"/>
      <sheetName val="Depn &amp; Amort OH"/>
      <sheetName val="Financial Result"/>
      <sheetName val="Tax - P&amp;L &amp; Bal Sheet"/>
      <sheetName val="P&amp;L - Mth"/>
      <sheetName val="P&amp;L - YTD"/>
      <sheetName val="CCH"/>
      <sheetName val="Rcpts &amp; Pymnt - Cash"/>
      <sheetName val="Rcpts &amp; Pymnt - Ringfenced"/>
      <sheetName val="Tangible Asets"/>
      <sheetName val="INTER CONTRACT FUNDING"/>
      <sheetName val="Bal Sheet Movements"/>
      <sheetName val="Bal Sheet Support"/>
      <sheetName val="Acquisition BS"/>
      <sheetName val="Balance Sheet"/>
      <sheetName val="Cash flow"/>
      <sheetName val="Sheet1"/>
    </sheetNames>
    <sheetDataSet>
      <sheetData sheetId="0"/>
      <sheetData sheetId="1"/>
      <sheetData sheetId="2">
        <row r="2">
          <cell r="A2" t="str">
            <v>5321</v>
          </cell>
        </row>
        <row r="3">
          <cell r="A3" t="str">
            <v>IU OVERHEADS</v>
          </cell>
        </row>
        <row r="6">
          <cell r="A6">
            <v>2009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"/>
      <sheetName val="BS"/>
      <sheetName val="CF"/>
      <sheetName val="DC"/>
      <sheetName val="OH"/>
      <sheetName val="Table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Actual</v>
          </cell>
        </row>
        <row r="2">
          <cell r="A2" t="str">
            <v>Budget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Hendry, Neil (MS)" id="{210C2F7D-E50C-4914-A29A-EA3431623416}" userId="S::Neil.Hendry@morgansindall.com::c118a983-d693-48c2-a73a-292f18013e0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0-03-19T14:49:34.52" personId="{210C2F7D-E50C-4914-A29A-EA3431623416}" id="{41DBC4D7-CAB9-4D56-B020-6B032348E239}">
    <text>Welfare Van used for Survey work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CE106"/>
  <sheetViews>
    <sheetView zoomScale="80" zoomScaleNormal="80" zoomScaleSheetLayoutView="100" workbookViewId="0">
      <pane ySplit="2" topLeftCell="A3" activePane="bottomLeft" state="frozen"/>
      <selection pane="bottomLeft" activeCell="I25" sqref="I25"/>
    </sheetView>
  </sheetViews>
  <sheetFormatPr defaultColWidth="9.140625" defaultRowHeight="12.75"/>
  <cols>
    <col min="1" max="1" width="5.42578125" style="85" customWidth="1"/>
    <col min="2" max="2" width="51.85546875" style="85" bestFit="1" customWidth="1"/>
    <col min="3" max="3" width="4.85546875" style="85" customWidth="1"/>
    <col min="4" max="6" width="4.7109375" style="85" customWidth="1"/>
    <col min="7" max="7" width="5.7109375" style="85" customWidth="1"/>
    <col min="8" max="8" width="4.7109375" style="85" customWidth="1"/>
    <col min="9" max="9" width="5.85546875" style="85" customWidth="1"/>
    <col min="10" max="11" width="4.7109375" style="85" customWidth="1"/>
    <col min="12" max="12" width="5.28515625" style="128" customWidth="1"/>
    <col min="13" max="13" width="5" style="85" customWidth="1"/>
    <col min="14" max="14" width="5.42578125" style="85" customWidth="1"/>
    <col min="15" max="20" width="4.7109375" style="85" customWidth="1"/>
    <col min="21" max="21" width="5" style="85" customWidth="1"/>
    <col min="22" max="22" width="6.140625" style="85" customWidth="1"/>
    <col min="23" max="26" width="4.7109375" style="85" customWidth="1"/>
    <col min="27" max="28" width="9.140625" style="85" customWidth="1"/>
    <col min="29" max="29" width="6.28515625" style="128" customWidth="1"/>
    <col min="30" max="35" width="4.42578125" style="85" customWidth="1"/>
    <col min="36" max="37" width="5.42578125" style="85" customWidth="1"/>
    <col min="38" max="38" width="4.42578125" style="85" customWidth="1"/>
    <col min="39" max="42" width="5.42578125" style="85" customWidth="1"/>
    <col min="43" max="44" width="4.42578125" style="85" customWidth="1"/>
    <col min="45" max="46" width="5.42578125" style="85" customWidth="1"/>
    <col min="47" max="51" width="4.42578125" style="85" customWidth="1"/>
    <col min="52" max="53" width="5.42578125" style="85" customWidth="1"/>
    <col min="54" max="54" width="4.42578125" style="85" customWidth="1"/>
    <col min="55" max="55" width="4.7109375" style="85" customWidth="1"/>
    <col min="56" max="56" width="9.140625" style="85"/>
    <col min="57" max="57" width="2.28515625" style="85" bestFit="1" customWidth="1"/>
    <col min="58" max="62" width="4.42578125" style="85" bestFit="1" customWidth="1"/>
    <col min="63" max="64" width="5.5703125" style="85" bestFit="1" customWidth="1"/>
    <col min="65" max="65" width="4.42578125" style="85" bestFit="1" customWidth="1"/>
    <col min="66" max="69" width="5.5703125" style="85" bestFit="1" customWidth="1"/>
    <col min="70" max="71" width="4.42578125" style="85" bestFit="1" customWidth="1"/>
    <col min="72" max="73" width="5.5703125" style="85" bestFit="1" customWidth="1"/>
    <col min="74" max="78" width="4.42578125" style="85" bestFit="1" customWidth="1"/>
    <col min="79" max="80" width="5.5703125" style="85" bestFit="1" customWidth="1"/>
    <col min="81" max="81" width="4.42578125" style="85" bestFit="1" customWidth="1"/>
    <col min="82" max="82" width="4.28515625" style="85" bestFit="1" customWidth="1"/>
    <col min="83" max="16384" width="9.140625" style="85"/>
  </cols>
  <sheetData>
    <row r="1" spans="1:83">
      <c r="A1" s="1035" t="s">
        <v>30</v>
      </c>
      <c r="B1" s="1036"/>
      <c r="C1" s="1030">
        <v>2020</v>
      </c>
      <c r="D1" s="1031"/>
      <c r="E1" s="1031"/>
      <c r="F1" s="1031"/>
      <c r="G1" s="1031"/>
      <c r="H1" s="1031"/>
      <c r="I1" s="1031"/>
      <c r="J1" s="1031"/>
      <c r="K1" s="1032"/>
      <c r="L1" s="1030">
        <v>2021</v>
      </c>
      <c r="M1" s="1031"/>
      <c r="N1" s="1031"/>
      <c r="O1" s="1031"/>
      <c r="P1" s="1031"/>
      <c r="Q1" s="1031"/>
      <c r="R1" s="1031"/>
      <c r="S1" s="1031"/>
      <c r="T1" s="1031"/>
      <c r="U1" s="1031"/>
      <c r="V1" s="1031"/>
      <c r="W1" s="1032"/>
      <c r="X1" s="1030">
        <v>2022</v>
      </c>
      <c r="Y1" s="1031"/>
      <c r="Z1" s="1032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  <c r="AU1" s="225"/>
      <c r="AV1" s="225"/>
      <c r="AW1" s="225"/>
      <c r="AX1" s="225"/>
      <c r="AY1" s="225"/>
      <c r="AZ1" s="225"/>
      <c r="BA1" s="225"/>
      <c r="BB1" s="225"/>
      <c r="BC1" s="225"/>
      <c r="BD1" s="225"/>
      <c r="BE1" s="225"/>
      <c r="BF1" s="225"/>
      <c r="BG1" s="225"/>
      <c r="BH1" s="225"/>
      <c r="BI1" s="225"/>
      <c r="BJ1" s="225"/>
      <c r="BK1" s="225"/>
      <c r="BL1" s="225"/>
      <c r="BM1" s="225"/>
      <c r="BN1" s="225"/>
      <c r="BO1" s="225"/>
      <c r="BP1" s="225"/>
      <c r="BQ1" s="225"/>
      <c r="BR1" s="225"/>
      <c r="BS1" s="225"/>
      <c r="BT1" s="225"/>
      <c r="BU1" s="225"/>
      <c r="BV1" s="225"/>
      <c r="BW1" s="225"/>
      <c r="BX1" s="225"/>
      <c r="BY1" s="225"/>
      <c r="BZ1" s="225"/>
      <c r="CA1" s="225"/>
      <c r="CB1" s="225"/>
      <c r="CC1" s="225"/>
      <c r="CD1" s="225"/>
      <c r="CE1" s="225"/>
    </row>
    <row r="2" spans="1:83" ht="13.5" thickBot="1">
      <c r="A2" s="86" t="s">
        <v>31</v>
      </c>
      <c r="B2" s="87" t="s">
        <v>32</v>
      </c>
      <c r="C2" s="218" t="s">
        <v>33</v>
      </c>
      <c r="D2" s="218" t="s">
        <v>34</v>
      </c>
      <c r="E2" s="218" t="s">
        <v>35</v>
      </c>
      <c r="F2" s="218" t="s">
        <v>36</v>
      </c>
      <c r="G2" s="218" t="s">
        <v>37</v>
      </c>
      <c r="H2" s="218" t="s">
        <v>38</v>
      </c>
      <c r="I2" s="218" t="s">
        <v>39</v>
      </c>
      <c r="J2" s="218" t="s">
        <v>40</v>
      </c>
      <c r="K2" s="218" t="s">
        <v>41</v>
      </c>
      <c r="L2" s="88" t="s">
        <v>42</v>
      </c>
      <c r="M2" s="219" t="s">
        <v>43</v>
      </c>
      <c r="N2" s="219" t="s">
        <v>44</v>
      </c>
      <c r="O2" s="219" t="s">
        <v>33</v>
      </c>
      <c r="P2" s="219" t="s">
        <v>34</v>
      </c>
      <c r="Q2" s="219" t="s">
        <v>35</v>
      </c>
      <c r="R2" s="219" t="s">
        <v>36</v>
      </c>
      <c r="S2" s="219" t="s">
        <v>37</v>
      </c>
      <c r="T2" s="219" t="s">
        <v>38</v>
      </c>
      <c r="U2" s="219" t="s">
        <v>39</v>
      </c>
      <c r="V2" s="219" t="s">
        <v>40</v>
      </c>
      <c r="W2" s="220" t="s">
        <v>41</v>
      </c>
      <c r="X2" s="221" t="s">
        <v>42</v>
      </c>
      <c r="Y2" s="222" t="s">
        <v>43</v>
      </c>
      <c r="Z2" s="223" t="s">
        <v>44</v>
      </c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225"/>
      <c r="BE2" s="225"/>
      <c r="BF2" s="225"/>
      <c r="BG2" s="225"/>
      <c r="BH2" s="225"/>
      <c r="BI2" s="225"/>
      <c r="BJ2" s="225"/>
      <c r="BK2" s="225"/>
      <c r="BL2" s="225"/>
      <c r="BM2" s="225"/>
      <c r="BN2" s="225"/>
      <c r="BO2" s="225"/>
      <c r="BP2" s="225"/>
      <c r="BQ2" s="225"/>
      <c r="BR2" s="225"/>
      <c r="BS2" s="225"/>
      <c r="BT2" s="225"/>
      <c r="BU2" s="225"/>
      <c r="BV2" s="225"/>
      <c r="BW2" s="225"/>
      <c r="BX2" s="225"/>
      <c r="BY2" s="225"/>
      <c r="BZ2" s="225"/>
      <c r="CA2" s="225"/>
      <c r="CB2" s="225"/>
      <c r="CC2" s="225"/>
      <c r="CD2" s="225"/>
      <c r="CE2" s="225"/>
    </row>
    <row r="3" spans="1:83" ht="12.75" customHeight="1">
      <c r="A3" s="89">
        <v>1</v>
      </c>
      <c r="B3" s="90" t="s">
        <v>45</v>
      </c>
      <c r="C3" s="91"/>
      <c r="D3" s="92"/>
      <c r="E3" s="93"/>
      <c r="F3" s="94"/>
      <c r="G3" s="94"/>
      <c r="H3" s="94"/>
      <c r="I3" s="94"/>
      <c r="J3" s="94"/>
      <c r="K3" s="95"/>
      <c r="L3" s="96"/>
      <c r="M3" s="94"/>
      <c r="N3" s="94"/>
      <c r="O3" s="95"/>
      <c r="P3" s="94"/>
      <c r="Q3" s="93"/>
      <c r="R3" s="94"/>
      <c r="S3" s="94"/>
      <c r="T3" s="95"/>
      <c r="U3" s="94"/>
      <c r="V3" s="93"/>
      <c r="W3" s="97"/>
      <c r="X3" s="98"/>
      <c r="Y3" s="95"/>
      <c r="Z3" s="97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  <c r="BM3" s="225"/>
      <c r="BN3" s="225"/>
      <c r="BO3" s="225"/>
      <c r="BP3" s="225"/>
      <c r="BQ3" s="225"/>
      <c r="BR3" s="225"/>
      <c r="BS3" s="225"/>
      <c r="BT3" s="225"/>
      <c r="BU3" s="225"/>
      <c r="BV3" s="225"/>
      <c r="BW3" s="225"/>
      <c r="BX3" s="225"/>
      <c r="BY3" s="225"/>
      <c r="BZ3" s="225"/>
      <c r="CA3" s="225"/>
      <c r="CB3" s="225"/>
      <c r="CC3" s="225"/>
      <c r="CD3" s="225"/>
      <c r="CE3" s="225"/>
    </row>
    <row r="4" spans="1:83" ht="12.75" customHeight="1">
      <c r="A4" s="99">
        <v>1</v>
      </c>
      <c r="B4" s="100" t="s">
        <v>46</v>
      </c>
      <c r="C4" s="101"/>
      <c r="D4" s="102"/>
      <c r="E4" s="103"/>
      <c r="F4" s="104"/>
      <c r="G4" s="104">
        <v>0</v>
      </c>
      <c r="H4" s="104">
        <v>80</v>
      </c>
      <c r="I4" s="104">
        <v>0</v>
      </c>
      <c r="J4" s="104">
        <v>0</v>
      </c>
      <c r="K4" s="105">
        <v>0</v>
      </c>
      <c r="L4" s="106">
        <v>0</v>
      </c>
      <c r="M4" s="104">
        <v>0</v>
      </c>
      <c r="N4" s="104">
        <v>0</v>
      </c>
      <c r="O4" s="104">
        <v>0</v>
      </c>
      <c r="P4" s="104">
        <v>0</v>
      </c>
      <c r="Q4" s="107">
        <v>0</v>
      </c>
      <c r="R4" s="104"/>
      <c r="S4" s="104"/>
      <c r="T4" s="104"/>
      <c r="U4" s="104"/>
      <c r="V4" s="107"/>
      <c r="W4" s="108"/>
      <c r="X4" s="109"/>
      <c r="Y4" s="104"/>
      <c r="Z4" s="108"/>
      <c r="AD4" s="225"/>
      <c r="AE4" s="225"/>
      <c r="AF4" s="225"/>
      <c r="AG4" s="225"/>
      <c r="AH4" s="225"/>
      <c r="AI4" s="225"/>
      <c r="AJ4" s="225"/>
      <c r="AK4" s="225"/>
      <c r="AL4" s="225"/>
      <c r="AM4" s="225"/>
      <c r="AN4" s="225"/>
      <c r="AO4" s="225"/>
      <c r="AP4" s="225"/>
      <c r="AQ4" s="225"/>
      <c r="AR4" s="225"/>
      <c r="AS4" s="225"/>
      <c r="AT4" s="225"/>
      <c r="AU4" s="225"/>
      <c r="AV4" s="225"/>
      <c r="AW4" s="225"/>
      <c r="AX4" s="225"/>
      <c r="AY4" s="225"/>
      <c r="AZ4" s="225"/>
      <c r="BA4" s="225"/>
      <c r="BB4" s="225"/>
      <c r="BC4" s="225"/>
      <c r="BD4" s="225"/>
      <c r="BE4" s="225"/>
      <c r="BF4" s="225"/>
      <c r="BG4" s="225"/>
      <c r="BH4" s="225"/>
      <c r="BI4" s="225"/>
      <c r="BJ4" s="225"/>
      <c r="BK4" s="225"/>
      <c r="BL4" s="225"/>
      <c r="BM4" s="225"/>
      <c r="BN4" s="225"/>
      <c r="BO4" s="225"/>
      <c r="BP4" s="225"/>
      <c r="BQ4" s="225"/>
      <c r="BR4" s="225"/>
      <c r="BS4" s="225"/>
      <c r="BT4" s="225"/>
      <c r="BU4" s="225"/>
      <c r="BV4" s="225"/>
      <c r="BW4" s="225"/>
      <c r="BX4" s="225"/>
      <c r="BY4" s="225"/>
      <c r="BZ4" s="225"/>
      <c r="CA4" s="225"/>
      <c r="CB4" s="225"/>
      <c r="CC4" s="225"/>
      <c r="CD4" s="225"/>
      <c r="CE4" s="225"/>
    </row>
    <row r="5" spans="1:83" ht="12.75" customHeight="1">
      <c r="A5" s="110"/>
      <c r="B5" s="100" t="s">
        <v>47</v>
      </c>
      <c r="C5" s="101"/>
      <c r="D5" s="102"/>
      <c r="E5" s="103"/>
      <c r="F5" s="104"/>
      <c r="G5" s="104">
        <v>0</v>
      </c>
      <c r="H5" s="104">
        <v>400</v>
      </c>
      <c r="I5" s="104">
        <v>0</v>
      </c>
      <c r="J5" s="104">
        <v>0</v>
      </c>
      <c r="K5" s="105">
        <v>0</v>
      </c>
      <c r="L5" s="106">
        <v>0</v>
      </c>
      <c r="M5" s="104">
        <v>0</v>
      </c>
      <c r="N5" s="104">
        <v>0</v>
      </c>
      <c r="O5" s="104">
        <v>0</v>
      </c>
      <c r="P5" s="104">
        <v>0</v>
      </c>
      <c r="Q5" s="107">
        <v>0</v>
      </c>
      <c r="R5" s="104"/>
      <c r="S5" s="104"/>
      <c r="T5" s="104"/>
      <c r="U5" s="104"/>
      <c r="V5" s="107"/>
      <c r="W5" s="108"/>
      <c r="X5" s="109"/>
      <c r="Y5" s="104"/>
      <c r="Z5" s="108"/>
      <c r="AD5" s="225"/>
      <c r="AE5" s="225"/>
      <c r="AF5" s="225"/>
      <c r="AG5" s="225"/>
      <c r="AH5" s="225"/>
      <c r="AI5" s="225"/>
      <c r="AJ5" s="225"/>
      <c r="AK5" s="225"/>
      <c r="AL5" s="225"/>
      <c r="AM5" s="225"/>
      <c r="AN5" s="225"/>
      <c r="AO5" s="225"/>
      <c r="AP5" s="225"/>
      <c r="AQ5" s="225"/>
      <c r="AR5" s="225"/>
      <c r="AS5" s="225"/>
      <c r="AT5" s="225"/>
      <c r="AU5" s="225"/>
      <c r="AV5" s="225"/>
      <c r="AW5" s="225"/>
      <c r="AX5" s="225"/>
      <c r="AY5" s="225"/>
      <c r="AZ5" s="225"/>
      <c r="BA5" s="225"/>
      <c r="BB5" s="225"/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  <c r="BR5" s="225"/>
      <c r="BS5" s="225"/>
      <c r="BT5" s="225"/>
      <c r="BU5" s="225"/>
      <c r="BV5" s="225"/>
      <c r="BW5" s="225"/>
      <c r="BX5" s="225"/>
      <c r="BY5" s="225"/>
      <c r="BZ5" s="225"/>
      <c r="CA5" s="225"/>
      <c r="CB5" s="225"/>
      <c r="CC5" s="225"/>
      <c r="CD5" s="225"/>
      <c r="CE5" s="225"/>
    </row>
    <row r="6" spans="1:83" ht="12.75" customHeight="1">
      <c r="A6" s="111">
        <v>2</v>
      </c>
      <c r="B6" s="90" t="s">
        <v>48</v>
      </c>
      <c r="C6" s="112"/>
      <c r="D6" s="113"/>
      <c r="E6" s="114"/>
      <c r="F6" s="115"/>
      <c r="G6" s="115"/>
      <c r="H6" s="115"/>
      <c r="I6" s="115"/>
      <c r="J6" s="115"/>
      <c r="K6" s="116"/>
      <c r="L6" s="117"/>
      <c r="M6" s="115"/>
      <c r="N6" s="115"/>
      <c r="O6" s="116"/>
      <c r="P6" s="115"/>
      <c r="Q6" s="114"/>
      <c r="R6" s="115"/>
      <c r="S6" s="115"/>
      <c r="T6" s="116"/>
      <c r="U6" s="115"/>
      <c r="V6" s="114"/>
      <c r="W6" s="118"/>
      <c r="X6" s="119"/>
      <c r="Y6" s="116"/>
      <c r="Z6" s="118"/>
      <c r="AD6" s="225"/>
      <c r="AE6" s="225"/>
      <c r="AF6" s="225"/>
      <c r="AG6" s="225"/>
      <c r="AH6" s="225"/>
      <c r="AI6" s="225"/>
      <c r="AJ6" s="225"/>
      <c r="AK6" s="225"/>
      <c r="AL6" s="225"/>
      <c r="AM6" s="225"/>
      <c r="AN6" s="225"/>
      <c r="AO6" s="225"/>
      <c r="AP6" s="225"/>
      <c r="AQ6" s="225"/>
      <c r="AR6" s="225"/>
      <c r="AS6" s="225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5"/>
      <c r="BI6" s="225"/>
      <c r="BJ6" s="225"/>
      <c r="BK6" s="225"/>
      <c r="BL6" s="225"/>
      <c r="BM6" s="225"/>
      <c r="BN6" s="225"/>
      <c r="BO6" s="225"/>
      <c r="BP6" s="225"/>
      <c r="BQ6" s="225"/>
      <c r="BR6" s="225"/>
      <c r="BS6" s="225"/>
      <c r="BT6" s="225"/>
      <c r="BU6" s="225"/>
      <c r="BV6" s="225"/>
      <c r="BW6" s="225"/>
      <c r="BX6" s="225"/>
      <c r="BY6" s="225"/>
      <c r="BZ6" s="225"/>
      <c r="CA6" s="225"/>
      <c r="CB6" s="225"/>
      <c r="CC6" s="225"/>
      <c r="CD6" s="225"/>
      <c r="CE6" s="225"/>
    </row>
    <row r="7" spans="1:83" ht="12.75" customHeight="1">
      <c r="A7" s="99">
        <v>2</v>
      </c>
      <c r="B7" s="100" t="s">
        <v>46</v>
      </c>
      <c r="C7" s="101"/>
      <c r="D7" s="102"/>
      <c r="E7" s="120"/>
      <c r="F7" s="121"/>
      <c r="G7" s="121"/>
      <c r="H7" s="120">
        <v>20</v>
      </c>
      <c r="I7" s="121">
        <v>100</v>
      </c>
      <c r="J7" s="121">
        <v>100</v>
      </c>
      <c r="K7" s="121">
        <v>80</v>
      </c>
      <c r="L7" s="106">
        <v>0</v>
      </c>
      <c r="M7" s="104">
        <v>0</v>
      </c>
      <c r="N7" s="104">
        <v>0</v>
      </c>
      <c r="O7" s="104">
        <v>0</v>
      </c>
      <c r="P7" s="104">
        <v>0</v>
      </c>
      <c r="Q7" s="107">
        <v>0</v>
      </c>
      <c r="R7" s="104"/>
      <c r="S7" s="104"/>
      <c r="T7" s="104"/>
      <c r="U7" s="104"/>
      <c r="V7" s="107"/>
      <c r="W7" s="108"/>
      <c r="X7" s="109"/>
      <c r="Y7" s="104"/>
      <c r="Z7" s="108"/>
      <c r="AD7" s="225"/>
      <c r="AE7" s="225"/>
      <c r="AF7" s="225"/>
      <c r="AG7" s="225"/>
      <c r="AH7" s="225"/>
      <c r="AI7" s="225"/>
      <c r="AJ7" s="225"/>
      <c r="AK7" s="225"/>
      <c r="AL7" s="225"/>
      <c r="AM7" s="225"/>
      <c r="AN7" s="225"/>
      <c r="AO7" s="225"/>
      <c r="AP7" s="225"/>
      <c r="AQ7" s="225"/>
      <c r="AR7" s="225"/>
      <c r="AS7" s="225"/>
      <c r="AT7" s="225"/>
      <c r="AU7" s="225"/>
      <c r="AV7" s="225"/>
      <c r="AW7" s="225"/>
      <c r="AX7" s="225"/>
      <c r="AY7" s="225"/>
      <c r="AZ7" s="225"/>
      <c r="BA7" s="225"/>
      <c r="BB7" s="225"/>
      <c r="BC7" s="225"/>
      <c r="BD7" s="225"/>
      <c r="BE7" s="225"/>
      <c r="BF7" s="225"/>
      <c r="BG7" s="225"/>
      <c r="BH7" s="225"/>
      <c r="BI7" s="225"/>
      <c r="BJ7" s="225"/>
      <c r="BK7" s="225"/>
      <c r="BL7" s="225"/>
      <c r="BM7" s="225"/>
      <c r="BN7" s="225"/>
      <c r="BO7" s="225"/>
      <c r="BP7" s="225"/>
      <c r="BQ7" s="225"/>
      <c r="BR7" s="225"/>
      <c r="BS7" s="225"/>
      <c r="BT7" s="225"/>
      <c r="BU7" s="225"/>
      <c r="BV7" s="225"/>
      <c r="BW7" s="225"/>
      <c r="BX7" s="225"/>
      <c r="BY7" s="225"/>
      <c r="BZ7" s="225"/>
      <c r="CA7" s="225"/>
      <c r="CB7" s="225"/>
      <c r="CC7" s="225"/>
      <c r="CD7" s="225"/>
      <c r="CE7" s="225"/>
    </row>
    <row r="8" spans="1:83" ht="12.75" customHeight="1">
      <c r="A8" s="110"/>
      <c r="B8" s="100" t="s">
        <v>47</v>
      </c>
      <c r="C8" s="101"/>
      <c r="D8" s="102"/>
      <c r="E8" s="120"/>
      <c r="F8" s="121"/>
      <c r="G8" s="121"/>
      <c r="H8" s="121">
        <v>250</v>
      </c>
      <c r="I8" s="104">
        <v>500</v>
      </c>
      <c r="J8" s="104">
        <v>500</v>
      </c>
      <c r="K8" s="105">
        <v>400</v>
      </c>
      <c r="L8" s="106">
        <v>0</v>
      </c>
      <c r="M8" s="104">
        <v>0</v>
      </c>
      <c r="N8" s="104">
        <v>0</v>
      </c>
      <c r="O8" s="104">
        <v>0</v>
      </c>
      <c r="P8" s="104">
        <v>0</v>
      </c>
      <c r="Q8" s="107">
        <v>0</v>
      </c>
      <c r="R8" s="104"/>
      <c r="S8" s="104"/>
      <c r="T8" s="104"/>
      <c r="U8" s="104"/>
      <c r="V8" s="107"/>
      <c r="W8" s="108"/>
      <c r="X8" s="109"/>
      <c r="Y8" s="104"/>
      <c r="Z8" s="108"/>
      <c r="AD8" s="225"/>
      <c r="AE8" s="225"/>
      <c r="AF8" s="225"/>
      <c r="AG8" s="225"/>
      <c r="AH8" s="225"/>
      <c r="AI8" s="225"/>
      <c r="AJ8" s="225"/>
      <c r="AK8" s="225"/>
      <c r="AL8" s="225"/>
      <c r="AM8" s="225"/>
      <c r="AN8" s="225"/>
      <c r="AO8" s="225"/>
      <c r="AP8" s="225"/>
      <c r="AQ8" s="225"/>
      <c r="AR8" s="225"/>
      <c r="AS8" s="225"/>
      <c r="AT8" s="225"/>
      <c r="AU8" s="225"/>
      <c r="AV8" s="225"/>
      <c r="AW8" s="225"/>
      <c r="AX8" s="225"/>
      <c r="AY8" s="225"/>
      <c r="AZ8" s="225"/>
      <c r="BA8" s="225"/>
      <c r="BB8" s="225"/>
      <c r="BC8" s="225"/>
      <c r="BD8" s="225"/>
      <c r="BE8" s="225"/>
      <c r="BF8" s="225"/>
      <c r="BG8" s="225"/>
      <c r="BH8" s="225"/>
      <c r="BI8" s="225"/>
      <c r="BJ8" s="225"/>
      <c r="BK8" s="225"/>
      <c r="BL8" s="225"/>
      <c r="BM8" s="225"/>
      <c r="BN8" s="225"/>
      <c r="BO8" s="225"/>
      <c r="BP8" s="225"/>
      <c r="BQ8" s="225"/>
      <c r="BR8" s="225"/>
      <c r="BS8" s="225"/>
      <c r="BT8" s="225"/>
      <c r="BU8" s="225"/>
      <c r="BV8" s="225"/>
      <c r="BW8" s="225"/>
      <c r="BX8" s="225"/>
      <c r="BY8" s="225"/>
      <c r="BZ8" s="225"/>
      <c r="CA8" s="225"/>
      <c r="CB8" s="225"/>
      <c r="CC8" s="225"/>
      <c r="CD8" s="225"/>
      <c r="CE8" s="225"/>
    </row>
    <row r="9" spans="1:83" ht="12.75" customHeight="1">
      <c r="A9" s="122">
        <v>3</v>
      </c>
      <c r="B9" s="90" t="s">
        <v>49</v>
      </c>
      <c r="C9" s="112"/>
      <c r="D9" s="113"/>
      <c r="E9" s="123"/>
      <c r="F9" s="124"/>
      <c r="G9" s="124"/>
      <c r="H9" s="124"/>
      <c r="I9" s="124"/>
      <c r="J9" s="124"/>
      <c r="K9" s="125"/>
      <c r="L9" s="117"/>
      <c r="M9" s="115"/>
      <c r="N9" s="115"/>
      <c r="O9" s="116"/>
      <c r="P9" s="115"/>
      <c r="Q9" s="114"/>
      <c r="R9" s="115"/>
      <c r="S9" s="115"/>
      <c r="T9" s="116"/>
      <c r="U9" s="115"/>
      <c r="V9" s="114"/>
      <c r="W9" s="118"/>
      <c r="X9" s="119"/>
      <c r="Y9" s="116"/>
      <c r="Z9" s="118"/>
      <c r="AD9" s="225"/>
      <c r="AE9" s="225"/>
      <c r="AF9" s="225"/>
      <c r="AG9" s="225"/>
      <c r="AH9" s="225"/>
      <c r="AI9" s="225"/>
      <c r="AJ9" s="225"/>
      <c r="AK9" s="225"/>
      <c r="AL9" s="225"/>
      <c r="AM9" s="225"/>
      <c r="AN9" s="225"/>
      <c r="AO9" s="225"/>
      <c r="AP9" s="225"/>
      <c r="AQ9" s="225"/>
      <c r="AR9" s="225"/>
      <c r="AS9" s="225"/>
      <c r="AT9" s="225"/>
      <c r="AU9" s="225"/>
      <c r="AV9" s="225"/>
      <c r="AW9" s="225"/>
      <c r="AX9" s="225"/>
      <c r="AY9" s="225"/>
      <c r="AZ9" s="225"/>
      <c r="BA9" s="225"/>
      <c r="BB9" s="225"/>
      <c r="BC9" s="225"/>
      <c r="BD9" s="225"/>
      <c r="BE9" s="225"/>
      <c r="BF9" s="225"/>
      <c r="BG9" s="225"/>
      <c r="BH9" s="225"/>
      <c r="BI9" s="225"/>
      <c r="BJ9" s="225"/>
      <c r="BK9" s="225"/>
      <c r="BL9" s="225"/>
      <c r="BM9" s="225"/>
      <c r="BN9" s="225"/>
      <c r="BO9" s="225"/>
      <c r="BP9" s="225"/>
      <c r="BQ9" s="225"/>
      <c r="BR9" s="225"/>
      <c r="BS9" s="225"/>
      <c r="BT9" s="225"/>
      <c r="BU9" s="225"/>
      <c r="BV9" s="225"/>
      <c r="BW9" s="225"/>
      <c r="BX9" s="225"/>
      <c r="BY9" s="225"/>
      <c r="BZ9" s="225"/>
      <c r="CA9" s="225"/>
      <c r="CB9" s="225"/>
      <c r="CC9" s="225"/>
      <c r="CD9" s="225"/>
      <c r="CE9" s="225"/>
    </row>
    <row r="10" spans="1:83" ht="12.75" customHeight="1">
      <c r="A10" s="110"/>
      <c r="B10" s="100" t="s">
        <v>46</v>
      </c>
      <c r="C10" s="101"/>
      <c r="D10" s="102"/>
      <c r="E10" s="104"/>
      <c r="F10" s="104"/>
      <c r="G10" s="104">
        <v>640</v>
      </c>
      <c r="H10" s="104">
        <v>640</v>
      </c>
      <c r="I10" s="104">
        <v>0</v>
      </c>
      <c r="J10" s="104">
        <v>0</v>
      </c>
      <c r="K10" s="105">
        <v>0</v>
      </c>
      <c r="L10" s="106">
        <v>0</v>
      </c>
      <c r="M10" s="104">
        <v>0</v>
      </c>
      <c r="N10" s="104">
        <v>0</v>
      </c>
      <c r="O10" s="104">
        <v>0</v>
      </c>
      <c r="P10" s="104">
        <v>0</v>
      </c>
      <c r="Q10" s="107">
        <v>0</v>
      </c>
      <c r="R10" s="104"/>
      <c r="S10" s="104"/>
      <c r="T10" s="104"/>
      <c r="U10" s="104"/>
      <c r="V10" s="107"/>
      <c r="W10" s="108"/>
      <c r="X10" s="109"/>
      <c r="Y10" s="104"/>
      <c r="Z10" s="108"/>
      <c r="AD10" s="225"/>
      <c r="AE10" s="225"/>
      <c r="AF10" s="225"/>
      <c r="AG10" s="225"/>
      <c r="AH10" s="225"/>
      <c r="AI10" s="225"/>
      <c r="AJ10" s="225"/>
      <c r="AK10" s="225"/>
      <c r="AL10" s="225"/>
      <c r="AM10" s="225"/>
      <c r="AN10" s="225"/>
      <c r="AO10" s="225"/>
      <c r="AP10" s="225"/>
      <c r="AQ10" s="225"/>
      <c r="AR10" s="225"/>
      <c r="AS10" s="225"/>
      <c r="AT10" s="225"/>
      <c r="AU10" s="225"/>
      <c r="AV10" s="225"/>
      <c r="AW10" s="225"/>
      <c r="AX10" s="225"/>
      <c r="AY10" s="225"/>
      <c r="AZ10" s="225"/>
      <c r="BA10" s="225"/>
      <c r="BB10" s="225"/>
      <c r="BC10" s="225"/>
      <c r="BD10" s="225"/>
      <c r="BE10" s="225"/>
      <c r="BF10" s="225"/>
      <c r="BG10" s="225"/>
      <c r="BH10" s="225"/>
      <c r="BI10" s="225"/>
      <c r="BJ10" s="225"/>
      <c r="BK10" s="225"/>
      <c r="BL10" s="225"/>
      <c r="BM10" s="225"/>
      <c r="BN10" s="225"/>
      <c r="BO10" s="225"/>
      <c r="BP10" s="225"/>
      <c r="BQ10" s="225"/>
      <c r="BR10" s="225"/>
      <c r="BS10" s="225"/>
      <c r="BT10" s="225"/>
      <c r="BU10" s="225"/>
      <c r="BV10" s="225"/>
      <c r="BW10" s="225"/>
      <c r="BX10" s="225"/>
      <c r="BY10" s="225"/>
      <c r="BZ10" s="225"/>
      <c r="CA10" s="225"/>
      <c r="CB10" s="225"/>
      <c r="CC10" s="225"/>
      <c r="CD10" s="225"/>
      <c r="CE10" s="225"/>
    </row>
    <row r="11" spans="1:83" ht="12.75" customHeight="1">
      <c r="A11" s="110"/>
      <c r="B11" s="100" t="s">
        <v>47</v>
      </c>
      <c r="C11" s="101"/>
      <c r="D11" s="102"/>
      <c r="E11" s="104"/>
      <c r="F11" s="104"/>
      <c r="G11" s="104">
        <v>520</v>
      </c>
      <c r="H11" s="104">
        <v>520</v>
      </c>
      <c r="I11" s="104">
        <v>0</v>
      </c>
      <c r="J11" s="104">
        <v>0</v>
      </c>
      <c r="K11" s="105">
        <v>0</v>
      </c>
      <c r="L11" s="106">
        <v>0</v>
      </c>
      <c r="M11" s="104">
        <v>0</v>
      </c>
      <c r="N11" s="104">
        <v>0</v>
      </c>
      <c r="O11" s="104">
        <v>0</v>
      </c>
      <c r="P11" s="104">
        <v>0</v>
      </c>
      <c r="Q11" s="107">
        <v>0</v>
      </c>
      <c r="R11" s="104"/>
      <c r="S11" s="104"/>
      <c r="T11" s="104"/>
      <c r="U11" s="104"/>
      <c r="V11" s="107"/>
      <c r="W11" s="108"/>
      <c r="X11" s="109"/>
      <c r="Y11" s="104"/>
      <c r="Z11" s="108"/>
      <c r="AD11" s="225"/>
      <c r="AE11" s="225"/>
      <c r="AF11" s="225"/>
      <c r="AG11" s="225"/>
      <c r="AH11" s="225"/>
      <c r="AI11" s="225"/>
      <c r="AJ11" s="225"/>
      <c r="AK11" s="225"/>
      <c r="AL11" s="225"/>
      <c r="AM11" s="225"/>
      <c r="AN11" s="225"/>
      <c r="AO11" s="225"/>
      <c r="AP11" s="225"/>
      <c r="AQ11" s="225"/>
      <c r="AR11" s="225"/>
      <c r="AS11" s="225"/>
      <c r="AT11" s="225"/>
      <c r="AU11" s="225"/>
      <c r="AV11" s="225"/>
      <c r="AW11" s="225"/>
      <c r="AX11" s="225"/>
      <c r="AY11" s="225"/>
      <c r="AZ11" s="225"/>
      <c r="BA11" s="225"/>
      <c r="BB11" s="225"/>
      <c r="BC11" s="225"/>
      <c r="BD11" s="225"/>
      <c r="BE11" s="225"/>
      <c r="BF11" s="225"/>
      <c r="BG11" s="225"/>
      <c r="BH11" s="225"/>
      <c r="BI11" s="225"/>
      <c r="BJ11" s="225"/>
      <c r="BK11" s="225"/>
      <c r="BL11" s="225"/>
      <c r="BM11" s="225"/>
      <c r="BN11" s="225"/>
      <c r="BO11" s="225"/>
      <c r="BP11" s="225"/>
      <c r="BQ11" s="225"/>
      <c r="BR11" s="225"/>
      <c r="BS11" s="225"/>
      <c r="BT11" s="225"/>
      <c r="BU11" s="225"/>
      <c r="BV11" s="225"/>
      <c r="BW11" s="225"/>
      <c r="BX11" s="225"/>
      <c r="BY11" s="225"/>
      <c r="BZ11" s="225"/>
      <c r="CA11" s="225"/>
      <c r="CB11" s="225"/>
      <c r="CC11" s="225"/>
      <c r="CD11" s="225"/>
      <c r="CE11" s="225"/>
    </row>
    <row r="12" spans="1:83" ht="12.75" customHeight="1">
      <c r="A12" s="122">
        <v>4</v>
      </c>
      <c r="B12" s="90" t="s">
        <v>50</v>
      </c>
      <c r="C12" s="112"/>
      <c r="D12" s="113"/>
      <c r="E12" s="123"/>
      <c r="F12" s="124"/>
      <c r="G12" s="124"/>
      <c r="H12" s="124"/>
      <c r="I12" s="124"/>
      <c r="J12" s="124"/>
      <c r="K12" s="125"/>
      <c r="L12" s="117"/>
      <c r="M12" s="115"/>
      <c r="N12" s="115"/>
      <c r="O12" s="116"/>
      <c r="P12" s="115"/>
      <c r="Q12" s="114"/>
      <c r="R12" s="115"/>
      <c r="S12" s="115"/>
      <c r="T12" s="116"/>
      <c r="U12" s="115"/>
      <c r="V12" s="114"/>
      <c r="W12" s="126"/>
      <c r="X12" s="119"/>
      <c r="Y12" s="114"/>
      <c r="Z12" s="126"/>
      <c r="AD12" s="225"/>
      <c r="AE12" s="225"/>
      <c r="AF12" s="225"/>
      <c r="AG12" s="225"/>
      <c r="AH12" s="225"/>
      <c r="AI12" s="225"/>
      <c r="AJ12" s="225"/>
      <c r="AK12" s="225"/>
      <c r="AL12" s="225"/>
      <c r="AM12" s="225"/>
      <c r="AN12" s="225"/>
      <c r="AO12" s="225"/>
      <c r="AP12" s="225"/>
      <c r="AQ12" s="225"/>
      <c r="AR12" s="225"/>
      <c r="AS12" s="225"/>
      <c r="AT12" s="225"/>
      <c r="AU12" s="225"/>
      <c r="AV12" s="225"/>
      <c r="AW12" s="225"/>
      <c r="AX12" s="225"/>
      <c r="AY12" s="225"/>
      <c r="AZ12" s="225"/>
      <c r="BA12" s="225"/>
      <c r="BB12" s="225"/>
      <c r="BC12" s="225"/>
      <c r="BD12" s="225"/>
      <c r="BE12" s="225"/>
      <c r="BF12" s="225"/>
      <c r="BG12" s="225"/>
      <c r="BH12" s="225"/>
      <c r="BI12" s="225"/>
      <c r="BJ12" s="225"/>
      <c r="BK12" s="225"/>
      <c r="BL12" s="225"/>
      <c r="BM12" s="225"/>
      <c r="BN12" s="225"/>
      <c r="BO12" s="225"/>
      <c r="BP12" s="225"/>
      <c r="BQ12" s="225"/>
      <c r="BR12" s="225"/>
      <c r="BS12" s="225"/>
      <c r="BT12" s="225"/>
      <c r="BU12" s="225"/>
      <c r="BV12" s="225"/>
      <c r="BW12" s="225"/>
      <c r="BX12" s="225"/>
      <c r="BY12" s="225"/>
      <c r="BZ12" s="225"/>
      <c r="CA12" s="225"/>
      <c r="CB12" s="225"/>
      <c r="CC12" s="225"/>
      <c r="CD12" s="225"/>
      <c r="CE12" s="225"/>
    </row>
    <row r="13" spans="1:83" ht="12.75" customHeight="1">
      <c r="A13" s="110"/>
      <c r="B13" s="100" t="s">
        <v>46</v>
      </c>
      <c r="C13" s="101"/>
      <c r="D13" s="102"/>
      <c r="E13" s="107">
        <v>0</v>
      </c>
      <c r="F13" s="104"/>
      <c r="G13" s="104"/>
      <c r="H13" s="104"/>
      <c r="I13" s="105"/>
      <c r="J13" s="104">
        <v>704</v>
      </c>
      <c r="K13" s="105">
        <v>1344</v>
      </c>
      <c r="L13" s="106">
        <v>832</v>
      </c>
      <c r="M13" s="104">
        <v>0</v>
      </c>
      <c r="N13" s="104">
        <v>0</v>
      </c>
      <c r="O13" s="104">
        <v>0</v>
      </c>
      <c r="P13" s="104">
        <v>0</v>
      </c>
      <c r="Q13" s="107">
        <v>0</v>
      </c>
      <c r="R13" s="104"/>
      <c r="S13" s="104"/>
      <c r="T13" s="104"/>
      <c r="U13" s="104"/>
      <c r="V13" s="107"/>
      <c r="W13" s="127"/>
      <c r="X13" s="109"/>
      <c r="Y13" s="107"/>
      <c r="Z13" s="127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  <c r="AW13" s="225"/>
      <c r="AX13" s="225"/>
      <c r="AY13" s="225"/>
      <c r="AZ13" s="225"/>
      <c r="BA13" s="225"/>
      <c r="BB13" s="225"/>
      <c r="BC13" s="225"/>
      <c r="BD13" s="225"/>
      <c r="BE13" s="225"/>
      <c r="BF13" s="225"/>
      <c r="BG13" s="225"/>
      <c r="BH13" s="225"/>
      <c r="BI13" s="225"/>
      <c r="BJ13" s="225"/>
      <c r="BK13" s="225"/>
      <c r="BL13" s="225"/>
      <c r="BM13" s="225"/>
      <c r="BN13" s="225"/>
      <c r="BO13" s="225"/>
      <c r="BP13" s="225"/>
      <c r="BQ13" s="225"/>
      <c r="BR13" s="225"/>
      <c r="BS13" s="225"/>
      <c r="BT13" s="225"/>
      <c r="BU13" s="225"/>
      <c r="BV13" s="225"/>
      <c r="BW13" s="225"/>
      <c r="BX13" s="225"/>
      <c r="BY13" s="225"/>
      <c r="BZ13" s="225"/>
      <c r="CA13" s="225"/>
      <c r="CB13" s="225"/>
      <c r="CC13" s="225"/>
      <c r="CD13" s="225"/>
      <c r="CE13" s="225"/>
    </row>
    <row r="14" spans="1:83" ht="12.75" customHeight="1">
      <c r="A14" s="110"/>
      <c r="B14" s="100" t="s">
        <v>47</v>
      </c>
      <c r="C14" s="101"/>
      <c r="D14" s="102"/>
      <c r="E14" s="107">
        <v>0</v>
      </c>
      <c r="F14" s="104"/>
      <c r="G14" s="104"/>
      <c r="H14" s="104"/>
      <c r="I14" s="105"/>
      <c r="J14" s="104">
        <v>572</v>
      </c>
      <c r="K14" s="105">
        <v>1092</v>
      </c>
      <c r="L14" s="106">
        <v>676</v>
      </c>
      <c r="M14" s="104">
        <v>0</v>
      </c>
      <c r="N14" s="104">
        <v>0</v>
      </c>
      <c r="O14" s="104">
        <v>0</v>
      </c>
      <c r="P14" s="104">
        <v>0</v>
      </c>
      <c r="Q14" s="107">
        <v>0</v>
      </c>
      <c r="R14" s="104"/>
      <c r="S14" s="104"/>
      <c r="T14" s="104"/>
      <c r="U14" s="104"/>
      <c r="V14" s="107"/>
      <c r="W14" s="127"/>
      <c r="X14" s="109"/>
      <c r="Y14" s="107"/>
      <c r="Z14" s="127"/>
      <c r="AD14" s="225"/>
      <c r="AE14" s="225"/>
      <c r="AF14" s="225"/>
      <c r="AG14" s="225"/>
      <c r="AH14" s="225"/>
      <c r="AI14" s="225"/>
      <c r="AJ14" s="225"/>
      <c r="AK14" s="225"/>
      <c r="AL14" s="225"/>
      <c r="AM14" s="225"/>
      <c r="AN14" s="225"/>
      <c r="AO14" s="225"/>
      <c r="AP14" s="225"/>
      <c r="AQ14" s="225"/>
      <c r="AR14" s="225"/>
      <c r="AS14" s="225"/>
      <c r="AT14" s="225"/>
      <c r="AU14" s="225"/>
      <c r="AV14" s="225"/>
      <c r="AW14" s="225"/>
      <c r="AX14" s="225"/>
      <c r="AY14" s="225"/>
      <c r="AZ14" s="225"/>
      <c r="BA14" s="225"/>
      <c r="BB14" s="225"/>
      <c r="BC14" s="225"/>
      <c r="BD14" s="225"/>
      <c r="BE14" s="225"/>
      <c r="BF14" s="225"/>
      <c r="BG14" s="225"/>
      <c r="BH14" s="225"/>
      <c r="BI14" s="225"/>
      <c r="BJ14" s="225"/>
      <c r="BK14" s="225"/>
      <c r="BL14" s="225"/>
      <c r="BM14" s="225"/>
      <c r="BN14" s="225"/>
      <c r="BO14" s="225"/>
      <c r="BP14" s="225"/>
      <c r="BQ14" s="225"/>
      <c r="BR14" s="225"/>
      <c r="BS14" s="225"/>
      <c r="BT14" s="225"/>
      <c r="BU14" s="225"/>
      <c r="BV14" s="225"/>
      <c r="BW14" s="225"/>
      <c r="BX14" s="225"/>
      <c r="BY14" s="225"/>
      <c r="BZ14" s="225"/>
      <c r="CA14" s="225"/>
      <c r="CB14" s="225"/>
      <c r="CC14" s="225"/>
      <c r="CD14" s="225"/>
      <c r="CE14" s="225"/>
    </row>
    <row r="15" spans="1:83" ht="12.75" customHeight="1">
      <c r="A15" s="122">
        <v>5</v>
      </c>
      <c r="B15" s="90" t="s">
        <v>51</v>
      </c>
      <c r="C15" s="112"/>
      <c r="D15" s="113"/>
      <c r="E15" s="123"/>
      <c r="F15" s="124"/>
      <c r="G15" s="124"/>
      <c r="H15" s="124"/>
      <c r="I15" s="124"/>
      <c r="J15" s="124"/>
      <c r="K15" s="125"/>
      <c r="L15" s="117"/>
      <c r="M15" s="115"/>
      <c r="N15" s="115"/>
      <c r="O15" s="116"/>
      <c r="P15" s="115"/>
      <c r="Q15" s="114"/>
      <c r="R15" s="115"/>
      <c r="S15" s="115"/>
      <c r="T15" s="116"/>
      <c r="U15" s="115"/>
      <c r="V15" s="114"/>
      <c r="W15" s="126"/>
      <c r="X15" s="119"/>
      <c r="Y15" s="114"/>
      <c r="Z15" s="126"/>
      <c r="AD15" s="225"/>
      <c r="AE15" s="225"/>
      <c r="AF15" s="225"/>
      <c r="AG15" s="225"/>
      <c r="AH15" s="225"/>
      <c r="AI15" s="225"/>
      <c r="AJ15" s="225"/>
      <c r="AK15" s="225"/>
      <c r="AL15" s="225"/>
      <c r="AM15" s="225"/>
      <c r="AN15" s="225"/>
      <c r="AO15" s="225"/>
      <c r="AP15" s="225"/>
      <c r="AQ15" s="225"/>
      <c r="AR15" s="225"/>
      <c r="AS15" s="225"/>
      <c r="AT15" s="225"/>
      <c r="AU15" s="225"/>
      <c r="AV15" s="225"/>
      <c r="AW15" s="225"/>
      <c r="AX15" s="225"/>
      <c r="AY15" s="225"/>
      <c r="AZ15" s="225"/>
      <c r="BA15" s="225"/>
      <c r="BB15" s="225"/>
      <c r="BC15" s="225"/>
      <c r="BD15" s="225"/>
      <c r="BE15" s="225"/>
      <c r="BF15" s="225"/>
      <c r="BG15" s="225"/>
      <c r="BH15" s="225"/>
      <c r="BI15" s="225"/>
      <c r="BJ15" s="225"/>
      <c r="BK15" s="225"/>
      <c r="BL15" s="225"/>
      <c r="BM15" s="225"/>
      <c r="BN15" s="225"/>
      <c r="BO15" s="225"/>
      <c r="BP15" s="225"/>
      <c r="BQ15" s="225"/>
      <c r="BR15" s="225"/>
      <c r="BS15" s="225"/>
      <c r="BT15" s="225"/>
      <c r="BU15" s="225"/>
      <c r="BV15" s="225"/>
      <c r="BW15" s="225"/>
      <c r="BX15" s="225"/>
      <c r="BY15" s="225"/>
      <c r="BZ15" s="225"/>
      <c r="CA15" s="225"/>
      <c r="CB15" s="225"/>
      <c r="CC15" s="225"/>
      <c r="CD15" s="225"/>
      <c r="CE15" s="225"/>
    </row>
    <row r="16" spans="1:83" ht="12.75" customHeight="1">
      <c r="A16" s="110"/>
      <c r="B16" s="100" t="s">
        <v>46</v>
      </c>
      <c r="C16" s="101"/>
      <c r="D16" s="102"/>
      <c r="E16" s="107">
        <v>0</v>
      </c>
      <c r="F16" s="104">
        <v>0</v>
      </c>
      <c r="G16" s="104">
        <v>0</v>
      </c>
      <c r="H16" s="104"/>
      <c r="I16" s="104">
        <v>50</v>
      </c>
      <c r="J16" s="104">
        <v>100</v>
      </c>
      <c r="K16" s="105">
        <v>100</v>
      </c>
      <c r="L16" s="106">
        <v>0</v>
      </c>
      <c r="M16" s="104">
        <v>0</v>
      </c>
      <c r="N16" s="104">
        <v>0</v>
      </c>
      <c r="O16" s="104">
        <v>0</v>
      </c>
      <c r="P16" s="104">
        <v>0</v>
      </c>
      <c r="Q16" s="107">
        <v>0</v>
      </c>
      <c r="R16" s="104"/>
      <c r="S16" s="104"/>
      <c r="T16" s="104"/>
      <c r="U16" s="104"/>
      <c r="V16" s="107"/>
      <c r="W16" s="127"/>
      <c r="X16" s="109"/>
      <c r="Y16" s="107"/>
      <c r="Z16" s="127"/>
      <c r="AD16" s="225"/>
      <c r="AE16" s="225"/>
      <c r="AF16" s="225"/>
      <c r="AG16" s="225"/>
      <c r="AH16" s="225"/>
      <c r="AI16" s="225"/>
      <c r="AJ16" s="225"/>
      <c r="AK16" s="225"/>
      <c r="AL16" s="225"/>
      <c r="AM16" s="225"/>
      <c r="AN16" s="225"/>
      <c r="AO16" s="225"/>
      <c r="AP16" s="225"/>
      <c r="AQ16" s="225"/>
      <c r="AR16" s="225"/>
      <c r="AS16" s="225"/>
      <c r="AT16" s="225"/>
      <c r="AU16" s="225"/>
      <c r="AV16" s="225"/>
      <c r="AW16" s="225"/>
      <c r="AX16" s="225"/>
      <c r="AY16" s="225"/>
      <c r="AZ16" s="225"/>
      <c r="BA16" s="225"/>
      <c r="BB16" s="225"/>
      <c r="BC16" s="225"/>
      <c r="BD16" s="225"/>
      <c r="BE16" s="225"/>
      <c r="BF16" s="225"/>
      <c r="BG16" s="225"/>
      <c r="BH16" s="225"/>
      <c r="BI16" s="225"/>
      <c r="BJ16" s="225"/>
      <c r="BK16" s="225"/>
      <c r="BL16" s="225"/>
      <c r="BM16" s="225"/>
      <c r="BN16" s="225"/>
      <c r="BO16" s="225"/>
      <c r="BP16" s="225"/>
      <c r="BQ16" s="225"/>
      <c r="BR16" s="225"/>
      <c r="BS16" s="225"/>
      <c r="BT16" s="225"/>
      <c r="BU16" s="225"/>
      <c r="BV16" s="225"/>
      <c r="BW16" s="225"/>
      <c r="BX16" s="225"/>
      <c r="BY16" s="225"/>
      <c r="BZ16" s="225"/>
      <c r="CA16" s="225"/>
      <c r="CB16" s="225"/>
      <c r="CC16" s="225"/>
      <c r="CD16" s="225"/>
      <c r="CE16" s="225"/>
    </row>
    <row r="17" spans="1:83" ht="12.75" customHeight="1">
      <c r="A17" s="110"/>
      <c r="B17" s="100" t="s">
        <v>47</v>
      </c>
      <c r="C17" s="101"/>
      <c r="D17" s="102"/>
      <c r="E17" s="107">
        <v>0</v>
      </c>
      <c r="F17" s="104">
        <v>0</v>
      </c>
      <c r="G17" s="104">
        <v>0</v>
      </c>
      <c r="H17" s="104"/>
      <c r="I17" s="104">
        <v>50</v>
      </c>
      <c r="J17" s="104">
        <v>230</v>
      </c>
      <c r="K17" s="105">
        <v>230</v>
      </c>
      <c r="L17" s="106">
        <v>0</v>
      </c>
      <c r="M17" s="104">
        <v>0</v>
      </c>
      <c r="N17" s="104">
        <v>0</v>
      </c>
      <c r="O17" s="104">
        <v>0</v>
      </c>
      <c r="P17" s="104">
        <v>0</v>
      </c>
      <c r="Q17" s="107">
        <v>0</v>
      </c>
      <c r="R17" s="104"/>
      <c r="S17" s="104"/>
      <c r="T17" s="104"/>
      <c r="U17" s="104"/>
      <c r="V17" s="107"/>
      <c r="W17" s="127"/>
      <c r="X17" s="109"/>
      <c r="Y17" s="107"/>
      <c r="Z17" s="127"/>
      <c r="AD17" s="225"/>
      <c r="AE17" s="225"/>
      <c r="AF17" s="225"/>
      <c r="AG17" s="225"/>
      <c r="AH17" s="225"/>
      <c r="AI17" s="225"/>
      <c r="AJ17" s="225"/>
      <c r="AK17" s="225"/>
      <c r="AL17" s="225"/>
      <c r="AM17" s="225"/>
      <c r="AN17" s="225"/>
      <c r="AO17" s="225"/>
      <c r="AP17" s="225"/>
      <c r="AQ17" s="225"/>
      <c r="AR17" s="225"/>
      <c r="AS17" s="225"/>
      <c r="AT17" s="225"/>
      <c r="AU17" s="225"/>
      <c r="AV17" s="225"/>
      <c r="AW17" s="225"/>
      <c r="AX17" s="225"/>
      <c r="AY17" s="225"/>
      <c r="AZ17" s="225"/>
      <c r="BA17" s="225"/>
      <c r="BB17" s="225"/>
      <c r="BC17" s="225"/>
      <c r="BD17" s="225"/>
      <c r="BE17" s="225"/>
      <c r="BF17" s="225"/>
      <c r="BG17" s="225"/>
      <c r="BH17" s="225"/>
      <c r="BI17" s="225"/>
      <c r="BJ17" s="225"/>
      <c r="BK17" s="225"/>
      <c r="BL17" s="225"/>
      <c r="BM17" s="225"/>
      <c r="BN17" s="225"/>
      <c r="BO17" s="225"/>
      <c r="BP17" s="225"/>
      <c r="BQ17" s="225"/>
      <c r="BR17" s="225"/>
      <c r="BS17" s="225"/>
      <c r="BT17" s="225"/>
      <c r="BU17" s="225"/>
      <c r="BV17" s="225"/>
      <c r="BW17" s="225"/>
      <c r="BX17" s="225"/>
      <c r="BY17" s="225"/>
      <c r="BZ17" s="225"/>
      <c r="CA17" s="225"/>
      <c r="CB17" s="225"/>
      <c r="CC17" s="225"/>
      <c r="CD17" s="225"/>
      <c r="CE17" s="225"/>
    </row>
    <row r="18" spans="1:83" ht="12.75" customHeight="1">
      <c r="A18" s="122">
        <v>6</v>
      </c>
      <c r="B18" s="90" t="s">
        <v>52</v>
      </c>
      <c r="C18" s="112"/>
      <c r="D18" s="113"/>
      <c r="E18" s="123"/>
      <c r="F18" s="124"/>
      <c r="G18" s="124"/>
      <c r="H18" s="124"/>
      <c r="I18" s="124"/>
      <c r="J18" s="124"/>
      <c r="K18" s="125"/>
      <c r="L18" s="117"/>
      <c r="M18" s="115"/>
      <c r="N18" s="115"/>
      <c r="O18" s="116"/>
      <c r="P18" s="115"/>
      <c r="Q18" s="114"/>
      <c r="R18" s="115"/>
      <c r="S18" s="115"/>
      <c r="T18" s="116"/>
      <c r="U18" s="115"/>
      <c r="V18" s="114"/>
      <c r="W18" s="126"/>
      <c r="X18" s="119"/>
      <c r="Y18" s="114"/>
      <c r="Z18" s="126"/>
      <c r="AD18" s="225"/>
      <c r="AE18" s="225"/>
      <c r="AF18" s="225"/>
      <c r="AG18" s="225"/>
      <c r="AH18" s="225"/>
      <c r="AI18" s="225"/>
      <c r="AJ18" s="225"/>
      <c r="AK18" s="225"/>
      <c r="AL18" s="225"/>
      <c r="AM18" s="225"/>
      <c r="AN18" s="225"/>
      <c r="AO18" s="225"/>
      <c r="AP18" s="225"/>
      <c r="AQ18" s="225"/>
      <c r="AR18" s="225"/>
      <c r="AS18" s="225"/>
      <c r="AT18" s="225"/>
      <c r="AU18" s="225"/>
      <c r="AV18" s="225"/>
      <c r="AW18" s="225"/>
      <c r="AX18" s="225"/>
      <c r="AY18" s="225"/>
      <c r="AZ18" s="225"/>
      <c r="BA18" s="225"/>
      <c r="BB18" s="225"/>
      <c r="BC18" s="225"/>
      <c r="BD18" s="225"/>
      <c r="BE18" s="225"/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225"/>
      <c r="BV18" s="225"/>
      <c r="BW18" s="225"/>
      <c r="BX18" s="225"/>
      <c r="BY18" s="225"/>
      <c r="BZ18" s="225"/>
      <c r="CA18" s="225"/>
      <c r="CB18" s="225"/>
      <c r="CC18" s="225"/>
      <c r="CD18" s="225"/>
      <c r="CE18" s="225"/>
    </row>
    <row r="19" spans="1:83" ht="12.75" customHeight="1">
      <c r="A19" s="110"/>
      <c r="B19" s="100" t="s">
        <v>46</v>
      </c>
      <c r="C19" s="101"/>
      <c r="D19" s="102"/>
      <c r="E19" s="107">
        <v>0</v>
      </c>
      <c r="F19" s="104">
        <v>0</v>
      </c>
      <c r="G19" s="104">
        <v>0</v>
      </c>
      <c r="H19" s="104"/>
      <c r="I19" s="104"/>
      <c r="J19" s="104"/>
      <c r="K19" s="105">
        <v>200</v>
      </c>
      <c r="L19" s="106">
        <v>100</v>
      </c>
      <c r="M19" s="104">
        <v>0</v>
      </c>
      <c r="N19" s="104">
        <v>0</v>
      </c>
      <c r="O19" s="104">
        <v>0</v>
      </c>
      <c r="P19" s="104">
        <v>0</v>
      </c>
      <c r="Q19" s="107">
        <v>0</v>
      </c>
      <c r="R19" s="104"/>
      <c r="S19" s="104"/>
      <c r="T19" s="104"/>
      <c r="U19" s="104"/>
      <c r="V19" s="107"/>
      <c r="W19" s="127"/>
      <c r="X19" s="109"/>
      <c r="Y19" s="107"/>
      <c r="Z19" s="127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  <c r="AO19" s="225"/>
      <c r="AP19" s="225"/>
      <c r="AQ19" s="225"/>
      <c r="AR19" s="225"/>
      <c r="AS19" s="225"/>
      <c r="AT19" s="225"/>
      <c r="AU19" s="225"/>
      <c r="AV19" s="225"/>
      <c r="AW19" s="225"/>
      <c r="AX19" s="225"/>
      <c r="AY19" s="225"/>
      <c r="AZ19" s="225"/>
      <c r="BA19" s="225"/>
      <c r="BB19" s="225"/>
      <c r="BC19" s="225"/>
      <c r="BD19" s="225"/>
      <c r="BE19" s="225"/>
      <c r="BF19" s="225"/>
      <c r="BG19" s="225"/>
      <c r="BH19" s="225"/>
      <c r="BI19" s="225"/>
      <c r="BJ19" s="225"/>
      <c r="BK19" s="225"/>
      <c r="BL19" s="225"/>
      <c r="BM19" s="225"/>
      <c r="BN19" s="225"/>
      <c r="BO19" s="225"/>
      <c r="BP19" s="225"/>
      <c r="BQ19" s="225"/>
      <c r="BR19" s="225"/>
      <c r="BS19" s="225"/>
      <c r="BT19" s="225"/>
      <c r="BU19" s="225"/>
      <c r="BV19" s="225"/>
      <c r="BW19" s="225"/>
      <c r="BX19" s="225"/>
      <c r="BY19" s="225"/>
      <c r="BZ19" s="225"/>
      <c r="CA19" s="225"/>
      <c r="CB19" s="225"/>
      <c r="CC19" s="225"/>
      <c r="CD19" s="225"/>
      <c r="CE19" s="225"/>
    </row>
    <row r="20" spans="1:83" ht="12.75" customHeight="1">
      <c r="A20" s="110"/>
      <c r="B20" s="100" t="s">
        <v>47</v>
      </c>
      <c r="C20" s="101"/>
      <c r="D20" s="102"/>
      <c r="E20" s="107">
        <v>0</v>
      </c>
      <c r="F20" s="104">
        <v>0</v>
      </c>
      <c r="G20" s="104">
        <v>0</v>
      </c>
      <c r="H20" s="104"/>
      <c r="I20" s="104"/>
      <c r="J20" s="104"/>
      <c r="K20" s="105">
        <v>200</v>
      </c>
      <c r="L20" s="106">
        <v>100</v>
      </c>
      <c r="M20" s="104">
        <v>0</v>
      </c>
      <c r="N20" s="104">
        <v>0</v>
      </c>
      <c r="O20" s="104">
        <v>0</v>
      </c>
      <c r="P20" s="104">
        <v>0</v>
      </c>
      <c r="Q20" s="107">
        <v>0</v>
      </c>
      <c r="R20" s="104"/>
      <c r="S20" s="104"/>
      <c r="T20" s="104"/>
      <c r="U20" s="104"/>
      <c r="V20" s="107"/>
      <c r="W20" s="127"/>
      <c r="X20" s="109"/>
      <c r="Y20" s="107"/>
      <c r="Z20" s="127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5"/>
      <c r="AS20" s="225"/>
      <c r="AT20" s="225"/>
      <c r="AU20" s="225"/>
      <c r="AV20" s="225"/>
      <c r="AW20" s="225"/>
      <c r="AX20" s="225"/>
      <c r="AY20" s="225"/>
      <c r="AZ20" s="225"/>
      <c r="BA20" s="225"/>
      <c r="BB20" s="225"/>
      <c r="BC20" s="225"/>
      <c r="BD20" s="225"/>
      <c r="BE20" s="225"/>
      <c r="BF20" s="225"/>
      <c r="BG20" s="225"/>
      <c r="BH20" s="225"/>
      <c r="BI20" s="225"/>
      <c r="BJ20" s="225"/>
      <c r="BK20" s="225"/>
      <c r="BL20" s="225"/>
      <c r="BM20" s="225"/>
      <c r="BN20" s="225"/>
      <c r="BO20" s="225"/>
      <c r="BP20" s="225"/>
      <c r="BQ20" s="225"/>
      <c r="BR20" s="225"/>
      <c r="BS20" s="225"/>
      <c r="BT20" s="225"/>
      <c r="BU20" s="225"/>
      <c r="BV20" s="225"/>
      <c r="BW20" s="225"/>
      <c r="BX20" s="225"/>
      <c r="BY20" s="225"/>
      <c r="BZ20" s="225"/>
      <c r="CA20" s="225"/>
      <c r="CB20" s="225"/>
      <c r="CC20" s="225"/>
      <c r="CD20" s="225"/>
      <c r="CE20" s="225"/>
    </row>
    <row r="21" spans="1:83" ht="12.75" customHeight="1">
      <c r="A21" s="122">
        <v>7</v>
      </c>
      <c r="B21" s="90" t="s">
        <v>53</v>
      </c>
      <c r="C21" s="112"/>
      <c r="D21" s="113"/>
      <c r="E21" s="123"/>
      <c r="F21" s="124"/>
      <c r="G21" s="124"/>
      <c r="H21" s="124"/>
      <c r="I21" s="124"/>
      <c r="J21" s="124"/>
      <c r="K21" s="125"/>
      <c r="L21" s="117"/>
      <c r="M21" s="115"/>
      <c r="N21" s="115"/>
      <c r="O21" s="116"/>
      <c r="P21" s="115"/>
      <c r="Q21" s="114"/>
      <c r="R21" s="115"/>
      <c r="S21" s="115"/>
      <c r="T21" s="116"/>
      <c r="U21" s="115"/>
      <c r="V21" s="114"/>
      <c r="W21" s="126"/>
      <c r="X21" s="119"/>
      <c r="Y21" s="114"/>
      <c r="Z21" s="126"/>
      <c r="AD21" s="225"/>
      <c r="AE21" s="225"/>
      <c r="AF21" s="225"/>
      <c r="AG21" s="225"/>
      <c r="AH21" s="225"/>
      <c r="AI21" s="225"/>
      <c r="AJ21" s="225"/>
      <c r="AK21" s="225"/>
      <c r="AL21" s="225"/>
      <c r="AM21" s="225"/>
      <c r="AN21" s="225"/>
      <c r="AO21" s="225"/>
      <c r="AP21" s="225"/>
      <c r="AQ21" s="225"/>
      <c r="AR21" s="225"/>
      <c r="AS21" s="225"/>
      <c r="AT21" s="225"/>
      <c r="AU21" s="225"/>
      <c r="AV21" s="225"/>
      <c r="AW21" s="225"/>
      <c r="AX21" s="225"/>
      <c r="AY21" s="225"/>
      <c r="AZ21" s="225"/>
      <c r="BA21" s="225"/>
      <c r="BB21" s="225"/>
      <c r="BC21" s="225"/>
      <c r="BD21" s="225"/>
      <c r="BE21" s="225"/>
      <c r="BF21" s="225"/>
      <c r="BG21" s="225"/>
      <c r="BH21" s="225"/>
      <c r="BI21" s="225"/>
      <c r="BJ21" s="225"/>
      <c r="BK21" s="225"/>
      <c r="BL21" s="225"/>
      <c r="BM21" s="225"/>
      <c r="BN21" s="225"/>
      <c r="BO21" s="225"/>
      <c r="BP21" s="225"/>
      <c r="BQ21" s="225"/>
      <c r="BR21" s="225"/>
      <c r="BS21" s="225"/>
      <c r="BT21" s="225"/>
      <c r="BU21" s="225"/>
      <c r="BV21" s="225"/>
      <c r="BW21" s="225"/>
      <c r="BX21" s="225"/>
      <c r="BY21" s="225"/>
      <c r="BZ21" s="225"/>
      <c r="CA21" s="225"/>
      <c r="CB21" s="225"/>
      <c r="CC21" s="225"/>
      <c r="CD21" s="225"/>
      <c r="CE21" s="225"/>
    </row>
    <row r="22" spans="1:83" ht="12.75" customHeight="1">
      <c r="A22" s="110"/>
      <c r="B22" s="100" t="s">
        <v>46</v>
      </c>
      <c r="C22" s="101"/>
      <c r="D22" s="102"/>
      <c r="E22" s="107"/>
      <c r="F22" s="104"/>
      <c r="G22" s="104"/>
      <c r="H22" s="104">
        <v>0</v>
      </c>
      <c r="I22" s="104"/>
      <c r="J22" s="104"/>
      <c r="K22" s="105"/>
      <c r="L22" s="106">
        <v>178</v>
      </c>
      <c r="M22" s="104">
        <v>174</v>
      </c>
      <c r="N22" s="104">
        <v>172</v>
      </c>
      <c r="O22" s="104">
        <v>252</v>
      </c>
      <c r="P22" s="104">
        <v>174</v>
      </c>
      <c r="Q22" s="107">
        <v>164</v>
      </c>
      <c r="R22" s="107">
        <v>84</v>
      </c>
      <c r="S22" s="104">
        <v>80</v>
      </c>
      <c r="T22" s="104"/>
      <c r="U22" s="104"/>
      <c r="V22" s="107"/>
      <c r="W22" s="127"/>
      <c r="X22" s="109"/>
      <c r="Y22" s="107"/>
      <c r="Z22" s="127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29"/>
      <c r="BQ22" s="129"/>
      <c r="BR22" s="129"/>
      <c r="BS22" s="129"/>
      <c r="BT22" s="129"/>
      <c r="BU22" s="129"/>
      <c r="BV22" s="129"/>
      <c r="BW22" s="129"/>
      <c r="BX22" s="129"/>
      <c r="BY22" s="129"/>
      <c r="BZ22" s="129"/>
      <c r="CA22" s="129"/>
      <c r="CB22" s="129"/>
      <c r="CC22" s="129"/>
      <c r="CD22" s="129"/>
      <c r="CE22" s="129"/>
    </row>
    <row r="23" spans="1:83" ht="12.75" customHeight="1">
      <c r="A23" s="110"/>
      <c r="B23" s="100" t="s">
        <v>47</v>
      </c>
      <c r="C23" s="101"/>
      <c r="D23" s="102"/>
      <c r="E23" s="107"/>
      <c r="F23" s="104"/>
      <c r="G23" s="104"/>
      <c r="H23" s="104">
        <v>0</v>
      </c>
      <c r="I23" s="104"/>
      <c r="J23" s="104"/>
      <c r="K23" s="105"/>
      <c r="L23" s="106">
        <v>320</v>
      </c>
      <c r="M23" s="104">
        <v>880</v>
      </c>
      <c r="N23" s="104">
        <v>1040</v>
      </c>
      <c r="O23" s="104">
        <v>800</v>
      </c>
      <c r="P23" s="104">
        <v>880</v>
      </c>
      <c r="Q23" s="107">
        <v>880</v>
      </c>
      <c r="R23" s="107">
        <v>680</v>
      </c>
      <c r="S23" s="104">
        <v>640</v>
      </c>
      <c r="T23" s="104"/>
      <c r="U23" s="104"/>
      <c r="V23" s="107"/>
      <c r="W23" s="127"/>
      <c r="X23" s="109"/>
      <c r="Y23" s="107"/>
      <c r="Z23" s="127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29"/>
      <c r="BA23" s="129"/>
      <c r="BB23" s="129"/>
      <c r="BC23" s="129"/>
      <c r="BD23" s="129"/>
      <c r="BE23" s="129"/>
      <c r="BF23" s="129"/>
      <c r="BG23" s="129"/>
      <c r="BH23" s="129"/>
      <c r="BI23" s="129"/>
      <c r="BJ23" s="129"/>
      <c r="BK23" s="129"/>
      <c r="BL23" s="129"/>
      <c r="BM23" s="129"/>
      <c r="BN23" s="129"/>
      <c r="BO23" s="129"/>
      <c r="BP23" s="129"/>
      <c r="BQ23" s="129"/>
      <c r="BR23" s="129"/>
      <c r="BS23" s="129"/>
      <c r="BT23" s="129"/>
      <c r="BU23" s="129"/>
      <c r="BV23" s="129"/>
      <c r="BW23" s="129"/>
      <c r="BX23" s="129"/>
      <c r="BY23" s="129"/>
      <c r="BZ23" s="129"/>
      <c r="CA23" s="129"/>
      <c r="CB23" s="129"/>
      <c r="CC23" s="129"/>
      <c r="CD23" s="129"/>
      <c r="CE23" s="129"/>
    </row>
    <row r="24" spans="1:83" ht="12.75" customHeight="1">
      <c r="A24" s="122">
        <v>8</v>
      </c>
      <c r="B24" s="90" t="s">
        <v>54</v>
      </c>
      <c r="C24" s="112"/>
      <c r="D24" s="113"/>
      <c r="E24" s="123"/>
      <c r="F24" s="124"/>
      <c r="G24" s="124"/>
      <c r="H24" s="124"/>
      <c r="I24" s="124"/>
      <c r="J24" s="124"/>
      <c r="K24" s="125"/>
      <c r="L24" s="117"/>
      <c r="M24" s="115"/>
      <c r="N24" s="115"/>
      <c r="O24" s="116"/>
      <c r="P24" s="115"/>
      <c r="Q24" s="114"/>
      <c r="R24" s="115"/>
      <c r="S24" s="115"/>
      <c r="T24" s="116"/>
      <c r="U24" s="115"/>
      <c r="V24" s="114"/>
      <c r="W24" s="126"/>
      <c r="X24" s="119"/>
      <c r="Y24" s="114"/>
      <c r="Z24" s="126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  <c r="BL24" s="129"/>
      <c r="BM24" s="129"/>
      <c r="BN24" s="129"/>
      <c r="BO24" s="129"/>
      <c r="BP24" s="129"/>
      <c r="BQ24" s="129"/>
      <c r="BR24" s="129"/>
      <c r="BS24" s="129"/>
      <c r="BT24" s="129"/>
      <c r="BU24" s="129"/>
      <c r="BV24" s="129"/>
      <c r="BW24" s="129"/>
      <c r="BX24" s="129"/>
      <c r="BY24" s="129"/>
      <c r="BZ24" s="129"/>
      <c r="CA24" s="129"/>
      <c r="CB24" s="129"/>
      <c r="CC24" s="129"/>
      <c r="CD24" s="129"/>
      <c r="CE24" s="129"/>
    </row>
    <row r="25" spans="1:83" ht="12.75" customHeight="1">
      <c r="A25" s="110"/>
      <c r="B25" s="100" t="s">
        <v>46</v>
      </c>
      <c r="C25" s="101"/>
      <c r="D25" s="102"/>
      <c r="E25" s="107"/>
      <c r="F25" s="104">
        <v>0</v>
      </c>
      <c r="G25" s="104">
        <v>0</v>
      </c>
      <c r="H25" s="104">
        <v>0</v>
      </c>
      <c r="I25" s="104"/>
      <c r="J25" s="104"/>
      <c r="K25" s="105"/>
      <c r="L25" s="106"/>
      <c r="M25" s="104"/>
      <c r="N25" s="104"/>
      <c r="O25" s="104"/>
      <c r="P25" s="104"/>
      <c r="Q25" s="104"/>
      <c r="R25" s="104"/>
      <c r="S25" s="104"/>
      <c r="T25" s="104"/>
      <c r="U25" s="104"/>
      <c r="V25" s="107"/>
      <c r="W25" s="127"/>
      <c r="X25" s="109"/>
      <c r="Y25" s="107"/>
      <c r="Z25" s="127"/>
      <c r="AD25" s="129"/>
      <c r="AE25" s="129"/>
      <c r="AF25" s="129"/>
      <c r="AG25" s="129"/>
      <c r="AH25" s="129"/>
      <c r="AI25" s="129"/>
      <c r="AJ25" s="129"/>
      <c r="AK25" s="129"/>
      <c r="AL25" s="129"/>
      <c r="AM25" s="129"/>
      <c r="AN25" s="129"/>
      <c r="AO25" s="129"/>
      <c r="AP25" s="129"/>
      <c r="AQ25" s="129"/>
      <c r="AR25" s="129"/>
      <c r="AS25" s="129"/>
      <c r="AT25" s="129"/>
      <c r="AU25" s="129"/>
      <c r="AV25" s="129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29"/>
      <c r="BH25" s="129"/>
      <c r="BI25" s="129"/>
      <c r="BJ25" s="129"/>
      <c r="BK25" s="129"/>
      <c r="BL25" s="129"/>
      <c r="BM25" s="129"/>
      <c r="BN25" s="129"/>
      <c r="BO25" s="129"/>
      <c r="BP25" s="129"/>
      <c r="BQ25" s="129"/>
      <c r="BR25" s="129"/>
      <c r="BS25" s="129"/>
      <c r="BT25" s="129"/>
      <c r="BU25" s="129"/>
      <c r="BV25" s="129"/>
      <c r="BW25" s="129"/>
      <c r="BX25" s="129"/>
      <c r="BY25" s="129"/>
      <c r="BZ25" s="129"/>
      <c r="CA25" s="129"/>
      <c r="CB25" s="129"/>
      <c r="CC25" s="129"/>
      <c r="CD25" s="129"/>
      <c r="CE25" s="129"/>
    </row>
    <row r="26" spans="1:83" ht="12.75" customHeight="1">
      <c r="A26" s="110"/>
      <c r="B26" s="100" t="s">
        <v>47</v>
      </c>
      <c r="C26" s="101"/>
      <c r="D26" s="102"/>
      <c r="E26" s="107"/>
      <c r="F26" s="104">
        <v>0</v>
      </c>
      <c r="G26" s="104">
        <v>0</v>
      </c>
      <c r="H26" s="104">
        <v>0</v>
      </c>
      <c r="I26" s="104">
        <v>272</v>
      </c>
      <c r="J26" s="104">
        <v>336</v>
      </c>
      <c r="K26" s="105">
        <v>320</v>
      </c>
      <c r="L26" s="106">
        <v>352</v>
      </c>
      <c r="M26" s="104">
        <v>320</v>
      </c>
      <c r="N26" s="104">
        <v>352</v>
      </c>
      <c r="O26" s="104">
        <v>320</v>
      </c>
      <c r="P26" s="104">
        <v>304</v>
      </c>
      <c r="Q26" s="104">
        <v>320</v>
      </c>
      <c r="R26" s="104">
        <v>320</v>
      </c>
      <c r="S26" s="104">
        <v>320</v>
      </c>
      <c r="T26" s="104"/>
      <c r="U26" s="104"/>
      <c r="V26" s="107"/>
      <c r="W26" s="127"/>
      <c r="X26" s="109"/>
      <c r="Y26" s="107"/>
      <c r="Z26" s="127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  <c r="BP26" s="129"/>
      <c r="BQ26" s="129"/>
      <c r="BR26" s="129"/>
      <c r="BS26" s="129"/>
      <c r="BT26" s="129"/>
      <c r="BU26" s="129"/>
      <c r="BV26" s="129"/>
      <c r="BW26" s="129"/>
      <c r="BX26" s="129"/>
      <c r="BY26" s="129"/>
      <c r="BZ26" s="129"/>
      <c r="CA26" s="129"/>
      <c r="CB26" s="129"/>
      <c r="CC26" s="129"/>
      <c r="CD26" s="129"/>
      <c r="CE26" s="129"/>
    </row>
    <row r="27" spans="1:83" ht="12.75" customHeight="1">
      <c r="A27" s="122">
        <v>9</v>
      </c>
      <c r="B27" s="90" t="s">
        <v>55</v>
      </c>
      <c r="C27" s="112"/>
      <c r="D27" s="113"/>
      <c r="E27" s="123"/>
      <c r="F27" s="124"/>
      <c r="G27" s="124"/>
      <c r="H27" s="124"/>
      <c r="I27" s="124"/>
      <c r="J27" s="124"/>
      <c r="K27" s="125"/>
      <c r="L27" s="117"/>
      <c r="M27" s="115"/>
      <c r="N27" s="115"/>
      <c r="O27" s="116"/>
      <c r="P27" s="115"/>
      <c r="Q27" s="114"/>
      <c r="R27" s="115"/>
      <c r="S27" s="115"/>
      <c r="T27" s="116"/>
      <c r="U27" s="115"/>
      <c r="V27" s="114"/>
      <c r="W27" s="126"/>
      <c r="X27" s="119"/>
      <c r="Y27" s="114"/>
      <c r="Z27" s="126"/>
      <c r="AD27" s="129"/>
      <c r="AE27" s="129"/>
      <c r="AF27" s="129"/>
      <c r="AG27" s="129"/>
      <c r="AH27" s="129"/>
      <c r="AI27" s="129"/>
      <c r="AJ27" s="129"/>
      <c r="AK27" s="129"/>
      <c r="AL27" s="129"/>
      <c r="AM27" s="129"/>
      <c r="AN27" s="129"/>
      <c r="AO27" s="129"/>
      <c r="AP27" s="129"/>
      <c r="AQ27" s="129"/>
      <c r="AR27" s="129"/>
      <c r="AS27" s="129"/>
      <c r="AT27" s="129"/>
      <c r="AU27" s="129"/>
      <c r="AV27" s="129"/>
      <c r="AW27" s="129"/>
      <c r="AX27" s="129"/>
      <c r="AY27" s="129"/>
      <c r="AZ27" s="129"/>
      <c r="BA27" s="129"/>
      <c r="BB27" s="129"/>
      <c r="BC27" s="129"/>
      <c r="BD27" s="129"/>
      <c r="BE27" s="129"/>
      <c r="BF27" s="129"/>
      <c r="BG27" s="129"/>
      <c r="BH27" s="129"/>
      <c r="BI27" s="129"/>
      <c r="BJ27" s="129"/>
      <c r="BK27" s="129"/>
      <c r="BL27" s="129"/>
      <c r="BM27" s="129"/>
      <c r="BN27" s="129"/>
      <c r="BO27" s="129"/>
      <c r="BP27" s="129"/>
      <c r="BQ27" s="129"/>
      <c r="BR27" s="129"/>
      <c r="BS27" s="129"/>
      <c r="BT27" s="129"/>
      <c r="BU27" s="129"/>
      <c r="BV27" s="129"/>
      <c r="BW27" s="129"/>
      <c r="BX27" s="129"/>
      <c r="BY27" s="129"/>
      <c r="BZ27" s="129"/>
      <c r="CA27" s="129"/>
      <c r="CB27" s="129"/>
      <c r="CC27" s="129"/>
      <c r="CD27" s="129"/>
      <c r="CE27" s="129"/>
    </row>
    <row r="28" spans="1:83" ht="12.75" customHeight="1">
      <c r="A28" s="110"/>
      <c r="B28" s="100" t="s">
        <v>46</v>
      </c>
      <c r="C28" s="101"/>
      <c r="D28" s="102"/>
      <c r="E28" s="107"/>
      <c r="F28" s="104"/>
      <c r="G28" s="104"/>
      <c r="H28" s="104"/>
      <c r="I28" s="104"/>
      <c r="J28" s="104"/>
      <c r="K28" s="105"/>
      <c r="L28" s="106">
        <v>0</v>
      </c>
      <c r="M28" s="104">
        <v>0</v>
      </c>
      <c r="N28" s="104">
        <v>250</v>
      </c>
      <c r="O28" s="104">
        <v>250</v>
      </c>
      <c r="P28" s="104">
        <v>270</v>
      </c>
      <c r="Q28" s="104">
        <v>270</v>
      </c>
      <c r="R28" s="104">
        <v>240</v>
      </c>
      <c r="S28" s="104">
        <v>240</v>
      </c>
      <c r="T28" s="104">
        <v>180</v>
      </c>
      <c r="U28" s="104">
        <v>180</v>
      </c>
      <c r="V28" s="104"/>
      <c r="W28" s="108"/>
      <c r="X28" s="109"/>
      <c r="Y28" s="104"/>
      <c r="Z28" s="108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</row>
    <row r="29" spans="1:83" ht="12.75" customHeight="1">
      <c r="A29" s="110"/>
      <c r="B29" s="100" t="s">
        <v>47</v>
      </c>
      <c r="C29" s="101"/>
      <c r="D29" s="102"/>
      <c r="E29" s="107"/>
      <c r="F29" s="104"/>
      <c r="G29" s="104"/>
      <c r="H29" s="104"/>
      <c r="I29" s="104"/>
      <c r="J29" s="104"/>
      <c r="K29" s="105"/>
      <c r="L29" s="106">
        <v>0</v>
      </c>
      <c r="M29" s="104">
        <v>0</v>
      </c>
      <c r="N29" s="104">
        <v>608</v>
      </c>
      <c r="O29" s="104">
        <v>608</v>
      </c>
      <c r="P29" s="104">
        <v>704</v>
      </c>
      <c r="Q29" s="104">
        <v>736</v>
      </c>
      <c r="R29" s="104">
        <v>640</v>
      </c>
      <c r="S29" s="104">
        <v>704</v>
      </c>
      <c r="T29" s="104">
        <v>528</v>
      </c>
      <c r="U29" s="104">
        <v>528</v>
      </c>
      <c r="V29" s="104"/>
      <c r="W29" s="108"/>
      <c r="X29" s="109"/>
      <c r="Y29" s="104"/>
      <c r="Z29" s="108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</row>
    <row r="30" spans="1:83" ht="12.75" customHeight="1">
      <c r="A30" s="122">
        <v>10</v>
      </c>
      <c r="B30" s="90" t="s">
        <v>56</v>
      </c>
      <c r="C30" s="112"/>
      <c r="D30" s="113"/>
      <c r="E30" s="123"/>
      <c r="F30" s="124"/>
      <c r="G30" s="124"/>
      <c r="H30" s="124"/>
      <c r="I30" s="124"/>
      <c r="J30" s="124"/>
      <c r="K30" s="125"/>
      <c r="L30" s="117"/>
      <c r="M30" s="115"/>
      <c r="N30" s="115"/>
      <c r="O30" s="116"/>
      <c r="P30" s="115"/>
      <c r="Q30" s="114"/>
      <c r="R30" s="115"/>
      <c r="S30" s="115"/>
      <c r="T30" s="116"/>
      <c r="U30" s="115"/>
      <c r="V30" s="114"/>
      <c r="W30" s="126"/>
      <c r="X30" s="119"/>
      <c r="Y30" s="114"/>
      <c r="Z30" s="126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</row>
    <row r="31" spans="1:83" ht="12.75" customHeight="1">
      <c r="A31" s="110"/>
      <c r="B31" s="100" t="s">
        <v>46</v>
      </c>
      <c r="C31" s="101"/>
      <c r="D31" s="102"/>
      <c r="E31" s="107"/>
      <c r="F31" s="104"/>
      <c r="G31" s="104"/>
      <c r="H31" s="104"/>
      <c r="I31" s="104"/>
      <c r="J31" s="104"/>
      <c r="K31" s="105"/>
      <c r="L31" s="106">
        <v>0</v>
      </c>
      <c r="M31" s="104">
        <v>0</v>
      </c>
      <c r="N31" s="104"/>
      <c r="O31" s="104"/>
      <c r="P31" s="104"/>
      <c r="Q31" s="104"/>
      <c r="R31" s="104"/>
      <c r="S31" s="104"/>
      <c r="T31" s="104"/>
      <c r="U31" s="104"/>
      <c r="V31" s="104"/>
      <c r="W31" s="108"/>
      <c r="X31" s="109"/>
      <c r="Y31" s="104"/>
      <c r="Z31" s="108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</row>
    <row r="32" spans="1:83" ht="12.75" customHeight="1">
      <c r="A32" s="110"/>
      <c r="B32" s="100" t="s">
        <v>47</v>
      </c>
      <c r="C32" s="101"/>
      <c r="D32" s="102"/>
      <c r="E32" s="107"/>
      <c r="F32" s="104"/>
      <c r="G32" s="104"/>
      <c r="H32" s="104"/>
      <c r="I32" s="104"/>
      <c r="J32" s="104"/>
      <c r="K32" s="105"/>
      <c r="L32" s="106">
        <v>0</v>
      </c>
      <c r="M32" s="104">
        <v>0</v>
      </c>
      <c r="N32" s="104"/>
      <c r="O32" s="104"/>
      <c r="P32" s="104"/>
      <c r="Q32" s="104"/>
      <c r="R32" s="104"/>
      <c r="S32" s="104"/>
      <c r="T32" s="104">
        <v>572</v>
      </c>
      <c r="U32" s="104">
        <v>1092</v>
      </c>
      <c r="V32" s="104">
        <v>1092</v>
      </c>
      <c r="W32" s="108">
        <v>520</v>
      </c>
      <c r="X32" s="109">
        <v>520</v>
      </c>
      <c r="Y32" s="104">
        <v>520</v>
      </c>
      <c r="Z32" s="108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</row>
    <row r="33" spans="1:83" ht="12.75" customHeight="1">
      <c r="A33" s="122">
        <v>11</v>
      </c>
      <c r="B33" s="90" t="s">
        <v>57</v>
      </c>
      <c r="C33" s="112"/>
      <c r="D33" s="113"/>
      <c r="E33" s="123"/>
      <c r="F33" s="124"/>
      <c r="G33" s="124"/>
      <c r="H33" s="124"/>
      <c r="I33" s="124"/>
      <c r="J33" s="124"/>
      <c r="K33" s="125"/>
      <c r="L33" s="131"/>
      <c r="M33" s="124"/>
      <c r="N33" s="124"/>
      <c r="O33" s="125"/>
      <c r="P33" s="124"/>
      <c r="Q33" s="123"/>
      <c r="R33" s="124"/>
      <c r="S33" s="124"/>
      <c r="T33" s="125"/>
      <c r="U33" s="124"/>
      <c r="V33" s="123"/>
      <c r="W33" s="132"/>
      <c r="X33" s="133"/>
      <c r="Y33" s="123"/>
      <c r="Z33" s="132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</row>
    <row r="34" spans="1:83" ht="12.75" customHeight="1">
      <c r="A34" s="134"/>
      <c r="B34" s="135" t="s">
        <v>46</v>
      </c>
      <c r="C34" s="136"/>
      <c r="D34" s="102"/>
      <c r="E34" s="107">
        <v>40</v>
      </c>
      <c r="F34" s="104">
        <v>42</v>
      </c>
      <c r="G34" s="104">
        <v>40</v>
      </c>
      <c r="H34" s="104">
        <v>46</v>
      </c>
      <c r="I34" s="104">
        <v>42</v>
      </c>
      <c r="J34" s="104">
        <v>42</v>
      </c>
      <c r="K34" s="105">
        <v>46</v>
      </c>
      <c r="L34" s="106">
        <v>42</v>
      </c>
      <c r="M34" s="104">
        <v>40</v>
      </c>
      <c r="N34" s="107">
        <v>44</v>
      </c>
      <c r="O34" s="104">
        <v>40</v>
      </c>
      <c r="P34" s="104">
        <v>44</v>
      </c>
      <c r="Q34" s="104">
        <v>40</v>
      </c>
      <c r="R34" s="104">
        <v>38</v>
      </c>
      <c r="S34" s="104">
        <v>44</v>
      </c>
      <c r="T34" s="104">
        <v>46</v>
      </c>
      <c r="U34" s="104">
        <v>40</v>
      </c>
      <c r="V34" s="104">
        <v>44</v>
      </c>
      <c r="W34" s="108">
        <v>44</v>
      </c>
      <c r="X34" s="109">
        <v>42</v>
      </c>
      <c r="Y34" s="104">
        <v>42</v>
      </c>
      <c r="Z34" s="127">
        <v>10</v>
      </c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</row>
    <row r="35" spans="1:83" ht="12.75" customHeight="1" thickBot="1">
      <c r="A35" s="134"/>
      <c r="B35" s="137" t="s">
        <v>47</v>
      </c>
      <c r="C35" s="136"/>
      <c r="D35" s="102"/>
      <c r="E35" s="107">
        <v>320</v>
      </c>
      <c r="F35" s="104">
        <v>336</v>
      </c>
      <c r="G35" s="104">
        <v>320</v>
      </c>
      <c r="H35" s="104">
        <v>368</v>
      </c>
      <c r="I35" s="104">
        <v>336</v>
      </c>
      <c r="J35" s="104">
        <v>336</v>
      </c>
      <c r="K35" s="105">
        <v>368</v>
      </c>
      <c r="L35" s="138">
        <v>336</v>
      </c>
      <c r="M35" s="139">
        <v>320</v>
      </c>
      <c r="N35" s="140">
        <v>352</v>
      </c>
      <c r="O35" s="139">
        <v>320</v>
      </c>
      <c r="P35" s="139">
        <v>352</v>
      </c>
      <c r="Q35" s="139">
        <v>320</v>
      </c>
      <c r="R35" s="139">
        <v>304</v>
      </c>
      <c r="S35" s="139">
        <v>352</v>
      </c>
      <c r="T35" s="139">
        <v>368</v>
      </c>
      <c r="U35" s="139">
        <v>320</v>
      </c>
      <c r="V35" s="139">
        <v>352</v>
      </c>
      <c r="W35" s="141">
        <v>352</v>
      </c>
      <c r="X35" s="109">
        <v>336</v>
      </c>
      <c r="Y35" s="139">
        <v>336</v>
      </c>
      <c r="Z35" s="142">
        <v>320</v>
      </c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</row>
    <row r="36" spans="1:83" ht="12.75" hidden="1" customHeight="1">
      <c r="A36" s="143" t="e">
        <f>#REF!+1</f>
        <v>#REF!</v>
      </c>
      <c r="B36" s="143" t="e">
        <v>#REF!</v>
      </c>
      <c r="C36" s="144"/>
      <c r="D36" s="145"/>
      <c r="E36" s="113"/>
      <c r="F36" s="113"/>
      <c r="G36" s="113"/>
      <c r="H36" s="113"/>
      <c r="I36" s="113"/>
      <c r="J36" s="113"/>
      <c r="K36" s="113"/>
      <c r="L36" s="146"/>
      <c r="M36" s="113"/>
      <c r="N36" s="113"/>
      <c r="O36" s="147"/>
      <c r="P36" s="145"/>
      <c r="Q36" s="113"/>
      <c r="R36" s="113"/>
      <c r="S36" s="113"/>
      <c r="T36" s="113"/>
      <c r="U36" s="113"/>
      <c r="V36" s="113"/>
      <c r="W36" s="113"/>
      <c r="X36" s="113"/>
      <c r="Y36" s="148"/>
      <c r="Z36" s="113"/>
      <c r="AD36" s="225"/>
      <c r="AE36" s="225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  <c r="AP36" s="225"/>
      <c r="AQ36" s="225"/>
      <c r="AR36" s="225"/>
      <c r="AS36" s="225"/>
      <c r="AT36" s="225"/>
      <c r="AU36" s="225"/>
      <c r="AV36" s="225"/>
      <c r="AW36" s="225"/>
      <c r="AX36" s="225"/>
      <c r="AY36" s="225"/>
      <c r="AZ36" s="225"/>
      <c r="BA36" s="225"/>
      <c r="BB36" s="225"/>
      <c r="BC36" s="225"/>
      <c r="BD36" s="225"/>
      <c r="BE36" s="225"/>
      <c r="BF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BW36" s="225"/>
      <c r="BX36" s="225"/>
      <c r="BY36" s="225"/>
      <c r="BZ36" s="225"/>
      <c r="CA36" s="225"/>
      <c r="CB36" s="225"/>
      <c r="CC36" s="225"/>
      <c r="CD36" s="225"/>
      <c r="CE36" s="225"/>
    </row>
    <row r="37" spans="1:83" ht="12.75" hidden="1" customHeight="1">
      <c r="A37" s="149"/>
      <c r="B37" s="150" t="s">
        <v>46</v>
      </c>
      <c r="C37" s="151"/>
      <c r="D37" s="152"/>
      <c r="E37" s="102"/>
      <c r="F37" s="102" t="e">
        <v>#REF!</v>
      </c>
      <c r="G37" s="102" t="e">
        <v>#REF!</v>
      </c>
      <c r="H37" s="102" t="e">
        <v>#REF!</v>
      </c>
      <c r="I37" s="102" t="e">
        <v>#REF!</v>
      </c>
      <c r="J37" s="102" t="e">
        <v>#REF!</v>
      </c>
      <c r="K37" s="102" t="e">
        <v>#REF!</v>
      </c>
      <c r="L37" s="153" t="e">
        <v>#REF!</v>
      </c>
      <c r="M37" s="102" t="e">
        <v>#REF!</v>
      </c>
      <c r="N37" s="102" t="e">
        <v>#REF!</v>
      </c>
      <c r="O37" s="154" t="e">
        <v>#REF!</v>
      </c>
      <c r="P37" s="152" t="e">
        <v>#REF!</v>
      </c>
      <c r="Q37" s="102" t="e">
        <v>#REF!</v>
      </c>
      <c r="R37" s="102" t="e">
        <v>#REF!</v>
      </c>
      <c r="S37" s="102" t="e">
        <v>#REF!</v>
      </c>
      <c r="T37" s="102" t="e">
        <v>#REF!</v>
      </c>
      <c r="U37" s="102" t="e">
        <v>#REF!</v>
      </c>
      <c r="V37" s="102" t="e">
        <v>#REF!</v>
      </c>
      <c r="W37" s="102" t="e">
        <v>#REF!</v>
      </c>
      <c r="X37" s="102" t="e">
        <v>#REF!</v>
      </c>
      <c r="Y37" s="102" t="e">
        <v>#REF!</v>
      </c>
      <c r="Z37" s="102" t="e">
        <v>#REF!</v>
      </c>
      <c r="AD37" s="225"/>
      <c r="AE37" s="225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  <c r="AP37" s="225"/>
      <c r="AQ37" s="225"/>
      <c r="AR37" s="225"/>
      <c r="AS37" s="225"/>
      <c r="AT37" s="225"/>
      <c r="AU37" s="225"/>
      <c r="AV37" s="225"/>
      <c r="AW37" s="225"/>
      <c r="AX37" s="225"/>
      <c r="AY37" s="225"/>
      <c r="AZ37" s="225"/>
      <c r="BA37" s="225"/>
      <c r="BB37" s="225"/>
      <c r="BC37" s="225"/>
      <c r="BD37" s="225"/>
      <c r="BE37" s="225"/>
      <c r="BF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BW37" s="225"/>
      <c r="BX37" s="225"/>
      <c r="BY37" s="225"/>
      <c r="BZ37" s="225"/>
      <c r="CA37" s="225"/>
      <c r="CB37" s="225"/>
      <c r="CC37" s="225"/>
      <c r="CD37" s="225"/>
      <c r="CE37" s="225"/>
    </row>
    <row r="38" spans="1:83" ht="12.75" hidden="1" customHeight="1">
      <c r="A38" s="155"/>
      <c r="B38" s="156" t="s">
        <v>47</v>
      </c>
      <c r="C38" s="151"/>
      <c r="D38" s="152"/>
      <c r="E38" s="102"/>
      <c r="F38" s="102" t="e">
        <v>#REF!</v>
      </c>
      <c r="G38" s="102" t="e">
        <v>#REF!</v>
      </c>
      <c r="H38" s="102" t="e">
        <v>#REF!</v>
      </c>
      <c r="I38" s="102" t="e">
        <v>#REF!</v>
      </c>
      <c r="J38" s="102" t="e">
        <v>#REF!</v>
      </c>
      <c r="K38" s="102" t="e">
        <v>#REF!</v>
      </c>
      <c r="L38" s="153" t="e">
        <v>#REF!</v>
      </c>
      <c r="M38" s="102" t="e">
        <v>#REF!</v>
      </c>
      <c r="N38" s="102" t="e">
        <v>#REF!</v>
      </c>
      <c r="O38" s="154" t="e">
        <v>#REF!</v>
      </c>
      <c r="P38" s="152" t="e">
        <v>#REF!</v>
      </c>
      <c r="Q38" s="102" t="e">
        <v>#REF!</v>
      </c>
      <c r="R38" s="102" t="e">
        <v>#REF!</v>
      </c>
      <c r="S38" s="102" t="e">
        <v>#REF!</v>
      </c>
      <c r="T38" s="102" t="e">
        <v>#REF!</v>
      </c>
      <c r="U38" s="102" t="e">
        <v>#REF!</v>
      </c>
      <c r="V38" s="102" t="e">
        <v>#REF!</v>
      </c>
      <c r="W38" s="102" t="e">
        <v>#REF!</v>
      </c>
      <c r="X38" s="102" t="e">
        <v>#REF!</v>
      </c>
      <c r="Y38" s="102" t="e">
        <v>#REF!</v>
      </c>
      <c r="Z38" s="102" t="e">
        <v>#REF!</v>
      </c>
      <c r="AD38" s="225"/>
      <c r="AE38" s="225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  <c r="AP38" s="225"/>
      <c r="AQ38" s="225"/>
      <c r="AR38" s="225"/>
      <c r="AS38" s="225"/>
      <c r="AT38" s="225"/>
      <c r="AU38" s="225"/>
      <c r="AV38" s="225"/>
      <c r="AW38" s="225"/>
      <c r="AX38" s="225"/>
      <c r="AY38" s="225"/>
      <c r="AZ38" s="225"/>
      <c r="BA38" s="225"/>
      <c r="BB38" s="225"/>
      <c r="BC38" s="225"/>
      <c r="BD38" s="225"/>
      <c r="BE38" s="225"/>
      <c r="BF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BW38" s="225"/>
      <c r="BX38" s="225"/>
      <c r="BY38" s="225"/>
      <c r="BZ38" s="225"/>
      <c r="CA38" s="225"/>
      <c r="CB38" s="225"/>
      <c r="CC38" s="225"/>
      <c r="CD38" s="225"/>
      <c r="CE38" s="225"/>
    </row>
    <row r="39" spans="1:83" ht="12.75" hidden="1" customHeight="1">
      <c r="A39" s="143" t="e">
        <f>A36+1</f>
        <v>#REF!</v>
      </c>
      <c r="B39" s="143" t="e">
        <v>#REF!</v>
      </c>
      <c r="C39" s="144"/>
      <c r="D39" s="145"/>
      <c r="E39" s="113"/>
      <c r="F39" s="113"/>
      <c r="G39" s="113"/>
      <c r="H39" s="113"/>
      <c r="I39" s="113"/>
      <c r="J39" s="113"/>
      <c r="K39" s="113"/>
      <c r="L39" s="146"/>
      <c r="M39" s="113"/>
      <c r="N39" s="113"/>
      <c r="O39" s="147"/>
      <c r="P39" s="145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D39" s="225"/>
      <c r="AE39" s="225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5"/>
      <c r="BF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</row>
    <row r="40" spans="1:83" ht="12.75" hidden="1" customHeight="1">
      <c r="A40" s="149"/>
      <c r="B40" s="150" t="s">
        <v>46</v>
      </c>
      <c r="C40" s="151"/>
      <c r="D40" s="152"/>
      <c r="E40" s="102"/>
      <c r="F40" s="102" t="e">
        <v>#REF!</v>
      </c>
      <c r="G40" s="102" t="e">
        <v>#REF!</v>
      </c>
      <c r="H40" s="102" t="e">
        <v>#REF!</v>
      </c>
      <c r="I40" s="102" t="e">
        <v>#REF!</v>
      </c>
      <c r="J40" s="102" t="e">
        <v>#REF!</v>
      </c>
      <c r="K40" s="102" t="e">
        <v>#REF!</v>
      </c>
      <c r="L40" s="153" t="e">
        <v>#REF!</v>
      </c>
      <c r="M40" s="102" t="e">
        <v>#REF!</v>
      </c>
      <c r="N40" s="102" t="e">
        <v>#REF!</v>
      </c>
      <c r="O40" s="154" t="e">
        <v>#REF!</v>
      </c>
      <c r="P40" s="152" t="e">
        <v>#REF!</v>
      </c>
      <c r="Q40" s="102" t="e">
        <v>#REF!</v>
      </c>
      <c r="R40" s="102" t="e">
        <v>#REF!</v>
      </c>
      <c r="S40" s="102" t="e">
        <v>#REF!</v>
      </c>
      <c r="T40" s="102" t="e">
        <v>#REF!</v>
      </c>
      <c r="U40" s="102" t="e">
        <v>#REF!</v>
      </c>
      <c r="V40" s="102" t="e">
        <v>#REF!</v>
      </c>
      <c r="W40" s="102" t="e">
        <v>#REF!</v>
      </c>
      <c r="X40" s="102" t="e">
        <v>#REF!</v>
      </c>
      <c r="Y40" s="102" t="e">
        <v>#REF!</v>
      </c>
      <c r="Z40" s="102" t="e">
        <v>#REF!</v>
      </c>
      <c r="AD40" s="225"/>
      <c r="AE40" s="225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225"/>
      <c r="BA40" s="225"/>
      <c r="BB40" s="225"/>
      <c r="BC40" s="225"/>
      <c r="BD40" s="225"/>
      <c r="BE40" s="225"/>
      <c r="BF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BW40" s="225"/>
      <c r="BX40" s="225"/>
      <c r="BY40" s="225"/>
      <c r="BZ40" s="225"/>
      <c r="CA40" s="225"/>
      <c r="CB40" s="225"/>
      <c r="CC40" s="225"/>
      <c r="CD40" s="225"/>
      <c r="CE40" s="225"/>
    </row>
    <row r="41" spans="1:83" ht="12.75" hidden="1" customHeight="1">
      <c r="A41" s="155"/>
      <c r="B41" s="156" t="s">
        <v>47</v>
      </c>
      <c r="C41" s="151"/>
      <c r="D41" s="152"/>
      <c r="E41" s="102"/>
      <c r="F41" s="102" t="e">
        <v>#REF!</v>
      </c>
      <c r="G41" s="102" t="e">
        <v>#REF!</v>
      </c>
      <c r="H41" s="102" t="e">
        <v>#REF!</v>
      </c>
      <c r="I41" s="102" t="e">
        <v>#REF!</v>
      </c>
      <c r="J41" s="102" t="e">
        <v>#REF!</v>
      </c>
      <c r="K41" s="102" t="e">
        <v>#REF!</v>
      </c>
      <c r="L41" s="153" t="e">
        <v>#REF!</v>
      </c>
      <c r="M41" s="102" t="e">
        <v>#REF!</v>
      </c>
      <c r="N41" s="102" t="e">
        <v>#REF!</v>
      </c>
      <c r="O41" s="154" t="e">
        <v>#REF!</v>
      </c>
      <c r="P41" s="152" t="e">
        <v>#REF!</v>
      </c>
      <c r="Q41" s="102" t="e">
        <v>#REF!</v>
      </c>
      <c r="R41" s="102" t="e">
        <v>#REF!</v>
      </c>
      <c r="S41" s="102" t="e">
        <v>#REF!</v>
      </c>
      <c r="T41" s="102" t="e">
        <v>#REF!</v>
      </c>
      <c r="U41" s="102" t="e">
        <v>#REF!</v>
      </c>
      <c r="V41" s="102" t="e">
        <v>#REF!</v>
      </c>
      <c r="W41" s="102" t="e">
        <v>#REF!</v>
      </c>
      <c r="X41" s="102" t="e">
        <v>#REF!</v>
      </c>
      <c r="Y41" s="102" t="e">
        <v>#REF!</v>
      </c>
      <c r="Z41" s="102" t="e">
        <v>#REF!</v>
      </c>
      <c r="AD41" s="225"/>
      <c r="AE41" s="225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225"/>
      <c r="BA41" s="225"/>
      <c r="BB41" s="225"/>
      <c r="BC41" s="225"/>
      <c r="BD41" s="225"/>
      <c r="BE41" s="225"/>
      <c r="BF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BW41" s="225"/>
      <c r="BX41" s="225"/>
      <c r="BY41" s="225"/>
      <c r="BZ41" s="225"/>
      <c r="CA41" s="225"/>
      <c r="CB41" s="225"/>
      <c r="CC41" s="225"/>
      <c r="CD41" s="225"/>
      <c r="CE41" s="225"/>
    </row>
    <row r="42" spans="1:83" ht="12.75" hidden="1" customHeight="1">
      <c r="A42" s="143" t="e">
        <f>A39+1</f>
        <v>#REF!</v>
      </c>
      <c r="B42" s="143" t="e">
        <v>#REF!</v>
      </c>
      <c r="C42" s="144"/>
      <c r="D42" s="145"/>
      <c r="E42" s="113"/>
      <c r="F42" s="113"/>
      <c r="G42" s="113"/>
      <c r="H42" s="113"/>
      <c r="I42" s="113"/>
      <c r="J42" s="113"/>
      <c r="K42" s="113"/>
      <c r="L42" s="146"/>
      <c r="M42" s="113"/>
      <c r="N42" s="113"/>
      <c r="O42" s="147"/>
      <c r="P42" s="145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D42" s="225"/>
      <c r="AE42" s="225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  <c r="AP42" s="225"/>
      <c r="AQ42" s="225"/>
      <c r="AR42" s="225"/>
      <c r="AS42" s="225"/>
      <c r="AT42" s="225"/>
      <c r="AU42" s="225"/>
      <c r="AV42" s="225"/>
      <c r="AW42" s="225"/>
      <c r="AX42" s="225"/>
      <c r="AY42" s="225"/>
      <c r="AZ42" s="225"/>
      <c r="BA42" s="225"/>
      <c r="BB42" s="225"/>
      <c r="BC42" s="225"/>
      <c r="BD42" s="225"/>
      <c r="BE42" s="225"/>
      <c r="BF42" s="225"/>
      <c r="BG42" s="225"/>
      <c r="BH42" s="225"/>
      <c r="BI42" s="225"/>
      <c r="BJ42" s="225"/>
      <c r="BK42" s="225"/>
      <c r="BL42" s="225"/>
      <c r="BM42" s="225"/>
      <c r="BN42" s="225"/>
      <c r="BO42" s="225"/>
      <c r="BP42" s="225"/>
      <c r="BQ42" s="225"/>
      <c r="BR42" s="225"/>
      <c r="BS42" s="225"/>
      <c r="BT42" s="225"/>
      <c r="BU42" s="225"/>
      <c r="BV42" s="225"/>
      <c r="BW42" s="225"/>
      <c r="BX42" s="225"/>
      <c r="BY42" s="225"/>
      <c r="BZ42" s="225"/>
      <c r="CA42" s="225"/>
      <c r="CB42" s="225"/>
      <c r="CC42" s="225"/>
      <c r="CD42" s="225"/>
      <c r="CE42" s="225"/>
    </row>
    <row r="43" spans="1:83" ht="12.75" hidden="1" customHeight="1">
      <c r="A43" s="149"/>
      <c r="B43" s="150" t="s">
        <v>46</v>
      </c>
      <c r="C43" s="151"/>
      <c r="D43" s="152"/>
      <c r="E43" s="102"/>
      <c r="F43" s="102" t="e">
        <v>#REF!</v>
      </c>
      <c r="G43" s="102" t="e">
        <v>#REF!</v>
      </c>
      <c r="H43" s="102" t="e">
        <v>#REF!</v>
      </c>
      <c r="I43" s="102" t="e">
        <v>#REF!</v>
      </c>
      <c r="J43" s="102" t="e">
        <v>#REF!</v>
      </c>
      <c r="K43" s="102" t="e">
        <v>#REF!</v>
      </c>
      <c r="L43" s="153" t="e">
        <v>#REF!</v>
      </c>
      <c r="M43" s="102" t="e">
        <v>#REF!</v>
      </c>
      <c r="N43" s="102" t="e">
        <v>#REF!</v>
      </c>
      <c r="O43" s="154" t="e">
        <v>#REF!</v>
      </c>
      <c r="P43" s="152" t="e">
        <v>#REF!</v>
      </c>
      <c r="Q43" s="102" t="e">
        <v>#REF!</v>
      </c>
      <c r="R43" s="102" t="e">
        <v>#REF!</v>
      </c>
      <c r="S43" s="102" t="e">
        <v>#REF!</v>
      </c>
      <c r="T43" s="102" t="e">
        <v>#REF!</v>
      </c>
      <c r="U43" s="102" t="e">
        <v>#REF!</v>
      </c>
      <c r="V43" s="102" t="e">
        <v>#REF!</v>
      </c>
      <c r="W43" s="102" t="e">
        <v>#REF!</v>
      </c>
      <c r="X43" s="102" t="e">
        <v>#REF!</v>
      </c>
      <c r="Y43" s="102" t="e">
        <v>#REF!</v>
      </c>
      <c r="Z43" s="102" t="e">
        <v>#REF!</v>
      </c>
      <c r="AD43" s="225"/>
      <c r="AE43" s="225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  <c r="AW43" s="225"/>
      <c r="AX43" s="225"/>
      <c r="AY43" s="225"/>
      <c r="AZ43" s="225"/>
      <c r="BA43" s="225"/>
      <c r="BB43" s="225"/>
      <c r="BC43" s="225"/>
      <c r="BD43" s="225"/>
      <c r="BE43" s="225"/>
      <c r="BF43" s="225"/>
      <c r="BG43" s="225"/>
      <c r="BH43" s="225"/>
      <c r="BI43" s="225"/>
      <c r="BJ43" s="225"/>
      <c r="BK43" s="225"/>
      <c r="BL43" s="225"/>
      <c r="BM43" s="225"/>
      <c r="BN43" s="225"/>
      <c r="BO43" s="225"/>
      <c r="BP43" s="225"/>
      <c r="BQ43" s="225"/>
      <c r="BR43" s="225"/>
      <c r="BS43" s="225"/>
      <c r="BT43" s="225"/>
      <c r="BU43" s="225"/>
      <c r="BV43" s="225"/>
      <c r="BW43" s="225"/>
      <c r="BX43" s="225"/>
      <c r="BY43" s="225"/>
      <c r="BZ43" s="225"/>
      <c r="CA43" s="225"/>
      <c r="CB43" s="225"/>
      <c r="CC43" s="225"/>
      <c r="CD43" s="225"/>
      <c r="CE43" s="225"/>
    </row>
    <row r="44" spans="1:83" ht="12.75" hidden="1" customHeight="1">
      <c r="A44" s="155"/>
      <c r="B44" s="156" t="s">
        <v>47</v>
      </c>
      <c r="C44" s="151"/>
      <c r="D44" s="152"/>
      <c r="E44" s="102"/>
      <c r="F44" s="102" t="e">
        <v>#REF!</v>
      </c>
      <c r="G44" s="102" t="e">
        <v>#REF!</v>
      </c>
      <c r="H44" s="102" t="e">
        <v>#REF!</v>
      </c>
      <c r="I44" s="102" t="e">
        <v>#REF!</v>
      </c>
      <c r="J44" s="102" t="e">
        <v>#REF!</v>
      </c>
      <c r="K44" s="102" t="e">
        <v>#REF!</v>
      </c>
      <c r="L44" s="153" t="e">
        <v>#REF!</v>
      </c>
      <c r="M44" s="102" t="e">
        <v>#REF!</v>
      </c>
      <c r="N44" s="102" t="e">
        <v>#REF!</v>
      </c>
      <c r="O44" s="154" t="e">
        <v>#REF!</v>
      </c>
      <c r="P44" s="152" t="e">
        <v>#REF!</v>
      </c>
      <c r="Q44" s="102" t="e">
        <v>#REF!</v>
      </c>
      <c r="R44" s="102" t="e">
        <v>#REF!</v>
      </c>
      <c r="S44" s="102" t="e">
        <v>#REF!</v>
      </c>
      <c r="T44" s="102" t="e">
        <v>#REF!</v>
      </c>
      <c r="U44" s="102" t="e">
        <v>#REF!</v>
      </c>
      <c r="V44" s="102" t="e">
        <v>#REF!</v>
      </c>
      <c r="W44" s="102" t="e">
        <v>#REF!</v>
      </c>
      <c r="X44" s="102" t="e">
        <v>#REF!</v>
      </c>
      <c r="Y44" s="102" t="e">
        <v>#REF!</v>
      </c>
      <c r="Z44" s="102" t="e">
        <v>#REF!</v>
      </c>
      <c r="AD44" s="225"/>
      <c r="AE44" s="225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5"/>
      <c r="AU44" s="225"/>
      <c r="AV44" s="225"/>
      <c r="AW44" s="225"/>
      <c r="AX44" s="225"/>
      <c r="AY44" s="225"/>
      <c r="AZ44" s="225"/>
      <c r="BA44" s="225"/>
      <c r="BB44" s="225"/>
      <c r="BC44" s="225"/>
      <c r="BD44" s="225"/>
      <c r="BE44" s="225"/>
      <c r="BF44" s="225"/>
      <c r="BG44" s="225"/>
      <c r="BH44" s="225"/>
      <c r="BI44" s="225"/>
      <c r="BJ44" s="225"/>
      <c r="BK44" s="225"/>
      <c r="BL44" s="225"/>
      <c r="BM44" s="225"/>
      <c r="BN44" s="225"/>
      <c r="BO44" s="225"/>
      <c r="BP44" s="225"/>
      <c r="BQ44" s="225"/>
      <c r="BR44" s="225"/>
      <c r="BS44" s="225"/>
      <c r="BT44" s="225"/>
      <c r="BU44" s="225"/>
      <c r="BV44" s="225"/>
      <c r="BW44" s="225"/>
      <c r="BX44" s="225"/>
      <c r="BY44" s="225"/>
      <c r="BZ44" s="225"/>
      <c r="CA44" s="225"/>
      <c r="CB44" s="225"/>
      <c r="CC44" s="225"/>
      <c r="CD44" s="225"/>
      <c r="CE44" s="225"/>
    </row>
    <row r="45" spans="1:83" ht="12.75" hidden="1" customHeight="1">
      <c r="A45" s="143" t="e">
        <f>A42+1</f>
        <v>#REF!</v>
      </c>
      <c r="B45" s="143" t="e">
        <v>#REF!</v>
      </c>
      <c r="C45" s="144"/>
      <c r="D45" s="145"/>
      <c r="E45" s="113"/>
      <c r="F45" s="113"/>
      <c r="G45" s="113"/>
      <c r="H45" s="113"/>
      <c r="I45" s="113"/>
      <c r="J45" s="113"/>
      <c r="K45" s="113"/>
      <c r="L45" s="146"/>
      <c r="M45" s="113"/>
      <c r="N45" s="113"/>
      <c r="O45" s="147"/>
      <c r="P45" s="145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  <c r="AQ45" s="225"/>
      <c r="AR45" s="225"/>
      <c r="AS45" s="225"/>
      <c r="AT45" s="225"/>
      <c r="AU45" s="225"/>
      <c r="AV45" s="225"/>
      <c r="AW45" s="225"/>
      <c r="AX45" s="225"/>
      <c r="AY45" s="225"/>
      <c r="AZ45" s="225"/>
      <c r="BA45" s="225"/>
      <c r="BB45" s="225"/>
      <c r="BC45" s="225"/>
      <c r="BD45" s="225"/>
      <c r="BE45" s="225"/>
      <c r="BF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BW45" s="225"/>
      <c r="BX45" s="225"/>
      <c r="BY45" s="225"/>
      <c r="BZ45" s="225"/>
      <c r="CA45" s="225"/>
      <c r="CB45" s="225"/>
      <c r="CC45" s="225"/>
      <c r="CD45" s="225"/>
      <c r="CE45" s="225"/>
    </row>
    <row r="46" spans="1:83" ht="12.75" hidden="1" customHeight="1">
      <c r="A46" s="149"/>
      <c r="B46" s="150" t="s">
        <v>46</v>
      </c>
      <c r="C46" s="151"/>
      <c r="D46" s="152"/>
      <c r="E46" s="102"/>
      <c r="F46" s="102" t="e">
        <v>#REF!</v>
      </c>
      <c r="G46" s="102" t="e">
        <v>#REF!</v>
      </c>
      <c r="H46" s="102" t="e">
        <v>#REF!</v>
      </c>
      <c r="I46" s="102" t="e">
        <v>#REF!</v>
      </c>
      <c r="J46" s="102" t="e">
        <v>#REF!</v>
      </c>
      <c r="K46" s="102" t="e">
        <v>#REF!</v>
      </c>
      <c r="L46" s="153" t="e">
        <v>#REF!</v>
      </c>
      <c r="M46" s="102" t="e">
        <v>#REF!</v>
      </c>
      <c r="N46" s="102" t="e">
        <v>#REF!</v>
      </c>
      <c r="O46" s="154" t="e">
        <v>#REF!</v>
      </c>
      <c r="P46" s="152" t="e">
        <v>#REF!</v>
      </c>
      <c r="Q46" s="102" t="e">
        <v>#REF!</v>
      </c>
      <c r="R46" s="102" t="e">
        <v>#REF!</v>
      </c>
      <c r="S46" s="102" t="e">
        <v>#REF!</v>
      </c>
      <c r="T46" s="102" t="e">
        <v>#REF!</v>
      </c>
      <c r="U46" s="102" t="e">
        <v>#REF!</v>
      </c>
      <c r="V46" s="102" t="e">
        <v>#REF!</v>
      </c>
      <c r="W46" s="102" t="e">
        <v>#REF!</v>
      </c>
      <c r="X46" s="102" t="e">
        <v>#REF!</v>
      </c>
      <c r="Y46" s="102" t="e">
        <v>#REF!</v>
      </c>
      <c r="Z46" s="102" t="e">
        <v>#REF!</v>
      </c>
      <c r="AD46" s="225"/>
      <c r="AE46" s="225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  <c r="AP46" s="225"/>
      <c r="AQ46" s="225"/>
      <c r="AR46" s="225"/>
      <c r="AS46" s="225"/>
      <c r="AT46" s="225"/>
      <c r="AU46" s="225"/>
      <c r="AV46" s="225"/>
      <c r="AW46" s="225"/>
      <c r="AX46" s="225"/>
      <c r="AY46" s="225"/>
      <c r="AZ46" s="225"/>
      <c r="BA46" s="225"/>
      <c r="BB46" s="225"/>
      <c r="BC46" s="225"/>
      <c r="BD46" s="225"/>
      <c r="BE46" s="225"/>
      <c r="BF46" s="225"/>
      <c r="BG46" s="225"/>
      <c r="BH46" s="225"/>
      <c r="BI46" s="225"/>
      <c r="BJ46" s="225"/>
      <c r="BK46" s="225"/>
      <c r="BL46" s="225"/>
      <c r="BM46" s="225"/>
      <c r="BN46" s="225"/>
      <c r="BO46" s="225"/>
      <c r="BP46" s="225"/>
      <c r="BQ46" s="225"/>
      <c r="BR46" s="225"/>
      <c r="BS46" s="225"/>
      <c r="BT46" s="225"/>
      <c r="BU46" s="225"/>
      <c r="BV46" s="225"/>
      <c r="BW46" s="225"/>
      <c r="BX46" s="225"/>
      <c r="BY46" s="225"/>
      <c r="BZ46" s="225"/>
      <c r="CA46" s="225"/>
      <c r="CB46" s="225"/>
      <c r="CC46" s="225"/>
      <c r="CD46" s="225"/>
      <c r="CE46" s="225"/>
    </row>
    <row r="47" spans="1:83" ht="12.75" hidden="1" customHeight="1">
      <c r="A47" s="155"/>
      <c r="B47" s="156" t="s">
        <v>47</v>
      </c>
      <c r="C47" s="151"/>
      <c r="D47" s="152"/>
      <c r="E47" s="102"/>
      <c r="F47" s="102" t="e">
        <v>#REF!</v>
      </c>
      <c r="G47" s="102" t="e">
        <v>#REF!</v>
      </c>
      <c r="H47" s="102" t="e">
        <v>#REF!</v>
      </c>
      <c r="I47" s="102" t="e">
        <v>#REF!</v>
      </c>
      <c r="J47" s="102" t="e">
        <v>#REF!</v>
      </c>
      <c r="K47" s="102" t="e">
        <v>#REF!</v>
      </c>
      <c r="L47" s="153" t="e">
        <v>#REF!</v>
      </c>
      <c r="M47" s="102" t="e">
        <v>#REF!</v>
      </c>
      <c r="N47" s="102" t="e">
        <v>#REF!</v>
      </c>
      <c r="O47" s="154" t="e">
        <v>#REF!</v>
      </c>
      <c r="P47" s="152" t="e">
        <v>#REF!</v>
      </c>
      <c r="Q47" s="102" t="e">
        <v>#REF!</v>
      </c>
      <c r="R47" s="102" t="e">
        <v>#REF!</v>
      </c>
      <c r="S47" s="102" t="e">
        <v>#REF!</v>
      </c>
      <c r="T47" s="102" t="e">
        <v>#REF!</v>
      </c>
      <c r="U47" s="102" t="e">
        <v>#REF!</v>
      </c>
      <c r="V47" s="102" t="e">
        <v>#REF!</v>
      </c>
      <c r="W47" s="102" t="e">
        <v>#REF!</v>
      </c>
      <c r="X47" s="102" t="e">
        <v>#REF!</v>
      </c>
      <c r="Y47" s="102" t="e">
        <v>#REF!</v>
      </c>
      <c r="Z47" s="102" t="e">
        <v>#REF!</v>
      </c>
      <c r="AD47" s="225"/>
      <c r="AE47" s="225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225"/>
      <c r="AV47" s="225"/>
      <c r="AW47" s="225"/>
      <c r="AX47" s="225"/>
      <c r="AY47" s="225"/>
      <c r="AZ47" s="225"/>
      <c r="BA47" s="225"/>
      <c r="BB47" s="225"/>
      <c r="BC47" s="225"/>
      <c r="BD47" s="225"/>
      <c r="BE47" s="225"/>
      <c r="BF47" s="225"/>
      <c r="BG47" s="225"/>
      <c r="BH47" s="225"/>
      <c r="BI47" s="225"/>
      <c r="BJ47" s="225"/>
      <c r="BK47" s="225"/>
      <c r="BL47" s="225"/>
      <c r="BM47" s="225"/>
      <c r="BN47" s="225"/>
      <c r="BO47" s="225"/>
      <c r="BP47" s="225"/>
      <c r="BQ47" s="225"/>
      <c r="BR47" s="225"/>
      <c r="BS47" s="225"/>
      <c r="BT47" s="225"/>
      <c r="BU47" s="225"/>
      <c r="BV47" s="225"/>
      <c r="BW47" s="225"/>
      <c r="BX47" s="225"/>
      <c r="BY47" s="225"/>
      <c r="BZ47" s="225"/>
      <c r="CA47" s="225"/>
      <c r="CB47" s="225"/>
      <c r="CC47" s="225"/>
      <c r="CD47" s="225"/>
      <c r="CE47" s="225"/>
    </row>
    <row r="48" spans="1:83" ht="13.5" hidden="1" customHeight="1" thickBot="1">
      <c r="A48" s="157" t="e">
        <f>A45+1</f>
        <v>#REF!</v>
      </c>
      <c r="B48" s="157" t="e">
        <v>#REF!</v>
      </c>
      <c r="C48" s="144"/>
      <c r="D48" s="145"/>
      <c r="E48" s="113"/>
      <c r="F48" s="113"/>
      <c r="G48" s="113"/>
      <c r="H48" s="113"/>
      <c r="I48" s="113"/>
      <c r="J48" s="113"/>
      <c r="K48" s="113"/>
      <c r="L48" s="146"/>
      <c r="M48" s="113"/>
      <c r="N48" s="113"/>
      <c r="O48" s="147"/>
      <c r="P48" s="145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D48" s="225"/>
      <c r="AE48" s="225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225"/>
      <c r="BA48" s="225"/>
      <c r="BB48" s="225"/>
      <c r="BC48" s="225"/>
      <c r="BD48" s="225"/>
      <c r="BE48" s="225"/>
      <c r="BF48" s="225"/>
      <c r="BG48" s="225"/>
      <c r="BH48" s="225"/>
      <c r="BI48" s="225"/>
      <c r="BJ48" s="225"/>
      <c r="BK48" s="225"/>
      <c r="BL48" s="225"/>
      <c r="BM48" s="225"/>
      <c r="BN48" s="225"/>
      <c r="BO48" s="225"/>
      <c r="BP48" s="225"/>
      <c r="BQ48" s="225"/>
      <c r="BR48" s="225"/>
      <c r="BS48" s="225"/>
      <c r="BT48" s="225"/>
      <c r="BU48" s="225"/>
      <c r="BV48" s="225"/>
      <c r="BW48" s="225"/>
      <c r="BX48" s="225"/>
      <c r="BY48" s="225"/>
      <c r="BZ48" s="225"/>
      <c r="CA48" s="225"/>
      <c r="CB48" s="225"/>
      <c r="CC48" s="225"/>
      <c r="CD48" s="225"/>
      <c r="CE48" s="225"/>
    </row>
    <row r="49" spans="1:83" ht="13.5" hidden="1" customHeight="1" thickBot="1">
      <c r="A49" s="149"/>
      <c r="B49" s="150" t="s">
        <v>46</v>
      </c>
      <c r="C49" s="151"/>
      <c r="D49" s="152"/>
      <c r="E49" s="102"/>
      <c r="F49" s="102" t="e">
        <v>#REF!</v>
      </c>
      <c r="G49" s="102" t="e">
        <v>#REF!</v>
      </c>
      <c r="H49" s="102" t="e">
        <v>#REF!</v>
      </c>
      <c r="I49" s="102" t="e">
        <v>#REF!</v>
      </c>
      <c r="J49" s="102" t="e">
        <v>#REF!</v>
      </c>
      <c r="K49" s="102" t="e">
        <v>#REF!</v>
      </c>
      <c r="L49" s="153" t="e">
        <v>#REF!</v>
      </c>
      <c r="M49" s="102" t="e">
        <v>#REF!</v>
      </c>
      <c r="N49" s="102" t="e">
        <v>#REF!</v>
      </c>
      <c r="O49" s="154" t="e">
        <v>#REF!</v>
      </c>
      <c r="P49" s="152" t="e">
        <v>#REF!</v>
      </c>
      <c r="Q49" s="102" t="e">
        <v>#REF!</v>
      </c>
      <c r="R49" s="102" t="e">
        <v>#REF!</v>
      </c>
      <c r="S49" s="102" t="e">
        <v>#REF!</v>
      </c>
      <c r="T49" s="102" t="e">
        <v>#REF!</v>
      </c>
      <c r="U49" s="102" t="e">
        <v>#REF!</v>
      </c>
      <c r="V49" s="102" t="e">
        <v>#REF!</v>
      </c>
      <c r="W49" s="102" t="e">
        <v>#REF!</v>
      </c>
      <c r="X49" s="102" t="e">
        <v>#REF!</v>
      </c>
      <c r="Y49" s="102" t="e">
        <v>#REF!</v>
      </c>
      <c r="Z49" s="102" t="e">
        <v>#REF!</v>
      </c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5"/>
      <c r="AY49" s="225"/>
      <c r="AZ49" s="225"/>
      <c r="BA49" s="225"/>
      <c r="BB49" s="225"/>
      <c r="BC49" s="225"/>
      <c r="BD49" s="225"/>
      <c r="BE49" s="225"/>
      <c r="BF49" s="225"/>
      <c r="BG49" s="225"/>
      <c r="BH49" s="225"/>
      <c r="BI49" s="225"/>
      <c r="BJ49" s="225"/>
      <c r="BK49" s="225"/>
      <c r="BL49" s="225"/>
      <c r="BM49" s="225"/>
      <c r="BN49" s="225"/>
      <c r="BO49" s="225"/>
      <c r="BP49" s="225"/>
      <c r="BQ49" s="225"/>
      <c r="BR49" s="225"/>
      <c r="BS49" s="225"/>
      <c r="BT49" s="225"/>
      <c r="BU49" s="225"/>
      <c r="BV49" s="225"/>
      <c r="BW49" s="225"/>
      <c r="BX49" s="225"/>
      <c r="BY49" s="225"/>
      <c r="BZ49" s="225"/>
      <c r="CA49" s="225"/>
      <c r="CB49" s="225"/>
      <c r="CC49" s="225"/>
      <c r="CD49" s="225"/>
      <c r="CE49" s="225"/>
    </row>
    <row r="50" spans="1:83" ht="13.5" hidden="1" customHeight="1" thickBot="1">
      <c r="A50" s="155"/>
      <c r="B50" s="156" t="s">
        <v>47</v>
      </c>
      <c r="C50" s="151"/>
      <c r="D50" s="152"/>
      <c r="E50" s="102"/>
      <c r="F50" s="102" t="e">
        <v>#REF!</v>
      </c>
      <c r="G50" s="102" t="e">
        <v>#REF!</v>
      </c>
      <c r="H50" s="102" t="e">
        <v>#REF!</v>
      </c>
      <c r="I50" s="102" t="e">
        <v>#REF!</v>
      </c>
      <c r="J50" s="102" t="e">
        <v>#REF!</v>
      </c>
      <c r="K50" s="102" t="e">
        <v>#REF!</v>
      </c>
      <c r="L50" s="153" t="e">
        <v>#REF!</v>
      </c>
      <c r="M50" s="102" t="e">
        <v>#REF!</v>
      </c>
      <c r="N50" s="102" t="e">
        <v>#REF!</v>
      </c>
      <c r="O50" s="154" t="e">
        <v>#REF!</v>
      </c>
      <c r="P50" s="152" t="e">
        <v>#REF!</v>
      </c>
      <c r="Q50" s="102" t="e">
        <v>#REF!</v>
      </c>
      <c r="R50" s="102" t="e">
        <v>#REF!</v>
      </c>
      <c r="S50" s="102" t="e">
        <v>#REF!</v>
      </c>
      <c r="T50" s="102" t="e">
        <v>#REF!</v>
      </c>
      <c r="U50" s="102" t="e">
        <v>#REF!</v>
      </c>
      <c r="V50" s="102" t="e">
        <v>#REF!</v>
      </c>
      <c r="W50" s="102" t="e">
        <v>#REF!</v>
      </c>
      <c r="X50" s="102" t="e">
        <v>#REF!</v>
      </c>
      <c r="Y50" s="102" t="e">
        <v>#REF!</v>
      </c>
      <c r="Z50" s="102" t="e">
        <v>#REF!</v>
      </c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  <c r="AP50" s="225"/>
      <c r="AQ50" s="225"/>
      <c r="AR50" s="225"/>
      <c r="AS50" s="225"/>
      <c r="AT50" s="225"/>
      <c r="AU50" s="225"/>
      <c r="AV50" s="225"/>
      <c r="AW50" s="225"/>
      <c r="AX50" s="225"/>
      <c r="AY50" s="225"/>
      <c r="AZ50" s="225"/>
      <c r="BA50" s="225"/>
      <c r="BB50" s="225"/>
      <c r="BC50" s="225"/>
      <c r="BD50" s="225"/>
      <c r="BE50" s="225"/>
      <c r="BF50" s="225"/>
      <c r="BG50" s="225"/>
      <c r="BH50" s="225"/>
      <c r="BI50" s="225"/>
      <c r="BJ50" s="225"/>
      <c r="BK50" s="225"/>
      <c r="BL50" s="225"/>
      <c r="BM50" s="225"/>
      <c r="BN50" s="225"/>
      <c r="BO50" s="225"/>
      <c r="BP50" s="225"/>
      <c r="BQ50" s="225"/>
      <c r="BR50" s="225"/>
      <c r="BS50" s="225"/>
      <c r="BT50" s="225"/>
      <c r="BU50" s="225"/>
      <c r="BV50" s="225"/>
      <c r="BW50" s="225"/>
      <c r="BX50" s="225"/>
      <c r="BY50" s="225"/>
      <c r="BZ50" s="225"/>
      <c r="CA50" s="225"/>
      <c r="CB50" s="225"/>
      <c r="CC50" s="225"/>
      <c r="CD50" s="225"/>
      <c r="CE50" s="225"/>
    </row>
    <row r="51" spans="1:83" ht="13.5" hidden="1" customHeight="1" thickBot="1">
      <c r="A51" s="157" t="e">
        <f>A48+1</f>
        <v>#REF!</v>
      </c>
      <c r="B51" s="157" t="e">
        <v>#REF!</v>
      </c>
      <c r="C51" s="144"/>
      <c r="D51" s="145"/>
      <c r="E51" s="113"/>
      <c r="F51" s="113"/>
      <c r="G51" s="113"/>
      <c r="H51" s="113"/>
      <c r="I51" s="113"/>
      <c r="J51" s="113"/>
      <c r="K51" s="113"/>
      <c r="L51" s="146"/>
      <c r="M51" s="113"/>
      <c r="N51" s="113"/>
      <c r="O51" s="147"/>
      <c r="P51" s="145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  <c r="AW51" s="225"/>
      <c r="AX51" s="225"/>
      <c r="AY51" s="225"/>
      <c r="AZ51" s="225"/>
      <c r="BA51" s="225"/>
      <c r="BB51" s="225"/>
      <c r="BC51" s="225"/>
      <c r="BD51" s="225"/>
      <c r="BE51" s="225"/>
      <c r="BF51" s="225"/>
      <c r="BG51" s="225"/>
      <c r="BH51" s="225"/>
      <c r="BI51" s="225"/>
      <c r="BJ51" s="225"/>
      <c r="BK51" s="225"/>
      <c r="BL51" s="225"/>
      <c r="BM51" s="225"/>
      <c r="BN51" s="225"/>
      <c r="BO51" s="225"/>
      <c r="BP51" s="225"/>
      <c r="BQ51" s="225"/>
      <c r="BR51" s="225"/>
      <c r="BS51" s="225"/>
      <c r="BT51" s="225"/>
      <c r="BU51" s="225"/>
      <c r="BV51" s="225"/>
      <c r="BW51" s="225"/>
      <c r="BX51" s="225"/>
      <c r="BY51" s="225"/>
      <c r="BZ51" s="225"/>
      <c r="CA51" s="225"/>
      <c r="CB51" s="225"/>
      <c r="CC51" s="225"/>
      <c r="CD51" s="225"/>
      <c r="CE51" s="225"/>
    </row>
    <row r="52" spans="1:83" ht="13.5" hidden="1" customHeight="1" thickBot="1">
      <c r="A52" s="149"/>
      <c r="B52" s="150" t="s">
        <v>46</v>
      </c>
      <c r="C52" s="151"/>
      <c r="D52" s="152"/>
      <c r="E52" s="102"/>
      <c r="F52" s="102" t="e">
        <v>#REF!</v>
      </c>
      <c r="G52" s="102" t="e">
        <v>#REF!</v>
      </c>
      <c r="H52" s="102" t="e">
        <v>#REF!</v>
      </c>
      <c r="I52" s="102" t="e">
        <v>#REF!</v>
      </c>
      <c r="J52" s="102" t="e">
        <v>#REF!</v>
      </c>
      <c r="K52" s="102" t="e">
        <v>#REF!</v>
      </c>
      <c r="L52" s="153" t="e">
        <v>#REF!</v>
      </c>
      <c r="M52" s="102" t="e">
        <v>#REF!</v>
      </c>
      <c r="N52" s="102" t="e">
        <v>#REF!</v>
      </c>
      <c r="O52" s="154" t="e">
        <v>#REF!</v>
      </c>
      <c r="P52" s="152" t="e">
        <v>#REF!</v>
      </c>
      <c r="Q52" s="102" t="e">
        <v>#REF!</v>
      </c>
      <c r="R52" s="102" t="e">
        <v>#REF!</v>
      </c>
      <c r="S52" s="102" t="e">
        <v>#REF!</v>
      </c>
      <c r="T52" s="102" t="e">
        <v>#REF!</v>
      </c>
      <c r="U52" s="102" t="e">
        <v>#REF!</v>
      </c>
      <c r="V52" s="102" t="e">
        <v>#REF!</v>
      </c>
      <c r="W52" s="102" t="e">
        <v>#REF!</v>
      </c>
      <c r="X52" s="102" t="e">
        <v>#REF!</v>
      </c>
      <c r="Y52" s="102" t="e">
        <v>#REF!</v>
      </c>
      <c r="Z52" s="102" t="e">
        <v>#REF!</v>
      </c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225"/>
      <c r="BB52" s="225"/>
      <c r="BC52" s="225"/>
      <c r="BD52" s="225"/>
      <c r="BE52" s="225"/>
      <c r="BF52" s="225"/>
      <c r="BG52" s="225"/>
      <c r="BH52" s="225"/>
      <c r="BI52" s="225"/>
      <c r="BJ52" s="225"/>
      <c r="BK52" s="225"/>
      <c r="BL52" s="225"/>
      <c r="BM52" s="225"/>
      <c r="BN52" s="225"/>
      <c r="BO52" s="225"/>
      <c r="BP52" s="225"/>
      <c r="BQ52" s="225"/>
      <c r="BR52" s="225"/>
      <c r="BS52" s="225"/>
      <c r="BT52" s="225"/>
      <c r="BU52" s="225"/>
      <c r="BV52" s="225"/>
      <c r="BW52" s="225"/>
      <c r="BX52" s="225"/>
      <c r="BY52" s="225"/>
      <c r="BZ52" s="225"/>
      <c r="CA52" s="225"/>
      <c r="CB52" s="225"/>
      <c r="CC52" s="225"/>
      <c r="CD52" s="225"/>
      <c r="CE52" s="225"/>
    </row>
    <row r="53" spans="1:83" ht="13.5" hidden="1" customHeight="1" thickBot="1">
      <c r="A53" s="86"/>
      <c r="B53" s="158" t="s">
        <v>47</v>
      </c>
      <c r="C53" s="159"/>
      <c r="D53" s="160"/>
      <c r="E53" s="161"/>
      <c r="F53" s="161" t="e">
        <v>#REF!</v>
      </c>
      <c r="G53" s="161" t="e">
        <v>#REF!</v>
      </c>
      <c r="H53" s="161" t="e">
        <v>#REF!</v>
      </c>
      <c r="I53" s="161" t="e">
        <v>#REF!</v>
      </c>
      <c r="J53" s="161" t="e">
        <v>#REF!</v>
      </c>
      <c r="K53" s="161" t="e">
        <v>#REF!</v>
      </c>
      <c r="L53" s="162" t="e">
        <v>#REF!</v>
      </c>
      <c r="M53" s="161" t="e">
        <v>#REF!</v>
      </c>
      <c r="N53" s="161" t="e">
        <v>#REF!</v>
      </c>
      <c r="O53" s="163" t="e">
        <v>#REF!</v>
      </c>
      <c r="P53" s="160" t="e">
        <v>#REF!</v>
      </c>
      <c r="Q53" s="161" t="e">
        <v>#REF!</v>
      </c>
      <c r="R53" s="161" t="e">
        <v>#REF!</v>
      </c>
      <c r="S53" s="161" t="e">
        <v>#REF!</v>
      </c>
      <c r="T53" s="161" t="e">
        <v>#REF!</v>
      </c>
      <c r="U53" s="161" t="e">
        <v>#REF!</v>
      </c>
      <c r="V53" s="161" t="e">
        <v>#REF!</v>
      </c>
      <c r="W53" s="161" t="e">
        <v>#REF!</v>
      </c>
      <c r="X53" s="161" t="e">
        <v>#REF!</v>
      </c>
      <c r="Y53" s="161" t="e">
        <v>#REF!</v>
      </c>
      <c r="Z53" s="161" t="e">
        <v>#REF!</v>
      </c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  <c r="AW53" s="225"/>
      <c r="AX53" s="225"/>
      <c r="AY53" s="225"/>
      <c r="AZ53" s="225"/>
      <c r="BA53" s="225"/>
      <c r="BB53" s="225"/>
      <c r="BC53" s="225"/>
      <c r="BD53" s="225"/>
      <c r="BE53" s="225"/>
      <c r="BF53" s="225"/>
      <c r="BG53" s="225"/>
      <c r="BH53" s="225"/>
      <c r="BI53" s="225"/>
      <c r="BJ53" s="225"/>
      <c r="BK53" s="225"/>
      <c r="BL53" s="225"/>
      <c r="BM53" s="225"/>
      <c r="BN53" s="225"/>
      <c r="BO53" s="225"/>
      <c r="BP53" s="225"/>
      <c r="BQ53" s="225"/>
      <c r="BR53" s="225"/>
      <c r="BS53" s="225"/>
      <c r="BT53" s="225"/>
      <c r="BU53" s="225"/>
      <c r="BV53" s="225"/>
      <c r="BW53" s="225"/>
      <c r="BX53" s="225"/>
      <c r="BY53" s="225"/>
      <c r="BZ53" s="225"/>
      <c r="CA53" s="225"/>
      <c r="CB53" s="225"/>
      <c r="CC53" s="225"/>
      <c r="CD53" s="225"/>
      <c r="CE53" s="225"/>
    </row>
    <row r="54" spans="1:83" ht="12.75" customHeight="1">
      <c r="A54" s="1037" t="s">
        <v>58</v>
      </c>
      <c r="B54" s="1038"/>
      <c r="C54" s="164"/>
      <c r="D54" s="165"/>
      <c r="E54" s="166">
        <f t="shared" ref="E54:H55" si="0">E4+E7+E10+E13+E16+E19+E22+E25+E28+E31+E34</f>
        <v>40</v>
      </c>
      <c r="F54" s="166">
        <f t="shared" si="0"/>
        <v>42</v>
      </c>
      <c r="G54" s="166">
        <f t="shared" si="0"/>
        <v>680</v>
      </c>
      <c r="H54" s="166">
        <f t="shared" si="0"/>
        <v>786</v>
      </c>
      <c r="I54" s="166">
        <f t="shared" ref="I54:Z55" si="1">I4+I7+I10+I13+I16+I19+I22+I25+I28+I31+I34</f>
        <v>192</v>
      </c>
      <c r="J54" s="166">
        <f t="shared" si="1"/>
        <v>946</v>
      </c>
      <c r="K54" s="167">
        <f t="shared" si="1"/>
        <v>1770</v>
      </c>
      <c r="L54" s="168">
        <f t="shared" si="1"/>
        <v>1152</v>
      </c>
      <c r="M54" s="166">
        <f t="shared" si="1"/>
        <v>214</v>
      </c>
      <c r="N54" s="166">
        <f t="shared" si="1"/>
        <v>466</v>
      </c>
      <c r="O54" s="166">
        <f t="shared" si="1"/>
        <v>542</v>
      </c>
      <c r="P54" s="166">
        <f t="shared" si="1"/>
        <v>488</v>
      </c>
      <c r="Q54" s="166">
        <f t="shared" si="1"/>
        <v>474</v>
      </c>
      <c r="R54" s="166">
        <f t="shared" si="1"/>
        <v>362</v>
      </c>
      <c r="S54" s="166">
        <f t="shared" si="1"/>
        <v>364</v>
      </c>
      <c r="T54" s="166">
        <f t="shared" si="1"/>
        <v>226</v>
      </c>
      <c r="U54" s="166">
        <f t="shared" si="1"/>
        <v>220</v>
      </c>
      <c r="V54" s="166">
        <f t="shared" si="1"/>
        <v>44</v>
      </c>
      <c r="W54" s="169">
        <f t="shared" si="1"/>
        <v>44</v>
      </c>
      <c r="X54" s="166">
        <f t="shared" si="1"/>
        <v>42</v>
      </c>
      <c r="Y54" s="166">
        <f t="shared" si="1"/>
        <v>42</v>
      </c>
      <c r="Z54" s="169">
        <f t="shared" si="1"/>
        <v>10</v>
      </c>
      <c r="AA54" s="170">
        <f>SUM(C54:Z54)</f>
        <v>9146</v>
      </c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  <c r="AW54" s="225"/>
      <c r="AX54" s="225"/>
      <c r="AY54" s="225"/>
      <c r="AZ54" s="225"/>
      <c r="BA54" s="225"/>
      <c r="BB54" s="225"/>
      <c r="BC54" s="225"/>
      <c r="BD54" s="225"/>
      <c r="BE54" s="225"/>
      <c r="BF54" s="225"/>
      <c r="BG54" s="225"/>
      <c r="BH54" s="225"/>
      <c r="BI54" s="225"/>
      <c r="BJ54" s="225"/>
      <c r="BK54" s="225"/>
      <c r="BL54" s="225"/>
      <c r="BM54" s="225"/>
      <c r="BN54" s="225"/>
      <c r="BO54" s="225"/>
      <c r="BP54" s="225"/>
      <c r="BQ54" s="225"/>
      <c r="BR54" s="225"/>
      <c r="BS54" s="225"/>
      <c r="BT54" s="225"/>
      <c r="BU54" s="225"/>
      <c r="BV54" s="225"/>
      <c r="BW54" s="225"/>
      <c r="BX54" s="225"/>
      <c r="BY54" s="225"/>
      <c r="BZ54" s="225"/>
      <c r="CA54" s="225"/>
      <c r="CB54" s="225"/>
      <c r="CC54" s="225"/>
      <c r="CD54" s="225"/>
      <c r="CE54" s="225"/>
    </row>
    <row r="55" spans="1:83">
      <c r="A55" s="1039" t="s">
        <v>59</v>
      </c>
      <c r="B55" s="1040"/>
      <c r="C55" s="171"/>
      <c r="D55" s="172"/>
      <c r="E55" s="173">
        <f t="shared" si="0"/>
        <v>320</v>
      </c>
      <c r="F55" s="173">
        <f t="shared" si="0"/>
        <v>336</v>
      </c>
      <c r="G55" s="173">
        <f t="shared" si="0"/>
        <v>840</v>
      </c>
      <c r="H55" s="173">
        <f t="shared" si="0"/>
        <v>1538</v>
      </c>
      <c r="I55" s="173">
        <f>I5+I8+I11+I14+I17+I20+I23+I26+I29+I32+I35</f>
        <v>1158</v>
      </c>
      <c r="J55" s="173">
        <f>J5+J8+J11+J14+J17+J20+J23+J26+J29+J32+J35</f>
        <v>1974</v>
      </c>
      <c r="K55" s="174">
        <f>K5+K8+K11+K14+K17+K20+K23+K26+K29+K32+K35</f>
        <v>2610</v>
      </c>
      <c r="L55" s="175">
        <f t="shared" si="1"/>
        <v>1784</v>
      </c>
      <c r="M55" s="173">
        <f t="shared" si="1"/>
        <v>1520</v>
      </c>
      <c r="N55" s="173">
        <f t="shared" si="1"/>
        <v>2352</v>
      </c>
      <c r="O55" s="173">
        <f t="shared" si="1"/>
        <v>2048</v>
      </c>
      <c r="P55" s="173">
        <f t="shared" si="1"/>
        <v>2240</v>
      </c>
      <c r="Q55" s="173">
        <f t="shared" si="1"/>
        <v>2256</v>
      </c>
      <c r="R55" s="173">
        <f t="shared" si="1"/>
        <v>1944</v>
      </c>
      <c r="S55" s="173">
        <f t="shared" si="1"/>
        <v>2016</v>
      </c>
      <c r="T55" s="173">
        <f t="shared" si="1"/>
        <v>1468</v>
      </c>
      <c r="U55" s="173">
        <f t="shared" si="1"/>
        <v>1940</v>
      </c>
      <c r="V55" s="173">
        <f t="shared" si="1"/>
        <v>1444</v>
      </c>
      <c r="W55" s="176">
        <f t="shared" si="1"/>
        <v>872</v>
      </c>
      <c r="X55" s="173">
        <f t="shared" si="1"/>
        <v>856</v>
      </c>
      <c r="Y55" s="173">
        <f t="shared" si="1"/>
        <v>856</v>
      </c>
      <c r="Z55" s="176">
        <f t="shared" si="1"/>
        <v>320</v>
      </c>
      <c r="AA55" s="170">
        <f>SUM(C55:Z55)</f>
        <v>32692</v>
      </c>
      <c r="AD55" s="230"/>
      <c r="AE55" s="230"/>
      <c r="AF55" s="230"/>
      <c r="AG55" s="230"/>
      <c r="AH55" s="230"/>
      <c r="AI55" s="230"/>
      <c r="AJ55" s="230"/>
      <c r="AK55" s="230"/>
      <c r="AL55" s="230"/>
      <c r="AM55" s="230"/>
      <c r="AN55" s="230"/>
      <c r="AO55" s="230"/>
      <c r="AP55" s="230"/>
      <c r="AQ55" s="230"/>
      <c r="AR55" s="230"/>
      <c r="AS55" s="230"/>
      <c r="AT55" s="230"/>
      <c r="AU55" s="230"/>
      <c r="AV55" s="230"/>
      <c r="AW55" s="230"/>
      <c r="AX55" s="230"/>
      <c r="AY55" s="230"/>
      <c r="AZ55" s="230"/>
      <c r="BA55" s="230"/>
      <c r="BB55" s="230"/>
      <c r="BC55" s="230"/>
      <c r="BE55" s="230"/>
      <c r="BF55" s="230"/>
      <c r="BG55" s="230"/>
      <c r="BH55" s="230"/>
      <c r="BI55" s="230"/>
      <c r="BJ55" s="230"/>
      <c r="BK55" s="230"/>
      <c r="BL55" s="230"/>
      <c r="BM55" s="230"/>
      <c r="BN55" s="230"/>
      <c r="BO55" s="230"/>
      <c r="BP55" s="230"/>
      <c r="BQ55" s="230"/>
      <c r="BR55" s="230"/>
      <c r="BS55" s="230"/>
      <c r="BT55" s="230"/>
      <c r="BU55" s="230"/>
      <c r="BV55" s="230"/>
      <c r="BW55" s="230"/>
      <c r="BX55" s="230"/>
      <c r="BY55" s="230"/>
      <c r="BZ55" s="230"/>
      <c r="CA55" s="230"/>
      <c r="CB55" s="230"/>
      <c r="CC55" s="230"/>
      <c r="CD55" s="230"/>
    </row>
    <row r="56" spans="1:83" ht="13.5" thickBot="1">
      <c r="A56" s="1041" t="s">
        <v>60</v>
      </c>
      <c r="B56" s="1042"/>
      <c r="C56" s="177"/>
      <c r="D56" s="178"/>
      <c r="E56" s="179">
        <f>SUM(E54:E55)</f>
        <v>360</v>
      </c>
      <c r="F56" s="179">
        <f t="shared" ref="F56:Z56" si="2">SUM(F54:F55)</f>
        <v>378</v>
      </c>
      <c r="G56" s="179">
        <f t="shared" si="2"/>
        <v>1520</v>
      </c>
      <c r="H56" s="179">
        <f t="shared" si="2"/>
        <v>2324</v>
      </c>
      <c r="I56" s="179">
        <f t="shared" si="2"/>
        <v>1350</v>
      </c>
      <c r="J56" s="179">
        <f t="shared" si="2"/>
        <v>2920</v>
      </c>
      <c r="K56" s="180">
        <f t="shared" si="2"/>
        <v>4380</v>
      </c>
      <c r="L56" s="181">
        <f t="shared" si="2"/>
        <v>2936</v>
      </c>
      <c r="M56" s="179">
        <f t="shared" si="2"/>
        <v>1734</v>
      </c>
      <c r="N56" s="179">
        <f t="shared" si="2"/>
        <v>2818</v>
      </c>
      <c r="O56" s="179">
        <f t="shared" si="2"/>
        <v>2590</v>
      </c>
      <c r="P56" s="179">
        <f t="shared" si="2"/>
        <v>2728</v>
      </c>
      <c r="Q56" s="179">
        <f t="shared" si="2"/>
        <v>2730</v>
      </c>
      <c r="R56" s="179">
        <f t="shared" si="2"/>
        <v>2306</v>
      </c>
      <c r="S56" s="179">
        <f t="shared" si="2"/>
        <v>2380</v>
      </c>
      <c r="T56" s="179">
        <f t="shared" si="2"/>
        <v>1694</v>
      </c>
      <c r="U56" s="179">
        <f t="shared" si="2"/>
        <v>2160</v>
      </c>
      <c r="V56" s="179">
        <f t="shared" si="2"/>
        <v>1488</v>
      </c>
      <c r="W56" s="182">
        <f t="shared" si="2"/>
        <v>916</v>
      </c>
      <c r="X56" s="179">
        <f t="shared" si="2"/>
        <v>898</v>
      </c>
      <c r="Y56" s="179">
        <f t="shared" si="2"/>
        <v>898</v>
      </c>
      <c r="Z56" s="182">
        <f t="shared" si="2"/>
        <v>330</v>
      </c>
      <c r="AA56" s="170">
        <f>SUM(C56:Z56)</f>
        <v>41838</v>
      </c>
      <c r="AD56" s="230"/>
      <c r="AE56" s="230"/>
      <c r="AF56" s="230"/>
      <c r="AG56" s="230"/>
      <c r="AH56" s="230"/>
      <c r="AI56" s="230"/>
      <c r="AJ56" s="230"/>
      <c r="AK56" s="230"/>
      <c r="AL56" s="230"/>
      <c r="AM56" s="230"/>
      <c r="AN56" s="230"/>
      <c r="AO56" s="230"/>
      <c r="AP56" s="230"/>
      <c r="AQ56" s="230"/>
      <c r="AR56" s="230"/>
      <c r="AS56" s="230"/>
      <c r="AT56" s="230"/>
      <c r="AU56" s="230"/>
      <c r="AV56" s="230"/>
      <c r="AW56" s="230"/>
      <c r="AX56" s="230"/>
      <c r="AY56" s="230"/>
      <c r="AZ56" s="230"/>
      <c r="BA56" s="230"/>
      <c r="BB56" s="230"/>
      <c r="BC56" s="230"/>
      <c r="BE56" s="230"/>
      <c r="BF56" s="230"/>
      <c r="BG56" s="230"/>
      <c r="BH56" s="230"/>
      <c r="BI56" s="230"/>
      <c r="BJ56" s="230"/>
      <c r="BK56" s="230"/>
      <c r="BL56" s="230"/>
      <c r="BM56" s="230"/>
      <c r="BN56" s="230"/>
      <c r="BO56" s="230"/>
      <c r="BP56" s="230"/>
      <c r="BQ56" s="230"/>
      <c r="BR56" s="230"/>
      <c r="BS56" s="230"/>
      <c r="BT56" s="230"/>
      <c r="BU56" s="230"/>
      <c r="BV56" s="230"/>
      <c r="BW56" s="230"/>
      <c r="BX56" s="230"/>
      <c r="BY56" s="230"/>
      <c r="BZ56" s="230"/>
      <c r="CA56" s="230"/>
      <c r="CB56" s="230"/>
      <c r="CC56" s="230"/>
      <c r="CD56" s="230"/>
    </row>
    <row r="57" spans="1:83" ht="13.5" thickBot="1">
      <c r="A57" s="183"/>
      <c r="B57" s="183"/>
      <c r="C57" s="184"/>
      <c r="D57" s="184"/>
      <c r="E57" s="184"/>
      <c r="F57" s="184"/>
      <c r="G57" s="184"/>
      <c r="H57" s="184"/>
      <c r="I57" s="184"/>
      <c r="J57" s="184"/>
      <c r="K57" s="184"/>
      <c r="L57" s="185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</row>
    <row r="58" spans="1:83" ht="13.5" thickBot="1">
      <c r="A58" s="1043" t="s">
        <v>61</v>
      </c>
      <c r="B58" s="1044"/>
      <c r="C58" s="186"/>
      <c r="D58" s="186"/>
      <c r="E58" s="187">
        <f>E54/20</f>
        <v>2</v>
      </c>
      <c r="F58" s="187">
        <f t="shared" ref="F58:Z59" si="3">F54/20</f>
        <v>2.1</v>
      </c>
      <c r="G58" s="187">
        <f t="shared" si="3"/>
        <v>34</v>
      </c>
      <c r="H58" s="187">
        <f t="shared" si="3"/>
        <v>39.299999999999997</v>
      </c>
      <c r="I58" s="187">
        <f t="shared" si="3"/>
        <v>9.6</v>
      </c>
      <c r="J58" s="187">
        <f t="shared" si="3"/>
        <v>47.3</v>
      </c>
      <c r="K58" s="187">
        <f t="shared" si="3"/>
        <v>88.5</v>
      </c>
      <c r="L58" s="188">
        <f t="shared" si="3"/>
        <v>57.6</v>
      </c>
      <c r="M58" s="187">
        <f t="shared" si="3"/>
        <v>10.7</v>
      </c>
      <c r="N58" s="187">
        <f t="shared" si="3"/>
        <v>23.3</v>
      </c>
      <c r="O58" s="187">
        <f t="shared" si="3"/>
        <v>27.1</v>
      </c>
      <c r="P58" s="187">
        <f t="shared" si="3"/>
        <v>24.4</v>
      </c>
      <c r="Q58" s="187">
        <f t="shared" si="3"/>
        <v>23.7</v>
      </c>
      <c r="R58" s="187">
        <f t="shared" si="3"/>
        <v>18.100000000000001</v>
      </c>
      <c r="S58" s="187">
        <f t="shared" si="3"/>
        <v>18.2</v>
      </c>
      <c r="T58" s="187">
        <f t="shared" si="3"/>
        <v>11.3</v>
      </c>
      <c r="U58" s="187">
        <f t="shared" si="3"/>
        <v>11</v>
      </c>
      <c r="V58" s="187">
        <f t="shared" si="3"/>
        <v>2.2000000000000002</v>
      </c>
      <c r="W58" s="187">
        <f t="shared" si="3"/>
        <v>2.2000000000000002</v>
      </c>
      <c r="X58" s="187">
        <f t="shared" si="3"/>
        <v>2.1</v>
      </c>
      <c r="Y58" s="187">
        <f t="shared" si="3"/>
        <v>2.1</v>
      </c>
      <c r="Z58" s="189">
        <f t="shared" si="3"/>
        <v>0.5</v>
      </c>
      <c r="AA58" s="130">
        <f>SUM(C58:Z58)</f>
        <v>457.30000000000007</v>
      </c>
      <c r="AE58" s="225"/>
    </row>
    <row r="59" spans="1:83" ht="12.75" customHeight="1">
      <c r="A59" s="1039" t="s">
        <v>62</v>
      </c>
      <c r="B59" s="1040"/>
      <c r="C59" s="186"/>
      <c r="D59" s="186"/>
      <c r="E59" s="187">
        <f>E55/20</f>
        <v>16</v>
      </c>
      <c r="F59" s="187">
        <f t="shared" si="3"/>
        <v>16.8</v>
      </c>
      <c r="G59" s="187">
        <f t="shared" si="3"/>
        <v>42</v>
      </c>
      <c r="H59" s="187">
        <f t="shared" si="3"/>
        <v>76.900000000000006</v>
      </c>
      <c r="I59" s="187">
        <f t="shared" si="3"/>
        <v>57.9</v>
      </c>
      <c r="J59" s="187">
        <f t="shared" si="3"/>
        <v>98.7</v>
      </c>
      <c r="K59" s="187">
        <f t="shared" si="3"/>
        <v>130.5</v>
      </c>
      <c r="L59" s="188">
        <f t="shared" si="3"/>
        <v>89.2</v>
      </c>
      <c r="M59" s="187">
        <f t="shared" si="3"/>
        <v>76</v>
      </c>
      <c r="N59" s="187">
        <f t="shared" si="3"/>
        <v>117.6</v>
      </c>
      <c r="O59" s="187">
        <f t="shared" si="3"/>
        <v>102.4</v>
      </c>
      <c r="P59" s="187">
        <f t="shared" si="3"/>
        <v>112</v>
      </c>
      <c r="Q59" s="187">
        <f t="shared" si="3"/>
        <v>112.8</v>
      </c>
      <c r="R59" s="187">
        <f t="shared" si="3"/>
        <v>97.2</v>
      </c>
      <c r="S59" s="187">
        <f t="shared" si="3"/>
        <v>100.8</v>
      </c>
      <c r="T59" s="187">
        <f t="shared" si="3"/>
        <v>73.400000000000006</v>
      </c>
      <c r="U59" s="187">
        <f t="shared" si="3"/>
        <v>97</v>
      </c>
      <c r="V59" s="187">
        <f t="shared" si="3"/>
        <v>72.2</v>
      </c>
      <c r="W59" s="187">
        <f t="shared" si="3"/>
        <v>43.6</v>
      </c>
      <c r="X59" s="187">
        <f t="shared" si="3"/>
        <v>42.8</v>
      </c>
      <c r="Y59" s="187">
        <f t="shared" si="3"/>
        <v>42.8</v>
      </c>
      <c r="Z59" s="189">
        <f t="shared" si="3"/>
        <v>16</v>
      </c>
      <c r="AA59" s="130">
        <f>SUM(C59:Z59)</f>
        <v>1634.6</v>
      </c>
    </row>
    <row r="60" spans="1:83" ht="12.75" customHeight="1" thickBot="1">
      <c r="A60" s="1033" t="s">
        <v>63</v>
      </c>
      <c r="B60" s="1034"/>
      <c r="C60" s="190">
        <f>SUM(C58:C59)</f>
        <v>0</v>
      </c>
      <c r="D60" s="190">
        <f t="shared" ref="D60:Z60" si="4">SUM(D58:D59)</f>
        <v>0</v>
      </c>
      <c r="E60" s="190">
        <f t="shared" si="4"/>
        <v>18</v>
      </c>
      <c r="F60" s="190">
        <f t="shared" si="4"/>
        <v>18.900000000000002</v>
      </c>
      <c r="G60" s="190">
        <f t="shared" si="4"/>
        <v>76</v>
      </c>
      <c r="H60" s="190">
        <f t="shared" si="4"/>
        <v>116.2</v>
      </c>
      <c r="I60" s="190">
        <f t="shared" si="4"/>
        <v>67.5</v>
      </c>
      <c r="J60" s="190">
        <f t="shared" si="4"/>
        <v>146</v>
      </c>
      <c r="K60" s="190">
        <f t="shared" si="4"/>
        <v>219</v>
      </c>
      <c r="L60" s="191">
        <f t="shared" si="4"/>
        <v>146.80000000000001</v>
      </c>
      <c r="M60" s="190">
        <f t="shared" si="4"/>
        <v>86.7</v>
      </c>
      <c r="N60" s="190">
        <f t="shared" si="4"/>
        <v>140.9</v>
      </c>
      <c r="O60" s="190">
        <f t="shared" si="4"/>
        <v>129.5</v>
      </c>
      <c r="P60" s="190">
        <f t="shared" si="4"/>
        <v>136.4</v>
      </c>
      <c r="Q60" s="190">
        <f t="shared" si="4"/>
        <v>136.5</v>
      </c>
      <c r="R60" s="190">
        <f t="shared" si="4"/>
        <v>115.30000000000001</v>
      </c>
      <c r="S60" s="190">
        <f t="shared" si="4"/>
        <v>119</v>
      </c>
      <c r="T60" s="190">
        <f t="shared" si="4"/>
        <v>84.7</v>
      </c>
      <c r="U60" s="190">
        <f t="shared" si="4"/>
        <v>108</v>
      </c>
      <c r="V60" s="190">
        <f t="shared" si="4"/>
        <v>74.400000000000006</v>
      </c>
      <c r="W60" s="190">
        <f t="shared" si="4"/>
        <v>45.800000000000004</v>
      </c>
      <c r="X60" s="190">
        <f t="shared" si="4"/>
        <v>44.9</v>
      </c>
      <c r="Y60" s="190">
        <f t="shared" si="4"/>
        <v>44.9</v>
      </c>
      <c r="Z60" s="192">
        <f t="shared" si="4"/>
        <v>16.5</v>
      </c>
      <c r="AA60" s="130">
        <f>SUM(C60:Z60)</f>
        <v>2091.9000000000005</v>
      </c>
    </row>
    <row r="61" spans="1:83">
      <c r="C61" s="193"/>
      <c r="D61" s="193"/>
      <c r="E61" s="193"/>
      <c r="F61" s="193"/>
      <c r="G61" s="193"/>
      <c r="H61" s="193"/>
      <c r="I61" s="193"/>
      <c r="J61" s="193"/>
      <c r="K61" s="193"/>
      <c r="L61" s="194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</row>
    <row r="62" spans="1:83">
      <c r="C62" s="193"/>
      <c r="D62" s="193"/>
      <c r="E62" s="193"/>
      <c r="F62" s="193"/>
      <c r="G62" s="193"/>
      <c r="H62" s="193"/>
      <c r="I62" s="193"/>
      <c r="J62" s="193"/>
      <c r="K62" s="193"/>
      <c r="L62" s="194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C62" s="128">
        <v>20</v>
      </c>
      <c r="AD62" s="85" t="s">
        <v>64</v>
      </c>
    </row>
    <row r="63" spans="1:83">
      <c r="B63" s="195" t="s">
        <v>65</v>
      </c>
      <c r="C63" s="193"/>
      <c r="D63" s="193"/>
      <c r="E63" s="193"/>
      <c r="F63" s="193"/>
      <c r="G63" s="193"/>
      <c r="H63" s="193"/>
      <c r="I63" s="193"/>
      <c r="J63" s="193"/>
      <c r="K63" s="196"/>
      <c r="L63" s="197">
        <v>10</v>
      </c>
      <c r="M63" s="198"/>
      <c r="N63" s="198"/>
      <c r="O63" s="198"/>
      <c r="P63" s="198"/>
      <c r="Q63" s="198"/>
      <c r="R63" s="198"/>
      <c r="S63" s="198"/>
      <c r="T63" s="199"/>
      <c r="U63" s="199"/>
      <c r="V63" s="193"/>
      <c r="W63" s="193"/>
      <c r="X63" s="193"/>
      <c r="Y63" s="193"/>
      <c r="Z63" s="193"/>
      <c r="AC63" s="128">
        <v>40</v>
      </c>
      <c r="AD63" s="85" t="s">
        <v>66</v>
      </c>
    </row>
    <row r="64" spans="1:83">
      <c r="B64" s="200" t="s">
        <v>67</v>
      </c>
      <c r="K64" s="129"/>
      <c r="L64" s="201">
        <f>5*AC63</f>
        <v>200</v>
      </c>
      <c r="M64" s="198"/>
      <c r="N64" s="198"/>
      <c r="O64" s="198"/>
      <c r="P64" s="198"/>
      <c r="Q64" s="198"/>
      <c r="R64" s="198"/>
      <c r="S64" s="198"/>
      <c r="T64" s="199"/>
      <c r="U64" s="202"/>
    </row>
    <row r="65" spans="2:28">
      <c r="B65" s="195" t="s">
        <v>68</v>
      </c>
      <c r="C65" s="193"/>
      <c r="L65" s="203">
        <v>168</v>
      </c>
      <c r="M65" s="203">
        <v>168</v>
      </c>
      <c r="N65" s="203">
        <v>168</v>
      </c>
      <c r="O65" s="198"/>
      <c r="P65" s="198"/>
      <c r="Q65" s="198"/>
      <c r="R65" s="198"/>
      <c r="S65" s="198"/>
      <c r="T65" s="199"/>
      <c r="U65" s="199"/>
    </row>
    <row r="66" spans="2:28">
      <c r="B66" s="200" t="s">
        <v>69</v>
      </c>
      <c r="C66" s="193"/>
      <c r="L66" s="201">
        <f>3*AC63</f>
        <v>120</v>
      </c>
      <c r="M66" s="201">
        <f>8*AC63</f>
        <v>320</v>
      </c>
      <c r="N66" s="201">
        <f>8*AC63</f>
        <v>320</v>
      </c>
      <c r="O66" s="198"/>
      <c r="P66" s="198"/>
      <c r="Q66" s="198"/>
      <c r="R66" s="198"/>
      <c r="S66" s="198"/>
      <c r="T66" s="199"/>
      <c r="U66" s="199"/>
      <c r="AA66" s="85" t="s">
        <v>11</v>
      </c>
      <c r="AB66" s="85" t="s">
        <v>10</v>
      </c>
    </row>
    <row r="67" spans="2:28">
      <c r="B67" s="195" t="s">
        <v>70</v>
      </c>
      <c r="L67" s="198"/>
      <c r="M67" s="197">
        <v>2</v>
      </c>
      <c r="N67" s="197"/>
      <c r="O67" s="198"/>
      <c r="P67" s="198"/>
      <c r="Q67" s="198"/>
      <c r="R67" s="198"/>
      <c r="S67" s="198"/>
      <c r="T67" s="199"/>
      <c r="U67" s="199"/>
      <c r="AA67" s="85">
        <f>104+84</f>
        <v>188</v>
      </c>
      <c r="AB67" s="85">
        <v>6</v>
      </c>
    </row>
    <row r="68" spans="2:28">
      <c r="B68" s="200" t="s">
        <v>71</v>
      </c>
      <c r="L68" s="198"/>
      <c r="M68" s="201">
        <f>10*AC63</f>
        <v>400</v>
      </c>
      <c r="N68" s="201">
        <f>10*AC63</f>
        <v>400</v>
      </c>
      <c r="O68" s="198"/>
      <c r="P68" s="198"/>
      <c r="Q68" s="198"/>
      <c r="R68" s="198"/>
      <c r="S68" s="198"/>
      <c r="T68" s="199"/>
      <c r="U68" s="199"/>
      <c r="AB68" s="85">
        <v>12603</v>
      </c>
    </row>
    <row r="69" spans="2:28">
      <c r="B69" s="195" t="s">
        <v>72</v>
      </c>
      <c r="L69" s="198"/>
      <c r="M69" s="203">
        <v>4</v>
      </c>
      <c r="N69" s="203">
        <v>4</v>
      </c>
      <c r="O69" s="203">
        <v>4</v>
      </c>
      <c r="P69" s="204"/>
      <c r="Q69" s="204"/>
      <c r="R69" s="204"/>
      <c r="S69" s="204"/>
      <c r="T69" s="199"/>
      <c r="U69" s="199"/>
      <c r="AA69" s="85">
        <v>779</v>
      </c>
      <c r="AB69" s="85">
        <v>10446</v>
      </c>
    </row>
    <row r="70" spans="2:28">
      <c r="B70" s="200" t="s">
        <v>73</v>
      </c>
      <c r="L70" s="198"/>
      <c r="M70" s="205">
        <f>4*AC63</f>
        <v>160</v>
      </c>
      <c r="N70" s="205">
        <f>8*AC63</f>
        <v>320</v>
      </c>
      <c r="O70" s="205">
        <f>4*AC63</f>
        <v>160</v>
      </c>
      <c r="P70" s="204"/>
      <c r="Q70" s="204"/>
      <c r="R70" s="204"/>
      <c r="S70" s="204"/>
      <c r="T70" s="199"/>
      <c r="U70" s="199"/>
    </row>
    <row r="71" spans="2:28">
      <c r="B71" s="195" t="s">
        <v>74</v>
      </c>
      <c r="L71" s="198"/>
      <c r="M71" s="204"/>
      <c r="N71" s="204"/>
      <c r="O71" s="203">
        <v>80</v>
      </c>
      <c r="P71" s="204"/>
      <c r="Q71" s="204"/>
      <c r="R71" s="204"/>
      <c r="S71" s="204"/>
      <c r="T71" s="199"/>
      <c r="U71" s="199"/>
      <c r="AA71" s="85">
        <f>SUM(AA67:AA69)</f>
        <v>967</v>
      </c>
      <c r="AB71" s="85">
        <f>SUM(AB67:AB69)</f>
        <v>23055</v>
      </c>
    </row>
    <row r="72" spans="2:28">
      <c r="B72" s="200" t="s">
        <v>69</v>
      </c>
      <c r="L72" s="198"/>
      <c r="M72" s="204"/>
      <c r="N72" s="204"/>
      <c r="O72" s="205">
        <f>8*AC63</f>
        <v>320</v>
      </c>
      <c r="P72" s="204"/>
      <c r="Q72" s="204"/>
      <c r="R72" s="204"/>
      <c r="S72" s="204"/>
      <c r="T72" s="199"/>
      <c r="U72" s="199"/>
    </row>
    <row r="73" spans="2:28">
      <c r="B73" s="195" t="s">
        <v>68</v>
      </c>
      <c r="L73" s="198"/>
      <c r="M73" s="204"/>
      <c r="N73" s="204"/>
      <c r="O73" s="203">
        <v>168</v>
      </c>
      <c r="P73" s="203">
        <v>168</v>
      </c>
      <c r="Q73" s="203">
        <v>160</v>
      </c>
      <c r="R73" s="204"/>
      <c r="S73" s="204"/>
      <c r="T73" s="199"/>
      <c r="U73" s="199"/>
      <c r="AA73" s="224">
        <f>SUM(AD55:BC55)</f>
        <v>0</v>
      </c>
      <c r="AB73" s="224">
        <f>SUM(AD56:BC56)</f>
        <v>0</v>
      </c>
    </row>
    <row r="74" spans="2:28">
      <c r="B74" s="200" t="s">
        <v>69</v>
      </c>
      <c r="L74" s="198"/>
      <c r="M74" s="204"/>
      <c r="N74" s="204"/>
      <c r="O74" s="205">
        <f>8*AC63</f>
        <v>320</v>
      </c>
      <c r="P74" s="205">
        <f>8*AC63</f>
        <v>320</v>
      </c>
      <c r="Q74" s="205">
        <f>4*AC63</f>
        <v>160</v>
      </c>
      <c r="R74" s="204"/>
      <c r="S74" s="204"/>
      <c r="T74" s="199"/>
      <c r="U74" s="199"/>
    </row>
    <row r="75" spans="2:28">
      <c r="B75" s="195" t="s">
        <v>70</v>
      </c>
      <c r="L75" s="198"/>
      <c r="M75" s="204"/>
      <c r="N75" s="204"/>
      <c r="O75" s="204"/>
      <c r="P75" s="203">
        <v>2</v>
      </c>
      <c r="Q75" s="203">
        <v>0</v>
      </c>
      <c r="R75" s="203">
        <v>0</v>
      </c>
      <c r="S75" s="204"/>
      <c r="T75" s="199"/>
      <c r="U75" s="199"/>
    </row>
    <row r="76" spans="2:28">
      <c r="B76" s="200" t="s">
        <v>75</v>
      </c>
      <c r="L76" s="198"/>
      <c r="M76" s="204"/>
      <c r="N76" s="204"/>
      <c r="O76" s="204"/>
      <c r="P76" s="205">
        <f>10*AC63</f>
        <v>400</v>
      </c>
      <c r="Q76" s="205">
        <f>10*AC63</f>
        <v>400</v>
      </c>
      <c r="R76" s="205">
        <f>5*AC63</f>
        <v>200</v>
      </c>
      <c r="S76" s="204"/>
      <c r="T76" s="199"/>
      <c r="U76" s="199"/>
    </row>
    <row r="77" spans="2:28">
      <c r="B77" s="195" t="s">
        <v>72</v>
      </c>
      <c r="L77" s="198"/>
      <c r="M77" s="204"/>
      <c r="N77" s="204"/>
      <c r="O77" s="204"/>
      <c r="P77" s="203">
        <v>4</v>
      </c>
      <c r="Q77" s="203">
        <v>4</v>
      </c>
      <c r="R77" s="203">
        <v>4</v>
      </c>
      <c r="S77" s="204"/>
      <c r="T77" s="199"/>
      <c r="U77" s="199"/>
    </row>
    <row r="78" spans="2:28">
      <c r="B78" s="200" t="s">
        <v>73</v>
      </c>
      <c r="L78" s="198"/>
      <c r="M78" s="204"/>
      <c r="N78" s="204"/>
      <c r="O78" s="204"/>
      <c r="P78" s="205">
        <f>4*AC63</f>
        <v>160</v>
      </c>
      <c r="Q78" s="205">
        <f>8*AC63</f>
        <v>320</v>
      </c>
      <c r="R78" s="205">
        <f>4*AC63</f>
        <v>160</v>
      </c>
      <c r="S78" s="204"/>
      <c r="T78" s="199"/>
      <c r="U78" s="199"/>
    </row>
    <row r="79" spans="2:28">
      <c r="B79" s="195" t="s">
        <v>74</v>
      </c>
      <c r="L79" s="198"/>
      <c r="M79" s="204"/>
      <c r="N79" s="204"/>
      <c r="O79" s="204"/>
      <c r="P79" s="204"/>
      <c r="Q79" s="204"/>
      <c r="R79" s="203">
        <v>80</v>
      </c>
      <c r="S79" s="203">
        <v>80</v>
      </c>
      <c r="T79" s="199"/>
      <c r="U79" s="199"/>
    </row>
    <row r="80" spans="2:28">
      <c r="B80" s="200" t="s">
        <v>69</v>
      </c>
      <c r="L80" s="198"/>
      <c r="M80" s="204"/>
      <c r="N80" s="204"/>
      <c r="O80" s="204"/>
      <c r="P80" s="204"/>
      <c r="Q80" s="204"/>
      <c r="R80" s="205">
        <f>8*AC63</f>
        <v>320</v>
      </c>
      <c r="S80" s="205">
        <f>8*AC63</f>
        <v>320</v>
      </c>
      <c r="T80" s="199"/>
      <c r="U80" s="199"/>
    </row>
    <row r="81" spans="2:21">
      <c r="B81" s="195" t="s">
        <v>76</v>
      </c>
      <c r="L81" s="198"/>
      <c r="M81" s="204"/>
      <c r="N81" s="204"/>
      <c r="O81" s="204"/>
      <c r="P81" s="204"/>
      <c r="Q81" s="204"/>
      <c r="R81" s="206"/>
      <c r="S81" s="203">
        <v>0</v>
      </c>
      <c r="T81" s="199"/>
      <c r="U81" s="199"/>
    </row>
    <row r="82" spans="2:21">
      <c r="B82" s="200" t="s">
        <v>77</v>
      </c>
      <c r="L82" s="198"/>
      <c r="M82" s="198"/>
      <c r="N82" s="198"/>
      <c r="O82" s="198"/>
      <c r="P82" s="198"/>
      <c r="Q82" s="198"/>
      <c r="R82" s="207"/>
      <c r="S82" s="201">
        <f>8*AC63</f>
        <v>320</v>
      </c>
      <c r="T82" s="208"/>
      <c r="U82" s="199"/>
    </row>
    <row r="83" spans="2:21">
      <c r="L83" s="198"/>
      <c r="M83" s="198"/>
      <c r="N83" s="198"/>
      <c r="O83" s="198"/>
      <c r="P83" s="198"/>
      <c r="Q83" s="198"/>
      <c r="R83" s="207"/>
      <c r="S83" s="207"/>
      <c r="T83" s="208"/>
      <c r="U83" s="199"/>
    </row>
    <row r="84" spans="2:21">
      <c r="B84" s="209" t="s">
        <v>58</v>
      </c>
      <c r="L84" s="197">
        <f>SUM(L63,L65,L67,L69,L71,L73,L75,L77,L79,L81)</f>
        <v>178</v>
      </c>
      <c r="M84" s="197">
        <f t="shared" ref="M84:S85" si="5">SUM(M63,M65,M67,M69,M71,M73,M75,M77,M79,M81)</f>
        <v>174</v>
      </c>
      <c r="N84" s="197">
        <f t="shared" si="5"/>
        <v>172</v>
      </c>
      <c r="O84" s="197">
        <f t="shared" si="5"/>
        <v>252</v>
      </c>
      <c r="P84" s="197">
        <f t="shared" si="5"/>
        <v>174</v>
      </c>
      <c r="Q84" s="197">
        <f t="shared" si="5"/>
        <v>164</v>
      </c>
      <c r="R84" s="197">
        <f t="shared" si="5"/>
        <v>84</v>
      </c>
      <c r="S84" s="197">
        <f t="shared" si="5"/>
        <v>80</v>
      </c>
      <c r="T84" s="208"/>
      <c r="U84" s="199"/>
    </row>
    <row r="85" spans="2:21">
      <c r="B85" s="210" t="s">
        <v>59</v>
      </c>
      <c r="L85" s="201">
        <f>SUM(L64,L66,L68,L70,L72,L74,L76,L78,L80,L82)</f>
        <v>320</v>
      </c>
      <c r="M85" s="201">
        <f t="shared" si="5"/>
        <v>880</v>
      </c>
      <c r="N85" s="201">
        <f t="shared" si="5"/>
        <v>1040</v>
      </c>
      <c r="O85" s="201">
        <f t="shared" si="5"/>
        <v>800</v>
      </c>
      <c r="P85" s="201">
        <f t="shared" si="5"/>
        <v>880</v>
      </c>
      <c r="Q85" s="201">
        <f t="shared" si="5"/>
        <v>880</v>
      </c>
      <c r="R85" s="201">
        <f t="shared" si="5"/>
        <v>680</v>
      </c>
      <c r="S85" s="201">
        <f t="shared" si="5"/>
        <v>640</v>
      </c>
      <c r="T85" s="208"/>
      <c r="U85" s="199"/>
    </row>
    <row r="86" spans="2:21">
      <c r="L86" s="198"/>
      <c r="M86" s="199"/>
      <c r="N86" s="199"/>
      <c r="O86" s="199"/>
      <c r="P86" s="199"/>
      <c r="Q86" s="199"/>
      <c r="R86" s="208"/>
      <c r="S86" s="208"/>
      <c r="T86" s="199"/>
      <c r="U86" s="199"/>
    </row>
    <row r="87" spans="2:21" ht="15">
      <c r="B87" s="211" t="s">
        <v>78</v>
      </c>
      <c r="L87" s="198"/>
      <c r="M87" s="212">
        <v>5</v>
      </c>
      <c r="N87" s="212">
        <v>4</v>
      </c>
      <c r="O87" s="213"/>
      <c r="P87" s="212">
        <v>5</v>
      </c>
      <c r="Q87" s="212">
        <v>4</v>
      </c>
      <c r="R87" s="214"/>
      <c r="S87" s="199"/>
      <c r="T87" s="199"/>
      <c r="U87" s="199"/>
    </row>
    <row r="88" spans="2:21">
      <c r="L88" s="198"/>
      <c r="M88" s="199"/>
      <c r="N88" s="199"/>
      <c r="O88" s="199"/>
      <c r="P88" s="199"/>
      <c r="Q88" s="199"/>
      <c r="R88" s="199"/>
      <c r="S88" s="199"/>
      <c r="T88" s="199"/>
      <c r="U88" s="199"/>
    </row>
    <row r="92" spans="2:21">
      <c r="B92" s="209" t="s">
        <v>79</v>
      </c>
    </row>
    <row r="93" spans="2:21">
      <c r="B93" s="215" t="s">
        <v>80</v>
      </c>
    </row>
    <row r="94" spans="2:21" ht="25.5">
      <c r="B94" s="216" t="s">
        <v>81</v>
      </c>
    </row>
    <row r="95" spans="2:21" ht="25.5">
      <c r="B95" s="216" t="s">
        <v>82</v>
      </c>
    </row>
    <row r="96" spans="2:21" ht="27.75">
      <c r="B96" s="216" t="s">
        <v>83</v>
      </c>
    </row>
    <row r="97" spans="2:4" ht="25.5">
      <c r="B97" s="216" t="s">
        <v>84</v>
      </c>
    </row>
    <row r="99" spans="2:4">
      <c r="B99" s="215" t="s">
        <v>85</v>
      </c>
    </row>
    <row r="100" spans="2:4">
      <c r="B100" s="85" t="s">
        <v>86</v>
      </c>
      <c r="D100" s="128">
        <v>18</v>
      </c>
    </row>
    <row r="101" spans="2:4">
      <c r="B101" s="85" t="s">
        <v>87</v>
      </c>
      <c r="D101" s="128">
        <v>2</v>
      </c>
    </row>
    <row r="102" spans="2:4">
      <c r="B102" s="85" t="s">
        <v>88</v>
      </c>
      <c r="D102" s="128">
        <v>2</v>
      </c>
    </row>
    <row r="103" spans="2:4">
      <c r="B103" s="85" t="s">
        <v>89</v>
      </c>
      <c r="D103" s="128">
        <v>2</v>
      </c>
    </row>
    <row r="104" spans="2:4">
      <c r="B104" s="85" t="s">
        <v>90</v>
      </c>
      <c r="D104" s="128">
        <v>6</v>
      </c>
    </row>
    <row r="105" spans="2:4">
      <c r="B105" s="85" t="s">
        <v>91</v>
      </c>
      <c r="D105" s="128">
        <v>2</v>
      </c>
    </row>
    <row r="106" spans="2:4">
      <c r="D106" s="217">
        <f>SUM(D100:D105)</f>
        <v>32</v>
      </c>
    </row>
  </sheetData>
  <mergeCells count="10">
    <mergeCell ref="C1:K1"/>
    <mergeCell ref="L1:W1"/>
    <mergeCell ref="X1:Z1"/>
    <mergeCell ref="A60:B60"/>
    <mergeCell ref="A1:B1"/>
    <mergeCell ref="A54:B54"/>
    <mergeCell ref="A55:B55"/>
    <mergeCell ref="A56:B56"/>
    <mergeCell ref="A58:B58"/>
    <mergeCell ref="A59:B59"/>
  </mergeCells>
  <conditionalFormatting sqref="C36:Z51 N52:Z52 C4:K5 C12:Z12 C15:Z15 C18:Z18 C21:Z21 C24:Z24 C27:Z27 C30:Z30 E33:Z35 C33:C35 C9:Z9 C6:Z6">
    <cfRule type="cellIs" dxfId="329" priority="76" operator="greaterThanOrEqual">
      <formula>0.5</formula>
    </cfRule>
  </conditionalFormatting>
  <conditionalFormatting sqref="C35 E35:Z35">
    <cfRule type="cellIs" dxfId="328" priority="75" operator="greaterThanOrEqual">
      <formula>0.5</formula>
    </cfRule>
  </conditionalFormatting>
  <conditionalFormatting sqref="C38:Z38 C41:Z41 C44:Z44 C47:Z47 C50:Z50">
    <cfRule type="cellIs" dxfId="327" priority="74" operator="greaterThanOrEqual">
      <formula>0.5</formula>
    </cfRule>
  </conditionalFormatting>
  <conditionalFormatting sqref="C53:Z53">
    <cfRule type="cellIs" dxfId="326" priority="73" operator="greaterThanOrEqual">
      <formula>0.5</formula>
    </cfRule>
  </conditionalFormatting>
  <conditionalFormatting sqref="D5:K5">
    <cfRule type="cellIs" dxfId="325" priority="72" operator="greaterThanOrEqual">
      <formula>0.5</formula>
    </cfRule>
  </conditionalFormatting>
  <conditionalFormatting sqref="C5">
    <cfRule type="cellIs" dxfId="324" priority="71" operator="greaterThanOrEqual">
      <formula>0.5</formula>
    </cfRule>
  </conditionalFormatting>
  <conditionalFormatting sqref="L4:W5">
    <cfRule type="cellIs" dxfId="323" priority="70" operator="greaterThanOrEqual">
      <formula>0.5</formula>
    </cfRule>
  </conditionalFormatting>
  <conditionalFormatting sqref="L5:W5">
    <cfRule type="cellIs" dxfId="322" priority="69" operator="greaterThanOrEqual">
      <formula>0.5</formula>
    </cfRule>
  </conditionalFormatting>
  <conditionalFormatting sqref="X4:Z5">
    <cfRule type="cellIs" dxfId="321" priority="68" operator="greaterThanOrEqual">
      <formula>0.5</formula>
    </cfRule>
  </conditionalFormatting>
  <conditionalFormatting sqref="X5:Z5">
    <cfRule type="cellIs" dxfId="320" priority="67" operator="greaterThanOrEqual">
      <formula>0.5</formula>
    </cfRule>
  </conditionalFormatting>
  <conditionalFormatting sqref="C7:K8">
    <cfRule type="cellIs" dxfId="319" priority="66" operator="greaterThanOrEqual">
      <formula>0.5</formula>
    </cfRule>
  </conditionalFormatting>
  <conditionalFormatting sqref="D8:K8">
    <cfRule type="cellIs" dxfId="318" priority="65" operator="greaterThanOrEqual">
      <formula>0.5</formula>
    </cfRule>
  </conditionalFormatting>
  <conditionalFormatting sqref="C8">
    <cfRule type="cellIs" dxfId="317" priority="64" operator="greaterThanOrEqual">
      <formula>0.5</formula>
    </cfRule>
  </conditionalFormatting>
  <conditionalFormatting sqref="L7:W8">
    <cfRule type="cellIs" dxfId="316" priority="63" operator="greaterThanOrEqual">
      <formula>0.5</formula>
    </cfRule>
  </conditionalFormatting>
  <conditionalFormatting sqref="L8:W8">
    <cfRule type="cellIs" dxfId="315" priority="62" operator="greaterThanOrEqual">
      <formula>0.5</formula>
    </cfRule>
  </conditionalFormatting>
  <conditionalFormatting sqref="X7:Z8">
    <cfRule type="cellIs" dxfId="314" priority="61" operator="greaterThanOrEqual">
      <formula>0.5</formula>
    </cfRule>
  </conditionalFormatting>
  <conditionalFormatting sqref="X8:Z8">
    <cfRule type="cellIs" dxfId="313" priority="60" operator="greaterThanOrEqual">
      <formula>0.5</formula>
    </cfRule>
  </conditionalFormatting>
  <conditionalFormatting sqref="C10:K11">
    <cfRule type="cellIs" dxfId="312" priority="59" operator="greaterThanOrEqual">
      <formula>0.5</formula>
    </cfRule>
  </conditionalFormatting>
  <conditionalFormatting sqref="D11:K11">
    <cfRule type="cellIs" dxfId="311" priority="58" operator="greaterThanOrEqual">
      <formula>0.5</formula>
    </cfRule>
  </conditionalFormatting>
  <conditionalFormatting sqref="C11">
    <cfRule type="cellIs" dxfId="310" priority="57" operator="greaterThanOrEqual">
      <formula>0.5</formula>
    </cfRule>
  </conditionalFormatting>
  <conditionalFormatting sqref="L10:W11">
    <cfRule type="cellIs" dxfId="309" priority="56" operator="greaterThanOrEqual">
      <formula>0.5</formula>
    </cfRule>
  </conditionalFormatting>
  <conditionalFormatting sqref="L11:W11">
    <cfRule type="cellIs" dxfId="308" priority="55" operator="greaterThanOrEqual">
      <formula>0.5</formula>
    </cfRule>
  </conditionalFormatting>
  <conditionalFormatting sqref="X10:Z11">
    <cfRule type="cellIs" dxfId="307" priority="54" operator="greaterThanOrEqual">
      <formula>0.5</formula>
    </cfRule>
  </conditionalFormatting>
  <conditionalFormatting sqref="X11:Z11">
    <cfRule type="cellIs" dxfId="306" priority="53" operator="greaterThanOrEqual">
      <formula>0.5</formula>
    </cfRule>
  </conditionalFormatting>
  <conditionalFormatting sqref="C13:K14">
    <cfRule type="cellIs" dxfId="305" priority="52" operator="greaterThanOrEqual">
      <formula>0.5</formula>
    </cfRule>
  </conditionalFormatting>
  <conditionalFormatting sqref="D14:K14">
    <cfRule type="cellIs" dxfId="304" priority="51" operator="greaterThanOrEqual">
      <formula>0.5</formula>
    </cfRule>
  </conditionalFormatting>
  <conditionalFormatting sqref="C14">
    <cfRule type="cellIs" dxfId="303" priority="50" operator="greaterThanOrEqual">
      <formula>0.5</formula>
    </cfRule>
  </conditionalFormatting>
  <conditionalFormatting sqref="L13:W14">
    <cfRule type="cellIs" dxfId="302" priority="49" operator="greaterThanOrEqual">
      <formula>0.5</formula>
    </cfRule>
  </conditionalFormatting>
  <conditionalFormatting sqref="L14:W14">
    <cfRule type="cellIs" dxfId="301" priority="48" operator="greaterThanOrEqual">
      <formula>0.5</formula>
    </cfRule>
  </conditionalFormatting>
  <conditionalFormatting sqref="X13:Z14">
    <cfRule type="cellIs" dxfId="300" priority="47" operator="greaterThanOrEqual">
      <formula>0.5</formula>
    </cfRule>
  </conditionalFormatting>
  <conditionalFormatting sqref="X14:Z14">
    <cfRule type="cellIs" dxfId="299" priority="46" operator="greaterThanOrEqual">
      <formula>0.5</formula>
    </cfRule>
  </conditionalFormatting>
  <conditionalFormatting sqref="C16:K17">
    <cfRule type="cellIs" dxfId="298" priority="45" operator="greaterThanOrEqual">
      <formula>0.5</formula>
    </cfRule>
  </conditionalFormatting>
  <conditionalFormatting sqref="D17:K17">
    <cfRule type="cellIs" dxfId="297" priority="44" operator="greaterThanOrEqual">
      <formula>0.5</formula>
    </cfRule>
  </conditionalFormatting>
  <conditionalFormatting sqref="C17">
    <cfRule type="cellIs" dxfId="296" priority="43" operator="greaterThanOrEqual">
      <formula>0.5</formula>
    </cfRule>
  </conditionalFormatting>
  <conditionalFormatting sqref="L16:W17">
    <cfRule type="cellIs" dxfId="295" priority="42" operator="greaterThanOrEqual">
      <formula>0.5</formula>
    </cfRule>
  </conditionalFormatting>
  <conditionalFormatting sqref="L17:W17">
    <cfRule type="cellIs" dxfId="294" priority="41" operator="greaterThanOrEqual">
      <formula>0.5</formula>
    </cfRule>
  </conditionalFormatting>
  <conditionalFormatting sqref="X16:Z17">
    <cfRule type="cellIs" dxfId="293" priority="40" operator="greaterThanOrEqual">
      <formula>0.5</formula>
    </cfRule>
  </conditionalFormatting>
  <conditionalFormatting sqref="X17:Z17">
    <cfRule type="cellIs" dxfId="292" priority="39" operator="greaterThanOrEqual">
      <formula>0.5</formula>
    </cfRule>
  </conditionalFormatting>
  <conditionalFormatting sqref="C19:K20">
    <cfRule type="cellIs" dxfId="291" priority="38" operator="greaterThanOrEqual">
      <formula>0.5</formula>
    </cfRule>
  </conditionalFormatting>
  <conditionalFormatting sqref="D20:K20">
    <cfRule type="cellIs" dxfId="290" priority="37" operator="greaterThanOrEqual">
      <formula>0.5</formula>
    </cfRule>
  </conditionalFormatting>
  <conditionalFormatting sqref="C20">
    <cfRule type="cellIs" dxfId="289" priority="36" operator="greaterThanOrEqual">
      <formula>0.5</formula>
    </cfRule>
  </conditionalFormatting>
  <conditionalFormatting sqref="L19:W20">
    <cfRule type="cellIs" dxfId="288" priority="35" operator="greaterThanOrEqual">
      <formula>0.5</formula>
    </cfRule>
  </conditionalFormatting>
  <conditionalFormatting sqref="L20:W20">
    <cfRule type="cellIs" dxfId="287" priority="34" operator="greaterThanOrEqual">
      <formula>0.5</formula>
    </cfRule>
  </conditionalFormatting>
  <conditionalFormatting sqref="X19:Z20">
    <cfRule type="cellIs" dxfId="286" priority="33" operator="greaterThanOrEqual">
      <formula>0.5</formula>
    </cfRule>
  </conditionalFormatting>
  <conditionalFormatting sqref="X20:Z20">
    <cfRule type="cellIs" dxfId="285" priority="32" operator="greaterThanOrEqual">
      <formula>0.5</formula>
    </cfRule>
  </conditionalFormatting>
  <conditionalFormatting sqref="C22:K23">
    <cfRule type="cellIs" dxfId="284" priority="31" operator="greaterThanOrEqual">
      <formula>0.5</formula>
    </cfRule>
  </conditionalFormatting>
  <conditionalFormatting sqref="D23:K23">
    <cfRule type="cellIs" dxfId="283" priority="30" operator="greaterThanOrEqual">
      <formula>0.5</formula>
    </cfRule>
  </conditionalFormatting>
  <conditionalFormatting sqref="C23">
    <cfRule type="cellIs" dxfId="282" priority="29" operator="greaterThanOrEqual">
      <formula>0.5</formula>
    </cfRule>
  </conditionalFormatting>
  <conditionalFormatting sqref="L22:W23">
    <cfRule type="cellIs" dxfId="281" priority="28" operator="greaterThanOrEqual">
      <formula>0.5</formula>
    </cfRule>
  </conditionalFormatting>
  <conditionalFormatting sqref="L23:W23">
    <cfRule type="cellIs" dxfId="280" priority="27" operator="greaterThanOrEqual">
      <formula>0.5</formula>
    </cfRule>
  </conditionalFormatting>
  <conditionalFormatting sqref="X22:Z23">
    <cfRule type="cellIs" dxfId="279" priority="26" operator="greaterThanOrEqual">
      <formula>0.5</formula>
    </cfRule>
  </conditionalFormatting>
  <conditionalFormatting sqref="X23:Z23">
    <cfRule type="cellIs" dxfId="278" priority="25" operator="greaterThanOrEqual">
      <formula>0.5</formula>
    </cfRule>
  </conditionalFormatting>
  <conditionalFormatting sqref="C25:K26">
    <cfRule type="cellIs" dxfId="277" priority="24" operator="greaterThanOrEqual">
      <formula>0.5</formula>
    </cfRule>
  </conditionalFormatting>
  <conditionalFormatting sqref="D26:K26">
    <cfRule type="cellIs" dxfId="276" priority="23" operator="greaterThanOrEqual">
      <formula>0.5</formula>
    </cfRule>
  </conditionalFormatting>
  <conditionalFormatting sqref="C26">
    <cfRule type="cellIs" dxfId="275" priority="22" operator="greaterThanOrEqual">
      <formula>0.5</formula>
    </cfRule>
  </conditionalFormatting>
  <conditionalFormatting sqref="L25:W26">
    <cfRule type="cellIs" dxfId="274" priority="21" operator="greaterThanOrEqual">
      <formula>0.5</formula>
    </cfRule>
  </conditionalFormatting>
  <conditionalFormatting sqref="L26:W26">
    <cfRule type="cellIs" dxfId="273" priority="20" operator="greaterThanOrEqual">
      <formula>0.5</formula>
    </cfRule>
  </conditionalFormatting>
  <conditionalFormatting sqref="X25:Z26">
    <cfRule type="cellIs" dxfId="272" priority="19" operator="greaterThanOrEqual">
      <formula>0.5</formula>
    </cfRule>
  </conditionalFormatting>
  <conditionalFormatting sqref="X26:Z26">
    <cfRule type="cellIs" dxfId="271" priority="18" operator="greaterThanOrEqual">
      <formula>0.5</formula>
    </cfRule>
  </conditionalFormatting>
  <conditionalFormatting sqref="C28:K29">
    <cfRule type="cellIs" dxfId="270" priority="17" operator="greaterThanOrEqual">
      <formula>0.5</formula>
    </cfRule>
  </conditionalFormatting>
  <conditionalFormatting sqref="D29:K29">
    <cfRule type="cellIs" dxfId="269" priority="16" operator="greaterThanOrEqual">
      <formula>0.5</formula>
    </cfRule>
  </conditionalFormatting>
  <conditionalFormatting sqref="C29">
    <cfRule type="cellIs" dxfId="268" priority="15" operator="greaterThanOrEqual">
      <formula>0.5</formula>
    </cfRule>
  </conditionalFormatting>
  <conditionalFormatting sqref="L28:W29">
    <cfRule type="cellIs" dxfId="267" priority="14" operator="greaterThanOrEqual">
      <formula>0.5</formula>
    </cfRule>
  </conditionalFormatting>
  <conditionalFormatting sqref="L29:W29">
    <cfRule type="cellIs" dxfId="266" priority="13" operator="greaterThanOrEqual">
      <formula>0.5</formula>
    </cfRule>
  </conditionalFormatting>
  <conditionalFormatting sqref="X28:Z29">
    <cfRule type="cellIs" dxfId="265" priority="12" operator="greaterThanOrEqual">
      <formula>0.5</formula>
    </cfRule>
  </conditionalFormatting>
  <conditionalFormatting sqref="X29:Z29">
    <cfRule type="cellIs" dxfId="264" priority="11" operator="greaterThanOrEqual">
      <formula>0.5</formula>
    </cfRule>
  </conditionalFormatting>
  <conditionalFormatting sqref="C31:K32">
    <cfRule type="cellIs" dxfId="263" priority="10" operator="greaterThanOrEqual">
      <formula>0.5</formula>
    </cfRule>
  </conditionalFormatting>
  <conditionalFormatting sqref="D32:K32">
    <cfRule type="cellIs" dxfId="262" priority="9" operator="greaterThanOrEqual">
      <formula>0.5</formula>
    </cfRule>
  </conditionalFormatting>
  <conditionalFormatting sqref="C32">
    <cfRule type="cellIs" dxfId="261" priority="8" operator="greaterThanOrEqual">
      <formula>0.5</formula>
    </cfRule>
  </conditionalFormatting>
  <conditionalFormatting sqref="L31:W32">
    <cfRule type="cellIs" dxfId="260" priority="7" operator="greaterThanOrEqual">
      <formula>0.5</formula>
    </cfRule>
  </conditionalFormatting>
  <conditionalFormatting sqref="L32:W32">
    <cfRule type="cellIs" dxfId="259" priority="6" operator="greaterThanOrEqual">
      <formula>0.5</formula>
    </cfRule>
  </conditionalFormatting>
  <conditionalFormatting sqref="X31:Z32">
    <cfRule type="cellIs" dxfId="258" priority="5" operator="greaterThanOrEqual">
      <formula>0.5</formula>
    </cfRule>
  </conditionalFormatting>
  <conditionalFormatting sqref="X32:Z32">
    <cfRule type="cellIs" dxfId="257" priority="4" operator="greaterThanOrEqual">
      <formula>0.5</formula>
    </cfRule>
  </conditionalFormatting>
  <conditionalFormatting sqref="D33:D35">
    <cfRule type="cellIs" dxfId="256" priority="3" operator="greaterThanOrEqual">
      <formula>0.5</formula>
    </cfRule>
  </conditionalFormatting>
  <conditionalFormatting sqref="D35">
    <cfRule type="cellIs" dxfId="255" priority="2" operator="greaterThanOrEqual">
      <formula>0.5</formula>
    </cfRule>
  </conditionalFormatting>
  <conditionalFormatting sqref="C60:Z60">
    <cfRule type="colorScale" priority="7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87">
    <cfRule type="cellIs" dxfId="254" priority="1" operator="greaterThanOrEqual">
      <formula>0.5</formula>
    </cfRule>
  </conditionalFormatting>
  <printOptions horizontalCentered="1" verticalCentered="1" gridLines="1"/>
  <pageMargins left="0.19685039370078741" right="0.19685039370078741" top="0.19685039370078741" bottom="0.19685039370078741" header="0.31496062992125984" footer="0.31496062992125984"/>
  <pageSetup paperSize="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U31"/>
  <sheetViews>
    <sheetView topLeftCell="B2" zoomScale="85" zoomScaleNormal="85" workbookViewId="0">
      <selection activeCell="I40" sqref="I40"/>
    </sheetView>
  </sheetViews>
  <sheetFormatPr defaultColWidth="9.140625" defaultRowHeight="15"/>
  <cols>
    <col min="1" max="1" width="7.42578125" style="1" hidden="1" customWidth="1"/>
    <col min="2" max="2" width="30.140625" style="3" bestFit="1" customWidth="1"/>
    <col min="3" max="4" width="9.140625" style="1"/>
    <col min="5" max="5" width="7.7109375" style="1" customWidth="1"/>
    <col min="6" max="6" width="7.28515625" style="1" customWidth="1"/>
    <col min="7" max="7" width="7.7109375" style="1" customWidth="1"/>
    <col min="8" max="8" width="7.28515625" style="1" customWidth="1"/>
    <col min="9" max="9" width="7.7109375" style="1" customWidth="1"/>
    <col min="10" max="10" width="7.28515625" style="1" customWidth="1"/>
    <col min="11" max="11" width="7.7109375" style="1" customWidth="1"/>
    <col min="12" max="12" width="7.28515625" style="1" customWidth="1"/>
    <col min="13" max="13" width="7.7109375" style="1" customWidth="1"/>
    <col min="14" max="14" width="7.28515625" style="1" customWidth="1"/>
    <col min="15" max="15" width="7.7109375" style="1" customWidth="1"/>
    <col min="16" max="16" width="7.28515625" style="1" customWidth="1"/>
    <col min="17" max="17" width="7.7109375" style="1" customWidth="1"/>
    <col min="18" max="18" width="7.28515625" style="1" customWidth="1"/>
    <col min="19" max="19" width="7.7109375" style="1" customWidth="1"/>
    <col min="20" max="20" width="7.28515625" style="1" customWidth="1"/>
    <col min="21" max="21" width="9.140625" style="1"/>
    <col min="22" max="23" width="3.85546875" style="3" customWidth="1"/>
    <col min="24" max="16384" width="9.140625" style="3"/>
  </cols>
  <sheetData>
    <row r="1" spans="1:21" ht="18.75">
      <c r="B1" s="2" t="s">
        <v>0</v>
      </c>
    </row>
    <row r="2" spans="1:21" ht="15.75" thickBot="1"/>
    <row r="3" spans="1:21" ht="16.5" thickTop="1" thickBot="1">
      <c r="A3" s="4" t="s">
        <v>1</v>
      </c>
      <c r="B3" s="4" t="s">
        <v>2</v>
      </c>
      <c r="C3" s="4" t="s">
        <v>3</v>
      </c>
      <c r="D3" s="5"/>
      <c r="E3" s="1045" t="s">
        <v>4</v>
      </c>
      <c r="F3" s="1046"/>
      <c r="G3" s="1046"/>
      <c r="H3" s="1046"/>
      <c r="I3" s="1046"/>
      <c r="J3" s="1046"/>
      <c r="K3" s="1046"/>
      <c r="L3" s="1046"/>
      <c r="M3" s="1046"/>
      <c r="N3" s="1046"/>
      <c r="O3" s="1046"/>
      <c r="P3" s="1046"/>
      <c r="Q3" s="1046"/>
      <c r="R3" s="1046"/>
      <c r="S3" s="1046"/>
      <c r="T3" s="1046"/>
      <c r="U3" s="1047"/>
    </row>
    <row r="4" spans="1:21" ht="15" customHeight="1" thickTop="1">
      <c r="A4" s="1048"/>
      <c r="B4" s="1048"/>
      <c r="C4" s="1048"/>
      <c r="D4" s="5"/>
      <c r="E4" s="1050" t="s">
        <v>5</v>
      </c>
      <c r="F4" s="1051"/>
      <c r="G4" s="1051"/>
      <c r="H4" s="1052"/>
      <c r="I4" s="1050" t="s">
        <v>6</v>
      </c>
      <c r="J4" s="1051"/>
      <c r="K4" s="1051"/>
      <c r="L4" s="1052"/>
      <c r="M4" s="1056" t="s">
        <v>7</v>
      </c>
      <c r="N4" s="1057"/>
      <c r="O4" s="1057"/>
      <c r="P4" s="1058"/>
      <c r="Q4" s="1050" t="s">
        <v>8</v>
      </c>
      <c r="R4" s="1051"/>
      <c r="S4" s="1051"/>
      <c r="T4" s="1052"/>
      <c r="U4" s="1062" t="s">
        <v>9</v>
      </c>
    </row>
    <row r="5" spans="1:21" ht="15.75" thickBot="1">
      <c r="A5" s="1049"/>
      <c r="B5" s="1049"/>
      <c r="C5" s="1049"/>
      <c r="D5" s="5"/>
      <c r="E5" s="1053"/>
      <c r="F5" s="1054"/>
      <c r="G5" s="1054"/>
      <c r="H5" s="1055"/>
      <c r="I5" s="1053"/>
      <c r="J5" s="1054"/>
      <c r="K5" s="1054"/>
      <c r="L5" s="1055"/>
      <c r="M5" s="1059"/>
      <c r="N5" s="1060"/>
      <c r="O5" s="1060"/>
      <c r="P5" s="1061"/>
      <c r="Q5" s="1053"/>
      <c r="R5" s="1054"/>
      <c r="S5" s="1054"/>
      <c r="T5" s="1055"/>
      <c r="U5" s="1063"/>
    </row>
    <row r="6" spans="1:21" ht="16.5" thickTop="1" thickBot="1">
      <c r="A6" s="5"/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7"/>
      <c r="S6" s="7"/>
      <c r="T6" s="7"/>
      <c r="U6" s="6"/>
    </row>
    <row r="7" spans="1:21" ht="16.5" thickTop="1" thickBot="1">
      <c r="A7" s="5"/>
      <c r="B7" s="5"/>
      <c r="C7" s="5"/>
      <c r="D7" s="5"/>
      <c r="E7" s="8" t="s">
        <v>10</v>
      </c>
      <c r="F7" s="9" t="s">
        <v>11</v>
      </c>
      <c r="G7" s="9" t="s">
        <v>12</v>
      </c>
      <c r="H7" s="10" t="s">
        <v>13</v>
      </c>
      <c r="I7" s="8" t="s">
        <v>10</v>
      </c>
      <c r="J7" s="9" t="s">
        <v>11</v>
      </c>
      <c r="K7" s="9" t="s">
        <v>12</v>
      </c>
      <c r="L7" s="10" t="s">
        <v>13</v>
      </c>
      <c r="M7" s="11" t="s">
        <v>10</v>
      </c>
      <c r="N7" s="12" t="s">
        <v>11</v>
      </c>
      <c r="O7" s="12" t="s">
        <v>12</v>
      </c>
      <c r="P7" s="13" t="s">
        <v>13</v>
      </c>
      <c r="Q7" s="8" t="s">
        <v>10</v>
      </c>
      <c r="R7" s="9" t="s">
        <v>11</v>
      </c>
      <c r="S7" s="9" t="s">
        <v>12</v>
      </c>
      <c r="T7" s="10" t="s">
        <v>13</v>
      </c>
      <c r="U7" s="14" t="s">
        <v>14</v>
      </c>
    </row>
    <row r="8" spans="1:21" ht="16.5" thickTop="1" thickBot="1"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6"/>
    </row>
    <row r="9" spans="1:21" ht="15.75" thickTop="1">
      <c r="A9" s="15" t="s">
        <v>15</v>
      </c>
      <c r="B9" s="15" t="s">
        <v>16</v>
      </c>
      <c r="C9" s="16" t="s">
        <v>17</v>
      </c>
      <c r="D9" s="17"/>
      <c r="E9" s="18">
        <v>3</v>
      </c>
      <c r="F9" s="19">
        <v>2</v>
      </c>
      <c r="G9" s="19">
        <v>5</v>
      </c>
      <c r="H9" s="20">
        <v>0.4</v>
      </c>
      <c r="I9" s="21">
        <v>26</v>
      </c>
      <c r="J9" s="19">
        <v>20</v>
      </c>
      <c r="K9" s="19">
        <v>46</v>
      </c>
      <c r="L9" s="20">
        <v>0.43478260869565216</v>
      </c>
      <c r="M9" s="22">
        <v>26</v>
      </c>
      <c r="N9" s="23">
        <v>20</v>
      </c>
      <c r="O9" s="23">
        <v>46</v>
      </c>
      <c r="P9" s="24">
        <v>0.43478260869565216</v>
      </c>
      <c r="Q9" s="21">
        <v>26</v>
      </c>
      <c r="R9" s="19">
        <v>20</v>
      </c>
      <c r="S9" s="19">
        <v>46</v>
      </c>
      <c r="T9" s="25">
        <v>0.43478260869565216</v>
      </c>
      <c r="U9" s="16">
        <v>50.5</v>
      </c>
    </row>
    <row r="10" spans="1:21">
      <c r="A10" s="26"/>
      <c r="B10" s="26"/>
      <c r="C10" s="27" t="s">
        <v>18</v>
      </c>
      <c r="D10" s="17"/>
      <c r="E10" s="28">
        <v>3</v>
      </c>
      <c r="F10" s="29">
        <v>2</v>
      </c>
      <c r="G10" s="29">
        <v>5</v>
      </c>
      <c r="H10" s="30">
        <v>0.4</v>
      </c>
      <c r="I10" s="31">
        <v>26</v>
      </c>
      <c r="J10" s="29">
        <v>20</v>
      </c>
      <c r="K10" s="29">
        <v>46</v>
      </c>
      <c r="L10" s="30">
        <v>0.43478260869565216</v>
      </c>
      <c r="M10" s="32">
        <v>26</v>
      </c>
      <c r="N10" s="33">
        <v>20</v>
      </c>
      <c r="O10" s="33">
        <v>46</v>
      </c>
      <c r="P10" s="34">
        <v>0.43478260869565216</v>
      </c>
      <c r="Q10" s="31">
        <v>26</v>
      </c>
      <c r="R10" s="29">
        <v>20</v>
      </c>
      <c r="S10" s="29">
        <v>46</v>
      </c>
      <c r="T10" s="35">
        <v>0.43478260869565216</v>
      </c>
      <c r="U10" s="27">
        <v>55.5</v>
      </c>
    </row>
    <row r="11" spans="1:21" ht="15.75" thickBot="1">
      <c r="A11" s="36"/>
      <c r="B11" s="36"/>
      <c r="C11" s="37" t="s">
        <v>19</v>
      </c>
      <c r="D11" s="38"/>
      <c r="E11" s="39">
        <v>6</v>
      </c>
      <c r="F11" s="40">
        <v>4</v>
      </c>
      <c r="G11" s="40">
        <v>10</v>
      </c>
      <c r="H11" s="41">
        <v>0.4</v>
      </c>
      <c r="I11" s="42">
        <v>52</v>
      </c>
      <c r="J11" s="40">
        <v>40</v>
      </c>
      <c r="K11" s="40">
        <v>92</v>
      </c>
      <c r="L11" s="41">
        <v>0.43478260869565216</v>
      </c>
      <c r="M11" s="43">
        <v>52</v>
      </c>
      <c r="N11" s="44">
        <v>40</v>
      </c>
      <c r="O11" s="44">
        <v>92</v>
      </c>
      <c r="P11" s="45">
        <v>0.43478260869565216</v>
      </c>
      <c r="Q11" s="42">
        <v>52</v>
      </c>
      <c r="R11" s="40">
        <v>40</v>
      </c>
      <c r="S11" s="40">
        <v>92</v>
      </c>
      <c r="T11" s="46">
        <v>0.43478260869565216</v>
      </c>
      <c r="U11" s="47"/>
    </row>
    <row r="12" spans="1:21" ht="15.75" thickTop="1">
      <c r="A12" s="15">
        <v>3</v>
      </c>
      <c r="B12" s="15" t="s">
        <v>20</v>
      </c>
      <c r="C12" s="16" t="s">
        <v>21</v>
      </c>
      <c r="D12" s="17"/>
      <c r="E12" s="18">
        <v>5</v>
      </c>
      <c r="F12" s="19">
        <v>4</v>
      </c>
      <c r="G12" s="19">
        <v>9</v>
      </c>
      <c r="H12" s="20">
        <v>0.44444444444444442</v>
      </c>
      <c r="I12" s="18">
        <v>50</v>
      </c>
      <c r="J12" s="19">
        <v>40</v>
      </c>
      <c r="K12" s="19">
        <v>90</v>
      </c>
      <c r="L12" s="20">
        <v>0.44444444444444442</v>
      </c>
      <c r="M12" s="22">
        <v>50</v>
      </c>
      <c r="N12" s="23">
        <v>40</v>
      </c>
      <c r="O12" s="23">
        <v>90</v>
      </c>
      <c r="P12" s="24">
        <v>0.44444444444444442</v>
      </c>
      <c r="Q12" s="21">
        <v>50</v>
      </c>
      <c r="R12" s="19">
        <v>40</v>
      </c>
      <c r="S12" s="19">
        <v>90</v>
      </c>
      <c r="T12" s="25">
        <v>0.44444444444444442</v>
      </c>
      <c r="U12" s="48">
        <v>57.674999999999997</v>
      </c>
    </row>
    <row r="13" spans="1:21">
      <c r="A13" s="26"/>
      <c r="B13" s="26"/>
      <c r="C13" s="27" t="s">
        <v>22</v>
      </c>
      <c r="D13" s="17"/>
      <c r="E13" s="28">
        <v>5</v>
      </c>
      <c r="F13" s="29">
        <v>4</v>
      </c>
      <c r="G13" s="29">
        <v>9</v>
      </c>
      <c r="H13" s="30">
        <v>0.44444444444444442</v>
      </c>
      <c r="I13" s="28">
        <v>50</v>
      </c>
      <c r="J13" s="29">
        <v>40</v>
      </c>
      <c r="K13" s="29">
        <v>90</v>
      </c>
      <c r="L13" s="30">
        <v>0.44444444444444442</v>
      </c>
      <c r="M13" s="32">
        <v>50</v>
      </c>
      <c r="N13" s="33">
        <v>40</v>
      </c>
      <c r="O13" s="33">
        <v>90</v>
      </c>
      <c r="P13" s="34">
        <v>0.44444444444444442</v>
      </c>
      <c r="Q13" s="31">
        <v>50</v>
      </c>
      <c r="R13" s="29">
        <v>40</v>
      </c>
      <c r="S13" s="29">
        <v>90</v>
      </c>
      <c r="T13" s="35">
        <v>0.44444444444444442</v>
      </c>
      <c r="U13" s="49">
        <v>46.55</v>
      </c>
    </row>
    <row r="14" spans="1:21" ht="15.75" thickBot="1">
      <c r="A14" s="36"/>
      <c r="B14" s="36"/>
      <c r="C14" s="37" t="s">
        <v>19</v>
      </c>
      <c r="D14" s="38"/>
      <c r="E14" s="39">
        <v>10</v>
      </c>
      <c r="F14" s="40">
        <v>8</v>
      </c>
      <c r="G14" s="40">
        <v>18</v>
      </c>
      <c r="H14" s="41">
        <v>0.44444444444444442</v>
      </c>
      <c r="I14" s="42">
        <v>100</v>
      </c>
      <c r="J14" s="40">
        <v>80</v>
      </c>
      <c r="K14" s="40">
        <v>180</v>
      </c>
      <c r="L14" s="41">
        <v>0.44444444444444442</v>
      </c>
      <c r="M14" s="43">
        <v>100</v>
      </c>
      <c r="N14" s="44">
        <v>80</v>
      </c>
      <c r="O14" s="44">
        <v>180</v>
      </c>
      <c r="P14" s="45">
        <v>0.44444444444444442</v>
      </c>
      <c r="Q14" s="42">
        <v>100</v>
      </c>
      <c r="R14" s="40">
        <v>80</v>
      </c>
      <c r="S14" s="40">
        <v>180</v>
      </c>
      <c r="T14" s="46">
        <v>0.44444444444444442</v>
      </c>
      <c r="U14" s="47"/>
    </row>
    <row r="15" spans="1:21" ht="15.75" thickTop="1">
      <c r="A15" s="15">
        <v>4</v>
      </c>
      <c r="B15" s="50" t="s">
        <v>23</v>
      </c>
      <c r="C15" s="16" t="s">
        <v>21</v>
      </c>
      <c r="D15" s="17"/>
      <c r="E15" s="18">
        <v>0</v>
      </c>
      <c r="F15" s="19">
        <v>1</v>
      </c>
      <c r="G15" s="19">
        <v>1</v>
      </c>
      <c r="H15" s="20">
        <v>1</v>
      </c>
      <c r="I15" s="18">
        <v>5</v>
      </c>
      <c r="J15" s="19">
        <v>4</v>
      </c>
      <c r="K15" s="19">
        <v>9</v>
      </c>
      <c r="L15" s="20">
        <v>0.44444444444444442</v>
      </c>
      <c r="M15" s="22">
        <v>5</v>
      </c>
      <c r="N15" s="22">
        <v>4</v>
      </c>
      <c r="O15" s="23">
        <v>9</v>
      </c>
      <c r="P15" s="24">
        <v>0.44444444444444442</v>
      </c>
      <c r="Q15" s="21">
        <v>5</v>
      </c>
      <c r="R15" s="19">
        <v>4</v>
      </c>
      <c r="S15" s="19">
        <v>9</v>
      </c>
      <c r="T15" s="25">
        <v>0.44444444444444442</v>
      </c>
      <c r="U15" s="16" t="s">
        <v>29</v>
      </c>
    </row>
    <row r="16" spans="1:21">
      <c r="A16" s="26"/>
      <c r="B16" s="26"/>
      <c r="C16" s="27" t="s">
        <v>22</v>
      </c>
      <c r="D16" s="17"/>
      <c r="E16" s="28">
        <v>0</v>
      </c>
      <c r="F16" s="29">
        <v>1</v>
      </c>
      <c r="G16" s="29">
        <v>1</v>
      </c>
      <c r="H16" s="30">
        <v>1</v>
      </c>
      <c r="I16" s="28">
        <v>5</v>
      </c>
      <c r="J16" s="29">
        <v>4</v>
      </c>
      <c r="K16" s="29">
        <v>9</v>
      </c>
      <c r="L16" s="30">
        <v>0.44444444444444442</v>
      </c>
      <c r="M16" s="32">
        <v>5</v>
      </c>
      <c r="N16" s="32">
        <v>4</v>
      </c>
      <c r="O16" s="33">
        <v>9</v>
      </c>
      <c r="P16" s="34">
        <v>0.44444444444444442</v>
      </c>
      <c r="Q16" s="31">
        <v>5</v>
      </c>
      <c r="R16" s="29">
        <v>4</v>
      </c>
      <c r="S16" s="29">
        <v>9</v>
      </c>
      <c r="T16" s="35">
        <v>0.44444444444444442</v>
      </c>
      <c r="U16" s="27" t="s">
        <v>29</v>
      </c>
    </row>
    <row r="17" spans="1:21" ht="15.75" thickBot="1">
      <c r="A17" s="36"/>
      <c r="B17" s="36"/>
      <c r="C17" s="51" t="s">
        <v>19</v>
      </c>
      <c r="D17" s="17"/>
      <c r="E17" s="39">
        <v>0</v>
      </c>
      <c r="F17" s="40">
        <v>2</v>
      </c>
      <c r="G17" s="40">
        <v>2</v>
      </c>
      <c r="H17" s="41">
        <v>1</v>
      </c>
      <c r="I17" s="42">
        <v>10</v>
      </c>
      <c r="J17" s="40">
        <v>8</v>
      </c>
      <c r="K17" s="40">
        <v>18</v>
      </c>
      <c r="L17" s="41">
        <v>0.44444444444444442</v>
      </c>
      <c r="M17" s="52">
        <v>10</v>
      </c>
      <c r="N17" s="52">
        <v>8</v>
      </c>
      <c r="O17" s="53">
        <v>18</v>
      </c>
      <c r="P17" s="54">
        <v>0.44444444444444442</v>
      </c>
      <c r="Q17" s="42">
        <v>10</v>
      </c>
      <c r="R17" s="40">
        <v>8</v>
      </c>
      <c r="S17" s="40">
        <v>18</v>
      </c>
      <c r="T17" s="46">
        <v>0.44444444444444442</v>
      </c>
      <c r="U17" s="47"/>
    </row>
    <row r="18" spans="1:21" ht="15.75" thickTop="1">
      <c r="A18" s="15">
        <v>5</v>
      </c>
      <c r="B18" s="15" t="s">
        <v>24</v>
      </c>
      <c r="C18" s="16" t="s">
        <v>21</v>
      </c>
      <c r="D18" s="17"/>
      <c r="E18" s="18">
        <v>5</v>
      </c>
      <c r="F18" s="19">
        <v>4</v>
      </c>
      <c r="G18" s="19">
        <v>9</v>
      </c>
      <c r="H18" s="20">
        <v>0.44444444444444442</v>
      </c>
      <c r="I18" s="18">
        <v>50</v>
      </c>
      <c r="J18" s="19">
        <v>40</v>
      </c>
      <c r="K18" s="19">
        <v>90</v>
      </c>
      <c r="L18" s="20">
        <v>0.44444444444444442</v>
      </c>
      <c r="M18" s="22">
        <v>50</v>
      </c>
      <c r="N18" s="23">
        <v>40</v>
      </c>
      <c r="O18" s="23">
        <v>90</v>
      </c>
      <c r="P18" s="24">
        <v>0.44444444444444442</v>
      </c>
      <c r="Q18" s="21">
        <v>50</v>
      </c>
      <c r="R18" s="19">
        <v>40</v>
      </c>
      <c r="S18" s="19">
        <v>90</v>
      </c>
      <c r="T18" s="25">
        <v>0.44444444444444442</v>
      </c>
      <c r="U18" s="16">
        <v>20</v>
      </c>
    </row>
    <row r="19" spans="1:21">
      <c r="A19" s="26"/>
      <c r="B19" s="26"/>
      <c r="C19" s="27" t="s">
        <v>22</v>
      </c>
      <c r="D19" s="17"/>
      <c r="E19" s="28">
        <v>5</v>
      </c>
      <c r="F19" s="29">
        <v>4</v>
      </c>
      <c r="G19" s="29">
        <v>9</v>
      </c>
      <c r="H19" s="30">
        <v>0.44444444444444442</v>
      </c>
      <c r="I19" s="28">
        <v>50</v>
      </c>
      <c r="J19" s="29">
        <v>40</v>
      </c>
      <c r="K19" s="29">
        <v>90</v>
      </c>
      <c r="L19" s="30">
        <v>0.44444444444444442</v>
      </c>
      <c r="M19" s="32">
        <v>50</v>
      </c>
      <c r="N19" s="33">
        <v>40</v>
      </c>
      <c r="O19" s="33">
        <v>90</v>
      </c>
      <c r="P19" s="34">
        <v>0.44444444444444442</v>
      </c>
      <c r="Q19" s="31">
        <v>50</v>
      </c>
      <c r="R19" s="29">
        <v>40</v>
      </c>
      <c r="S19" s="29">
        <v>90</v>
      </c>
      <c r="T19" s="35">
        <v>0.44444444444444442</v>
      </c>
      <c r="U19" s="27">
        <v>20</v>
      </c>
    </row>
    <row r="20" spans="1:21" ht="15.75" thickBot="1">
      <c r="A20" s="36"/>
      <c r="B20" s="36"/>
      <c r="C20" s="37" t="s">
        <v>19</v>
      </c>
      <c r="D20" s="38"/>
      <c r="E20" s="39">
        <v>10</v>
      </c>
      <c r="F20" s="40">
        <v>8</v>
      </c>
      <c r="G20" s="40">
        <v>18</v>
      </c>
      <c r="H20" s="41">
        <v>0.44444444444444442</v>
      </c>
      <c r="I20" s="42">
        <v>100</v>
      </c>
      <c r="J20" s="40">
        <v>80</v>
      </c>
      <c r="K20" s="40">
        <v>180</v>
      </c>
      <c r="L20" s="41">
        <v>0.44444444444444442</v>
      </c>
      <c r="M20" s="43">
        <v>100</v>
      </c>
      <c r="N20" s="44">
        <v>80</v>
      </c>
      <c r="O20" s="44">
        <v>180</v>
      </c>
      <c r="P20" s="45">
        <v>0.44444444444444442</v>
      </c>
      <c r="Q20" s="42">
        <v>100</v>
      </c>
      <c r="R20" s="40">
        <v>80</v>
      </c>
      <c r="S20" s="40">
        <v>180</v>
      </c>
      <c r="T20" s="46">
        <v>0.44444444444444442</v>
      </c>
      <c r="U20" s="47"/>
    </row>
    <row r="21" spans="1:21" ht="15.75" hidden="1" thickTop="1">
      <c r="A21" s="15">
        <v>6</v>
      </c>
      <c r="B21" s="15" t="s">
        <v>25</v>
      </c>
      <c r="C21" s="16" t="s">
        <v>21</v>
      </c>
      <c r="D21" s="17"/>
      <c r="E21" s="18">
        <v>0</v>
      </c>
      <c r="F21" s="19">
        <v>0</v>
      </c>
      <c r="G21" s="19">
        <f>F21+E21</f>
        <v>0</v>
      </c>
      <c r="H21" s="20">
        <f>IFERROR(F21/G21,0)</f>
        <v>0</v>
      </c>
      <c r="I21" s="18">
        <v>0</v>
      </c>
      <c r="J21" s="19">
        <v>0</v>
      </c>
      <c r="K21" s="19">
        <f>J21+I21</f>
        <v>0</v>
      </c>
      <c r="L21" s="20">
        <f>IFERROR(J21/K21,0)</f>
        <v>0</v>
      </c>
      <c r="M21" s="55">
        <v>0</v>
      </c>
      <c r="N21" s="23">
        <v>0</v>
      </c>
      <c r="O21" s="23">
        <f>SUM(M21:N21)</f>
        <v>0</v>
      </c>
      <c r="P21" s="24">
        <f t="shared" ref="P21:P26" si="0">IFERROR(N21/O21,0)</f>
        <v>0</v>
      </c>
      <c r="Q21" s="18">
        <f>M21</f>
        <v>0</v>
      </c>
      <c r="R21" s="19">
        <f>N21</f>
        <v>0</v>
      </c>
      <c r="S21" s="19">
        <f t="shared" ref="S21:T26" si="1">O21</f>
        <v>0</v>
      </c>
      <c r="T21" s="25">
        <f t="shared" si="1"/>
        <v>0</v>
      </c>
      <c r="U21" s="48">
        <v>43.534999999999997</v>
      </c>
    </row>
    <row r="22" spans="1:21" ht="15.75" hidden="1" thickTop="1">
      <c r="A22" s="26"/>
      <c r="B22" s="26"/>
      <c r="C22" s="27" t="s">
        <v>22</v>
      </c>
      <c r="D22" s="17"/>
      <c r="E22" s="28">
        <f>E21</f>
        <v>0</v>
      </c>
      <c r="F22" s="29">
        <f>F21</f>
        <v>0</v>
      </c>
      <c r="G22" s="29">
        <f>E22+F22</f>
        <v>0</v>
      </c>
      <c r="H22" s="30">
        <f t="shared" ref="H22:H23" si="2">IFERROR(F22/G22,0)</f>
        <v>0</v>
      </c>
      <c r="I22" s="28">
        <f>I21</f>
        <v>0</v>
      </c>
      <c r="J22" s="29">
        <f>J21</f>
        <v>0</v>
      </c>
      <c r="K22" s="29">
        <f>I22+J22</f>
        <v>0</v>
      </c>
      <c r="L22" s="30">
        <f t="shared" ref="L22:L23" si="3">IFERROR(J22/K22,0)</f>
        <v>0</v>
      </c>
      <c r="M22" s="56">
        <v>0</v>
      </c>
      <c r="N22" s="33">
        <v>0</v>
      </c>
      <c r="O22" s="33">
        <f>SUM(M22:N22)</f>
        <v>0</v>
      </c>
      <c r="P22" s="34">
        <f t="shared" si="0"/>
        <v>0</v>
      </c>
      <c r="Q22" s="28">
        <f>M22</f>
        <v>0</v>
      </c>
      <c r="R22" s="29">
        <f t="shared" ref="R22:R23" si="4">N22</f>
        <v>0</v>
      </c>
      <c r="S22" s="29">
        <f t="shared" si="1"/>
        <v>0</v>
      </c>
      <c r="T22" s="35">
        <f t="shared" si="1"/>
        <v>0</v>
      </c>
      <c r="U22" s="49">
        <v>30.05</v>
      </c>
    </row>
    <row r="23" spans="1:21" ht="16.5" hidden="1" thickTop="1" thickBot="1">
      <c r="A23" s="36"/>
      <c r="B23" s="36"/>
      <c r="C23" s="37" t="s">
        <v>19</v>
      </c>
      <c r="D23" s="38"/>
      <c r="E23" s="39">
        <f>SUM(E21:E22)</f>
        <v>0</v>
      </c>
      <c r="F23" s="40">
        <f>SUM(F21:F22)</f>
        <v>0</v>
      </c>
      <c r="G23" s="40">
        <f>F23+E23</f>
        <v>0</v>
      </c>
      <c r="H23" s="57">
        <f t="shared" si="2"/>
        <v>0</v>
      </c>
      <c r="I23" s="39">
        <f>SUM(I21:I22)</f>
        <v>0</v>
      </c>
      <c r="J23" s="40">
        <f>SUM(J21:J22)</f>
        <v>0</v>
      </c>
      <c r="K23" s="40">
        <f>J23+I23</f>
        <v>0</v>
      </c>
      <c r="L23" s="57">
        <f t="shared" si="3"/>
        <v>0</v>
      </c>
      <c r="M23" s="58">
        <f>SUM(M21:M22)</f>
        <v>0</v>
      </c>
      <c r="N23" s="53">
        <f>SUM(N21:N22)</f>
        <v>0</v>
      </c>
      <c r="O23" s="53">
        <f>SUM(O21:O22)</f>
        <v>0</v>
      </c>
      <c r="P23" s="54">
        <f t="shared" si="0"/>
        <v>0</v>
      </c>
      <c r="Q23" s="39">
        <f>M23</f>
        <v>0</v>
      </c>
      <c r="R23" s="40">
        <f t="shared" si="4"/>
        <v>0</v>
      </c>
      <c r="S23" s="40">
        <f t="shared" si="1"/>
        <v>0</v>
      </c>
      <c r="T23" s="46">
        <f t="shared" si="1"/>
        <v>0</v>
      </c>
      <c r="U23" s="47"/>
    </row>
    <row r="24" spans="1:21" ht="15.75" hidden="1" thickTop="1">
      <c r="A24" s="15">
        <v>7</v>
      </c>
      <c r="B24" s="1" t="s">
        <v>26</v>
      </c>
      <c r="C24" s="16" t="s">
        <v>21</v>
      </c>
      <c r="D24" s="17"/>
      <c r="E24" s="18">
        <v>0</v>
      </c>
      <c r="F24" s="19">
        <v>120</v>
      </c>
      <c r="G24" s="19">
        <f>F24+E24</f>
        <v>120</v>
      </c>
      <c r="H24" s="20">
        <f>IFERROR(F24/G24,0)</f>
        <v>1</v>
      </c>
      <c r="I24" s="18">
        <v>0</v>
      </c>
      <c r="J24" s="19">
        <v>0</v>
      </c>
      <c r="K24" s="19">
        <f>J24+I24</f>
        <v>0</v>
      </c>
      <c r="L24" s="20">
        <f>IFERROR(J24/K24,0)</f>
        <v>0</v>
      </c>
      <c r="M24" s="55">
        <v>0</v>
      </c>
      <c r="N24" s="23">
        <v>0</v>
      </c>
      <c r="O24" s="23">
        <f>SUM(M24:N24)</f>
        <v>0</v>
      </c>
      <c r="P24" s="24">
        <f t="shared" si="0"/>
        <v>0</v>
      </c>
      <c r="Q24" s="18">
        <f>M24</f>
        <v>0</v>
      </c>
      <c r="R24" s="19">
        <f>N24</f>
        <v>0</v>
      </c>
      <c r="S24" s="19">
        <f t="shared" si="1"/>
        <v>0</v>
      </c>
      <c r="T24" s="25">
        <f t="shared" si="1"/>
        <v>0</v>
      </c>
      <c r="U24" s="48">
        <v>57.564999999999998</v>
      </c>
    </row>
    <row r="25" spans="1:21" ht="15.75" hidden="1" thickTop="1">
      <c r="A25" s="26"/>
      <c r="C25" s="27" t="s">
        <v>22</v>
      </c>
      <c r="D25" s="17"/>
      <c r="E25" s="28">
        <f>E24</f>
        <v>0</v>
      </c>
      <c r="F25" s="29">
        <f>F24</f>
        <v>120</v>
      </c>
      <c r="G25" s="29">
        <f>E25+F25</f>
        <v>120</v>
      </c>
      <c r="H25" s="30">
        <f t="shared" ref="H25:H26" si="5">IFERROR(F25/G25,0)</f>
        <v>1</v>
      </c>
      <c r="I25" s="28">
        <f>I24</f>
        <v>0</v>
      </c>
      <c r="J25" s="29">
        <f>J24</f>
        <v>0</v>
      </c>
      <c r="K25" s="29">
        <f>I25+J25</f>
        <v>0</v>
      </c>
      <c r="L25" s="30">
        <f t="shared" ref="L25:L26" si="6">IFERROR(J25/K25,0)</f>
        <v>0</v>
      </c>
      <c r="M25" s="56">
        <v>0</v>
      </c>
      <c r="N25" s="33">
        <v>0</v>
      </c>
      <c r="O25" s="33">
        <f>SUM(M25:N25)</f>
        <v>0</v>
      </c>
      <c r="P25" s="34">
        <f t="shared" si="0"/>
        <v>0</v>
      </c>
      <c r="Q25" s="28">
        <f>M25</f>
        <v>0</v>
      </c>
      <c r="R25" s="29">
        <f t="shared" ref="R25:R26" si="7">N25</f>
        <v>0</v>
      </c>
      <c r="S25" s="29">
        <f t="shared" si="1"/>
        <v>0</v>
      </c>
      <c r="T25" s="35">
        <f t="shared" si="1"/>
        <v>0</v>
      </c>
      <c r="U25" s="49">
        <v>58.29</v>
      </c>
    </row>
    <row r="26" spans="1:21" ht="16.5" hidden="1" thickTop="1" thickBot="1">
      <c r="A26" s="36"/>
      <c r="B26" s="36"/>
      <c r="C26" s="37" t="s">
        <v>19</v>
      </c>
      <c r="D26" s="38"/>
      <c r="E26" s="39">
        <f>SUM(E24:E25)</f>
        <v>0</v>
      </c>
      <c r="F26" s="40">
        <f>SUM(F24:F25)</f>
        <v>240</v>
      </c>
      <c r="G26" s="40">
        <f>F26+E26</f>
        <v>240</v>
      </c>
      <c r="H26" s="57">
        <f t="shared" si="5"/>
        <v>1</v>
      </c>
      <c r="I26" s="39">
        <f>SUM(I24:I25)</f>
        <v>0</v>
      </c>
      <c r="J26" s="40">
        <f>SUM(J24:J25)</f>
        <v>0</v>
      </c>
      <c r="K26" s="40">
        <f>J26+I26</f>
        <v>0</v>
      </c>
      <c r="L26" s="57">
        <f t="shared" si="6"/>
        <v>0</v>
      </c>
      <c r="M26" s="58">
        <f>SUM(M24:M25)</f>
        <v>0</v>
      </c>
      <c r="N26" s="53">
        <f>SUM(N24:N25)</f>
        <v>0</v>
      </c>
      <c r="O26" s="53">
        <f>SUM(O24:O25)</f>
        <v>0</v>
      </c>
      <c r="P26" s="54">
        <f t="shared" si="0"/>
        <v>0</v>
      </c>
      <c r="Q26" s="39">
        <f>M26</f>
        <v>0</v>
      </c>
      <c r="R26" s="40">
        <f t="shared" si="7"/>
        <v>0</v>
      </c>
      <c r="S26" s="40">
        <f t="shared" si="1"/>
        <v>0</v>
      </c>
      <c r="T26" s="46">
        <f t="shared" si="1"/>
        <v>0</v>
      </c>
      <c r="U26" s="47"/>
    </row>
    <row r="27" spans="1:21" ht="15.75" hidden="1" thickTop="1">
      <c r="B27" s="50" t="s">
        <v>27</v>
      </c>
      <c r="C27" s="59" t="s">
        <v>17</v>
      </c>
      <c r="D27" s="60"/>
      <c r="E27" s="61"/>
      <c r="F27" s="62"/>
      <c r="G27" s="62"/>
      <c r="H27" s="63"/>
      <c r="I27" s="61"/>
      <c r="J27" s="62"/>
      <c r="K27" s="62"/>
      <c r="L27" s="63"/>
      <c r="M27" s="22"/>
      <c r="N27" s="23"/>
      <c r="O27" s="64"/>
      <c r="P27" s="65"/>
      <c r="Q27" s="21"/>
      <c r="R27" s="19"/>
      <c r="S27" s="62"/>
      <c r="T27" s="63"/>
      <c r="U27" s="66"/>
    </row>
    <row r="28" spans="1:21" ht="15.75" hidden="1" thickTop="1">
      <c r="B28" s="26"/>
      <c r="C28" s="67" t="s">
        <v>18</v>
      </c>
      <c r="D28" s="60"/>
      <c r="E28" s="68"/>
      <c r="F28" s="69"/>
      <c r="G28" s="69"/>
      <c r="H28" s="70"/>
      <c r="I28" s="68"/>
      <c r="J28" s="69"/>
      <c r="K28" s="69"/>
      <c r="L28" s="70"/>
      <c r="M28" s="32"/>
      <c r="N28" s="33"/>
      <c r="O28" s="71"/>
      <c r="P28" s="72"/>
      <c r="Q28" s="31"/>
      <c r="R28" s="29"/>
      <c r="S28" s="69"/>
      <c r="T28" s="73"/>
      <c r="U28" s="74"/>
    </row>
    <row r="29" spans="1:21" ht="16.5" hidden="1" thickTop="1" thickBot="1">
      <c r="B29" s="36"/>
      <c r="C29" s="37" t="s">
        <v>19</v>
      </c>
      <c r="D29" s="75"/>
      <c r="E29" s="76"/>
      <c r="F29" s="77"/>
      <c r="G29" s="77"/>
      <c r="H29" s="78"/>
      <c r="I29" s="76"/>
      <c r="J29" s="77"/>
      <c r="K29" s="77"/>
      <c r="L29" s="78"/>
      <c r="M29" s="79"/>
      <c r="N29" s="80"/>
      <c r="O29" s="80"/>
      <c r="P29" s="81"/>
      <c r="Q29" s="76"/>
      <c r="R29" s="77"/>
      <c r="S29" s="77"/>
      <c r="T29" s="82"/>
      <c r="U29" s="47"/>
    </row>
    <row r="30" spans="1:21" ht="15.75" thickTop="1"/>
    <row r="31" spans="1:21">
      <c r="C31" s="83" t="s">
        <v>28</v>
      </c>
      <c r="D31" s="84"/>
    </row>
  </sheetData>
  <mergeCells count="9">
    <mergeCell ref="E3:U3"/>
    <mergeCell ref="A4:A5"/>
    <mergeCell ref="B4:B5"/>
    <mergeCell ref="C4:C5"/>
    <mergeCell ref="E4:H5"/>
    <mergeCell ref="I4:L5"/>
    <mergeCell ref="M4:P5"/>
    <mergeCell ref="Q4:T5"/>
    <mergeCell ref="U4:U5"/>
  </mergeCells>
  <pageMargins left="0.70866141732283472" right="0.70866141732283472" top="0.74803149606299213" bottom="0.74803149606299213" header="0.31496062992125984" footer="0.31496062992125984"/>
  <pageSetup paperSize="8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H113"/>
  <sheetViews>
    <sheetView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B1"/>
    </sheetView>
  </sheetViews>
  <sheetFormatPr defaultColWidth="9.140625" defaultRowHeight="12.75"/>
  <cols>
    <col min="1" max="1" width="6" style="85" bestFit="1" customWidth="1"/>
    <col min="2" max="2" width="56" style="85" customWidth="1"/>
    <col min="3" max="3" width="4.85546875" style="85" customWidth="1"/>
    <col min="4" max="6" width="4.7109375" style="85" customWidth="1"/>
    <col min="7" max="7" width="5.7109375" style="85" customWidth="1"/>
    <col min="8" max="8" width="4.7109375" style="85" customWidth="1"/>
    <col min="9" max="9" width="5.85546875" style="85" customWidth="1"/>
    <col min="10" max="11" width="4.7109375" style="85" customWidth="1"/>
    <col min="12" max="12" width="5.28515625" style="128" customWidth="1"/>
    <col min="13" max="13" width="5" style="85" customWidth="1"/>
    <col min="14" max="14" width="5.42578125" style="85" customWidth="1"/>
    <col min="15" max="20" width="4.7109375" style="85" customWidth="1"/>
    <col min="21" max="21" width="5" style="85" customWidth="1"/>
    <col min="22" max="22" width="6.140625" style="85" customWidth="1"/>
    <col min="23" max="27" width="4.7109375" style="85" customWidth="1"/>
    <col min="28" max="28" width="17.140625" style="85" customWidth="1"/>
    <col min="29" max="30" width="9.140625" style="85" customWidth="1"/>
    <col min="31" max="31" width="6.28515625" style="128" customWidth="1"/>
    <col min="32" max="35" width="4.42578125" style="85" customWidth="1"/>
    <col min="36" max="36" width="6.140625" style="85" customWidth="1"/>
    <col min="37" max="37" width="6" style="85" customWidth="1"/>
    <col min="38" max="39" width="5.42578125" style="85" customWidth="1"/>
    <col min="40" max="40" width="6.42578125" style="85" customWidth="1"/>
    <col min="41" max="44" width="5.42578125" style="85" customWidth="1"/>
    <col min="45" max="45" width="5.7109375" style="85" customWidth="1"/>
    <col min="46" max="46" width="6.28515625" style="85" customWidth="1"/>
    <col min="47" max="48" width="5.42578125" style="85" customWidth="1"/>
    <col min="49" max="53" width="4.42578125" style="85" customWidth="1"/>
    <col min="54" max="55" width="5.42578125" style="85" customWidth="1"/>
    <col min="56" max="56" width="4.42578125" style="85" customWidth="1"/>
    <col min="57" max="57" width="4.7109375" style="85" customWidth="1"/>
    <col min="58" max="58" width="9.140625" style="85" customWidth="1"/>
    <col min="59" max="59" width="2.28515625" style="85" customWidth="1"/>
    <col min="60" max="64" width="4.42578125" style="85" customWidth="1"/>
    <col min="65" max="66" width="5.5703125" style="85" customWidth="1"/>
    <col min="67" max="67" width="4.42578125" style="85" customWidth="1"/>
    <col min="68" max="71" width="5.5703125" style="85" customWidth="1"/>
    <col min="72" max="73" width="4.42578125" style="85" customWidth="1"/>
    <col min="74" max="75" width="5.5703125" style="85" customWidth="1"/>
    <col min="76" max="80" width="4.42578125" style="85" customWidth="1"/>
    <col min="81" max="82" width="5.5703125" style="85" customWidth="1"/>
    <col min="83" max="83" width="4.42578125" style="85" customWidth="1"/>
    <col min="84" max="84" width="4.28515625" style="85" customWidth="1"/>
    <col min="85" max="85" width="9.140625" style="85" customWidth="1"/>
    <col min="86" max="86" width="9.140625" style="225" customWidth="1"/>
    <col min="87" max="16384" width="9.140625" style="85"/>
  </cols>
  <sheetData>
    <row r="1" spans="1:86">
      <c r="A1" s="1035" t="s">
        <v>30</v>
      </c>
      <c r="B1" s="1036"/>
      <c r="C1" s="1030">
        <v>2020</v>
      </c>
      <c r="D1" s="1031"/>
      <c r="E1" s="1031"/>
      <c r="F1" s="1031"/>
      <c r="G1" s="1031"/>
      <c r="H1" s="1031"/>
      <c r="I1" s="1031"/>
      <c r="J1" s="1031"/>
      <c r="K1" s="1032"/>
      <c r="L1" s="1065">
        <v>2021</v>
      </c>
      <c r="M1" s="1066"/>
      <c r="N1" s="1066"/>
      <c r="O1" s="1066"/>
      <c r="P1" s="1066"/>
      <c r="Q1" s="1066"/>
      <c r="R1" s="1066"/>
      <c r="S1" s="1066"/>
      <c r="T1" s="1066"/>
      <c r="U1" s="1066"/>
      <c r="V1" s="1066"/>
      <c r="W1" s="1067"/>
      <c r="X1" s="1030">
        <v>2022</v>
      </c>
      <c r="Y1" s="1031"/>
      <c r="Z1" s="1031"/>
      <c r="AA1" s="1032"/>
      <c r="AB1" s="233"/>
      <c r="AF1" s="225"/>
      <c r="AG1" s="1064">
        <v>2020</v>
      </c>
      <c r="AH1" s="1064"/>
      <c r="AI1" s="1064"/>
      <c r="AJ1" s="1064"/>
      <c r="AK1" s="1064"/>
      <c r="AL1" s="1064"/>
      <c r="AM1" s="1064"/>
      <c r="AN1" s="1064"/>
      <c r="AO1" s="1064"/>
      <c r="AP1" s="1064">
        <v>2021</v>
      </c>
      <c r="AQ1" s="1064"/>
      <c r="AR1" s="1064"/>
      <c r="AS1" s="1064"/>
      <c r="AT1" s="1064"/>
      <c r="AU1" s="1064"/>
      <c r="AV1" s="1064"/>
      <c r="AW1" s="1064"/>
      <c r="AX1" s="1064"/>
      <c r="AY1" s="1064"/>
      <c r="AZ1" s="1064"/>
      <c r="BA1" s="1064"/>
      <c r="BB1" s="1064">
        <v>2022</v>
      </c>
      <c r="BC1" s="1064"/>
      <c r="BD1" s="1064"/>
      <c r="BE1" s="1064"/>
      <c r="BG1" s="225"/>
      <c r="BH1" s="1064">
        <v>2020</v>
      </c>
      <c r="BI1" s="1064"/>
      <c r="BJ1" s="1064"/>
      <c r="BK1" s="1064"/>
      <c r="BL1" s="1064"/>
      <c r="BM1" s="1064"/>
      <c r="BN1" s="1064"/>
      <c r="BO1" s="1064"/>
      <c r="BP1" s="1064"/>
      <c r="BQ1" s="1064">
        <v>2021</v>
      </c>
      <c r="BR1" s="1064"/>
      <c r="BS1" s="1064"/>
      <c r="BT1" s="1064"/>
      <c r="BU1" s="1064"/>
      <c r="BV1" s="1064"/>
      <c r="BW1" s="1064"/>
      <c r="BX1" s="1064"/>
      <c r="BY1" s="1064"/>
      <c r="BZ1" s="1064"/>
      <c r="CA1" s="1064"/>
      <c r="CB1" s="1064"/>
      <c r="CC1" s="1064">
        <v>2022</v>
      </c>
      <c r="CD1" s="1064"/>
      <c r="CE1" s="1064"/>
      <c r="CF1" s="1064"/>
    </row>
    <row r="2" spans="1:86" ht="13.5" thickBot="1">
      <c r="A2" s="86" t="s">
        <v>31</v>
      </c>
      <c r="B2" s="87" t="s">
        <v>32</v>
      </c>
      <c r="C2" s="218" t="s">
        <v>33</v>
      </c>
      <c r="D2" s="218" t="s">
        <v>34</v>
      </c>
      <c r="E2" s="218" t="s">
        <v>35</v>
      </c>
      <c r="F2" s="218" t="s">
        <v>36</v>
      </c>
      <c r="G2" s="218" t="s">
        <v>37</v>
      </c>
      <c r="H2" s="218" t="s">
        <v>38</v>
      </c>
      <c r="I2" s="218" t="s">
        <v>39</v>
      </c>
      <c r="J2" s="218" t="s">
        <v>40</v>
      </c>
      <c r="K2" s="218" t="s">
        <v>41</v>
      </c>
      <c r="L2" s="246" t="s">
        <v>42</v>
      </c>
      <c r="M2" s="247" t="s">
        <v>43</v>
      </c>
      <c r="N2" s="247" t="s">
        <v>44</v>
      </c>
      <c r="O2" s="247" t="s">
        <v>33</v>
      </c>
      <c r="P2" s="247" t="s">
        <v>34</v>
      </c>
      <c r="Q2" s="247" t="s">
        <v>35</v>
      </c>
      <c r="R2" s="247" t="s">
        <v>36</v>
      </c>
      <c r="S2" s="247" t="s">
        <v>37</v>
      </c>
      <c r="T2" s="247" t="s">
        <v>38</v>
      </c>
      <c r="U2" s="247" t="s">
        <v>39</v>
      </c>
      <c r="V2" s="247" t="s">
        <v>40</v>
      </c>
      <c r="W2" s="248" t="s">
        <v>41</v>
      </c>
      <c r="X2" s="221" t="s">
        <v>42</v>
      </c>
      <c r="Y2" s="222" t="s">
        <v>43</v>
      </c>
      <c r="Z2" s="222" t="s">
        <v>44</v>
      </c>
      <c r="AA2" s="223" t="s">
        <v>33</v>
      </c>
      <c r="AB2" s="233"/>
      <c r="AF2" s="225"/>
      <c r="AG2" s="226" t="s">
        <v>33</v>
      </c>
      <c r="AH2" s="226" t="s">
        <v>34</v>
      </c>
      <c r="AI2" s="226" t="s">
        <v>35</v>
      </c>
      <c r="AJ2" s="226" t="s">
        <v>36</v>
      </c>
      <c r="AK2" s="226" t="s">
        <v>37</v>
      </c>
      <c r="AL2" s="226" t="s">
        <v>38</v>
      </c>
      <c r="AM2" s="226" t="s">
        <v>39</v>
      </c>
      <c r="AN2" s="226" t="s">
        <v>40</v>
      </c>
      <c r="AO2" s="226" t="s">
        <v>41</v>
      </c>
      <c r="AP2" s="226" t="s">
        <v>42</v>
      </c>
      <c r="AQ2" s="226" t="s">
        <v>43</v>
      </c>
      <c r="AR2" s="226" t="s">
        <v>44</v>
      </c>
      <c r="AS2" s="226" t="s">
        <v>33</v>
      </c>
      <c r="AT2" s="226" t="s">
        <v>34</v>
      </c>
      <c r="AU2" s="226" t="s">
        <v>35</v>
      </c>
      <c r="AV2" s="226" t="s">
        <v>36</v>
      </c>
      <c r="AW2" s="226" t="s">
        <v>37</v>
      </c>
      <c r="AX2" s="226" t="s">
        <v>38</v>
      </c>
      <c r="AY2" s="226" t="s">
        <v>39</v>
      </c>
      <c r="AZ2" s="226" t="s">
        <v>40</v>
      </c>
      <c r="BA2" s="226" t="s">
        <v>41</v>
      </c>
      <c r="BB2" s="231" t="s">
        <v>42</v>
      </c>
      <c r="BC2" s="231" t="s">
        <v>43</v>
      </c>
      <c r="BD2" s="231" t="s">
        <v>44</v>
      </c>
      <c r="BE2" s="231" t="s">
        <v>44</v>
      </c>
      <c r="BG2" s="225"/>
      <c r="BH2" s="226" t="s">
        <v>33</v>
      </c>
      <c r="BI2" s="226" t="s">
        <v>34</v>
      </c>
      <c r="BJ2" s="226" t="s">
        <v>35</v>
      </c>
      <c r="BK2" s="226" t="s">
        <v>36</v>
      </c>
      <c r="BL2" s="226" t="s">
        <v>37</v>
      </c>
      <c r="BM2" s="226" t="s">
        <v>38</v>
      </c>
      <c r="BN2" s="226" t="s">
        <v>39</v>
      </c>
      <c r="BO2" s="226" t="s">
        <v>40</v>
      </c>
      <c r="BP2" s="226" t="s">
        <v>41</v>
      </c>
      <c r="BQ2" s="226" t="s">
        <v>42</v>
      </c>
      <c r="BR2" s="226" t="s">
        <v>43</v>
      </c>
      <c r="BS2" s="226" t="s">
        <v>44</v>
      </c>
      <c r="BT2" s="226" t="s">
        <v>33</v>
      </c>
      <c r="BU2" s="226" t="s">
        <v>34</v>
      </c>
      <c r="BV2" s="226" t="s">
        <v>35</v>
      </c>
      <c r="BW2" s="226" t="s">
        <v>36</v>
      </c>
      <c r="BX2" s="226" t="s">
        <v>37</v>
      </c>
      <c r="BY2" s="226" t="s">
        <v>38</v>
      </c>
      <c r="BZ2" s="226" t="s">
        <v>39</v>
      </c>
      <c r="CA2" s="226" t="s">
        <v>40</v>
      </c>
      <c r="CB2" s="226" t="s">
        <v>41</v>
      </c>
      <c r="CC2" s="231" t="s">
        <v>42</v>
      </c>
      <c r="CD2" s="231" t="s">
        <v>43</v>
      </c>
      <c r="CE2" s="231" t="s">
        <v>44</v>
      </c>
      <c r="CF2" s="231" t="s">
        <v>33</v>
      </c>
    </row>
    <row r="3" spans="1:86" ht="12.75" customHeight="1">
      <c r="A3" s="89">
        <v>1</v>
      </c>
      <c r="B3" s="90" t="s">
        <v>45</v>
      </c>
      <c r="C3" s="238"/>
      <c r="D3" s="92"/>
      <c r="E3" s="94"/>
      <c r="F3" s="94"/>
      <c r="G3" s="94"/>
      <c r="H3" s="94"/>
      <c r="I3" s="94"/>
      <c r="J3" s="94"/>
      <c r="K3" s="97"/>
      <c r="L3" s="117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8"/>
      <c r="X3" s="98"/>
      <c r="Y3" s="94"/>
      <c r="Z3" s="94"/>
      <c r="AA3" s="97"/>
      <c r="AB3" s="233"/>
      <c r="AF3" s="225"/>
      <c r="AG3" s="227"/>
      <c r="AH3" s="227"/>
      <c r="AI3" s="227"/>
      <c r="AJ3" s="227"/>
      <c r="AK3" s="227"/>
      <c r="AL3" s="227"/>
      <c r="AM3" s="227"/>
      <c r="AN3" s="227"/>
      <c r="AO3" s="227"/>
      <c r="AP3" s="227"/>
      <c r="AQ3" s="227"/>
      <c r="AR3" s="227"/>
      <c r="AS3" s="227"/>
      <c r="AT3" s="227"/>
      <c r="AU3" s="227"/>
      <c r="AV3" s="227"/>
      <c r="AW3" s="227"/>
      <c r="AX3" s="227"/>
      <c r="AY3" s="227"/>
      <c r="AZ3" s="227"/>
      <c r="BA3" s="227"/>
      <c r="BB3" s="227"/>
      <c r="BC3" s="227"/>
      <c r="BD3" s="227"/>
      <c r="BE3" s="227"/>
      <c r="BG3" s="225"/>
      <c r="BH3" s="227"/>
      <c r="BI3" s="227"/>
      <c r="BJ3" s="227"/>
      <c r="BK3" s="227"/>
      <c r="BL3" s="227"/>
      <c r="BM3" s="227"/>
      <c r="BN3" s="227"/>
      <c r="BO3" s="227"/>
      <c r="BP3" s="227"/>
      <c r="BQ3" s="227"/>
      <c r="BR3" s="227"/>
      <c r="BS3" s="227"/>
      <c r="BT3" s="227"/>
      <c r="BU3" s="227"/>
      <c r="BV3" s="227"/>
      <c r="BW3" s="227"/>
      <c r="BX3" s="227"/>
      <c r="BY3" s="227"/>
      <c r="BZ3" s="227"/>
      <c r="CA3" s="227"/>
      <c r="CB3" s="227"/>
      <c r="CC3" s="227"/>
      <c r="CD3" s="227"/>
      <c r="CE3" s="227"/>
      <c r="CF3" s="227"/>
    </row>
    <row r="4" spans="1:86" ht="12.75" customHeight="1">
      <c r="A4" s="99">
        <v>1</v>
      </c>
      <c r="B4" s="1019" t="s">
        <v>46</v>
      </c>
      <c r="C4" s="101">
        <f>(AG4+BH4)*(1+$AL$58)</f>
        <v>0</v>
      </c>
      <c r="D4" s="102">
        <f t="shared" ref="D4:AA5" si="0">(AH4+BI4)*(1+$AL$58)</f>
        <v>0</v>
      </c>
      <c r="E4" s="102">
        <f t="shared" si="0"/>
        <v>0</v>
      </c>
      <c r="F4" s="102">
        <f t="shared" si="0"/>
        <v>0</v>
      </c>
      <c r="G4" s="102">
        <f t="shared" si="0"/>
        <v>0</v>
      </c>
      <c r="H4" s="102">
        <f>(AL4+BM4)*(1+$AL$58)</f>
        <v>50.4</v>
      </c>
      <c r="I4" s="102">
        <f t="shared" si="0"/>
        <v>0</v>
      </c>
      <c r="J4" s="102">
        <f t="shared" si="0"/>
        <v>0</v>
      </c>
      <c r="K4" s="154">
        <f t="shared" si="0"/>
        <v>0</v>
      </c>
      <c r="L4" s="101">
        <f t="shared" si="0"/>
        <v>0</v>
      </c>
      <c r="M4" s="102">
        <f t="shared" si="0"/>
        <v>0</v>
      </c>
      <c r="N4" s="102">
        <f t="shared" si="0"/>
        <v>0</v>
      </c>
      <c r="O4" s="102">
        <f t="shared" si="0"/>
        <v>10.799999999999999</v>
      </c>
      <c r="P4" s="102">
        <f t="shared" si="0"/>
        <v>0</v>
      </c>
      <c r="Q4" s="102">
        <f t="shared" si="0"/>
        <v>0</v>
      </c>
      <c r="R4" s="102">
        <f t="shared" si="0"/>
        <v>0</v>
      </c>
      <c r="S4" s="102">
        <f t="shared" si="0"/>
        <v>0</v>
      </c>
      <c r="T4" s="102">
        <f t="shared" si="0"/>
        <v>0</v>
      </c>
      <c r="U4" s="102">
        <f t="shared" si="0"/>
        <v>0</v>
      </c>
      <c r="V4" s="102">
        <f t="shared" si="0"/>
        <v>0</v>
      </c>
      <c r="W4" s="154">
        <f t="shared" si="0"/>
        <v>0</v>
      </c>
      <c r="X4" s="101">
        <f t="shared" si="0"/>
        <v>0</v>
      </c>
      <c r="Y4" s="102">
        <f t="shared" si="0"/>
        <v>0</v>
      </c>
      <c r="Z4" s="102">
        <f t="shared" si="0"/>
        <v>0</v>
      </c>
      <c r="AA4" s="154">
        <f t="shared" si="0"/>
        <v>0</v>
      </c>
      <c r="AB4" s="1027">
        <f>SUM(C4:AA4)</f>
        <v>61.199999999999996</v>
      </c>
      <c r="AF4" s="225">
        <v>1</v>
      </c>
      <c r="AG4" s="228"/>
      <c r="AH4" s="228"/>
      <c r="AI4" s="228"/>
      <c r="AJ4" s="228"/>
      <c r="AK4" s="228"/>
      <c r="AL4" s="228">
        <f>24+2+11+5</f>
        <v>42</v>
      </c>
      <c r="AM4" s="228"/>
      <c r="AN4" s="228"/>
      <c r="AO4" s="228"/>
      <c r="AP4" s="228"/>
      <c r="AQ4" s="228"/>
      <c r="AR4" s="228"/>
      <c r="AS4" s="228">
        <f>4+5</f>
        <v>9</v>
      </c>
      <c r="AT4" s="228"/>
      <c r="AU4" s="228"/>
      <c r="AV4" s="228"/>
      <c r="AW4" s="228"/>
      <c r="AX4" s="228"/>
      <c r="AY4" s="228"/>
      <c r="AZ4" s="228"/>
      <c r="BA4" s="228"/>
      <c r="BB4" s="228"/>
      <c r="BC4" s="228"/>
      <c r="BD4" s="228"/>
      <c r="BE4" s="228"/>
      <c r="BG4" s="225"/>
      <c r="BH4" s="228"/>
      <c r="BI4" s="228"/>
      <c r="BJ4" s="228"/>
      <c r="BK4" s="228"/>
      <c r="BL4" s="228"/>
      <c r="BM4" s="228"/>
      <c r="BN4" s="228"/>
      <c r="BO4" s="228"/>
      <c r="BP4" s="228"/>
      <c r="BQ4" s="228"/>
      <c r="BR4" s="228"/>
      <c r="BS4" s="228"/>
      <c r="BT4" s="228"/>
      <c r="BU4" s="228"/>
      <c r="BV4" s="228"/>
      <c r="BW4" s="228"/>
      <c r="BX4" s="228"/>
      <c r="BY4" s="228"/>
      <c r="BZ4" s="228"/>
      <c r="CA4" s="228"/>
      <c r="CB4" s="228"/>
      <c r="CC4" s="228"/>
      <c r="CD4" s="228"/>
      <c r="CE4" s="228"/>
      <c r="CF4" s="228"/>
    </row>
    <row r="5" spans="1:86" ht="12.75" customHeight="1" thickBot="1">
      <c r="A5" s="110"/>
      <c r="B5" s="1019" t="s">
        <v>47</v>
      </c>
      <c r="C5" s="101">
        <f>(AG5+BH5)*(1+$AL$58)</f>
        <v>0</v>
      </c>
      <c r="D5" s="102">
        <f t="shared" si="0"/>
        <v>0</v>
      </c>
      <c r="E5" s="102">
        <f t="shared" si="0"/>
        <v>0</v>
      </c>
      <c r="F5" s="102">
        <f t="shared" si="0"/>
        <v>0</v>
      </c>
      <c r="G5" s="102">
        <f t="shared" si="0"/>
        <v>0</v>
      </c>
      <c r="H5" s="102">
        <f>(AL5+BM5)*(1+$AL$58)</f>
        <v>3.5999999999999996</v>
      </c>
      <c r="I5" s="102">
        <f t="shared" si="0"/>
        <v>0</v>
      </c>
      <c r="J5" s="102">
        <f t="shared" si="0"/>
        <v>0</v>
      </c>
      <c r="K5" s="154">
        <f t="shared" si="0"/>
        <v>0</v>
      </c>
      <c r="L5" s="101">
        <f t="shared" si="0"/>
        <v>0</v>
      </c>
      <c r="M5" s="102">
        <f t="shared" si="0"/>
        <v>0</v>
      </c>
      <c r="N5" s="102">
        <f t="shared" si="0"/>
        <v>0</v>
      </c>
      <c r="O5" s="102">
        <f t="shared" si="0"/>
        <v>0</v>
      </c>
      <c r="P5" s="102">
        <f t="shared" si="0"/>
        <v>0</v>
      </c>
      <c r="Q5" s="102">
        <f t="shared" si="0"/>
        <v>0</v>
      </c>
      <c r="R5" s="102">
        <f t="shared" si="0"/>
        <v>0</v>
      </c>
      <c r="S5" s="102">
        <f t="shared" si="0"/>
        <v>0</v>
      </c>
      <c r="T5" s="102">
        <f t="shared" si="0"/>
        <v>0</v>
      </c>
      <c r="U5" s="102">
        <f t="shared" si="0"/>
        <v>0</v>
      </c>
      <c r="V5" s="102">
        <f t="shared" si="0"/>
        <v>0</v>
      </c>
      <c r="W5" s="154">
        <f t="shared" si="0"/>
        <v>0</v>
      </c>
      <c r="X5" s="101">
        <f t="shared" si="0"/>
        <v>0</v>
      </c>
      <c r="Y5" s="102">
        <f t="shared" si="0"/>
        <v>0</v>
      </c>
      <c r="Z5" s="102">
        <f t="shared" si="0"/>
        <v>0</v>
      </c>
      <c r="AA5" s="154">
        <f t="shared" si="0"/>
        <v>0</v>
      </c>
      <c r="AB5" s="1027">
        <f t="shared" ref="AB5:AB33" si="1">SUM(C5:AA5)</f>
        <v>3.5999999999999996</v>
      </c>
      <c r="AF5" s="225"/>
      <c r="AG5" s="228"/>
      <c r="AH5" s="228"/>
      <c r="AI5" s="228"/>
      <c r="AJ5" s="228"/>
      <c r="AK5" s="228"/>
      <c r="AL5" s="228">
        <v>3</v>
      </c>
      <c r="AM5" s="228"/>
      <c r="AN5" s="228"/>
      <c r="AO5" s="228"/>
      <c r="AP5" s="228"/>
      <c r="AQ5" s="228"/>
      <c r="AR5" s="228"/>
      <c r="AS5" s="228"/>
      <c r="AT5" s="228"/>
      <c r="AU5" s="228"/>
      <c r="AV5" s="228"/>
      <c r="AW5" s="228"/>
      <c r="AX5" s="228"/>
      <c r="AY5" s="228"/>
      <c r="AZ5" s="228"/>
      <c r="BA5" s="228"/>
      <c r="BB5" s="228"/>
      <c r="BC5" s="228"/>
      <c r="BD5" s="228"/>
      <c r="BE5" s="228"/>
      <c r="BG5" s="225"/>
      <c r="BH5" s="228"/>
      <c r="BI5" s="228"/>
      <c r="BJ5" s="228"/>
      <c r="BK5" s="228"/>
      <c r="BL5" s="228"/>
      <c r="BM5" s="228"/>
      <c r="BN5" s="228"/>
      <c r="BO5" s="228"/>
      <c r="BP5" s="228"/>
      <c r="BQ5" s="228"/>
      <c r="BR5" s="228"/>
      <c r="BS5" s="228"/>
      <c r="BT5" s="228"/>
      <c r="BU5" s="228"/>
      <c r="BV5" s="228"/>
      <c r="BW5" s="228"/>
      <c r="BX5" s="228"/>
      <c r="BY5" s="228"/>
      <c r="BZ5" s="228"/>
      <c r="CA5" s="228"/>
      <c r="CB5" s="228"/>
      <c r="CC5" s="228"/>
      <c r="CD5" s="228"/>
      <c r="CE5" s="228"/>
      <c r="CF5" s="228"/>
      <c r="CH5" s="129"/>
    </row>
    <row r="6" spans="1:86" ht="12.75" customHeight="1">
      <c r="A6" s="111">
        <v>2</v>
      </c>
      <c r="B6" s="90" t="s">
        <v>48</v>
      </c>
      <c r="C6" s="239"/>
      <c r="D6" s="113"/>
      <c r="E6" s="124"/>
      <c r="F6" s="124"/>
      <c r="G6" s="124"/>
      <c r="H6" s="124"/>
      <c r="I6" s="124"/>
      <c r="J6" s="124"/>
      <c r="K6" s="240"/>
      <c r="L6" s="131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240"/>
      <c r="X6" s="133"/>
      <c r="Y6" s="124"/>
      <c r="Z6" s="124"/>
      <c r="AA6" s="240"/>
      <c r="AB6" s="1027">
        <f t="shared" si="1"/>
        <v>0</v>
      </c>
      <c r="AF6" s="225"/>
      <c r="AG6" s="229"/>
      <c r="AH6" s="229"/>
      <c r="AI6" s="229"/>
      <c r="AJ6" s="229"/>
      <c r="AK6" s="229"/>
      <c r="AL6" s="229"/>
      <c r="AM6" s="229"/>
      <c r="AN6" s="229"/>
      <c r="AO6" s="229"/>
      <c r="AP6" s="229"/>
      <c r="AQ6" s="229"/>
      <c r="AR6" s="229"/>
      <c r="AS6" s="229"/>
      <c r="AT6" s="229"/>
      <c r="AU6" s="229"/>
      <c r="AV6" s="229"/>
      <c r="AW6" s="229"/>
      <c r="AX6" s="229"/>
      <c r="AY6" s="229"/>
      <c r="AZ6" s="229"/>
      <c r="BA6" s="229"/>
      <c r="BB6" s="229"/>
      <c r="BC6" s="229"/>
      <c r="BD6" s="229"/>
      <c r="BE6" s="229"/>
      <c r="BG6" s="225"/>
      <c r="BH6" s="229"/>
      <c r="BI6" s="229"/>
      <c r="BJ6" s="229"/>
      <c r="BK6" s="229"/>
      <c r="BL6" s="229"/>
      <c r="BM6" s="229"/>
      <c r="BN6" s="229"/>
      <c r="BO6" s="229"/>
      <c r="BP6" s="229"/>
      <c r="BQ6" s="229"/>
      <c r="BR6" s="229"/>
      <c r="BS6" s="229"/>
      <c r="BT6" s="229"/>
      <c r="BU6" s="229"/>
      <c r="BV6" s="229"/>
      <c r="BW6" s="229"/>
      <c r="BX6" s="229"/>
      <c r="BY6" s="229"/>
      <c r="BZ6" s="229"/>
      <c r="CA6" s="229"/>
      <c r="CB6" s="229"/>
      <c r="CC6" s="229"/>
      <c r="CD6" s="229"/>
      <c r="CE6" s="229"/>
      <c r="CF6" s="229"/>
      <c r="CH6" s="129"/>
    </row>
    <row r="7" spans="1:86" ht="12.75" customHeight="1">
      <c r="A7" s="99">
        <v>2</v>
      </c>
      <c r="B7" s="1019" t="s">
        <v>46</v>
      </c>
      <c r="C7" s="101">
        <f>(AG7+BH7)*(1+$AL$58)</f>
        <v>0</v>
      </c>
      <c r="D7" s="102">
        <f t="shared" ref="D7:D8" si="2">(AH7+BI7)*(1+$AL$58)</f>
        <v>0</v>
      </c>
      <c r="E7" s="102">
        <f t="shared" ref="E7:E8" si="3">(AI7+BJ7)*(1+$AL$58)</f>
        <v>0</v>
      </c>
      <c r="F7" s="102">
        <f t="shared" ref="F7:F8" si="4">(AJ7+BK7)*(1+$AL$58)</f>
        <v>0</v>
      </c>
      <c r="G7" s="102">
        <f t="shared" ref="G7:G8" si="5">(AK7+BL7)*(1+$AL$58)</f>
        <v>0</v>
      </c>
      <c r="H7" s="102">
        <f t="shared" ref="H7:H8" si="6">(AL7+BM7)*(1+$AL$58)</f>
        <v>6</v>
      </c>
      <c r="I7" s="102">
        <f t="shared" ref="I7:I8" si="7">(AM7+BN7)*(1+$AL$58)</f>
        <v>0</v>
      </c>
      <c r="J7" s="102">
        <f t="shared" ref="J7:J8" si="8">(AN7+BO7)*(1+$AL$58)</f>
        <v>0</v>
      </c>
      <c r="K7" s="154">
        <f t="shared" ref="K7:K8" si="9">(AO7+BP7)*(1+$AL$58)</f>
        <v>8</v>
      </c>
      <c r="L7" s="101">
        <f t="shared" ref="L7:L8" si="10">(AP7+BQ7)*(1+$AL$58)</f>
        <v>8</v>
      </c>
      <c r="M7" s="102">
        <f t="shared" ref="M7:M8" si="11">(AQ7+BR7)*(1+$AL$58)</f>
        <v>8</v>
      </c>
      <c r="N7" s="102">
        <f t="shared" ref="N7:N8" si="12">(AR7+BS7)*(1+$AL$58)</f>
        <v>0</v>
      </c>
      <c r="O7" s="102">
        <f t="shared" ref="O7:O8" si="13">(AS7+BT7)*(1+$AL$58)</f>
        <v>0</v>
      </c>
      <c r="P7" s="102">
        <f t="shared" ref="P7:P8" si="14">(AT7+BU7)*(1+$AL$58)</f>
        <v>0</v>
      </c>
      <c r="Q7" s="102">
        <f t="shared" ref="Q7:Q8" si="15">(AU7+BV7)*(1+$AL$58)</f>
        <v>0</v>
      </c>
      <c r="R7" s="102">
        <f t="shared" ref="R7:R8" si="16">(AV7+BW7)*(1+$AL$58)</f>
        <v>0</v>
      </c>
      <c r="S7" s="102">
        <f t="shared" ref="S7:S8" si="17">(AW7+BX7)*(1+$AL$58)</f>
        <v>0</v>
      </c>
      <c r="T7" s="102">
        <f t="shared" ref="T7:T8" si="18">(AX7+BY7)*(1+$AL$58)</f>
        <v>0</v>
      </c>
      <c r="U7" s="102">
        <f t="shared" ref="U7:U8" si="19">(AY7+BZ7)*(1+$AL$58)</f>
        <v>0</v>
      </c>
      <c r="V7" s="102">
        <f t="shared" ref="V7:V8" si="20">(AZ7+CA7)*(1+$AL$58)</f>
        <v>0</v>
      </c>
      <c r="W7" s="154">
        <f t="shared" ref="W7:W8" si="21">(BA7+CB7)*(1+$AL$58)</f>
        <v>0</v>
      </c>
      <c r="X7" s="101">
        <f t="shared" ref="X7:X8" si="22">(BB7+CC7)*(1+$AL$58)</f>
        <v>0</v>
      </c>
      <c r="Y7" s="102">
        <f t="shared" ref="Y7:Y8" si="23">(BC7+CD7)*(1+$AL$58)</f>
        <v>0</v>
      </c>
      <c r="Z7" s="102">
        <f t="shared" ref="Z7:Z8" si="24">(BD7+CE7)*(1+$AL$58)</f>
        <v>0</v>
      </c>
      <c r="AA7" s="154">
        <f t="shared" ref="AA7:AA8" si="25">(BE7+CF7)*(1+$AL$58)</f>
        <v>0</v>
      </c>
      <c r="AB7" s="1027">
        <f t="shared" si="1"/>
        <v>30</v>
      </c>
      <c r="AF7" s="225"/>
      <c r="AG7" s="228"/>
      <c r="AH7" s="228"/>
      <c r="AI7" s="228"/>
      <c r="AJ7" s="228"/>
      <c r="AK7" s="228"/>
      <c r="AL7" s="228">
        <v>5</v>
      </c>
      <c r="AM7" s="228"/>
      <c r="AN7" s="228"/>
      <c r="AO7" s="228"/>
      <c r="AP7" s="228"/>
      <c r="AQ7" s="228"/>
      <c r="AR7" s="228"/>
      <c r="AS7" s="228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G7" s="225"/>
      <c r="BH7" s="228"/>
      <c r="BI7" s="228"/>
      <c r="BJ7" s="228"/>
      <c r="BK7" s="228"/>
      <c r="BL7" s="228"/>
      <c r="BM7" s="228"/>
      <c r="BN7" s="228"/>
      <c r="BO7" s="228"/>
      <c r="BP7" s="228">
        <f>CH7/3</f>
        <v>6.666666666666667</v>
      </c>
      <c r="BQ7" s="228">
        <f>BP7</f>
        <v>6.666666666666667</v>
      </c>
      <c r="BR7" s="228">
        <f>BP7</f>
        <v>6.666666666666667</v>
      </c>
      <c r="BS7" s="228"/>
      <c r="BT7" s="228"/>
      <c r="BU7" s="228"/>
      <c r="BV7" s="228"/>
      <c r="BW7" s="228"/>
      <c r="BX7" s="228"/>
      <c r="BY7" s="228"/>
      <c r="BZ7" s="228"/>
      <c r="CA7" s="228"/>
      <c r="CB7" s="228"/>
      <c r="CC7" s="228"/>
      <c r="CD7" s="228"/>
      <c r="CE7" s="228"/>
      <c r="CF7" s="228"/>
      <c r="CH7" s="129">
        <v>20</v>
      </c>
    </row>
    <row r="8" spans="1:86" ht="12.75" customHeight="1" thickBot="1">
      <c r="A8" s="110"/>
      <c r="B8" s="1019" t="s">
        <v>47</v>
      </c>
      <c r="C8" s="101">
        <f>(AG8+BH8)*(1+$AL$58)</f>
        <v>0</v>
      </c>
      <c r="D8" s="102">
        <f t="shared" si="2"/>
        <v>0</v>
      </c>
      <c r="E8" s="102">
        <f t="shared" si="3"/>
        <v>0</v>
      </c>
      <c r="F8" s="102">
        <f t="shared" si="4"/>
        <v>0</v>
      </c>
      <c r="G8" s="102">
        <f t="shared" si="5"/>
        <v>0</v>
      </c>
      <c r="H8" s="102">
        <f t="shared" si="6"/>
        <v>388.8</v>
      </c>
      <c r="I8" s="102">
        <f t="shared" si="7"/>
        <v>0</v>
      </c>
      <c r="J8" s="102">
        <f t="shared" si="8"/>
        <v>0</v>
      </c>
      <c r="K8" s="154">
        <f t="shared" si="9"/>
        <v>252.4</v>
      </c>
      <c r="L8" s="101">
        <f t="shared" si="10"/>
        <v>252.4</v>
      </c>
      <c r="M8" s="102">
        <f t="shared" si="11"/>
        <v>252.4</v>
      </c>
      <c r="N8" s="102">
        <f t="shared" si="12"/>
        <v>0</v>
      </c>
      <c r="O8" s="102">
        <f t="shared" si="13"/>
        <v>0</v>
      </c>
      <c r="P8" s="102">
        <f t="shared" si="14"/>
        <v>0</v>
      </c>
      <c r="Q8" s="102">
        <f t="shared" si="15"/>
        <v>0</v>
      </c>
      <c r="R8" s="102">
        <f t="shared" si="16"/>
        <v>108</v>
      </c>
      <c r="S8" s="102">
        <f t="shared" si="17"/>
        <v>108</v>
      </c>
      <c r="T8" s="102">
        <f t="shared" si="18"/>
        <v>0</v>
      </c>
      <c r="U8" s="102">
        <f t="shared" si="19"/>
        <v>0</v>
      </c>
      <c r="V8" s="102">
        <f t="shared" si="20"/>
        <v>0</v>
      </c>
      <c r="W8" s="154">
        <f t="shared" si="21"/>
        <v>0</v>
      </c>
      <c r="X8" s="101">
        <f t="shared" si="22"/>
        <v>0</v>
      </c>
      <c r="Y8" s="102">
        <f t="shared" si="23"/>
        <v>0</v>
      </c>
      <c r="Z8" s="102">
        <f t="shared" si="24"/>
        <v>0</v>
      </c>
      <c r="AA8" s="154">
        <f t="shared" si="25"/>
        <v>0</v>
      </c>
      <c r="AB8" s="1027">
        <f t="shared" si="1"/>
        <v>1362</v>
      </c>
      <c r="AF8" s="225"/>
      <c r="AG8" s="228"/>
      <c r="AH8" s="228"/>
      <c r="AI8" s="228"/>
      <c r="AJ8" s="228"/>
      <c r="AK8" s="228"/>
      <c r="AL8" s="228">
        <v>324</v>
      </c>
      <c r="AM8" s="228"/>
      <c r="AN8" s="228"/>
      <c r="AO8" s="228">
        <f>630/3</f>
        <v>210</v>
      </c>
      <c r="AP8" s="228">
        <f>630/3</f>
        <v>210</v>
      </c>
      <c r="AQ8" s="228">
        <f>630/3</f>
        <v>210</v>
      </c>
      <c r="AR8" s="228"/>
      <c r="AS8" s="228"/>
      <c r="AT8" s="228"/>
      <c r="AU8" s="228"/>
      <c r="AV8" s="228">
        <f>180/2</f>
        <v>90</v>
      </c>
      <c r="AW8" s="228">
        <f>180/2</f>
        <v>90</v>
      </c>
      <c r="AX8" s="228"/>
      <c r="AY8" s="228"/>
      <c r="AZ8" s="228"/>
      <c r="BA8" s="228"/>
      <c r="BB8" s="228"/>
      <c r="BC8" s="228"/>
      <c r="BD8" s="228"/>
      <c r="BE8" s="228"/>
      <c r="BG8" s="225"/>
      <c r="BH8" s="228"/>
      <c r="BI8" s="228"/>
      <c r="BJ8" s="228"/>
      <c r="BK8" s="228"/>
      <c r="BL8" s="228"/>
      <c r="BM8" s="228"/>
      <c r="BN8" s="228"/>
      <c r="BO8" s="228"/>
      <c r="BP8" s="228">
        <f>CH8/3</f>
        <v>0.33333333333333331</v>
      </c>
      <c r="BQ8" s="228">
        <f>BP8</f>
        <v>0.33333333333333331</v>
      </c>
      <c r="BR8" s="228">
        <f>BQ8</f>
        <v>0.33333333333333331</v>
      </c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H8" s="129">
        <v>1</v>
      </c>
    </row>
    <row r="9" spans="1:86" ht="12.75" customHeight="1">
      <c r="A9" s="122">
        <v>3</v>
      </c>
      <c r="B9" s="90" t="s">
        <v>693</v>
      </c>
      <c r="C9" s="239"/>
      <c r="D9" s="113"/>
      <c r="E9" s="124"/>
      <c r="F9" s="124"/>
      <c r="G9" s="124"/>
      <c r="H9" s="124"/>
      <c r="I9" s="124"/>
      <c r="J9" s="124"/>
      <c r="K9" s="240"/>
      <c r="L9" s="131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240"/>
      <c r="X9" s="133"/>
      <c r="Y9" s="124"/>
      <c r="Z9" s="124"/>
      <c r="AA9" s="240"/>
      <c r="AB9" s="1027">
        <f t="shared" si="1"/>
        <v>0</v>
      </c>
      <c r="AF9" s="225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G9" s="225"/>
      <c r="BH9" s="229"/>
      <c r="BI9" s="229"/>
      <c r="BJ9" s="229"/>
      <c r="BK9" s="229"/>
      <c r="BL9" s="229"/>
      <c r="BM9" s="229"/>
      <c r="BN9" s="229"/>
      <c r="BO9" s="229"/>
      <c r="BP9" s="229"/>
      <c r="BQ9" s="229"/>
      <c r="BR9" s="229"/>
      <c r="BS9" s="229"/>
      <c r="BT9" s="229"/>
      <c r="BU9" s="229"/>
      <c r="BV9" s="229"/>
      <c r="BW9" s="229"/>
      <c r="BX9" s="229"/>
      <c r="BY9" s="229"/>
      <c r="BZ9" s="229"/>
      <c r="CA9" s="229"/>
      <c r="CB9" s="229"/>
      <c r="CC9" s="229"/>
      <c r="CD9" s="229"/>
      <c r="CE9" s="229"/>
      <c r="CF9" s="229"/>
      <c r="CH9" s="129"/>
    </row>
    <row r="10" spans="1:86" ht="12.75" customHeight="1">
      <c r="A10" s="110"/>
      <c r="B10" s="1017" t="s">
        <v>46</v>
      </c>
      <c r="C10" s="101">
        <f>(AG10+BH10)*(1+$AL$58)</f>
        <v>0</v>
      </c>
      <c r="D10" s="102">
        <f t="shared" ref="D10:D11" si="26">(AH10+BI10)*(1+$AL$58)</f>
        <v>0</v>
      </c>
      <c r="E10" s="102">
        <f t="shared" ref="E10:E11" si="27">(AI10+BJ10)*(1+$AL$58)</f>
        <v>0</v>
      </c>
      <c r="F10" s="102">
        <f t="shared" ref="F10:F11" si="28">(AJ10+BK10)*(1+$AL$58)</f>
        <v>0</v>
      </c>
      <c r="G10" s="102">
        <f t="shared" ref="G10:G11" si="29">(AK10+BL10)*(1+$AL$58)</f>
        <v>136</v>
      </c>
      <c r="H10" s="102">
        <f t="shared" ref="H10:H11" si="30">(AL10+BM10)*(1+$AL$58)</f>
        <v>136</v>
      </c>
      <c r="I10" s="102">
        <f t="shared" ref="I10:I11" si="31">(AM10+BN10)*(1+$AL$58)</f>
        <v>136</v>
      </c>
      <c r="J10" s="102">
        <f t="shared" ref="J10:J11" si="32">(AN10+BO10)*(1+$AL$58)</f>
        <v>0</v>
      </c>
      <c r="K10" s="154">
        <f t="shared" ref="K10:K11" si="33">(AO10+BP10)*(1+$AL$58)</f>
        <v>0</v>
      </c>
      <c r="L10" s="101">
        <f t="shared" ref="L10:L11" si="34">(AP10+BQ10)*(1+$AL$58)</f>
        <v>0</v>
      </c>
      <c r="M10" s="102">
        <f t="shared" ref="M10:M11" si="35">(AQ10+BR10)*(1+$AL$58)</f>
        <v>0</v>
      </c>
      <c r="N10" s="102">
        <f t="shared" ref="N10:N11" si="36">(AR10+BS10)*(1+$AL$58)</f>
        <v>0</v>
      </c>
      <c r="O10" s="102">
        <f t="shared" ref="O10:O11" si="37">(AS10+BT10)*(1+$AL$58)</f>
        <v>0</v>
      </c>
      <c r="P10" s="102">
        <f t="shared" ref="P10:P11" si="38">(AT10+BU10)*(1+$AL$58)</f>
        <v>0</v>
      </c>
      <c r="Q10" s="102">
        <f t="shared" ref="Q10:Q11" si="39">(AU10+BV10)*(1+$AL$58)</f>
        <v>0</v>
      </c>
      <c r="R10" s="102">
        <f t="shared" ref="R10:R11" si="40">(AV10+BW10)*(1+$AL$58)</f>
        <v>0</v>
      </c>
      <c r="S10" s="102">
        <f t="shared" ref="S10:S11" si="41">(AW10+BX10)*(1+$AL$58)</f>
        <v>0</v>
      </c>
      <c r="T10" s="102">
        <f t="shared" ref="T10:T11" si="42">(AX10+BY10)*(1+$AL$58)</f>
        <v>0</v>
      </c>
      <c r="U10" s="102">
        <f t="shared" ref="U10:U11" si="43">(AY10+BZ10)*(1+$AL$58)</f>
        <v>0</v>
      </c>
      <c r="V10" s="102">
        <f t="shared" ref="V10:V11" si="44">(AZ10+CA10)*(1+$AL$58)</f>
        <v>0</v>
      </c>
      <c r="W10" s="154">
        <f t="shared" ref="W10:W11" si="45">(BA10+CB10)*(1+$AL$58)</f>
        <v>0</v>
      </c>
      <c r="X10" s="101">
        <f t="shared" ref="X10:X11" si="46">(BB10+CC10)*(1+$AL$58)</f>
        <v>0</v>
      </c>
      <c r="Y10" s="102">
        <f t="shared" ref="Y10:Y11" si="47">(BC10+CD10)*(1+$AL$58)</f>
        <v>0</v>
      </c>
      <c r="Z10" s="102">
        <f t="shared" ref="Z10:Z11" si="48">(BD10+CE10)*(1+$AL$58)</f>
        <v>0</v>
      </c>
      <c r="AA10" s="154">
        <f t="shared" ref="AA10:AA11" si="49">(BE10+CF10)*(1+$AL$58)</f>
        <v>0</v>
      </c>
      <c r="AB10" s="1027">
        <f t="shared" si="1"/>
        <v>408</v>
      </c>
      <c r="AF10" s="225"/>
      <c r="AG10" s="228"/>
      <c r="AH10" s="228"/>
      <c r="AI10" s="228"/>
      <c r="AJ10" s="1016"/>
      <c r="AK10" s="1016">
        <v>0</v>
      </c>
      <c r="AL10" s="1016">
        <v>0</v>
      </c>
      <c r="AM10" s="228"/>
      <c r="AN10" s="228"/>
      <c r="AO10" s="228"/>
      <c r="AP10" s="228"/>
      <c r="AQ10" s="228"/>
      <c r="AR10" s="228"/>
      <c r="AS10" s="228"/>
      <c r="AT10" s="228"/>
      <c r="AU10" s="228"/>
      <c r="AV10" s="228"/>
      <c r="AW10" s="228"/>
      <c r="AX10" s="228"/>
      <c r="AY10" s="228"/>
      <c r="AZ10" s="228"/>
      <c r="BA10" s="228"/>
      <c r="BB10" s="228"/>
      <c r="BC10" s="228"/>
      <c r="BD10" s="228"/>
      <c r="BE10" s="228"/>
      <c r="BG10" s="225"/>
      <c r="BH10" s="228"/>
      <c r="BI10" s="228"/>
      <c r="BJ10" s="228"/>
      <c r="BK10" s="1016"/>
      <c r="BL10" s="1016">
        <f>CH10/3</f>
        <v>113.33333333333333</v>
      </c>
      <c r="BM10" s="1016">
        <f>BL10</f>
        <v>113.33333333333333</v>
      </c>
      <c r="BN10" s="1016">
        <f>BM10</f>
        <v>113.33333333333333</v>
      </c>
      <c r="BO10" s="228"/>
      <c r="BP10" s="228"/>
      <c r="BQ10" s="228"/>
      <c r="BR10" s="228"/>
      <c r="BS10" s="228"/>
      <c r="BT10" s="228"/>
      <c r="BU10" s="228"/>
      <c r="BV10" s="228"/>
      <c r="BW10" s="228"/>
      <c r="BX10" s="228"/>
      <c r="BY10" s="228"/>
      <c r="BZ10" s="228"/>
      <c r="CA10" s="228"/>
      <c r="CB10" s="228"/>
      <c r="CC10" s="228"/>
      <c r="CD10" s="228"/>
      <c r="CE10" s="228"/>
      <c r="CF10" s="228"/>
      <c r="CH10" s="129">
        <v>340</v>
      </c>
    </row>
    <row r="11" spans="1:86" ht="12.75" customHeight="1" thickBot="1">
      <c r="A11" s="110"/>
      <c r="B11" s="1017" t="s">
        <v>47</v>
      </c>
      <c r="C11" s="101">
        <f>(AG11+BH11)*(1+$AL$58)</f>
        <v>0</v>
      </c>
      <c r="D11" s="102">
        <f t="shared" si="26"/>
        <v>0</v>
      </c>
      <c r="E11" s="102">
        <f t="shared" si="27"/>
        <v>0</v>
      </c>
      <c r="F11" s="102">
        <f t="shared" si="28"/>
        <v>0</v>
      </c>
      <c r="G11" s="102">
        <f t="shared" si="29"/>
        <v>216</v>
      </c>
      <c r="H11" s="102">
        <f t="shared" si="30"/>
        <v>216</v>
      </c>
      <c r="I11" s="102">
        <f t="shared" si="31"/>
        <v>216</v>
      </c>
      <c r="J11" s="102">
        <f t="shared" si="32"/>
        <v>0</v>
      </c>
      <c r="K11" s="154">
        <f t="shared" si="33"/>
        <v>0</v>
      </c>
      <c r="L11" s="101">
        <f t="shared" si="34"/>
        <v>0</v>
      </c>
      <c r="M11" s="102">
        <f t="shared" si="35"/>
        <v>0</v>
      </c>
      <c r="N11" s="102">
        <f t="shared" si="36"/>
        <v>0</v>
      </c>
      <c r="O11" s="102">
        <f t="shared" si="37"/>
        <v>0</v>
      </c>
      <c r="P11" s="102">
        <f t="shared" si="38"/>
        <v>0</v>
      </c>
      <c r="Q11" s="102">
        <f t="shared" si="39"/>
        <v>0</v>
      </c>
      <c r="R11" s="102">
        <f t="shared" si="40"/>
        <v>0</v>
      </c>
      <c r="S11" s="102">
        <f t="shared" si="41"/>
        <v>0</v>
      </c>
      <c r="T11" s="102">
        <f t="shared" si="42"/>
        <v>0</v>
      </c>
      <c r="U11" s="102">
        <f t="shared" si="43"/>
        <v>0</v>
      </c>
      <c r="V11" s="102">
        <f t="shared" si="44"/>
        <v>0</v>
      </c>
      <c r="W11" s="154">
        <f t="shared" si="45"/>
        <v>0</v>
      </c>
      <c r="X11" s="101">
        <f t="shared" si="46"/>
        <v>0</v>
      </c>
      <c r="Y11" s="102">
        <f t="shared" si="47"/>
        <v>0</v>
      </c>
      <c r="Z11" s="102">
        <f t="shared" si="48"/>
        <v>0</v>
      </c>
      <c r="AA11" s="154">
        <f t="shared" si="49"/>
        <v>0</v>
      </c>
      <c r="AB11" s="1027">
        <f t="shared" si="1"/>
        <v>648</v>
      </c>
      <c r="AF11" s="225"/>
      <c r="AG11" s="228"/>
      <c r="AH11" s="228"/>
      <c r="AI11" s="228"/>
      <c r="AJ11" s="1016"/>
      <c r="AK11" s="1016">
        <f>540/3</f>
        <v>180</v>
      </c>
      <c r="AL11" s="1016">
        <f>540/3</f>
        <v>180</v>
      </c>
      <c r="AM11" s="1016">
        <f>540/3</f>
        <v>180</v>
      </c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G11" s="225"/>
      <c r="BH11" s="228"/>
      <c r="BI11" s="228"/>
      <c r="BJ11" s="228"/>
      <c r="BK11" s="1016"/>
      <c r="BL11" s="1016">
        <v>0</v>
      </c>
      <c r="BM11" s="1016">
        <v>0</v>
      </c>
      <c r="BN11" s="228">
        <v>0</v>
      </c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H11" s="129">
        <v>0</v>
      </c>
    </row>
    <row r="12" spans="1:86" ht="12.75" customHeight="1">
      <c r="A12" s="122">
        <v>4</v>
      </c>
      <c r="B12" s="90" t="s">
        <v>692</v>
      </c>
      <c r="C12" s="239"/>
      <c r="D12" s="113"/>
      <c r="E12" s="124"/>
      <c r="F12" s="124"/>
      <c r="G12" s="124"/>
      <c r="H12" s="124"/>
      <c r="I12" s="124"/>
      <c r="J12" s="124"/>
      <c r="K12" s="240"/>
      <c r="L12" s="131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240"/>
      <c r="X12" s="133"/>
      <c r="Y12" s="124"/>
      <c r="Z12" s="124"/>
      <c r="AA12" s="240"/>
      <c r="AB12" s="1027">
        <f t="shared" si="1"/>
        <v>0</v>
      </c>
      <c r="AF12" s="225"/>
      <c r="AG12" s="229"/>
      <c r="AH12" s="229"/>
      <c r="AI12" s="229"/>
      <c r="AJ12" s="229"/>
      <c r="AK12" s="229"/>
      <c r="AL12" s="229"/>
      <c r="AM12" s="229"/>
      <c r="AN12" s="229"/>
      <c r="AO12" s="229"/>
      <c r="AP12" s="229"/>
      <c r="AQ12" s="229"/>
      <c r="AR12" s="229"/>
      <c r="AS12" s="229"/>
      <c r="AT12" s="229"/>
      <c r="AU12" s="229"/>
      <c r="AV12" s="229"/>
      <c r="AW12" s="229"/>
      <c r="AX12" s="229"/>
      <c r="AY12" s="229"/>
      <c r="AZ12" s="229"/>
      <c r="BA12" s="229"/>
      <c r="BB12" s="229"/>
      <c r="BC12" s="229"/>
      <c r="BD12" s="229"/>
      <c r="BE12" s="229"/>
      <c r="BG12" s="225"/>
      <c r="BH12" s="229"/>
      <c r="BI12" s="229"/>
      <c r="BJ12" s="229"/>
      <c r="BK12" s="229"/>
      <c r="BL12" s="229"/>
      <c r="BM12" s="229"/>
      <c r="BN12" s="229"/>
      <c r="BO12" s="229"/>
      <c r="BP12" s="229"/>
      <c r="BQ12" s="229"/>
      <c r="BR12" s="229"/>
      <c r="BS12" s="229"/>
      <c r="BT12" s="229"/>
      <c r="BU12" s="229"/>
      <c r="BV12" s="229"/>
      <c r="BW12" s="229"/>
      <c r="BX12" s="229"/>
      <c r="BY12" s="229"/>
      <c r="BZ12" s="229"/>
      <c r="CA12" s="229"/>
      <c r="CB12" s="229"/>
      <c r="CC12" s="229"/>
      <c r="CD12" s="229"/>
      <c r="CE12" s="229"/>
      <c r="CF12" s="229"/>
      <c r="CH12" s="129"/>
    </row>
    <row r="13" spans="1:86" ht="12.75" customHeight="1">
      <c r="A13" s="110"/>
      <c r="B13" s="1017" t="s">
        <v>46</v>
      </c>
      <c r="C13" s="101">
        <f>(AG13+BH13)*(1+$AL$58)</f>
        <v>0</v>
      </c>
      <c r="D13" s="102">
        <f t="shared" ref="D13:D14" si="50">(AH13+BI13)*(1+$AL$58)</f>
        <v>0</v>
      </c>
      <c r="E13" s="102">
        <f t="shared" ref="E13:E14" si="51">(AI13+BJ13)*(1+$AL$58)</f>
        <v>0</v>
      </c>
      <c r="F13" s="102">
        <f t="shared" ref="F13:F14" si="52">(AJ13+BK13)*(1+$AL$58)</f>
        <v>0</v>
      </c>
      <c r="G13" s="102">
        <f t="shared" ref="G13:G14" si="53">(AK13+BL13)*(1+$AL$58)</f>
        <v>0</v>
      </c>
      <c r="H13" s="102">
        <f t="shared" ref="H13:H14" si="54">(AL13+BM13)*(1+$AL$58)</f>
        <v>0</v>
      </c>
      <c r="I13" s="102">
        <f t="shared" ref="I13:I14" si="55">(AM13+BN13)*(1+$AL$58)</f>
        <v>0</v>
      </c>
      <c r="J13" s="102">
        <f t="shared" ref="J13:J14" si="56">(AN13+BO13)*(1+$AL$58)</f>
        <v>162</v>
      </c>
      <c r="K13" s="154">
        <f t="shared" ref="K13:K14" si="57">(AO13+BP13)*(1+$AL$58)</f>
        <v>162</v>
      </c>
      <c r="L13" s="101">
        <f t="shared" ref="L13:L14" si="58">(AP13+BQ13)*(1+$AL$58)</f>
        <v>162</v>
      </c>
      <c r="M13" s="102">
        <f t="shared" ref="M13:M14" si="59">(AQ13+BR13)*(1+$AL$58)</f>
        <v>162</v>
      </c>
      <c r="N13" s="102">
        <f t="shared" ref="N13:N14" si="60">(AR13+BS13)*(1+$AL$58)</f>
        <v>0</v>
      </c>
      <c r="O13" s="102">
        <f t="shared" ref="O13:O14" si="61">(AS13+BT13)*(1+$AL$58)</f>
        <v>0</v>
      </c>
      <c r="P13" s="102">
        <f t="shared" ref="P13:P14" si="62">(AT13+BU13)*(1+$AL$58)</f>
        <v>0</v>
      </c>
      <c r="Q13" s="102">
        <f t="shared" ref="Q13:Q14" si="63">(AU13+BV13)*(1+$AL$58)</f>
        <v>0</v>
      </c>
      <c r="R13" s="102">
        <f t="shared" ref="R13:R14" si="64">(AV13+BW13)*(1+$AL$58)</f>
        <v>0</v>
      </c>
      <c r="S13" s="102">
        <f t="shared" ref="S13:S14" si="65">(AW13+BX13)*(1+$AL$58)</f>
        <v>0</v>
      </c>
      <c r="T13" s="102">
        <f t="shared" ref="T13:T14" si="66">(AX13+BY13)*(1+$AL$58)</f>
        <v>0</v>
      </c>
      <c r="U13" s="102">
        <f t="shared" ref="U13:U14" si="67">(AY13+BZ13)*(1+$AL$58)</f>
        <v>0</v>
      </c>
      <c r="V13" s="102">
        <f t="shared" ref="V13:V14" si="68">(AZ13+CA13)*(1+$AL$58)</f>
        <v>0</v>
      </c>
      <c r="W13" s="154">
        <f t="shared" ref="W13:W14" si="69">(BA13+CB13)*(1+$AL$58)</f>
        <v>0</v>
      </c>
      <c r="X13" s="101">
        <f t="shared" ref="X13:X14" si="70">(BB13+CC13)*(1+$AL$58)</f>
        <v>0</v>
      </c>
      <c r="Y13" s="102">
        <f t="shared" ref="Y13:Y14" si="71">(BC13+CD13)*(1+$AL$58)</f>
        <v>0</v>
      </c>
      <c r="Z13" s="102">
        <f t="shared" ref="Z13:Z14" si="72">(BD13+CE13)*(1+$AL$58)</f>
        <v>0</v>
      </c>
      <c r="AA13" s="154">
        <f t="shared" ref="AA13:AA14" si="73">(BE13+CF13)*(1+$AL$58)</f>
        <v>0</v>
      </c>
      <c r="AB13" s="1027">
        <f t="shared" si="1"/>
        <v>648</v>
      </c>
      <c r="AF13" s="225"/>
      <c r="AG13" s="228"/>
      <c r="AH13" s="228"/>
      <c r="AI13" s="228"/>
      <c r="AJ13" s="228"/>
      <c r="AK13" s="228"/>
      <c r="AL13" s="228"/>
      <c r="AM13" s="228"/>
      <c r="AN13" s="228">
        <v>0</v>
      </c>
      <c r="AO13" s="228">
        <v>0</v>
      </c>
      <c r="AP13" s="228">
        <v>0</v>
      </c>
      <c r="AQ13" s="228">
        <v>0</v>
      </c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G13" s="225"/>
      <c r="BH13" s="228"/>
      <c r="BI13" s="228"/>
      <c r="BJ13" s="228"/>
      <c r="BK13" s="228"/>
      <c r="BL13" s="228"/>
      <c r="BM13" s="228"/>
      <c r="BN13" s="228"/>
      <c r="BO13" s="228">
        <f>CH13/4</f>
        <v>135</v>
      </c>
      <c r="BP13" s="228">
        <f>BO13</f>
        <v>135</v>
      </c>
      <c r="BQ13" s="228">
        <f t="shared" ref="BQ13:BR13" si="74">BP13</f>
        <v>135</v>
      </c>
      <c r="BR13" s="228">
        <f t="shared" si="74"/>
        <v>135</v>
      </c>
      <c r="BS13" s="228"/>
      <c r="BT13" s="228"/>
      <c r="BU13" s="228"/>
      <c r="BV13" s="228"/>
      <c r="BW13" s="228"/>
      <c r="BX13" s="228"/>
      <c r="BY13" s="228"/>
      <c r="BZ13" s="228"/>
      <c r="CA13" s="228"/>
      <c r="CB13" s="228"/>
      <c r="CC13" s="228"/>
      <c r="CD13" s="228"/>
      <c r="CE13" s="228"/>
      <c r="CF13" s="228"/>
      <c r="CH13" s="129">
        <v>540</v>
      </c>
    </row>
    <row r="14" spans="1:86" ht="12.75" customHeight="1" thickBot="1">
      <c r="A14" s="110"/>
      <c r="B14" s="1017" t="s">
        <v>47</v>
      </c>
      <c r="C14" s="101">
        <f>(AG14+BH14)*(1+$AL$58)</f>
        <v>0</v>
      </c>
      <c r="D14" s="102">
        <f t="shared" si="50"/>
        <v>0</v>
      </c>
      <c r="E14" s="102">
        <f t="shared" si="51"/>
        <v>0</v>
      </c>
      <c r="F14" s="102">
        <f t="shared" si="52"/>
        <v>0</v>
      </c>
      <c r="G14" s="102">
        <f t="shared" si="53"/>
        <v>0</v>
      </c>
      <c r="H14" s="102">
        <f t="shared" si="54"/>
        <v>0</v>
      </c>
      <c r="I14" s="102">
        <f t="shared" si="55"/>
        <v>0</v>
      </c>
      <c r="J14" s="102">
        <f t="shared" si="56"/>
        <v>324</v>
      </c>
      <c r="K14" s="154">
        <f t="shared" si="57"/>
        <v>324</v>
      </c>
      <c r="L14" s="101">
        <f t="shared" si="58"/>
        <v>324</v>
      </c>
      <c r="M14" s="102">
        <f t="shared" si="59"/>
        <v>324</v>
      </c>
      <c r="N14" s="102">
        <f t="shared" si="60"/>
        <v>0</v>
      </c>
      <c r="O14" s="102">
        <f t="shared" si="61"/>
        <v>0</v>
      </c>
      <c r="P14" s="102">
        <f t="shared" si="62"/>
        <v>0</v>
      </c>
      <c r="Q14" s="102">
        <f t="shared" si="63"/>
        <v>0</v>
      </c>
      <c r="R14" s="102">
        <f t="shared" si="64"/>
        <v>0</v>
      </c>
      <c r="S14" s="102">
        <f t="shared" si="65"/>
        <v>0</v>
      </c>
      <c r="T14" s="102">
        <f t="shared" si="66"/>
        <v>0</v>
      </c>
      <c r="U14" s="102">
        <f t="shared" si="67"/>
        <v>0</v>
      </c>
      <c r="V14" s="102">
        <f t="shared" si="68"/>
        <v>0</v>
      </c>
      <c r="W14" s="154">
        <f t="shared" si="69"/>
        <v>0</v>
      </c>
      <c r="X14" s="101">
        <f t="shared" si="70"/>
        <v>0</v>
      </c>
      <c r="Y14" s="102">
        <f t="shared" si="71"/>
        <v>0</v>
      </c>
      <c r="Z14" s="102">
        <f t="shared" si="72"/>
        <v>0</v>
      </c>
      <c r="AA14" s="154">
        <f t="shared" si="73"/>
        <v>0</v>
      </c>
      <c r="AB14" s="1027">
        <f t="shared" si="1"/>
        <v>1296</v>
      </c>
      <c r="AF14" s="225"/>
      <c r="AG14" s="228"/>
      <c r="AH14" s="228"/>
      <c r="AI14" s="228"/>
      <c r="AJ14" s="228"/>
      <c r="AK14" s="228"/>
      <c r="AL14" s="228"/>
      <c r="AM14" s="228"/>
      <c r="AN14" s="228">
        <f>1080/4</f>
        <v>270</v>
      </c>
      <c r="AO14" s="228">
        <f t="shared" ref="AO14:AQ14" si="75">1080/4</f>
        <v>270</v>
      </c>
      <c r="AP14" s="228">
        <f t="shared" si="75"/>
        <v>270</v>
      </c>
      <c r="AQ14" s="228">
        <f t="shared" si="75"/>
        <v>270</v>
      </c>
      <c r="AR14" s="228"/>
      <c r="AS14" s="228"/>
      <c r="AT14" s="228"/>
      <c r="AU14" s="228"/>
      <c r="AV14" s="228"/>
      <c r="AW14" s="228"/>
      <c r="AX14" s="228"/>
      <c r="AY14" s="228"/>
      <c r="AZ14" s="228"/>
      <c r="BA14" s="228"/>
      <c r="BB14" s="228"/>
      <c r="BC14" s="228"/>
      <c r="BD14" s="228"/>
      <c r="BE14" s="228"/>
      <c r="BG14" s="225"/>
      <c r="BH14" s="228"/>
      <c r="BI14" s="228"/>
      <c r="BJ14" s="228"/>
      <c r="BK14" s="228"/>
      <c r="BL14" s="228"/>
      <c r="BM14" s="228"/>
      <c r="BN14" s="228"/>
      <c r="BO14" s="228">
        <v>0</v>
      </c>
      <c r="BP14" s="228">
        <v>0</v>
      </c>
      <c r="BQ14" s="228">
        <v>0</v>
      </c>
      <c r="BR14" s="228">
        <v>0</v>
      </c>
      <c r="BS14" s="228"/>
      <c r="BT14" s="228"/>
      <c r="BU14" s="228"/>
      <c r="BV14" s="228"/>
      <c r="BW14" s="228"/>
      <c r="BX14" s="228"/>
      <c r="BY14" s="228"/>
      <c r="BZ14" s="228"/>
      <c r="CA14" s="228"/>
      <c r="CB14" s="228"/>
      <c r="CC14" s="228"/>
      <c r="CD14" s="228"/>
      <c r="CE14" s="228"/>
      <c r="CF14" s="228"/>
      <c r="CH14" s="129">
        <v>0</v>
      </c>
    </row>
    <row r="15" spans="1:86" ht="12.75" customHeight="1">
      <c r="A15" s="122">
        <v>5</v>
      </c>
      <c r="B15" s="90" t="s">
        <v>696</v>
      </c>
      <c r="C15" s="239"/>
      <c r="D15" s="113"/>
      <c r="E15" s="124"/>
      <c r="F15" s="124"/>
      <c r="G15" s="124"/>
      <c r="H15" s="124"/>
      <c r="I15" s="124"/>
      <c r="J15" s="124"/>
      <c r="K15" s="240"/>
      <c r="L15" s="131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240"/>
      <c r="X15" s="133"/>
      <c r="Y15" s="124"/>
      <c r="Z15" s="124"/>
      <c r="AA15" s="240"/>
      <c r="AB15" s="1027">
        <f t="shared" si="1"/>
        <v>0</v>
      </c>
      <c r="AF15" s="225"/>
      <c r="AG15" s="229"/>
      <c r="AH15" s="229"/>
      <c r="AI15" s="229"/>
      <c r="AJ15" s="229"/>
      <c r="AK15" s="229"/>
      <c r="AL15" s="229"/>
      <c r="AM15" s="229"/>
      <c r="AN15" s="229"/>
      <c r="AO15" s="229"/>
      <c r="AP15" s="229"/>
      <c r="AQ15" s="229"/>
      <c r="AR15" s="229"/>
      <c r="AS15" s="229"/>
      <c r="AT15" s="229"/>
      <c r="AU15" s="229"/>
      <c r="AV15" s="229"/>
      <c r="AW15" s="229"/>
      <c r="AX15" s="229"/>
      <c r="AY15" s="229"/>
      <c r="AZ15" s="229"/>
      <c r="BA15" s="229"/>
      <c r="BB15" s="229"/>
      <c r="BC15" s="229"/>
      <c r="BD15" s="229"/>
      <c r="BE15" s="229"/>
      <c r="BG15" s="225"/>
      <c r="BH15" s="229"/>
      <c r="BI15" s="229"/>
      <c r="BJ15" s="229"/>
      <c r="BK15" s="229"/>
      <c r="BL15" s="229"/>
      <c r="BM15" s="229"/>
      <c r="BN15" s="229"/>
      <c r="BO15" s="229"/>
      <c r="BP15" s="229"/>
      <c r="BQ15" s="229"/>
      <c r="BR15" s="229"/>
      <c r="BS15" s="229"/>
      <c r="BT15" s="229"/>
      <c r="BU15" s="229"/>
      <c r="BV15" s="229"/>
      <c r="BW15" s="229"/>
      <c r="BX15" s="229"/>
      <c r="BY15" s="229"/>
      <c r="BZ15" s="229"/>
      <c r="CA15" s="229"/>
      <c r="CB15" s="229"/>
      <c r="CC15" s="229"/>
      <c r="CD15" s="229"/>
      <c r="CE15" s="229"/>
      <c r="CF15" s="229"/>
      <c r="CH15" s="129"/>
    </row>
    <row r="16" spans="1:86" ht="12.75" customHeight="1">
      <c r="A16" s="110"/>
      <c r="B16" s="1018" t="s">
        <v>46</v>
      </c>
      <c r="C16" s="101">
        <f>(AG16+BH16)*(1+$AL$58)</f>
        <v>0</v>
      </c>
      <c r="D16" s="102">
        <f t="shared" ref="D16:D17" si="76">(AH16+BI16)*(1+$AL$58)</f>
        <v>0</v>
      </c>
      <c r="E16" s="102">
        <f t="shared" ref="E16:E17" si="77">(AI16+BJ16)*(1+$AL$58)</f>
        <v>0</v>
      </c>
      <c r="F16" s="102">
        <f t="shared" ref="F16:F17" si="78">(AJ16+BK16)*(1+$AL$58)</f>
        <v>0</v>
      </c>
      <c r="G16" s="102">
        <f t="shared" ref="G16:G17" si="79">(AK16+BL16)*(1+$AL$58)</f>
        <v>0</v>
      </c>
      <c r="H16" s="102">
        <f t="shared" ref="H16:H17" si="80">(AL16+BM16)*(1+$AL$58)</f>
        <v>0</v>
      </c>
      <c r="I16" s="102">
        <f t="shared" ref="I16:I17" si="81">(AM16+BN16)*(1+$AL$58)</f>
        <v>0</v>
      </c>
      <c r="J16" s="102">
        <f t="shared" ref="J16:J17" si="82">(AN16+BO16)*(1+$AL$58)</f>
        <v>6</v>
      </c>
      <c r="K16" s="154">
        <f t="shared" ref="K16:K17" si="83">(AO16+BP16)*(1+$AL$58)</f>
        <v>8.4</v>
      </c>
      <c r="L16" s="101">
        <f t="shared" ref="L16:L17" si="84">(AP16+BQ16)*(1+$AL$58)</f>
        <v>0</v>
      </c>
      <c r="M16" s="102">
        <f t="shared" ref="M16:M17" si="85">(AQ16+BR16)*(1+$AL$58)</f>
        <v>0</v>
      </c>
      <c r="N16" s="102">
        <f t="shared" ref="N16:N17" si="86">(AR16+BS16)*(1+$AL$58)</f>
        <v>0</v>
      </c>
      <c r="O16" s="102">
        <f t="shared" ref="O16:O17" si="87">(AS16+BT16)*(1+$AL$58)</f>
        <v>0</v>
      </c>
      <c r="P16" s="102">
        <f t="shared" ref="P16:P17" si="88">(AT16+BU16)*(1+$AL$58)</f>
        <v>0</v>
      </c>
      <c r="Q16" s="102">
        <f t="shared" ref="Q16:Q17" si="89">(AU16+BV16)*(1+$AL$58)</f>
        <v>0</v>
      </c>
      <c r="R16" s="102">
        <f t="shared" ref="R16:R17" si="90">(AV16+BW16)*(1+$AL$58)</f>
        <v>0</v>
      </c>
      <c r="S16" s="102">
        <f t="shared" ref="S16:S17" si="91">(AW16+BX16)*(1+$AL$58)</f>
        <v>0</v>
      </c>
      <c r="T16" s="102">
        <f t="shared" ref="T16:T17" si="92">(AX16+BY16)*(1+$AL$58)</f>
        <v>0</v>
      </c>
      <c r="U16" s="102">
        <f t="shared" ref="U16:U17" si="93">(AY16+BZ16)*(1+$AL$58)</f>
        <v>0</v>
      </c>
      <c r="V16" s="102">
        <f t="shared" ref="V16:V17" si="94">(AZ16+CA16)*(1+$AL$58)</f>
        <v>0</v>
      </c>
      <c r="W16" s="154">
        <f t="shared" ref="W16:W17" si="95">(BA16+CB16)*(1+$AL$58)</f>
        <v>0</v>
      </c>
      <c r="X16" s="101">
        <f t="shared" ref="X16:X17" si="96">(BB16+CC16)*(1+$AL$58)</f>
        <v>0</v>
      </c>
      <c r="Y16" s="102">
        <f t="shared" ref="Y16:Y17" si="97">(BC16+CD16)*(1+$AL$58)</f>
        <v>0</v>
      </c>
      <c r="Z16" s="102">
        <f t="shared" ref="Z16:Z17" si="98">(BD16+CE16)*(1+$AL$58)</f>
        <v>0</v>
      </c>
      <c r="AA16" s="154">
        <f t="shared" ref="AA16:AA17" si="99">(BE16+CF16)*(1+$AL$58)</f>
        <v>0</v>
      </c>
      <c r="AB16" s="1027">
        <f>SUM(C16:AA16)/2</f>
        <v>7.2</v>
      </c>
      <c r="AF16" s="225"/>
      <c r="AG16" s="228"/>
      <c r="AH16" s="228"/>
      <c r="AI16" s="228"/>
      <c r="AJ16" s="228"/>
      <c r="AK16" s="228"/>
      <c r="AL16" s="228"/>
      <c r="AM16" s="228"/>
      <c r="AN16" s="228">
        <v>0</v>
      </c>
      <c r="AO16" s="228">
        <v>2</v>
      </c>
      <c r="AP16" s="228"/>
      <c r="AQ16" s="228"/>
      <c r="AR16" s="228"/>
      <c r="AS16" s="228"/>
      <c r="AT16" s="228"/>
      <c r="AU16" s="228"/>
      <c r="AV16" s="228"/>
      <c r="AW16" s="228"/>
      <c r="AX16" s="228"/>
      <c r="AY16" s="228"/>
      <c r="AZ16" s="228"/>
      <c r="BA16" s="228"/>
      <c r="BB16" s="228"/>
      <c r="BC16" s="228"/>
      <c r="BD16" s="228"/>
      <c r="BE16" s="228"/>
      <c r="BG16" s="225"/>
      <c r="BH16" s="228"/>
      <c r="BI16" s="228"/>
      <c r="BJ16" s="228"/>
      <c r="BK16" s="228"/>
      <c r="BL16" s="228"/>
      <c r="BM16" s="228"/>
      <c r="BN16" s="228"/>
      <c r="BO16" s="228">
        <f>CH16/2</f>
        <v>5</v>
      </c>
      <c r="BP16" s="228">
        <f>BO16</f>
        <v>5</v>
      </c>
      <c r="BQ16" s="228"/>
      <c r="BR16" s="228"/>
      <c r="BS16" s="228"/>
      <c r="BT16" s="228"/>
      <c r="BU16" s="228"/>
      <c r="BV16" s="228"/>
      <c r="BW16" s="228"/>
      <c r="BX16" s="228"/>
      <c r="BY16" s="228"/>
      <c r="BZ16" s="228"/>
      <c r="CA16" s="228"/>
      <c r="CB16" s="228"/>
      <c r="CC16" s="228"/>
      <c r="CD16" s="228"/>
      <c r="CE16" s="228"/>
      <c r="CF16" s="228"/>
      <c r="CH16" s="129">
        <v>10</v>
      </c>
    </row>
    <row r="17" spans="1:86" ht="12.75" customHeight="1" thickBot="1">
      <c r="A17" s="110"/>
      <c r="B17" s="1018" t="s">
        <v>47</v>
      </c>
      <c r="C17" s="101">
        <f>(AG17+BH17)*(1+$AL$58)</f>
        <v>0</v>
      </c>
      <c r="D17" s="102">
        <f t="shared" si="76"/>
        <v>0</v>
      </c>
      <c r="E17" s="102">
        <f t="shared" si="77"/>
        <v>0</v>
      </c>
      <c r="F17" s="102">
        <f t="shared" si="78"/>
        <v>0</v>
      </c>
      <c r="G17" s="102">
        <f t="shared" si="79"/>
        <v>0</v>
      </c>
      <c r="H17" s="102">
        <f t="shared" si="80"/>
        <v>0</v>
      </c>
      <c r="I17" s="102">
        <f t="shared" si="81"/>
        <v>0</v>
      </c>
      <c r="J17" s="102">
        <f t="shared" si="82"/>
        <v>270</v>
      </c>
      <c r="K17" s="154">
        <f t="shared" si="83"/>
        <v>270</v>
      </c>
      <c r="L17" s="101">
        <f t="shared" si="84"/>
        <v>0</v>
      </c>
      <c r="M17" s="102">
        <f t="shared" si="85"/>
        <v>0</v>
      </c>
      <c r="N17" s="102">
        <f t="shared" si="86"/>
        <v>0</v>
      </c>
      <c r="O17" s="102">
        <f t="shared" si="87"/>
        <v>0</v>
      </c>
      <c r="P17" s="102">
        <f t="shared" si="88"/>
        <v>0</v>
      </c>
      <c r="Q17" s="102">
        <f t="shared" si="89"/>
        <v>0</v>
      </c>
      <c r="R17" s="102">
        <f t="shared" si="90"/>
        <v>0</v>
      </c>
      <c r="S17" s="102">
        <f t="shared" si="91"/>
        <v>0</v>
      </c>
      <c r="T17" s="102">
        <f t="shared" si="92"/>
        <v>0</v>
      </c>
      <c r="U17" s="102">
        <f t="shared" si="93"/>
        <v>0</v>
      </c>
      <c r="V17" s="102">
        <f t="shared" si="94"/>
        <v>0</v>
      </c>
      <c r="W17" s="154">
        <f t="shared" si="95"/>
        <v>0</v>
      </c>
      <c r="X17" s="101">
        <f t="shared" si="96"/>
        <v>0</v>
      </c>
      <c r="Y17" s="102">
        <f t="shared" si="97"/>
        <v>0</v>
      </c>
      <c r="Z17" s="102">
        <f t="shared" si="98"/>
        <v>0</v>
      </c>
      <c r="AA17" s="154">
        <f t="shared" si="99"/>
        <v>0</v>
      </c>
      <c r="AB17" s="1027">
        <f>SUM(C17:AA17)/2</f>
        <v>270</v>
      </c>
      <c r="AF17" s="225"/>
      <c r="AG17" s="228"/>
      <c r="AH17" s="228"/>
      <c r="AI17" s="228"/>
      <c r="AJ17" s="228"/>
      <c r="AK17" s="228"/>
      <c r="AL17" s="228"/>
      <c r="AM17" s="228"/>
      <c r="AN17" s="228">
        <f>450/2</f>
        <v>225</v>
      </c>
      <c r="AO17" s="228">
        <f>450/2</f>
        <v>225</v>
      </c>
      <c r="AP17" s="228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G17" s="225"/>
      <c r="BH17" s="228"/>
      <c r="BI17" s="228"/>
      <c r="BJ17" s="228"/>
      <c r="BK17" s="228"/>
      <c r="BL17" s="228"/>
      <c r="BM17" s="228"/>
      <c r="BN17" s="228"/>
      <c r="BO17" s="228"/>
      <c r="BP17" s="228"/>
      <c r="BQ17" s="228"/>
      <c r="BR17" s="228"/>
      <c r="BS17" s="228"/>
      <c r="BT17" s="228"/>
      <c r="BU17" s="228"/>
      <c r="BV17" s="228"/>
      <c r="BW17" s="228"/>
      <c r="BX17" s="228"/>
      <c r="BY17" s="228"/>
      <c r="BZ17" s="228"/>
      <c r="CA17" s="228"/>
      <c r="CB17" s="228"/>
      <c r="CC17" s="228"/>
      <c r="CD17" s="228"/>
      <c r="CE17" s="228"/>
      <c r="CF17" s="228"/>
      <c r="CH17" s="129">
        <v>0</v>
      </c>
    </row>
    <row r="18" spans="1:86" ht="12.75" customHeight="1">
      <c r="A18" s="122">
        <v>6</v>
      </c>
      <c r="B18" s="90" t="s">
        <v>695</v>
      </c>
      <c r="C18" s="239"/>
      <c r="D18" s="113"/>
      <c r="E18" s="124"/>
      <c r="F18" s="124"/>
      <c r="G18" s="124"/>
      <c r="H18" s="124"/>
      <c r="I18" s="124"/>
      <c r="J18" s="124"/>
      <c r="K18" s="240"/>
      <c r="L18" s="131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240"/>
      <c r="X18" s="133"/>
      <c r="Y18" s="124"/>
      <c r="Z18" s="124"/>
      <c r="AA18" s="240"/>
      <c r="AB18" s="1027">
        <f t="shared" si="1"/>
        <v>0</v>
      </c>
      <c r="AF18" s="225"/>
      <c r="AG18" s="229"/>
      <c r="AH18" s="229"/>
      <c r="AI18" s="229"/>
      <c r="AJ18" s="229"/>
      <c r="AK18" s="229"/>
      <c r="AL18" s="229"/>
      <c r="AM18" s="229"/>
      <c r="AN18" s="229"/>
      <c r="AO18" s="229"/>
      <c r="AP18" s="229"/>
      <c r="AQ18" s="229"/>
      <c r="AR18" s="229"/>
      <c r="AS18" s="229"/>
      <c r="AT18" s="229"/>
      <c r="AU18" s="229"/>
      <c r="AV18" s="229"/>
      <c r="AW18" s="229"/>
      <c r="AX18" s="229"/>
      <c r="AY18" s="229"/>
      <c r="AZ18" s="229"/>
      <c r="BA18" s="229"/>
      <c r="BB18" s="229"/>
      <c r="BC18" s="229"/>
      <c r="BD18" s="229"/>
      <c r="BE18" s="229"/>
      <c r="BG18" s="225"/>
      <c r="BH18" s="229"/>
      <c r="BI18" s="229"/>
      <c r="BJ18" s="229"/>
      <c r="BK18" s="229"/>
      <c r="BL18" s="229"/>
      <c r="BM18" s="229"/>
      <c r="BN18" s="229"/>
      <c r="BO18" s="229"/>
      <c r="BP18" s="229"/>
      <c r="BQ18" s="229"/>
      <c r="BR18" s="229"/>
      <c r="BS18" s="229"/>
      <c r="BT18" s="229"/>
      <c r="BU18" s="229"/>
      <c r="BV18" s="229"/>
      <c r="BW18" s="229"/>
      <c r="BX18" s="229"/>
      <c r="BY18" s="229"/>
      <c r="BZ18" s="229"/>
      <c r="CA18" s="229"/>
      <c r="CB18" s="229"/>
      <c r="CC18" s="229"/>
      <c r="CD18" s="229"/>
      <c r="CE18" s="229"/>
      <c r="CF18" s="229"/>
      <c r="CH18" s="129"/>
    </row>
    <row r="19" spans="1:86" ht="12.75" customHeight="1">
      <c r="A19" s="110"/>
      <c r="B19" s="1018" t="s">
        <v>46</v>
      </c>
      <c r="C19" s="101">
        <f>(AG19+BH19)*(1+$AL$58)</f>
        <v>0</v>
      </c>
      <c r="D19" s="102">
        <f t="shared" ref="D19" si="100">(AH19+BI19)*(1+$AL$58)</f>
        <v>0</v>
      </c>
      <c r="E19" s="102">
        <f t="shared" ref="E19" si="101">(AI19+BJ19)*(1+$AL$58)</f>
        <v>0</v>
      </c>
      <c r="F19" s="102">
        <f t="shared" ref="F19" si="102">(AJ19+BK19)*(1+$AL$58)</f>
        <v>0</v>
      </c>
      <c r="G19" s="102">
        <f t="shared" ref="G19:G20" si="103">(AK19+BL19)*(1+$AL$58)</f>
        <v>0</v>
      </c>
      <c r="H19" s="102">
        <f t="shared" ref="H19:H20" si="104">(AL19+BM19)*(1+$AL$58)</f>
        <v>0</v>
      </c>
      <c r="I19" s="102">
        <f t="shared" ref="I19:I20" si="105">(AM19+BN19)*(1+$AL$58)</f>
        <v>0</v>
      </c>
      <c r="J19" s="102">
        <f t="shared" ref="J19:J20" si="106">(AN19+BO19)*(1+$AL$58)</f>
        <v>16.8</v>
      </c>
      <c r="K19" s="154">
        <f>(AO19+BP19)*(1+$AL$58)</f>
        <v>16.8</v>
      </c>
      <c r="L19" s="101">
        <f>(AP19+BQ19)*(1+$AL$58)</f>
        <v>16.8</v>
      </c>
      <c r="M19" s="102">
        <f t="shared" ref="M19:M20" si="107">(AQ19+BR19)*(1+$AL$58)</f>
        <v>0</v>
      </c>
      <c r="N19" s="102">
        <f t="shared" ref="N19:N20" si="108">(AR19+BS19)*(1+$AL$58)</f>
        <v>0</v>
      </c>
      <c r="O19" s="102">
        <f t="shared" ref="O19:O20" si="109">(AS19+BT19)*(1+$AL$58)</f>
        <v>0</v>
      </c>
      <c r="P19" s="102">
        <f t="shared" ref="P19:P20" si="110">(AT19+BU19)*(1+$AL$58)</f>
        <v>0</v>
      </c>
      <c r="Q19" s="102">
        <f t="shared" ref="Q19:Q20" si="111">(AU19+BV19)*(1+$AL$58)</f>
        <v>0</v>
      </c>
      <c r="R19" s="102">
        <f t="shared" ref="R19:R20" si="112">(AV19+BW19)*(1+$AL$58)</f>
        <v>0</v>
      </c>
      <c r="S19" s="102">
        <f t="shared" ref="S19:S20" si="113">(AW19+BX19)*(1+$AL$58)</f>
        <v>0</v>
      </c>
      <c r="T19" s="102">
        <f t="shared" ref="T19:T20" si="114">(AX19+BY19)*(1+$AL$58)</f>
        <v>0</v>
      </c>
      <c r="U19" s="102">
        <f t="shared" ref="U19:U20" si="115">(AY19+BZ19)*(1+$AL$58)</f>
        <v>0</v>
      </c>
      <c r="V19" s="102">
        <f t="shared" ref="V19:V20" si="116">(AZ19+CA19)*(1+$AL$58)</f>
        <v>0</v>
      </c>
      <c r="W19" s="154">
        <f t="shared" ref="W19:W20" si="117">(BA19+CB19)*(1+$AL$58)</f>
        <v>0</v>
      </c>
      <c r="X19" s="101">
        <f t="shared" ref="X19:X20" si="118">(BB19+CC19)*(1+$AL$58)</f>
        <v>0</v>
      </c>
      <c r="Y19" s="102">
        <f t="shared" ref="Y19:Y20" si="119">(BC19+CD19)*(1+$AL$58)</f>
        <v>0</v>
      </c>
      <c r="Z19" s="102">
        <f t="shared" ref="Z19:Z20" si="120">(BD19+CE19)*(1+$AL$58)</f>
        <v>0</v>
      </c>
      <c r="AA19" s="154">
        <f t="shared" ref="AA19:AA20" si="121">(BE19+CF19)*(1+$AL$58)</f>
        <v>0</v>
      </c>
      <c r="AB19" s="1027">
        <f>SUM(C19:AA19)/2</f>
        <v>25.200000000000003</v>
      </c>
      <c r="AF19" s="225"/>
      <c r="AG19" s="228"/>
      <c r="AH19" s="228"/>
      <c r="AI19" s="228"/>
      <c r="AJ19" s="228"/>
      <c r="AK19" s="228"/>
      <c r="AL19" s="228"/>
      <c r="AM19" s="228"/>
      <c r="AN19" s="228">
        <v>0</v>
      </c>
      <c r="AO19" s="228">
        <v>0</v>
      </c>
      <c r="AP19" s="228">
        <v>0</v>
      </c>
      <c r="AQ19" s="228"/>
      <c r="AR19" s="228"/>
      <c r="AS19" s="228"/>
      <c r="AT19" s="228"/>
      <c r="AU19" s="228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G19" s="225"/>
      <c r="BH19" s="228"/>
      <c r="BI19" s="228"/>
      <c r="BJ19" s="228"/>
      <c r="BK19" s="228"/>
      <c r="BL19" s="228"/>
      <c r="BM19" s="228"/>
      <c r="BN19" s="228"/>
      <c r="BO19" s="228">
        <f>CH19/3</f>
        <v>14</v>
      </c>
      <c r="BP19" s="228">
        <f>BO19</f>
        <v>14</v>
      </c>
      <c r="BQ19" s="228">
        <f>BP19</f>
        <v>14</v>
      </c>
      <c r="BR19" s="228"/>
      <c r="BS19" s="228"/>
      <c r="BT19" s="228"/>
      <c r="BU19" s="228"/>
      <c r="BV19" s="228"/>
      <c r="BW19" s="228"/>
      <c r="BX19" s="228"/>
      <c r="BY19" s="228"/>
      <c r="BZ19" s="228"/>
      <c r="CA19" s="228"/>
      <c r="CB19" s="228"/>
      <c r="CC19" s="228"/>
      <c r="CD19" s="228"/>
      <c r="CE19" s="228"/>
      <c r="CF19" s="228"/>
      <c r="CH19" s="129">
        <v>42</v>
      </c>
    </row>
    <row r="20" spans="1:86" ht="12.75" customHeight="1" thickBot="1">
      <c r="A20" s="110"/>
      <c r="B20" s="1018" t="s">
        <v>47</v>
      </c>
      <c r="C20" s="101">
        <f>20*50%</f>
        <v>10</v>
      </c>
      <c r="D20" s="102">
        <f>20*50%</f>
        <v>10</v>
      </c>
      <c r="E20" s="102">
        <f>20*50%</f>
        <v>10</v>
      </c>
      <c r="F20" s="102">
        <f>20*50%</f>
        <v>10</v>
      </c>
      <c r="G20" s="102">
        <f t="shared" si="103"/>
        <v>0</v>
      </c>
      <c r="H20" s="102">
        <f t="shared" si="104"/>
        <v>0</v>
      </c>
      <c r="I20" s="102">
        <f t="shared" si="105"/>
        <v>0</v>
      </c>
      <c r="J20" s="102">
        <f t="shared" si="106"/>
        <v>216</v>
      </c>
      <c r="K20" s="154">
        <f t="shared" ref="K20" si="122">(AO20+BP20)*(1+$AL$58)</f>
        <v>324</v>
      </c>
      <c r="L20" s="101">
        <f t="shared" ref="L20" si="123">(AP20+BQ20)*(1+$AL$58)</f>
        <v>216</v>
      </c>
      <c r="M20" s="102">
        <f t="shared" si="107"/>
        <v>0</v>
      </c>
      <c r="N20" s="102">
        <f t="shared" si="108"/>
        <v>0</v>
      </c>
      <c r="O20" s="102">
        <f t="shared" si="109"/>
        <v>0</v>
      </c>
      <c r="P20" s="102">
        <f t="shared" si="110"/>
        <v>0</v>
      </c>
      <c r="Q20" s="102">
        <f t="shared" si="111"/>
        <v>0</v>
      </c>
      <c r="R20" s="102">
        <f t="shared" si="112"/>
        <v>0</v>
      </c>
      <c r="S20" s="102">
        <f t="shared" si="113"/>
        <v>0</v>
      </c>
      <c r="T20" s="102">
        <f t="shared" si="114"/>
        <v>0</v>
      </c>
      <c r="U20" s="102">
        <f t="shared" si="115"/>
        <v>0</v>
      </c>
      <c r="V20" s="102">
        <f t="shared" si="116"/>
        <v>0</v>
      </c>
      <c r="W20" s="154">
        <f t="shared" si="117"/>
        <v>0</v>
      </c>
      <c r="X20" s="101">
        <f t="shared" si="118"/>
        <v>0</v>
      </c>
      <c r="Y20" s="102">
        <f t="shared" si="119"/>
        <v>0</v>
      </c>
      <c r="Z20" s="102">
        <f t="shared" si="120"/>
        <v>0</v>
      </c>
      <c r="AA20" s="154">
        <f t="shared" si="121"/>
        <v>0</v>
      </c>
      <c r="AB20" s="1027">
        <f>SUM(C20:AA20)/2</f>
        <v>398</v>
      </c>
      <c r="AF20" s="225"/>
      <c r="AG20" s="228"/>
      <c r="AH20" s="228"/>
      <c r="AI20" s="228"/>
      <c r="AJ20" s="228"/>
      <c r="AK20" s="228"/>
      <c r="AL20" s="228"/>
      <c r="AM20" s="228"/>
      <c r="AN20" s="228">
        <f>540/3</f>
        <v>180</v>
      </c>
      <c r="AO20" s="228">
        <f>540/3+90</f>
        <v>270</v>
      </c>
      <c r="AP20" s="228">
        <f>540/3</f>
        <v>180</v>
      </c>
      <c r="AQ20" s="228"/>
      <c r="AR20" s="228"/>
      <c r="AS20" s="228"/>
      <c r="AT20" s="228"/>
      <c r="AU20" s="228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G20" s="225"/>
      <c r="BH20" s="228"/>
      <c r="BI20" s="228"/>
      <c r="BJ20" s="228"/>
      <c r="BK20" s="228"/>
      <c r="BL20" s="228"/>
      <c r="BM20" s="228"/>
      <c r="BN20" s="228"/>
      <c r="BO20" s="228"/>
      <c r="BP20" s="228"/>
      <c r="BQ20" s="228"/>
      <c r="BR20" s="228"/>
      <c r="BS20" s="228"/>
      <c r="BT20" s="228"/>
      <c r="BU20" s="228"/>
      <c r="BV20" s="228"/>
      <c r="BW20" s="228"/>
      <c r="BX20" s="228"/>
      <c r="BY20" s="228"/>
      <c r="BZ20" s="228"/>
      <c r="CA20" s="228"/>
      <c r="CB20" s="228"/>
      <c r="CC20" s="228"/>
      <c r="CD20" s="228"/>
      <c r="CE20" s="228"/>
      <c r="CF20" s="228"/>
      <c r="CH20" s="129">
        <v>0</v>
      </c>
    </row>
    <row r="21" spans="1:86" ht="12.75" customHeight="1">
      <c r="A21" s="122">
        <v>7</v>
      </c>
      <c r="B21" s="90" t="s">
        <v>694</v>
      </c>
      <c r="C21" s="239"/>
      <c r="D21" s="113"/>
      <c r="E21" s="124"/>
      <c r="F21" s="124"/>
      <c r="G21" s="124"/>
      <c r="H21" s="124"/>
      <c r="I21" s="124"/>
      <c r="J21" s="124"/>
      <c r="K21" s="240"/>
      <c r="L21" s="131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240"/>
      <c r="X21" s="133"/>
      <c r="Y21" s="124"/>
      <c r="Z21" s="124"/>
      <c r="AA21" s="240"/>
      <c r="AB21" s="1027">
        <f t="shared" si="1"/>
        <v>0</v>
      </c>
      <c r="AF21" s="225"/>
      <c r="AG21" s="229"/>
      <c r="AH21" s="229"/>
      <c r="AI21" s="229"/>
      <c r="AJ21" s="229"/>
      <c r="AK21" s="229"/>
      <c r="AL21" s="229"/>
      <c r="AM21" s="229"/>
      <c r="AN21" s="229"/>
      <c r="AO21" s="229"/>
      <c r="AP21" s="229"/>
      <c r="AQ21" s="229"/>
      <c r="AR21" s="229"/>
      <c r="AS21" s="229"/>
      <c r="AT21" s="229"/>
      <c r="AU21" s="229"/>
      <c r="AV21" s="229"/>
      <c r="AW21" s="229"/>
      <c r="AX21" s="229"/>
      <c r="AY21" s="229"/>
      <c r="AZ21" s="229"/>
      <c r="BA21" s="229"/>
      <c r="BB21" s="229"/>
      <c r="BC21" s="229"/>
      <c r="BD21" s="229"/>
      <c r="BE21" s="229"/>
      <c r="BG21" s="225"/>
      <c r="BH21" s="229"/>
      <c r="BI21" s="229"/>
      <c r="BJ21" s="229"/>
      <c r="BK21" s="229"/>
      <c r="BL21" s="229"/>
      <c r="BM21" s="229"/>
      <c r="BN21" s="229"/>
      <c r="BO21" s="229"/>
      <c r="BP21" s="229"/>
      <c r="BQ21" s="229"/>
      <c r="BR21" s="229"/>
      <c r="BS21" s="229"/>
      <c r="BT21" s="229"/>
      <c r="BU21" s="229"/>
      <c r="BV21" s="229"/>
      <c r="BW21" s="229"/>
      <c r="BX21" s="229"/>
      <c r="BY21" s="229"/>
      <c r="BZ21" s="229"/>
      <c r="CA21" s="229"/>
      <c r="CB21" s="229"/>
      <c r="CC21" s="229"/>
      <c r="CD21" s="229"/>
      <c r="CE21" s="229"/>
      <c r="CF21" s="229"/>
      <c r="CH21" s="129"/>
    </row>
    <row r="22" spans="1:86" ht="12.75" customHeight="1">
      <c r="A22" s="110"/>
      <c r="B22" s="1019" t="s">
        <v>46</v>
      </c>
      <c r="C22" s="101">
        <f>(AG22+BH22)*(1+$AL$58)</f>
        <v>0</v>
      </c>
      <c r="D22" s="102">
        <f t="shared" ref="D22:D23" si="124">(AH22+BI22)*(1+$AL$58)</f>
        <v>0</v>
      </c>
      <c r="E22" s="102">
        <f t="shared" ref="E22:E23" si="125">(AI22+BJ22)*(1+$AL$58)</f>
        <v>0</v>
      </c>
      <c r="F22" s="102">
        <f t="shared" ref="F22:F23" si="126">(AJ22+BK22)*(1+$AL$58)</f>
        <v>0</v>
      </c>
      <c r="G22" s="102">
        <f t="shared" ref="G22:G23" si="127">(AK22+BL22)*(1+$AL$58)</f>
        <v>0</v>
      </c>
      <c r="H22" s="102">
        <f t="shared" ref="H22:H23" si="128">(AL22+BM22)*(1+$AL$58)</f>
        <v>0</v>
      </c>
      <c r="I22" s="102">
        <f t="shared" ref="I22:I23" si="129">(AM22+BN22)*(1+$AL$58)</f>
        <v>0</v>
      </c>
      <c r="J22" s="102">
        <f t="shared" ref="J22:J23" si="130">(AN22+BO22)*(1+$AL$58)</f>
        <v>222.83999999999997</v>
      </c>
      <c r="K22" s="154">
        <f t="shared" ref="K22:K23" si="131">(AO22+BP22)*(1+$AL$58)</f>
        <v>227.04</v>
      </c>
      <c r="L22" s="101">
        <f t="shared" ref="L22:L23" si="132">(AP22+BQ22)*(1+$AL$58)</f>
        <v>227.72571428571428</v>
      </c>
      <c r="M22" s="102">
        <f t="shared" ref="M22:M23" si="133">(AQ22+BR22)*(1+$AL$58)</f>
        <v>227.72571428571428</v>
      </c>
      <c r="N22" s="102">
        <f t="shared" ref="N22:N23" si="134">(AR22+BS22)*(1+$AL$58)</f>
        <v>227.72571428571428</v>
      </c>
      <c r="O22" s="102">
        <f t="shared" ref="O22:O23" si="135">(AS22+BT22)*(1+$AL$58)</f>
        <v>223.52571428571429</v>
      </c>
      <c r="P22" s="102">
        <f t="shared" ref="P22:P23" si="136">(AT22+BU22)*(1+$AL$58)</f>
        <v>223.52571428571429</v>
      </c>
      <c r="Q22" s="102">
        <f t="shared" ref="Q22:Q23" si="137">(AU22+BV22)*(1+$AL$58)</f>
        <v>230.72571428571428</v>
      </c>
      <c r="R22" s="102">
        <f t="shared" ref="R22:R23" si="138">(AV22+BW22)*(1+$AL$58)</f>
        <v>230.72571428571428</v>
      </c>
      <c r="S22" s="102">
        <f t="shared" ref="S22:S23" si="139">(AW22+BX22)*(1+$AL$58)</f>
        <v>222.83999999999997</v>
      </c>
      <c r="T22" s="102">
        <f t="shared" ref="T22:T23" si="140">(AX22+BY22)*(1+$AL$58)</f>
        <v>0</v>
      </c>
      <c r="U22" s="102">
        <f t="shared" ref="U22:U23" si="141">(AY22+BZ22)*(1+$AL$58)</f>
        <v>0</v>
      </c>
      <c r="V22" s="102">
        <f t="shared" ref="V22:V23" si="142">(AZ22+CA22)*(1+$AL$58)</f>
        <v>0</v>
      </c>
      <c r="W22" s="154">
        <f t="shared" ref="W22:W23" si="143">(BA22+CB22)*(1+$AL$58)</f>
        <v>0</v>
      </c>
      <c r="X22" s="101">
        <f t="shared" ref="X22:X23" si="144">(BB22+CC22)*(1+$AL$58)</f>
        <v>0</v>
      </c>
      <c r="Y22" s="102">
        <f t="shared" ref="Y22:Y23" si="145">(BC22+CD22)*(1+$AL$58)</f>
        <v>0</v>
      </c>
      <c r="Z22" s="102">
        <f t="shared" ref="Z22:Z23" si="146">(BD22+CE22)*(1+$AL$58)</f>
        <v>0</v>
      </c>
      <c r="AA22" s="154">
        <f t="shared" ref="AA22:AA23" si="147">(BE22+CF22)*(1+$AL$58)</f>
        <v>0</v>
      </c>
      <c r="AB22" s="1027">
        <f t="shared" si="1"/>
        <v>2264.4</v>
      </c>
      <c r="AF22" s="129"/>
      <c r="AG22" s="228"/>
      <c r="AH22" s="228"/>
      <c r="AI22" s="228"/>
      <c r="AJ22" s="228"/>
      <c r="AK22" s="228"/>
      <c r="AL22" s="228"/>
      <c r="AM22" s="228"/>
      <c r="AN22" s="228"/>
      <c r="AO22" s="228">
        <f>14/4</f>
        <v>3.5</v>
      </c>
      <c r="AP22" s="228">
        <f>14/4+4/7</f>
        <v>4.0714285714285712</v>
      </c>
      <c r="AQ22" s="228">
        <f>14/4+4/7</f>
        <v>4.0714285714285712</v>
      </c>
      <c r="AR22" s="228">
        <f>14/4+4/7</f>
        <v>4.0714285714285712</v>
      </c>
      <c r="AS22" s="228">
        <f>4/7</f>
        <v>0.5714285714285714</v>
      </c>
      <c r="AT22" s="228">
        <f>4/7</f>
        <v>0.5714285714285714</v>
      </c>
      <c r="AU22" s="228">
        <f>12/2+4/7</f>
        <v>6.5714285714285712</v>
      </c>
      <c r="AV22" s="228">
        <f>12/2+4/7</f>
        <v>6.5714285714285712</v>
      </c>
      <c r="AW22" s="228"/>
      <c r="AX22" s="228"/>
      <c r="AY22" s="228"/>
      <c r="AZ22" s="228"/>
      <c r="BA22" s="228"/>
      <c r="BB22" s="228"/>
      <c r="BC22" s="228"/>
      <c r="BD22" s="228"/>
      <c r="BE22" s="228"/>
      <c r="BG22" s="129"/>
      <c r="BH22" s="228"/>
      <c r="BI22" s="228"/>
      <c r="BJ22" s="228"/>
      <c r="BK22" s="228"/>
      <c r="BL22" s="228"/>
      <c r="BM22" s="228"/>
      <c r="BN22" s="228"/>
      <c r="BO22" s="228">
        <f>CH22/10</f>
        <v>185.7</v>
      </c>
      <c r="BP22" s="228">
        <f>BO22</f>
        <v>185.7</v>
      </c>
      <c r="BQ22" s="228">
        <f t="shared" ref="BQ22:BX23" si="148">BP22</f>
        <v>185.7</v>
      </c>
      <c r="BR22" s="228">
        <f t="shared" si="148"/>
        <v>185.7</v>
      </c>
      <c r="BS22" s="228">
        <f t="shared" si="148"/>
        <v>185.7</v>
      </c>
      <c r="BT22" s="228">
        <f t="shared" si="148"/>
        <v>185.7</v>
      </c>
      <c r="BU22" s="228">
        <f t="shared" si="148"/>
        <v>185.7</v>
      </c>
      <c r="BV22" s="228">
        <f t="shared" si="148"/>
        <v>185.7</v>
      </c>
      <c r="BW22" s="228">
        <f t="shared" si="148"/>
        <v>185.7</v>
      </c>
      <c r="BX22" s="228">
        <f t="shared" si="148"/>
        <v>185.7</v>
      </c>
      <c r="BY22" s="228"/>
      <c r="BZ22" s="228"/>
      <c r="CA22" s="228"/>
      <c r="CB22" s="228"/>
      <c r="CC22" s="228"/>
      <c r="CD22" s="228"/>
      <c r="CE22" s="228"/>
      <c r="CF22" s="228"/>
      <c r="CH22" s="129">
        <v>1857</v>
      </c>
    </row>
    <row r="23" spans="1:86" ht="12.75" customHeight="1" thickBot="1">
      <c r="A23" s="110"/>
      <c r="B23" s="1019" t="s">
        <v>47</v>
      </c>
      <c r="C23" s="101">
        <f>(AG23+BH23)*(1+$AL$58)</f>
        <v>0</v>
      </c>
      <c r="D23" s="102">
        <f t="shared" si="124"/>
        <v>0</v>
      </c>
      <c r="E23" s="102">
        <f t="shared" si="125"/>
        <v>0</v>
      </c>
      <c r="F23" s="102">
        <f t="shared" si="126"/>
        <v>0</v>
      </c>
      <c r="G23" s="102">
        <f t="shared" si="127"/>
        <v>0</v>
      </c>
      <c r="H23" s="102">
        <f t="shared" si="128"/>
        <v>0</v>
      </c>
      <c r="I23" s="102">
        <f t="shared" si="129"/>
        <v>0</v>
      </c>
      <c r="J23" s="102">
        <f t="shared" si="130"/>
        <v>158.88</v>
      </c>
      <c r="K23" s="154">
        <f t="shared" si="131"/>
        <v>424.08</v>
      </c>
      <c r="L23" s="101">
        <f t="shared" si="132"/>
        <v>464.87999999999994</v>
      </c>
      <c r="M23" s="102">
        <f t="shared" si="133"/>
        <v>306.48</v>
      </c>
      <c r="N23" s="102">
        <f t="shared" si="134"/>
        <v>306.48</v>
      </c>
      <c r="O23" s="102">
        <f t="shared" si="135"/>
        <v>41.279999999999994</v>
      </c>
      <c r="P23" s="102">
        <f t="shared" si="136"/>
        <v>41.279999999999994</v>
      </c>
      <c r="Q23" s="102">
        <f t="shared" si="137"/>
        <v>338.87999999999994</v>
      </c>
      <c r="R23" s="102">
        <f t="shared" si="138"/>
        <v>338.87999999999994</v>
      </c>
      <c r="S23" s="102">
        <f t="shared" si="139"/>
        <v>125.28</v>
      </c>
      <c r="T23" s="102">
        <f t="shared" si="140"/>
        <v>0</v>
      </c>
      <c r="U23" s="102">
        <f t="shared" si="141"/>
        <v>0</v>
      </c>
      <c r="V23" s="102">
        <f t="shared" si="142"/>
        <v>0</v>
      </c>
      <c r="W23" s="154">
        <f t="shared" si="143"/>
        <v>0</v>
      </c>
      <c r="X23" s="101">
        <f t="shared" si="144"/>
        <v>0</v>
      </c>
      <c r="Y23" s="102">
        <f t="shared" si="145"/>
        <v>0</v>
      </c>
      <c r="Z23" s="102">
        <f t="shared" si="146"/>
        <v>0</v>
      </c>
      <c r="AA23" s="154">
        <f t="shared" si="147"/>
        <v>0</v>
      </c>
      <c r="AB23" s="1027">
        <f t="shared" si="1"/>
        <v>2546.4</v>
      </c>
      <c r="AF23" s="129"/>
      <c r="AG23" s="228"/>
      <c r="AH23" s="228"/>
      <c r="AI23" s="228"/>
      <c r="AJ23" s="228"/>
      <c r="AK23" s="228"/>
      <c r="AL23" s="228"/>
      <c r="AM23" s="228"/>
      <c r="AN23" s="228">
        <f>396/3</f>
        <v>132</v>
      </c>
      <c r="AO23" s="228">
        <f>396/3+(442*2)/4</f>
        <v>353</v>
      </c>
      <c r="AP23" s="228">
        <f>396/3+(442*2)/4+238/7</f>
        <v>387</v>
      </c>
      <c r="AQ23" s="228">
        <f>(442*2)/4+238/7</f>
        <v>255</v>
      </c>
      <c r="AR23" s="228">
        <f>(442*2)/4+238/7</f>
        <v>255</v>
      </c>
      <c r="AS23" s="228">
        <v>34</v>
      </c>
      <c r="AT23" s="228">
        <v>34</v>
      </c>
      <c r="AU23" s="228">
        <f>288/2+312/3+238/7</f>
        <v>282</v>
      </c>
      <c r="AV23" s="228">
        <f>288/2+312/3+238/7</f>
        <v>282</v>
      </c>
      <c r="AW23" s="228">
        <f>312/3</f>
        <v>104</v>
      </c>
      <c r="AX23" s="228"/>
      <c r="AY23" s="228"/>
      <c r="AZ23" s="228"/>
      <c r="BA23" s="228"/>
      <c r="BB23" s="228"/>
      <c r="BC23" s="228"/>
      <c r="BD23" s="228"/>
      <c r="BE23" s="228"/>
      <c r="BG23" s="129"/>
      <c r="BH23" s="228"/>
      <c r="BI23" s="228"/>
      <c r="BJ23" s="228"/>
      <c r="BK23" s="228"/>
      <c r="BL23" s="228"/>
      <c r="BM23" s="228"/>
      <c r="BN23" s="228"/>
      <c r="BO23" s="228">
        <f>CH23/10</f>
        <v>0.4</v>
      </c>
      <c r="BP23" s="228">
        <f>BO23</f>
        <v>0.4</v>
      </c>
      <c r="BQ23" s="228">
        <f t="shared" si="148"/>
        <v>0.4</v>
      </c>
      <c r="BR23" s="228">
        <f t="shared" si="148"/>
        <v>0.4</v>
      </c>
      <c r="BS23" s="228">
        <f t="shared" si="148"/>
        <v>0.4</v>
      </c>
      <c r="BT23" s="228">
        <f t="shared" si="148"/>
        <v>0.4</v>
      </c>
      <c r="BU23" s="228">
        <f t="shared" si="148"/>
        <v>0.4</v>
      </c>
      <c r="BV23" s="228">
        <f t="shared" si="148"/>
        <v>0.4</v>
      </c>
      <c r="BW23" s="228">
        <f t="shared" si="148"/>
        <v>0.4</v>
      </c>
      <c r="BX23" s="228">
        <f t="shared" si="148"/>
        <v>0.4</v>
      </c>
      <c r="BY23" s="228"/>
      <c r="BZ23" s="228"/>
      <c r="CA23" s="228"/>
      <c r="CB23" s="228"/>
      <c r="CC23" s="228"/>
      <c r="CD23" s="228"/>
      <c r="CE23" s="228"/>
      <c r="CF23" s="228"/>
      <c r="CH23" s="129">
        <v>4</v>
      </c>
    </row>
    <row r="24" spans="1:86" ht="12.75" customHeight="1">
      <c r="A24" s="122">
        <v>8</v>
      </c>
      <c r="B24" s="90" t="s">
        <v>699</v>
      </c>
      <c r="C24" s="239"/>
      <c r="D24" s="113"/>
      <c r="E24" s="124"/>
      <c r="F24" s="124"/>
      <c r="G24" s="124"/>
      <c r="H24" s="124"/>
      <c r="I24" s="124"/>
      <c r="J24" s="124"/>
      <c r="K24" s="240"/>
      <c r="L24" s="131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240"/>
      <c r="X24" s="133"/>
      <c r="Y24" s="124"/>
      <c r="Z24" s="124"/>
      <c r="AA24" s="240"/>
      <c r="AB24" s="1027">
        <f t="shared" si="1"/>
        <v>0</v>
      </c>
      <c r="AF24" s="129"/>
      <c r="AG24" s="229"/>
      <c r="AH24" s="229"/>
      <c r="AI24" s="229"/>
      <c r="AJ24" s="229"/>
      <c r="AK24" s="229"/>
      <c r="AL24" s="229"/>
      <c r="AM24" s="229"/>
      <c r="AN24" s="229"/>
      <c r="AO24" s="229"/>
      <c r="AP24" s="229"/>
      <c r="AQ24" s="229"/>
      <c r="AR24" s="229"/>
      <c r="AS24" s="229"/>
      <c r="AT24" s="229"/>
      <c r="AU24" s="229"/>
      <c r="AV24" s="229"/>
      <c r="AW24" s="229"/>
      <c r="AX24" s="229"/>
      <c r="AY24" s="229"/>
      <c r="AZ24" s="229"/>
      <c r="BA24" s="229"/>
      <c r="BB24" s="229"/>
      <c r="BC24" s="229"/>
      <c r="BD24" s="229"/>
      <c r="BE24" s="229"/>
      <c r="BG24" s="129"/>
      <c r="BH24" s="229"/>
      <c r="BI24" s="229"/>
      <c r="BJ24" s="229"/>
      <c r="BK24" s="229"/>
      <c r="BL24" s="229"/>
      <c r="BM24" s="229"/>
      <c r="BN24" s="229"/>
      <c r="BO24" s="229"/>
      <c r="BP24" s="229"/>
      <c r="BQ24" s="229"/>
      <c r="BR24" s="229"/>
      <c r="BS24" s="229"/>
      <c r="BT24" s="229"/>
      <c r="BU24" s="229"/>
      <c r="BV24" s="229"/>
      <c r="BW24" s="229"/>
      <c r="BX24" s="229"/>
      <c r="BY24" s="229"/>
      <c r="BZ24" s="229"/>
      <c r="CA24" s="229"/>
      <c r="CB24" s="229"/>
      <c r="CC24" s="229"/>
      <c r="CD24" s="229"/>
      <c r="CE24" s="229"/>
      <c r="CF24" s="229"/>
      <c r="CH24" s="129"/>
    </row>
    <row r="25" spans="1:86" ht="12.75" customHeight="1">
      <c r="A25" s="110"/>
      <c r="B25" s="1018" t="s">
        <v>46</v>
      </c>
      <c r="C25" s="101">
        <f>(AG25+BH25)*(1+$AL$58)</f>
        <v>0</v>
      </c>
      <c r="D25" s="102">
        <f t="shared" ref="D25:D26" si="149">(AH25+BI25)*(1+$AL$58)</f>
        <v>0</v>
      </c>
      <c r="E25" s="102">
        <f t="shared" ref="E25:E26" si="150">(AI25+BJ25)*(1+$AL$58)</f>
        <v>0</v>
      </c>
      <c r="F25" s="102">
        <f t="shared" ref="F25:F26" si="151">(AJ25+BK25)*(1+$AL$58)</f>
        <v>0</v>
      </c>
      <c r="G25" s="102">
        <f t="shared" ref="G25:G26" si="152">(AK25+BL25)*(1+$AL$58)</f>
        <v>0</v>
      </c>
      <c r="H25" s="102">
        <f t="shared" ref="H25:H26" si="153">(AL25+BM25)*(1+$AL$58)</f>
        <v>0</v>
      </c>
      <c r="I25" s="102">
        <f t="shared" ref="I25:I26" si="154">(AM25+BN25)*(1+$AL$58)</f>
        <v>0</v>
      </c>
      <c r="J25" s="102">
        <f t="shared" ref="J25:J26" si="155">(AN25+BO25)*(1+$AL$58)</f>
        <v>0</v>
      </c>
      <c r="K25" s="154">
        <f t="shared" ref="K25:K26" si="156">(AO25+BP25)*(1+$AL$58)</f>
        <v>9.7333333333333325</v>
      </c>
      <c r="L25" s="101">
        <f t="shared" ref="L25:L26" si="157">(AP25+BQ25)*(1+$AL$58)</f>
        <v>9.7333333333333325</v>
      </c>
      <c r="M25" s="102">
        <f t="shared" ref="M25:M26" si="158">(AQ25+BR25)*(1+$AL$58)</f>
        <v>9.7333333333333325</v>
      </c>
      <c r="N25" s="102">
        <f t="shared" ref="N25:N26" si="159">(AR25+BS25)*(1+$AL$58)</f>
        <v>9.7333333333333325</v>
      </c>
      <c r="O25" s="102">
        <f t="shared" ref="O25:O26" si="160">(AS25+BT25)*(1+$AL$58)</f>
        <v>9.7333333333333325</v>
      </c>
      <c r="P25" s="102">
        <f t="shared" ref="P25:P26" si="161">(AT25+BU25)*(1+$AL$58)</f>
        <v>9.7333333333333325</v>
      </c>
      <c r="Q25" s="102">
        <f t="shared" ref="Q25:Q26" si="162">(AU25+BV25)*(1+$AL$58)</f>
        <v>9.7333333333333325</v>
      </c>
      <c r="R25" s="102">
        <f t="shared" ref="R25:R26" si="163">(AV25+BW25)*(1+$AL$58)</f>
        <v>9.7333333333333325</v>
      </c>
      <c r="S25" s="102">
        <f t="shared" ref="S25:S26" si="164">(AW25+BX25)*(1+$AL$58)</f>
        <v>9.7333333333333325</v>
      </c>
      <c r="T25" s="102">
        <f t="shared" ref="T25:T26" si="165">(AX25+BY25)*(1+$AL$58)</f>
        <v>0</v>
      </c>
      <c r="U25" s="102">
        <f t="shared" ref="U25:U26" si="166">(AY25+BZ25)*(1+$AL$58)</f>
        <v>0</v>
      </c>
      <c r="V25" s="102">
        <f t="shared" ref="V25:V26" si="167">(AZ25+CA25)*(1+$AL$58)</f>
        <v>0</v>
      </c>
      <c r="W25" s="154">
        <f t="shared" ref="W25:W26" si="168">(BA25+CB25)*(1+$AL$58)</f>
        <v>0</v>
      </c>
      <c r="X25" s="101">
        <f t="shared" ref="X25:X26" si="169">(BB25+CC25)*(1+$AL$58)</f>
        <v>0</v>
      </c>
      <c r="Y25" s="102">
        <f t="shared" ref="Y25:Y26" si="170">(BC25+CD25)*(1+$AL$58)</f>
        <v>0</v>
      </c>
      <c r="Z25" s="102">
        <f t="shared" ref="Z25:Z26" si="171">(BD25+CE25)*(1+$AL$58)</f>
        <v>0</v>
      </c>
      <c r="AA25" s="154">
        <f t="shared" ref="AA25:AA26" si="172">(BE25+CF25)*(1+$AL$58)</f>
        <v>0</v>
      </c>
      <c r="AB25" s="1027">
        <f>SUM(C25:AA25)/2</f>
        <v>43.8</v>
      </c>
      <c r="AF25" s="129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G25" s="129"/>
      <c r="BH25" s="228"/>
      <c r="BI25" s="228"/>
      <c r="BJ25" s="228"/>
      <c r="BK25" s="228"/>
      <c r="BL25" s="228"/>
      <c r="BM25" s="228"/>
      <c r="BN25" s="228"/>
      <c r="BO25" s="228"/>
      <c r="BP25" s="228">
        <f>CH25/9</f>
        <v>8.1111111111111107</v>
      </c>
      <c r="BQ25" s="228">
        <f>BP25</f>
        <v>8.1111111111111107</v>
      </c>
      <c r="BR25" s="228">
        <f t="shared" ref="BR25:BX26" si="173">BQ25</f>
        <v>8.1111111111111107</v>
      </c>
      <c r="BS25" s="228">
        <f t="shared" si="173"/>
        <v>8.1111111111111107</v>
      </c>
      <c r="BT25" s="228">
        <f t="shared" si="173"/>
        <v>8.1111111111111107</v>
      </c>
      <c r="BU25" s="228">
        <f t="shared" si="173"/>
        <v>8.1111111111111107</v>
      </c>
      <c r="BV25" s="228">
        <f t="shared" si="173"/>
        <v>8.1111111111111107</v>
      </c>
      <c r="BW25" s="228">
        <f t="shared" si="173"/>
        <v>8.1111111111111107</v>
      </c>
      <c r="BX25" s="228">
        <f t="shared" si="173"/>
        <v>8.1111111111111107</v>
      </c>
      <c r="BY25" s="228"/>
      <c r="BZ25" s="228"/>
      <c r="CA25" s="228"/>
      <c r="CB25" s="228"/>
      <c r="CC25" s="228"/>
      <c r="CD25" s="228"/>
      <c r="CE25" s="228"/>
      <c r="CF25" s="228"/>
      <c r="CH25" s="129">
        <v>73</v>
      </c>
    </row>
    <row r="26" spans="1:86" ht="12.75" customHeight="1" thickBot="1">
      <c r="A26" s="110"/>
      <c r="B26" s="1018" t="s">
        <v>47</v>
      </c>
      <c r="C26" s="101">
        <f>(AG26+BH26)*(1+$AL$58)</f>
        <v>0</v>
      </c>
      <c r="D26" s="102">
        <f t="shared" si="149"/>
        <v>0</v>
      </c>
      <c r="E26" s="102">
        <f t="shared" si="150"/>
        <v>0</v>
      </c>
      <c r="F26" s="102">
        <f t="shared" si="151"/>
        <v>0</v>
      </c>
      <c r="G26" s="102">
        <f t="shared" si="152"/>
        <v>0</v>
      </c>
      <c r="H26" s="102">
        <f t="shared" si="153"/>
        <v>0</v>
      </c>
      <c r="I26" s="102">
        <f t="shared" si="154"/>
        <v>0</v>
      </c>
      <c r="J26" s="102">
        <f t="shared" si="155"/>
        <v>0</v>
      </c>
      <c r="K26" s="154">
        <f t="shared" si="156"/>
        <v>24.8</v>
      </c>
      <c r="L26" s="101">
        <f t="shared" si="157"/>
        <v>24.8</v>
      </c>
      <c r="M26" s="102">
        <f t="shared" si="158"/>
        <v>24.8</v>
      </c>
      <c r="N26" s="102">
        <f t="shared" si="159"/>
        <v>24.8</v>
      </c>
      <c r="O26" s="102">
        <f t="shared" si="160"/>
        <v>24.8</v>
      </c>
      <c r="P26" s="102">
        <f t="shared" si="161"/>
        <v>24.8</v>
      </c>
      <c r="Q26" s="102">
        <f t="shared" si="162"/>
        <v>24.8</v>
      </c>
      <c r="R26" s="102">
        <f t="shared" si="163"/>
        <v>24.8</v>
      </c>
      <c r="S26" s="102">
        <f t="shared" si="164"/>
        <v>24.8</v>
      </c>
      <c r="T26" s="102">
        <f t="shared" si="165"/>
        <v>0</v>
      </c>
      <c r="U26" s="102">
        <f t="shared" si="166"/>
        <v>0</v>
      </c>
      <c r="V26" s="102">
        <f t="shared" si="167"/>
        <v>0</v>
      </c>
      <c r="W26" s="154">
        <f t="shared" si="168"/>
        <v>0</v>
      </c>
      <c r="X26" s="101">
        <f t="shared" si="169"/>
        <v>0</v>
      </c>
      <c r="Y26" s="102">
        <f t="shared" si="170"/>
        <v>0</v>
      </c>
      <c r="Z26" s="102">
        <f t="shared" si="171"/>
        <v>0</v>
      </c>
      <c r="AA26" s="154">
        <f t="shared" si="172"/>
        <v>0</v>
      </c>
      <c r="AB26" s="1027">
        <f>SUM(C26:AA26)/2</f>
        <v>111.60000000000002</v>
      </c>
      <c r="AF26" s="129"/>
      <c r="AG26" s="228"/>
      <c r="AH26" s="228"/>
      <c r="AI26" s="228"/>
      <c r="AJ26" s="228"/>
      <c r="AK26" s="228"/>
      <c r="AL26" s="228"/>
      <c r="AM26" s="228"/>
      <c r="AN26" s="228"/>
      <c r="AO26" s="228">
        <f t="shared" ref="AO26:AW26" si="174">180/9</f>
        <v>20</v>
      </c>
      <c r="AP26" s="228">
        <f t="shared" si="174"/>
        <v>20</v>
      </c>
      <c r="AQ26" s="228">
        <f t="shared" si="174"/>
        <v>20</v>
      </c>
      <c r="AR26" s="228">
        <f t="shared" si="174"/>
        <v>20</v>
      </c>
      <c r="AS26" s="228">
        <f t="shared" si="174"/>
        <v>20</v>
      </c>
      <c r="AT26" s="228">
        <f t="shared" si="174"/>
        <v>20</v>
      </c>
      <c r="AU26" s="228">
        <f t="shared" si="174"/>
        <v>20</v>
      </c>
      <c r="AV26" s="228">
        <f t="shared" si="174"/>
        <v>20</v>
      </c>
      <c r="AW26" s="228">
        <f t="shared" si="174"/>
        <v>20</v>
      </c>
      <c r="AX26" s="228"/>
      <c r="AY26" s="228"/>
      <c r="AZ26" s="228"/>
      <c r="BA26" s="228"/>
      <c r="BB26" s="228"/>
      <c r="BC26" s="228"/>
      <c r="BD26" s="228"/>
      <c r="BE26" s="228"/>
      <c r="BG26" s="129"/>
      <c r="BH26" s="228"/>
      <c r="BI26" s="228"/>
      <c r="BJ26" s="228"/>
      <c r="BK26" s="228"/>
      <c r="BL26" s="228"/>
      <c r="BM26" s="228"/>
      <c r="BN26" s="228"/>
      <c r="BO26" s="228"/>
      <c r="BP26" s="228">
        <f>CH26/9</f>
        <v>0.66666666666666663</v>
      </c>
      <c r="BQ26" s="228">
        <f>BP26</f>
        <v>0.66666666666666663</v>
      </c>
      <c r="BR26" s="228">
        <f t="shared" si="173"/>
        <v>0.66666666666666663</v>
      </c>
      <c r="BS26" s="228">
        <f t="shared" si="173"/>
        <v>0.66666666666666663</v>
      </c>
      <c r="BT26" s="228">
        <f t="shared" si="173"/>
        <v>0.66666666666666663</v>
      </c>
      <c r="BU26" s="228">
        <f t="shared" si="173"/>
        <v>0.66666666666666663</v>
      </c>
      <c r="BV26" s="228">
        <f t="shared" si="173"/>
        <v>0.66666666666666663</v>
      </c>
      <c r="BW26" s="228">
        <f t="shared" si="173"/>
        <v>0.66666666666666663</v>
      </c>
      <c r="BX26" s="228">
        <f t="shared" si="173"/>
        <v>0.66666666666666663</v>
      </c>
      <c r="BY26" s="228"/>
      <c r="BZ26" s="228"/>
      <c r="CA26" s="228"/>
      <c r="CB26" s="228"/>
      <c r="CC26" s="228"/>
      <c r="CD26" s="228"/>
      <c r="CE26" s="228"/>
      <c r="CF26" s="228"/>
      <c r="CH26" s="129">
        <v>6</v>
      </c>
    </row>
    <row r="27" spans="1:86" ht="12.75" customHeight="1">
      <c r="A27" s="122">
        <v>9</v>
      </c>
      <c r="B27" s="90" t="s">
        <v>703</v>
      </c>
      <c r="C27" s="239"/>
      <c r="D27" s="113"/>
      <c r="E27" s="124"/>
      <c r="F27" s="124"/>
      <c r="G27" s="124"/>
      <c r="H27" s="124"/>
      <c r="I27" s="124"/>
      <c r="J27" s="124"/>
      <c r="K27" s="240"/>
      <c r="L27" s="131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240"/>
      <c r="X27" s="133"/>
      <c r="Y27" s="124"/>
      <c r="Z27" s="124"/>
      <c r="AA27" s="240"/>
      <c r="AB27" s="1027">
        <f t="shared" si="1"/>
        <v>0</v>
      </c>
      <c r="AF27" s="129"/>
      <c r="AG27" s="229"/>
      <c r="AH27" s="229"/>
      <c r="AI27" s="229"/>
      <c r="AJ27" s="229"/>
      <c r="AK27" s="229"/>
      <c r="AL27" s="229"/>
      <c r="AM27" s="229"/>
      <c r="AN27" s="229"/>
      <c r="AO27" s="229"/>
      <c r="AP27" s="229"/>
      <c r="AQ27" s="229"/>
      <c r="AR27" s="229"/>
      <c r="AS27" s="229"/>
      <c r="AT27" s="229"/>
      <c r="AU27" s="229"/>
      <c r="AV27" s="229"/>
      <c r="AW27" s="229"/>
      <c r="AX27" s="229"/>
      <c r="AY27" s="229"/>
      <c r="AZ27" s="229"/>
      <c r="BA27" s="229"/>
      <c r="BB27" s="229"/>
      <c r="BC27" s="229"/>
      <c r="BD27" s="229"/>
      <c r="BE27" s="229"/>
      <c r="BG27" s="129"/>
      <c r="BH27" s="229"/>
      <c r="BI27" s="229"/>
      <c r="BJ27" s="229"/>
      <c r="BK27" s="229"/>
      <c r="BL27" s="229"/>
      <c r="BM27" s="229"/>
      <c r="BN27" s="229"/>
      <c r="BO27" s="229"/>
      <c r="BP27" s="229"/>
      <c r="BQ27" s="229"/>
      <c r="BR27" s="229"/>
      <c r="BS27" s="229"/>
      <c r="BT27" s="229"/>
      <c r="BU27" s="229"/>
      <c r="BV27" s="229"/>
      <c r="BW27" s="229"/>
      <c r="BX27" s="229"/>
      <c r="BY27" s="229"/>
      <c r="BZ27" s="229"/>
      <c r="CA27" s="229"/>
      <c r="CB27" s="229"/>
      <c r="CC27" s="229"/>
      <c r="CD27" s="229"/>
      <c r="CE27" s="229"/>
      <c r="CF27" s="229"/>
      <c r="CH27" s="129"/>
    </row>
    <row r="28" spans="1:86" ht="12.75" customHeight="1">
      <c r="A28" s="110"/>
      <c r="B28" s="100" t="s">
        <v>46</v>
      </c>
      <c r="C28" s="101">
        <f>(AG28+BH28)*(1+$AL$58)</f>
        <v>0</v>
      </c>
      <c r="D28" s="102">
        <f t="shared" ref="D28:D29" si="175">(AH28+BI28)*(1+$AL$58)</f>
        <v>0</v>
      </c>
      <c r="E28" s="102">
        <f t="shared" ref="E28:E29" si="176">(AI28+BJ28)*(1+$AL$58)</f>
        <v>0</v>
      </c>
      <c r="F28" s="102">
        <f t="shared" ref="F28:F29" si="177">(AJ28+BK28)*(1+$AL$58)</f>
        <v>0</v>
      </c>
      <c r="G28" s="102">
        <f t="shared" ref="G28:G29" si="178">(AK28+BL28)*(1+$AL$58)</f>
        <v>0</v>
      </c>
      <c r="H28" s="102">
        <f t="shared" ref="H28:H29" si="179">(AL28+BM28)*(1+$AL$58)</f>
        <v>0</v>
      </c>
      <c r="I28" s="102">
        <f t="shared" ref="I28:I29" si="180">(AM28+BN28)*(1+$AL$58)</f>
        <v>0</v>
      </c>
      <c r="J28" s="102">
        <f t="shared" ref="J28:J29" si="181">(AN28+BO28)*(1+$AL$58)</f>
        <v>0</v>
      </c>
      <c r="K28" s="154">
        <f t="shared" ref="K28:K29" si="182">(AO28+BP28)*(1+$AL$58)</f>
        <v>0</v>
      </c>
      <c r="L28" s="101">
        <f t="shared" ref="L28:L29" si="183">(AP28+BQ28)*(1+$AL$58)</f>
        <v>0</v>
      </c>
      <c r="M28" s="102">
        <f t="shared" ref="M28:M29" si="184">(AQ28+BR28)*(1+$AL$58)</f>
        <v>0</v>
      </c>
      <c r="N28" s="102">
        <f>(AR28+BS28)*(1+$AL$58)</f>
        <v>0</v>
      </c>
      <c r="O28" s="102">
        <f t="shared" ref="O28:O29" si="185">(AS28+BT28)*(1+$AL$58)</f>
        <v>0</v>
      </c>
      <c r="P28" s="102">
        <f>(AT28+BU28)*(1+$AL$58)</f>
        <v>280.45714285714286</v>
      </c>
      <c r="Q28" s="102">
        <f t="shared" ref="Q28:Q29" si="186">(AU28+BV28)*(1+$AL$58)</f>
        <v>122.05714285714285</v>
      </c>
      <c r="R28" s="102">
        <f t="shared" ref="R28:R29" si="187">(AV28+BW28)*(1+$AL$58)</f>
        <v>118.45714285714284</v>
      </c>
      <c r="S28" s="102">
        <f t="shared" ref="S28:S29" si="188">(AW28+BX28)*(1+$AL$58)</f>
        <v>118.45714285714284</v>
      </c>
      <c r="T28" s="102">
        <f t="shared" ref="T28:T29" si="189">(AX28+BY28)*(1+$AL$58)</f>
        <v>118.45714285714284</v>
      </c>
      <c r="U28" s="102">
        <f t="shared" ref="U28:U29" si="190">(AY28+BZ28)*(1+$AL$58)</f>
        <v>118.45714285714284</v>
      </c>
      <c r="V28" s="102">
        <f t="shared" ref="V28:V29" si="191">(AZ28+CA28)*(1+$AL$58)</f>
        <v>100.66666666666666</v>
      </c>
      <c r="W28" s="154">
        <f t="shared" ref="W28:W29" si="192">(BA28+CB28)*(1+$AL$58)</f>
        <v>4.8</v>
      </c>
      <c r="X28" s="101">
        <f t="shared" ref="X28:X29" si="193">(BB28+CC28)*(1+$AL$58)</f>
        <v>0</v>
      </c>
      <c r="Y28" s="102">
        <f t="shared" ref="Y28:Y29" si="194">(BC28+CD28)*(1+$AL$58)</f>
        <v>0</v>
      </c>
      <c r="Z28" s="102">
        <f t="shared" ref="Z28:Z29" si="195">(BD28+CE28)*(1+$AL$58)</f>
        <v>0</v>
      </c>
      <c r="AA28" s="154">
        <f t="shared" ref="AA28:AA29" si="196">(BE28+CF28)*(1+$AL$58)</f>
        <v>0</v>
      </c>
      <c r="AB28" s="1027">
        <f>SUM(C28:AA28)/3</f>
        <v>327.26984126984115</v>
      </c>
      <c r="AF28" s="129"/>
      <c r="AG28" s="228"/>
      <c r="AH28" s="228"/>
      <c r="AI28" s="228"/>
      <c r="AJ28" s="228"/>
      <c r="AK28" s="228"/>
      <c r="AL28" s="228"/>
      <c r="AM28" s="228"/>
      <c r="AN28" s="228"/>
      <c r="AO28" s="228"/>
      <c r="AP28" s="228"/>
      <c r="AQ28" s="228"/>
      <c r="AR28" s="228"/>
      <c r="AS28" s="228"/>
      <c r="AT28" s="228">
        <f>593/7+6/2+132</f>
        <v>219.71428571428572</v>
      </c>
      <c r="AU28" s="228">
        <f>593/7+6/2</f>
        <v>87.714285714285708</v>
      </c>
      <c r="AV28" s="228">
        <f t="shared" ref="AV28:AX28" si="197">593/7</f>
        <v>84.714285714285708</v>
      </c>
      <c r="AW28" s="228">
        <f t="shared" si="197"/>
        <v>84.714285714285708</v>
      </c>
      <c r="AX28" s="228">
        <f t="shared" si="197"/>
        <v>84.714285714285708</v>
      </c>
      <c r="AY28" s="228">
        <f>593/7</f>
        <v>84.714285714285708</v>
      </c>
      <c r="AZ28" s="228">
        <f>593/9+8/2</f>
        <v>69.888888888888886</v>
      </c>
      <c r="BA28" s="228">
        <f>8/2</f>
        <v>4</v>
      </c>
      <c r="BB28" s="228"/>
      <c r="BC28" s="228"/>
      <c r="BD28" s="228"/>
      <c r="BE28" s="228"/>
      <c r="BG28" s="129"/>
      <c r="BH28" s="228"/>
      <c r="BI28" s="228"/>
      <c r="BJ28" s="228"/>
      <c r="BK28" s="228"/>
      <c r="BL28" s="228"/>
      <c r="BM28" s="228"/>
      <c r="BN28" s="228"/>
      <c r="BO28" s="228"/>
      <c r="BP28" s="228"/>
      <c r="BQ28" s="228"/>
      <c r="BR28" s="228"/>
      <c r="BS28" s="228"/>
      <c r="BT28" s="228"/>
      <c r="BU28" s="228">
        <v>14</v>
      </c>
      <c r="BV28" s="228">
        <v>14</v>
      </c>
      <c r="BW28" s="228">
        <v>14</v>
      </c>
      <c r="BX28" s="228">
        <v>14</v>
      </c>
      <c r="BY28" s="228">
        <v>14</v>
      </c>
      <c r="BZ28" s="228">
        <v>14</v>
      </c>
      <c r="CA28" s="228">
        <v>14</v>
      </c>
      <c r="CB28" s="228"/>
      <c r="CC28" s="228"/>
      <c r="CD28" s="228"/>
      <c r="CE28" s="228"/>
      <c r="CF28" s="228"/>
      <c r="CH28" s="129">
        <v>100</v>
      </c>
    </row>
    <row r="29" spans="1:86" ht="12.75" customHeight="1" thickBot="1">
      <c r="A29" s="110"/>
      <c r="B29" s="100" t="s">
        <v>47</v>
      </c>
      <c r="C29" s="101">
        <f>(AG29+BH29)*(1+$AL$58)</f>
        <v>0</v>
      </c>
      <c r="D29" s="102">
        <f t="shared" si="175"/>
        <v>0</v>
      </c>
      <c r="E29" s="102">
        <f t="shared" si="176"/>
        <v>0</v>
      </c>
      <c r="F29" s="102">
        <f t="shared" si="177"/>
        <v>0</v>
      </c>
      <c r="G29" s="102">
        <f t="shared" si="178"/>
        <v>0</v>
      </c>
      <c r="H29" s="102">
        <f t="shared" si="179"/>
        <v>0</v>
      </c>
      <c r="I29" s="102">
        <f t="shared" si="180"/>
        <v>0</v>
      </c>
      <c r="J29" s="102">
        <f t="shared" si="181"/>
        <v>0</v>
      </c>
      <c r="K29" s="154">
        <f t="shared" si="182"/>
        <v>0</v>
      </c>
      <c r="L29" s="101">
        <f t="shared" si="183"/>
        <v>0</v>
      </c>
      <c r="M29" s="102">
        <f t="shared" si="184"/>
        <v>0</v>
      </c>
      <c r="N29" s="102">
        <f>(AR29+BS29)*(1+$AL$58)</f>
        <v>0</v>
      </c>
      <c r="O29" s="102">
        <f t="shared" si="185"/>
        <v>0</v>
      </c>
      <c r="P29" s="102">
        <f>(AT29+BU29)*(1+$AL$58)</f>
        <v>492.68571428571425</v>
      </c>
      <c r="Q29" s="102">
        <f t="shared" si="186"/>
        <v>348.68571428571425</v>
      </c>
      <c r="R29" s="102">
        <f t="shared" si="187"/>
        <v>300.68571428571431</v>
      </c>
      <c r="S29" s="102">
        <f t="shared" si="188"/>
        <v>300.68571428571431</v>
      </c>
      <c r="T29" s="102">
        <f t="shared" si="189"/>
        <v>300.68571428571431</v>
      </c>
      <c r="U29" s="102">
        <f t="shared" si="190"/>
        <v>300.68571428571431</v>
      </c>
      <c r="V29" s="102">
        <f t="shared" si="191"/>
        <v>390.68571428571425</v>
      </c>
      <c r="W29" s="154">
        <f t="shared" si="192"/>
        <v>90</v>
      </c>
      <c r="X29" s="101">
        <f t="shared" si="193"/>
        <v>0</v>
      </c>
      <c r="Y29" s="102">
        <f t="shared" si="194"/>
        <v>0</v>
      </c>
      <c r="Z29" s="102">
        <f t="shared" si="195"/>
        <v>0</v>
      </c>
      <c r="AA29" s="154">
        <f t="shared" si="196"/>
        <v>0</v>
      </c>
      <c r="AB29" s="1027">
        <f>SUM(C29:AA29)/3</f>
        <v>841.6</v>
      </c>
      <c r="AF29" s="129"/>
      <c r="AG29" s="228"/>
      <c r="AH29" s="228"/>
      <c r="AI29" s="228"/>
      <c r="AJ29" s="228"/>
      <c r="AK29" s="228"/>
      <c r="AL29" s="228"/>
      <c r="AM29" s="228"/>
      <c r="AN29" s="228"/>
      <c r="AO29" s="228"/>
      <c r="AP29" s="228"/>
      <c r="AQ29" s="228"/>
      <c r="AR29" s="228"/>
      <c r="AS29" s="228"/>
      <c r="AT29" s="228">
        <f>1750/7+80/2+120</f>
        <v>410</v>
      </c>
      <c r="AU29" s="228">
        <f>1750/7+80/2</f>
        <v>290</v>
      </c>
      <c r="AV29" s="228">
        <f>1750/7</f>
        <v>250</v>
      </c>
      <c r="AW29" s="228">
        <f t="shared" ref="AW29:AY29" si="198">1750/7</f>
        <v>250</v>
      </c>
      <c r="AX29" s="228">
        <f t="shared" si="198"/>
        <v>250</v>
      </c>
      <c r="AY29" s="228">
        <f t="shared" si="198"/>
        <v>250</v>
      </c>
      <c r="AZ29" s="228">
        <f>1750/7+150/2</f>
        <v>325</v>
      </c>
      <c r="BA29" s="228">
        <f>150/2</f>
        <v>75</v>
      </c>
      <c r="BB29" s="228"/>
      <c r="BC29" s="228"/>
      <c r="BD29" s="228"/>
      <c r="BE29" s="228"/>
      <c r="BG29" s="129"/>
      <c r="BH29" s="228"/>
      <c r="BI29" s="228"/>
      <c r="BJ29" s="228"/>
      <c r="BK29" s="228"/>
      <c r="BL29" s="228"/>
      <c r="BM29" s="228"/>
      <c r="BN29" s="228"/>
      <c r="BO29" s="228"/>
      <c r="BP29" s="228"/>
      <c r="BQ29" s="228"/>
      <c r="BR29" s="228"/>
      <c r="BS29" s="228"/>
      <c r="BT29" s="228"/>
      <c r="BU29" s="228">
        <f>CH29/7</f>
        <v>0.5714285714285714</v>
      </c>
      <c r="BV29" s="228">
        <f t="shared" ref="BV29:CA29" si="199">BU29</f>
        <v>0.5714285714285714</v>
      </c>
      <c r="BW29" s="228">
        <f t="shared" si="199"/>
        <v>0.5714285714285714</v>
      </c>
      <c r="BX29" s="228">
        <f t="shared" si="199"/>
        <v>0.5714285714285714</v>
      </c>
      <c r="BY29" s="228">
        <f t="shared" si="199"/>
        <v>0.5714285714285714</v>
      </c>
      <c r="BZ29" s="228">
        <f t="shared" si="199"/>
        <v>0.5714285714285714</v>
      </c>
      <c r="CA29" s="228">
        <f t="shared" si="199"/>
        <v>0.5714285714285714</v>
      </c>
      <c r="CB29" s="228"/>
      <c r="CC29" s="228"/>
      <c r="CD29" s="228"/>
      <c r="CE29" s="228"/>
      <c r="CF29" s="228"/>
      <c r="CH29" s="129">
        <v>4</v>
      </c>
    </row>
    <row r="30" spans="1:86" ht="12.75" customHeight="1">
      <c r="A30" s="122">
        <v>10</v>
      </c>
      <c r="B30" s="90" t="s">
        <v>698</v>
      </c>
      <c r="C30" s="239"/>
      <c r="D30" s="113"/>
      <c r="E30" s="124"/>
      <c r="F30" s="124"/>
      <c r="G30" s="124"/>
      <c r="H30" s="124"/>
      <c r="I30" s="124"/>
      <c r="J30" s="124"/>
      <c r="K30" s="240"/>
      <c r="L30" s="131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240"/>
      <c r="X30" s="133"/>
      <c r="Y30" s="124"/>
      <c r="Z30" s="124"/>
      <c r="AA30" s="240"/>
      <c r="AB30" s="1027">
        <f t="shared" si="1"/>
        <v>0</v>
      </c>
      <c r="AF30" s="129"/>
      <c r="AG30" s="229"/>
      <c r="AH30" s="229"/>
      <c r="AI30" s="229"/>
      <c r="AJ30" s="229"/>
      <c r="AK30" s="229"/>
      <c r="AL30" s="229"/>
      <c r="AM30" s="229"/>
      <c r="AN30" s="229"/>
      <c r="AO30" s="229"/>
      <c r="AP30" s="229"/>
      <c r="AQ30" s="229"/>
      <c r="AR30" s="229"/>
      <c r="AS30" s="229"/>
      <c r="AT30" s="229"/>
      <c r="AU30" s="229"/>
      <c r="AV30" s="229"/>
      <c r="AW30" s="229"/>
      <c r="AX30" s="229"/>
      <c r="AY30" s="229"/>
      <c r="AZ30" s="229"/>
      <c r="BA30" s="229"/>
      <c r="BB30" s="229"/>
      <c r="BC30" s="229"/>
      <c r="BD30" s="229"/>
      <c r="BE30" s="229"/>
      <c r="BG30" s="129"/>
      <c r="BH30" s="229"/>
      <c r="BI30" s="229"/>
      <c r="BJ30" s="229"/>
      <c r="BK30" s="229"/>
      <c r="BL30" s="229"/>
      <c r="BM30" s="229"/>
      <c r="BN30" s="229"/>
      <c r="BO30" s="229"/>
      <c r="BP30" s="229"/>
      <c r="BQ30" s="229"/>
      <c r="BR30" s="229"/>
      <c r="BS30" s="229"/>
      <c r="BT30" s="229"/>
      <c r="BU30" s="229"/>
      <c r="BV30" s="229"/>
      <c r="BW30" s="229"/>
      <c r="BX30" s="229"/>
      <c r="BY30" s="229"/>
      <c r="BZ30" s="229"/>
      <c r="CA30" s="229"/>
      <c r="CB30" s="229"/>
      <c r="CC30" s="229"/>
      <c r="CD30" s="229"/>
      <c r="CE30" s="229"/>
      <c r="CF30" s="229"/>
      <c r="CH30" s="129"/>
    </row>
    <row r="31" spans="1:86" ht="12.75" customHeight="1">
      <c r="A31" s="110"/>
      <c r="B31" s="1018" t="s">
        <v>46</v>
      </c>
      <c r="C31" s="101">
        <f>(AG31+BH31)*(1+$AL$58)</f>
        <v>0</v>
      </c>
      <c r="D31" s="102">
        <f t="shared" ref="D31:D32" si="200">(AH31+BI31)*(1+$AL$58)</f>
        <v>0</v>
      </c>
      <c r="E31" s="102">
        <f t="shared" ref="E31:E32" si="201">(AI31+BJ31)*(1+$AL$58)</f>
        <v>0</v>
      </c>
      <c r="F31" s="102">
        <f t="shared" ref="F31:F32" si="202">(AJ31+BK31)*(1+$AL$58)</f>
        <v>0</v>
      </c>
      <c r="G31" s="102">
        <f t="shared" ref="G31:G32" si="203">(AK31+BL31)*(1+$AL$58)</f>
        <v>0</v>
      </c>
      <c r="H31" s="102">
        <f t="shared" ref="H31:H32" si="204">(AL31+BM31)*(1+$AL$58)</f>
        <v>0</v>
      </c>
      <c r="I31" s="102">
        <f t="shared" ref="I31:I32" si="205">(AM31+BN31)*(1+$AL$58)</f>
        <v>0</v>
      </c>
      <c r="J31" s="102">
        <f t="shared" ref="J31:J32" si="206">(AN31+BO31)*(1+$AL$58)</f>
        <v>0</v>
      </c>
      <c r="K31" s="154">
        <f t="shared" ref="K31:K32" si="207">(AO31+BP31)*(1+$AL$58)</f>
        <v>0</v>
      </c>
      <c r="L31" s="101">
        <f t="shared" ref="L31:L32" si="208">(AP31+BQ31)*(1+$AL$58)</f>
        <v>0</v>
      </c>
      <c r="M31" s="102">
        <f t="shared" ref="M31:M32" si="209">(AQ31+BR31)*(1+$AL$58)</f>
        <v>0</v>
      </c>
      <c r="N31" s="102">
        <f t="shared" ref="N31:N32" si="210">(AR31+BS31)*(1+$AL$58)</f>
        <v>0</v>
      </c>
      <c r="O31" s="102">
        <f t="shared" ref="O31:O32" si="211">(AS31+BT31)*(1+$AL$58)</f>
        <v>0</v>
      </c>
      <c r="P31" s="102">
        <f t="shared" ref="P31:P32" si="212">(AT31+BU31)*(1+$AL$58)</f>
        <v>0</v>
      </c>
      <c r="Q31" s="102">
        <f t="shared" ref="Q31:Q32" si="213">(AU31+BV31)*(1+$AL$58)</f>
        <v>0</v>
      </c>
      <c r="R31" s="102">
        <f t="shared" ref="R31:R32" si="214">(AV31+BW31)*(1+$AL$58)</f>
        <v>0</v>
      </c>
      <c r="S31" s="102">
        <f t="shared" ref="S31:S32" si="215">(AW31+BX31)*(1+$AL$58)</f>
        <v>0</v>
      </c>
      <c r="T31" s="102">
        <f t="shared" ref="T31:T32" si="216">(AX31+BY31)*(1+$AL$58)</f>
        <v>0</v>
      </c>
      <c r="U31" s="102">
        <f t="shared" ref="U31:U32" si="217">(AY31+BZ31)*(1+$AL$58)</f>
        <v>0</v>
      </c>
      <c r="V31" s="102">
        <f t="shared" ref="V31:V32" si="218">(AZ31+CA31)*(1+$AL$58)</f>
        <v>0</v>
      </c>
      <c r="W31" s="154">
        <f t="shared" ref="W31:W32" si="219">(BA31+CB31)*(1+$AL$58)</f>
        <v>319.8</v>
      </c>
      <c r="X31" s="101">
        <f t="shared" ref="X31:X32" si="220">(BB31+CC31)*(1+$AL$58)</f>
        <v>277.8</v>
      </c>
      <c r="Y31" s="102">
        <f t="shared" ref="Y31:Y32" si="221">(BC31+CD31)*(1+$AL$58)</f>
        <v>277.8</v>
      </c>
      <c r="Z31" s="102">
        <f t="shared" ref="Z31:Z32" si="222">(BD31+CE31)*(1+$AL$58)</f>
        <v>283.8</v>
      </c>
      <c r="AA31" s="154">
        <f t="shared" ref="AA31:AA32" si="223">(BE31+CF31)*(1+$AL$58)</f>
        <v>19.2</v>
      </c>
      <c r="AB31" s="1027">
        <f>SUM(C31:AA31)/2</f>
        <v>589.20000000000005</v>
      </c>
      <c r="AF31" s="129">
        <v>1</v>
      </c>
      <c r="AG31" s="228"/>
      <c r="AH31" s="228"/>
      <c r="AI31" s="228"/>
      <c r="AJ31" s="228"/>
      <c r="AK31" s="228"/>
      <c r="AL31" s="228"/>
      <c r="AM31" s="228"/>
      <c r="AN31" s="228"/>
      <c r="AO31" s="228"/>
      <c r="AP31" s="228"/>
      <c r="AQ31" s="228"/>
      <c r="AR31" s="228"/>
      <c r="AS31" s="228"/>
      <c r="AT31" s="228"/>
      <c r="AU31" s="228"/>
      <c r="AV31" s="228"/>
      <c r="AW31" s="228"/>
      <c r="AX31" s="228"/>
      <c r="AY31" s="228"/>
      <c r="AZ31" s="228"/>
      <c r="BA31" s="228">
        <f>24+11</f>
        <v>35</v>
      </c>
      <c r="BB31" s="228"/>
      <c r="BC31" s="228"/>
      <c r="BD31" s="228">
        <v>5</v>
      </c>
      <c r="BE31" s="228">
        <f>2+4+5+5</f>
        <v>16</v>
      </c>
      <c r="BG31" s="129"/>
      <c r="BH31" s="228"/>
      <c r="BI31" s="228"/>
      <c r="BJ31" s="228"/>
      <c r="BK31" s="228"/>
      <c r="BL31" s="228"/>
      <c r="BM31" s="228"/>
      <c r="BN31" s="228"/>
      <c r="BO31" s="228"/>
      <c r="BP31" s="228"/>
      <c r="BQ31" s="228"/>
      <c r="BR31" s="228"/>
      <c r="BS31" s="228"/>
      <c r="BT31" s="228"/>
      <c r="BU31" s="228"/>
      <c r="BV31" s="228"/>
      <c r="BW31" s="228"/>
      <c r="BX31" s="228"/>
      <c r="BY31" s="228"/>
      <c r="BZ31" s="228"/>
      <c r="CA31" s="228"/>
      <c r="CB31" s="228">
        <f>CH31/4</f>
        <v>231.5</v>
      </c>
      <c r="CC31" s="228">
        <f>CB31</f>
        <v>231.5</v>
      </c>
      <c r="CD31" s="228">
        <f>CC31</f>
        <v>231.5</v>
      </c>
      <c r="CE31" s="228">
        <f>CD31</f>
        <v>231.5</v>
      </c>
      <c r="CF31" s="228"/>
      <c r="CH31" s="129">
        <v>926</v>
      </c>
    </row>
    <row r="32" spans="1:86" ht="12.75" customHeight="1" thickBot="1">
      <c r="A32" s="110"/>
      <c r="B32" s="1018" t="s">
        <v>47</v>
      </c>
      <c r="C32" s="101">
        <f>(AG32+BH32)*(1+$AL$58)</f>
        <v>0</v>
      </c>
      <c r="D32" s="102">
        <f t="shared" si="200"/>
        <v>0</v>
      </c>
      <c r="E32" s="102">
        <f t="shared" si="201"/>
        <v>0</v>
      </c>
      <c r="F32" s="102">
        <f t="shared" si="202"/>
        <v>0</v>
      </c>
      <c r="G32" s="102">
        <f t="shared" si="203"/>
        <v>0</v>
      </c>
      <c r="H32" s="102">
        <f t="shared" si="204"/>
        <v>0</v>
      </c>
      <c r="I32" s="102">
        <f t="shared" si="205"/>
        <v>0</v>
      </c>
      <c r="J32" s="102">
        <f t="shared" si="206"/>
        <v>0</v>
      </c>
      <c r="K32" s="154">
        <f t="shared" si="207"/>
        <v>0</v>
      </c>
      <c r="L32" s="101">
        <f t="shared" si="208"/>
        <v>0</v>
      </c>
      <c r="M32" s="102">
        <f t="shared" si="209"/>
        <v>0</v>
      </c>
      <c r="N32" s="102">
        <f t="shared" si="210"/>
        <v>0</v>
      </c>
      <c r="O32" s="102">
        <f t="shared" si="211"/>
        <v>0</v>
      </c>
      <c r="P32" s="102">
        <f t="shared" si="212"/>
        <v>0</v>
      </c>
      <c r="Q32" s="102">
        <f t="shared" si="213"/>
        <v>0</v>
      </c>
      <c r="R32" s="102">
        <f t="shared" si="214"/>
        <v>0</v>
      </c>
      <c r="S32" s="102">
        <f t="shared" si="215"/>
        <v>0</v>
      </c>
      <c r="T32" s="102">
        <f t="shared" si="216"/>
        <v>0</v>
      </c>
      <c r="U32" s="102">
        <f t="shared" si="217"/>
        <v>0</v>
      </c>
      <c r="V32" s="102">
        <f t="shared" si="218"/>
        <v>0</v>
      </c>
      <c r="W32" s="154">
        <f t="shared" si="219"/>
        <v>363.59999999999997</v>
      </c>
      <c r="X32" s="101">
        <f t="shared" si="220"/>
        <v>846</v>
      </c>
      <c r="Y32" s="102">
        <f t="shared" si="221"/>
        <v>846</v>
      </c>
      <c r="Z32" s="102">
        <f t="shared" si="222"/>
        <v>604.79999999999995</v>
      </c>
      <c r="AA32" s="154">
        <f t="shared" si="223"/>
        <v>0</v>
      </c>
      <c r="AB32" s="1027">
        <f>SUM(C32:AA32)/2</f>
        <v>1330.1999999999998</v>
      </c>
      <c r="AF32" s="129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28"/>
      <c r="AS32" s="228"/>
      <c r="AT32" s="228"/>
      <c r="AU32" s="228"/>
      <c r="AV32" s="228"/>
      <c r="AW32" s="228"/>
      <c r="AX32" s="228"/>
      <c r="AY32" s="228"/>
      <c r="AZ32" s="228"/>
      <c r="BA32" s="228">
        <f>3+900/3</f>
        <v>303</v>
      </c>
      <c r="BB32" s="228">
        <f>450/2+900/3+540/3</f>
        <v>705</v>
      </c>
      <c r="BC32" s="228">
        <f>450/2+900/3+540/3</f>
        <v>705</v>
      </c>
      <c r="BD32" s="228">
        <f>540/3+324</f>
        <v>504</v>
      </c>
      <c r="BE32" s="228"/>
      <c r="BG32" s="129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228"/>
      <c r="BU32" s="228"/>
      <c r="BV32" s="228"/>
      <c r="BW32" s="228"/>
      <c r="BX32" s="228"/>
      <c r="BY32" s="228"/>
      <c r="BZ32" s="228"/>
      <c r="CA32" s="228"/>
      <c r="CB32" s="228"/>
      <c r="CC32" s="228"/>
      <c r="CD32" s="228"/>
      <c r="CE32" s="228"/>
      <c r="CF32" s="228"/>
      <c r="CH32" s="129">
        <v>0</v>
      </c>
    </row>
    <row r="33" spans="1:86" ht="12.75" customHeight="1">
      <c r="A33" s="122">
        <v>11</v>
      </c>
      <c r="B33" s="90" t="s">
        <v>697</v>
      </c>
      <c r="C33" s="239"/>
      <c r="D33" s="113"/>
      <c r="E33" s="124"/>
      <c r="F33" s="124"/>
      <c r="G33" s="124"/>
      <c r="H33" s="124"/>
      <c r="I33" s="124"/>
      <c r="J33" s="124"/>
      <c r="K33" s="240"/>
      <c r="L33" s="131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240"/>
      <c r="X33" s="133"/>
      <c r="Y33" s="124"/>
      <c r="Z33" s="124"/>
      <c r="AA33" s="240"/>
      <c r="AB33" s="1027">
        <f t="shared" si="1"/>
        <v>0</v>
      </c>
      <c r="AF33" s="129"/>
      <c r="AG33" s="229"/>
      <c r="AH33" s="229"/>
      <c r="AI33" s="229"/>
      <c r="AJ33" s="229"/>
      <c r="AK33" s="229"/>
      <c r="AL33" s="229"/>
      <c r="AM33" s="229"/>
      <c r="AN33" s="229"/>
      <c r="AO33" s="229"/>
      <c r="AP33" s="229"/>
      <c r="AQ33" s="229"/>
      <c r="AR33" s="229"/>
      <c r="AS33" s="229"/>
      <c r="AT33" s="229"/>
      <c r="AU33" s="229"/>
      <c r="AV33" s="229"/>
      <c r="AW33" s="229"/>
      <c r="AX33" s="229"/>
      <c r="AY33" s="229"/>
      <c r="AZ33" s="229"/>
      <c r="BA33" s="229"/>
      <c r="BB33" s="229"/>
      <c r="BC33" s="229"/>
      <c r="BD33" s="229"/>
      <c r="BE33" s="229"/>
      <c r="BG33" s="129"/>
      <c r="BH33" s="229"/>
      <c r="BI33" s="229"/>
      <c r="BJ33" s="229"/>
      <c r="BK33" s="229"/>
      <c r="BL33" s="229"/>
      <c r="BM33" s="229"/>
      <c r="BN33" s="229"/>
      <c r="BO33" s="229"/>
      <c r="BP33" s="229"/>
      <c r="BQ33" s="229"/>
      <c r="BR33" s="229"/>
      <c r="BS33" s="229"/>
      <c r="BT33" s="229"/>
      <c r="BU33" s="229"/>
      <c r="BV33" s="229"/>
      <c r="BW33" s="229"/>
      <c r="BX33" s="229"/>
      <c r="BY33" s="229"/>
      <c r="BZ33" s="229"/>
      <c r="CA33" s="229"/>
      <c r="CB33" s="229"/>
      <c r="CC33" s="229"/>
      <c r="CD33" s="229"/>
      <c r="CE33" s="229"/>
      <c r="CF33" s="229"/>
      <c r="CH33" s="129"/>
    </row>
    <row r="34" spans="1:86" ht="12.75" customHeight="1">
      <c r="A34" s="134"/>
      <c r="B34" s="1018" t="s">
        <v>46</v>
      </c>
      <c r="C34" s="101">
        <v>1</v>
      </c>
      <c r="D34" s="102">
        <v>3</v>
      </c>
      <c r="E34" s="102">
        <f t="shared" ref="E34" si="224">(AI34+BJ34)*(1+$AL$58)</f>
        <v>4.8</v>
      </c>
      <c r="F34" s="102">
        <f t="shared" ref="F34" si="225">(AJ34+BK34)*(1+$AL$58)</f>
        <v>4.8</v>
      </c>
      <c r="G34" s="102">
        <f t="shared" ref="G34" si="226">(AK34+BL34)*(1+$AL$58)</f>
        <v>4.8</v>
      </c>
      <c r="H34" s="102">
        <f t="shared" ref="H34:H35" si="227">(AL34+BM34)*(1+$AL$58)</f>
        <v>4.8</v>
      </c>
      <c r="I34" s="102">
        <f t="shared" ref="I34:I35" si="228">(AM34+BN34)*(1+$AL$58)</f>
        <v>4.8</v>
      </c>
      <c r="J34" s="102">
        <f t="shared" ref="J34:J35" si="229">(AN34+BO34)*(1+$AL$58)</f>
        <v>4.8</v>
      </c>
      <c r="K34" s="154">
        <f t="shared" ref="K34:K35" si="230">(AO34+BP34)*(1+$AL$58)</f>
        <v>4.8</v>
      </c>
      <c r="L34" s="101">
        <f t="shared" ref="L34:L35" si="231">(AP34+BQ34)*(1+$AL$58)</f>
        <v>4.8</v>
      </c>
      <c r="M34" s="102">
        <f t="shared" ref="M34:M35" si="232">(AQ34+BR34)*(1+$AL$58)</f>
        <v>4.8</v>
      </c>
      <c r="N34" s="102">
        <f t="shared" ref="N34:N35" si="233">(AR34+BS34)*(1+$AL$58)</f>
        <v>4.8</v>
      </c>
      <c r="O34" s="102">
        <f t="shared" ref="O34:O35" si="234">(AS34+BT34)*(1+$AL$58)</f>
        <v>4.8</v>
      </c>
      <c r="P34" s="102">
        <f t="shared" ref="P34:P35" si="235">(AT34+BU34)*(1+$AL$58)</f>
        <v>4.8</v>
      </c>
      <c r="Q34" s="102">
        <f t="shared" ref="Q34:Q35" si="236">(AU34+BV34)*(1+$AL$58)</f>
        <v>4.8</v>
      </c>
      <c r="R34" s="102">
        <f t="shared" ref="R34:R35" si="237">(AV34+BW34)*(1+$AL$58)</f>
        <v>4.8</v>
      </c>
      <c r="S34" s="102">
        <f t="shared" ref="S34:S35" si="238">(AW34+BX34)*(1+$AL$58)</f>
        <v>4.8</v>
      </c>
      <c r="T34" s="102">
        <f t="shared" ref="T34:T35" si="239">(AX34+BY34)*(1+$AL$58)</f>
        <v>4.8</v>
      </c>
      <c r="U34" s="102">
        <f t="shared" ref="U34:U35" si="240">(AY34+BZ34)*(1+$AL$58)</f>
        <v>4.8</v>
      </c>
      <c r="V34" s="102">
        <f t="shared" ref="V34:V35" si="241">(AZ34+CA34)*(1+$AL$58)</f>
        <v>4.8</v>
      </c>
      <c r="W34" s="154">
        <f t="shared" ref="W34:W35" si="242">(BA34+CB34)*(1+$AL$58)</f>
        <v>4.8</v>
      </c>
      <c r="X34" s="101">
        <f t="shared" ref="X34:X35" si="243">(BB34+CC34)*(1+$AL$58)</f>
        <v>0</v>
      </c>
      <c r="Y34" s="102">
        <f t="shared" ref="Y34:Y35" si="244">(BC34+CD34)*(1+$AL$58)</f>
        <v>0</v>
      </c>
      <c r="Z34" s="102">
        <f t="shared" ref="Z34:Z35" si="245">(BD34+CE34)*(1+$AL$58)</f>
        <v>0</v>
      </c>
      <c r="AA34" s="154">
        <f t="shared" ref="AA34:AA35" si="246">(BE34+CF34)*(1+$AL$58)</f>
        <v>0</v>
      </c>
      <c r="AB34" s="1027">
        <f>SUM(C34:AA34)/2</f>
        <v>47.599999999999987</v>
      </c>
      <c r="AF34" s="129"/>
      <c r="AG34" s="228">
        <v>4</v>
      </c>
      <c r="AH34" s="228">
        <v>4</v>
      </c>
      <c r="AI34" s="228">
        <v>4</v>
      </c>
      <c r="AJ34" s="228">
        <v>4</v>
      </c>
      <c r="AK34" s="228">
        <v>4</v>
      </c>
      <c r="AL34" s="228">
        <v>4</v>
      </c>
      <c r="AM34" s="228">
        <v>4</v>
      </c>
      <c r="AN34" s="228">
        <v>4</v>
      </c>
      <c r="AO34" s="228">
        <v>4</v>
      </c>
      <c r="AP34" s="228">
        <v>4</v>
      </c>
      <c r="AQ34" s="228">
        <v>4</v>
      </c>
      <c r="AR34" s="228">
        <v>4</v>
      </c>
      <c r="AS34" s="228">
        <v>4</v>
      </c>
      <c r="AT34" s="228">
        <v>4</v>
      </c>
      <c r="AU34" s="228">
        <v>4</v>
      </c>
      <c r="AV34" s="228">
        <v>4</v>
      </c>
      <c r="AW34" s="228">
        <v>4</v>
      </c>
      <c r="AX34" s="228">
        <v>4</v>
      </c>
      <c r="AY34" s="228">
        <v>4</v>
      </c>
      <c r="AZ34" s="228">
        <v>4</v>
      </c>
      <c r="BA34" s="228">
        <v>4</v>
      </c>
      <c r="BB34" s="228"/>
      <c r="BC34" s="228"/>
      <c r="BD34" s="228"/>
      <c r="BE34" s="228"/>
      <c r="BG34" s="129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28"/>
      <c r="BU34" s="228"/>
      <c r="BV34" s="228"/>
      <c r="BW34" s="228"/>
      <c r="BX34" s="228"/>
      <c r="BY34" s="228"/>
      <c r="BZ34" s="228"/>
      <c r="CA34" s="228"/>
      <c r="CB34" s="228"/>
      <c r="CC34" s="228"/>
      <c r="CD34" s="228"/>
      <c r="CE34" s="228"/>
      <c r="CF34" s="228"/>
      <c r="CH34" s="129"/>
    </row>
    <row r="35" spans="1:86" ht="12.75" customHeight="1" thickBot="1">
      <c r="A35" s="134"/>
      <c r="B35" s="1018" t="s">
        <v>47</v>
      </c>
      <c r="C35" s="241">
        <v>60</v>
      </c>
      <c r="D35" s="242">
        <v>120</v>
      </c>
      <c r="E35" s="242">
        <v>200</v>
      </c>
      <c r="F35" s="242">
        <v>200</v>
      </c>
      <c r="G35" s="242">
        <v>500</v>
      </c>
      <c r="H35" s="242">
        <f t="shared" si="227"/>
        <v>1053.6000000000001</v>
      </c>
      <c r="I35" s="242">
        <f t="shared" si="228"/>
        <v>1053.6000000000001</v>
      </c>
      <c r="J35" s="242">
        <f t="shared" si="229"/>
        <v>1053.6000000000001</v>
      </c>
      <c r="K35" s="243">
        <f t="shared" si="230"/>
        <v>1053.6000000000001</v>
      </c>
      <c r="L35" s="241">
        <f t="shared" si="231"/>
        <v>1053.6000000000001</v>
      </c>
      <c r="M35" s="242">
        <f t="shared" si="232"/>
        <v>1063.2</v>
      </c>
      <c r="N35" s="242">
        <f t="shared" si="233"/>
        <v>1125.6000000000001</v>
      </c>
      <c r="O35" s="242">
        <f t="shared" si="234"/>
        <v>1125.6000000000001</v>
      </c>
      <c r="P35" s="242">
        <f t="shared" si="235"/>
        <v>1125.6000000000001</v>
      </c>
      <c r="Q35" s="242">
        <f t="shared" si="236"/>
        <v>1125.6000000000001</v>
      </c>
      <c r="R35" s="242">
        <f t="shared" si="237"/>
        <v>1125.6000000000001</v>
      </c>
      <c r="S35" s="242">
        <f t="shared" si="238"/>
        <v>882.2399999999999</v>
      </c>
      <c r="T35" s="242">
        <f t="shared" si="239"/>
        <v>782.39999999999986</v>
      </c>
      <c r="U35" s="242">
        <f t="shared" si="240"/>
        <v>782.39999999999986</v>
      </c>
      <c r="V35" s="242">
        <f t="shared" si="241"/>
        <v>782.39999999999986</v>
      </c>
      <c r="W35" s="243">
        <f t="shared" si="242"/>
        <v>782.39999999999986</v>
      </c>
      <c r="X35" s="241">
        <f t="shared" si="243"/>
        <v>782.39999999999986</v>
      </c>
      <c r="Y35" s="242">
        <f t="shared" si="244"/>
        <v>782.39999999999986</v>
      </c>
      <c r="Z35" s="242">
        <f t="shared" si="245"/>
        <v>741.6</v>
      </c>
      <c r="AA35" s="243">
        <f t="shared" si="246"/>
        <v>0</v>
      </c>
      <c r="AB35" s="1027">
        <f>SUM(C35:AA35)/2</f>
        <v>9678.7200000000012</v>
      </c>
      <c r="AF35" s="129"/>
      <c r="AG35" s="228">
        <v>832</v>
      </c>
      <c r="AH35" s="228">
        <v>878.00000000000011</v>
      </c>
      <c r="AI35" s="228">
        <v>878.00000000000011</v>
      </c>
      <c r="AJ35" s="228">
        <v>878.00000000000011</v>
      </c>
      <c r="AK35" s="228">
        <v>878.00000000000011</v>
      </c>
      <c r="AL35" s="228">
        <v>878.00000000000011</v>
      </c>
      <c r="AM35" s="228">
        <v>878.00000000000011</v>
      </c>
      <c r="AN35" s="228">
        <v>878.00000000000011</v>
      </c>
      <c r="AO35" s="228">
        <v>878.00000000000011</v>
      </c>
      <c r="AP35" s="228">
        <v>878.00000000000011</v>
      </c>
      <c r="AQ35" s="228">
        <v>886</v>
      </c>
      <c r="AR35" s="228">
        <v>938.00000000000011</v>
      </c>
      <c r="AS35" s="228">
        <v>938.00000000000011</v>
      </c>
      <c r="AT35" s="228">
        <v>938.00000000000011</v>
      </c>
      <c r="AU35" s="228">
        <v>938.00000000000011</v>
      </c>
      <c r="AV35" s="228">
        <v>938.00000000000011</v>
      </c>
      <c r="AW35" s="228">
        <v>735.19999999999993</v>
      </c>
      <c r="AX35" s="228">
        <v>651.99999999999989</v>
      </c>
      <c r="AY35" s="228">
        <v>651.99999999999989</v>
      </c>
      <c r="AZ35" s="228">
        <v>651.99999999999989</v>
      </c>
      <c r="BA35" s="228">
        <v>651.99999999999989</v>
      </c>
      <c r="BB35" s="228">
        <v>651.99999999999989</v>
      </c>
      <c r="BC35" s="228">
        <v>651.99999999999989</v>
      </c>
      <c r="BD35" s="228">
        <v>618</v>
      </c>
      <c r="BE35" s="228"/>
      <c r="BG35" s="129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28"/>
      <c r="BU35" s="228"/>
      <c r="BV35" s="228"/>
      <c r="BW35" s="228"/>
      <c r="BX35" s="228"/>
      <c r="BY35" s="228"/>
      <c r="BZ35" s="228"/>
      <c r="CA35" s="228"/>
      <c r="CB35" s="228"/>
      <c r="CC35" s="228"/>
      <c r="CD35" s="228"/>
      <c r="CE35" s="228"/>
      <c r="CF35" s="228"/>
    </row>
    <row r="36" spans="1:86" ht="12.75" hidden="1" customHeight="1">
      <c r="A36" s="143" t="e">
        <f>#REF!+1</f>
        <v>#REF!</v>
      </c>
      <c r="B36" s="143" t="e">
        <v>#REF!</v>
      </c>
      <c r="C36" s="236"/>
      <c r="D36" s="237"/>
      <c r="E36" s="148"/>
      <c r="F36" s="148"/>
      <c r="G36" s="148"/>
      <c r="H36" s="148"/>
      <c r="I36" s="148"/>
      <c r="J36" s="148"/>
      <c r="K36" s="148"/>
      <c r="L36" s="244"/>
      <c r="M36" s="148"/>
      <c r="N36" s="148"/>
      <c r="O36" s="245"/>
      <c r="P36" s="237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233"/>
      <c r="AF36" s="225"/>
      <c r="AG36" s="225"/>
      <c r="AH36" s="225"/>
      <c r="AI36" s="225"/>
      <c r="AJ36" s="225"/>
      <c r="AK36" s="225"/>
      <c r="AL36" s="225"/>
      <c r="AM36" s="225"/>
      <c r="AN36" s="225"/>
      <c r="AO36" s="225"/>
      <c r="AP36" s="225"/>
      <c r="AQ36" s="225"/>
      <c r="AR36" s="225"/>
      <c r="AS36" s="225"/>
      <c r="AT36" s="225"/>
      <c r="AU36" s="225"/>
      <c r="AV36" s="225"/>
      <c r="AW36" s="225"/>
      <c r="AX36" s="225"/>
      <c r="AY36" s="225"/>
      <c r="AZ36" s="225"/>
      <c r="BA36" s="225"/>
      <c r="BB36" s="225"/>
      <c r="BC36" s="225"/>
      <c r="BD36" s="225"/>
      <c r="BE36" s="225"/>
      <c r="BG36" s="225"/>
      <c r="BH36" s="225"/>
      <c r="BI36" s="225"/>
      <c r="BJ36" s="225"/>
      <c r="BK36" s="225"/>
      <c r="BL36" s="225"/>
      <c r="BM36" s="225"/>
      <c r="BN36" s="225"/>
      <c r="BO36" s="225"/>
      <c r="BP36" s="225"/>
      <c r="BQ36" s="225"/>
      <c r="BR36" s="225"/>
      <c r="BS36" s="225"/>
      <c r="BT36" s="225"/>
      <c r="BU36" s="225"/>
      <c r="BV36" s="225"/>
      <c r="BW36" s="225"/>
      <c r="BX36" s="225"/>
      <c r="BY36" s="225"/>
      <c r="BZ36" s="225"/>
      <c r="CA36" s="225"/>
      <c r="CB36" s="225"/>
      <c r="CC36" s="225"/>
      <c r="CD36" s="225"/>
      <c r="CE36" s="225"/>
      <c r="CF36" s="225"/>
    </row>
    <row r="37" spans="1:86" ht="12.75" hidden="1" customHeight="1">
      <c r="A37" s="149"/>
      <c r="B37" s="150" t="s">
        <v>46</v>
      </c>
      <c r="C37" s="151"/>
      <c r="D37" s="152"/>
      <c r="E37" s="102"/>
      <c r="F37" s="102" t="e">
        <v>#REF!</v>
      </c>
      <c r="G37" s="102" t="e">
        <v>#REF!</v>
      </c>
      <c r="H37" s="102" t="e">
        <v>#REF!</v>
      </c>
      <c r="I37" s="102" t="e">
        <v>#REF!</v>
      </c>
      <c r="J37" s="102" t="e">
        <v>#REF!</v>
      </c>
      <c r="K37" s="102" t="e">
        <v>#REF!</v>
      </c>
      <c r="L37" s="153" t="e">
        <v>#REF!</v>
      </c>
      <c r="M37" s="102" t="e">
        <v>#REF!</v>
      </c>
      <c r="N37" s="102" t="e">
        <v>#REF!</v>
      </c>
      <c r="O37" s="154" t="e">
        <v>#REF!</v>
      </c>
      <c r="P37" s="152" t="e">
        <v>#REF!</v>
      </c>
      <c r="Q37" s="102" t="e">
        <v>#REF!</v>
      </c>
      <c r="R37" s="102" t="e">
        <v>#REF!</v>
      </c>
      <c r="S37" s="102" t="e">
        <v>#REF!</v>
      </c>
      <c r="T37" s="102" t="e">
        <v>#REF!</v>
      </c>
      <c r="U37" s="102" t="e">
        <v>#REF!</v>
      </c>
      <c r="V37" s="102" t="e">
        <v>#REF!</v>
      </c>
      <c r="W37" s="102" t="e">
        <v>#REF!</v>
      </c>
      <c r="X37" s="102" t="e">
        <v>#REF!</v>
      </c>
      <c r="Y37" s="102" t="e">
        <v>#REF!</v>
      </c>
      <c r="Z37" s="102"/>
      <c r="AA37" s="102" t="e">
        <v>#REF!</v>
      </c>
      <c r="AB37" s="233"/>
      <c r="AF37" s="225"/>
      <c r="AG37" s="225"/>
      <c r="AH37" s="225"/>
      <c r="AI37" s="225"/>
      <c r="AJ37" s="225"/>
      <c r="AK37" s="225"/>
      <c r="AL37" s="225"/>
      <c r="AM37" s="225"/>
      <c r="AN37" s="225"/>
      <c r="AO37" s="225"/>
      <c r="AP37" s="225"/>
      <c r="AQ37" s="225"/>
      <c r="AR37" s="225"/>
      <c r="AS37" s="225"/>
      <c r="AT37" s="225"/>
      <c r="AU37" s="225"/>
      <c r="AV37" s="225"/>
      <c r="AW37" s="225"/>
      <c r="AX37" s="225"/>
      <c r="AY37" s="225"/>
      <c r="AZ37" s="225"/>
      <c r="BA37" s="225"/>
      <c r="BB37" s="225"/>
      <c r="BC37" s="225"/>
      <c r="BD37" s="225"/>
      <c r="BE37" s="225"/>
      <c r="BG37" s="225"/>
      <c r="BH37" s="225"/>
      <c r="BI37" s="225"/>
      <c r="BJ37" s="225"/>
      <c r="BK37" s="225"/>
      <c r="BL37" s="225"/>
      <c r="BM37" s="225"/>
      <c r="BN37" s="225"/>
      <c r="BO37" s="225"/>
      <c r="BP37" s="225"/>
      <c r="BQ37" s="225"/>
      <c r="BR37" s="225"/>
      <c r="BS37" s="225"/>
      <c r="BT37" s="225"/>
      <c r="BU37" s="225"/>
      <c r="BV37" s="225"/>
      <c r="BW37" s="225"/>
      <c r="BX37" s="225"/>
      <c r="BY37" s="225"/>
      <c r="BZ37" s="225"/>
      <c r="CA37" s="225"/>
      <c r="CB37" s="225"/>
      <c r="CC37" s="225"/>
      <c r="CD37" s="225"/>
      <c r="CE37" s="225"/>
      <c r="CF37" s="225"/>
    </row>
    <row r="38" spans="1:86" ht="12.75" hidden="1" customHeight="1">
      <c r="A38" s="155"/>
      <c r="B38" s="156" t="s">
        <v>47</v>
      </c>
      <c r="C38" s="151"/>
      <c r="D38" s="152"/>
      <c r="E38" s="102"/>
      <c r="F38" s="102" t="e">
        <v>#REF!</v>
      </c>
      <c r="G38" s="102" t="e">
        <v>#REF!</v>
      </c>
      <c r="H38" s="102" t="e">
        <v>#REF!</v>
      </c>
      <c r="I38" s="102" t="e">
        <v>#REF!</v>
      </c>
      <c r="J38" s="102" t="e">
        <v>#REF!</v>
      </c>
      <c r="K38" s="102" t="e">
        <v>#REF!</v>
      </c>
      <c r="L38" s="153" t="e">
        <v>#REF!</v>
      </c>
      <c r="M38" s="102" t="e">
        <v>#REF!</v>
      </c>
      <c r="N38" s="102" t="e">
        <v>#REF!</v>
      </c>
      <c r="O38" s="154" t="e">
        <v>#REF!</v>
      </c>
      <c r="P38" s="152" t="e">
        <v>#REF!</v>
      </c>
      <c r="Q38" s="102" t="e">
        <v>#REF!</v>
      </c>
      <c r="R38" s="102" t="e">
        <v>#REF!</v>
      </c>
      <c r="S38" s="102" t="e">
        <v>#REF!</v>
      </c>
      <c r="T38" s="102" t="e">
        <v>#REF!</v>
      </c>
      <c r="U38" s="102" t="e">
        <v>#REF!</v>
      </c>
      <c r="V38" s="102" t="e">
        <v>#REF!</v>
      </c>
      <c r="W38" s="102" t="e">
        <v>#REF!</v>
      </c>
      <c r="X38" s="102" t="e">
        <v>#REF!</v>
      </c>
      <c r="Y38" s="102" t="e">
        <v>#REF!</v>
      </c>
      <c r="Z38" s="102"/>
      <c r="AA38" s="102" t="e">
        <v>#REF!</v>
      </c>
      <c r="AB38" s="233"/>
      <c r="AF38" s="225"/>
      <c r="AG38" s="225"/>
      <c r="AH38" s="225"/>
      <c r="AI38" s="225"/>
      <c r="AJ38" s="225"/>
      <c r="AK38" s="225"/>
      <c r="AL38" s="225"/>
      <c r="AM38" s="225"/>
      <c r="AN38" s="225"/>
      <c r="AO38" s="225"/>
      <c r="AP38" s="225"/>
      <c r="AQ38" s="225"/>
      <c r="AR38" s="225"/>
      <c r="AS38" s="225"/>
      <c r="AT38" s="225"/>
      <c r="AU38" s="225"/>
      <c r="AV38" s="225"/>
      <c r="AW38" s="225"/>
      <c r="AX38" s="225"/>
      <c r="AY38" s="225"/>
      <c r="AZ38" s="225"/>
      <c r="BA38" s="225"/>
      <c r="BB38" s="225"/>
      <c r="BC38" s="225"/>
      <c r="BD38" s="225"/>
      <c r="BE38" s="225"/>
      <c r="BG38" s="225"/>
      <c r="BH38" s="225"/>
      <c r="BI38" s="225"/>
      <c r="BJ38" s="225"/>
      <c r="BK38" s="225"/>
      <c r="BL38" s="225"/>
      <c r="BM38" s="225"/>
      <c r="BN38" s="225"/>
      <c r="BO38" s="225"/>
      <c r="BP38" s="225"/>
      <c r="BQ38" s="225"/>
      <c r="BR38" s="225"/>
      <c r="BS38" s="225"/>
      <c r="BT38" s="225"/>
      <c r="BU38" s="225"/>
      <c r="BV38" s="225"/>
      <c r="BW38" s="225"/>
      <c r="BX38" s="225"/>
      <c r="BY38" s="225"/>
      <c r="BZ38" s="225"/>
      <c r="CA38" s="225"/>
      <c r="CB38" s="225"/>
      <c r="CC38" s="225"/>
      <c r="CD38" s="225"/>
      <c r="CE38" s="225"/>
      <c r="CF38" s="225"/>
    </row>
    <row r="39" spans="1:86" ht="12.75" hidden="1" customHeight="1">
      <c r="A39" s="143" t="e">
        <f>A36+1</f>
        <v>#REF!</v>
      </c>
      <c r="B39" s="143" t="e">
        <v>#REF!</v>
      </c>
      <c r="C39" s="144"/>
      <c r="D39" s="145"/>
      <c r="E39" s="113"/>
      <c r="F39" s="113"/>
      <c r="G39" s="113"/>
      <c r="H39" s="113"/>
      <c r="I39" s="113"/>
      <c r="J39" s="113"/>
      <c r="K39" s="113"/>
      <c r="L39" s="146"/>
      <c r="M39" s="113"/>
      <c r="N39" s="113"/>
      <c r="O39" s="147"/>
      <c r="P39" s="145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233"/>
      <c r="AF39" s="225"/>
      <c r="AG39" s="225"/>
      <c r="AH39" s="225"/>
      <c r="AI39" s="225"/>
      <c r="AJ39" s="225"/>
      <c r="AK39" s="225"/>
      <c r="AL39" s="225"/>
      <c r="AM39" s="225"/>
      <c r="AN39" s="225"/>
      <c r="AO39" s="225"/>
      <c r="AP39" s="225"/>
      <c r="AQ39" s="225"/>
      <c r="AR39" s="225"/>
      <c r="AS39" s="225"/>
      <c r="AT39" s="225"/>
      <c r="AU39" s="225"/>
      <c r="AV39" s="225"/>
      <c r="AW39" s="225"/>
      <c r="AX39" s="225"/>
      <c r="AY39" s="225"/>
      <c r="AZ39" s="225"/>
      <c r="BA39" s="225"/>
      <c r="BB39" s="225"/>
      <c r="BC39" s="225"/>
      <c r="BD39" s="225"/>
      <c r="BE39" s="225"/>
      <c r="BG39" s="225"/>
      <c r="BH39" s="225"/>
      <c r="BI39" s="225"/>
      <c r="BJ39" s="225"/>
      <c r="BK39" s="225"/>
      <c r="BL39" s="225"/>
      <c r="BM39" s="225"/>
      <c r="BN39" s="225"/>
      <c r="BO39" s="225"/>
      <c r="BP39" s="225"/>
      <c r="BQ39" s="225"/>
      <c r="BR39" s="225"/>
      <c r="BS39" s="225"/>
      <c r="BT39" s="225"/>
      <c r="BU39" s="225"/>
      <c r="BV39" s="225"/>
      <c r="BW39" s="225"/>
      <c r="BX39" s="225"/>
      <c r="BY39" s="225"/>
      <c r="BZ39" s="225"/>
      <c r="CA39" s="225"/>
      <c r="CB39" s="225"/>
      <c r="CC39" s="225"/>
      <c r="CD39" s="225"/>
      <c r="CE39" s="225"/>
      <c r="CF39" s="225"/>
    </row>
    <row r="40" spans="1:86" ht="12.75" hidden="1" customHeight="1">
      <c r="A40" s="149"/>
      <c r="B40" s="150" t="s">
        <v>46</v>
      </c>
      <c r="C40" s="151"/>
      <c r="D40" s="152"/>
      <c r="E40" s="102"/>
      <c r="F40" s="102" t="e">
        <v>#REF!</v>
      </c>
      <c r="G40" s="102" t="e">
        <v>#REF!</v>
      </c>
      <c r="H40" s="102" t="e">
        <v>#REF!</v>
      </c>
      <c r="I40" s="102" t="e">
        <v>#REF!</v>
      </c>
      <c r="J40" s="102" t="e">
        <v>#REF!</v>
      </c>
      <c r="K40" s="102" t="e">
        <v>#REF!</v>
      </c>
      <c r="L40" s="153" t="e">
        <v>#REF!</v>
      </c>
      <c r="M40" s="102" t="e">
        <v>#REF!</v>
      </c>
      <c r="N40" s="102" t="e">
        <v>#REF!</v>
      </c>
      <c r="O40" s="154" t="e">
        <v>#REF!</v>
      </c>
      <c r="P40" s="152" t="e">
        <v>#REF!</v>
      </c>
      <c r="Q40" s="102" t="e">
        <v>#REF!</v>
      </c>
      <c r="R40" s="102" t="e">
        <v>#REF!</v>
      </c>
      <c r="S40" s="102" t="e">
        <v>#REF!</v>
      </c>
      <c r="T40" s="102" t="e">
        <v>#REF!</v>
      </c>
      <c r="U40" s="102" t="e">
        <v>#REF!</v>
      </c>
      <c r="V40" s="102" t="e">
        <v>#REF!</v>
      </c>
      <c r="W40" s="102" t="e">
        <v>#REF!</v>
      </c>
      <c r="X40" s="102" t="e">
        <v>#REF!</v>
      </c>
      <c r="Y40" s="102" t="e">
        <v>#REF!</v>
      </c>
      <c r="Z40" s="102"/>
      <c r="AA40" s="102" t="e">
        <v>#REF!</v>
      </c>
      <c r="AB40" s="233"/>
      <c r="AF40" s="225"/>
      <c r="AG40" s="225"/>
      <c r="AH40" s="225"/>
      <c r="AI40" s="225"/>
      <c r="AJ40" s="225"/>
      <c r="AK40" s="225"/>
      <c r="AL40" s="225"/>
      <c r="AM40" s="225"/>
      <c r="AN40" s="225"/>
      <c r="AO40" s="225"/>
      <c r="AP40" s="225"/>
      <c r="AQ40" s="225"/>
      <c r="AR40" s="225"/>
      <c r="AS40" s="225"/>
      <c r="AT40" s="225"/>
      <c r="AU40" s="225"/>
      <c r="AV40" s="225"/>
      <c r="AW40" s="225"/>
      <c r="AX40" s="225"/>
      <c r="AY40" s="225"/>
      <c r="AZ40" s="225"/>
      <c r="BA40" s="225"/>
      <c r="BB40" s="225"/>
      <c r="BC40" s="225"/>
      <c r="BD40" s="225"/>
      <c r="BE40" s="225"/>
      <c r="BG40" s="225"/>
      <c r="BH40" s="225"/>
      <c r="BI40" s="225"/>
      <c r="BJ40" s="225"/>
      <c r="BK40" s="225"/>
      <c r="BL40" s="225"/>
      <c r="BM40" s="225"/>
      <c r="BN40" s="225"/>
      <c r="BO40" s="225"/>
      <c r="BP40" s="225"/>
      <c r="BQ40" s="225"/>
      <c r="BR40" s="225"/>
      <c r="BS40" s="225"/>
      <c r="BT40" s="225"/>
      <c r="BU40" s="225"/>
      <c r="BV40" s="225"/>
      <c r="BW40" s="225"/>
      <c r="BX40" s="225"/>
      <c r="BY40" s="225"/>
      <c r="BZ40" s="225"/>
      <c r="CA40" s="225"/>
      <c r="CB40" s="225"/>
      <c r="CC40" s="225"/>
      <c r="CD40" s="225"/>
      <c r="CE40" s="225"/>
      <c r="CF40" s="225"/>
    </row>
    <row r="41" spans="1:86" ht="12.75" hidden="1" customHeight="1">
      <c r="A41" s="155"/>
      <c r="B41" s="156" t="s">
        <v>47</v>
      </c>
      <c r="C41" s="151"/>
      <c r="D41" s="152"/>
      <c r="E41" s="102"/>
      <c r="F41" s="102" t="e">
        <v>#REF!</v>
      </c>
      <c r="G41" s="102" t="e">
        <v>#REF!</v>
      </c>
      <c r="H41" s="102" t="e">
        <v>#REF!</v>
      </c>
      <c r="I41" s="102" t="e">
        <v>#REF!</v>
      </c>
      <c r="J41" s="102" t="e">
        <v>#REF!</v>
      </c>
      <c r="K41" s="102" t="e">
        <v>#REF!</v>
      </c>
      <c r="L41" s="153" t="e">
        <v>#REF!</v>
      </c>
      <c r="M41" s="102" t="e">
        <v>#REF!</v>
      </c>
      <c r="N41" s="102" t="e">
        <v>#REF!</v>
      </c>
      <c r="O41" s="154" t="e">
        <v>#REF!</v>
      </c>
      <c r="P41" s="152" t="e">
        <v>#REF!</v>
      </c>
      <c r="Q41" s="102" t="e">
        <v>#REF!</v>
      </c>
      <c r="R41" s="102" t="e">
        <v>#REF!</v>
      </c>
      <c r="S41" s="102" t="e">
        <v>#REF!</v>
      </c>
      <c r="T41" s="102" t="e">
        <v>#REF!</v>
      </c>
      <c r="U41" s="102" t="e">
        <v>#REF!</v>
      </c>
      <c r="V41" s="102" t="e">
        <v>#REF!</v>
      </c>
      <c r="W41" s="102" t="e">
        <v>#REF!</v>
      </c>
      <c r="X41" s="102" t="e">
        <v>#REF!</v>
      </c>
      <c r="Y41" s="102" t="e">
        <v>#REF!</v>
      </c>
      <c r="Z41" s="102"/>
      <c r="AA41" s="102" t="e">
        <v>#REF!</v>
      </c>
      <c r="AB41" s="233"/>
      <c r="AF41" s="225"/>
      <c r="AG41" s="225"/>
      <c r="AH41" s="225"/>
      <c r="AI41" s="225"/>
      <c r="AJ41" s="225"/>
      <c r="AK41" s="225"/>
      <c r="AL41" s="225"/>
      <c r="AM41" s="225"/>
      <c r="AN41" s="225"/>
      <c r="AO41" s="225"/>
      <c r="AP41" s="225"/>
      <c r="AQ41" s="225"/>
      <c r="AR41" s="225"/>
      <c r="AS41" s="225"/>
      <c r="AT41" s="225"/>
      <c r="AU41" s="225"/>
      <c r="AV41" s="225"/>
      <c r="AW41" s="225"/>
      <c r="AX41" s="225"/>
      <c r="AY41" s="225"/>
      <c r="AZ41" s="225"/>
      <c r="BA41" s="225"/>
      <c r="BB41" s="225"/>
      <c r="BC41" s="225"/>
      <c r="BD41" s="225"/>
      <c r="BE41" s="225"/>
      <c r="BG41" s="225"/>
      <c r="BH41" s="225"/>
      <c r="BI41" s="225"/>
      <c r="BJ41" s="225"/>
      <c r="BK41" s="225"/>
      <c r="BL41" s="225"/>
      <c r="BM41" s="225"/>
      <c r="BN41" s="225"/>
      <c r="BO41" s="225"/>
      <c r="BP41" s="225"/>
      <c r="BQ41" s="225"/>
      <c r="BR41" s="225"/>
      <c r="BS41" s="225"/>
      <c r="BT41" s="225"/>
      <c r="BU41" s="225"/>
      <c r="BV41" s="225"/>
      <c r="BW41" s="225"/>
      <c r="BX41" s="225"/>
      <c r="BY41" s="225"/>
      <c r="BZ41" s="225"/>
      <c r="CA41" s="225"/>
      <c r="CB41" s="225"/>
      <c r="CC41" s="225"/>
      <c r="CD41" s="225"/>
      <c r="CE41" s="225"/>
      <c r="CF41" s="225"/>
    </row>
    <row r="42" spans="1:86" ht="12.75" hidden="1" customHeight="1">
      <c r="A42" s="143" t="e">
        <f>A39+1</f>
        <v>#REF!</v>
      </c>
      <c r="B42" s="143" t="e">
        <v>#REF!</v>
      </c>
      <c r="C42" s="144"/>
      <c r="D42" s="145"/>
      <c r="E42" s="113"/>
      <c r="F42" s="113"/>
      <c r="G42" s="113"/>
      <c r="H42" s="113"/>
      <c r="I42" s="113"/>
      <c r="J42" s="113"/>
      <c r="K42" s="113"/>
      <c r="L42" s="146"/>
      <c r="M42" s="113"/>
      <c r="N42" s="113"/>
      <c r="O42" s="147"/>
      <c r="P42" s="145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233"/>
      <c r="AF42" s="225"/>
      <c r="AG42" s="225"/>
      <c r="AH42" s="225"/>
      <c r="AI42" s="225"/>
      <c r="AJ42" s="225"/>
      <c r="AK42" s="225"/>
      <c r="AL42" s="225"/>
      <c r="AM42" s="225"/>
      <c r="AN42" s="225"/>
      <c r="AO42" s="225"/>
      <c r="AP42" s="225"/>
      <c r="AQ42" s="225"/>
      <c r="AR42" s="225"/>
      <c r="AS42" s="225"/>
      <c r="AT42" s="225"/>
      <c r="AU42" s="225"/>
      <c r="AV42" s="225"/>
      <c r="AW42" s="225"/>
      <c r="AX42" s="225"/>
      <c r="AY42" s="225"/>
      <c r="AZ42" s="225"/>
      <c r="BA42" s="225"/>
      <c r="BB42" s="225"/>
      <c r="BC42" s="225"/>
      <c r="BD42" s="225"/>
      <c r="BE42" s="225"/>
      <c r="BG42" s="225"/>
      <c r="BH42" s="225"/>
      <c r="BI42" s="225"/>
      <c r="BJ42" s="225"/>
      <c r="BK42" s="225"/>
      <c r="BL42" s="225"/>
      <c r="BM42" s="225"/>
      <c r="BN42" s="225"/>
      <c r="BO42" s="225"/>
      <c r="BP42" s="225"/>
      <c r="BQ42" s="225"/>
      <c r="BR42" s="225"/>
      <c r="BS42" s="225"/>
      <c r="BT42" s="225"/>
      <c r="BU42" s="225"/>
      <c r="BV42" s="225"/>
      <c r="BW42" s="225"/>
      <c r="BX42" s="225"/>
      <c r="BY42" s="225"/>
      <c r="BZ42" s="225"/>
      <c r="CA42" s="225"/>
      <c r="CB42" s="225"/>
      <c r="CC42" s="225"/>
      <c r="CD42" s="225"/>
      <c r="CE42" s="225"/>
      <c r="CF42" s="225"/>
    </row>
    <row r="43" spans="1:86" ht="12.75" hidden="1" customHeight="1">
      <c r="A43" s="149"/>
      <c r="B43" s="150" t="s">
        <v>46</v>
      </c>
      <c r="C43" s="151"/>
      <c r="D43" s="152"/>
      <c r="E43" s="102"/>
      <c r="F43" s="102" t="e">
        <v>#REF!</v>
      </c>
      <c r="G43" s="102" t="e">
        <v>#REF!</v>
      </c>
      <c r="H43" s="102" t="e">
        <v>#REF!</v>
      </c>
      <c r="I43" s="102" t="e">
        <v>#REF!</v>
      </c>
      <c r="J43" s="102" t="e">
        <v>#REF!</v>
      </c>
      <c r="K43" s="102" t="e">
        <v>#REF!</v>
      </c>
      <c r="L43" s="153" t="e">
        <v>#REF!</v>
      </c>
      <c r="M43" s="102" t="e">
        <v>#REF!</v>
      </c>
      <c r="N43" s="102" t="e">
        <v>#REF!</v>
      </c>
      <c r="O43" s="154" t="e">
        <v>#REF!</v>
      </c>
      <c r="P43" s="152" t="e">
        <v>#REF!</v>
      </c>
      <c r="Q43" s="102" t="e">
        <v>#REF!</v>
      </c>
      <c r="R43" s="102" t="e">
        <v>#REF!</v>
      </c>
      <c r="S43" s="102" t="e">
        <v>#REF!</v>
      </c>
      <c r="T43" s="102" t="e">
        <v>#REF!</v>
      </c>
      <c r="U43" s="102" t="e">
        <v>#REF!</v>
      </c>
      <c r="V43" s="102" t="e">
        <v>#REF!</v>
      </c>
      <c r="W43" s="102" t="e">
        <v>#REF!</v>
      </c>
      <c r="X43" s="102" t="e">
        <v>#REF!</v>
      </c>
      <c r="Y43" s="102" t="e">
        <v>#REF!</v>
      </c>
      <c r="Z43" s="102"/>
      <c r="AA43" s="102" t="e">
        <v>#REF!</v>
      </c>
      <c r="AB43" s="233"/>
      <c r="AF43" s="225"/>
      <c r="AG43" s="225"/>
      <c r="AH43" s="225"/>
      <c r="AI43" s="225"/>
      <c r="AJ43" s="225"/>
      <c r="AK43" s="225"/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  <c r="AW43" s="225"/>
      <c r="AX43" s="225"/>
      <c r="AY43" s="225"/>
      <c r="AZ43" s="225"/>
      <c r="BA43" s="225"/>
      <c r="BB43" s="225"/>
      <c r="BC43" s="225"/>
      <c r="BD43" s="225"/>
      <c r="BE43" s="225"/>
      <c r="BG43" s="225"/>
      <c r="BH43" s="225"/>
      <c r="BI43" s="225"/>
      <c r="BJ43" s="225"/>
      <c r="BK43" s="225"/>
      <c r="BL43" s="225"/>
      <c r="BM43" s="225"/>
      <c r="BN43" s="225"/>
      <c r="BO43" s="225"/>
      <c r="BP43" s="225"/>
      <c r="BQ43" s="225"/>
      <c r="BR43" s="225"/>
      <c r="BS43" s="225"/>
      <c r="BT43" s="225"/>
      <c r="BU43" s="225"/>
      <c r="BV43" s="225"/>
      <c r="BW43" s="225"/>
      <c r="BX43" s="225"/>
      <c r="BY43" s="225"/>
      <c r="BZ43" s="225"/>
      <c r="CA43" s="225"/>
      <c r="CB43" s="225"/>
      <c r="CC43" s="225"/>
      <c r="CD43" s="225"/>
      <c r="CE43" s="225"/>
      <c r="CF43" s="225"/>
    </row>
    <row r="44" spans="1:86" ht="12.75" hidden="1" customHeight="1">
      <c r="A44" s="155"/>
      <c r="B44" s="156" t="s">
        <v>47</v>
      </c>
      <c r="C44" s="151"/>
      <c r="D44" s="152"/>
      <c r="E44" s="102"/>
      <c r="F44" s="102" t="e">
        <v>#REF!</v>
      </c>
      <c r="G44" s="102" t="e">
        <v>#REF!</v>
      </c>
      <c r="H44" s="102" t="e">
        <v>#REF!</v>
      </c>
      <c r="I44" s="102" t="e">
        <v>#REF!</v>
      </c>
      <c r="J44" s="102" t="e">
        <v>#REF!</v>
      </c>
      <c r="K44" s="102" t="e">
        <v>#REF!</v>
      </c>
      <c r="L44" s="153" t="e">
        <v>#REF!</v>
      </c>
      <c r="M44" s="102" t="e">
        <v>#REF!</v>
      </c>
      <c r="N44" s="102" t="e">
        <v>#REF!</v>
      </c>
      <c r="O44" s="154" t="e">
        <v>#REF!</v>
      </c>
      <c r="P44" s="152" t="e">
        <v>#REF!</v>
      </c>
      <c r="Q44" s="102" t="e">
        <v>#REF!</v>
      </c>
      <c r="R44" s="102" t="e">
        <v>#REF!</v>
      </c>
      <c r="S44" s="102" t="e">
        <v>#REF!</v>
      </c>
      <c r="T44" s="102" t="e">
        <v>#REF!</v>
      </c>
      <c r="U44" s="102" t="e">
        <v>#REF!</v>
      </c>
      <c r="V44" s="102" t="e">
        <v>#REF!</v>
      </c>
      <c r="W44" s="102" t="e">
        <v>#REF!</v>
      </c>
      <c r="X44" s="102" t="e">
        <v>#REF!</v>
      </c>
      <c r="Y44" s="102" t="e">
        <v>#REF!</v>
      </c>
      <c r="Z44" s="102"/>
      <c r="AA44" s="102" t="e">
        <v>#REF!</v>
      </c>
      <c r="AB44" s="233"/>
      <c r="AF44" s="225"/>
      <c r="AG44" s="225"/>
      <c r="AH44" s="225"/>
      <c r="AI44" s="225"/>
      <c r="AJ44" s="225"/>
      <c r="AK44" s="225"/>
      <c r="AL44" s="225"/>
      <c r="AM44" s="225"/>
      <c r="AN44" s="225"/>
      <c r="AO44" s="225"/>
      <c r="AP44" s="225"/>
      <c r="AQ44" s="225"/>
      <c r="AR44" s="225"/>
      <c r="AS44" s="225"/>
      <c r="AT44" s="225"/>
      <c r="AU44" s="225"/>
      <c r="AV44" s="225"/>
      <c r="AW44" s="225"/>
      <c r="AX44" s="225"/>
      <c r="AY44" s="225"/>
      <c r="AZ44" s="225"/>
      <c r="BA44" s="225"/>
      <c r="BB44" s="225"/>
      <c r="BC44" s="225"/>
      <c r="BD44" s="225"/>
      <c r="BE44" s="225"/>
      <c r="BG44" s="225"/>
      <c r="BH44" s="225"/>
      <c r="BI44" s="225"/>
      <c r="BJ44" s="225"/>
      <c r="BK44" s="225"/>
      <c r="BL44" s="225"/>
      <c r="BM44" s="225"/>
      <c r="BN44" s="225"/>
      <c r="BO44" s="225"/>
      <c r="BP44" s="225"/>
      <c r="BQ44" s="225"/>
      <c r="BR44" s="225"/>
      <c r="BS44" s="225"/>
      <c r="BT44" s="225"/>
      <c r="BU44" s="225"/>
      <c r="BV44" s="225"/>
      <c r="BW44" s="225"/>
      <c r="BX44" s="225"/>
      <c r="BY44" s="225"/>
      <c r="BZ44" s="225"/>
      <c r="CA44" s="225"/>
      <c r="CB44" s="225"/>
      <c r="CC44" s="225"/>
      <c r="CD44" s="225"/>
      <c r="CE44" s="225"/>
      <c r="CF44" s="225"/>
    </row>
    <row r="45" spans="1:86" ht="12.75" hidden="1" customHeight="1">
      <c r="A45" s="143" t="e">
        <f>A42+1</f>
        <v>#REF!</v>
      </c>
      <c r="B45" s="143" t="e">
        <v>#REF!</v>
      </c>
      <c r="C45" s="144"/>
      <c r="D45" s="145"/>
      <c r="E45" s="113"/>
      <c r="F45" s="113"/>
      <c r="G45" s="113"/>
      <c r="H45" s="113"/>
      <c r="I45" s="113"/>
      <c r="J45" s="113"/>
      <c r="K45" s="113"/>
      <c r="L45" s="146"/>
      <c r="M45" s="113"/>
      <c r="N45" s="113"/>
      <c r="O45" s="147"/>
      <c r="P45" s="145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233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  <c r="AQ45" s="225"/>
      <c r="AR45" s="225"/>
      <c r="AS45" s="225"/>
      <c r="AT45" s="225"/>
      <c r="AU45" s="225"/>
      <c r="AV45" s="225"/>
      <c r="AW45" s="225"/>
      <c r="AX45" s="225"/>
      <c r="AY45" s="225"/>
      <c r="AZ45" s="225"/>
      <c r="BA45" s="225"/>
      <c r="BB45" s="225"/>
      <c r="BC45" s="225"/>
      <c r="BD45" s="225"/>
      <c r="BE45" s="225"/>
      <c r="BG45" s="225"/>
      <c r="BH45" s="225"/>
      <c r="BI45" s="225"/>
      <c r="BJ45" s="225"/>
      <c r="BK45" s="225"/>
      <c r="BL45" s="225"/>
      <c r="BM45" s="225"/>
      <c r="BN45" s="225"/>
      <c r="BO45" s="225"/>
      <c r="BP45" s="225"/>
      <c r="BQ45" s="225"/>
      <c r="BR45" s="225"/>
      <c r="BS45" s="225"/>
      <c r="BT45" s="225"/>
      <c r="BU45" s="225"/>
      <c r="BV45" s="225"/>
      <c r="BW45" s="225"/>
      <c r="BX45" s="225"/>
      <c r="BY45" s="225"/>
      <c r="BZ45" s="225"/>
      <c r="CA45" s="225"/>
      <c r="CB45" s="225"/>
      <c r="CC45" s="225"/>
      <c r="CD45" s="225"/>
      <c r="CE45" s="225"/>
      <c r="CF45" s="225"/>
    </row>
    <row r="46" spans="1:86" ht="12.75" hidden="1" customHeight="1">
      <c r="A46" s="149"/>
      <c r="B46" s="150" t="s">
        <v>46</v>
      </c>
      <c r="C46" s="151"/>
      <c r="D46" s="152"/>
      <c r="E46" s="102"/>
      <c r="F46" s="102" t="e">
        <v>#REF!</v>
      </c>
      <c r="G46" s="102" t="e">
        <v>#REF!</v>
      </c>
      <c r="H46" s="102" t="e">
        <v>#REF!</v>
      </c>
      <c r="I46" s="102" t="e">
        <v>#REF!</v>
      </c>
      <c r="J46" s="102" t="e">
        <v>#REF!</v>
      </c>
      <c r="K46" s="102" t="e">
        <v>#REF!</v>
      </c>
      <c r="L46" s="153" t="e">
        <v>#REF!</v>
      </c>
      <c r="M46" s="102" t="e">
        <v>#REF!</v>
      </c>
      <c r="N46" s="102" t="e">
        <v>#REF!</v>
      </c>
      <c r="O46" s="154" t="e">
        <v>#REF!</v>
      </c>
      <c r="P46" s="152" t="e">
        <v>#REF!</v>
      </c>
      <c r="Q46" s="102" t="e">
        <v>#REF!</v>
      </c>
      <c r="R46" s="102" t="e">
        <v>#REF!</v>
      </c>
      <c r="S46" s="102" t="e">
        <v>#REF!</v>
      </c>
      <c r="T46" s="102" t="e">
        <v>#REF!</v>
      </c>
      <c r="U46" s="102" t="e">
        <v>#REF!</v>
      </c>
      <c r="V46" s="102" t="e">
        <v>#REF!</v>
      </c>
      <c r="W46" s="102" t="e">
        <v>#REF!</v>
      </c>
      <c r="X46" s="102" t="e">
        <v>#REF!</v>
      </c>
      <c r="Y46" s="102" t="e">
        <v>#REF!</v>
      </c>
      <c r="Z46" s="102"/>
      <c r="AA46" s="102" t="e">
        <v>#REF!</v>
      </c>
      <c r="AB46" s="233"/>
      <c r="AF46" s="225"/>
      <c r="AG46" s="225"/>
      <c r="AH46" s="225"/>
      <c r="AI46" s="225"/>
      <c r="AJ46" s="225"/>
      <c r="AK46" s="225"/>
      <c r="AL46" s="225"/>
      <c r="AM46" s="225"/>
      <c r="AN46" s="225"/>
      <c r="AO46" s="225"/>
      <c r="AP46" s="225"/>
      <c r="AQ46" s="225"/>
      <c r="AR46" s="225"/>
      <c r="AS46" s="225"/>
      <c r="AT46" s="225"/>
      <c r="AU46" s="225"/>
      <c r="AV46" s="225"/>
      <c r="AW46" s="225"/>
      <c r="AX46" s="225"/>
      <c r="AY46" s="225"/>
      <c r="AZ46" s="225"/>
      <c r="BA46" s="225"/>
      <c r="BB46" s="225"/>
      <c r="BC46" s="225"/>
      <c r="BD46" s="225"/>
      <c r="BE46" s="225"/>
      <c r="BG46" s="225"/>
      <c r="BH46" s="225"/>
      <c r="BI46" s="225"/>
      <c r="BJ46" s="225"/>
      <c r="BK46" s="225"/>
      <c r="BL46" s="225"/>
      <c r="BM46" s="225"/>
      <c r="BN46" s="225"/>
      <c r="BO46" s="225"/>
      <c r="BP46" s="225"/>
      <c r="BQ46" s="225"/>
      <c r="BR46" s="225"/>
      <c r="BS46" s="225"/>
      <c r="BT46" s="225"/>
      <c r="BU46" s="225"/>
      <c r="BV46" s="225"/>
      <c r="BW46" s="225"/>
      <c r="BX46" s="225"/>
      <c r="BY46" s="225"/>
      <c r="BZ46" s="225"/>
      <c r="CA46" s="225"/>
      <c r="CB46" s="225"/>
      <c r="CC46" s="225"/>
      <c r="CD46" s="225"/>
      <c r="CE46" s="225"/>
      <c r="CF46" s="225"/>
    </row>
    <row r="47" spans="1:86" ht="12.75" hidden="1" customHeight="1">
      <c r="A47" s="155"/>
      <c r="B47" s="156" t="s">
        <v>47</v>
      </c>
      <c r="C47" s="151"/>
      <c r="D47" s="152"/>
      <c r="E47" s="102"/>
      <c r="F47" s="102" t="e">
        <v>#REF!</v>
      </c>
      <c r="G47" s="102" t="e">
        <v>#REF!</v>
      </c>
      <c r="H47" s="102" t="e">
        <v>#REF!</v>
      </c>
      <c r="I47" s="102" t="e">
        <v>#REF!</v>
      </c>
      <c r="J47" s="102" t="e">
        <v>#REF!</v>
      </c>
      <c r="K47" s="102" t="e">
        <v>#REF!</v>
      </c>
      <c r="L47" s="153" t="e">
        <v>#REF!</v>
      </c>
      <c r="M47" s="102" t="e">
        <v>#REF!</v>
      </c>
      <c r="N47" s="102" t="e">
        <v>#REF!</v>
      </c>
      <c r="O47" s="154" t="e">
        <v>#REF!</v>
      </c>
      <c r="P47" s="152" t="e">
        <v>#REF!</v>
      </c>
      <c r="Q47" s="102" t="e">
        <v>#REF!</v>
      </c>
      <c r="R47" s="102" t="e">
        <v>#REF!</v>
      </c>
      <c r="S47" s="102" t="e">
        <v>#REF!</v>
      </c>
      <c r="T47" s="102" t="e">
        <v>#REF!</v>
      </c>
      <c r="U47" s="102" t="e">
        <v>#REF!</v>
      </c>
      <c r="V47" s="102" t="e">
        <v>#REF!</v>
      </c>
      <c r="W47" s="102" t="e">
        <v>#REF!</v>
      </c>
      <c r="X47" s="102" t="e">
        <v>#REF!</v>
      </c>
      <c r="Y47" s="102" t="e">
        <v>#REF!</v>
      </c>
      <c r="Z47" s="102"/>
      <c r="AA47" s="102" t="e">
        <v>#REF!</v>
      </c>
      <c r="AB47" s="233"/>
      <c r="AF47" s="225"/>
      <c r="AG47" s="225"/>
      <c r="AH47" s="225"/>
      <c r="AI47" s="225"/>
      <c r="AJ47" s="225"/>
      <c r="AK47" s="225"/>
      <c r="AL47" s="225"/>
      <c r="AM47" s="225"/>
      <c r="AN47" s="225"/>
      <c r="AO47" s="225"/>
      <c r="AP47" s="225"/>
      <c r="AQ47" s="225"/>
      <c r="AR47" s="225"/>
      <c r="AS47" s="225"/>
      <c r="AT47" s="225"/>
      <c r="AU47" s="225"/>
      <c r="AV47" s="225"/>
      <c r="AW47" s="225"/>
      <c r="AX47" s="225"/>
      <c r="AY47" s="225"/>
      <c r="AZ47" s="225"/>
      <c r="BA47" s="225"/>
      <c r="BB47" s="225"/>
      <c r="BC47" s="225"/>
      <c r="BD47" s="225"/>
      <c r="BE47" s="225"/>
      <c r="BG47" s="225"/>
      <c r="BH47" s="225"/>
      <c r="BI47" s="225"/>
      <c r="BJ47" s="225"/>
      <c r="BK47" s="225"/>
      <c r="BL47" s="225"/>
      <c r="BM47" s="225"/>
      <c r="BN47" s="225"/>
      <c r="BO47" s="225"/>
      <c r="BP47" s="225"/>
      <c r="BQ47" s="225"/>
      <c r="BR47" s="225"/>
      <c r="BS47" s="225"/>
      <c r="BT47" s="225"/>
      <c r="BU47" s="225"/>
      <c r="BV47" s="225"/>
      <c r="BW47" s="225"/>
      <c r="BX47" s="225"/>
      <c r="BY47" s="225"/>
      <c r="BZ47" s="225"/>
      <c r="CA47" s="225"/>
      <c r="CB47" s="225"/>
      <c r="CC47" s="225"/>
      <c r="CD47" s="225"/>
      <c r="CE47" s="225"/>
      <c r="CF47" s="225"/>
    </row>
    <row r="48" spans="1:86" ht="13.5" hidden="1" customHeight="1" thickBot="1">
      <c r="A48" s="157" t="e">
        <f>A45+1</f>
        <v>#REF!</v>
      </c>
      <c r="B48" s="157" t="e">
        <v>#REF!</v>
      </c>
      <c r="C48" s="144"/>
      <c r="D48" s="145"/>
      <c r="E48" s="113"/>
      <c r="F48" s="113"/>
      <c r="G48" s="113"/>
      <c r="H48" s="113"/>
      <c r="I48" s="113"/>
      <c r="J48" s="113"/>
      <c r="K48" s="113"/>
      <c r="L48" s="146"/>
      <c r="M48" s="113"/>
      <c r="N48" s="113"/>
      <c r="O48" s="147"/>
      <c r="P48" s="145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233"/>
      <c r="AF48" s="225"/>
      <c r="AG48" s="225"/>
      <c r="AH48" s="225"/>
      <c r="AI48" s="225"/>
      <c r="AJ48" s="225"/>
      <c r="AK48" s="225"/>
      <c r="AL48" s="225"/>
      <c r="AM48" s="225"/>
      <c r="AN48" s="225"/>
      <c r="AO48" s="225"/>
      <c r="AP48" s="225"/>
      <c r="AQ48" s="225"/>
      <c r="AR48" s="225"/>
      <c r="AS48" s="225"/>
      <c r="AT48" s="225"/>
      <c r="AU48" s="225"/>
      <c r="AV48" s="225"/>
      <c r="AW48" s="225"/>
      <c r="AX48" s="225"/>
      <c r="AY48" s="225"/>
      <c r="AZ48" s="225"/>
      <c r="BA48" s="225"/>
      <c r="BB48" s="225"/>
      <c r="BC48" s="225"/>
      <c r="BD48" s="225"/>
      <c r="BE48" s="225"/>
      <c r="BG48" s="225"/>
      <c r="BH48" s="225"/>
      <c r="BI48" s="225"/>
      <c r="BJ48" s="225"/>
      <c r="BK48" s="225"/>
      <c r="BL48" s="225"/>
      <c r="BM48" s="225"/>
      <c r="BN48" s="225"/>
      <c r="BO48" s="225"/>
      <c r="BP48" s="225"/>
      <c r="BQ48" s="225"/>
      <c r="BR48" s="225"/>
      <c r="BS48" s="225"/>
      <c r="BT48" s="225"/>
      <c r="BU48" s="225"/>
      <c r="BV48" s="225"/>
      <c r="BW48" s="225"/>
      <c r="BX48" s="225"/>
      <c r="BY48" s="225"/>
      <c r="BZ48" s="225"/>
      <c r="CA48" s="225"/>
      <c r="CB48" s="225"/>
      <c r="CC48" s="225"/>
      <c r="CD48" s="225"/>
      <c r="CE48" s="225"/>
      <c r="CF48" s="225"/>
    </row>
    <row r="49" spans="1:84" ht="13.5" hidden="1" customHeight="1" thickBot="1">
      <c r="A49" s="149"/>
      <c r="B49" s="150" t="s">
        <v>46</v>
      </c>
      <c r="C49" s="151"/>
      <c r="D49" s="152"/>
      <c r="E49" s="102"/>
      <c r="F49" s="102" t="e">
        <v>#REF!</v>
      </c>
      <c r="G49" s="102" t="e">
        <v>#REF!</v>
      </c>
      <c r="H49" s="102" t="e">
        <v>#REF!</v>
      </c>
      <c r="I49" s="102" t="e">
        <v>#REF!</v>
      </c>
      <c r="J49" s="102" t="e">
        <v>#REF!</v>
      </c>
      <c r="K49" s="102" t="e">
        <v>#REF!</v>
      </c>
      <c r="L49" s="153" t="e">
        <v>#REF!</v>
      </c>
      <c r="M49" s="102" t="e">
        <v>#REF!</v>
      </c>
      <c r="N49" s="102" t="e">
        <v>#REF!</v>
      </c>
      <c r="O49" s="154" t="e">
        <v>#REF!</v>
      </c>
      <c r="P49" s="152" t="e">
        <v>#REF!</v>
      </c>
      <c r="Q49" s="102" t="e">
        <v>#REF!</v>
      </c>
      <c r="R49" s="102" t="e">
        <v>#REF!</v>
      </c>
      <c r="S49" s="102" t="e">
        <v>#REF!</v>
      </c>
      <c r="T49" s="102" t="e">
        <v>#REF!</v>
      </c>
      <c r="U49" s="102" t="e">
        <v>#REF!</v>
      </c>
      <c r="V49" s="102" t="e">
        <v>#REF!</v>
      </c>
      <c r="W49" s="102" t="e">
        <v>#REF!</v>
      </c>
      <c r="X49" s="102" t="e">
        <v>#REF!</v>
      </c>
      <c r="Y49" s="102" t="e">
        <v>#REF!</v>
      </c>
      <c r="Z49" s="102"/>
      <c r="AA49" s="102" t="e">
        <v>#REF!</v>
      </c>
      <c r="AB49" s="233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5"/>
      <c r="AY49" s="225"/>
      <c r="AZ49" s="225"/>
      <c r="BA49" s="225"/>
      <c r="BB49" s="225"/>
      <c r="BC49" s="225"/>
      <c r="BD49" s="225"/>
      <c r="BE49" s="225"/>
      <c r="BG49" s="225"/>
      <c r="BH49" s="225"/>
      <c r="BI49" s="225"/>
      <c r="BJ49" s="225"/>
      <c r="BK49" s="225"/>
      <c r="BL49" s="225"/>
      <c r="BM49" s="225"/>
      <c r="BN49" s="225"/>
      <c r="BO49" s="225"/>
      <c r="BP49" s="225"/>
      <c r="BQ49" s="225"/>
      <c r="BR49" s="225"/>
      <c r="BS49" s="225"/>
      <c r="BT49" s="225"/>
      <c r="BU49" s="225"/>
      <c r="BV49" s="225"/>
      <c r="BW49" s="225"/>
      <c r="BX49" s="225"/>
      <c r="BY49" s="225"/>
      <c r="BZ49" s="225"/>
      <c r="CA49" s="225"/>
      <c r="CB49" s="225"/>
      <c r="CC49" s="225"/>
      <c r="CD49" s="225"/>
      <c r="CE49" s="225"/>
      <c r="CF49" s="225"/>
    </row>
    <row r="50" spans="1:84" ht="13.5" hidden="1" customHeight="1" thickBot="1">
      <c r="A50" s="155"/>
      <c r="B50" s="156" t="s">
        <v>47</v>
      </c>
      <c r="C50" s="151"/>
      <c r="D50" s="152"/>
      <c r="E50" s="102"/>
      <c r="F50" s="102" t="e">
        <v>#REF!</v>
      </c>
      <c r="G50" s="102" t="e">
        <v>#REF!</v>
      </c>
      <c r="H50" s="102" t="e">
        <v>#REF!</v>
      </c>
      <c r="I50" s="102" t="e">
        <v>#REF!</v>
      </c>
      <c r="J50" s="102" t="e">
        <v>#REF!</v>
      </c>
      <c r="K50" s="102" t="e">
        <v>#REF!</v>
      </c>
      <c r="L50" s="153" t="e">
        <v>#REF!</v>
      </c>
      <c r="M50" s="102" t="e">
        <v>#REF!</v>
      </c>
      <c r="N50" s="102" t="e">
        <v>#REF!</v>
      </c>
      <c r="O50" s="154" t="e">
        <v>#REF!</v>
      </c>
      <c r="P50" s="152" t="e">
        <v>#REF!</v>
      </c>
      <c r="Q50" s="102" t="e">
        <v>#REF!</v>
      </c>
      <c r="R50" s="102" t="e">
        <v>#REF!</v>
      </c>
      <c r="S50" s="102" t="e">
        <v>#REF!</v>
      </c>
      <c r="T50" s="102" t="e">
        <v>#REF!</v>
      </c>
      <c r="U50" s="102" t="e">
        <v>#REF!</v>
      </c>
      <c r="V50" s="102" t="e">
        <v>#REF!</v>
      </c>
      <c r="W50" s="102" t="e">
        <v>#REF!</v>
      </c>
      <c r="X50" s="102" t="e">
        <v>#REF!</v>
      </c>
      <c r="Y50" s="102" t="e">
        <v>#REF!</v>
      </c>
      <c r="Z50" s="102"/>
      <c r="AA50" s="102" t="e">
        <v>#REF!</v>
      </c>
      <c r="AB50" s="233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  <c r="AP50" s="225"/>
      <c r="AQ50" s="225"/>
      <c r="AR50" s="225"/>
      <c r="AS50" s="225"/>
      <c r="AT50" s="225"/>
      <c r="AU50" s="225"/>
      <c r="AV50" s="225"/>
      <c r="AW50" s="225"/>
      <c r="AX50" s="225"/>
      <c r="AY50" s="225"/>
      <c r="AZ50" s="225"/>
      <c r="BA50" s="225"/>
      <c r="BB50" s="225"/>
      <c r="BC50" s="225"/>
      <c r="BD50" s="225"/>
      <c r="BE50" s="225"/>
      <c r="BG50" s="225"/>
      <c r="BH50" s="225"/>
      <c r="BI50" s="225"/>
      <c r="BJ50" s="225"/>
      <c r="BK50" s="225"/>
      <c r="BL50" s="225"/>
      <c r="BM50" s="225"/>
      <c r="BN50" s="225"/>
      <c r="BO50" s="225"/>
      <c r="BP50" s="225"/>
      <c r="BQ50" s="225"/>
      <c r="BR50" s="225"/>
      <c r="BS50" s="225"/>
      <c r="BT50" s="225"/>
      <c r="BU50" s="225"/>
      <c r="BV50" s="225"/>
      <c r="BW50" s="225"/>
      <c r="BX50" s="225"/>
      <c r="BY50" s="225"/>
      <c r="BZ50" s="225"/>
      <c r="CA50" s="225"/>
      <c r="CB50" s="225"/>
      <c r="CC50" s="225"/>
      <c r="CD50" s="225"/>
      <c r="CE50" s="225"/>
      <c r="CF50" s="225"/>
    </row>
    <row r="51" spans="1:84" ht="13.5" hidden="1" customHeight="1" thickBot="1">
      <c r="A51" s="157" t="e">
        <f>A48+1</f>
        <v>#REF!</v>
      </c>
      <c r="B51" s="157" t="e">
        <v>#REF!</v>
      </c>
      <c r="C51" s="144"/>
      <c r="D51" s="145"/>
      <c r="E51" s="113"/>
      <c r="F51" s="113"/>
      <c r="G51" s="113"/>
      <c r="H51" s="113"/>
      <c r="I51" s="113"/>
      <c r="J51" s="113"/>
      <c r="K51" s="113"/>
      <c r="L51" s="146"/>
      <c r="M51" s="113"/>
      <c r="N51" s="113"/>
      <c r="O51" s="147"/>
      <c r="P51" s="145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233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  <c r="AW51" s="225"/>
      <c r="AX51" s="225"/>
      <c r="AY51" s="225"/>
      <c r="AZ51" s="225"/>
      <c r="BA51" s="225"/>
      <c r="BB51" s="225"/>
      <c r="BC51" s="225"/>
      <c r="BD51" s="225"/>
      <c r="BE51" s="225"/>
      <c r="BG51" s="225"/>
      <c r="BH51" s="225"/>
      <c r="BI51" s="225"/>
      <c r="BJ51" s="225"/>
      <c r="BK51" s="225"/>
      <c r="BL51" s="225"/>
      <c r="BM51" s="225"/>
      <c r="BN51" s="225"/>
      <c r="BO51" s="225"/>
      <c r="BP51" s="225"/>
      <c r="BQ51" s="225"/>
      <c r="BR51" s="225"/>
      <c r="BS51" s="225"/>
      <c r="BT51" s="225"/>
      <c r="BU51" s="225"/>
      <c r="BV51" s="225"/>
      <c r="BW51" s="225"/>
      <c r="BX51" s="225"/>
      <c r="BY51" s="225"/>
      <c r="BZ51" s="225"/>
      <c r="CA51" s="225"/>
      <c r="CB51" s="225"/>
      <c r="CC51" s="225"/>
      <c r="CD51" s="225"/>
      <c r="CE51" s="225"/>
      <c r="CF51" s="225"/>
    </row>
    <row r="52" spans="1:84" ht="13.5" hidden="1" customHeight="1" thickBot="1">
      <c r="A52" s="149"/>
      <c r="B52" s="150" t="s">
        <v>46</v>
      </c>
      <c r="C52" s="151"/>
      <c r="D52" s="152"/>
      <c r="E52" s="102"/>
      <c r="F52" s="102" t="e">
        <v>#REF!</v>
      </c>
      <c r="G52" s="102" t="e">
        <v>#REF!</v>
      </c>
      <c r="H52" s="102" t="e">
        <v>#REF!</v>
      </c>
      <c r="I52" s="102" t="e">
        <v>#REF!</v>
      </c>
      <c r="J52" s="102" t="e">
        <v>#REF!</v>
      </c>
      <c r="K52" s="102" t="e">
        <v>#REF!</v>
      </c>
      <c r="L52" s="153" t="e">
        <v>#REF!</v>
      </c>
      <c r="M52" s="102" t="e">
        <v>#REF!</v>
      </c>
      <c r="N52" s="102" t="e">
        <v>#REF!</v>
      </c>
      <c r="O52" s="154" t="e">
        <v>#REF!</v>
      </c>
      <c r="P52" s="152" t="e">
        <v>#REF!</v>
      </c>
      <c r="Q52" s="102" t="e">
        <v>#REF!</v>
      </c>
      <c r="R52" s="102" t="e">
        <v>#REF!</v>
      </c>
      <c r="S52" s="102" t="e">
        <v>#REF!</v>
      </c>
      <c r="T52" s="102" t="e">
        <v>#REF!</v>
      </c>
      <c r="U52" s="102" t="e">
        <v>#REF!</v>
      </c>
      <c r="V52" s="102" t="e">
        <v>#REF!</v>
      </c>
      <c r="W52" s="102" t="e">
        <v>#REF!</v>
      </c>
      <c r="X52" s="102" t="e">
        <v>#REF!</v>
      </c>
      <c r="Y52" s="102" t="e">
        <v>#REF!</v>
      </c>
      <c r="Z52" s="102"/>
      <c r="AA52" s="102" t="e">
        <v>#REF!</v>
      </c>
      <c r="AB52" s="233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225"/>
      <c r="BB52" s="225"/>
      <c r="BC52" s="225"/>
      <c r="BD52" s="225"/>
      <c r="BE52" s="225"/>
      <c r="BG52" s="225"/>
      <c r="BH52" s="225"/>
      <c r="BI52" s="225"/>
      <c r="BJ52" s="225"/>
      <c r="BK52" s="225"/>
      <c r="BL52" s="225"/>
      <c r="BM52" s="225"/>
      <c r="BN52" s="225"/>
      <c r="BO52" s="225"/>
      <c r="BP52" s="225"/>
      <c r="BQ52" s="225"/>
      <c r="BR52" s="225"/>
      <c r="BS52" s="225"/>
      <c r="BT52" s="225"/>
      <c r="BU52" s="225"/>
      <c r="BV52" s="225"/>
      <c r="BW52" s="225"/>
      <c r="BX52" s="225"/>
      <c r="BY52" s="225"/>
      <c r="BZ52" s="225"/>
      <c r="CA52" s="225"/>
      <c r="CB52" s="225"/>
      <c r="CC52" s="225"/>
      <c r="CD52" s="225"/>
      <c r="CE52" s="225"/>
      <c r="CF52" s="225"/>
    </row>
    <row r="53" spans="1:84" ht="13.5" hidden="1" customHeight="1" thickBot="1">
      <c r="A53" s="86"/>
      <c r="B53" s="158" t="s">
        <v>47</v>
      </c>
      <c r="C53" s="159"/>
      <c r="D53" s="160"/>
      <c r="E53" s="161"/>
      <c r="F53" s="161" t="e">
        <v>#REF!</v>
      </c>
      <c r="G53" s="161" t="e">
        <v>#REF!</v>
      </c>
      <c r="H53" s="161" t="e">
        <v>#REF!</v>
      </c>
      <c r="I53" s="161" t="e">
        <v>#REF!</v>
      </c>
      <c r="J53" s="161" t="e">
        <v>#REF!</v>
      </c>
      <c r="K53" s="161" t="e">
        <v>#REF!</v>
      </c>
      <c r="L53" s="162" t="e">
        <v>#REF!</v>
      </c>
      <c r="M53" s="161" t="e">
        <v>#REF!</v>
      </c>
      <c r="N53" s="161" t="e">
        <v>#REF!</v>
      </c>
      <c r="O53" s="163" t="e">
        <v>#REF!</v>
      </c>
      <c r="P53" s="160" t="e">
        <v>#REF!</v>
      </c>
      <c r="Q53" s="161" t="e">
        <v>#REF!</v>
      </c>
      <c r="R53" s="161" t="e">
        <v>#REF!</v>
      </c>
      <c r="S53" s="161" t="e">
        <v>#REF!</v>
      </c>
      <c r="T53" s="161" t="e">
        <v>#REF!</v>
      </c>
      <c r="U53" s="161" t="e">
        <v>#REF!</v>
      </c>
      <c r="V53" s="161" t="e">
        <v>#REF!</v>
      </c>
      <c r="W53" s="161" t="e">
        <v>#REF!</v>
      </c>
      <c r="X53" s="161" t="e">
        <v>#REF!</v>
      </c>
      <c r="Y53" s="161" t="e">
        <v>#REF!</v>
      </c>
      <c r="Z53" s="161"/>
      <c r="AA53" s="161" t="e">
        <v>#REF!</v>
      </c>
      <c r="AB53" s="233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  <c r="AW53" s="225"/>
      <c r="AX53" s="225"/>
      <c r="AY53" s="225"/>
      <c r="AZ53" s="225"/>
      <c r="BA53" s="225"/>
      <c r="BB53" s="225"/>
      <c r="BC53" s="225"/>
      <c r="BD53" s="225"/>
      <c r="BE53" s="225"/>
      <c r="BG53" s="225"/>
      <c r="BH53" s="225"/>
      <c r="BI53" s="225"/>
      <c r="BJ53" s="225"/>
      <c r="BK53" s="225"/>
      <c r="BL53" s="225"/>
      <c r="BM53" s="225"/>
      <c r="BN53" s="225"/>
      <c r="BO53" s="225"/>
      <c r="BP53" s="225"/>
      <c r="BQ53" s="225"/>
      <c r="BR53" s="225"/>
      <c r="BS53" s="225"/>
      <c r="BT53" s="225"/>
      <c r="BU53" s="225"/>
      <c r="BV53" s="225"/>
      <c r="BW53" s="225"/>
      <c r="BX53" s="225"/>
      <c r="BY53" s="225"/>
      <c r="BZ53" s="225"/>
      <c r="CA53" s="225"/>
      <c r="CB53" s="225"/>
      <c r="CC53" s="225"/>
      <c r="CD53" s="225"/>
      <c r="CE53" s="225"/>
      <c r="CF53" s="225"/>
    </row>
    <row r="54" spans="1:84" ht="12.75" customHeight="1">
      <c r="A54" s="1037" t="s">
        <v>58</v>
      </c>
      <c r="B54" s="1038"/>
      <c r="C54" s="166">
        <f t="shared" ref="C54:AA54" si="247">C4+C7+C10+C13+C16+C19+C22+C25+C28+C31+C34</f>
        <v>1</v>
      </c>
      <c r="D54" s="166">
        <f t="shared" si="247"/>
        <v>3</v>
      </c>
      <c r="E54" s="166">
        <f t="shared" si="247"/>
        <v>4.8</v>
      </c>
      <c r="F54" s="166">
        <f t="shared" si="247"/>
        <v>4.8</v>
      </c>
      <c r="G54" s="166">
        <f t="shared" si="247"/>
        <v>140.80000000000001</v>
      </c>
      <c r="H54" s="166">
        <f t="shared" si="247"/>
        <v>197.20000000000002</v>
      </c>
      <c r="I54" s="166">
        <f t="shared" si="247"/>
        <v>140.80000000000001</v>
      </c>
      <c r="J54" s="166">
        <f t="shared" si="247"/>
        <v>412.44</v>
      </c>
      <c r="K54" s="167">
        <f t="shared" si="247"/>
        <v>436.77333333333337</v>
      </c>
      <c r="L54" s="168">
        <f t="shared" si="247"/>
        <v>429.05904761904765</v>
      </c>
      <c r="M54" s="166">
        <f t="shared" si="247"/>
        <v>412.25904761904764</v>
      </c>
      <c r="N54" s="166">
        <f t="shared" si="247"/>
        <v>242.25904761904761</v>
      </c>
      <c r="O54" s="166">
        <f t="shared" si="247"/>
        <v>248.85904761904763</v>
      </c>
      <c r="P54" s="166">
        <f t="shared" si="247"/>
        <v>518.51619047619045</v>
      </c>
      <c r="Q54" s="166">
        <f t="shared" si="247"/>
        <v>367.31619047619046</v>
      </c>
      <c r="R54" s="166">
        <f t="shared" si="247"/>
        <v>363.71619047619043</v>
      </c>
      <c r="S54" s="166">
        <f t="shared" si="247"/>
        <v>355.83047619047613</v>
      </c>
      <c r="T54" s="166">
        <f t="shared" si="247"/>
        <v>123.25714285714284</v>
      </c>
      <c r="U54" s="166">
        <f t="shared" si="247"/>
        <v>123.25714285714284</v>
      </c>
      <c r="V54" s="166">
        <f t="shared" si="247"/>
        <v>105.46666666666665</v>
      </c>
      <c r="W54" s="169">
        <f t="shared" si="247"/>
        <v>329.40000000000003</v>
      </c>
      <c r="X54" s="166">
        <f t="shared" si="247"/>
        <v>277.8</v>
      </c>
      <c r="Y54" s="166">
        <f t="shared" si="247"/>
        <v>277.8</v>
      </c>
      <c r="Z54" s="166">
        <f t="shared" si="247"/>
        <v>283.8</v>
      </c>
      <c r="AA54" s="166">
        <f t="shared" si="247"/>
        <v>19.2</v>
      </c>
      <c r="AB54" s="233"/>
      <c r="AC54" s="170">
        <f>SUM(C54:AA54)</f>
        <v>5819.4095238095233</v>
      </c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  <c r="AW54" s="225"/>
      <c r="AX54" s="225"/>
      <c r="AY54" s="225"/>
      <c r="AZ54" s="225"/>
      <c r="BA54" s="225"/>
      <c r="BB54" s="225"/>
      <c r="BC54" s="225"/>
      <c r="BD54" s="225"/>
      <c r="BE54" s="225"/>
      <c r="BG54" s="225"/>
      <c r="BH54" s="225"/>
      <c r="BI54" s="225"/>
      <c r="BJ54" s="225"/>
      <c r="BK54" s="225"/>
      <c r="BL54" s="225"/>
      <c r="BM54" s="225"/>
      <c r="BN54" s="225"/>
      <c r="BO54" s="225"/>
      <c r="BP54" s="225"/>
      <c r="BQ54" s="225"/>
      <c r="BR54" s="225"/>
      <c r="BS54" s="225"/>
      <c r="BT54" s="225"/>
      <c r="BU54" s="225"/>
      <c r="BV54" s="225"/>
      <c r="BW54" s="225"/>
      <c r="BX54" s="225"/>
      <c r="BY54" s="225"/>
      <c r="BZ54" s="225"/>
      <c r="CA54" s="225"/>
      <c r="CB54" s="225"/>
      <c r="CC54" s="225"/>
      <c r="CD54" s="225"/>
      <c r="CE54" s="225"/>
      <c r="CF54" s="225"/>
    </row>
    <row r="55" spans="1:84">
      <c r="A55" s="1039" t="s">
        <v>59</v>
      </c>
      <c r="B55" s="1040"/>
      <c r="C55" s="173">
        <f t="shared" ref="C55:E55" si="248">C5+C8+C11+C14+C17+C20+C23+C26+C29+C32+C35</f>
        <v>70</v>
      </c>
      <c r="D55" s="173">
        <f t="shared" si="248"/>
        <v>130</v>
      </c>
      <c r="E55" s="173">
        <f t="shared" si="248"/>
        <v>210</v>
      </c>
      <c r="F55" s="173">
        <f t="shared" ref="F55:Y55" si="249">F5+F8+F11+F14+F17+F20+F23+F26+F29+F32+F35</f>
        <v>210</v>
      </c>
      <c r="G55" s="173">
        <f t="shared" si="249"/>
        <v>716</v>
      </c>
      <c r="H55" s="173">
        <f t="shared" si="249"/>
        <v>1662.0000000000002</v>
      </c>
      <c r="I55" s="173">
        <f t="shared" si="249"/>
        <v>1269.6000000000001</v>
      </c>
      <c r="J55" s="173">
        <f t="shared" si="249"/>
        <v>2022.48</v>
      </c>
      <c r="K55" s="174">
        <f t="shared" si="249"/>
        <v>2672.88</v>
      </c>
      <c r="L55" s="175">
        <f t="shared" si="249"/>
        <v>2335.6800000000003</v>
      </c>
      <c r="M55" s="173">
        <f t="shared" si="249"/>
        <v>1970.88</v>
      </c>
      <c r="N55" s="173">
        <f t="shared" si="249"/>
        <v>1456.88</v>
      </c>
      <c r="O55" s="173">
        <f t="shared" si="249"/>
        <v>1191.68</v>
      </c>
      <c r="P55" s="173">
        <f t="shared" si="249"/>
        <v>1684.3657142857144</v>
      </c>
      <c r="Q55" s="173">
        <f t="shared" si="249"/>
        <v>1837.9657142857143</v>
      </c>
      <c r="R55" s="173">
        <f t="shared" si="249"/>
        <v>1897.9657142857145</v>
      </c>
      <c r="S55" s="173">
        <f t="shared" si="249"/>
        <v>1441.005714285714</v>
      </c>
      <c r="T55" s="173">
        <f t="shared" si="249"/>
        <v>1083.0857142857142</v>
      </c>
      <c r="U55" s="173">
        <f t="shared" si="249"/>
        <v>1083.0857142857142</v>
      </c>
      <c r="V55" s="173">
        <f t="shared" si="249"/>
        <v>1173.0857142857142</v>
      </c>
      <c r="W55" s="176">
        <f t="shared" si="249"/>
        <v>1235.9999999999998</v>
      </c>
      <c r="X55" s="173">
        <f t="shared" si="249"/>
        <v>1628.3999999999999</v>
      </c>
      <c r="Y55" s="173">
        <f t="shared" si="249"/>
        <v>1628.3999999999999</v>
      </c>
      <c r="Z55" s="173">
        <f t="shared" ref="Z55:AA55" si="250">Z5+Z8+Z11+Z14+Z17+Z20+Z23+Z26+Z29+Z32+Z35</f>
        <v>1346.4</v>
      </c>
      <c r="AA55" s="173">
        <f t="shared" si="250"/>
        <v>0</v>
      </c>
      <c r="AB55" s="233"/>
      <c r="AC55" s="170">
        <f>SUM(C55:AA55)</f>
        <v>31957.840000000004</v>
      </c>
      <c r="AF55" s="230">
        <f t="shared" ref="AF55:BE55" si="251">SUM(AF4,AF7,AF10,AF13,AF16,AF19,AF22,AF25,AF28,AF31,AF34)</f>
        <v>2</v>
      </c>
      <c r="AG55" s="230">
        <f t="shared" si="251"/>
        <v>4</v>
      </c>
      <c r="AH55" s="230">
        <f t="shared" si="251"/>
        <v>4</v>
      </c>
      <c r="AI55" s="230">
        <f t="shared" si="251"/>
        <v>4</v>
      </c>
      <c r="AJ55" s="230">
        <f t="shared" si="251"/>
        <v>4</v>
      </c>
      <c r="AK55" s="230">
        <f t="shared" si="251"/>
        <v>4</v>
      </c>
      <c r="AL55" s="230">
        <f t="shared" si="251"/>
        <v>51</v>
      </c>
      <c r="AM55" s="230">
        <f t="shared" si="251"/>
        <v>4</v>
      </c>
      <c r="AN55" s="230">
        <f t="shared" si="251"/>
        <v>4</v>
      </c>
      <c r="AO55" s="230">
        <f t="shared" si="251"/>
        <v>9.5</v>
      </c>
      <c r="AP55" s="230">
        <f t="shared" si="251"/>
        <v>8.0714285714285712</v>
      </c>
      <c r="AQ55" s="230">
        <f t="shared" si="251"/>
        <v>8.0714285714285712</v>
      </c>
      <c r="AR55" s="230">
        <f>SUM(AR4,AR7,AR10,AR13,AR16,AR19,AR22,AR25,AR28,AR31,AR34)</f>
        <v>8.0714285714285712</v>
      </c>
      <c r="AS55" s="230">
        <f t="shared" si="251"/>
        <v>13.571428571428571</v>
      </c>
      <c r="AT55" s="230">
        <f>SUM(AT4,AT7,AT10,AT13,AT16,AT19,AT22,AT25,AT28,AT31,AT34)</f>
        <v>224.28571428571431</v>
      </c>
      <c r="AU55" s="230">
        <f t="shared" si="251"/>
        <v>98.285714285714278</v>
      </c>
      <c r="AV55" s="230">
        <f t="shared" si="251"/>
        <v>95.285714285714278</v>
      </c>
      <c r="AW55" s="230">
        <f t="shared" si="251"/>
        <v>88.714285714285708</v>
      </c>
      <c r="AX55" s="230">
        <f t="shared" si="251"/>
        <v>88.714285714285708</v>
      </c>
      <c r="AY55" s="230">
        <f t="shared" si="251"/>
        <v>88.714285714285708</v>
      </c>
      <c r="AZ55" s="230">
        <f t="shared" si="251"/>
        <v>73.888888888888886</v>
      </c>
      <c r="BA55" s="230">
        <f t="shared" si="251"/>
        <v>43</v>
      </c>
      <c r="BB55" s="230">
        <f t="shared" si="251"/>
        <v>0</v>
      </c>
      <c r="BC55" s="230">
        <f t="shared" si="251"/>
        <v>0</v>
      </c>
      <c r="BD55" s="230">
        <f t="shared" si="251"/>
        <v>5</v>
      </c>
      <c r="BE55" s="230">
        <f t="shared" si="251"/>
        <v>16</v>
      </c>
      <c r="BG55" s="230">
        <f t="shared" ref="BG55:CF55" si="252">SUM(BG4,BG7,BG10,BG13,BG16,BG19,BG22,BG25,BG28,BG31,BG34)</f>
        <v>0</v>
      </c>
      <c r="BH55" s="230">
        <f t="shared" si="252"/>
        <v>0</v>
      </c>
      <c r="BI55" s="230">
        <f t="shared" si="252"/>
        <v>0</v>
      </c>
      <c r="BJ55" s="230">
        <f t="shared" si="252"/>
        <v>0</v>
      </c>
      <c r="BK55" s="230">
        <f t="shared" si="252"/>
        <v>0</v>
      </c>
      <c r="BL55" s="230">
        <f t="shared" si="252"/>
        <v>113.33333333333333</v>
      </c>
      <c r="BM55" s="230">
        <f t="shared" si="252"/>
        <v>113.33333333333333</v>
      </c>
      <c r="BN55" s="230">
        <f t="shared" si="252"/>
        <v>113.33333333333333</v>
      </c>
      <c r="BO55" s="230">
        <f t="shared" si="252"/>
        <v>339.7</v>
      </c>
      <c r="BP55" s="230">
        <f t="shared" si="252"/>
        <v>354.47777777777776</v>
      </c>
      <c r="BQ55" s="230">
        <f t="shared" si="252"/>
        <v>349.47777777777776</v>
      </c>
      <c r="BR55" s="230">
        <f t="shared" si="252"/>
        <v>335.47777777777776</v>
      </c>
      <c r="BS55" s="230">
        <f t="shared" si="252"/>
        <v>193.8111111111111</v>
      </c>
      <c r="BT55" s="230">
        <f t="shared" si="252"/>
        <v>193.8111111111111</v>
      </c>
      <c r="BU55" s="230">
        <f t="shared" si="252"/>
        <v>207.8111111111111</v>
      </c>
      <c r="BV55" s="230">
        <f t="shared" si="252"/>
        <v>207.8111111111111</v>
      </c>
      <c r="BW55" s="230">
        <f t="shared" si="252"/>
        <v>207.8111111111111</v>
      </c>
      <c r="BX55" s="230">
        <f t="shared" si="252"/>
        <v>207.8111111111111</v>
      </c>
      <c r="BY55" s="230">
        <f t="shared" si="252"/>
        <v>14</v>
      </c>
      <c r="BZ55" s="230">
        <f t="shared" si="252"/>
        <v>14</v>
      </c>
      <c r="CA55" s="230">
        <f t="shared" si="252"/>
        <v>14</v>
      </c>
      <c r="CB55" s="230">
        <f t="shared" si="252"/>
        <v>231.5</v>
      </c>
      <c r="CC55" s="230">
        <f t="shared" si="252"/>
        <v>231.5</v>
      </c>
      <c r="CD55" s="230">
        <f t="shared" si="252"/>
        <v>231.5</v>
      </c>
      <c r="CE55" s="230">
        <f t="shared" si="252"/>
        <v>231.5</v>
      </c>
      <c r="CF55" s="230">
        <f t="shared" si="252"/>
        <v>0</v>
      </c>
    </row>
    <row r="56" spans="1:84" ht="13.5" thickBot="1">
      <c r="A56" s="1041" t="s">
        <v>60</v>
      </c>
      <c r="B56" s="1042"/>
      <c r="C56" s="179">
        <f>SUM(C54:C55)</f>
        <v>71</v>
      </c>
      <c r="D56" s="179">
        <f>SUM(D54:D55)</f>
        <v>133</v>
      </c>
      <c r="E56" s="179">
        <f>SUM(E54:E55)</f>
        <v>214.8</v>
      </c>
      <c r="F56" s="179">
        <f t="shared" ref="F56:Y56" si="253">SUM(F54:F55)</f>
        <v>214.8</v>
      </c>
      <c r="G56" s="179">
        <f t="shared" si="253"/>
        <v>856.8</v>
      </c>
      <c r="H56" s="179">
        <f t="shared" si="253"/>
        <v>1859.2000000000003</v>
      </c>
      <c r="I56" s="179">
        <f t="shared" si="253"/>
        <v>1410.4</v>
      </c>
      <c r="J56" s="179">
        <f t="shared" si="253"/>
        <v>2434.92</v>
      </c>
      <c r="K56" s="180">
        <f t="shared" si="253"/>
        <v>3109.6533333333336</v>
      </c>
      <c r="L56" s="181">
        <f t="shared" si="253"/>
        <v>2764.7390476190481</v>
      </c>
      <c r="M56" s="179">
        <f t="shared" si="253"/>
        <v>2383.1390476190477</v>
      </c>
      <c r="N56" s="179">
        <f t="shared" si="253"/>
        <v>1699.1390476190477</v>
      </c>
      <c r="O56" s="179">
        <f t="shared" si="253"/>
        <v>1440.5390476190478</v>
      </c>
      <c r="P56" s="179">
        <f t="shared" si="253"/>
        <v>2202.8819047619049</v>
      </c>
      <c r="Q56" s="179">
        <f t="shared" si="253"/>
        <v>2205.2819047619046</v>
      </c>
      <c r="R56" s="179">
        <f t="shared" si="253"/>
        <v>2261.6819047619051</v>
      </c>
      <c r="S56" s="179">
        <f t="shared" si="253"/>
        <v>1796.83619047619</v>
      </c>
      <c r="T56" s="179">
        <f t="shared" si="253"/>
        <v>1206.3428571428569</v>
      </c>
      <c r="U56" s="179">
        <f t="shared" si="253"/>
        <v>1206.3428571428569</v>
      </c>
      <c r="V56" s="179">
        <f t="shared" si="253"/>
        <v>1278.5523809523809</v>
      </c>
      <c r="W56" s="182">
        <f t="shared" si="253"/>
        <v>1565.3999999999999</v>
      </c>
      <c r="X56" s="179">
        <f t="shared" si="253"/>
        <v>1906.1999999999998</v>
      </c>
      <c r="Y56" s="179">
        <f t="shared" si="253"/>
        <v>1906.1999999999998</v>
      </c>
      <c r="Z56" s="179">
        <f t="shared" ref="Z56:AA56" si="254">SUM(Z54:Z55)</f>
        <v>1630.2</v>
      </c>
      <c r="AA56" s="179">
        <f t="shared" si="254"/>
        <v>19.2</v>
      </c>
      <c r="AB56" s="233"/>
      <c r="AC56" s="170">
        <f>SUM(C56:AA56)</f>
        <v>37777.249523809514</v>
      </c>
      <c r="AF56" s="230">
        <f>SUM(AF5,AF8,AF11,AF14,AF17,AF20,AF23,AF26,AF29,AF32,AF35)</f>
        <v>0</v>
      </c>
      <c r="AG56" s="230">
        <f>SUM(AG5,AG8,AG11,AG14,AG17,AG20,AG23,AG26,AG29,AG32,AG35)</f>
        <v>832</v>
      </c>
      <c r="AH56" s="230">
        <f t="shared" ref="AH56:BD56" si="255">SUM(AH5,AH8,AH11,AH14,AH17,AH20,AH23,AH26,AH29,AH32,AH35)</f>
        <v>878.00000000000011</v>
      </c>
      <c r="AI56" s="230">
        <f t="shared" si="255"/>
        <v>878.00000000000011</v>
      </c>
      <c r="AJ56" s="230">
        <f t="shared" si="255"/>
        <v>878.00000000000011</v>
      </c>
      <c r="AK56" s="230">
        <f t="shared" si="255"/>
        <v>1058</v>
      </c>
      <c r="AL56" s="230">
        <f>SUM(AL5,AL8,AL11,AL14,AL17,AL20,AL23,AL26,AL29,AL32,AL35)</f>
        <v>1385</v>
      </c>
      <c r="AM56" s="230">
        <f t="shared" si="255"/>
        <v>1058</v>
      </c>
      <c r="AN56" s="230">
        <f t="shared" si="255"/>
        <v>1685</v>
      </c>
      <c r="AO56" s="230">
        <f t="shared" si="255"/>
        <v>2226</v>
      </c>
      <c r="AP56" s="230">
        <f t="shared" si="255"/>
        <v>1945</v>
      </c>
      <c r="AQ56" s="230">
        <f t="shared" si="255"/>
        <v>1641</v>
      </c>
      <c r="AR56" s="230">
        <f>SUM(AR5,AR8,AR11,AR14,AR17,AR20,AR23,AR26,AR29,AR32,AR35)</f>
        <v>1213</v>
      </c>
      <c r="AS56" s="230">
        <f t="shared" si="255"/>
        <v>992.00000000000011</v>
      </c>
      <c r="AT56" s="230">
        <f>SUM(AT5,AT8,AT11,AT14,AT17,AT20,AT23,AT26,AT29,AT32,AT35)</f>
        <v>1402</v>
      </c>
      <c r="AU56" s="230">
        <f t="shared" si="255"/>
        <v>1530</v>
      </c>
      <c r="AV56" s="230">
        <f t="shared" si="255"/>
        <v>1580</v>
      </c>
      <c r="AW56" s="230">
        <f t="shared" si="255"/>
        <v>1199.1999999999998</v>
      </c>
      <c r="AX56" s="230">
        <f t="shared" si="255"/>
        <v>901.99999999999989</v>
      </c>
      <c r="AY56" s="230">
        <f t="shared" si="255"/>
        <v>901.99999999999989</v>
      </c>
      <c r="AZ56" s="230">
        <f t="shared" si="255"/>
        <v>976.99999999999989</v>
      </c>
      <c r="BA56" s="230">
        <f t="shared" si="255"/>
        <v>1030</v>
      </c>
      <c r="BB56" s="230">
        <f t="shared" si="255"/>
        <v>1357</v>
      </c>
      <c r="BC56" s="230">
        <f t="shared" si="255"/>
        <v>1357</v>
      </c>
      <c r="BD56" s="230">
        <f t="shared" si="255"/>
        <v>1122</v>
      </c>
      <c r="BE56" s="230">
        <f>SUM(BE5,BE8,BE11,BE14,BE17,BE20,BE23,BE26,BE29,BE32,BE35)</f>
        <v>0</v>
      </c>
      <c r="BG56" s="230">
        <f>SUM(BG5,BG8,BG11,BG14,BG17,BG20,BG23,BG26,BG29,BG32,BG35)</f>
        <v>0</v>
      </c>
      <c r="BH56" s="230">
        <f>SUM(BH5,BH8,BH11,BH14,BH17,BH20,BH23,BH26,BH29,BH32,BH35)</f>
        <v>0</v>
      </c>
      <c r="BI56" s="230">
        <f t="shared" ref="BI56:CE56" si="256">SUM(BI5,BI8,BI11,BI14,BI17,BI20,BI23,BI26,BI29,BI32,BI35)</f>
        <v>0</v>
      </c>
      <c r="BJ56" s="230">
        <f t="shared" si="256"/>
        <v>0</v>
      </c>
      <c r="BK56" s="230">
        <f t="shared" si="256"/>
        <v>0</v>
      </c>
      <c r="BL56" s="230">
        <f t="shared" si="256"/>
        <v>0</v>
      </c>
      <c r="BM56" s="230">
        <f t="shared" si="256"/>
        <v>0</v>
      </c>
      <c r="BN56" s="230">
        <f t="shared" si="256"/>
        <v>0</v>
      </c>
      <c r="BO56" s="230">
        <f t="shared" si="256"/>
        <v>0.4</v>
      </c>
      <c r="BP56" s="230">
        <f t="shared" si="256"/>
        <v>1.4</v>
      </c>
      <c r="BQ56" s="230">
        <f t="shared" si="256"/>
        <v>1.4</v>
      </c>
      <c r="BR56" s="230">
        <f t="shared" si="256"/>
        <v>1.4</v>
      </c>
      <c r="BS56" s="230">
        <f t="shared" si="256"/>
        <v>1.0666666666666667</v>
      </c>
      <c r="BT56" s="230">
        <f t="shared" si="256"/>
        <v>1.0666666666666667</v>
      </c>
      <c r="BU56" s="230">
        <f t="shared" si="256"/>
        <v>1.638095238095238</v>
      </c>
      <c r="BV56" s="230">
        <f t="shared" si="256"/>
        <v>1.638095238095238</v>
      </c>
      <c r="BW56" s="230">
        <f t="shared" si="256"/>
        <v>1.638095238095238</v>
      </c>
      <c r="BX56" s="230">
        <f t="shared" si="256"/>
        <v>1.638095238095238</v>
      </c>
      <c r="BY56" s="230">
        <f t="shared" si="256"/>
        <v>0.5714285714285714</v>
      </c>
      <c r="BZ56" s="230">
        <f t="shared" si="256"/>
        <v>0.5714285714285714</v>
      </c>
      <c r="CA56" s="230">
        <f t="shared" si="256"/>
        <v>0.5714285714285714</v>
      </c>
      <c r="CB56" s="230">
        <f t="shared" si="256"/>
        <v>0</v>
      </c>
      <c r="CC56" s="230">
        <f t="shared" si="256"/>
        <v>0</v>
      </c>
      <c r="CD56" s="230">
        <f t="shared" si="256"/>
        <v>0</v>
      </c>
      <c r="CE56" s="230">
        <f t="shared" si="256"/>
        <v>0</v>
      </c>
      <c r="CF56" s="230">
        <f>SUM(CF5,CF8,CF11,CF14,CF17,CF20,CF23,CF26,CF29,CF32,CF35)</f>
        <v>0</v>
      </c>
    </row>
    <row r="57" spans="1:84" ht="13.5" thickBot="1">
      <c r="A57" s="183"/>
      <c r="B57" s="183"/>
      <c r="C57" s="184"/>
      <c r="D57" s="184"/>
      <c r="E57" s="184"/>
      <c r="F57" s="184"/>
      <c r="G57" s="184"/>
      <c r="H57" s="184"/>
      <c r="I57" s="184"/>
      <c r="J57" s="184"/>
      <c r="K57" s="184"/>
      <c r="L57" s="185"/>
      <c r="M57" s="184"/>
      <c r="N57" s="184"/>
      <c r="O57" s="184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  <c r="AA57" s="184"/>
      <c r="AB57" s="233"/>
    </row>
    <row r="58" spans="1:84" ht="13.5" thickBot="1">
      <c r="A58" s="1043" t="s">
        <v>61</v>
      </c>
      <c r="B58" s="1044"/>
      <c r="C58" s="249">
        <f t="shared" ref="C58:E59" si="257">C54/20</f>
        <v>0.05</v>
      </c>
      <c r="D58" s="249">
        <f t="shared" si="257"/>
        <v>0.15</v>
      </c>
      <c r="E58" s="249">
        <f t="shared" si="257"/>
        <v>0.24</v>
      </c>
      <c r="F58" s="249">
        <f t="shared" ref="F58:Y59" si="258">F54/20</f>
        <v>0.24</v>
      </c>
      <c r="G58" s="249">
        <f t="shared" si="258"/>
        <v>7.0400000000000009</v>
      </c>
      <c r="H58" s="249">
        <f t="shared" si="258"/>
        <v>9.8600000000000012</v>
      </c>
      <c r="I58" s="249">
        <f t="shared" si="258"/>
        <v>7.0400000000000009</v>
      </c>
      <c r="J58" s="249">
        <f t="shared" si="258"/>
        <v>20.622</v>
      </c>
      <c r="K58" s="249">
        <f t="shared" si="258"/>
        <v>21.838666666666668</v>
      </c>
      <c r="L58" s="250">
        <f t="shared" si="258"/>
        <v>21.452952380952382</v>
      </c>
      <c r="M58" s="249">
        <f t="shared" si="258"/>
        <v>20.612952380952382</v>
      </c>
      <c r="N58" s="249">
        <f t="shared" si="258"/>
        <v>12.112952380952381</v>
      </c>
      <c r="O58" s="249">
        <f t="shared" si="258"/>
        <v>12.442952380952381</v>
      </c>
      <c r="P58" s="249">
        <f t="shared" si="258"/>
        <v>25.925809523809523</v>
      </c>
      <c r="Q58" s="249">
        <f t="shared" si="258"/>
        <v>18.365809523809524</v>
      </c>
      <c r="R58" s="249">
        <f t="shared" si="258"/>
        <v>18.185809523809521</v>
      </c>
      <c r="S58" s="249">
        <f t="shared" si="258"/>
        <v>17.791523809523806</v>
      </c>
      <c r="T58" s="249">
        <f t="shared" si="258"/>
        <v>6.1628571428571419</v>
      </c>
      <c r="U58" s="249">
        <f t="shared" si="258"/>
        <v>6.1628571428571419</v>
      </c>
      <c r="V58" s="249">
        <f t="shared" si="258"/>
        <v>5.2733333333333325</v>
      </c>
      <c r="W58" s="249">
        <f t="shared" si="258"/>
        <v>16.470000000000002</v>
      </c>
      <c r="X58" s="249">
        <f t="shared" si="258"/>
        <v>13.89</v>
      </c>
      <c r="Y58" s="249">
        <f t="shared" si="258"/>
        <v>13.89</v>
      </c>
      <c r="Z58" s="249">
        <f t="shared" ref="Z58:AA58" si="259">Z54/20</f>
        <v>14.190000000000001</v>
      </c>
      <c r="AA58" s="249">
        <f t="shared" si="259"/>
        <v>0.96</v>
      </c>
      <c r="AB58" s="233"/>
      <c r="AC58" s="130">
        <f>SUM(C58:AA58)</f>
        <v>290.97047619047618</v>
      </c>
      <c r="AG58" s="225" t="s">
        <v>92</v>
      </c>
      <c r="AL58" s="232">
        <v>0.2</v>
      </c>
    </row>
    <row r="59" spans="1:84" ht="12.75" customHeight="1" thickBot="1">
      <c r="A59" s="1039" t="s">
        <v>62</v>
      </c>
      <c r="B59" s="1040"/>
      <c r="C59" s="249">
        <f t="shared" si="257"/>
        <v>3.5</v>
      </c>
      <c r="D59" s="249">
        <f t="shared" si="257"/>
        <v>6.5</v>
      </c>
      <c r="E59" s="249">
        <f t="shared" si="257"/>
        <v>10.5</v>
      </c>
      <c r="F59" s="249">
        <f t="shared" si="258"/>
        <v>10.5</v>
      </c>
      <c r="G59" s="249">
        <f t="shared" si="258"/>
        <v>35.799999999999997</v>
      </c>
      <c r="H59" s="249">
        <f t="shared" si="258"/>
        <v>83.100000000000009</v>
      </c>
      <c r="I59" s="249">
        <f t="shared" si="258"/>
        <v>63.480000000000004</v>
      </c>
      <c r="J59" s="249">
        <f t="shared" si="258"/>
        <v>101.124</v>
      </c>
      <c r="K59" s="249">
        <f t="shared" si="258"/>
        <v>133.64400000000001</v>
      </c>
      <c r="L59" s="250">
        <f t="shared" si="258"/>
        <v>116.78400000000002</v>
      </c>
      <c r="M59" s="249">
        <f t="shared" si="258"/>
        <v>98.544000000000011</v>
      </c>
      <c r="N59" s="249">
        <f t="shared" si="258"/>
        <v>72.844000000000008</v>
      </c>
      <c r="O59" s="249">
        <f t="shared" si="258"/>
        <v>59.584000000000003</v>
      </c>
      <c r="P59" s="249">
        <f t="shared" si="258"/>
        <v>84.218285714285713</v>
      </c>
      <c r="Q59" s="249">
        <f t="shared" si="258"/>
        <v>91.89828571428572</v>
      </c>
      <c r="R59" s="249">
        <f t="shared" si="258"/>
        <v>94.89828571428572</v>
      </c>
      <c r="S59" s="249">
        <f t="shared" si="258"/>
        <v>72.050285714285707</v>
      </c>
      <c r="T59" s="249">
        <f t="shared" si="258"/>
        <v>54.154285714285706</v>
      </c>
      <c r="U59" s="249">
        <f t="shared" si="258"/>
        <v>54.154285714285706</v>
      </c>
      <c r="V59" s="249">
        <f t="shared" si="258"/>
        <v>58.654285714285706</v>
      </c>
      <c r="W59" s="249">
        <f t="shared" si="258"/>
        <v>61.79999999999999</v>
      </c>
      <c r="X59" s="249">
        <f t="shared" si="258"/>
        <v>81.419999999999987</v>
      </c>
      <c r="Y59" s="249">
        <f t="shared" si="258"/>
        <v>81.419999999999987</v>
      </c>
      <c r="Z59" s="249">
        <f t="shared" ref="Z59:AA59" si="260">Z55/20</f>
        <v>67.320000000000007</v>
      </c>
      <c r="AA59" s="249">
        <f t="shared" si="260"/>
        <v>0</v>
      </c>
      <c r="AB59" s="234"/>
      <c r="AC59" s="130">
        <f>SUM(C59:AA59)</f>
        <v>1597.8919999999998</v>
      </c>
    </row>
    <row r="60" spans="1:84" ht="12.75" customHeight="1" thickBot="1">
      <c r="A60" s="1033" t="s">
        <v>63</v>
      </c>
      <c r="B60" s="1034"/>
      <c r="C60" s="251">
        <f t="shared" ref="C60:D60" si="261">SUM(C58:C59)</f>
        <v>3.55</v>
      </c>
      <c r="D60" s="251">
        <f t="shared" si="261"/>
        <v>6.65</v>
      </c>
      <c r="E60" s="251">
        <f t="shared" ref="E60:Y60" si="262">SUM(E58:E59)</f>
        <v>10.74</v>
      </c>
      <c r="F60" s="251">
        <f t="shared" si="262"/>
        <v>10.74</v>
      </c>
      <c r="G60" s="251">
        <f t="shared" si="262"/>
        <v>42.839999999999996</v>
      </c>
      <c r="H60" s="251">
        <f t="shared" si="262"/>
        <v>92.960000000000008</v>
      </c>
      <c r="I60" s="251">
        <f t="shared" si="262"/>
        <v>70.52000000000001</v>
      </c>
      <c r="J60" s="251">
        <f t="shared" si="262"/>
        <v>121.746</v>
      </c>
      <c r="K60" s="251">
        <f t="shared" si="262"/>
        <v>155.48266666666666</v>
      </c>
      <c r="L60" s="252">
        <f t="shared" si="262"/>
        <v>138.2369523809524</v>
      </c>
      <c r="M60" s="251">
        <f t="shared" si="262"/>
        <v>119.15695238095239</v>
      </c>
      <c r="N60" s="251">
        <f t="shared" si="262"/>
        <v>84.956952380952387</v>
      </c>
      <c r="O60" s="251">
        <f t="shared" si="262"/>
        <v>72.02695238095238</v>
      </c>
      <c r="P60" s="251">
        <f t="shared" si="262"/>
        <v>110.14409523809523</v>
      </c>
      <c r="Q60" s="251">
        <f t="shared" si="262"/>
        <v>110.26409523809525</v>
      </c>
      <c r="R60" s="251">
        <f t="shared" si="262"/>
        <v>113.08409523809524</v>
      </c>
      <c r="S60" s="251">
        <f t="shared" si="262"/>
        <v>89.841809523809516</v>
      </c>
      <c r="T60" s="251">
        <f t="shared" si="262"/>
        <v>60.317142857142848</v>
      </c>
      <c r="U60" s="251">
        <f t="shared" si="262"/>
        <v>60.317142857142848</v>
      </c>
      <c r="V60" s="251">
        <f t="shared" si="262"/>
        <v>63.927619047619039</v>
      </c>
      <c r="W60" s="251">
        <f t="shared" si="262"/>
        <v>78.27</v>
      </c>
      <c r="X60" s="251">
        <f t="shared" si="262"/>
        <v>95.309999999999988</v>
      </c>
      <c r="Y60" s="251">
        <f t="shared" si="262"/>
        <v>95.309999999999988</v>
      </c>
      <c r="Z60" s="251">
        <f t="shared" ref="Z60:AA60" si="263">SUM(Z58:Z59)</f>
        <v>81.510000000000005</v>
      </c>
      <c r="AA60" s="251">
        <f t="shared" si="263"/>
        <v>0.96</v>
      </c>
      <c r="AB60" s="235"/>
      <c r="AC60" s="130">
        <f>SUM(C60:AA60)</f>
        <v>1888.8624761904764</v>
      </c>
    </row>
    <row r="61" spans="1:84">
      <c r="C61" s="193"/>
      <c r="D61" s="193"/>
      <c r="E61" s="193"/>
      <c r="F61" s="193"/>
      <c r="G61" s="193"/>
      <c r="H61" s="193"/>
      <c r="I61" s="193"/>
      <c r="J61" s="193"/>
      <c r="K61" s="193"/>
      <c r="L61" s="194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</row>
    <row r="62" spans="1:84">
      <c r="B62" s="254" t="s">
        <v>93</v>
      </c>
      <c r="C62" s="193"/>
      <c r="D62" s="193"/>
      <c r="E62" s="193"/>
      <c r="F62" s="193"/>
      <c r="G62" s="193"/>
      <c r="H62" s="193"/>
      <c r="I62" s="193"/>
      <c r="J62" s="193"/>
      <c r="K62" s="193"/>
      <c r="L62" s="194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</row>
    <row r="63" spans="1:84">
      <c r="B63" s="253" t="s">
        <v>94</v>
      </c>
      <c r="C63" s="193"/>
      <c r="D63" s="193"/>
      <c r="E63" s="193"/>
      <c r="F63" s="193"/>
      <c r="G63" s="193"/>
      <c r="H63" s="193"/>
      <c r="I63" s="1024"/>
      <c r="J63" s="193"/>
      <c r="K63" s="193"/>
      <c r="L63" s="194"/>
      <c r="M63" s="193"/>
      <c r="N63" s="193"/>
      <c r="O63" s="193"/>
      <c r="P63" s="193"/>
      <c r="Q63" s="193"/>
      <c r="R63" s="193"/>
      <c r="S63" s="193"/>
      <c r="T63" s="193"/>
      <c r="U63" s="199"/>
      <c r="V63" s="193"/>
      <c r="W63" s="193"/>
      <c r="X63" s="193"/>
      <c r="Y63" s="193"/>
      <c r="Z63" s="193"/>
      <c r="AA63" s="193"/>
      <c r="AB63" s="193"/>
    </row>
    <row r="64" spans="1:84">
      <c r="B64" s="253" t="s">
        <v>95</v>
      </c>
      <c r="C64" s="193"/>
      <c r="D64" s="193"/>
      <c r="E64" s="193"/>
      <c r="F64" s="193"/>
      <c r="G64" s="193"/>
      <c r="H64" s="193"/>
      <c r="I64" s="193"/>
      <c r="J64" s="193"/>
      <c r="K64" s="193"/>
      <c r="L64" s="194"/>
      <c r="M64" s="193"/>
      <c r="N64" s="193"/>
      <c r="O64" s="193"/>
      <c r="P64" s="193"/>
      <c r="Q64" s="193"/>
      <c r="R64" s="193"/>
      <c r="S64" s="193"/>
      <c r="T64" s="193"/>
      <c r="U64" s="202"/>
    </row>
    <row r="65" spans="1:30">
      <c r="B65" s="253" t="s">
        <v>96</v>
      </c>
      <c r="C65" s="193"/>
      <c r="D65" s="193"/>
      <c r="E65" s="193"/>
      <c r="F65" s="193"/>
      <c r="G65" s="193"/>
      <c r="H65" s="193"/>
      <c r="I65" s="193"/>
      <c r="J65" s="193"/>
      <c r="K65" s="193"/>
      <c r="L65" s="194"/>
      <c r="M65" s="193"/>
      <c r="N65" s="193"/>
      <c r="O65" s="193"/>
      <c r="P65" s="193"/>
      <c r="Q65" s="193"/>
      <c r="R65" s="193"/>
      <c r="S65" s="193"/>
      <c r="T65" s="193"/>
      <c r="U65" s="199"/>
    </row>
    <row r="66" spans="1:30">
      <c r="B66" s="253" t="s">
        <v>99</v>
      </c>
      <c r="C66" s="193"/>
      <c r="D66" s="193"/>
      <c r="E66" s="193"/>
      <c r="F66" s="193"/>
      <c r="G66" s="193"/>
      <c r="H66" s="193"/>
      <c r="I66" s="193"/>
      <c r="J66" s="193"/>
      <c r="K66" s="193"/>
      <c r="L66" s="194"/>
      <c r="M66" s="193"/>
      <c r="N66" s="193"/>
      <c r="O66" s="193"/>
      <c r="P66" s="193"/>
      <c r="Q66" s="193"/>
      <c r="R66" s="193"/>
      <c r="S66" s="193"/>
      <c r="T66" s="193"/>
      <c r="U66" s="199"/>
    </row>
    <row r="67" spans="1:30">
      <c r="B67" s="253" t="s">
        <v>97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4"/>
      <c r="M67" s="193"/>
      <c r="N67" s="193"/>
      <c r="O67" s="193"/>
      <c r="P67" s="193"/>
      <c r="Q67" s="193"/>
      <c r="R67" s="193"/>
      <c r="S67" s="193"/>
      <c r="T67" s="193"/>
      <c r="U67" s="199"/>
    </row>
    <row r="68" spans="1:30">
      <c r="B68" s="253" t="s">
        <v>98</v>
      </c>
      <c r="C68" s="193"/>
      <c r="D68" s="193"/>
      <c r="E68" s="193"/>
      <c r="F68" s="193"/>
      <c r="G68" s="193"/>
      <c r="H68" s="193"/>
      <c r="I68" s="193"/>
      <c r="J68" s="193"/>
      <c r="K68" s="193"/>
      <c r="L68" s="194"/>
      <c r="M68" s="193"/>
      <c r="N68" s="193"/>
      <c r="O68" s="193"/>
      <c r="P68" s="193"/>
      <c r="Q68" s="193"/>
      <c r="R68" s="193"/>
      <c r="S68" s="193"/>
      <c r="T68" s="193"/>
      <c r="U68" s="199"/>
    </row>
    <row r="69" spans="1:30">
      <c r="C69" s="193"/>
      <c r="D69" s="193"/>
      <c r="E69" s="193"/>
      <c r="F69" s="193"/>
      <c r="G69" s="193"/>
      <c r="H69" s="193"/>
      <c r="I69" s="193"/>
      <c r="J69" s="193"/>
      <c r="K69" s="193"/>
      <c r="L69" s="194"/>
      <c r="M69" s="193"/>
      <c r="N69" s="193"/>
      <c r="O69" s="193"/>
      <c r="P69" s="193"/>
      <c r="Q69" s="193"/>
      <c r="R69" s="193"/>
      <c r="S69" s="193"/>
      <c r="T69" s="193"/>
      <c r="U69" s="199"/>
    </row>
    <row r="70" spans="1:30">
      <c r="C70" s="193"/>
      <c r="D70" s="193"/>
      <c r="E70" s="193"/>
      <c r="F70" s="193"/>
      <c r="G70" s="193"/>
      <c r="H70" s="193"/>
      <c r="I70" s="193"/>
      <c r="J70" s="193"/>
      <c r="K70" s="193"/>
      <c r="L70" s="194"/>
      <c r="M70" s="193"/>
      <c r="N70" s="193"/>
      <c r="O70" s="193"/>
      <c r="P70" s="193"/>
      <c r="Q70" s="193"/>
      <c r="R70" s="193"/>
      <c r="S70" s="193"/>
      <c r="T70" s="193"/>
      <c r="U70" s="199"/>
    </row>
    <row r="71" spans="1:30">
      <c r="B71" s="254" t="s">
        <v>684</v>
      </c>
      <c r="C71" s="193"/>
      <c r="D71" s="193"/>
      <c r="E71" s="193"/>
      <c r="F71" s="193"/>
      <c r="G71" s="193"/>
      <c r="H71" s="193"/>
      <c r="I71" s="193"/>
      <c r="J71" s="193"/>
      <c r="K71" s="193"/>
      <c r="L71" s="194"/>
      <c r="M71" s="193"/>
      <c r="N71" s="193"/>
      <c r="O71" s="193"/>
      <c r="P71" s="193"/>
      <c r="Q71" s="193"/>
      <c r="R71" s="193"/>
      <c r="S71" s="193"/>
      <c r="T71" s="193"/>
      <c r="U71" s="199"/>
    </row>
    <row r="72" spans="1:30">
      <c r="A72" s="85" t="s">
        <v>687</v>
      </c>
      <c r="B72" s="253" t="s">
        <v>685</v>
      </c>
      <c r="C72" s="193"/>
      <c r="D72" s="193"/>
      <c r="E72" s="193"/>
      <c r="F72" s="193"/>
      <c r="G72" s="193"/>
      <c r="H72" s="193"/>
      <c r="I72" s="193"/>
      <c r="J72" s="193"/>
      <c r="K72" s="193"/>
      <c r="L72" s="194"/>
      <c r="M72" s="193"/>
      <c r="N72" s="193"/>
      <c r="O72" s="193"/>
      <c r="P72" s="193"/>
      <c r="Q72" s="193"/>
      <c r="R72" s="193"/>
      <c r="S72" s="193"/>
      <c r="T72" s="193"/>
      <c r="U72" s="199"/>
    </row>
    <row r="73" spans="1:30">
      <c r="A73" s="85" t="s">
        <v>687</v>
      </c>
      <c r="B73" s="253" t="s">
        <v>686</v>
      </c>
      <c r="C73" s="193"/>
      <c r="D73" s="193"/>
      <c r="E73" s="193"/>
      <c r="F73" s="193"/>
      <c r="G73" s="193"/>
      <c r="H73" s="193"/>
      <c r="I73" s="193"/>
      <c r="J73" s="193"/>
      <c r="K73" s="193"/>
      <c r="L73" s="194"/>
      <c r="M73" s="193"/>
      <c r="N73" s="193"/>
      <c r="O73" s="193"/>
      <c r="P73" s="193"/>
      <c r="Q73" s="193"/>
      <c r="R73" s="193"/>
      <c r="S73" s="193"/>
      <c r="T73" s="193"/>
      <c r="U73" s="199"/>
    </row>
    <row r="74" spans="1:30">
      <c r="C74" s="193"/>
      <c r="D74" s="193"/>
      <c r="E74" s="193"/>
      <c r="F74" s="193"/>
      <c r="G74" s="193"/>
      <c r="H74" s="193"/>
      <c r="I74" s="193"/>
      <c r="J74" s="193"/>
      <c r="K74" s="193"/>
      <c r="L74" s="194"/>
      <c r="M74" s="193"/>
      <c r="N74" s="193"/>
      <c r="O74" s="193"/>
      <c r="P74" s="193"/>
      <c r="Q74" s="193"/>
      <c r="R74" s="193"/>
      <c r="S74" s="193"/>
      <c r="T74" s="193"/>
      <c r="U74" s="199"/>
      <c r="AC74" s="224"/>
      <c r="AD74" s="224"/>
    </row>
    <row r="75" spans="1:30">
      <c r="B75" s="1020" t="s">
        <v>688</v>
      </c>
      <c r="C75" s="1082" t="s">
        <v>700</v>
      </c>
      <c r="D75" s="1083"/>
      <c r="E75" s="1072" t="s">
        <v>701</v>
      </c>
      <c r="F75" s="1072"/>
      <c r="G75" s="1072"/>
      <c r="H75" s="193"/>
      <c r="I75" s="193"/>
      <c r="J75" s="193"/>
      <c r="K75" s="193"/>
      <c r="L75" s="194"/>
      <c r="M75" s="193"/>
      <c r="N75" s="193"/>
      <c r="O75" s="193"/>
      <c r="P75" s="193"/>
      <c r="Q75" s="193"/>
      <c r="R75" s="193"/>
      <c r="S75" s="193"/>
      <c r="T75" s="193"/>
      <c r="U75" s="199"/>
    </row>
    <row r="76" spans="1:30">
      <c r="B76" s="1021" t="s">
        <v>689</v>
      </c>
      <c r="C76" s="1084">
        <f>AB4+AB7+AB16+AB19+AB22+AB25+AB28+AB31+AB34</f>
        <v>3395.8698412698409</v>
      </c>
      <c r="D76" s="1085"/>
      <c r="E76" s="1073">
        <f>AB5+AB8+AB17+AB20+AB23+AB26+AB29+AB32+AB35</f>
        <v>16542.120000000003</v>
      </c>
      <c r="F76" s="1073"/>
      <c r="G76" s="1073"/>
      <c r="H76" s="193"/>
      <c r="I76" s="193"/>
      <c r="J76" s="193"/>
      <c r="K76" s="193"/>
      <c r="L76" s="194"/>
      <c r="M76" s="193"/>
      <c r="N76" s="193"/>
      <c r="O76" s="193"/>
      <c r="P76" s="193"/>
      <c r="Q76" s="193"/>
      <c r="R76" s="193"/>
      <c r="S76" s="193"/>
      <c r="T76" s="193"/>
      <c r="U76" s="199"/>
    </row>
    <row r="77" spans="1:30">
      <c r="B77" s="1022" t="s">
        <v>690</v>
      </c>
      <c r="C77" s="1086">
        <f>AB28-130</f>
        <v>197.26984126984115</v>
      </c>
      <c r="D77" s="1087"/>
      <c r="E77" s="1074">
        <f>AB29-337</f>
        <v>504.6</v>
      </c>
      <c r="F77" s="1075"/>
      <c r="G77" s="1075"/>
      <c r="H77" s="193"/>
      <c r="I77" s="193"/>
      <c r="J77" s="193"/>
      <c r="K77" s="193"/>
      <c r="L77" s="194"/>
      <c r="M77" s="193"/>
      <c r="N77" s="193"/>
      <c r="O77" s="193"/>
      <c r="P77" s="193"/>
      <c r="Q77" s="193"/>
      <c r="R77" s="193"/>
      <c r="S77" s="193"/>
      <c r="T77" s="193"/>
      <c r="U77" s="199"/>
    </row>
    <row r="78" spans="1:30">
      <c r="B78" s="1023" t="s">
        <v>691</v>
      </c>
      <c r="C78" s="1088">
        <f>AB10+AB13+AB16+AB19+AB25+AB31+AB34-131</f>
        <v>1638</v>
      </c>
      <c r="D78" s="1089"/>
      <c r="E78" s="1076">
        <f>AB11+AB14+AB17+AB20+AB26+AB32+AB35-337</f>
        <v>13395.52</v>
      </c>
      <c r="F78" s="1077"/>
      <c r="G78" s="1077"/>
      <c r="H78" s="193"/>
      <c r="I78" s="193"/>
      <c r="J78" s="193"/>
      <c r="K78" s="193"/>
      <c r="L78" s="194"/>
      <c r="M78" s="193"/>
      <c r="N78" s="193"/>
      <c r="O78" s="193"/>
      <c r="P78" s="193"/>
      <c r="Q78" s="193"/>
      <c r="R78" s="193"/>
      <c r="S78" s="193"/>
      <c r="T78" s="193"/>
      <c r="U78" s="199"/>
    </row>
    <row r="79" spans="1:30">
      <c r="B79" s="1025" t="s">
        <v>702</v>
      </c>
      <c r="C79" s="1068">
        <f>AB28-131</f>
        <v>196.26984126984115</v>
      </c>
      <c r="D79" s="1069"/>
      <c r="E79" s="1078">
        <f>AB29-336</f>
        <v>505.6</v>
      </c>
      <c r="F79" s="1079"/>
      <c r="G79" s="1079"/>
      <c r="H79" s="193"/>
      <c r="I79" s="193"/>
      <c r="J79" s="193"/>
      <c r="K79" s="193"/>
      <c r="L79" s="194"/>
      <c r="M79" s="193"/>
      <c r="N79" s="193"/>
      <c r="O79" s="193"/>
      <c r="P79" s="193"/>
      <c r="Q79" s="193"/>
      <c r="R79" s="193"/>
      <c r="S79" s="193"/>
      <c r="T79" s="193"/>
      <c r="U79" s="199"/>
    </row>
    <row r="80" spans="1:30">
      <c r="B80" s="1029" t="s">
        <v>704</v>
      </c>
      <c r="C80" s="1090">
        <f>196</f>
        <v>196</v>
      </c>
      <c r="D80" s="1090"/>
      <c r="E80" s="1090">
        <f>505</f>
        <v>505</v>
      </c>
      <c r="F80" s="1090"/>
      <c r="G80" s="1090"/>
      <c r="H80" s="193"/>
      <c r="I80" s="193"/>
      <c r="J80" s="193"/>
      <c r="K80" s="193"/>
      <c r="L80" s="194"/>
      <c r="M80" s="193"/>
      <c r="N80" s="193"/>
      <c r="O80" s="193"/>
      <c r="P80" s="193"/>
      <c r="Q80" s="193"/>
      <c r="R80" s="193"/>
      <c r="S80" s="193"/>
      <c r="T80" s="193"/>
      <c r="U80" s="199"/>
    </row>
    <row r="81" spans="2:21">
      <c r="B81" s="1028" t="s">
        <v>705</v>
      </c>
      <c r="C81" s="1091">
        <f>196</f>
        <v>196</v>
      </c>
      <c r="D81" s="1091"/>
      <c r="E81" s="1091">
        <f>505</f>
        <v>505</v>
      </c>
      <c r="F81" s="1091"/>
      <c r="G81" s="1091"/>
      <c r="H81" s="193"/>
      <c r="I81" s="193"/>
      <c r="J81" s="193"/>
      <c r="K81" s="193"/>
      <c r="L81" s="194"/>
      <c r="M81" s="193"/>
      <c r="N81" s="193"/>
      <c r="O81" s="193"/>
      <c r="P81" s="193"/>
      <c r="Q81" s="193"/>
      <c r="R81" s="193"/>
      <c r="S81" s="193"/>
      <c r="T81" s="193"/>
      <c r="U81" s="199"/>
    </row>
    <row r="82" spans="2:21">
      <c r="B82" s="1026" t="s">
        <v>12</v>
      </c>
      <c r="C82" s="1070">
        <f>SUM(C76:D81)</f>
        <v>5819.4095238095233</v>
      </c>
      <c r="D82" s="1071"/>
      <c r="E82" s="1080">
        <f>SUM(E76:G81)</f>
        <v>31957.84</v>
      </c>
      <c r="F82" s="1081"/>
      <c r="G82" s="1081"/>
      <c r="H82" s="193"/>
      <c r="I82" s="193"/>
      <c r="J82" s="193"/>
      <c r="K82" s="193"/>
      <c r="L82" s="194"/>
      <c r="M82" s="193"/>
      <c r="N82" s="193"/>
      <c r="O82" s="193"/>
      <c r="P82" s="193"/>
      <c r="Q82" s="193"/>
      <c r="R82" s="193"/>
      <c r="S82" s="193"/>
      <c r="T82" s="193"/>
      <c r="U82" s="199"/>
    </row>
    <row r="83" spans="2:21">
      <c r="C83" s="193"/>
      <c r="D83" s="193"/>
      <c r="E83" s="193"/>
      <c r="F83" s="193"/>
      <c r="G83" s="193"/>
      <c r="H83" s="193"/>
      <c r="I83" s="193"/>
      <c r="J83" s="193"/>
      <c r="K83" s="193"/>
      <c r="L83" s="194"/>
      <c r="M83" s="193"/>
      <c r="N83" s="193"/>
      <c r="O83" s="193"/>
      <c r="P83" s="193"/>
      <c r="Q83" s="193"/>
      <c r="R83" s="193"/>
      <c r="S83" s="193"/>
      <c r="T83" s="193"/>
      <c r="U83" s="199"/>
    </row>
    <row r="84" spans="2:21">
      <c r="C84" s="193"/>
      <c r="D84" s="193"/>
      <c r="E84" s="193"/>
      <c r="F84" s="193"/>
      <c r="G84" s="193"/>
      <c r="H84" s="193"/>
      <c r="I84" s="193"/>
      <c r="J84" s="193"/>
      <c r="K84" s="193"/>
      <c r="L84" s="194"/>
      <c r="M84" s="193"/>
      <c r="N84" s="193"/>
      <c r="O84" s="193"/>
      <c r="P84" s="193"/>
      <c r="Q84" s="193"/>
      <c r="R84" s="193"/>
      <c r="S84" s="193"/>
      <c r="T84" s="193"/>
      <c r="U84" s="199"/>
    </row>
    <row r="85" spans="2:21">
      <c r="C85" s="193"/>
      <c r="D85" s="193"/>
      <c r="E85" s="193"/>
      <c r="F85" s="193"/>
      <c r="G85" s="193"/>
      <c r="H85" s="193"/>
      <c r="I85" s="193"/>
      <c r="J85" s="193"/>
      <c r="K85" s="193"/>
      <c r="L85" s="194"/>
      <c r="M85" s="193"/>
      <c r="N85" s="193"/>
      <c r="O85" s="193"/>
      <c r="P85" s="193"/>
      <c r="Q85" s="193"/>
      <c r="R85" s="193"/>
      <c r="S85" s="193"/>
      <c r="T85" s="193"/>
      <c r="U85" s="199"/>
    </row>
    <row r="86" spans="2:21">
      <c r="C86" s="193"/>
      <c r="D86" s="193"/>
      <c r="E86" s="193"/>
      <c r="F86" s="193"/>
      <c r="G86" s="193"/>
      <c r="H86" s="193"/>
      <c r="I86" s="193"/>
      <c r="J86" s="193"/>
      <c r="K86" s="193"/>
      <c r="L86" s="194"/>
      <c r="M86" s="193"/>
      <c r="N86" s="193"/>
      <c r="O86" s="193"/>
      <c r="P86" s="193"/>
      <c r="Q86" s="193"/>
      <c r="R86" s="193"/>
      <c r="S86" s="193"/>
      <c r="T86" s="193"/>
      <c r="U86" s="199"/>
    </row>
    <row r="87" spans="2:21">
      <c r="C87" s="193"/>
      <c r="D87" s="193"/>
      <c r="E87" s="193"/>
      <c r="F87" s="193"/>
      <c r="G87" s="193"/>
      <c r="H87" s="193"/>
      <c r="I87" s="193"/>
      <c r="J87" s="193"/>
      <c r="K87" s="193"/>
      <c r="L87" s="194"/>
      <c r="M87" s="193"/>
      <c r="N87" s="193"/>
      <c r="O87" s="193"/>
      <c r="P87" s="193"/>
      <c r="Q87" s="193"/>
      <c r="R87" s="193"/>
      <c r="S87" s="193"/>
      <c r="T87" s="193"/>
      <c r="U87" s="199"/>
    </row>
    <row r="88" spans="2:21">
      <c r="C88" s="193"/>
      <c r="D88" s="193"/>
      <c r="E88" s="193"/>
      <c r="F88" s="193"/>
      <c r="G88" s="193"/>
      <c r="H88" s="193"/>
      <c r="I88" s="193"/>
      <c r="J88" s="193"/>
      <c r="K88" s="193"/>
      <c r="L88" s="194"/>
      <c r="M88" s="193"/>
      <c r="N88" s="193"/>
      <c r="O88" s="193"/>
      <c r="P88" s="193"/>
      <c r="Q88" s="193"/>
      <c r="R88" s="193"/>
      <c r="S88" s="193"/>
      <c r="T88" s="193"/>
      <c r="U88" s="199"/>
    </row>
    <row r="89" spans="2:21">
      <c r="C89" s="193"/>
      <c r="D89" s="193"/>
      <c r="E89" s="193"/>
      <c r="F89" s="193"/>
      <c r="G89" s="193"/>
      <c r="H89" s="193"/>
      <c r="I89" s="193"/>
      <c r="J89" s="193"/>
      <c r="K89" s="193"/>
      <c r="L89" s="194"/>
      <c r="M89" s="193"/>
      <c r="N89" s="193"/>
      <c r="O89" s="193"/>
      <c r="P89" s="193"/>
      <c r="Q89" s="193"/>
      <c r="R89" s="193"/>
      <c r="S89" s="193"/>
      <c r="T89" s="193"/>
      <c r="U89" s="199"/>
    </row>
    <row r="90" spans="2:21">
      <c r="C90" s="193"/>
      <c r="D90" s="193"/>
      <c r="E90" s="193"/>
      <c r="F90" s="193"/>
      <c r="G90" s="193"/>
      <c r="H90" s="193"/>
      <c r="I90" s="193"/>
      <c r="J90" s="193"/>
      <c r="K90" s="193"/>
      <c r="L90" s="194"/>
      <c r="M90" s="193"/>
      <c r="N90" s="193"/>
      <c r="O90" s="193"/>
      <c r="P90" s="193"/>
      <c r="Q90" s="193"/>
      <c r="R90" s="193"/>
      <c r="S90" s="193"/>
      <c r="T90" s="193"/>
    </row>
    <row r="91" spans="2:21">
      <c r="C91" s="193"/>
      <c r="D91" s="193"/>
      <c r="E91" s="193"/>
      <c r="F91" s="193"/>
      <c r="G91" s="193"/>
      <c r="H91" s="193"/>
      <c r="I91" s="193"/>
      <c r="J91" s="193"/>
      <c r="K91" s="193"/>
      <c r="L91" s="194"/>
      <c r="M91" s="193"/>
      <c r="N91" s="193"/>
      <c r="O91" s="193"/>
      <c r="P91" s="193"/>
      <c r="Q91" s="193"/>
      <c r="R91" s="193"/>
      <c r="S91" s="193"/>
      <c r="T91" s="193"/>
    </row>
    <row r="92" spans="2:21">
      <c r="C92" s="193"/>
      <c r="D92" s="193"/>
      <c r="E92" s="193"/>
      <c r="F92" s="193"/>
      <c r="G92" s="193"/>
      <c r="H92" s="193"/>
      <c r="I92" s="193"/>
      <c r="J92" s="193"/>
      <c r="K92" s="193"/>
      <c r="L92" s="194"/>
      <c r="M92" s="193"/>
      <c r="N92" s="193"/>
      <c r="O92" s="193"/>
      <c r="P92" s="193"/>
      <c r="Q92" s="193"/>
      <c r="R92" s="193"/>
      <c r="S92" s="193"/>
      <c r="T92" s="193"/>
    </row>
    <row r="93" spans="2:21">
      <c r="C93" s="193"/>
      <c r="D93" s="193"/>
      <c r="E93" s="193"/>
      <c r="F93" s="193"/>
      <c r="G93" s="193"/>
      <c r="H93" s="193"/>
      <c r="I93" s="193"/>
      <c r="J93" s="193"/>
      <c r="K93" s="193"/>
      <c r="L93" s="194"/>
      <c r="M93" s="193"/>
      <c r="N93" s="193"/>
      <c r="O93" s="193"/>
      <c r="P93" s="193"/>
      <c r="Q93" s="193"/>
      <c r="R93" s="193"/>
      <c r="S93" s="193"/>
      <c r="T93" s="193"/>
    </row>
    <row r="94" spans="2:21">
      <c r="C94" s="193"/>
      <c r="D94" s="193"/>
      <c r="E94" s="193"/>
      <c r="F94" s="193"/>
      <c r="G94" s="193"/>
      <c r="H94" s="193"/>
      <c r="I94" s="193"/>
      <c r="J94" s="193"/>
      <c r="K94" s="193"/>
      <c r="L94" s="194"/>
      <c r="M94" s="193"/>
      <c r="N94" s="193"/>
      <c r="O94" s="193"/>
      <c r="P94" s="193"/>
      <c r="Q94" s="193"/>
      <c r="R94" s="193"/>
      <c r="S94" s="193"/>
      <c r="T94" s="193"/>
    </row>
    <row r="95" spans="2:21">
      <c r="C95" s="193"/>
      <c r="D95" s="193"/>
      <c r="E95" s="193"/>
      <c r="F95" s="193"/>
      <c r="G95" s="193"/>
      <c r="H95" s="193"/>
      <c r="I95" s="193"/>
      <c r="J95" s="193"/>
      <c r="K95" s="193"/>
      <c r="L95" s="194"/>
      <c r="M95" s="193"/>
      <c r="N95" s="193"/>
      <c r="O95" s="193"/>
      <c r="P95" s="193"/>
      <c r="Q95" s="193"/>
      <c r="R95" s="193"/>
      <c r="S95" s="193"/>
      <c r="T95" s="193"/>
    </row>
    <row r="96" spans="2:21">
      <c r="C96" s="193"/>
      <c r="D96" s="193"/>
      <c r="E96" s="193"/>
      <c r="F96" s="193"/>
      <c r="G96" s="193"/>
      <c r="H96" s="193"/>
      <c r="I96" s="193"/>
      <c r="J96" s="193"/>
      <c r="K96" s="193"/>
      <c r="L96" s="194"/>
      <c r="M96" s="193"/>
      <c r="N96" s="193"/>
      <c r="O96" s="193"/>
      <c r="P96" s="193"/>
      <c r="Q96" s="193"/>
      <c r="R96" s="193"/>
      <c r="S96" s="193"/>
      <c r="T96" s="193"/>
    </row>
    <row r="97" spans="3:20">
      <c r="C97" s="193"/>
      <c r="D97" s="193"/>
      <c r="E97" s="193"/>
      <c r="F97" s="193"/>
      <c r="G97" s="193"/>
      <c r="H97" s="193"/>
      <c r="I97" s="193"/>
      <c r="J97" s="193"/>
      <c r="K97" s="193"/>
      <c r="L97" s="194"/>
      <c r="M97" s="193"/>
      <c r="N97" s="193"/>
      <c r="O97" s="193"/>
      <c r="P97" s="193"/>
      <c r="Q97" s="193"/>
      <c r="R97" s="193"/>
      <c r="S97" s="193"/>
      <c r="T97" s="193"/>
    </row>
    <row r="98" spans="3:20">
      <c r="C98" s="193"/>
      <c r="D98" s="193"/>
      <c r="E98" s="193"/>
      <c r="F98" s="193"/>
      <c r="G98" s="193"/>
      <c r="H98" s="193"/>
      <c r="I98" s="193"/>
      <c r="J98" s="193"/>
      <c r="K98" s="193"/>
      <c r="L98" s="194"/>
      <c r="M98" s="193"/>
      <c r="N98" s="193"/>
      <c r="O98" s="193"/>
      <c r="P98" s="193"/>
      <c r="Q98" s="193"/>
      <c r="R98" s="193"/>
      <c r="S98" s="193"/>
      <c r="T98" s="193"/>
    </row>
    <row r="99" spans="3:20">
      <c r="C99" s="193"/>
      <c r="D99" s="193"/>
      <c r="E99" s="193"/>
      <c r="F99" s="193"/>
      <c r="G99" s="193"/>
      <c r="H99" s="193"/>
      <c r="I99" s="193"/>
      <c r="J99" s="193"/>
      <c r="K99" s="193"/>
      <c r="L99" s="194"/>
      <c r="M99" s="193"/>
      <c r="N99" s="193"/>
      <c r="O99" s="193"/>
      <c r="P99" s="193"/>
      <c r="Q99" s="193"/>
      <c r="R99" s="193"/>
      <c r="S99" s="193"/>
      <c r="T99" s="193"/>
    </row>
    <row r="100" spans="3:20">
      <c r="C100" s="193"/>
      <c r="D100" s="193"/>
      <c r="E100" s="193"/>
      <c r="F100" s="193"/>
      <c r="G100" s="193"/>
      <c r="H100" s="193"/>
      <c r="I100" s="193"/>
      <c r="J100" s="193"/>
      <c r="K100" s="193"/>
      <c r="L100" s="194"/>
      <c r="M100" s="193"/>
      <c r="N100" s="193"/>
      <c r="O100" s="193"/>
      <c r="P100" s="193"/>
      <c r="Q100" s="193"/>
      <c r="R100" s="193"/>
      <c r="S100" s="193"/>
      <c r="T100" s="193"/>
    </row>
    <row r="101" spans="3:20">
      <c r="C101" s="193"/>
      <c r="D101" s="193"/>
      <c r="E101" s="193"/>
      <c r="F101" s="193"/>
      <c r="G101" s="193"/>
      <c r="H101" s="193"/>
      <c r="I101" s="193"/>
      <c r="J101" s="193"/>
      <c r="K101" s="193"/>
      <c r="L101" s="194"/>
      <c r="M101" s="193"/>
      <c r="N101" s="193"/>
      <c r="O101" s="193"/>
      <c r="P101" s="193"/>
      <c r="Q101" s="193"/>
      <c r="R101" s="193"/>
      <c r="S101" s="193"/>
      <c r="T101" s="193"/>
    </row>
    <row r="102" spans="3:20">
      <c r="C102" s="193"/>
      <c r="D102" s="193"/>
      <c r="E102" s="193"/>
      <c r="F102" s="193"/>
      <c r="G102" s="193"/>
      <c r="H102" s="193"/>
      <c r="I102" s="193"/>
      <c r="J102" s="193"/>
      <c r="K102" s="193"/>
      <c r="L102" s="194"/>
      <c r="M102" s="193"/>
      <c r="N102" s="193"/>
      <c r="O102" s="193"/>
      <c r="P102" s="193"/>
      <c r="Q102" s="193"/>
      <c r="R102" s="193"/>
      <c r="S102" s="193"/>
      <c r="T102" s="193"/>
    </row>
    <row r="103" spans="3:20">
      <c r="C103" s="193"/>
      <c r="D103" s="193"/>
      <c r="E103" s="193"/>
      <c r="F103" s="193"/>
      <c r="G103" s="193"/>
      <c r="H103" s="193"/>
      <c r="I103" s="193"/>
      <c r="J103" s="193"/>
      <c r="K103" s="193"/>
      <c r="L103" s="194"/>
      <c r="M103" s="193"/>
      <c r="N103" s="193"/>
      <c r="O103" s="193"/>
      <c r="P103" s="193"/>
      <c r="Q103" s="193"/>
      <c r="R103" s="193"/>
      <c r="S103" s="193"/>
      <c r="T103" s="193"/>
    </row>
    <row r="104" spans="3:20">
      <c r="C104" s="193"/>
      <c r="D104" s="193"/>
      <c r="E104" s="193"/>
      <c r="F104" s="193"/>
      <c r="G104" s="193"/>
      <c r="H104" s="193"/>
      <c r="I104" s="193"/>
      <c r="J104" s="193"/>
      <c r="K104" s="193"/>
      <c r="L104" s="194"/>
      <c r="M104" s="193"/>
      <c r="N104" s="193"/>
      <c r="O104" s="193"/>
      <c r="P104" s="193"/>
      <c r="Q104" s="193"/>
      <c r="R104" s="193"/>
      <c r="S104" s="193"/>
      <c r="T104" s="193"/>
    </row>
    <row r="105" spans="3:20">
      <c r="C105" s="193"/>
      <c r="D105" s="193"/>
      <c r="E105" s="193"/>
      <c r="F105" s="193"/>
      <c r="G105" s="193"/>
      <c r="H105" s="193"/>
      <c r="I105" s="193"/>
      <c r="J105" s="193"/>
      <c r="K105" s="193"/>
      <c r="L105" s="194"/>
      <c r="M105" s="193"/>
      <c r="N105" s="193"/>
      <c r="O105" s="193"/>
      <c r="P105" s="193"/>
      <c r="Q105" s="193"/>
      <c r="R105" s="193"/>
      <c r="S105" s="193"/>
      <c r="T105" s="193"/>
    </row>
    <row r="106" spans="3:20">
      <c r="C106" s="193"/>
      <c r="D106" s="193"/>
      <c r="E106" s="193"/>
      <c r="F106" s="193"/>
      <c r="G106" s="193"/>
      <c r="H106" s="193"/>
      <c r="I106" s="193"/>
      <c r="J106" s="193"/>
      <c r="K106" s="193"/>
      <c r="L106" s="194"/>
      <c r="M106" s="193"/>
      <c r="N106" s="193"/>
      <c r="O106" s="193"/>
      <c r="P106" s="193"/>
      <c r="Q106" s="193"/>
      <c r="R106" s="193"/>
      <c r="S106" s="193"/>
      <c r="T106" s="193"/>
    </row>
    <row r="107" spans="3:20">
      <c r="C107" s="193"/>
      <c r="D107" s="193"/>
      <c r="E107" s="193"/>
      <c r="F107" s="193"/>
      <c r="G107" s="193"/>
      <c r="H107" s="193"/>
      <c r="I107" s="193"/>
      <c r="J107" s="193"/>
      <c r="K107" s="193"/>
      <c r="L107" s="194"/>
      <c r="M107" s="193"/>
      <c r="N107" s="193"/>
      <c r="O107" s="193"/>
      <c r="P107" s="193"/>
      <c r="Q107" s="193"/>
      <c r="R107" s="193"/>
      <c r="S107" s="193"/>
      <c r="T107" s="193"/>
    </row>
    <row r="108" spans="3:20">
      <c r="C108" s="193"/>
      <c r="D108" s="193"/>
      <c r="E108" s="193"/>
      <c r="F108" s="193"/>
      <c r="G108" s="193"/>
      <c r="H108" s="193"/>
      <c r="I108" s="193"/>
      <c r="J108" s="193"/>
      <c r="K108" s="193"/>
      <c r="L108" s="194"/>
      <c r="M108" s="193"/>
      <c r="N108" s="193"/>
      <c r="O108" s="193"/>
      <c r="P108" s="193"/>
      <c r="Q108" s="193"/>
      <c r="R108" s="193"/>
      <c r="S108" s="193"/>
      <c r="T108" s="193"/>
    </row>
    <row r="109" spans="3:20">
      <c r="C109" s="193"/>
      <c r="D109" s="193"/>
      <c r="E109" s="193"/>
      <c r="F109" s="193"/>
      <c r="G109" s="193"/>
      <c r="H109" s="193"/>
      <c r="I109" s="193"/>
      <c r="J109" s="193"/>
      <c r="K109" s="193"/>
      <c r="L109" s="194"/>
      <c r="M109" s="193"/>
      <c r="N109" s="193"/>
      <c r="O109" s="193"/>
      <c r="P109" s="193"/>
      <c r="Q109" s="193"/>
      <c r="R109" s="193"/>
      <c r="S109" s="193"/>
      <c r="T109" s="193"/>
    </row>
    <row r="110" spans="3:20">
      <c r="C110" s="193"/>
      <c r="D110" s="193"/>
      <c r="E110" s="193"/>
      <c r="F110" s="193"/>
      <c r="G110" s="193"/>
      <c r="H110" s="193"/>
      <c r="I110" s="193"/>
      <c r="J110" s="193"/>
      <c r="K110" s="193"/>
      <c r="L110" s="194"/>
      <c r="M110" s="193"/>
      <c r="N110" s="193"/>
      <c r="O110" s="193"/>
      <c r="P110" s="193"/>
      <c r="Q110" s="193"/>
      <c r="R110" s="193"/>
      <c r="S110" s="193"/>
      <c r="T110" s="193"/>
    </row>
    <row r="111" spans="3:20">
      <c r="C111" s="193"/>
      <c r="D111" s="193"/>
      <c r="E111" s="193"/>
      <c r="F111" s="193"/>
      <c r="G111" s="193"/>
      <c r="H111" s="193"/>
      <c r="I111" s="193"/>
      <c r="J111" s="193"/>
      <c r="K111" s="193"/>
      <c r="L111" s="194"/>
      <c r="M111" s="193"/>
      <c r="N111" s="193"/>
      <c r="O111" s="193"/>
      <c r="P111" s="193"/>
      <c r="Q111" s="193"/>
      <c r="R111" s="193"/>
      <c r="S111" s="193"/>
      <c r="T111" s="193"/>
    </row>
    <row r="112" spans="3:20">
      <c r="C112" s="193"/>
      <c r="D112" s="193"/>
      <c r="E112" s="193"/>
      <c r="F112" s="193"/>
      <c r="G112" s="193"/>
      <c r="H112" s="193"/>
      <c r="I112" s="193"/>
      <c r="J112" s="193"/>
      <c r="K112" s="193"/>
      <c r="L112" s="194"/>
      <c r="M112" s="193"/>
      <c r="N112" s="193"/>
      <c r="O112" s="193"/>
      <c r="P112" s="193"/>
      <c r="Q112" s="193"/>
      <c r="R112" s="193"/>
      <c r="S112" s="193"/>
      <c r="T112" s="193"/>
    </row>
    <row r="113" spans="3:20">
      <c r="C113" s="193"/>
      <c r="D113" s="193"/>
      <c r="E113" s="193"/>
      <c r="F113" s="193"/>
      <c r="G113" s="193"/>
      <c r="H113" s="193"/>
      <c r="I113" s="193"/>
      <c r="J113" s="193"/>
      <c r="K113" s="193"/>
      <c r="L113" s="194"/>
      <c r="M113" s="193"/>
      <c r="N113" s="193"/>
      <c r="O113" s="193"/>
      <c r="P113" s="193"/>
      <c r="Q113" s="193"/>
      <c r="R113" s="193"/>
      <c r="S113" s="193"/>
      <c r="T113" s="193"/>
    </row>
  </sheetData>
  <mergeCells count="32">
    <mergeCell ref="C79:D79"/>
    <mergeCell ref="C82:D82"/>
    <mergeCell ref="E75:G75"/>
    <mergeCell ref="E76:G76"/>
    <mergeCell ref="E77:G77"/>
    <mergeCell ref="E78:G78"/>
    <mergeCell ref="E79:G79"/>
    <mergeCell ref="E82:G82"/>
    <mergeCell ref="C75:D75"/>
    <mergeCell ref="C76:D76"/>
    <mergeCell ref="C77:D77"/>
    <mergeCell ref="C78:D78"/>
    <mergeCell ref="E80:G80"/>
    <mergeCell ref="E81:G81"/>
    <mergeCell ref="C80:D80"/>
    <mergeCell ref="C81:D81"/>
    <mergeCell ref="BH1:BP1"/>
    <mergeCell ref="BQ1:CB1"/>
    <mergeCell ref="CC1:CF1"/>
    <mergeCell ref="A54:B54"/>
    <mergeCell ref="A55:B55"/>
    <mergeCell ref="A1:B1"/>
    <mergeCell ref="C1:K1"/>
    <mergeCell ref="L1:W1"/>
    <mergeCell ref="X1:AA1"/>
    <mergeCell ref="AG1:AO1"/>
    <mergeCell ref="AP1:BA1"/>
    <mergeCell ref="A56:B56"/>
    <mergeCell ref="A58:B58"/>
    <mergeCell ref="A59:B59"/>
    <mergeCell ref="A60:B60"/>
    <mergeCell ref="BB1:BE1"/>
  </mergeCells>
  <conditionalFormatting sqref="C4:AA4">
    <cfRule type="cellIs" dxfId="253" priority="109" operator="greaterThanOrEqual">
      <formula>0.5</formula>
    </cfRule>
  </conditionalFormatting>
  <conditionalFormatting sqref="C38:AA38 C41:AA41 C44:AA44 C47:AA47 C50:AA50">
    <cfRule type="cellIs" dxfId="252" priority="107" operator="greaterThanOrEqual">
      <formula>0.5</formula>
    </cfRule>
  </conditionalFormatting>
  <conditionalFormatting sqref="C53:AA53">
    <cfRule type="cellIs" dxfId="251" priority="106" operator="greaterThanOrEqual">
      <formula>0.5</formula>
    </cfRule>
  </conditionalFormatting>
  <conditionalFormatting sqref="C5:AA5">
    <cfRule type="cellIs" dxfId="250" priority="104" operator="greaterThanOrEqual">
      <formula>0.5</formula>
    </cfRule>
  </conditionalFormatting>
  <conditionalFormatting sqref="D33">
    <cfRule type="cellIs" dxfId="249" priority="36" operator="greaterThanOrEqual">
      <formula>0.5</formula>
    </cfRule>
  </conditionalFormatting>
  <conditionalFormatting sqref="C60:AA60">
    <cfRule type="colorScale" priority="11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7:AA7">
    <cfRule type="cellIs" dxfId="248" priority="23" operator="greaterThanOrEqual">
      <formula>0.5</formula>
    </cfRule>
  </conditionalFormatting>
  <conditionalFormatting sqref="C8:AA8">
    <cfRule type="cellIs" dxfId="247" priority="22" operator="greaterThanOrEqual">
      <formula>0.5</formula>
    </cfRule>
  </conditionalFormatting>
  <conditionalFormatting sqref="C10:AA10">
    <cfRule type="cellIs" dxfId="246" priority="21" operator="greaterThanOrEqual">
      <formula>0.5</formula>
    </cfRule>
  </conditionalFormatting>
  <conditionalFormatting sqref="C11:AA11">
    <cfRule type="cellIs" dxfId="245" priority="20" operator="greaterThanOrEqual">
      <formula>0.5</formula>
    </cfRule>
  </conditionalFormatting>
  <conditionalFormatting sqref="C13:AA13">
    <cfRule type="cellIs" dxfId="244" priority="19" operator="greaterThanOrEqual">
      <formula>0.5</formula>
    </cfRule>
  </conditionalFormatting>
  <conditionalFormatting sqref="C14:AA14">
    <cfRule type="cellIs" dxfId="243" priority="18" operator="greaterThanOrEqual">
      <formula>0.5</formula>
    </cfRule>
  </conditionalFormatting>
  <conditionalFormatting sqref="C16:AA16">
    <cfRule type="cellIs" dxfId="242" priority="17" operator="greaterThanOrEqual">
      <formula>0.5</formula>
    </cfRule>
  </conditionalFormatting>
  <conditionalFormatting sqref="C17:AA17">
    <cfRule type="cellIs" dxfId="241" priority="16" operator="greaterThanOrEqual">
      <formula>0.5</formula>
    </cfRule>
  </conditionalFormatting>
  <conditionalFormatting sqref="C19:AA19">
    <cfRule type="cellIs" dxfId="240" priority="15" operator="greaterThanOrEqual">
      <formula>0.5</formula>
    </cfRule>
  </conditionalFormatting>
  <conditionalFormatting sqref="G20:AA20">
    <cfRule type="cellIs" dxfId="239" priority="14" operator="greaterThanOrEqual">
      <formula>0.5</formula>
    </cfRule>
  </conditionalFormatting>
  <conditionalFormatting sqref="C22:AA22">
    <cfRule type="cellIs" dxfId="238" priority="13" operator="greaterThanOrEqual">
      <formula>0.5</formula>
    </cfRule>
  </conditionalFormatting>
  <conditionalFormatting sqref="C23:AA23">
    <cfRule type="cellIs" dxfId="237" priority="12" operator="greaterThanOrEqual">
      <formula>0.5</formula>
    </cfRule>
  </conditionalFormatting>
  <conditionalFormatting sqref="C25:AA25">
    <cfRule type="cellIs" dxfId="236" priority="11" operator="greaterThanOrEqual">
      <formula>0.5</formula>
    </cfRule>
  </conditionalFormatting>
  <conditionalFormatting sqref="C26:AA26">
    <cfRule type="cellIs" dxfId="235" priority="10" operator="greaterThanOrEqual">
      <formula>0.5</formula>
    </cfRule>
  </conditionalFormatting>
  <conditionalFormatting sqref="C28:AA28">
    <cfRule type="cellIs" dxfId="234" priority="9" operator="greaterThanOrEqual">
      <formula>0.5</formula>
    </cfRule>
  </conditionalFormatting>
  <conditionalFormatting sqref="C29:AA29">
    <cfRule type="cellIs" dxfId="233" priority="8" operator="greaterThanOrEqual">
      <formula>0.5</formula>
    </cfRule>
  </conditionalFormatting>
  <conditionalFormatting sqref="C31:AA31">
    <cfRule type="cellIs" dxfId="232" priority="7" operator="greaterThanOrEqual">
      <formula>0.5</formula>
    </cfRule>
  </conditionalFormatting>
  <conditionalFormatting sqref="C32:AA32">
    <cfRule type="cellIs" dxfId="231" priority="6" operator="greaterThanOrEqual">
      <formula>0.5</formula>
    </cfRule>
  </conditionalFormatting>
  <conditionalFormatting sqref="C34:AA34">
    <cfRule type="cellIs" dxfId="230" priority="5" operator="greaterThanOrEqual">
      <formula>0.5</formula>
    </cfRule>
  </conditionalFormatting>
  <conditionalFormatting sqref="C35:AA35">
    <cfRule type="cellIs" dxfId="229" priority="4" operator="greaterThanOrEqual">
      <formula>0.5</formula>
    </cfRule>
  </conditionalFormatting>
  <conditionalFormatting sqref="C20:F20">
    <cfRule type="cellIs" dxfId="228" priority="1" operator="greaterThanOrEqual">
      <formula>0.5</formula>
    </cfRule>
  </conditionalFormatting>
  <printOptions horizontalCentered="1" verticalCentered="1" gridLines="1"/>
  <pageMargins left="0.19685039370078741" right="0.19685039370078741" top="0.19685039370078741" bottom="0.19685039370078741" header="0.31496062992125984" footer="0.31496062992125984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E91"/>
  <sheetViews>
    <sheetView zoomScaleNormal="100" workbookViewId="0">
      <pane xSplit="2" ySplit="7" topLeftCell="C63" activePane="bottomRight" state="frozen"/>
      <selection activeCell="F84" sqref="F84"/>
      <selection pane="topRight" activeCell="F84" sqref="F84"/>
      <selection pane="bottomLeft" activeCell="F84" sqref="F84"/>
      <selection pane="bottomRight" activeCell="H79" sqref="H79"/>
    </sheetView>
  </sheetViews>
  <sheetFormatPr defaultRowHeight="15"/>
  <cols>
    <col min="1" max="1" width="27.42578125" customWidth="1"/>
    <col min="2" max="2" width="30.140625" customWidth="1"/>
    <col min="3" max="3" width="5.140625" bestFit="1" customWidth="1"/>
    <col min="4" max="4" width="11.28515625" bestFit="1" customWidth="1"/>
    <col min="5" max="187" width="3.42578125" customWidth="1"/>
  </cols>
  <sheetData>
    <row r="1" spans="1:187" hidden="1">
      <c r="A1" s="256" t="s">
        <v>100</v>
      </c>
      <c r="B1" s="256"/>
    </row>
    <row r="2" spans="1:187" hidden="1">
      <c r="A2" s="256" t="s">
        <v>101</v>
      </c>
      <c r="B2" s="256"/>
    </row>
    <row r="3" spans="1:187" hidden="1">
      <c r="A3" s="257"/>
      <c r="B3" s="257"/>
    </row>
    <row r="4" spans="1:187" ht="21" hidden="1">
      <c r="A4" s="258" t="s">
        <v>102</v>
      </c>
      <c r="B4" s="258"/>
      <c r="G4" s="259"/>
      <c r="CI4" s="260"/>
      <c r="CJ4" s="260"/>
      <c r="CK4" s="260"/>
      <c r="CL4" s="260"/>
      <c r="CM4" s="260"/>
      <c r="CN4" s="260"/>
    </row>
    <row r="5" spans="1:187" s="265" customFormat="1" ht="58.5" customHeight="1">
      <c r="A5" s="261" t="s">
        <v>103</v>
      </c>
      <c r="B5" s="261" t="s">
        <v>104</v>
      </c>
      <c r="C5" s="262">
        <v>43745</v>
      </c>
      <c r="D5" s="263">
        <f>C5+7</f>
        <v>43752</v>
      </c>
      <c r="E5" s="263">
        <f t="shared" ref="E5:BP5" si="0">D5+7</f>
        <v>43759</v>
      </c>
      <c r="F5" s="263">
        <f t="shared" si="0"/>
        <v>43766</v>
      </c>
      <c r="G5" s="263">
        <f t="shared" si="0"/>
        <v>43773</v>
      </c>
      <c r="H5" s="263">
        <f t="shared" si="0"/>
        <v>43780</v>
      </c>
      <c r="I5" s="263">
        <f t="shared" si="0"/>
        <v>43787</v>
      </c>
      <c r="J5" s="263">
        <f t="shared" si="0"/>
        <v>43794</v>
      </c>
      <c r="K5" s="263">
        <f t="shared" si="0"/>
        <v>43801</v>
      </c>
      <c r="L5" s="263">
        <f t="shared" si="0"/>
        <v>43808</v>
      </c>
      <c r="M5" s="263">
        <f t="shared" si="0"/>
        <v>43815</v>
      </c>
      <c r="N5" s="263">
        <f t="shared" si="0"/>
        <v>43822</v>
      </c>
      <c r="O5" s="263">
        <f t="shared" si="0"/>
        <v>43829</v>
      </c>
      <c r="P5" s="263">
        <f t="shared" si="0"/>
        <v>43836</v>
      </c>
      <c r="Q5" s="263">
        <f t="shared" si="0"/>
        <v>43843</v>
      </c>
      <c r="R5" s="263">
        <f t="shared" si="0"/>
        <v>43850</v>
      </c>
      <c r="S5" s="263">
        <f t="shared" si="0"/>
        <v>43857</v>
      </c>
      <c r="T5" s="263">
        <f t="shared" si="0"/>
        <v>43864</v>
      </c>
      <c r="U5" s="263">
        <f t="shared" si="0"/>
        <v>43871</v>
      </c>
      <c r="V5" s="263">
        <f t="shared" si="0"/>
        <v>43878</v>
      </c>
      <c r="W5" s="263">
        <f t="shared" si="0"/>
        <v>43885</v>
      </c>
      <c r="X5" s="263">
        <f t="shared" si="0"/>
        <v>43892</v>
      </c>
      <c r="Y5" s="263">
        <f t="shared" si="0"/>
        <v>43899</v>
      </c>
      <c r="Z5" s="263">
        <f t="shared" si="0"/>
        <v>43906</v>
      </c>
      <c r="AA5" s="264">
        <f t="shared" si="0"/>
        <v>43913</v>
      </c>
      <c r="AB5" s="263">
        <f t="shared" si="0"/>
        <v>43920</v>
      </c>
      <c r="AC5" s="263">
        <f t="shared" si="0"/>
        <v>43927</v>
      </c>
      <c r="AD5" s="263">
        <f t="shared" si="0"/>
        <v>43934</v>
      </c>
      <c r="AE5" s="262">
        <f t="shared" si="0"/>
        <v>43941</v>
      </c>
      <c r="AF5" s="263">
        <f t="shared" si="0"/>
        <v>43948</v>
      </c>
      <c r="AG5" s="263">
        <f t="shared" si="0"/>
        <v>43955</v>
      </c>
      <c r="AH5" s="263">
        <f t="shared" si="0"/>
        <v>43962</v>
      </c>
      <c r="AI5" s="263">
        <f t="shared" si="0"/>
        <v>43969</v>
      </c>
      <c r="AJ5" s="263">
        <f t="shared" si="0"/>
        <v>43976</v>
      </c>
      <c r="AK5" s="263">
        <f t="shared" si="0"/>
        <v>43983</v>
      </c>
      <c r="AL5" s="263">
        <f t="shared" si="0"/>
        <v>43990</v>
      </c>
      <c r="AM5" s="263">
        <f t="shared" si="0"/>
        <v>43997</v>
      </c>
      <c r="AN5" s="263">
        <f t="shared" si="0"/>
        <v>44004</v>
      </c>
      <c r="AO5" s="263">
        <f t="shared" si="0"/>
        <v>44011</v>
      </c>
      <c r="AP5" s="263">
        <f t="shared" si="0"/>
        <v>44018</v>
      </c>
      <c r="AQ5" s="263">
        <f t="shared" si="0"/>
        <v>44025</v>
      </c>
      <c r="AR5" s="263">
        <f t="shared" si="0"/>
        <v>44032</v>
      </c>
      <c r="AS5" s="263">
        <f t="shared" si="0"/>
        <v>44039</v>
      </c>
      <c r="AT5" s="263">
        <f t="shared" si="0"/>
        <v>44046</v>
      </c>
      <c r="AU5" s="263">
        <f t="shared" si="0"/>
        <v>44053</v>
      </c>
      <c r="AV5" s="263">
        <f t="shared" si="0"/>
        <v>44060</v>
      </c>
      <c r="AW5" s="263">
        <f t="shared" si="0"/>
        <v>44067</v>
      </c>
      <c r="AX5" s="263">
        <f t="shared" si="0"/>
        <v>44074</v>
      </c>
      <c r="AY5" s="263">
        <f t="shared" si="0"/>
        <v>44081</v>
      </c>
      <c r="AZ5" s="263">
        <f t="shared" si="0"/>
        <v>44088</v>
      </c>
      <c r="BA5" s="263">
        <f t="shared" si="0"/>
        <v>44095</v>
      </c>
      <c r="BB5" s="263">
        <f t="shared" si="0"/>
        <v>44102</v>
      </c>
      <c r="BC5" s="263">
        <f t="shared" si="0"/>
        <v>44109</v>
      </c>
      <c r="BD5" s="263">
        <f t="shared" si="0"/>
        <v>44116</v>
      </c>
      <c r="BE5" s="263">
        <f t="shared" si="0"/>
        <v>44123</v>
      </c>
      <c r="BF5" s="263">
        <f t="shared" si="0"/>
        <v>44130</v>
      </c>
      <c r="BG5" s="263">
        <f t="shared" si="0"/>
        <v>44137</v>
      </c>
      <c r="BH5" s="263">
        <f t="shared" si="0"/>
        <v>44144</v>
      </c>
      <c r="BI5" s="263">
        <f t="shared" si="0"/>
        <v>44151</v>
      </c>
      <c r="BJ5" s="263">
        <f t="shared" si="0"/>
        <v>44158</v>
      </c>
      <c r="BK5" s="263">
        <f t="shared" si="0"/>
        <v>44165</v>
      </c>
      <c r="BL5" s="263">
        <f t="shared" si="0"/>
        <v>44172</v>
      </c>
      <c r="BM5" s="263">
        <f t="shared" si="0"/>
        <v>44179</v>
      </c>
      <c r="BN5" s="263">
        <f t="shared" si="0"/>
        <v>44186</v>
      </c>
      <c r="BO5" s="263">
        <f t="shared" si="0"/>
        <v>44193</v>
      </c>
      <c r="BP5" s="263">
        <f t="shared" si="0"/>
        <v>44200</v>
      </c>
      <c r="BQ5" s="263">
        <f t="shared" ref="BQ5:EB5" si="1">BP5+7</f>
        <v>44207</v>
      </c>
      <c r="BR5" s="263">
        <f t="shared" si="1"/>
        <v>44214</v>
      </c>
      <c r="BS5" s="263">
        <f t="shared" si="1"/>
        <v>44221</v>
      </c>
      <c r="BT5" s="263">
        <f t="shared" si="1"/>
        <v>44228</v>
      </c>
      <c r="BU5" s="263">
        <f t="shared" si="1"/>
        <v>44235</v>
      </c>
      <c r="BV5" s="263">
        <f t="shared" si="1"/>
        <v>44242</v>
      </c>
      <c r="BW5" s="263">
        <f t="shared" si="1"/>
        <v>44249</v>
      </c>
      <c r="BX5" s="263">
        <f t="shared" si="1"/>
        <v>44256</v>
      </c>
      <c r="BY5" s="263">
        <f t="shared" si="1"/>
        <v>44263</v>
      </c>
      <c r="BZ5" s="263">
        <f t="shared" si="1"/>
        <v>44270</v>
      </c>
      <c r="CA5" s="263">
        <f t="shared" si="1"/>
        <v>44277</v>
      </c>
      <c r="CB5" s="263">
        <f t="shared" si="1"/>
        <v>44284</v>
      </c>
      <c r="CC5" s="262">
        <f t="shared" si="1"/>
        <v>44291</v>
      </c>
      <c r="CD5" s="263">
        <f t="shared" si="1"/>
        <v>44298</v>
      </c>
      <c r="CE5" s="263">
        <f t="shared" si="1"/>
        <v>44305</v>
      </c>
      <c r="CF5" s="263">
        <f t="shared" si="1"/>
        <v>44312</v>
      </c>
      <c r="CG5" s="263">
        <f t="shared" si="1"/>
        <v>44319</v>
      </c>
      <c r="CH5" s="263">
        <f t="shared" si="1"/>
        <v>44326</v>
      </c>
      <c r="CI5" s="263">
        <f t="shared" si="1"/>
        <v>44333</v>
      </c>
      <c r="CJ5" s="263">
        <f t="shared" si="1"/>
        <v>44340</v>
      </c>
      <c r="CK5" s="263">
        <f t="shared" si="1"/>
        <v>44347</v>
      </c>
      <c r="CL5" s="263">
        <f t="shared" si="1"/>
        <v>44354</v>
      </c>
      <c r="CM5" s="263">
        <f t="shared" si="1"/>
        <v>44361</v>
      </c>
      <c r="CN5" s="263">
        <f t="shared" si="1"/>
        <v>44368</v>
      </c>
      <c r="CO5" s="263">
        <f t="shared" si="1"/>
        <v>44375</v>
      </c>
      <c r="CP5" s="263">
        <f t="shared" si="1"/>
        <v>44382</v>
      </c>
      <c r="CQ5" s="263">
        <f t="shared" si="1"/>
        <v>44389</v>
      </c>
      <c r="CR5" s="263">
        <f t="shared" si="1"/>
        <v>44396</v>
      </c>
      <c r="CS5" s="263">
        <f t="shared" si="1"/>
        <v>44403</v>
      </c>
      <c r="CT5" s="263">
        <f t="shared" si="1"/>
        <v>44410</v>
      </c>
      <c r="CU5" s="262">
        <f t="shared" si="1"/>
        <v>44417</v>
      </c>
      <c r="CV5" s="263">
        <f t="shared" si="1"/>
        <v>44424</v>
      </c>
      <c r="CW5" s="263">
        <f t="shared" si="1"/>
        <v>44431</v>
      </c>
      <c r="CX5" s="263">
        <f t="shared" si="1"/>
        <v>44438</v>
      </c>
      <c r="CY5" s="263">
        <f t="shared" si="1"/>
        <v>44445</v>
      </c>
      <c r="CZ5" s="263">
        <f t="shared" si="1"/>
        <v>44452</v>
      </c>
      <c r="DA5" s="263">
        <f t="shared" si="1"/>
        <v>44459</v>
      </c>
      <c r="DB5" s="263">
        <f t="shared" si="1"/>
        <v>44466</v>
      </c>
      <c r="DC5" s="263">
        <f t="shared" si="1"/>
        <v>44473</v>
      </c>
      <c r="DD5" s="263">
        <f t="shared" si="1"/>
        <v>44480</v>
      </c>
      <c r="DE5" s="263">
        <f t="shared" si="1"/>
        <v>44487</v>
      </c>
      <c r="DF5" s="263">
        <f t="shared" si="1"/>
        <v>44494</v>
      </c>
      <c r="DG5" s="263">
        <f t="shared" si="1"/>
        <v>44501</v>
      </c>
      <c r="DH5" s="263">
        <f t="shared" si="1"/>
        <v>44508</v>
      </c>
      <c r="DI5" s="263">
        <f t="shared" si="1"/>
        <v>44515</v>
      </c>
      <c r="DJ5" s="263">
        <f t="shared" si="1"/>
        <v>44522</v>
      </c>
      <c r="DK5" s="263">
        <f t="shared" si="1"/>
        <v>44529</v>
      </c>
      <c r="DL5" s="263">
        <f t="shared" si="1"/>
        <v>44536</v>
      </c>
      <c r="DM5" s="263">
        <f t="shared" si="1"/>
        <v>44543</v>
      </c>
      <c r="DN5" s="263">
        <f t="shared" si="1"/>
        <v>44550</v>
      </c>
      <c r="DO5" s="263">
        <f t="shared" si="1"/>
        <v>44557</v>
      </c>
      <c r="DP5" s="263">
        <f t="shared" si="1"/>
        <v>44564</v>
      </c>
      <c r="DQ5" s="263">
        <f t="shared" si="1"/>
        <v>44571</v>
      </c>
      <c r="DR5" s="263">
        <f t="shared" si="1"/>
        <v>44578</v>
      </c>
      <c r="DS5" s="263">
        <f t="shared" si="1"/>
        <v>44585</v>
      </c>
      <c r="DT5" s="263">
        <f t="shared" si="1"/>
        <v>44592</v>
      </c>
      <c r="DU5" s="263">
        <f t="shared" si="1"/>
        <v>44599</v>
      </c>
      <c r="DV5" s="263">
        <f t="shared" si="1"/>
        <v>44606</v>
      </c>
      <c r="DW5" s="263">
        <f t="shared" si="1"/>
        <v>44613</v>
      </c>
      <c r="DX5" s="263">
        <f t="shared" si="1"/>
        <v>44620</v>
      </c>
      <c r="DY5" s="263">
        <f t="shared" si="1"/>
        <v>44627</v>
      </c>
      <c r="DZ5" s="263">
        <f t="shared" si="1"/>
        <v>44634</v>
      </c>
      <c r="EA5" s="263">
        <f t="shared" si="1"/>
        <v>44641</v>
      </c>
      <c r="EB5" s="263">
        <f t="shared" si="1"/>
        <v>44648</v>
      </c>
      <c r="EC5" s="262">
        <f t="shared" ref="EC5:GE5" si="2">EB5+7</f>
        <v>44655</v>
      </c>
      <c r="ED5" s="263">
        <f t="shared" si="2"/>
        <v>44662</v>
      </c>
      <c r="EE5" s="263">
        <f t="shared" si="2"/>
        <v>44669</v>
      </c>
      <c r="EF5" s="263">
        <f t="shared" si="2"/>
        <v>44676</v>
      </c>
      <c r="EG5" s="263">
        <f t="shared" si="2"/>
        <v>44683</v>
      </c>
      <c r="EH5" s="263">
        <f t="shared" si="2"/>
        <v>44690</v>
      </c>
      <c r="EI5" s="263">
        <f t="shared" si="2"/>
        <v>44697</v>
      </c>
      <c r="EJ5" s="263">
        <f t="shared" si="2"/>
        <v>44704</v>
      </c>
      <c r="EK5" s="263">
        <f t="shared" si="2"/>
        <v>44711</v>
      </c>
      <c r="EL5" s="263">
        <f t="shared" si="2"/>
        <v>44718</v>
      </c>
      <c r="EM5" s="263">
        <f t="shared" si="2"/>
        <v>44725</v>
      </c>
      <c r="EN5" s="263">
        <f t="shared" si="2"/>
        <v>44732</v>
      </c>
      <c r="EO5" s="262">
        <f t="shared" si="2"/>
        <v>44739</v>
      </c>
      <c r="EP5" s="263">
        <f t="shared" si="2"/>
        <v>44746</v>
      </c>
      <c r="EQ5" s="263">
        <f t="shared" si="2"/>
        <v>44753</v>
      </c>
      <c r="ER5" s="263">
        <f t="shared" si="2"/>
        <v>44760</v>
      </c>
      <c r="ES5" s="263">
        <f t="shared" si="2"/>
        <v>44767</v>
      </c>
      <c r="ET5" s="263">
        <f t="shared" si="2"/>
        <v>44774</v>
      </c>
      <c r="EU5" s="263">
        <f t="shared" si="2"/>
        <v>44781</v>
      </c>
      <c r="EV5" s="263">
        <f t="shared" si="2"/>
        <v>44788</v>
      </c>
      <c r="EW5" s="263">
        <f t="shared" si="2"/>
        <v>44795</v>
      </c>
      <c r="EX5" s="263">
        <f t="shared" si="2"/>
        <v>44802</v>
      </c>
      <c r="EY5" s="263">
        <f t="shared" si="2"/>
        <v>44809</v>
      </c>
      <c r="EZ5" s="263">
        <f t="shared" si="2"/>
        <v>44816</v>
      </c>
      <c r="FA5" s="263">
        <f t="shared" si="2"/>
        <v>44823</v>
      </c>
      <c r="FB5" s="263">
        <f t="shared" si="2"/>
        <v>44830</v>
      </c>
      <c r="FC5" s="263">
        <f t="shared" si="2"/>
        <v>44837</v>
      </c>
      <c r="FD5" s="263">
        <f t="shared" si="2"/>
        <v>44844</v>
      </c>
      <c r="FE5" s="263">
        <f t="shared" si="2"/>
        <v>44851</v>
      </c>
      <c r="FF5" s="263">
        <f t="shared" si="2"/>
        <v>44858</v>
      </c>
      <c r="FG5" s="263">
        <f t="shared" si="2"/>
        <v>44865</v>
      </c>
      <c r="FH5" s="263">
        <f t="shared" si="2"/>
        <v>44872</v>
      </c>
      <c r="FI5" s="263">
        <f t="shared" si="2"/>
        <v>44879</v>
      </c>
      <c r="FJ5" s="263">
        <f t="shared" si="2"/>
        <v>44886</v>
      </c>
      <c r="FK5" s="263">
        <f t="shared" si="2"/>
        <v>44893</v>
      </c>
      <c r="FL5" s="263">
        <f t="shared" si="2"/>
        <v>44900</v>
      </c>
      <c r="FM5" s="263">
        <f t="shared" si="2"/>
        <v>44907</v>
      </c>
      <c r="FN5" s="263">
        <f t="shared" si="2"/>
        <v>44914</v>
      </c>
      <c r="FO5" s="263">
        <f t="shared" si="2"/>
        <v>44921</v>
      </c>
      <c r="FP5" s="263">
        <f t="shared" si="2"/>
        <v>44928</v>
      </c>
      <c r="FQ5" s="263">
        <f t="shared" si="2"/>
        <v>44935</v>
      </c>
      <c r="FR5" s="263">
        <f t="shared" si="2"/>
        <v>44942</v>
      </c>
      <c r="FS5" s="263">
        <f t="shared" si="2"/>
        <v>44949</v>
      </c>
      <c r="FT5" s="263">
        <f t="shared" si="2"/>
        <v>44956</v>
      </c>
      <c r="FU5" s="263">
        <f t="shared" si="2"/>
        <v>44963</v>
      </c>
      <c r="FV5" s="263">
        <f t="shared" si="2"/>
        <v>44970</v>
      </c>
      <c r="FW5" s="263">
        <f t="shared" si="2"/>
        <v>44977</v>
      </c>
      <c r="FX5" s="263">
        <f t="shared" si="2"/>
        <v>44984</v>
      </c>
      <c r="FY5" s="263">
        <f t="shared" si="2"/>
        <v>44991</v>
      </c>
      <c r="FZ5" s="263">
        <f t="shared" si="2"/>
        <v>44998</v>
      </c>
      <c r="GA5" s="263">
        <f t="shared" si="2"/>
        <v>45005</v>
      </c>
      <c r="GB5" s="263">
        <f t="shared" si="2"/>
        <v>45012</v>
      </c>
      <c r="GC5" s="263">
        <f t="shared" si="2"/>
        <v>45019</v>
      </c>
      <c r="GD5" s="263">
        <f t="shared" si="2"/>
        <v>45026</v>
      </c>
      <c r="GE5" s="263">
        <f t="shared" si="2"/>
        <v>45033</v>
      </c>
    </row>
    <row r="6" spans="1:187" s="270" customFormat="1">
      <c r="A6" s="266"/>
      <c r="B6" s="266"/>
      <c r="C6" s="267">
        <v>1</v>
      </c>
      <c r="D6" s="268">
        <f>C6+1</f>
        <v>2</v>
      </c>
      <c r="E6" s="268">
        <f>D6+1</f>
        <v>3</v>
      </c>
      <c r="F6" s="268">
        <f t="shared" ref="F6:BQ6" si="3">E6+1</f>
        <v>4</v>
      </c>
      <c r="G6" s="268">
        <f t="shared" si="3"/>
        <v>5</v>
      </c>
      <c r="H6" s="268">
        <f t="shared" si="3"/>
        <v>6</v>
      </c>
      <c r="I6" s="268">
        <f t="shared" si="3"/>
        <v>7</v>
      </c>
      <c r="J6" s="268">
        <f t="shared" si="3"/>
        <v>8</v>
      </c>
      <c r="K6" s="268">
        <f t="shared" si="3"/>
        <v>9</v>
      </c>
      <c r="L6" s="268">
        <f t="shared" si="3"/>
        <v>10</v>
      </c>
      <c r="M6" s="268">
        <f t="shared" si="3"/>
        <v>11</v>
      </c>
      <c r="N6" s="268">
        <f t="shared" si="3"/>
        <v>12</v>
      </c>
      <c r="O6" s="268">
        <f t="shared" si="3"/>
        <v>13</v>
      </c>
      <c r="P6" s="268">
        <f t="shared" si="3"/>
        <v>14</v>
      </c>
      <c r="Q6" s="268">
        <f t="shared" si="3"/>
        <v>15</v>
      </c>
      <c r="R6" s="268">
        <f t="shared" si="3"/>
        <v>16</v>
      </c>
      <c r="S6" s="268">
        <f t="shared" si="3"/>
        <v>17</v>
      </c>
      <c r="T6" s="268">
        <f t="shared" si="3"/>
        <v>18</v>
      </c>
      <c r="U6" s="268">
        <f t="shared" si="3"/>
        <v>19</v>
      </c>
      <c r="V6" s="268">
        <f t="shared" si="3"/>
        <v>20</v>
      </c>
      <c r="W6" s="268">
        <f t="shared" si="3"/>
        <v>21</v>
      </c>
      <c r="X6" s="268">
        <f t="shared" si="3"/>
        <v>22</v>
      </c>
      <c r="Y6" s="268">
        <f t="shared" si="3"/>
        <v>23</v>
      </c>
      <c r="Z6" s="268">
        <f t="shared" si="3"/>
        <v>24</v>
      </c>
      <c r="AA6" s="268">
        <f t="shared" si="3"/>
        <v>25</v>
      </c>
      <c r="AB6" s="268">
        <f t="shared" si="3"/>
        <v>26</v>
      </c>
      <c r="AC6" s="269">
        <f t="shared" si="3"/>
        <v>27</v>
      </c>
      <c r="AD6" s="269">
        <f t="shared" si="3"/>
        <v>28</v>
      </c>
      <c r="AE6" s="267">
        <f t="shared" si="3"/>
        <v>29</v>
      </c>
      <c r="AF6" s="269">
        <f t="shared" si="3"/>
        <v>30</v>
      </c>
      <c r="AG6" s="269">
        <f t="shared" si="3"/>
        <v>31</v>
      </c>
      <c r="AH6" s="269">
        <f t="shared" si="3"/>
        <v>32</v>
      </c>
      <c r="AI6" s="269">
        <f t="shared" si="3"/>
        <v>33</v>
      </c>
      <c r="AJ6" s="269">
        <f t="shared" si="3"/>
        <v>34</v>
      </c>
      <c r="AK6" s="269">
        <f t="shared" si="3"/>
        <v>35</v>
      </c>
      <c r="AL6" s="269">
        <f t="shared" si="3"/>
        <v>36</v>
      </c>
      <c r="AM6" s="268">
        <f t="shared" si="3"/>
        <v>37</v>
      </c>
      <c r="AN6" s="269">
        <f t="shared" si="3"/>
        <v>38</v>
      </c>
      <c r="AO6" s="269">
        <f t="shared" si="3"/>
        <v>39</v>
      </c>
      <c r="AP6" s="269">
        <f t="shared" si="3"/>
        <v>40</v>
      </c>
      <c r="AQ6" s="269">
        <f t="shared" si="3"/>
        <v>41</v>
      </c>
      <c r="AR6" s="269">
        <f t="shared" si="3"/>
        <v>42</v>
      </c>
      <c r="AS6" s="269">
        <f t="shared" si="3"/>
        <v>43</v>
      </c>
      <c r="AT6" s="269">
        <f t="shared" si="3"/>
        <v>44</v>
      </c>
      <c r="AU6" s="269">
        <f t="shared" si="3"/>
        <v>45</v>
      </c>
      <c r="AV6" s="269">
        <f t="shared" si="3"/>
        <v>46</v>
      </c>
      <c r="AW6" s="269">
        <f t="shared" si="3"/>
        <v>47</v>
      </c>
      <c r="AX6" s="269">
        <f t="shared" si="3"/>
        <v>48</v>
      </c>
      <c r="AY6" s="269">
        <f t="shared" si="3"/>
        <v>49</v>
      </c>
      <c r="AZ6" s="269">
        <f t="shared" si="3"/>
        <v>50</v>
      </c>
      <c r="BA6" s="269">
        <f t="shared" si="3"/>
        <v>51</v>
      </c>
      <c r="BB6" s="269">
        <f t="shared" si="3"/>
        <v>52</v>
      </c>
      <c r="BC6" s="269">
        <f t="shared" si="3"/>
        <v>53</v>
      </c>
      <c r="BD6" s="269">
        <f t="shared" si="3"/>
        <v>54</v>
      </c>
      <c r="BE6" s="269">
        <f t="shared" si="3"/>
        <v>55</v>
      </c>
      <c r="BF6" s="269">
        <f t="shared" si="3"/>
        <v>56</v>
      </c>
      <c r="BG6" s="269">
        <f t="shared" si="3"/>
        <v>57</v>
      </c>
      <c r="BH6" s="269">
        <f t="shared" si="3"/>
        <v>58</v>
      </c>
      <c r="BI6" s="269">
        <f t="shared" si="3"/>
        <v>59</v>
      </c>
      <c r="BJ6" s="269">
        <f t="shared" si="3"/>
        <v>60</v>
      </c>
      <c r="BK6" s="269">
        <f t="shared" si="3"/>
        <v>61</v>
      </c>
      <c r="BL6" s="269">
        <f t="shared" si="3"/>
        <v>62</v>
      </c>
      <c r="BM6" s="269">
        <f t="shared" si="3"/>
        <v>63</v>
      </c>
      <c r="BN6" s="269">
        <f t="shared" si="3"/>
        <v>64</v>
      </c>
      <c r="BO6" s="269">
        <f t="shared" si="3"/>
        <v>65</v>
      </c>
      <c r="BP6" s="269">
        <f t="shared" si="3"/>
        <v>66</v>
      </c>
      <c r="BQ6" s="269">
        <f t="shared" si="3"/>
        <v>67</v>
      </c>
      <c r="BR6" s="269">
        <f t="shared" ref="BR6:EC6" si="4">BQ6+1</f>
        <v>68</v>
      </c>
      <c r="BS6" s="269">
        <f t="shared" si="4"/>
        <v>69</v>
      </c>
      <c r="BT6" s="269">
        <f t="shared" si="4"/>
        <v>70</v>
      </c>
      <c r="BU6" s="269">
        <f t="shared" si="4"/>
        <v>71</v>
      </c>
      <c r="BV6" s="269">
        <f t="shared" si="4"/>
        <v>72</v>
      </c>
      <c r="BW6" s="269">
        <f t="shared" si="4"/>
        <v>73</v>
      </c>
      <c r="BX6" s="269">
        <f t="shared" si="4"/>
        <v>74</v>
      </c>
      <c r="BY6" s="269">
        <f t="shared" si="4"/>
        <v>75</v>
      </c>
      <c r="BZ6" s="269">
        <f t="shared" si="4"/>
        <v>76</v>
      </c>
      <c r="CA6" s="269">
        <f t="shared" si="4"/>
        <v>77</v>
      </c>
      <c r="CB6" s="269">
        <f t="shared" si="4"/>
        <v>78</v>
      </c>
      <c r="CC6" s="267">
        <f t="shared" si="4"/>
        <v>79</v>
      </c>
      <c r="CD6" s="269">
        <f t="shared" si="4"/>
        <v>80</v>
      </c>
      <c r="CE6" s="269">
        <f t="shared" si="4"/>
        <v>81</v>
      </c>
      <c r="CF6" s="269">
        <f t="shared" si="4"/>
        <v>82</v>
      </c>
      <c r="CG6" s="269">
        <f t="shared" si="4"/>
        <v>83</v>
      </c>
      <c r="CH6" s="269">
        <f t="shared" si="4"/>
        <v>84</v>
      </c>
      <c r="CI6" s="269">
        <f t="shared" si="4"/>
        <v>85</v>
      </c>
      <c r="CJ6" s="269">
        <f t="shared" si="4"/>
        <v>86</v>
      </c>
      <c r="CK6" s="269">
        <f t="shared" si="4"/>
        <v>87</v>
      </c>
      <c r="CL6" s="269">
        <f t="shared" si="4"/>
        <v>88</v>
      </c>
      <c r="CM6" s="269">
        <f t="shared" si="4"/>
        <v>89</v>
      </c>
      <c r="CN6" s="269">
        <f t="shared" si="4"/>
        <v>90</v>
      </c>
      <c r="CO6" s="269">
        <f t="shared" si="4"/>
        <v>91</v>
      </c>
      <c r="CP6" s="269">
        <f t="shared" si="4"/>
        <v>92</v>
      </c>
      <c r="CQ6" s="269">
        <f t="shared" si="4"/>
        <v>93</v>
      </c>
      <c r="CR6" s="269">
        <f t="shared" si="4"/>
        <v>94</v>
      </c>
      <c r="CS6" s="269">
        <f t="shared" si="4"/>
        <v>95</v>
      </c>
      <c r="CT6" s="269">
        <f t="shared" si="4"/>
        <v>96</v>
      </c>
      <c r="CU6" s="267">
        <f t="shared" si="4"/>
        <v>97</v>
      </c>
      <c r="CV6" s="269">
        <f t="shared" si="4"/>
        <v>98</v>
      </c>
      <c r="CW6" s="269">
        <f t="shared" si="4"/>
        <v>99</v>
      </c>
      <c r="CX6" s="269">
        <f t="shared" si="4"/>
        <v>100</v>
      </c>
      <c r="CY6" s="269">
        <f t="shared" si="4"/>
        <v>101</v>
      </c>
      <c r="CZ6" s="269">
        <f t="shared" si="4"/>
        <v>102</v>
      </c>
      <c r="DA6" s="269">
        <f t="shared" si="4"/>
        <v>103</v>
      </c>
      <c r="DB6" s="269">
        <f t="shared" si="4"/>
        <v>104</v>
      </c>
      <c r="DC6" s="269">
        <f t="shared" si="4"/>
        <v>105</v>
      </c>
      <c r="DD6" s="269">
        <f t="shared" si="4"/>
        <v>106</v>
      </c>
      <c r="DE6" s="269">
        <f t="shared" si="4"/>
        <v>107</v>
      </c>
      <c r="DF6" s="269">
        <f t="shared" si="4"/>
        <v>108</v>
      </c>
      <c r="DG6" s="269">
        <f t="shared" si="4"/>
        <v>109</v>
      </c>
      <c r="DH6" s="269">
        <f t="shared" si="4"/>
        <v>110</v>
      </c>
      <c r="DI6" s="269">
        <f t="shared" si="4"/>
        <v>111</v>
      </c>
      <c r="DJ6" s="269">
        <f t="shared" si="4"/>
        <v>112</v>
      </c>
      <c r="DK6" s="269">
        <f t="shared" si="4"/>
        <v>113</v>
      </c>
      <c r="DL6" s="269">
        <f t="shared" si="4"/>
        <v>114</v>
      </c>
      <c r="DM6" s="269">
        <f t="shared" si="4"/>
        <v>115</v>
      </c>
      <c r="DN6" s="269">
        <f t="shared" si="4"/>
        <v>116</v>
      </c>
      <c r="DO6" s="269">
        <f t="shared" si="4"/>
        <v>117</v>
      </c>
      <c r="DP6" s="269">
        <f t="shared" si="4"/>
        <v>118</v>
      </c>
      <c r="DQ6" s="269">
        <f t="shared" si="4"/>
        <v>119</v>
      </c>
      <c r="DR6" s="269">
        <f t="shared" si="4"/>
        <v>120</v>
      </c>
      <c r="DS6" s="269">
        <f t="shared" si="4"/>
        <v>121</v>
      </c>
      <c r="DT6" s="269">
        <f t="shared" si="4"/>
        <v>122</v>
      </c>
      <c r="DU6" s="269">
        <f t="shared" si="4"/>
        <v>123</v>
      </c>
      <c r="DV6" s="269">
        <f t="shared" si="4"/>
        <v>124</v>
      </c>
      <c r="DW6" s="269">
        <f t="shared" si="4"/>
        <v>125</v>
      </c>
      <c r="DX6" s="269">
        <f t="shared" si="4"/>
        <v>126</v>
      </c>
      <c r="DY6" s="269">
        <f t="shared" si="4"/>
        <v>127</v>
      </c>
      <c r="DZ6" s="269">
        <f t="shared" si="4"/>
        <v>128</v>
      </c>
      <c r="EA6" s="269">
        <f t="shared" si="4"/>
        <v>129</v>
      </c>
      <c r="EB6" s="269">
        <f t="shared" si="4"/>
        <v>130</v>
      </c>
      <c r="EC6" s="267">
        <f t="shared" si="4"/>
        <v>131</v>
      </c>
      <c r="ED6" s="269">
        <f t="shared" ref="ED6:GE6" si="5">EC6+1</f>
        <v>132</v>
      </c>
      <c r="EE6" s="269">
        <f t="shared" si="5"/>
        <v>133</v>
      </c>
      <c r="EF6" s="269">
        <f t="shared" si="5"/>
        <v>134</v>
      </c>
      <c r="EG6" s="269">
        <f t="shared" si="5"/>
        <v>135</v>
      </c>
      <c r="EH6" s="269">
        <f t="shared" si="5"/>
        <v>136</v>
      </c>
      <c r="EI6" s="269">
        <f t="shared" si="5"/>
        <v>137</v>
      </c>
      <c r="EJ6" s="269">
        <f t="shared" si="5"/>
        <v>138</v>
      </c>
      <c r="EK6" s="269">
        <f t="shared" si="5"/>
        <v>139</v>
      </c>
      <c r="EL6" s="269">
        <f t="shared" si="5"/>
        <v>140</v>
      </c>
      <c r="EM6" s="269">
        <f t="shared" si="5"/>
        <v>141</v>
      </c>
      <c r="EN6" s="269">
        <f t="shared" si="5"/>
        <v>142</v>
      </c>
      <c r="EO6" s="267">
        <f t="shared" si="5"/>
        <v>143</v>
      </c>
      <c r="EP6" s="269">
        <f t="shared" si="5"/>
        <v>144</v>
      </c>
      <c r="EQ6" s="269">
        <f t="shared" si="5"/>
        <v>145</v>
      </c>
      <c r="ER6" s="269">
        <f t="shared" si="5"/>
        <v>146</v>
      </c>
      <c r="ES6" s="269">
        <f t="shared" si="5"/>
        <v>147</v>
      </c>
      <c r="ET6" s="269">
        <f t="shared" si="5"/>
        <v>148</v>
      </c>
      <c r="EU6" s="269">
        <f t="shared" si="5"/>
        <v>149</v>
      </c>
      <c r="EV6" s="269">
        <f t="shared" si="5"/>
        <v>150</v>
      </c>
      <c r="EW6" s="269">
        <f t="shared" si="5"/>
        <v>151</v>
      </c>
      <c r="EX6" s="269">
        <f t="shared" si="5"/>
        <v>152</v>
      </c>
      <c r="EY6" s="269">
        <f t="shared" si="5"/>
        <v>153</v>
      </c>
      <c r="EZ6" s="269">
        <f t="shared" si="5"/>
        <v>154</v>
      </c>
      <c r="FA6" s="269">
        <f t="shared" si="5"/>
        <v>155</v>
      </c>
      <c r="FB6" s="269">
        <f t="shared" si="5"/>
        <v>156</v>
      </c>
      <c r="FC6" s="269">
        <f t="shared" si="5"/>
        <v>157</v>
      </c>
      <c r="FD6" s="269">
        <f t="shared" si="5"/>
        <v>158</v>
      </c>
      <c r="FE6" s="269">
        <f t="shared" si="5"/>
        <v>159</v>
      </c>
      <c r="FF6" s="269">
        <f t="shared" si="5"/>
        <v>160</v>
      </c>
      <c r="FG6" s="269">
        <f t="shared" si="5"/>
        <v>161</v>
      </c>
      <c r="FH6" s="269">
        <f t="shared" si="5"/>
        <v>162</v>
      </c>
      <c r="FI6" s="269">
        <f t="shared" si="5"/>
        <v>163</v>
      </c>
      <c r="FJ6" s="269">
        <f t="shared" si="5"/>
        <v>164</v>
      </c>
      <c r="FK6" s="269">
        <f t="shared" si="5"/>
        <v>165</v>
      </c>
      <c r="FL6" s="269">
        <f t="shared" si="5"/>
        <v>166</v>
      </c>
      <c r="FM6" s="269">
        <f t="shared" si="5"/>
        <v>167</v>
      </c>
      <c r="FN6" s="269">
        <f t="shared" si="5"/>
        <v>168</v>
      </c>
      <c r="FO6" s="269">
        <f t="shared" si="5"/>
        <v>169</v>
      </c>
      <c r="FP6" s="269">
        <f t="shared" si="5"/>
        <v>170</v>
      </c>
      <c r="FQ6" s="269">
        <f t="shared" si="5"/>
        <v>171</v>
      </c>
      <c r="FR6" s="269">
        <f t="shared" si="5"/>
        <v>172</v>
      </c>
      <c r="FS6" s="269">
        <f t="shared" si="5"/>
        <v>173</v>
      </c>
      <c r="FT6" s="269">
        <f t="shared" si="5"/>
        <v>174</v>
      </c>
      <c r="FU6" s="269">
        <f t="shared" si="5"/>
        <v>175</v>
      </c>
      <c r="FV6" s="269">
        <f t="shared" si="5"/>
        <v>176</v>
      </c>
      <c r="FW6" s="269">
        <f t="shared" si="5"/>
        <v>177</v>
      </c>
      <c r="FX6" s="269">
        <f t="shared" si="5"/>
        <v>178</v>
      </c>
      <c r="FY6" s="269">
        <f t="shared" si="5"/>
        <v>179</v>
      </c>
      <c r="FZ6" s="269">
        <f t="shared" si="5"/>
        <v>180</v>
      </c>
      <c r="GA6" s="269">
        <f t="shared" si="5"/>
        <v>181</v>
      </c>
      <c r="GB6" s="269">
        <f t="shared" si="5"/>
        <v>182</v>
      </c>
      <c r="GC6" s="269">
        <f t="shared" si="5"/>
        <v>183</v>
      </c>
      <c r="GD6" s="269">
        <f t="shared" si="5"/>
        <v>184</v>
      </c>
      <c r="GE6" s="269">
        <f t="shared" si="5"/>
        <v>185</v>
      </c>
    </row>
    <row r="7" spans="1:187" s="273" customFormat="1">
      <c r="A7" s="271" t="s">
        <v>105</v>
      </c>
      <c r="B7" s="271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  <c r="AA7" s="272"/>
      <c r="AB7" s="272"/>
      <c r="AC7" s="272"/>
      <c r="AD7" s="272"/>
      <c r="AE7" s="272"/>
      <c r="AF7" s="272"/>
      <c r="AG7" s="272"/>
      <c r="AH7" s="272"/>
      <c r="AI7" s="272"/>
      <c r="AJ7" s="272"/>
      <c r="AK7" s="272"/>
      <c r="AL7" s="272"/>
      <c r="AM7" s="272"/>
      <c r="AN7" s="272"/>
      <c r="AO7" s="272"/>
      <c r="AP7" s="272"/>
      <c r="AQ7" s="272"/>
      <c r="AR7" s="272"/>
      <c r="AS7" s="272"/>
      <c r="AT7" s="272"/>
      <c r="AU7" s="272"/>
      <c r="AV7" s="272"/>
      <c r="AW7" s="272"/>
      <c r="AX7" s="272"/>
      <c r="AY7" s="272"/>
      <c r="AZ7" s="272"/>
      <c r="BA7" s="272"/>
      <c r="BB7" s="272"/>
      <c r="BC7" s="272"/>
      <c r="BD7" s="272"/>
      <c r="BE7" s="272"/>
      <c r="BF7" s="272"/>
      <c r="BG7" s="272"/>
      <c r="BH7" s="272"/>
      <c r="BI7" s="272"/>
      <c r="BJ7" s="272"/>
      <c r="BK7" s="272"/>
      <c r="BL7" s="272"/>
      <c r="BM7" s="272"/>
      <c r="BN7" s="272"/>
      <c r="BO7" s="272"/>
      <c r="BP7" s="272"/>
      <c r="BQ7" s="272"/>
      <c r="BR7" s="272"/>
      <c r="BS7" s="272"/>
      <c r="BT7" s="272"/>
      <c r="BU7" s="272"/>
      <c r="BV7" s="272"/>
      <c r="BW7" s="272"/>
      <c r="BX7" s="272"/>
      <c r="BY7" s="272"/>
      <c r="BZ7" s="272"/>
      <c r="CA7" s="272"/>
      <c r="CB7" s="272"/>
      <c r="CC7" s="272"/>
      <c r="CD7" s="272"/>
      <c r="CE7" s="272"/>
      <c r="CF7" s="272"/>
      <c r="CG7" s="272"/>
      <c r="CH7" s="272"/>
      <c r="CI7" s="272"/>
      <c r="CJ7" s="272"/>
      <c r="CK7" s="272"/>
      <c r="CL7" s="272"/>
      <c r="CM7" s="272"/>
      <c r="CN7" s="272"/>
      <c r="CO7" s="272"/>
      <c r="CP7" s="272"/>
      <c r="CQ7" s="272"/>
      <c r="CR7" s="272"/>
      <c r="CS7" s="272"/>
      <c r="CT7" s="272"/>
      <c r="CU7" s="272"/>
      <c r="CV7" s="272"/>
      <c r="CW7" s="272"/>
      <c r="CX7" s="272"/>
      <c r="CY7" s="272"/>
      <c r="CZ7" s="272"/>
      <c r="DA7" s="272"/>
      <c r="DB7" s="272"/>
      <c r="DC7" s="272"/>
      <c r="DD7" s="272"/>
      <c r="DE7" s="272"/>
      <c r="DF7" s="272"/>
      <c r="DG7" s="272"/>
      <c r="DH7" s="272"/>
      <c r="DI7" s="272"/>
      <c r="DJ7" s="272"/>
      <c r="DK7" s="272"/>
      <c r="DL7" s="272"/>
      <c r="DM7" s="272"/>
      <c r="DN7" s="272"/>
      <c r="DO7" s="272"/>
      <c r="DP7" s="272"/>
      <c r="DQ7" s="272"/>
      <c r="DR7" s="272"/>
      <c r="DS7" s="272"/>
      <c r="DT7" s="272"/>
      <c r="DU7" s="272"/>
      <c r="DV7" s="272"/>
      <c r="DW7" s="272"/>
      <c r="DX7" s="272"/>
      <c r="DY7" s="272"/>
      <c r="DZ7" s="272"/>
      <c r="EA7" s="272"/>
      <c r="EB7" s="272"/>
      <c r="EC7" s="272"/>
      <c r="ED7" s="272"/>
      <c r="EE7" s="272"/>
      <c r="EF7" s="272"/>
      <c r="EG7" s="272"/>
      <c r="EH7" s="272"/>
      <c r="EI7" s="272"/>
      <c r="EJ7" s="272"/>
      <c r="EK7" s="272"/>
      <c r="EL7" s="272"/>
      <c r="EM7" s="272"/>
      <c r="EN7" s="272"/>
      <c r="EO7" s="272"/>
      <c r="EP7" s="272"/>
      <c r="EQ7" s="272"/>
      <c r="ER7" s="272"/>
      <c r="ES7" s="272"/>
      <c r="ET7" s="272"/>
      <c r="EU7" s="272"/>
      <c r="EV7" s="272"/>
      <c r="EW7" s="272"/>
      <c r="EX7" s="272"/>
      <c r="EY7" s="272"/>
      <c r="EZ7" s="272"/>
      <c r="FA7" s="272"/>
      <c r="FB7" s="272"/>
      <c r="FC7" s="272"/>
      <c r="FD7" s="272"/>
      <c r="FE7" s="272"/>
      <c r="FF7" s="272"/>
      <c r="FG7" s="272"/>
      <c r="FH7" s="272"/>
      <c r="FI7" s="272"/>
      <c r="FJ7" s="272"/>
      <c r="FK7" s="272"/>
      <c r="FL7" s="272"/>
      <c r="FM7" s="272"/>
      <c r="FN7" s="272"/>
      <c r="FO7" s="272"/>
      <c r="FP7" s="272"/>
      <c r="FQ7" s="272"/>
      <c r="FR7" s="272"/>
      <c r="FS7" s="272"/>
      <c r="FT7" s="272"/>
      <c r="FU7" s="272"/>
      <c r="FV7" s="272"/>
      <c r="FW7" s="272"/>
      <c r="FX7" s="272"/>
      <c r="FY7" s="272"/>
      <c r="FZ7" s="272"/>
      <c r="GA7" s="272"/>
      <c r="GB7" s="272"/>
      <c r="GC7" s="272"/>
      <c r="GD7" s="272"/>
      <c r="GE7" s="272"/>
    </row>
    <row r="8" spans="1:187" s="278" customFormat="1">
      <c r="A8" s="274" t="s">
        <v>106</v>
      </c>
      <c r="B8" s="275" t="s">
        <v>107</v>
      </c>
      <c r="C8" s="276">
        <v>0.2</v>
      </c>
      <c r="D8" s="276">
        <v>0.2</v>
      </c>
      <c r="E8" s="276">
        <v>0.2</v>
      </c>
      <c r="F8" s="276">
        <v>0.2</v>
      </c>
      <c r="G8" s="276">
        <v>0.2</v>
      </c>
      <c r="H8" s="276">
        <v>0.2</v>
      </c>
      <c r="I8" s="276">
        <v>0.2</v>
      </c>
      <c r="J8" s="276">
        <v>0.2</v>
      </c>
      <c r="K8" s="276">
        <v>0.2</v>
      </c>
      <c r="L8" s="276">
        <v>0.2</v>
      </c>
      <c r="M8" s="276">
        <v>0.2</v>
      </c>
      <c r="N8" s="276">
        <v>0.2</v>
      </c>
      <c r="O8" s="276">
        <v>0.2</v>
      </c>
      <c r="P8" s="276">
        <v>0.2</v>
      </c>
      <c r="Q8" s="276">
        <v>0.2</v>
      </c>
      <c r="R8" s="276">
        <v>0.2</v>
      </c>
      <c r="S8" s="276">
        <v>0.2</v>
      </c>
      <c r="T8" s="276">
        <v>0.2</v>
      </c>
      <c r="U8" s="276">
        <v>0.2</v>
      </c>
      <c r="V8" s="276">
        <v>0.2</v>
      </c>
      <c r="W8" s="276">
        <v>0.2</v>
      </c>
      <c r="X8" s="276">
        <v>0.2</v>
      </c>
      <c r="Y8" s="276">
        <v>0.2</v>
      </c>
      <c r="Z8" s="276">
        <v>0.2</v>
      </c>
      <c r="AA8" s="276">
        <v>0.2</v>
      </c>
      <c r="AB8" s="276">
        <v>0.2</v>
      </c>
      <c r="AC8" s="276">
        <v>0.2</v>
      </c>
      <c r="AD8" s="276">
        <v>0.2</v>
      </c>
      <c r="AE8" s="276">
        <v>0.2</v>
      </c>
      <c r="AF8" s="276">
        <v>0.2</v>
      </c>
      <c r="AG8" s="276">
        <v>0.2</v>
      </c>
      <c r="AH8" s="276">
        <v>0.2</v>
      </c>
      <c r="AI8" s="276">
        <v>0.2</v>
      </c>
      <c r="AJ8" s="276">
        <v>0.2</v>
      </c>
      <c r="AK8" s="276">
        <v>0.2</v>
      </c>
      <c r="AL8" s="276">
        <v>0.2</v>
      </c>
      <c r="AM8" s="276">
        <v>0.2</v>
      </c>
      <c r="AN8" s="276">
        <v>0.2</v>
      </c>
      <c r="AO8" s="276">
        <v>0.2</v>
      </c>
      <c r="AP8" s="276">
        <v>0.2</v>
      </c>
      <c r="AQ8" s="276">
        <v>0.2</v>
      </c>
      <c r="AR8" s="276">
        <v>0.2</v>
      </c>
      <c r="AS8" s="276">
        <v>0.2</v>
      </c>
      <c r="AT8" s="276">
        <v>0.2</v>
      </c>
      <c r="AU8" s="276">
        <v>0.2</v>
      </c>
      <c r="AV8" s="276">
        <v>0.2</v>
      </c>
      <c r="AW8" s="276">
        <v>0.2</v>
      </c>
      <c r="AX8" s="276">
        <v>0.2</v>
      </c>
      <c r="AY8" s="276">
        <v>0.2</v>
      </c>
      <c r="AZ8" s="276">
        <v>0.2</v>
      </c>
      <c r="BA8" s="276">
        <v>0.2</v>
      </c>
      <c r="BB8" s="276">
        <v>0.2</v>
      </c>
      <c r="BC8" s="276">
        <v>0.2</v>
      </c>
      <c r="BD8" s="276">
        <v>0.2</v>
      </c>
      <c r="BE8" s="276">
        <v>0.2</v>
      </c>
      <c r="BF8" s="276">
        <v>0.2</v>
      </c>
      <c r="BG8" s="276">
        <v>0.2</v>
      </c>
      <c r="BH8" s="276">
        <v>0.2</v>
      </c>
      <c r="BI8" s="276">
        <v>0.2</v>
      </c>
      <c r="BJ8" s="276">
        <v>0.2</v>
      </c>
      <c r="BK8" s="276">
        <v>0.2</v>
      </c>
      <c r="BL8" s="276">
        <v>0.2</v>
      </c>
      <c r="BM8" s="276">
        <v>0.2</v>
      </c>
      <c r="BN8" s="276">
        <v>0.2</v>
      </c>
      <c r="BO8" s="276">
        <v>0.2</v>
      </c>
      <c r="BP8" s="276">
        <v>0.2</v>
      </c>
      <c r="BQ8" s="276">
        <v>0.2</v>
      </c>
      <c r="BR8" s="276">
        <v>0.2</v>
      </c>
      <c r="BS8" s="276">
        <v>0.2</v>
      </c>
      <c r="BT8" s="276">
        <v>0.2</v>
      </c>
      <c r="BU8" s="276">
        <v>0.2</v>
      </c>
      <c r="BV8" s="276">
        <v>0.2</v>
      </c>
      <c r="BW8" s="276">
        <v>0.2</v>
      </c>
      <c r="BX8" s="276">
        <v>0.2</v>
      </c>
      <c r="BY8" s="276">
        <v>0.2</v>
      </c>
      <c r="BZ8" s="276">
        <v>0.2</v>
      </c>
      <c r="CA8" s="276">
        <v>0.2</v>
      </c>
      <c r="CB8" s="276">
        <v>0.2</v>
      </c>
      <c r="CC8" s="276">
        <v>0.2</v>
      </c>
      <c r="CD8" s="276">
        <v>0.2</v>
      </c>
      <c r="CE8" s="276">
        <v>0.2</v>
      </c>
      <c r="CF8" s="276">
        <v>0.2</v>
      </c>
      <c r="CG8" s="276">
        <v>0.2</v>
      </c>
      <c r="CH8" s="276">
        <v>0.2</v>
      </c>
      <c r="CI8" s="276">
        <v>0.2</v>
      </c>
      <c r="CJ8" s="276">
        <v>0.2</v>
      </c>
      <c r="CK8" s="276">
        <v>0.2</v>
      </c>
      <c r="CL8" s="276">
        <v>0.2</v>
      </c>
      <c r="CM8" s="276">
        <v>0.2</v>
      </c>
      <c r="CN8" s="276">
        <v>0.2</v>
      </c>
      <c r="CO8" s="276">
        <v>0.2</v>
      </c>
      <c r="CP8" s="276">
        <v>0.2</v>
      </c>
      <c r="CQ8" s="276">
        <v>0.2</v>
      </c>
      <c r="CR8" s="276">
        <v>0.2</v>
      </c>
      <c r="CS8" s="276">
        <v>0.2</v>
      </c>
      <c r="CT8" s="276">
        <v>0.2</v>
      </c>
      <c r="CU8" s="276">
        <v>0.2</v>
      </c>
      <c r="CV8" s="276">
        <v>0.2</v>
      </c>
      <c r="CW8" s="276">
        <v>0.2</v>
      </c>
      <c r="CX8" s="276">
        <v>0.2</v>
      </c>
      <c r="CY8" s="276">
        <v>0.2</v>
      </c>
      <c r="CZ8" s="276">
        <v>0.2</v>
      </c>
      <c r="DA8" s="276">
        <v>0.2</v>
      </c>
      <c r="DB8" s="276">
        <v>0.2</v>
      </c>
      <c r="DC8" s="276">
        <v>0.2</v>
      </c>
      <c r="DD8" s="276">
        <v>0.2</v>
      </c>
      <c r="DE8" s="276">
        <v>0.2</v>
      </c>
      <c r="DF8" s="276">
        <v>0.2</v>
      </c>
      <c r="DG8" s="276">
        <v>0.2</v>
      </c>
      <c r="DH8" s="276">
        <v>0.2</v>
      </c>
      <c r="DI8" s="276">
        <v>0.2</v>
      </c>
      <c r="DJ8" s="276">
        <v>0.2</v>
      </c>
      <c r="DK8" s="276">
        <v>0.2</v>
      </c>
      <c r="DL8" s="276">
        <v>0.2</v>
      </c>
      <c r="DM8" s="276">
        <v>0.2</v>
      </c>
      <c r="DN8" s="276">
        <v>0.2</v>
      </c>
      <c r="DO8" s="276">
        <v>0.2</v>
      </c>
      <c r="DP8" s="276">
        <v>0.2</v>
      </c>
      <c r="DQ8" s="276">
        <v>0.2</v>
      </c>
      <c r="DR8" s="276">
        <v>0.2</v>
      </c>
      <c r="DS8" s="276">
        <v>0.2</v>
      </c>
      <c r="DT8" s="276">
        <v>0.2</v>
      </c>
      <c r="DU8" s="276">
        <v>0.2</v>
      </c>
      <c r="DV8" s="276">
        <v>0.2</v>
      </c>
      <c r="DW8" s="276">
        <v>0.2</v>
      </c>
      <c r="DX8" s="276">
        <v>0.2</v>
      </c>
      <c r="DY8" s="276">
        <v>0.2</v>
      </c>
      <c r="DZ8" s="276">
        <v>0.2</v>
      </c>
      <c r="EA8" s="276">
        <v>0.2</v>
      </c>
      <c r="EB8" s="276">
        <v>0.2</v>
      </c>
      <c r="EC8" s="276">
        <v>0.2</v>
      </c>
      <c r="ED8" s="276">
        <v>0.2</v>
      </c>
      <c r="EE8" s="276">
        <v>0.2</v>
      </c>
      <c r="EF8" s="276">
        <v>0.2</v>
      </c>
      <c r="EG8" s="276">
        <v>0.2</v>
      </c>
      <c r="EH8" s="276">
        <v>0.2</v>
      </c>
      <c r="EI8" s="276">
        <v>0.2</v>
      </c>
      <c r="EJ8" s="276">
        <v>0.2</v>
      </c>
      <c r="EK8" s="276">
        <v>0.2</v>
      </c>
      <c r="EL8" s="276">
        <v>0.2</v>
      </c>
      <c r="EM8" s="276">
        <v>0.2</v>
      </c>
      <c r="EN8" s="276">
        <v>0.2</v>
      </c>
      <c r="EO8" s="276">
        <v>0.2</v>
      </c>
      <c r="EP8" s="277"/>
      <c r="EQ8" s="277"/>
      <c r="ER8" s="277"/>
      <c r="ES8" s="277"/>
      <c r="ET8" s="277"/>
      <c r="EU8" s="277"/>
      <c r="EV8" s="277"/>
      <c r="EW8" s="277"/>
      <c r="EX8" s="277"/>
      <c r="EY8" s="277"/>
      <c r="EZ8" s="277"/>
      <c r="FA8" s="277"/>
      <c r="FB8" s="277"/>
      <c r="FC8" s="277"/>
      <c r="FD8" s="277"/>
      <c r="FE8" s="277"/>
      <c r="FF8" s="277"/>
      <c r="FG8" s="277"/>
      <c r="FH8" s="277"/>
      <c r="FI8" s="277"/>
      <c r="FJ8" s="277"/>
      <c r="FK8" s="277"/>
      <c r="FL8" s="277"/>
      <c r="FM8" s="277"/>
      <c r="FN8" s="277"/>
      <c r="FO8" s="277"/>
      <c r="FP8" s="277"/>
      <c r="FQ8" s="277"/>
      <c r="FR8" s="277"/>
      <c r="FS8" s="277"/>
      <c r="FT8" s="277"/>
      <c r="FU8" s="277"/>
      <c r="FV8" s="277"/>
      <c r="FW8" s="277"/>
      <c r="FX8" s="277"/>
      <c r="FY8" s="277"/>
      <c r="FZ8" s="277"/>
      <c r="GA8" s="277"/>
      <c r="GB8" s="277"/>
      <c r="GC8" s="277"/>
      <c r="GD8" s="277"/>
      <c r="GE8" s="277"/>
    </row>
    <row r="9" spans="1:187" s="278" customFormat="1">
      <c r="A9" s="274" t="s">
        <v>108</v>
      </c>
      <c r="B9" s="275" t="s">
        <v>109</v>
      </c>
      <c r="C9" s="276">
        <v>0.2</v>
      </c>
      <c r="D9" s="276">
        <v>0.2</v>
      </c>
      <c r="E9" s="276">
        <v>0.2</v>
      </c>
      <c r="F9" s="276">
        <v>0.2</v>
      </c>
      <c r="G9" s="276">
        <v>0.2</v>
      </c>
      <c r="H9" s="276">
        <v>0.2</v>
      </c>
      <c r="I9" s="276">
        <v>0.2</v>
      </c>
      <c r="J9" s="276">
        <v>0.2</v>
      </c>
      <c r="K9" s="276">
        <v>0.2</v>
      </c>
      <c r="L9" s="276">
        <v>0.2</v>
      </c>
      <c r="M9" s="276">
        <v>0.2</v>
      </c>
      <c r="N9" s="276">
        <v>0.2</v>
      </c>
      <c r="O9" s="276">
        <v>0.2</v>
      </c>
      <c r="P9" s="276">
        <v>0.2</v>
      </c>
      <c r="Q9" s="276">
        <v>0.2</v>
      </c>
      <c r="R9" s="276">
        <v>0.2</v>
      </c>
      <c r="S9" s="276">
        <v>0.2</v>
      </c>
      <c r="T9" s="276">
        <v>0.2</v>
      </c>
      <c r="U9" s="276">
        <v>0.2</v>
      </c>
      <c r="V9" s="276">
        <v>0.2</v>
      </c>
      <c r="W9" s="276">
        <v>0.2</v>
      </c>
      <c r="X9" s="276">
        <v>0.2</v>
      </c>
      <c r="Y9" s="276">
        <v>0.2</v>
      </c>
      <c r="Z9" s="276">
        <v>0.2</v>
      </c>
      <c r="AA9" s="276">
        <v>0.2</v>
      </c>
      <c r="AB9" s="276">
        <v>0.2</v>
      </c>
      <c r="AC9" s="276">
        <v>0.2</v>
      </c>
      <c r="AD9" s="276">
        <v>0.2</v>
      </c>
      <c r="AE9" s="276">
        <v>0.2</v>
      </c>
      <c r="AF9" s="276">
        <v>0.2</v>
      </c>
      <c r="AG9" s="276">
        <v>0.2</v>
      </c>
      <c r="AH9" s="276">
        <v>0.2</v>
      </c>
      <c r="AI9" s="276">
        <v>0.2</v>
      </c>
      <c r="AJ9" s="276">
        <v>0.2</v>
      </c>
      <c r="AK9" s="276">
        <v>0.2</v>
      </c>
      <c r="AL9" s="276">
        <v>0.2</v>
      </c>
      <c r="AM9" s="276">
        <v>0.2</v>
      </c>
      <c r="AN9" s="276">
        <v>0.2</v>
      </c>
      <c r="AO9" s="276">
        <v>0.2</v>
      </c>
      <c r="AP9" s="276">
        <v>0.2</v>
      </c>
      <c r="AQ9" s="276">
        <v>0.2</v>
      </c>
      <c r="AR9" s="276">
        <v>0.2</v>
      </c>
      <c r="AS9" s="276">
        <v>0.2</v>
      </c>
      <c r="AT9" s="276">
        <v>0.2</v>
      </c>
      <c r="AU9" s="276">
        <v>0.2</v>
      </c>
      <c r="AV9" s="276">
        <v>0.2</v>
      </c>
      <c r="AW9" s="276">
        <v>0.2</v>
      </c>
      <c r="AX9" s="276">
        <v>0.2</v>
      </c>
      <c r="AY9" s="276">
        <v>0.2</v>
      </c>
      <c r="AZ9" s="276">
        <v>0.2</v>
      </c>
      <c r="BA9" s="276">
        <v>0.2</v>
      </c>
      <c r="BB9" s="276">
        <v>0.2</v>
      </c>
      <c r="BC9" s="276">
        <v>0.2</v>
      </c>
      <c r="BD9" s="276">
        <v>0.2</v>
      </c>
      <c r="BE9" s="276">
        <v>0.2</v>
      </c>
      <c r="BF9" s="276">
        <v>0.2</v>
      </c>
      <c r="BG9" s="276">
        <v>0.2</v>
      </c>
      <c r="BH9" s="276">
        <v>0.2</v>
      </c>
      <c r="BI9" s="276">
        <v>0.2</v>
      </c>
      <c r="BJ9" s="276">
        <v>0.2</v>
      </c>
      <c r="BK9" s="276">
        <v>0.2</v>
      </c>
      <c r="BL9" s="276">
        <v>0.2</v>
      </c>
      <c r="BM9" s="276">
        <v>0.2</v>
      </c>
      <c r="BN9" s="276">
        <v>0.2</v>
      </c>
      <c r="BO9" s="276">
        <v>0.2</v>
      </c>
      <c r="BP9" s="276">
        <v>0.2</v>
      </c>
      <c r="BQ9" s="276">
        <v>0.2</v>
      </c>
      <c r="BR9" s="276">
        <v>0.2</v>
      </c>
      <c r="BS9" s="276">
        <v>0.2</v>
      </c>
      <c r="BT9" s="276">
        <v>0.2</v>
      </c>
      <c r="BU9" s="276">
        <v>0.2</v>
      </c>
      <c r="BV9" s="276">
        <v>0.2</v>
      </c>
      <c r="BW9" s="276">
        <v>0.2</v>
      </c>
      <c r="BX9" s="276">
        <v>0.2</v>
      </c>
      <c r="BY9" s="276">
        <v>0.2</v>
      </c>
      <c r="BZ9" s="276">
        <v>0.2</v>
      </c>
      <c r="CA9" s="276">
        <v>0.2</v>
      </c>
      <c r="CB9" s="276">
        <v>0.2</v>
      </c>
      <c r="CC9" s="276">
        <v>0.2</v>
      </c>
      <c r="CD9" s="276">
        <v>0.2</v>
      </c>
      <c r="CE9" s="276">
        <v>0.2</v>
      </c>
      <c r="CF9" s="276">
        <v>0.2</v>
      </c>
      <c r="CG9" s="276">
        <v>0.2</v>
      </c>
      <c r="CH9" s="276">
        <v>0.2</v>
      </c>
      <c r="CI9" s="276">
        <v>0.2</v>
      </c>
      <c r="CJ9" s="276">
        <v>0.2</v>
      </c>
      <c r="CK9" s="276">
        <v>0.2</v>
      </c>
      <c r="CL9" s="276">
        <v>0.2</v>
      </c>
      <c r="CM9" s="276">
        <v>0.2</v>
      </c>
      <c r="CN9" s="276">
        <v>0.2</v>
      </c>
      <c r="CO9" s="276">
        <v>0.2</v>
      </c>
      <c r="CP9" s="276">
        <v>0.2</v>
      </c>
      <c r="CQ9" s="276">
        <v>0.2</v>
      </c>
      <c r="CR9" s="276">
        <v>0.2</v>
      </c>
      <c r="CS9" s="276">
        <v>0.2</v>
      </c>
      <c r="CT9" s="276">
        <v>0.2</v>
      </c>
      <c r="CU9" s="276">
        <v>0.2</v>
      </c>
      <c r="CV9" s="276">
        <v>0.2</v>
      </c>
      <c r="CW9" s="276">
        <v>0.2</v>
      </c>
      <c r="CX9" s="276">
        <v>0.2</v>
      </c>
      <c r="CY9" s="276">
        <v>0.2</v>
      </c>
      <c r="CZ9" s="276">
        <v>0.2</v>
      </c>
      <c r="DA9" s="276">
        <v>0.2</v>
      </c>
      <c r="DB9" s="276">
        <v>0.2</v>
      </c>
      <c r="DC9" s="276">
        <v>0.2</v>
      </c>
      <c r="DD9" s="276">
        <v>0.2</v>
      </c>
      <c r="DE9" s="276">
        <v>0.2</v>
      </c>
      <c r="DF9" s="276">
        <v>0.2</v>
      </c>
      <c r="DG9" s="276">
        <v>0.2</v>
      </c>
      <c r="DH9" s="276">
        <v>0.2</v>
      </c>
      <c r="DI9" s="276">
        <v>0.2</v>
      </c>
      <c r="DJ9" s="276">
        <v>0.2</v>
      </c>
      <c r="DK9" s="276">
        <v>0.2</v>
      </c>
      <c r="DL9" s="276">
        <v>0.2</v>
      </c>
      <c r="DM9" s="276">
        <v>0.2</v>
      </c>
      <c r="DN9" s="276">
        <v>0.2</v>
      </c>
      <c r="DO9" s="276">
        <v>0.2</v>
      </c>
      <c r="DP9" s="276">
        <v>0.2</v>
      </c>
      <c r="DQ9" s="276">
        <v>0.2</v>
      </c>
      <c r="DR9" s="276">
        <v>0.2</v>
      </c>
      <c r="DS9" s="276">
        <v>0.2</v>
      </c>
      <c r="DT9" s="276">
        <v>0.2</v>
      </c>
      <c r="DU9" s="276">
        <v>0.2</v>
      </c>
      <c r="DV9" s="276">
        <v>0.2</v>
      </c>
      <c r="DW9" s="276">
        <v>0.2</v>
      </c>
      <c r="DX9" s="276">
        <v>0.2</v>
      </c>
      <c r="DY9" s="276">
        <v>0.2</v>
      </c>
      <c r="DZ9" s="276">
        <v>0.2</v>
      </c>
      <c r="EA9" s="276">
        <v>0.2</v>
      </c>
      <c r="EB9" s="276">
        <v>0.2</v>
      </c>
      <c r="EC9" s="276">
        <v>0.2</v>
      </c>
      <c r="ED9" s="276">
        <v>0.2</v>
      </c>
      <c r="EE9" s="276">
        <v>0.2</v>
      </c>
      <c r="EF9" s="276">
        <v>0.2</v>
      </c>
      <c r="EG9" s="276">
        <v>0.2</v>
      </c>
      <c r="EH9" s="276">
        <v>0.2</v>
      </c>
      <c r="EI9" s="276">
        <v>0.2</v>
      </c>
      <c r="EJ9" s="276">
        <v>0.2</v>
      </c>
      <c r="EK9" s="276">
        <v>0.2</v>
      </c>
      <c r="EL9" s="276">
        <v>0.2</v>
      </c>
      <c r="EM9" s="276">
        <v>0.2</v>
      </c>
      <c r="EN9" s="276">
        <v>0.2</v>
      </c>
      <c r="EO9" s="276">
        <v>0.2</v>
      </c>
      <c r="EP9" s="277"/>
      <c r="EQ9" s="277"/>
      <c r="ER9" s="277"/>
      <c r="ES9" s="277"/>
      <c r="ET9" s="277"/>
      <c r="EU9" s="277"/>
      <c r="EV9" s="277"/>
      <c r="EW9" s="277"/>
      <c r="EX9" s="277"/>
      <c r="EY9" s="277"/>
      <c r="EZ9" s="277"/>
      <c r="FA9" s="277"/>
      <c r="FB9" s="277"/>
      <c r="FC9" s="277"/>
      <c r="FD9" s="277"/>
      <c r="FE9" s="277"/>
      <c r="FF9" s="277"/>
      <c r="FG9" s="277"/>
      <c r="FH9" s="277"/>
      <c r="FI9" s="277"/>
      <c r="FJ9" s="277"/>
      <c r="FK9" s="277"/>
      <c r="FL9" s="277"/>
      <c r="FM9" s="277"/>
      <c r="FN9" s="277"/>
      <c r="FO9" s="277"/>
      <c r="FP9" s="277"/>
      <c r="FQ9" s="277"/>
      <c r="FR9" s="277"/>
      <c r="FS9" s="277"/>
      <c r="FT9" s="277"/>
      <c r="FU9" s="277"/>
      <c r="FV9" s="277"/>
      <c r="FW9" s="277"/>
      <c r="FX9" s="277"/>
      <c r="FY9" s="277"/>
      <c r="FZ9" s="277"/>
      <c r="GA9" s="277"/>
      <c r="GB9" s="277"/>
      <c r="GC9" s="277"/>
      <c r="GD9" s="277"/>
      <c r="GE9" s="277"/>
    </row>
    <row r="10" spans="1:187">
      <c r="A10" s="271" t="s">
        <v>110</v>
      </c>
      <c r="B10" s="279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0"/>
      <c r="S10" s="280"/>
      <c r="T10" s="280"/>
      <c r="U10" s="280"/>
      <c r="V10" s="280"/>
      <c r="W10" s="280"/>
      <c r="X10" s="280"/>
      <c r="Y10" s="280"/>
      <c r="Z10" s="280"/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C10" s="280"/>
      <c r="BD10" s="280"/>
      <c r="BE10" s="280"/>
      <c r="BF10" s="280"/>
      <c r="BG10" s="280"/>
      <c r="BH10" s="280"/>
      <c r="BI10" s="280"/>
      <c r="BJ10" s="280"/>
      <c r="BK10" s="280"/>
      <c r="BL10" s="280"/>
      <c r="BM10" s="280"/>
      <c r="BN10" s="280"/>
      <c r="BO10" s="280"/>
      <c r="BP10" s="280"/>
      <c r="BQ10" s="280"/>
      <c r="BR10" s="280"/>
      <c r="BS10" s="280"/>
      <c r="BT10" s="280"/>
      <c r="BU10" s="280"/>
      <c r="BV10" s="280"/>
      <c r="BW10" s="280"/>
      <c r="BX10" s="280"/>
      <c r="BY10" s="280"/>
      <c r="BZ10" s="280"/>
      <c r="CA10" s="280"/>
      <c r="CB10" s="280"/>
      <c r="CC10" s="280"/>
      <c r="CD10" s="280"/>
      <c r="CE10" s="280"/>
      <c r="CF10" s="280"/>
      <c r="CG10" s="280"/>
      <c r="CH10" s="280"/>
      <c r="CI10" s="280"/>
      <c r="CJ10" s="280"/>
      <c r="CK10" s="280"/>
      <c r="CL10" s="280"/>
      <c r="CM10" s="280"/>
      <c r="CN10" s="280"/>
      <c r="CO10" s="280"/>
      <c r="CP10" s="280"/>
      <c r="CQ10" s="280"/>
      <c r="CR10" s="280"/>
      <c r="CS10" s="280"/>
      <c r="CT10" s="280"/>
      <c r="CU10" s="280"/>
      <c r="CV10" s="280"/>
      <c r="CW10" s="280"/>
      <c r="CX10" s="280"/>
      <c r="CY10" s="280"/>
      <c r="CZ10" s="280"/>
      <c r="DA10" s="280"/>
      <c r="DB10" s="280"/>
      <c r="DC10" s="280"/>
      <c r="DD10" s="280"/>
      <c r="DE10" s="280"/>
      <c r="DF10" s="280"/>
      <c r="DG10" s="280"/>
      <c r="DH10" s="280"/>
      <c r="DI10" s="280"/>
      <c r="DJ10" s="280"/>
      <c r="DK10" s="280"/>
      <c r="DL10" s="280"/>
      <c r="DM10" s="280"/>
      <c r="DN10" s="280"/>
      <c r="DO10" s="280"/>
      <c r="DP10" s="280"/>
      <c r="DQ10" s="280"/>
      <c r="DR10" s="280"/>
      <c r="DS10" s="280"/>
      <c r="DT10" s="280"/>
      <c r="DU10" s="280"/>
      <c r="DV10" s="280"/>
      <c r="DW10" s="280"/>
      <c r="DX10" s="280"/>
      <c r="DY10" s="280"/>
      <c r="DZ10" s="280"/>
      <c r="EA10" s="280"/>
      <c r="EB10" s="280"/>
      <c r="EC10" s="280"/>
      <c r="ED10" s="280"/>
      <c r="EE10" s="280"/>
      <c r="EF10" s="280"/>
      <c r="EG10" s="280"/>
      <c r="EH10" s="280"/>
      <c r="EI10" s="280"/>
      <c r="EJ10" s="280"/>
      <c r="EK10" s="280"/>
      <c r="EL10" s="280"/>
      <c r="EM10" s="280"/>
      <c r="EN10" s="280"/>
      <c r="EO10" s="280"/>
      <c r="EP10" s="280"/>
      <c r="EQ10" s="280"/>
      <c r="ER10" s="280"/>
      <c r="ES10" s="280"/>
      <c r="ET10" s="280"/>
      <c r="EU10" s="280"/>
      <c r="EV10" s="280"/>
      <c r="EW10" s="280"/>
      <c r="EX10" s="280"/>
      <c r="EY10" s="280"/>
      <c r="EZ10" s="280"/>
      <c r="FA10" s="280"/>
      <c r="FB10" s="280"/>
      <c r="FC10" s="280"/>
      <c r="FD10" s="280"/>
      <c r="FE10" s="280"/>
      <c r="FF10" s="280"/>
      <c r="FG10" s="280"/>
      <c r="FH10" s="280"/>
      <c r="FI10" s="280"/>
      <c r="FJ10" s="280"/>
      <c r="FK10" s="280"/>
      <c r="FL10" s="280"/>
      <c r="FM10" s="280"/>
      <c r="FN10" s="280"/>
      <c r="FO10" s="280"/>
      <c r="FP10" s="280"/>
      <c r="FQ10" s="280"/>
      <c r="FR10" s="280"/>
      <c r="FS10" s="280"/>
      <c r="FT10" s="280"/>
      <c r="FU10" s="280"/>
      <c r="FV10" s="280"/>
      <c r="FW10" s="280"/>
      <c r="FX10" s="280"/>
      <c r="FY10" s="280"/>
      <c r="FZ10" s="280"/>
      <c r="GA10" s="280"/>
      <c r="GB10" s="280"/>
      <c r="GC10" s="280"/>
      <c r="GD10" s="280"/>
      <c r="GE10" s="280"/>
    </row>
    <row r="11" spans="1:187">
      <c r="A11" s="281" t="s">
        <v>111</v>
      </c>
      <c r="B11" s="282" t="s">
        <v>112</v>
      </c>
      <c r="C11" s="283">
        <v>1</v>
      </c>
      <c r="D11" s="283">
        <v>1</v>
      </c>
      <c r="E11" s="283">
        <v>1</v>
      </c>
      <c r="F11" s="283">
        <v>1</v>
      </c>
      <c r="G11" s="283">
        <v>1</v>
      </c>
      <c r="H11" s="283">
        <v>1</v>
      </c>
      <c r="I11" s="283">
        <v>1</v>
      </c>
      <c r="J11" s="283">
        <v>1</v>
      </c>
      <c r="K11" s="283">
        <v>1</v>
      </c>
      <c r="L11" s="283">
        <v>1</v>
      </c>
      <c r="M11" s="283">
        <v>1</v>
      </c>
      <c r="N11" s="283">
        <v>1</v>
      </c>
      <c r="O11" s="283">
        <v>1</v>
      </c>
      <c r="P11" s="283">
        <v>1</v>
      </c>
      <c r="Q11" s="283">
        <v>1</v>
      </c>
      <c r="R11" s="283">
        <v>1</v>
      </c>
      <c r="S11" s="283">
        <v>1</v>
      </c>
      <c r="T11" s="283">
        <v>1</v>
      </c>
      <c r="U11" s="283">
        <v>1</v>
      </c>
      <c r="V11" s="283">
        <v>1</v>
      </c>
      <c r="W11" s="283">
        <v>1</v>
      </c>
      <c r="X11" s="283">
        <v>1</v>
      </c>
      <c r="Y11" s="283">
        <v>1</v>
      </c>
      <c r="Z11" s="283">
        <v>1</v>
      </c>
      <c r="AA11" s="283">
        <v>1</v>
      </c>
      <c r="AB11" s="283">
        <v>1</v>
      </c>
      <c r="AC11" s="283">
        <v>1</v>
      </c>
      <c r="AD11" s="283">
        <v>1</v>
      </c>
      <c r="AE11" s="283">
        <v>1</v>
      </c>
      <c r="AF11" s="283">
        <v>1</v>
      </c>
      <c r="AG11" s="283">
        <v>1</v>
      </c>
      <c r="AH11" s="283">
        <v>1</v>
      </c>
      <c r="AI11" s="283">
        <v>1</v>
      </c>
      <c r="AJ11" s="283">
        <v>1</v>
      </c>
      <c r="AK11" s="283">
        <v>1</v>
      </c>
      <c r="AL11" s="283">
        <v>1</v>
      </c>
      <c r="AM11" s="283">
        <v>1</v>
      </c>
      <c r="AN11" s="283">
        <v>1</v>
      </c>
      <c r="AO11" s="283">
        <v>1</v>
      </c>
      <c r="AP11" s="283">
        <v>1</v>
      </c>
      <c r="AQ11" s="283">
        <v>1</v>
      </c>
      <c r="AR11" s="283">
        <v>1</v>
      </c>
      <c r="AS11" s="283">
        <v>1</v>
      </c>
      <c r="AT11" s="283">
        <v>1</v>
      </c>
      <c r="AU11" s="283">
        <v>1</v>
      </c>
      <c r="AV11" s="283">
        <v>1</v>
      </c>
      <c r="AW11" s="283">
        <v>1</v>
      </c>
      <c r="AX11" s="283">
        <v>1</v>
      </c>
      <c r="AY11" s="283">
        <v>1</v>
      </c>
      <c r="AZ11" s="283">
        <v>1</v>
      </c>
      <c r="BA11" s="283">
        <v>1</v>
      </c>
      <c r="BB11" s="283">
        <v>1</v>
      </c>
      <c r="BC11" s="283">
        <v>1</v>
      </c>
      <c r="BD11" s="283">
        <v>1</v>
      </c>
      <c r="BE11" s="283">
        <v>1</v>
      </c>
      <c r="BF11" s="283">
        <v>1</v>
      </c>
      <c r="BG11" s="283">
        <v>1</v>
      </c>
      <c r="BH11" s="283">
        <v>1</v>
      </c>
      <c r="BI11" s="283">
        <v>1</v>
      </c>
      <c r="BJ11" s="283">
        <v>1</v>
      </c>
      <c r="BK11" s="283">
        <v>1</v>
      </c>
      <c r="BL11" s="283">
        <v>1</v>
      </c>
      <c r="BM11" s="283">
        <v>1</v>
      </c>
      <c r="BN11" s="283">
        <v>1</v>
      </c>
      <c r="BO11" s="283">
        <v>1</v>
      </c>
      <c r="BP11" s="283">
        <v>1</v>
      </c>
      <c r="BQ11" s="283">
        <v>1</v>
      </c>
      <c r="BR11" s="283">
        <v>1</v>
      </c>
      <c r="BS11" s="283">
        <v>1</v>
      </c>
      <c r="BT11" s="283">
        <v>1</v>
      </c>
      <c r="BU11" s="283">
        <v>1</v>
      </c>
      <c r="BV11" s="283">
        <v>1</v>
      </c>
      <c r="BW11" s="283">
        <v>1</v>
      </c>
      <c r="BX11" s="283">
        <v>1</v>
      </c>
      <c r="BY11" s="283">
        <v>1</v>
      </c>
      <c r="BZ11" s="283">
        <v>1</v>
      </c>
      <c r="CA11" s="283">
        <v>1</v>
      </c>
      <c r="CB11" s="283">
        <v>1</v>
      </c>
      <c r="CC11" s="283">
        <v>1</v>
      </c>
      <c r="CD11" s="283">
        <v>1</v>
      </c>
      <c r="CE11" s="283">
        <v>1</v>
      </c>
      <c r="CF11" s="283">
        <v>1</v>
      </c>
      <c r="CG11" s="283">
        <v>1</v>
      </c>
      <c r="CH11" s="283">
        <v>1</v>
      </c>
      <c r="CI11" s="283">
        <v>1</v>
      </c>
      <c r="CJ11" s="283">
        <v>1</v>
      </c>
      <c r="CK11" s="283">
        <v>1</v>
      </c>
      <c r="CL11" s="283">
        <v>1</v>
      </c>
      <c r="CM11" s="283">
        <v>1</v>
      </c>
      <c r="CN11" s="283">
        <v>1</v>
      </c>
      <c r="CO11" s="283">
        <v>1</v>
      </c>
      <c r="CP11" s="283">
        <v>1</v>
      </c>
      <c r="CQ11" s="283">
        <v>1</v>
      </c>
      <c r="CR11" s="283">
        <v>1</v>
      </c>
      <c r="CS11" s="283">
        <v>1</v>
      </c>
      <c r="CT11" s="283">
        <v>1</v>
      </c>
      <c r="CU11" s="283">
        <v>1</v>
      </c>
      <c r="CV11" s="283">
        <v>1</v>
      </c>
      <c r="CW11" s="283">
        <v>1</v>
      </c>
      <c r="CX11" s="283">
        <v>1</v>
      </c>
      <c r="CY11" s="283">
        <v>1</v>
      </c>
      <c r="CZ11" s="283">
        <v>1</v>
      </c>
      <c r="DA11" s="283">
        <v>1</v>
      </c>
      <c r="DB11" s="283">
        <v>1</v>
      </c>
      <c r="DC11" s="283">
        <v>1</v>
      </c>
      <c r="DD11" s="283">
        <v>1</v>
      </c>
      <c r="DE11" s="283">
        <v>1</v>
      </c>
      <c r="DF11" s="283">
        <v>1</v>
      </c>
      <c r="DG11" s="283">
        <v>1</v>
      </c>
      <c r="DH11" s="283">
        <v>1</v>
      </c>
      <c r="DI11" s="283">
        <v>1</v>
      </c>
      <c r="DJ11" s="283">
        <v>1</v>
      </c>
      <c r="DK11" s="283">
        <v>1</v>
      </c>
      <c r="DL11" s="283">
        <v>1</v>
      </c>
      <c r="DM11" s="283">
        <v>1</v>
      </c>
      <c r="DN11" s="283">
        <v>1</v>
      </c>
      <c r="DO11" s="283">
        <v>1</v>
      </c>
      <c r="DP11" s="283">
        <v>1</v>
      </c>
      <c r="DQ11" s="283">
        <v>1</v>
      </c>
      <c r="DR11" s="283">
        <v>1</v>
      </c>
      <c r="DS11" s="283">
        <v>1</v>
      </c>
      <c r="DT11" s="283">
        <v>1</v>
      </c>
      <c r="DU11" s="283">
        <v>1</v>
      </c>
      <c r="DV11" s="283">
        <v>1</v>
      </c>
      <c r="DW11" s="283">
        <v>1</v>
      </c>
      <c r="DX11" s="283">
        <v>1</v>
      </c>
      <c r="DY11" s="283">
        <v>1</v>
      </c>
      <c r="DZ11" s="283">
        <v>1</v>
      </c>
      <c r="EA11" s="283">
        <v>1</v>
      </c>
      <c r="EB11" s="283">
        <v>1</v>
      </c>
      <c r="EC11" s="283">
        <v>1</v>
      </c>
      <c r="ED11" s="283">
        <v>1</v>
      </c>
      <c r="EE11" s="283">
        <v>1</v>
      </c>
      <c r="EF11" s="283">
        <v>1</v>
      </c>
      <c r="EG11" s="283">
        <v>1</v>
      </c>
      <c r="EH11" s="283">
        <v>1</v>
      </c>
      <c r="EI11" s="283">
        <v>1</v>
      </c>
      <c r="EJ11" s="283">
        <v>1</v>
      </c>
      <c r="EK11" s="283">
        <v>1</v>
      </c>
      <c r="EL11" s="283">
        <v>1</v>
      </c>
      <c r="EM11" s="283">
        <v>1</v>
      </c>
      <c r="EN11" s="283">
        <v>1</v>
      </c>
      <c r="EO11" s="283">
        <v>1</v>
      </c>
      <c r="EP11" s="284"/>
      <c r="EQ11" s="284"/>
      <c r="ER11" s="284"/>
      <c r="ES11" s="284"/>
      <c r="ET11" s="284"/>
      <c r="EU11" s="284"/>
      <c r="EV11" s="284"/>
      <c r="EW11" s="284"/>
      <c r="EX11" s="284"/>
      <c r="EY11" s="284"/>
      <c r="EZ11" s="284"/>
      <c r="FA11" s="284"/>
      <c r="FB11" s="284"/>
      <c r="FC11" s="284"/>
      <c r="FD11" s="284"/>
      <c r="FE11" s="284"/>
      <c r="FF11" s="284"/>
      <c r="FG11" s="284"/>
      <c r="FH11" s="284"/>
      <c r="FI11" s="284"/>
      <c r="FJ11" s="284"/>
      <c r="FK11" s="284"/>
      <c r="FL11" s="284"/>
      <c r="FM11" s="284"/>
      <c r="FN11" s="284"/>
      <c r="FO11" s="284"/>
      <c r="FP11" s="284"/>
      <c r="FQ11" s="284"/>
      <c r="FR11" s="284"/>
      <c r="FS11" s="284"/>
      <c r="FT11" s="284"/>
      <c r="FU11" s="284"/>
      <c r="FV11" s="284"/>
      <c r="FW11" s="284"/>
      <c r="FX11" s="284"/>
      <c r="FY11" s="284"/>
      <c r="FZ11" s="284"/>
      <c r="GA11" s="284"/>
      <c r="GB11" s="284"/>
      <c r="GC11" s="284"/>
      <c r="GD11" s="284"/>
      <c r="GE11" s="284"/>
    </row>
    <row r="12" spans="1:187">
      <c r="A12" s="285" t="s">
        <v>113</v>
      </c>
      <c r="B12" s="286" t="s">
        <v>114</v>
      </c>
      <c r="C12" s="283">
        <v>1</v>
      </c>
      <c r="D12" s="283">
        <v>1</v>
      </c>
      <c r="E12" s="283">
        <v>1</v>
      </c>
      <c r="F12" s="283">
        <v>1</v>
      </c>
      <c r="G12" s="283">
        <v>1</v>
      </c>
      <c r="H12" s="283">
        <v>1</v>
      </c>
      <c r="I12" s="283">
        <v>1</v>
      </c>
      <c r="J12" s="283">
        <v>1</v>
      </c>
      <c r="K12" s="283">
        <v>1</v>
      </c>
      <c r="L12" s="283">
        <v>1</v>
      </c>
      <c r="M12" s="283">
        <v>1</v>
      </c>
      <c r="N12" s="283">
        <v>1</v>
      </c>
      <c r="O12" s="283">
        <v>1</v>
      </c>
      <c r="P12" s="283">
        <v>1</v>
      </c>
      <c r="Q12" s="283">
        <v>1</v>
      </c>
      <c r="R12" s="283">
        <v>1</v>
      </c>
      <c r="S12" s="283">
        <v>1</v>
      </c>
      <c r="T12" s="283">
        <v>1</v>
      </c>
      <c r="U12" s="283">
        <v>1</v>
      </c>
      <c r="V12" s="283">
        <v>1</v>
      </c>
      <c r="W12" s="283">
        <v>1</v>
      </c>
      <c r="X12" s="283">
        <v>1</v>
      </c>
      <c r="Y12" s="283">
        <v>1</v>
      </c>
      <c r="Z12" s="283">
        <v>1</v>
      </c>
      <c r="AA12" s="283">
        <v>1</v>
      </c>
      <c r="AB12" s="283">
        <v>1</v>
      </c>
      <c r="AC12" s="283">
        <v>1</v>
      </c>
      <c r="AD12" s="283">
        <v>1</v>
      </c>
      <c r="AE12" s="283">
        <v>0.6</v>
      </c>
      <c r="AF12" s="283">
        <v>0.6</v>
      </c>
      <c r="AG12" s="283">
        <v>0.6</v>
      </c>
      <c r="AH12" s="283">
        <v>0.6</v>
      </c>
      <c r="AI12" s="283">
        <v>0.6</v>
      </c>
      <c r="AJ12" s="283">
        <v>0.6</v>
      </c>
      <c r="AK12" s="283">
        <v>0.6</v>
      </c>
      <c r="AL12" s="283">
        <v>0.6</v>
      </c>
      <c r="AM12" s="283">
        <v>0.6</v>
      </c>
      <c r="AN12" s="283">
        <v>0.6</v>
      </c>
      <c r="AO12" s="283">
        <v>0.6</v>
      </c>
      <c r="AP12" s="283">
        <v>0.6</v>
      </c>
      <c r="AQ12" s="283">
        <v>0.6</v>
      </c>
      <c r="AR12" s="283">
        <v>0.6</v>
      </c>
      <c r="AS12" s="283">
        <v>0.6</v>
      </c>
      <c r="AT12" s="283">
        <v>0.6</v>
      </c>
      <c r="AU12" s="283">
        <v>0.6</v>
      </c>
      <c r="AV12" s="283">
        <v>0.6</v>
      </c>
      <c r="AW12" s="283">
        <v>0.6</v>
      </c>
      <c r="AX12" s="283">
        <v>0.6</v>
      </c>
      <c r="AY12" s="283">
        <v>0.6</v>
      </c>
      <c r="AZ12" s="283">
        <v>0.6</v>
      </c>
      <c r="BA12" s="283">
        <v>0.6</v>
      </c>
      <c r="BB12" s="283">
        <v>0.6</v>
      </c>
      <c r="BC12" s="283">
        <v>0.6</v>
      </c>
      <c r="BD12" s="283">
        <v>0.6</v>
      </c>
      <c r="BE12" s="283">
        <v>0.6</v>
      </c>
      <c r="BF12" s="283">
        <v>0.6</v>
      </c>
      <c r="BG12" s="283">
        <v>0.6</v>
      </c>
      <c r="BH12" s="283">
        <v>0.6</v>
      </c>
      <c r="BI12" s="283">
        <v>0.6</v>
      </c>
      <c r="BJ12" s="283">
        <v>0.6</v>
      </c>
      <c r="BK12" s="283">
        <v>0.6</v>
      </c>
      <c r="BL12" s="283">
        <v>0.6</v>
      </c>
      <c r="BM12" s="283">
        <v>0.6</v>
      </c>
      <c r="BN12" s="283">
        <v>0.6</v>
      </c>
      <c r="BO12" s="283">
        <v>0.6</v>
      </c>
      <c r="BP12" s="283">
        <v>0.6</v>
      </c>
      <c r="BQ12" s="283">
        <v>0.6</v>
      </c>
      <c r="BR12" s="283">
        <v>0.6</v>
      </c>
      <c r="BS12" s="283">
        <v>0.6</v>
      </c>
      <c r="BT12" s="283">
        <v>0.6</v>
      </c>
      <c r="BU12" s="283">
        <v>0.6</v>
      </c>
      <c r="BV12" s="283">
        <v>0.6</v>
      </c>
      <c r="BW12" s="283">
        <v>0.6</v>
      </c>
      <c r="BX12" s="283">
        <v>0.6</v>
      </c>
      <c r="BY12" s="283">
        <v>0.6</v>
      </c>
      <c r="BZ12" s="283">
        <v>0.6</v>
      </c>
      <c r="CA12" s="283">
        <v>0.6</v>
      </c>
      <c r="CB12" s="283">
        <v>0.6</v>
      </c>
      <c r="CC12" s="283">
        <v>0.6</v>
      </c>
      <c r="CD12" s="283">
        <v>0.6</v>
      </c>
      <c r="CE12" s="283">
        <v>0.6</v>
      </c>
      <c r="CF12" s="283">
        <v>0.6</v>
      </c>
      <c r="CG12" s="283">
        <v>0.6</v>
      </c>
      <c r="CH12" s="283">
        <v>0.6</v>
      </c>
      <c r="CI12" s="283">
        <v>0.6</v>
      </c>
      <c r="CJ12" s="283">
        <v>0.6</v>
      </c>
      <c r="CK12" s="283">
        <v>0.6</v>
      </c>
      <c r="CL12" s="283">
        <v>0.6</v>
      </c>
      <c r="CM12" s="283">
        <v>0.6</v>
      </c>
      <c r="CN12" s="283">
        <v>0.6</v>
      </c>
      <c r="CO12" s="283">
        <v>0.6</v>
      </c>
      <c r="CP12" s="283">
        <v>0.6</v>
      </c>
      <c r="CQ12" s="283">
        <v>0.6</v>
      </c>
      <c r="CR12" s="283">
        <v>0.6</v>
      </c>
      <c r="CS12" s="283">
        <v>0.6</v>
      </c>
      <c r="CT12" s="283">
        <v>0.6</v>
      </c>
      <c r="CU12" s="283">
        <v>0.6</v>
      </c>
      <c r="CV12" s="283">
        <v>0.4</v>
      </c>
      <c r="CW12" s="283">
        <v>0.4</v>
      </c>
      <c r="CX12" s="283">
        <v>0.4</v>
      </c>
      <c r="CY12" s="283">
        <v>0.4</v>
      </c>
      <c r="CZ12" s="283">
        <v>0.4</v>
      </c>
      <c r="DA12" s="283">
        <v>0.4</v>
      </c>
      <c r="DB12" s="283">
        <v>0.4</v>
      </c>
      <c r="DC12" s="283">
        <v>0.4</v>
      </c>
      <c r="DD12" s="283">
        <v>0.4</v>
      </c>
      <c r="DE12" s="283">
        <v>0.4</v>
      </c>
      <c r="DF12" s="283">
        <v>0.4</v>
      </c>
      <c r="DG12" s="283">
        <v>0.4</v>
      </c>
      <c r="DH12" s="283">
        <v>0.4</v>
      </c>
      <c r="DI12" s="283">
        <v>0.4</v>
      </c>
      <c r="DJ12" s="283">
        <v>0.4</v>
      </c>
      <c r="DK12" s="283">
        <v>0.4</v>
      </c>
      <c r="DL12" s="283">
        <v>0.4</v>
      </c>
      <c r="DM12" s="283">
        <v>0.4</v>
      </c>
      <c r="DN12" s="283">
        <v>0.4</v>
      </c>
      <c r="DO12" s="283">
        <v>0.4</v>
      </c>
      <c r="DP12" s="283">
        <v>0.4</v>
      </c>
      <c r="DQ12" s="283">
        <v>0.4</v>
      </c>
      <c r="DR12" s="283">
        <v>0.4</v>
      </c>
      <c r="DS12" s="283">
        <v>0.4</v>
      </c>
      <c r="DT12" s="283">
        <v>0.4</v>
      </c>
      <c r="DU12" s="283">
        <v>0.4</v>
      </c>
      <c r="DV12" s="283">
        <v>0.4</v>
      </c>
      <c r="DW12" s="283">
        <v>0.4</v>
      </c>
      <c r="DX12" s="283">
        <v>0.4</v>
      </c>
      <c r="DY12" s="283">
        <v>0.4</v>
      </c>
      <c r="DZ12" s="283">
        <v>0.4</v>
      </c>
      <c r="EA12" s="283">
        <v>0.4</v>
      </c>
      <c r="EB12" s="283">
        <v>0.4</v>
      </c>
      <c r="EC12" s="284">
        <v>0.2</v>
      </c>
      <c r="ED12" s="284">
        <v>0.2</v>
      </c>
      <c r="EE12" s="284">
        <v>0.2</v>
      </c>
      <c r="EF12" s="284">
        <v>0.2</v>
      </c>
      <c r="EG12" s="284">
        <v>0.2</v>
      </c>
      <c r="EH12" s="284">
        <v>0.2</v>
      </c>
      <c r="EI12" s="284">
        <v>0.2</v>
      </c>
      <c r="EJ12" s="284">
        <v>0.2</v>
      </c>
      <c r="EK12" s="284">
        <v>0.2</v>
      </c>
      <c r="EL12" s="284">
        <v>0.2</v>
      </c>
      <c r="EM12" s="284">
        <v>0.2</v>
      </c>
      <c r="EN12" s="284">
        <v>0.2</v>
      </c>
      <c r="EO12" s="284">
        <v>0.2</v>
      </c>
      <c r="EP12" s="284"/>
      <c r="EQ12" s="284"/>
      <c r="ER12" s="284"/>
      <c r="ES12" s="284"/>
      <c r="ET12" s="284"/>
      <c r="EU12" s="284"/>
      <c r="EV12" s="284"/>
      <c r="EW12" s="284"/>
      <c r="EX12" s="284"/>
      <c r="EY12" s="284"/>
      <c r="EZ12" s="284"/>
      <c r="FA12" s="284"/>
      <c r="FB12" s="284"/>
      <c r="FC12" s="284"/>
      <c r="FD12" s="284"/>
      <c r="FE12" s="284"/>
      <c r="FF12" s="284"/>
      <c r="FG12" s="284"/>
      <c r="FH12" s="284"/>
      <c r="FI12" s="284"/>
      <c r="FJ12" s="284"/>
      <c r="FK12" s="284"/>
      <c r="FL12" s="284"/>
      <c r="FM12" s="284"/>
      <c r="FN12" s="284"/>
      <c r="FO12" s="284"/>
      <c r="FP12" s="284"/>
      <c r="FQ12" s="284"/>
      <c r="FR12" s="284"/>
      <c r="FS12" s="284"/>
      <c r="FT12" s="284"/>
      <c r="FU12" s="284"/>
      <c r="FV12" s="284"/>
      <c r="FW12" s="284"/>
      <c r="FX12" s="284"/>
      <c r="FY12" s="284"/>
      <c r="FZ12" s="284"/>
      <c r="GA12" s="284"/>
      <c r="GB12" s="284"/>
      <c r="GC12" s="284"/>
      <c r="GD12" s="284"/>
      <c r="GE12" s="284"/>
    </row>
    <row r="13" spans="1:187">
      <c r="A13" s="281" t="s">
        <v>115</v>
      </c>
      <c r="B13" s="286" t="s">
        <v>116</v>
      </c>
      <c r="C13" s="283">
        <v>0.2</v>
      </c>
      <c r="D13" s="283">
        <v>0.2</v>
      </c>
      <c r="E13" s="283">
        <v>0.2</v>
      </c>
      <c r="F13" s="283">
        <v>0.2</v>
      </c>
      <c r="G13" s="283">
        <v>0.2</v>
      </c>
      <c r="H13" s="283">
        <v>0.2</v>
      </c>
      <c r="I13" s="283">
        <v>0.2</v>
      </c>
      <c r="J13" s="283">
        <v>0.2</v>
      </c>
      <c r="K13" s="283">
        <v>0.2</v>
      </c>
      <c r="L13" s="283">
        <v>0.2</v>
      </c>
      <c r="M13" s="283">
        <v>0.2</v>
      </c>
      <c r="N13" s="283">
        <v>0.2</v>
      </c>
      <c r="O13" s="283">
        <v>0.2</v>
      </c>
      <c r="P13" s="283">
        <v>0.2</v>
      </c>
      <c r="Q13" s="283">
        <v>0.2</v>
      </c>
      <c r="R13" s="283">
        <v>0.2</v>
      </c>
      <c r="S13" s="283">
        <v>0.2</v>
      </c>
      <c r="T13" s="283">
        <v>0.2</v>
      </c>
      <c r="U13" s="283">
        <v>0.2</v>
      </c>
      <c r="V13" s="283">
        <v>0.2</v>
      </c>
      <c r="W13" s="283">
        <v>0.2</v>
      </c>
      <c r="X13" s="283">
        <v>0.2</v>
      </c>
      <c r="Y13" s="283">
        <v>0.2</v>
      </c>
      <c r="Z13" s="283">
        <v>0.2</v>
      </c>
      <c r="AA13" s="283">
        <v>0.2</v>
      </c>
      <c r="AB13" s="283">
        <v>0.2</v>
      </c>
      <c r="AC13" s="283">
        <v>0.2</v>
      </c>
      <c r="AD13" s="283">
        <v>0.2</v>
      </c>
      <c r="AE13" s="283">
        <v>0.2</v>
      </c>
      <c r="AF13" s="283">
        <v>0.2</v>
      </c>
      <c r="AG13" s="283">
        <v>0.2</v>
      </c>
      <c r="AH13" s="283">
        <v>0.2</v>
      </c>
      <c r="AI13" s="283">
        <v>0.2</v>
      </c>
      <c r="AJ13" s="283">
        <v>0.2</v>
      </c>
      <c r="AK13" s="283">
        <v>0.2</v>
      </c>
      <c r="AL13" s="283">
        <v>0.2</v>
      </c>
      <c r="AM13" s="283">
        <v>0.2</v>
      </c>
      <c r="AN13" s="283">
        <v>0.2</v>
      </c>
      <c r="AO13" s="283">
        <v>0.2</v>
      </c>
      <c r="AP13" s="283">
        <v>0.2</v>
      </c>
      <c r="AQ13" s="283">
        <v>0.2</v>
      </c>
      <c r="AR13" s="283">
        <v>0.2</v>
      </c>
      <c r="AS13" s="283">
        <v>0.2</v>
      </c>
      <c r="AT13" s="283">
        <v>0.2</v>
      </c>
      <c r="AU13" s="283">
        <v>0.2</v>
      </c>
      <c r="AV13" s="283">
        <v>0.2</v>
      </c>
      <c r="AW13" s="283">
        <v>0.2</v>
      </c>
      <c r="AX13" s="283">
        <v>0.2</v>
      </c>
      <c r="AY13" s="283">
        <v>0.2</v>
      </c>
      <c r="AZ13" s="283">
        <v>0.2</v>
      </c>
      <c r="BA13" s="283">
        <v>0.2</v>
      </c>
      <c r="BB13" s="283">
        <v>0.2</v>
      </c>
      <c r="BC13" s="283">
        <v>0.2</v>
      </c>
      <c r="BD13" s="283">
        <v>0.2</v>
      </c>
      <c r="BE13" s="283">
        <v>0.2</v>
      </c>
      <c r="BF13" s="283">
        <v>0.2</v>
      </c>
      <c r="BG13" s="283">
        <v>0.2</v>
      </c>
      <c r="BH13" s="283">
        <v>0.2</v>
      </c>
      <c r="BI13" s="283">
        <v>0.2</v>
      </c>
      <c r="BJ13" s="283">
        <v>0.2</v>
      </c>
      <c r="BK13" s="283">
        <v>0.2</v>
      </c>
      <c r="BL13" s="283">
        <v>0.2</v>
      </c>
      <c r="BM13" s="283">
        <v>0.2</v>
      </c>
      <c r="BN13" s="283">
        <v>0.2</v>
      </c>
      <c r="BO13" s="283">
        <v>0.2</v>
      </c>
      <c r="BP13" s="283">
        <v>0.2</v>
      </c>
      <c r="BQ13" s="283">
        <v>0.2</v>
      </c>
      <c r="BR13" s="283">
        <v>0.2</v>
      </c>
      <c r="BS13" s="283">
        <v>0.2</v>
      </c>
      <c r="BT13" s="283">
        <v>0.2</v>
      </c>
      <c r="BU13" s="283">
        <v>0.2</v>
      </c>
      <c r="BV13" s="283">
        <v>0.2</v>
      </c>
      <c r="BW13" s="283">
        <v>0.2</v>
      </c>
      <c r="BX13" s="283">
        <v>0.2</v>
      </c>
      <c r="BY13" s="283">
        <v>0.2</v>
      </c>
      <c r="BZ13" s="283">
        <v>0.2</v>
      </c>
      <c r="CA13" s="283">
        <v>0.2</v>
      </c>
      <c r="CB13" s="283">
        <v>0.2</v>
      </c>
      <c r="CC13" s="283">
        <v>0.2</v>
      </c>
      <c r="CD13" s="283">
        <v>0.2</v>
      </c>
      <c r="CE13" s="283">
        <v>0.2</v>
      </c>
      <c r="CF13" s="283">
        <v>0.2</v>
      </c>
      <c r="CG13" s="283">
        <v>0.2</v>
      </c>
      <c r="CH13" s="283">
        <v>0.2</v>
      </c>
      <c r="CI13" s="283">
        <v>0.2</v>
      </c>
      <c r="CJ13" s="283">
        <v>0.2</v>
      </c>
      <c r="CK13" s="283">
        <v>0.2</v>
      </c>
      <c r="CL13" s="283">
        <v>0.2</v>
      </c>
      <c r="CM13" s="283">
        <v>0.2</v>
      </c>
      <c r="CN13" s="283">
        <v>0.2</v>
      </c>
      <c r="CO13" s="283">
        <v>0.2</v>
      </c>
      <c r="CP13" s="283">
        <v>0.2</v>
      </c>
      <c r="CQ13" s="283">
        <v>0.2</v>
      </c>
      <c r="CR13" s="283">
        <v>0.2</v>
      </c>
      <c r="CS13" s="283">
        <v>0.2</v>
      </c>
      <c r="CT13" s="283">
        <v>0.2</v>
      </c>
      <c r="CU13" s="283">
        <v>0.2</v>
      </c>
      <c r="CV13" s="283"/>
      <c r="CW13" s="283"/>
      <c r="CX13" s="283"/>
      <c r="CY13" s="283"/>
      <c r="CZ13" s="283"/>
      <c r="DA13" s="283"/>
      <c r="DB13" s="283"/>
      <c r="DC13" s="283"/>
      <c r="DD13" s="283"/>
      <c r="DE13" s="283"/>
      <c r="DF13" s="283"/>
      <c r="DG13" s="283"/>
      <c r="DH13" s="283"/>
      <c r="DI13" s="283"/>
      <c r="DJ13" s="283"/>
      <c r="DK13" s="283"/>
      <c r="DL13" s="283"/>
      <c r="DM13" s="283"/>
      <c r="DN13" s="283"/>
      <c r="DO13" s="283"/>
      <c r="DP13" s="283"/>
      <c r="DQ13" s="283"/>
      <c r="DR13" s="283"/>
      <c r="DS13" s="283"/>
      <c r="DT13" s="283"/>
      <c r="DU13" s="283"/>
      <c r="DV13" s="283"/>
      <c r="DW13" s="283"/>
      <c r="DX13" s="283"/>
      <c r="DY13" s="283"/>
      <c r="DZ13" s="283"/>
      <c r="EA13" s="283"/>
      <c r="EB13" s="283"/>
      <c r="EC13" s="283"/>
      <c r="ED13" s="283"/>
      <c r="EE13" s="283"/>
      <c r="EF13" s="283"/>
      <c r="EG13" s="283"/>
      <c r="EH13" s="283"/>
      <c r="EI13" s="283"/>
      <c r="EJ13" s="283"/>
      <c r="EK13" s="283"/>
      <c r="EL13" s="283"/>
      <c r="EM13" s="283"/>
      <c r="EN13" s="283"/>
      <c r="EO13" s="283"/>
      <c r="EP13" s="284"/>
      <c r="EQ13" s="284"/>
      <c r="ER13" s="284"/>
      <c r="ES13" s="284"/>
      <c r="ET13" s="284"/>
      <c r="EU13" s="284"/>
      <c r="EV13" s="284"/>
      <c r="EW13" s="284"/>
      <c r="EX13" s="284"/>
      <c r="EY13" s="284"/>
      <c r="EZ13" s="284"/>
      <c r="FA13" s="284"/>
      <c r="FB13" s="284"/>
      <c r="FC13" s="284"/>
      <c r="FD13" s="284"/>
      <c r="FE13" s="284"/>
      <c r="FF13" s="284"/>
      <c r="FG13" s="284"/>
      <c r="FH13" s="284"/>
      <c r="FI13" s="284"/>
      <c r="FJ13" s="284"/>
      <c r="FK13" s="284"/>
      <c r="FL13" s="284"/>
      <c r="FM13" s="284"/>
      <c r="FN13" s="284"/>
      <c r="FO13" s="284"/>
      <c r="FP13" s="284"/>
      <c r="FQ13" s="284"/>
      <c r="FR13" s="284"/>
      <c r="FS13" s="284"/>
      <c r="FT13" s="284"/>
      <c r="FU13" s="284"/>
      <c r="FV13" s="284"/>
      <c r="FW13" s="284"/>
      <c r="FX13" s="284"/>
      <c r="FY13" s="284"/>
      <c r="FZ13" s="284"/>
      <c r="GA13" s="284"/>
      <c r="GB13" s="284"/>
      <c r="GC13" s="284"/>
      <c r="GD13" s="284"/>
      <c r="GE13" s="284"/>
    </row>
    <row r="14" spans="1:187">
      <c r="A14" s="281" t="s">
        <v>117</v>
      </c>
      <c r="B14" s="286" t="s">
        <v>118</v>
      </c>
      <c r="C14" s="283">
        <v>0.2</v>
      </c>
      <c r="D14" s="283">
        <v>0.2</v>
      </c>
      <c r="E14" s="283">
        <v>0.2</v>
      </c>
      <c r="F14" s="283">
        <v>0.2</v>
      </c>
      <c r="G14" s="283">
        <v>0.2</v>
      </c>
      <c r="H14" s="283">
        <v>0.2</v>
      </c>
      <c r="I14" s="283">
        <v>0.2</v>
      </c>
      <c r="J14" s="283">
        <v>0.2</v>
      </c>
      <c r="K14" s="283">
        <v>0.2</v>
      </c>
      <c r="L14" s="283">
        <v>0.2</v>
      </c>
      <c r="M14" s="283">
        <v>0.2</v>
      </c>
      <c r="N14" s="283">
        <v>0.2</v>
      </c>
      <c r="O14" s="283">
        <v>0.2</v>
      </c>
      <c r="P14" s="283">
        <v>0.2</v>
      </c>
      <c r="Q14" s="283">
        <v>0.2</v>
      </c>
      <c r="R14" s="283">
        <v>0.2</v>
      </c>
      <c r="S14" s="283">
        <v>0.2</v>
      </c>
      <c r="T14" s="283">
        <v>0.2</v>
      </c>
      <c r="U14" s="283">
        <v>0.2</v>
      </c>
      <c r="V14" s="283">
        <v>0.2</v>
      </c>
      <c r="W14" s="283">
        <v>0.2</v>
      </c>
      <c r="X14" s="283">
        <v>0.2</v>
      </c>
      <c r="Y14" s="283">
        <v>0.2</v>
      </c>
      <c r="Z14" s="283">
        <v>0.2</v>
      </c>
      <c r="AA14" s="283">
        <v>0.2</v>
      </c>
      <c r="AB14" s="283">
        <v>0.2</v>
      </c>
      <c r="AC14" s="283">
        <v>0.2</v>
      </c>
      <c r="AD14" s="283">
        <v>0.2</v>
      </c>
      <c r="AE14" s="283">
        <v>0.2</v>
      </c>
      <c r="AF14" s="283">
        <v>0.2</v>
      </c>
      <c r="AG14" s="283">
        <v>0.2</v>
      </c>
      <c r="AH14" s="283">
        <v>0.2</v>
      </c>
      <c r="AI14" s="283">
        <v>0.2</v>
      </c>
      <c r="AJ14" s="283">
        <v>0.2</v>
      </c>
      <c r="AK14" s="283">
        <v>0.2</v>
      </c>
      <c r="AL14" s="283">
        <v>0.2</v>
      </c>
      <c r="AM14" s="283">
        <v>0.2</v>
      </c>
      <c r="AN14" s="283">
        <v>0.2</v>
      </c>
      <c r="AO14" s="283">
        <v>0.2</v>
      </c>
      <c r="AP14" s="283">
        <v>0.2</v>
      </c>
      <c r="AQ14" s="283">
        <v>0.2</v>
      </c>
      <c r="AR14" s="283">
        <v>0.2</v>
      </c>
      <c r="AS14" s="283">
        <v>0.2</v>
      </c>
      <c r="AT14" s="283">
        <v>0.2</v>
      </c>
      <c r="AU14" s="283">
        <v>0.2</v>
      </c>
      <c r="AV14" s="283">
        <v>0.2</v>
      </c>
      <c r="AW14" s="283">
        <v>0.2</v>
      </c>
      <c r="AX14" s="283">
        <v>0.2</v>
      </c>
      <c r="AY14" s="283">
        <v>0.2</v>
      </c>
      <c r="AZ14" s="283">
        <v>0.2</v>
      </c>
      <c r="BA14" s="283">
        <v>0.2</v>
      </c>
      <c r="BB14" s="283">
        <v>0.2</v>
      </c>
      <c r="BC14" s="283">
        <v>0.2</v>
      </c>
      <c r="BD14" s="283">
        <v>0.2</v>
      </c>
      <c r="BE14" s="283">
        <v>0.2</v>
      </c>
      <c r="BF14" s="283">
        <v>0.2</v>
      </c>
      <c r="BG14" s="283">
        <v>0.2</v>
      </c>
      <c r="BH14" s="283">
        <v>0.2</v>
      </c>
      <c r="BI14" s="283">
        <v>0.2</v>
      </c>
      <c r="BJ14" s="283">
        <v>0.2</v>
      </c>
      <c r="BK14" s="283">
        <v>0.2</v>
      </c>
      <c r="BL14" s="283">
        <v>0.2</v>
      </c>
      <c r="BM14" s="283">
        <v>0.2</v>
      </c>
      <c r="BN14" s="283">
        <v>0.2</v>
      </c>
      <c r="BO14" s="283">
        <v>0.2</v>
      </c>
      <c r="BP14" s="283">
        <v>0.2</v>
      </c>
      <c r="BQ14" s="283">
        <v>0.2</v>
      </c>
      <c r="BR14" s="283">
        <v>0.2</v>
      </c>
      <c r="BS14" s="283">
        <v>0.2</v>
      </c>
      <c r="BT14" s="283">
        <v>0.2</v>
      </c>
      <c r="BU14" s="283">
        <v>0.2</v>
      </c>
      <c r="BV14" s="283">
        <v>0.2</v>
      </c>
      <c r="BW14" s="283">
        <v>0.2</v>
      </c>
      <c r="BX14" s="283">
        <v>0.2</v>
      </c>
      <c r="BY14" s="283">
        <v>0.2</v>
      </c>
      <c r="BZ14" s="283">
        <v>0.2</v>
      </c>
      <c r="CA14" s="283">
        <v>0.2</v>
      </c>
      <c r="CB14" s="283">
        <v>0.2</v>
      </c>
      <c r="CC14" s="283">
        <v>0.2</v>
      </c>
      <c r="CD14" s="283">
        <v>0.2</v>
      </c>
      <c r="CE14" s="283">
        <v>0.2</v>
      </c>
      <c r="CF14" s="283">
        <v>0.2</v>
      </c>
      <c r="CG14" s="283">
        <v>0.2</v>
      </c>
      <c r="CH14" s="283">
        <v>0.2</v>
      </c>
      <c r="CI14" s="283">
        <v>0.2</v>
      </c>
      <c r="CJ14" s="283">
        <v>0.2</v>
      </c>
      <c r="CK14" s="283">
        <v>0.2</v>
      </c>
      <c r="CL14" s="283">
        <v>0.2</v>
      </c>
      <c r="CM14" s="283">
        <v>0.2</v>
      </c>
      <c r="CN14" s="283">
        <v>0.2</v>
      </c>
      <c r="CO14" s="283">
        <v>0.2</v>
      </c>
      <c r="CP14" s="283">
        <v>0.2</v>
      </c>
      <c r="CQ14" s="283">
        <v>0.2</v>
      </c>
      <c r="CR14" s="283">
        <v>0.2</v>
      </c>
      <c r="CS14" s="283">
        <v>0.2</v>
      </c>
      <c r="CT14" s="283">
        <v>0.2</v>
      </c>
      <c r="CU14" s="283">
        <v>0.2</v>
      </c>
      <c r="CV14" s="283"/>
      <c r="CW14" s="283"/>
      <c r="CX14" s="283"/>
      <c r="CY14" s="283"/>
      <c r="CZ14" s="283"/>
      <c r="DA14" s="283"/>
      <c r="DB14" s="283"/>
      <c r="DC14" s="283"/>
      <c r="DD14" s="283"/>
      <c r="DE14" s="283"/>
      <c r="DF14" s="283"/>
      <c r="DG14" s="283"/>
      <c r="DH14" s="283"/>
      <c r="DI14" s="283"/>
      <c r="DJ14" s="283"/>
      <c r="DK14" s="283"/>
      <c r="DL14" s="283"/>
      <c r="DM14" s="283"/>
      <c r="DN14" s="283"/>
      <c r="DO14" s="283"/>
      <c r="DP14" s="283"/>
      <c r="DQ14" s="283"/>
      <c r="DR14" s="283"/>
      <c r="DS14" s="283"/>
      <c r="DT14" s="283"/>
      <c r="DU14" s="283"/>
      <c r="DV14" s="283"/>
      <c r="DW14" s="283"/>
      <c r="DX14" s="283"/>
      <c r="DY14" s="283"/>
      <c r="DZ14" s="283"/>
      <c r="EA14" s="283"/>
      <c r="EB14" s="283"/>
      <c r="EC14" s="283"/>
      <c r="ED14" s="283"/>
      <c r="EE14" s="283"/>
      <c r="EF14" s="283"/>
      <c r="EG14" s="283"/>
      <c r="EH14" s="283"/>
      <c r="EI14" s="283"/>
      <c r="EJ14" s="283"/>
      <c r="EK14" s="283"/>
      <c r="EL14" s="283"/>
      <c r="EM14" s="283"/>
      <c r="EN14" s="283"/>
      <c r="EO14" s="283"/>
      <c r="EP14" s="284"/>
      <c r="EQ14" s="284"/>
      <c r="ER14" s="284"/>
      <c r="ES14" s="284"/>
      <c r="ET14" s="284"/>
      <c r="EU14" s="284"/>
      <c r="EV14" s="284"/>
      <c r="EW14" s="284"/>
      <c r="EX14" s="284"/>
      <c r="EY14" s="284"/>
      <c r="EZ14" s="284"/>
      <c r="FA14" s="284"/>
      <c r="FB14" s="284"/>
      <c r="FC14" s="284"/>
      <c r="FD14" s="284"/>
      <c r="FE14" s="284"/>
      <c r="FF14" s="284"/>
      <c r="FG14" s="284"/>
      <c r="FH14" s="284"/>
      <c r="FI14" s="284"/>
      <c r="FJ14" s="284"/>
      <c r="FK14" s="284"/>
      <c r="FL14" s="284"/>
      <c r="FM14" s="284"/>
      <c r="FN14" s="284"/>
      <c r="FO14" s="284"/>
      <c r="FP14" s="284"/>
      <c r="FQ14" s="284"/>
      <c r="FR14" s="284"/>
      <c r="FS14" s="284"/>
      <c r="FT14" s="284"/>
      <c r="FU14" s="284"/>
      <c r="FV14" s="284"/>
      <c r="FW14" s="284"/>
      <c r="FX14" s="284"/>
      <c r="FY14" s="284"/>
      <c r="FZ14" s="284"/>
      <c r="GA14" s="284"/>
      <c r="GB14" s="284"/>
      <c r="GC14" s="284"/>
      <c r="GD14" s="284"/>
      <c r="GE14" s="284"/>
    </row>
    <row r="15" spans="1:187">
      <c r="A15" s="271" t="s">
        <v>119</v>
      </c>
      <c r="B15" s="279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0"/>
      <c r="S15" s="280"/>
      <c r="T15" s="280"/>
      <c r="U15" s="280"/>
      <c r="V15" s="280"/>
      <c r="W15" s="280"/>
      <c r="X15" s="280"/>
      <c r="Y15" s="280"/>
      <c r="Z15" s="280"/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80"/>
      <c r="AP15" s="280"/>
      <c r="AQ15" s="280"/>
      <c r="AR15" s="280"/>
      <c r="AS15" s="280"/>
      <c r="AT15" s="280"/>
      <c r="AU15" s="280"/>
      <c r="AV15" s="280"/>
      <c r="AW15" s="280"/>
      <c r="AX15" s="280"/>
      <c r="AY15" s="280"/>
      <c r="AZ15" s="280"/>
      <c r="BA15" s="280"/>
      <c r="BB15" s="280"/>
      <c r="BC15" s="280"/>
      <c r="BD15" s="280"/>
      <c r="BE15" s="280"/>
      <c r="BF15" s="280"/>
      <c r="BG15" s="280"/>
      <c r="BH15" s="280"/>
      <c r="BI15" s="280"/>
      <c r="BJ15" s="280"/>
      <c r="BK15" s="280"/>
      <c r="BL15" s="280"/>
      <c r="BM15" s="280"/>
      <c r="BN15" s="280"/>
      <c r="BO15" s="280"/>
      <c r="BP15" s="280"/>
      <c r="BQ15" s="280"/>
      <c r="BR15" s="280"/>
      <c r="BS15" s="280"/>
      <c r="BT15" s="280"/>
      <c r="BU15" s="280"/>
      <c r="BV15" s="280"/>
      <c r="BW15" s="280"/>
      <c r="BX15" s="280"/>
      <c r="BY15" s="280"/>
      <c r="BZ15" s="280"/>
      <c r="CA15" s="280"/>
      <c r="CB15" s="280"/>
      <c r="CC15" s="280"/>
      <c r="CD15" s="280"/>
      <c r="CE15" s="280"/>
      <c r="CF15" s="280"/>
      <c r="CG15" s="280"/>
      <c r="CH15" s="280"/>
      <c r="CI15" s="280"/>
      <c r="CJ15" s="280"/>
      <c r="CK15" s="280"/>
      <c r="CL15" s="280"/>
      <c r="CM15" s="280"/>
      <c r="CN15" s="280"/>
      <c r="CO15" s="280"/>
      <c r="CP15" s="280"/>
      <c r="CQ15" s="280"/>
      <c r="CR15" s="280"/>
      <c r="CS15" s="280"/>
      <c r="CT15" s="280"/>
      <c r="CU15" s="280"/>
      <c r="CV15" s="280"/>
      <c r="CW15" s="280"/>
      <c r="CX15" s="280"/>
      <c r="CY15" s="280"/>
      <c r="CZ15" s="280"/>
      <c r="DA15" s="280"/>
      <c r="DB15" s="280"/>
      <c r="DC15" s="280"/>
      <c r="DD15" s="280"/>
      <c r="DE15" s="280"/>
      <c r="DF15" s="280"/>
      <c r="DG15" s="280"/>
      <c r="DH15" s="280"/>
      <c r="DI15" s="280"/>
      <c r="DJ15" s="280"/>
      <c r="DK15" s="280"/>
      <c r="DL15" s="280"/>
      <c r="DM15" s="280"/>
      <c r="DN15" s="280"/>
      <c r="DO15" s="280"/>
      <c r="DP15" s="280"/>
      <c r="DQ15" s="280"/>
      <c r="DR15" s="280"/>
      <c r="DS15" s="280"/>
      <c r="DT15" s="280"/>
      <c r="DU15" s="280"/>
      <c r="DV15" s="280"/>
      <c r="DW15" s="280"/>
      <c r="DX15" s="280"/>
      <c r="DY15" s="280"/>
      <c r="DZ15" s="280"/>
      <c r="EA15" s="280"/>
      <c r="EB15" s="280"/>
      <c r="EC15" s="280"/>
      <c r="ED15" s="280"/>
      <c r="EE15" s="280"/>
      <c r="EF15" s="280"/>
      <c r="EG15" s="280"/>
      <c r="EH15" s="280"/>
      <c r="EI15" s="280"/>
      <c r="EJ15" s="280"/>
      <c r="EK15" s="280"/>
      <c r="EL15" s="280"/>
      <c r="EM15" s="280"/>
      <c r="EN15" s="280"/>
      <c r="EO15" s="280"/>
      <c r="EP15" s="280"/>
      <c r="EQ15" s="280"/>
      <c r="ER15" s="280"/>
      <c r="ES15" s="280"/>
      <c r="ET15" s="280"/>
      <c r="EU15" s="280"/>
      <c r="EV15" s="280"/>
      <c r="EW15" s="280"/>
      <c r="EX15" s="280"/>
      <c r="EY15" s="280"/>
      <c r="EZ15" s="280"/>
      <c r="FA15" s="280"/>
      <c r="FB15" s="280"/>
      <c r="FC15" s="280"/>
      <c r="FD15" s="280"/>
      <c r="FE15" s="280"/>
      <c r="FF15" s="280"/>
      <c r="FG15" s="280"/>
      <c r="FH15" s="280"/>
      <c r="FI15" s="280"/>
      <c r="FJ15" s="280"/>
      <c r="FK15" s="280"/>
      <c r="FL15" s="280"/>
      <c r="FM15" s="280"/>
      <c r="FN15" s="280"/>
      <c r="FO15" s="280"/>
      <c r="FP15" s="280"/>
      <c r="FQ15" s="280"/>
      <c r="FR15" s="280"/>
      <c r="FS15" s="280"/>
      <c r="FT15" s="280"/>
      <c r="FU15" s="280"/>
      <c r="FV15" s="280"/>
      <c r="FW15" s="280"/>
      <c r="FX15" s="280"/>
      <c r="FY15" s="280"/>
      <c r="FZ15" s="280"/>
      <c r="GA15" s="280"/>
      <c r="GB15" s="280"/>
      <c r="GC15" s="280"/>
      <c r="GD15" s="280"/>
      <c r="GE15" s="280"/>
    </row>
    <row r="16" spans="1:187">
      <c r="A16" s="286" t="s">
        <v>120</v>
      </c>
      <c r="B16" s="282" t="s">
        <v>121</v>
      </c>
      <c r="C16" s="283">
        <v>1</v>
      </c>
      <c r="D16" s="283">
        <v>1</v>
      </c>
      <c r="E16" s="283">
        <v>1</v>
      </c>
      <c r="F16" s="283">
        <v>1</v>
      </c>
      <c r="G16" s="283">
        <v>1</v>
      </c>
      <c r="H16" s="283">
        <v>1</v>
      </c>
      <c r="I16" s="283">
        <v>1</v>
      </c>
      <c r="J16" s="283">
        <v>1</v>
      </c>
      <c r="K16" s="283">
        <v>1</v>
      </c>
      <c r="L16" s="283">
        <v>1</v>
      </c>
      <c r="M16" s="283">
        <v>1</v>
      </c>
      <c r="N16" s="283">
        <v>1</v>
      </c>
      <c r="O16" s="283">
        <v>1</v>
      </c>
      <c r="P16" s="283">
        <v>1</v>
      </c>
      <c r="Q16" s="283">
        <v>1</v>
      </c>
      <c r="R16" s="283">
        <v>1</v>
      </c>
      <c r="S16" s="283">
        <v>1</v>
      </c>
      <c r="T16" s="283">
        <v>1</v>
      </c>
      <c r="U16" s="283">
        <v>1</v>
      </c>
      <c r="V16" s="283">
        <v>1</v>
      </c>
      <c r="W16" s="283">
        <v>1</v>
      </c>
      <c r="X16" s="283">
        <v>1</v>
      </c>
      <c r="Y16" s="283">
        <v>1</v>
      </c>
      <c r="Z16" s="283">
        <v>1</v>
      </c>
      <c r="AA16" s="283">
        <v>1</v>
      </c>
      <c r="AB16" s="283">
        <v>1</v>
      </c>
      <c r="AC16" s="283">
        <v>1</v>
      </c>
      <c r="AD16" s="283">
        <v>1</v>
      </c>
      <c r="AE16" s="283">
        <v>1</v>
      </c>
      <c r="AF16" s="283">
        <v>1</v>
      </c>
      <c r="AG16" s="283">
        <v>1</v>
      </c>
      <c r="AH16" s="283">
        <v>1</v>
      </c>
      <c r="AI16" s="283">
        <v>1</v>
      </c>
      <c r="AJ16" s="283">
        <v>1</v>
      </c>
      <c r="AK16" s="283">
        <v>1</v>
      </c>
      <c r="AL16" s="283">
        <v>1</v>
      </c>
      <c r="AM16" s="283">
        <v>1</v>
      </c>
      <c r="AN16" s="283">
        <v>1</v>
      </c>
      <c r="AO16" s="283">
        <v>1</v>
      </c>
      <c r="AP16" s="283">
        <v>1</v>
      </c>
      <c r="AQ16" s="283">
        <v>1</v>
      </c>
      <c r="AR16" s="283">
        <v>1</v>
      </c>
      <c r="AS16" s="283">
        <v>1</v>
      </c>
      <c r="AT16" s="283">
        <v>1</v>
      </c>
      <c r="AU16" s="283">
        <v>1</v>
      </c>
      <c r="AV16" s="283">
        <v>1</v>
      </c>
      <c r="AW16" s="283">
        <v>1</v>
      </c>
      <c r="AX16" s="283">
        <v>1</v>
      </c>
      <c r="AY16" s="283">
        <v>1</v>
      </c>
      <c r="AZ16" s="283">
        <v>1</v>
      </c>
      <c r="BA16" s="283">
        <v>1</v>
      </c>
      <c r="BB16" s="283">
        <v>1</v>
      </c>
      <c r="BC16" s="283">
        <v>1</v>
      </c>
      <c r="BD16" s="283">
        <v>1</v>
      </c>
      <c r="BE16" s="283">
        <v>1</v>
      </c>
      <c r="BF16" s="283">
        <v>1</v>
      </c>
      <c r="BG16" s="283">
        <v>1</v>
      </c>
      <c r="BH16" s="283">
        <v>1</v>
      </c>
      <c r="BI16" s="283">
        <v>1</v>
      </c>
      <c r="BJ16" s="283">
        <v>1</v>
      </c>
      <c r="BK16" s="283">
        <v>1</v>
      </c>
      <c r="BL16" s="283">
        <v>1</v>
      </c>
      <c r="BM16" s="283">
        <v>1</v>
      </c>
      <c r="BN16" s="283">
        <v>1</v>
      </c>
      <c r="BO16" s="283">
        <v>1</v>
      </c>
      <c r="BP16" s="283">
        <v>1</v>
      </c>
      <c r="BQ16" s="283">
        <v>1</v>
      </c>
      <c r="BR16" s="283">
        <v>1</v>
      </c>
      <c r="BS16" s="283">
        <v>1</v>
      </c>
      <c r="BT16" s="283">
        <v>1</v>
      </c>
      <c r="BU16" s="283">
        <v>1</v>
      </c>
      <c r="BV16" s="283">
        <v>1</v>
      </c>
      <c r="BW16" s="283">
        <v>1</v>
      </c>
      <c r="BX16" s="283">
        <v>1</v>
      </c>
      <c r="BY16" s="283">
        <v>1</v>
      </c>
      <c r="BZ16" s="283">
        <v>1</v>
      </c>
      <c r="CA16" s="283">
        <v>1</v>
      </c>
      <c r="CB16" s="283">
        <v>1</v>
      </c>
      <c r="CC16" s="283">
        <v>1</v>
      </c>
      <c r="CD16" s="283">
        <v>1</v>
      </c>
      <c r="CE16" s="283">
        <v>1</v>
      </c>
      <c r="CF16" s="283">
        <v>1</v>
      </c>
      <c r="CG16" s="283">
        <v>1</v>
      </c>
      <c r="CH16" s="283">
        <v>1</v>
      </c>
      <c r="CI16" s="283">
        <v>1</v>
      </c>
      <c r="CJ16" s="283">
        <v>1</v>
      </c>
      <c r="CK16" s="283">
        <v>1</v>
      </c>
      <c r="CL16" s="283">
        <v>1</v>
      </c>
      <c r="CM16" s="283">
        <v>1</v>
      </c>
      <c r="CN16" s="283">
        <v>1</v>
      </c>
      <c r="CO16" s="283">
        <v>1</v>
      </c>
      <c r="CP16" s="283">
        <v>1</v>
      </c>
      <c r="CQ16" s="283">
        <v>1</v>
      </c>
      <c r="CR16" s="283">
        <v>1</v>
      </c>
      <c r="CS16" s="283">
        <v>1</v>
      </c>
      <c r="CT16" s="283">
        <v>1</v>
      </c>
      <c r="CU16" s="283">
        <v>1</v>
      </c>
      <c r="CV16" s="283">
        <v>1</v>
      </c>
      <c r="CW16" s="283">
        <v>1</v>
      </c>
      <c r="CX16" s="283">
        <v>1</v>
      </c>
      <c r="CY16" s="283">
        <v>1</v>
      </c>
      <c r="CZ16" s="283">
        <v>1</v>
      </c>
      <c r="DA16" s="283">
        <v>1</v>
      </c>
      <c r="DB16" s="283">
        <v>1</v>
      </c>
      <c r="DC16" s="283">
        <v>1</v>
      </c>
      <c r="DD16" s="283">
        <v>1</v>
      </c>
      <c r="DE16" s="283">
        <v>1</v>
      </c>
      <c r="DF16" s="283">
        <v>1</v>
      </c>
      <c r="DG16" s="283">
        <v>1</v>
      </c>
      <c r="DH16" s="283">
        <v>1</v>
      </c>
      <c r="DI16" s="283">
        <v>1</v>
      </c>
      <c r="DJ16" s="283">
        <v>1</v>
      </c>
      <c r="DK16" s="283">
        <v>1</v>
      </c>
      <c r="DL16" s="283">
        <v>1</v>
      </c>
      <c r="DM16" s="283">
        <v>1</v>
      </c>
      <c r="DN16" s="283">
        <v>1</v>
      </c>
      <c r="DO16" s="283">
        <v>1</v>
      </c>
      <c r="DP16" s="283">
        <v>1</v>
      </c>
      <c r="DQ16" s="283">
        <v>1</v>
      </c>
      <c r="DR16" s="283">
        <v>1</v>
      </c>
      <c r="DS16" s="283">
        <v>1</v>
      </c>
      <c r="DT16" s="283">
        <v>1</v>
      </c>
      <c r="DU16" s="283">
        <v>1</v>
      </c>
      <c r="DV16" s="283">
        <v>1</v>
      </c>
      <c r="DW16" s="283">
        <v>1</v>
      </c>
      <c r="DX16" s="283">
        <v>1</v>
      </c>
      <c r="DY16" s="283">
        <v>1</v>
      </c>
      <c r="DZ16" s="283">
        <v>1</v>
      </c>
      <c r="EA16" s="283">
        <v>1</v>
      </c>
      <c r="EB16" s="283">
        <v>1</v>
      </c>
      <c r="EC16" s="283">
        <v>1</v>
      </c>
      <c r="ED16" s="283">
        <v>1</v>
      </c>
      <c r="EE16" s="283">
        <v>1</v>
      </c>
      <c r="EF16" s="283">
        <v>1</v>
      </c>
      <c r="EG16" s="283">
        <v>1</v>
      </c>
      <c r="EH16" s="287"/>
      <c r="EI16" s="287"/>
      <c r="EJ16" s="287"/>
      <c r="EK16" s="287"/>
      <c r="EL16" s="287"/>
      <c r="EM16" s="287"/>
      <c r="EN16" s="287"/>
      <c r="EO16" s="287"/>
      <c r="EP16" s="284"/>
      <c r="EQ16" s="284"/>
      <c r="ER16" s="284"/>
      <c r="ES16" s="284"/>
      <c r="ET16" s="284"/>
      <c r="EU16" s="284"/>
      <c r="EV16" s="284"/>
      <c r="EW16" s="284"/>
      <c r="EX16" s="284"/>
      <c r="EY16" s="284"/>
      <c r="EZ16" s="284"/>
      <c r="FA16" s="284"/>
      <c r="FB16" s="284"/>
      <c r="FC16" s="284"/>
      <c r="FD16" s="284"/>
      <c r="FE16" s="284"/>
      <c r="FF16" s="284"/>
      <c r="FG16" s="284"/>
      <c r="FH16" s="284"/>
      <c r="FI16" s="284"/>
      <c r="FJ16" s="284"/>
      <c r="FK16" s="284"/>
      <c r="FL16" s="284"/>
      <c r="FM16" s="284"/>
      <c r="FN16" s="284"/>
      <c r="FO16" s="284"/>
      <c r="FP16" s="284"/>
      <c r="FQ16" s="284"/>
      <c r="FR16" s="284"/>
      <c r="FS16" s="284"/>
      <c r="FT16" s="284"/>
      <c r="FU16" s="284"/>
      <c r="FV16" s="284"/>
      <c r="FW16" s="284"/>
      <c r="FX16" s="284"/>
      <c r="FY16" s="284"/>
      <c r="FZ16" s="284"/>
      <c r="GA16" s="284"/>
      <c r="GB16" s="284"/>
      <c r="GC16" s="284"/>
      <c r="GD16" s="284"/>
      <c r="GE16" s="284"/>
    </row>
    <row r="17" spans="1:187">
      <c r="A17" s="286" t="s">
        <v>122</v>
      </c>
      <c r="B17" s="286" t="s">
        <v>123</v>
      </c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>
        <v>1</v>
      </c>
      <c r="AB17" s="283">
        <v>1</v>
      </c>
      <c r="AC17" s="283">
        <v>1</v>
      </c>
      <c r="AD17" s="283">
        <v>1</v>
      </c>
      <c r="AE17" s="283">
        <v>1</v>
      </c>
      <c r="AF17" s="283">
        <v>1</v>
      </c>
      <c r="AG17" s="283">
        <v>1</v>
      </c>
      <c r="AH17" s="283">
        <v>1</v>
      </c>
      <c r="AI17" s="283">
        <v>1</v>
      </c>
      <c r="AJ17" s="283">
        <v>1</v>
      </c>
      <c r="AK17" s="283">
        <v>1</v>
      </c>
      <c r="AL17" s="283">
        <v>1</v>
      </c>
      <c r="AM17" s="283">
        <v>1</v>
      </c>
      <c r="AN17" s="283">
        <v>1</v>
      </c>
      <c r="AO17" s="283">
        <v>1</v>
      </c>
      <c r="AP17" s="283">
        <v>1</v>
      </c>
      <c r="AQ17" s="283">
        <v>1</v>
      </c>
      <c r="AR17" s="283">
        <v>1</v>
      </c>
      <c r="AS17" s="283">
        <v>1</v>
      </c>
      <c r="AT17" s="283">
        <v>1</v>
      </c>
      <c r="AU17" s="283">
        <v>1</v>
      </c>
      <c r="AV17" s="283">
        <v>1</v>
      </c>
      <c r="AW17" s="283">
        <v>1</v>
      </c>
      <c r="AX17" s="283">
        <v>1</v>
      </c>
      <c r="AY17" s="283">
        <v>1</v>
      </c>
      <c r="AZ17" s="283">
        <v>1</v>
      </c>
      <c r="BA17" s="283">
        <v>1</v>
      </c>
      <c r="BB17" s="283">
        <v>1</v>
      </c>
      <c r="BC17" s="283">
        <v>1</v>
      </c>
      <c r="BD17" s="283">
        <v>1</v>
      </c>
      <c r="BE17" s="283">
        <v>1</v>
      </c>
      <c r="BF17" s="283">
        <v>1</v>
      </c>
      <c r="BG17" s="283">
        <v>1</v>
      </c>
      <c r="BH17" s="283">
        <v>1</v>
      </c>
      <c r="BI17" s="283">
        <v>1</v>
      </c>
      <c r="BJ17" s="283">
        <v>1</v>
      </c>
      <c r="BK17" s="283">
        <v>1</v>
      </c>
      <c r="BL17" s="283">
        <v>1</v>
      </c>
      <c r="BM17" s="283">
        <v>1</v>
      </c>
      <c r="BN17" s="283">
        <v>1</v>
      </c>
      <c r="BO17" s="283">
        <v>1</v>
      </c>
      <c r="BP17" s="283">
        <v>1</v>
      </c>
      <c r="BQ17" s="283">
        <v>1</v>
      </c>
      <c r="BR17" s="283">
        <v>1</v>
      </c>
      <c r="BS17" s="283">
        <v>1</v>
      </c>
      <c r="BT17" s="283">
        <v>1</v>
      </c>
      <c r="BU17" s="283">
        <v>1</v>
      </c>
      <c r="BV17" s="283">
        <v>1</v>
      </c>
      <c r="BW17" s="283">
        <v>1</v>
      </c>
      <c r="BX17" s="283">
        <v>1</v>
      </c>
      <c r="BY17" s="283">
        <v>1</v>
      </c>
      <c r="BZ17" s="283">
        <v>1</v>
      </c>
      <c r="CA17" s="283">
        <v>1</v>
      </c>
      <c r="CB17" s="283">
        <v>1</v>
      </c>
      <c r="CC17" s="283">
        <v>1</v>
      </c>
      <c r="CD17" s="283">
        <v>1</v>
      </c>
      <c r="CE17" s="283">
        <v>1</v>
      </c>
      <c r="CF17" s="283">
        <v>1</v>
      </c>
      <c r="CG17" s="283">
        <v>1</v>
      </c>
      <c r="CH17" s="283">
        <v>1</v>
      </c>
      <c r="CI17" s="283">
        <v>1</v>
      </c>
      <c r="CJ17" s="283">
        <v>1</v>
      </c>
      <c r="CK17" s="283">
        <v>1</v>
      </c>
      <c r="CL17" s="283">
        <v>1</v>
      </c>
      <c r="CM17" s="283">
        <v>1</v>
      </c>
      <c r="CN17" s="283">
        <v>1</v>
      </c>
      <c r="CO17" s="283">
        <v>1</v>
      </c>
      <c r="CP17" s="283">
        <v>1</v>
      </c>
      <c r="CQ17" s="283">
        <v>1</v>
      </c>
      <c r="CR17" s="283">
        <v>1</v>
      </c>
      <c r="CS17" s="283">
        <v>1</v>
      </c>
      <c r="CT17" s="283">
        <v>1</v>
      </c>
      <c r="CU17" s="283">
        <v>1</v>
      </c>
      <c r="CV17" s="283">
        <v>1</v>
      </c>
      <c r="CW17" s="283">
        <v>1</v>
      </c>
      <c r="CX17" s="283">
        <v>1</v>
      </c>
      <c r="CY17" s="283">
        <v>1</v>
      </c>
      <c r="CZ17" s="283">
        <v>1</v>
      </c>
      <c r="DA17" s="283">
        <v>1</v>
      </c>
      <c r="DB17" s="283">
        <v>1</v>
      </c>
      <c r="DC17" s="283">
        <v>1</v>
      </c>
      <c r="DD17" s="283">
        <v>1</v>
      </c>
      <c r="DE17" s="283">
        <v>1</v>
      </c>
      <c r="DF17" s="283">
        <v>1</v>
      </c>
      <c r="DG17" s="283">
        <v>1</v>
      </c>
      <c r="DH17" s="283">
        <v>1</v>
      </c>
      <c r="DI17" s="283">
        <v>1</v>
      </c>
      <c r="DJ17" s="283">
        <v>1</v>
      </c>
      <c r="DK17" s="283">
        <v>1</v>
      </c>
      <c r="DL17" s="283">
        <v>1</v>
      </c>
      <c r="DM17" s="283">
        <v>1</v>
      </c>
      <c r="DN17" s="283">
        <v>1</v>
      </c>
      <c r="DO17" s="283">
        <v>1</v>
      </c>
      <c r="DP17" s="283">
        <v>1</v>
      </c>
      <c r="DQ17" s="283">
        <v>1</v>
      </c>
      <c r="DR17" s="283">
        <v>1</v>
      </c>
      <c r="DS17" s="283">
        <v>1</v>
      </c>
      <c r="DT17" s="283">
        <v>1</v>
      </c>
      <c r="DU17" s="283">
        <v>1</v>
      </c>
      <c r="DV17" s="283">
        <v>1</v>
      </c>
      <c r="DW17" s="283">
        <v>1</v>
      </c>
      <c r="DX17" s="283">
        <v>1</v>
      </c>
      <c r="DY17" s="283">
        <v>1</v>
      </c>
      <c r="DZ17" s="283">
        <v>1</v>
      </c>
      <c r="EA17" s="283">
        <v>1</v>
      </c>
      <c r="EB17" s="283">
        <v>1</v>
      </c>
      <c r="EC17" s="283">
        <v>1</v>
      </c>
      <c r="ED17" s="283">
        <v>1</v>
      </c>
      <c r="EE17" s="283">
        <v>1</v>
      </c>
      <c r="EF17" s="283">
        <v>1</v>
      </c>
      <c r="EG17" s="283">
        <v>1</v>
      </c>
      <c r="EH17" s="287"/>
      <c r="EI17" s="287"/>
      <c r="EJ17" s="287"/>
      <c r="EK17" s="287"/>
      <c r="EL17" s="287"/>
      <c r="EM17" s="287"/>
      <c r="EN17" s="287"/>
      <c r="EO17" s="287"/>
      <c r="EP17" s="284"/>
      <c r="EQ17" s="284"/>
      <c r="ER17" s="284"/>
      <c r="ES17" s="284"/>
      <c r="ET17" s="284"/>
      <c r="EU17" s="284"/>
      <c r="EV17" s="284"/>
      <c r="EW17" s="284"/>
      <c r="EX17" s="284"/>
      <c r="EY17" s="284"/>
      <c r="EZ17" s="284"/>
      <c r="FA17" s="284"/>
      <c r="FB17" s="284"/>
      <c r="FC17" s="284"/>
      <c r="FD17" s="284"/>
      <c r="FE17" s="284"/>
      <c r="FF17" s="284"/>
      <c r="FG17" s="284"/>
      <c r="FH17" s="284"/>
      <c r="FI17" s="284"/>
      <c r="FJ17" s="284"/>
      <c r="FK17" s="284"/>
      <c r="FL17" s="284"/>
      <c r="FM17" s="284"/>
      <c r="FN17" s="284"/>
      <c r="FO17" s="284"/>
      <c r="FP17" s="284"/>
      <c r="FQ17" s="284"/>
      <c r="FR17" s="284"/>
      <c r="FS17" s="284"/>
      <c r="FT17" s="284"/>
      <c r="FU17" s="284"/>
      <c r="FV17" s="284"/>
      <c r="FW17" s="284"/>
      <c r="FX17" s="284"/>
      <c r="FY17" s="284"/>
      <c r="FZ17" s="284"/>
      <c r="GA17" s="284"/>
      <c r="GB17" s="284"/>
      <c r="GC17" s="284"/>
      <c r="GD17" s="284"/>
      <c r="GE17" s="284"/>
    </row>
    <row r="18" spans="1:187">
      <c r="A18" s="286" t="s">
        <v>124</v>
      </c>
      <c r="B18" s="286" t="s">
        <v>125</v>
      </c>
      <c r="C18" s="283"/>
      <c r="D18" s="283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>
        <v>1</v>
      </c>
      <c r="AB18" s="283">
        <v>1</v>
      </c>
      <c r="AC18" s="283">
        <v>1</v>
      </c>
      <c r="AD18" s="283">
        <v>1</v>
      </c>
      <c r="AE18" s="283">
        <v>1</v>
      </c>
      <c r="AF18" s="283">
        <v>1</v>
      </c>
      <c r="AG18" s="283">
        <v>1</v>
      </c>
      <c r="AH18" s="283">
        <v>1</v>
      </c>
      <c r="AI18" s="283">
        <v>1</v>
      </c>
      <c r="AJ18" s="283">
        <v>1</v>
      </c>
      <c r="AK18" s="283">
        <v>1</v>
      </c>
      <c r="AL18" s="283">
        <v>1</v>
      </c>
      <c r="AM18" s="283">
        <v>1</v>
      </c>
      <c r="AN18" s="283">
        <v>1</v>
      </c>
      <c r="AO18" s="283">
        <v>1</v>
      </c>
      <c r="AP18" s="283">
        <v>1</v>
      </c>
      <c r="AQ18" s="283">
        <v>1</v>
      </c>
      <c r="AR18" s="283">
        <v>1</v>
      </c>
      <c r="AS18" s="283">
        <v>1</v>
      </c>
      <c r="AT18" s="283">
        <v>1</v>
      </c>
      <c r="AU18" s="283">
        <v>1</v>
      </c>
      <c r="AV18" s="283">
        <v>1</v>
      </c>
      <c r="AW18" s="283">
        <v>1</v>
      </c>
      <c r="AX18" s="283">
        <v>1</v>
      </c>
      <c r="AY18" s="283">
        <v>1</v>
      </c>
      <c r="AZ18" s="283">
        <v>1</v>
      </c>
      <c r="BA18" s="283">
        <v>1</v>
      </c>
      <c r="BB18" s="283">
        <v>1</v>
      </c>
      <c r="BC18" s="283">
        <v>1</v>
      </c>
      <c r="BD18" s="283">
        <v>1</v>
      </c>
      <c r="BE18" s="283">
        <v>1</v>
      </c>
      <c r="BF18" s="283">
        <v>1</v>
      </c>
      <c r="BG18" s="283">
        <v>1</v>
      </c>
      <c r="BH18" s="283">
        <v>1</v>
      </c>
      <c r="BI18" s="283">
        <v>1</v>
      </c>
      <c r="BJ18" s="283">
        <v>1</v>
      </c>
      <c r="BK18" s="283">
        <v>1</v>
      </c>
      <c r="BL18" s="283">
        <v>1</v>
      </c>
      <c r="BM18" s="283">
        <v>1</v>
      </c>
      <c r="BN18" s="283">
        <v>1</v>
      </c>
      <c r="BO18" s="283">
        <v>1</v>
      </c>
      <c r="BP18" s="283">
        <v>1</v>
      </c>
      <c r="BQ18" s="283">
        <v>1</v>
      </c>
      <c r="BR18" s="283">
        <v>1</v>
      </c>
      <c r="BS18" s="283">
        <v>1</v>
      </c>
      <c r="BT18" s="283">
        <v>1</v>
      </c>
      <c r="BU18" s="283">
        <v>1</v>
      </c>
      <c r="BV18" s="283">
        <v>1</v>
      </c>
      <c r="BW18" s="283">
        <v>1</v>
      </c>
      <c r="BX18" s="283">
        <v>1</v>
      </c>
      <c r="BY18" s="283">
        <v>1</v>
      </c>
      <c r="BZ18" s="283">
        <v>1</v>
      </c>
      <c r="CA18" s="283">
        <v>1</v>
      </c>
      <c r="CB18" s="283">
        <v>1</v>
      </c>
      <c r="CC18" s="283">
        <v>1</v>
      </c>
      <c r="CD18" s="283">
        <v>1</v>
      </c>
      <c r="CE18" s="283">
        <v>1</v>
      </c>
      <c r="CF18" s="283">
        <v>1</v>
      </c>
      <c r="CG18" s="283">
        <v>1</v>
      </c>
      <c r="CH18" s="283">
        <v>1</v>
      </c>
      <c r="CI18" s="283">
        <v>1</v>
      </c>
      <c r="CJ18" s="283">
        <v>1</v>
      </c>
      <c r="CK18" s="283">
        <v>1</v>
      </c>
      <c r="CL18" s="283">
        <v>1</v>
      </c>
      <c r="CM18" s="283">
        <v>1</v>
      </c>
      <c r="CN18" s="283">
        <v>1</v>
      </c>
      <c r="CO18" s="283">
        <v>1</v>
      </c>
      <c r="CP18" s="283">
        <v>1</v>
      </c>
      <c r="CQ18" s="283">
        <v>1</v>
      </c>
      <c r="CR18" s="283">
        <v>1</v>
      </c>
      <c r="CS18" s="283">
        <v>1</v>
      </c>
      <c r="CT18" s="283">
        <v>1</v>
      </c>
      <c r="CU18" s="283">
        <v>1</v>
      </c>
      <c r="CV18" s="283">
        <v>1</v>
      </c>
      <c r="CW18" s="283">
        <v>1</v>
      </c>
      <c r="CX18" s="283">
        <v>1</v>
      </c>
      <c r="CY18" s="283">
        <v>1</v>
      </c>
      <c r="CZ18" s="283">
        <v>1</v>
      </c>
      <c r="DA18" s="283">
        <v>1</v>
      </c>
      <c r="DB18" s="283">
        <v>1</v>
      </c>
      <c r="DC18" s="283">
        <v>1</v>
      </c>
      <c r="DD18" s="283">
        <v>1</v>
      </c>
      <c r="DE18" s="283">
        <v>1</v>
      </c>
      <c r="DF18" s="283">
        <v>1</v>
      </c>
      <c r="DG18" s="283">
        <v>1</v>
      </c>
      <c r="DH18" s="283">
        <v>1</v>
      </c>
      <c r="DI18" s="283">
        <v>1</v>
      </c>
      <c r="DJ18" s="283">
        <v>1</v>
      </c>
      <c r="DK18" s="283">
        <v>1</v>
      </c>
      <c r="DL18" s="283">
        <v>1</v>
      </c>
      <c r="DM18" s="283">
        <v>1</v>
      </c>
      <c r="DN18" s="283">
        <v>1</v>
      </c>
      <c r="DO18" s="283">
        <v>1</v>
      </c>
      <c r="DP18" s="283">
        <v>1</v>
      </c>
      <c r="DQ18" s="283">
        <v>1</v>
      </c>
      <c r="DR18" s="283">
        <v>1</v>
      </c>
      <c r="DS18" s="283">
        <v>1</v>
      </c>
      <c r="DT18" s="283">
        <v>1</v>
      </c>
      <c r="DU18" s="283">
        <v>1</v>
      </c>
      <c r="DV18" s="283">
        <v>1</v>
      </c>
      <c r="DW18" s="283">
        <v>1</v>
      </c>
      <c r="DX18" s="283">
        <v>1</v>
      </c>
      <c r="DY18" s="283">
        <v>1</v>
      </c>
      <c r="DZ18" s="283">
        <v>1</v>
      </c>
      <c r="EA18" s="283">
        <v>1</v>
      </c>
      <c r="EB18" s="283">
        <v>1</v>
      </c>
      <c r="EC18" s="287"/>
      <c r="ED18" s="287"/>
      <c r="EE18" s="287"/>
      <c r="EF18" s="287"/>
      <c r="EG18" s="287"/>
      <c r="EH18" s="287"/>
      <c r="EI18" s="287"/>
      <c r="EJ18" s="287"/>
      <c r="EK18" s="287"/>
      <c r="EL18" s="287"/>
      <c r="EM18" s="287"/>
      <c r="EN18" s="287"/>
      <c r="EO18" s="287"/>
      <c r="EP18" s="284"/>
      <c r="EQ18" s="284"/>
      <c r="ER18" s="284"/>
      <c r="ES18" s="284"/>
      <c r="ET18" s="284"/>
      <c r="EU18" s="284"/>
      <c r="EV18" s="284"/>
      <c r="EW18" s="284"/>
      <c r="EX18" s="284"/>
      <c r="EY18" s="284"/>
      <c r="EZ18" s="284"/>
      <c r="FA18" s="284"/>
      <c r="FB18" s="284"/>
      <c r="FC18" s="284"/>
      <c r="FD18" s="284"/>
      <c r="FE18" s="284"/>
      <c r="FF18" s="284"/>
      <c r="FG18" s="284"/>
      <c r="FH18" s="284"/>
      <c r="FI18" s="284"/>
      <c r="FJ18" s="284"/>
      <c r="FK18" s="284"/>
      <c r="FL18" s="284"/>
      <c r="FM18" s="284"/>
      <c r="FN18" s="284"/>
      <c r="FO18" s="284"/>
      <c r="FP18" s="284"/>
      <c r="FQ18" s="284"/>
      <c r="FR18" s="284"/>
      <c r="FS18" s="284"/>
      <c r="FT18" s="284"/>
      <c r="FU18" s="284"/>
      <c r="FV18" s="284"/>
      <c r="FW18" s="284"/>
      <c r="FX18" s="284"/>
      <c r="FY18" s="284"/>
      <c r="FZ18" s="284"/>
      <c r="GA18" s="284"/>
      <c r="GB18" s="284"/>
      <c r="GC18" s="284"/>
      <c r="GD18" s="284"/>
      <c r="GE18" s="284"/>
    </row>
    <row r="19" spans="1:187">
      <c r="A19" s="286" t="s">
        <v>126</v>
      </c>
      <c r="B19" s="286" t="s">
        <v>127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>
        <v>1</v>
      </c>
      <c r="AB19" s="283">
        <v>1</v>
      </c>
      <c r="AC19" s="283">
        <v>1</v>
      </c>
      <c r="AD19" s="283">
        <v>1</v>
      </c>
      <c r="AE19" s="283">
        <v>1</v>
      </c>
      <c r="AF19" s="283">
        <v>1</v>
      </c>
      <c r="AG19" s="283">
        <v>1</v>
      </c>
      <c r="AH19" s="283">
        <v>1</v>
      </c>
      <c r="AI19" s="283">
        <v>1</v>
      </c>
      <c r="AJ19" s="283">
        <v>1</v>
      </c>
      <c r="AK19" s="283">
        <v>1</v>
      </c>
      <c r="AL19" s="283">
        <v>1</v>
      </c>
      <c r="AM19" s="283">
        <v>1</v>
      </c>
      <c r="AN19" s="283">
        <v>1</v>
      </c>
      <c r="AO19" s="283">
        <v>1</v>
      </c>
      <c r="AP19" s="283">
        <v>1</v>
      </c>
      <c r="AQ19" s="283">
        <v>1</v>
      </c>
      <c r="AR19" s="283">
        <v>1</v>
      </c>
      <c r="AS19" s="283">
        <v>1</v>
      </c>
      <c r="AT19" s="283">
        <v>1</v>
      </c>
      <c r="AU19" s="283">
        <v>1</v>
      </c>
      <c r="AV19" s="283">
        <v>1</v>
      </c>
      <c r="AW19" s="283">
        <v>1</v>
      </c>
      <c r="AX19" s="283">
        <v>1</v>
      </c>
      <c r="AY19" s="283">
        <v>1</v>
      </c>
      <c r="AZ19" s="283">
        <v>1</v>
      </c>
      <c r="BA19" s="283">
        <v>1</v>
      </c>
      <c r="BB19" s="283">
        <v>1</v>
      </c>
      <c r="BC19" s="283">
        <v>1</v>
      </c>
      <c r="BD19" s="283">
        <v>1</v>
      </c>
      <c r="BE19" s="283">
        <v>1</v>
      </c>
      <c r="BF19" s="283">
        <v>1</v>
      </c>
      <c r="BG19" s="283">
        <v>1</v>
      </c>
      <c r="BH19" s="283">
        <v>1</v>
      </c>
      <c r="BI19" s="283">
        <v>1</v>
      </c>
      <c r="BJ19" s="283">
        <v>1</v>
      </c>
      <c r="BK19" s="283">
        <v>1</v>
      </c>
      <c r="BL19" s="283">
        <v>1</v>
      </c>
      <c r="BM19" s="283">
        <v>1</v>
      </c>
      <c r="BN19" s="283">
        <v>1</v>
      </c>
      <c r="BO19" s="283">
        <v>1</v>
      </c>
      <c r="BP19" s="283">
        <v>1</v>
      </c>
      <c r="BQ19" s="283">
        <v>1</v>
      </c>
      <c r="BR19" s="283">
        <v>1</v>
      </c>
      <c r="BS19" s="283">
        <v>1</v>
      </c>
      <c r="BT19" s="283">
        <v>1</v>
      </c>
      <c r="BU19" s="283">
        <v>1</v>
      </c>
      <c r="BV19" s="283">
        <v>1</v>
      </c>
      <c r="BW19" s="283">
        <v>1</v>
      </c>
      <c r="BX19" s="283">
        <v>1</v>
      </c>
      <c r="BY19" s="283">
        <v>1</v>
      </c>
      <c r="BZ19" s="283">
        <v>1</v>
      </c>
      <c r="CA19" s="283">
        <v>1</v>
      </c>
      <c r="CB19" s="283">
        <v>1</v>
      </c>
      <c r="CC19" s="283">
        <v>1</v>
      </c>
      <c r="CD19" s="283">
        <v>1</v>
      </c>
      <c r="CE19" s="283">
        <v>1</v>
      </c>
      <c r="CF19" s="283">
        <v>1</v>
      </c>
      <c r="CG19" s="283">
        <v>1</v>
      </c>
      <c r="CH19" s="283">
        <v>1</v>
      </c>
      <c r="CI19" s="283">
        <v>1</v>
      </c>
      <c r="CJ19" s="283">
        <v>1</v>
      </c>
      <c r="CK19" s="283">
        <v>1</v>
      </c>
      <c r="CL19" s="283">
        <v>1</v>
      </c>
      <c r="CM19" s="283">
        <v>1</v>
      </c>
      <c r="CN19" s="283">
        <v>1</v>
      </c>
      <c r="CO19" s="283">
        <v>1</v>
      </c>
      <c r="CP19" s="283">
        <v>1</v>
      </c>
      <c r="CQ19" s="283">
        <v>1</v>
      </c>
      <c r="CR19" s="283">
        <v>1</v>
      </c>
      <c r="CS19" s="283">
        <v>1</v>
      </c>
      <c r="CT19" s="283">
        <v>1</v>
      </c>
      <c r="CU19" s="283">
        <v>1</v>
      </c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283"/>
      <c r="DH19" s="283"/>
      <c r="DI19" s="283"/>
      <c r="DJ19" s="283"/>
      <c r="DK19" s="283"/>
      <c r="DL19" s="283"/>
      <c r="DM19" s="283"/>
      <c r="DN19" s="283"/>
      <c r="DO19" s="283"/>
      <c r="DP19" s="283"/>
      <c r="DQ19" s="283"/>
      <c r="DR19" s="283"/>
      <c r="DS19" s="283"/>
      <c r="DT19" s="283"/>
      <c r="DU19" s="283"/>
      <c r="DV19" s="283"/>
      <c r="DW19" s="283"/>
      <c r="DX19" s="283"/>
      <c r="DY19" s="283"/>
      <c r="DZ19" s="283"/>
      <c r="EA19" s="283"/>
      <c r="EB19" s="283"/>
      <c r="EC19" s="287"/>
      <c r="ED19" s="287"/>
      <c r="EE19" s="287"/>
      <c r="EF19" s="287"/>
      <c r="EG19" s="287"/>
      <c r="EH19" s="287"/>
      <c r="EI19" s="287"/>
      <c r="EJ19" s="287"/>
      <c r="EK19" s="287"/>
      <c r="EL19" s="287"/>
      <c r="EM19" s="287"/>
      <c r="EN19" s="287"/>
      <c r="EO19" s="287"/>
      <c r="EP19" s="284"/>
      <c r="EQ19" s="284"/>
      <c r="ER19" s="284"/>
      <c r="ES19" s="284"/>
      <c r="ET19" s="284"/>
      <c r="EU19" s="284"/>
      <c r="EV19" s="284"/>
      <c r="EW19" s="284"/>
      <c r="EX19" s="284"/>
      <c r="EY19" s="284"/>
      <c r="EZ19" s="284"/>
      <c r="FA19" s="284"/>
      <c r="FB19" s="284"/>
      <c r="FC19" s="284"/>
      <c r="FD19" s="284"/>
      <c r="FE19" s="284"/>
      <c r="FF19" s="284"/>
      <c r="FG19" s="284"/>
      <c r="FH19" s="284"/>
      <c r="FI19" s="284"/>
      <c r="FJ19" s="284"/>
      <c r="FK19" s="284"/>
      <c r="FL19" s="284"/>
      <c r="FM19" s="284"/>
      <c r="FN19" s="284"/>
      <c r="FO19" s="284"/>
      <c r="FP19" s="284"/>
      <c r="FQ19" s="284"/>
      <c r="FR19" s="284"/>
      <c r="FS19" s="284"/>
      <c r="FT19" s="284"/>
      <c r="FU19" s="284"/>
      <c r="FV19" s="284"/>
      <c r="FW19" s="284"/>
      <c r="FX19" s="284"/>
      <c r="FY19" s="284"/>
      <c r="FZ19" s="284"/>
      <c r="GA19" s="284"/>
      <c r="GB19" s="284"/>
      <c r="GC19" s="284"/>
      <c r="GD19" s="284"/>
      <c r="GE19" s="284"/>
    </row>
    <row r="20" spans="1:187">
      <c r="A20" s="286" t="s">
        <v>128</v>
      </c>
      <c r="B20" s="286" t="s">
        <v>129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>
        <v>1</v>
      </c>
      <c r="AB20" s="283">
        <v>1</v>
      </c>
      <c r="AC20" s="283">
        <v>1</v>
      </c>
      <c r="AD20" s="283">
        <v>1</v>
      </c>
      <c r="AE20" s="283">
        <v>1</v>
      </c>
      <c r="AF20" s="283">
        <v>1</v>
      </c>
      <c r="AG20" s="283">
        <v>1</v>
      </c>
      <c r="AH20" s="283">
        <v>1</v>
      </c>
      <c r="AI20" s="283">
        <v>1</v>
      </c>
      <c r="AJ20" s="283">
        <v>1</v>
      </c>
      <c r="AK20" s="283">
        <v>1</v>
      </c>
      <c r="AL20" s="283">
        <v>1</v>
      </c>
      <c r="AM20" s="283">
        <v>1</v>
      </c>
      <c r="AN20" s="283">
        <v>1</v>
      </c>
      <c r="AO20" s="283">
        <v>1</v>
      </c>
      <c r="AP20" s="283">
        <v>1</v>
      </c>
      <c r="AQ20" s="283">
        <v>1</v>
      </c>
      <c r="AR20" s="283">
        <v>1</v>
      </c>
      <c r="AS20" s="283">
        <v>1</v>
      </c>
      <c r="AT20" s="283">
        <v>1</v>
      </c>
      <c r="AU20" s="283">
        <v>1</v>
      </c>
      <c r="AV20" s="283">
        <v>1</v>
      </c>
      <c r="AW20" s="283">
        <v>1</v>
      </c>
      <c r="AX20" s="283">
        <v>1</v>
      </c>
      <c r="AY20" s="283">
        <v>1</v>
      </c>
      <c r="AZ20" s="283">
        <v>1</v>
      </c>
      <c r="BA20" s="283">
        <v>1</v>
      </c>
      <c r="BB20" s="283">
        <v>1</v>
      </c>
      <c r="BC20" s="283">
        <v>1</v>
      </c>
      <c r="BD20" s="283">
        <v>1</v>
      </c>
      <c r="BE20" s="283">
        <v>1</v>
      </c>
      <c r="BF20" s="283">
        <v>1</v>
      </c>
      <c r="BG20" s="283">
        <v>1</v>
      </c>
      <c r="BH20" s="283">
        <v>1</v>
      </c>
      <c r="BI20" s="283">
        <v>1</v>
      </c>
      <c r="BJ20" s="283">
        <v>1</v>
      </c>
      <c r="BK20" s="283">
        <v>1</v>
      </c>
      <c r="BL20" s="283">
        <v>1</v>
      </c>
      <c r="BM20" s="283">
        <v>1</v>
      </c>
      <c r="BN20" s="283">
        <v>1</v>
      </c>
      <c r="BO20" s="283">
        <v>1</v>
      </c>
      <c r="BP20" s="283">
        <v>1</v>
      </c>
      <c r="BQ20" s="283">
        <v>1</v>
      </c>
      <c r="BR20" s="283">
        <v>1</v>
      </c>
      <c r="BS20" s="283">
        <v>1</v>
      </c>
      <c r="BT20" s="283">
        <v>1</v>
      </c>
      <c r="BU20" s="283">
        <v>1</v>
      </c>
      <c r="BV20" s="283">
        <v>1</v>
      </c>
      <c r="BW20" s="283">
        <v>1</v>
      </c>
      <c r="BX20" s="283">
        <v>1</v>
      </c>
      <c r="BY20" s="283">
        <v>1</v>
      </c>
      <c r="BZ20" s="283">
        <v>1</v>
      </c>
      <c r="CA20" s="283">
        <v>1</v>
      </c>
      <c r="CB20" s="283">
        <v>1</v>
      </c>
      <c r="CC20" s="283">
        <v>1</v>
      </c>
      <c r="CD20" s="283">
        <v>1</v>
      </c>
      <c r="CE20" s="283">
        <v>1</v>
      </c>
      <c r="CF20" s="283">
        <v>1</v>
      </c>
      <c r="CG20" s="283">
        <v>1</v>
      </c>
      <c r="CH20" s="283">
        <v>1</v>
      </c>
      <c r="CI20" s="283">
        <v>1</v>
      </c>
      <c r="CJ20" s="283">
        <v>1</v>
      </c>
      <c r="CK20" s="283">
        <v>1</v>
      </c>
      <c r="CL20" s="283">
        <v>1</v>
      </c>
      <c r="CM20" s="283">
        <v>1</v>
      </c>
      <c r="CN20" s="283">
        <v>1</v>
      </c>
      <c r="CO20" s="283">
        <v>1</v>
      </c>
      <c r="CP20" s="283">
        <v>1</v>
      </c>
      <c r="CQ20" s="283">
        <v>1</v>
      </c>
      <c r="CR20" s="283">
        <v>1</v>
      </c>
      <c r="CS20" s="283">
        <v>1</v>
      </c>
      <c r="CT20" s="283">
        <v>1</v>
      </c>
      <c r="CU20" s="283">
        <v>1</v>
      </c>
      <c r="CV20" s="283">
        <v>1</v>
      </c>
      <c r="CW20" s="283">
        <v>1</v>
      </c>
      <c r="CX20" s="283">
        <v>1</v>
      </c>
      <c r="CY20" s="283">
        <v>1</v>
      </c>
      <c r="CZ20" s="283">
        <v>1</v>
      </c>
      <c r="DA20" s="283">
        <v>1</v>
      </c>
      <c r="DB20" s="283">
        <v>1</v>
      </c>
      <c r="DC20" s="283">
        <v>1</v>
      </c>
      <c r="DD20" s="283">
        <v>1</v>
      </c>
      <c r="DE20" s="283">
        <v>1</v>
      </c>
      <c r="DF20" s="283">
        <v>1</v>
      </c>
      <c r="DG20" s="283">
        <v>1</v>
      </c>
      <c r="DH20" s="283">
        <v>1</v>
      </c>
      <c r="DI20" s="283">
        <v>1</v>
      </c>
      <c r="DJ20" s="283">
        <v>1</v>
      </c>
      <c r="DK20" s="283">
        <v>1</v>
      </c>
      <c r="DL20" s="283">
        <v>1</v>
      </c>
      <c r="DM20" s="283">
        <v>1</v>
      </c>
      <c r="DN20" s="283">
        <v>1</v>
      </c>
      <c r="DO20" s="283">
        <v>1</v>
      </c>
      <c r="DP20" s="283">
        <v>1</v>
      </c>
      <c r="DQ20" s="283">
        <v>1</v>
      </c>
      <c r="DR20" s="283">
        <v>1</v>
      </c>
      <c r="DS20" s="283">
        <v>1</v>
      </c>
      <c r="DT20" s="283">
        <v>1</v>
      </c>
      <c r="DU20" s="283">
        <v>1</v>
      </c>
      <c r="DV20" s="283">
        <v>1</v>
      </c>
      <c r="DW20" s="283">
        <v>1</v>
      </c>
      <c r="DX20" s="283">
        <v>1</v>
      </c>
      <c r="DY20" s="283">
        <v>1</v>
      </c>
      <c r="DZ20" s="283">
        <v>1</v>
      </c>
      <c r="EA20" s="283">
        <v>1</v>
      </c>
      <c r="EB20" s="283">
        <v>1</v>
      </c>
      <c r="EC20" s="287"/>
      <c r="ED20" s="287"/>
      <c r="EE20" s="287"/>
      <c r="EF20" s="287"/>
      <c r="EG20" s="287"/>
      <c r="EH20" s="287"/>
      <c r="EI20" s="287"/>
      <c r="EJ20" s="287"/>
      <c r="EK20" s="287"/>
      <c r="EL20" s="287"/>
      <c r="EM20" s="287"/>
      <c r="EN20" s="287"/>
      <c r="EO20" s="287"/>
      <c r="EP20" s="284"/>
      <c r="EQ20" s="284"/>
      <c r="ER20" s="284"/>
      <c r="ES20" s="284"/>
      <c r="ET20" s="284"/>
      <c r="EU20" s="284"/>
      <c r="EV20" s="284"/>
      <c r="EW20" s="284"/>
      <c r="EX20" s="284"/>
      <c r="EY20" s="284"/>
      <c r="EZ20" s="284"/>
      <c r="FA20" s="284"/>
      <c r="FB20" s="284"/>
      <c r="FC20" s="284"/>
      <c r="FD20" s="284"/>
      <c r="FE20" s="284"/>
      <c r="FF20" s="284"/>
      <c r="FG20" s="284"/>
      <c r="FH20" s="284"/>
      <c r="FI20" s="284"/>
      <c r="FJ20" s="284"/>
      <c r="FK20" s="284"/>
      <c r="FL20" s="284"/>
      <c r="FM20" s="284"/>
      <c r="FN20" s="284"/>
      <c r="FO20" s="284"/>
      <c r="FP20" s="284"/>
      <c r="FQ20" s="284"/>
      <c r="FR20" s="284"/>
      <c r="FS20" s="284"/>
      <c r="FT20" s="284"/>
      <c r="FU20" s="284"/>
      <c r="FV20" s="284"/>
      <c r="FW20" s="284"/>
      <c r="FX20" s="284"/>
      <c r="FY20" s="284"/>
      <c r="FZ20" s="284"/>
      <c r="GA20" s="284"/>
      <c r="GB20" s="284"/>
      <c r="GC20" s="284"/>
      <c r="GD20" s="284"/>
      <c r="GE20" s="284"/>
    </row>
    <row r="21" spans="1:187">
      <c r="A21" s="286" t="s">
        <v>130</v>
      </c>
      <c r="B21" s="286" t="s">
        <v>131</v>
      </c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>
        <v>1</v>
      </c>
      <c r="AB21" s="283">
        <v>1</v>
      </c>
      <c r="AC21" s="283">
        <v>1</v>
      </c>
      <c r="AD21" s="283">
        <v>1</v>
      </c>
      <c r="AE21" s="283">
        <v>1</v>
      </c>
      <c r="AF21" s="283">
        <v>1</v>
      </c>
      <c r="AG21" s="283">
        <v>1</v>
      </c>
      <c r="AH21" s="283">
        <v>1</v>
      </c>
      <c r="AI21" s="283">
        <v>1</v>
      </c>
      <c r="AJ21" s="283">
        <v>1</v>
      </c>
      <c r="AK21" s="283">
        <v>1</v>
      </c>
      <c r="AL21" s="283">
        <v>1</v>
      </c>
      <c r="AM21" s="283">
        <v>1</v>
      </c>
      <c r="AN21" s="283">
        <v>1</v>
      </c>
      <c r="AO21" s="283">
        <v>1</v>
      </c>
      <c r="AP21" s="283">
        <v>1</v>
      </c>
      <c r="AQ21" s="283">
        <v>1</v>
      </c>
      <c r="AR21" s="283">
        <v>1</v>
      </c>
      <c r="AS21" s="283">
        <v>1</v>
      </c>
      <c r="AT21" s="283">
        <v>1</v>
      </c>
      <c r="AU21" s="283">
        <v>1</v>
      </c>
      <c r="AV21" s="283">
        <v>1</v>
      </c>
      <c r="AW21" s="283">
        <v>1</v>
      </c>
      <c r="AX21" s="283">
        <v>1</v>
      </c>
      <c r="AY21" s="283">
        <v>1</v>
      </c>
      <c r="AZ21" s="283">
        <v>1</v>
      </c>
      <c r="BA21" s="283">
        <v>1</v>
      </c>
      <c r="BB21" s="283">
        <v>1</v>
      </c>
      <c r="BC21" s="283">
        <v>1</v>
      </c>
      <c r="BD21" s="283">
        <v>1</v>
      </c>
      <c r="BE21" s="283">
        <v>1</v>
      </c>
      <c r="BF21" s="283">
        <v>1</v>
      </c>
      <c r="BG21" s="283">
        <v>1</v>
      </c>
      <c r="BH21" s="283">
        <v>1</v>
      </c>
      <c r="BI21" s="283">
        <v>1</v>
      </c>
      <c r="BJ21" s="283">
        <v>1</v>
      </c>
      <c r="BK21" s="283">
        <v>1</v>
      </c>
      <c r="BL21" s="283">
        <v>1</v>
      </c>
      <c r="BM21" s="283">
        <v>1</v>
      </c>
      <c r="BN21" s="283">
        <v>1</v>
      </c>
      <c r="BO21" s="283">
        <v>1</v>
      </c>
      <c r="BP21" s="283">
        <v>1</v>
      </c>
      <c r="BQ21" s="283">
        <v>1</v>
      </c>
      <c r="BR21" s="283">
        <v>1</v>
      </c>
      <c r="BS21" s="283">
        <v>1</v>
      </c>
      <c r="BT21" s="283">
        <v>1</v>
      </c>
      <c r="BU21" s="283">
        <v>1</v>
      </c>
      <c r="BV21" s="283">
        <v>1</v>
      </c>
      <c r="BW21" s="283">
        <v>1</v>
      </c>
      <c r="BX21" s="283">
        <v>1</v>
      </c>
      <c r="BY21" s="283">
        <v>1</v>
      </c>
      <c r="BZ21" s="283">
        <v>1</v>
      </c>
      <c r="CA21" s="283">
        <v>1</v>
      </c>
      <c r="CB21" s="283">
        <v>1</v>
      </c>
      <c r="CC21" s="283">
        <v>1</v>
      </c>
      <c r="CD21" s="283">
        <v>1</v>
      </c>
      <c r="CE21" s="283">
        <v>1</v>
      </c>
      <c r="CF21" s="283">
        <v>1</v>
      </c>
      <c r="CG21" s="283">
        <v>1</v>
      </c>
      <c r="CH21" s="283">
        <v>1</v>
      </c>
      <c r="CI21" s="283">
        <v>1</v>
      </c>
      <c r="CJ21" s="283">
        <v>1</v>
      </c>
      <c r="CK21" s="283">
        <v>1</v>
      </c>
      <c r="CL21" s="283">
        <v>1</v>
      </c>
      <c r="CM21" s="283">
        <v>1</v>
      </c>
      <c r="CN21" s="283">
        <v>1</v>
      </c>
      <c r="CO21" s="283">
        <v>1</v>
      </c>
      <c r="CP21" s="283">
        <v>1</v>
      </c>
      <c r="CQ21" s="283">
        <v>1</v>
      </c>
      <c r="CR21" s="283">
        <v>1</v>
      </c>
      <c r="CS21" s="283">
        <v>1</v>
      </c>
      <c r="CT21" s="283">
        <v>1</v>
      </c>
      <c r="CU21" s="283">
        <v>1</v>
      </c>
      <c r="CV21" s="283">
        <v>1</v>
      </c>
      <c r="CW21" s="283">
        <v>1</v>
      </c>
      <c r="CX21" s="283">
        <v>1</v>
      </c>
      <c r="CY21" s="283">
        <v>1</v>
      </c>
      <c r="CZ21" s="283">
        <v>1</v>
      </c>
      <c r="DA21" s="283">
        <v>1</v>
      </c>
      <c r="DB21" s="283">
        <v>1</v>
      </c>
      <c r="DC21" s="283">
        <v>1</v>
      </c>
      <c r="DD21" s="283">
        <v>1</v>
      </c>
      <c r="DE21" s="283">
        <v>1</v>
      </c>
      <c r="DF21" s="283">
        <v>1</v>
      </c>
      <c r="DG21" s="283">
        <v>1</v>
      </c>
      <c r="DH21" s="283">
        <v>1</v>
      </c>
      <c r="DI21" s="283">
        <v>1</v>
      </c>
      <c r="DJ21" s="283">
        <v>1</v>
      </c>
      <c r="DK21" s="283">
        <v>1</v>
      </c>
      <c r="DL21" s="283">
        <v>1</v>
      </c>
      <c r="DM21" s="283">
        <v>1</v>
      </c>
      <c r="DN21" s="283">
        <v>1</v>
      </c>
      <c r="DO21" s="283">
        <v>1</v>
      </c>
      <c r="DP21" s="283">
        <v>1</v>
      </c>
      <c r="DQ21" s="283">
        <v>1</v>
      </c>
      <c r="DR21" s="283">
        <v>1</v>
      </c>
      <c r="DS21" s="283">
        <v>1</v>
      </c>
      <c r="DT21" s="283">
        <v>1</v>
      </c>
      <c r="DU21" s="283">
        <v>1</v>
      </c>
      <c r="DV21" s="283">
        <v>1</v>
      </c>
      <c r="DW21" s="283">
        <v>1</v>
      </c>
      <c r="DX21" s="283">
        <v>1</v>
      </c>
      <c r="DY21" s="283">
        <v>1</v>
      </c>
      <c r="DZ21" s="283">
        <v>1</v>
      </c>
      <c r="EA21" s="283">
        <v>1</v>
      </c>
      <c r="EB21" s="283">
        <v>1</v>
      </c>
      <c r="EC21" s="287"/>
      <c r="ED21" s="287"/>
      <c r="EE21" s="287"/>
      <c r="EF21" s="287"/>
      <c r="EG21" s="287"/>
      <c r="EH21" s="287"/>
      <c r="EI21" s="287"/>
      <c r="EJ21" s="287"/>
      <c r="EK21" s="287"/>
      <c r="EL21" s="287"/>
      <c r="EM21" s="287"/>
      <c r="EN21" s="287"/>
      <c r="EO21" s="287"/>
      <c r="EP21" s="284"/>
      <c r="EQ21" s="284"/>
      <c r="ER21" s="284"/>
      <c r="ES21" s="284"/>
      <c r="ET21" s="284"/>
      <c r="EU21" s="284"/>
      <c r="EV21" s="284"/>
      <c r="EW21" s="284"/>
      <c r="EX21" s="284"/>
      <c r="EY21" s="284"/>
      <c r="EZ21" s="284"/>
      <c r="FA21" s="284"/>
      <c r="FB21" s="284"/>
      <c r="FC21" s="284"/>
      <c r="FD21" s="284"/>
      <c r="FE21" s="284"/>
      <c r="FF21" s="284"/>
      <c r="FG21" s="284"/>
      <c r="FH21" s="284"/>
      <c r="FI21" s="284"/>
      <c r="FJ21" s="284"/>
      <c r="FK21" s="284"/>
      <c r="FL21" s="284"/>
      <c r="FM21" s="284"/>
      <c r="FN21" s="284"/>
      <c r="FO21" s="284"/>
      <c r="FP21" s="284"/>
      <c r="FQ21" s="284"/>
      <c r="FR21" s="284"/>
      <c r="FS21" s="284"/>
      <c r="FT21" s="284"/>
      <c r="FU21" s="284"/>
      <c r="FV21" s="284"/>
      <c r="FW21" s="284"/>
      <c r="FX21" s="284"/>
      <c r="FY21" s="284"/>
      <c r="FZ21" s="284"/>
      <c r="GA21" s="284"/>
      <c r="GB21" s="284"/>
      <c r="GC21" s="284"/>
      <c r="GD21" s="284"/>
      <c r="GE21" s="284"/>
    </row>
    <row r="22" spans="1:187">
      <c r="A22" s="286" t="s">
        <v>130</v>
      </c>
      <c r="B22" s="286" t="s">
        <v>131</v>
      </c>
      <c r="C22" s="283"/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>
        <v>1</v>
      </c>
      <c r="AB22" s="283">
        <v>1</v>
      </c>
      <c r="AC22" s="283">
        <v>1</v>
      </c>
      <c r="AD22" s="283">
        <v>1</v>
      </c>
      <c r="AE22" s="283">
        <v>1</v>
      </c>
      <c r="AF22" s="283">
        <v>1</v>
      </c>
      <c r="AG22" s="283">
        <v>1</v>
      </c>
      <c r="AH22" s="283">
        <v>1</v>
      </c>
      <c r="AI22" s="283">
        <v>1</v>
      </c>
      <c r="AJ22" s="283">
        <v>1</v>
      </c>
      <c r="AK22" s="283">
        <v>1</v>
      </c>
      <c r="AL22" s="283">
        <v>1</v>
      </c>
      <c r="AM22" s="283">
        <v>1</v>
      </c>
      <c r="AN22" s="283">
        <v>1</v>
      </c>
      <c r="AO22" s="283">
        <v>1</v>
      </c>
      <c r="AP22" s="283">
        <v>1</v>
      </c>
      <c r="AQ22" s="283">
        <v>1</v>
      </c>
      <c r="AR22" s="283">
        <v>1</v>
      </c>
      <c r="AS22" s="283">
        <v>1</v>
      </c>
      <c r="AT22" s="283">
        <v>1</v>
      </c>
      <c r="AU22" s="283">
        <v>1</v>
      </c>
      <c r="AV22" s="283">
        <v>1</v>
      </c>
      <c r="AW22" s="283">
        <v>1</v>
      </c>
      <c r="AX22" s="283">
        <v>1</v>
      </c>
      <c r="AY22" s="283">
        <v>1</v>
      </c>
      <c r="AZ22" s="283">
        <v>1</v>
      </c>
      <c r="BA22" s="283">
        <v>1</v>
      </c>
      <c r="BB22" s="283">
        <v>1</v>
      </c>
      <c r="BC22" s="283">
        <v>1</v>
      </c>
      <c r="BD22" s="283">
        <v>1</v>
      </c>
      <c r="BE22" s="283">
        <v>1</v>
      </c>
      <c r="BF22" s="283">
        <v>1</v>
      </c>
      <c r="BG22" s="283">
        <v>1</v>
      </c>
      <c r="BH22" s="283">
        <v>1</v>
      </c>
      <c r="BI22" s="283">
        <v>1</v>
      </c>
      <c r="BJ22" s="283">
        <v>1</v>
      </c>
      <c r="BK22" s="283">
        <v>1</v>
      </c>
      <c r="BL22" s="283">
        <v>1</v>
      </c>
      <c r="BM22" s="283">
        <v>1</v>
      </c>
      <c r="BN22" s="283">
        <v>1</v>
      </c>
      <c r="BO22" s="283">
        <v>1</v>
      </c>
      <c r="BP22" s="283">
        <v>1</v>
      </c>
      <c r="BQ22" s="283">
        <v>1</v>
      </c>
      <c r="BR22" s="283">
        <v>1</v>
      </c>
      <c r="BS22" s="283">
        <v>1</v>
      </c>
      <c r="BT22" s="283">
        <v>1</v>
      </c>
      <c r="BU22" s="283">
        <v>1</v>
      </c>
      <c r="BV22" s="283">
        <v>1</v>
      </c>
      <c r="BW22" s="283">
        <v>1</v>
      </c>
      <c r="BX22" s="283">
        <v>1</v>
      </c>
      <c r="BY22" s="283">
        <v>1</v>
      </c>
      <c r="BZ22" s="283">
        <v>1</v>
      </c>
      <c r="CA22" s="283">
        <v>1</v>
      </c>
      <c r="CB22" s="283">
        <v>1</v>
      </c>
      <c r="CC22" s="283">
        <v>1</v>
      </c>
      <c r="CD22" s="283">
        <v>1</v>
      </c>
      <c r="CE22" s="283">
        <v>1</v>
      </c>
      <c r="CF22" s="283">
        <v>1</v>
      </c>
      <c r="CG22" s="283">
        <v>1</v>
      </c>
      <c r="CH22" s="283">
        <v>1</v>
      </c>
      <c r="CI22" s="283">
        <v>1</v>
      </c>
      <c r="CJ22" s="283">
        <v>1</v>
      </c>
      <c r="CK22" s="283">
        <v>1</v>
      </c>
      <c r="CL22" s="283">
        <v>1</v>
      </c>
      <c r="CM22" s="283">
        <v>1</v>
      </c>
      <c r="CN22" s="283">
        <v>1</v>
      </c>
      <c r="CO22" s="283">
        <v>1</v>
      </c>
      <c r="CP22" s="283">
        <v>1</v>
      </c>
      <c r="CQ22" s="283">
        <v>1</v>
      </c>
      <c r="CR22" s="283">
        <v>1</v>
      </c>
      <c r="CS22" s="283">
        <v>1</v>
      </c>
      <c r="CT22" s="283">
        <v>1</v>
      </c>
      <c r="CU22" s="283">
        <v>1</v>
      </c>
      <c r="CV22" s="283"/>
      <c r="CW22" s="283"/>
      <c r="CX22" s="283"/>
      <c r="CY22" s="283"/>
      <c r="CZ22" s="283"/>
      <c r="DA22" s="283"/>
      <c r="DB22" s="283"/>
      <c r="DC22" s="283"/>
      <c r="DD22" s="283"/>
      <c r="DE22" s="283"/>
      <c r="DF22" s="283"/>
      <c r="DG22" s="283"/>
      <c r="DH22" s="283"/>
      <c r="DI22" s="283"/>
      <c r="DJ22" s="283"/>
      <c r="DK22" s="283"/>
      <c r="DL22" s="283"/>
      <c r="DM22" s="283"/>
      <c r="DN22" s="283"/>
      <c r="DO22" s="283"/>
      <c r="DP22" s="283"/>
      <c r="DQ22" s="283"/>
      <c r="DR22" s="283"/>
      <c r="DS22" s="283"/>
      <c r="DT22" s="283"/>
      <c r="DU22" s="283"/>
      <c r="DV22" s="283"/>
      <c r="DW22" s="283"/>
      <c r="DX22" s="283"/>
      <c r="DY22" s="283"/>
      <c r="DZ22" s="283"/>
      <c r="EA22" s="283"/>
      <c r="EB22" s="283"/>
      <c r="EC22" s="287"/>
      <c r="ED22" s="287"/>
      <c r="EE22" s="287"/>
      <c r="EF22" s="287"/>
      <c r="EG22" s="287"/>
      <c r="EH22" s="287"/>
      <c r="EI22" s="287"/>
      <c r="EJ22" s="287"/>
      <c r="EK22" s="287"/>
      <c r="EL22" s="287"/>
      <c r="EM22" s="287"/>
      <c r="EN22" s="287"/>
      <c r="EO22" s="287"/>
      <c r="EP22" s="284"/>
      <c r="EQ22" s="284"/>
      <c r="ER22" s="284"/>
      <c r="ES22" s="284"/>
      <c r="ET22" s="284"/>
      <c r="EU22" s="284"/>
      <c r="EV22" s="284"/>
      <c r="EW22" s="284"/>
      <c r="EX22" s="284"/>
      <c r="EY22" s="284"/>
      <c r="EZ22" s="284"/>
      <c r="FA22" s="284"/>
      <c r="FB22" s="284"/>
      <c r="FC22" s="284"/>
      <c r="FD22" s="284"/>
      <c r="FE22" s="284"/>
      <c r="FF22" s="284"/>
      <c r="FG22" s="284"/>
      <c r="FH22" s="284"/>
      <c r="FI22" s="284"/>
      <c r="FJ22" s="284"/>
      <c r="FK22" s="284"/>
      <c r="FL22" s="284"/>
      <c r="FM22" s="284"/>
      <c r="FN22" s="284"/>
      <c r="FO22" s="284"/>
      <c r="FP22" s="284"/>
      <c r="FQ22" s="284"/>
      <c r="FR22" s="284"/>
      <c r="FS22" s="284"/>
      <c r="FT22" s="284"/>
      <c r="FU22" s="284"/>
      <c r="FV22" s="284"/>
      <c r="FW22" s="284"/>
      <c r="FX22" s="284"/>
      <c r="FY22" s="284"/>
      <c r="FZ22" s="284"/>
      <c r="GA22" s="284"/>
      <c r="GB22" s="284"/>
      <c r="GC22" s="284"/>
      <c r="GD22" s="284"/>
      <c r="GE22" s="284"/>
    </row>
    <row r="23" spans="1:187" s="289" customFormat="1">
      <c r="A23" s="288" t="s">
        <v>132</v>
      </c>
      <c r="B23" s="288"/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84"/>
      <c r="AP23" s="284"/>
      <c r="AQ23" s="284"/>
      <c r="AR23" s="284"/>
      <c r="AS23" s="284"/>
      <c r="AT23" s="284"/>
      <c r="AU23" s="284"/>
      <c r="AV23" s="284"/>
      <c r="AW23" s="284"/>
      <c r="AX23" s="284"/>
      <c r="AY23" s="284"/>
      <c r="AZ23" s="284"/>
      <c r="BA23" s="284"/>
      <c r="BB23" s="284"/>
      <c r="BC23" s="284"/>
      <c r="BD23" s="284"/>
      <c r="BE23" s="284"/>
      <c r="BF23" s="284"/>
      <c r="BG23" s="284"/>
      <c r="BH23" s="284"/>
      <c r="BI23" s="284"/>
      <c r="BJ23" s="284"/>
      <c r="BK23" s="284"/>
      <c r="BL23" s="284"/>
      <c r="BM23" s="284"/>
      <c r="BN23" s="284"/>
      <c r="BO23" s="284"/>
      <c r="BP23" s="284"/>
      <c r="BQ23" s="284"/>
      <c r="BR23" s="284"/>
      <c r="BS23" s="284"/>
      <c r="BT23" s="284"/>
      <c r="BU23" s="284"/>
      <c r="BV23" s="284"/>
      <c r="BW23" s="284"/>
      <c r="BX23" s="284"/>
      <c r="BY23" s="284"/>
      <c r="BZ23" s="284"/>
      <c r="CA23" s="284"/>
      <c r="CB23" s="284"/>
      <c r="CC23" s="284"/>
      <c r="CD23" s="284"/>
      <c r="CE23" s="284"/>
      <c r="CF23" s="284"/>
      <c r="CG23" s="284"/>
      <c r="CH23" s="284"/>
      <c r="CI23" s="284"/>
      <c r="CJ23" s="284"/>
      <c r="CK23" s="284"/>
      <c r="CL23" s="284"/>
      <c r="CM23" s="284"/>
      <c r="CN23" s="284"/>
      <c r="CO23" s="284"/>
      <c r="CP23" s="284"/>
      <c r="CQ23" s="284"/>
      <c r="CR23" s="284"/>
      <c r="CS23" s="284"/>
      <c r="CT23" s="284"/>
      <c r="CU23" s="284"/>
      <c r="CV23" s="284"/>
      <c r="CW23" s="284"/>
      <c r="CX23" s="284"/>
      <c r="CY23" s="284"/>
      <c r="CZ23" s="284"/>
      <c r="DA23" s="284"/>
      <c r="DB23" s="284"/>
      <c r="DC23" s="284"/>
      <c r="DD23" s="284"/>
      <c r="DE23" s="284"/>
      <c r="DF23" s="284"/>
      <c r="DG23" s="284"/>
      <c r="DH23" s="284"/>
      <c r="DI23" s="284"/>
      <c r="DJ23" s="284"/>
      <c r="DK23" s="284"/>
      <c r="DL23" s="284"/>
      <c r="DM23" s="284"/>
      <c r="DN23" s="284"/>
      <c r="DO23" s="284"/>
      <c r="DP23" s="284"/>
      <c r="DQ23" s="284"/>
      <c r="DR23" s="284"/>
      <c r="DS23" s="284"/>
      <c r="DT23" s="284"/>
      <c r="DU23" s="284"/>
      <c r="DV23" s="284"/>
      <c r="DW23" s="284"/>
      <c r="DX23" s="284"/>
      <c r="DY23" s="284"/>
      <c r="DZ23" s="284"/>
      <c r="EA23" s="284"/>
      <c r="EB23" s="284"/>
      <c r="EC23" s="284"/>
      <c r="ED23" s="284"/>
      <c r="EE23" s="284"/>
      <c r="EF23" s="284"/>
      <c r="EG23" s="284"/>
      <c r="EH23" s="284"/>
      <c r="EI23" s="284"/>
      <c r="EJ23" s="284"/>
      <c r="EK23" s="284"/>
      <c r="EL23" s="284"/>
      <c r="EM23" s="284"/>
      <c r="EN23" s="284"/>
      <c r="EO23" s="284"/>
      <c r="EP23" s="284"/>
      <c r="EQ23" s="284"/>
      <c r="ER23" s="284"/>
      <c r="ES23" s="284"/>
      <c r="ET23" s="284"/>
      <c r="EU23" s="284"/>
      <c r="EV23" s="284"/>
      <c r="EW23" s="284"/>
      <c r="EX23" s="284"/>
      <c r="EY23" s="284"/>
      <c r="EZ23" s="284"/>
      <c r="FA23" s="284"/>
      <c r="FB23" s="284"/>
      <c r="FC23" s="284"/>
      <c r="FD23" s="284"/>
      <c r="FE23" s="284"/>
      <c r="FF23" s="284"/>
      <c r="FG23" s="284"/>
      <c r="FH23" s="284"/>
      <c r="FI23" s="284"/>
      <c r="FJ23" s="284"/>
      <c r="FK23" s="284"/>
      <c r="FL23" s="284"/>
      <c r="FM23" s="284"/>
      <c r="FN23" s="284"/>
      <c r="FO23" s="284"/>
      <c r="FP23" s="284"/>
      <c r="FQ23" s="284"/>
      <c r="FR23" s="284"/>
      <c r="FS23" s="284"/>
      <c r="FT23" s="284"/>
      <c r="FU23" s="284"/>
      <c r="FV23" s="284"/>
      <c r="FW23" s="284"/>
      <c r="FX23" s="284"/>
      <c r="FY23" s="284"/>
      <c r="FZ23" s="284"/>
      <c r="GA23" s="284"/>
      <c r="GB23" s="284"/>
      <c r="GC23" s="284"/>
      <c r="GD23" s="284"/>
      <c r="GE23" s="284"/>
    </row>
    <row r="24" spans="1:187">
      <c r="A24" s="286" t="s">
        <v>133</v>
      </c>
      <c r="B24" s="286" t="s">
        <v>134</v>
      </c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>
        <v>1</v>
      </c>
      <c r="BZ24" s="283">
        <v>1</v>
      </c>
      <c r="CA24" s="283">
        <v>1</v>
      </c>
      <c r="CB24" s="283">
        <v>1</v>
      </c>
      <c r="CC24" s="283">
        <v>1</v>
      </c>
      <c r="CD24" s="283">
        <v>1</v>
      </c>
      <c r="CE24" s="283">
        <v>1</v>
      </c>
      <c r="CF24" s="283">
        <v>1</v>
      </c>
      <c r="CG24" s="283">
        <v>1</v>
      </c>
      <c r="CH24" s="283">
        <v>1</v>
      </c>
      <c r="CI24" s="283">
        <v>1</v>
      </c>
      <c r="CJ24" s="283">
        <v>1</v>
      </c>
      <c r="CK24" s="283">
        <v>1</v>
      </c>
      <c r="CL24" s="283">
        <v>1</v>
      </c>
      <c r="CM24" s="283">
        <v>1</v>
      </c>
      <c r="CN24" s="283">
        <v>1</v>
      </c>
      <c r="CO24" s="283">
        <v>1</v>
      </c>
      <c r="CP24" s="283">
        <v>1</v>
      </c>
      <c r="CQ24" s="283">
        <v>1</v>
      </c>
      <c r="CR24" s="283">
        <v>1</v>
      </c>
      <c r="CS24" s="283">
        <v>1</v>
      </c>
      <c r="CT24" s="283">
        <v>1</v>
      </c>
      <c r="CU24" s="283">
        <v>1</v>
      </c>
      <c r="CV24" s="283">
        <v>1</v>
      </c>
      <c r="CW24" s="283">
        <v>1</v>
      </c>
      <c r="CX24" s="283">
        <v>1</v>
      </c>
      <c r="CY24" s="283">
        <v>1</v>
      </c>
      <c r="CZ24" s="283">
        <v>1</v>
      </c>
      <c r="DA24" s="283">
        <v>1</v>
      </c>
      <c r="DB24" s="283">
        <v>1</v>
      </c>
      <c r="DC24" s="283">
        <v>1</v>
      </c>
      <c r="DD24" s="283">
        <v>1</v>
      </c>
      <c r="DE24" s="283">
        <v>1</v>
      </c>
      <c r="DF24" s="283">
        <v>1</v>
      </c>
      <c r="DG24" s="283">
        <v>1</v>
      </c>
      <c r="DH24" s="283">
        <v>1</v>
      </c>
      <c r="DI24" s="283">
        <v>1</v>
      </c>
      <c r="DJ24" s="283">
        <v>1</v>
      </c>
      <c r="DK24" s="283">
        <v>1</v>
      </c>
      <c r="DL24" s="283">
        <v>1</v>
      </c>
      <c r="DM24" s="283">
        <v>1</v>
      </c>
      <c r="DN24" s="283">
        <v>1</v>
      </c>
      <c r="DO24" s="283">
        <v>1</v>
      </c>
      <c r="DP24" s="283">
        <v>1</v>
      </c>
      <c r="DQ24" s="283">
        <v>1</v>
      </c>
      <c r="DR24" s="283">
        <v>1</v>
      </c>
      <c r="DS24" s="283">
        <v>1</v>
      </c>
      <c r="DT24" s="283">
        <v>1</v>
      </c>
      <c r="DU24" s="283">
        <v>1</v>
      </c>
      <c r="DV24" s="283">
        <v>1</v>
      </c>
      <c r="DW24" s="283">
        <v>1</v>
      </c>
      <c r="DX24" s="283">
        <v>1</v>
      </c>
      <c r="DY24" s="283">
        <v>1</v>
      </c>
      <c r="DZ24" s="283">
        <v>1</v>
      </c>
      <c r="EA24" s="283">
        <v>1</v>
      </c>
      <c r="EB24" s="283">
        <v>1</v>
      </c>
      <c r="EC24" s="283">
        <v>1</v>
      </c>
      <c r="ED24" s="283"/>
      <c r="EE24" s="283"/>
      <c r="EF24" s="283"/>
      <c r="EG24" s="283"/>
      <c r="EH24" s="283"/>
      <c r="EI24" s="283"/>
      <c r="EJ24" s="283"/>
      <c r="EK24" s="283"/>
      <c r="EL24" s="283"/>
      <c r="EM24" s="283"/>
      <c r="EN24" s="283"/>
      <c r="EO24" s="283"/>
      <c r="EP24" s="284"/>
      <c r="EQ24" s="284"/>
      <c r="ER24" s="284"/>
      <c r="ES24" s="284"/>
      <c r="ET24" s="284"/>
      <c r="EU24" s="284"/>
      <c r="EV24" s="284"/>
      <c r="EW24" s="284"/>
      <c r="EX24" s="284"/>
      <c r="EY24" s="284"/>
      <c r="EZ24" s="284"/>
      <c r="FA24" s="284"/>
      <c r="FB24" s="284"/>
      <c r="FC24" s="284"/>
      <c r="FD24" s="284"/>
      <c r="FE24" s="284"/>
      <c r="FF24" s="284"/>
      <c r="FG24" s="284"/>
      <c r="FH24" s="284"/>
      <c r="FI24" s="284"/>
      <c r="FJ24" s="284"/>
      <c r="FK24" s="284"/>
      <c r="FL24" s="284"/>
      <c r="FM24" s="284"/>
      <c r="FN24" s="284"/>
      <c r="FO24" s="284"/>
      <c r="FP24" s="284"/>
      <c r="FQ24" s="284"/>
      <c r="FR24" s="284"/>
      <c r="FS24" s="284"/>
      <c r="FT24" s="284"/>
      <c r="FU24" s="284"/>
      <c r="FV24" s="284"/>
      <c r="FW24" s="284"/>
      <c r="FX24" s="284"/>
      <c r="FY24" s="284"/>
      <c r="FZ24" s="284"/>
      <c r="GA24" s="284"/>
      <c r="GB24" s="284"/>
      <c r="GC24" s="284"/>
      <c r="GD24" s="284"/>
      <c r="GE24" s="284"/>
    </row>
    <row r="25" spans="1:187">
      <c r="A25" s="286" t="s">
        <v>135</v>
      </c>
      <c r="B25" s="282" t="s">
        <v>136</v>
      </c>
      <c r="C25" s="283">
        <v>1</v>
      </c>
      <c r="D25" s="283">
        <v>1</v>
      </c>
      <c r="E25" s="283">
        <v>1</v>
      </c>
      <c r="F25" s="283">
        <v>1</v>
      </c>
      <c r="G25" s="283">
        <v>1</v>
      </c>
      <c r="H25" s="283">
        <v>1</v>
      </c>
      <c r="I25" s="283">
        <v>1</v>
      </c>
      <c r="J25" s="283">
        <v>1</v>
      </c>
      <c r="K25" s="283">
        <v>1</v>
      </c>
      <c r="L25" s="283">
        <v>1</v>
      </c>
      <c r="M25" s="283">
        <v>1</v>
      </c>
      <c r="N25" s="283">
        <v>1</v>
      </c>
      <c r="O25" s="283">
        <v>1</v>
      </c>
      <c r="P25" s="283">
        <v>1</v>
      </c>
      <c r="Q25" s="283">
        <v>1</v>
      </c>
      <c r="R25" s="283">
        <v>1</v>
      </c>
      <c r="S25" s="283">
        <v>1</v>
      </c>
      <c r="T25" s="283">
        <v>1</v>
      </c>
      <c r="U25" s="283">
        <v>1</v>
      </c>
      <c r="V25" s="283">
        <v>1</v>
      </c>
      <c r="W25" s="283">
        <v>1</v>
      </c>
      <c r="X25" s="283">
        <v>1</v>
      </c>
      <c r="Y25" s="283">
        <v>1</v>
      </c>
      <c r="Z25" s="283">
        <v>1</v>
      </c>
      <c r="AA25" s="283">
        <v>1</v>
      </c>
      <c r="AB25" s="283">
        <v>1</v>
      </c>
      <c r="AC25" s="283">
        <v>1</v>
      </c>
      <c r="AD25" s="283">
        <v>1</v>
      </c>
      <c r="AE25" s="283">
        <v>1</v>
      </c>
      <c r="AF25" s="283">
        <v>1</v>
      </c>
      <c r="AG25" s="283">
        <v>1</v>
      </c>
      <c r="AH25" s="283">
        <v>1</v>
      </c>
      <c r="AI25" s="283">
        <v>1</v>
      </c>
      <c r="AJ25" s="283">
        <v>1</v>
      </c>
      <c r="AK25" s="283">
        <v>1</v>
      </c>
      <c r="AL25" s="283">
        <v>1</v>
      </c>
      <c r="AM25" s="283">
        <v>1</v>
      </c>
      <c r="AN25" s="283">
        <v>1</v>
      </c>
      <c r="AO25" s="283">
        <v>1</v>
      </c>
      <c r="AP25" s="283">
        <v>1</v>
      </c>
      <c r="AQ25" s="283">
        <v>1</v>
      </c>
      <c r="AR25" s="283">
        <v>1</v>
      </c>
      <c r="AS25" s="283">
        <v>1</v>
      </c>
      <c r="AT25" s="283">
        <v>1</v>
      </c>
      <c r="AU25" s="283">
        <v>1</v>
      </c>
      <c r="AV25" s="283">
        <v>1</v>
      </c>
      <c r="AW25" s="283">
        <v>1</v>
      </c>
      <c r="AX25" s="283">
        <v>1</v>
      </c>
      <c r="AY25" s="283">
        <v>1</v>
      </c>
      <c r="AZ25" s="283">
        <v>1</v>
      </c>
      <c r="BA25" s="283">
        <v>1</v>
      </c>
      <c r="BB25" s="283">
        <v>1</v>
      </c>
      <c r="BC25" s="283">
        <v>1</v>
      </c>
      <c r="BD25" s="283">
        <v>1</v>
      </c>
      <c r="BE25" s="283">
        <v>1</v>
      </c>
      <c r="BF25" s="283">
        <v>1</v>
      </c>
      <c r="BG25" s="283">
        <v>1</v>
      </c>
      <c r="BH25" s="283">
        <v>1</v>
      </c>
      <c r="BI25" s="283">
        <v>1</v>
      </c>
      <c r="BJ25" s="283">
        <v>1</v>
      </c>
      <c r="BK25" s="283">
        <v>1</v>
      </c>
      <c r="BL25" s="283">
        <v>1</v>
      </c>
      <c r="BM25" s="283">
        <v>1</v>
      </c>
      <c r="BN25" s="283">
        <v>1</v>
      </c>
      <c r="BO25" s="283">
        <v>1</v>
      </c>
      <c r="BP25" s="283">
        <v>1</v>
      </c>
      <c r="BQ25" s="283">
        <v>1</v>
      </c>
      <c r="BR25" s="283">
        <v>1</v>
      </c>
      <c r="BS25" s="283">
        <v>1</v>
      </c>
      <c r="BT25" s="283">
        <v>1</v>
      </c>
      <c r="BU25" s="283">
        <v>1</v>
      </c>
      <c r="BV25" s="283">
        <v>1</v>
      </c>
      <c r="BW25" s="283">
        <v>1</v>
      </c>
      <c r="BX25" s="283">
        <v>1</v>
      </c>
      <c r="BY25" s="283">
        <v>1</v>
      </c>
      <c r="BZ25" s="283">
        <v>1</v>
      </c>
      <c r="CA25" s="283">
        <v>1</v>
      </c>
      <c r="CB25" s="283">
        <v>1</v>
      </c>
      <c r="CC25" s="283">
        <v>1</v>
      </c>
      <c r="CD25" s="283">
        <v>1</v>
      </c>
      <c r="CE25" s="283">
        <v>1</v>
      </c>
      <c r="CF25" s="283">
        <v>1</v>
      </c>
      <c r="CG25" s="283">
        <v>1</v>
      </c>
      <c r="CH25" s="283">
        <v>1</v>
      </c>
      <c r="CI25" s="283">
        <v>1</v>
      </c>
      <c r="CJ25" s="283">
        <v>1</v>
      </c>
      <c r="CK25" s="283">
        <v>1</v>
      </c>
      <c r="CL25" s="283">
        <v>1</v>
      </c>
      <c r="CM25" s="283">
        <v>1</v>
      </c>
      <c r="CN25" s="283">
        <v>1</v>
      </c>
      <c r="CO25" s="283">
        <v>1</v>
      </c>
      <c r="CP25" s="283">
        <v>1</v>
      </c>
      <c r="CQ25" s="283">
        <v>1</v>
      </c>
      <c r="CR25" s="283">
        <v>1</v>
      </c>
      <c r="CS25" s="283">
        <v>1</v>
      </c>
      <c r="CT25" s="283">
        <v>1</v>
      </c>
      <c r="CU25" s="283">
        <v>1</v>
      </c>
      <c r="CV25" s="283">
        <v>1</v>
      </c>
      <c r="CW25" s="283">
        <v>1</v>
      </c>
      <c r="CX25" s="283">
        <v>1</v>
      </c>
      <c r="CY25" s="283">
        <v>1</v>
      </c>
      <c r="CZ25" s="283">
        <v>1</v>
      </c>
      <c r="DA25" s="283">
        <v>1</v>
      </c>
      <c r="DB25" s="283">
        <v>1</v>
      </c>
      <c r="DC25" s="283">
        <v>1</v>
      </c>
      <c r="DD25" s="283">
        <v>1</v>
      </c>
      <c r="DE25" s="283">
        <v>1</v>
      </c>
      <c r="DF25" s="283">
        <v>1</v>
      </c>
      <c r="DG25" s="283">
        <v>1</v>
      </c>
      <c r="DH25" s="283">
        <v>1</v>
      </c>
      <c r="DI25" s="283">
        <v>1</v>
      </c>
      <c r="DJ25" s="283">
        <v>1</v>
      </c>
      <c r="DK25" s="283">
        <v>1</v>
      </c>
      <c r="DL25" s="283">
        <v>1</v>
      </c>
      <c r="DM25" s="283">
        <v>1</v>
      </c>
      <c r="DN25" s="283">
        <v>1</v>
      </c>
      <c r="DO25" s="283">
        <v>1</v>
      </c>
      <c r="DP25" s="283">
        <v>1</v>
      </c>
      <c r="DQ25" s="283">
        <v>1</v>
      </c>
      <c r="DR25" s="283">
        <v>1</v>
      </c>
      <c r="DS25" s="283">
        <v>1</v>
      </c>
      <c r="DT25" s="283">
        <v>1</v>
      </c>
      <c r="DU25" s="283">
        <v>1</v>
      </c>
      <c r="DV25" s="283">
        <v>1</v>
      </c>
      <c r="DW25" s="283">
        <v>1</v>
      </c>
      <c r="DX25" s="283">
        <v>1</v>
      </c>
      <c r="DY25" s="283">
        <v>1</v>
      </c>
      <c r="DZ25" s="283">
        <v>1</v>
      </c>
      <c r="EA25" s="283">
        <v>1</v>
      </c>
      <c r="EB25" s="283">
        <v>1</v>
      </c>
      <c r="EC25" s="283">
        <v>1</v>
      </c>
      <c r="ED25" s="283"/>
      <c r="EE25" s="283"/>
      <c r="EF25" s="283"/>
      <c r="EG25" s="283"/>
      <c r="EH25" s="283"/>
      <c r="EI25" s="283"/>
      <c r="EJ25" s="283"/>
      <c r="EK25" s="283"/>
      <c r="EL25" s="283"/>
      <c r="EM25" s="283"/>
      <c r="EN25" s="283"/>
      <c r="EO25" s="283"/>
      <c r="EP25" s="284"/>
      <c r="EQ25" s="284"/>
      <c r="ER25" s="284"/>
      <c r="ES25" s="284"/>
      <c r="ET25" s="284"/>
      <c r="EU25" s="284"/>
      <c r="EV25" s="284"/>
      <c r="EW25" s="284"/>
      <c r="EX25" s="284"/>
      <c r="EY25" s="284"/>
      <c r="EZ25" s="284"/>
      <c r="FA25" s="284"/>
      <c r="FB25" s="284"/>
      <c r="FC25" s="284"/>
      <c r="FD25" s="284"/>
      <c r="FE25" s="284"/>
      <c r="FF25" s="284"/>
      <c r="FG25" s="284"/>
      <c r="FH25" s="284"/>
      <c r="FI25" s="284"/>
      <c r="FJ25" s="284"/>
      <c r="FK25" s="284"/>
      <c r="FL25" s="284"/>
      <c r="FM25" s="284"/>
      <c r="FN25" s="284"/>
      <c r="FO25" s="284"/>
      <c r="FP25" s="284"/>
      <c r="FQ25" s="284"/>
      <c r="FR25" s="284"/>
      <c r="FS25" s="284"/>
      <c r="FT25" s="284"/>
      <c r="FU25" s="284"/>
      <c r="FV25" s="284"/>
      <c r="FW25" s="284"/>
      <c r="FX25" s="284"/>
      <c r="FY25" s="284"/>
      <c r="FZ25" s="284"/>
      <c r="GA25" s="284"/>
      <c r="GB25" s="284"/>
      <c r="GC25" s="284"/>
      <c r="GD25" s="284"/>
      <c r="GE25" s="284"/>
    </row>
    <row r="26" spans="1:187">
      <c r="A26" s="286" t="s">
        <v>137</v>
      </c>
      <c r="B26" s="286" t="s">
        <v>138</v>
      </c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>
        <v>0.4</v>
      </c>
      <c r="AF26" s="283">
        <v>0.4</v>
      </c>
      <c r="AG26" s="283">
        <v>0.4</v>
      </c>
      <c r="AH26" s="283">
        <v>0.4</v>
      </c>
      <c r="AI26" s="283">
        <v>0.4</v>
      </c>
      <c r="AJ26" s="283">
        <v>0.4</v>
      </c>
      <c r="AK26" s="283">
        <v>0.4</v>
      </c>
      <c r="AL26" s="283">
        <v>0.4</v>
      </c>
      <c r="AM26" s="283">
        <v>0.4</v>
      </c>
      <c r="AN26" s="283">
        <v>0.4</v>
      </c>
      <c r="AO26" s="283">
        <v>0.4</v>
      </c>
      <c r="AP26" s="283">
        <v>0.4</v>
      </c>
      <c r="AQ26" s="283">
        <v>0.4</v>
      </c>
      <c r="AR26" s="283">
        <v>0.4</v>
      </c>
      <c r="AS26" s="283">
        <v>0.4</v>
      </c>
      <c r="AT26" s="283">
        <v>0.4</v>
      </c>
      <c r="AU26" s="283">
        <v>0.4</v>
      </c>
      <c r="AV26" s="283">
        <v>0.4</v>
      </c>
      <c r="AW26" s="283">
        <v>0.4</v>
      </c>
      <c r="AX26" s="283">
        <v>0.4</v>
      </c>
      <c r="AY26" s="283">
        <v>0.4</v>
      </c>
      <c r="AZ26" s="283">
        <v>0.4</v>
      </c>
      <c r="BA26" s="283">
        <v>0.4</v>
      </c>
      <c r="BB26" s="283">
        <v>0.4</v>
      </c>
      <c r="BC26" s="283">
        <v>0.4</v>
      </c>
      <c r="BD26" s="283">
        <v>0.4</v>
      </c>
      <c r="BE26" s="283">
        <v>0.4</v>
      </c>
      <c r="BF26" s="283">
        <v>0.4</v>
      </c>
      <c r="BG26" s="283">
        <v>0.4</v>
      </c>
      <c r="BH26" s="283">
        <v>0.4</v>
      </c>
      <c r="BI26" s="283">
        <v>0.4</v>
      </c>
      <c r="BJ26" s="283">
        <v>0.4</v>
      </c>
      <c r="BK26" s="283">
        <v>0.4</v>
      </c>
      <c r="BL26" s="283">
        <v>0.4</v>
      </c>
      <c r="BM26" s="283">
        <v>0.4</v>
      </c>
      <c r="BN26" s="283">
        <v>0.4</v>
      </c>
      <c r="BO26" s="283">
        <v>0.4</v>
      </c>
      <c r="BP26" s="283">
        <v>0.4</v>
      </c>
      <c r="BQ26" s="283">
        <v>0.4</v>
      </c>
      <c r="BR26" s="283">
        <v>0.4</v>
      </c>
      <c r="BS26" s="283">
        <v>0.4</v>
      </c>
      <c r="BT26" s="283">
        <v>0.4</v>
      </c>
      <c r="BU26" s="283">
        <v>0.4</v>
      </c>
      <c r="BV26" s="283">
        <v>0.4</v>
      </c>
      <c r="BW26" s="283">
        <v>0.4</v>
      </c>
      <c r="BX26" s="283">
        <v>0.4</v>
      </c>
      <c r="BY26" s="283">
        <v>0.4</v>
      </c>
      <c r="BZ26" s="283">
        <v>0.4</v>
      </c>
      <c r="CA26" s="283">
        <v>0.4</v>
      </c>
      <c r="CB26" s="283">
        <v>0.4</v>
      </c>
      <c r="CC26" s="283">
        <v>0.4</v>
      </c>
      <c r="CD26" s="283">
        <v>0.4</v>
      </c>
      <c r="CE26" s="283">
        <v>0.4</v>
      </c>
      <c r="CF26" s="283">
        <v>0.4</v>
      </c>
      <c r="CG26" s="283">
        <v>0.4</v>
      </c>
      <c r="CH26" s="283">
        <v>0.4</v>
      </c>
      <c r="CI26" s="283">
        <v>0.4</v>
      </c>
      <c r="CJ26" s="283">
        <v>0.4</v>
      </c>
      <c r="CK26" s="283">
        <v>0.4</v>
      </c>
      <c r="CL26" s="283">
        <v>0.4</v>
      </c>
      <c r="CM26" s="283">
        <v>0.4</v>
      </c>
      <c r="CN26" s="283">
        <v>0.4</v>
      </c>
      <c r="CO26" s="283">
        <v>0.4</v>
      </c>
      <c r="CP26" s="283">
        <v>0.4</v>
      </c>
      <c r="CQ26" s="283">
        <v>0.4</v>
      </c>
      <c r="CR26" s="283">
        <v>0.4</v>
      </c>
      <c r="CS26" s="283">
        <v>0.4</v>
      </c>
      <c r="CT26" s="283">
        <v>0.4</v>
      </c>
      <c r="CU26" s="283">
        <v>0.4</v>
      </c>
      <c r="CV26" s="283"/>
      <c r="CW26" s="283"/>
      <c r="CX26" s="283"/>
      <c r="CY26" s="283"/>
      <c r="CZ26" s="283"/>
      <c r="DA26" s="283"/>
      <c r="DB26" s="283"/>
      <c r="DC26" s="283"/>
      <c r="DD26" s="283"/>
      <c r="DE26" s="283"/>
      <c r="DF26" s="283"/>
      <c r="DG26" s="283"/>
      <c r="DH26" s="283"/>
      <c r="DI26" s="283"/>
      <c r="DJ26" s="283"/>
      <c r="DK26" s="283"/>
      <c r="DL26" s="283"/>
      <c r="DM26" s="283"/>
      <c r="DN26" s="283"/>
      <c r="DO26" s="283"/>
      <c r="DP26" s="283"/>
      <c r="DQ26" s="283"/>
      <c r="DR26" s="283"/>
      <c r="DS26" s="283"/>
      <c r="DT26" s="283"/>
      <c r="DU26" s="283"/>
      <c r="DV26" s="283"/>
      <c r="DW26" s="283"/>
      <c r="DX26" s="283"/>
      <c r="DY26" s="283"/>
      <c r="DZ26" s="283"/>
      <c r="EA26" s="283"/>
      <c r="EB26" s="283"/>
      <c r="EC26" s="283"/>
      <c r="ED26" s="283"/>
      <c r="EE26" s="283"/>
      <c r="EF26" s="283"/>
      <c r="EG26" s="283"/>
      <c r="EH26" s="283"/>
      <c r="EI26" s="283"/>
      <c r="EJ26" s="283"/>
      <c r="EK26" s="283"/>
      <c r="EL26" s="283"/>
      <c r="EM26" s="283"/>
      <c r="EN26" s="283"/>
      <c r="EO26" s="283"/>
      <c r="EP26" s="284"/>
      <c r="EQ26" s="284"/>
      <c r="ER26" s="284"/>
      <c r="ES26" s="284"/>
      <c r="ET26" s="284"/>
      <c r="EU26" s="284"/>
      <c r="EV26" s="284"/>
      <c r="EW26" s="284"/>
      <c r="EX26" s="284"/>
      <c r="EY26" s="284"/>
      <c r="EZ26" s="284"/>
      <c r="FA26" s="284"/>
      <c r="FB26" s="284"/>
      <c r="FC26" s="284"/>
      <c r="FD26" s="284"/>
      <c r="FE26" s="284"/>
      <c r="FF26" s="284"/>
      <c r="FG26" s="284"/>
      <c r="FH26" s="284"/>
      <c r="FI26" s="284"/>
      <c r="FJ26" s="284"/>
      <c r="FK26" s="284"/>
      <c r="FL26" s="284"/>
      <c r="FM26" s="284"/>
      <c r="FN26" s="284"/>
      <c r="FO26" s="284"/>
      <c r="FP26" s="284"/>
      <c r="FQ26" s="284"/>
      <c r="FR26" s="284"/>
      <c r="FS26" s="284"/>
      <c r="FT26" s="284"/>
      <c r="FU26" s="284"/>
      <c r="FV26" s="284"/>
      <c r="FW26" s="284"/>
      <c r="FX26" s="284"/>
      <c r="FY26" s="284"/>
      <c r="FZ26" s="284"/>
      <c r="GA26" s="284"/>
      <c r="GB26" s="284"/>
      <c r="GC26" s="284"/>
      <c r="GD26" s="284"/>
      <c r="GE26" s="284"/>
    </row>
    <row r="27" spans="1:187">
      <c r="A27" s="271" t="s">
        <v>139</v>
      </c>
      <c r="B27" s="279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280"/>
      <c r="AU27" s="280"/>
      <c r="AV27" s="280"/>
      <c r="AW27" s="280"/>
      <c r="AX27" s="280"/>
      <c r="AY27" s="280"/>
      <c r="AZ27" s="280"/>
      <c r="BA27" s="280"/>
      <c r="BB27" s="280"/>
      <c r="BC27" s="280"/>
      <c r="BD27" s="280"/>
      <c r="BE27" s="280"/>
      <c r="BF27" s="280"/>
      <c r="BG27" s="280"/>
      <c r="BH27" s="280"/>
      <c r="BI27" s="280"/>
      <c r="BJ27" s="280"/>
      <c r="BK27" s="280"/>
      <c r="BL27" s="280"/>
      <c r="BM27" s="280"/>
      <c r="BN27" s="280"/>
      <c r="BO27" s="280"/>
      <c r="BP27" s="280"/>
      <c r="BQ27" s="280"/>
      <c r="BR27" s="280"/>
      <c r="BS27" s="280"/>
      <c r="BT27" s="280"/>
      <c r="BU27" s="280"/>
      <c r="BV27" s="280"/>
      <c r="BW27" s="280"/>
      <c r="BX27" s="280"/>
      <c r="BY27" s="280"/>
      <c r="BZ27" s="280"/>
      <c r="CA27" s="280"/>
      <c r="CB27" s="280"/>
      <c r="CC27" s="280"/>
      <c r="CD27" s="280"/>
      <c r="CE27" s="280"/>
      <c r="CF27" s="280"/>
      <c r="CG27" s="280"/>
      <c r="CH27" s="280"/>
      <c r="CI27" s="280"/>
      <c r="CJ27" s="280"/>
      <c r="CK27" s="280"/>
      <c r="CL27" s="280"/>
      <c r="CM27" s="280"/>
      <c r="CN27" s="280"/>
      <c r="CO27" s="280"/>
      <c r="CP27" s="280"/>
      <c r="CQ27" s="280"/>
      <c r="CR27" s="280"/>
      <c r="CS27" s="280"/>
      <c r="CT27" s="280"/>
      <c r="CU27" s="280"/>
      <c r="CV27" s="280"/>
      <c r="CW27" s="280"/>
      <c r="CX27" s="280"/>
      <c r="CY27" s="280"/>
      <c r="CZ27" s="280"/>
      <c r="DA27" s="280"/>
      <c r="DB27" s="280"/>
      <c r="DC27" s="280"/>
      <c r="DD27" s="280"/>
      <c r="DE27" s="280"/>
      <c r="DF27" s="280"/>
      <c r="DG27" s="280"/>
      <c r="DH27" s="280"/>
      <c r="DI27" s="280"/>
      <c r="DJ27" s="280"/>
      <c r="DK27" s="280"/>
      <c r="DL27" s="280"/>
      <c r="DM27" s="280"/>
      <c r="DN27" s="280"/>
      <c r="DO27" s="280"/>
      <c r="DP27" s="280"/>
      <c r="DQ27" s="280"/>
      <c r="DR27" s="280"/>
      <c r="DS27" s="280"/>
      <c r="DT27" s="280"/>
      <c r="DU27" s="280"/>
      <c r="DV27" s="280"/>
      <c r="DW27" s="280"/>
      <c r="DX27" s="280"/>
      <c r="DY27" s="280"/>
      <c r="DZ27" s="280"/>
      <c r="EA27" s="280"/>
      <c r="EB27" s="280"/>
      <c r="EC27" s="280"/>
      <c r="ED27" s="280"/>
      <c r="EE27" s="280"/>
      <c r="EF27" s="280"/>
      <c r="EG27" s="280"/>
      <c r="EH27" s="280"/>
      <c r="EI27" s="280"/>
      <c r="EJ27" s="280"/>
      <c r="EK27" s="280"/>
      <c r="EL27" s="280"/>
      <c r="EM27" s="280"/>
      <c r="EN27" s="280"/>
      <c r="EO27" s="280"/>
      <c r="EP27" s="280"/>
      <c r="EQ27" s="280"/>
      <c r="ER27" s="280"/>
      <c r="ES27" s="280"/>
      <c r="ET27" s="280"/>
      <c r="EU27" s="280"/>
      <c r="EV27" s="280"/>
      <c r="EW27" s="280"/>
      <c r="EX27" s="280"/>
      <c r="EY27" s="280"/>
      <c r="EZ27" s="280"/>
      <c r="FA27" s="280"/>
      <c r="FB27" s="280"/>
      <c r="FC27" s="280"/>
      <c r="FD27" s="280"/>
      <c r="FE27" s="280"/>
      <c r="FF27" s="280"/>
      <c r="FG27" s="280"/>
      <c r="FH27" s="280"/>
      <c r="FI27" s="280"/>
      <c r="FJ27" s="280"/>
      <c r="FK27" s="280"/>
      <c r="FL27" s="280"/>
      <c r="FM27" s="280"/>
      <c r="FN27" s="280"/>
      <c r="FO27" s="280"/>
      <c r="FP27" s="280"/>
      <c r="FQ27" s="280"/>
      <c r="FR27" s="280"/>
      <c r="FS27" s="280"/>
      <c r="FT27" s="280"/>
      <c r="FU27" s="280"/>
      <c r="FV27" s="280"/>
      <c r="FW27" s="280"/>
      <c r="FX27" s="280"/>
      <c r="FY27" s="280"/>
      <c r="FZ27" s="280"/>
      <c r="GA27" s="280"/>
      <c r="GB27" s="280"/>
      <c r="GC27" s="280"/>
      <c r="GD27" s="280"/>
      <c r="GE27" s="280"/>
    </row>
    <row r="28" spans="1:187" s="278" customFormat="1">
      <c r="A28" s="274" t="s">
        <v>140</v>
      </c>
      <c r="B28" s="275" t="s">
        <v>141</v>
      </c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>
        <v>0.6</v>
      </c>
      <c r="X28" s="276">
        <v>0.6</v>
      </c>
      <c r="Y28" s="276">
        <v>0.6</v>
      </c>
      <c r="Z28" s="276">
        <v>0.6</v>
      </c>
      <c r="AA28" s="276">
        <v>0.6</v>
      </c>
      <c r="AB28" s="276">
        <v>0.6</v>
      </c>
      <c r="AC28" s="276">
        <v>0.6</v>
      </c>
      <c r="AD28" s="276">
        <v>0.6</v>
      </c>
      <c r="AE28" s="276">
        <v>0.6</v>
      </c>
      <c r="AF28" s="276">
        <v>0.6</v>
      </c>
      <c r="AG28" s="276">
        <v>0.6</v>
      </c>
      <c r="AH28" s="276">
        <v>0.6</v>
      </c>
      <c r="AI28" s="276">
        <v>0.6</v>
      </c>
      <c r="AJ28" s="276">
        <v>0.6</v>
      </c>
      <c r="AK28" s="276">
        <v>0.6</v>
      </c>
      <c r="AL28" s="276">
        <v>0.6</v>
      </c>
      <c r="AM28" s="276">
        <v>0.6</v>
      </c>
      <c r="AN28" s="276">
        <v>0.6</v>
      </c>
      <c r="AO28" s="276">
        <v>0.6</v>
      </c>
      <c r="AP28" s="276">
        <v>0.6</v>
      </c>
      <c r="AQ28" s="276">
        <v>0.6</v>
      </c>
      <c r="AR28" s="276">
        <v>0.6</v>
      </c>
      <c r="AS28" s="276">
        <v>0.6</v>
      </c>
      <c r="AT28" s="276">
        <v>0.6</v>
      </c>
      <c r="AU28" s="276">
        <v>0.6</v>
      </c>
      <c r="AV28" s="276">
        <v>0.6</v>
      </c>
      <c r="AW28" s="276">
        <v>0.6</v>
      </c>
      <c r="AX28" s="276">
        <v>0.6</v>
      </c>
      <c r="AY28" s="276">
        <v>0.6</v>
      </c>
      <c r="AZ28" s="276">
        <v>0.6</v>
      </c>
      <c r="BA28" s="276">
        <v>0.6</v>
      </c>
      <c r="BB28" s="276">
        <v>0.6</v>
      </c>
      <c r="BC28" s="276">
        <v>0.6</v>
      </c>
      <c r="BD28" s="276">
        <v>0.6</v>
      </c>
      <c r="BE28" s="276">
        <v>0.6</v>
      </c>
      <c r="BF28" s="276">
        <v>0.6</v>
      </c>
      <c r="BG28" s="276">
        <v>0.6</v>
      </c>
      <c r="BH28" s="276">
        <v>0.6</v>
      </c>
      <c r="BI28" s="276">
        <v>0.6</v>
      </c>
      <c r="BJ28" s="276">
        <v>0.6</v>
      </c>
      <c r="BK28" s="276">
        <v>0.6</v>
      </c>
      <c r="BL28" s="276">
        <v>0.6</v>
      </c>
      <c r="BM28" s="276">
        <v>0.6</v>
      </c>
      <c r="BN28" s="276">
        <v>0.6</v>
      </c>
      <c r="BO28" s="276">
        <v>0.6</v>
      </c>
      <c r="BP28" s="276">
        <v>0.6</v>
      </c>
      <c r="BQ28" s="276">
        <v>0.6</v>
      </c>
      <c r="BR28" s="276">
        <v>0.6</v>
      </c>
      <c r="BS28" s="276">
        <v>0.6</v>
      </c>
      <c r="BT28" s="276">
        <v>0.6</v>
      </c>
      <c r="BU28" s="276">
        <v>0.6</v>
      </c>
      <c r="BV28" s="276">
        <v>0.6</v>
      </c>
      <c r="BW28" s="276">
        <v>0.6</v>
      </c>
      <c r="BX28" s="276">
        <v>0.6</v>
      </c>
      <c r="BY28" s="276">
        <v>0.6</v>
      </c>
      <c r="BZ28" s="276">
        <v>0.6</v>
      </c>
      <c r="CA28" s="276">
        <v>0.6</v>
      </c>
      <c r="CB28" s="276">
        <v>0.6</v>
      </c>
      <c r="CC28" s="276">
        <v>0.6</v>
      </c>
      <c r="CD28" s="276">
        <v>0.6</v>
      </c>
      <c r="CE28" s="276">
        <v>0.6</v>
      </c>
      <c r="CF28" s="276">
        <v>0.6</v>
      </c>
      <c r="CG28" s="276">
        <v>0.6</v>
      </c>
      <c r="CH28" s="276">
        <v>0.6</v>
      </c>
      <c r="CI28" s="276">
        <v>0.6</v>
      </c>
      <c r="CJ28" s="276">
        <v>0.6</v>
      </c>
      <c r="CK28" s="276">
        <v>0.6</v>
      </c>
      <c r="CL28" s="276">
        <v>0.6</v>
      </c>
      <c r="CM28" s="276">
        <v>0.6</v>
      </c>
      <c r="CN28" s="276">
        <v>0.6</v>
      </c>
      <c r="CO28" s="276">
        <v>0.6</v>
      </c>
      <c r="CP28" s="276">
        <v>0.6</v>
      </c>
      <c r="CQ28" s="276">
        <v>0.6</v>
      </c>
      <c r="CR28" s="276">
        <v>0.6</v>
      </c>
      <c r="CS28" s="276">
        <v>0.6</v>
      </c>
      <c r="CT28" s="276">
        <v>0.6</v>
      </c>
      <c r="CU28" s="276">
        <v>0.6</v>
      </c>
      <c r="CV28" s="276">
        <v>0.6</v>
      </c>
      <c r="CW28" s="276">
        <v>0.6</v>
      </c>
      <c r="CX28" s="276">
        <v>0.6</v>
      </c>
      <c r="CY28" s="276">
        <v>0.6</v>
      </c>
      <c r="CZ28" s="276">
        <v>0.6</v>
      </c>
      <c r="DA28" s="276">
        <v>0.6</v>
      </c>
      <c r="DB28" s="276">
        <v>0.6</v>
      </c>
      <c r="DC28" s="276">
        <v>0.6</v>
      </c>
      <c r="DD28" s="276">
        <v>0.6</v>
      </c>
      <c r="DE28" s="276">
        <v>0.6</v>
      </c>
      <c r="DF28" s="276">
        <v>0.6</v>
      </c>
      <c r="DG28" s="276">
        <v>0.6</v>
      </c>
      <c r="DH28" s="276">
        <v>0.6</v>
      </c>
      <c r="DI28" s="276">
        <v>0.6</v>
      </c>
      <c r="DJ28" s="276">
        <v>0.6</v>
      </c>
      <c r="DK28" s="276">
        <v>0.6</v>
      </c>
      <c r="DL28" s="276">
        <v>0.6</v>
      </c>
      <c r="DM28" s="276">
        <v>0.6</v>
      </c>
      <c r="DN28" s="276">
        <v>0.6</v>
      </c>
      <c r="DO28" s="276">
        <v>0.6</v>
      </c>
      <c r="DP28" s="276">
        <v>0.6</v>
      </c>
      <c r="DQ28" s="276">
        <v>0.6</v>
      </c>
      <c r="DR28" s="276">
        <v>0.6</v>
      </c>
      <c r="DS28" s="276">
        <v>0.6</v>
      </c>
      <c r="DT28" s="276">
        <v>0.6</v>
      </c>
      <c r="DU28" s="276">
        <v>0.6</v>
      </c>
      <c r="DV28" s="276">
        <v>0.6</v>
      </c>
      <c r="DW28" s="276">
        <v>0.6</v>
      </c>
      <c r="DX28" s="276">
        <v>0.6</v>
      </c>
      <c r="DY28" s="276">
        <v>0.6</v>
      </c>
      <c r="DZ28" s="276">
        <v>0.6</v>
      </c>
      <c r="EA28" s="276">
        <v>0.6</v>
      </c>
      <c r="EB28" s="276">
        <v>0.6</v>
      </c>
      <c r="EC28" s="276">
        <v>0.6</v>
      </c>
      <c r="ED28" s="276">
        <v>0.6</v>
      </c>
      <c r="EE28" s="276">
        <v>0.6</v>
      </c>
      <c r="EF28" s="276">
        <v>0.6</v>
      </c>
      <c r="EG28" s="276">
        <v>0.6</v>
      </c>
      <c r="EH28" s="276">
        <v>0.6</v>
      </c>
      <c r="EI28" s="276">
        <v>0.6</v>
      </c>
      <c r="EJ28" s="276">
        <v>0.6</v>
      </c>
      <c r="EK28" s="276">
        <v>0.6</v>
      </c>
      <c r="EL28" s="276">
        <v>0.6</v>
      </c>
      <c r="EM28" s="276">
        <v>0.6</v>
      </c>
      <c r="EN28" s="276">
        <v>0.6</v>
      </c>
      <c r="EO28" s="276">
        <v>0.6</v>
      </c>
      <c r="EP28" s="277"/>
      <c r="EQ28" s="277"/>
      <c r="ER28" s="277"/>
      <c r="ES28" s="277"/>
      <c r="ET28" s="277"/>
      <c r="EU28" s="277"/>
      <c r="EV28" s="277"/>
      <c r="EW28" s="277"/>
      <c r="EX28" s="277"/>
      <c r="EY28" s="277"/>
      <c r="EZ28" s="277"/>
      <c r="FA28" s="277"/>
      <c r="FB28" s="277"/>
      <c r="FC28" s="277"/>
      <c r="FD28" s="277"/>
      <c r="FE28" s="277"/>
      <c r="FF28" s="277"/>
      <c r="FG28" s="277"/>
      <c r="FH28" s="277"/>
      <c r="FI28" s="277"/>
      <c r="FJ28" s="277"/>
      <c r="FK28" s="277"/>
      <c r="FL28" s="277"/>
      <c r="FM28" s="277"/>
      <c r="FN28" s="277"/>
      <c r="FO28" s="277"/>
      <c r="FP28" s="277"/>
      <c r="FQ28" s="277"/>
      <c r="FR28" s="277"/>
      <c r="FS28" s="277"/>
      <c r="FT28" s="277"/>
      <c r="FU28" s="277"/>
      <c r="FV28" s="277"/>
      <c r="FW28" s="277"/>
      <c r="FX28" s="277"/>
      <c r="FY28" s="277"/>
      <c r="FZ28" s="277"/>
      <c r="GA28" s="277"/>
      <c r="GB28" s="277"/>
      <c r="GC28" s="277"/>
      <c r="GD28" s="277"/>
      <c r="GE28" s="277"/>
    </row>
    <row r="29" spans="1:187">
      <c r="A29" s="281" t="s">
        <v>142</v>
      </c>
      <c r="B29" s="282"/>
      <c r="C29" s="283">
        <v>1</v>
      </c>
      <c r="D29" s="283">
        <v>1</v>
      </c>
      <c r="E29" s="283">
        <v>1</v>
      </c>
      <c r="F29" s="283">
        <v>1</v>
      </c>
      <c r="G29" s="283">
        <v>1</v>
      </c>
      <c r="H29" s="283">
        <v>1</v>
      </c>
      <c r="I29" s="283">
        <v>1</v>
      </c>
      <c r="J29" s="283">
        <v>1</v>
      </c>
      <c r="K29" s="283">
        <v>1</v>
      </c>
      <c r="L29" s="283">
        <v>1</v>
      </c>
      <c r="M29" s="283">
        <v>1</v>
      </c>
      <c r="N29" s="283">
        <v>1</v>
      </c>
      <c r="O29" s="283">
        <v>1</v>
      </c>
      <c r="P29" s="283">
        <v>1</v>
      </c>
      <c r="Q29" s="283">
        <v>1</v>
      </c>
      <c r="R29" s="283">
        <v>1</v>
      </c>
      <c r="S29" s="283">
        <v>1</v>
      </c>
      <c r="T29" s="283">
        <v>1</v>
      </c>
      <c r="U29" s="283">
        <v>1</v>
      </c>
      <c r="V29" s="283">
        <v>1</v>
      </c>
      <c r="W29" s="283">
        <v>1</v>
      </c>
      <c r="X29" s="283">
        <v>1</v>
      </c>
      <c r="Y29" s="283">
        <v>1</v>
      </c>
      <c r="Z29" s="283">
        <v>1</v>
      </c>
      <c r="AA29" s="283">
        <v>1</v>
      </c>
      <c r="AB29" s="283">
        <v>1</v>
      </c>
      <c r="AC29" s="283">
        <v>1</v>
      </c>
      <c r="AD29" s="283">
        <v>1</v>
      </c>
      <c r="AE29" s="283">
        <v>1</v>
      </c>
      <c r="AF29" s="283">
        <v>1</v>
      </c>
      <c r="AG29" s="283">
        <v>1</v>
      </c>
      <c r="AH29" s="283">
        <v>1</v>
      </c>
      <c r="AI29" s="283">
        <v>1</v>
      </c>
      <c r="AJ29" s="283">
        <v>1</v>
      </c>
      <c r="AK29" s="283">
        <v>1</v>
      </c>
      <c r="AL29" s="283">
        <v>1</v>
      </c>
      <c r="AM29" s="283">
        <v>1</v>
      </c>
      <c r="AN29" s="283">
        <v>1</v>
      </c>
      <c r="AO29" s="283">
        <v>1</v>
      </c>
      <c r="AP29" s="283">
        <v>1</v>
      </c>
      <c r="AQ29" s="283">
        <v>1</v>
      </c>
      <c r="AR29" s="283">
        <v>1</v>
      </c>
      <c r="AS29" s="283">
        <v>1</v>
      </c>
      <c r="AT29" s="283">
        <v>1</v>
      </c>
      <c r="AU29" s="283">
        <v>1</v>
      </c>
      <c r="AV29" s="283">
        <v>1</v>
      </c>
      <c r="AW29" s="283">
        <v>1</v>
      </c>
      <c r="AX29" s="283">
        <v>1</v>
      </c>
      <c r="AY29" s="283">
        <v>1</v>
      </c>
      <c r="AZ29" s="283">
        <v>1</v>
      </c>
      <c r="BA29" s="283">
        <v>1</v>
      </c>
      <c r="BB29" s="283">
        <v>1</v>
      </c>
      <c r="BC29" s="283">
        <v>1</v>
      </c>
      <c r="BD29" s="283">
        <v>1</v>
      </c>
      <c r="BE29" s="283">
        <v>1</v>
      </c>
      <c r="BF29" s="283">
        <v>1</v>
      </c>
      <c r="BG29" s="283">
        <v>1</v>
      </c>
      <c r="BH29" s="283">
        <v>1</v>
      </c>
      <c r="BI29" s="283">
        <v>1</v>
      </c>
      <c r="BJ29" s="283">
        <v>1</v>
      </c>
      <c r="BK29" s="283">
        <v>1</v>
      </c>
      <c r="BL29" s="283">
        <v>1</v>
      </c>
      <c r="BM29" s="283">
        <v>1</v>
      </c>
      <c r="BN29" s="283">
        <v>1</v>
      </c>
      <c r="BO29" s="283">
        <v>1</v>
      </c>
      <c r="BP29" s="283">
        <v>1</v>
      </c>
      <c r="BQ29" s="283">
        <v>1</v>
      </c>
      <c r="BR29" s="283">
        <v>1</v>
      </c>
      <c r="BS29" s="283">
        <v>1</v>
      </c>
      <c r="BT29" s="283">
        <v>1</v>
      </c>
      <c r="BU29" s="283">
        <v>1</v>
      </c>
      <c r="BV29" s="283">
        <v>1</v>
      </c>
      <c r="BW29" s="283">
        <v>1</v>
      </c>
      <c r="BX29" s="283">
        <v>1</v>
      </c>
      <c r="BY29" s="283">
        <v>1</v>
      </c>
      <c r="BZ29" s="283">
        <v>1</v>
      </c>
      <c r="CA29" s="283">
        <v>1</v>
      </c>
      <c r="CB29" s="283">
        <v>1</v>
      </c>
      <c r="CC29" s="283">
        <v>1</v>
      </c>
      <c r="CD29" s="283">
        <v>1</v>
      </c>
      <c r="CE29" s="283">
        <v>1</v>
      </c>
      <c r="CF29" s="283">
        <v>1</v>
      </c>
      <c r="CG29" s="283">
        <v>1</v>
      </c>
      <c r="CH29" s="283">
        <v>1</v>
      </c>
      <c r="CI29" s="283">
        <v>1</v>
      </c>
      <c r="CJ29" s="283">
        <v>1</v>
      </c>
      <c r="CK29" s="283">
        <v>1</v>
      </c>
      <c r="CL29" s="283">
        <v>1</v>
      </c>
      <c r="CM29" s="283">
        <v>1</v>
      </c>
      <c r="CN29" s="283">
        <v>1</v>
      </c>
      <c r="CO29" s="283">
        <v>1</v>
      </c>
      <c r="CP29" s="283">
        <v>1</v>
      </c>
      <c r="CQ29" s="283">
        <v>1</v>
      </c>
      <c r="CR29" s="283">
        <v>1</v>
      </c>
      <c r="CS29" s="283">
        <v>1</v>
      </c>
      <c r="CT29" s="283">
        <v>1</v>
      </c>
      <c r="CU29" s="283">
        <v>1</v>
      </c>
      <c r="CV29" s="283"/>
      <c r="CW29" s="283"/>
      <c r="CX29" s="283"/>
      <c r="CY29" s="283"/>
      <c r="CZ29" s="283"/>
      <c r="DA29" s="283"/>
      <c r="DB29" s="283"/>
      <c r="DC29" s="283"/>
      <c r="DD29" s="283"/>
      <c r="DE29" s="283"/>
      <c r="DF29" s="283"/>
      <c r="DG29" s="283"/>
      <c r="DH29" s="283"/>
      <c r="DI29" s="283"/>
      <c r="DJ29" s="283"/>
      <c r="DK29" s="283"/>
      <c r="DL29" s="283"/>
      <c r="DM29" s="283"/>
      <c r="DN29" s="283"/>
      <c r="DO29" s="283"/>
      <c r="DP29" s="283"/>
      <c r="DQ29" s="283"/>
      <c r="DR29" s="283"/>
      <c r="DS29" s="283"/>
      <c r="DT29" s="283"/>
      <c r="DU29" s="283"/>
      <c r="DV29" s="283"/>
      <c r="DW29" s="283"/>
      <c r="DX29" s="283"/>
      <c r="DY29" s="283"/>
      <c r="DZ29" s="283"/>
      <c r="EA29" s="283"/>
      <c r="EB29" s="283"/>
      <c r="EC29" s="287"/>
      <c r="ED29" s="287"/>
      <c r="EE29" s="287"/>
      <c r="EF29" s="287"/>
      <c r="EG29" s="287"/>
      <c r="EH29" s="287"/>
      <c r="EI29" s="287"/>
      <c r="EJ29" s="287"/>
      <c r="EK29" s="287"/>
      <c r="EL29" s="287"/>
      <c r="EM29" s="287"/>
      <c r="EN29" s="287"/>
      <c r="EO29" s="287"/>
      <c r="EP29" s="284"/>
      <c r="EQ29" s="284"/>
      <c r="ER29" s="284"/>
      <c r="ES29" s="284"/>
      <c r="ET29" s="284"/>
      <c r="EU29" s="284"/>
      <c r="EV29" s="284"/>
      <c r="EW29" s="284"/>
      <c r="EX29" s="284"/>
      <c r="EY29" s="284"/>
      <c r="EZ29" s="284"/>
      <c r="FA29" s="284"/>
      <c r="FB29" s="284"/>
      <c r="FC29" s="284"/>
      <c r="FD29" s="284"/>
      <c r="FE29" s="284"/>
      <c r="FF29" s="284"/>
      <c r="FG29" s="284"/>
      <c r="FH29" s="284"/>
      <c r="FI29" s="284"/>
      <c r="FJ29" s="284"/>
      <c r="FK29" s="284"/>
      <c r="FL29" s="284"/>
      <c r="FM29" s="284"/>
      <c r="FN29" s="284"/>
      <c r="FO29" s="284"/>
      <c r="FP29" s="284"/>
      <c r="FQ29" s="284"/>
      <c r="FR29" s="284"/>
      <c r="FS29" s="284"/>
      <c r="FT29" s="284"/>
      <c r="FU29" s="284"/>
      <c r="FV29" s="284"/>
      <c r="FW29" s="284"/>
      <c r="FX29" s="284"/>
      <c r="FY29" s="284"/>
      <c r="FZ29" s="284"/>
      <c r="GA29" s="284"/>
      <c r="GB29" s="284"/>
      <c r="GC29" s="284"/>
      <c r="GD29" s="284"/>
      <c r="GE29" s="284"/>
    </row>
    <row r="30" spans="1:187">
      <c r="A30" s="281" t="s">
        <v>143</v>
      </c>
      <c r="B30" s="282"/>
      <c r="C30" s="283"/>
      <c r="D30" s="283"/>
      <c r="E30" s="283"/>
      <c r="F30" s="283"/>
      <c r="G30" s="283"/>
      <c r="H30" s="283"/>
      <c r="I30" s="283"/>
      <c r="J30" s="283"/>
      <c r="K30" s="283"/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>
        <v>1</v>
      </c>
      <c r="AF30" s="283">
        <v>1</v>
      </c>
      <c r="AG30" s="283">
        <v>1</v>
      </c>
      <c r="AH30" s="283">
        <v>1</v>
      </c>
      <c r="AI30" s="283">
        <v>1</v>
      </c>
      <c r="AJ30" s="283">
        <v>1</v>
      </c>
      <c r="AK30" s="283">
        <v>1</v>
      </c>
      <c r="AL30" s="283">
        <v>1</v>
      </c>
      <c r="AM30" s="283">
        <v>1</v>
      </c>
      <c r="AN30" s="283">
        <v>1</v>
      </c>
      <c r="AO30" s="283">
        <v>1</v>
      </c>
      <c r="AP30" s="283">
        <v>1</v>
      </c>
      <c r="AQ30" s="283">
        <v>1</v>
      </c>
      <c r="AR30" s="283">
        <v>1</v>
      </c>
      <c r="AS30" s="283">
        <v>1</v>
      </c>
      <c r="AT30" s="283">
        <v>1</v>
      </c>
      <c r="AU30" s="283">
        <v>1</v>
      </c>
      <c r="AV30" s="283">
        <v>1</v>
      </c>
      <c r="AW30" s="283">
        <v>1</v>
      </c>
      <c r="AX30" s="283">
        <v>1</v>
      </c>
      <c r="AY30" s="283">
        <v>1</v>
      </c>
      <c r="AZ30" s="283">
        <v>1</v>
      </c>
      <c r="BA30" s="283">
        <v>1</v>
      </c>
      <c r="BB30" s="283">
        <v>1</v>
      </c>
      <c r="BC30" s="283">
        <v>1</v>
      </c>
      <c r="BD30" s="283">
        <v>1</v>
      </c>
      <c r="BE30" s="283">
        <v>1</v>
      </c>
      <c r="BF30" s="283">
        <v>1</v>
      </c>
      <c r="BG30" s="283">
        <v>1</v>
      </c>
      <c r="BH30" s="283">
        <v>1</v>
      </c>
      <c r="BI30" s="283">
        <v>1</v>
      </c>
      <c r="BJ30" s="283">
        <v>1</v>
      </c>
      <c r="BK30" s="283">
        <v>1</v>
      </c>
      <c r="BL30" s="283">
        <v>1</v>
      </c>
      <c r="BM30" s="283">
        <v>1</v>
      </c>
      <c r="BN30" s="283">
        <v>1</v>
      </c>
      <c r="BO30" s="283">
        <v>1</v>
      </c>
      <c r="BP30" s="283">
        <v>1</v>
      </c>
      <c r="BQ30" s="283">
        <v>1</v>
      </c>
      <c r="BR30" s="283">
        <v>1</v>
      </c>
      <c r="BS30" s="283">
        <v>1</v>
      </c>
      <c r="BT30" s="283">
        <v>1</v>
      </c>
      <c r="BU30" s="283">
        <v>1</v>
      </c>
      <c r="BV30" s="283">
        <v>1</v>
      </c>
      <c r="BW30" s="283">
        <v>1</v>
      </c>
      <c r="BX30" s="283">
        <v>1</v>
      </c>
      <c r="BY30" s="283">
        <v>1</v>
      </c>
      <c r="BZ30" s="283">
        <v>1</v>
      </c>
      <c r="CA30" s="283">
        <v>1</v>
      </c>
      <c r="CB30" s="283">
        <v>1</v>
      </c>
      <c r="CC30" s="283">
        <v>1</v>
      </c>
      <c r="CD30" s="283">
        <v>1</v>
      </c>
      <c r="CE30" s="283">
        <v>1</v>
      </c>
      <c r="CF30" s="283">
        <v>1</v>
      </c>
      <c r="CG30" s="283">
        <v>1</v>
      </c>
      <c r="CH30" s="283">
        <v>1</v>
      </c>
      <c r="CI30" s="283">
        <v>1</v>
      </c>
      <c r="CJ30" s="283">
        <v>1</v>
      </c>
      <c r="CK30" s="283">
        <v>1</v>
      </c>
      <c r="CL30" s="283">
        <v>1</v>
      </c>
      <c r="CM30" s="283">
        <v>1</v>
      </c>
      <c r="CN30" s="283">
        <v>1</v>
      </c>
      <c r="CO30" s="283">
        <v>1</v>
      </c>
      <c r="CP30" s="283">
        <v>1</v>
      </c>
      <c r="CQ30" s="283">
        <v>1</v>
      </c>
      <c r="CR30" s="283">
        <v>1</v>
      </c>
      <c r="CS30" s="283">
        <v>1</v>
      </c>
      <c r="CT30" s="283">
        <v>1</v>
      </c>
      <c r="CU30" s="283">
        <v>1</v>
      </c>
      <c r="CV30" s="283">
        <v>1</v>
      </c>
      <c r="CW30" s="283">
        <v>1</v>
      </c>
      <c r="CX30" s="283">
        <v>1</v>
      </c>
      <c r="CY30" s="283">
        <v>1</v>
      </c>
      <c r="CZ30" s="283">
        <v>1</v>
      </c>
      <c r="DA30" s="283">
        <v>1</v>
      </c>
      <c r="DB30" s="283">
        <v>1</v>
      </c>
      <c r="DC30" s="283">
        <v>1</v>
      </c>
      <c r="DD30" s="283">
        <v>1</v>
      </c>
      <c r="DE30" s="283">
        <v>1</v>
      </c>
      <c r="DF30" s="283">
        <v>1</v>
      </c>
      <c r="DG30" s="283">
        <v>1</v>
      </c>
      <c r="DH30" s="283">
        <v>1</v>
      </c>
      <c r="DI30" s="283">
        <v>1</v>
      </c>
      <c r="DJ30" s="283">
        <v>1</v>
      </c>
      <c r="DK30" s="283">
        <v>1</v>
      </c>
      <c r="DL30" s="283">
        <v>1</v>
      </c>
      <c r="DM30" s="283">
        <v>1</v>
      </c>
      <c r="DN30" s="283">
        <v>1</v>
      </c>
      <c r="DO30" s="283">
        <v>1</v>
      </c>
      <c r="DP30" s="283">
        <v>1</v>
      </c>
      <c r="DQ30" s="283">
        <v>1</v>
      </c>
      <c r="DR30" s="283">
        <v>1</v>
      </c>
      <c r="DS30" s="283">
        <v>1</v>
      </c>
      <c r="DT30" s="283">
        <v>1</v>
      </c>
      <c r="DU30" s="283">
        <v>1</v>
      </c>
      <c r="DV30" s="283">
        <v>1</v>
      </c>
      <c r="DW30" s="283">
        <v>1</v>
      </c>
      <c r="DX30" s="283">
        <v>1</v>
      </c>
      <c r="DY30" s="283">
        <v>1</v>
      </c>
      <c r="DZ30" s="283">
        <v>1</v>
      </c>
      <c r="EA30" s="283">
        <v>1</v>
      </c>
      <c r="EB30" s="283">
        <v>1</v>
      </c>
      <c r="EC30" s="283">
        <v>1</v>
      </c>
      <c r="ED30" s="283">
        <v>1</v>
      </c>
      <c r="EE30" s="283">
        <v>1</v>
      </c>
      <c r="EF30" s="283">
        <v>1</v>
      </c>
      <c r="EG30" s="283">
        <v>1</v>
      </c>
      <c r="EH30" s="283">
        <v>1</v>
      </c>
      <c r="EI30" s="283">
        <v>1</v>
      </c>
      <c r="EJ30" s="283">
        <v>1</v>
      </c>
      <c r="EK30" s="283">
        <v>1</v>
      </c>
      <c r="EL30" s="283">
        <v>1</v>
      </c>
      <c r="EM30" s="283">
        <v>1</v>
      </c>
      <c r="EN30" s="283">
        <v>1</v>
      </c>
      <c r="EO30" s="283">
        <v>1</v>
      </c>
      <c r="EP30" s="284"/>
      <c r="EQ30" s="284"/>
      <c r="ER30" s="284"/>
      <c r="ES30" s="284"/>
      <c r="ET30" s="284"/>
      <c r="EU30" s="284"/>
      <c r="EV30" s="284"/>
      <c r="EW30" s="284"/>
      <c r="EX30" s="284"/>
      <c r="EY30" s="284"/>
      <c r="EZ30" s="284"/>
      <c r="FA30" s="284"/>
      <c r="FB30" s="284"/>
      <c r="FC30" s="284"/>
      <c r="FD30" s="284"/>
      <c r="FE30" s="284"/>
      <c r="FF30" s="284"/>
      <c r="FG30" s="284"/>
      <c r="FH30" s="284"/>
      <c r="FI30" s="284"/>
      <c r="FJ30" s="284"/>
      <c r="FK30" s="284"/>
      <c r="FL30" s="284"/>
      <c r="FM30" s="284"/>
      <c r="FN30" s="284"/>
      <c r="FO30" s="284"/>
      <c r="FP30" s="284"/>
      <c r="FQ30" s="284"/>
      <c r="FR30" s="284"/>
      <c r="FS30" s="284"/>
      <c r="FT30" s="284"/>
      <c r="FU30" s="284"/>
      <c r="FV30" s="284"/>
      <c r="FW30" s="284"/>
      <c r="FX30" s="284"/>
      <c r="FY30" s="284"/>
      <c r="FZ30" s="284"/>
      <c r="GA30" s="284"/>
      <c r="GB30" s="284"/>
      <c r="GC30" s="284"/>
      <c r="GD30" s="284"/>
      <c r="GE30" s="284"/>
    </row>
    <row r="31" spans="1:187" s="278" customFormat="1">
      <c r="A31" s="274" t="s">
        <v>144</v>
      </c>
      <c r="B31" s="290"/>
      <c r="C31" s="276">
        <v>0.4</v>
      </c>
      <c r="D31" s="276">
        <v>0.4</v>
      </c>
      <c r="E31" s="276">
        <v>0.4</v>
      </c>
      <c r="F31" s="276">
        <v>0.4</v>
      </c>
      <c r="G31" s="276">
        <v>0.4</v>
      </c>
      <c r="H31" s="276">
        <v>0.4</v>
      </c>
      <c r="I31" s="276">
        <v>0.4</v>
      </c>
      <c r="J31" s="276">
        <v>0.4</v>
      </c>
      <c r="K31" s="276">
        <v>0.4</v>
      </c>
      <c r="L31" s="276">
        <v>0.4</v>
      </c>
      <c r="M31" s="276">
        <v>0.4</v>
      </c>
      <c r="N31" s="276">
        <v>0.4</v>
      </c>
      <c r="O31" s="276">
        <v>0.4</v>
      </c>
      <c r="P31" s="276">
        <v>0.4</v>
      </c>
      <c r="Q31" s="276">
        <v>0.4</v>
      </c>
      <c r="R31" s="276">
        <v>0.4</v>
      </c>
      <c r="S31" s="276">
        <v>0.4</v>
      </c>
      <c r="T31" s="276">
        <v>0.4</v>
      </c>
      <c r="U31" s="276">
        <v>0.4</v>
      </c>
      <c r="V31" s="276">
        <v>0.4</v>
      </c>
      <c r="W31" s="276">
        <v>0.4</v>
      </c>
      <c r="X31" s="276">
        <v>0.4</v>
      </c>
      <c r="Y31" s="276">
        <v>0.4</v>
      </c>
      <c r="Z31" s="276">
        <v>0.4</v>
      </c>
      <c r="AA31" s="276">
        <v>0.4</v>
      </c>
      <c r="AB31" s="276">
        <v>0.4</v>
      </c>
      <c r="AC31" s="276">
        <v>0.4</v>
      </c>
      <c r="AD31" s="276">
        <v>0.4</v>
      </c>
      <c r="AE31" s="276">
        <v>0.4</v>
      </c>
      <c r="AF31" s="276">
        <v>0.4</v>
      </c>
      <c r="AG31" s="276">
        <v>0.4</v>
      </c>
      <c r="AH31" s="276">
        <v>0.4</v>
      </c>
      <c r="AI31" s="276">
        <v>0.4</v>
      </c>
      <c r="AJ31" s="276">
        <v>0.4</v>
      </c>
      <c r="AK31" s="276">
        <v>0.4</v>
      </c>
      <c r="AL31" s="276">
        <v>0.4</v>
      </c>
      <c r="AM31" s="276">
        <v>0.4</v>
      </c>
      <c r="AN31" s="276">
        <v>0.4</v>
      </c>
      <c r="AO31" s="276">
        <v>0.4</v>
      </c>
      <c r="AP31" s="276">
        <v>0.4</v>
      </c>
      <c r="AQ31" s="276">
        <v>0.4</v>
      </c>
      <c r="AR31" s="276">
        <v>0.4</v>
      </c>
      <c r="AS31" s="276">
        <v>0.4</v>
      </c>
      <c r="AT31" s="276">
        <v>0.4</v>
      </c>
      <c r="AU31" s="276">
        <v>0.4</v>
      </c>
      <c r="AV31" s="276">
        <v>0.4</v>
      </c>
      <c r="AW31" s="276">
        <v>0.4</v>
      </c>
      <c r="AX31" s="276">
        <v>0.4</v>
      </c>
      <c r="AY31" s="276">
        <v>0.4</v>
      </c>
      <c r="AZ31" s="276">
        <v>0.4</v>
      </c>
      <c r="BA31" s="276">
        <v>0.4</v>
      </c>
      <c r="BB31" s="276">
        <v>0.4</v>
      </c>
      <c r="BC31" s="276">
        <v>0.4</v>
      </c>
      <c r="BD31" s="276">
        <v>0.4</v>
      </c>
      <c r="BE31" s="276">
        <v>0.4</v>
      </c>
      <c r="BF31" s="276">
        <v>0.4</v>
      </c>
      <c r="BG31" s="276">
        <v>0.4</v>
      </c>
      <c r="BH31" s="276">
        <v>0.4</v>
      </c>
      <c r="BI31" s="276">
        <v>0.4</v>
      </c>
      <c r="BJ31" s="276">
        <v>0.4</v>
      </c>
      <c r="BK31" s="276">
        <v>0.4</v>
      </c>
      <c r="BL31" s="276">
        <v>0.4</v>
      </c>
      <c r="BM31" s="276">
        <v>0.4</v>
      </c>
      <c r="BN31" s="276">
        <v>0.4</v>
      </c>
      <c r="BO31" s="276">
        <v>0.4</v>
      </c>
      <c r="BP31" s="276">
        <v>0.4</v>
      </c>
      <c r="BQ31" s="276">
        <v>0.4</v>
      </c>
      <c r="BR31" s="276">
        <v>0.4</v>
      </c>
      <c r="BS31" s="276">
        <v>0.4</v>
      </c>
      <c r="BT31" s="276">
        <v>0.4</v>
      </c>
      <c r="BU31" s="276">
        <v>0.4</v>
      </c>
      <c r="BV31" s="276">
        <v>0.4</v>
      </c>
      <c r="BW31" s="276">
        <v>0.4</v>
      </c>
      <c r="BX31" s="276">
        <v>0.4</v>
      </c>
      <c r="BY31" s="276">
        <v>0.4</v>
      </c>
      <c r="BZ31" s="276">
        <v>0.4</v>
      </c>
      <c r="CA31" s="276">
        <v>0.4</v>
      </c>
      <c r="CB31" s="276">
        <v>0.4</v>
      </c>
      <c r="CC31" s="276">
        <v>0.4</v>
      </c>
      <c r="CD31" s="276">
        <v>0.4</v>
      </c>
      <c r="CE31" s="276">
        <v>0.4</v>
      </c>
      <c r="CF31" s="276">
        <v>0.4</v>
      </c>
      <c r="CG31" s="276">
        <v>0.4</v>
      </c>
      <c r="CH31" s="276">
        <v>0.4</v>
      </c>
      <c r="CI31" s="276">
        <v>0.4</v>
      </c>
      <c r="CJ31" s="276">
        <v>0.4</v>
      </c>
      <c r="CK31" s="276">
        <v>0.4</v>
      </c>
      <c r="CL31" s="276">
        <v>0.4</v>
      </c>
      <c r="CM31" s="276">
        <v>0.4</v>
      </c>
      <c r="CN31" s="276">
        <v>0.4</v>
      </c>
      <c r="CO31" s="276">
        <v>0.4</v>
      </c>
      <c r="CP31" s="276">
        <v>0.4</v>
      </c>
      <c r="CQ31" s="276">
        <v>0.4</v>
      </c>
      <c r="CR31" s="276">
        <v>0.4</v>
      </c>
      <c r="CS31" s="276">
        <v>0.4</v>
      </c>
      <c r="CT31" s="276">
        <v>0.4</v>
      </c>
      <c r="CU31" s="276">
        <v>0.4</v>
      </c>
      <c r="CV31" s="276"/>
      <c r="CW31" s="276"/>
      <c r="CX31" s="276"/>
      <c r="CY31" s="276"/>
      <c r="CZ31" s="276"/>
      <c r="DA31" s="276"/>
      <c r="DB31" s="276"/>
      <c r="DC31" s="276"/>
      <c r="DD31" s="276"/>
      <c r="DE31" s="276"/>
      <c r="DF31" s="276"/>
      <c r="DG31" s="276"/>
      <c r="DH31" s="276"/>
      <c r="DI31" s="276"/>
      <c r="DJ31" s="276"/>
      <c r="DK31" s="276"/>
      <c r="DL31" s="276"/>
      <c r="DM31" s="276"/>
      <c r="DN31" s="276"/>
      <c r="DO31" s="276"/>
      <c r="DP31" s="276"/>
      <c r="DQ31" s="276"/>
      <c r="DR31" s="276"/>
      <c r="DS31" s="276"/>
      <c r="DT31" s="276"/>
      <c r="DU31" s="276"/>
      <c r="DV31" s="276"/>
      <c r="DW31" s="276"/>
      <c r="DX31" s="276"/>
      <c r="DY31" s="276"/>
      <c r="DZ31" s="276"/>
      <c r="EA31" s="276"/>
      <c r="EB31" s="276"/>
      <c r="EC31" s="291"/>
      <c r="ED31" s="291"/>
      <c r="EE31" s="291"/>
      <c r="EF31" s="291"/>
      <c r="EG31" s="291"/>
      <c r="EH31" s="291"/>
      <c r="EI31" s="291"/>
      <c r="EJ31" s="291"/>
      <c r="EK31" s="291"/>
      <c r="EL31" s="291"/>
      <c r="EM31" s="291"/>
      <c r="EN31" s="291"/>
      <c r="EO31" s="291"/>
      <c r="EP31" s="277"/>
      <c r="EQ31" s="277"/>
      <c r="ER31" s="277"/>
      <c r="ES31" s="277"/>
      <c r="ET31" s="277"/>
      <c r="EU31" s="277"/>
      <c r="EV31" s="277"/>
      <c r="EW31" s="277"/>
      <c r="EX31" s="277"/>
      <c r="EY31" s="277"/>
      <c r="EZ31" s="277"/>
      <c r="FA31" s="277"/>
      <c r="FB31" s="277"/>
      <c r="FC31" s="277"/>
      <c r="FD31" s="277"/>
      <c r="FE31" s="277"/>
      <c r="FF31" s="277"/>
      <c r="FG31" s="277"/>
      <c r="FH31" s="277"/>
      <c r="FI31" s="277"/>
      <c r="FJ31" s="277"/>
      <c r="FK31" s="277"/>
      <c r="FL31" s="277"/>
      <c r="FM31" s="277"/>
      <c r="FN31" s="277"/>
      <c r="FO31" s="277"/>
      <c r="FP31" s="277"/>
      <c r="FQ31" s="277"/>
      <c r="FR31" s="277"/>
      <c r="FS31" s="277"/>
      <c r="FT31" s="277"/>
      <c r="FU31" s="277"/>
      <c r="FV31" s="277"/>
      <c r="FW31" s="277"/>
      <c r="FX31" s="277"/>
      <c r="FY31" s="277"/>
      <c r="FZ31" s="277"/>
      <c r="GA31" s="277"/>
      <c r="GB31" s="277"/>
      <c r="GC31" s="277"/>
      <c r="GD31" s="277"/>
      <c r="GE31" s="277"/>
    </row>
    <row r="32" spans="1:187" s="278" customFormat="1">
      <c r="A32" s="274" t="s">
        <v>145</v>
      </c>
      <c r="B32" s="290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>
        <v>0.2</v>
      </c>
      <c r="AF32" s="276">
        <v>0.2</v>
      </c>
      <c r="AG32" s="276">
        <v>0.2</v>
      </c>
      <c r="AH32" s="276">
        <v>0.2</v>
      </c>
      <c r="AI32" s="276">
        <v>0.2</v>
      </c>
      <c r="AJ32" s="276">
        <v>0.2</v>
      </c>
      <c r="AK32" s="276">
        <v>0.2</v>
      </c>
      <c r="AL32" s="276">
        <v>0.2</v>
      </c>
      <c r="AM32" s="276">
        <v>0.2</v>
      </c>
      <c r="AN32" s="276">
        <v>0.2</v>
      </c>
      <c r="AO32" s="276">
        <v>0.2</v>
      </c>
      <c r="AP32" s="276">
        <v>0.2</v>
      </c>
      <c r="AQ32" s="276">
        <v>0.2</v>
      </c>
      <c r="AR32" s="276">
        <v>0.2</v>
      </c>
      <c r="AS32" s="276">
        <v>0.2</v>
      </c>
      <c r="AT32" s="276">
        <v>0.2</v>
      </c>
      <c r="AU32" s="276">
        <v>0.2</v>
      </c>
      <c r="AV32" s="276">
        <v>0.2</v>
      </c>
      <c r="AW32" s="276">
        <v>0.2</v>
      </c>
      <c r="AX32" s="276">
        <v>0.2</v>
      </c>
      <c r="AY32" s="276">
        <v>0.2</v>
      </c>
      <c r="AZ32" s="276">
        <v>0.2</v>
      </c>
      <c r="BA32" s="276">
        <v>0.2</v>
      </c>
      <c r="BB32" s="276">
        <v>0.2</v>
      </c>
      <c r="BC32" s="276">
        <v>0.2</v>
      </c>
      <c r="BD32" s="276">
        <v>0.2</v>
      </c>
      <c r="BE32" s="276">
        <v>0.2</v>
      </c>
      <c r="BF32" s="276">
        <v>0.2</v>
      </c>
      <c r="BG32" s="276">
        <v>0.2</v>
      </c>
      <c r="BH32" s="276">
        <v>0.2</v>
      </c>
      <c r="BI32" s="276">
        <v>0.2</v>
      </c>
      <c r="BJ32" s="276">
        <v>0.2</v>
      </c>
      <c r="BK32" s="276">
        <v>0.2</v>
      </c>
      <c r="BL32" s="276">
        <v>0.2</v>
      </c>
      <c r="BM32" s="276">
        <v>0.2</v>
      </c>
      <c r="BN32" s="276">
        <v>0.2</v>
      </c>
      <c r="BO32" s="276">
        <v>0.2</v>
      </c>
      <c r="BP32" s="276">
        <v>0.2</v>
      </c>
      <c r="BQ32" s="276">
        <v>0.2</v>
      </c>
      <c r="BR32" s="276">
        <v>0.2</v>
      </c>
      <c r="BS32" s="276">
        <v>0.2</v>
      </c>
      <c r="BT32" s="276">
        <v>0.2</v>
      </c>
      <c r="BU32" s="276">
        <v>0.2</v>
      </c>
      <c r="BV32" s="276">
        <v>0.2</v>
      </c>
      <c r="BW32" s="276">
        <v>0.2</v>
      </c>
      <c r="BX32" s="276">
        <v>0.2</v>
      </c>
      <c r="BY32" s="276">
        <v>0.2</v>
      </c>
      <c r="BZ32" s="276">
        <v>0.2</v>
      </c>
      <c r="CA32" s="276">
        <v>0.2</v>
      </c>
      <c r="CB32" s="276">
        <v>0.2</v>
      </c>
      <c r="CC32" s="276">
        <v>0.2</v>
      </c>
      <c r="CD32" s="276">
        <v>0.2</v>
      </c>
      <c r="CE32" s="276">
        <v>0.2</v>
      </c>
      <c r="CF32" s="276">
        <v>0.2</v>
      </c>
      <c r="CG32" s="276">
        <v>0.2</v>
      </c>
      <c r="CH32" s="276">
        <v>0.2</v>
      </c>
      <c r="CI32" s="276">
        <v>0.2</v>
      </c>
      <c r="CJ32" s="276">
        <v>0.2</v>
      </c>
      <c r="CK32" s="276">
        <v>0.2</v>
      </c>
      <c r="CL32" s="276">
        <v>0.2</v>
      </c>
      <c r="CM32" s="276">
        <v>0.2</v>
      </c>
      <c r="CN32" s="276">
        <v>0.2</v>
      </c>
      <c r="CO32" s="276">
        <v>0.2</v>
      </c>
      <c r="CP32" s="276">
        <v>0.2</v>
      </c>
      <c r="CQ32" s="276">
        <v>0.2</v>
      </c>
      <c r="CR32" s="276">
        <v>0.2</v>
      </c>
      <c r="CS32" s="276">
        <v>0.2</v>
      </c>
      <c r="CT32" s="276">
        <v>0.2</v>
      </c>
      <c r="CU32" s="276">
        <v>0.2</v>
      </c>
      <c r="CV32" s="276"/>
      <c r="CW32" s="276"/>
      <c r="CX32" s="276"/>
      <c r="CY32" s="276"/>
      <c r="CZ32" s="276"/>
      <c r="DA32" s="276"/>
      <c r="DB32" s="276"/>
      <c r="DC32" s="276"/>
      <c r="DD32" s="276"/>
      <c r="DE32" s="276"/>
      <c r="DF32" s="276"/>
      <c r="DG32" s="276"/>
      <c r="DH32" s="276"/>
      <c r="DI32" s="276"/>
      <c r="DJ32" s="276"/>
      <c r="DK32" s="276"/>
      <c r="DL32" s="276"/>
      <c r="DM32" s="276"/>
      <c r="DN32" s="276"/>
      <c r="DO32" s="276"/>
      <c r="DP32" s="276"/>
      <c r="DQ32" s="276"/>
      <c r="DR32" s="276"/>
      <c r="DS32" s="276"/>
      <c r="DT32" s="276"/>
      <c r="DU32" s="276"/>
      <c r="DV32" s="276"/>
      <c r="DW32" s="276"/>
      <c r="DX32" s="276"/>
      <c r="DY32" s="276"/>
      <c r="DZ32" s="276"/>
      <c r="EA32" s="276"/>
      <c r="EB32" s="276"/>
      <c r="EC32" s="291"/>
      <c r="ED32" s="291"/>
      <c r="EE32" s="291"/>
      <c r="EF32" s="291"/>
      <c r="EG32" s="291"/>
      <c r="EH32" s="291"/>
      <c r="EI32" s="291"/>
      <c r="EJ32" s="291"/>
      <c r="EK32" s="291"/>
      <c r="EL32" s="291"/>
      <c r="EM32" s="291"/>
      <c r="EN32" s="291"/>
      <c r="EO32" s="291"/>
      <c r="EP32" s="277"/>
      <c r="EQ32" s="277"/>
      <c r="ER32" s="277"/>
      <c r="ES32" s="277"/>
      <c r="ET32" s="277"/>
      <c r="EU32" s="277"/>
      <c r="EV32" s="277"/>
      <c r="EW32" s="277"/>
      <c r="EX32" s="277"/>
      <c r="EY32" s="277"/>
      <c r="EZ32" s="277"/>
      <c r="FA32" s="277"/>
      <c r="FB32" s="277"/>
      <c r="FC32" s="277"/>
      <c r="FD32" s="277"/>
      <c r="FE32" s="277"/>
      <c r="FF32" s="277"/>
      <c r="FG32" s="277"/>
      <c r="FH32" s="277"/>
      <c r="FI32" s="277"/>
      <c r="FJ32" s="277"/>
      <c r="FK32" s="277"/>
      <c r="FL32" s="277"/>
      <c r="FM32" s="277"/>
      <c r="FN32" s="277"/>
      <c r="FO32" s="277"/>
      <c r="FP32" s="277"/>
      <c r="FQ32" s="277"/>
      <c r="FR32" s="277"/>
      <c r="FS32" s="277"/>
      <c r="FT32" s="277"/>
      <c r="FU32" s="277"/>
      <c r="FV32" s="277"/>
      <c r="FW32" s="277"/>
      <c r="FX32" s="277"/>
      <c r="FY32" s="277"/>
      <c r="FZ32" s="277"/>
      <c r="GA32" s="277"/>
      <c r="GB32" s="277"/>
      <c r="GC32" s="277"/>
      <c r="GD32" s="277"/>
      <c r="GE32" s="277"/>
    </row>
    <row r="33" spans="1:187">
      <c r="A33" s="271" t="s">
        <v>146</v>
      </c>
      <c r="B33" s="271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0"/>
      <c r="AH33" s="280"/>
      <c r="AI33" s="280"/>
      <c r="AJ33" s="280"/>
      <c r="AK33" s="280"/>
      <c r="AL33" s="280"/>
      <c r="AM33" s="280"/>
      <c r="AN33" s="280"/>
      <c r="AO33" s="280"/>
      <c r="AP33" s="280"/>
      <c r="AQ33" s="280"/>
      <c r="AR33" s="280"/>
      <c r="AS33" s="280"/>
      <c r="AT33" s="280"/>
      <c r="AU33" s="280"/>
      <c r="AV33" s="280"/>
      <c r="AW33" s="280"/>
      <c r="AX33" s="280"/>
      <c r="AY33" s="280"/>
      <c r="AZ33" s="280"/>
      <c r="BA33" s="280"/>
      <c r="BB33" s="280"/>
      <c r="BC33" s="280"/>
      <c r="BD33" s="280"/>
      <c r="BE33" s="280"/>
      <c r="BF33" s="280"/>
      <c r="BG33" s="280"/>
      <c r="BH33" s="280"/>
      <c r="BI33" s="280"/>
      <c r="BJ33" s="280"/>
      <c r="BK33" s="280"/>
      <c r="BL33" s="280"/>
      <c r="BM33" s="280"/>
      <c r="BN33" s="280"/>
      <c r="BO33" s="280"/>
      <c r="BP33" s="280"/>
      <c r="BQ33" s="280"/>
      <c r="BR33" s="280"/>
      <c r="BS33" s="280"/>
      <c r="BT33" s="280"/>
      <c r="BU33" s="280"/>
      <c r="BV33" s="280"/>
      <c r="BW33" s="280"/>
      <c r="BX33" s="280"/>
      <c r="BY33" s="280"/>
      <c r="BZ33" s="280"/>
      <c r="CA33" s="280"/>
      <c r="CB33" s="280"/>
      <c r="CC33" s="280"/>
      <c r="CD33" s="280"/>
      <c r="CE33" s="280"/>
      <c r="CF33" s="280"/>
      <c r="CG33" s="280"/>
      <c r="CH33" s="280"/>
      <c r="CI33" s="280"/>
      <c r="CJ33" s="280"/>
      <c r="CK33" s="280"/>
      <c r="CL33" s="280"/>
      <c r="CM33" s="280"/>
      <c r="CN33" s="280"/>
      <c r="CO33" s="280"/>
      <c r="CP33" s="280"/>
      <c r="CQ33" s="280"/>
      <c r="CR33" s="280"/>
      <c r="CS33" s="280"/>
      <c r="CT33" s="280"/>
      <c r="CU33" s="280"/>
      <c r="CV33" s="280"/>
      <c r="CW33" s="280"/>
      <c r="CX33" s="280"/>
      <c r="CY33" s="280"/>
      <c r="CZ33" s="280"/>
      <c r="DA33" s="280"/>
      <c r="DB33" s="280"/>
      <c r="DC33" s="280"/>
      <c r="DD33" s="280"/>
      <c r="DE33" s="280"/>
      <c r="DF33" s="280"/>
      <c r="DG33" s="280"/>
      <c r="DH33" s="280"/>
      <c r="DI33" s="280"/>
      <c r="DJ33" s="280"/>
      <c r="DK33" s="280"/>
      <c r="DL33" s="280"/>
      <c r="DM33" s="280"/>
      <c r="DN33" s="280"/>
      <c r="DO33" s="280"/>
      <c r="DP33" s="280"/>
      <c r="DQ33" s="280"/>
      <c r="DR33" s="280"/>
      <c r="DS33" s="280"/>
      <c r="DT33" s="280"/>
      <c r="DU33" s="280"/>
      <c r="DV33" s="280"/>
      <c r="DW33" s="280"/>
      <c r="DX33" s="280"/>
      <c r="DY33" s="280"/>
      <c r="DZ33" s="280"/>
      <c r="EA33" s="280"/>
      <c r="EB33" s="280"/>
      <c r="EC33" s="280"/>
      <c r="ED33" s="280"/>
      <c r="EE33" s="280"/>
      <c r="EF33" s="280"/>
      <c r="EG33" s="280"/>
      <c r="EH33" s="280"/>
      <c r="EI33" s="280"/>
      <c r="EJ33" s="280"/>
      <c r="EK33" s="280"/>
      <c r="EL33" s="280"/>
      <c r="EM33" s="280"/>
      <c r="EN33" s="280"/>
      <c r="EO33" s="280"/>
      <c r="EP33" s="280"/>
      <c r="EQ33" s="280"/>
      <c r="ER33" s="280"/>
      <c r="ES33" s="280"/>
      <c r="ET33" s="280"/>
      <c r="EU33" s="280"/>
      <c r="EV33" s="280"/>
      <c r="EW33" s="280"/>
      <c r="EX33" s="280"/>
      <c r="EY33" s="280"/>
      <c r="EZ33" s="280"/>
      <c r="FA33" s="280"/>
      <c r="FB33" s="280"/>
      <c r="FC33" s="280"/>
      <c r="FD33" s="280"/>
      <c r="FE33" s="280"/>
      <c r="FF33" s="280"/>
      <c r="FG33" s="280"/>
      <c r="FH33" s="280"/>
      <c r="FI33" s="280"/>
      <c r="FJ33" s="280"/>
      <c r="FK33" s="280"/>
      <c r="FL33" s="280"/>
      <c r="FM33" s="280"/>
      <c r="FN33" s="280"/>
      <c r="FO33" s="280"/>
      <c r="FP33" s="280"/>
      <c r="FQ33" s="280"/>
      <c r="FR33" s="280"/>
      <c r="FS33" s="280"/>
      <c r="FT33" s="280"/>
      <c r="FU33" s="280"/>
      <c r="FV33" s="280"/>
      <c r="FW33" s="280"/>
      <c r="FX33" s="280"/>
      <c r="FY33" s="280"/>
      <c r="FZ33" s="280"/>
      <c r="GA33" s="280"/>
      <c r="GB33" s="280"/>
      <c r="GC33" s="280"/>
      <c r="GD33" s="280"/>
      <c r="GE33" s="280"/>
    </row>
    <row r="34" spans="1:187">
      <c r="A34" s="281" t="s">
        <v>147</v>
      </c>
      <c r="B34" s="282"/>
      <c r="C34" s="283">
        <v>1</v>
      </c>
      <c r="D34" s="283">
        <v>1</v>
      </c>
      <c r="E34" s="283">
        <v>1</v>
      </c>
      <c r="F34" s="283">
        <v>1</v>
      </c>
      <c r="G34" s="283">
        <v>1</v>
      </c>
      <c r="H34" s="283">
        <v>1</v>
      </c>
      <c r="I34" s="283">
        <v>1</v>
      </c>
      <c r="J34" s="283">
        <v>1</v>
      </c>
      <c r="K34" s="283">
        <v>1</v>
      </c>
      <c r="L34" s="283">
        <v>1</v>
      </c>
      <c r="M34" s="283">
        <v>1</v>
      </c>
      <c r="N34" s="283">
        <v>1</v>
      </c>
      <c r="O34" s="283">
        <v>1</v>
      </c>
      <c r="P34" s="283">
        <v>1</v>
      </c>
      <c r="Q34" s="283">
        <v>1</v>
      </c>
      <c r="R34" s="283">
        <v>1</v>
      </c>
      <c r="S34" s="283">
        <v>1</v>
      </c>
      <c r="T34" s="283">
        <v>1</v>
      </c>
      <c r="U34" s="283">
        <v>1</v>
      </c>
      <c r="V34" s="283">
        <v>1</v>
      </c>
      <c r="W34" s="283">
        <v>1</v>
      </c>
      <c r="X34" s="283">
        <v>1</v>
      </c>
      <c r="Y34" s="283">
        <v>1</v>
      </c>
      <c r="Z34" s="283">
        <v>1</v>
      </c>
      <c r="AA34" s="283">
        <v>1</v>
      </c>
      <c r="AB34" s="283">
        <v>1</v>
      </c>
      <c r="AC34" s="283">
        <v>1</v>
      </c>
      <c r="AD34" s="283">
        <v>1</v>
      </c>
      <c r="AE34" s="283">
        <v>1</v>
      </c>
      <c r="AF34" s="283">
        <v>1</v>
      </c>
      <c r="AG34" s="283">
        <v>1</v>
      </c>
      <c r="AH34" s="283">
        <v>1</v>
      </c>
      <c r="AI34" s="283">
        <v>1</v>
      </c>
      <c r="AJ34" s="283">
        <v>1</v>
      </c>
      <c r="AK34" s="283">
        <v>1</v>
      </c>
      <c r="AL34" s="283">
        <v>1</v>
      </c>
      <c r="AM34" s="283">
        <v>1</v>
      </c>
      <c r="AN34" s="283">
        <v>1</v>
      </c>
      <c r="AO34" s="283">
        <v>1</v>
      </c>
      <c r="AP34" s="283">
        <v>1</v>
      </c>
      <c r="AQ34" s="283">
        <v>1</v>
      </c>
      <c r="AR34" s="283">
        <v>1</v>
      </c>
      <c r="AS34" s="283">
        <v>1</v>
      </c>
      <c r="AT34" s="283">
        <v>1</v>
      </c>
      <c r="AU34" s="283">
        <v>1</v>
      </c>
      <c r="AV34" s="283">
        <v>1</v>
      </c>
      <c r="AW34" s="283">
        <v>1</v>
      </c>
      <c r="AX34" s="283">
        <v>1</v>
      </c>
      <c r="AY34" s="283">
        <v>1</v>
      </c>
      <c r="AZ34" s="283">
        <v>1</v>
      </c>
      <c r="BA34" s="283">
        <v>1</v>
      </c>
      <c r="BB34" s="283">
        <v>1</v>
      </c>
      <c r="BC34" s="283">
        <v>1</v>
      </c>
      <c r="BD34" s="283">
        <v>1</v>
      </c>
      <c r="BE34" s="283">
        <v>1</v>
      </c>
      <c r="BF34" s="283">
        <v>1</v>
      </c>
      <c r="BG34" s="283">
        <v>1</v>
      </c>
      <c r="BH34" s="283">
        <v>1</v>
      </c>
      <c r="BI34" s="283">
        <v>1</v>
      </c>
      <c r="BJ34" s="283">
        <v>1</v>
      </c>
      <c r="BK34" s="283">
        <v>1</v>
      </c>
      <c r="BL34" s="283">
        <v>1</v>
      </c>
      <c r="BM34" s="283">
        <v>1</v>
      </c>
      <c r="BN34" s="283">
        <v>1</v>
      </c>
      <c r="BO34" s="283">
        <v>1</v>
      </c>
      <c r="BP34" s="283">
        <v>1</v>
      </c>
      <c r="BQ34" s="283">
        <v>1</v>
      </c>
      <c r="BR34" s="283">
        <v>1</v>
      </c>
      <c r="BS34" s="283">
        <v>1</v>
      </c>
      <c r="BT34" s="283">
        <v>1</v>
      </c>
      <c r="BU34" s="283">
        <v>1</v>
      </c>
      <c r="BV34" s="283">
        <v>1</v>
      </c>
      <c r="BW34" s="283">
        <v>1</v>
      </c>
      <c r="BX34" s="283">
        <v>1</v>
      </c>
      <c r="BY34" s="283">
        <v>1</v>
      </c>
      <c r="BZ34" s="283">
        <v>1</v>
      </c>
      <c r="CA34" s="283">
        <v>1</v>
      </c>
      <c r="CB34" s="283">
        <v>1</v>
      </c>
      <c r="CC34" s="283">
        <v>1</v>
      </c>
      <c r="CD34" s="283">
        <v>1</v>
      </c>
      <c r="CE34" s="283">
        <v>1</v>
      </c>
      <c r="CF34" s="283">
        <v>1</v>
      </c>
      <c r="CG34" s="283">
        <v>1</v>
      </c>
      <c r="CH34" s="283">
        <v>1</v>
      </c>
      <c r="CI34" s="283">
        <v>1</v>
      </c>
      <c r="CJ34" s="283">
        <v>1</v>
      </c>
      <c r="CK34" s="283">
        <v>1</v>
      </c>
      <c r="CL34" s="283">
        <v>1</v>
      </c>
      <c r="CM34" s="283">
        <v>1</v>
      </c>
      <c r="CN34" s="283">
        <v>1</v>
      </c>
      <c r="CO34" s="283">
        <v>1</v>
      </c>
      <c r="CP34" s="283">
        <v>1</v>
      </c>
      <c r="CQ34" s="283">
        <v>1</v>
      </c>
      <c r="CR34" s="283">
        <v>1</v>
      </c>
      <c r="CS34" s="283">
        <v>1</v>
      </c>
      <c r="CT34" s="283">
        <v>1</v>
      </c>
      <c r="CU34" s="283">
        <v>1</v>
      </c>
      <c r="CV34" s="283">
        <v>1</v>
      </c>
      <c r="CW34" s="283">
        <v>1</v>
      </c>
      <c r="CX34" s="283">
        <v>1</v>
      </c>
      <c r="CY34" s="283">
        <v>1</v>
      </c>
      <c r="CZ34" s="283">
        <v>1</v>
      </c>
      <c r="DA34" s="283">
        <v>1</v>
      </c>
      <c r="DB34" s="283">
        <v>1</v>
      </c>
      <c r="DC34" s="283">
        <v>1</v>
      </c>
      <c r="DD34" s="283">
        <v>1</v>
      </c>
      <c r="DE34" s="283">
        <v>1</v>
      </c>
      <c r="DF34" s="283">
        <v>1</v>
      </c>
      <c r="DG34" s="283">
        <v>1</v>
      </c>
      <c r="DH34" s="283">
        <v>1</v>
      </c>
      <c r="DI34" s="283">
        <v>1</v>
      </c>
      <c r="DJ34" s="283">
        <v>1</v>
      </c>
      <c r="DK34" s="283">
        <v>1</v>
      </c>
      <c r="DL34" s="283">
        <v>1</v>
      </c>
      <c r="DM34" s="283">
        <v>1</v>
      </c>
      <c r="DN34" s="283">
        <v>1</v>
      </c>
      <c r="DO34" s="283">
        <v>1</v>
      </c>
      <c r="DP34" s="283">
        <v>1</v>
      </c>
      <c r="DQ34" s="283">
        <v>1</v>
      </c>
      <c r="DR34" s="283">
        <v>1</v>
      </c>
      <c r="DS34" s="283">
        <v>1</v>
      </c>
      <c r="DT34" s="283">
        <v>1</v>
      </c>
      <c r="DU34" s="283">
        <v>1</v>
      </c>
      <c r="DV34" s="283">
        <v>1</v>
      </c>
      <c r="DW34" s="283">
        <v>1</v>
      </c>
      <c r="DX34" s="283">
        <v>1</v>
      </c>
      <c r="DY34" s="283">
        <v>1</v>
      </c>
      <c r="DZ34" s="283">
        <v>1</v>
      </c>
      <c r="EA34" s="283">
        <v>1</v>
      </c>
      <c r="EB34" s="283">
        <v>1</v>
      </c>
      <c r="EC34" s="283">
        <v>1</v>
      </c>
      <c r="ED34" s="283">
        <v>1</v>
      </c>
      <c r="EE34" s="283">
        <v>1</v>
      </c>
      <c r="EF34" s="283">
        <v>1</v>
      </c>
      <c r="EG34" s="283">
        <v>1</v>
      </c>
      <c r="EH34" s="283">
        <v>1</v>
      </c>
      <c r="EI34" s="283">
        <v>1</v>
      </c>
      <c r="EJ34" s="283">
        <v>1</v>
      </c>
      <c r="EK34" s="283">
        <v>1</v>
      </c>
      <c r="EL34" s="283">
        <v>1</v>
      </c>
      <c r="EM34" s="283">
        <v>1</v>
      </c>
      <c r="EN34" s="283">
        <v>1</v>
      </c>
      <c r="EO34" s="283">
        <v>1</v>
      </c>
      <c r="EP34" s="284"/>
      <c r="EQ34" s="284"/>
      <c r="ER34" s="284"/>
      <c r="ES34" s="284"/>
      <c r="ET34" s="284"/>
      <c r="EU34" s="284"/>
      <c r="EV34" s="284"/>
      <c r="EW34" s="284"/>
      <c r="EX34" s="284"/>
      <c r="EY34" s="284"/>
      <c r="EZ34" s="284"/>
      <c r="FA34" s="284"/>
      <c r="FB34" s="284"/>
      <c r="FC34" s="284"/>
      <c r="FD34" s="284"/>
      <c r="FE34" s="284"/>
      <c r="FF34" s="284"/>
      <c r="FG34" s="284"/>
      <c r="FH34" s="284"/>
      <c r="FI34" s="284"/>
      <c r="FJ34" s="284"/>
      <c r="FK34" s="284"/>
      <c r="FL34" s="284"/>
      <c r="FM34" s="284"/>
      <c r="FN34" s="284"/>
      <c r="FO34" s="284"/>
      <c r="FP34" s="284"/>
      <c r="FQ34" s="284"/>
      <c r="FR34" s="284"/>
      <c r="FS34" s="284"/>
      <c r="FT34" s="284"/>
      <c r="FU34" s="284"/>
      <c r="FV34" s="284"/>
      <c r="FW34" s="284"/>
      <c r="FX34" s="284"/>
      <c r="FY34" s="284"/>
      <c r="FZ34" s="284"/>
      <c r="GA34" s="284"/>
      <c r="GB34" s="284"/>
      <c r="GC34" s="284"/>
      <c r="GD34" s="284"/>
      <c r="GE34" s="284"/>
    </row>
    <row r="35" spans="1:187">
      <c r="A35" s="281" t="s">
        <v>148</v>
      </c>
      <c r="B35" s="282"/>
      <c r="C35" s="283"/>
      <c r="D35" s="283"/>
      <c r="E35" s="283"/>
      <c r="F35" s="283"/>
      <c r="G35" s="283"/>
      <c r="H35" s="283"/>
      <c r="I35" s="283"/>
      <c r="J35" s="283"/>
      <c r="K35" s="283"/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>
        <v>1</v>
      </c>
      <c r="AD35" s="283">
        <v>1</v>
      </c>
      <c r="AE35" s="283">
        <v>1</v>
      </c>
      <c r="AF35" s="283">
        <v>1</v>
      </c>
      <c r="AG35" s="283">
        <v>1</v>
      </c>
      <c r="AH35" s="283">
        <v>1</v>
      </c>
      <c r="AI35" s="283">
        <v>1</v>
      </c>
      <c r="AJ35" s="283">
        <v>1</v>
      </c>
      <c r="AK35" s="283">
        <v>1</v>
      </c>
      <c r="AL35" s="283">
        <v>1</v>
      </c>
      <c r="AM35" s="283">
        <v>1</v>
      </c>
      <c r="AN35" s="283">
        <v>1</v>
      </c>
      <c r="AO35" s="283">
        <v>1</v>
      </c>
      <c r="AP35" s="283">
        <v>1</v>
      </c>
      <c r="AQ35" s="283">
        <v>1</v>
      </c>
      <c r="AR35" s="283">
        <v>1</v>
      </c>
      <c r="AS35" s="283">
        <v>1</v>
      </c>
      <c r="AT35" s="283">
        <v>1</v>
      </c>
      <c r="AU35" s="283">
        <v>1</v>
      </c>
      <c r="AV35" s="283">
        <v>1</v>
      </c>
      <c r="AW35" s="283">
        <v>1</v>
      </c>
      <c r="AX35" s="283">
        <v>1</v>
      </c>
      <c r="AY35" s="283">
        <v>1</v>
      </c>
      <c r="AZ35" s="283">
        <v>1</v>
      </c>
      <c r="BA35" s="283">
        <v>1</v>
      </c>
      <c r="BB35" s="283">
        <v>1</v>
      </c>
      <c r="BC35" s="283">
        <v>1</v>
      </c>
      <c r="BD35" s="283">
        <v>1</v>
      </c>
      <c r="BE35" s="283">
        <v>1</v>
      </c>
      <c r="BF35" s="283">
        <v>1</v>
      </c>
      <c r="BG35" s="283">
        <v>1</v>
      </c>
      <c r="BH35" s="283">
        <v>1</v>
      </c>
      <c r="BI35" s="283">
        <v>1</v>
      </c>
      <c r="BJ35" s="283">
        <v>1</v>
      </c>
      <c r="BK35" s="283">
        <v>1</v>
      </c>
      <c r="BL35" s="283">
        <v>1</v>
      </c>
      <c r="BM35" s="283">
        <v>1</v>
      </c>
      <c r="BN35" s="283">
        <v>1</v>
      </c>
      <c r="BO35" s="283">
        <v>1</v>
      </c>
      <c r="BP35" s="283">
        <v>1</v>
      </c>
      <c r="BQ35" s="283">
        <v>1</v>
      </c>
      <c r="BR35" s="283">
        <v>1</v>
      </c>
      <c r="BS35" s="283">
        <v>1</v>
      </c>
      <c r="BT35" s="283">
        <v>1</v>
      </c>
      <c r="BU35" s="283">
        <v>1</v>
      </c>
      <c r="BV35" s="283">
        <v>1</v>
      </c>
      <c r="BW35" s="283">
        <v>1</v>
      </c>
      <c r="BX35" s="283">
        <v>1</v>
      </c>
      <c r="BY35" s="283">
        <v>1</v>
      </c>
      <c r="BZ35" s="283">
        <v>1</v>
      </c>
      <c r="CA35" s="283">
        <v>1</v>
      </c>
      <c r="CB35" s="283">
        <v>1</v>
      </c>
      <c r="CC35" s="283">
        <v>1</v>
      </c>
      <c r="CD35" s="283">
        <v>1</v>
      </c>
      <c r="CE35" s="283">
        <v>1</v>
      </c>
      <c r="CF35" s="283">
        <v>1</v>
      </c>
      <c r="CG35" s="283">
        <v>1</v>
      </c>
      <c r="CH35" s="283">
        <v>1</v>
      </c>
      <c r="CI35" s="283">
        <v>1</v>
      </c>
      <c r="CJ35" s="283">
        <v>1</v>
      </c>
      <c r="CK35" s="283">
        <v>1</v>
      </c>
      <c r="CL35" s="283">
        <v>1</v>
      </c>
      <c r="CM35" s="283">
        <v>1</v>
      </c>
      <c r="CN35" s="283">
        <v>1</v>
      </c>
      <c r="CO35" s="283">
        <v>1</v>
      </c>
      <c r="CP35" s="283">
        <v>1</v>
      </c>
      <c r="CQ35" s="283">
        <v>1</v>
      </c>
      <c r="CR35" s="283">
        <v>1</v>
      </c>
      <c r="CS35" s="283">
        <v>1</v>
      </c>
      <c r="CT35" s="283">
        <v>1</v>
      </c>
      <c r="CU35" s="283">
        <v>1</v>
      </c>
      <c r="CV35" s="283"/>
      <c r="CW35" s="283"/>
      <c r="CX35" s="283"/>
      <c r="CY35" s="283"/>
      <c r="CZ35" s="283"/>
      <c r="DA35" s="283"/>
      <c r="DB35" s="283"/>
      <c r="DC35" s="283"/>
      <c r="DD35" s="283"/>
      <c r="DE35" s="283"/>
      <c r="DF35" s="283"/>
      <c r="DG35" s="283"/>
      <c r="DH35" s="283"/>
      <c r="DI35" s="283"/>
      <c r="DJ35" s="283"/>
      <c r="DK35" s="283"/>
      <c r="DL35" s="283"/>
      <c r="DM35" s="283"/>
      <c r="DN35" s="283"/>
      <c r="DO35" s="283"/>
      <c r="DP35" s="283"/>
      <c r="DQ35" s="283"/>
      <c r="DR35" s="283"/>
      <c r="DS35" s="283"/>
      <c r="DT35" s="283"/>
      <c r="DU35" s="283"/>
      <c r="DV35" s="283"/>
      <c r="DW35" s="283"/>
      <c r="DX35" s="283"/>
      <c r="DY35" s="283"/>
      <c r="DZ35" s="283"/>
      <c r="EA35" s="283"/>
      <c r="EB35" s="283"/>
      <c r="EC35" s="283"/>
      <c r="ED35" s="283"/>
      <c r="EE35" s="283"/>
      <c r="EF35" s="283"/>
      <c r="EG35" s="283"/>
      <c r="EH35" s="283"/>
      <c r="EI35" s="283"/>
      <c r="EJ35" s="283"/>
      <c r="EK35" s="283"/>
      <c r="EL35" s="283"/>
      <c r="EM35" s="283"/>
      <c r="EN35" s="283"/>
      <c r="EO35" s="283"/>
      <c r="EP35" s="284"/>
      <c r="EQ35" s="284"/>
      <c r="ER35" s="284"/>
      <c r="ES35" s="284"/>
      <c r="ET35" s="284"/>
      <c r="EU35" s="284"/>
      <c r="EV35" s="284"/>
      <c r="EW35" s="284"/>
      <c r="EX35" s="284"/>
      <c r="EY35" s="284"/>
      <c r="EZ35" s="284"/>
      <c r="FA35" s="284"/>
      <c r="FB35" s="284"/>
      <c r="FC35" s="284"/>
      <c r="FD35" s="284"/>
      <c r="FE35" s="284"/>
      <c r="FF35" s="284"/>
      <c r="FG35" s="284"/>
      <c r="FH35" s="284"/>
      <c r="FI35" s="284"/>
      <c r="FJ35" s="284"/>
      <c r="FK35" s="284"/>
      <c r="FL35" s="284"/>
      <c r="FM35" s="284"/>
      <c r="FN35" s="284"/>
      <c r="FO35" s="284"/>
      <c r="FP35" s="284"/>
      <c r="FQ35" s="284"/>
      <c r="FR35" s="284"/>
      <c r="FS35" s="284"/>
      <c r="FT35" s="284"/>
      <c r="FU35" s="284"/>
      <c r="FV35" s="284"/>
      <c r="FW35" s="284"/>
      <c r="FX35" s="284"/>
      <c r="FY35" s="284"/>
      <c r="FZ35" s="284"/>
      <c r="GA35" s="284"/>
      <c r="GB35" s="284"/>
      <c r="GC35" s="284"/>
      <c r="GD35" s="284"/>
      <c r="GE35" s="284"/>
    </row>
    <row r="36" spans="1:187">
      <c r="A36" s="271" t="s">
        <v>149</v>
      </c>
      <c r="B36" s="271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  <c r="AL36" s="280"/>
      <c r="AM36" s="280"/>
      <c r="AN36" s="280"/>
      <c r="AO36" s="280"/>
      <c r="AP36" s="280"/>
      <c r="AQ36" s="280"/>
      <c r="AR36" s="280"/>
      <c r="AS36" s="280"/>
      <c r="AT36" s="280"/>
      <c r="AU36" s="280"/>
      <c r="AV36" s="280"/>
      <c r="AW36" s="280"/>
      <c r="AX36" s="280"/>
      <c r="AY36" s="280"/>
      <c r="AZ36" s="280"/>
      <c r="BA36" s="280"/>
      <c r="BB36" s="280"/>
      <c r="BC36" s="280"/>
      <c r="BD36" s="280"/>
      <c r="BE36" s="280"/>
      <c r="BF36" s="280"/>
      <c r="BG36" s="280"/>
      <c r="BH36" s="280"/>
      <c r="BI36" s="280"/>
      <c r="BJ36" s="280"/>
      <c r="BK36" s="280"/>
      <c r="BL36" s="280"/>
      <c r="BM36" s="280"/>
      <c r="BN36" s="280"/>
      <c r="BO36" s="280"/>
      <c r="BP36" s="280"/>
      <c r="BQ36" s="280"/>
      <c r="BR36" s="280"/>
      <c r="BS36" s="280"/>
      <c r="BT36" s="280"/>
      <c r="BU36" s="280"/>
      <c r="BV36" s="280"/>
      <c r="BW36" s="280"/>
      <c r="BX36" s="280"/>
      <c r="BY36" s="280"/>
      <c r="BZ36" s="280"/>
      <c r="CA36" s="280"/>
      <c r="CB36" s="280"/>
      <c r="CC36" s="280"/>
      <c r="CD36" s="280"/>
      <c r="CE36" s="280"/>
      <c r="CF36" s="280"/>
      <c r="CG36" s="280"/>
      <c r="CH36" s="280"/>
      <c r="CI36" s="280"/>
      <c r="CJ36" s="280"/>
      <c r="CK36" s="280"/>
      <c r="CL36" s="280"/>
      <c r="CM36" s="280"/>
      <c r="CN36" s="280"/>
      <c r="CO36" s="280"/>
      <c r="CP36" s="280"/>
      <c r="CQ36" s="280"/>
      <c r="CR36" s="280"/>
      <c r="CS36" s="280"/>
      <c r="CT36" s="280"/>
      <c r="CU36" s="280"/>
      <c r="CV36" s="280"/>
      <c r="CW36" s="280"/>
      <c r="CX36" s="280"/>
      <c r="CY36" s="280"/>
      <c r="CZ36" s="280"/>
      <c r="DA36" s="280"/>
      <c r="DB36" s="280"/>
      <c r="DC36" s="280"/>
      <c r="DD36" s="280"/>
      <c r="DE36" s="280"/>
      <c r="DF36" s="280"/>
      <c r="DG36" s="280"/>
      <c r="DH36" s="280"/>
      <c r="DI36" s="280"/>
      <c r="DJ36" s="280"/>
      <c r="DK36" s="280"/>
      <c r="DL36" s="280"/>
      <c r="DM36" s="280"/>
      <c r="DN36" s="280"/>
      <c r="DO36" s="280"/>
      <c r="DP36" s="280"/>
      <c r="DQ36" s="280"/>
      <c r="DR36" s="280"/>
      <c r="DS36" s="280"/>
      <c r="DT36" s="280"/>
      <c r="DU36" s="280"/>
      <c r="DV36" s="280"/>
      <c r="DW36" s="280"/>
      <c r="DX36" s="280"/>
      <c r="DY36" s="280"/>
      <c r="DZ36" s="280"/>
      <c r="EA36" s="280"/>
      <c r="EB36" s="280"/>
      <c r="EC36" s="280"/>
      <c r="ED36" s="280"/>
      <c r="EE36" s="280"/>
      <c r="EF36" s="280"/>
      <c r="EG36" s="280"/>
      <c r="EH36" s="280"/>
      <c r="EI36" s="280"/>
      <c r="EJ36" s="280"/>
      <c r="EK36" s="280"/>
      <c r="EL36" s="280"/>
      <c r="EM36" s="280"/>
      <c r="EN36" s="280"/>
      <c r="EO36" s="280"/>
      <c r="EP36" s="280"/>
      <c r="EQ36" s="280"/>
      <c r="ER36" s="280"/>
      <c r="ES36" s="280"/>
      <c r="ET36" s="280"/>
      <c r="EU36" s="280"/>
      <c r="EV36" s="280"/>
      <c r="EW36" s="280"/>
      <c r="EX36" s="280"/>
      <c r="EY36" s="280"/>
      <c r="EZ36" s="280"/>
      <c r="FA36" s="280"/>
      <c r="FB36" s="280"/>
      <c r="FC36" s="280"/>
      <c r="FD36" s="280"/>
      <c r="FE36" s="280"/>
      <c r="FF36" s="280"/>
      <c r="FG36" s="280"/>
      <c r="FH36" s="280"/>
      <c r="FI36" s="280"/>
      <c r="FJ36" s="280"/>
      <c r="FK36" s="280"/>
      <c r="FL36" s="280"/>
      <c r="FM36" s="280"/>
      <c r="FN36" s="280"/>
      <c r="FO36" s="280"/>
      <c r="FP36" s="280"/>
      <c r="FQ36" s="280"/>
      <c r="FR36" s="280"/>
      <c r="FS36" s="280"/>
      <c r="FT36" s="280"/>
      <c r="FU36" s="280"/>
      <c r="FV36" s="280"/>
      <c r="FW36" s="280"/>
      <c r="FX36" s="280"/>
      <c r="FY36" s="280"/>
      <c r="FZ36" s="280"/>
      <c r="GA36" s="280"/>
      <c r="GB36" s="280"/>
      <c r="GC36" s="280"/>
      <c r="GD36" s="280"/>
      <c r="GE36" s="280"/>
    </row>
    <row r="37" spans="1:187">
      <c r="A37" s="281" t="s">
        <v>150</v>
      </c>
      <c r="B37" s="282" t="s">
        <v>151</v>
      </c>
      <c r="C37" s="283">
        <v>0.5</v>
      </c>
      <c r="D37" s="283">
        <v>0.5</v>
      </c>
      <c r="E37" s="283">
        <v>0.5</v>
      </c>
      <c r="F37" s="283">
        <v>0.5</v>
      </c>
      <c r="G37" s="283">
        <v>0.5</v>
      </c>
      <c r="H37" s="283">
        <v>0.5</v>
      </c>
      <c r="I37" s="283">
        <v>0.5</v>
      </c>
      <c r="J37" s="283">
        <v>0.5</v>
      </c>
      <c r="K37" s="283">
        <v>0.5</v>
      </c>
      <c r="L37" s="283">
        <v>0.5</v>
      </c>
      <c r="M37" s="283">
        <v>0.5</v>
      </c>
      <c r="N37" s="283">
        <v>0.5</v>
      </c>
      <c r="O37" s="283">
        <v>0.5</v>
      </c>
      <c r="P37" s="283">
        <v>0.5</v>
      </c>
      <c r="Q37" s="283">
        <v>0.5</v>
      </c>
      <c r="R37" s="283">
        <v>0.5</v>
      </c>
      <c r="S37" s="283">
        <v>0.5</v>
      </c>
      <c r="T37" s="283">
        <v>0.5</v>
      </c>
      <c r="U37" s="283">
        <v>0.5</v>
      </c>
      <c r="V37" s="283">
        <v>0.5</v>
      </c>
      <c r="W37" s="283">
        <v>0.5</v>
      </c>
      <c r="X37" s="283">
        <v>0.5</v>
      </c>
      <c r="Y37" s="283">
        <v>0.5</v>
      </c>
      <c r="Z37" s="283">
        <v>0.5</v>
      </c>
      <c r="AA37" s="283">
        <v>0.5</v>
      </c>
      <c r="AB37" s="283">
        <v>0.5</v>
      </c>
      <c r="AC37" s="283">
        <v>0.5</v>
      </c>
      <c r="AD37" s="283">
        <v>0.5</v>
      </c>
      <c r="AE37" s="283">
        <v>0.4</v>
      </c>
      <c r="AF37" s="283">
        <v>0.4</v>
      </c>
      <c r="AG37" s="283">
        <v>0.4</v>
      </c>
      <c r="AH37" s="283">
        <v>0.4</v>
      </c>
      <c r="AI37" s="283">
        <v>0.4</v>
      </c>
      <c r="AJ37" s="283">
        <v>0.4</v>
      </c>
      <c r="AK37" s="283">
        <v>0.4</v>
      </c>
      <c r="AL37" s="283">
        <v>0.4</v>
      </c>
      <c r="AM37" s="283">
        <v>0.4</v>
      </c>
      <c r="AN37" s="283">
        <v>0.4</v>
      </c>
      <c r="AO37" s="283">
        <v>0.4</v>
      </c>
      <c r="AP37" s="283">
        <v>0.4</v>
      </c>
      <c r="AQ37" s="283">
        <v>0.4</v>
      </c>
      <c r="AR37" s="283">
        <v>0.4</v>
      </c>
      <c r="AS37" s="283">
        <v>0.4</v>
      </c>
      <c r="AT37" s="283">
        <v>0.4</v>
      </c>
      <c r="AU37" s="283">
        <v>0.4</v>
      </c>
      <c r="AV37" s="283">
        <v>0.4</v>
      </c>
      <c r="AW37" s="283">
        <v>0.4</v>
      </c>
      <c r="AX37" s="283">
        <v>0.4</v>
      </c>
      <c r="AY37" s="283">
        <v>0.4</v>
      </c>
      <c r="AZ37" s="283">
        <v>0.4</v>
      </c>
      <c r="BA37" s="283">
        <v>0.4</v>
      </c>
      <c r="BB37" s="283">
        <v>0.4</v>
      </c>
      <c r="BC37" s="283">
        <v>0.4</v>
      </c>
      <c r="BD37" s="283">
        <v>0.4</v>
      </c>
      <c r="BE37" s="283">
        <v>0.4</v>
      </c>
      <c r="BF37" s="283">
        <v>0.4</v>
      </c>
      <c r="BG37" s="283">
        <v>0.4</v>
      </c>
      <c r="BH37" s="283">
        <v>0.4</v>
      </c>
      <c r="BI37" s="283">
        <v>0.4</v>
      </c>
      <c r="BJ37" s="283">
        <v>0.4</v>
      </c>
      <c r="BK37" s="283">
        <v>0.4</v>
      </c>
      <c r="BL37" s="283">
        <v>0.4</v>
      </c>
      <c r="BM37" s="283">
        <v>0.4</v>
      </c>
      <c r="BN37" s="283">
        <v>0.4</v>
      </c>
      <c r="BO37" s="283">
        <v>0.4</v>
      </c>
      <c r="BP37" s="283">
        <v>0.4</v>
      </c>
      <c r="BQ37" s="283">
        <v>0.4</v>
      </c>
      <c r="BR37" s="283">
        <v>0.4</v>
      </c>
      <c r="BS37" s="283">
        <v>0.4</v>
      </c>
      <c r="BT37" s="283">
        <v>0.4</v>
      </c>
      <c r="BU37" s="283">
        <v>0.4</v>
      </c>
      <c r="BV37" s="283">
        <v>0.4</v>
      </c>
      <c r="BW37" s="283">
        <v>0.4</v>
      </c>
      <c r="BX37" s="283">
        <v>0.4</v>
      </c>
      <c r="BY37" s="283">
        <v>0.4</v>
      </c>
      <c r="BZ37" s="283">
        <v>0.4</v>
      </c>
      <c r="CA37" s="283">
        <v>0.4</v>
      </c>
      <c r="CB37" s="283">
        <v>0.4</v>
      </c>
      <c r="CC37" s="283">
        <v>0.4</v>
      </c>
      <c r="CD37" s="283">
        <v>0.4</v>
      </c>
      <c r="CE37" s="283">
        <v>0.4</v>
      </c>
      <c r="CF37" s="283">
        <v>0.4</v>
      </c>
      <c r="CG37" s="283">
        <v>0.4</v>
      </c>
      <c r="CH37" s="283">
        <v>0.4</v>
      </c>
      <c r="CI37" s="283">
        <v>0.4</v>
      </c>
      <c r="CJ37" s="283">
        <v>0.4</v>
      </c>
      <c r="CK37" s="283">
        <v>0.4</v>
      </c>
      <c r="CL37" s="283">
        <v>0.4</v>
      </c>
      <c r="CM37" s="283">
        <v>0.4</v>
      </c>
      <c r="CN37" s="283">
        <v>0.4</v>
      </c>
      <c r="CO37" s="283">
        <v>0.4</v>
      </c>
      <c r="CP37" s="283">
        <v>0.4</v>
      </c>
      <c r="CQ37" s="283">
        <v>0.4</v>
      </c>
      <c r="CR37" s="283">
        <v>0.4</v>
      </c>
      <c r="CS37" s="283">
        <v>0.4</v>
      </c>
      <c r="CT37" s="283">
        <v>0.4</v>
      </c>
      <c r="CU37" s="283">
        <v>0.4</v>
      </c>
      <c r="CV37" s="283">
        <v>0.2</v>
      </c>
      <c r="CW37" s="283">
        <v>0.2</v>
      </c>
      <c r="CX37" s="283">
        <v>0.2</v>
      </c>
      <c r="CY37" s="283">
        <v>0.2</v>
      </c>
      <c r="CZ37" s="283">
        <v>0.2</v>
      </c>
      <c r="DA37" s="283">
        <v>0.2</v>
      </c>
      <c r="DB37" s="283">
        <v>0.2</v>
      </c>
      <c r="DC37" s="283">
        <v>0.2</v>
      </c>
      <c r="DD37" s="283">
        <v>0.2</v>
      </c>
      <c r="DE37" s="283">
        <v>0.2</v>
      </c>
      <c r="DF37" s="283">
        <v>0.2</v>
      </c>
      <c r="DG37" s="283">
        <v>0.2</v>
      </c>
      <c r="DH37" s="283">
        <v>0.2</v>
      </c>
      <c r="DI37" s="283">
        <v>0.2</v>
      </c>
      <c r="DJ37" s="283">
        <v>0.2</v>
      </c>
      <c r="DK37" s="283">
        <v>0.2</v>
      </c>
      <c r="DL37" s="283">
        <v>0.2</v>
      </c>
      <c r="DM37" s="283">
        <v>0.2</v>
      </c>
      <c r="DN37" s="283">
        <v>0.2</v>
      </c>
      <c r="DO37" s="283">
        <v>0.2</v>
      </c>
      <c r="DP37" s="283">
        <v>0.2</v>
      </c>
      <c r="DQ37" s="283">
        <v>0.2</v>
      </c>
      <c r="DR37" s="283">
        <v>0.2</v>
      </c>
      <c r="DS37" s="283">
        <v>0.2</v>
      </c>
      <c r="DT37" s="283">
        <v>0.2</v>
      </c>
      <c r="DU37" s="283">
        <v>0.2</v>
      </c>
      <c r="DV37" s="283">
        <v>0.2</v>
      </c>
      <c r="DW37" s="283">
        <v>0.2</v>
      </c>
      <c r="DX37" s="283">
        <v>0.2</v>
      </c>
      <c r="DY37" s="283">
        <v>0.2</v>
      </c>
      <c r="DZ37" s="283">
        <v>0.2</v>
      </c>
      <c r="EA37" s="283">
        <v>0.2</v>
      </c>
      <c r="EB37" s="283">
        <v>0.2</v>
      </c>
      <c r="EC37" s="287"/>
      <c r="ED37" s="287"/>
      <c r="EE37" s="287"/>
      <c r="EF37" s="287"/>
      <c r="EG37" s="287"/>
      <c r="EH37" s="287"/>
      <c r="EI37" s="287"/>
      <c r="EJ37" s="287"/>
      <c r="EK37" s="287"/>
      <c r="EL37" s="287"/>
      <c r="EM37" s="287"/>
      <c r="EN37" s="287"/>
      <c r="EO37" s="287"/>
      <c r="EP37" s="284"/>
      <c r="EQ37" s="284"/>
      <c r="ER37" s="284"/>
      <c r="ES37" s="284"/>
      <c r="ET37" s="284"/>
      <c r="EU37" s="284"/>
      <c r="EV37" s="284"/>
      <c r="EW37" s="284"/>
      <c r="EX37" s="284"/>
      <c r="EY37" s="284"/>
      <c r="EZ37" s="284"/>
      <c r="FA37" s="284"/>
      <c r="FB37" s="284"/>
      <c r="FC37" s="284"/>
      <c r="FD37" s="284"/>
      <c r="FE37" s="284"/>
      <c r="FF37" s="284"/>
      <c r="FG37" s="284"/>
      <c r="FH37" s="284"/>
      <c r="FI37" s="284"/>
      <c r="FJ37" s="284"/>
      <c r="FK37" s="284"/>
      <c r="FL37" s="284"/>
      <c r="FM37" s="284"/>
      <c r="FN37" s="284"/>
      <c r="FO37" s="284"/>
      <c r="FP37" s="284"/>
      <c r="FQ37" s="284"/>
      <c r="FR37" s="284"/>
      <c r="FS37" s="284"/>
      <c r="FT37" s="284"/>
      <c r="FU37" s="284"/>
      <c r="FV37" s="284"/>
      <c r="FW37" s="284"/>
      <c r="FX37" s="284"/>
      <c r="FY37" s="284"/>
      <c r="FZ37" s="284"/>
      <c r="GA37" s="284"/>
      <c r="GB37" s="284"/>
      <c r="GC37" s="284"/>
      <c r="GD37" s="284"/>
      <c r="GE37" s="284"/>
    </row>
    <row r="38" spans="1:187">
      <c r="A38" s="281" t="s">
        <v>152</v>
      </c>
      <c r="B38" s="286" t="s">
        <v>153</v>
      </c>
      <c r="C38" s="283">
        <v>0.4</v>
      </c>
      <c r="D38" s="283">
        <v>0.4</v>
      </c>
      <c r="E38" s="283">
        <v>0.4</v>
      </c>
      <c r="F38" s="283">
        <v>0.4</v>
      </c>
      <c r="G38" s="283">
        <v>0.4</v>
      </c>
      <c r="H38" s="283">
        <v>0.4</v>
      </c>
      <c r="I38" s="283">
        <v>0.4</v>
      </c>
      <c r="J38" s="283">
        <v>0.4</v>
      </c>
      <c r="K38" s="283">
        <v>0.4</v>
      </c>
      <c r="L38" s="283">
        <v>0.4</v>
      </c>
      <c r="M38" s="283">
        <v>0.4</v>
      </c>
      <c r="N38" s="283">
        <v>0.4</v>
      </c>
      <c r="O38" s="283">
        <v>0.4</v>
      </c>
      <c r="P38" s="283">
        <v>0.4</v>
      </c>
      <c r="Q38" s="283">
        <v>0.4</v>
      </c>
      <c r="R38" s="283">
        <v>0.4</v>
      </c>
      <c r="S38" s="283">
        <v>0.4</v>
      </c>
      <c r="T38" s="283">
        <v>0.4</v>
      </c>
      <c r="U38" s="283">
        <v>0.4</v>
      </c>
      <c r="V38" s="283">
        <v>0.4</v>
      </c>
      <c r="W38" s="283">
        <v>0.4</v>
      </c>
      <c r="X38" s="283">
        <v>0.4</v>
      </c>
      <c r="Y38" s="283">
        <v>0.4</v>
      </c>
      <c r="Z38" s="283">
        <v>0.4</v>
      </c>
      <c r="AA38" s="283">
        <v>0.4</v>
      </c>
      <c r="AB38" s="283">
        <v>0.4</v>
      </c>
      <c r="AC38" s="283">
        <v>0.4</v>
      </c>
      <c r="AD38" s="283">
        <v>0.4</v>
      </c>
      <c r="AE38" s="283">
        <v>1</v>
      </c>
      <c r="AF38" s="283">
        <v>1</v>
      </c>
      <c r="AG38" s="283">
        <v>1</v>
      </c>
      <c r="AH38" s="283">
        <v>1</v>
      </c>
      <c r="AI38" s="283">
        <v>1</v>
      </c>
      <c r="AJ38" s="283">
        <v>1</v>
      </c>
      <c r="AK38" s="283">
        <v>1</v>
      </c>
      <c r="AL38" s="283">
        <v>1</v>
      </c>
      <c r="AM38" s="283">
        <v>1</v>
      </c>
      <c r="AN38" s="283">
        <v>1</v>
      </c>
      <c r="AO38" s="283">
        <v>1</v>
      </c>
      <c r="AP38" s="283">
        <v>1</v>
      </c>
      <c r="AQ38" s="283">
        <v>1</v>
      </c>
      <c r="AR38" s="283">
        <v>1</v>
      </c>
      <c r="AS38" s="283">
        <v>1</v>
      </c>
      <c r="AT38" s="283">
        <v>1</v>
      </c>
      <c r="AU38" s="283">
        <v>1</v>
      </c>
      <c r="AV38" s="283">
        <v>1</v>
      </c>
      <c r="AW38" s="283">
        <v>1</v>
      </c>
      <c r="AX38" s="283">
        <v>1</v>
      </c>
      <c r="AY38" s="283">
        <v>1</v>
      </c>
      <c r="AZ38" s="283">
        <v>1</v>
      </c>
      <c r="BA38" s="283">
        <v>1</v>
      </c>
      <c r="BB38" s="283">
        <v>1</v>
      </c>
      <c r="BC38" s="283">
        <v>1</v>
      </c>
      <c r="BD38" s="283">
        <v>1</v>
      </c>
      <c r="BE38" s="283">
        <v>1</v>
      </c>
      <c r="BF38" s="283">
        <v>1</v>
      </c>
      <c r="BG38" s="283">
        <v>1</v>
      </c>
      <c r="BH38" s="283">
        <v>1</v>
      </c>
      <c r="BI38" s="283">
        <v>1</v>
      </c>
      <c r="BJ38" s="283">
        <v>1</v>
      </c>
      <c r="BK38" s="283">
        <v>1</v>
      </c>
      <c r="BL38" s="283">
        <v>1</v>
      </c>
      <c r="BM38" s="283">
        <v>1</v>
      </c>
      <c r="BN38" s="283">
        <v>1</v>
      </c>
      <c r="BO38" s="283">
        <v>1</v>
      </c>
      <c r="BP38" s="283">
        <v>1</v>
      </c>
      <c r="BQ38" s="283">
        <v>1</v>
      </c>
      <c r="BR38" s="283">
        <v>1</v>
      </c>
      <c r="BS38" s="283">
        <v>1</v>
      </c>
      <c r="BT38" s="283">
        <v>1</v>
      </c>
      <c r="BU38" s="283">
        <v>1</v>
      </c>
      <c r="BV38" s="283">
        <v>1</v>
      </c>
      <c r="BW38" s="283">
        <v>1</v>
      </c>
      <c r="BX38" s="283">
        <v>1</v>
      </c>
      <c r="BY38" s="283">
        <v>1</v>
      </c>
      <c r="BZ38" s="283">
        <v>1</v>
      </c>
      <c r="CA38" s="283">
        <v>1</v>
      </c>
      <c r="CB38" s="283">
        <v>1</v>
      </c>
      <c r="CC38" s="283">
        <v>1</v>
      </c>
      <c r="CD38" s="283">
        <v>1</v>
      </c>
      <c r="CE38" s="283">
        <v>1</v>
      </c>
      <c r="CF38" s="283">
        <v>1</v>
      </c>
      <c r="CG38" s="283">
        <v>1</v>
      </c>
      <c r="CH38" s="283">
        <v>1</v>
      </c>
      <c r="CI38" s="283">
        <v>1</v>
      </c>
      <c r="CJ38" s="283">
        <v>1</v>
      </c>
      <c r="CK38" s="283">
        <v>1</v>
      </c>
      <c r="CL38" s="283">
        <v>1</v>
      </c>
      <c r="CM38" s="283">
        <v>1</v>
      </c>
      <c r="CN38" s="283">
        <v>1</v>
      </c>
      <c r="CO38" s="283">
        <v>1</v>
      </c>
      <c r="CP38" s="283">
        <v>1</v>
      </c>
      <c r="CQ38" s="283">
        <v>1</v>
      </c>
      <c r="CR38" s="283">
        <v>1</v>
      </c>
      <c r="CS38" s="283">
        <v>1</v>
      </c>
      <c r="CT38" s="283">
        <v>1</v>
      </c>
      <c r="CU38" s="283">
        <v>1</v>
      </c>
      <c r="CV38" s="283">
        <v>1</v>
      </c>
      <c r="CW38" s="283">
        <v>1</v>
      </c>
      <c r="CX38" s="283">
        <v>1</v>
      </c>
      <c r="CY38" s="283">
        <v>1</v>
      </c>
      <c r="CZ38" s="283">
        <v>1</v>
      </c>
      <c r="DA38" s="283">
        <v>1</v>
      </c>
      <c r="DB38" s="283">
        <v>1</v>
      </c>
      <c r="DC38" s="283">
        <v>1</v>
      </c>
      <c r="DD38" s="283">
        <v>1</v>
      </c>
      <c r="DE38" s="283">
        <v>1</v>
      </c>
      <c r="DF38" s="283">
        <v>1</v>
      </c>
      <c r="DG38" s="283">
        <v>1</v>
      </c>
      <c r="DH38" s="283">
        <v>1</v>
      </c>
      <c r="DI38" s="283">
        <v>1</v>
      </c>
      <c r="DJ38" s="283">
        <v>1</v>
      </c>
      <c r="DK38" s="283">
        <v>1</v>
      </c>
      <c r="DL38" s="283">
        <v>1</v>
      </c>
      <c r="DM38" s="283">
        <v>1</v>
      </c>
      <c r="DN38" s="283">
        <v>1</v>
      </c>
      <c r="DO38" s="283">
        <v>1</v>
      </c>
      <c r="DP38" s="283">
        <v>1</v>
      </c>
      <c r="DQ38" s="283">
        <v>1</v>
      </c>
      <c r="DR38" s="283">
        <v>1</v>
      </c>
      <c r="DS38" s="283">
        <v>1</v>
      </c>
      <c r="DT38" s="283">
        <v>1</v>
      </c>
      <c r="DU38" s="283">
        <v>1</v>
      </c>
      <c r="DV38" s="283">
        <v>1</v>
      </c>
      <c r="DW38" s="283">
        <v>1</v>
      </c>
      <c r="DX38" s="283">
        <v>1</v>
      </c>
      <c r="DY38" s="283">
        <v>1</v>
      </c>
      <c r="DZ38" s="283">
        <v>1</v>
      </c>
      <c r="EA38" s="283">
        <v>1</v>
      </c>
      <c r="EB38" s="283">
        <v>1</v>
      </c>
      <c r="EC38" s="283">
        <v>1</v>
      </c>
      <c r="ED38" s="283">
        <v>1</v>
      </c>
      <c r="EE38" s="283">
        <v>1</v>
      </c>
      <c r="EF38" s="283">
        <v>1</v>
      </c>
      <c r="EG38" s="283">
        <v>1</v>
      </c>
      <c r="EH38" s="284"/>
      <c r="EI38" s="284"/>
      <c r="EJ38" s="284"/>
      <c r="EK38" s="284"/>
      <c r="EL38" s="284"/>
      <c r="EM38" s="284"/>
      <c r="EN38" s="284"/>
      <c r="EO38" s="284"/>
      <c r="EP38" s="284"/>
      <c r="EQ38" s="284"/>
      <c r="ER38" s="284"/>
      <c r="ES38" s="284"/>
      <c r="ET38" s="284"/>
      <c r="EU38" s="284"/>
      <c r="EV38" s="284"/>
      <c r="EW38" s="284"/>
      <c r="EX38" s="284"/>
      <c r="EY38" s="284"/>
      <c r="EZ38" s="284"/>
      <c r="FA38" s="284"/>
      <c r="FB38" s="284"/>
      <c r="FC38" s="284"/>
      <c r="FD38" s="284"/>
      <c r="FE38" s="284"/>
      <c r="FF38" s="284"/>
      <c r="FG38" s="284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</row>
    <row r="39" spans="1:187">
      <c r="A39" s="281" t="s">
        <v>154</v>
      </c>
      <c r="B39" s="286" t="s">
        <v>155</v>
      </c>
      <c r="C39" s="283">
        <v>0.4</v>
      </c>
      <c r="D39" s="283">
        <v>0.4</v>
      </c>
      <c r="E39" s="283">
        <v>0.4</v>
      </c>
      <c r="F39" s="283">
        <v>0.4</v>
      </c>
      <c r="G39" s="283">
        <v>0.4</v>
      </c>
      <c r="H39" s="283">
        <v>0.4</v>
      </c>
      <c r="I39" s="283">
        <v>0.4</v>
      </c>
      <c r="J39" s="283">
        <v>0.4</v>
      </c>
      <c r="K39" s="283">
        <v>0.4</v>
      </c>
      <c r="L39" s="283">
        <v>0.4</v>
      </c>
      <c r="M39" s="283">
        <v>0.4</v>
      </c>
      <c r="N39" s="283">
        <v>0.4</v>
      </c>
      <c r="O39" s="283">
        <v>0.4</v>
      </c>
      <c r="P39" s="283">
        <v>0.4</v>
      </c>
      <c r="Q39" s="283">
        <v>0.4</v>
      </c>
      <c r="R39" s="283">
        <v>0.4</v>
      </c>
      <c r="S39" s="283">
        <v>0.4</v>
      </c>
      <c r="T39" s="283">
        <v>0.4</v>
      </c>
      <c r="U39" s="283">
        <v>0.4</v>
      </c>
      <c r="V39" s="283">
        <v>0.4</v>
      </c>
      <c r="W39" s="283">
        <v>0.4</v>
      </c>
      <c r="X39" s="283">
        <v>0.4</v>
      </c>
      <c r="Y39" s="283">
        <v>0.4</v>
      </c>
      <c r="Z39" s="283">
        <v>0.4</v>
      </c>
      <c r="AA39" s="283">
        <v>0.4</v>
      </c>
      <c r="AB39" s="283">
        <v>0.4</v>
      </c>
      <c r="AC39" s="283">
        <v>0.4</v>
      </c>
      <c r="AD39" s="283">
        <v>0.4</v>
      </c>
      <c r="AE39" s="283">
        <v>0.5</v>
      </c>
      <c r="AF39" s="283">
        <v>0.5</v>
      </c>
      <c r="AG39" s="283">
        <v>0.5</v>
      </c>
      <c r="AH39" s="283">
        <v>0.5</v>
      </c>
      <c r="AI39" s="283">
        <v>0.5</v>
      </c>
      <c r="AJ39" s="283">
        <v>0.5</v>
      </c>
      <c r="AK39" s="283">
        <v>0.5</v>
      </c>
      <c r="AL39" s="283">
        <v>0.5</v>
      </c>
      <c r="AM39" s="283">
        <v>0.5</v>
      </c>
      <c r="AN39" s="283">
        <v>0.5</v>
      </c>
      <c r="AO39" s="283">
        <v>0.5</v>
      </c>
      <c r="AP39" s="283">
        <v>0.5</v>
      </c>
      <c r="AQ39" s="283">
        <v>0.5</v>
      </c>
      <c r="AR39" s="283">
        <v>0.5</v>
      </c>
      <c r="AS39" s="283">
        <v>0.5</v>
      </c>
      <c r="AT39" s="283">
        <v>0.5</v>
      </c>
      <c r="AU39" s="283">
        <v>0.5</v>
      </c>
      <c r="AV39" s="283">
        <v>0.5</v>
      </c>
      <c r="AW39" s="283">
        <v>0.5</v>
      </c>
      <c r="AX39" s="283">
        <v>0.5</v>
      </c>
      <c r="AY39" s="283">
        <v>0.5</v>
      </c>
      <c r="AZ39" s="283">
        <v>0.5</v>
      </c>
      <c r="BA39" s="283">
        <v>0.5</v>
      </c>
      <c r="BB39" s="283">
        <v>0.5</v>
      </c>
      <c r="BC39" s="283">
        <v>0.5</v>
      </c>
      <c r="BD39" s="283">
        <v>0.5</v>
      </c>
      <c r="BE39" s="283">
        <v>0.5</v>
      </c>
      <c r="BF39" s="283">
        <v>0.5</v>
      </c>
      <c r="BG39" s="283">
        <v>0.5</v>
      </c>
      <c r="BH39" s="283">
        <v>0.5</v>
      </c>
      <c r="BI39" s="283">
        <v>0.5</v>
      </c>
      <c r="BJ39" s="283">
        <v>0.5</v>
      </c>
      <c r="BK39" s="283">
        <v>0.5</v>
      </c>
      <c r="BL39" s="283">
        <v>0.5</v>
      </c>
      <c r="BM39" s="283">
        <v>0.5</v>
      </c>
      <c r="BN39" s="283">
        <v>0.5</v>
      </c>
      <c r="BO39" s="283">
        <v>0.5</v>
      </c>
      <c r="BP39" s="283">
        <v>0.5</v>
      </c>
      <c r="BQ39" s="283">
        <v>0.5</v>
      </c>
      <c r="BR39" s="283">
        <v>0.5</v>
      </c>
      <c r="BS39" s="283">
        <v>0.5</v>
      </c>
      <c r="BT39" s="283">
        <v>0.5</v>
      </c>
      <c r="BU39" s="283">
        <v>0.5</v>
      </c>
      <c r="BV39" s="283">
        <v>0.5</v>
      </c>
      <c r="BW39" s="283">
        <v>0.5</v>
      </c>
      <c r="BX39" s="283">
        <v>0.5</v>
      </c>
      <c r="BY39" s="283">
        <v>0.5</v>
      </c>
      <c r="BZ39" s="283">
        <v>0.5</v>
      </c>
      <c r="CA39" s="283">
        <v>0.5</v>
      </c>
      <c r="CB39" s="283">
        <v>0.5</v>
      </c>
      <c r="CC39" s="283">
        <v>0.5</v>
      </c>
      <c r="CD39" s="283">
        <v>0.5</v>
      </c>
      <c r="CE39" s="283">
        <v>0.5</v>
      </c>
      <c r="CF39" s="283">
        <v>0.5</v>
      </c>
      <c r="CG39" s="283">
        <v>0.5</v>
      </c>
      <c r="CH39" s="283">
        <v>0.5</v>
      </c>
      <c r="CI39" s="283">
        <v>0.5</v>
      </c>
      <c r="CJ39" s="283">
        <v>0.5</v>
      </c>
      <c r="CK39" s="283">
        <v>0.5</v>
      </c>
      <c r="CL39" s="283">
        <v>0.5</v>
      </c>
      <c r="CM39" s="283">
        <v>0.5</v>
      </c>
      <c r="CN39" s="283">
        <v>0.5</v>
      </c>
      <c r="CO39" s="283">
        <v>0.5</v>
      </c>
      <c r="CP39" s="283">
        <v>0.5</v>
      </c>
      <c r="CQ39" s="283">
        <v>0.5</v>
      </c>
      <c r="CR39" s="283">
        <v>0.5</v>
      </c>
      <c r="CS39" s="283">
        <v>0.5</v>
      </c>
      <c r="CT39" s="283">
        <v>0.5</v>
      </c>
      <c r="CU39" s="283">
        <v>0.5</v>
      </c>
      <c r="CV39" s="283">
        <v>0.2</v>
      </c>
      <c r="CW39" s="283">
        <v>0.2</v>
      </c>
      <c r="CX39" s="283">
        <v>0.2</v>
      </c>
      <c r="CY39" s="283">
        <v>0.2</v>
      </c>
      <c r="CZ39" s="283">
        <v>0.2</v>
      </c>
      <c r="DA39" s="283">
        <v>0.2</v>
      </c>
      <c r="DB39" s="283">
        <v>0.2</v>
      </c>
      <c r="DC39" s="283">
        <v>0.2</v>
      </c>
      <c r="DD39" s="283">
        <v>0.2</v>
      </c>
      <c r="DE39" s="283">
        <v>0.2</v>
      </c>
      <c r="DF39" s="283">
        <v>0.2</v>
      </c>
      <c r="DG39" s="283">
        <v>0.2</v>
      </c>
      <c r="DH39" s="283">
        <v>0.2</v>
      </c>
      <c r="DI39" s="283">
        <v>0.2</v>
      </c>
      <c r="DJ39" s="283">
        <v>0.2</v>
      </c>
      <c r="DK39" s="283">
        <v>0.2</v>
      </c>
      <c r="DL39" s="283">
        <v>0.2</v>
      </c>
      <c r="DM39" s="283">
        <v>0.2</v>
      </c>
      <c r="DN39" s="283">
        <v>0.2</v>
      </c>
      <c r="DO39" s="283">
        <v>0.2</v>
      </c>
      <c r="DP39" s="283">
        <v>0.2</v>
      </c>
      <c r="DQ39" s="283">
        <v>0.2</v>
      </c>
      <c r="DR39" s="283">
        <v>0.2</v>
      </c>
      <c r="DS39" s="283">
        <v>0.2</v>
      </c>
      <c r="DT39" s="283">
        <v>0.2</v>
      </c>
      <c r="DU39" s="283">
        <v>0.2</v>
      </c>
      <c r="DV39" s="283">
        <v>0.2</v>
      </c>
      <c r="DW39" s="283">
        <v>0.2</v>
      </c>
      <c r="DX39" s="283">
        <v>0.2</v>
      </c>
      <c r="DY39" s="283">
        <v>0.2</v>
      </c>
      <c r="DZ39" s="283">
        <v>0.2</v>
      </c>
      <c r="EA39" s="283">
        <v>0.2</v>
      </c>
      <c r="EB39" s="283">
        <v>0.2</v>
      </c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</row>
    <row r="40" spans="1:187">
      <c r="A40" s="292" t="s">
        <v>156</v>
      </c>
      <c r="B40" s="282"/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3"/>
      <c r="AB40" s="283"/>
      <c r="AC40" s="283"/>
      <c r="AD40" s="283"/>
      <c r="AE40" s="283">
        <v>1</v>
      </c>
      <c r="AF40" s="283">
        <v>1</v>
      </c>
      <c r="AG40" s="283">
        <v>1</v>
      </c>
      <c r="AH40" s="283">
        <v>1</v>
      </c>
      <c r="AI40" s="283">
        <v>1</v>
      </c>
      <c r="AJ40" s="283">
        <v>1</v>
      </c>
      <c r="AK40" s="283">
        <v>1</v>
      </c>
      <c r="AL40" s="283">
        <v>1</v>
      </c>
      <c r="AM40" s="283">
        <v>1</v>
      </c>
      <c r="AN40" s="283">
        <v>1</v>
      </c>
      <c r="AO40" s="283">
        <v>1</v>
      </c>
      <c r="AP40" s="283">
        <v>1</v>
      </c>
      <c r="AQ40" s="283">
        <v>1</v>
      </c>
      <c r="AR40" s="283">
        <v>1</v>
      </c>
      <c r="AS40" s="283">
        <v>1</v>
      </c>
      <c r="AT40" s="283">
        <v>1</v>
      </c>
      <c r="AU40" s="283">
        <v>1</v>
      </c>
      <c r="AV40" s="283">
        <v>1</v>
      </c>
      <c r="AW40" s="283">
        <v>1</v>
      </c>
      <c r="AX40" s="283">
        <v>1</v>
      </c>
      <c r="AY40" s="283">
        <v>1</v>
      </c>
      <c r="AZ40" s="283">
        <v>1</v>
      </c>
      <c r="BA40" s="283">
        <v>1</v>
      </c>
      <c r="BB40" s="283">
        <v>1</v>
      </c>
      <c r="BC40" s="283">
        <v>1</v>
      </c>
      <c r="BD40" s="283">
        <v>1</v>
      </c>
      <c r="BE40" s="283">
        <v>1</v>
      </c>
      <c r="BF40" s="283">
        <v>1</v>
      </c>
      <c r="BG40" s="283">
        <v>1</v>
      </c>
      <c r="BH40" s="283">
        <v>1</v>
      </c>
      <c r="BI40" s="283">
        <v>1</v>
      </c>
      <c r="BJ40" s="283">
        <v>1</v>
      </c>
      <c r="BK40" s="283">
        <v>1</v>
      </c>
      <c r="BL40" s="283">
        <v>1</v>
      </c>
      <c r="BM40" s="283">
        <v>1</v>
      </c>
      <c r="BN40" s="283">
        <v>1</v>
      </c>
      <c r="BO40" s="283">
        <v>1</v>
      </c>
      <c r="BP40" s="283">
        <v>1</v>
      </c>
      <c r="BQ40" s="283">
        <v>1</v>
      </c>
      <c r="BR40" s="283">
        <v>1</v>
      </c>
      <c r="BS40" s="283">
        <v>1</v>
      </c>
      <c r="BT40" s="283">
        <v>1</v>
      </c>
      <c r="BU40" s="283">
        <v>1</v>
      </c>
      <c r="BV40" s="283">
        <v>1</v>
      </c>
      <c r="BW40" s="283">
        <v>1</v>
      </c>
      <c r="BX40" s="283">
        <v>1</v>
      </c>
      <c r="BY40" s="283">
        <v>1</v>
      </c>
      <c r="BZ40" s="283">
        <v>1</v>
      </c>
      <c r="CA40" s="283">
        <v>1</v>
      </c>
      <c r="CB40" s="283">
        <v>1</v>
      </c>
      <c r="CC40" s="283">
        <v>1</v>
      </c>
      <c r="CD40" s="283">
        <v>1</v>
      </c>
      <c r="CE40" s="283">
        <v>1</v>
      </c>
      <c r="CF40" s="283">
        <v>1</v>
      </c>
      <c r="CG40" s="283">
        <v>1</v>
      </c>
      <c r="CH40" s="283">
        <v>1</v>
      </c>
      <c r="CI40" s="283">
        <v>1</v>
      </c>
      <c r="CJ40" s="283">
        <v>1</v>
      </c>
      <c r="CK40" s="283">
        <v>1</v>
      </c>
      <c r="CL40" s="283">
        <v>1</v>
      </c>
      <c r="CM40" s="283">
        <v>1</v>
      </c>
      <c r="CN40" s="283">
        <v>1</v>
      </c>
      <c r="CO40" s="283">
        <v>1</v>
      </c>
      <c r="CP40" s="283">
        <v>1</v>
      </c>
      <c r="CQ40" s="283">
        <v>1</v>
      </c>
      <c r="CR40" s="283">
        <v>1</v>
      </c>
      <c r="CS40" s="283">
        <v>1</v>
      </c>
      <c r="CT40" s="283">
        <v>1</v>
      </c>
      <c r="CU40" s="283">
        <v>1</v>
      </c>
      <c r="CV40" s="283"/>
      <c r="CW40" s="283"/>
      <c r="CX40" s="283"/>
      <c r="CY40" s="283"/>
      <c r="CZ40" s="283"/>
      <c r="DA40" s="283"/>
      <c r="DB40" s="283"/>
      <c r="DC40" s="283"/>
      <c r="DD40" s="283"/>
      <c r="DE40" s="283"/>
      <c r="DF40" s="283"/>
      <c r="DG40" s="283"/>
      <c r="DH40" s="283"/>
      <c r="DI40" s="283"/>
      <c r="DJ40" s="283"/>
      <c r="DK40" s="283"/>
      <c r="DL40" s="283"/>
      <c r="DM40" s="283"/>
      <c r="DN40" s="283"/>
      <c r="DO40" s="283"/>
      <c r="DP40" s="283"/>
      <c r="DQ40" s="283"/>
      <c r="DR40" s="283"/>
      <c r="DS40" s="283"/>
      <c r="DT40" s="283"/>
      <c r="DU40" s="283"/>
      <c r="DV40" s="283"/>
      <c r="DW40" s="283"/>
      <c r="DX40" s="283"/>
      <c r="DY40" s="283"/>
      <c r="DZ40" s="283"/>
      <c r="EA40" s="283"/>
      <c r="EB40" s="283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</row>
    <row r="41" spans="1:187">
      <c r="A41" s="271" t="s">
        <v>157</v>
      </c>
      <c r="B41" s="271"/>
      <c r="C41" s="280"/>
      <c r="D41" s="280"/>
      <c r="E41" s="280"/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  <c r="Q41" s="280"/>
      <c r="R41" s="280"/>
      <c r="S41" s="280"/>
      <c r="T41" s="280"/>
      <c r="U41" s="280"/>
      <c r="V41" s="280"/>
      <c r="W41" s="280"/>
      <c r="X41" s="280"/>
      <c r="Y41" s="280"/>
      <c r="Z41" s="280"/>
      <c r="AA41" s="280"/>
      <c r="AB41" s="280"/>
      <c r="AC41" s="280"/>
      <c r="AD41" s="280"/>
      <c r="AE41" s="280"/>
      <c r="AF41" s="280"/>
      <c r="AG41" s="280"/>
      <c r="AH41" s="280"/>
      <c r="AI41" s="280"/>
      <c r="AJ41" s="280"/>
      <c r="AK41" s="280"/>
      <c r="AL41" s="280"/>
      <c r="AM41" s="280"/>
      <c r="AN41" s="280"/>
      <c r="AO41" s="280"/>
      <c r="AP41" s="280"/>
      <c r="AQ41" s="280"/>
      <c r="AR41" s="280"/>
      <c r="AS41" s="280"/>
      <c r="AT41" s="280"/>
      <c r="AU41" s="280"/>
      <c r="AV41" s="280"/>
      <c r="AW41" s="280"/>
      <c r="AX41" s="280"/>
      <c r="AY41" s="280"/>
      <c r="AZ41" s="280"/>
      <c r="BA41" s="280"/>
      <c r="BB41" s="280"/>
      <c r="BC41" s="280"/>
      <c r="BD41" s="280"/>
      <c r="BE41" s="280"/>
      <c r="BF41" s="280"/>
      <c r="BG41" s="280"/>
      <c r="BH41" s="280"/>
      <c r="BI41" s="280"/>
      <c r="BJ41" s="280"/>
      <c r="BK41" s="280"/>
      <c r="BL41" s="280"/>
      <c r="BM41" s="280"/>
      <c r="BN41" s="280"/>
      <c r="BO41" s="280"/>
      <c r="BP41" s="280"/>
      <c r="BQ41" s="280"/>
      <c r="BR41" s="280"/>
      <c r="BS41" s="280"/>
      <c r="BT41" s="280"/>
      <c r="BU41" s="280"/>
      <c r="BV41" s="280"/>
      <c r="BW41" s="280"/>
      <c r="BX41" s="280"/>
      <c r="BY41" s="280"/>
      <c r="BZ41" s="280"/>
      <c r="CA41" s="280"/>
      <c r="CB41" s="280"/>
      <c r="CC41" s="280"/>
      <c r="CD41" s="280"/>
      <c r="CE41" s="280"/>
      <c r="CF41" s="280"/>
      <c r="CG41" s="280"/>
      <c r="CH41" s="280"/>
      <c r="CI41" s="280"/>
      <c r="CJ41" s="280"/>
      <c r="CK41" s="280"/>
      <c r="CL41" s="280"/>
      <c r="CM41" s="280"/>
      <c r="CN41" s="280"/>
      <c r="CO41" s="280"/>
      <c r="CP41" s="280"/>
      <c r="CQ41" s="280"/>
      <c r="CR41" s="280"/>
      <c r="CS41" s="280"/>
      <c r="CT41" s="280"/>
      <c r="CU41" s="280"/>
      <c r="CV41" s="280"/>
      <c r="CW41" s="280"/>
      <c r="CX41" s="280"/>
      <c r="CY41" s="280"/>
      <c r="CZ41" s="280"/>
      <c r="DA41" s="280"/>
      <c r="DB41" s="280"/>
      <c r="DC41" s="280"/>
      <c r="DD41" s="280"/>
      <c r="DE41" s="280"/>
      <c r="DF41" s="280"/>
      <c r="DG41" s="280"/>
      <c r="DH41" s="280"/>
      <c r="DI41" s="280"/>
      <c r="DJ41" s="280"/>
      <c r="DK41" s="280"/>
      <c r="DL41" s="280"/>
      <c r="DM41" s="280"/>
      <c r="DN41" s="280"/>
      <c r="DO41" s="280"/>
      <c r="DP41" s="280"/>
      <c r="DQ41" s="280"/>
      <c r="DR41" s="280"/>
      <c r="DS41" s="280"/>
      <c r="DT41" s="280"/>
      <c r="DU41" s="280"/>
      <c r="DV41" s="280"/>
      <c r="DW41" s="280"/>
      <c r="DX41" s="280"/>
      <c r="DY41" s="280"/>
      <c r="DZ41" s="280"/>
      <c r="EA41" s="280"/>
      <c r="EB41" s="280"/>
      <c r="EC41" s="280"/>
      <c r="ED41" s="280"/>
      <c r="EE41" s="280"/>
      <c r="EF41" s="280"/>
      <c r="EG41" s="280"/>
      <c r="EH41" s="280"/>
      <c r="EI41" s="280"/>
      <c r="EJ41" s="280"/>
      <c r="EK41" s="280"/>
      <c r="EL41" s="280"/>
      <c r="EM41" s="280"/>
      <c r="EN41" s="280"/>
      <c r="EO41" s="280"/>
      <c r="EP41" s="280"/>
      <c r="EQ41" s="280"/>
      <c r="ER41" s="280"/>
      <c r="ES41" s="280"/>
      <c r="ET41" s="280"/>
      <c r="EU41" s="280"/>
      <c r="EV41" s="280"/>
      <c r="EW41" s="280"/>
      <c r="EX41" s="280"/>
      <c r="EY41" s="280"/>
      <c r="EZ41" s="280"/>
      <c r="FA41" s="280"/>
      <c r="FB41" s="280"/>
      <c r="FC41" s="280"/>
      <c r="FD41" s="280"/>
      <c r="FE41" s="280"/>
      <c r="FF41" s="280"/>
      <c r="FG41" s="280"/>
      <c r="FH41" s="280"/>
      <c r="FI41" s="280"/>
      <c r="FJ41" s="280"/>
      <c r="FK41" s="280"/>
      <c r="FL41" s="280"/>
      <c r="FM41" s="280"/>
      <c r="FN41" s="280"/>
      <c r="FO41" s="280"/>
      <c r="FP41" s="280"/>
      <c r="FQ41" s="280"/>
      <c r="FR41" s="280"/>
      <c r="FS41" s="280"/>
      <c r="FT41" s="280"/>
      <c r="FU41" s="280"/>
      <c r="FV41" s="280"/>
      <c r="FW41" s="280"/>
      <c r="FX41" s="280"/>
      <c r="FY41" s="280"/>
      <c r="FZ41" s="280"/>
      <c r="GA41" s="280"/>
      <c r="GB41" s="280"/>
      <c r="GC41" s="280"/>
      <c r="GD41" s="280"/>
      <c r="GE41" s="280"/>
    </row>
    <row r="42" spans="1:187">
      <c r="A42" s="281" t="s">
        <v>158</v>
      </c>
      <c r="B42" s="286" t="s">
        <v>131</v>
      </c>
      <c r="C42" s="283">
        <v>1</v>
      </c>
      <c r="D42" s="283">
        <v>1</v>
      </c>
      <c r="E42" s="283">
        <v>1</v>
      </c>
      <c r="F42" s="283">
        <v>1</v>
      </c>
      <c r="G42" s="283">
        <v>1</v>
      </c>
      <c r="H42" s="283">
        <v>1</v>
      </c>
      <c r="I42" s="283">
        <v>1</v>
      </c>
      <c r="J42" s="283">
        <v>1</v>
      </c>
      <c r="K42" s="283"/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  <c r="AN42" s="283"/>
      <c r="AO42" s="283"/>
      <c r="AP42" s="283"/>
      <c r="AQ42" s="283"/>
      <c r="AR42" s="283"/>
      <c r="AS42" s="283"/>
      <c r="AT42" s="283"/>
      <c r="AU42" s="283"/>
      <c r="AV42" s="283"/>
      <c r="AW42" s="283"/>
      <c r="AX42" s="283"/>
      <c r="AY42" s="283"/>
      <c r="AZ42" s="283"/>
      <c r="BA42" s="283"/>
      <c r="BB42" s="283"/>
      <c r="BC42" s="283"/>
      <c r="BD42" s="283"/>
      <c r="BE42" s="283"/>
      <c r="BF42" s="283"/>
      <c r="BG42" s="283"/>
      <c r="BH42" s="283"/>
      <c r="BI42" s="283"/>
      <c r="BJ42" s="283"/>
      <c r="BK42" s="283"/>
      <c r="BL42" s="283"/>
      <c r="BM42" s="283"/>
      <c r="BN42" s="283"/>
      <c r="BO42" s="283"/>
      <c r="BP42" s="283"/>
      <c r="BQ42" s="283"/>
      <c r="BR42" s="283"/>
      <c r="BS42" s="283"/>
      <c r="BT42" s="283"/>
      <c r="BU42" s="283"/>
      <c r="BV42" s="283"/>
      <c r="BW42" s="283"/>
      <c r="BX42" s="283"/>
      <c r="BY42" s="283"/>
      <c r="BZ42" s="283"/>
      <c r="CA42" s="283"/>
      <c r="CB42" s="283"/>
      <c r="CC42" s="283"/>
      <c r="CD42" s="283"/>
      <c r="CE42" s="283"/>
      <c r="CF42" s="283"/>
      <c r="CG42" s="283"/>
      <c r="CH42" s="283"/>
      <c r="CI42" s="283"/>
      <c r="CJ42" s="283"/>
      <c r="CK42" s="283"/>
      <c r="CL42" s="283"/>
      <c r="CM42" s="283"/>
      <c r="CN42" s="283"/>
      <c r="CO42" s="283"/>
      <c r="CP42" s="283"/>
      <c r="CQ42" s="283"/>
      <c r="CR42" s="283"/>
      <c r="CS42" s="283"/>
      <c r="CT42" s="283"/>
      <c r="CU42" s="283"/>
      <c r="CV42" s="283"/>
      <c r="CW42" s="283"/>
      <c r="CX42" s="283"/>
      <c r="CY42" s="283"/>
      <c r="CZ42" s="283"/>
      <c r="DA42" s="283"/>
      <c r="DB42" s="283"/>
      <c r="DC42" s="283"/>
      <c r="DD42" s="283"/>
      <c r="DE42" s="283"/>
      <c r="DF42" s="283"/>
      <c r="DG42" s="283"/>
      <c r="DH42" s="283"/>
      <c r="DI42" s="283"/>
      <c r="DJ42" s="283"/>
      <c r="DK42" s="283"/>
      <c r="DL42" s="283"/>
      <c r="DM42" s="283"/>
      <c r="DN42" s="283"/>
      <c r="DO42" s="283"/>
      <c r="DP42" s="283"/>
      <c r="DQ42" s="283"/>
      <c r="DR42" s="283"/>
      <c r="DS42" s="283"/>
      <c r="DT42" s="283"/>
      <c r="DU42" s="283"/>
      <c r="DV42" s="283"/>
      <c r="DW42" s="283"/>
      <c r="DX42" s="283"/>
      <c r="DY42" s="283"/>
      <c r="DZ42" s="283"/>
      <c r="EA42" s="283"/>
      <c r="EB42" s="283"/>
      <c r="EC42" s="284"/>
      <c r="ED42" s="284"/>
      <c r="EE42" s="284"/>
      <c r="EF42" s="284"/>
      <c r="EG42" s="284"/>
      <c r="EH42" s="284"/>
      <c r="EI42" s="284"/>
      <c r="EJ42" s="284"/>
      <c r="EK42" s="284"/>
      <c r="EL42" s="284"/>
      <c r="EM42" s="284"/>
      <c r="EN42" s="284"/>
      <c r="EO42" s="284"/>
      <c r="EP42" s="284"/>
      <c r="EQ42" s="284"/>
      <c r="ER42" s="284"/>
      <c r="ES42" s="284"/>
      <c r="ET42" s="284"/>
      <c r="EU42" s="284"/>
      <c r="EV42" s="284"/>
      <c r="EW42" s="284"/>
      <c r="EX42" s="284"/>
      <c r="EY42" s="284"/>
      <c r="EZ42" s="284"/>
      <c r="FA42" s="284"/>
      <c r="FB42" s="284"/>
      <c r="FC42" s="284"/>
      <c r="FD42" s="284"/>
      <c r="FE42" s="284"/>
      <c r="FF42" s="284"/>
      <c r="FG42" s="284"/>
      <c r="FH42" s="284"/>
      <c r="FI42" s="284"/>
      <c r="FJ42" s="284"/>
      <c r="FK42" s="284"/>
      <c r="FL42" s="284"/>
      <c r="FM42" s="284"/>
      <c r="FN42" s="284"/>
      <c r="FO42" s="284"/>
      <c r="FP42" s="284"/>
      <c r="FQ42" s="284"/>
      <c r="FR42" s="284"/>
      <c r="FS42" s="284"/>
      <c r="FT42" s="284"/>
      <c r="FU42" s="284"/>
      <c r="FV42" s="284"/>
      <c r="FW42" s="284"/>
      <c r="FX42" s="284"/>
      <c r="FY42" s="284"/>
      <c r="FZ42" s="284"/>
      <c r="GA42" s="284"/>
      <c r="GB42" s="284"/>
      <c r="GC42" s="284"/>
      <c r="GD42" s="284"/>
      <c r="GE42" s="284"/>
    </row>
    <row r="43" spans="1:187">
      <c r="A43" s="271" t="s">
        <v>159</v>
      </c>
      <c r="B43" s="271"/>
      <c r="C43" s="280"/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  <c r="AL43" s="280"/>
      <c r="AM43" s="280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0"/>
      <c r="AZ43" s="280"/>
      <c r="BA43" s="280"/>
      <c r="BB43" s="280"/>
      <c r="BC43" s="280"/>
      <c r="BD43" s="280"/>
      <c r="BE43" s="280"/>
      <c r="BF43" s="280"/>
      <c r="BG43" s="280"/>
      <c r="BH43" s="280"/>
      <c r="BI43" s="280"/>
      <c r="BJ43" s="280"/>
      <c r="BK43" s="280"/>
      <c r="BL43" s="280"/>
      <c r="BM43" s="280"/>
      <c r="BN43" s="280"/>
      <c r="BO43" s="280"/>
      <c r="BP43" s="280"/>
      <c r="BQ43" s="280"/>
      <c r="BR43" s="280"/>
      <c r="BS43" s="280"/>
      <c r="BT43" s="280"/>
      <c r="BU43" s="280"/>
      <c r="BV43" s="280"/>
      <c r="BW43" s="280"/>
      <c r="BX43" s="280"/>
      <c r="BY43" s="280"/>
      <c r="BZ43" s="280"/>
      <c r="CA43" s="280"/>
      <c r="CB43" s="280"/>
      <c r="CC43" s="280"/>
      <c r="CD43" s="280"/>
      <c r="CE43" s="280"/>
      <c r="CF43" s="280"/>
      <c r="CG43" s="280"/>
      <c r="CH43" s="280"/>
      <c r="CI43" s="280"/>
      <c r="CJ43" s="280"/>
      <c r="CK43" s="280"/>
      <c r="CL43" s="280"/>
      <c r="CM43" s="280"/>
      <c r="CN43" s="280"/>
      <c r="CO43" s="280"/>
      <c r="CP43" s="280"/>
      <c r="CQ43" s="280"/>
      <c r="CR43" s="280"/>
      <c r="CS43" s="280"/>
      <c r="CT43" s="280"/>
      <c r="CU43" s="280"/>
      <c r="CV43" s="280"/>
      <c r="CW43" s="280"/>
      <c r="CX43" s="280"/>
      <c r="CY43" s="280"/>
      <c r="CZ43" s="280"/>
      <c r="DA43" s="280"/>
      <c r="DB43" s="280"/>
      <c r="DC43" s="280"/>
      <c r="DD43" s="280"/>
      <c r="DE43" s="280"/>
      <c r="DF43" s="280"/>
      <c r="DG43" s="280"/>
      <c r="DH43" s="280"/>
      <c r="DI43" s="280"/>
      <c r="DJ43" s="280"/>
      <c r="DK43" s="280"/>
      <c r="DL43" s="280"/>
      <c r="DM43" s="280"/>
      <c r="DN43" s="280"/>
      <c r="DO43" s="280"/>
      <c r="DP43" s="280"/>
      <c r="DQ43" s="280"/>
      <c r="DR43" s="280"/>
      <c r="DS43" s="280"/>
      <c r="DT43" s="280"/>
      <c r="DU43" s="280"/>
      <c r="DV43" s="280"/>
      <c r="DW43" s="280"/>
      <c r="DX43" s="280"/>
      <c r="DY43" s="280"/>
      <c r="DZ43" s="280"/>
      <c r="EA43" s="280"/>
      <c r="EB43" s="280"/>
      <c r="EC43" s="280"/>
      <c r="ED43" s="280"/>
      <c r="EE43" s="280"/>
      <c r="EF43" s="280"/>
      <c r="EG43" s="280"/>
      <c r="EH43" s="280"/>
      <c r="EI43" s="280"/>
      <c r="EJ43" s="280"/>
      <c r="EK43" s="280"/>
      <c r="EL43" s="280"/>
      <c r="EM43" s="280"/>
      <c r="EN43" s="280"/>
      <c r="EO43" s="280"/>
      <c r="EP43" s="280"/>
      <c r="EQ43" s="280"/>
      <c r="ER43" s="280"/>
      <c r="ES43" s="280"/>
      <c r="ET43" s="280"/>
      <c r="EU43" s="280"/>
      <c r="EV43" s="280"/>
      <c r="EW43" s="280"/>
      <c r="EX43" s="280"/>
      <c r="EY43" s="280"/>
      <c r="EZ43" s="280"/>
      <c r="FA43" s="280"/>
      <c r="FB43" s="280"/>
      <c r="FC43" s="280"/>
      <c r="FD43" s="280"/>
      <c r="FE43" s="280"/>
      <c r="FF43" s="280"/>
      <c r="FG43" s="280"/>
      <c r="FH43" s="280"/>
      <c r="FI43" s="280"/>
      <c r="FJ43" s="280"/>
      <c r="FK43" s="280"/>
      <c r="FL43" s="280"/>
      <c r="FM43" s="280"/>
      <c r="FN43" s="280"/>
      <c r="FO43" s="280"/>
      <c r="FP43" s="280"/>
      <c r="FQ43" s="280"/>
      <c r="FR43" s="280"/>
      <c r="FS43" s="280"/>
      <c r="FT43" s="280"/>
      <c r="FU43" s="280"/>
      <c r="FV43" s="280"/>
      <c r="FW43" s="280"/>
      <c r="FX43" s="280"/>
      <c r="FY43" s="280"/>
      <c r="FZ43" s="280"/>
      <c r="GA43" s="280"/>
      <c r="GB43" s="280"/>
      <c r="GC43" s="280"/>
      <c r="GD43" s="280"/>
      <c r="GE43" s="280"/>
    </row>
    <row r="44" spans="1:187" s="278" customFormat="1">
      <c r="A44" s="293" t="s">
        <v>160</v>
      </c>
      <c r="B44" s="294"/>
      <c r="C44" s="276">
        <v>1</v>
      </c>
      <c r="D44" s="276">
        <v>1</v>
      </c>
      <c r="E44" s="276">
        <v>1</v>
      </c>
      <c r="F44" s="276">
        <v>1</v>
      </c>
      <c r="G44" s="276">
        <v>1</v>
      </c>
      <c r="H44" s="276">
        <v>1</v>
      </c>
      <c r="I44" s="276">
        <v>1</v>
      </c>
      <c r="J44" s="276">
        <v>1</v>
      </c>
      <c r="K44" s="276">
        <v>1</v>
      </c>
      <c r="L44" s="276">
        <v>1</v>
      </c>
      <c r="M44" s="276">
        <v>1</v>
      </c>
      <c r="N44" s="276">
        <v>1</v>
      </c>
      <c r="O44" s="276">
        <v>1</v>
      </c>
      <c r="P44" s="276">
        <v>1</v>
      </c>
      <c r="Q44" s="276">
        <v>1</v>
      </c>
      <c r="R44" s="276">
        <v>1</v>
      </c>
      <c r="S44" s="276">
        <v>1</v>
      </c>
      <c r="T44" s="276">
        <v>1</v>
      </c>
      <c r="U44" s="276">
        <v>1</v>
      </c>
      <c r="V44" s="276">
        <v>1</v>
      </c>
      <c r="W44" s="276">
        <v>1</v>
      </c>
      <c r="X44" s="276">
        <v>1</v>
      </c>
      <c r="Y44" s="276">
        <v>1</v>
      </c>
      <c r="Z44" s="276">
        <v>1</v>
      </c>
      <c r="AA44" s="276">
        <v>1</v>
      </c>
      <c r="AB44" s="276">
        <v>1</v>
      </c>
      <c r="AC44" s="276">
        <v>1</v>
      </c>
      <c r="AD44" s="276">
        <v>1</v>
      </c>
      <c r="AE44" s="276">
        <v>0.4</v>
      </c>
      <c r="AF44" s="276">
        <v>0.4</v>
      </c>
      <c r="AG44" s="276">
        <v>0.4</v>
      </c>
      <c r="AH44" s="276">
        <v>0.4</v>
      </c>
      <c r="AI44" s="276">
        <v>0.4</v>
      </c>
      <c r="AJ44" s="276">
        <v>0.4</v>
      </c>
      <c r="AK44" s="276">
        <v>0.4</v>
      </c>
      <c r="AL44" s="276">
        <v>0.4</v>
      </c>
      <c r="AM44" s="276">
        <v>0.4</v>
      </c>
      <c r="AN44" s="276">
        <v>0.4</v>
      </c>
      <c r="AO44" s="276">
        <v>0.4</v>
      </c>
      <c r="AP44" s="276">
        <v>0.4</v>
      </c>
      <c r="AQ44" s="276">
        <v>0.4</v>
      </c>
      <c r="AR44" s="276">
        <v>0.4</v>
      </c>
      <c r="AS44" s="276">
        <v>0.4</v>
      </c>
      <c r="AT44" s="276">
        <v>0.4</v>
      </c>
      <c r="AU44" s="276">
        <v>0.4</v>
      </c>
      <c r="AV44" s="276">
        <v>0.4</v>
      </c>
      <c r="AW44" s="276">
        <v>0.4</v>
      </c>
      <c r="AX44" s="276">
        <v>0.4</v>
      </c>
      <c r="AY44" s="276">
        <v>0.4</v>
      </c>
      <c r="AZ44" s="276">
        <v>0.4</v>
      </c>
      <c r="BA44" s="276">
        <v>0.4</v>
      </c>
      <c r="BB44" s="276">
        <v>0.4</v>
      </c>
      <c r="BC44" s="276">
        <v>0.4</v>
      </c>
      <c r="BD44" s="276">
        <v>0.4</v>
      </c>
      <c r="BE44" s="276">
        <v>0.4</v>
      </c>
      <c r="BF44" s="276">
        <v>0.4</v>
      </c>
      <c r="BG44" s="276">
        <v>0.4</v>
      </c>
      <c r="BH44" s="276">
        <v>0.4</v>
      </c>
      <c r="BI44" s="276">
        <v>0.4</v>
      </c>
      <c r="BJ44" s="276">
        <v>0.4</v>
      </c>
      <c r="BK44" s="276">
        <v>0.4</v>
      </c>
      <c r="BL44" s="276">
        <v>0.4</v>
      </c>
      <c r="BM44" s="276">
        <v>0.4</v>
      </c>
      <c r="BN44" s="276">
        <v>0.4</v>
      </c>
      <c r="BO44" s="276">
        <v>0.4</v>
      </c>
      <c r="BP44" s="276">
        <v>0.4</v>
      </c>
      <c r="BQ44" s="276">
        <v>0.4</v>
      </c>
      <c r="BR44" s="276">
        <v>0.4</v>
      </c>
      <c r="BS44" s="276">
        <v>0.4</v>
      </c>
      <c r="BT44" s="276">
        <v>0.4</v>
      </c>
      <c r="BU44" s="276">
        <v>0.4</v>
      </c>
      <c r="BV44" s="276">
        <v>0.4</v>
      </c>
      <c r="BW44" s="276">
        <v>0.4</v>
      </c>
      <c r="BX44" s="276">
        <v>0.4</v>
      </c>
      <c r="BY44" s="276">
        <v>0.4</v>
      </c>
      <c r="BZ44" s="276">
        <v>0.4</v>
      </c>
      <c r="CA44" s="276">
        <v>0.4</v>
      </c>
      <c r="CB44" s="276">
        <v>0.4</v>
      </c>
      <c r="CC44" s="276">
        <v>0.4</v>
      </c>
      <c r="CD44" s="276">
        <v>0.4</v>
      </c>
      <c r="CE44" s="276">
        <v>0.4</v>
      </c>
      <c r="CF44" s="276">
        <v>0.4</v>
      </c>
      <c r="CG44" s="276">
        <v>0.4</v>
      </c>
      <c r="CH44" s="276">
        <v>0.4</v>
      </c>
      <c r="CI44" s="276">
        <v>0.4</v>
      </c>
      <c r="CJ44" s="276">
        <v>0.4</v>
      </c>
      <c r="CK44" s="276">
        <v>0.4</v>
      </c>
      <c r="CL44" s="276">
        <v>0.4</v>
      </c>
      <c r="CM44" s="276">
        <v>0.4</v>
      </c>
      <c r="CN44" s="276">
        <v>0.4</v>
      </c>
      <c r="CO44" s="276">
        <v>0.4</v>
      </c>
      <c r="CP44" s="276">
        <v>0.4</v>
      </c>
      <c r="CQ44" s="276">
        <v>0.4</v>
      </c>
      <c r="CR44" s="276">
        <v>0.4</v>
      </c>
      <c r="CS44" s="276">
        <v>0.4</v>
      </c>
      <c r="CT44" s="276">
        <v>0.4</v>
      </c>
      <c r="CU44" s="276">
        <v>0.4</v>
      </c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276"/>
      <c r="DH44" s="276"/>
      <c r="DI44" s="276"/>
      <c r="DJ44" s="276"/>
      <c r="DK44" s="276"/>
      <c r="DL44" s="276"/>
      <c r="DM44" s="276"/>
      <c r="DN44" s="276"/>
      <c r="DO44" s="276"/>
      <c r="DP44" s="276"/>
      <c r="DQ44" s="276"/>
      <c r="DR44" s="276"/>
      <c r="DS44" s="276"/>
      <c r="DT44" s="276"/>
      <c r="DU44" s="276"/>
      <c r="DV44" s="276"/>
      <c r="DW44" s="276"/>
      <c r="DX44" s="276"/>
      <c r="DY44" s="276"/>
      <c r="DZ44" s="276"/>
      <c r="EA44" s="276"/>
      <c r="EB44" s="276"/>
      <c r="EC44" s="277"/>
      <c r="ED44" s="277"/>
      <c r="EE44" s="277"/>
      <c r="EF44" s="277"/>
      <c r="EG44" s="277"/>
      <c r="EH44" s="277"/>
      <c r="EI44" s="277"/>
      <c r="EJ44" s="277"/>
      <c r="EK44" s="277"/>
      <c r="EL44" s="277"/>
      <c r="EM44" s="277"/>
      <c r="EN44" s="277"/>
      <c r="EO44" s="277"/>
      <c r="EP44" s="277"/>
      <c r="EQ44" s="277"/>
      <c r="ER44" s="277"/>
      <c r="ES44" s="277"/>
      <c r="ET44" s="277"/>
      <c r="EU44" s="277"/>
      <c r="EV44" s="277"/>
      <c r="EW44" s="277"/>
      <c r="EX44" s="277"/>
      <c r="EY44" s="277"/>
      <c r="EZ44" s="277"/>
      <c r="FA44" s="277"/>
      <c r="FB44" s="277"/>
      <c r="FC44" s="277"/>
      <c r="FD44" s="277"/>
      <c r="FE44" s="277"/>
      <c r="FF44" s="277"/>
      <c r="FG44" s="277"/>
      <c r="FH44" s="277"/>
      <c r="FI44" s="277"/>
      <c r="FJ44" s="277"/>
      <c r="FK44" s="277"/>
      <c r="FL44" s="277"/>
      <c r="FM44" s="277"/>
      <c r="FN44" s="277"/>
      <c r="FO44" s="277"/>
      <c r="FP44" s="277"/>
      <c r="FQ44" s="277"/>
      <c r="FR44" s="277"/>
      <c r="FS44" s="277"/>
      <c r="FT44" s="277"/>
      <c r="FU44" s="277"/>
      <c r="FV44" s="277"/>
      <c r="FW44" s="277"/>
      <c r="FX44" s="277"/>
      <c r="FY44" s="277"/>
      <c r="FZ44" s="277"/>
      <c r="GA44" s="277"/>
      <c r="GB44" s="277"/>
      <c r="GC44" s="277"/>
      <c r="GD44" s="277"/>
      <c r="GE44" s="277"/>
    </row>
    <row r="45" spans="1:187" s="273" customFormat="1">
      <c r="C45" s="295">
        <f t="shared" ref="C45:AH45" si="6">SUM(C8:C44)</f>
        <v>10.500000000000002</v>
      </c>
      <c r="D45" s="295">
        <f t="shared" si="6"/>
        <v>10.500000000000002</v>
      </c>
      <c r="E45" s="295">
        <f t="shared" si="6"/>
        <v>10.500000000000002</v>
      </c>
      <c r="F45" s="295">
        <f t="shared" si="6"/>
        <v>10.500000000000002</v>
      </c>
      <c r="G45" s="295">
        <f t="shared" si="6"/>
        <v>10.500000000000002</v>
      </c>
      <c r="H45" s="295">
        <f t="shared" si="6"/>
        <v>10.500000000000002</v>
      </c>
      <c r="I45" s="295">
        <f t="shared" si="6"/>
        <v>10.500000000000002</v>
      </c>
      <c r="J45" s="295">
        <f t="shared" si="6"/>
        <v>10.500000000000002</v>
      </c>
      <c r="K45" s="295">
        <f t="shared" si="6"/>
        <v>9.5000000000000018</v>
      </c>
      <c r="L45" s="295">
        <f t="shared" si="6"/>
        <v>9.5000000000000018</v>
      </c>
      <c r="M45" s="295">
        <f t="shared" si="6"/>
        <v>9.5000000000000018</v>
      </c>
      <c r="N45" s="295">
        <f t="shared" si="6"/>
        <v>9.5000000000000018</v>
      </c>
      <c r="O45" s="295">
        <f t="shared" si="6"/>
        <v>9.5000000000000018</v>
      </c>
      <c r="P45" s="295">
        <f t="shared" si="6"/>
        <v>9.5000000000000018</v>
      </c>
      <c r="Q45" s="295">
        <f t="shared" si="6"/>
        <v>9.5000000000000018</v>
      </c>
      <c r="R45" s="295">
        <f t="shared" si="6"/>
        <v>9.5000000000000018</v>
      </c>
      <c r="S45" s="295">
        <f t="shared" si="6"/>
        <v>9.5000000000000018</v>
      </c>
      <c r="T45" s="295">
        <f t="shared" si="6"/>
        <v>9.5000000000000018</v>
      </c>
      <c r="U45" s="295">
        <f t="shared" si="6"/>
        <v>9.5000000000000018</v>
      </c>
      <c r="V45" s="295">
        <f t="shared" si="6"/>
        <v>9.5000000000000018</v>
      </c>
      <c r="W45" s="295">
        <f t="shared" si="6"/>
        <v>10.100000000000001</v>
      </c>
      <c r="X45" s="295">
        <f t="shared" si="6"/>
        <v>10.100000000000001</v>
      </c>
      <c r="Y45" s="295">
        <f t="shared" si="6"/>
        <v>10.100000000000001</v>
      </c>
      <c r="Z45" s="295">
        <f t="shared" si="6"/>
        <v>10.100000000000001</v>
      </c>
      <c r="AA45" s="295">
        <f t="shared" si="6"/>
        <v>16.100000000000001</v>
      </c>
      <c r="AB45" s="295">
        <f t="shared" si="6"/>
        <v>16.100000000000001</v>
      </c>
      <c r="AC45" s="295">
        <f t="shared" si="6"/>
        <v>17.100000000000001</v>
      </c>
      <c r="AD45" s="295">
        <f t="shared" si="6"/>
        <v>17.100000000000001</v>
      </c>
      <c r="AE45" s="295">
        <f t="shared" si="6"/>
        <v>19.299999999999997</v>
      </c>
      <c r="AF45" s="295">
        <f t="shared" si="6"/>
        <v>19.299999999999997</v>
      </c>
      <c r="AG45" s="295">
        <f t="shared" si="6"/>
        <v>19.299999999999997</v>
      </c>
      <c r="AH45" s="295">
        <f t="shared" si="6"/>
        <v>19.299999999999997</v>
      </c>
      <c r="AI45" s="295">
        <f t="shared" ref="AI45:CT45" si="7">SUM(AI8:AI44)</f>
        <v>19.299999999999997</v>
      </c>
      <c r="AJ45" s="295">
        <f t="shared" si="7"/>
        <v>19.299999999999997</v>
      </c>
      <c r="AK45" s="295">
        <f t="shared" si="7"/>
        <v>19.299999999999997</v>
      </c>
      <c r="AL45" s="295">
        <f t="shared" si="7"/>
        <v>19.299999999999997</v>
      </c>
      <c r="AM45" s="295">
        <f t="shared" si="7"/>
        <v>19.299999999999997</v>
      </c>
      <c r="AN45" s="295">
        <f t="shared" si="7"/>
        <v>19.299999999999997</v>
      </c>
      <c r="AO45" s="295">
        <f t="shared" si="7"/>
        <v>19.299999999999997</v>
      </c>
      <c r="AP45" s="295">
        <f t="shared" si="7"/>
        <v>19.299999999999997</v>
      </c>
      <c r="AQ45" s="295">
        <f t="shared" si="7"/>
        <v>19.299999999999997</v>
      </c>
      <c r="AR45" s="295">
        <f t="shared" si="7"/>
        <v>19.299999999999997</v>
      </c>
      <c r="AS45" s="295">
        <f t="shared" si="7"/>
        <v>19.299999999999997</v>
      </c>
      <c r="AT45" s="295">
        <f t="shared" si="7"/>
        <v>19.299999999999997</v>
      </c>
      <c r="AU45" s="295">
        <f t="shared" si="7"/>
        <v>19.299999999999997</v>
      </c>
      <c r="AV45" s="295">
        <f t="shared" si="7"/>
        <v>19.299999999999997</v>
      </c>
      <c r="AW45" s="295">
        <f t="shared" si="7"/>
        <v>19.299999999999997</v>
      </c>
      <c r="AX45" s="295">
        <f t="shared" si="7"/>
        <v>19.299999999999997</v>
      </c>
      <c r="AY45" s="295">
        <f t="shared" si="7"/>
        <v>19.299999999999997</v>
      </c>
      <c r="AZ45" s="295">
        <f t="shared" si="7"/>
        <v>19.299999999999997</v>
      </c>
      <c r="BA45" s="295">
        <f t="shared" si="7"/>
        <v>19.299999999999997</v>
      </c>
      <c r="BB45" s="295">
        <f t="shared" si="7"/>
        <v>19.299999999999997</v>
      </c>
      <c r="BC45" s="295">
        <f t="shared" si="7"/>
        <v>19.299999999999997</v>
      </c>
      <c r="BD45" s="295">
        <f t="shared" si="7"/>
        <v>19.299999999999997</v>
      </c>
      <c r="BE45" s="295">
        <f t="shared" si="7"/>
        <v>19.299999999999997</v>
      </c>
      <c r="BF45" s="295">
        <f t="shared" si="7"/>
        <v>19.299999999999997</v>
      </c>
      <c r="BG45" s="295">
        <f t="shared" si="7"/>
        <v>19.299999999999997</v>
      </c>
      <c r="BH45" s="295">
        <f t="shared" si="7"/>
        <v>19.299999999999997</v>
      </c>
      <c r="BI45" s="295">
        <f t="shared" si="7"/>
        <v>19.299999999999997</v>
      </c>
      <c r="BJ45" s="295">
        <f t="shared" si="7"/>
        <v>19.299999999999997</v>
      </c>
      <c r="BK45" s="295">
        <f t="shared" si="7"/>
        <v>19.299999999999997</v>
      </c>
      <c r="BL45" s="295">
        <f t="shared" si="7"/>
        <v>19.299999999999997</v>
      </c>
      <c r="BM45" s="295">
        <f t="shared" si="7"/>
        <v>19.299999999999997</v>
      </c>
      <c r="BN45" s="295">
        <f t="shared" si="7"/>
        <v>19.299999999999997</v>
      </c>
      <c r="BO45" s="295">
        <f t="shared" si="7"/>
        <v>19.299999999999997</v>
      </c>
      <c r="BP45" s="295">
        <f t="shared" si="7"/>
        <v>19.299999999999997</v>
      </c>
      <c r="BQ45" s="295">
        <f t="shared" si="7"/>
        <v>19.299999999999997</v>
      </c>
      <c r="BR45" s="295">
        <f t="shared" si="7"/>
        <v>19.299999999999997</v>
      </c>
      <c r="BS45" s="295">
        <f t="shared" si="7"/>
        <v>19.299999999999997</v>
      </c>
      <c r="BT45" s="295">
        <f t="shared" si="7"/>
        <v>19.299999999999997</v>
      </c>
      <c r="BU45" s="295">
        <f t="shared" si="7"/>
        <v>19.299999999999997</v>
      </c>
      <c r="BV45" s="295">
        <f t="shared" si="7"/>
        <v>19.299999999999997</v>
      </c>
      <c r="BW45" s="295">
        <f t="shared" si="7"/>
        <v>19.299999999999997</v>
      </c>
      <c r="BX45" s="295">
        <f t="shared" si="7"/>
        <v>19.299999999999997</v>
      </c>
      <c r="BY45" s="295">
        <f t="shared" si="7"/>
        <v>20.299999999999997</v>
      </c>
      <c r="BZ45" s="295">
        <f t="shared" si="7"/>
        <v>20.299999999999997</v>
      </c>
      <c r="CA45" s="295">
        <f t="shared" si="7"/>
        <v>20.299999999999997</v>
      </c>
      <c r="CB45" s="295">
        <f t="shared" si="7"/>
        <v>20.299999999999997</v>
      </c>
      <c r="CC45" s="295">
        <f t="shared" si="7"/>
        <v>20.299999999999997</v>
      </c>
      <c r="CD45" s="295">
        <f t="shared" si="7"/>
        <v>20.299999999999997</v>
      </c>
      <c r="CE45" s="295">
        <f t="shared" si="7"/>
        <v>20.299999999999997</v>
      </c>
      <c r="CF45" s="295">
        <f t="shared" si="7"/>
        <v>20.299999999999997</v>
      </c>
      <c r="CG45" s="295">
        <f t="shared" si="7"/>
        <v>20.299999999999997</v>
      </c>
      <c r="CH45" s="295">
        <f t="shared" si="7"/>
        <v>20.299999999999997</v>
      </c>
      <c r="CI45" s="295">
        <f t="shared" si="7"/>
        <v>20.299999999999997</v>
      </c>
      <c r="CJ45" s="295">
        <f t="shared" si="7"/>
        <v>20.299999999999997</v>
      </c>
      <c r="CK45" s="295">
        <f t="shared" si="7"/>
        <v>20.299999999999997</v>
      </c>
      <c r="CL45" s="295">
        <f t="shared" si="7"/>
        <v>20.299999999999997</v>
      </c>
      <c r="CM45" s="295">
        <f t="shared" si="7"/>
        <v>20.299999999999997</v>
      </c>
      <c r="CN45" s="295">
        <f t="shared" si="7"/>
        <v>20.299999999999997</v>
      </c>
      <c r="CO45" s="295">
        <f t="shared" si="7"/>
        <v>20.299999999999997</v>
      </c>
      <c r="CP45" s="295">
        <f t="shared" si="7"/>
        <v>20.299999999999997</v>
      </c>
      <c r="CQ45" s="295">
        <f t="shared" si="7"/>
        <v>20.299999999999997</v>
      </c>
      <c r="CR45" s="295">
        <f t="shared" si="7"/>
        <v>20.299999999999997</v>
      </c>
      <c r="CS45" s="295">
        <f t="shared" si="7"/>
        <v>20.299999999999997</v>
      </c>
      <c r="CT45" s="295">
        <f t="shared" si="7"/>
        <v>20.299999999999997</v>
      </c>
      <c r="CU45" s="295">
        <f t="shared" ref="CU45:FF45" si="8">SUM(CU8:CU44)</f>
        <v>20.299999999999997</v>
      </c>
      <c r="CV45" s="295">
        <f t="shared" si="8"/>
        <v>12.799999999999999</v>
      </c>
      <c r="CW45" s="295">
        <f t="shared" si="8"/>
        <v>12.799999999999999</v>
      </c>
      <c r="CX45" s="295">
        <f t="shared" si="8"/>
        <v>12.799999999999999</v>
      </c>
      <c r="CY45" s="295">
        <f t="shared" si="8"/>
        <v>12.799999999999999</v>
      </c>
      <c r="CZ45" s="295">
        <f t="shared" si="8"/>
        <v>12.799999999999999</v>
      </c>
      <c r="DA45" s="295">
        <f t="shared" si="8"/>
        <v>12.799999999999999</v>
      </c>
      <c r="DB45" s="295">
        <f t="shared" si="8"/>
        <v>12.799999999999999</v>
      </c>
      <c r="DC45" s="295">
        <f t="shared" si="8"/>
        <v>12.799999999999999</v>
      </c>
      <c r="DD45" s="295">
        <f t="shared" si="8"/>
        <v>12.799999999999999</v>
      </c>
      <c r="DE45" s="295">
        <f t="shared" si="8"/>
        <v>12.799999999999999</v>
      </c>
      <c r="DF45" s="295">
        <f t="shared" si="8"/>
        <v>12.799999999999999</v>
      </c>
      <c r="DG45" s="295">
        <f t="shared" si="8"/>
        <v>12.799999999999999</v>
      </c>
      <c r="DH45" s="295">
        <f t="shared" si="8"/>
        <v>12.799999999999999</v>
      </c>
      <c r="DI45" s="295">
        <f t="shared" si="8"/>
        <v>12.799999999999999</v>
      </c>
      <c r="DJ45" s="295">
        <f t="shared" si="8"/>
        <v>12.799999999999999</v>
      </c>
      <c r="DK45" s="295">
        <f t="shared" si="8"/>
        <v>12.799999999999999</v>
      </c>
      <c r="DL45" s="295">
        <f t="shared" si="8"/>
        <v>12.799999999999999</v>
      </c>
      <c r="DM45" s="295">
        <f t="shared" si="8"/>
        <v>12.799999999999999</v>
      </c>
      <c r="DN45" s="295">
        <f t="shared" si="8"/>
        <v>12.799999999999999</v>
      </c>
      <c r="DO45" s="295">
        <f t="shared" si="8"/>
        <v>12.799999999999999</v>
      </c>
      <c r="DP45" s="295">
        <f t="shared" si="8"/>
        <v>12.799999999999999</v>
      </c>
      <c r="DQ45" s="295">
        <f t="shared" si="8"/>
        <v>12.799999999999999</v>
      </c>
      <c r="DR45" s="295">
        <f t="shared" si="8"/>
        <v>12.799999999999999</v>
      </c>
      <c r="DS45" s="295">
        <f t="shared" si="8"/>
        <v>12.799999999999999</v>
      </c>
      <c r="DT45" s="295">
        <f t="shared" si="8"/>
        <v>12.799999999999999</v>
      </c>
      <c r="DU45" s="295">
        <f t="shared" si="8"/>
        <v>12.799999999999999</v>
      </c>
      <c r="DV45" s="295">
        <f t="shared" si="8"/>
        <v>12.799999999999999</v>
      </c>
      <c r="DW45" s="295">
        <f t="shared" si="8"/>
        <v>12.799999999999999</v>
      </c>
      <c r="DX45" s="295">
        <f t="shared" si="8"/>
        <v>12.799999999999999</v>
      </c>
      <c r="DY45" s="295">
        <f t="shared" si="8"/>
        <v>12.799999999999999</v>
      </c>
      <c r="DZ45" s="295">
        <f t="shared" si="8"/>
        <v>12.799999999999999</v>
      </c>
      <c r="EA45" s="295">
        <f t="shared" si="8"/>
        <v>12.799999999999999</v>
      </c>
      <c r="EB45" s="295">
        <f t="shared" si="8"/>
        <v>12.799999999999999</v>
      </c>
      <c r="EC45" s="295">
        <f t="shared" si="8"/>
        <v>9.1999999999999993</v>
      </c>
      <c r="ED45" s="295">
        <f t="shared" si="8"/>
        <v>7.1999999999999993</v>
      </c>
      <c r="EE45" s="295">
        <f t="shared" si="8"/>
        <v>7.1999999999999993</v>
      </c>
      <c r="EF45" s="295">
        <f t="shared" si="8"/>
        <v>7.1999999999999993</v>
      </c>
      <c r="EG45" s="295">
        <f t="shared" si="8"/>
        <v>7.1999999999999993</v>
      </c>
      <c r="EH45" s="295">
        <f t="shared" si="8"/>
        <v>4.1999999999999993</v>
      </c>
      <c r="EI45" s="295">
        <f t="shared" si="8"/>
        <v>4.1999999999999993</v>
      </c>
      <c r="EJ45" s="295">
        <f t="shared" si="8"/>
        <v>4.1999999999999993</v>
      </c>
      <c r="EK45" s="295">
        <f t="shared" si="8"/>
        <v>4.1999999999999993</v>
      </c>
      <c r="EL45" s="295">
        <f t="shared" si="8"/>
        <v>4.1999999999999993</v>
      </c>
      <c r="EM45" s="295">
        <f t="shared" si="8"/>
        <v>4.1999999999999993</v>
      </c>
      <c r="EN45" s="295">
        <f t="shared" si="8"/>
        <v>4.1999999999999993</v>
      </c>
      <c r="EO45" s="295">
        <f t="shared" si="8"/>
        <v>4.1999999999999993</v>
      </c>
      <c r="EP45" s="295">
        <f t="shared" si="8"/>
        <v>0</v>
      </c>
      <c r="EQ45" s="295">
        <f t="shared" si="8"/>
        <v>0</v>
      </c>
      <c r="ER45" s="295">
        <f t="shared" si="8"/>
        <v>0</v>
      </c>
      <c r="ES45" s="295">
        <f t="shared" si="8"/>
        <v>0</v>
      </c>
      <c r="ET45" s="295">
        <f t="shared" si="8"/>
        <v>0</v>
      </c>
      <c r="EU45" s="295">
        <f t="shared" si="8"/>
        <v>0</v>
      </c>
      <c r="EV45" s="295">
        <f t="shared" si="8"/>
        <v>0</v>
      </c>
      <c r="EW45" s="295">
        <f t="shared" si="8"/>
        <v>0</v>
      </c>
      <c r="EX45" s="295">
        <f t="shared" si="8"/>
        <v>0</v>
      </c>
      <c r="EY45" s="295">
        <f t="shared" si="8"/>
        <v>0</v>
      </c>
      <c r="EZ45" s="295">
        <f t="shared" si="8"/>
        <v>0</v>
      </c>
      <c r="FA45" s="295">
        <f t="shared" si="8"/>
        <v>0</v>
      </c>
      <c r="FB45" s="295">
        <f t="shared" si="8"/>
        <v>0</v>
      </c>
      <c r="FC45" s="295">
        <f t="shared" si="8"/>
        <v>0</v>
      </c>
      <c r="FD45" s="295">
        <f t="shared" si="8"/>
        <v>0</v>
      </c>
      <c r="FE45" s="295">
        <f t="shared" si="8"/>
        <v>0</v>
      </c>
      <c r="FF45" s="295">
        <f t="shared" si="8"/>
        <v>0</v>
      </c>
      <c r="FG45" s="295">
        <f t="shared" ref="FG45:GE45" si="9">SUM(FG8:FG44)</f>
        <v>0</v>
      </c>
      <c r="FH45" s="295">
        <f t="shared" si="9"/>
        <v>0</v>
      </c>
      <c r="FI45" s="295">
        <f t="shared" si="9"/>
        <v>0</v>
      </c>
      <c r="FJ45" s="295">
        <f t="shared" si="9"/>
        <v>0</v>
      </c>
      <c r="FK45" s="295">
        <f t="shared" si="9"/>
        <v>0</v>
      </c>
      <c r="FL45" s="295">
        <f t="shared" si="9"/>
        <v>0</v>
      </c>
      <c r="FM45" s="295">
        <f t="shared" si="9"/>
        <v>0</v>
      </c>
      <c r="FN45" s="295">
        <f t="shared" si="9"/>
        <v>0</v>
      </c>
      <c r="FO45" s="295">
        <f t="shared" si="9"/>
        <v>0</v>
      </c>
      <c r="FP45" s="295">
        <f t="shared" si="9"/>
        <v>0</v>
      </c>
      <c r="FQ45" s="295">
        <f t="shared" si="9"/>
        <v>0</v>
      </c>
      <c r="FR45" s="295">
        <f t="shared" si="9"/>
        <v>0</v>
      </c>
      <c r="FS45" s="295">
        <f t="shared" si="9"/>
        <v>0</v>
      </c>
      <c r="FT45" s="295">
        <f t="shared" si="9"/>
        <v>0</v>
      </c>
      <c r="FU45" s="295">
        <f t="shared" si="9"/>
        <v>0</v>
      </c>
      <c r="FV45" s="295">
        <f t="shared" si="9"/>
        <v>0</v>
      </c>
      <c r="FW45" s="295">
        <f t="shared" si="9"/>
        <v>0</v>
      </c>
      <c r="FX45" s="295">
        <f t="shared" si="9"/>
        <v>0</v>
      </c>
      <c r="FY45" s="295">
        <f t="shared" si="9"/>
        <v>0</v>
      </c>
      <c r="FZ45" s="295">
        <f t="shared" si="9"/>
        <v>0</v>
      </c>
      <c r="GA45" s="295">
        <f t="shared" si="9"/>
        <v>0</v>
      </c>
      <c r="GB45" s="295">
        <f t="shared" si="9"/>
        <v>0</v>
      </c>
      <c r="GC45" s="295">
        <f t="shared" si="9"/>
        <v>0</v>
      </c>
      <c r="GD45" s="295">
        <f t="shared" si="9"/>
        <v>0</v>
      </c>
      <c r="GE45" s="295">
        <f t="shared" si="9"/>
        <v>0</v>
      </c>
    </row>
    <row r="47" spans="1:187">
      <c r="C47" s="296">
        <f>SUM(C11:C14,C16:C22,C24:C26,C29:C30,C34:C35,C37:C40,C42)</f>
        <v>8.7000000000000011</v>
      </c>
      <c r="D47" s="296">
        <f t="shared" ref="D47:BO47" si="10">SUM(D11:D14,D16:D22,D24:D26,D29:D30,D34:D35,D37:D40,D42)</f>
        <v>8.7000000000000011</v>
      </c>
      <c r="E47" s="296">
        <f t="shared" si="10"/>
        <v>8.7000000000000011</v>
      </c>
      <c r="F47" s="296">
        <f t="shared" si="10"/>
        <v>8.7000000000000011</v>
      </c>
      <c r="G47" s="296">
        <f t="shared" si="10"/>
        <v>8.7000000000000011</v>
      </c>
      <c r="H47" s="296">
        <f t="shared" si="10"/>
        <v>8.7000000000000011</v>
      </c>
      <c r="I47" s="296">
        <f t="shared" si="10"/>
        <v>8.7000000000000011</v>
      </c>
      <c r="J47" s="296">
        <f t="shared" si="10"/>
        <v>8.7000000000000011</v>
      </c>
      <c r="K47" s="296">
        <f t="shared" si="10"/>
        <v>7.7000000000000011</v>
      </c>
      <c r="L47" s="296">
        <f t="shared" si="10"/>
        <v>7.7000000000000011</v>
      </c>
      <c r="M47" s="296">
        <f t="shared" si="10"/>
        <v>7.7000000000000011</v>
      </c>
      <c r="N47" s="296">
        <f t="shared" si="10"/>
        <v>7.7000000000000011</v>
      </c>
      <c r="O47" s="296">
        <f t="shared" si="10"/>
        <v>7.7000000000000011</v>
      </c>
      <c r="P47" s="296">
        <f t="shared" si="10"/>
        <v>7.7000000000000011</v>
      </c>
      <c r="Q47" s="296">
        <f t="shared" si="10"/>
        <v>7.7000000000000011</v>
      </c>
      <c r="R47" s="296">
        <f t="shared" si="10"/>
        <v>7.7000000000000011</v>
      </c>
      <c r="S47" s="296">
        <f t="shared" si="10"/>
        <v>7.7000000000000011</v>
      </c>
      <c r="T47" s="296">
        <f t="shared" si="10"/>
        <v>7.7000000000000011</v>
      </c>
      <c r="U47" s="296">
        <f t="shared" si="10"/>
        <v>7.7000000000000011</v>
      </c>
      <c r="V47" s="296">
        <f t="shared" si="10"/>
        <v>7.7000000000000011</v>
      </c>
      <c r="W47" s="296">
        <f t="shared" si="10"/>
        <v>7.7000000000000011</v>
      </c>
      <c r="X47" s="296">
        <f t="shared" si="10"/>
        <v>7.7000000000000011</v>
      </c>
      <c r="Y47" s="296">
        <f t="shared" si="10"/>
        <v>7.7000000000000011</v>
      </c>
      <c r="Z47" s="296">
        <f t="shared" si="10"/>
        <v>7.7000000000000011</v>
      </c>
      <c r="AA47" s="296">
        <f t="shared" si="10"/>
        <v>13.700000000000001</v>
      </c>
      <c r="AB47" s="296">
        <f t="shared" si="10"/>
        <v>13.700000000000001</v>
      </c>
      <c r="AC47" s="296">
        <f t="shared" si="10"/>
        <v>14.700000000000001</v>
      </c>
      <c r="AD47" s="296">
        <f t="shared" si="10"/>
        <v>14.700000000000001</v>
      </c>
      <c r="AE47" s="296">
        <f t="shared" si="10"/>
        <v>17.3</v>
      </c>
      <c r="AF47" s="296">
        <f t="shared" si="10"/>
        <v>17.3</v>
      </c>
      <c r="AG47" s="296">
        <f t="shared" si="10"/>
        <v>17.3</v>
      </c>
      <c r="AH47" s="296">
        <f t="shared" si="10"/>
        <v>17.3</v>
      </c>
      <c r="AI47" s="296">
        <f t="shared" si="10"/>
        <v>17.3</v>
      </c>
      <c r="AJ47" s="296">
        <f t="shared" si="10"/>
        <v>17.3</v>
      </c>
      <c r="AK47" s="296">
        <f t="shared" si="10"/>
        <v>17.3</v>
      </c>
      <c r="AL47" s="296">
        <f t="shared" si="10"/>
        <v>17.3</v>
      </c>
      <c r="AM47" s="296">
        <f t="shared" si="10"/>
        <v>17.3</v>
      </c>
      <c r="AN47" s="296">
        <f t="shared" si="10"/>
        <v>17.3</v>
      </c>
      <c r="AO47" s="296">
        <f t="shared" si="10"/>
        <v>17.3</v>
      </c>
      <c r="AP47" s="296">
        <f t="shared" si="10"/>
        <v>17.3</v>
      </c>
      <c r="AQ47" s="296">
        <f t="shared" si="10"/>
        <v>17.3</v>
      </c>
      <c r="AR47" s="296">
        <f t="shared" si="10"/>
        <v>17.3</v>
      </c>
      <c r="AS47" s="296">
        <f t="shared" si="10"/>
        <v>17.3</v>
      </c>
      <c r="AT47" s="296">
        <f t="shared" si="10"/>
        <v>17.3</v>
      </c>
      <c r="AU47" s="296">
        <f t="shared" si="10"/>
        <v>17.3</v>
      </c>
      <c r="AV47" s="296">
        <f t="shared" si="10"/>
        <v>17.3</v>
      </c>
      <c r="AW47" s="296">
        <f t="shared" si="10"/>
        <v>17.3</v>
      </c>
      <c r="AX47" s="296">
        <f t="shared" si="10"/>
        <v>17.3</v>
      </c>
      <c r="AY47" s="296">
        <f t="shared" si="10"/>
        <v>17.3</v>
      </c>
      <c r="AZ47" s="296">
        <f t="shared" si="10"/>
        <v>17.3</v>
      </c>
      <c r="BA47" s="296">
        <f t="shared" si="10"/>
        <v>17.3</v>
      </c>
      <c r="BB47" s="296">
        <f t="shared" si="10"/>
        <v>17.3</v>
      </c>
      <c r="BC47" s="296">
        <f t="shared" si="10"/>
        <v>17.3</v>
      </c>
      <c r="BD47" s="296">
        <f t="shared" si="10"/>
        <v>17.3</v>
      </c>
      <c r="BE47" s="296">
        <f t="shared" si="10"/>
        <v>17.3</v>
      </c>
      <c r="BF47" s="296">
        <f t="shared" si="10"/>
        <v>17.3</v>
      </c>
      <c r="BG47" s="296">
        <f t="shared" si="10"/>
        <v>17.3</v>
      </c>
      <c r="BH47" s="296">
        <f t="shared" si="10"/>
        <v>17.3</v>
      </c>
      <c r="BI47" s="296">
        <f t="shared" si="10"/>
        <v>17.3</v>
      </c>
      <c r="BJ47" s="296">
        <f t="shared" si="10"/>
        <v>17.3</v>
      </c>
      <c r="BK47" s="296">
        <f t="shared" si="10"/>
        <v>17.3</v>
      </c>
      <c r="BL47" s="296">
        <f t="shared" si="10"/>
        <v>17.3</v>
      </c>
      <c r="BM47" s="296">
        <f t="shared" si="10"/>
        <v>17.3</v>
      </c>
      <c r="BN47" s="296">
        <f t="shared" si="10"/>
        <v>17.3</v>
      </c>
      <c r="BO47" s="296">
        <f t="shared" si="10"/>
        <v>17.3</v>
      </c>
      <c r="BP47" s="296">
        <f t="shared" ref="BP47:EA47" si="11">SUM(BP11:BP14,BP16:BP22,BP24:BP26,BP29:BP30,BP34:BP35,BP37:BP40,BP42)</f>
        <v>17.3</v>
      </c>
      <c r="BQ47" s="296">
        <f t="shared" si="11"/>
        <v>17.3</v>
      </c>
      <c r="BR47" s="296">
        <f t="shared" si="11"/>
        <v>17.3</v>
      </c>
      <c r="BS47" s="296">
        <f t="shared" si="11"/>
        <v>17.3</v>
      </c>
      <c r="BT47" s="296">
        <f t="shared" si="11"/>
        <v>17.3</v>
      </c>
      <c r="BU47" s="296">
        <f t="shared" si="11"/>
        <v>17.3</v>
      </c>
      <c r="BV47" s="296">
        <f t="shared" si="11"/>
        <v>17.3</v>
      </c>
      <c r="BW47" s="296">
        <f t="shared" si="11"/>
        <v>17.3</v>
      </c>
      <c r="BX47" s="296">
        <f t="shared" si="11"/>
        <v>17.3</v>
      </c>
      <c r="BY47" s="296">
        <f t="shared" si="11"/>
        <v>18.3</v>
      </c>
      <c r="BZ47" s="296">
        <f t="shared" si="11"/>
        <v>18.3</v>
      </c>
      <c r="CA47" s="296">
        <f t="shared" si="11"/>
        <v>18.3</v>
      </c>
      <c r="CB47" s="296">
        <f t="shared" si="11"/>
        <v>18.3</v>
      </c>
      <c r="CC47" s="296">
        <f t="shared" si="11"/>
        <v>18.3</v>
      </c>
      <c r="CD47" s="296">
        <f t="shared" si="11"/>
        <v>18.3</v>
      </c>
      <c r="CE47" s="296">
        <f t="shared" si="11"/>
        <v>18.3</v>
      </c>
      <c r="CF47" s="296">
        <f t="shared" si="11"/>
        <v>18.3</v>
      </c>
      <c r="CG47" s="296">
        <f t="shared" si="11"/>
        <v>18.3</v>
      </c>
      <c r="CH47" s="296">
        <f t="shared" si="11"/>
        <v>18.3</v>
      </c>
      <c r="CI47" s="296">
        <f t="shared" si="11"/>
        <v>18.3</v>
      </c>
      <c r="CJ47" s="296">
        <f t="shared" si="11"/>
        <v>18.3</v>
      </c>
      <c r="CK47" s="296">
        <f t="shared" si="11"/>
        <v>18.3</v>
      </c>
      <c r="CL47" s="296">
        <f t="shared" si="11"/>
        <v>18.3</v>
      </c>
      <c r="CM47" s="296">
        <f t="shared" si="11"/>
        <v>18.3</v>
      </c>
      <c r="CN47" s="296">
        <f t="shared" si="11"/>
        <v>18.3</v>
      </c>
      <c r="CO47" s="296">
        <f t="shared" si="11"/>
        <v>18.3</v>
      </c>
      <c r="CP47" s="296">
        <f t="shared" si="11"/>
        <v>18.3</v>
      </c>
      <c r="CQ47" s="296">
        <f t="shared" si="11"/>
        <v>18.3</v>
      </c>
      <c r="CR47" s="296">
        <f t="shared" si="11"/>
        <v>18.3</v>
      </c>
      <c r="CS47" s="296">
        <f t="shared" si="11"/>
        <v>18.3</v>
      </c>
      <c r="CT47" s="296">
        <f t="shared" si="11"/>
        <v>18.3</v>
      </c>
      <c r="CU47" s="296">
        <f t="shared" si="11"/>
        <v>18.3</v>
      </c>
      <c r="CV47" s="296">
        <f t="shared" si="11"/>
        <v>11.799999999999999</v>
      </c>
      <c r="CW47" s="296">
        <f t="shared" si="11"/>
        <v>11.799999999999999</v>
      </c>
      <c r="CX47" s="296">
        <f t="shared" si="11"/>
        <v>11.799999999999999</v>
      </c>
      <c r="CY47" s="296">
        <f t="shared" si="11"/>
        <v>11.799999999999999</v>
      </c>
      <c r="CZ47" s="296">
        <f t="shared" si="11"/>
        <v>11.799999999999999</v>
      </c>
      <c r="DA47" s="296">
        <f t="shared" si="11"/>
        <v>11.799999999999999</v>
      </c>
      <c r="DB47" s="296">
        <f t="shared" si="11"/>
        <v>11.799999999999999</v>
      </c>
      <c r="DC47" s="296">
        <f t="shared" si="11"/>
        <v>11.799999999999999</v>
      </c>
      <c r="DD47" s="296">
        <f t="shared" si="11"/>
        <v>11.799999999999999</v>
      </c>
      <c r="DE47" s="296">
        <f t="shared" si="11"/>
        <v>11.799999999999999</v>
      </c>
      <c r="DF47" s="296">
        <f t="shared" si="11"/>
        <v>11.799999999999999</v>
      </c>
      <c r="DG47" s="296">
        <f t="shared" si="11"/>
        <v>11.799999999999999</v>
      </c>
      <c r="DH47" s="296">
        <f t="shared" si="11"/>
        <v>11.799999999999999</v>
      </c>
      <c r="DI47" s="296">
        <f t="shared" si="11"/>
        <v>11.799999999999999</v>
      </c>
      <c r="DJ47" s="296">
        <f t="shared" si="11"/>
        <v>11.799999999999999</v>
      </c>
      <c r="DK47" s="296">
        <f t="shared" si="11"/>
        <v>11.799999999999999</v>
      </c>
      <c r="DL47" s="296">
        <f t="shared" si="11"/>
        <v>11.799999999999999</v>
      </c>
      <c r="DM47" s="296">
        <f t="shared" si="11"/>
        <v>11.799999999999999</v>
      </c>
      <c r="DN47" s="296">
        <f t="shared" si="11"/>
        <v>11.799999999999999</v>
      </c>
      <c r="DO47" s="296">
        <f t="shared" si="11"/>
        <v>11.799999999999999</v>
      </c>
      <c r="DP47" s="296">
        <f t="shared" si="11"/>
        <v>11.799999999999999</v>
      </c>
      <c r="DQ47" s="296">
        <f t="shared" si="11"/>
        <v>11.799999999999999</v>
      </c>
      <c r="DR47" s="296">
        <f t="shared" si="11"/>
        <v>11.799999999999999</v>
      </c>
      <c r="DS47" s="296">
        <f t="shared" si="11"/>
        <v>11.799999999999999</v>
      </c>
      <c r="DT47" s="296">
        <f t="shared" si="11"/>
        <v>11.799999999999999</v>
      </c>
      <c r="DU47" s="296">
        <f t="shared" si="11"/>
        <v>11.799999999999999</v>
      </c>
      <c r="DV47" s="296">
        <f t="shared" si="11"/>
        <v>11.799999999999999</v>
      </c>
      <c r="DW47" s="296">
        <f t="shared" si="11"/>
        <v>11.799999999999999</v>
      </c>
      <c r="DX47" s="296">
        <f t="shared" si="11"/>
        <v>11.799999999999999</v>
      </c>
      <c r="DY47" s="296">
        <f t="shared" si="11"/>
        <v>11.799999999999999</v>
      </c>
      <c r="DZ47" s="296">
        <f t="shared" si="11"/>
        <v>11.799999999999999</v>
      </c>
      <c r="EA47" s="296">
        <f t="shared" si="11"/>
        <v>11.799999999999999</v>
      </c>
      <c r="EB47" s="296">
        <f t="shared" ref="EB47:GE47" si="12">SUM(EB11:EB14,EB16:EB22,EB24:EB26,EB29:EB30,EB34:EB35,EB37:EB40,EB42)</f>
        <v>11.799999999999999</v>
      </c>
      <c r="EC47" s="296">
        <f t="shared" si="12"/>
        <v>8.1999999999999993</v>
      </c>
      <c r="ED47" s="296">
        <f t="shared" si="12"/>
        <v>6.2</v>
      </c>
      <c r="EE47" s="296">
        <f t="shared" si="12"/>
        <v>6.2</v>
      </c>
      <c r="EF47" s="296">
        <f t="shared" si="12"/>
        <v>6.2</v>
      </c>
      <c r="EG47" s="296">
        <f t="shared" si="12"/>
        <v>6.2</v>
      </c>
      <c r="EH47" s="296">
        <f t="shared" si="12"/>
        <v>3.2</v>
      </c>
      <c r="EI47" s="296">
        <f t="shared" si="12"/>
        <v>3.2</v>
      </c>
      <c r="EJ47" s="296">
        <f t="shared" si="12"/>
        <v>3.2</v>
      </c>
      <c r="EK47" s="296">
        <f t="shared" si="12"/>
        <v>3.2</v>
      </c>
      <c r="EL47" s="296">
        <f t="shared" si="12"/>
        <v>3.2</v>
      </c>
      <c r="EM47" s="296">
        <f t="shared" si="12"/>
        <v>3.2</v>
      </c>
      <c r="EN47" s="296">
        <f t="shared" si="12"/>
        <v>3.2</v>
      </c>
      <c r="EO47" s="296">
        <f t="shared" si="12"/>
        <v>3.2</v>
      </c>
      <c r="EP47" s="296">
        <f t="shared" si="12"/>
        <v>0</v>
      </c>
      <c r="EQ47" s="296">
        <f t="shared" si="12"/>
        <v>0</v>
      </c>
      <c r="ER47" s="296">
        <f t="shared" si="12"/>
        <v>0</v>
      </c>
      <c r="ES47" s="296">
        <f t="shared" si="12"/>
        <v>0</v>
      </c>
      <c r="ET47" s="296">
        <f t="shared" si="12"/>
        <v>0</v>
      </c>
      <c r="EU47" s="296">
        <f t="shared" si="12"/>
        <v>0</v>
      </c>
      <c r="EV47" s="296">
        <f t="shared" si="12"/>
        <v>0</v>
      </c>
      <c r="EW47" s="296">
        <f t="shared" si="12"/>
        <v>0</v>
      </c>
      <c r="EX47" s="296">
        <f t="shared" si="12"/>
        <v>0</v>
      </c>
      <c r="EY47" s="296">
        <f t="shared" si="12"/>
        <v>0</v>
      </c>
      <c r="EZ47" s="296">
        <f t="shared" si="12"/>
        <v>0</v>
      </c>
      <c r="FA47" s="296">
        <f t="shared" si="12"/>
        <v>0</v>
      </c>
      <c r="FB47" s="296">
        <f t="shared" si="12"/>
        <v>0</v>
      </c>
      <c r="FC47" s="296">
        <f t="shared" si="12"/>
        <v>0</v>
      </c>
      <c r="FD47" s="296">
        <f t="shared" si="12"/>
        <v>0</v>
      </c>
      <c r="FE47" s="296">
        <f t="shared" si="12"/>
        <v>0</v>
      </c>
      <c r="FF47" s="296">
        <f t="shared" si="12"/>
        <v>0</v>
      </c>
      <c r="FG47" s="296">
        <f t="shared" si="12"/>
        <v>0</v>
      </c>
      <c r="FH47" s="296">
        <f t="shared" si="12"/>
        <v>0</v>
      </c>
      <c r="FI47" s="296">
        <f t="shared" si="12"/>
        <v>0</v>
      </c>
      <c r="FJ47" s="296">
        <f t="shared" si="12"/>
        <v>0</v>
      </c>
      <c r="FK47" s="296">
        <f t="shared" si="12"/>
        <v>0</v>
      </c>
      <c r="FL47" s="296">
        <f t="shared" si="12"/>
        <v>0</v>
      </c>
      <c r="FM47" s="296">
        <f t="shared" si="12"/>
        <v>0</v>
      </c>
      <c r="FN47" s="296">
        <f t="shared" si="12"/>
        <v>0</v>
      </c>
      <c r="FO47" s="296">
        <f t="shared" si="12"/>
        <v>0</v>
      </c>
      <c r="FP47" s="296">
        <f t="shared" si="12"/>
        <v>0</v>
      </c>
      <c r="FQ47" s="296">
        <f t="shared" si="12"/>
        <v>0</v>
      </c>
      <c r="FR47" s="296">
        <f t="shared" si="12"/>
        <v>0</v>
      </c>
      <c r="FS47" s="296">
        <f t="shared" si="12"/>
        <v>0</v>
      </c>
      <c r="FT47" s="296">
        <f t="shared" si="12"/>
        <v>0</v>
      </c>
      <c r="FU47" s="296">
        <f t="shared" si="12"/>
        <v>0</v>
      </c>
      <c r="FV47" s="296">
        <f t="shared" si="12"/>
        <v>0</v>
      </c>
      <c r="FW47" s="296">
        <f t="shared" si="12"/>
        <v>0</v>
      </c>
      <c r="FX47" s="296">
        <f t="shared" si="12"/>
        <v>0</v>
      </c>
      <c r="FY47" s="296">
        <f t="shared" si="12"/>
        <v>0</v>
      </c>
      <c r="FZ47" s="296">
        <f t="shared" si="12"/>
        <v>0</v>
      </c>
      <c r="GA47" s="296">
        <f t="shared" si="12"/>
        <v>0</v>
      </c>
      <c r="GB47" s="296">
        <f t="shared" si="12"/>
        <v>0</v>
      </c>
      <c r="GC47" s="296">
        <f t="shared" si="12"/>
        <v>0</v>
      </c>
      <c r="GD47" s="296">
        <f t="shared" si="12"/>
        <v>0</v>
      </c>
      <c r="GE47" s="296">
        <f t="shared" si="12"/>
        <v>0</v>
      </c>
    </row>
    <row r="48" spans="1:187">
      <c r="C48" s="297">
        <f>SUM(C16:C22,C24:C26,C37:C40)</f>
        <v>3.3</v>
      </c>
      <c r="D48" s="297">
        <f>SUM(D16:D22,D24:D26,D37:D40)</f>
        <v>3.3</v>
      </c>
      <c r="E48" s="297">
        <f t="shared" ref="E48:BP48" si="13">SUM(E16:E22,E24:E26,E37:E40)</f>
        <v>3.3</v>
      </c>
      <c r="F48" s="297">
        <f t="shared" si="13"/>
        <v>3.3</v>
      </c>
      <c r="G48" s="297">
        <f t="shared" si="13"/>
        <v>3.3</v>
      </c>
      <c r="H48" s="297">
        <f t="shared" si="13"/>
        <v>3.3</v>
      </c>
      <c r="I48" s="297">
        <f t="shared" si="13"/>
        <v>3.3</v>
      </c>
      <c r="J48" s="297">
        <f t="shared" si="13"/>
        <v>3.3</v>
      </c>
      <c r="K48" s="297">
        <f t="shared" si="13"/>
        <v>3.3</v>
      </c>
      <c r="L48" s="297">
        <f t="shared" si="13"/>
        <v>3.3</v>
      </c>
      <c r="M48" s="297">
        <f t="shared" si="13"/>
        <v>3.3</v>
      </c>
      <c r="N48" s="297">
        <f t="shared" si="13"/>
        <v>3.3</v>
      </c>
      <c r="O48" s="297">
        <f t="shared" si="13"/>
        <v>3.3</v>
      </c>
      <c r="P48" s="297">
        <f t="shared" si="13"/>
        <v>3.3</v>
      </c>
      <c r="Q48" s="297">
        <f t="shared" si="13"/>
        <v>3.3</v>
      </c>
      <c r="R48" s="297">
        <f t="shared" si="13"/>
        <v>3.3</v>
      </c>
      <c r="S48" s="297">
        <f t="shared" si="13"/>
        <v>3.3</v>
      </c>
      <c r="T48" s="297">
        <f t="shared" si="13"/>
        <v>3.3</v>
      </c>
      <c r="U48" s="297">
        <f t="shared" si="13"/>
        <v>3.3</v>
      </c>
      <c r="V48" s="297">
        <f t="shared" si="13"/>
        <v>3.3</v>
      </c>
      <c r="W48" s="297">
        <f t="shared" si="13"/>
        <v>3.3</v>
      </c>
      <c r="X48" s="297">
        <f t="shared" si="13"/>
        <v>3.3</v>
      </c>
      <c r="Y48" s="297">
        <f t="shared" si="13"/>
        <v>3.3</v>
      </c>
      <c r="Z48" s="297">
        <f t="shared" si="13"/>
        <v>3.3</v>
      </c>
      <c r="AA48" s="297">
        <f t="shared" si="13"/>
        <v>9.3000000000000007</v>
      </c>
      <c r="AB48" s="297">
        <f t="shared" si="13"/>
        <v>9.3000000000000007</v>
      </c>
      <c r="AC48" s="297">
        <f t="shared" si="13"/>
        <v>9.3000000000000007</v>
      </c>
      <c r="AD48" s="297">
        <f t="shared" si="13"/>
        <v>9.3000000000000007</v>
      </c>
      <c r="AE48" s="297">
        <f t="shared" si="13"/>
        <v>11.3</v>
      </c>
      <c r="AF48" s="297">
        <f t="shared" si="13"/>
        <v>11.3</v>
      </c>
      <c r="AG48" s="297">
        <f t="shared" si="13"/>
        <v>11.3</v>
      </c>
      <c r="AH48" s="297">
        <f t="shared" si="13"/>
        <v>11.3</v>
      </c>
      <c r="AI48" s="297">
        <f t="shared" si="13"/>
        <v>11.3</v>
      </c>
      <c r="AJ48" s="297">
        <f t="shared" si="13"/>
        <v>11.3</v>
      </c>
      <c r="AK48" s="297">
        <f t="shared" si="13"/>
        <v>11.3</v>
      </c>
      <c r="AL48" s="297">
        <f t="shared" si="13"/>
        <v>11.3</v>
      </c>
      <c r="AM48" s="297">
        <f t="shared" si="13"/>
        <v>11.3</v>
      </c>
      <c r="AN48" s="297">
        <f t="shared" si="13"/>
        <v>11.3</v>
      </c>
      <c r="AO48" s="297">
        <f t="shared" si="13"/>
        <v>11.3</v>
      </c>
      <c r="AP48" s="297">
        <f t="shared" si="13"/>
        <v>11.3</v>
      </c>
      <c r="AQ48" s="297">
        <f t="shared" si="13"/>
        <v>11.3</v>
      </c>
      <c r="AR48" s="297">
        <f t="shared" si="13"/>
        <v>11.3</v>
      </c>
      <c r="AS48" s="297">
        <f t="shared" si="13"/>
        <v>11.3</v>
      </c>
      <c r="AT48" s="297">
        <f t="shared" si="13"/>
        <v>11.3</v>
      </c>
      <c r="AU48" s="297">
        <f t="shared" si="13"/>
        <v>11.3</v>
      </c>
      <c r="AV48" s="297">
        <f t="shared" si="13"/>
        <v>11.3</v>
      </c>
      <c r="AW48" s="297">
        <f t="shared" si="13"/>
        <v>11.3</v>
      </c>
      <c r="AX48" s="297">
        <f t="shared" si="13"/>
        <v>11.3</v>
      </c>
      <c r="AY48" s="297">
        <f t="shared" si="13"/>
        <v>11.3</v>
      </c>
      <c r="AZ48" s="297">
        <f t="shared" si="13"/>
        <v>11.3</v>
      </c>
      <c r="BA48" s="297">
        <f t="shared" si="13"/>
        <v>11.3</v>
      </c>
      <c r="BB48" s="297">
        <f t="shared" si="13"/>
        <v>11.3</v>
      </c>
      <c r="BC48" s="297">
        <f t="shared" si="13"/>
        <v>11.3</v>
      </c>
      <c r="BD48" s="297">
        <f t="shared" si="13"/>
        <v>11.3</v>
      </c>
      <c r="BE48" s="297">
        <f t="shared" si="13"/>
        <v>11.3</v>
      </c>
      <c r="BF48" s="297">
        <f t="shared" si="13"/>
        <v>11.3</v>
      </c>
      <c r="BG48" s="297">
        <f t="shared" si="13"/>
        <v>11.3</v>
      </c>
      <c r="BH48" s="297">
        <f t="shared" si="13"/>
        <v>11.3</v>
      </c>
      <c r="BI48" s="297">
        <f t="shared" si="13"/>
        <v>11.3</v>
      </c>
      <c r="BJ48" s="297">
        <f t="shared" si="13"/>
        <v>11.3</v>
      </c>
      <c r="BK48" s="297">
        <f t="shared" si="13"/>
        <v>11.3</v>
      </c>
      <c r="BL48" s="297">
        <f t="shared" si="13"/>
        <v>11.3</v>
      </c>
      <c r="BM48" s="297">
        <f t="shared" si="13"/>
        <v>11.3</v>
      </c>
      <c r="BN48" s="297">
        <f t="shared" si="13"/>
        <v>11.3</v>
      </c>
      <c r="BO48" s="297">
        <f t="shared" si="13"/>
        <v>11.3</v>
      </c>
      <c r="BP48" s="297">
        <f t="shared" si="13"/>
        <v>11.3</v>
      </c>
      <c r="BQ48" s="297">
        <f t="shared" ref="BQ48:EB48" si="14">SUM(BQ16:BQ22,BQ24:BQ26,BQ37:BQ40)</f>
        <v>11.3</v>
      </c>
      <c r="BR48" s="297">
        <f t="shared" si="14"/>
        <v>11.3</v>
      </c>
      <c r="BS48" s="297">
        <f t="shared" si="14"/>
        <v>11.3</v>
      </c>
      <c r="BT48" s="297">
        <f t="shared" si="14"/>
        <v>11.3</v>
      </c>
      <c r="BU48" s="297">
        <f t="shared" si="14"/>
        <v>11.3</v>
      </c>
      <c r="BV48" s="297">
        <f t="shared" si="14"/>
        <v>11.3</v>
      </c>
      <c r="BW48" s="297">
        <f t="shared" si="14"/>
        <v>11.3</v>
      </c>
      <c r="BX48" s="297">
        <f t="shared" si="14"/>
        <v>11.3</v>
      </c>
      <c r="BY48" s="297">
        <f t="shared" si="14"/>
        <v>12.3</v>
      </c>
      <c r="BZ48" s="297">
        <f t="shared" si="14"/>
        <v>12.3</v>
      </c>
      <c r="CA48" s="297">
        <f t="shared" si="14"/>
        <v>12.3</v>
      </c>
      <c r="CB48" s="297">
        <f t="shared" si="14"/>
        <v>12.3</v>
      </c>
      <c r="CC48" s="297">
        <f t="shared" si="14"/>
        <v>12.3</v>
      </c>
      <c r="CD48" s="297">
        <f t="shared" si="14"/>
        <v>12.3</v>
      </c>
      <c r="CE48" s="297">
        <f t="shared" si="14"/>
        <v>12.3</v>
      </c>
      <c r="CF48" s="297">
        <f t="shared" si="14"/>
        <v>12.3</v>
      </c>
      <c r="CG48" s="297">
        <f t="shared" si="14"/>
        <v>12.3</v>
      </c>
      <c r="CH48" s="297">
        <f t="shared" si="14"/>
        <v>12.3</v>
      </c>
      <c r="CI48" s="297">
        <f t="shared" si="14"/>
        <v>12.3</v>
      </c>
      <c r="CJ48" s="297">
        <f t="shared" si="14"/>
        <v>12.3</v>
      </c>
      <c r="CK48" s="297">
        <f t="shared" si="14"/>
        <v>12.3</v>
      </c>
      <c r="CL48" s="297">
        <f t="shared" si="14"/>
        <v>12.3</v>
      </c>
      <c r="CM48" s="297">
        <f t="shared" si="14"/>
        <v>12.3</v>
      </c>
      <c r="CN48" s="297">
        <f t="shared" si="14"/>
        <v>12.3</v>
      </c>
      <c r="CO48" s="297">
        <f t="shared" si="14"/>
        <v>12.3</v>
      </c>
      <c r="CP48" s="297">
        <f t="shared" si="14"/>
        <v>12.3</v>
      </c>
      <c r="CQ48" s="297">
        <f t="shared" si="14"/>
        <v>12.3</v>
      </c>
      <c r="CR48" s="297">
        <f t="shared" si="14"/>
        <v>12.3</v>
      </c>
      <c r="CS48" s="297">
        <f t="shared" si="14"/>
        <v>12.3</v>
      </c>
      <c r="CT48" s="297">
        <f t="shared" si="14"/>
        <v>12.3</v>
      </c>
      <c r="CU48" s="297">
        <f t="shared" si="14"/>
        <v>12.3</v>
      </c>
      <c r="CV48" s="297">
        <f t="shared" si="14"/>
        <v>8.3999999999999986</v>
      </c>
      <c r="CW48" s="297">
        <f t="shared" si="14"/>
        <v>8.3999999999999986</v>
      </c>
      <c r="CX48" s="297">
        <f t="shared" si="14"/>
        <v>8.3999999999999986</v>
      </c>
      <c r="CY48" s="297">
        <f t="shared" si="14"/>
        <v>8.3999999999999986</v>
      </c>
      <c r="CZ48" s="297">
        <f t="shared" si="14"/>
        <v>8.3999999999999986</v>
      </c>
      <c r="DA48" s="297">
        <f t="shared" si="14"/>
        <v>8.3999999999999986</v>
      </c>
      <c r="DB48" s="297">
        <f t="shared" si="14"/>
        <v>8.3999999999999986</v>
      </c>
      <c r="DC48" s="297">
        <f t="shared" si="14"/>
        <v>8.3999999999999986</v>
      </c>
      <c r="DD48" s="297">
        <f t="shared" si="14"/>
        <v>8.3999999999999986</v>
      </c>
      <c r="DE48" s="297">
        <f t="shared" si="14"/>
        <v>8.3999999999999986</v>
      </c>
      <c r="DF48" s="297">
        <f t="shared" si="14"/>
        <v>8.3999999999999986</v>
      </c>
      <c r="DG48" s="297">
        <f t="shared" si="14"/>
        <v>8.3999999999999986</v>
      </c>
      <c r="DH48" s="297">
        <f t="shared" si="14"/>
        <v>8.3999999999999986</v>
      </c>
      <c r="DI48" s="297">
        <f t="shared" si="14"/>
        <v>8.3999999999999986</v>
      </c>
      <c r="DJ48" s="297">
        <f t="shared" si="14"/>
        <v>8.3999999999999986</v>
      </c>
      <c r="DK48" s="297">
        <f t="shared" si="14"/>
        <v>8.3999999999999986</v>
      </c>
      <c r="DL48" s="297">
        <f t="shared" si="14"/>
        <v>8.3999999999999986</v>
      </c>
      <c r="DM48" s="297">
        <f t="shared" si="14"/>
        <v>8.3999999999999986</v>
      </c>
      <c r="DN48" s="297">
        <f t="shared" si="14"/>
        <v>8.3999999999999986</v>
      </c>
      <c r="DO48" s="297">
        <f t="shared" si="14"/>
        <v>8.3999999999999986</v>
      </c>
      <c r="DP48" s="297">
        <f t="shared" si="14"/>
        <v>8.3999999999999986</v>
      </c>
      <c r="DQ48" s="297">
        <f t="shared" si="14"/>
        <v>8.3999999999999986</v>
      </c>
      <c r="DR48" s="297">
        <f t="shared" si="14"/>
        <v>8.3999999999999986</v>
      </c>
      <c r="DS48" s="297">
        <f t="shared" si="14"/>
        <v>8.3999999999999986</v>
      </c>
      <c r="DT48" s="297">
        <f t="shared" si="14"/>
        <v>8.3999999999999986</v>
      </c>
      <c r="DU48" s="297">
        <f t="shared" si="14"/>
        <v>8.3999999999999986</v>
      </c>
      <c r="DV48" s="297">
        <f t="shared" si="14"/>
        <v>8.3999999999999986</v>
      </c>
      <c r="DW48" s="297">
        <f t="shared" si="14"/>
        <v>8.3999999999999986</v>
      </c>
      <c r="DX48" s="297">
        <f t="shared" si="14"/>
        <v>8.3999999999999986</v>
      </c>
      <c r="DY48" s="297">
        <f t="shared" si="14"/>
        <v>8.3999999999999986</v>
      </c>
      <c r="DZ48" s="297">
        <f t="shared" si="14"/>
        <v>8.3999999999999986</v>
      </c>
      <c r="EA48" s="297">
        <f t="shared" si="14"/>
        <v>8.3999999999999986</v>
      </c>
      <c r="EB48" s="297">
        <f t="shared" si="14"/>
        <v>8.3999999999999986</v>
      </c>
      <c r="EC48" s="297">
        <f t="shared" ref="EC48:GE48" si="15">SUM(EC16:EC22,EC24:EC26,EC37:EC40)</f>
        <v>5</v>
      </c>
      <c r="ED48" s="297">
        <f t="shared" si="15"/>
        <v>3</v>
      </c>
      <c r="EE48" s="297">
        <f t="shared" si="15"/>
        <v>3</v>
      </c>
      <c r="EF48" s="297">
        <f t="shared" si="15"/>
        <v>3</v>
      </c>
      <c r="EG48" s="297">
        <f t="shared" si="15"/>
        <v>3</v>
      </c>
      <c r="EH48" s="297">
        <f t="shared" si="15"/>
        <v>0</v>
      </c>
      <c r="EI48" s="297">
        <f t="shared" si="15"/>
        <v>0</v>
      </c>
      <c r="EJ48" s="297">
        <f t="shared" si="15"/>
        <v>0</v>
      </c>
      <c r="EK48" s="297">
        <f t="shared" si="15"/>
        <v>0</v>
      </c>
      <c r="EL48" s="297">
        <f t="shared" si="15"/>
        <v>0</v>
      </c>
      <c r="EM48" s="297">
        <f t="shared" si="15"/>
        <v>0</v>
      </c>
      <c r="EN48" s="297">
        <f t="shared" si="15"/>
        <v>0</v>
      </c>
      <c r="EO48" s="297">
        <f t="shared" si="15"/>
        <v>0</v>
      </c>
      <c r="EP48" s="297">
        <f t="shared" si="15"/>
        <v>0</v>
      </c>
      <c r="EQ48" s="297">
        <f t="shared" si="15"/>
        <v>0</v>
      </c>
      <c r="ER48" s="297">
        <f t="shared" si="15"/>
        <v>0</v>
      </c>
      <c r="ES48" s="297">
        <f t="shared" si="15"/>
        <v>0</v>
      </c>
      <c r="ET48" s="297">
        <f t="shared" si="15"/>
        <v>0</v>
      </c>
      <c r="EU48" s="297">
        <f t="shared" si="15"/>
        <v>0</v>
      </c>
      <c r="EV48" s="297">
        <f t="shared" si="15"/>
        <v>0</v>
      </c>
      <c r="EW48" s="297">
        <f t="shared" si="15"/>
        <v>0</v>
      </c>
      <c r="EX48" s="297">
        <f t="shared" si="15"/>
        <v>0</v>
      </c>
      <c r="EY48" s="297">
        <f t="shared" si="15"/>
        <v>0</v>
      </c>
      <c r="EZ48" s="297">
        <f t="shared" si="15"/>
        <v>0</v>
      </c>
      <c r="FA48" s="297">
        <f t="shared" si="15"/>
        <v>0</v>
      </c>
      <c r="FB48" s="297">
        <f t="shared" si="15"/>
        <v>0</v>
      </c>
      <c r="FC48" s="297">
        <f t="shared" si="15"/>
        <v>0</v>
      </c>
      <c r="FD48" s="297">
        <f t="shared" si="15"/>
        <v>0</v>
      </c>
      <c r="FE48" s="297">
        <f t="shared" si="15"/>
        <v>0</v>
      </c>
      <c r="FF48" s="297">
        <f t="shared" si="15"/>
        <v>0</v>
      </c>
      <c r="FG48" s="297">
        <f t="shared" si="15"/>
        <v>0</v>
      </c>
      <c r="FH48" s="297">
        <f t="shared" si="15"/>
        <v>0</v>
      </c>
      <c r="FI48" s="297">
        <f t="shared" si="15"/>
        <v>0</v>
      </c>
      <c r="FJ48" s="297">
        <f t="shared" si="15"/>
        <v>0</v>
      </c>
      <c r="FK48" s="297">
        <f t="shared" si="15"/>
        <v>0</v>
      </c>
      <c r="FL48" s="297">
        <f t="shared" si="15"/>
        <v>0</v>
      </c>
      <c r="FM48" s="297">
        <f t="shared" si="15"/>
        <v>0</v>
      </c>
      <c r="FN48" s="297">
        <f t="shared" si="15"/>
        <v>0</v>
      </c>
      <c r="FO48" s="297">
        <f t="shared" si="15"/>
        <v>0</v>
      </c>
      <c r="FP48" s="297">
        <f t="shared" si="15"/>
        <v>0</v>
      </c>
      <c r="FQ48" s="297">
        <f t="shared" si="15"/>
        <v>0</v>
      </c>
      <c r="FR48" s="297">
        <f t="shared" si="15"/>
        <v>0</v>
      </c>
      <c r="FS48" s="297">
        <f t="shared" si="15"/>
        <v>0</v>
      </c>
      <c r="FT48" s="297">
        <f t="shared" si="15"/>
        <v>0</v>
      </c>
      <c r="FU48" s="297">
        <f t="shared" si="15"/>
        <v>0</v>
      </c>
      <c r="FV48" s="297">
        <f t="shared" si="15"/>
        <v>0</v>
      </c>
      <c r="FW48" s="297">
        <f t="shared" si="15"/>
        <v>0</v>
      </c>
      <c r="FX48" s="297">
        <f t="shared" si="15"/>
        <v>0</v>
      </c>
      <c r="FY48" s="297">
        <f t="shared" si="15"/>
        <v>0</v>
      </c>
      <c r="FZ48" s="297">
        <f t="shared" si="15"/>
        <v>0</v>
      </c>
      <c r="GA48" s="297">
        <f t="shared" si="15"/>
        <v>0</v>
      </c>
      <c r="GB48" s="297">
        <f t="shared" si="15"/>
        <v>0</v>
      </c>
      <c r="GC48" s="297">
        <f t="shared" si="15"/>
        <v>0</v>
      </c>
      <c r="GD48" s="297">
        <f t="shared" si="15"/>
        <v>0</v>
      </c>
      <c r="GE48" s="297">
        <f t="shared" si="15"/>
        <v>0</v>
      </c>
    </row>
    <row r="49" spans="1:154">
      <c r="B49" t="s">
        <v>161</v>
      </c>
      <c r="F49" s="296">
        <f>AVERAGE(E47:F47)</f>
        <v>8.7000000000000011</v>
      </c>
      <c r="K49" s="296">
        <f>AVERAGE(G47:K47)</f>
        <v>8.5000000000000018</v>
      </c>
      <c r="O49" s="296">
        <f>AVERAGE(L47:O47)</f>
        <v>7.7000000000000011</v>
      </c>
      <c r="S49" s="296">
        <f>AVERAGE(P47:S47)</f>
        <v>7.7000000000000011</v>
      </c>
      <c r="X49" s="296">
        <f>AVERAGE(T47:X47)</f>
        <v>7.7000000000000011</v>
      </c>
      <c r="AB49" s="296">
        <f>AVERAGE(Y47:AB47)</f>
        <v>10.700000000000001</v>
      </c>
      <c r="AF49" s="296">
        <f>AVERAGE(AC47:AF47)</f>
        <v>16</v>
      </c>
      <c r="AK49" s="296">
        <f>AVERAGE(AG47:AK47)</f>
        <v>17.3</v>
      </c>
      <c r="AO49" s="296">
        <f>AVERAGE(AL47:AO47)</f>
        <v>17.3</v>
      </c>
      <c r="AS49" s="296">
        <f>AVERAGE(AP47:AS47)</f>
        <v>17.3</v>
      </c>
      <c r="AX49" s="296">
        <f>AVERAGE(AT47:AX47)</f>
        <v>17.3</v>
      </c>
      <c r="BB49" s="296">
        <f>AVERAGE(AY47:BB47)</f>
        <v>17.3</v>
      </c>
      <c r="BF49" s="296">
        <f>AVERAGE(BC47:BF47)</f>
        <v>17.3</v>
      </c>
      <c r="BK49" s="296">
        <f>AVERAGE(BG47:BK47)</f>
        <v>17.3</v>
      </c>
      <c r="BO49" s="296">
        <f>AVERAGE(BL47:BO47)</f>
        <v>17.3</v>
      </c>
      <c r="BS49" s="296">
        <f>AVERAGE(BP47:BS47)</f>
        <v>17.3</v>
      </c>
      <c r="BX49" s="296">
        <f>AVERAGE(BT47:BX47)</f>
        <v>17.3</v>
      </c>
      <c r="CB49" s="296">
        <f>AVERAGE(BY47:CB47)</f>
        <v>18.3</v>
      </c>
      <c r="CF49" s="296">
        <f>AVERAGE(CC47:CF47)</f>
        <v>18.3</v>
      </c>
      <c r="CK49" s="296">
        <f>AVERAGE(CG47:CK47)</f>
        <v>18.3</v>
      </c>
      <c r="CO49" s="296">
        <f>AVERAGE(CL47:CO47)</f>
        <v>18.3</v>
      </c>
      <c r="CS49" s="296">
        <f>AVERAGE(CP47:CS47)</f>
        <v>18.3</v>
      </c>
      <c r="CX49" s="296">
        <f>AVERAGE(CT47:CX47)</f>
        <v>14.4</v>
      </c>
      <c r="DB49" s="296">
        <f>AVERAGE(CY47:DB47)</f>
        <v>11.799999999999999</v>
      </c>
      <c r="DF49" s="296">
        <f>AVERAGE(DC47:DF47)</f>
        <v>11.799999999999999</v>
      </c>
      <c r="DK49" s="296">
        <f>AVERAGE(DG47:DK47)</f>
        <v>11.799999999999999</v>
      </c>
      <c r="DO49" s="296">
        <f>AVERAGE(DL47:DO47)</f>
        <v>11.799999999999999</v>
      </c>
      <c r="DS49" s="296">
        <f>AVERAGE(DP47:DS47)</f>
        <v>11.799999999999999</v>
      </c>
      <c r="DX49" s="296">
        <f>AVERAGE(DT47:DX47)</f>
        <v>11.799999999999999</v>
      </c>
      <c r="EB49" s="296">
        <f>AVERAGE(DY47:EB47)</f>
        <v>11.799999999999999</v>
      </c>
      <c r="EF49" s="296">
        <f>AVERAGE(EC47:EF47)</f>
        <v>6.6999999999999993</v>
      </c>
      <c r="EK49" s="296">
        <f>AVERAGE(EG47:EK47)</f>
        <v>3.8</v>
      </c>
      <c r="EO49" s="296">
        <f>AVERAGE(EL47:EO47)</f>
        <v>3.2</v>
      </c>
      <c r="ES49" s="296"/>
      <c r="EX49" s="296"/>
    </row>
    <row r="50" spans="1:154" s="298" customFormat="1">
      <c r="B50" s="298" t="s">
        <v>162</v>
      </c>
      <c r="F50" s="299">
        <f>AVERAGE(F48:G48)</f>
        <v>3.3</v>
      </c>
      <c r="K50" s="299">
        <f>AVERAGE(H48:L48)</f>
        <v>3.3</v>
      </c>
      <c r="O50" s="299">
        <f>AVERAGE(M48:P48)</f>
        <v>3.3</v>
      </c>
      <c r="S50" s="299">
        <f>AVERAGE(Q48:T48)</f>
        <v>3.3</v>
      </c>
      <c r="X50" s="299">
        <f>AVERAGE(U48:Y48)</f>
        <v>3.3</v>
      </c>
      <c r="AB50" s="299">
        <f>AVERAGE(Z48:AC48)</f>
        <v>7.8000000000000007</v>
      </c>
      <c r="AF50" s="299">
        <f>AVERAGE(AD48:AG48)</f>
        <v>10.8</v>
      </c>
      <c r="AK50" s="299">
        <f>AVERAGE(AH48:AL48)</f>
        <v>11.3</v>
      </c>
      <c r="AO50" s="299">
        <f>AVERAGE(AM48:AP48)</f>
        <v>11.3</v>
      </c>
      <c r="AS50" s="299">
        <f>AVERAGE(AQ48:AT48)</f>
        <v>11.3</v>
      </c>
      <c r="AX50" s="299">
        <f>AVERAGE(AU48:AY48)</f>
        <v>11.3</v>
      </c>
      <c r="BB50" s="299">
        <f>AVERAGE(AZ48:BC48)</f>
        <v>11.3</v>
      </c>
      <c r="BF50" s="299">
        <f>AVERAGE(BD48:BG48)</f>
        <v>11.3</v>
      </c>
      <c r="BK50" s="299">
        <f>AVERAGE(BH48:BL48)</f>
        <v>11.3</v>
      </c>
      <c r="BO50" s="299">
        <f>AVERAGE(BM48:BP48)</f>
        <v>11.3</v>
      </c>
      <c r="BS50" s="299">
        <f>AVERAGE(BQ48:BT48)</f>
        <v>11.3</v>
      </c>
      <c r="BX50" s="299">
        <f>AVERAGE(BU48:BY48)</f>
        <v>11.5</v>
      </c>
      <c r="CB50" s="299">
        <f>AVERAGE(BZ48:CC48)</f>
        <v>12.3</v>
      </c>
      <c r="CF50" s="299">
        <f>AVERAGE(CD48:CG48)</f>
        <v>12.3</v>
      </c>
      <c r="CK50" s="299">
        <f>AVERAGE(CH48:CL48)</f>
        <v>12.3</v>
      </c>
      <c r="CO50" s="299">
        <f>AVERAGE(CM48:CP48)</f>
        <v>12.3</v>
      </c>
      <c r="CS50" s="299">
        <f>AVERAGE(CQ48:CT48)</f>
        <v>12.3</v>
      </c>
      <c r="CX50" s="299">
        <f>AVERAGE(CU48:CY48)</f>
        <v>9.18</v>
      </c>
      <c r="DB50" s="299">
        <f>AVERAGE(CZ48:DC48)</f>
        <v>8.3999999999999986</v>
      </c>
      <c r="DF50" s="299">
        <f>AVERAGE(DD48:DG48)</f>
        <v>8.3999999999999986</v>
      </c>
      <c r="DK50" s="299">
        <f>AVERAGE(DH48:DL48)</f>
        <v>8.3999999999999986</v>
      </c>
      <c r="DO50" s="299">
        <f>AVERAGE(DM48:DP48)</f>
        <v>8.3999999999999986</v>
      </c>
      <c r="DS50" s="299">
        <f>AVERAGE(DQ48:DT48)</f>
        <v>8.3999999999999986</v>
      </c>
      <c r="DX50" s="299">
        <f>AVERAGE(DU48:DY48)</f>
        <v>8.3999999999999986</v>
      </c>
      <c r="EB50" s="299">
        <f>AVERAGE(DZ48:EC48)</f>
        <v>7.5499999999999989</v>
      </c>
      <c r="EF50" s="299">
        <f>AVERAGE(ED48:EG48)</f>
        <v>3</v>
      </c>
      <c r="EK50" s="299">
        <f>AVERAGE(EH48:EL48)</f>
        <v>0</v>
      </c>
      <c r="EO50" s="299">
        <f>AVERAGE(EM48:EP48)</f>
        <v>0</v>
      </c>
      <c r="ES50" s="299"/>
      <c r="EX50" s="299"/>
    </row>
    <row r="51" spans="1:154">
      <c r="F51" s="296"/>
      <c r="K51" s="296"/>
      <c r="O51" s="296"/>
      <c r="S51" s="296"/>
      <c r="X51" s="296"/>
      <c r="AB51" s="296"/>
      <c r="AF51" s="296"/>
      <c r="AK51" s="296"/>
      <c r="AO51" s="296"/>
      <c r="AS51" s="296"/>
      <c r="AX51" s="296"/>
      <c r="BB51" s="296"/>
      <c r="BF51" s="296"/>
      <c r="BK51" s="296"/>
      <c r="BO51" s="296"/>
      <c r="BS51" s="296"/>
      <c r="BX51" s="296"/>
      <c r="CB51" s="296"/>
      <c r="CF51" s="296"/>
      <c r="CJ51" s="296"/>
      <c r="CK51" s="296"/>
      <c r="CO51" s="296"/>
      <c r="CS51" s="296"/>
      <c r="CX51" s="296"/>
      <c r="DB51" s="296"/>
      <c r="DF51" s="296"/>
      <c r="DK51" s="296"/>
      <c r="DO51" s="296"/>
      <c r="DS51" s="296"/>
      <c r="DX51" s="296"/>
      <c r="EB51" s="296"/>
      <c r="EF51" s="296"/>
      <c r="EK51" s="296"/>
      <c r="EO51" s="296"/>
      <c r="ES51" s="296"/>
      <c r="EX51" s="296"/>
    </row>
    <row r="53" spans="1:154">
      <c r="A53" s="300" t="s">
        <v>163</v>
      </c>
      <c r="B53" s="301" t="s">
        <v>164</v>
      </c>
      <c r="C53" s="302" t="s">
        <v>102</v>
      </c>
      <c r="D53" s="302" t="s">
        <v>165</v>
      </c>
    </row>
    <row r="54" spans="1:154">
      <c r="A54" s="300"/>
      <c r="B54" s="301" t="s">
        <v>166</v>
      </c>
      <c r="C54" s="302"/>
      <c r="D54" s="302"/>
    </row>
    <row r="55" spans="1:154">
      <c r="A55" s="303">
        <v>43739</v>
      </c>
      <c r="B55" s="304">
        <f>(((C55+4)*1)+(D55*2))*20</f>
        <v>386</v>
      </c>
      <c r="C55" s="305">
        <f>F49</f>
        <v>8.7000000000000011</v>
      </c>
      <c r="D55" s="305">
        <f>F50</f>
        <v>3.3</v>
      </c>
    </row>
    <row r="56" spans="1:154">
      <c r="A56" s="303">
        <v>43770</v>
      </c>
      <c r="B56" s="304">
        <f t="shared" ref="B56:B87" si="16">(((C56+4)*1)+(D56*2))*20</f>
        <v>382</v>
      </c>
      <c r="C56" s="305">
        <f>K49</f>
        <v>8.5000000000000018</v>
      </c>
      <c r="D56" s="305">
        <f>K50</f>
        <v>3.3</v>
      </c>
    </row>
    <row r="57" spans="1:154">
      <c r="A57" s="303">
        <v>43800</v>
      </c>
      <c r="B57" s="304">
        <f t="shared" si="16"/>
        <v>366</v>
      </c>
      <c r="C57" s="305">
        <f>O49</f>
        <v>7.7000000000000011</v>
      </c>
      <c r="D57" s="305">
        <f>O50</f>
        <v>3.3</v>
      </c>
    </row>
    <row r="58" spans="1:154">
      <c r="A58" s="303">
        <v>43831</v>
      </c>
      <c r="B58" s="304">
        <f t="shared" si="16"/>
        <v>366</v>
      </c>
      <c r="C58" s="305">
        <f>S49</f>
        <v>7.7000000000000011</v>
      </c>
      <c r="D58" s="305">
        <f>S50</f>
        <v>3.3</v>
      </c>
    </row>
    <row r="59" spans="1:154">
      <c r="A59" s="303">
        <v>43862</v>
      </c>
      <c r="B59" s="304">
        <f t="shared" si="16"/>
        <v>366</v>
      </c>
      <c r="C59" s="305">
        <f>X49</f>
        <v>7.7000000000000011</v>
      </c>
      <c r="D59" s="305">
        <f>X50</f>
        <v>3.3</v>
      </c>
    </row>
    <row r="60" spans="1:154">
      <c r="A60" s="303">
        <v>43891</v>
      </c>
      <c r="B60" s="304">
        <f t="shared" si="16"/>
        <v>606.00000000000011</v>
      </c>
      <c r="C60" s="305">
        <f>AB49</f>
        <v>10.700000000000001</v>
      </c>
      <c r="D60" s="305">
        <f>AB50</f>
        <v>7.8000000000000007</v>
      </c>
    </row>
    <row r="61" spans="1:154">
      <c r="A61" s="303">
        <v>43922</v>
      </c>
      <c r="B61" s="306">
        <f t="shared" si="16"/>
        <v>832</v>
      </c>
      <c r="C61" s="305">
        <f>AF49</f>
        <v>16</v>
      </c>
      <c r="D61" s="305">
        <f>AF50</f>
        <v>10.8</v>
      </c>
    </row>
    <row r="62" spans="1:154">
      <c r="A62" s="303">
        <v>43952</v>
      </c>
      <c r="B62" s="306">
        <f t="shared" si="16"/>
        <v>878.00000000000011</v>
      </c>
      <c r="C62" s="305">
        <f>AK49</f>
        <v>17.3</v>
      </c>
      <c r="D62" s="305">
        <f>AK50</f>
        <v>11.3</v>
      </c>
    </row>
    <row r="63" spans="1:154">
      <c r="A63" s="303">
        <v>43983</v>
      </c>
      <c r="B63" s="306">
        <f t="shared" si="16"/>
        <v>878.00000000000011</v>
      </c>
      <c r="C63" s="305">
        <f>AO49</f>
        <v>17.3</v>
      </c>
      <c r="D63" s="305">
        <f>AO50</f>
        <v>11.3</v>
      </c>
    </row>
    <row r="64" spans="1:154">
      <c r="A64" s="303">
        <v>44013</v>
      </c>
      <c r="B64" s="306">
        <f t="shared" si="16"/>
        <v>878.00000000000011</v>
      </c>
      <c r="C64" s="305">
        <f>AS49</f>
        <v>17.3</v>
      </c>
      <c r="D64" s="305">
        <f>AS50</f>
        <v>11.3</v>
      </c>
    </row>
    <row r="65" spans="1:4">
      <c r="A65" s="303">
        <v>44044</v>
      </c>
      <c r="B65" s="306">
        <f t="shared" si="16"/>
        <v>878.00000000000011</v>
      </c>
      <c r="C65" s="305">
        <f>AX49</f>
        <v>17.3</v>
      </c>
      <c r="D65" s="305">
        <f>AX50</f>
        <v>11.3</v>
      </c>
    </row>
    <row r="66" spans="1:4">
      <c r="A66" s="303">
        <v>44075</v>
      </c>
      <c r="B66" s="306">
        <f t="shared" si="16"/>
        <v>878.00000000000011</v>
      </c>
      <c r="C66" s="305">
        <f>BB49</f>
        <v>17.3</v>
      </c>
      <c r="D66" s="305">
        <f>BB50</f>
        <v>11.3</v>
      </c>
    </row>
    <row r="67" spans="1:4">
      <c r="A67" s="303">
        <v>44105</v>
      </c>
      <c r="B67" s="306">
        <f t="shared" si="16"/>
        <v>878.00000000000011</v>
      </c>
      <c r="C67" s="305">
        <f>BF49</f>
        <v>17.3</v>
      </c>
      <c r="D67" s="305">
        <f>BF50</f>
        <v>11.3</v>
      </c>
    </row>
    <row r="68" spans="1:4">
      <c r="A68" s="303">
        <v>44136</v>
      </c>
      <c r="B68" s="306">
        <f t="shared" si="16"/>
        <v>878.00000000000011</v>
      </c>
      <c r="C68" s="305">
        <f>BK49</f>
        <v>17.3</v>
      </c>
      <c r="D68" s="305">
        <f>BK50</f>
        <v>11.3</v>
      </c>
    </row>
    <row r="69" spans="1:4">
      <c r="A69" s="303">
        <v>44166</v>
      </c>
      <c r="B69" s="306">
        <f t="shared" si="16"/>
        <v>878.00000000000011</v>
      </c>
      <c r="C69" s="305">
        <f>BO49</f>
        <v>17.3</v>
      </c>
      <c r="D69" s="305">
        <f>BO50</f>
        <v>11.3</v>
      </c>
    </row>
    <row r="70" spans="1:4">
      <c r="A70" s="303">
        <v>44197</v>
      </c>
      <c r="B70" s="306">
        <f t="shared" si="16"/>
        <v>878.00000000000011</v>
      </c>
      <c r="C70" s="305">
        <f>BS49</f>
        <v>17.3</v>
      </c>
      <c r="D70" s="305">
        <f>BS50</f>
        <v>11.3</v>
      </c>
    </row>
    <row r="71" spans="1:4">
      <c r="A71" s="303">
        <v>44228</v>
      </c>
      <c r="B71" s="306">
        <f t="shared" si="16"/>
        <v>886</v>
      </c>
      <c r="C71" s="305">
        <f>BX49</f>
        <v>17.3</v>
      </c>
      <c r="D71" s="305">
        <f>BX50</f>
        <v>11.5</v>
      </c>
    </row>
    <row r="72" spans="1:4">
      <c r="A72" s="303">
        <v>44256</v>
      </c>
      <c r="B72" s="306">
        <f t="shared" si="16"/>
        <v>938.00000000000011</v>
      </c>
      <c r="C72" s="305">
        <f>CB49</f>
        <v>18.3</v>
      </c>
      <c r="D72" s="305">
        <f>CB50</f>
        <v>12.3</v>
      </c>
    </row>
    <row r="73" spans="1:4">
      <c r="A73" s="303">
        <v>44287</v>
      </c>
      <c r="B73" s="306">
        <f t="shared" si="16"/>
        <v>938.00000000000011</v>
      </c>
      <c r="C73" s="305">
        <f>CF49</f>
        <v>18.3</v>
      </c>
      <c r="D73" s="305">
        <f>CF50</f>
        <v>12.3</v>
      </c>
    </row>
    <row r="74" spans="1:4">
      <c r="A74" s="303">
        <v>44317</v>
      </c>
      <c r="B74" s="306">
        <f t="shared" si="16"/>
        <v>938.00000000000011</v>
      </c>
      <c r="C74" s="305">
        <f>CK49</f>
        <v>18.3</v>
      </c>
      <c r="D74" s="305">
        <f>CK50</f>
        <v>12.3</v>
      </c>
    </row>
    <row r="75" spans="1:4">
      <c r="A75" s="303">
        <v>44348</v>
      </c>
      <c r="B75" s="306">
        <f t="shared" si="16"/>
        <v>938.00000000000011</v>
      </c>
      <c r="C75" s="305">
        <f>CO49</f>
        <v>18.3</v>
      </c>
      <c r="D75" s="305">
        <f>CO50</f>
        <v>12.3</v>
      </c>
    </row>
    <row r="76" spans="1:4">
      <c r="A76" s="303">
        <v>44378</v>
      </c>
      <c r="B76" s="306">
        <f t="shared" si="16"/>
        <v>938.00000000000011</v>
      </c>
      <c r="C76" s="305">
        <f>CS49</f>
        <v>18.3</v>
      </c>
      <c r="D76" s="305">
        <f>CS50</f>
        <v>12.3</v>
      </c>
    </row>
    <row r="77" spans="1:4">
      <c r="A77" s="303">
        <v>44409</v>
      </c>
      <c r="B77" s="306">
        <f t="shared" si="16"/>
        <v>735.19999999999993</v>
      </c>
      <c r="C77" s="305">
        <f>CX49</f>
        <v>14.4</v>
      </c>
      <c r="D77" s="305">
        <f>CX50</f>
        <v>9.18</v>
      </c>
    </row>
    <row r="78" spans="1:4">
      <c r="A78" s="303">
        <v>44440</v>
      </c>
      <c r="B78" s="306">
        <f t="shared" si="16"/>
        <v>651.99999999999989</v>
      </c>
      <c r="C78" s="305">
        <f>DB49</f>
        <v>11.799999999999999</v>
      </c>
      <c r="D78" s="305">
        <f>DB50</f>
        <v>8.3999999999999986</v>
      </c>
    </row>
    <row r="79" spans="1:4">
      <c r="A79" s="303">
        <v>44470</v>
      </c>
      <c r="B79" s="306">
        <f t="shared" si="16"/>
        <v>651.99999999999989</v>
      </c>
      <c r="C79" s="305">
        <f>DF49</f>
        <v>11.799999999999999</v>
      </c>
      <c r="D79" s="305">
        <f>DF50</f>
        <v>8.3999999999999986</v>
      </c>
    </row>
    <row r="80" spans="1:4">
      <c r="A80" s="303">
        <v>44501</v>
      </c>
      <c r="B80" s="306">
        <f t="shared" si="16"/>
        <v>651.99999999999989</v>
      </c>
      <c r="C80" s="305">
        <f>DK49</f>
        <v>11.799999999999999</v>
      </c>
      <c r="D80" s="305">
        <f>DK50</f>
        <v>8.3999999999999986</v>
      </c>
    </row>
    <row r="81" spans="1:4">
      <c r="A81" s="303">
        <v>44531</v>
      </c>
      <c r="B81" s="306">
        <f t="shared" si="16"/>
        <v>651.99999999999989</v>
      </c>
      <c r="C81" s="305">
        <f>DO49</f>
        <v>11.799999999999999</v>
      </c>
      <c r="D81" s="305">
        <f>DO50</f>
        <v>8.3999999999999986</v>
      </c>
    </row>
    <row r="82" spans="1:4">
      <c r="A82" s="303">
        <v>44562</v>
      </c>
      <c r="B82" s="306">
        <f t="shared" si="16"/>
        <v>651.99999999999989</v>
      </c>
      <c r="C82" s="305">
        <f>DS49</f>
        <v>11.799999999999999</v>
      </c>
      <c r="D82" s="305">
        <f>DS50</f>
        <v>8.3999999999999986</v>
      </c>
    </row>
    <row r="83" spans="1:4">
      <c r="A83" s="303">
        <v>44593</v>
      </c>
      <c r="B83" s="306">
        <f t="shared" si="16"/>
        <v>651.99999999999989</v>
      </c>
      <c r="C83" s="305">
        <f>DX49</f>
        <v>11.799999999999999</v>
      </c>
      <c r="D83" s="305">
        <f>DX50</f>
        <v>8.3999999999999986</v>
      </c>
    </row>
    <row r="84" spans="1:4">
      <c r="A84" s="303">
        <v>44621</v>
      </c>
      <c r="B84" s="306">
        <f t="shared" si="16"/>
        <v>618</v>
      </c>
      <c r="C84" s="305">
        <f>EB49</f>
        <v>11.799999999999999</v>
      </c>
      <c r="D84" s="305">
        <f>EB50</f>
        <v>7.5499999999999989</v>
      </c>
    </row>
    <row r="85" spans="1:4">
      <c r="A85" s="303">
        <v>44652</v>
      </c>
      <c r="B85" s="304">
        <f t="shared" si="16"/>
        <v>334</v>
      </c>
      <c r="C85" s="305">
        <f>EF49</f>
        <v>6.6999999999999993</v>
      </c>
      <c r="D85" s="305">
        <f>EF50</f>
        <v>3</v>
      </c>
    </row>
    <row r="86" spans="1:4">
      <c r="A86" s="303">
        <v>44682</v>
      </c>
      <c r="B86" s="304">
        <f t="shared" si="16"/>
        <v>156</v>
      </c>
      <c r="C86" s="305">
        <f>EK49</f>
        <v>3.8</v>
      </c>
      <c r="D86" s="305">
        <f>EK50</f>
        <v>0</v>
      </c>
    </row>
    <row r="87" spans="1:4">
      <c r="A87" s="303">
        <v>44713</v>
      </c>
      <c r="B87" s="304">
        <f t="shared" si="16"/>
        <v>144</v>
      </c>
      <c r="C87" s="305">
        <f>EO49</f>
        <v>3.2</v>
      </c>
      <c r="D87" s="305">
        <f>EO50</f>
        <v>0</v>
      </c>
    </row>
    <row r="89" spans="1:4">
      <c r="A89" s="1092" t="s">
        <v>167</v>
      </c>
      <c r="B89" s="1092"/>
    </row>
    <row r="91" spans="1:4">
      <c r="A91" s="255" t="s">
        <v>168</v>
      </c>
    </row>
  </sheetData>
  <mergeCells count="1">
    <mergeCell ref="A89:B89"/>
  </mergeCells>
  <conditionalFormatting sqref="A10:B10">
    <cfRule type="expression" dxfId="227" priority="143" stopIfTrue="1">
      <formula>#REF!=2</formula>
    </cfRule>
  </conditionalFormatting>
  <conditionalFormatting sqref="A10:B10">
    <cfRule type="expression" dxfId="226" priority="144" stopIfTrue="1">
      <formula>#REF!=3</formula>
    </cfRule>
    <cfRule type="expression" dxfId="225" priority="145" stopIfTrue="1">
      <formula>AND(#REF!=4,#REF!=5)</formula>
    </cfRule>
    <cfRule type="expression" dxfId="224" priority="146" stopIfTrue="1">
      <formula>AND(#REF!=5,#REF!=6)</formula>
    </cfRule>
    <cfRule type="expression" dxfId="223" priority="147" stopIfTrue="1">
      <formula>AND(#REF!=6,#REF!=7)</formula>
    </cfRule>
    <cfRule type="expression" dxfId="222" priority="148" stopIfTrue="1">
      <formula>AND(#REF!=7,#REF!=8)</formula>
    </cfRule>
    <cfRule type="expression" dxfId="221" priority="149" stopIfTrue="1">
      <formula>AND(#REF!=8,#REF!=9)</formula>
    </cfRule>
    <cfRule type="expression" dxfId="220" priority="150">
      <formula>"AND($C3=9,$C4=10)"</formula>
    </cfRule>
  </conditionalFormatting>
  <conditionalFormatting sqref="A15:B15">
    <cfRule type="expression" dxfId="219" priority="136" stopIfTrue="1">
      <formula>#REF!=3</formula>
    </cfRule>
    <cfRule type="expression" dxfId="218" priority="137" stopIfTrue="1">
      <formula>AND(#REF!=4,#REF!=5)</formula>
    </cfRule>
    <cfRule type="expression" dxfId="217" priority="138" stopIfTrue="1">
      <formula>AND(#REF!=5,#REF!=6)</formula>
    </cfRule>
    <cfRule type="expression" dxfId="216" priority="139" stopIfTrue="1">
      <formula>AND(#REF!=6,#REF!=7)</formula>
    </cfRule>
    <cfRule type="expression" dxfId="215" priority="140" stopIfTrue="1">
      <formula>AND(#REF!=7,#REF!=8)</formula>
    </cfRule>
    <cfRule type="expression" dxfId="214" priority="141" stopIfTrue="1">
      <formula>AND(#REF!=8,#REF!=9)</formula>
    </cfRule>
    <cfRule type="expression" dxfId="213" priority="142">
      <formula>"AND($C3=9,$C4=10)"</formula>
    </cfRule>
  </conditionalFormatting>
  <conditionalFormatting sqref="A15:B15 A27:B27 A36:B36 A41:B41 A43:B43 A33:B33">
    <cfRule type="expression" dxfId="212" priority="135" stopIfTrue="1">
      <formula>#REF!=2</formula>
    </cfRule>
  </conditionalFormatting>
  <conditionalFormatting sqref="A27:B27 A36:B36">
    <cfRule type="expression" dxfId="211" priority="128" stopIfTrue="1">
      <formula>#REF!=3</formula>
    </cfRule>
    <cfRule type="expression" dxfId="210" priority="129" stopIfTrue="1">
      <formula>AND(#REF!=4,#REF!=5)</formula>
    </cfRule>
    <cfRule type="expression" dxfId="209" priority="130" stopIfTrue="1">
      <formula>AND(#REF!=5,#REF!=6)</formula>
    </cfRule>
    <cfRule type="expression" dxfId="208" priority="131" stopIfTrue="1">
      <formula>AND(#REF!=6,#REF!=7)</formula>
    </cfRule>
    <cfRule type="expression" dxfId="207" priority="132" stopIfTrue="1">
      <formula>AND(#REF!=7,#REF!=8)</formula>
    </cfRule>
    <cfRule type="expression" dxfId="206" priority="133" stopIfTrue="1">
      <formula>AND(#REF!=8,#REF!=9)</formula>
    </cfRule>
    <cfRule type="expression" dxfId="205" priority="134">
      <formula>"AND($C3=9,$C4=10)"</formula>
    </cfRule>
  </conditionalFormatting>
  <conditionalFormatting sqref="A7:B7">
    <cfRule type="expression" dxfId="204" priority="120" stopIfTrue="1">
      <formula>#REF!=2</formula>
    </cfRule>
  </conditionalFormatting>
  <conditionalFormatting sqref="A7:B7">
    <cfRule type="expression" dxfId="203" priority="121" stopIfTrue="1">
      <formula>#REF!=3</formula>
    </cfRule>
    <cfRule type="expression" dxfId="202" priority="122" stopIfTrue="1">
      <formula>AND(#REF!=4,#REF!=5)</formula>
    </cfRule>
    <cfRule type="expression" dxfId="201" priority="123" stopIfTrue="1">
      <formula>AND(#REF!=5,#REF!=6)</formula>
    </cfRule>
    <cfRule type="expression" dxfId="200" priority="124" stopIfTrue="1">
      <formula>AND(#REF!=6,#REF!=7)</formula>
    </cfRule>
    <cfRule type="expression" dxfId="199" priority="125" stopIfTrue="1">
      <formula>AND(#REF!=7,#REF!=8)</formula>
    </cfRule>
    <cfRule type="expression" dxfId="198" priority="126" stopIfTrue="1">
      <formula>AND(#REF!=8,#REF!=9)</formula>
    </cfRule>
    <cfRule type="expression" dxfId="197" priority="127">
      <formula>"AND($C3=9,$C4=10)"</formula>
    </cfRule>
  </conditionalFormatting>
  <conditionalFormatting sqref="CW18:GE18 CV23:GE23 EC22:GE22 CW20:GE21 EC19:GE19 EP24:GE26 C16:GE16 C18:CU26 CV24:EC25">
    <cfRule type="cellIs" dxfId="196" priority="116" operator="greaterThan">
      <formula>0.99</formula>
    </cfRule>
    <cfRule type="cellIs" dxfId="195" priority="117" operator="greaterThan">
      <formula>0</formula>
    </cfRule>
  </conditionalFormatting>
  <conditionalFormatting sqref="C8:EO9">
    <cfRule type="cellIs" dxfId="194" priority="118" operator="greaterThan">
      <formula>0.99</formula>
    </cfRule>
    <cfRule type="cellIs" dxfId="193" priority="119" operator="greaterThan">
      <formula>0</formula>
    </cfRule>
  </conditionalFormatting>
  <conditionalFormatting sqref="C38:EG38">
    <cfRule type="cellIs" dxfId="192" priority="110" operator="greaterThan">
      <formula>0.99</formula>
    </cfRule>
    <cfRule type="cellIs" dxfId="191" priority="111" operator="greaterThan">
      <formula>0</formula>
    </cfRule>
  </conditionalFormatting>
  <conditionalFormatting sqref="C30 C31:CU32">
    <cfRule type="cellIs" dxfId="190" priority="114" operator="greaterThan">
      <formula>0.99</formula>
    </cfRule>
    <cfRule type="cellIs" dxfId="189" priority="115" operator="greaterThan">
      <formula>0</formula>
    </cfRule>
  </conditionalFormatting>
  <conditionalFormatting sqref="C37:CU37">
    <cfRule type="cellIs" dxfId="188" priority="112" operator="greaterThan">
      <formula>0.99</formula>
    </cfRule>
    <cfRule type="cellIs" dxfId="187" priority="113" operator="greaterThan">
      <formula>0</formula>
    </cfRule>
  </conditionalFormatting>
  <conditionalFormatting sqref="C12:AD14">
    <cfRule type="cellIs" dxfId="186" priority="108" operator="greaterThan">
      <formula>0.99</formula>
    </cfRule>
    <cfRule type="cellIs" dxfId="185" priority="109" operator="greaterThan">
      <formula>0</formula>
    </cfRule>
  </conditionalFormatting>
  <conditionalFormatting sqref="C29:CU29 D30:EO30">
    <cfRule type="cellIs" dxfId="184" priority="100" operator="greaterThan">
      <formula>0.99</formula>
    </cfRule>
    <cfRule type="cellIs" dxfId="183" priority="101" operator="greaterThan">
      <formula>0</formula>
    </cfRule>
  </conditionalFormatting>
  <conditionalFormatting sqref="C11:AD11">
    <cfRule type="cellIs" dxfId="182" priority="106" operator="greaterThan">
      <formula>0.99</formula>
    </cfRule>
    <cfRule type="cellIs" dxfId="181" priority="107" operator="greaterThan">
      <formula>0</formula>
    </cfRule>
  </conditionalFormatting>
  <conditionalFormatting sqref="AE12:CU14">
    <cfRule type="cellIs" dxfId="180" priority="104" operator="greaterThan">
      <formula>0.99</formula>
    </cfRule>
    <cfRule type="cellIs" dxfId="179" priority="105" operator="greaterThan">
      <formula>0</formula>
    </cfRule>
  </conditionalFormatting>
  <conditionalFormatting sqref="AE11:EO11">
    <cfRule type="cellIs" dxfId="178" priority="102" operator="greaterThan">
      <formula>0.99</formula>
    </cfRule>
    <cfRule type="cellIs" dxfId="177" priority="103" operator="greaterThan">
      <formula>0</formula>
    </cfRule>
  </conditionalFormatting>
  <conditionalFormatting sqref="ER37:GE37">
    <cfRule type="cellIs" dxfId="176" priority="98" operator="greaterThan">
      <formula>0.99</formula>
    </cfRule>
    <cfRule type="cellIs" dxfId="175" priority="99" operator="greaterThan">
      <formula>0</formula>
    </cfRule>
  </conditionalFormatting>
  <conditionalFormatting sqref="EC37:EQ37">
    <cfRule type="cellIs" dxfId="174" priority="96" operator="greaterThan">
      <formula>0.99</formula>
    </cfRule>
    <cfRule type="cellIs" dxfId="173" priority="97" operator="greaterThan">
      <formula>0</formula>
    </cfRule>
  </conditionalFormatting>
  <conditionalFormatting sqref="ER38:GE40 ER42:GE42">
    <cfRule type="cellIs" dxfId="172" priority="94" operator="greaterThan">
      <formula>0.99</formula>
    </cfRule>
    <cfRule type="cellIs" dxfId="171" priority="95" operator="greaterThan">
      <formula>0</formula>
    </cfRule>
  </conditionalFormatting>
  <conditionalFormatting sqref="EC39:EQ40 EC42:EQ42 EH38:EQ38">
    <cfRule type="cellIs" dxfId="170" priority="92" operator="greaterThan">
      <formula>0.99</formula>
    </cfRule>
    <cfRule type="cellIs" dxfId="169" priority="93" operator="greaterThan">
      <formula>0</formula>
    </cfRule>
  </conditionalFormatting>
  <conditionalFormatting sqref="ER29:GE32">
    <cfRule type="cellIs" dxfId="168" priority="90" operator="greaterThan">
      <formula>0.99</formula>
    </cfRule>
    <cfRule type="cellIs" dxfId="167" priority="91" operator="greaterThan">
      <formula>0</formula>
    </cfRule>
  </conditionalFormatting>
  <conditionalFormatting sqref="EC29:EQ29 EP30:EQ30 EC31:EQ32">
    <cfRule type="cellIs" dxfId="166" priority="88" operator="greaterThan">
      <formula>0.99</formula>
    </cfRule>
    <cfRule type="cellIs" dxfId="165" priority="89" operator="greaterThan">
      <formula>0</formula>
    </cfRule>
  </conditionalFormatting>
  <conditionalFormatting sqref="ER8:GE8">
    <cfRule type="cellIs" dxfId="164" priority="86" operator="greaterThan">
      <formula>0.99</formula>
    </cfRule>
    <cfRule type="cellIs" dxfId="163" priority="87" operator="greaterThan">
      <formula>0</formula>
    </cfRule>
  </conditionalFormatting>
  <conditionalFormatting sqref="EP8:EQ8">
    <cfRule type="cellIs" dxfId="162" priority="84" operator="greaterThan">
      <formula>0.99</formula>
    </cfRule>
    <cfRule type="cellIs" dxfId="161" priority="85" operator="greaterThan">
      <formula>0</formula>
    </cfRule>
  </conditionalFormatting>
  <conditionalFormatting sqref="ER9:GE9">
    <cfRule type="cellIs" dxfId="160" priority="82" operator="greaterThan">
      <formula>0.99</formula>
    </cfRule>
    <cfRule type="cellIs" dxfId="159" priority="83" operator="greaterThan">
      <formula>0</formula>
    </cfRule>
  </conditionalFormatting>
  <conditionalFormatting sqref="EP9:EQ9">
    <cfRule type="cellIs" dxfId="158" priority="80" operator="greaterThan">
      <formula>0.99</formula>
    </cfRule>
    <cfRule type="cellIs" dxfId="157" priority="81" operator="greaterThan">
      <formula>0</formula>
    </cfRule>
  </conditionalFormatting>
  <conditionalFormatting sqref="ER11:GE11">
    <cfRule type="cellIs" dxfId="156" priority="78" operator="greaterThan">
      <formula>0.99</formula>
    </cfRule>
    <cfRule type="cellIs" dxfId="155" priority="79" operator="greaterThan">
      <formula>0</formula>
    </cfRule>
  </conditionalFormatting>
  <conditionalFormatting sqref="EP11:EQ11">
    <cfRule type="cellIs" dxfId="154" priority="76" operator="greaterThan">
      <formula>0.99</formula>
    </cfRule>
    <cfRule type="cellIs" dxfId="153" priority="77" operator="greaterThan">
      <formula>0</formula>
    </cfRule>
  </conditionalFormatting>
  <conditionalFormatting sqref="ER12:GE14">
    <cfRule type="cellIs" dxfId="152" priority="74" operator="greaterThan">
      <formula>0.99</formula>
    </cfRule>
    <cfRule type="cellIs" dxfId="151" priority="75" operator="greaterThan">
      <formula>0</formula>
    </cfRule>
  </conditionalFormatting>
  <conditionalFormatting sqref="EP13:EQ14 EC12:EQ12">
    <cfRule type="cellIs" dxfId="150" priority="72" operator="greaterThan">
      <formula>0.99</formula>
    </cfRule>
    <cfRule type="cellIs" dxfId="149" priority="73" operator="greaterThan">
      <formula>0</formula>
    </cfRule>
  </conditionalFormatting>
  <conditionalFormatting sqref="A41:B41 A43:B43 A33:B33">
    <cfRule type="expression" dxfId="148" priority="65" stopIfTrue="1">
      <formula>#REF!=3</formula>
    </cfRule>
    <cfRule type="expression" dxfId="147" priority="66" stopIfTrue="1">
      <formula>AND(#REF!=4,#REF!=5)</formula>
    </cfRule>
    <cfRule type="expression" dxfId="146" priority="67" stopIfTrue="1">
      <formula>AND(#REF!=5,#REF!=6)</formula>
    </cfRule>
    <cfRule type="expression" dxfId="145" priority="68" stopIfTrue="1">
      <formula>AND(#REF!=6,#REF!=7)</formula>
    </cfRule>
    <cfRule type="expression" dxfId="144" priority="69" stopIfTrue="1">
      <formula>AND(#REF!=7,#REF!=8)</formula>
    </cfRule>
    <cfRule type="expression" dxfId="143" priority="70" stopIfTrue="1">
      <formula>AND(#REF!=8,#REF!=9)</formula>
    </cfRule>
    <cfRule type="expression" dxfId="142" priority="71">
      <formula>"AND($C3=9,$C4=10)"</formula>
    </cfRule>
  </conditionalFormatting>
  <conditionalFormatting sqref="C42:J42">
    <cfRule type="cellIs" dxfId="141" priority="63" operator="greaterThan">
      <formula>0.99</formula>
    </cfRule>
    <cfRule type="cellIs" dxfId="140" priority="64" operator="greaterThan">
      <formula>0</formula>
    </cfRule>
  </conditionalFormatting>
  <conditionalFormatting sqref="ER44:GE44">
    <cfRule type="cellIs" dxfId="139" priority="61" operator="greaterThan">
      <formula>0.99</formula>
    </cfRule>
    <cfRule type="cellIs" dxfId="138" priority="62" operator="greaterThan">
      <formula>0</formula>
    </cfRule>
  </conditionalFormatting>
  <conditionalFormatting sqref="EC44:EQ44">
    <cfRule type="cellIs" dxfId="137" priority="59" operator="greaterThan">
      <formula>0.99</formula>
    </cfRule>
    <cfRule type="cellIs" dxfId="136" priority="60" operator="greaterThan">
      <formula>0</formula>
    </cfRule>
  </conditionalFormatting>
  <conditionalFormatting sqref="C44:CU44">
    <cfRule type="cellIs" dxfId="135" priority="57" operator="greaterThan">
      <formula>0.99</formula>
    </cfRule>
    <cfRule type="cellIs" dxfId="134" priority="58" operator="greaterThan">
      <formula>0</formula>
    </cfRule>
  </conditionalFormatting>
  <conditionalFormatting sqref="C35">
    <cfRule type="cellIs" dxfId="133" priority="55" operator="greaterThan">
      <formula>0.99</formula>
    </cfRule>
    <cfRule type="cellIs" dxfId="132" priority="56" operator="greaterThan">
      <formula>0</formula>
    </cfRule>
  </conditionalFormatting>
  <conditionalFormatting sqref="D35:CU35 C34:EO34">
    <cfRule type="cellIs" dxfId="131" priority="53" operator="greaterThan">
      <formula>0.99</formula>
    </cfRule>
    <cfRule type="cellIs" dxfId="130" priority="54" operator="greaterThan">
      <formula>0</formula>
    </cfRule>
  </conditionalFormatting>
  <conditionalFormatting sqref="ER34:GE35">
    <cfRule type="cellIs" dxfId="129" priority="51" operator="greaterThan">
      <formula>0.99</formula>
    </cfRule>
    <cfRule type="cellIs" dxfId="128" priority="52" operator="greaterThan">
      <formula>0</formula>
    </cfRule>
  </conditionalFormatting>
  <conditionalFormatting sqref="EP34:EQ35">
    <cfRule type="cellIs" dxfId="127" priority="49" operator="greaterThan">
      <formula>0.99</formula>
    </cfRule>
    <cfRule type="cellIs" dxfId="126" priority="50" operator="greaterThan">
      <formula>0</formula>
    </cfRule>
  </conditionalFormatting>
  <conditionalFormatting sqref="C39:CU40">
    <cfRule type="cellIs" dxfId="125" priority="47" operator="greaterThan">
      <formula>0.99</formula>
    </cfRule>
    <cfRule type="cellIs" dxfId="124" priority="48" operator="greaterThan">
      <formula>0</formula>
    </cfRule>
  </conditionalFormatting>
  <conditionalFormatting sqref="C28:EO28">
    <cfRule type="cellIs" dxfId="123" priority="45" operator="greaterThan">
      <formula>0.99</formula>
    </cfRule>
    <cfRule type="cellIs" dxfId="122" priority="46" operator="greaterThan">
      <formula>0</formula>
    </cfRule>
  </conditionalFormatting>
  <conditionalFormatting sqref="ER28:GE28">
    <cfRule type="cellIs" dxfId="121" priority="43" operator="greaterThan">
      <formula>0.99</formula>
    </cfRule>
    <cfRule type="cellIs" dxfId="120" priority="44" operator="greaterThan">
      <formula>0</formula>
    </cfRule>
  </conditionalFormatting>
  <conditionalFormatting sqref="EP28:EQ28">
    <cfRule type="cellIs" dxfId="119" priority="41" operator="greaterThan">
      <formula>0.99</formula>
    </cfRule>
    <cfRule type="cellIs" dxfId="118" priority="42" operator="greaterThan">
      <formula>0</formula>
    </cfRule>
  </conditionalFormatting>
  <conditionalFormatting sqref="CV12:EB12">
    <cfRule type="cellIs" dxfId="117" priority="39" operator="greaterThan">
      <formula>0.99</formula>
    </cfRule>
    <cfRule type="cellIs" dxfId="116" priority="40" operator="greaterThan">
      <formula>0</formula>
    </cfRule>
  </conditionalFormatting>
  <conditionalFormatting sqref="CV13:EN13">
    <cfRule type="cellIs" dxfId="115" priority="37" operator="greaterThan">
      <formula>0.99</formula>
    </cfRule>
    <cfRule type="cellIs" dxfId="114" priority="38" operator="greaterThan">
      <formula>0</formula>
    </cfRule>
  </conditionalFormatting>
  <conditionalFormatting sqref="CV14:EN14">
    <cfRule type="cellIs" dxfId="113" priority="35" operator="greaterThan">
      <formula>0.99</formula>
    </cfRule>
    <cfRule type="cellIs" dxfId="112" priority="36" operator="greaterThan">
      <formula>0</formula>
    </cfRule>
  </conditionalFormatting>
  <conditionalFormatting sqref="CV37:EB37">
    <cfRule type="cellIs" dxfId="111" priority="27" operator="greaterThan">
      <formula>0.99</formula>
    </cfRule>
    <cfRule type="cellIs" dxfId="110" priority="28" operator="greaterThan">
      <formula>0</formula>
    </cfRule>
  </conditionalFormatting>
  <conditionalFormatting sqref="CV39:EB39">
    <cfRule type="cellIs" dxfId="109" priority="25" operator="greaterThan">
      <formula>0.99</formula>
    </cfRule>
    <cfRule type="cellIs" dxfId="108" priority="26" operator="greaterThan">
      <formula>0</formula>
    </cfRule>
  </conditionalFormatting>
  <conditionalFormatting sqref="CV40:EB40">
    <cfRule type="cellIs" dxfId="107" priority="23" operator="greaterThan">
      <formula>0.99</formula>
    </cfRule>
    <cfRule type="cellIs" dxfId="106" priority="24" operator="greaterThan">
      <formula>0</formula>
    </cfRule>
  </conditionalFormatting>
  <conditionalFormatting sqref="CV44:EB44">
    <cfRule type="cellIs" dxfId="105" priority="21" operator="greaterThan">
      <formula>0.99</formula>
    </cfRule>
    <cfRule type="cellIs" dxfId="104" priority="22" operator="greaterThan">
      <formula>0</formula>
    </cfRule>
  </conditionalFormatting>
  <conditionalFormatting sqref="CV29:EB29">
    <cfRule type="cellIs" dxfId="103" priority="33" operator="greaterThan">
      <formula>0.99</formula>
    </cfRule>
    <cfRule type="cellIs" dxfId="102" priority="34" operator="greaterThan">
      <formula>0</formula>
    </cfRule>
  </conditionalFormatting>
  <conditionalFormatting sqref="CV31:EB31">
    <cfRule type="cellIs" dxfId="101" priority="31" operator="greaterThan">
      <formula>0.99</formula>
    </cfRule>
    <cfRule type="cellIs" dxfId="100" priority="32" operator="greaterThan">
      <formula>0</formula>
    </cfRule>
  </conditionalFormatting>
  <conditionalFormatting sqref="CV32:EB32">
    <cfRule type="cellIs" dxfId="99" priority="29" operator="greaterThan">
      <formula>0.99</formula>
    </cfRule>
    <cfRule type="cellIs" dxfId="98" priority="30" operator="greaterThan">
      <formula>0</formula>
    </cfRule>
  </conditionalFormatting>
  <conditionalFormatting sqref="CV18 CV20:CV21 C17:GE17">
    <cfRule type="cellIs" dxfId="97" priority="19" operator="greaterThan">
      <formula>0.99</formula>
    </cfRule>
    <cfRule type="cellIs" dxfId="96" priority="20" operator="greaterThan">
      <formula>0</formula>
    </cfRule>
  </conditionalFormatting>
  <conditionalFormatting sqref="CW42:EB42">
    <cfRule type="cellIs" dxfId="95" priority="17" operator="greaterThan">
      <formula>0.99</formula>
    </cfRule>
    <cfRule type="cellIs" dxfId="94" priority="18" operator="greaterThan">
      <formula>0</formula>
    </cfRule>
  </conditionalFormatting>
  <conditionalFormatting sqref="EO14">
    <cfRule type="cellIs" dxfId="93" priority="3" operator="greaterThan">
      <formula>0.99</formula>
    </cfRule>
    <cfRule type="cellIs" dxfId="92" priority="4" operator="greaterThan">
      <formula>0</formula>
    </cfRule>
  </conditionalFormatting>
  <conditionalFormatting sqref="ED24:EO25">
    <cfRule type="cellIs" dxfId="91" priority="15" operator="greaterThan">
      <formula>0.99</formula>
    </cfRule>
    <cfRule type="cellIs" dxfId="90" priority="16" operator="greaterThan">
      <formula>0</formula>
    </cfRule>
  </conditionalFormatting>
  <conditionalFormatting sqref="CV22:EB22">
    <cfRule type="cellIs" dxfId="89" priority="13" operator="greaterThan">
      <formula>0.99</formula>
    </cfRule>
    <cfRule type="cellIs" dxfId="88" priority="14" operator="greaterThan">
      <formula>0</formula>
    </cfRule>
  </conditionalFormatting>
  <conditionalFormatting sqref="CV19:EB19">
    <cfRule type="cellIs" dxfId="87" priority="11" operator="greaterThan">
      <formula>0.99</formula>
    </cfRule>
    <cfRule type="cellIs" dxfId="86" priority="12" operator="greaterThan">
      <formula>0</formula>
    </cfRule>
  </conditionalFormatting>
  <conditionalFormatting sqref="CV26:EO26">
    <cfRule type="cellIs" dxfId="85" priority="9" operator="greaterThan">
      <formula>0.99</formula>
    </cfRule>
    <cfRule type="cellIs" dxfId="84" priority="10" operator="greaterThan">
      <formula>0</formula>
    </cfRule>
  </conditionalFormatting>
  <conditionalFormatting sqref="CV35:EO35">
    <cfRule type="cellIs" dxfId="83" priority="7" operator="greaterThan">
      <formula>0.99</formula>
    </cfRule>
    <cfRule type="cellIs" dxfId="82" priority="8" operator="greaterThan">
      <formula>0</formula>
    </cfRule>
  </conditionalFormatting>
  <conditionalFormatting sqref="EO13">
    <cfRule type="cellIs" dxfId="81" priority="5" operator="greaterThan">
      <formula>0.99</formula>
    </cfRule>
    <cfRule type="cellIs" dxfId="80" priority="6" operator="greaterThan">
      <formula>0</formula>
    </cfRule>
  </conditionalFormatting>
  <conditionalFormatting sqref="K42:CV42">
    <cfRule type="cellIs" dxfId="79" priority="1" operator="greaterThan">
      <formula>0.99</formula>
    </cfRule>
    <cfRule type="cellIs" dxfId="78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B2:L28"/>
  <sheetViews>
    <sheetView workbookViewId="0">
      <selection activeCell="P7" sqref="P7"/>
    </sheetView>
  </sheetViews>
  <sheetFormatPr defaultRowHeight="15"/>
  <cols>
    <col min="2" max="2" width="26.7109375" style="313" customWidth="1"/>
    <col min="3" max="4" width="10.140625" style="314" customWidth="1"/>
    <col min="5" max="6" width="10.140625" customWidth="1"/>
    <col min="8" max="12" width="9" customWidth="1"/>
  </cols>
  <sheetData>
    <row r="2" spans="2:12">
      <c r="B2" s="307" t="s">
        <v>11</v>
      </c>
      <c r="C2" s="1093" t="s">
        <v>169</v>
      </c>
      <c r="D2" s="1093"/>
      <c r="E2" s="1093" t="s">
        <v>170</v>
      </c>
      <c r="F2" s="1093"/>
    </row>
    <row r="3" spans="2:12" s="273" customFormat="1">
      <c r="B3" s="308"/>
      <c r="C3" s="309" t="s">
        <v>171</v>
      </c>
      <c r="D3" s="309" t="s">
        <v>172</v>
      </c>
      <c r="E3" s="309" t="s">
        <v>171</v>
      </c>
      <c r="F3" s="309" t="s">
        <v>172</v>
      </c>
    </row>
    <row r="4" spans="2:12">
      <c r="B4" s="308" t="s">
        <v>681</v>
      </c>
      <c r="C4" s="310">
        <v>43906</v>
      </c>
      <c r="D4" s="311">
        <v>1</v>
      </c>
      <c r="E4" s="310">
        <v>43957</v>
      </c>
      <c r="F4" s="311">
        <v>1</v>
      </c>
      <c r="H4" s="1092" t="s">
        <v>173</v>
      </c>
      <c r="I4" s="1092"/>
      <c r="K4" s="1092" t="s">
        <v>174</v>
      </c>
      <c r="L4" s="1092"/>
    </row>
    <row r="5" spans="2:12">
      <c r="B5" s="308" t="s">
        <v>682</v>
      </c>
      <c r="C5" s="310">
        <v>44068</v>
      </c>
      <c r="D5" s="312">
        <v>24</v>
      </c>
      <c r="E5" s="310">
        <v>44580</v>
      </c>
      <c r="F5" s="312">
        <v>24</v>
      </c>
      <c r="H5" s="1092" t="s">
        <v>173</v>
      </c>
      <c r="I5" s="1092"/>
      <c r="K5" s="1092" t="s">
        <v>174</v>
      </c>
      <c r="L5" s="1092"/>
    </row>
    <row r="6" spans="2:12">
      <c r="B6" s="308" t="s">
        <v>448</v>
      </c>
      <c r="C6" s="310">
        <v>44245</v>
      </c>
      <c r="D6" s="312">
        <v>2</v>
      </c>
      <c r="E6" s="310">
        <v>44622</v>
      </c>
      <c r="F6" s="312">
        <v>2</v>
      </c>
      <c r="H6" s="1092" t="s">
        <v>173</v>
      </c>
      <c r="I6" s="1092"/>
      <c r="K6" s="1092" t="s">
        <v>174</v>
      </c>
      <c r="L6" s="1092"/>
    </row>
    <row r="7" spans="2:12">
      <c r="B7" s="308" t="s">
        <v>683</v>
      </c>
      <c r="C7" s="310">
        <v>44279</v>
      </c>
      <c r="D7" s="312">
        <v>4</v>
      </c>
      <c r="E7" s="310">
        <v>44586</v>
      </c>
      <c r="F7" s="312">
        <v>4</v>
      </c>
      <c r="H7" s="1092" t="s">
        <v>173</v>
      </c>
      <c r="I7" s="1092"/>
      <c r="K7" s="1092" t="s">
        <v>174</v>
      </c>
      <c r="L7" s="1092"/>
    </row>
    <row r="8" spans="2:12">
      <c r="C8"/>
      <c r="D8"/>
    </row>
    <row r="9" spans="2:12">
      <c r="B9" s="307" t="s">
        <v>11</v>
      </c>
      <c r="C9" s="1093" t="s">
        <v>175</v>
      </c>
      <c r="D9" s="1093"/>
      <c r="E9" s="1093" t="s">
        <v>176</v>
      </c>
      <c r="F9" s="1093"/>
    </row>
    <row r="10" spans="2:12">
      <c r="B10" s="308"/>
      <c r="C10" s="309" t="s">
        <v>171</v>
      </c>
      <c r="D10" s="309" t="s">
        <v>172</v>
      </c>
      <c r="E10" s="309" t="s">
        <v>171</v>
      </c>
      <c r="F10" s="309" t="s">
        <v>172</v>
      </c>
    </row>
    <row r="11" spans="2:12">
      <c r="B11" s="308" t="str">
        <f>B4</f>
        <v>Temporary Set-up Surveys</v>
      </c>
      <c r="C11" s="310"/>
      <c r="D11" s="311">
        <v>0</v>
      </c>
      <c r="E11" s="310"/>
      <c r="F11" s="311">
        <v>0</v>
      </c>
    </row>
    <row r="12" spans="2:12">
      <c r="B12" s="308" t="str">
        <f>B5</f>
        <v>Main Compound</v>
      </c>
      <c r="C12" s="310">
        <v>43934</v>
      </c>
      <c r="D12" s="311">
        <v>11</v>
      </c>
      <c r="E12" s="310">
        <v>44550</v>
      </c>
      <c r="F12" s="311">
        <v>11</v>
      </c>
      <c r="H12" s="1092" t="s">
        <v>173</v>
      </c>
      <c r="I12" s="1092"/>
      <c r="K12" s="1092" t="s">
        <v>174</v>
      </c>
      <c r="L12" s="1092"/>
    </row>
    <row r="13" spans="2:12">
      <c r="B13" s="308" t="str">
        <f>B6</f>
        <v>Wogden Foot</v>
      </c>
      <c r="C13" s="310">
        <v>43941</v>
      </c>
      <c r="D13" s="311">
        <v>5</v>
      </c>
      <c r="E13" s="310">
        <v>44655</v>
      </c>
      <c r="F13" s="311">
        <v>5</v>
      </c>
      <c r="H13" s="1092" t="s">
        <v>173</v>
      </c>
      <c r="I13" s="1092"/>
      <c r="K13" s="1092" t="s">
        <v>174</v>
      </c>
      <c r="L13" s="1092"/>
    </row>
    <row r="14" spans="2:12">
      <c r="B14" s="308" t="str">
        <f>B7</f>
        <v>Dunford SEC</v>
      </c>
      <c r="C14" s="310">
        <v>44279</v>
      </c>
      <c r="D14" s="311">
        <v>5</v>
      </c>
      <c r="E14" s="310">
        <v>44586</v>
      </c>
      <c r="F14" s="311">
        <v>5</v>
      </c>
      <c r="H14" s="1092" t="s">
        <v>173</v>
      </c>
      <c r="I14" s="1092"/>
      <c r="K14" s="1092" t="s">
        <v>174</v>
      </c>
      <c r="L14" s="1092"/>
    </row>
    <row r="16" spans="2:12">
      <c r="B16" s="307" t="s">
        <v>11</v>
      </c>
      <c r="C16" s="1094" t="s">
        <v>177</v>
      </c>
      <c r="D16" s="1095"/>
      <c r="E16" s="1095"/>
      <c r="F16" s="1096"/>
    </row>
    <row r="17" spans="2:12">
      <c r="B17" s="308"/>
      <c r="C17" s="309" t="s">
        <v>172</v>
      </c>
      <c r="D17" s="309" t="s">
        <v>178</v>
      </c>
      <c r="E17" s="309" t="s">
        <v>179</v>
      </c>
      <c r="F17" s="309" t="s">
        <v>180</v>
      </c>
    </row>
    <row r="18" spans="2:12">
      <c r="B18" s="308" t="str">
        <f>B4</f>
        <v>Temporary Set-up Surveys</v>
      </c>
      <c r="C18" s="311">
        <v>0</v>
      </c>
      <c r="D18" s="311"/>
      <c r="E18" s="310"/>
      <c r="F18" s="311"/>
    </row>
    <row r="19" spans="2:12">
      <c r="B19" s="308" t="str">
        <f>B5</f>
        <v>Main Compound</v>
      </c>
      <c r="C19" s="311">
        <v>89</v>
      </c>
      <c r="D19" s="310">
        <v>44068</v>
      </c>
      <c r="E19" s="310">
        <v>44580</v>
      </c>
      <c r="F19" s="311">
        <v>4</v>
      </c>
      <c r="H19" s="1092" t="s">
        <v>167</v>
      </c>
      <c r="I19" s="1092"/>
      <c r="J19" s="1092"/>
      <c r="K19" s="1092"/>
      <c r="L19" s="1092"/>
    </row>
    <row r="20" spans="2:12">
      <c r="B20" s="308" t="str">
        <f>B6</f>
        <v>Wogden Foot</v>
      </c>
      <c r="C20" s="311">
        <v>0</v>
      </c>
      <c r="D20" s="311"/>
      <c r="E20" s="310"/>
      <c r="F20" s="311"/>
    </row>
    <row r="21" spans="2:12">
      <c r="B21" s="308" t="str">
        <f>B7</f>
        <v>Dunford SEC</v>
      </c>
      <c r="C21" s="311">
        <v>0</v>
      </c>
      <c r="D21" s="311"/>
      <c r="E21" s="310"/>
      <c r="F21" s="311"/>
    </row>
    <row r="23" spans="2:12">
      <c r="B23" s="307" t="s">
        <v>10</v>
      </c>
      <c r="C23" s="1093" t="s">
        <v>181</v>
      </c>
      <c r="D23" s="1093"/>
      <c r="E23" s="1093" t="s">
        <v>182</v>
      </c>
      <c r="F23" s="1093"/>
    </row>
    <row r="24" spans="2:12">
      <c r="B24" s="308"/>
      <c r="C24" s="309" t="s">
        <v>171</v>
      </c>
      <c r="D24" s="309" t="s">
        <v>172</v>
      </c>
      <c r="E24" s="309" t="s">
        <v>171</v>
      </c>
      <c r="F24" s="309" t="s">
        <v>172</v>
      </c>
    </row>
    <row r="25" spans="2:12">
      <c r="B25" s="308" t="str">
        <f>B11</f>
        <v>Temporary Set-up Surveys</v>
      </c>
      <c r="C25" s="310"/>
      <c r="D25" s="311">
        <v>0</v>
      </c>
      <c r="E25" s="310"/>
      <c r="F25" s="311">
        <v>0</v>
      </c>
    </row>
    <row r="26" spans="2:12">
      <c r="B26" s="308" t="str">
        <f>B12</f>
        <v>Main Compound</v>
      </c>
      <c r="C26" s="310">
        <v>44068</v>
      </c>
      <c r="D26" s="311">
        <v>3</v>
      </c>
      <c r="E26" s="310">
        <v>44580</v>
      </c>
      <c r="F26" s="311">
        <v>3</v>
      </c>
      <c r="H26" s="1092" t="s">
        <v>173</v>
      </c>
      <c r="I26" s="1092"/>
      <c r="K26" s="1092" t="s">
        <v>174</v>
      </c>
      <c r="L26" s="1092"/>
    </row>
    <row r="27" spans="2:12">
      <c r="B27" s="308" t="str">
        <f>B13</f>
        <v>Wogden Foot</v>
      </c>
      <c r="C27" s="310"/>
      <c r="D27" s="311">
        <v>0</v>
      </c>
      <c r="E27" s="310"/>
      <c r="F27" s="311">
        <v>0</v>
      </c>
    </row>
    <row r="28" spans="2:12">
      <c r="B28" s="308" t="str">
        <f>B14</f>
        <v>Dunford SEC</v>
      </c>
      <c r="C28" s="310"/>
      <c r="D28" s="311">
        <v>0</v>
      </c>
      <c r="E28" s="310"/>
      <c r="F28" s="311">
        <v>0</v>
      </c>
    </row>
  </sheetData>
  <mergeCells count="24">
    <mergeCell ref="C16:F16"/>
    <mergeCell ref="H19:L19"/>
    <mergeCell ref="C23:D23"/>
    <mergeCell ref="E23:F23"/>
    <mergeCell ref="H26:I26"/>
    <mergeCell ref="K26:L26"/>
    <mergeCell ref="H12:I12"/>
    <mergeCell ref="K12:L12"/>
    <mergeCell ref="H13:I13"/>
    <mergeCell ref="K13:L13"/>
    <mergeCell ref="H14:I14"/>
    <mergeCell ref="K14:L14"/>
    <mergeCell ref="H6:I6"/>
    <mergeCell ref="K6:L6"/>
    <mergeCell ref="H7:I7"/>
    <mergeCell ref="K7:L7"/>
    <mergeCell ref="C9:D9"/>
    <mergeCell ref="E9:F9"/>
    <mergeCell ref="C2:D2"/>
    <mergeCell ref="E2:F2"/>
    <mergeCell ref="H4:I4"/>
    <mergeCell ref="K4:L4"/>
    <mergeCell ref="H5:I5"/>
    <mergeCell ref="K5:L5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W38"/>
  <sheetViews>
    <sheetView zoomScale="90" zoomScaleNormal="90" workbookViewId="0">
      <pane ySplit="2" topLeftCell="A3" activePane="bottomLeft" state="frozen"/>
      <selection pane="bottomLeft" activeCell="A19" activeCellId="1" sqref="A14:XFD14 A19:XFD20"/>
    </sheetView>
  </sheetViews>
  <sheetFormatPr defaultRowHeight="15"/>
  <cols>
    <col min="1" max="1" width="3.85546875" customWidth="1"/>
    <col min="2" max="2" width="31.28515625" bestFit="1" customWidth="1"/>
    <col min="3" max="3" width="12.28515625" style="314" bestFit="1" customWidth="1"/>
    <col min="4" max="4" width="14.28515625" style="314" customWidth="1"/>
    <col min="5" max="5" width="18.28515625" style="314" customWidth="1"/>
    <col min="6" max="6" width="14.5703125" style="314" customWidth="1"/>
    <col min="7" max="7" width="10.7109375" style="314" customWidth="1"/>
    <col min="8" max="8" width="11.5703125" style="314" customWidth="1"/>
    <col min="9" max="9" width="6.85546875" style="314" customWidth="1"/>
    <col min="10" max="10" width="8.85546875" customWidth="1"/>
    <col min="11" max="11" width="9.42578125" customWidth="1"/>
    <col min="12" max="12" width="11.7109375" customWidth="1"/>
    <col min="13" max="13" width="9.42578125" customWidth="1"/>
    <col min="14" max="14" width="6" customWidth="1"/>
    <col min="15" max="17" width="8.85546875" customWidth="1"/>
    <col min="18" max="18" width="3.42578125" customWidth="1"/>
    <col min="19" max="20" width="10.5703125" customWidth="1"/>
    <col min="21" max="21" width="3.28515625" customWidth="1"/>
    <col min="22" max="23" width="8.42578125" customWidth="1"/>
  </cols>
  <sheetData>
    <row r="2" spans="2:23" s="273" customFormat="1">
      <c r="B2" s="315" t="s">
        <v>32</v>
      </c>
      <c r="C2" s="309" t="s">
        <v>183</v>
      </c>
      <c r="D2" s="309" t="s">
        <v>184</v>
      </c>
      <c r="E2" s="309" t="s">
        <v>185</v>
      </c>
      <c r="F2" s="309" t="s">
        <v>186</v>
      </c>
      <c r="G2" s="309" t="s">
        <v>187</v>
      </c>
      <c r="H2" s="1093" t="s">
        <v>188</v>
      </c>
      <c r="I2" s="1093"/>
      <c r="K2" s="1094" t="s">
        <v>189</v>
      </c>
      <c r="L2" s="1095"/>
      <c r="M2" s="1096"/>
      <c r="N2" s="309" t="s">
        <v>190</v>
      </c>
      <c r="P2" s="1098" t="s">
        <v>12</v>
      </c>
      <c r="Q2" s="1098"/>
      <c r="U2"/>
      <c r="V2" s="1098" t="s">
        <v>191</v>
      </c>
      <c r="W2" s="1098"/>
    </row>
    <row r="3" spans="2:23" s="316" customFormat="1">
      <c r="B3" s="309"/>
      <c r="C3" s="309"/>
      <c r="D3" s="309"/>
      <c r="E3" s="309"/>
      <c r="F3" s="309" t="s">
        <v>192</v>
      </c>
      <c r="G3" s="309" t="s">
        <v>10</v>
      </c>
      <c r="H3" s="309" t="s">
        <v>193</v>
      </c>
      <c r="I3" s="309" t="s">
        <v>11</v>
      </c>
      <c r="K3" s="309" t="s">
        <v>11</v>
      </c>
      <c r="L3" s="309" t="s">
        <v>194</v>
      </c>
      <c r="M3" s="309" t="s">
        <v>12</v>
      </c>
      <c r="N3" s="309" t="s">
        <v>11</v>
      </c>
      <c r="P3" s="317" t="s">
        <v>195</v>
      </c>
      <c r="Q3" s="317" t="s">
        <v>11</v>
      </c>
      <c r="U3"/>
      <c r="V3" s="317" t="s">
        <v>196</v>
      </c>
      <c r="W3" s="317" t="s">
        <v>197</v>
      </c>
    </row>
    <row r="4" spans="2:23">
      <c r="B4" s="318" t="s">
        <v>53</v>
      </c>
      <c r="C4" s="311">
        <v>9</v>
      </c>
      <c r="D4" s="311">
        <v>24</v>
      </c>
      <c r="E4" s="311">
        <f>C4*D4</f>
        <v>216</v>
      </c>
      <c r="F4" s="311">
        <f>E4</f>
        <v>216</v>
      </c>
      <c r="G4" s="311">
        <f>ROUNDUP(C4/$G$38,0)*D4</f>
        <v>72</v>
      </c>
      <c r="H4" s="311">
        <v>0</v>
      </c>
      <c r="I4" s="311">
        <v>0</v>
      </c>
      <c r="K4" s="311">
        <v>4</v>
      </c>
      <c r="L4" s="311">
        <v>2</v>
      </c>
      <c r="M4" s="311">
        <f>SUM(K4:L4)*2</f>
        <v>12</v>
      </c>
      <c r="N4" s="311">
        <v>0</v>
      </c>
      <c r="P4" s="319">
        <f>SUM(F4:G4)</f>
        <v>288</v>
      </c>
      <c r="Q4" s="319">
        <f>SUM(I4,M4,N4)</f>
        <v>12</v>
      </c>
      <c r="S4" s="1097" t="s">
        <v>198</v>
      </c>
      <c r="T4" s="1097"/>
      <c r="V4" s="320">
        <v>44375</v>
      </c>
      <c r="W4" s="320">
        <v>44397</v>
      </c>
    </row>
    <row r="5" spans="2:23">
      <c r="B5" s="318"/>
      <c r="C5" s="311"/>
      <c r="D5" s="311"/>
      <c r="E5" s="311"/>
      <c r="F5" s="311"/>
      <c r="G5" s="311"/>
      <c r="H5" s="311"/>
      <c r="I5" s="311"/>
      <c r="K5" s="311"/>
      <c r="L5" s="311"/>
      <c r="M5" s="311"/>
      <c r="N5" s="311"/>
      <c r="P5" s="319"/>
      <c r="Q5" s="319"/>
      <c r="S5" s="321"/>
      <c r="T5" s="321"/>
      <c r="V5" s="320"/>
      <c r="W5" s="320"/>
    </row>
    <row r="6" spans="2:23">
      <c r="B6" s="318" t="s">
        <v>660</v>
      </c>
      <c r="C6" s="311">
        <v>7</v>
      </c>
      <c r="D6" s="311">
        <v>44</v>
      </c>
      <c r="E6" s="311">
        <f t="shared" ref="E6:E9" si="0">C6*D6</f>
        <v>308</v>
      </c>
      <c r="F6" s="311">
        <f t="shared" ref="F6:F11" si="1">E6</f>
        <v>308</v>
      </c>
      <c r="G6" s="311">
        <f>ROUNDUP(C6/$G$38,0)*D6</f>
        <v>88</v>
      </c>
      <c r="H6" s="311" t="s">
        <v>199</v>
      </c>
      <c r="I6" s="311" t="s">
        <v>199</v>
      </c>
      <c r="K6" s="311" t="s">
        <v>200</v>
      </c>
      <c r="L6" s="311" t="s">
        <v>200</v>
      </c>
      <c r="M6" s="311" t="s">
        <v>200</v>
      </c>
      <c r="N6" s="311">
        <v>0</v>
      </c>
      <c r="P6" s="319">
        <f t="shared" ref="P6:P32" si="2">SUM(F6:G6)</f>
        <v>396</v>
      </c>
      <c r="Q6" s="319">
        <f t="shared" ref="Q6:Q32" si="3">SUM(I6,M6,N6)</f>
        <v>0</v>
      </c>
      <c r="S6" s="1097" t="s">
        <v>198</v>
      </c>
      <c r="T6" s="1097"/>
      <c r="V6" s="320">
        <v>44137</v>
      </c>
      <c r="W6" s="320">
        <v>44208</v>
      </c>
    </row>
    <row r="7" spans="2:23">
      <c r="B7" s="318" t="s">
        <v>661</v>
      </c>
      <c r="C7" s="311">
        <v>10</v>
      </c>
      <c r="D7" s="311">
        <v>34</v>
      </c>
      <c r="E7" s="311">
        <f t="shared" si="0"/>
        <v>340</v>
      </c>
      <c r="F7" s="311">
        <f t="shared" si="1"/>
        <v>340</v>
      </c>
      <c r="G7" s="311">
        <f>ROUNDUP(C7/$G$38,0)*D7</f>
        <v>102</v>
      </c>
      <c r="H7" s="311" t="s">
        <v>199</v>
      </c>
      <c r="I7" s="311" t="s">
        <v>199</v>
      </c>
      <c r="K7" s="311">
        <v>6</v>
      </c>
      <c r="L7" s="311">
        <v>1</v>
      </c>
      <c r="M7" s="311">
        <f>SUM(K7:L7)*2</f>
        <v>14</v>
      </c>
      <c r="N7" s="311">
        <v>0</v>
      </c>
      <c r="P7" s="319">
        <f t="shared" si="2"/>
        <v>442</v>
      </c>
      <c r="Q7" s="319">
        <f t="shared" si="3"/>
        <v>14</v>
      </c>
      <c r="S7" s="1097" t="s">
        <v>198</v>
      </c>
      <c r="T7" s="1097"/>
      <c r="V7" s="320">
        <v>44182</v>
      </c>
      <c r="W7" s="320">
        <f>W8</f>
        <v>44274</v>
      </c>
    </row>
    <row r="8" spans="2:23">
      <c r="B8" s="318" t="s">
        <v>662</v>
      </c>
      <c r="C8" s="311">
        <v>10</v>
      </c>
      <c r="D8" s="311">
        <v>34</v>
      </c>
      <c r="E8" s="311">
        <f t="shared" si="0"/>
        <v>340</v>
      </c>
      <c r="F8" s="311">
        <f t="shared" si="1"/>
        <v>340</v>
      </c>
      <c r="G8" s="311">
        <f>ROUNDUP(C8/$G$38,0)*D8</f>
        <v>102</v>
      </c>
      <c r="H8" s="311" t="s">
        <v>199</v>
      </c>
      <c r="I8" s="311" t="s">
        <v>199</v>
      </c>
      <c r="K8" s="311" t="s">
        <v>200</v>
      </c>
      <c r="L8" s="311" t="s">
        <v>200</v>
      </c>
      <c r="M8" s="311" t="s">
        <v>200</v>
      </c>
      <c r="N8" s="311">
        <v>0</v>
      </c>
      <c r="P8" s="319">
        <f t="shared" si="2"/>
        <v>442</v>
      </c>
      <c r="Q8" s="319">
        <f t="shared" si="3"/>
        <v>0</v>
      </c>
      <c r="S8" s="1097" t="s">
        <v>198</v>
      </c>
      <c r="T8" s="1097"/>
      <c r="V8" s="320">
        <f>V7</f>
        <v>44182</v>
      </c>
      <c r="W8" s="320">
        <v>44274</v>
      </c>
    </row>
    <row r="9" spans="2:23">
      <c r="B9" s="318" t="s">
        <v>663</v>
      </c>
      <c r="C9" s="311">
        <v>10</v>
      </c>
      <c r="D9" s="311">
        <v>24</v>
      </c>
      <c r="E9" s="311">
        <f t="shared" si="0"/>
        <v>240</v>
      </c>
      <c r="F9" s="311">
        <f t="shared" si="1"/>
        <v>240</v>
      </c>
      <c r="G9" s="311">
        <f>ROUNDUP(C9/$G$38,0)*D9</f>
        <v>72</v>
      </c>
      <c r="H9" s="311" t="s">
        <v>199</v>
      </c>
      <c r="I9" s="311" t="s">
        <v>199</v>
      </c>
      <c r="K9" s="311" t="s">
        <v>200</v>
      </c>
      <c r="L9" s="311" t="s">
        <v>200</v>
      </c>
      <c r="M9" s="311" t="s">
        <v>200</v>
      </c>
      <c r="N9" s="311">
        <v>0</v>
      </c>
      <c r="P9" s="319">
        <f t="shared" si="2"/>
        <v>312</v>
      </c>
      <c r="Q9" s="319">
        <f t="shared" si="3"/>
        <v>0</v>
      </c>
      <c r="S9" s="1097" t="s">
        <v>198</v>
      </c>
      <c r="T9" s="1097"/>
      <c r="V9" s="320">
        <v>44356</v>
      </c>
      <c r="W9" s="320">
        <v>44421</v>
      </c>
    </row>
    <row r="10" spans="2:23">
      <c r="B10" s="318"/>
      <c r="C10" s="311"/>
      <c r="D10" s="311"/>
      <c r="E10" s="311"/>
      <c r="F10" s="311"/>
      <c r="G10" s="311"/>
      <c r="H10" s="311"/>
      <c r="I10" s="311"/>
      <c r="K10" s="311"/>
      <c r="L10" s="311"/>
      <c r="M10" s="311"/>
      <c r="N10" s="311"/>
      <c r="P10" s="319"/>
      <c r="Q10" s="319"/>
      <c r="S10" s="321"/>
      <c r="T10" s="321"/>
      <c r="V10" s="320"/>
      <c r="W10" s="320"/>
    </row>
    <row r="11" spans="2:23">
      <c r="B11" s="318" t="s">
        <v>664</v>
      </c>
      <c r="C11" s="311">
        <v>5</v>
      </c>
      <c r="D11" s="311">
        <v>34</v>
      </c>
      <c r="E11" s="311">
        <f t="shared" ref="E11" si="4">C11*D11</f>
        <v>170</v>
      </c>
      <c r="F11" s="311">
        <f t="shared" si="1"/>
        <v>170</v>
      </c>
      <c r="G11" s="311">
        <f>ROUNDUP(C11/$G$38,0)*D11</f>
        <v>68</v>
      </c>
      <c r="H11" s="311">
        <v>0</v>
      </c>
      <c r="I11" s="311">
        <v>0</v>
      </c>
      <c r="K11" s="311">
        <v>2</v>
      </c>
      <c r="L11" s="311">
        <v>0</v>
      </c>
      <c r="M11" s="311">
        <f>SUM(K11:L11)*2</f>
        <v>4</v>
      </c>
      <c r="N11" s="311">
        <v>0</v>
      </c>
      <c r="P11" s="319">
        <f t="shared" si="2"/>
        <v>238</v>
      </c>
      <c r="Q11" s="319">
        <f t="shared" si="3"/>
        <v>4</v>
      </c>
      <c r="S11" s="1097" t="s">
        <v>198</v>
      </c>
      <c r="T11" s="1097"/>
      <c r="V11" s="320">
        <v>44209</v>
      </c>
      <c r="W11" s="320">
        <v>44378</v>
      </c>
    </row>
    <row r="12" spans="2:23">
      <c r="B12" s="318"/>
      <c r="C12" s="311"/>
      <c r="D12" s="311"/>
      <c r="E12" s="311"/>
      <c r="F12" s="311"/>
      <c r="G12" s="311"/>
      <c r="H12" s="311"/>
      <c r="I12" s="311"/>
      <c r="K12" s="311"/>
      <c r="L12" s="311"/>
      <c r="M12" s="311"/>
      <c r="N12" s="311"/>
      <c r="P12" s="319"/>
      <c r="Q12" s="319"/>
      <c r="S12" s="321"/>
      <c r="T12" s="321"/>
      <c r="V12" s="320"/>
      <c r="W12" s="320"/>
    </row>
    <row r="13" spans="2:23">
      <c r="B13" s="318" t="s">
        <v>665</v>
      </c>
      <c r="C13" s="311"/>
      <c r="D13" s="311"/>
      <c r="E13" s="311"/>
      <c r="F13" s="311"/>
      <c r="G13" s="311"/>
      <c r="H13" s="311"/>
      <c r="I13" s="311"/>
      <c r="K13" s="311"/>
      <c r="L13" s="311"/>
      <c r="M13" s="311"/>
      <c r="N13" s="311"/>
      <c r="P13" s="319"/>
      <c r="Q13" s="319"/>
      <c r="S13" s="321"/>
      <c r="T13" s="321"/>
      <c r="V13" s="320"/>
      <c r="W13" s="320"/>
    </row>
    <row r="14" spans="2:23">
      <c r="B14" s="322" t="s">
        <v>666</v>
      </c>
      <c r="C14" s="311">
        <v>14</v>
      </c>
      <c r="D14" s="311">
        <v>18</v>
      </c>
      <c r="E14" s="311">
        <f t="shared" ref="E14:E26" si="5">C14*D14</f>
        <v>252</v>
      </c>
      <c r="F14" s="311">
        <f t="shared" ref="F14:F26" si="6">E14</f>
        <v>252</v>
      </c>
      <c r="G14" s="311">
        <f t="shared" ref="G14:G26" si="7">ROUNDUP(C14/$G$38,0)*D14</f>
        <v>72</v>
      </c>
      <c r="H14" s="311" t="s">
        <v>199</v>
      </c>
      <c r="I14" s="311" t="s">
        <v>199</v>
      </c>
      <c r="K14" s="311">
        <v>3</v>
      </c>
      <c r="L14" s="311">
        <v>2</v>
      </c>
      <c r="M14" s="311">
        <f>SUM(K14:L14)</f>
        <v>5</v>
      </c>
      <c r="N14" s="311">
        <v>0</v>
      </c>
      <c r="P14" s="319">
        <f t="shared" si="2"/>
        <v>324</v>
      </c>
      <c r="Q14" s="319">
        <f t="shared" si="3"/>
        <v>5</v>
      </c>
      <c r="S14" s="1097" t="s">
        <v>201</v>
      </c>
      <c r="T14" s="1097"/>
      <c r="V14" s="320">
        <f>MIN(V15:V25)</f>
        <v>43938</v>
      </c>
      <c r="W14" s="320">
        <f>V14</f>
        <v>43938</v>
      </c>
    </row>
    <row r="15" spans="2:23">
      <c r="B15" s="322" t="s">
        <v>667</v>
      </c>
      <c r="C15" s="311">
        <v>7</v>
      </c>
      <c r="D15" s="311">
        <v>60</v>
      </c>
      <c r="E15" s="311">
        <f t="shared" si="5"/>
        <v>420</v>
      </c>
      <c r="F15" s="311">
        <f t="shared" si="6"/>
        <v>420</v>
      </c>
      <c r="G15" s="311">
        <f t="shared" si="7"/>
        <v>120</v>
      </c>
      <c r="H15" s="311" t="s">
        <v>199</v>
      </c>
      <c r="I15" s="311" t="s">
        <v>199</v>
      </c>
      <c r="K15" s="311" t="s">
        <v>202</v>
      </c>
      <c r="L15" s="311" t="s">
        <v>202</v>
      </c>
      <c r="M15" s="311" t="s">
        <v>202</v>
      </c>
      <c r="N15" s="311">
        <v>0</v>
      </c>
      <c r="P15" s="319">
        <f t="shared" si="2"/>
        <v>540</v>
      </c>
      <c r="Q15" s="319">
        <f t="shared" si="3"/>
        <v>0</v>
      </c>
      <c r="S15" s="1097" t="s">
        <v>203</v>
      </c>
      <c r="T15" s="1097"/>
      <c r="V15" s="320">
        <v>44239</v>
      </c>
      <c r="W15" s="320">
        <v>44249</v>
      </c>
    </row>
    <row r="16" spans="2:23">
      <c r="B16" s="322" t="s">
        <v>668</v>
      </c>
      <c r="C16" s="311">
        <v>14</v>
      </c>
      <c r="D16" s="311">
        <v>60</v>
      </c>
      <c r="E16" s="311">
        <f t="shared" si="5"/>
        <v>840</v>
      </c>
      <c r="F16" s="311">
        <f t="shared" si="6"/>
        <v>840</v>
      </c>
      <c r="G16" s="311">
        <f t="shared" si="7"/>
        <v>240</v>
      </c>
      <c r="H16" s="311" t="s">
        <v>199</v>
      </c>
      <c r="I16" s="311" t="s">
        <v>199</v>
      </c>
      <c r="K16" s="311" t="s">
        <v>202</v>
      </c>
      <c r="L16" s="311" t="s">
        <v>202</v>
      </c>
      <c r="M16" s="311" t="s">
        <v>202</v>
      </c>
      <c r="N16" s="311">
        <v>0</v>
      </c>
      <c r="P16" s="319">
        <f t="shared" si="2"/>
        <v>1080</v>
      </c>
      <c r="Q16" s="319">
        <f t="shared" si="3"/>
        <v>0</v>
      </c>
      <c r="S16" s="1097" t="s">
        <v>204</v>
      </c>
      <c r="T16" s="1097"/>
      <c r="V16" s="320">
        <v>44067</v>
      </c>
      <c r="W16" s="320">
        <v>44137</v>
      </c>
    </row>
    <row r="17" spans="2:23">
      <c r="B17" s="322" t="s">
        <v>669</v>
      </c>
      <c r="C17" s="311">
        <v>14</v>
      </c>
      <c r="D17" s="311">
        <v>25</v>
      </c>
      <c r="E17" s="311">
        <f t="shared" si="5"/>
        <v>350</v>
      </c>
      <c r="F17" s="311">
        <f t="shared" si="6"/>
        <v>350</v>
      </c>
      <c r="G17" s="311">
        <f t="shared" si="7"/>
        <v>100</v>
      </c>
      <c r="H17" s="311" t="s">
        <v>199</v>
      </c>
      <c r="I17" s="311" t="s">
        <v>199</v>
      </c>
      <c r="K17" s="311" t="s">
        <v>202</v>
      </c>
      <c r="L17" s="311" t="s">
        <v>202</v>
      </c>
      <c r="M17" s="311" t="s">
        <v>202</v>
      </c>
      <c r="N17" s="323">
        <v>2</v>
      </c>
      <c r="P17" s="319">
        <f t="shared" si="2"/>
        <v>450</v>
      </c>
      <c r="Q17" s="319">
        <f t="shared" si="3"/>
        <v>2</v>
      </c>
      <c r="S17" s="1097" t="s">
        <v>205</v>
      </c>
      <c r="T17" s="1097"/>
      <c r="V17" s="320">
        <v>44090</v>
      </c>
      <c r="W17" s="320">
        <v>44117</v>
      </c>
    </row>
    <row r="18" spans="2:23">
      <c r="B18" s="322"/>
      <c r="C18" s="311">
        <v>14</v>
      </c>
      <c r="D18" s="311">
        <v>30</v>
      </c>
      <c r="E18" s="311">
        <f t="shared" si="5"/>
        <v>420</v>
      </c>
      <c r="F18" s="311">
        <f t="shared" si="6"/>
        <v>420</v>
      </c>
      <c r="G18" s="311">
        <f t="shared" si="7"/>
        <v>120</v>
      </c>
      <c r="H18" s="311" t="s">
        <v>199</v>
      </c>
      <c r="I18" s="311" t="s">
        <v>199</v>
      </c>
      <c r="K18" s="311" t="s">
        <v>202</v>
      </c>
      <c r="L18" s="311" t="s">
        <v>202</v>
      </c>
      <c r="M18" s="311" t="s">
        <v>202</v>
      </c>
      <c r="N18" s="311">
        <v>0</v>
      </c>
      <c r="P18" s="319">
        <f t="shared" ref="P18" si="8">SUM(F18:G18)</f>
        <v>540</v>
      </c>
      <c r="Q18" s="319">
        <f t="shared" si="3"/>
        <v>0</v>
      </c>
      <c r="S18" s="1097" t="s">
        <v>206</v>
      </c>
      <c r="T18" s="1097"/>
      <c r="V18" s="320">
        <v>43938</v>
      </c>
      <c r="W18" s="320">
        <v>44126</v>
      </c>
    </row>
    <row r="19" spans="2:23">
      <c r="B19" s="322" t="s">
        <v>670</v>
      </c>
      <c r="C19" s="311">
        <v>14</v>
      </c>
      <c r="D19" s="311">
        <v>35</v>
      </c>
      <c r="E19" s="311">
        <f t="shared" si="5"/>
        <v>490</v>
      </c>
      <c r="F19" s="311">
        <f t="shared" si="6"/>
        <v>490</v>
      </c>
      <c r="G19" s="311">
        <f t="shared" si="7"/>
        <v>140</v>
      </c>
      <c r="H19" s="311" t="s">
        <v>199</v>
      </c>
      <c r="I19" s="311" t="s">
        <v>199</v>
      </c>
      <c r="K19" s="311" t="s">
        <v>202</v>
      </c>
      <c r="L19" s="311" t="s">
        <v>202</v>
      </c>
      <c r="M19" s="311" t="s">
        <v>202</v>
      </c>
      <c r="N19" s="311">
        <v>0</v>
      </c>
      <c r="P19" s="319">
        <f t="shared" si="2"/>
        <v>630</v>
      </c>
      <c r="Q19" s="319">
        <f t="shared" si="3"/>
        <v>0</v>
      </c>
      <c r="S19" s="1097" t="s">
        <v>201</v>
      </c>
      <c r="T19" s="1097"/>
      <c r="V19" s="320">
        <v>44166</v>
      </c>
      <c r="W19" s="320">
        <v>44251</v>
      </c>
    </row>
    <row r="20" spans="2:23">
      <c r="B20" s="322" t="s">
        <v>671</v>
      </c>
      <c r="C20" s="311">
        <v>14</v>
      </c>
      <c r="D20" s="311">
        <v>10</v>
      </c>
      <c r="E20" s="311">
        <f t="shared" si="5"/>
        <v>140</v>
      </c>
      <c r="F20" s="311">
        <f t="shared" si="6"/>
        <v>140</v>
      </c>
      <c r="G20" s="311">
        <f t="shared" si="7"/>
        <v>40</v>
      </c>
      <c r="H20" s="311" t="s">
        <v>199</v>
      </c>
      <c r="I20" s="311" t="s">
        <v>199</v>
      </c>
      <c r="K20" s="311" t="s">
        <v>202</v>
      </c>
      <c r="L20" s="311" t="s">
        <v>202</v>
      </c>
      <c r="M20" s="311" t="s">
        <v>202</v>
      </c>
      <c r="N20" s="311">
        <v>0</v>
      </c>
      <c r="P20" s="319">
        <f t="shared" si="2"/>
        <v>180</v>
      </c>
      <c r="Q20" s="319">
        <f t="shared" si="3"/>
        <v>0</v>
      </c>
      <c r="S20" s="1097" t="s">
        <v>201</v>
      </c>
      <c r="T20" s="1097"/>
      <c r="V20" s="320">
        <v>44396</v>
      </c>
      <c r="W20" s="320">
        <v>44435</v>
      </c>
    </row>
    <row r="21" spans="2:23">
      <c r="B21" s="322" t="s">
        <v>672</v>
      </c>
      <c r="C21" s="311">
        <v>14</v>
      </c>
      <c r="D21" s="311">
        <v>25</v>
      </c>
      <c r="E21" s="311">
        <f t="shared" si="5"/>
        <v>350</v>
      </c>
      <c r="F21" s="311">
        <f t="shared" si="6"/>
        <v>350</v>
      </c>
      <c r="G21" s="311">
        <f t="shared" si="7"/>
        <v>100</v>
      </c>
      <c r="H21" s="311" t="s">
        <v>199</v>
      </c>
      <c r="I21" s="311" t="s">
        <v>199</v>
      </c>
      <c r="K21" s="311" t="s">
        <v>202</v>
      </c>
      <c r="L21" s="311" t="s">
        <v>202</v>
      </c>
      <c r="M21" s="311" t="s">
        <v>202</v>
      </c>
      <c r="N21" s="311">
        <v>0</v>
      </c>
      <c r="P21" s="319">
        <f t="shared" si="2"/>
        <v>450</v>
      </c>
      <c r="Q21" s="319">
        <f t="shared" si="3"/>
        <v>0</v>
      </c>
      <c r="S21" s="1097" t="s">
        <v>207</v>
      </c>
      <c r="T21" s="1097"/>
      <c r="V21" s="320">
        <v>44578</v>
      </c>
      <c r="W21" s="320">
        <v>44594</v>
      </c>
    </row>
    <row r="22" spans="2:23">
      <c r="B22" s="322" t="s">
        <v>673</v>
      </c>
      <c r="C22" s="311">
        <v>14</v>
      </c>
      <c r="D22" s="311">
        <v>50</v>
      </c>
      <c r="E22" s="311">
        <f t="shared" si="5"/>
        <v>700</v>
      </c>
      <c r="F22" s="311">
        <f t="shared" si="6"/>
        <v>700</v>
      </c>
      <c r="G22" s="311">
        <f t="shared" si="7"/>
        <v>200</v>
      </c>
      <c r="H22" s="311" t="s">
        <v>199</v>
      </c>
      <c r="I22" s="311" t="s">
        <v>199</v>
      </c>
      <c r="K22" s="311" t="s">
        <v>202</v>
      </c>
      <c r="L22" s="311" t="s">
        <v>202</v>
      </c>
      <c r="M22" s="311" t="s">
        <v>202</v>
      </c>
      <c r="N22" s="311">
        <v>0</v>
      </c>
      <c r="P22" s="319">
        <f t="shared" si="2"/>
        <v>900</v>
      </c>
      <c r="Q22" s="319">
        <f t="shared" si="3"/>
        <v>0</v>
      </c>
      <c r="S22" s="1097" t="s">
        <v>207</v>
      </c>
      <c r="T22" s="1097"/>
      <c r="V22" s="320">
        <v>44537</v>
      </c>
      <c r="W22" s="320">
        <v>44614</v>
      </c>
    </row>
    <row r="23" spans="2:23">
      <c r="B23" s="322" t="s">
        <v>674</v>
      </c>
      <c r="C23" s="311">
        <v>14</v>
      </c>
      <c r="D23" s="311">
        <v>30</v>
      </c>
      <c r="E23" s="311">
        <f t="shared" si="5"/>
        <v>420</v>
      </c>
      <c r="F23" s="311">
        <f t="shared" si="6"/>
        <v>420</v>
      </c>
      <c r="G23" s="311">
        <f t="shared" si="7"/>
        <v>120</v>
      </c>
      <c r="H23" s="311" t="s">
        <v>199</v>
      </c>
      <c r="I23" s="311" t="s">
        <v>199</v>
      </c>
      <c r="K23" s="311" t="s">
        <v>202</v>
      </c>
      <c r="L23" s="311" t="s">
        <v>202</v>
      </c>
      <c r="M23" s="311" t="s">
        <v>202</v>
      </c>
      <c r="N23" s="311">
        <v>0</v>
      </c>
      <c r="P23" s="319">
        <f t="shared" si="2"/>
        <v>540</v>
      </c>
      <c r="Q23" s="319">
        <f t="shared" si="3"/>
        <v>0</v>
      </c>
      <c r="S23" s="1097" t="s">
        <v>207</v>
      </c>
      <c r="T23" s="1097"/>
      <c r="V23" s="320">
        <v>44588</v>
      </c>
      <c r="W23" s="320">
        <v>44637</v>
      </c>
    </row>
    <row r="24" spans="2:23">
      <c r="B24" s="322" t="s">
        <v>675</v>
      </c>
      <c r="C24" s="311">
        <v>14</v>
      </c>
      <c r="D24" s="311">
        <v>5</v>
      </c>
      <c r="E24" s="311">
        <f t="shared" si="5"/>
        <v>70</v>
      </c>
      <c r="F24" s="311">
        <f t="shared" si="6"/>
        <v>70</v>
      </c>
      <c r="G24" s="311">
        <f t="shared" si="7"/>
        <v>20</v>
      </c>
      <c r="H24" s="311" t="s">
        <v>199</v>
      </c>
      <c r="I24" s="311" t="s">
        <v>199</v>
      </c>
      <c r="K24" s="311" t="s">
        <v>202</v>
      </c>
      <c r="L24" s="311" t="s">
        <v>202</v>
      </c>
      <c r="M24" s="311" t="s">
        <v>202</v>
      </c>
      <c r="N24" s="311">
        <v>0</v>
      </c>
      <c r="P24" s="319">
        <f t="shared" si="2"/>
        <v>90</v>
      </c>
      <c r="Q24" s="319">
        <f t="shared" si="3"/>
        <v>0</v>
      </c>
      <c r="S24" s="1097" t="s">
        <v>206</v>
      </c>
      <c r="T24" s="1097"/>
      <c r="V24" s="320">
        <v>44089</v>
      </c>
      <c r="W24" s="320">
        <v>44090</v>
      </c>
    </row>
    <row r="25" spans="2:23">
      <c r="B25" s="322"/>
      <c r="C25" s="311">
        <v>14</v>
      </c>
      <c r="D25" s="311">
        <v>10</v>
      </c>
      <c r="E25" s="311">
        <f t="shared" si="5"/>
        <v>140</v>
      </c>
      <c r="F25" s="311">
        <f t="shared" si="6"/>
        <v>140</v>
      </c>
      <c r="G25" s="311">
        <f t="shared" si="7"/>
        <v>40</v>
      </c>
      <c r="H25" s="311" t="s">
        <v>199</v>
      </c>
      <c r="I25" s="311" t="s">
        <v>199</v>
      </c>
      <c r="K25" s="311" t="s">
        <v>202</v>
      </c>
      <c r="L25" s="311" t="s">
        <v>202</v>
      </c>
      <c r="M25" s="311" t="s">
        <v>202</v>
      </c>
      <c r="N25" s="311">
        <v>0</v>
      </c>
      <c r="P25" s="319">
        <f t="shared" si="2"/>
        <v>180</v>
      </c>
      <c r="Q25" s="319">
        <f t="shared" si="3"/>
        <v>0</v>
      </c>
      <c r="S25" s="1097" t="s">
        <v>208</v>
      </c>
      <c r="T25" s="1097"/>
      <c r="V25" s="320">
        <v>44166</v>
      </c>
      <c r="W25" s="320">
        <v>44432</v>
      </c>
    </row>
    <row r="26" spans="2:23">
      <c r="B26" s="322" t="s">
        <v>676</v>
      </c>
      <c r="C26" s="311">
        <v>14</v>
      </c>
      <c r="D26" s="311">
        <v>18</v>
      </c>
      <c r="E26" s="311">
        <f t="shared" si="5"/>
        <v>252</v>
      </c>
      <c r="F26" s="311">
        <f t="shared" si="6"/>
        <v>252</v>
      </c>
      <c r="G26" s="311">
        <f t="shared" si="7"/>
        <v>72</v>
      </c>
      <c r="H26" s="311" t="s">
        <v>199</v>
      </c>
      <c r="I26" s="311" t="s">
        <v>199</v>
      </c>
      <c r="K26" s="311">
        <v>3</v>
      </c>
      <c r="L26" s="311">
        <v>2</v>
      </c>
      <c r="M26" s="311">
        <f>SUM(K26:L26)</f>
        <v>5</v>
      </c>
      <c r="N26" s="311">
        <v>0</v>
      </c>
      <c r="P26" s="319">
        <f t="shared" si="2"/>
        <v>324</v>
      </c>
      <c r="Q26" s="319">
        <f t="shared" si="3"/>
        <v>5</v>
      </c>
      <c r="S26" s="1097" t="s">
        <v>207</v>
      </c>
      <c r="T26" s="1097"/>
      <c r="V26" s="320">
        <f>W26</f>
        <v>44637</v>
      </c>
      <c r="W26" s="320">
        <f>MAX(W15:W25)</f>
        <v>44637</v>
      </c>
    </row>
    <row r="27" spans="2:23">
      <c r="B27" s="318"/>
      <c r="C27" s="311"/>
      <c r="D27" s="311"/>
      <c r="E27" s="311"/>
      <c r="F27" s="311"/>
      <c r="G27" s="311"/>
      <c r="H27" s="311"/>
      <c r="I27" s="311"/>
      <c r="K27" s="311"/>
      <c r="L27" s="311"/>
      <c r="M27" s="311"/>
      <c r="N27" s="311"/>
      <c r="P27" s="319"/>
      <c r="Q27" s="319"/>
      <c r="S27" s="321"/>
      <c r="T27" s="321"/>
      <c r="V27" s="320"/>
      <c r="W27" s="320"/>
    </row>
    <row r="28" spans="2:23">
      <c r="B28" s="318" t="s">
        <v>209</v>
      </c>
      <c r="C28" s="311"/>
      <c r="D28" s="311"/>
      <c r="E28" s="311"/>
      <c r="F28" s="311"/>
      <c r="G28" s="311"/>
      <c r="H28" s="311"/>
      <c r="I28" s="311"/>
      <c r="K28" s="311"/>
      <c r="L28" s="311"/>
      <c r="M28" s="311"/>
      <c r="N28" s="311"/>
      <c r="P28" s="319"/>
      <c r="Q28" s="319"/>
      <c r="S28" s="321"/>
      <c r="T28" s="321"/>
      <c r="V28" s="320"/>
      <c r="W28" s="320"/>
    </row>
    <row r="29" spans="2:23">
      <c r="B29" s="322" t="s">
        <v>677</v>
      </c>
      <c r="C29" s="311">
        <v>20</v>
      </c>
      <c r="D29" s="311">
        <v>70</v>
      </c>
      <c r="E29" s="311">
        <f t="shared" ref="E29:E32" si="9">C29*D29</f>
        <v>1400</v>
      </c>
      <c r="F29" s="311">
        <f t="shared" ref="F29:F32" si="10">E29</f>
        <v>1400</v>
      </c>
      <c r="G29" s="311">
        <f>ROUNDUP(C29/$G$38,0)*D29</f>
        <v>350</v>
      </c>
      <c r="H29" s="311">
        <v>8</v>
      </c>
      <c r="I29" s="311">
        <v>560</v>
      </c>
      <c r="K29" s="311">
        <v>13</v>
      </c>
      <c r="L29" s="311">
        <v>2</v>
      </c>
      <c r="M29" s="311">
        <f t="shared" ref="M29:M32" si="11">SUM(K29:L29)*2</f>
        <v>30</v>
      </c>
      <c r="N29" s="311">
        <v>3</v>
      </c>
      <c r="P29" s="319">
        <f t="shared" si="2"/>
        <v>1750</v>
      </c>
      <c r="Q29" s="319">
        <f t="shared" si="3"/>
        <v>593</v>
      </c>
      <c r="S29" s="1097" t="s">
        <v>210</v>
      </c>
      <c r="T29" s="1097"/>
      <c r="V29" s="320">
        <v>44285</v>
      </c>
      <c r="W29" s="320">
        <v>44501</v>
      </c>
    </row>
    <row r="30" spans="2:23">
      <c r="B30" s="322" t="s">
        <v>678</v>
      </c>
      <c r="C30" s="311">
        <v>6</v>
      </c>
      <c r="D30" s="311">
        <v>10</v>
      </c>
      <c r="E30" s="311">
        <f t="shared" si="9"/>
        <v>60</v>
      </c>
      <c r="F30" s="311">
        <f t="shared" si="10"/>
        <v>60</v>
      </c>
      <c r="G30" s="311">
        <f>ROUNDUP(C30/$G$38,0)*D30</f>
        <v>20</v>
      </c>
      <c r="H30" s="311">
        <v>8</v>
      </c>
      <c r="I30" s="311">
        <v>0</v>
      </c>
      <c r="K30" s="311">
        <v>2</v>
      </c>
      <c r="L30" s="311">
        <v>0</v>
      </c>
      <c r="M30" s="311">
        <f t="shared" si="11"/>
        <v>4</v>
      </c>
      <c r="N30" s="311">
        <v>2</v>
      </c>
      <c r="P30" s="319">
        <f t="shared" si="2"/>
        <v>80</v>
      </c>
      <c r="Q30" s="319">
        <f t="shared" si="3"/>
        <v>6</v>
      </c>
      <c r="S30" s="1097" t="s">
        <v>210</v>
      </c>
      <c r="T30" s="1097"/>
      <c r="V30" s="320">
        <v>44267</v>
      </c>
      <c r="W30" s="320">
        <v>44295</v>
      </c>
    </row>
    <row r="31" spans="2:23">
      <c r="B31" s="322" t="s">
        <v>679</v>
      </c>
      <c r="C31" s="311">
        <v>8</v>
      </c>
      <c r="D31" s="311">
        <v>15</v>
      </c>
      <c r="E31" s="311">
        <f t="shared" si="9"/>
        <v>120</v>
      </c>
      <c r="F31" s="311">
        <f t="shared" si="10"/>
        <v>120</v>
      </c>
      <c r="G31" s="311">
        <f>ROUNDUP(C31/$G$38,0)*D31</f>
        <v>30</v>
      </c>
      <c r="H31" s="311">
        <v>8</v>
      </c>
      <c r="I31" s="311">
        <v>0</v>
      </c>
      <c r="K31" s="311">
        <v>0</v>
      </c>
      <c r="L31" s="311">
        <v>0</v>
      </c>
      <c r="M31" s="311">
        <f t="shared" si="11"/>
        <v>0</v>
      </c>
      <c r="N31" s="311">
        <v>8</v>
      </c>
      <c r="P31" s="319">
        <f t="shared" si="2"/>
        <v>150</v>
      </c>
      <c r="Q31" s="319">
        <f t="shared" si="3"/>
        <v>8</v>
      </c>
      <c r="S31" s="1097" t="s">
        <v>210</v>
      </c>
      <c r="T31" s="1097"/>
      <c r="V31" s="320">
        <v>44502</v>
      </c>
      <c r="W31" s="320">
        <v>44533</v>
      </c>
    </row>
    <row r="32" spans="2:23">
      <c r="B32" s="322" t="s">
        <v>680</v>
      </c>
      <c r="C32" s="311">
        <v>6</v>
      </c>
      <c r="D32" s="311">
        <v>15</v>
      </c>
      <c r="E32" s="311">
        <f t="shared" si="9"/>
        <v>90</v>
      </c>
      <c r="F32" s="311">
        <f t="shared" si="10"/>
        <v>90</v>
      </c>
      <c r="G32" s="311">
        <f>ROUNDUP(C32/$G$38,0)*D32</f>
        <v>30</v>
      </c>
      <c r="H32" s="311">
        <v>8</v>
      </c>
      <c r="I32" s="311">
        <v>120</v>
      </c>
      <c r="K32" s="311">
        <v>4</v>
      </c>
      <c r="L32" s="311">
        <v>2</v>
      </c>
      <c r="M32" s="311">
        <f t="shared" si="11"/>
        <v>12</v>
      </c>
      <c r="N32" s="311">
        <v>0</v>
      </c>
      <c r="P32" s="319">
        <f t="shared" si="2"/>
        <v>120</v>
      </c>
      <c r="Q32" s="319">
        <f t="shared" si="3"/>
        <v>132</v>
      </c>
      <c r="S32" s="1097" t="s">
        <v>210</v>
      </c>
      <c r="T32" s="1097"/>
      <c r="V32" s="320">
        <v>44263</v>
      </c>
      <c r="W32" s="320">
        <v>44284</v>
      </c>
    </row>
    <row r="33" spans="2:23">
      <c r="B33" s="318"/>
      <c r="C33" s="311"/>
      <c r="D33" s="311"/>
      <c r="E33" s="311"/>
      <c r="F33" s="311"/>
      <c r="G33" s="311"/>
      <c r="H33" s="311"/>
      <c r="I33" s="311"/>
      <c r="K33" s="311"/>
      <c r="L33" s="311"/>
      <c r="M33" s="311"/>
      <c r="N33" s="311"/>
      <c r="P33" s="319"/>
      <c r="Q33" s="319"/>
      <c r="V33" s="320"/>
      <c r="W33" s="320"/>
    </row>
    <row r="34" spans="2:23">
      <c r="P34" s="324"/>
      <c r="Q34" s="324"/>
    </row>
    <row r="35" spans="2:23">
      <c r="F35" s="316">
        <f>SUM(F4:F33)</f>
        <v>8128</v>
      </c>
      <c r="G35" s="316">
        <f>SUM(G4:G33)</f>
        <v>2318</v>
      </c>
      <c r="I35" s="316">
        <f>SUM(I4:I33)</f>
        <v>680</v>
      </c>
      <c r="M35" s="316">
        <f>SUM(M4:M33)</f>
        <v>86</v>
      </c>
      <c r="N35" s="316">
        <f>SUM(N4:N33)</f>
        <v>15</v>
      </c>
      <c r="P35" s="325">
        <f>SUM(P4:P33)</f>
        <v>10446</v>
      </c>
      <c r="Q35" s="325">
        <f>SUM(Q4:Q33)</f>
        <v>781</v>
      </c>
    </row>
    <row r="36" spans="2:23">
      <c r="C36"/>
    </row>
    <row r="37" spans="2:23">
      <c r="B37" s="326" t="str">
        <f>G2</f>
        <v>Mob in Site</v>
      </c>
      <c r="C37" s="327"/>
      <c r="D37" s="327"/>
      <c r="E37" s="327"/>
      <c r="F37" s="327"/>
      <c r="G37" s="327"/>
    </row>
    <row r="38" spans="2:23">
      <c r="B38" s="328" t="s">
        <v>211</v>
      </c>
      <c r="C38" s="327"/>
      <c r="D38" s="327"/>
      <c r="E38" s="327"/>
      <c r="F38" s="327"/>
      <c r="G38" s="327">
        <v>4</v>
      </c>
    </row>
  </sheetData>
  <mergeCells count="27">
    <mergeCell ref="S30:T30"/>
    <mergeCell ref="S31:T31"/>
    <mergeCell ref="S32:T32"/>
    <mergeCell ref="S22:T22"/>
    <mergeCell ref="S23:T23"/>
    <mergeCell ref="S24:T24"/>
    <mergeCell ref="S25:T25"/>
    <mergeCell ref="S26:T26"/>
    <mergeCell ref="S29:T29"/>
    <mergeCell ref="S21:T21"/>
    <mergeCell ref="S7:T7"/>
    <mergeCell ref="S8:T8"/>
    <mergeCell ref="S9:T9"/>
    <mergeCell ref="S11:T11"/>
    <mergeCell ref="S14:T14"/>
    <mergeCell ref="S15:T15"/>
    <mergeCell ref="S16:T16"/>
    <mergeCell ref="S17:T17"/>
    <mergeCell ref="S18:T18"/>
    <mergeCell ref="S19:T19"/>
    <mergeCell ref="S20:T20"/>
    <mergeCell ref="S6:T6"/>
    <mergeCell ref="H2:I2"/>
    <mergeCell ref="K2:M2"/>
    <mergeCell ref="P2:Q2"/>
    <mergeCell ref="V2:W2"/>
    <mergeCell ref="S4:T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H675"/>
  <sheetViews>
    <sheetView topLeftCell="A25" workbookViewId="0">
      <selection activeCell="M26" sqref="M26:Q33"/>
    </sheetView>
  </sheetViews>
  <sheetFormatPr defaultColWidth="9.140625" defaultRowHeight="15" zeroHeight="1"/>
  <cols>
    <col min="1" max="1" width="3.42578125" style="329" customWidth="1"/>
    <col min="2" max="2" width="23.42578125" style="329" customWidth="1"/>
    <col min="3" max="3" width="12.5703125" style="329" hidden="1" customWidth="1"/>
    <col min="4" max="4" width="13.42578125" style="329" hidden="1" customWidth="1"/>
    <col min="5" max="6" width="11.5703125" style="329" hidden="1" customWidth="1"/>
    <col min="7" max="7" width="11.5703125" style="329" customWidth="1"/>
    <col min="8" max="8" width="12.7109375" style="329" customWidth="1"/>
    <col min="9" max="9" width="14.7109375" style="329" hidden="1" customWidth="1"/>
    <col min="10" max="10" width="11.85546875" style="329" hidden="1" customWidth="1"/>
    <col min="11" max="11" width="11.140625" style="329" hidden="1" customWidth="1"/>
    <col min="12" max="12" width="17.42578125" style="329" hidden="1" customWidth="1"/>
    <col min="13" max="13" width="44.140625" style="329" customWidth="1"/>
    <col min="14" max="14" width="16.28515625" style="331" hidden="1" customWidth="1"/>
    <col min="15" max="15" width="17.85546875" style="331" hidden="1" customWidth="1"/>
    <col min="16" max="16" width="30.7109375" style="331" bestFit="1" customWidth="1"/>
    <col min="17" max="17" width="15" style="331" bestFit="1" customWidth="1"/>
    <col min="18" max="18" width="27.85546875" style="332" hidden="1" customWidth="1"/>
    <col min="19" max="21" width="16.5703125" style="333" customWidth="1"/>
    <col min="22" max="22" width="50.85546875" style="333" bestFit="1" customWidth="1"/>
    <col min="23" max="39" width="0" style="333" hidden="1" customWidth="1"/>
    <col min="40" max="54" width="0" style="341" hidden="1" customWidth="1"/>
    <col min="55" max="16384" width="9.140625" style="341"/>
  </cols>
  <sheetData>
    <row r="1" spans="1:29" ht="33" hidden="1" customHeight="1" thickBot="1">
      <c r="B1" s="330" t="s">
        <v>212</v>
      </c>
      <c r="C1" s="1099" t="s">
        <v>213</v>
      </c>
      <c r="D1" s="1100"/>
      <c r="E1" s="1101"/>
    </row>
    <row r="2" spans="1:29" ht="12" hidden="1" customHeight="1" thickBot="1"/>
    <row r="3" spans="1:29" ht="12" hidden="1" customHeight="1">
      <c r="B3" s="1102" t="s">
        <v>214</v>
      </c>
      <c r="C3" s="1103"/>
      <c r="D3" s="1104"/>
      <c r="E3" s="1111" t="s">
        <v>215</v>
      </c>
      <c r="F3" s="1112"/>
      <c r="G3" s="1112"/>
      <c r="H3" s="1112"/>
      <c r="I3" s="1112"/>
      <c r="J3" s="1112"/>
      <c r="K3" s="1112"/>
      <c r="L3" s="1113"/>
    </row>
    <row r="4" spans="1:29" ht="12" hidden="1" customHeight="1">
      <c r="B4" s="1105"/>
      <c r="C4" s="1106"/>
      <c r="D4" s="1107"/>
      <c r="E4" s="1114"/>
      <c r="F4" s="1115"/>
      <c r="G4" s="1115"/>
      <c r="H4" s="1115"/>
      <c r="I4" s="1115"/>
      <c r="J4" s="1115"/>
      <c r="K4" s="1115"/>
      <c r="L4" s="1116"/>
    </row>
    <row r="5" spans="1:29" ht="12" hidden="1" customHeight="1" thickBot="1">
      <c r="B5" s="1108"/>
      <c r="C5" s="1109"/>
      <c r="D5" s="1110"/>
      <c r="E5" s="1117"/>
      <c r="F5" s="1118"/>
      <c r="G5" s="1118"/>
      <c r="H5" s="1118"/>
      <c r="I5" s="1118"/>
      <c r="J5" s="1118"/>
      <c r="K5" s="1118"/>
      <c r="L5" s="1119"/>
    </row>
    <row r="6" spans="1:29" ht="12" hidden="1" customHeight="1">
      <c r="B6" s="334"/>
      <c r="C6" s="334"/>
      <c r="D6" s="335"/>
      <c r="E6" s="334"/>
      <c r="I6" s="334"/>
      <c r="J6" s="334"/>
      <c r="K6" s="334"/>
      <c r="L6" s="334"/>
    </row>
    <row r="7" spans="1:29" ht="12" hidden="1" customHeight="1" thickBot="1">
      <c r="D7" s="334"/>
      <c r="E7" s="334"/>
      <c r="F7" s="334"/>
      <c r="G7" s="334"/>
      <c r="H7" s="334"/>
      <c r="I7" s="334"/>
      <c r="J7" s="334"/>
      <c r="K7" s="334"/>
      <c r="L7" s="334"/>
    </row>
    <row r="8" spans="1:29" ht="12" hidden="1" customHeight="1">
      <c r="B8" s="336" t="s">
        <v>216</v>
      </c>
      <c r="C8" s="337"/>
      <c r="D8" s="338"/>
      <c r="E8" s="338"/>
      <c r="F8" s="338"/>
      <c r="G8" s="338"/>
      <c r="H8" s="338"/>
      <c r="I8" s="338"/>
      <c r="J8" s="338"/>
      <c r="K8" s="338"/>
      <c r="L8" s="339"/>
    </row>
    <row r="9" spans="1:29" ht="12" hidden="1" customHeight="1">
      <c r="B9" s="1120" t="s">
        <v>217</v>
      </c>
      <c r="C9" s="1121"/>
      <c r="D9" s="1121"/>
      <c r="E9" s="1121"/>
      <c r="F9" s="1121"/>
      <c r="G9" s="1121" t="s">
        <v>218</v>
      </c>
      <c r="H9" s="1121"/>
      <c r="I9" s="1121"/>
      <c r="J9" s="1121"/>
      <c r="K9" s="1121" t="s">
        <v>219</v>
      </c>
      <c r="L9" s="1122"/>
    </row>
    <row r="10" spans="1:29" ht="12" hidden="1" customHeight="1">
      <c r="B10" s="1123" t="s">
        <v>220</v>
      </c>
      <c r="C10" s="1124"/>
      <c r="D10" s="1125"/>
      <c r="E10" s="1125"/>
      <c r="F10" s="1125"/>
      <c r="G10" s="1125"/>
      <c r="H10" s="1125"/>
      <c r="I10" s="1125"/>
      <c r="J10" s="1125"/>
      <c r="K10" s="1125"/>
      <c r="L10" s="1126"/>
    </row>
    <row r="11" spans="1:29" ht="12" hidden="1" customHeight="1">
      <c r="B11" s="1127" t="s">
        <v>221</v>
      </c>
      <c r="C11" s="1124"/>
      <c r="D11" s="1125"/>
      <c r="E11" s="1125"/>
      <c r="F11" s="1125"/>
      <c r="G11" s="1125" t="s">
        <v>222</v>
      </c>
      <c r="H11" s="1125"/>
      <c r="I11" s="1125"/>
      <c r="J11" s="1125"/>
      <c r="K11" s="1125"/>
      <c r="L11" s="1126"/>
    </row>
    <row r="12" spans="1:29" ht="12" hidden="1" customHeight="1">
      <c r="B12" s="1123"/>
      <c r="C12" s="1124"/>
      <c r="D12" s="1125"/>
      <c r="E12" s="1125"/>
      <c r="F12" s="1125"/>
      <c r="G12" s="1125"/>
      <c r="H12" s="1125"/>
      <c r="I12" s="1125"/>
      <c r="J12" s="1125"/>
      <c r="K12" s="1125"/>
      <c r="L12" s="1126"/>
    </row>
    <row r="13" spans="1:29" ht="12" hidden="1" customHeight="1">
      <c r="A13" s="334"/>
      <c r="B13" s="1123"/>
      <c r="C13" s="1124"/>
      <c r="D13" s="1125"/>
      <c r="E13" s="1125"/>
      <c r="F13" s="1125"/>
      <c r="G13" s="1125"/>
      <c r="H13" s="1125"/>
      <c r="I13" s="1125"/>
      <c r="J13" s="1125"/>
      <c r="K13" s="1125"/>
      <c r="L13" s="1126"/>
    </row>
    <row r="14" spans="1:29" ht="12" hidden="1" customHeight="1">
      <c r="A14" s="334"/>
      <c r="B14" s="1123"/>
      <c r="C14" s="1124"/>
      <c r="D14" s="1125"/>
      <c r="E14" s="1125"/>
      <c r="F14" s="1125"/>
      <c r="G14" s="1125"/>
      <c r="H14" s="1125"/>
      <c r="I14" s="1125"/>
      <c r="J14" s="1125"/>
      <c r="K14" s="1125"/>
      <c r="L14" s="1126"/>
    </row>
    <row r="15" spans="1:29" ht="12" hidden="1" customHeight="1">
      <c r="A15" s="334"/>
      <c r="B15" s="1123"/>
      <c r="C15" s="1124"/>
      <c r="D15" s="1125"/>
      <c r="E15" s="1125"/>
      <c r="F15" s="1125"/>
      <c r="G15" s="1125"/>
      <c r="H15" s="1125"/>
      <c r="I15" s="1125"/>
      <c r="J15" s="1125"/>
      <c r="K15" s="1125"/>
      <c r="L15" s="1126"/>
    </row>
    <row r="16" spans="1:29" ht="12" hidden="1" customHeight="1">
      <c r="A16" s="334"/>
      <c r="B16" s="1123"/>
      <c r="C16" s="1124"/>
      <c r="D16" s="1125"/>
      <c r="E16" s="1125"/>
      <c r="F16" s="1125"/>
      <c r="G16" s="1125"/>
      <c r="H16" s="1125"/>
      <c r="I16" s="1125"/>
      <c r="J16" s="1125"/>
      <c r="K16" s="1125"/>
      <c r="L16" s="1126"/>
      <c r="Y16" s="340"/>
      <c r="Z16" s="340"/>
      <c r="AA16" s="340"/>
      <c r="AB16" s="340"/>
      <c r="AC16" s="340"/>
    </row>
    <row r="17" spans="1:45" ht="12" hidden="1" customHeight="1">
      <c r="A17" s="334"/>
      <c r="B17" s="1123"/>
      <c r="C17" s="1124"/>
      <c r="D17" s="1125"/>
      <c r="E17" s="1125"/>
      <c r="F17" s="1125"/>
      <c r="G17" s="1125"/>
      <c r="H17" s="1125"/>
      <c r="I17" s="1125"/>
      <c r="J17" s="1125"/>
      <c r="K17" s="1125"/>
      <c r="L17" s="1126"/>
      <c r="Y17" s="340"/>
      <c r="Z17" s="340"/>
      <c r="AA17" s="340"/>
      <c r="AB17" s="340"/>
      <c r="AC17" s="340"/>
    </row>
    <row r="18" spans="1:45" ht="12" hidden="1" customHeight="1">
      <c r="A18" s="334"/>
      <c r="B18" s="1123"/>
      <c r="C18" s="1124"/>
      <c r="D18" s="1125"/>
      <c r="E18" s="1125"/>
      <c r="F18" s="1125"/>
      <c r="G18" s="1125"/>
      <c r="H18" s="1125"/>
      <c r="I18" s="1125"/>
      <c r="J18" s="1125"/>
      <c r="K18" s="1125"/>
      <c r="L18" s="1126"/>
    </row>
    <row r="19" spans="1:45" ht="12" hidden="1" customHeight="1">
      <c r="A19" s="334"/>
      <c r="B19" s="1123"/>
      <c r="C19" s="1124"/>
      <c r="D19" s="1125"/>
      <c r="E19" s="1125"/>
      <c r="F19" s="1125"/>
      <c r="G19" s="1125"/>
      <c r="H19" s="1125"/>
      <c r="I19" s="1125"/>
      <c r="J19" s="1125"/>
      <c r="K19" s="1125"/>
      <c r="L19" s="1126"/>
    </row>
    <row r="20" spans="1:45" ht="12" hidden="1" customHeight="1">
      <c r="A20" s="334"/>
      <c r="B20" s="1123"/>
      <c r="C20" s="1124"/>
      <c r="D20" s="1125"/>
      <c r="E20" s="1125"/>
      <c r="F20" s="1125"/>
      <c r="G20" s="1125"/>
      <c r="H20" s="1125"/>
      <c r="I20" s="1125"/>
      <c r="J20" s="1125"/>
      <c r="K20" s="1125"/>
      <c r="L20" s="1126"/>
    </row>
    <row r="21" spans="1:45" ht="12" hidden="1" customHeight="1">
      <c r="A21" s="334"/>
      <c r="B21" s="1123"/>
      <c r="C21" s="1124"/>
      <c r="D21" s="1125"/>
      <c r="E21" s="1125"/>
      <c r="F21" s="1125"/>
      <c r="G21" s="1125"/>
      <c r="H21" s="1125"/>
      <c r="I21" s="1125"/>
      <c r="J21" s="1125"/>
      <c r="K21" s="1125"/>
      <c r="L21" s="1126"/>
    </row>
    <row r="22" spans="1:45" ht="12" hidden="1" customHeight="1">
      <c r="A22" s="334"/>
      <c r="B22" s="1123"/>
      <c r="C22" s="1124"/>
      <c r="D22" s="1125"/>
      <c r="E22" s="1125"/>
      <c r="F22" s="1125"/>
      <c r="G22" s="1125"/>
      <c r="H22" s="1125"/>
      <c r="I22" s="1125"/>
      <c r="J22" s="1125"/>
      <c r="K22" s="1125"/>
      <c r="L22" s="1126"/>
    </row>
    <row r="23" spans="1:45" ht="12.75" hidden="1" customHeight="1" thickBot="1">
      <c r="A23" s="334"/>
      <c r="B23" s="1137"/>
      <c r="C23" s="1138"/>
      <c r="D23" s="1139"/>
      <c r="E23" s="1139"/>
      <c r="F23" s="1139"/>
      <c r="G23" s="1139"/>
      <c r="H23" s="1139"/>
      <c r="I23" s="1139"/>
      <c r="J23" s="1139"/>
      <c r="K23" s="1139"/>
      <c r="L23" s="1140"/>
    </row>
    <row r="24" spans="1:45" ht="15.75" hidden="1" customHeight="1">
      <c r="A24" s="334"/>
      <c r="B24" s="334"/>
      <c r="C24" s="334"/>
      <c r="D24" s="334"/>
      <c r="E24" s="334"/>
      <c r="F24" s="334"/>
      <c r="G24" s="334"/>
      <c r="H24" s="334"/>
      <c r="I24" s="334"/>
      <c r="J24" s="334"/>
      <c r="K24" s="334"/>
      <c r="L24" s="334"/>
    </row>
    <row r="25" spans="1:45" ht="12.75" customHeight="1" thickBot="1">
      <c r="A25" s="334"/>
      <c r="K25" s="342"/>
      <c r="L25" s="343"/>
    </row>
    <row r="26" spans="1:45" ht="15" customHeight="1" thickBot="1">
      <c r="A26" s="334"/>
      <c r="E26" s="1128" t="s">
        <v>223</v>
      </c>
      <c r="F26" s="1129"/>
      <c r="G26" s="1129"/>
      <c r="H26" s="1130"/>
      <c r="K26" s="342"/>
      <c r="L26" s="343"/>
      <c r="M26" s="344" t="s">
        <v>224</v>
      </c>
      <c r="N26" s="345"/>
      <c r="O26" s="345"/>
      <c r="P26" s="345" t="s">
        <v>225</v>
      </c>
      <c r="Q26" s="345" t="s">
        <v>226</v>
      </c>
    </row>
    <row r="27" spans="1:45" ht="15" customHeight="1" thickBot="1">
      <c r="A27" s="334"/>
      <c r="B27" s="1131" t="s">
        <v>227</v>
      </c>
      <c r="C27" s="1132"/>
      <c r="D27" s="1133" t="s">
        <v>12</v>
      </c>
      <c r="E27" s="346" t="s">
        <v>228</v>
      </c>
      <c r="F27" s="347" t="s">
        <v>229</v>
      </c>
      <c r="G27" s="346" t="s">
        <v>189</v>
      </c>
      <c r="H27" s="346" t="s">
        <v>230</v>
      </c>
      <c r="J27" s="348"/>
      <c r="M27" s="349" t="s">
        <v>54</v>
      </c>
      <c r="N27" s="350"/>
      <c r="O27" s="350"/>
      <c r="P27" s="351">
        <f>SUMIFS($Q$41:$Q$670,$P$41:$P$670,M27)+SUMIFS($T$41:$T$670,$P$41:$P$670,M27)</f>
        <v>73.166666666666671</v>
      </c>
      <c r="Q27" s="352">
        <f>SUMIFS($S$41:$S$670,$P$41:$P$670,M27)+SUMIFS($U$41:$U$670,$P$41:$P$670,M27)</f>
        <v>6</v>
      </c>
    </row>
    <row r="28" spans="1:45" ht="12" customHeight="1" thickBot="1">
      <c r="B28" s="1135" t="s">
        <v>231</v>
      </c>
      <c r="C28" s="1136"/>
      <c r="D28" s="1134"/>
      <c r="E28" s="353" t="s">
        <v>232</v>
      </c>
      <c r="F28" s="354" t="s">
        <v>233</v>
      </c>
      <c r="G28" s="353" t="s">
        <v>234</v>
      </c>
      <c r="H28" s="353" t="s">
        <v>235</v>
      </c>
      <c r="J28" s="355"/>
      <c r="M28" s="349" t="s">
        <v>48</v>
      </c>
      <c r="N28" s="350"/>
      <c r="O28" s="350"/>
      <c r="P28" s="351">
        <f t="shared" ref="P28:P35" si="0">SUMIFS($Q$41:$Q$670,$P$41:$P$670,M28)+SUMIFS($T$41:$T$670,$P$41:$P$670,M28)</f>
        <v>19.916666666666668</v>
      </c>
      <c r="Q28" s="352">
        <f t="shared" ref="Q28:Q35" si="1">SUMIFS($S$41:$S$670,$P$41:$P$670,M28)+SUMIFS($U$41:$U$670,$P$41:$P$670,M28)</f>
        <v>1</v>
      </c>
    </row>
    <row r="29" spans="1:45" ht="12" customHeight="1" thickBot="1">
      <c r="B29" s="1131" t="s">
        <v>236</v>
      </c>
      <c r="C29" s="1132"/>
      <c r="D29" s="356">
        <f>SUM(AJ:AJ)/1000</f>
        <v>3635.6409548293973</v>
      </c>
      <c r="E29" s="357">
        <f>SUM(AM42:AM575)/1000</f>
        <v>3238.4972893959866</v>
      </c>
      <c r="F29" s="357">
        <f>SUM(AN42:AN575)/1000</f>
        <v>376.90471543340971</v>
      </c>
      <c r="G29" s="357">
        <f>SUM(AO42:AO575)/1000</f>
        <v>20.238949999999999</v>
      </c>
      <c r="H29" s="357">
        <f>AJ73/1000</f>
        <v>0</v>
      </c>
      <c r="J29" s="358"/>
      <c r="M29" s="349" t="s">
        <v>49</v>
      </c>
      <c r="N29" s="350"/>
      <c r="O29" s="350"/>
      <c r="P29" s="351">
        <f t="shared" si="0"/>
        <v>340.125</v>
      </c>
      <c r="Q29" s="352">
        <f t="shared" si="1"/>
        <v>0</v>
      </c>
    </row>
    <row r="30" spans="1:45" ht="12" customHeight="1" thickBot="1">
      <c r="B30" s="1131" t="s">
        <v>237</v>
      </c>
      <c r="C30" s="1132"/>
      <c r="D30" s="357">
        <f>SUM(AK:AK)/1000</f>
        <v>25.874187912</v>
      </c>
      <c r="E30" s="357">
        <f>SUM(AS42:AS1575)/1000</f>
        <v>25.840800000000002</v>
      </c>
      <c r="F30" s="357">
        <f>SUM(AT42:AT1575)/1000</f>
        <v>3.3387911999999999E-2</v>
      </c>
      <c r="G30" s="357">
        <f>SUM(AU42:AU1575)/1000</f>
        <v>0</v>
      </c>
      <c r="H30" s="357">
        <f>AK74/1000</f>
        <v>0</v>
      </c>
      <c r="J30" s="358"/>
      <c r="K30" s="359"/>
      <c r="L30" s="359"/>
      <c r="M30" s="349" t="s">
        <v>50</v>
      </c>
      <c r="N30" s="350"/>
      <c r="O30" s="350"/>
      <c r="P30" s="351">
        <f t="shared" si="0"/>
        <v>540</v>
      </c>
      <c r="Q30" s="352">
        <f t="shared" si="1"/>
        <v>0</v>
      </c>
    </row>
    <row r="31" spans="1:45" ht="12" customHeight="1">
      <c r="B31" s="360"/>
      <c r="C31" s="360"/>
      <c r="F31" s="359"/>
      <c r="G31" s="359"/>
      <c r="H31" s="359"/>
      <c r="I31" s="359"/>
      <c r="J31" s="359"/>
      <c r="K31" s="359"/>
      <c r="L31" s="359"/>
      <c r="M31" s="349" t="s">
        <v>51</v>
      </c>
      <c r="N31" s="350"/>
      <c r="O31" s="350"/>
      <c r="P31" s="351">
        <f t="shared" si="0"/>
        <v>10.3375</v>
      </c>
      <c r="Q31" s="352">
        <f t="shared" si="1"/>
        <v>0</v>
      </c>
    </row>
    <row r="32" spans="1:45" ht="12" customHeight="1">
      <c r="B32" s="360" t="s">
        <v>238</v>
      </c>
      <c r="C32" s="360"/>
      <c r="E32" s="361"/>
      <c r="F32" s="359"/>
      <c r="G32" s="359"/>
      <c r="H32" s="359"/>
      <c r="I32" s="359"/>
      <c r="J32" s="359"/>
      <c r="K32" s="359"/>
      <c r="L32" s="359"/>
      <c r="M32" s="349" t="s">
        <v>52</v>
      </c>
      <c r="N32" s="350"/>
      <c r="O32" s="350"/>
      <c r="P32" s="351">
        <f t="shared" si="0"/>
        <v>41.5</v>
      </c>
      <c r="Q32" s="352">
        <f t="shared" si="1"/>
        <v>0</v>
      </c>
      <c r="AM32" s="333" t="s">
        <v>239</v>
      </c>
      <c r="AS32" s="341" t="s">
        <v>240</v>
      </c>
    </row>
    <row r="33" spans="2:49" ht="12" customHeight="1">
      <c r="B33" s="360"/>
      <c r="C33" s="360"/>
      <c r="E33" s="361"/>
      <c r="F33" s="359"/>
      <c r="G33" s="359"/>
      <c r="H33" s="359"/>
      <c r="I33" s="359"/>
      <c r="J33" s="359"/>
      <c r="K33" s="359"/>
      <c r="L33" s="359"/>
      <c r="M33" s="349" t="s">
        <v>55</v>
      </c>
      <c r="N33" s="350"/>
      <c r="O33" s="350"/>
      <c r="P33" s="351">
        <f t="shared" si="0"/>
        <v>99.515000000000001</v>
      </c>
      <c r="Q33" s="352">
        <f t="shared" si="1"/>
        <v>4</v>
      </c>
    </row>
    <row r="34" spans="2:49" ht="12" customHeight="1">
      <c r="B34" s="360"/>
      <c r="C34" s="360"/>
      <c r="E34" s="361"/>
      <c r="F34" s="359"/>
      <c r="G34" s="359"/>
      <c r="H34" s="359"/>
      <c r="I34" s="359"/>
      <c r="J34" s="359"/>
      <c r="K34" s="359"/>
      <c r="L34" s="359"/>
      <c r="M34" s="349" t="s">
        <v>53</v>
      </c>
      <c r="N34" s="350"/>
      <c r="O34" s="350"/>
      <c r="P34" s="351">
        <f t="shared" si="0"/>
        <v>1857.0677083333335</v>
      </c>
      <c r="Q34" s="352">
        <f t="shared" si="1"/>
        <v>4</v>
      </c>
    </row>
    <row r="35" spans="2:49" ht="12" customHeight="1">
      <c r="B35" s="360"/>
      <c r="C35" s="360"/>
      <c r="E35" s="361"/>
      <c r="F35" s="359"/>
      <c r="G35" s="359"/>
      <c r="H35" s="359"/>
      <c r="I35" s="359"/>
      <c r="J35" s="359"/>
      <c r="K35" s="359"/>
      <c r="L35" s="359"/>
      <c r="M35" s="349" t="s">
        <v>56</v>
      </c>
      <c r="N35" s="350"/>
      <c r="O35" s="350"/>
      <c r="P35" s="351">
        <f t="shared" si="0"/>
        <v>925.66666666666674</v>
      </c>
      <c r="Q35" s="352">
        <f t="shared" si="1"/>
        <v>0</v>
      </c>
    </row>
    <row r="36" spans="2:49" ht="12" customHeight="1" thickBot="1"/>
    <row r="37" spans="2:49" ht="12" customHeight="1" thickBot="1">
      <c r="B37" s="360" t="s">
        <v>241</v>
      </c>
      <c r="C37" s="360"/>
      <c r="Q37" s="362" t="s">
        <v>242</v>
      </c>
      <c r="Y37" s="333" t="s">
        <v>232</v>
      </c>
      <c r="Z37" s="333" t="s">
        <v>232</v>
      </c>
      <c r="AC37" s="333" t="s">
        <v>233</v>
      </c>
      <c r="AD37" s="333" t="s">
        <v>234</v>
      </c>
      <c r="AE37" s="333" t="s">
        <v>235</v>
      </c>
      <c r="AF37" s="333" t="s">
        <v>243</v>
      </c>
      <c r="AM37" s="346" t="s">
        <v>228</v>
      </c>
      <c r="AN37" s="347" t="s">
        <v>229</v>
      </c>
      <c r="AO37" s="346" t="s">
        <v>189</v>
      </c>
      <c r="AP37" s="346" t="s">
        <v>230</v>
      </c>
      <c r="AQ37" s="363" t="s">
        <v>244</v>
      </c>
      <c r="AS37" s="346" t="s">
        <v>228</v>
      </c>
      <c r="AT37" s="347" t="s">
        <v>229</v>
      </c>
      <c r="AU37" s="346" t="s">
        <v>189</v>
      </c>
      <c r="AV37" s="346" t="s">
        <v>230</v>
      </c>
      <c r="AW37" s="363" t="s">
        <v>244</v>
      </c>
    </row>
    <row r="38" spans="2:49" ht="12.75" customHeight="1" thickBot="1">
      <c r="Q38" s="364">
        <v>8</v>
      </c>
      <c r="Y38" s="333" t="s">
        <v>245</v>
      </c>
      <c r="Z38" s="333" t="s">
        <v>245</v>
      </c>
      <c r="AM38" s="353" t="s">
        <v>232</v>
      </c>
      <c r="AN38" s="354" t="s">
        <v>233</v>
      </c>
      <c r="AO38" s="353" t="s">
        <v>234</v>
      </c>
      <c r="AP38" s="353" t="s">
        <v>235</v>
      </c>
      <c r="AQ38" s="353" t="s">
        <v>246</v>
      </c>
      <c r="AS38" s="353" t="s">
        <v>232</v>
      </c>
      <c r="AT38" s="354" t="s">
        <v>233</v>
      </c>
      <c r="AU38" s="353" t="s">
        <v>234</v>
      </c>
      <c r="AV38" s="353" t="s">
        <v>235</v>
      </c>
      <c r="AW38" s="353" t="s">
        <v>246</v>
      </c>
    </row>
    <row r="39" spans="2:49" ht="12.75" customHeight="1" thickBot="1">
      <c r="Q39" s="1144" t="s">
        <v>247</v>
      </c>
      <c r="R39" s="1144"/>
      <c r="S39" s="1144"/>
      <c r="T39" s="1145" t="s">
        <v>248</v>
      </c>
      <c r="U39" s="1145"/>
      <c r="AM39" s="365"/>
      <c r="AN39" s="365"/>
      <c r="AO39" s="365"/>
      <c r="AP39" s="365"/>
      <c r="AQ39" s="365"/>
      <c r="AS39" s="365"/>
      <c r="AT39" s="365"/>
      <c r="AU39" s="365"/>
      <c r="AV39" s="365"/>
      <c r="AW39" s="365"/>
    </row>
    <row r="40" spans="2:49" ht="12" customHeight="1" thickBot="1">
      <c r="B40" s="1146" t="s">
        <v>249</v>
      </c>
      <c r="C40" s="1147"/>
      <c r="D40" s="1148"/>
      <c r="E40" s="1148"/>
      <c r="F40" s="1148"/>
      <c r="G40" s="366"/>
      <c r="H40" s="366"/>
      <c r="I40" s="367" t="s">
        <v>250</v>
      </c>
      <c r="J40" s="1149" t="s">
        <v>251</v>
      </c>
      <c r="K40" s="1150"/>
      <c r="L40" s="367" t="s">
        <v>244</v>
      </c>
      <c r="M40" s="368" t="s">
        <v>252</v>
      </c>
      <c r="N40" s="369" t="s">
        <v>253</v>
      </c>
      <c r="O40" s="369" t="s">
        <v>254</v>
      </c>
      <c r="P40" s="370" t="s">
        <v>224</v>
      </c>
      <c r="Q40" s="371" t="s">
        <v>225</v>
      </c>
      <c r="S40" s="370" t="s">
        <v>226</v>
      </c>
      <c r="T40" s="371" t="s">
        <v>225</v>
      </c>
      <c r="U40" s="370" t="s">
        <v>226</v>
      </c>
      <c r="V40" s="370" t="s">
        <v>255</v>
      </c>
      <c r="Y40" s="333" t="s">
        <v>256</v>
      </c>
      <c r="Z40" s="333" t="s">
        <v>256</v>
      </c>
      <c r="AA40" s="333" t="s">
        <v>257</v>
      </c>
      <c r="AB40" s="333" t="s">
        <v>258</v>
      </c>
      <c r="AC40" s="333" t="s">
        <v>259</v>
      </c>
      <c r="AD40" s="333" t="s">
        <v>189</v>
      </c>
      <c r="AG40" s="372" t="s">
        <v>260</v>
      </c>
      <c r="AH40" s="372" t="s">
        <v>261</v>
      </c>
    </row>
    <row r="41" spans="2:49" ht="12" customHeight="1" thickBot="1">
      <c r="B41" s="373" t="s">
        <v>262</v>
      </c>
      <c r="C41" s="1151" t="s">
        <v>263</v>
      </c>
      <c r="D41" s="1152"/>
      <c r="E41" s="1152"/>
      <c r="F41" s="1153"/>
      <c r="G41" s="374" t="s">
        <v>264</v>
      </c>
      <c r="H41" s="375" t="s">
        <v>265</v>
      </c>
      <c r="I41" s="376" t="s">
        <v>266</v>
      </c>
      <c r="J41" s="377" t="s">
        <v>266</v>
      </c>
      <c r="K41" s="375" t="s">
        <v>267</v>
      </c>
      <c r="L41" s="375" t="s">
        <v>266</v>
      </c>
      <c r="M41" s="378"/>
      <c r="N41" s="379"/>
      <c r="O41" s="380"/>
      <c r="P41" s="350"/>
      <c r="Q41" s="350"/>
      <c r="R41" s="381" t="s">
        <v>45</v>
      </c>
      <c r="S41" s="350"/>
      <c r="T41" s="350"/>
      <c r="U41" s="350"/>
      <c r="V41" s="350"/>
      <c r="W41" s="333" t="s">
        <v>268</v>
      </c>
      <c r="X41" s="333" t="s">
        <v>269</v>
      </c>
      <c r="Y41" s="333" t="s">
        <v>270</v>
      </c>
      <c r="Z41" s="333" t="s">
        <v>271</v>
      </c>
      <c r="AA41" s="333" t="s">
        <v>272</v>
      </c>
      <c r="AB41" s="333" t="s">
        <v>273</v>
      </c>
      <c r="AC41" s="333" t="s">
        <v>274</v>
      </c>
      <c r="AD41" s="333" t="s">
        <v>274</v>
      </c>
      <c r="AG41" s="372" t="s">
        <v>274</v>
      </c>
      <c r="AH41" s="372" t="s">
        <v>274</v>
      </c>
      <c r="AI41" s="333" t="s">
        <v>12</v>
      </c>
      <c r="AJ41" s="333" t="s">
        <v>275</v>
      </c>
      <c r="AK41" s="333" t="s">
        <v>276</v>
      </c>
    </row>
    <row r="42" spans="2:49" ht="12" customHeight="1">
      <c r="B42" s="382" t="s">
        <v>277</v>
      </c>
      <c r="C42" s="1154" t="s">
        <v>278</v>
      </c>
      <c r="D42" s="1155"/>
      <c r="E42" s="1155"/>
      <c r="F42" s="1156"/>
      <c r="G42" s="383">
        <v>2</v>
      </c>
      <c r="H42" s="384" t="s">
        <v>562</v>
      </c>
      <c r="I42" s="385" t="s">
        <v>279</v>
      </c>
      <c r="J42" s="386" t="s">
        <v>280</v>
      </c>
      <c r="K42" s="387"/>
      <c r="L42" s="388" t="s">
        <v>281</v>
      </c>
      <c r="M42" s="389" t="s">
        <v>282</v>
      </c>
      <c r="N42" s="390">
        <f>AJ42</f>
        <v>92158.703116799996</v>
      </c>
      <c r="O42" s="391">
        <f>AK42</f>
        <v>0</v>
      </c>
      <c r="P42" s="392" t="s">
        <v>54</v>
      </c>
      <c r="Q42" s="393">
        <v>6</v>
      </c>
      <c r="R42" s="381" t="s">
        <v>48</v>
      </c>
      <c r="S42" s="393"/>
      <c r="T42" s="393"/>
      <c r="U42" s="393"/>
      <c r="V42" s="393" t="s">
        <v>283</v>
      </c>
      <c r="W42" s="394" t="s">
        <v>603</v>
      </c>
      <c r="X42" s="333">
        <v>171504</v>
      </c>
      <c r="Y42" s="333">
        <v>86889.8</v>
      </c>
      <c r="Z42" s="333">
        <v>0</v>
      </c>
      <c r="AA42" s="395">
        <v>41160960</v>
      </c>
      <c r="AB42" s="333" t="s">
        <v>354</v>
      </c>
      <c r="AC42" s="333">
        <v>5158.7031167999994</v>
      </c>
      <c r="AD42" s="333">
        <v>110.2</v>
      </c>
      <c r="AG42" s="396">
        <v>4.2989192639999994</v>
      </c>
      <c r="AH42" s="396">
        <v>0</v>
      </c>
      <c r="AI42" s="333">
        <f t="shared" ref="AI42:AI69" si="2">Y42+Z42+AC42+AD42</f>
        <v>92158.703116799996</v>
      </c>
      <c r="AJ42" s="333">
        <f>IF(I42="New",AI42,IF(I42="Refurbishment",(Y42*0.333)+Z42+AC42+AD42,IF(I42="",AI42,IF(I42="--Source--",AI42,0))))</f>
        <v>92158.703116799996</v>
      </c>
      <c r="AK42" s="333">
        <f>IF(I42="Refurbishment",(Y42*0.667),IF(I42="New",0,IF(I42="--Source--",0,IF(I42="",0,AI42))))</f>
        <v>0</v>
      </c>
      <c r="AM42" s="333">
        <f t="shared" ref="AM42:AM69" si="3">IF(OR(I42="New",I42="",I42="--Source--"),Y42+Z42,IF(I42="Refurbishment",Y42*(1/3),0))</f>
        <v>86889.8</v>
      </c>
      <c r="AN42" s="341">
        <f t="shared" ref="AN42:AN69" si="4">IF(OR(I42="New",I42="",I42="--Source--"),AC42,IF(I42="Refurbishment",AC42,0))</f>
        <v>5158.7031167999994</v>
      </c>
      <c r="AO42" s="341">
        <f t="shared" ref="AO42:AO69" si="5">IF(OR(I42="New",I42="",I42="--Source--"),AD42,IF(I42="Refurbishment",AD42,0))</f>
        <v>110.2</v>
      </c>
      <c r="AS42" s="341">
        <f t="shared" ref="AS42:AS69" si="6">IF(I42="Reused from onsite",Y42+Z42,IF(I42="Refurbishment",Y42*(2/3),0))</f>
        <v>0</v>
      </c>
      <c r="AT42" s="341">
        <f t="shared" ref="AT42:AT69" si="7">IF(I42="Reused from onsite",AC42,IF(I42="Refurbishment",0,0))</f>
        <v>0</v>
      </c>
      <c r="AU42" s="341">
        <f t="shared" ref="AU42:AU69" si="8">IF(I42="Reused from onsite",AD42,IF(I42="Refurbishment",0,0))</f>
        <v>0</v>
      </c>
    </row>
    <row r="43" spans="2:49" ht="12" customHeight="1">
      <c r="B43" s="397" t="s">
        <v>277</v>
      </c>
      <c r="C43" s="1141" t="s">
        <v>284</v>
      </c>
      <c r="D43" s="1142"/>
      <c r="E43" s="1142"/>
      <c r="F43" s="1143"/>
      <c r="G43" s="398">
        <v>6</v>
      </c>
      <c r="H43" s="399" t="s">
        <v>562</v>
      </c>
      <c r="I43" s="400" t="s">
        <v>279</v>
      </c>
      <c r="J43" s="401" t="s">
        <v>280</v>
      </c>
      <c r="K43" s="402"/>
      <c r="L43" s="403" t="s">
        <v>281</v>
      </c>
      <c r="M43" s="404" t="s">
        <v>285</v>
      </c>
      <c r="N43" s="405">
        <f t="shared" ref="N43:P69" si="9">AJ43</f>
        <v>43517.487892800003</v>
      </c>
      <c r="O43" s="406">
        <f t="shared" si="9"/>
        <v>0</v>
      </c>
      <c r="P43" s="392" t="s">
        <v>54</v>
      </c>
      <c r="Q43" s="393">
        <v>6</v>
      </c>
      <c r="R43" s="381" t="s">
        <v>49</v>
      </c>
      <c r="S43" s="393"/>
      <c r="T43" s="393"/>
      <c r="U43" s="393"/>
      <c r="V43" s="393" t="s">
        <v>286</v>
      </c>
      <c r="W43" s="394" t="s">
        <v>604</v>
      </c>
      <c r="X43" s="333">
        <v>6178</v>
      </c>
      <c r="Y43" s="333">
        <v>42960</v>
      </c>
      <c r="Z43" s="333">
        <v>0</v>
      </c>
      <c r="AA43" s="395">
        <v>4448160</v>
      </c>
      <c r="AB43" s="333" t="s">
        <v>354</v>
      </c>
      <c r="AC43" s="333">
        <v>557.48789279999994</v>
      </c>
      <c r="AD43" s="333">
        <v>0</v>
      </c>
      <c r="AG43" s="396">
        <v>0.46457324399999994</v>
      </c>
      <c r="AH43" s="396">
        <v>0</v>
      </c>
      <c r="AI43" s="333">
        <f t="shared" si="2"/>
        <v>43517.487892800003</v>
      </c>
      <c r="AJ43" s="333">
        <f t="shared" ref="AJ43:AJ69" si="10">IF(I43="New",AI43,IF(I43="Refurbishment ",(Y43*0.333)+Z43+AC43+AD43,IF(I43="",AI43,IF(I43="--Source--",AI43,0))))</f>
        <v>43517.487892800003</v>
      </c>
      <c r="AK43" s="333">
        <f t="shared" ref="AK43:AK69" si="11">IF(I43="Refurbishment ",(Y43*0.667),IF(I43="New",0,IF(I43="--Source--",0,IF(I43="",0,AI43))))</f>
        <v>0</v>
      </c>
      <c r="AM43" s="333">
        <f t="shared" si="3"/>
        <v>42960</v>
      </c>
      <c r="AN43" s="341">
        <f t="shared" si="4"/>
        <v>557.48789279999994</v>
      </c>
      <c r="AO43" s="341">
        <f t="shared" si="5"/>
        <v>0</v>
      </c>
      <c r="AS43" s="341">
        <f t="shared" si="6"/>
        <v>0</v>
      </c>
      <c r="AT43" s="341">
        <f t="shared" si="7"/>
        <v>0</v>
      </c>
      <c r="AU43" s="341">
        <f t="shared" si="8"/>
        <v>0</v>
      </c>
    </row>
    <row r="44" spans="2:49" ht="12" customHeight="1">
      <c r="B44" s="397" t="s">
        <v>277</v>
      </c>
      <c r="C44" s="1141" t="s">
        <v>287</v>
      </c>
      <c r="D44" s="1142"/>
      <c r="E44" s="1142"/>
      <c r="F44" s="1143"/>
      <c r="G44" s="407">
        <v>6</v>
      </c>
      <c r="H44" s="399" t="s">
        <v>562</v>
      </c>
      <c r="I44" s="400" t="s">
        <v>279</v>
      </c>
      <c r="J44" s="401" t="s">
        <v>280</v>
      </c>
      <c r="K44" s="402"/>
      <c r="L44" s="403" t="s">
        <v>281</v>
      </c>
      <c r="M44" s="404" t="s">
        <v>288</v>
      </c>
      <c r="N44" s="405">
        <f t="shared" si="9"/>
        <v>69173.978092799996</v>
      </c>
      <c r="O44" s="406">
        <f t="shared" si="9"/>
        <v>0</v>
      </c>
      <c r="P44" s="392" t="s">
        <v>54</v>
      </c>
      <c r="Q44" s="393">
        <v>6</v>
      </c>
      <c r="R44" s="381" t="s">
        <v>50</v>
      </c>
      <c r="S44" s="393"/>
      <c r="T44" s="393"/>
      <c r="U44" s="393"/>
      <c r="V44" s="393" t="s">
        <v>286</v>
      </c>
      <c r="W44" s="394" t="s">
        <v>605</v>
      </c>
      <c r="X44" s="333">
        <v>1928</v>
      </c>
      <c r="Y44" s="333">
        <v>69000</v>
      </c>
      <c r="Z44" s="333">
        <v>0</v>
      </c>
      <c r="AA44" s="395">
        <v>1388160</v>
      </c>
      <c r="AB44" s="333" t="s">
        <v>354</v>
      </c>
      <c r="AC44" s="333">
        <v>173.97809279999998</v>
      </c>
      <c r="AD44" s="333">
        <v>0</v>
      </c>
      <c r="AG44" s="396">
        <v>0.144981744</v>
      </c>
      <c r="AH44" s="396">
        <v>0</v>
      </c>
      <c r="AI44" s="333">
        <f t="shared" si="2"/>
        <v>69173.978092799996</v>
      </c>
      <c r="AJ44" s="333">
        <f t="shared" si="10"/>
        <v>69173.978092799996</v>
      </c>
      <c r="AK44" s="333">
        <f t="shared" si="11"/>
        <v>0</v>
      </c>
      <c r="AM44" s="333">
        <f t="shared" si="3"/>
        <v>69000</v>
      </c>
      <c r="AN44" s="341">
        <f t="shared" si="4"/>
        <v>173.97809279999998</v>
      </c>
      <c r="AO44" s="341">
        <f t="shared" si="5"/>
        <v>0</v>
      </c>
      <c r="AS44" s="341">
        <f t="shared" si="6"/>
        <v>0</v>
      </c>
      <c r="AT44" s="341">
        <f t="shared" si="7"/>
        <v>0</v>
      </c>
      <c r="AU44" s="341">
        <f t="shared" si="8"/>
        <v>0</v>
      </c>
    </row>
    <row r="45" spans="2:49" ht="12" customHeight="1">
      <c r="B45" s="397" t="s">
        <v>277</v>
      </c>
      <c r="C45" s="1141" t="s">
        <v>289</v>
      </c>
      <c r="D45" s="1142"/>
      <c r="E45" s="1142"/>
      <c r="F45" s="1143"/>
      <c r="G45" s="407">
        <v>6</v>
      </c>
      <c r="H45" s="399" t="s">
        <v>562</v>
      </c>
      <c r="I45" s="400" t="s">
        <v>279</v>
      </c>
      <c r="J45" s="401" t="s">
        <v>280</v>
      </c>
      <c r="K45" s="402"/>
      <c r="L45" s="403" t="s">
        <v>281</v>
      </c>
      <c r="M45" s="404" t="s">
        <v>290</v>
      </c>
      <c r="N45" s="405">
        <f t="shared" si="9"/>
        <v>3968.2607423999998</v>
      </c>
      <c r="O45" s="406">
        <f t="shared" si="9"/>
        <v>0</v>
      </c>
      <c r="P45" s="392" t="s">
        <v>54</v>
      </c>
      <c r="Q45" s="393">
        <v>6</v>
      </c>
      <c r="R45" s="381" t="s">
        <v>51</v>
      </c>
      <c r="S45" s="393"/>
      <c r="T45" s="393"/>
      <c r="U45" s="393"/>
      <c r="V45" s="393" t="s">
        <v>286</v>
      </c>
      <c r="W45" s="394" t="s">
        <v>606</v>
      </c>
      <c r="X45" s="333">
        <v>424</v>
      </c>
      <c r="Y45" s="333">
        <v>3930</v>
      </c>
      <c r="Z45" s="333">
        <v>0</v>
      </c>
      <c r="AA45" s="395">
        <v>305280</v>
      </c>
      <c r="AB45" s="333" t="s">
        <v>354</v>
      </c>
      <c r="AC45" s="333">
        <v>38.260742399999998</v>
      </c>
      <c r="AD45" s="333">
        <v>0</v>
      </c>
      <c r="AG45" s="396">
        <v>3.1883952E-2</v>
      </c>
      <c r="AH45" s="396">
        <v>0</v>
      </c>
      <c r="AI45" s="333">
        <f t="shared" si="2"/>
        <v>3968.2607423999998</v>
      </c>
      <c r="AJ45" s="333">
        <f t="shared" si="10"/>
        <v>3968.2607423999998</v>
      </c>
      <c r="AK45" s="333">
        <f t="shared" si="11"/>
        <v>0</v>
      </c>
      <c r="AM45" s="333">
        <f t="shared" si="3"/>
        <v>3930</v>
      </c>
      <c r="AN45" s="341">
        <f t="shared" si="4"/>
        <v>38.260742399999998</v>
      </c>
      <c r="AO45" s="341">
        <f t="shared" si="5"/>
        <v>0</v>
      </c>
      <c r="AS45" s="341">
        <f t="shared" si="6"/>
        <v>0</v>
      </c>
      <c r="AT45" s="341">
        <f t="shared" si="7"/>
        <v>0</v>
      </c>
      <c r="AU45" s="341">
        <f t="shared" si="8"/>
        <v>0</v>
      </c>
    </row>
    <row r="46" spans="2:49" ht="12" customHeight="1">
      <c r="B46" s="397" t="s">
        <v>277</v>
      </c>
      <c r="C46" s="1141" t="s">
        <v>291</v>
      </c>
      <c r="D46" s="1142"/>
      <c r="E46" s="1142"/>
      <c r="F46" s="1143"/>
      <c r="G46" s="407">
        <v>6</v>
      </c>
      <c r="H46" s="399" t="s">
        <v>562</v>
      </c>
      <c r="I46" s="400" t="s">
        <v>279</v>
      </c>
      <c r="J46" s="401" t="s">
        <v>280</v>
      </c>
      <c r="K46" s="402"/>
      <c r="L46" s="403" t="s">
        <v>281</v>
      </c>
      <c r="M46" s="408" t="s">
        <v>292</v>
      </c>
      <c r="N46" s="405">
        <f t="shared" si="9"/>
        <v>13414.74948</v>
      </c>
      <c r="O46" s="406">
        <f t="shared" si="9"/>
        <v>0</v>
      </c>
      <c r="P46" s="392" t="s">
        <v>54</v>
      </c>
      <c r="Q46" s="393">
        <v>6</v>
      </c>
      <c r="R46" s="381" t="s">
        <v>52</v>
      </c>
      <c r="S46" s="393"/>
      <c r="T46" s="393"/>
      <c r="U46" s="393"/>
      <c r="V46" s="393" t="s">
        <v>286</v>
      </c>
      <c r="W46" s="394" t="s">
        <v>607</v>
      </c>
      <c r="X46" s="333">
        <v>1050</v>
      </c>
      <c r="Y46" s="333">
        <v>13320</v>
      </c>
      <c r="Z46" s="333">
        <v>0</v>
      </c>
      <c r="AA46" s="395">
        <v>756000</v>
      </c>
      <c r="AB46" s="333" t="s">
        <v>354</v>
      </c>
      <c r="AC46" s="333">
        <v>94.749479999999991</v>
      </c>
      <c r="AD46" s="333">
        <v>0</v>
      </c>
      <c r="AG46" s="396">
        <v>7.8957899999999998E-2</v>
      </c>
      <c r="AH46" s="396">
        <v>0</v>
      </c>
      <c r="AI46" s="333">
        <f t="shared" si="2"/>
        <v>13414.74948</v>
      </c>
      <c r="AJ46" s="333">
        <f t="shared" si="10"/>
        <v>13414.74948</v>
      </c>
      <c r="AK46" s="333">
        <f t="shared" si="11"/>
        <v>0</v>
      </c>
      <c r="AM46" s="333">
        <f t="shared" si="3"/>
        <v>13320</v>
      </c>
      <c r="AN46" s="341">
        <f t="shared" si="4"/>
        <v>94.749479999999991</v>
      </c>
      <c r="AO46" s="341">
        <f t="shared" si="5"/>
        <v>0</v>
      </c>
      <c r="AS46" s="341">
        <f t="shared" si="6"/>
        <v>0</v>
      </c>
      <c r="AT46" s="341">
        <f t="shared" si="7"/>
        <v>0</v>
      </c>
      <c r="AU46" s="341">
        <f t="shared" si="8"/>
        <v>0</v>
      </c>
    </row>
    <row r="47" spans="2:49" ht="12" hidden="1" customHeight="1" thickBot="1">
      <c r="B47" s="397" t="s">
        <v>293</v>
      </c>
      <c r="C47" s="1141" t="s">
        <v>294</v>
      </c>
      <c r="D47" s="1142"/>
      <c r="E47" s="1142"/>
      <c r="F47" s="1143"/>
      <c r="G47" s="407"/>
      <c r="H47" s="399" t="s">
        <v>562</v>
      </c>
      <c r="I47" s="400" t="s">
        <v>295</v>
      </c>
      <c r="J47" s="401" t="s">
        <v>280</v>
      </c>
      <c r="K47" s="402"/>
      <c r="L47" s="403" t="s">
        <v>281</v>
      </c>
      <c r="M47" s="408"/>
      <c r="N47" s="405">
        <f t="shared" si="9"/>
        <v>0</v>
      </c>
      <c r="O47" s="406">
        <f t="shared" si="9"/>
        <v>0</v>
      </c>
      <c r="P47" s="392">
        <f t="shared" si="9"/>
        <v>0</v>
      </c>
      <c r="Q47" s="393"/>
      <c r="R47" s="381" t="s">
        <v>53</v>
      </c>
      <c r="S47" s="393"/>
      <c r="T47" s="393"/>
      <c r="U47" s="393"/>
      <c r="V47" s="393"/>
      <c r="W47" s="394" t="s">
        <v>566</v>
      </c>
      <c r="X47" s="333">
        <v>0</v>
      </c>
      <c r="Y47" s="333">
        <v>0</v>
      </c>
      <c r="Z47" s="333">
        <v>0</v>
      </c>
      <c r="AA47" s="395">
        <v>0</v>
      </c>
      <c r="AB47" s="333" t="s">
        <v>354</v>
      </c>
      <c r="AC47" s="333">
        <v>0</v>
      </c>
      <c r="AD47" s="333">
        <v>0</v>
      </c>
      <c r="AG47" s="396">
        <v>0</v>
      </c>
      <c r="AH47" s="396">
        <v>0</v>
      </c>
      <c r="AI47" s="333">
        <f t="shared" si="2"/>
        <v>0</v>
      </c>
      <c r="AJ47" s="333">
        <f t="shared" si="10"/>
        <v>0</v>
      </c>
      <c r="AK47" s="333">
        <f t="shared" si="11"/>
        <v>0</v>
      </c>
      <c r="AM47" s="333">
        <f t="shared" si="3"/>
        <v>0</v>
      </c>
      <c r="AN47" s="341">
        <f t="shared" si="4"/>
        <v>0</v>
      </c>
      <c r="AO47" s="341">
        <f t="shared" si="5"/>
        <v>0</v>
      </c>
      <c r="AS47" s="341">
        <f t="shared" si="6"/>
        <v>0</v>
      </c>
      <c r="AT47" s="341">
        <f t="shared" si="7"/>
        <v>0</v>
      </c>
      <c r="AU47" s="341">
        <f t="shared" si="8"/>
        <v>0</v>
      </c>
    </row>
    <row r="48" spans="2:49" ht="12" hidden="1" customHeight="1" thickBot="1">
      <c r="B48" s="397" t="s">
        <v>293</v>
      </c>
      <c r="C48" s="1141" t="s">
        <v>294</v>
      </c>
      <c r="D48" s="1142"/>
      <c r="E48" s="1142"/>
      <c r="F48" s="1143"/>
      <c r="G48" s="407"/>
      <c r="H48" s="399" t="s">
        <v>562</v>
      </c>
      <c r="I48" s="400" t="s">
        <v>295</v>
      </c>
      <c r="J48" s="401" t="s">
        <v>280</v>
      </c>
      <c r="K48" s="402"/>
      <c r="L48" s="403" t="s">
        <v>281</v>
      </c>
      <c r="M48" s="408"/>
      <c r="N48" s="405">
        <f t="shared" si="9"/>
        <v>0</v>
      </c>
      <c r="O48" s="406">
        <f t="shared" si="9"/>
        <v>0</v>
      </c>
      <c r="P48" s="392">
        <f t="shared" si="9"/>
        <v>0</v>
      </c>
      <c r="Q48" s="393"/>
      <c r="R48" s="381" t="s">
        <v>54</v>
      </c>
      <c r="S48" s="393"/>
      <c r="T48" s="393"/>
      <c r="U48" s="393"/>
      <c r="V48" s="393"/>
      <c r="W48" s="394" t="s">
        <v>566</v>
      </c>
      <c r="X48" s="333">
        <v>0</v>
      </c>
      <c r="Y48" s="333">
        <v>0</v>
      </c>
      <c r="Z48" s="333">
        <v>0</v>
      </c>
      <c r="AA48" s="395">
        <v>0</v>
      </c>
      <c r="AB48" s="333" t="s">
        <v>354</v>
      </c>
      <c r="AC48" s="333">
        <v>0</v>
      </c>
      <c r="AD48" s="333">
        <v>0</v>
      </c>
      <c r="AG48" s="396">
        <v>0</v>
      </c>
      <c r="AH48" s="396">
        <v>0</v>
      </c>
      <c r="AI48" s="333">
        <f t="shared" si="2"/>
        <v>0</v>
      </c>
      <c r="AJ48" s="333">
        <f t="shared" si="10"/>
        <v>0</v>
      </c>
      <c r="AK48" s="333">
        <f t="shared" si="11"/>
        <v>0</v>
      </c>
      <c r="AM48" s="333">
        <f t="shared" si="3"/>
        <v>0</v>
      </c>
      <c r="AN48" s="341">
        <f t="shared" si="4"/>
        <v>0</v>
      </c>
      <c r="AO48" s="341">
        <f t="shared" si="5"/>
        <v>0</v>
      </c>
      <c r="AS48" s="341">
        <f t="shared" si="6"/>
        <v>0</v>
      </c>
      <c r="AT48" s="341">
        <f t="shared" si="7"/>
        <v>0</v>
      </c>
      <c r="AU48" s="341">
        <f t="shared" si="8"/>
        <v>0</v>
      </c>
    </row>
    <row r="49" spans="2:47" ht="12" hidden="1" customHeight="1" thickBot="1">
      <c r="B49" s="397" t="s">
        <v>293</v>
      </c>
      <c r="C49" s="1141" t="s">
        <v>294</v>
      </c>
      <c r="D49" s="1142"/>
      <c r="E49" s="1142"/>
      <c r="F49" s="1143"/>
      <c r="G49" s="407"/>
      <c r="H49" s="399" t="s">
        <v>562</v>
      </c>
      <c r="I49" s="400" t="s">
        <v>295</v>
      </c>
      <c r="J49" s="401" t="s">
        <v>280</v>
      </c>
      <c r="K49" s="402"/>
      <c r="L49" s="403" t="s">
        <v>281</v>
      </c>
      <c r="M49" s="408"/>
      <c r="N49" s="405">
        <f t="shared" si="9"/>
        <v>0</v>
      </c>
      <c r="O49" s="406">
        <f t="shared" si="9"/>
        <v>0</v>
      </c>
      <c r="P49" s="392">
        <f t="shared" si="9"/>
        <v>0</v>
      </c>
      <c r="Q49" s="393"/>
      <c r="R49" s="381" t="s">
        <v>55</v>
      </c>
      <c r="S49" s="393"/>
      <c r="T49" s="393"/>
      <c r="U49" s="393"/>
      <c r="V49" s="393"/>
      <c r="W49" s="394" t="s">
        <v>566</v>
      </c>
      <c r="X49" s="333">
        <v>0</v>
      </c>
      <c r="Y49" s="333">
        <v>0</v>
      </c>
      <c r="Z49" s="333">
        <v>0</v>
      </c>
      <c r="AA49" s="395">
        <v>0</v>
      </c>
      <c r="AB49" s="333" t="s">
        <v>354</v>
      </c>
      <c r="AC49" s="333">
        <v>0</v>
      </c>
      <c r="AD49" s="333">
        <v>0</v>
      </c>
      <c r="AG49" s="396">
        <v>0</v>
      </c>
      <c r="AH49" s="396">
        <v>0</v>
      </c>
      <c r="AI49" s="333">
        <f t="shared" si="2"/>
        <v>0</v>
      </c>
      <c r="AJ49" s="333">
        <f t="shared" si="10"/>
        <v>0</v>
      </c>
      <c r="AK49" s="333">
        <f t="shared" si="11"/>
        <v>0</v>
      </c>
      <c r="AM49" s="333">
        <f t="shared" si="3"/>
        <v>0</v>
      </c>
      <c r="AN49" s="341">
        <f t="shared" si="4"/>
        <v>0</v>
      </c>
      <c r="AO49" s="341">
        <f t="shared" si="5"/>
        <v>0</v>
      </c>
      <c r="AS49" s="341">
        <f t="shared" si="6"/>
        <v>0</v>
      </c>
      <c r="AT49" s="341">
        <f t="shared" si="7"/>
        <v>0</v>
      </c>
      <c r="AU49" s="341">
        <f t="shared" si="8"/>
        <v>0</v>
      </c>
    </row>
    <row r="50" spans="2:47" ht="12" hidden="1" customHeight="1" thickBot="1">
      <c r="B50" s="397" t="s">
        <v>293</v>
      </c>
      <c r="C50" s="1141"/>
      <c r="D50" s="1142"/>
      <c r="E50" s="1142"/>
      <c r="F50" s="1143"/>
      <c r="G50" s="407"/>
      <c r="H50" s="399" t="s">
        <v>562</v>
      </c>
      <c r="I50" s="400" t="s">
        <v>295</v>
      </c>
      <c r="J50" s="401" t="s">
        <v>280</v>
      </c>
      <c r="K50" s="402"/>
      <c r="L50" s="403" t="s">
        <v>281</v>
      </c>
      <c r="M50" s="408"/>
      <c r="N50" s="405">
        <f t="shared" si="9"/>
        <v>0</v>
      </c>
      <c r="O50" s="406">
        <f t="shared" si="9"/>
        <v>0</v>
      </c>
      <c r="P50" s="392">
        <f t="shared" si="9"/>
        <v>0</v>
      </c>
      <c r="Q50" s="393"/>
      <c r="R50" s="381" t="s">
        <v>56</v>
      </c>
      <c r="S50" s="393"/>
      <c r="T50" s="393"/>
      <c r="U50" s="393"/>
      <c r="V50" s="393"/>
      <c r="W50" s="394" t="s">
        <v>566</v>
      </c>
      <c r="X50" s="333">
        <v>0</v>
      </c>
      <c r="Y50" s="333">
        <v>0</v>
      </c>
      <c r="Z50" s="333">
        <v>0</v>
      </c>
      <c r="AA50" s="395">
        <v>0</v>
      </c>
      <c r="AB50" s="333" t="s">
        <v>354</v>
      </c>
      <c r="AC50" s="333">
        <v>0</v>
      </c>
      <c r="AD50" s="333">
        <v>0</v>
      </c>
      <c r="AG50" s="396">
        <v>0</v>
      </c>
      <c r="AH50" s="396">
        <v>0</v>
      </c>
      <c r="AI50" s="333">
        <f t="shared" si="2"/>
        <v>0</v>
      </c>
      <c r="AJ50" s="333">
        <f t="shared" si="10"/>
        <v>0</v>
      </c>
      <c r="AK50" s="333">
        <f t="shared" si="11"/>
        <v>0</v>
      </c>
      <c r="AM50" s="333">
        <f t="shared" si="3"/>
        <v>0</v>
      </c>
      <c r="AN50" s="341">
        <f t="shared" si="4"/>
        <v>0</v>
      </c>
      <c r="AO50" s="341">
        <f t="shared" si="5"/>
        <v>0</v>
      </c>
      <c r="AS50" s="341">
        <f t="shared" si="6"/>
        <v>0</v>
      </c>
      <c r="AT50" s="341">
        <f t="shared" si="7"/>
        <v>0</v>
      </c>
      <c r="AU50" s="341">
        <f t="shared" si="8"/>
        <v>0</v>
      </c>
    </row>
    <row r="51" spans="2:47" ht="12" hidden="1" customHeight="1" thickBot="1">
      <c r="B51" s="397" t="s">
        <v>293</v>
      </c>
      <c r="C51" s="1141" t="s">
        <v>294</v>
      </c>
      <c r="D51" s="1142"/>
      <c r="E51" s="1142"/>
      <c r="F51" s="1143"/>
      <c r="G51" s="407"/>
      <c r="H51" s="399" t="s">
        <v>562</v>
      </c>
      <c r="I51" s="400" t="s">
        <v>295</v>
      </c>
      <c r="J51" s="401" t="s">
        <v>280</v>
      </c>
      <c r="K51" s="402"/>
      <c r="L51" s="403" t="s">
        <v>281</v>
      </c>
      <c r="M51" s="408"/>
      <c r="N51" s="405">
        <f t="shared" si="9"/>
        <v>0</v>
      </c>
      <c r="O51" s="406">
        <f t="shared" si="9"/>
        <v>0</v>
      </c>
      <c r="P51" s="392">
        <f t="shared" si="9"/>
        <v>0</v>
      </c>
      <c r="Q51" s="393"/>
      <c r="R51" s="381" t="s">
        <v>57</v>
      </c>
      <c r="S51" s="393"/>
      <c r="T51" s="393"/>
      <c r="U51" s="393"/>
      <c r="V51" s="393"/>
      <c r="W51" s="394" t="s">
        <v>566</v>
      </c>
      <c r="X51" s="333">
        <v>0</v>
      </c>
      <c r="Y51" s="333">
        <v>0</v>
      </c>
      <c r="Z51" s="333">
        <v>0</v>
      </c>
      <c r="AA51" s="395">
        <v>0</v>
      </c>
      <c r="AB51" s="333" t="s">
        <v>354</v>
      </c>
      <c r="AC51" s="333">
        <v>0</v>
      </c>
      <c r="AD51" s="333">
        <v>0</v>
      </c>
      <c r="AG51" s="396">
        <v>0</v>
      </c>
      <c r="AH51" s="396">
        <v>0</v>
      </c>
      <c r="AI51" s="333">
        <f t="shared" si="2"/>
        <v>0</v>
      </c>
      <c r="AJ51" s="333">
        <f t="shared" si="10"/>
        <v>0</v>
      </c>
      <c r="AK51" s="333">
        <f t="shared" si="11"/>
        <v>0</v>
      </c>
      <c r="AM51" s="333">
        <f t="shared" si="3"/>
        <v>0</v>
      </c>
      <c r="AN51" s="341">
        <f t="shared" si="4"/>
        <v>0</v>
      </c>
      <c r="AO51" s="341">
        <f t="shared" si="5"/>
        <v>0</v>
      </c>
      <c r="AS51" s="341">
        <f t="shared" si="6"/>
        <v>0</v>
      </c>
      <c r="AT51" s="341">
        <f t="shared" si="7"/>
        <v>0</v>
      </c>
      <c r="AU51" s="341">
        <f t="shared" si="8"/>
        <v>0</v>
      </c>
    </row>
    <row r="52" spans="2:47" ht="12" hidden="1" customHeight="1" thickBot="1">
      <c r="B52" s="397" t="s">
        <v>293</v>
      </c>
      <c r="C52" s="1141"/>
      <c r="D52" s="1142"/>
      <c r="E52" s="1142"/>
      <c r="F52" s="1143"/>
      <c r="G52" s="398"/>
      <c r="H52" s="399" t="s">
        <v>562</v>
      </c>
      <c r="I52" s="400" t="s">
        <v>295</v>
      </c>
      <c r="J52" s="401" t="s">
        <v>280</v>
      </c>
      <c r="K52" s="402"/>
      <c r="L52" s="403" t="s">
        <v>281</v>
      </c>
      <c r="M52" s="408"/>
      <c r="N52" s="405">
        <f t="shared" si="9"/>
        <v>0</v>
      </c>
      <c r="O52" s="406">
        <f t="shared" si="9"/>
        <v>0</v>
      </c>
      <c r="P52" s="392">
        <f t="shared" si="9"/>
        <v>0</v>
      </c>
      <c r="Q52" s="393"/>
      <c r="R52" s="409"/>
      <c r="S52" s="393"/>
      <c r="T52" s="393"/>
      <c r="U52" s="393"/>
      <c r="V52" s="393"/>
      <c r="W52" s="394" t="s">
        <v>566</v>
      </c>
      <c r="X52" s="333">
        <v>0</v>
      </c>
      <c r="Y52" s="333">
        <v>0</v>
      </c>
      <c r="Z52" s="333">
        <v>0</v>
      </c>
      <c r="AA52" s="395">
        <v>0</v>
      </c>
      <c r="AB52" s="333" t="s">
        <v>354</v>
      </c>
      <c r="AC52" s="333">
        <v>0</v>
      </c>
      <c r="AD52" s="333">
        <v>0</v>
      </c>
      <c r="AG52" s="396">
        <v>0</v>
      </c>
      <c r="AH52" s="396">
        <v>0</v>
      </c>
      <c r="AI52" s="333">
        <f t="shared" si="2"/>
        <v>0</v>
      </c>
      <c r="AJ52" s="333">
        <f t="shared" si="10"/>
        <v>0</v>
      </c>
      <c r="AK52" s="333">
        <f t="shared" si="11"/>
        <v>0</v>
      </c>
      <c r="AM52" s="333">
        <f t="shared" si="3"/>
        <v>0</v>
      </c>
      <c r="AN52" s="341">
        <f t="shared" si="4"/>
        <v>0</v>
      </c>
      <c r="AO52" s="341">
        <f t="shared" si="5"/>
        <v>0</v>
      </c>
      <c r="AS52" s="341">
        <f t="shared" si="6"/>
        <v>0</v>
      </c>
      <c r="AT52" s="341">
        <f t="shared" si="7"/>
        <v>0</v>
      </c>
      <c r="AU52" s="341">
        <f t="shared" si="8"/>
        <v>0</v>
      </c>
    </row>
    <row r="53" spans="2:47" ht="12" hidden="1" customHeight="1" thickBot="1">
      <c r="B53" s="397" t="s">
        <v>293</v>
      </c>
      <c r="C53" s="1141" t="s">
        <v>294</v>
      </c>
      <c r="D53" s="1142"/>
      <c r="E53" s="1142"/>
      <c r="F53" s="1143"/>
      <c r="G53" s="398"/>
      <c r="H53" s="399" t="s">
        <v>562</v>
      </c>
      <c r="I53" s="400" t="s">
        <v>295</v>
      </c>
      <c r="J53" s="401" t="s">
        <v>280</v>
      </c>
      <c r="K53" s="402"/>
      <c r="L53" s="403" t="s">
        <v>281</v>
      </c>
      <c r="M53" s="408"/>
      <c r="N53" s="405">
        <f t="shared" si="9"/>
        <v>0</v>
      </c>
      <c r="O53" s="406">
        <f t="shared" si="9"/>
        <v>0</v>
      </c>
      <c r="P53" s="392">
        <f t="shared" si="9"/>
        <v>0</v>
      </c>
      <c r="Q53" s="393"/>
      <c r="R53" s="410"/>
      <c r="S53" s="393"/>
      <c r="T53" s="393"/>
      <c r="U53" s="393"/>
      <c r="V53" s="393"/>
      <c r="W53" s="394" t="s">
        <v>566</v>
      </c>
      <c r="X53" s="333">
        <v>0</v>
      </c>
      <c r="Y53" s="333">
        <v>0</v>
      </c>
      <c r="Z53" s="333">
        <v>0</v>
      </c>
      <c r="AA53" s="395">
        <v>0</v>
      </c>
      <c r="AB53" s="333" t="s">
        <v>354</v>
      </c>
      <c r="AC53" s="333">
        <v>0</v>
      </c>
      <c r="AD53" s="333">
        <v>0</v>
      </c>
      <c r="AG53" s="396">
        <v>0</v>
      </c>
      <c r="AH53" s="396">
        <v>0</v>
      </c>
      <c r="AI53" s="333">
        <f t="shared" si="2"/>
        <v>0</v>
      </c>
      <c r="AJ53" s="333">
        <f t="shared" si="10"/>
        <v>0</v>
      </c>
      <c r="AK53" s="333">
        <f t="shared" si="11"/>
        <v>0</v>
      </c>
      <c r="AM53" s="333">
        <f t="shared" si="3"/>
        <v>0</v>
      </c>
      <c r="AN53" s="341">
        <f t="shared" si="4"/>
        <v>0</v>
      </c>
      <c r="AO53" s="341">
        <f t="shared" si="5"/>
        <v>0</v>
      </c>
      <c r="AS53" s="341">
        <f t="shared" si="6"/>
        <v>0</v>
      </c>
      <c r="AT53" s="341">
        <f t="shared" si="7"/>
        <v>0</v>
      </c>
      <c r="AU53" s="341">
        <f t="shared" si="8"/>
        <v>0</v>
      </c>
    </row>
    <row r="54" spans="2:47" ht="12" hidden="1" customHeight="1" thickBot="1">
      <c r="B54" s="397" t="s">
        <v>293</v>
      </c>
      <c r="C54" s="1141" t="s">
        <v>294</v>
      </c>
      <c r="D54" s="1142"/>
      <c r="E54" s="1142"/>
      <c r="F54" s="1143"/>
      <c r="G54" s="398"/>
      <c r="H54" s="399" t="s">
        <v>562</v>
      </c>
      <c r="I54" s="400" t="s">
        <v>295</v>
      </c>
      <c r="J54" s="401" t="s">
        <v>280</v>
      </c>
      <c r="K54" s="402"/>
      <c r="L54" s="403" t="s">
        <v>281</v>
      </c>
      <c r="M54" s="408"/>
      <c r="N54" s="405">
        <f t="shared" si="9"/>
        <v>0</v>
      </c>
      <c r="O54" s="406">
        <f t="shared" si="9"/>
        <v>0</v>
      </c>
      <c r="P54" s="392">
        <f t="shared" si="9"/>
        <v>0</v>
      </c>
      <c r="Q54" s="393"/>
      <c r="R54" s="409"/>
      <c r="S54" s="393"/>
      <c r="T54" s="393"/>
      <c r="U54" s="393"/>
      <c r="V54" s="393"/>
      <c r="W54" s="394" t="s">
        <v>566</v>
      </c>
      <c r="X54" s="333">
        <v>0</v>
      </c>
      <c r="Y54" s="333">
        <v>0</v>
      </c>
      <c r="Z54" s="333">
        <v>0</v>
      </c>
      <c r="AA54" s="395">
        <v>0</v>
      </c>
      <c r="AB54" s="333" t="s">
        <v>354</v>
      </c>
      <c r="AC54" s="333">
        <v>0</v>
      </c>
      <c r="AD54" s="333">
        <v>0</v>
      </c>
      <c r="AG54" s="396">
        <v>0</v>
      </c>
      <c r="AH54" s="396">
        <v>0</v>
      </c>
      <c r="AI54" s="333">
        <f t="shared" si="2"/>
        <v>0</v>
      </c>
      <c r="AJ54" s="333">
        <f t="shared" si="10"/>
        <v>0</v>
      </c>
      <c r="AK54" s="333">
        <f t="shared" si="11"/>
        <v>0</v>
      </c>
      <c r="AM54" s="333">
        <f t="shared" si="3"/>
        <v>0</v>
      </c>
      <c r="AN54" s="341">
        <f t="shared" si="4"/>
        <v>0</v>
      </c>
      <c r="AO54" s="341">
        <f t="shared" si="5"/>
        <v>0</v>
      </c>
      <c r="AS54" s="341">
        <f t="shared" si="6"/>
        <v>0</v>
      </c>
      <c r="AT54" s="341">
        <f t="shared" si="7"/>
        <v>0</v>
      </c>
      <c r="AU54" s="341">
        <f t="shared" si="8"/>
        <v>0</v>
      </c>
    </row>
    <row r="55" spans="2:47" ht="12" hidden="1" customHeight="1" thickBot="1">
      <c r="B55" s="397" t="s">
        <v>293</v>
      </c>
      <c r="C55" s="1141" t="s">
        <v>294</v>
      </c>
      <c r="D55" s="1142"/>
      <c r="E55" s="1142"/>
      <c r="F55" s="1143"/>
      <c r="G55" s="398"/>
      <c r="H55" s="399" t="s">
        <v>562</v>
      </c>
      <c r="I55" s="400" t="s">
        <v>295</v>
      </c>
      <c r="J55" s="401" t="s">
        <v>280</v>
      </c>
      <c r="K55" s="402"/>
      <c r="L55" s="403" t="s">
        <v>281</v>
      </c>
      <c r="M55" s="408"/>
      <c r="N55" s="405">
        <f t="shared" si="9"/>
        <v>0</v>
      </c>
      <c r="O55" s="406">
        <f t="shared" si="9"/>
        <v>0</v>
      </c>
      <c r="P55" s="392">
        <f t="shared" si="9"/>
        <v>0</v>
      </c>
      <c r="Q55" s="393"/>
      <c r="R55" s="409"/>
      <c r="S55" s="393"/>
      <c r="T55" s="393"/>
      <c r="U55" s="393"/>
      <c r="V55" s="393"/>
      <c r="W55" s="394" t="s">
        <v>566</v>
      </c>
      <c r="X55" s="333">
        <v>0</v>
      </c>
      <c r="Y55" s="333">
        <v>0</v>
      </c>
      <c r="Z55" s="333">
        <v>0</v>
      </c>
      <c r="AA55" s="395">
        <v>0</v>
      </c>
      <c r="AB55" s="333" t="s">
        <v>354</v>
      </c>
      <c r="AC55" s="333">
        <v>0</v>
      </c>
      <c r="AD55" s="333">
        <v>0</v>
      </c>
      <c r="AG55" s="396">
        <v>0</v>
      </c>
      <c r="AH55" s="396">
        <v>0</v>
      </c>
      <c r="AI55" s="333">
        <f t="shared" si="2"/>
        <v>0</v>
      </c>
      <c r="AJ55" s="333">
        <f t="shared" si="10"/>
        <v>0</v>
      </c>
      <c r="AK55" s="333">
        <f t="shared" si="11"/>
        <v>0</v>
      </c>
      <c r="AM55" s="333">
        <f t="shared" si="3"/>
        <v>0</v>
      </c>
      <c r="AN55" s="341">
        <f t="shared" si="4"/>
        <v>0</v>
      </c>
      <c r="AO55" s="341">
        <f t="shared" si="5"/>
        <v>0</v>
      </c>
      <c r="AS55" s="341">
        <f t="shared" si="6"/>
        <v>0</v>
      </c>
      <c r="AT55" s="341">
        <f t="shared" si="7"/>
        <v>0</v>
      </c>
      <c r="AU55" s="341">
        <f t="shared" si="8"/>
        <v>0</v>
      </c>
    </row>
    <row r="56" spans="2:47" ht="12" hidden="1" customHeight="1" thickBot="1">
      <c r="B56" s="397" t="s">
        <v>293</v>
      </c>
      <c r="C56" s="1141" t="s">
        <v>294</v>
      </c>
      <c r="D56" s="1142"/>
      <c r="E56" s="1142"/>
      <c r="F56" s="1143"/>
      <c r="G56" s="398"/>
      <c r="H56" s="399" t="s">
        <v>562</v>
      </c>
      <c r="I56" s="400" t="s">
        <v>295</v>
      </c>
      <c r="J56" s="401" t="s">
        <v>280</v>
      </c>
      <c r="K56" s="402"/>
      <c r="L56" s="403" t="s">
        <v>281</v>
      </c>
      <c r="M56" s="408"/>
      <c r="N56" s="405">
        <f t="shared" si="9"/>
        <v>0</v>
      </c>
      <c r="O56" s="406">
        <f t="shared" si="9"/>
        <v>0</v>
      </c>
      <c r="P56" s="392">
        <f t="shared" si="9"/>
        <v>0</v>
      </c>
      <c r="Q56" s="393"/>
      <c r="R56" s="410"/>
      <c r="S56" s="393"/>
      <c r="T56" s="393"/>
      <c r="U56" s="393"/>
      <c r="V56" s="393"/>
      <c r="W56" s="394" t="s">
        <v>566</v>
      </c>
      <c r="X56" s="333">
        <v>0</v>
      </c>
      <c r="Y56" s="333">
        <v>0</v>
      </c>
      <c r="Z56" s="333">
        <v>0</v>
      </c>
      <c r="AA56" s="395">
        <v>0</v>
      </c>
      <c r="AB56" s="333" t="s">
        <v>354</v>
      </c>
      <c r="AC56" s="333">
        <v>0</v>
      </c>
      <c r="AD56" s="333">
        <v>0</v>
      </c>
      <c r="AG56" s="396">
        <v>0</v>
      </c>
      <c r="AH56" s="396">
        <v>0</v>
      </c>
      <c r="AI56" s="333">
        <f t="shared" si="2"/>
        <v>0</v>
      </c>
      <c r="AJ56" s="333">
        <f t="shared" si="10"/>
        <v>0</v>
      </c>
      <c r="AK56" s="333">
        <f t="shared" si="11"/>
        <v>0</v>
      </c>
      <c r="AM56" s="333">
        <f t="shared" si="3"/>
        <v>0</v>
      </c>
      <c r="AN56" s="341">
        <f t="shared" si="4"/>
        <v>0</v>
      </c>
      <c r="AO56" s="341">
        <f t="shared" si="5"/>
        <v>0</v>
      </c>
      <c r="AS56" s="341">
        <f t="shared" si="6"/>
        <v>0</v>
      </c>
      <c r="AT56" s="341">
        <f t="shared" si="7"/>
        <v>0</v>
      </c>
      <c r="AU56" s="341">
        <f t="shared" si="8"/>
        <v>0</v>
      </c>
    </row>
    <row r="57" spans="2:47" ht="12" hidden="1" customHeight="1" thickBot="1">
      <c r="B57" s="397" t="s">
        <v>293</v>
      </c>
      <c r="C57" s="1141" t="s">
        <v>294</v>
      </c>
      <c r="D57" s="1142"/>
      <c r="E57" s="1142"/>
      <c r="F57" s="1143"/>
      <c r="G57" s="398"/>
      <c r="H57" s="399" t="s">
        <v>562</v>
      </c>
      <c r="I57" s="400" t="s">
        <v>295</v>
      </c>
      <c r="J57" s="401" t="s">
        <v>280</v>
      </c>
      <c r="K57" s="402"/>
      <c r="L57" s="403" t="s">
        <v>281</v>
      </c>
      <c r="M57" s="408"/>
      <c r="N57" s="405">
        <f t="shared" si="9"/>
        <v>0</v>
      </c>
      <c r="O57" s="406">
        <f t="shared" si="9"/>
        <v>0</v>
      </c>
      <c r="P57" s="392">
        <f t="shared" si="9"/>
        <v>0</v>
      </c>
      <c r="Q57" s="393"/>
      <c r="R57" s="409"/>
      <c r="S57" s="393"/>
      <c r="T57" s="393"/>
      <c r="U57" s="393"/>
      <c r="V57" s="393"/>
      <c r="W57" s="394" t="s">
        <v>566</v>
      </c>
      <c r="X57" s="333">
        <v>0</v>
      </c>
      <c r="Y57" s="333">
        <v>0</v>
      </c>
      <c r="Z57" s="333">
        <v>0</v>
      </c>
      <c r="AA57" s="395">
        <v>0</v>
      </c>
      <c r="AB57" s="333" t="s">
        <v>354</v>
      </c>
      <c r="AC57" s="333">
        <v>0</v>
      </c>
      <c r="AD57" s="333">
        <v>0</v>
      </c>
      <c r="AG57" s="396">
        <v>0</v>
      </c>
      <c r="AH57" s="396">
        <v>0</v>
      </c>
      <c r="AI57" s="333">
        <f t="shared" si="2"/>
        <v>0</v>
      </c>
      <c r="AJ57" s="333">
        <f t="shared" si="10"/>
        <v>0</v>
      </c>
      <c r="AK57" s="333">
        <f t="shared" si="11"/>
        <v>0</v>
      </c>
      <c r="AM57" s="333">
        <f t="shared" si="3"/>
        <v>0</v>
      </c>
      <c r="AN57" s="341">
        <f t="shared" si="4"/>
        <v>0</v>
      </c>
      <c r="AO57" s="341">
        <f t="shared" si="5"/>
        <v>0</v>
      </c>
      <c r="AS57" s="341">
        <f t="shared" si="6"/>
        <v>0</v>
      </c>
      <c r="AT57" s="341">
        <f t="shared" si="7"/>
        <v>0</v>
      </c>
      <c r="AU57" s="341">
        <f t="shared" si="8"/>
        <v>0</v>
      </c>
    </row>
    <row r="58" spans="2:47" ht="12" hidden="1" customHeight="1" thickBot="1">
      <c r="B58" s="397" t="s">
        <v>293</v>
      </c>
      <c r="C58" s="1141" t="s">
        <v>294</v>
      </c>
      <c r="D58" s="1142"/>
      <c r="E58" s="1142"/>
      <c r="F58" s="1143"/>
      <c r="G58" s="398"/>
      <c r="H58" s="399" t="s">
        <v>562</v>
      </c>
      <c r="I58" s="400" t="s">
        <v>295</v>
      </c>
      <c r="J58" s="401" t="s">
        <v>280</v>
      </c>
      <c r="K58" s="402"/>
      <c r="L58" s="403" t="s">
        <v>281</v>
      </c>
      <c r="M58" s="408"/>
      <c r="N58" s="405">
        <f t="shared" si="9"/>
        <v>0</v>
      </c>
      <c r="O58" s="406">
        <f t="shared" si="9"/>
        <v>0</v>
      </c>
      <c r="P58" s="392">
        <f t="shared" si="9"/>
        <v>0</v>
      </c>
      <c r="Q58" s="393"/>
      <c r="R58" s="409"/>
      <c r="S58" s="393"/>
      <c r="T58" s="393"/>
      <c r="U58" s="393"/>
      <c r="V58" s="393"/>
      <c r="W58" s="394" t="s">
        <v>566</v>
      </c>
      <c r="X58" s="333">
        <v>0</v>
      </c>
      <c r="Y58" s="333">
        <v>0</v>
      </c>
      <c r="Z58" s="333">
        <v>0</v>
      </c>
      <c r="AA58" s="395">
        <v>0</v>
      </c>
      <c r="AB58" s="333" t="s">
        <v>354</v>
      </c>
      <c r="AC58" s="333">
        <v>0</v>
      </c>
      <c r="AD58" s="333">
        <v>0</v>
      </c>
      <c r="AG58" s="396">
        <v>0</v>
      </c>
      <c r="AH58" s="396">
        <v>0</v>
      </c>
      <c r="AI58" s="333">
        <f t="shared" si="2"/>
        <v>0</v>
      </c>
      <c r="AJ58" s="333">
        <f t="shared" si="10"/>
        <v>0</v>
      </c>
      <c r="AK58" s="333">
        <f t="shared" si="11"/>
        <v>0</v>
      </c>
      <c r="AM58" s="333">
        <f t="shared" si="3"/>
        <v>0</v>
      </c>
      <c r="AN58" s="341">
        <f t="shared" si="4"/>
        <v>0</v>
      </c>
      <c r="AO58" s="341">
        <f t="shared" si="5"/>
        <v>0</v>
      </c>
      <c r="AS58" s="341">
        <f t="shared" si="6"/>
        <v>0</v>
      </c>
      <c r="AT58" s="341">
        <f t="shared" si="7"/>
        <v>0</v>
      </c>
      <c r="AU58" s="341">
        <f t="shared" si="8"/>
        <v>0</v>
      </c>
    </row>
    <row r="59" spans="2:47" ht="12" hidden="1" customHeight="1" thickBot="1">
      <c r="B59" s="397" t="s">
        <v>293</v>
      </c>
      <c r="C59" s="1141" t="s">
        <v>294</v>
      </c>
      <c r="D59" s="1142"/>
      <c r="E59" s="1142"/>
      <c r="F59" s="1143"/>
      <c r="G59" s="398"/>
      <c r="H59" s="399" t="s">
        <v>562</v>
      </c>
      <c r="I59" s="400" t="s">
        <v>295</v>
      </c>
      <c r="J59" s="401" t="s">
        <v>280</v>
      </c>
      <c r="K59" s="402"/>
      <c r="L59" s="403" t="s">
        <v>281</v>
      </c>
      <c r="M59" s="408"/>
      <c r="N59" s="405">
        <f t="shared" si="9"/>
        <v>0</v>
      </c>
      <c r="O59" s="406">
        <f t="shared" si="9"/>
        <v>0</v>
      </c>
      <c r="P59" s="392">
        <f t="shared" si="9"/>
        <v>0</v>
      </c>
      <c r="Q59" s="393"/>
      <c r="R59" s="410"/>
      <c r="S59" s="393"/>
      <c r="T59" s="393"/>
      <c r="U59" s="393"/>
      <c r="V59" s="393"/>
      <c r="W59" s="394" t="s">
        <v>566</v>
      </c>
      <c r="X59" s="333">
        <v>0</v>
      </c>
      <c r="Y59" s="333">
        <v>0</v>
      </c>
      <c r="Z59" s="333">
        <v>0</v>
      </c>
      <c r="AA59" s="395">
        <v>0</v>
      </c>
      <c r="AB59" s="333" t="s">
        <v>354</v>
      </c>
      <c r="AC59" s="333">
        <v>0</v>
      </c>
      <c r="AD59" s="333">
        <v>0</v>
      </c>
      <c r="AG59" s="396">
        <v>0</v>
      </c>
      <c r="AH59" s="396">
        <v>0</v>
      </c>
      <c r="AI59" s="333">
        <f t="shared" si="2"/>
        <v>0</v>
      </c>
      <c r="AJ59" s="333">
        <f t="shared" si="10"/>
        <v>0</v>
      </c>
      <c r="AK59" s="333">
        <f t="shared" si="11"/>
        <v>0</v>
      </c>
      <c r="AM59" s="333">
        <f t="shared" si="3"/>
        <v>0</v>
      </c>
      <c r="AN59" s="341">
        <f t="shared" si="4"/>
        <v>0</v>
      </c>
      <c r="AO59" s="341">
        <f t="shared" si="5"/>
        <v>0</v>
      </c>
      <c r="AS59" s="341">
        <f t="shared" si="6"/>
        <v>0</v>
      </c>
      <c r="AT59" s="341">
        <f t="shared" si="7"/>
        <v>0</v>
      </c>
      <c r="AU59" s="341">
        <f t="shared" si="8"/>
        <v>0</v>
      </c>
    </row>
    <row r="60" spans="2:47" ht="12" hidden="1" customHeight="1" thickBot="1">
      <c r="B60" s="397" t="s">
        <v>293</v>
      </c>
      <c r="C60" s="1141" t="s">
        <v>294</v>
      </c>
      <c r="D60" s="1142"/>
      <c r="E60" s="1142"/>
      <c r="F60" s="1143"/>
      <c r="G60" s="398"/>
      <c r="H60" s="399" t="s">
        <v>562</v>
      </c>
      <c r="I60" s="400" t="s">
        <v>295</v>
      </c>
      <c r="J60" s="401" t="s">
        <v>280</v>
      </c>
      <c r="K60" s="402"/>
      <c r="L60" s="403" t="s">
        <v>281</v>
      </c>
      <c r="M60" s="408"/>
      <c r="N60" s="405">
        <f t="shared" si="9"/>
        <v>0</v>
      </c>
      <c r="O60" s="406">
        <f t="shared" si="9"/>
        <v>0</v>
      </c>
      <c r="P60" s="392">
        <f t="shared" si="9"/>
        <v>0</v>
      </c>
      <c r="Q60" s="393"/>
      <c r="R60" s="409"/>
      <c r="S60" s="393"/>
      <c r="T60" s="393"/>
      <c r="U60" s="393"/>
      <c r="V60" s="393"/>
      <c r="W60" s="394" t="s">
        <v>566</v>
      </c>
      <c r="X60" s="333">
        <v>0</v>
      </c>
      <c r="Y60" s="333">
        <v>0</v>
      </c>
      <c r="Z60" s="333">
        <v>0</v>
      </c>
      <c r="AA60" s="395">
        <v>0</v>
      </c>
      <c r="AB60" s="333" t="s">
        <v>354</v>
      </c>
      <c r="AC60" s="333">
        <v>0</v>
      </c>
      <c r="AD60" s="333">
        <v>0</v>
      </c>
      <c r="AG60" s="396">
        <v>0</v>
      </c>
      <c r="AH60" s="396">
        <v>0</v>
      </c>
      <c r="AI60" s="333">
        <f t="shared" si="2"/>
        <v>0</v>
      </c>
      <c r="AJ60" s="333">
        <f t="shared" si="10"/>
        <v>0</v>
      </c>
      <c r="AK60" s="333">
        <f t="shared" si="11"/>
        <v>0</v>
      </c>
      <c r="AM60" s="333">
        <f t="shared" si="3"/>
        <v>0</v>
      </c>
      <c r="AN60" s="341">
        <f t="shared" si="4"/>
        <v>0</v>
      </c>
      <c r="AO60" s="341">
        <f t="shared" si="5"/>
        <v>0</v>
      </c>
      <c r="AS60" s="341">
        <f t="shared" si="6"/>
        <v>0</v>
      </c>
      <c r="AT60" s="341">
        <f t="shared" si="7"/>
        <v>0</v>
      </c>
      <c r="AU60" s="341">
        <f t="shared" si="8"/>
        <v>0</v>
      </c>
    </row>
    <row r="61" spans="2:47" ht="12" hidden="1" customHeight="1" thickBot="1">
      <c r="B61" s="397" t="s">
        <v>293</v>
      </c>
      <c r="C61" s="1141" t="s">
        <v>294</v>
      </c>
      <c r="D61" s="1142"/>
      <c r="E61" s="1142"/>
      <c r="F61" s="1143"/>
      <c r="G61" s="398"/>
      <c r="H61" s="399" t="s">
        <v>562</v>
      </c>
      <c r="I61" s="400" t="s">
        <v>295</v>
      </c>
      <c r="J61" s="401" t="s">
        <v>280</v>
      </c>
      <c r="K61" s="402"/>
      <c r="L61" s="403" t="s">
        <v>281</v>
      </c>
      <c r="M61" s="408"/>
      <c r="N61" s="405">
        <f t="shared" si="9"/>
        <v>0</v>
      </c>
      <c r="O61" s="406">
        <f t="shared" si="9"/>
        <v>0</v>
      </c>
      <c r="P61" s="392">
        <f t="shared" si="9"/>
        <v>0</v>
      </c>
      <c r="Q61" s="393"/>
      <c r="R61" s="409"/>
      <c r="S61" s="393"/>
      <c r="T61" s="393"/>
      <c r="U61" s="393"/>
      <c r="V61" s="393"/>
      <c r="W61" s="394" t="s">
        <v>566</v>
      </c>
      <c r="X61" s="333">
        <v>0</v>
      </c>
      <c r="Y61" s="333">
        <v>0</v>
      </c>
      <c r="Z61" s="333">
        <v>0</v>
      </c>
      <c r="AA61" s="395">
        <v>0</v>
      </c>
      <c r="AB61" s="333" t="s">
        <v>354</v>
      </c>
      <c r="AC61" s="333">
        <v>0</v>
      </c>
      <c r="AD61" s="333">
        <v>0</v>
      </c>
      <c r="AG61" s="396">
        <v>0</v>
      </c>
      <c r="AH61" s="396">
        <v>0</v>
      </c>
      <c r="AI61" s="333">
        <f t="shared" si="2"/>
        <v>0</v>
      </c>
      <c r="AJ61" s="333">
        <f t="shared" si="10"/>
        <v>0</v>
      </c>
      <c r="AK61" s="333">
        <f t="shared" si="11"/>
        <v>0</v>
      </c>
      <c r="AM61" s="333">
        <f t="shared" si="3"/>
        <v>0</v>
      </c>
      <c r="AN61" s="341">
        <f t="shared" si="4"/>
        <v>0</v>
      </c>
      <c r="AO61" s="341">
        <f t="shared" si="5"/>
        <v>0</v>
      </c>
      <c r="AS61" s="341">
        <f t="shared" si="6"/>
        <v>0</v>
      </c>
      <c r="AT61" s="341">
        <f t="shared" si="7"/>
        <v>0</v>
      </c>
      <c r="AU61" s="341">
        <f t="shared" si="8"/>
        <v>0</v>
      </c>
    </row>
    <row r="62" spans="2:47" ht="12" hidden="1" customHeight="1" thickBot="1">
      <c r="B62" s="397" t="s">
        <v>293</v>
      </c>
      <c r="C62" s="1141" t="s">
        <v>294</v>
      </c>
      <c r="D62" s="1142"/>
      <c r="E62" s="1142"/>
      <c r="F62" s="1143"/>
      <c r="G62" s="407"/>
      <c r="H62" s="399" t="s">
        <v>562</v>
      </c>
      <c r="I62" s="400" t="s">
        <v>295</v>
      </c>
      <c r="J62" s="401" t="s">
        <v>280</v>
      </c>
      <c r="K62" s="402"/>
      <c r="L62" s="403" t="s">
        <v>281</v>
      </c>
      <c r="M62" s="408"/>
      <c r="N62" s="405">
        <f t="shared" si="9"/>
        <v>0</v>
      </c>
      <c r="O62" s="406">
        <f t="shared" si="9"/>
        <v>0</v>
      </c>
      <c r="P62" s="392">
        <f t="shared" si="9"/>
        <v>0</v>
      </c>
      <c r="Q62" s="393"/>
      <c r="R62" s="410"/>
      <c r="S62" s="393"/>
      <c r="T62" s="393"/>
      <c r="U62" s="393"/>
      <c r="V62" s="393"/>
      <c r="W62" s="394" t="s">
        <v>566</v>
      </c>
      <c r="X62" s="333">
        <v>0</v>
      </c>
      <c r="Y62" s="333">
        <v>0</v>
      </c>
      <c r="Z62" s="333">
        <v>0</v>
      </c>
      <c r="AA62" s="395">
        <v>0</v>
      </c>
      <c r="AB62" s="333" t="s">
        <v>354</v>
      </c>
      <c r="AC62" s="333">
        <v>0</v>
      </c>
      <c r="AD62" s="333">
        <v>0</v>
      </c>
      <c r="AG62" s="396">
        <v>0</v>
      </c>
      <c r="AH62" s="396">
        <v>0</v>
      </c>
      <c r="AI62" s="333">
        <f t="shared" si="2"/>
        <v>0</v>
      </c>
      <c r="AJ62" s="333">
        <f t="shared" si="10"/>
        <v>0</v>
      </c>
      <c r="AK62" s="333">
        <f t="shared" si="11"/>
        <v>0</v>
      </c>
      <c r="AM62" s="333">
        <f t="shared" si="3"/>
        <v>0</v>
      </c>
      <c r="AN62" s="341">
        <f t="shared" si="4"/>
        <v>0</v>
      </c>
      <c r="AO62" s="341">
        <f t="shared" si="5"/>
        <v>0</v>
      </c>
      <c r="AS62" s="341">
        <f t="shared" si="6"/>
        <v>0</v>
      </c>
      <c r="AT62" s="341">
        <f t="shared" si="7"/>
        <v>0</v>
      </c>
      <c r="AU62" s="341">
        <f t="shared" si="8"/>
        <v>0</v>
      </c>
    </row>
    <row r="63" spans="2:47" ht="12" hidden="1" customHeight="1" thickBot="1">
      <c r="B63" s="397" t="s">
        <v>293</v>
      </c>
      <c r="C63" s="1141" t="s">
        <v>294</v>
      </c>
      <c r="D63" s="1142"/>
      <c r="E63" s="1142"/>
      <c r="F63" s="1143"/>
      <c r="G63" s="407"/>
      <c r="H63" s="399" t="s">
        <v>562</v>
      </c>
      <c r="I63" s="400" t="s">
        <v>295</v>
      </c>
      <c r="J63" s="401" t="s">
        <v>280</v>
      </c>
      <c r="K63" s="402"/>
      <c r="L63" s="403" t="s">
        <v>281</v>
      </c>
      <c r="M63" s="408"/>
      <c r="N63" s="405">
        <f t="shared" si="9"/>
        <v>0</v>
      </c>
      <c r="O63" s="406">
        <f t="shared" si="9"/>
        <v>0</v>
      </c>
      <c r="P63" s="392">
        <f t="shared" si="9"/>
        <v>0</v>
      </c>
      <c r="Q63" s="393"/>
      <c r="R63" s="409"/>
      <c r="S63" s="393"/>
      <c r="T63" s="393"/>
      <c r="U63" s="393"/>
      <c r="V63" s="393"/>
      <c r="W63" s="394" t="s">
        <v>566</v>
      </c>
      <c r="X63" s="333">
        <v>0</v>
      </c>
      <c r="Y63" s="333">
        <v>0</v>
      </c>
      <c r="Z63" s="333">
        <v>0</v>
      </c>
      <c r="AA63" s="395">
        <v>0</v>
      </c>
      <c r="AB63" s="333" t="s">
        <v>354</v>
      </c>
      <c r="AC63" s="333">
        <v>0</v>
      </c>
      <c r="AD63" s="333">
        <v>0</v>
      </c>
      <c r="AG63" s="396">
        <v>0</v>
      </c>
      <c r="AH63" s="396">
        <v>0</v>
      </c>
      <c r="AI63" s="333">
        <f t="shared" si="2"/>
        <v>0</v>
      </c>
      <c r="AJ63" s="333">
        <f t="shared" si="10"/>
        <v>0</v>
      </c>
      <c r="AK63" s="333">
        <f t="shared" si="11"/>
        <v>0</v>
      </c>
      <c r="AM63" s="333">
        <f t="shared" si="3"/>
        <v>0</v>
      </c>
      <c r="AN63" s="341">
        <f t="shared" si="4"/>
        <v>0</v>
      </c>
      <c r="AO63" s="341">
        <f t="shared" si="5"/>
        <v>0</v>
      </c>
      <c r="AS63" s="341">
        <f t="shared" si="6"/>
        <v>0</v>
      </c>
      <c r="AT63" s="341">
        <f t="shared" si="7"/>
        <v>0</v>
      </c>
      <c r="AU63" s="341">
        <f t="shared" si="8"/>
        <v>0</v>
      </c>
    </row>
    <row r="64" spans="2:47" ht="12" hidden="1" customHeight="1" thickBot="1">
      <c r="B64" s="397" t="s">
        <v>293</v>
      </c>
      <c r="C64" s="1141" t="s">
        <v>294</v>
      </c>
      <c r="D64" s="1142"/>
      <c r="E64" s="1142"/>
      <c r="F64" s="1143"/>
      <c r="G64" s="407"/>
      <c r="H64" s="399" t="s">
        <v>562</v>
      </c>
      <c r="I64" s="400" t="s">
        <v>295</v>
      </c>
      <c r="J64" s="401" t="s">
        <v>280</v>
      </c>
      <c r="K64" s="402"/>
      <c r="L64" s="403" t="s">
        <v>281</v>
      </c>
      <c r="M64" s="408"/>
      <c r="N64" s="405">
        <f t="shared" si="9"/>
        <v>0</v>
      </c>
      <c r="O64" s="406">
        <f t="shared" si="9"/>
        <v>0</v>
      </c>
      <c r="P64" s="392">
        <f t="shared" si="9"/>
        <v>0</v>
      </c>
      <c r="Q64" s="393"/>
      <c r="R64" s="409"/>
      <c r="S64" s="393"/>
      <c r="T64" s="393"/>
      <c r="U64" s="393"/>
      <c r="V64" s="393"/>
      <c r="W64" s="394" t="s">
        <v>566</v>
      </c>
      <c r="X64" s="333">
        <v>0</v>
      </c>
      <c r="Y64" s="333">
        <v>0</v>
      </c>
      <c r="Z64" s="333">
        <v>0</v>
      </c>
      <c r="AA64" s="395">
        <v>0</v>
      </c>
      <c r="AB64" s="333" t="s">
        <v>354</v>
      </c>
      <c r="AC64" s="333">
        <v>0</v>
      </c>
      <c r="AD64" s="333">
        <v>0</v>
      </c>
      <c r="AG64" s="396">
        <v>0</v>
      </c>
      <c r="AH64" s="396">
        <v>0</v>
      </c>
      <c r="AI64" s="333">
        <f t="shared" si="2"/>
        <v>0</v>
      </c>
      <c r="AJ64" s="333">
        <f t="shared" si="10"/>
        <v>0</v>
      </c>
      <c r="AK64" s="333">
        <f t="shared" si="11"/>
        <v>0</v>
      </c>
      <c r="AM64" s="333">
        <f t="shared" si="3"/>
        <v>0</v>
      </c>
      <c r="AN64" s="341">
        <f t="shared" si="4"/>
        <v>0</v>
      </c>
      <c r="AO64" s="341">
        <f t="shared" si="5"/>
        <v>0</v>
      </c>
      <c r="AS64" s="341">
        <f t="shared" si="6"/>
        <v>0</v>
      </c>
      <c r="AT64" s="341">
        <f t="shared" si="7"/>
        <v>0</v>
      </c>
      <c r="AU64" s="341">
        <f t="shared" si="8"/>
        <v>0</v>
      </c>
    </row>
    <row r="65" spans="2:47" ht="12" hidden="1" customHeight="1" thickBot="1">
      <c r="B65" s="397" t="s">
        <v>293</v>
      </c>
      <c r="C65" s="1141" t="s">
        <v>294</v>
      </c>
      <c r="D65" s="1142"/>
      <c r="E65" s="1142"/>
      <c r="F65" s="1143"/>
      <c r="G65" s="407"/>
      <c r="H65" s="399" t="s">
        <v>562</v>
      </c>
      <c r="I65" s="400" t="s">
        <v>295</v>
      </c>
      <c r="J65" s="401" t="s">
        <v>280</v>
      </c>
      <c r="K65" s="402"/>
      <c r="L65" s="403" t="s">
        <v>281</v>
      </c>
      <c r="M65" s="408"/>
      <c r="N65" s="405">
        <f t="shared" si="9"/>
        <v>0</v>
      </c>
      <c r="O65" s="406">
        <f t="shared" si="9"/>
        <v>0</v>
      </c>
      <c r="P65" s="392">
        <f t="shared" si="9"/>
        <v>0</v>
      </c>
      <c r="Q65" s="393"/>
      <c r="R65" s="410"/>
      <c r="S65" s="393"/>
      <c r="T65" s="393"/>
      <c r="U65" s="393"/>
      <c r="V65" s="393"/>
      <c r="W65" s="394" t="s">
        <v>566</v>
      </c>
      <c r="X65" s="333">
        <v>0</v>
      </c>
      <c r="Y65" s="333">
        <v>0</v>
      </c>
      <c r="Z65" s="333">
        <v>0</v>
      </c>
      <c r="AA65" s="395">
        <v>0</v>
      </c>
      <c r="AB65" s="333" t="s">
        <v>354</v>
      </c>
      <c r="AC65" s="333">
        <v>0</v>
      </c>
      <c r="AD65" s="333">
        <v>0</v>
      </c>
      <c r="AG65" s="396">
        <v>0</v>
      </c>
      <c r="AH65" s="396">
        <v>0</v>
      </c>
      <c r="AI65" s="333">
        <f t="shared" si="2"/>
        <v>0</v>
      </c>
      <c r="AJ65" s="333">
        <f t="shared" si="10"/>
        <v>0</v>
      </c>
      <c r="AK65" s="333">
        <f t="shared" si="11"/>
        <v>0</v>
      </c>
      <c r="AM65" s="333">
        <f t="shared" si="3"/>
        <v>0</v>
      </c>
      <c r="AN65" s="341">
        <f t="shared" si="4"/>
        <v>0</v>
      </c>
      <c r="AO65" s="341">
        <f t="shared" si="5"/>
        <v>0</v>
      </c>
      <c r="AS65" s="341">
        <f t="shared" si="6"/>
        <v>0</v>
      </c>
      <c r="AT65" s="341">
        <f t="shared" si="7"/>
        <v>0</v>
      </c>
      <c r="AU65" s="341">
        <f t="shared" si="8"/>
        <v>0</v>
      </c>
    </row>
    <row r="66" spans="2:47" ht="12" hidden="1" customHeight="1" thickBot="1">
      <c r="B66" s="397" t="s">
        <v>293</v>
      </c>
      <c r="C66" s="1141" t="s">
        <v>294</v>
      </c>
      <c r="D66" s="1142"/>
      <c r="E66" s="1142"/>
      <c r="F66" s="1143"/>
      <c r="G66" s="407"/>
      <c r="H66" s="399" t="s">
        <v>562</v>
      </c>
      <c r="I66" s="400" t="s">
        <v>295</v>
      </c>
      <c r="J66" s="401" t="s">
        <v>280</v>
      </c>
      <c r="K66" s="402"/>
      <c r="L66" s="403" t="s">
        <v>281</v>
      </c>
      <c r="M66" s="408"/>
      <c r="N66" s="405">
        <f t="shared" si="9"/>
        <v>0</v>
      </c>
      <c r="O66" s="406">
        <f t="shared" si="9"/>
        <v>0</v>
      </c>
      <c r="P66" s="392">
        <f t="shared" si="9"/>
        <v>0</v>
      </c>
      <c r="Q66" s="393"/>
      <c r="R66" s="409"/>
      <c r="S66" s="393"/>
      <c r="T66" s="393"/>
      <c r="U66" s="393"/>
      <c r="V66" s="393"/>
      <c r="W66" s="394" t="s">
        <v>566</v>
      </c>
      <c r="X66" s="333">
        <v>0</v>
      </c>
      <c r="Y66" s="333">
        <v>0</v>
      </c>
      <c r="Z66" s="333">
        <v>0</v>
      </c>
      <c r="AA66" s="395">
        <v>0</v>
      </c>
      <c r="AB66" s="333" t="s">
        <v>354</v>
      </c>
      <c r="AC66" s="333">
        <v>0</v>
      </c>
      <c r="AD66" s="333">
        <v>0</v>
      </c>
      <c r="AG66" s="396">
        <v>0</v>
      </c>
      <c r="AH66" s="396">
        <v>0</v>
      </c>
      <c r="AI66" s="333">
        <f t="shared" si="2"/>
        <v>0</v>
      </c>
      <c r="AJ66" s="333">
        <f t="shared" si="10"/>
        <v>0</v>
      </c>
      <c r="AK66" s="333">
        <f t="shared" si="11"/>
        <v>0</v>
      </c>
      <c r="AM66" s="333">
        <f t="shared" si="3"/>
        <v>0</v>
      </c>
      <c r="AN66" s="341">
        <f t="shared" si="4"/>
        <v>0</v>
      </c>
      <c r="AO66" s="341">
        <f t="shared" si="5"/>
        <v>0</v>
      </c>
      <c r="AS66" s="341">
        <f t="shared" si="6"/>
        <v>0</v>
      </c>
      <c r="AT66" s="341">
        <f t="shared" si="7"/>
        <v>0</v>
      </c>
      <c r="AU66" s="341">
        <f t="shared" si="8"/>
        <v>0</v>
      </c>
    </row>
    <row r="67" spans="2:47" ht="12" hidden="1" customHeight="1" thickBot="1">
      <c r="B67" s="397" t="s">
        <v>293</v>
      </c>
      <c r="C67" s="1141" t="s">
        <v>294</v>
      </c>
      <c r="D67" s="1142"/>
      <c r="E67" s="1142"/>
      <c r="F67" s="1143"/>
      <c r="G67" s="407"/>
      <c r="H67" s="399" t="s">
        <v>562</v>
      </c>
      <c r="I67" s="400" t="s">
        <v>295</v>
      </c>
      <c r="J67" s="401" t="s">
        <v>280</v>
      </c>
      <c r="K67" s="402"/>
      <c r="L67" s="403" t="s">
        <v>281</v>
      </c>
      <c r="M67" s="408"/>
      <c r="N67" s="405">
        <f t="shared" si="9"/>
        <v>0</v>
      </c>
      <c r="O67" s="406">
        <f t="shared" si="9"/>
        <v>0</v>
      </c>
      <c r="P67" s="392">
        <f t="shared" si="9"/>
        <v>0</v>
      </c>
      <c r="Q67" s="393"/>
      <c r="R67" s="409"/>
      <c r="S67" s="393"/>
      <c r="T67" s="393"/>
      <c r="U67" s="393"/>
      <c r="V67" s="393"/>
      <c r="W67" s="394" t="s">
        <v>566</v>
      </c>
      <c r="X67" s="333">
        <v>0</v>
      </c>
      <c r="Y67" s="333">
        <v>0</v>
      </c>
      <c r="Z67" s="333">
        <v>0</v>
      </c>
      <c r="AA67" s="395">
        <v>0</v>
      </c>
      <c r="AB67" s="333" t="s">
        <v>354</v>
      </c>
      <c r="AC67" s="333">
        <v>0</v>
      </c>
      <c r="AD67" s="333">
        <v>0</v>
      </c>
      <c r="AG67" s="396">
        <v>0</v>
      </c>
      <c r="AH67" s="396">
        <v>0</v>
      </c>
      <c r="AI67" s="333">
        <f t="shared" si="2"/>
        <v>0</v>
      </c>
      <c r="AJ67" s="333">
        <f t="shared" si="10"/>
        <v>0</v>
      </c>
      <c r="AK67" s="333">
        <f t="shared" si="11"/>
        <v>0</v>
      </c>
      <c r="AM67" s="333">
        <f t="shared" si="3"/>
        <v>0</v>
      </c>
      <c r="AN67" s="341">
        <f t="shared" si="4"/>
        <v>0</v>
      </c>
      <c r="AO67" s="341">
        <f t="shared" si="5"/>
        <v>0</v>
      </c>
      <c r="AS67" s="341">
        <f t="shared" si="6"/>
        <v>0</v>
      </c>
      <c r="AT67" s="341">
        <f t="shared" si="7"/>
        <v>0</v>
      </c>
      <c r="AU67" s="341">
        <f t="shared" si="8"/>
        <v>0</v>
      </c>
    </row>
    <row r="68" spans="2:47" ht="12" hidden="1" customHeight="1" thickBot="1">
      <c r="B68" s="397" t="s">
        <v>293</v>
      </c>
      <c r="C68" s="1141" t="s">
        <v>294</v>
      </c>
      <c r="D68" s="1142"/>
      <c r="E68" s="1142"/>
      <c r="F68" s="1143"/>
      <c r="G68" s="407"/>
      <c r="H68" s="399" t="s">
        <v>562</v>
      </c>
      <c r="I68" s="400" t="s">
        <v>295</v>
      </c>
      <c r="J68" s="401" t="s">
        <v>280</v>
      </c>
      <c r="K68" s="402"/>
      <c r="L68" s="403" t="s">
        <v>281</v>
      </c>
      <c r="M68" s="408"/>
      <c r="N68" s="405">
        <f t="shared" si="9"/>
        <v>0</v>
      </c>
      <c r="O68" s="406">
        <f t="shared" si="9"/>
        <v>0</v>
      </c>
      <c r="P68" s="392">
        <f t="shared" si="9"/>
        <v>0</v>
      </c>
      <c r="Q68" s="393"/>
      <c r="R68" s="410"/>
      <c r="S68" s="393"/>
      <c r="T68" s="393"/>
      <c r="U68" s="393"/>
      <c r="V68" s="393"/>
      <c r="W68" s="394" t="s">
        <v>566</v>
      </c>
      <c r="X68" s="333">
        <v>0</v>
      </c>
      <c r="Y68" s="333">
        <v>0</v>
      </c>
      <c r="Z68" s="333">
        <v>0</v>
      </c>
      <c r="AA68" s="395">
        <v>0</v>
      </c>
      <c r="AB68" s="333" t="s">
        <v>354</v>
      </c>
      <c r="AC68" s="333">
        <v>0</v>
      </c>
      <c r="AD68" s="333">
        <v>0</v>
      </c>
      <c r="AG68" s="396">
        <v>0</v>
      </c>
      <c r="AH68" s="396">
        <v>0</v>
      </c>
      <c r="AI68" s="333">
        <f t="shared" si="2"/>
        <v>0</v>
      </c>
      <c r="AJ68" s="333">
        <f t="shared" si="10"/>
        <v>0</v>
      </c>
      <c r="AK68" s="333">
        <f t="shared" si="11"/>
        <v>0</v>
      </c>
      <c r="AM68" s="333">
        <f t="shared" si="3"/>
        <v>0</v>
      </c>
      <c r="AN68" s="341">
        <f t="shared" si="4"/>
        <v>0</v>
      </c>
      <c r="AO68" s="341">
        <f t="shared" si="5"/>
        <v>0</v>
      </c>
      <c r="AS68" s="341">
        <f t="shared" si="6"/>
        <v>0</v>
      </c>
      <c r="AT68" s="341">
        <f t="shared" si="7"/>
        <v>0</v>
      </c>
      <c r="AU68" s="341">
        <f t="shared" si="8"/>
        <v>0</v>
      </c>
    </row>
    <row r="69" spans="2:47" ht="12" hidden="1" customHeight="1" thickBot="1">
      <c r="B69" s="411" t="s">
        <v>293</v>
      </c>
      <c r="C69" s="1157" t="s">
        <v>294</v>
      </c>
      <c r="D69" s="1158"/>
      <c r="E69" s="1158"/>
      <c r="F69" s="1159"/>
      <c r="G69" s="412"/>
      <c r="H69" s="413" t="s">
        <v>562</v>
      </c>
      <c r="I69" s="414" t="s">
        <v>295</v>
      </c>
      <c r="J69" s="415" t="s">
        <v>280</v>
      </c>
      <c r="K69" s="416"/>
      <c r="L69" s="417" t="s">
        <v>281</v>
      </c>
      <c r="M69" s="418"/>
      <c r="N69" s="419">
        <f t="shared" si="9"/>
        <v>0</v>
      </c>
      <c r="O69" s="420">
        <f t="shared" si="9"/>
        <v>0</v>
      </c>
      <c r="P69" s="392">
        <f t="shared" si="9"/>
        <v>0</v>
      </c>
      <c r="Q69" s="393"/>
      <c r="R69" s="409"/>
      <c r="S69" s="393"/>
      <c r="T69" s="393"/>
      <c r="U69" s="393"/>
      <c r="V69" s="393"/>
      <c r="W69" s="394" t="s">
        <v>566</v>
      </c>
      <c r="X69" s="333">
        <v>0</v>
      </c>
      <c r="Y69" s="333">
        <v>0</v>
      </c>
      <c r="Z69" s="333">
        <v>0</v>
      </c>
      <c r="AA69" s="395">
        <v>0</v>
      </c>
      <c r="AB69" s="333" t="s">
        <v>354</v>
      </c>
      <c r="AC69" s="333">
        <v>0</v>
      </c>
      <c r="AD69" s="333">
        <v>0</v>
      </c>
      <c r="AG69" s="396">
        <v>0</v>
      </c>
      <c r="AH69" s="396">
        <v>0</v>
      </c>
      <c r="AI69" s="333">
        <f t="shared" si="2"/>
        <v>0</v>
      </c>
      <c r="AJ69" s="333">
        <f t="shared" si="10"/>
        <v>0</v>
      </c>
      <c r="AK69" s="333">
        <f t="shared" si="11"/>
        <v>0</v>
      </c>
      <c r="AM69" s="333">
        <f t="shared" si="3"/>
        <v>0</v>
      </c>
      <c r="AN69" s="341">
        <f t="shared" si="4"/>
        <v>0</v>
      </c>
      <c r="AO69" s="341">
        <f t="shared" si="5"/>
        <v>0</v>
      </c>
      <c r="AS69" s="341">
        <f t="shared" si="6"/>
        <v>0</v>
      </c>
      <c r="AT69" s="341">
        <f t="shared" si="7"/>
        <v>0</v>
      </c>
      <c r="AU69" s="341">
        <f t="shared" si="8"/>
        <v>0</v>
      </c>
    </row>
    <row r="70" spans="2:47" ht="12" hidden="1" customHeight="1" thickBot="1">
      <c r="B70" s="421"/>
      <c r="C70" s="421"/>
      <c r="D70" s="422"/>
      <c r="E70" s="423"/>
      <c r="F70" s="423"/>
      <c r="G70" s="335"/>
      <c r="H70" s="424"/>
      <c r="I70" s="425"/>
      <c r="J70" s="426"/>
      <c r="K70" s="424"/>
      <c r="P70" s="392">
        <f t="shared" ref="P70:P133" si="12">AL70</f>
        <v>0</v>
      </c>
      <c r="Q70" s="393"/>
      <c r="R70" s="409"/>
      <c r="S70" s="393"/>
      <c r="T70" s="393"/>
      <c r="U70" s="393"/>
      <c r="V70" s="393"/>
      <c r="W70" s="394"/>
      <c r="AA70" s="395"/>
    </row>
    <row r="71" spans="2:47" ht="28.5" hidden="1" customHeight="1" thickBot="1">
      <c r="B71" s="1160" t="s">
        <v>296</v>
      </c>
      <c r="C71" s="1161"/>
      <c r="D71" s="1161"/>
      <c r="E71" s="1161"/>
      <c r="F71" s="1161"/>
      <c r="G71" s="1161"/>
      <c r="H71" s="1161"/>
      <c r="I71" s="1161"/>
      <c r="J71" s="1161"/>
      <c r="K71" s="1161"/>
      <c r="L71" s="1162"/>
      <c r="M71" s="368" t="s">
        <v>252</v>
      </c>
      <c r="N71" s="369" t="s">
        <v>253</v>
      </c>
      <c r="O71" s="427" t="s">
        <v>254</v>
      </c>
      <c r="P71" s="392">
        <f t="shared" si="12"/>
        <v>0</v>
      </c>
      <c r="Q71" s="428"/>
      <c r="R71" s="410"/>
      <c r="S71" s="428"/>
      <c r="T71" s="428"/>
      <c r="U71" s="428"/>
      <c r="V71" s="428"/>
      <c r="W71" s="394"/>
      <c r="AA71" s="395"/>
    </row>
    <row r="72" spans="2:47" ht="12" hidden="1" customHeight="1" thickBot="1">
      <c r="B72" s="429"/>
      <c r="C72" s="430"/>
      <c r="D72" s="430"/>
      <c r="E72" s="431"/>
      <c r="F72" s="432"/>
      <c r="G72" s="376" t="s">
        <v>264</v>
      </c>
      <c r="H72" s="433" t="s">
        <v>265</v>
      </c>
      <c r="I72" s="376" t="s">
        <v>297</v>
      </c>
      <c r="J72" s="377"/>
      <c r="K72" s="377"/>
      <c r="L72" s="434"/>
      <c r="M72" s="435"/>
      <c r="N72" s="379"/>
      <c r="O72" s="436"/>
      <c r="P72" s="392">
        <f t="shared" si="12"/>
        <v>0</v>
      </c>
      <c r="Q72" s="393"/>
      <c r="R72" s="410"/>
      <c r="S72" s="393"/>
      <c r="T72" s="393"/>
      <c r="U72" s="393"/>
      <c r="V72" s="393"/>
      <c r="W72" s="394"/>
      <c r="AA72" s="395"/>
      <c r="AD72" s="437"/>
    </row>
    <row r="73" spans="2:47" ht="14.25" hidden="1" customHeight="1" thickBot="1">
      <c r="B73" s="438" t="s">
        <v>298</v>
      </c>
      <c r="C73" s="439"/>
      <c r="D73" s="440"/>
      <c r="E73" s="441"/>
      <c r="F73" s="441"/>
      <c r="G73" s="442"/>
      <c r="H73" s="443" t="s">
        <v>299</v>
      </c>
      <c r="I73" s="444"/>
      <c r="J73" s="445"/>
      <c r="K73" s="446"/>
      <c r="L73" s="432"/>
      <c r="M73" s="447"/>
      <c r="N73" s="448">
        <f t="shared" ref="N73:O74" si="13">AJ73</f>
        <v>0</v>
      </c>
      <c r="O73" s="449">
        <f t="shared" si="13"/>
        <v>0</v>
      </c>
      <c r="P73" s="392">
        <f t="shared" si="12"/>
        <v>0</v>
      </c>
      <c r="Q73" s="393"/>
      <c r="R73" s="410"/>
      <c r="S73" s="393"/>
      <c r="T73" s="393"/>
      <c r="U73" s="393"/>
      <c r="V73" s="393"/>
      <c r="W73" s="450" t="s">
        <v>300</v>
      </c>
      <c r="X73" s="333">
        <f>G73</f>
        <v>0</v>
      </c>
      <c r="AA73" s="395"/>
      <c r="AE73" s="333">
        <f>X73*23800*30*I73</f>
        <v>0</v>
      </c>
      <c r="AJ73" s="333">
        <f>AE73</f>
        <v>0</v>
      </c>
    </row>
    <row r="74" spans="2:47" ht="14.25" hidden="1" customHeight="1" thickBot="1">
      <c r="B74" s="438" t="s">
        <v>301</v>
      </c>
      <c r="C74" s="439"/>
      <c r="D74" s="451"/>
      <c r="E74" s="452"/>
      <c r="F74" s="453"/>
      <c r="G74" s="442"/>
      <c r="H74" s="443" t="s">
        <v>299</v>
      </c>
      <c r="I74" s="444"/>
      <c r="J74" s="454"/>
      <c r="K74" s="443"/>
      <c r="L74" s="455"/>
      <c r="M74" s="447"/>
      <c r="N74" s="456">
        <f t="shared" si="13"/>
        <v>0</v>
      </c>
      <c r="O74" s="449">
        <f t="shared" si="13"/>
        <v>0</v>
      </c>
      <c r="P74" s="392">
        <f t="shared" si="12"/>
        <v>0</v>
      </c>
      <c r="Q74" s="393"/>
      <c r="R74" s="410"/>
      <c r="S74" s="393"/>
      <c r="T74" s="393"/>
      <c r="U74" s="393"/>
      <c r="V74" s="393"/>
      <c r="W74" s="450" t="s">
        <v>300</v>
      </c>
      <c r="X74" s="333">
        <f>G74</f>
        <v>0</v>
      </c>
      <c r="AA74" s="395"/>
      <c r="AE74" s="333">
        <f>X74*23800*30*I74</f>
        <v>0</v>
      </c>
      <c r="AK74" s="333">
        <f>AE74</f>
        <v>0</v>
      </c>
    </row>
    <row r="75" spans="2:47" ht="12" customHeight="1" thickBot="1">
      <c r="B75" s="421"/>
      <c r="C75" s="421"/>
      <c r="D75" s="422"/>
      <c r="E75" s="423"/>
      <c r="F75" s="423"/>
      <c r="G75" s="424"/>
      <c r="H75" s="424"/>
      <c r="I75" s="457"/>
      <c r="J75" s="458"/>
      <c r="K75" s="424"/>
      <c r="P75" s="392">
        <f t="shared" si="12"/>
        <v>0</v>
      </c>
      <c r="Q75" s="393"/>
      <c r="R75" s="410"/>
      <c r="S75" s="393"/>
      <c r="T75" s="393"/>
      <c r="U75" s="393"/>
      <c r="V75" s="393"/>
      <c r="W75" s="394"/>
      <c r="AA75" s="395"/>
    </row>
    <row r="76" spans="2:47" s="334" customFormat="1" ht="12" customHeight="1" thickBot="1">
      <c r="B76" s="459" t="s">
        <v>302</v>
      </c>
      <c r="C76" s="460"/>
      <c r="D76" s="461"/>
      <c r="E76" s="461"/>
      <c r="F76" s="461"/>
      <c r="G76" s="462"/>
      <c r="H76" s="463"/>
      <c r="I76" s="367" t="s">
        <v>250</v>
      </c>
      <c r="J76" s="1163" t="s">
        <v>251</v>
      </c>
      <c r="K76" s="1150"/>
      <c r="L76" s="464" t="s">
        <v>244</v>
      </c>
      <c r="M76" s="368" t="s">
        <v>252</v>
      </c>
      <c r="N76" s="369" t="s">
        <v>253</v>
      </c>
      <c r="O76" s="427" t="s">
        <v>254</v>
      </c>
      <c r="P76" s="392">
        <f t="shared" si="12"/>
        <v>0</v>
      </c>
      <c r="Q76" s="428"/>
      <c r="R76" s="410"/>
      <c r="S76" s="428"/>
      <c r="T76" s="428"/>
      <c r="U76" s="428"/>
      <c r="V76" s="428"/>
      <c r="W76" s="465"/>
      <c r="Y76" s="333"/>
      <c r="Z76" s="333"/>
      <c r="AA76" s="466"/>
      <c r="AC76" s="333"/>
      <c r="AJ76" s="333"/>
      <c r="AK76" s="333"/>
      <c r="AM76" s="333"/>
      <c r="AN76" s="341"/>
      <c r="AO76" s="341"/>
    </row>
    <row r="77" spans="2:47" ht="12" customHeight="1" thickBot="1">
      <c r="B77" s="373" t="s">
        <v>303</v>
      </c>
      <c r="C77" s="430"/>
      <c r="D77" s="431"/>
      <c r="E77" s="431"/>
      <c r="F77" s="431"/>
      <c r="G77" s="376" t="s">
        <v>264</v>
      </c>
      <c r="H77" s="467" t="s">
        <v>265</v>
      </c>
      <c r="I77" s="376" t="s">
        <v>266</v>
      </c>
      <c r="J77" s="376" t="s">
        <v>266</v>
      </c>
      <c r="K77" s="376" t="s">
        <v>267</v>
      </c>
      <c r="L77" s="467" t="s">
        <v>266</v>
      </c>
      <c r="M77" s="378"/>
      <c r="N77" s="379"/>
      <c r="O77" s="380"/>
      <c r="P77" s="392">
        <f t="shared" si="12"/>
        <v>0</v>
      </c>
      <c r="Q77" s="393"/>
      <c r="R77" s="410"/>
      <c r="S77" s="393"/>
      <c r="T77" s="393"/>
      <c r="U77" s="393"/>
      <c r="V77" s="393"/>
      <c r="W77" s="394"/>
      <c r="AA77" s="395"/>
    </row>
    <row r="78" spans="2:47" ht="12" customHeight="1">
      <c r="B78" s="468" t="s">
        <v>304</v>
      </c>
      <c r="C78" s="469"/>
      <c r="D78" s="469"/>
      <c r="E78" s="469"/>
      <c r="F78" s="469"/>
      <c r="G78" s="470">
        <v>2.5</v>
      </c>
      <c r="H78" s="471" t="s">
        <v>488</v>
      </c>
      <c r="I78" s="400" t="s">
        <v>305</v>
      </c>
      <c r="J78" s="386" t="s">
        <v>280</v>
      </c>
      <c r="K78" s="472"/>
      <c r="L78" s="473" t="s">
        <v>281</v>
      </c>
      <c r="M78" s="389" t="s">
        <v>306</v>
      </c>
      <c r="N78" s="390">
        <f t="shared" ref="N78:O87" si="14">AJ78</f>
        <v>0</v>
      </c>
      <c r="O78" s="391">
        <f t="shared" si="14"/>
        <v>7284.3997499999996</v>
      </c>
      <c r="P78" s="392" t="s">
        <v>54</v>
      </c>
      <c r="Q78" s="393">
        <v>2</v>
      </c>
      <c r="R78" s="410"/>
      <c r="S78" s="393"/>
      <c r="T78" s="393"/>
      <c r="U78" s="393"/>
      <c r="V78" s="393" t="s">
        <v>307</v>
      </c>
      <c r="W78" s="394" t="s">
        <v>563</v>
      </c>
      <c r="X78" s="333">
        <v>1000</v>
      </c>
      <c r="Y78" s="333">
        <v>7275</v>
      </c>
      <c r="Z78" s="333">
        <v>0</v>
      </c>
      <c r="AA78" s="395">
        <v>75000</v>
      </c>
      <c r="AB78" s="333" t="s">
        <v>354</v>
      </c>
      <c r="AC78" s="333">
        <v>9.3997499999999992</v>
      </c>
      <c r="AD78" s="333">
        <v>0</v>
      </c>
      <c r="AG78" s="396">
        <v>3.1332499999999999E-2</v>
      </c>
      <c r="AH78" s="396">
        <v>0</v>
      </c>
      <c r="AI78" s="333">
        <f>Y78+Z78+AC78+AD78</f>
        <v>7284.3997499999996</v>
      </c>
      <c r="AJ78" s="333">
        <f t="shared" ref="AJ78:AJ141" si="15">IF(I78="New",AI78,IF(I78="Refurbishment ",(Y78*0.333)+Z78+AC78+AD78,IF(I78="",AI78,IF(I78="--Source--",AI78,0))))</f>
        <v>0</v>
      </c>
      <c r="AK78" s="333">
        <f t="shared" ref="AK78:AK141" si="16">IF(I78="Refurbishment ",(Y78*0.667),IF(I78="New",0,IF(I78="--Source--",0,IF(I78="",0,AI78))))</f>
        <v>7284.3997499999996</v>
      </c>
      <c r="AM78" s="333">
        <f t="shared" ref="AM78:AM87" si="17">IF(OR(I78="New",I78="",I78="--Source--"),Y78+Z78,IF(I78="Refurbishment",Y78*(1/3),0))</f>
        <v>0</v>
      </c>
      <c r="AN78" s="341">
        <f t="shared" ref="AN78:AN87" si="18">IF(OR(I78="New",I78="",I78="--Source--"),AC78,IF(I78="Refurbishment",AC78,0))</f>
        <v>0</v>
      </c>
      <c r="AO78" s="341">
        <f t="shared" ref="AO78:AO87" si="19">IF(OR(I78="New",I78="",I78="--Source--"),AD78,IF(I78="Refurbishment",AD78,0))</f>
        <v>0</v>
      </c>
      <c r="AS78" s="341">
        <f>IF(I78="Reused from onsite",Y78+Z78,IF(I78="Refurbishment",Y78*(2/3),0))</f>
        <v>7275</v>
      </c>
      <c r="AT78" s="341">
        <f>IF(I78="Reused from onsite",AC78,IF(I78="Refurbishment",0,0))</f>
        <v>9.3997499999999992</v>
      </c>
      <c r="AU78" s="341">
        <f>IF(I78="Reused from onsite",AD78,IF(I78="Refurbishment",0,0))</f>
        <v>0</v>
      </c>
    </row>
    <row r="79" spans="2:47" ht="12" customHeight="1">
      <c r="B79" s="474" t="s">
        <v>304</v>
      </c>
      <c r="C79" s="334"/>
      <c r="D79" s="334"/>
      <c r="E79" s="334"/>
      <c r="F79" s="334"/>
      <c r="G79" s="475">
        <v>1.34</v>
      </c>
      <c r="H79" s="476" t="s">
        <v>488</v>
      </c>
      <c r="I79" s="400" t="s">
        <v>305</v>
      </c>
      <c r="J79" s="401" t="s">
        <v>280</v>
      </c>
      <c r="K79" s="477"/>
      <c r="L79" s="478" t="s">
        <v>281</v>
      </c>
      <c r="M79" s="408" t="s">
        <v>308</v>
      </c>
      <c r="N79" s="390">
        <f t="shared" si="14"/>
        <v>0</v>
      </c>
      <c r="O79" s="406">
        <f t="shared" si="14"/>
        <v>3904.4382660000001</v>
      </c>
      <c r="P79" s="392" t="s">
        <v>54</v>
      </c>
      <c r="Q79" s="393">
        <v>2</v>
      </c>
      <c r="R79" s="410"/>
      <c r="S79" s="393"/>
      <c r="T79" s="393"/>
      <c r="U79" s="393"/>
      <c r="V79" s="393" t="s">
        <v>307</v>
      </c>
      <c r="W79" s="394" t="s">
        <v>563</v>
      </c>
      <c r="X79" s="333">
        <v>1000</v>
      </c>
      <c r="Y79" s="333">
        <v>3899.4</v>
      </c>
      <c r="Z79" s="333">
        <v>0</v>
      </c>
      <c r="AA79" s="395">
        <v>40200</v>
      </c>
      <c r="AB79" s="333" t="s">
        <v>354</v>
      </c>
      <c r="AC79" s="333">
        <v>5.0382660000000001</v>
      </c>
      <c r="AD79" s="333">
        <v>0</v>
      </c>
      <c r="AG79" s="396">
        <v>1.6794219999999999E-2</v>
      </c>
      <c r="AH79" s="396">
        <v>0</v>
      </c>
      <c r="AI79" s="333">
        <f>Y79+Z79+AC79+AD79</f>
        <v>3904.4382660000001</v>
      </c>
      <c r="AJ79" s="333">
        <f t="shared" si="15"/>
        <v>0</v>
      </c>
      <c r="AK79" s="333">
        <f t="shared" si="16"/>
        <v>3904.4382660000001</v>
      </c>
      <c r="AM79" s="333">
        <f t="shared" si="17"/>
        <v>0</v>
      </c>
      <c r="AN79" s="341">
        <f t="shared" si="18"/>
        <v>0</v>
      </c>
      <c r="AO79" s="341">
        <f t="shared" si="19"/>
        <v>0</v>
      </c>
      <c r="AS79" s="341">
        <f>IF(I79="Reused from onsite",Y79+Z79,IF(I79="Refurbishment",Y79*(2/3),0))</f>
        <v>3899.4</v>
      </c>
      <c r="AT79" s="341">
        <f>IF(I79="Reused from onsite",AC79,IF(I79="Refurbishment",0,0))</f>
        <v>5.0382660000000001</v>
      </c>
      <c r="AU79" s="341">
        <f>IF(I79="Reused from onsite",AD79,IF(I79="Refurbishment",0,0))</f>
        <v>0</v>
      </c>
    </row>
    <row r="80" spans="2:47" ht="12" customHeight="1">
      <c r="B80" s="479" t="s">
        <v>304</v>
      </c>
      <c r="C80" s="480"/>
      <c r="D80" s="480"/>
      <c r="E80" s="480"/>
      <c r="F80" s="480"/>
      <c r="G80" s="475">
        <v>3.7</v>
      </c>
      <c r="H80" s="476" t="s">
        <v>488</v>
      </c>
      <c r="I80" s="400" t="s">
        <v>305</v>
      </c>
      <c r="J80" s="401" t="s">
        <v>280</v>
      </c>
      <c r="K80" s="477"/>
      <c r="L80" s="478" t="s">
        <v>281</v>
      </c>
      <c r="M80" s="408" t="s">
        <v>309</v>
      </c>
      <c r="N80" s="390">
        <f t="shared" si="14"/>
        <v>0</v>
      </c>
      <c r="O80" s="406">
        <f t="shared" si="14"/>
        <v>10780.911630000001</v>
      </c>
      <c r="P80" s="392" t="s">
        <v>54</v>
      </c>
      <c r="Q80" s="393">
        <v>2</v>
      </c>
      <c r="R80" s="410"/>
      <c r="S80" s="393"/>
      <c r="T80" s="393"/>
      <c r="U80" s="393"/>
      <c r="V80" s="393" t="s">
        <v>307</v>
      </c>
      <c r="W80" s="394" t="s">
        <v>563</v>
      </c>
      <c r="X80" s="333">
        <v>1000</v>
      </c>
      <c r="Y80" s="333">
        <v>10767</v>
      </c>
      <c r="Z80" s="333">
        <v>0</v>
      </c>
      <c r="AA80" s="395">
        <v>111000</v>
      </c>
      <c r="AB80" s="333" t="s">
        <v>354</v>
      </c>
      <c r="AC80" s="333">
        <v>13.911629999999999</v>
      </c>
      <c r="AD80" s="333">
        <v>0</v>
      </c>
      <c r="AG80" s="396">
        <v>4.6372099999999999E-2</v>
      </c>
      <c r="AH80" s="396">
        <v>0</v>
      </c>
      <c r="AI80" s="333">
        <f>Y80+Z80+AC80+AD80</f>
        <v>10780.911630000001</v>
      </c>
      <c r="AJ80" s="333">
        <f t="shared" si="15"/>
        <v>0</v>
      </c>
      <c r="AK80" s="333">
        <f t="shared" si="16"/>
        <v>10780.911630000001</v>
      </c>
      <c r="AM80" s="333">
        <f t="shared" si="17"/>
        <v>0</v>
      </c>
      <c r="AN80" s="341">
        <f t="shared" si="18"/>
        <v>0</v>
      </c>
      <c r="AO80" s="341">
        <f t="shared" si="19"/>
        <v>0</v>
      </c>
      <c r="AS80" s="341">
        <f>IF(I80="Reused from onsite",Y80+Z80,IF(I80="Refurbishment",Y80*(2/3),0))</f>
        <v>10767</v>
      </c>
      <c r="AT80" s="341">
        <f>IF(I80="Reused from onsite",AC80,IF(I80="Refurbishment",0,0))</f>
        <v>13.911629999999999</v>
      </c>
      <c r="AU80" s="341">
        <f>IF(I80="Reused from onsite",AD80,IF(I80="Refurbishment",0,0))</f>
        <v>0</v>
      </c>
    </row>
    <row r="81" spans="2:47" ht="12" customHeight="1">
      <c r="B81" s="474" t="s">
        <v>304</v>
      </c>
      <c r="C81" s="334"/>
      <c r="D81" s="334"/>
      <c r="E81" s="334"/>
      <c r="F81" s="334"/>
      <c r="G81" s="475">
        <v>1.34</v>
      </c>
      <c r="H81" s="476" t="s">
        <v>488</v>
      </c>
      <c r="I81" s="400" t="s">
        <v>305</v>
      </c>
      <c r="J81" s="401" t="s">
        <v>280</v>
      </c>
      <c r="K81" s="477"/>
      <c r="L81" s="478" t="s">
        <v>281</v>
      </c>
      <c r="M81" s="408" t="s">
        <v>310</v>
      </c>
      <c r="N81" s="390">
        <f t="shared" si="14"/>
        <v>0</v>
      </c>
      <c r="O81" s="406">
        <f t="shared" si="14"/>
        <v>3904.4382660000001</v>
      </c>
      <c r="P81" s="392" t="s">
        <v>54</v>
      </c>
      <c r="Q81" s="393">
        <v>2</v>
      </c>
      <c r="R81" s="410"/>
      <c r="S81" s="393"/>
      <c r="T81" s="393"/>
      <c r="U81" s="393"/>
      <c r="V81" s="393" t="s">
        <v>307</v>
      </c>
      <c r="W81" s="394" t="s">
        <v>563</v>
      </c>
      <c r="X81" s="333">
        <v>1000</v>
      </c>
      <c r="Y81" s="333">
        <v>3899.4</v>
      </c>
      <c r="Z81" s="333">
        <v>0</v>
      </c>
      <c r="AA81" s="395">
        <v>40200</v>
      </c>
      <c r="AB81" s="333" t="s">
        <v>354</v>
      </c>
      <c r="AC81" s="333">
        <v>5.0382660000000001</v>
      </c>
      <c r="AD81" s="333">
        <v>0</v>
      </c>
      <c r="AG81" s="396">
        <v>1.6794219999999999E-2</v>
      </c>
      <c r="AH81" s="396">
        <v>0</v>
      </c>
      <c r="AI81" s="333">
        <f>Y81+Z81+AC81+AD81</f>
        <v>3904.4382660000001</v>
      </c>
      <c r="AJ81" s="333">
        <f t="shared" si="15"/>
        <v>0</v>
      </c>
      <c r="AK81" s="333">
        <f t="shared" si="16"/>
        <v>3904.4382660000001</v>
      </c>
      <c r="AM81" s="333">
        <f t="shared" si="17"/>
        <v>0</v>
      </c>
      <c r="AN81" s="341">
        <f t="shared" si="18"/>
        <v>0</v>
      </c>
      <c r="AO81" s="341">
        <f t="shared" si="19"/>
        <v>0</v>
      </c>
      <c r="AS81" s="341">
        <f>IF(I81="Reused from onsite",Y81+Z81,IF(I81="Refurbishment",Y81*(2/3),0))</f>
        <v>3899.4</v>
      </c>
      <c r="AT81" s="341">
        <f>IF(I81="Reused from onsite",AC81,IF(I81="Refurbishment",0,0))</f>
        <v>5.0382660000000001</v>
      </c>
      <c r="AU81" s="341">
        <f>IF(I81="Reused from onsite",AD81,IF(I81="Refurbishment",0,0))</f>
        <v>0</v>
      </c>
    </row>
    <row r="82" spans="2:47" ht="12.75" hidden="1" customHeight="1" thickBot="1">
      <c r="B82" s="481" t="s">
        <v>304</v>
      </c>
      <c r="C82" s="482"/>
      <c r="D82" s="482"/>
      <c r="E82" s="482"/>
      <c r="F82" s="482"/>
      <c r="G82" s="483"/>
      <c r="H82" s="484" t="s">
        <v>488</v>
      </c>
      <c r="I82" s="400" t="s">
        <v>295</v>
      </c>
      <c r="J82" s="485" t="s">
        <v>280</v>
      </c>
      <c r="K82" s="486"/>
      <c r="L82" s="487" t="s">
        <v>281</v>
      </c>
      <c r="M82" s="488"/>
      <c r="N82" s="390">
        <f t="shared" si="14"/>
        <v>0</v>
      </c>
      <c r="O82" s="489">
        <f t="shared" si="14"/>
        <v>0</v>
      </c>
      <c r="P82" s="392">
        <f t="shared" si="12"/>
        <v>0</v>
      </c>
      <c r="Q82" s="393"/>
      <c r="R82" s="410"/>
      <c r="S82" s="393"/>
      <c r="T82" s="393"/>
      <c r="U82" s="393"/>
      <c r="V82" s="393"/>
      <c r="W82" s="394" t="s">
        <v>563</v>
      </c>
      <c r="X82" s="333">
        <v>1000</v>
      </c>
      <c r="Y82" s="333">
        <v>0</v>
      </c>
      <c r="Z82" s="333">
        <v>0</v>
      </c>
      <c r="AA82" s="395">
        <v>0</v>
      </c>
      <c r="AB82" s="333" t="s">
        <v>354</v>
      </c>
      <c r="AC82" s="333">
        <v>0</v>
      </c>
      <c r="AD82" s="333">
        <v>0</v>
      </c>
      <c r="AG82" s="396">
        <v>0</v>
      </c>
      <c r="AH82" s="396">
        <v>0</v>
      </c>
      <c r="AI82" s="333">
        <f>Y82+Z82+AC82+AD82</f>
        <v>0</v>
      </c>
      <c r="AJ82" s="333">
        <f t="shared" si="15"/>
        <v>0</v>
      </c>
      <c r="AK82" s="333">
        <f t="shared" si="16"/>
        <v>0</v>
      </c>
      <c r="AM82" s="333">
        <f t="shared" si="17"/>
        <v>0</v>
      </c>
      <c r="AN82" s="341">
        <f t="shared" si="18"/>
        <v>0</v>
      </c>
      <c r="AO82" s="341">
        <f t="shared" si="19"/>
        <v>0</v>
      </c>
      <c r="AS82" s="341">
        <f>IF(I82="Reused from onsite",Y82+Z82,IF(I82="Refurbishment",Y82*(2/3),0))</f>
        <v>0</v>
      </c>
      <c r="AT82" s="341">
        <f>IF(I82="Reused from onsite",AC82,IF(I82="Refurbishment",0,0))</f>
        <v>0</v>
      </c>
      <c r="AU82" s="341">
        <f>IF(I82="Reused from onsite",AD82,IF(I82="Refurbishment",0,0))</f>
        <v>0</v>
      </c>
    </row>
    <row r="83" spans="2:47" ht="12.75" hidden="1" customHeight="1" thickBot="1">
      <c r="B83" s="429" t="s">
        <v>311</v>
      </c>
      <c r="C83" s="490"/>
      <c r="D83" s="490"/>
      <c r="E83" s="490"/>
      <c r="F83" s="490"/>
      <c r="G83" s="491"/>
      <c r="H83" s="492"/>
      <c r="I83" s="493"/>
      <c r="J83" s="494"/>
      <c r="K83" s="495"/>
      <c r="L83" s="492"/>
      <c r="M83" s="496"/>
      <c r="N83" s="497"/>
      <c r="O83" s="498"/>
      <c r="P83" s="392">
        <f t="shared" si="12"/>
        <v>0</v>
      </c>
      <c r="Q83" s="499"/>
      <c r="R83" s="410"/>
      <c r="S83" s="499"/>
      <c r="T83" s="499"/>
      <c r="U83" s="499"/>
      <c r="V83" s="499"/>
      <c r="W83" s="394"/>
      <c r="AA83" s="395"/>
      <c r="AM83" s="333">
        <f t="shared" si="17"/>
        <v>0</v>
      </c>
      <c r="AN83" s="341">
        <f t="shared" si="18"/>
        <v>0</v>
      </c>
      <c r="AO83" s="341">
        <f t="shared" si="19"/>
        <v>0</v>
      </c>
    </row>
    <row r="84" spans="2:47" ht="12" hidden="1" customHeight="1" thickBot="1">
      <c r="B84" s="1164" t="s">
        <v>312</v>
      </c>
      <c r="C84" s="1165"/>
      <c r="D84" s="1165"/>
      <c r="E84" s="1165"/>
      <c r="F84" s="1166"/>
      <c r="G84" s="470"/>
      <c r="H84" s="471" t="str">
        <f t="shared" ref="H84:H97" si="20">IF(ISERROR(VLOOKUP($W84,__All_for_scope,2,FALSE)),"",VLOOKUP($W84,__All_for_scope,2,FALSE))</f>
        <v>t</v>
      </c>
      <c r="I84" s="500" t="s">
        <v>279</v>
      </c>
      <c r="J84" s="386" t="s">
        <v>280</v>
      </c>
      <c r="K84" s="387"/>
      <c r="L84" s="501" t="s">
        <v>281</v>
      </c>
      <c r="M84" s="502"/>
      <c r="N84" s="390">
        <f t="shared" ref="N84:N87" si="21">AJ84</f>
        <v>0</v>
      </c>
      <c r="O84" s="503">
        <f t="shared" si="14"/>
        <v>0</v>
      </c>
      <c r="P84" s="392">
        <f t="shared" si="12"/>
        <v>0</v>
      </c>
      <c r="Q84" s="393"/>
      <c r="R84" s="410"/>
      <c r="S84" s="393"/>
      <c r="T84" s="393"/>
      <c r="U84" s="393"/>
      <c r="V84" s="393"/>
      <c r="W84" s="394" t="s">
        <v>564</v>
      </c>
      <c r="X84" s="333">
        <v>1000</v>
      </c>
      <c r="Y84" s="333">
        <v>0</v>
      </c>
      <c r="Z84" s="333">
        <v>0</v>
      </c>
      <c r="AA84" s="395">
        <v>0</v>
      </c>
      <c r="AB84" s="333" t="s">
        <v>354</v>
      </c>
      <c r="AC84" s="333">
        <v>0</v>
      </c>
      <c r="AD84" s="333">
        <v>0</v>
      </c>
      <c r="AG84" s="396">
        <v>0</v>
      </c>
      <c r="AH84" s="396">
        <v>0</v>
      </c>
      <c r="AI84" s="333">
        <f>Y84+Z84+AC84+AD84</f>
        <v>0</v>
      </c>
      <c r="AJ84" s="333">
        <f t="shared" si="15"/>
        <v>0</v>
      </c>
      <c r="AK84" s="333">
        <f t="shared" si="16"/>
        <v>0</v>
      </c>
      <c r="AM84" s="333">
        <f t="shared" si="17"/>
        <v>0</v>
      </c>
      <c r="AN84" s="341">
        <f t="shared" si="18"/>
        <v>0</v>
      </c>
      <c r="AO84" s="341">
        <f t="shared" si="19"/>
        <v>0</v>
      </c>
      <c r="AS84" s="341">
        <f>IF(I84="Reused from onsite",Y84+Z84,IF(I84="Refurbishment",Y84*(2/3),0))</f>
        <v>0</v>
      </c>
      <c r="AT84" s="341">
        <f>IF(I84="Reused from onsite",AC84,IF(I84="Refurbishment",0,0))</f>
        <v>0</v>
      </c>
      <c r="AU84" s="341">
        <f>IF(I84="Reused from onsite",AD84,IF(I84="Refurbishment",0,0))</f>
        <v>0</v>
      </c>
    </row>
    <row r="85" spans="2:47" ht="12" hidden="1" customHeight="1" thickBot="1">
      <c r="B85" s="1173" t="s">
        <v>313</v>
      </c>
      <c r="C85" s="1174"/>
      <c r="D85" s="1175"/>
      <c r="E85" s="1175"/>
      <c r="F85" s="1176"/>
      <c r="G85" s="475"/>
      <c r="H85" s="476" t="str">
        <f t="shared" si="20"/>
        <v>m3</v>
      </c>
      <c r="I85" s="504" t="s">
        <v>279</v>
      </c>
      <c r="J85" s="401" t="s">
        <v>280</v>
      </c>
      <c r="K85" s="505"/>
      <c r="L85" s="506" t="s">
        <v>314</v>
      </c>
      <c r="M85" s="507"/>
      <c r="N85" s="390">
        <f t="shared" si="21"/>
        <v>0</v>
      </c>
      <c r="O85" s="508">
        <f t="shared" si="14"/>
        <v>0</v>
      </c>
      <c r="P85" s="392">
        <f t="shared" si="12"/>
        <v>0</v>
      </c>
      <c r="Q85" s="393"/>
      <c r="R85" s="410"/>
      <c r="S85" s="393"/>
      <c r="T85" s="393"/>
      <c r="U85" s="393"/>
      <c r="V85" s="393"/>
      <c r="W85" s="394" t="s">
        <v>565</v>
      </c>
      <c r="X85" s="333">
        <v>0</v>
      </c>
      <c r="Y85" s="333">
        <v>0</v>
      </c>
      <c r="Z85" s="333">
        <v>0</v>
      </c>
      <c r="AA85" s="395">
        <v>0</v>
      </c>
      <c r="AB85" s="333" t="s">
        <v>354</v>
      </c>
      <c r="AC85" s="333">
        <v>0</v>
      </c>
      <c r="AD85" s="333">
        <v>0</v>
      </c>
      <c r="AG85" s="396">
        <v>0</v>
      </c>
      <c r="AH85" s="396">
        <v>0</v>
      </c>
      <c r="AI85" s="333">
        <f>Y85+Z85+AC85+AD85</f>
        <v>0</v>
      </c>
      <c r="AJ85" s="333">
        <f t="shared" si="15"/>
        <v>0</v>
      </c>
      <c r="AK85" s="333">
        <f t="shared" si="16"/>
        <v>0</v>
      </c>
      <c r="AM85" s="333">
        <f t="shared" si="17"/>
        <v>0</v>
      </c>
      <c r="AN85" s="341">
        <f t="shared" si="18"/>
        <v>0</v>
      </c>
      <c r="AO85" s="341">
        <f t="shared" si="19"/>
        <v>0</v>
      </c>
      <c r="AS85" s="341">
        <f>IF(I85="Reused from onsite",Y85+Z85,IF(I85="Refurbishment",Y85*(2/3),0))</f>
        <v>0</v>
      </c>
      <c r="AT85" s="341">
        <f>IF(I85="Reused from onsite",AC85,IF(I85="Refurbishment",0,0))</f>
        <v>0</v>
      </c>
      <c r="AU85" s="341">
        <f>IF(I85="Reused from onsite",AD85,IF(I85="Refurbishment",0,0))</f>
        <v>0</v>
      </c>
    </row>
    <row r="86" spans="2:47" ht="12" hidden="1" customHeight="1" thickBot="1">
      <c r="B86" s="1173" t="s">
        <v>313</v>
      </c>
      <c r="C86" s="1174"/>
      <c r="D86" s="1175"/>
      <c r="E86" s="1175"/>
      <c r="F86" s="1176"/>
      <c r="G86" s="475"/>
      <c r="H86" s="476" t="str">
        <f t="shared" si="20"/>
        <v>m3</v>
      </c>
      <c r="I86" s="504" t="s">
        <v>279</v>
      </c>
      <c r="J86" s="401" t="s">
        <v>280</v>
      </c>
      <c r="K86" s="505"/>
      <c r="L86" s="506" t="s">
        <v>314</v>
      </c>
      <c r="M86" s="507"/>
      <c r="N86" s="390">
        <f t="shared" si="21"/>
        <v>0</v>
      </c>
      <c r="O86" s="508">
        <f t="shared" si="14"/>
        <v>0</v>
      </c>
      <c r="P86" s="392">
        <f t="shared" si="12"/>
        <v>0</v>
      </c>
      <c r="Q86" s="393"/>
      <c r="R86" s="410"/>
      <c r="S86" s="393"/>
      <c r="T86" s="393"/>
      <c r="U86" s="393"/>
      <c r="V86" s="393"/>
      <c r="W86" s="394" t="s">
        <v>565</v>
      </c>
      <c r="X86" s="333">
        <v>0</v>
      </c>
      <c r="Y86" s="333">
        <v>0</v>
      </c>
      <c r="Z86" s="333">
        <v>0</v>
      </c>
      <c r="AA86" s="395">
        <v>0</v>
      </c>
      <c r="AB86" s="333" t="s">
        <v>354</v>
      </c>
      <c r="AC86" s="333">
        <v>0</v>
      </c>
      <c r="AD86" s="333">
        <v>0</v>
      </c>
      <c r="AG86" s="396">
        <v>0</v>
      </c>
      <c r="AH86" s="396">
        <v>0</v>
      </c>
      <c r="AI86" s="333">
        <f>Y86+Z86+AC86+AD86</f>
        <v>0</v>
      </c>
      <c r="AJ86" s="333">
        <f t="shared" si="15"/>
        <v>0</v>
      </c>
      <c r="AK86" s="333">
        <f t="shared" si="16"/>
        <v>0</v>
      </c>
      <c r="AM86" s="333">
        <f t="shared" si="17"/>
        <v>0</v>
      </c>
      <c r="AN86" s="341">
        <f t="shared" si="18"/>
        <v>0</v>
      </c>
      <c r="AO86" s="341">
        <f t="shared" si="19"/>
        <v>0</v>
      </c>
      <c r="AS86" s="341">
        <f>IF(I86="Reused from onsite",Y86+Z86,IF(I86="Refurbishment",Y86*(2/3),0))</f>
        <v>0</v>
      </c>
      <c r="AT86" s="341">
        <f>IF(I86="Reused from onsite",AC86,IF(I86="Refurbishment",0,0))</f>
        <v>0</v>
      </c>
      <c r="AU86" s="341">
        <f>IF(I86="Reused from onsite",AD86,IF(I86="Refurbishment",0,0))</f>
        <v>0</v>
      </c>
    </row>
    <row r="87" spans="2:47" ht="12" hidden="1" customHeight="1" thickBot="1">
      <c r="B87" s="1177" t="s">
        <v>313</v>
      </c>
      <c r="C87" s="1178"/>
      <c r="D87" s="1179"/>
      <c r="E87" s="1179"/>
      <c r="F87" s="1180"/>
      <c r="G87" s="509"/>
      <c r="H87" s="510" t="str">
        <f t="shared" si="20"/>
        <v>m3</v>
      </c>
      <c r="I87" s="511" t="s">
        <v>279</v>
      </c>
      <c r="J87" s="415" t="s">
        <v>280</v>
      </c>
      <c r="K87" s="512"/>
      <c r="L87" s="513" t="s">
        <v>314</v>
      </c>
      <c r="M87" s="514"/>
      <c r="N87" s="515">
        <f t="shared" si="21"/>
        <v>0</v>
      </c>
      <c r="O87" s="516">
        <f t="shared" si="14"/>
        <v>0</v>
      </c>
      <c r="P87" s="392">
        <f t="shared" si="12"/>
        <v>0</v>
      </c>
      <c r="Q87" s="393"/>
      <c r="R87" s="410"/>
      <c r="S87" s="393"/>
      <c r="T87" s="393"/>
      <c r="U87" s="393"/>
      <c r="V87" s="393"/>
      <c r="W87" s="394" t="s">
        <v>565</v>
      </c>
      <c r="X87" s="333">
        <v>0</v>
      </c>
      <c r="Y87" s="333">
        <v>0</v>
      </c>
      <c r="Z87" s="333">
        <v>0</v>
      </c>
      <c r="AA87" s="395">
        <v>0</v>
      </c>
      <c r="AB87" s="333" t="s">
        <v>354</v>
      </c>
      <c r="AC87" s="333">
        <v>0</v>
      </c>
      <c r="AD87" s="333">
        <v>0</v>
      </c>
      <c r="AG87" s="396">
        <v>0</v>
      </c>
      <c r="AH87" s="396">
        <v>0</v>
      </c>
      <c r="AI87" s="333">
        <f>Y87+Z87+AC87+AD87</f>
        <v>0</v>
      </c>
      <c r="AJ87" s="333">
        <f t="shared" si="15"/>
        <v>0</v>
      </c>
      <c r="AK87" s="333">
        <f t="shared" si="16"/>
        <v>0</v>
      </c>
      <c r="AM87" s="333">
        <f t="shared" si="17"/>
        <v>0</v>
      </c>
      <c r="AN87" s="341">
        <f t="shared" si="18"/>
        <v>0</v>
      </c>
      <c r="AO87" s="341">
        <f t="shared" si="19"/>
        <v>0</v>
      </c>
      <c r="AS87" s="341">
        <f>IF(I87="Reused from onsite",Y87+Z87,IF(I87="Refurbishment",Y87*(2/3),0))</f>
        <v>0</v>
      </c>
      <c r="AT87" s="341">
        <f>IF(I87="Reused from onsite",AC87,IF(I87="Refurbishment",0,0))</f>
        <v>0</v>
      </c>
      <c r="AU87" s="341">
        <f>IF(I87="Reused from onsite",AD87,IF(I87="Refurbishment",0,0))</f>
        <v>0</v>
      </c>
    </row>
    <row r="88" spans="2:47" s="334" customFormat="1" ht="12" hidden="1" customHeight="1" thickBot="1">
      <c r="B88" s="421"/>
      <c r="C88" s="421"/>
      <c r="D88" s="517"/>
      <c r="E88" s="517"/>
      <c r="F88" s="517"/>
      <c r="G88" s="424"/>
      <c r="H88" s="335"/>
      <c r="J88" s="424"/>
      <c r="K88" s="426"/>
      <c r="L88" s="518"/>
      <c r="N88" s="519"/>
      <c r="O88" s="519"/>
      <c r="P88" s="392">
        <f t="shared" si="12"/>
        <v>0</v>
      </c>
      <c r="Q88" s="393"/>
      <c r="R88" s="410"/>
      <c r="S88" s="393"/>
      <c r="T88" s="393"/>
      <c r="U88" s="393"/>
      <c r="V88" s="393"/>
      <c r="W88" s="394"/>
      <c r="Y88" s="333"/>
      <c r="Z88" s="333"/>
      <c r="AA88" s="466"/>
      <c r="AC88" s="333"/>
      <c r="AJ88" s="333"/>
      <c r="AK88" s="333"/>
      <c r="AM88" s="333"/>
      <c r="AN88" s="341"/>
      <c r="AO88" s="341"/>
    </row>
    <row r="89" spans="2:47" ht="12" hidden="1" customHeight="1" thickBot="1">
      <c r="B89" s="520" t="s">
        <v>315</v>
      </c>
      <c r="C89" s="521"/>
      <c r="D89" s="462"/>
      <c r="E89" s="462"/>
      <c r="F89" s="462"/>
      <c r="G89" s="462"/>
      <c r="H89" s="463"/>
      <c r="I89" s="367" t="s">
        <v>250</v>
      </c>
      <c r="J89" s="1163" t="s">
        <v>251</v>
      </c>
      <c r="K89" s="1150"/>
      <c r="L89" s="367" t="s">
        <v>244</v>
      </c>
      <c r="M89" s="368" t="s">
        <v>252</v>
      </c>
      <c r="N89" s="369" t="s">
        <v>253</v>
      </c>
      <c r="O89" s="427" t="s">
        <v>254</v>
      </c>
      <c r="P89" s="392">
        <f t="shared" si="12"/>
        <v>0</v>
      </c>
      <c r="Q89" s="428"/>
      <c r="R89" s="410"/>
      <c r="S89" s="428"/>
      <c r="T89" s="428"/>
      <c r="U89" s="428"/>
      <c r="V89" s="428"/>
      <c r="W89" s="394"/>
      <c r="AA89" s="395"/>
    </row>
    <row r="90" spans="2:47" ht="12" hidden="1" customHeight="1" thickBot="1">
      <c r="B90" s="522" t="s">
        <v>245</v>
      </c>
      <c r="C90" s="523"/>
      <c r="D90" s="523"/>
      <c r="E90" s="334"/>
      <c r="F90" s="334"/>
      <c r="G90" s="524" t="s">
        <v>264</v>
      </c>
      <c r="H90" s="525" t="s">
        <v>265</v>
      </c>
      <c r="I90" s="375" t="s">
        <v>266</v>
      </c>
      <c r="J90" s="526" t="s">
        <v>266</v>
      </c>
      <c r="K90" s="374" t="s">
        <v>267</v>
      </c>
      <c r="L90" s="375" t="s">
        <v>266</v>
      </c>
      <c r="M90" s="378"/>
      <c r="N90" s="379"/>
      <c r="O90" s="380"/>
      <c r="P90" s="392">
        <f t="shared" si="12"/>
        <v>0</v>
      </c>
      <c r="Q90" s="393"/>
      <c r="R90" s="410"/>
      <c r="S90" s="393"/>
      <c r="T90" s="393"/>
      <c r="U90" s="393"/>
      <c r="V90" s="393"/>
      <c r="W90" s="394"/>
      <c r="AA90" s="395"/>
    </row>
    <row r="91" spans="2:47" ht="12" hidden="1" customHeight="1" thickBot="1">
      <c r="B91" s="1181" t="s">
        <v>316</v>
      </c>
      <c r="C91" s="1182"/>
      <c r="D91" s="1183"/>
      <c r="E91" s="1183"/>
      <c r="F91" s="1184"/>
      <c r="G91" s="527"/>
      <c r="H91" s="471" t="str">
        <f t="shared" si="20"/>
        <v>n</v>
      </c>
      <c r="I91" s="500" t="s">
        <v>279</v>
      </c>
      <c r="J91" s="528" t="s">
        <v>280</v>
      </c>
      <c r="K91" s="472"/>
      <c r="L91" s="388" t="s">
        <v>281</v>
      </c>
      <c r="M91" s="389"/>
      <c r="N91" s="390">
        <f t="shared" ref="N91:O97" si="22">AJ91</f>
        <v>0</v>
      </c>
      <c r="O91" s="391">
        <f t="shared" si="22"/>
        <v>0</v>
      </c>
      <c r="P91" s="392">
        <f t="shared" si="12"/>
        <v>0</v>
      </c>
      <c r="Q91" s="393"/>
      <c r="R91" s="410"/>
      <c r="S91" s="393"/>
      <c r="T91" s="393"/>
      <c r="U91" s="393"/>
      <c r="V91" s="393"/>
      <c r="W91" s="394" t="s">
        <v>566</v>
      </c>
      <c r="X91" s="333">
        <v>0</v>
      </c>
      <c r="Y91" s="333">
        <v>0</v>
      </c>
      <c r="Z91" s="333">
        <v>0</v>
      </c>
      <c r="AA91" s="395">
        <v>0</v>
      </c>
      <c r="AB91" s="333" t="s">
        <v>354</v>
      </c>
      <c r="AC91" s="333">
        <v>0</v>
      </c>
      <c r="AD91" s="333">
        <v>0</v>
      </c>
      <c r="AG91" s="396">
        <v>0</v>
      </c>
      <c r="AH91" s="396">
        <v>0</v>
      </c>
      <c r="AI91" s="333">
        <f t="shared" ref="AI91:AI97" si="23">Y91+Z91+AC91+AD91</f>
        <v>0</v>
      </c>
      <c r="AJ91" s="333">
        <f t="shared" si="15"/>
        <v>0</v>
      </c>
      <c r="AK91" s="333">
        <f t="shared" si="16"/>
        <v>0</v>
      </c>
      <c r="AM91" s="333">
        <f t="shared" ref="AM91:AM97" si="24">IF(OR(I91="New",I91="",I91="--Source--"),Y91+Z91,IF(I91="Refurbishment",Y91*(1/3),0))</f>
        <v>0</v>
      </c>
      <c r="AN91" s="341">
        <f t="shared" ref="AN91:AN97" si="25">IF(OR(I91="New",I91="",I91="--Source--"),AC91,IF(I91="Refurbishment",AC91,0))</f>
        <v>0</v>
      </c>
      <c r="AO91" s="341">
        <f t="shared" ref="AO91:AO97" si="26">IF(OR(I91="New",I91="",I91="--Source--"),AD91,IF(I91="Refurbishment",AD91,0))</f>
        <v>0</v>
      </c>
      <c r="AS91" s="341">
        <f t="shared" ref="AS91:AS97" si="27">IF(I91="Reused from onsite",Y91+Z91,IF(I91="Refurbishment",Y91*(2/3),0))</f>
        <v>0</v>
      </c>
      <c r="AT91" s="341">
        <f t="shared" ref="AT91:AT97" si="28">IF(I91="Reused from onsite",AC91,IF(I91="Refurbishment",0,0))</f>
        <v>0</v>
      </c>
      <c r="AU91" s="341">
        <f t="shared" ref="AU91:AU97" si="29">IF(I91="Reused from onsite",AD91,IF(I91="Refurbishment",0,0))</f>
        <v>0</v>
      </c>
    </row>
    <row r="92" spans="2:47" ht="12" hidden="1" customHeight="1" thickBot="1">
      <c r="B92" s="1185" t="s">
        <v>316</v>
      </c>
      <c r="C92" s="1186"/>
      <c r="D92" s="1187"/>
      <c r="E92" s="1187"/>
      <c r="F92" s="1188"/>
      <c r="G92" s="529"/>
      <c r="H92" s="476" t="str">
        <f t="shared" si="20"/>
        <v>n</v>
      </c>
      <c r="I92" s="504" t="s">
        <v>279</v>
      </c>
      <c r="J92" s="530" t="s">
        <v>280</v>
      </c>
      <c r="K92" s="531"/>
      <c r="L92" s="403" t="s">
        <v>281</v>
      </c>
      <c r="M92" s="408"/>
      <c r="N92" s="390">
        <f t="shared" si="22"/>
        <v>0</v>
      </c>
      <c r="O92" s="406">
        <f t="shared" si="22"/>
        <v>0</v>
      </c>
      <c r="P92" s="392">
        <f t="shared" si="12"/>
        <v>0</v>
      </c>
      <c r="Q92" s="393"/>
      <c r="R92" s="410"/>
      <c r="S92" s="393"/>
      <c r="T92" s="393"/>
      <c r="U92" s="393"/>
      <c r="V92" s="393"/>
      <c r="W92" s="394" t="s">
        <v>566</v>
      </c>
      <c r="X92" s="333">
        <v>0</v>
      </c>
      <c r="Y92" s="333">
        <v>0</v>
      </c>
      <c r="Z92" s="333">
        <v>0</v>
      </c>
      <c r="AA92" s="395">
        <v>0</v>
      </c>
      <c r="AB92" s="333" t="s">
        <v>354</v>
      </c>
      <c r="AC92" s="333">
        <v>0</v>
      </c>
      <c r="AD92" s="333">
        <v>0</v>
      </c>
      <c r="AG92" s="396">
        <v>0</v>
      </c>
      <c r="AH92" s="396">
        <v>0</v>
      </c>
      <c r="AI92" s="333">
        <f t="shared" si="23"/>
        <v>0</v>
      </c>
      <c r="AJ92" s="333">
        <f t="shared" si="15"/>
        <v>0</v>
      </c>
      <c r="AK92" s="333">
        <f t="shared" si="16"/>
        <v>0</v>
      </c>
      <c r="AM92" s="333">
        <f t="shared" si="24"/>
        <v>0</v>
      </c>
      <c r="AN92" s="341">
        <f t="shared" si="25"/>
        <v>0</v>
      </c>
      <c r="AO92" s="341">
        <f t="shared" si="26"/>
        <v>0</v>
      </c>
      <c r="AS92" s="341">
        <f t="shared" si="27"/>
        <v>0</v>
      </c>
      <c r="AT92" s="341">
        <f t="shared" si="28"/>
        <v>0</v>
      </c>
      <c r="AU92" s="341">
        <f t="shared" si="29"/>
        <v>0</v>
      </c>
    </row>
    <row r="93" spans="2:47" ht="12" hidden="1" customHeight="1" thickBot="1">
      <c r="B93" s="1185" t="s">
        <v>316</v>
      </c>
      <c r="C93" s="1186"/>
      <c r="D93" s="1187"/>
      <c r="E93" s="1187"/>
      <c r="F93" s="1188"/>
      <c r="G93" s="529"/>
      <c r="H93" s="476" t="str">
        <f t="shared" si="20"/>
        <v>n</v>
      </c>
      <c r="I93" s="504" t="s">
        <v>279</v>
      </c>
      <c r="J93" s="530" t="s">
        <v>280</v>
      </c>
      <c r="K93" s="531"/>
      <c r="L93" s="403" t="s">
        <v>281</v>
      </c>
      <c r="M93" s="408"/>
      <c r="N93" s="390">
        <f t="shared" si="22"/>
        <v>0</v>
      </c>
      <c r="O93" s="406">
        <f t="shared" si="22"/>
        <v>0</v>
      </c>
      <c r="P93" s="392">
        <f t="shared" si="12"/>
        <v>0</v>
      </c>
      <c r="Q93" s="393"/>
      <c r="R93" s="410"/>
      <c r="S93" s="393"/>
      <c r="T93" s="393"/>
      <c r="U93" s="393"/>
      <c r="V93" s="393"/>
      <c r="W93" s="394" t="s">
        <v>566</v>
      </c>
      <c r="X93" s="333">
        <v>0</v>
      </c>
      <c r="Y93" s="333">
        <v>0</v>
      </c>
      <c r="Z93" s="333">
        <v>0</v>
      </c>
      <c r="AA93" s="395">
        <v>0</v>
      </c>
      <c r="AB93" s="333" t="s">
        <v>354</v>
      </c>
      <c r="AC93" s="333">
        <v>0</v>
      </c>
      <c r="AD93" s="333">
        <v>0</v>
      </c>
      <c r="AG93" s="396">
        <v>0</v>
      </c>
      <c r="AH93" s="396">
        <v>0</v>
      </c>
      <c r="AI93" s="333">
        <f t="shared" si="23"/>
        <v>0</v>
      </c>
      <c r="AJ93" s="333">
        <f t="shared" si="15"/>
        <v>0</v>
      </c>
      <c r="AK93" s="333">
        <f t="shared" si="16"/>
        <v>0</v>
      </c>
      <c r="AM93" s="333">
        <f t="shared" si="24"/>
        <v>0</v>
      </c>
      <c r="AN93" s="341">
        <f t="shared" si="25"/>
        <v>0</v>
      </c>
      <c r="AO93" s="341">
        <f t="shared" si="26"/>
        <v>0</v>
      </c>
      <c r="AS93" s="341">
        <f t="shared" si="27"/>
        <v>0</v>
      </c>
      <c r="AT93" s="341">
        <f t="shared" si="28"/>
        <v>0</v>
      </c>
      <c r="AU93" s="341">
        <f t="shared" si="29"/>
        <v>0</v>
      </c>
    </row>
    <row r="94" spans="2:47" ht="12" hidden="1" customHeight="1" thickBot="1">
      <c r="B94" s="1185" t="s">
        <v>316</v>
      </c>
      <c r="C94" s="1186"/>
      <c r="D94" s="1187"/>
      <c r="E94" s="1187"/>
      <c r="F94" s="1188"/>
      <c r="G94" s="529"/>
      <c r="H94" s="476" t="str">
        <f t="shared" si="20"/>
        <v>n</v>
      </c>
      <c r="I94" s="504" t="s">
        <v>279</v>
      </c>
      <c r="J94" s="530" t="s">
        <v>280</v>
      </c>
      <c r="K94" s="531"/>
      <c r="L94" s="403" t="s">
        <v>281</v>
      </c>
      <c r="M94" s="408"/>
      <c r="N94" s="390">
        <f t="shared" si="22"/>
        <v>0</v>
      </c>
      <c r="O94" s="406">
        <f t="shared" si="22"/>
        <v>0</v>
      </c>
      <c r="P94" s="392">
        <f t="shared" si="12"/>
        <v>0</v>
      </c>
      <c r="Q94" s="393"/>
      <c r="R94" s="410"/>
      <c r="S94" s="393"/>
      <c r="T94" s="393"/>
      <c r="U94" s="393"/>
      <c r="V94" s="393"/>
      <c r="W94" s="394" t="s">
        <v>566</v>
      </c>
      <c r="X94" s="333">
        <v>0</v>
      </c>
      <c r="Y94" s="333">
        <v>0</v>
      </c>
      <c r="Z94" s="333">
        <v>0</v>
      </c>
      <c r="AA94" s="395">
        <v>0</v>
      </c>
      <c r="AB94" s="333" t="s">
        <v>354</v>
      </c>
      <c r="AC94" s="333">
        <v>0</v>
      </c>
      <c r="AD94" s="333">
        <v>0</v>
      </c>
      <c r="AG94" s="396">
        <v>0</v>
      </c>
      <c r="AH94" s="396">
        <v>0</v>
      </c>
      <c r="AI94" s="333">
        <f t="shared" si="23"/>
        <v>0</v>
      </c>
      <c r="AJ94" s="333">
        <f t="shared" si="15"/>
        <v>0</v>
      </c>
      <c r="AK94" s="333">
        <f t="shared" si="16"/>
        <v>0</v>
      </c>
      <c r="AM94" s="333">
        <f t="shared" si="24"/>
        <v>0</v>
      </c>
      <c r="AN94" s="341">
        <f t="shared" si="25"/>
        <v>0</v>
      </c>
      <c r="AO94" s="341">
        <f t="shared" si="26"/>
        <v>0</v>
      </c>
      <c r="AS94" s="341">
        <f t="shared" si="27"/>
        <v>0</v>
      </c>
      <c r="AT94" s="341">
        <f t="shared" si="28"/>
        <v>0</v>
      </c>
      <c r="AU94" s="341">
        <f t="shared" si="29"/>
        <v>0</v>
      </c>
    </row>
    <row r="95" spans="2:47" s="334" customFormat="1" ht="12" hidden="1" customHeight="1" thickBot="1">
      <c r="B95" s="1191" t="s">
        <v>316</v>
      </c>
      <c r="C95" s="1192"/>
      <c r="D95" s="1193"/>
      <c r="E95" s="1193"/>
      <c r="F95" s="1194"/>
      <c r="G95" s="532"/>
      <c r="H95" s="484" t="str">
        <f t="shared" si="20"/>
        <v>n</v>
      </c>
      <c r="I95" s="533" t="s">
        <v>279</v>
      </c>
      <c r="J95" s="534" t="s">
        <v>280</v>
      </c>
      <c r="K95" s="535"/>
      <c r="L95" s="536" t="s">
        <v>281</v>
      </c>
      <c r="M95" s="488"/>
      <c r="N95" s="448">
        <f t="shared" si="22"/>
        <v>0</v>
      </c>
      <c r="O95" s="489">
        <f t="shared" si="22"/>
        <v>0</v>
      </c>
      <c r="P95" s="392">
        <f t="shared" si="12"/>
        <v>0</v>
      </c>
      <c r="Q95" s="393"/>
      <c r="R95" s="410"/>
      <c r="S95" s="393"/>
      <c r="T95" s="393"/>
      <c r="U95" s="393"/>
      <c r="V95" s="393"/>
      <c r="W95" s="394" t="s">
        <v>566</v>
      </c>
      <c r="X95" s="333">
        <v>0</v>
      </c>
      <c r="Y95" s="333">
        <v>0</v>
      </c>
      <c r="Z95" s="333">
        <v>0</v>
      </c>
      <c r="AA95" s="395">
        <v>0</v>
      </c>
      <c r="AB95" s="333" t="s">
        <v>354</v>
      </c>
      <c r="AC95" s="333">
        <v>0</v>
      </c>
      <c r="AD95" s="333">
        <v>0</v>
      </c>
      <c r="AE95" s="333"/>
      <c r="AF95" s="333"/>
      <c r="AG95" s="396">
        <v>0</v>
      </c>
      <c r="AH95" s="396">
        <v>0</v>
      </c>
      <c r="AI95" s="333">
        <f t="shared" si="23"/>
        <v>0</v>
      </c>
      <c r="AJ95" s="333">
        <f t="shared" si="15"/>
        <v>0</v>
      </c>
      <c r="AK95" s="333">
        <f t="shared" si="16"/>
        <v>0</v>
      </c>
      <c r="AM95" s="333">
        <f t="shared" si="24"/>
        <v>0</v>
      </c>
      <c r="AN95" s="341">
        <f t="shared" si="25"/>
        <v>0</v>
      </c>
      <c r="AO95" s="341">
        <f t="shared" si="26"/>
        <v>0</v>
      </c>
      <c r="AP95" s="341"/>
      <c r="AQ95" s="341"/>
      <c r="AR95" s="341"/>
      <c r="AS95" s="341">
        <f t="shared" si="27"/>
        <v>0</v>
      </c>
      <c r="AT95" s="341">
        <f t="shared" si="28"/>
        <v>0</v>
      </c>
      <c r="AU95" s="341">
        <f t="shared" si="29"/>
        <v>0</v>
      </c>
    </row>
    <row r="96" spans="2:47" ht="12" hidden="1" customHeight="1" thickBot="1">
      <c r="B96" s="537" t="s">
        <v>317</v>
      </c>
      <c r="C96" s="465"/>
      <c r="D96" s="538"/>
      <c r="E96" s="517"/>
      <c r="F96" s="517"/>
      <c r="G96" s="470"/>
      <c r="H96" s="471" t="str">
        <f t="shared" si="20"/>
        <v>n</v>
      </c>
      <c r="I96" s="500" t="s">
        <v>279</v>
      </c>
      <c r="J96" s="386" t="s">
        <v>280</v>
      </c>
      <c r="K96" s="472"/>
      <c r="L96" s="388" t="s">
        <v>281</v>
      </c>
      <c r="M96" s="389"/>
      <c r="N96" s="539">
        <f t="shared" si="22"/>
        <v>0</v>
      </c>
      <c r="O96" s="391">
        <f t="shared" si="22"/>
        <v>0</v>
      </c>
      <c r="P96" s="392">
        <f t="shared" si="12"/>
        <v>0</v>
      </c>
      <c r="Q96" s="393"/>
      <c r="R96" s="410"/>
      <c r="S96" s="393"/>
      <c r="T96" s="393"/>
      <c r="U96" s="393"/>
      <c r="V96" s="393"/>
      <c r="W96" s="394" t="s">
        <v>567</v>
      </c>
      <c r="X96" s="333">
        <v>908.5</v>
      </c>
      <c r="Y96" s="333">
        <v>0</v>
      </c>
      <c r="Z96" s="333">
        <v>0</v>
      </c>
      <c r="AA96" s="395">
        <v>0</v>
      </c>
      <c r="AB96" s="333" t="s">
        <v>354</v>
      </c>
      <c r="AC96" s="333">
        <v>0</v>
      </c>
      <c r="AD96" s="333">
        <v>0</v>
      </c>
      <c r="AG96" s="396">
        <v>0</v>
      </c>
      <c r="AH96" s="396">
        <v>0</v>
      </c>
      <c r="AI96" s="333">
        <f t="shared" si="23"/>
        <v>0</v>
      </c>
      <c r="AJ96" s="333">
        <f t="shared" si="15"/>
        <v>0</v>
      </c>
      <c r="AK96" s="333">
        <f t="shared" si="16"/>
        <v>0</v>
      </c>
      <c r="AM96" s="333">
        <f t="shared" si="24"/>
        <v>0</v>
      </c>
      <c r="AN96" s="341">
        <f t="shared" si="25"/>
        <v>0</v>
      </c>
      <c r="AO96" s="341">
        <f t="shared" si="26"/>
        <v>0</v>
      </c>
      <c r="AS96" s="341">
        <f t="shared" si="27"/>
        <v>0</v>
      </c>
      <c r="AT96" s="341">
        <f t="shared" si="28"/>
        <v>0</v>
      </c>
      <c r="AU96" s="341">
        <f t="shared" si="29"/>
        <v>0</v>
      </c>
    </row>
    <row r="97" spans="1:47" ht="12" hidden="1" customHeight="1" thickBot="1">
      <c r="B97" s="540" t="s">
        <v>318</v>
      </c>
      <c r="C97" s="541"/>
      <c r="D97" s="542"/>
      <c r="E97" s="543"/>
      <c r="F97" s="543"/>
      <c r="G97" s="413"/>
      <c r="H97" s="510" t="str">
        <f t="shared" si="20"/>
        <v>n</v>
      </c>
      <c r="I97" s="511" t="s">
        <v>279</v>
      </c>
      <c r="J97" s="415" t="s">
        <v>280</v>
      </c>
      <c r="K97" s="544"/>
      <c r="L97" s="417" t="s">
        <v>314</v>
      </c>
      <c r="M97" s="418"/>
      <c r="N97" s="515">
        <f t="shared" si="22"/>
        <v>0</v>
      </c>
      <c r="O97" s="420">
        <f t="shared" si="22"/>
        <v>0</v>
      </c>
      <c r="P97" s="392">
        <f t="shared" si="12"/>
        <v>0</v>
      </c>
      <c r="Q97" s="393"/>
      <c r="R97" s="410"/>
      <c r="S97" s="393"/>
      <c r="T97" s="393"/>
      <c r="U97" s="393"/>
      <c r="V97" s="393"/>
      <c r="W97" s="394" t="s">
        <v>568</v>
      </c>
      <c r="X97" s="333">
        <v>6721</v>
      </c>
      <c r="Y97" s="333">
        <v>0</v>
      </c>
      <c r="Z97" s="333">
        <v>0</v>
      </c>
      <c r="AA97" s="395">
        <v>0</v>
      </c>
      <c r="AB97" s="333" t="s">
        <v>354</v>
      </c>
      <c r="AC97" s="333">
        <v>0</v>
      </c>
      <c r="AD97" s="333">
        <v>0</v>
      </c>
      <c r="AG97" s="396">
        <v>0</v>
      </c>
      <c r="AH97" s="396">
        <v>0</v>
      </c>
      <c r="AI97" s="333">
        <f t="shared" si="23"/>
        <v>0</v>
      </c>
      <c r="AJ97" s="333">
        <f t="shared" si="15"/>
        <v>0</v>
      </c>
      <c r="AK97" s="333">
        <f t="shared" si="16"/>
        <v>0</v>
      </c>
      <c r="AM97" s="333">
        <f t="shared" si="24"/>
        <v>0</v>
      </c>
      <c r="AN97" s="341">
        <f t="shared" si="25"/>
        <v>0</v>
      </c>
      <c r="AO97" s="341">
        <f t="shared" si="26"/>
        <v>0</v>
      </c>
      <c r="AS97" s="341">
        <f t="shared" si="27"/>
        <v>0</v>
      </c>
      <c r="AT97" s="341">
        <f t="shared" si="28"/>
        <v>0</v>
      </c>
      <c r="AU97" s="341">
        <f t="shared" si="29"/>
        <v>0</v>
      </c>
    </row>
    <row r="98" spans="1:47" s="334" customFormat="1" ht="12" customHeight="1" thickBot="1">
      <c r="B98" s="421"/>
      <c r="C98" s="421"/>
      <c r="D98" s="517"/>
      <c r="E98" s="517"/>
      <c r="F98" s="517"/>
      <c r="G98" s="424"/>
      <c r="H98" s="335"/>
      <c r="J98" s="424"/>
      <c r="K98" s="426"/>
      <c r="L98" s="518"/>
      <c r="N98" s="519"/>
      <c r="O98" s="519"/>
      <c r="P98" s="392">
        <f t="shared" si="12"/>
        <v>0</v>
      </c>
      <c r="Q98" s="393"/>
      <c r="R98" s="410"/>
      <c r="S98" s="393"/>
      <c r="T98" s="393"/>
      <c r="U98" s="393"/>
      <c r="V98" s="393"/>
      <c r="W98" s="394" t="s">
        <v>566</v>
      </c>
      <c r="Y98" s="333"/>
      <c r="Z98" s="333"/>
      <c r="AA98" s="466"/>
      <c r="AJ98" s="333"/>
      <c r="AK98" s="333"/>
      <c r="AM98" s="333"/>
      <c r="AN98" s="341"/>
      <c r="AO98" s="341"/>
    </row>
    <row r="99" spans="1:47" s="333" customFormat="1" ht="16.5" customHeight="1" thickBot="1">
      <c r="A99" s="334"/>
      <c r="B99" s="545" t="s">
        <v>319</v>
      </c>
      <c r="C99" s="546"/>
      <c r="D99" s="546"/>
      <c r="E99" s="546"/>
      <c r="F99" s="546"/>
      <c r="G99" s="546"/>
      <c r="H99" s="547"/>
      <c r="I99" s="548" t="s">
        <v>250</v>
      </c>
      <c r="J99" s="1167" t="s">
        <v>251</v>
      </c>
      <c r="K99" s="1168"/>
      <c r="L99" s="549" t="s">
        <v>244</v>
      </c>
      <c r="M99" s="550" t="s">
        <v>252</v>
      </c>
      <c r="N99" s="369" t="s">
        <v>253</v>
      </c>
      <c r="O99" s="427" t="s">
        <v>254</v>
      </c>
      <c r="P99" s="392">
        <f t="shared" si="12"/>
        <v>0</v>
      </c>
      <c r="Q99" s="428"/>
      <c r="R99" s="410"/>
      <c r="S99" s="428"/>
      <c r="T99" s="428"/>
      <c r="U99" s="428"/>
      <c r="V99" s="428"/>
      <c r="W99" s="394" t="s">
        <v>566</v>
      </c>
      <c r="Z99" s="551"/>
      <c r="AA99" s="551"/>
      <c r="AB99" s="551"/>
      <c r="AC99" s="551"/>
      <c r="AD99" s="551"/>
      <c r="AI99" s="551"/>
      <c r="AL99" s="551"/>
      <c r="AN99" s="341"/>
      <c r="AO99" s="341"/>
    </row>
    <row r="100" spans="1:47" s="333" customFormat="1" ht="12" customHeight="1" thickBot="1">
      <c r="A100" s="334"/>
      <c r="B100" s="1169" t="s">
        <v>245</v>
      </c>
      <c r="C100" s="1170"/>
      <c r="D100" s="433" t="s">
        <v>320</v>
      </c>
      <c r="E100" s="467" t="s">
        <v>321</v>
      </c>
      <c r="F100" s="432"/>
      <c r="G100" s="376" t="s">
        <v>264</v>
      </c>
      <c r="H100" s="376" t="s">
        <v>265</v>
      </c>
      <c r="I100" s="376" t="s">
        <v>266</v>
      </c>
      <c r="J100" s="433" t="s">
        <v>258</v>
      </c>
      <c r="K100" s="552" t="s">
        <v>267</v>
      </c>
      <c r="L100" s="553" t="s">
        <v>266</v>
      </c>
      <c r="M100" s="435"/>
      <c r="N100" s="379"/>
      <c r="O100" s="436"/>
      <c r="P100" s="392">
        <f t="shared" si="12"/>
        <v>0</v>
      </c>
      <c r="Q100" s="393"/>
      <c r="R100" s="410"/>
      <c r="S100" s="393"/>
      <c r="T100" s="393"/>
      <c r="U100" s="393"/>
      <c r="V100" s="393"/>
      <c r="W100" s="394">
        <v>0</v>
      </c>
      <c r="AN100" s="341"/>
      <c r="AO100" s="341"/>
    </row>
    <row r="101" spans="1:47" s="333" customFormat="1" ht="12" customHeight="1">
      <c r="A101" s="334"/>
      <c r="B101" s="1171" t="s">
        <v>322</v>
      </c>
      <c r="C101" s="1172"/>
      <c r="D101" s="554" t="s">
        <v>323</v>
      </c>
      <c r="E101" s="554" t="s">
        <v>323</v>
      </c>
      <c r="F101" s="555"/>
      <c r="G101" s="556">
        <v>10.055</v>
      </c>
      <c r="H101" s="557" t="s">
        <v>267</v>
      </c>
      <c r="I101" s="385" t="s">
        <v>279</v>
      </c>
      <c r="J101" s="528" t="s">
        <v>280</v>
      </c>
      <c r="K101" s="472"/>
      <c r="L101" s="388" t="s">
        <v>281</v>
      </c>
      <c r="M101" s="558"/>
      <c r="N101" s="390">
        <f t="shared" ref="N101:O112" si="30">AJ101</f>
        <v>136769.95510699044</v>
      </c>
      <c r="O101" s="559">
        <f t="shared" si="30"/>
        <v>0</v>
      </c>
      <c r="P101" s="392" t="s">
        <v>55</v>
      </c>
      <c r="R101" s="410"/>
      <c r="S101" s="560"/>
      <c r="T101" s="561">
        <v>10</v>
      </c>
      <c r="U101" s="560"/>
      <c r="V101" s="560" t="s">
        <v>324</v>
      </c>
      <c r="W101" s="394" t="s">
        <v>569</v>
      </c>
      <c r="X101" s="333">
        <v>2412</v>
      </c>
      <c r="Y101" s="333">
        <v>136162.03793143044</v>
      </c>
      <c r="Z101" s="333">
        <v>0</v>
      </c>
      <c r="AA101" s="395">
        <v>4850532</v>
      </c>
      <c r="AB101" s="333" t="s">
        <v>354</v>
      </c>
      <c r="AC101" s="333">
        <v>607.91717555999992</v>
      </c>
      <c r="AD101" s="333">
        <v>0</v>
      </c>
      <c r="AG101" s="396">
        <v>0.30395858777999996</v>
      </c>
      <c r="AH101" s="396">
        <v>0</v>
      </c>
      <c r="AI101" s="333">
        <f t="shared" ref="AI101:AI112" si="31">Y101+Z101+AC101+AD101</f>
        <v>136769.95510699044</v>
      </c>
      <c r="AJ101" s="333">
        <f t="shared" si="15"/>
        <v>136769.95510699044</v>
      </c>
      <c r="AK101" s="333">
        <f t="shared" si="16"/>
        <v>0</v>
      </c>
      <c r="AM101" s="333">
        <f t="shared" ref="AM101:AM112" si="32">IF(OR(I101="New",I101="",I101="--Source--"),Y101+Z101,IF(I101="Refurbishment",Y101*(1/3),0))</f>
        <v>136162.03793143044</v>
      </c>
      <c r="AN101" s="341">
        <f t="shared" ref="AN101:AN112" si="33">IF(OR(I101="New",I101="",I101="--Source--"),AC101,IF(I101="Refurbishment",AC101,0))</f>
        <v>607.91717555999992</v>
      </c>
      <c r="AO101" s="341">
        <f t="shared" ref="AO101:AO112" si="34">IF(OR(I101="New",I101="",I101="--Source--"),AD101,IF(I101="Refurbishment",AD101,0))</f>
        <v>0</v>
      </c>
      <c r="AP101" s="341"/>
      <c r="AQ101" s="341"/>
      <c r="AR101" s="341"/>
      <c r="AS101" s="341">
        <f t="shared" ref="AS101:AS112" si="35">IF(I101="Reused from onsite",Y101+Z101,IF(I101="Refurbishment",Y101*(2/3),0))</f>
        <v>0</v>
      </c>
      <c r="AT101" s="341">
        <f t="shared" ref="AT101:AT112" si="36">IF(I101="Reused from onsite",AC101,IF(I101="Refurbishment",0,0))</f>
        <v>0</v>
      </c>
      <c r="AU101" s="341">
        <f t="shared" ref="AU101:AU112" si="37">IF(I101="Reused from onsite",AD101,IF(I101="Refurbishment",0,0))</f>
        <v>0</v>
      </c>
    </row>
    <row r="102" spans="1:47" s="333" customFormat="1" ht="12" hidden="1" customHeight="1" thickBot="1">
      <c r="A102" s="334"/>
      <c r="B102" s="1189" t="s">
        <v>325</v>
      </c>
      <c r="C102" s="1190"/>
      <c r="D102" s="562" t="s">
        <v>323</v>
      </c>
      <c r="E102" s="562" t="s">
        <v>323</v>
      </c>
      <c r="F102" s="563"/>
      <c r="G102" s="564"/>
      <c r="H102" s="399" t="s">
        <v>267</v>
      </c>
      <c r="I102" s="400" t="s">
        <v>295</v>
      </c>
      <c r="J102" s="530" t="s">
        <v>280</v>
      </c>
      <c r="K102" s="531"/>
      <c r="L102" s="403" t="s">
        <v>281</v>
      </c>
      <c r="M102" s="408"/>
      <c r="N102" s="390">
        <f t="shared" si="30"/>
        <v>0</v>
      </c>
      <c r="O102" s="406">
        <f t="shared" si="30"/>
        <v>0</v>
      </c>
      <c r="P102" s="392">
        <f t="shared" si="12"/>
        <v>0</v>
      </c>
      <c r="Q102" s="393"/>
      <c r="R102" s="410"/>
      <c r="S102" s="393"/>
      <c r="T102" s="393"/>
      <c r="U102" s="393"/>
      <c r="V102" s="393"/>
      <c r="W102" s="394" t="s">
        <v>570</v>
      </c>
      <c r="X102" s="333">
        <v>0</v>
      </c>
      <c r="Y102" s="333">
        <v>0</v>
      </c>
      <c r="Z102" s="333">
        <v>0</v>
      </c>
      <c r="AA102" s="395">
        <v>0</v>
      </c>
      <c r="AB102" s="333" t="s">
        <v>354</v>
      </c>
      <c r="AC102" s="333">
        <v>0</v>
      </c>
      <c r="AD102" s="333">
        <v>0</v>
      </c>
      <c r="AG102" s="396">
        <v>0</v>
      </c>
      <c r="AH102" s="396">
        <v>0</v>
      </c>
      <c r="AI102" s="333">
        <f t="shared" si="31"/>
        <v>0</v>
      </c>
      <c r="AJ102" s="333">
        <f t="shared" si="15"/>
        <v>0</v>
      </c>
      <c r="AK102" s="333">
        <f t="shared" si="16"/>
        <v>0</v>
      </c>
      <c r="AM102" s="333">
        <f t="shared" si="32"/>
        <v>0</v>
      </c>
      <c r="AN102" s="341">
        <f t="shared" si="33"/>
        <v>0</v>
      </c>
      <c r="AO102" s="341">
        <f t="shared" si="34"/>
        <v>0</v>
      </c>
      <c r="AP102" s="341"/>
      <c r="AQ102" s="341"/>
      <c r="AR102" s="341"/>
      <c r="AS102" s="341">
        <f t="shared" si="35"/>
        <v>0</v>
      </c>
      <c r="AT102" s="341">
        <f t="shared" si="36"/>
        <v>0</v>
      </c>
      <c r="AU102" s="341">
        <f t="shared" si="37"/>
        <v>0</v>
      </c>
    </row>
    <row r="103" spans="1:47" s="333" customFormat="1" ht="12" hidden="1" customHeight="1" thickBot="1">
      <c r="A103" s="334"/>
      <c r="B103" s="1189" t="s">
        <v>325</v>
      </c>
      <c r="C103" s="1190"/>
      <c r="D103" s="562" t="s">
        <v>323</v>
      </c>
      <c r="E103" s="562" t="s">
        <v>323</v>
      </c>
      <c r="F103" s="563"/>
      <c r="G103" s="564"/>
      <c r="H103" s="399" t="s">
        <v>267</v>
      </c>
      <c r="I103" s="400" t="s">
        <v>295</v>
      </c>
      <c r="J103" s="530" t="s">
        <v>280</v>
      </c>
      <c r="K103" s="531"/>
      <c r="L103" s="403" t="s">
        <v>281</v>
      </c>
      <c r="M103" s="408"/>
      <c r="N103" s="390">
        <f t="shared" si="30"/>
        <v>0</v>
      </c>
      <c r="O103" s="406">
        <f t="shared" si="30"/>
        <v>0</v>
      </c>
      <c r="P103" s="392">
        <f t="shared" si="12"/>
        <v>0</v>
      </c>
      <c r="Q103" s="393"/>
      <c r="R103" s="410"/>
      <c r="S103" s="393"/>
      <c r="T103" s="393"/>
      <c r="U103" s="393"/>
      <c r="V103" s="393"/>
      <c r="W103" s="394" t="s">
        <v>570</v>
      </c>
      <c r="X103" s="333">
        <v>0</v>
      </c>
      <c r="Y103" s="333">
        <v>0</v>
      </c>
      <c r="Z103" s="333">
        <v>0</v>
      </c>
      <c r="AA103" s="395">
        <v>0</v>
      </c>
      <c r="AB103" s="333" t="s">
        <v>354</v>
      </c>
      <c r="AC103" s="333">
        <v>0</v>
      </c>
      <c r="AD103" s="333">
        <v>0</v>
      </c>
      <c r="AG103" s="396">
        <v>0</v>
      </c>
      <c r="AH103" s="396">
        <v>0</v>
      </c>
      <c r="AI103" s="333">
        <f t="shared" si="31"/>
        <v>0</v>
      </c>
      <c r="AJ103" s="333">
        <f t="shared" si="15"/>
        <v>0</v>
      </c>
      <c r="AK103" s="333">
        <f t="shared" si="16"/>
        <v>0</v>
      </c>
      <c r="AM103" s="333">
        <f t="shared" si="32"/>
        <v>0</v>
      </c>
      <c r="AN103" s="341">
        <f t="shared" si="33"/>
        <v>0</v>
      </c>
      <c r="AO103" s="341">
        <f t="shared" si="34"/>
        <v>0</v>
      </c>
      <c r="AP103" s="341"/>
      <c r="AQ103" s="341"/>
      <c r="AR103" s="341"/>
      <c r="AS103" s="341">
        <f t="shared" si="35"/>
        <v>0</v>
      </c>
      <c r="AT103" s="341">
        <f t="shared" si="36"/>
        <v>0</v>
      </c>
      <c r="AU103" s="341">
        <f t="shared" si="37"/>
        <v>0</v>
      </c>
    </row>
    <row r="104" spans="1:47" s="333" customFormat="1" ht="12" hidden="1" customHeight="1" thickBot="1">
      <c r="A104" s="334"/>
      <c r="B104" s="1189" t="s">
        <v>325</v>
      </c>
      <c r="C104" s="1190"/>
      <c r="D104" s="457" t="s">
        <v>323</v>
      </c>
      <c r="E104" s="457" t="s">
        <v>323</v>
      </c>
      <c r="F104" s="565"/>
      <c r="G104" s="564"/>
      <c r="H104" s="399" t="s">
        <v>267</v>
      </c>
      <c r="I104" s="400" t="s">
        <v>295</v>
      </c>
      <c r="J104" s="530" t="s">
        <v>280</v>
      </c>
      <c r="K104" s="531"/>
      <c r="L104" s="403" t="s">
        <v>281</v>
      </c>
      <c r="M104" s="408"/>
      <c r="N104" s="390">
        <f t="shared" si="30"/>
        <v>0</v>
      </c>
      <c r="O104" s="406">
        <f t="shared" si="30"/>
        <v>0</v>
      </c>
      <c r="P104" s="392">
        <f t="shared" si="12"/>
        <v>0</v>
      </c>
      <c r="Q104" s="393"/>
      <c r="R104" s="410"/>
      <c r="S104" s="393"/>
      <c r="T104" s="393"/>
      <c r="U104" s="393"/>
      <c r="V104" s="393"/>
      <c r="W104" s="394" t="s">
        <v>570</v>
      </c>
      <c r="X104" s="333">
        <v>0</v>
      </c>
      <c r="Y104" s="333">
        <v>0</v>
      </c>
      <c r="Z104" s="333">
        <v>0</v>
      </c>
      <c r="AA104" s="395">
        <v>0</v>
      </c>
      <c r="AB104" s="333" t="s">
        <v>354</v>
      </c>
      <c r="AC104" s="333">
        <v>0</v>
      </c>
      <c r="AD104" s="333">
        <v>0</v>
      </c>
      <c r="AG104" s="396">
        <v>0</v>
      </c>
      <c r="AH104" s="396">
        <v>0</v>
      </c>
      <c r="AI104" s="333">
        <f t="shared" si="31"/>
        <v>0</v>
      </c>
      <c r="AJ104" s="333">
        <f t="shared" si="15"/>
        <v>0</v>
      </c>
      <c r="AK104" s="333">
        <f t="shared" si="16"/>
        <v>0</v>
      </c>
      <c r="AM104" s="333">
        <f t="shared" si="32"/>
        <v>0</v>
      </c>
      <c r="AN104" s="341">
        <f t="shared" si="33"/>
        <v>0</v>
      </c>
      <c r="AO104" s="341">
        <f t="shared" si="34"/>
        <v>0</v>
      </c>
      <c r="AP104" s="341"/>
      <c r="AQ104" s="341"/>
      <c r="AR104" s="341"/>
      <c r="AS104" s="341">
        <f t="shared" si="35"/>
        <v>0</v>
      </c>
      <c r="AT104" s="341">
        <f t="shared" si="36"/>
        <v>0</v>
      </c>
      <c r="AU104" s="341">
        <f t="shared" si="37"/>
        <v>0</v>
      </c>
    </row>
    <row r="105" spans="1:47" s="333" customFormat="1" ht="12" hidden="1" customHeight="1" thickBot="1">
      <c r="A105" s="334"/>
      <c r="B105" s="1189" t="s">
        <v>325</v>
      </c>
      <c r="C105" s="1190"/>
      <c r="D105" s="562" t="s">
        <v>323</v>
      </c>
      <c r="E105" s="562" t="s">
        <v>323</v>
      </c>
      <c r="F105" s="563"/>
      <c r="G105" s="564"/>
      <c r="H105" s="399" t="s">
        <v>267</v>
      </c>
      <c r="I105" s="400" t="s">
        <v>295</v>
      </c>
      <c r="J105" s="530" t="s">
        <v>280</v>
      </c>
      <c r="K105" s="531"/>
      <c r="L105" s="403" t="s">
        <v>281</v>
      </c>
      <c r="M105" s="408"/>
      <c r="N105" s="390">
        <f t="shared" si="30"/>
        <v>0</v>
      </c>
      <c r="O105" s="406">
        <f t="shared" si="30"/>
        <v>0</v>
      </c>
      <c r="P105" s="392">
        <f t="shared" si="12"/>
        <v>0</v>
      </c>
      <c r="Q105" s="393"/>
      <c r="R105" s="410"/>
      <c r="S105" s="393"/>
      <c r="T105" s="393"/>
      <c r="U105" s="393"/>
      <c r="V105" s="393"/>
      <c r="W105" s="394" t="s">
        <v>570</v>
      </c>
      <c r="X105" s="333">
        <v>0</v>
      </c>
      <c r="Y105" s="333">
        <v>0</v>
      </c>
      <c r="Z105" s="333">
        <v>0</v>
      </c>
      <c r="AA105" s="395">
        <v>0</v>
      </c>
      <c r="AB105" s="333" t="s">
        <v>354</v>
      </c>
      <c r="AC105" s="333">
        <v>0</v>
      </c>
      <c r="AD105" s="333">
        <v>0</v>
      </c>
      <c r="AG105" s="396">
        <v>0</v>
      </c>
      <c r="AH105" s="396">
        <v>0</v>
      </c>
      <c r="AI105" s="333">
        <f t="shared" si="31"/>
        <v>0</v>
      </c>
      <c r="AJ105" s="333">
        <f t="shared" si="15"/>
        <v>0</v>
      </c>
      <c r="AK105" s="333">
        <f t="shared" si="16"/>
        <v>0</v>
      </c>
      <c r="AM105" s="333">
        <f t="shared" si="32"/>
        <v>0</v>
      </c>
      <c r="AN105" s="341">
        <f t="shared" si="33"/>
        <v>0</v>
      </c>
      <c r="AO105" s="341">
        <f t="shared" si="34"/>
        <v>0</v>
      </c>
      <c r="AP105" s="341"/>
      <c r="AQ105" s="341"/>
      <c r="AR105" s="341"/>
      <c r="AS105" s="341">
        <f t="shared" si="35"/>
        <v>0</v>
      </c>
      <c r="AT105" s="341">
        <f t="shared" si="36"/>
        <v>0</v>
      </c>
      <c r="AU105" s="341">
        <f t="shared" si="37"/>
        <v>0</v>
      </c>
    </row>
    <row r="106" spans="1:47" s="333" customFormat="1" ht="12" hidden="1" customHeight="1" thickBot="1">
      <c r="A106" s="334"/>
      <c r="B106" s="1189" t="s">
        <v>325</v>
      </c>
      <c r="C106" s="1190"/>
      <c r="D106" s="457" t="s">
        <v>323</v>
      </c>
      <c r="E106" s="457" t="s">
        <v>323</v>
      </c>
      <c r="F106" s="565"/>
      <c r="G106" s="564"/>
      <c r="H106" s="399" t="s">
        <v>267</v>
      </c>
      <c r="I106" s="400" t="s">
        <v>295</v>
      </c>
      <c r="J106" s="530" t="s">
        <v>280</v>
      </c>
      <c r="K106" s="531"/>
      <c r="L106" s="403" t="s">
        <v>281</v>
      </c>
      <c r="M106" s="408"/>
      <c r="N106" s="390">
        <f t="shared" si="30"/>
        <v>0</v>
      </c>
      <c r="O106" s="406">
        <f t="shared" si="30"/>
        <v>0</v>
      </c>
      <c r="P106" s="392">
        <f t="shared" si="12"/>
        <v>0</v>
      </c>
      <c r="Q106" s="393"/>
      <c r="R106" s="410"/>
      <c r="S106" s="393"/>
      <c r="T106" s="393"/>
      <c r="U106" s="393"/>
      <c r="V106" s="393"/>
      <c r="W106" s="394" t="s">
        <v>570</v>
      </c>
      <c r="X106" s="333">
        <v>0</v>
      </c>
      <c r="Y106" s="333">
        <v>0</v>
      </c>
      <c r="Z106" s="333">
        <v>0</v>
      </c>
      <c r="AA106" s="395">
        <v>0</v>
      </c>
      <c r="AB106" s="333" t="s">
        <v>354</v>
      </c>
      <c r="AC106" s="333">
        <v>0</v>
      </c>
      <c r="AD106" s="333">
        <v>0</v>
      </c>
      <c r="AG106" s="396">
        <v>0</v>
      </c>
      <c r="AH106" s="396">
        <v>0</v>
      </c>
      <c r="AI106" s="333">
        <f t="shared" si="31"/>
        <v>0</v>
      </c>
      <c r="AJ106" s="333">
        <f t="shared" si="15"/>
        <v>0</v>
      </c>
      <c r="AK106" s="333">
        <f t="shared" si="16"/>
        <v>0</v>
      </c>
      <c r="AM106" s="333">
        <f t="shared" si="32"/>
        <v>0</v>
      </c>
      <c r="AN106" s="341">
        <f t="shared" si="33"/>
        <v>0</v>
      </c>
      <c r="AO106" s="341">
        <f t="shared" si="34"/>
        <v>0</v>
      </c>
      <c r="AP106" s="341"/>
      <c r="AQ106" s="341"/>
      <c r="AR106" s="341"/>
      <c r="AS106" s="341">
        <f t="shared" si="35"/>
        <v>0</v>
      </c>
      <c r="AT106" s="341">
        <f t="shared" si="36"/>
        <v>0</v>
      </c>
      <c r="AU106" s="341">
        <f t="shared" si="37"/>
        <v>0</v>
      </c>
    </row>
    <row r="107" spans="1:47" s="333" customFormat="1" ht="12" hidden="1" customHeight="1" thickBot="1">
      <c r="A107" s="334"/>
      <c r="B107" s="1189" t="s">
        <v>325</v>
      </c>
      <c r="C107" s="1190"/>
      <c r="D107" s="562" t="s">
        <v>323</v>
      </c>
      <c r="E107" s="562" t="s">
        <v>323</v>
      </c>
      <c r="F107" s="563"/>
      <c r="G107" s="564"/>
      <c r="H107" s="399" t="s">
        <v>267</v>
      </c>
      <c r="I107" s="400" t="s">
        <v>295</v>
      </c>
      <c r="J107" s="530" t="s">
        <v>280</v>
      </c>
      <c r="K107" s="531"/>
      <c r="L107" s="403" t="s">
        <v>281</v>
      </c>
      <c r="M107" s="408"/>
      <c r="N107" s="390">
        <f t="shared" si="30"/>
        <v>0</v>
      </c>
      <c r="O107" s="406">
        <f t="shared" si="30"/>
        <v>0</v>
      </c>
      <c r="P107" s="392">
        <f t="shared" si="12"/>
        <v>0</v>
      </c>
      <c r="Q107" s="393"/>
      <c r="R107" s="410"/>
      <c r="S107" s="393"/>
      <c r="T107" s="393"/>
      <c r="U107" s="393"/>
      <c r="V107" s="393"/>
      <c r="W107" s="394" t="s">
        <v>570</v>
      </c>
      <c r="X107" s="333">
        <v>0</v>
      </c>
      <c r="Y107" s="333">
        <v>0</v>
      </c>
      <c r="Z107" s="333">
        <v>0</v>
      </c>
      <c r="AA107" s="395">
        <v>0</v>
      </c>
      <c r="AB107" s="333" t="s">
        <v>354</v>
      </c>
      <c r="AC107" s="333">
        <v>0</v>
      </c>
      <c r="AD107" s="333">
        <v>0</v>
      </c>
      <c r="AG107" s="396">
        <v>0</v>
      </c>
      <c r="AH107" s="396">
        <v>0</v>
      </c>
      <c r="AI107" s="333">
        <f t="shared" si="31"/>
        <v>0</v>
      </c>
      <c r="AJ107" s="333">
        <f t="shared" si="15"/>
        <v>0</v>
      </c>
      <c r="AK107" s="333">
        <f t="shared" si="16"/>
        <v>0</v>
      </c>
      <c r="AM107" s="333">
        <f t="shared" si="32"/>
        <v>0</v>
      </c>
      <c r="AN107" s="341">
        <f t="shared" si="33"/>
        <v>0</v>
      </c>
      <c r="AO107" s="341">
        <f t="shared" si="34"/>
        <v>0</v>
      </c>
      <c r="AP107" s="341"/>
      <c r="AQ107" s="341"/>
      <c r="AR107" s="341"/>
      <c r="AS107" s="341">
        <f t="shared" si="35"/>
        <v>0</v>
      </c>
      <c r="AT107" s="341">
        <f t="shared" si="36"/>
        <v>0</v>
      </c>
      <c r="AU107" s="341">
        <f t="shared" si="37"/>
        <v>0</v>
      </c>
    </row>
    <row r="108" spans="1:47" s="333" customFormat="1" ht="12" hidden="1" customHeight="1" thickBot="1">
      <c r="A108" s="334"/>
      <c r="B108" s="1189" t="s">
        <v>325</v>
      </c>
      <c r="C108" s="1190"/>
      <c r="D108" s="457" t="s">
        <v>323</v>
      </c>
      <c r="E108" s="457" t="s">
        <v>323</v>
      </c>
      <c r="F108" s="565"/>
      <c r="G108" s="564"/>
      <c r="H108" s="399" t="s">
        <v>267</v>
      </c>
      <c r="I108" s="400" t="s">
        <v>295</v>
      </c>
      <c r="J108" s="530" t="s">
        <v>280</v>
      </c>
      <c r="K108" s="531"/>
      <c r="L108" s="403" t="s">
        <v>281</v>
      </c>
      <c r="M108" s="408"/>
      <c r="N108" s="390">
        <f t="shared" si="30"/>
        <v>0</v>
      </c>
      <c r="O108" s="406">
        <f t="shared" si="30"/>
        <v>0</v>
      </c>
      <c r="P108" s="392">
        <f t="shared" si="12"/>
        <v>0</v>
      </c>
      <c r="Q108" s="393"/>
      <c r="R108" s="410"/>
      <c r="S108" s="393"/>
      <c r="T108" s="393"/>
      <c r="U108" s="393"/>
      <c r="V108" s="393"/>
      <c r="W108" s="394" t="s">
        <v>570</v>
      </c>
      <c r="X108" s="333">
        <v>0</v>
      </c>
      <c r="Y108" s="333">
        <v>0</v>
      </c>
      <c r="Z108" s="333">
        <v>0</v>
      </c>
      <c r="AA108" s="395">
        <v>0</v>
      </c>
      <c r="AB108" s="333" t="s">
        <v>354</v>
      </c>
      <c r="AC108" s="333">
        <v>0</v>
      </c>
      <c r="AD108" s="333">
        <v>0</v>
      </c>
      <c r="AG108" s="396">
        <v>0</v>
      </c>
      <c r="AH108" s="396">
        <v>0</v>
      </c>
      <c r="AI108" s="333">
        <f t="shared" si="31"/>
        <v>0</v>
      </c>
      <c r="AJ108" s="333">
        <f t="shared" si="15"/>
        <v>0</v>
      </c>
      <c r="AK108" s="333">
        <f t="shared" si="16"/>
        <v>0</v>
      </c>
      <c r="AM108" s="333">
        <f t="shared" si="32"/>
        <v>0</v>
      </c>
      <c r="AN108" s="341">
        <f t="shared" si="33"/>
        <v>0</v>
      </c>
      <c r="AO108" s="341">
        <f t="shared" si="34"/>
        <v>0</v>
      </c>
      <c r="AP108" s="341"/>
      <c r="AQ108" s="341"/>
      <c r="AR108" s="341"/>
      <c r="AS108" s="341">
        <f t="shared" si="35"/>
        <v>0</v>
      </c>
      <c r="AT108" s="341">
        <f t="shared" si="36"/>
        <v>0</v>
      </c>
      <c r="AU108" s="341">
        <f t="shared" si="37"/>
        <v>0</v>
      </c>
    </row>
    <row r="109" spans="1:47" s="333" customFormat="1" ht="12" hidden="1" customHeight="1" thickBot="1">
      <c r="A109" s="334"/>
      <c r="B109" s="1189" t="s">
        <v>325</v>
      </c>
      <c r="C109" s="1190"/>
      <c r="D109" s="562" t="s">
        <v>323</v>
      </c>
      <c r="E109" s="562" t="s">
        <v>323</v>
      </c>
      <c r="F109" s="563"/>
      <c r="G109" s="564"/>
      <c r="H109" s="399" t="s">
        <v>267</v>
      </c>
      <c r="I109" s="400" t="s">
        <v>295</v>
      </c>
      <c r="J109" s="530" t="s">
        <v>280</v>
      </c>
      <c r="K109" s="531"/>
      <c r="L109" s="403" t="s">
        <v>281</v>
      </c>
      <c r="M109" s="408"/>
      <c r="N109" s="390">
        <f t="shared" si="30"/>
        <v>0</v>
      </c>
      <c r="O109" s="406">
        <f t="shared" si="30"/>
        <v>0</v>
      </c>
      <c r="P109" s="392">
        <f t="shared" si="12"/>
        <v>0</v>
      </c>
      <c r="Q109" s="393"/>
      <c r="R109" s="410"/>
      <c r="S109" s="393"/>
      <c r="T109" s="393"/>
      <c r="U109" s="393"/>
      <c r="V109" s="393"/>
      <c r="W109" s="394" t="s">
        <v>570</v>
      </c>
      <c r="X109" s="333">
        <v>0</v>
      </c>
      <c r="Y109" s="333">
        <v>0</v>
      </c>
      <c r="Z109" s="333">
        <v>0</v>
      </c>
      <c r="AA109" s="395">
        <v>0</v>
      </c>
      <c r="AB109" s="333" t="s">
        <v>354</v>
      </c>
      <c r="AC109" s="333">
        <v>0</v>
      </c>
      <c r="AD109" s="333">
        <v>0</v>
      </c>
      <c r="AG109" s="396">
        <v>0</v>
      </c>
      <c r="AH109" s="396">
        <v>0</v>
      </c>
      <c r="AI109" s="333">
        <f t="shared" si="31"/>
        <v>0</v>
      </c>
      <c r="AJ109" s="333">
        <f t="shared" si="15"/>
        <v>0</v>
      </c>
      <c r="AK109" s="333">
        <f t="shared" si="16"/>
        <v>0</v>
      </c>
      <c r="AM109" s="333">
        <f t="shared" si="32"/>
        <v>0</v>
      </c>
      <c r="AN109" s="341">
        <f t="shared" si="33"/>
        <v>0</v>
      </c>
      <c r="AO109" s="341">
        <f t="shared" si="34"/>
        <v>0</v>
      </c>
      <c r="AP109" s="341"/>
      <c r="AQ109" s="341"/>
      <c r="AR109" s="341"/>
      <c r="AS109" s="341">
        <f t="shared" si="35"/>
        <v>0</v>
      </c>
      <c r="AT109" s="341">
        <f t="shared" si="36"/>
        <v>0</v>
      </c>
      <c r="AU109" s="341">
        <f t="shared" si="37"/>
        <v>0</v>
      </c>
    </row>
    <row r="110" spans="1:47" s="333" customFormat="1" ht="12" hidden="1" customHeight="1" thickBot="1">
      <c r="A110" s="334"/>
      <c r="B110" s="1189" t="s">
        <v>325</v>
      </c>
      <c r="C110" s="1190"/>
      <c r="D110" s="457" t="s">
        <v>323</v>
      </c>
      <c r="E110" s="457" t="s">
        <v>323</v>
      </c>
      <c r="F110" s="565"/>
      <c r="G110" s="564"/>
      <c r="H110" s="399" t="s">
        <v>267</v>
      </c>
      <c r="I110" s="400" t="s">
        <v>295</v>
      </c>
      <c r="J110" s="530" t="s">
        <v>280</v>
      </c>
      <c r="K110" s="531"/>
      <c r="L110" s="403" t="s">
        <v>281</v>
      </c>
      <c r="M110" s="408"/>
      <c r="N110" s="390">
        <f t="shared" si="30"/>
        <v>0</v>
      </c>
      <c r="O110" s="406">
        <f t="shared" si="30"/>
        <v>0</v>
      </c>
      <c r="P110" s="392">
        <f t="shared" si="12"/>
        <v>0</v>
      </c>
      <c r="Q110" s="393"/>
      <c r="R110" s="410"/>
      <c r="S110" s="393"/>
      <c r="T110" s="393"/>
      <c r="U110" s="393"/>
      <c r="V110" s="393"/>
      <c r="W110" s="394" t="s">
        <v>570</v>
      </c>
      <c r="X110" s="333">
        <v>0</v>
      </c>
      <c r="Y110" s="333">
        <v>0</v>
      </c>
      <c r="Z110" s="333">
        <v>0</v>
      </c>
      <c r="AA110" s="395">
        <v>0</v>
      </c>
      <c r="AB110" s="333" t="s">
        <v>354</v>
      </c>
      <c r="AC110" s="333">
        <v>0</v>
      </c>
      <c r="AD110" s="333">
        <v>0</v>
      </c>
      <c r="AG110" s="396">
        <v>0</v>
      </c>
      <c r="AH110" s="396">
        <v>0</v>
      </c>
      <c r="AI110" s="333">
        <f t="shared" si="31"/>
        <v>0</v>
      </c>
      <c r="AJ110" s="333">
        <f t="shared" si="15"/>
        <v>0</v>
      </c>
      <c r="AK110" s="333">
        <f t="shared" si="16"/>
        <v>0</v>
      </c>
      <c r="AM110" s="333">
        <f t="shared" si="32"/>
        <v>0</v>
      </c>
      <c r="AN110" s="341">
        <f t="shared" si="33"/>
        <v>0</v>
      </c>
      <c r="AO110" s="341">
        <f t="shared" si="34"/>
        <v>0</v>
      </c>
      <c r="AP110" s="341"/>
      <c r="AQ110" s="341"/>
      <c r="AR110" s="341"/>
      <c r="AS110" s="341">
        <f t="shared" si="35"/>
        <v>0</v>
      </c>
      <c r="AT110" s="341">
        <f t="shared" si="36"/>
        <v>0</v>
      </c>
      <c r="AU110" s="341">
        <f t="shared" si="37"/>
        <v>0</v>
      </c>
    </row>
    <row r="111" spans="1:47" s="333" customFormat="1" ht="12" hidden="1" customHeight="1" thickBot="1">
      <c r="A111" s="334"/>
      <c r="B111" s="1189" t="s">
        <v>325</v>
      </c>
      <c r="C111" s="1190"/>
      <c r="D111" s="562" t="s">
        <v>323</v>
      </c>
      <c r="E111" s="562" t="s">
        <v>323</v>
      </c>
      <c r="F111" s="563"/>
      <c r="G111" s="564"/>
      <c r="H111" s="399" t="s">
        <v>267</v>
      </c>
      <c r="I111" s="400" t="s">
        <v>295</v>
      </c>
      <c r="J111" s="530" t="s">
        <v>280</v>
      </c>
      <c r="K111" s="531"/>
      <c r="L111" s="403" t="s">
        <v>281</v>
      </c>
      <c r="M111" s="408"/>
      <c r="N111" s="390">
        <f t="shared" si="30"/>
        <v>0</v>
      </c>
      <c r="O111" s="406">
        <f t="shared" si="30"/>
        <v>0</v>
      </c>
      <c r="P111" s="392">
        <f t="shared" si="12"/>
        <v>0</v>
      </c>
      <c r="Q111" s="393"/>
      <c r="R111" s="410"/>
      <c r="S111" s="393"/>
      <c r="T111" s="393"/>
      <c r="U111" s="393"/>
      <c r="V111" s="393"/>
      <c r="W111" s="394" t="s">
        <v>570</v>
      </c>
      <c r="X111" s="333">
        <v>0</v>
      </c>
      <c r="Y111" s="333">
        <v>0</v>
      </c>
      <c r="Z111" s="333">
        <v>0</v>
      </c>
      <c r="AA111" s="395">
        <v>0</v>
      </c>
      <c r="AB111" s="333" t="s">
        <v>354</v>
      </c>
      <c r="AC111" s="333">
        <v>0</v>
      </c>
      <c r="AD111" s="333">
        <v>0</v>
      </c>
      <c r="AG111" s="396">
        <v>0</v>
      </c>
      <c r="AH111" s="396">
        <v>0</v>
      </c>
      <c r="AI111" s="333">
        <f t="shared" si="31"/>
        <v>0</v>
      </c>
      <c r="AJ111" s="333">
        <f t="shared" si="15"/>
        <v>0</v>
      </c>
      <c r="AK111" s="333">
        <f t="shared" si="16"/>
        <v>0</v>
      </c>
      <c r="AM111" s="333">
        <f t="shared" si="32"/>
        <v>0</v>
      </c>
      <c r="AN111" s="341">
        <f t="shared" si="33"/>
        <v>0</v>
      </c>
      <c r="AO111" s="341">
        <f t="shared" si="34"/>
        <v>0</v>
      </c>
      <c r="AP111" s="341"/>
      <c r="AQ111" s="341"/>
      <c r="AR111" s="341"/>
      <c r="AS111" s="341">
        <f t="shared" si="35"/>
        <v>0</v>
      </c>
      <c r="AT111" s="341">
        <f t="shared" si="36"/>
        <v>0</v>
      </c>
      <c r="AU111" s="341">
        <f t="shared" si="37"/>
        <v>0</v>
      </c>
    </row>
    <row r="112" spans="1:47" s="333" customFormat="1" ht="12" hidden="1" customHeight="1" thickBot="1">
      <c r="A112" s="334"/>
      <c r="B112" s="1205" t="s">
        <v>325</v>
      </c>
      <c r="C112" s="1206"/>
      <c r="D112" s="566" t="s">
        <v>323</v>
      </c>
      <c r="E112" s="566" t="s">
        <v>323</v>
      </c>
      <c r="F112" s="567"/>
      <c r="G112" s="568"/>
      <c r="H112" s="413" t="s">
        <v>267</v>
      </c>
      <c r="I112" s="414" t="s">
        <v>295</v>
      </c>
      <c r="J112" s="569" t="s">
        <v>280</v>
      </c>
      <c r="K112" s="544"/>
      <c r="L112" s="417" t="s">
        <v>281</v>
      </c>
      <c r="M112" s="418"/>
      <c r="N112" s="390">
        <f t="shared" si="30"/>
        <v>0</v>
      </c>
      <c r="O112" s="420">
        <f t="shared" si="30"/>
        <v>0</v>
      </c>
      <c r="P112" s="392">
        <f t="shared" si="12"/>
        <v>0</v>
      </c>
      <c r="Q112" s="393"/>
      <c r="R112" s="410"/>
      <c r="S112" s="393"/>
      <c r="T112" s="393"/>
      <c r="U112" s="393"/>
      <c r="V112" s="393"/>
      <c r="W112" s="394" t="s">
        <v>570</v>
      </c>
      <c r="X112" s="333">
        <v>0</v>
      </c>
      <c r="Y112" s="333">
        <v>0</v>
      </c>
      <c r="Z112" s="333">
        <v>0</v>
      </c>
      <c r="AA112" s="395">
        <v>0</v>
      </c>
      <c r="AB112" s="333" t="s">
        <v>354</v>
      </c>
      <c r="AC112" s="333">
        <v>0</v>
      </c>
      <c r="AD112" s="333">
        <v>0</v>
      </c>
      <c r="AG112" s="396">
        <v>0</v>
      </c>
      <c r="AH112" s="396">
        <v>0</v>
      </c>
      <c r="AI112" s="333">
        <f t="shared" si="31"/>
        <v>0</v>
      </c>
      <c r="AJ112" s="333">
        <f t="shared" si="15"/>
        <v>0</v>
      </c>
      <c r="AK112" s="333">
        <f t="shared" si="16"/>
        <v>0</v>
      </c>
      <c r="AM112" s="333">
        <f t="shared" si="32"/>
        <v>0</v>
      </c>
      <c r="AN112" s="341">
        <f t="shared" si="33"/>
        <v>0</v>
      </c>
      <c r="AO112" s="341">
        <f t="shared" si="34"/>
        <v>0</v>
      </c>
      <c r="AP112" s="341"/>
      <c r="AQ112" s="341"/>
      <c r="AR112" s="341"/>
      <c r="AS112" s="341">
        <f t="shared" si="35"/>
        <v>0</v>
      </c>
      <c r="AT112" s="341">
        <f t="shared" si="36"/>
        <v>0</v>
      </c>
      <c r="AU112" s="341">
        <f t="shared" si="37"/>
        <v>0</v>
      </c>
    </row>
    <row r="113" spans="1:47" s="333" customFormat="1" ht="12" customHeight="1" thickBot="1">
      <c r="A113" s="334"/>
      <c r="B113" s="329"/>
      <c r="C113" s="329"/>
      <c r="D113" s="329"/>
      <c r="E113" s="329"/>
      <c r="F113" s="329"/>
      <c r="G113" s="329"/>
      <c r="H113" s="518"/>
      <c r="I113" s="518"/>
      <c r="J113" s="518"/>
      <c r="K113" s="424"/>
      <c r="L113" s="424"/>
      <c r="M113" s="329"/>
      <c r="N113" s="331"/>
      <c r="O113" s="331"/>
      <c r="P113" s="392">
        <f t="shared" si="12"/>
        <v>0</v>
      </c>
      <c r="Q113" s="393"/>
      <c r="R113" s="410"/>
      <c r="S113" s="393"/>
      <c r="T113" s="393"/>
      <c r="U113" s="393"/>
      <c r="V113" s="393"/>
      <c r="W113" s="394" t="s">
        <v>566</v>
      </c>
      <c r="AB113" s="395"/>
      <c r="AN113" s="341"/>
      <c r="AO113" s="341"/>
    </row>
    <row r="114" spans="1:47" s="333" customFormat="1" ht="16.5" customHeight="1" thickBot="1">
      <c r="A114" s="334"/>
      <c r="B114" s="570" t="s">
        <v>326</v>
      </c>
      <c r="C114" s="571"/>
      <c r="D114" s="571"/>
      <c r="E114" s="571"/>
      <c r="F114" s="571"/>
      <c r="G114" s="572"/>
      <c r="H114" s="573"/>
      <c r="I114" s="548" t="s">
        <v>250</v>
      </c>
      <c r="J114" s="1167" t="s">
        <v>251</v>
      </c>
      <c r="K114" s="1168"/>
      <c r="L114" s="548" t="s">
        <v>244</v>
      </c>
      <c r="M114" s="550" t="s">
        <v>252</v>
      </c>
      <c r="N114" s="369" t="s">
        <v>253</v>
      </c>
      <c r="O114" s="427" t="s">
        <v>254</v>
      </c>
      <c r="P114" s="392">
        <f t="shared" si="12"/>
        <v>0</v>
      </c>
      <c r="Q114" s="428"/>
      <c r="R114" s="410"/>
      <c r="S114" s="428"/>
      <c r="T114" s="428"/>
      <c r="U114" s="428"/>
      <c r="V114" s="428"/>
      <c r="W114" s="394">
        <v>0</v>
      </c>
      <c r="AB114" s="395"/>
      <c r="AN114" s="341"/>
      <c r="AO114" s="341"/>
    </row>
    <row r="115" spans="1:47" s="333" customFormat="1" ht="12" customHeight="1" thickBot="1">
      <c r="A115" s="334"/>
      <c r="B115" s="1198" t="s">
        <v>327</v>
      </c>
      <c r="C115" s="1199"/>
      <c r="D115" s="1199"/>
      <c r="E115" s="1199"/>
      <c r="F115" s="1200"/>
      <c r="G115" s="376" t="s">
        <v>264</v>
      </c>
      <c r="H115" s="376" t="s">
        <v>265</v>
      </c>
      <c r="I115" s="375" t="s">
        <v>266</v>
      </c>
      <c r="J115" s="574" t="s">
        <v>258</v>
      </c>
      <c r="K115" s="525" t="s">
        <v>267</v>
      </c>
      <c r="L115" s="553" t="s">
        <v>266</v>
      </c>
      <c r="M115" s="378"/>
      <c r="N115" s="379"/>
      <c r="O115" s="380"/>
      <c r="P115" s="392">
        <f t="shared" si="12"/>
        <v>0</v>
      </c>
      <c r="Q115" s="393"/>
      <c r="R115" s="410"/>
      <c r="S115" s="393"/>
      <c r="T115" s="393"/>
      <c r="U115" s="393"/>
      <c r="V115" s="393"/>
      <c r="W115" s="394" t="s">
        <v>566</v>
      </c>
      <c r="AB115" s="395"/>
      <c r="AN115" s="341"/>
      <c r="AO115" s="341"/>
    </row>
    <row r="116" spans="1:47" s="333" customFormat="1" ht="12" customHeight="1">
      <c r="A116" s="334"/>
      <c r="B116" s="1201" t="s">
        <v>328</v>
      </c>
      <c r="C116" s="1202"/>
      <c r="D116" s="1203"/>
      <c r="E116" s="1203"/>
      <c r="F116" s="1204"/>
      <c r="G116" s="575">
        <v>12</v>
      </c>
      <c r="H116" s="557" t="s">
        <v>562</v>
      </c>
      <c r="I116" s="385" t="s">
        <v>279</v>
      </c>
      <c r="J116" s="528" t="s">
        <v>280</v>
      </c>
      <c r="K116" s="472"/>
      <c r="L116" s="388" t="s">
        <v>281</v>
      </c>
      <c r="M116" s="558" t="s">
        <v>329</v>
      </c>
      <c r="N116" s="390">
        <f t="shared" ref="N116:O124" si="38">AJ116</f>
        <v>164.98427143277331</v>
      </c>
      <c r="O116" s="559">
        <f t="shared" si="38"/>
        <v>0</v>
      </c>
      <c r="P116" s="392" t="s">
        <v>55</v>
      </c>
      <c r="Q116" s="560"/>
      <c r="R116" s="410"/>
      <c r="S116" s="576"/>
      <c r="T116" s="560"/>
      <c r="U116" s="560">
        <v>2</v>
      </c>
      <c r="V116" s="560"/>
      <c r="W116" s="394" t="s">
        <v>571</v>
      </c>
      <c r="X116" s="333">
        <v>11.1</v>
      </c>
      <c r="Y116" s="333">
        <v>161.64548023277331</v>
      </c>
      <c r="Z116" s="333">
        <v>0</v>
      </c>
      <c r="AA116" s="395">
        <v>26640</v>
      </c>
      <c r="AB116" s="333" t="s">
        <v>354</v>
      </c>
      <c r="AC116" s="333">
        <v>3.3387911999999997</v>
      </c>
      <c r="AD116" s="333">
        <v>0</v>
      </c>
      <c r="AG116" s="396">
        <v>1.6693955999999997E-3</v>
      </c>
      <c r="AH116" s="396">
        <v>0</v>
      </c>
      <c r="AI116" s="333">
        <f t="shared" ref="AI116:AI124" si="39">Y116+Z116+AC116+AD116</f>
        <v>164.98427143277331</v>
      </c>
      <c r="AJ116" s="333">
        <f t="shared" si="15"/>
        <v>164.98427143277331</v>
      </c>
      <c r="AK116" s="333">
        <f t="shared" si="16"/>
        <v>0</v>
      </c>
      <c r="AM116" s="333">
        <f t="shared" ref="AM116:AM124" si="40">IF(OR(I116="New",I116="",I116="--Source--"),Y116+Z116,IF(I116="Refurbishment",Y116*(1/3),0))</f>
        <v>161.64548023277331</v>
      </c>
      <c r="AN116" s="341">
        <f t="shared" ref="AN116:AN124" si="41">IF(OR(I116="New",I116="",I116="--Source--"),AC116,IF(I116="Refurbishment",AC116,0))</f>
        <v>3.3387911999999997</v>
      </c>
      <c r="AO116" s="341">
        <f t="shared" ref="AO116:AO124" si="42">IF(OR(I116="New",I116="",I116="--Source--"),AD116,IF(I116="Refurbishment",AD116,0))</f>
        <v>0</v>
      </c>
      <c r="AP116" s="341"/>
      <c r="AQ116" s="341"/>
      <c r="AR116" s="341"/>
      <c r="AS116" s="341">
        <f t="shared" ref="AS116:AS124" si="43">IF(I116="Reused from onsite",Y116+Z116,IF(I116="Refurbishment",Y116*(2/3),0))</f>
        <v>0</v>
      </c>
      <c r="AT116" s="341">
        <f t="shared" ref="AT116:AT124" si="44">IF(I116="Reused from onsite",AC116,IF(I116="Refurbishment",0,0))</f>
        <v>0</v>
      </c>
      <c r="AU116" s="341">
        <f t="shared" ref="AU116:AU124" si="45">IF(I116="Reused from onsite",AD116,IF(I116="Refurbishment",0,0))</f>
        <v>0</v>
      </c>
    </row>
    <row r="117" spans="1:47" s="333" customFormat="1" ht="12" customHeight="1">
      <c r="A117" s="334"/>
      <c r="B117" s="1201" t="s">
        <v>330</v>
      </c>
      <c r="C117" s="1202"/>
      <c r="D117" s="1203"/>
      <c r="E117" s="1203"/>
      <c r="F117" s="1204"/>
      <c r="G117" s="564">
        <v>6</v>
      </c>
      <c r="H117" s="399" t="s">
        <v>562</v>
      </c>
      <c r="I117" s="400" t="s">
        <v>279</v>
      </c>
      <c r="J117" s="530" t="s">
        <v>280</v>
      </c>
      <c r="K117" s="531"/>
      <c r="L117" s="403" t="s">
        <v>281</v>
      </c>
      <c r="M117" s="408" t="s">
        <v>331</v>
      </c>
      <c r="N117" s="390">
        <f t="shared" si="38"/>
        <v>82.492135715712848</v>
      </c>
      <c r="O117" s="406">
        <f t="shared" si="38"/>
        <v>0</v>
      </c>
      <c r="P117" s="392" t="s">
        <v>55</v>
      </c>
      <c r="Q117" s="393"/>
      <c r="R117" s="410"/>
      <c r="S117" s="576"/>
      <c r="T117" s="393"/>
      <c r="U117" s="393">
        <v>2</v>
      </c>
      <c r="V117" s="393"/>
      <c r="W117" s="394" t="s">
        <v>572</v>
      </c>
      <c r="X117" s="333">
        <v>11.1</v>
      </c>
      <c r="Y117" s="333">
        <v>80.822740115712847</v>
      </c>
      <c r="Z117" s="333">
        <v>0</v>
      </c>
      <c r="AA117" s="395">
        <v>13320</v>
      </c>
      <c r="AB117" s="333" t="s">
        <v>354</v>
      </c>
      <c r="AC117" s="333">
        <v>1.6693955999999999</v>
      </c>
      <c r="AD117" s="333">
        <v>0</v>
      </c>
      <c r="AG117" s="396">
        <v>8.3469779999999986E-4</v>
      </c>
      <c r="AH117" s="396">
        <v>0</v>
      </c>
      <c r="AI117" s="333">
        <f t="shared" si="39"/>
        <v>82.492135715712848</v>
      </c>
      <c r="AJ117" s="333">
        <f t="shared" si="15"/>
        <v>82.492135715712848</v>
      </c>
      <c r="AK117" s="333">
        <f t="shared" si="16"/>
        <v>0</v>
      </c>
      <c r="AM117" s="333">
        <f t="shared" si="40"/>
        <v>80.822740115712847</v>
      </c>
      <c r="AN117" s="341">
        <f t="shared" si="41"/>
        <v>1.6693955999999999</v>
      </c>
      <c r="AO117" s="341">
        <f t="shared" si="42"/>
        <v>0</v>
      </c>
      <c r="AP117" s="341"/>
      <c r="AQ117" s="341"/>
      <c r="AR117" s="341"/>
      <c r="AS117" s="341">
        <f t="shared" si="43"/>
        <v>0</v>
      </c>
      <c r="AT117" s="341">
        <f t="shared" si="44"/>
        <v>0</v>
      </c>
      <c r="AU117" s="341">
        <f t="shared" si="45"/>
        <v>0</v>
      </c>
    </row>
    <row r="118" spans="1:47" s="333" customFormat="1" ht="12" hidden="1" customHeight="1" thickBot="1">
      <c r="A118" s="334"/>
      <c r="B118" s="1201" t="s">
        <v>332</v>
      </c>
      <c r="C118" s="1202"/>
      <c r="D118" s="1203"/>
      <c r="E118" s="1203"/>
      <c r="F118" s="1204"/>
      <c r="G118" s="564"/>
      <c r="H118" s="399" t="s">
        <v>267</v>
      </c>
      <c r="I118" s="400" t="s">
        <v>279</v>
      </c>
      <c r="J118" s="530" t="s">
        <v>280</v>
      </c>
      <c r="K118" s="531"/>
      <c r="L118" s="403" t="s">
        <v>281</v>
      </c>
      <c r="M118" s="408"/>
      <c r="N118" s="390">
        <f t="shared" si="38"/>
        <v>0</v>
      </c>
      <c r="O118" s="406">
        <f t="shared" si="38"/>
        <v>0</v>
      </c>
      <c r="P118" s="392">
        <f t="shared" si="12"/>
        <v>0</v>
      </c>
      <c r="Q118" s="393"/>
      <c r="R118" s="410"/>
      <c r="S118" s="393"/>
      <c r="T118" s="393"/>
      <c r="U118" s="393"/>
      <c r="V118" s="393"/>
      <c r="W118" s="394" t="s">
        <v>570</v>
      </c>
      <c r="X118" s="333">
        <v>0</v>
      </c>
      <c r="Y118" s="333">
        <v>0</v>
      </c>
      <c r="Z118" s="333">
        <v>0</v>
      </c>
      <c r="AA118" s="395">
        <v>0</v>
      </c>
      <c r="AB118" s="333" t="s">
        <v>354</v>
      </c>
      <c r="AC118" s="333">
        <v>0</v>
      </c>
      <c r="AD118" s="333">
        <v>0</v>
      </c>
      <c r="AG118" s="396">
        <v>0</v>
      </c>
      <c r="AH118" s="396">
        <v>0</v>
      </c>
      <c r="AI118" s="333">
        <f t="shared" si="39"/>
        <v>0</v>
      </c>
      <c r="AJ118" s="333">
        <f t="shared" si="15"/>
        <v>0</v>
      </c>
      <c r="AK118" s="333">
        <f t="shared" si="16"/>
        <v>0</v>
      </c>
      <c r="AM118" s="333">
        <f t="shared" si="40"/>
        <v>0</v>
      </c>
      <c r="AN118" s="341">
        <f t="shared" si="41"/>
        <v>0</v>
      </c>
      <c r="AO118" s="341">
        <f t="shared" si="42"/>
        <v>0</v>
      </c>
      <c r="AP118" s="341"/>
      <c r="AQ118" s="341"/>
      <c r="AR118" s="341"/>
      <c r="AS118" s="341">
        <f t="shared" si="43"/>
        <v>0</v>
      </c>
      <c r="AT118" s="341">
        <f t="shared" si="44"/>
        <v>0</v>
      </c>
      <c r="AU118" s="341">
        <f t="shared" si="45"/>
        <v>0</v>
      </c>
    </row>
    <row r="119" spans="1:47" s="333" customFormat="1" ht="12" hidden="1" customHeight="1" thickBot="1">
      <c r="A119" s="334"/>
      <c r="B119" s="1201" t="s">
        <v>332</v>
      </c>
      <c r="C119" s="1202"/>
      <c r="D119" s="1203"/>
      <c r="E119" s="1203"/>
      <c r="F119" s="1204"/>
      <c r="G119" s="564"/>
      <c r="H119" s="399" t="s">
        <v>267</v>
      </c>
      <c r="I119" s="400" t="s">
        <v>295</v>
      </c>
      <c r="J119" s="530" t="s">
        <v>280</v>
      </c>
      <c r="K119" s="531"/>
      <c r="L119" s="403" t="s">
        <v>281</v>
      </c>
      <c r="M119" s="408"/>
      <c r="N119" s="390">
        <f t="shared" si="38"/>
        <v>0</v>
      </c>
      <c r="O119" s="406">
        <f t="shared" si="38"/>
        <v>0</v>
      </c>
      <c r="P119" s="392">
        <f t="shared" si="12"/>
        <v>0</v>
      </c>
      <c r="Q119" s="393"/>
      <c r="R119" s="410"/>
      <c r="S119" s="393"/>
      <c r="T119" s="393"/>
      <c r="U119" s="393"/>
      <c r="V119" s="393"/>
      <c r="W119" s="394" t="s">
        <v>570</v>
      </c>
      <c r="X119" s="333">
        <v>0</v>
      </c>
      <c r="Y119" s="333">
        <v>0</v>
      </c>
      <c r="Z119" s="333">
        <v>0</v>
      </c>
      <c r="AA119" s="395">
        <v>0</v>
      </c>
      <c r="AB119" s="333" t="s">
        <v>354</v>
      </c>
      <c r="AC119" s="333">
        <v>0</v>
      </c>
      <c r="AD119" s="333">
        <v>0</v>
      </c>
      <c r="AG119" s="396">
        <v>0</v>
      </c>
      <c r="AH119" s="396">
        <v>0</v>
      </c>
      <c r="AI119" s="333">
        <f t="shared" si="39"/>
        <v>0</v>
      </c>
      <c r="AJ119" s="333">
        <f t="shared" si="15"/>
        <v>0</v>
      </c>
      <c r="AK119" s="333">
        <f t="shared" si="16"/>
        <v>0</v>
      </c>
      <c r="AM119" s="333">
        <f t="shared" si="40"/>
        <v>0</v>
      </c>
      <c r="AN119" s="341">
        <f t="shared" si="41"/>
        <v>0</v>
      </c>
      <c r="AO119" s="341">
        <f t="shared" si="42"/>
        <v>0</v>
      </c>
      <c r="AP119" s="341"/>
      <c r="AQ119" s="341"/>
      <c r="AR119" s="341"/>
      <c r="AS119" s="341">
        <f t="shared" si="43"/>
        <v>0</v>
      </c>
      <c r="AT119" s="341">
        <f t="shared" si="44"/>
        <v>0</v>
      </c>
      <c r="AU119" s="341">
        <f t="shared" si="45"/>
        <v>0</v>
      </c>
    </row>
    <row r="120" spans="1:47" s="333" customFormat="1" ht="12" hidden="1" customHeight="1" thickBot="1">
      <c r="A120" s="334"/>
      <c r="B120" s="1201" t="s">
        <v>332</v>
      </c>
      <c r="C120" s="1202"/>
      <c r="D120" s="1203"/>
      <c r="E120" s="1203"/>
      <c r="F120" s="1204"/>
      <c r="G120" s="564"/>
      <c r="H120" s="399" t="s">
        <v>267</v>
      </c>
      <c r="I120" s="400" t="s">
        <v>295</v>
      </c>
      <c r="J120" s="530" t="s">
        <v>280</v>
      </c>
      <c r="K120" s="531"/>
      <c r="L120" s="403" t="s">
        <v>281</v>
      </c>
      <c r="M120" s="408"/>
      <c r="N120" s="390">
        <f t="shared" si="38"/>
        <v>0</v>
      </c>
      <c r="O120" s="406">
        <f t="shared" si="38"/>
        <v>0</v>
      </c>
      <c r="P120" s="392">
        <f t="shared" si="12"/>
        <v>0</v>
      </c>
      <c r="Q120" s="393"/>
      <c r="R120" s="410"/>
      <c r="S120" s="393"/>
      <c r="T120" s="393"/>
      <c r="U120" s="393"/>
      <c r="V120" s="393"/>
      <c r="W120" s="394" t="s">
        <v>570</v>
      </c>
      <c r="X120" s="333">
        <v>0</v>
      </c>
      <c r="Y120" s="333">
        <v>0</v>
      </c>
      <c r="Z120" s="333">
        <v>0</v>
      </c>
      <c r="AA120" s="395">
        <v>0</v>
      </c>
      <c r="AB120" s="333" t="s">
        <v>354</v>
      </c>
      <c r="AC120" s="333">
        <v>0</v>
      </c>
      <c r="AD120" s="333">
        <v>0</v>
      </c>
      <c r="AG120" s="396">
        <v>0</v>
      </c>
      <c r="AH120" s="396">
        <v>0</v>
      </c>
      <c r="AI120" s="333">
        <f t="shared" si="39"/>
        <v>0</v>
      </c>
      <c r="AJ120" s="333">
        <f t="shared" si="15"/>
        <v>0</v>
      </c>
      <c r="AK120" s="333">
        <f t="shared" si="16"/>
        <v>0</v>
      </c>
      <c r="AM120" s="333">
        <f t="shared" si="40"/>
        <v>0</v>
      </c>
      <c r="AN120" s="341">
        <f t="shared" si="41"/>
        <v>0</v>
      </c>
      <c r="AO120" s="341">
        <f t="shared" si="42"/>
        <v>0</v>
      </c>
      <c r="AP120" s="341"/>
      <c r="AQ120" s="341"/>
      <c r="AR120" s="341"/>
      <c r="AS120" s="341">
        <f t="shared" si="43"/>
        <v>0</v>
      </c>
      <c r="AT120" s="341">
        <f t="shared" si="44"/>
        <v>0</v>
      </c>
      <c r="AU120" s="341">
        <f t="shared" si="45"/>
        <v>0</v>
      </c>
    </row>
    <row r="121" spans="1:47" s="333" customFormat="1" ht="12" hidden="1" customHeight="1" thickBot="1">
      <c r="A121" s="334"/>
      <c r="B121" s="1201" t="s">
        <v>332</v>
      </c>
      <c r="C121" s="1202"/>
      <c r="D121" s="1203"/>
      <c r="E121" s="1203"/>
      <c r="F121" s="1204"/>
      <c r="G121" s="564"/>
      <c r="H121" s="399" t="s">
        <v>267</v>
      </c>
      <c r="I121" s="400" t="s">
        <v>295</v>
      </c>
      <c r="J121" s="530" t="s">
        <v>280</v>
      </c>
      <c r="K121" s="531"/>
      <c r="L121" s="403" t="s">
        <v>281</v>
      </c>
      <c r="M121" s="408"/>
      <c r="N121" s="390">
        <f t="shared" si="38"/>
        <v>0</v>
      </c>
      <c r="O121" s="406">
        <f t="shared" si="38"/>
        <v>0</v>
      </c>
      <c r="P121" s="392">
        <f t="shared" si="12"/>
        <v>0</v>
      </c>
      <c r="Q121" s="393"/>
      <c r="R121" s="410"/>
      <c r="S121" s="393"/>
      <c r="T121" s="393"/>
      <c r="U121" s="393"/>
      <c r="V121" s="393"/>
      <c r="W121" s="394" t="s">
        <v>570</v>
      </c>
      <c r="X121" s="333">
        <v>0</v>
      </c>
      <c r="Y121" s="333">
        <v>0</v>
      </c>
      <c r="Z121" s="333">
        <v>0</v>
      </c>
      <c r="AA121" s="395">
        <v>0</v>
      </c>
      <c r="AB121" s="333" t="s">
        <v>354</v>
      </c>
      <c r="AC121" s="333">
        <v>0</v>
      </c>
      <c r="AD121" s="333">
        <v>0</v>
      </c>
      <c r="AG121" s="396">
        <v>0</v>
      </c>
      <c r="AH121" s="396">
        <v>0</v>
      </c>
      <c r="AI121" s="333">
        <f t="shared" si="39"/>
        <v>0</v>
      </c>
      <c r="AJ121" s="333">
        <f t="shared" si="15"/>
        <v>0</v>
      </c>
      <c r="AK121" s="333">
        <f t="shared" si="16"/>
        <v>0</v>
      </c>
      <c r="AM121" s="333">
        <f t="shared" si="40"/>
        <v>0</v>
      </c>
      <c r="AN121" s="341">
        <f t="shared" si="41"/>
        <v>0</v>
      </c>
      <c r="AO121" s="341">
        <f t="shared" si="42"/>
        <v>0</v>
      </c>
      <c r="AP121" s="341"/>
      <c r="AQ121" s="341"/>
      <c r="AR121" s="341"/>
      <c r="AS121" s="341">
        <f t="shared" si="43"/>
        <v>0</v>
      </c>
      <c r="AT121" s="341">
        <f t="shared" si="44"/>
        <v>0</v>
      </c>
      <c r="AU121" s="341">
        <f t="shared" si="45"/>
        <v>0</v>
      </c>
    </row>
    <row r="122" spans="1:47" s="333" customFormat="1" ht="12" hidden="1" customHeight="1" thickBot="1">
      <c r="A122" s="334"/>
      <c r="B122" s="1201" t="s">
        <v>332</v>
      </c>
      <c r="C122" s="1202"/>
      <c r="D122" s="1203"/>
      <c r="E122" s="1203"/>
      <c r="F122" s="1204"/>
      <c r="G122" s="564"/>
      <c r="H122" s="399" t="s">
        <v>267</v>
      </c>
      <c r="I122" s="400" t="s">
        <v>295</v>
      </c>
      <c r="J122" s="530" t="s">
        <v>280</v>
      </c>
      <c r="K122" s="531"/>
      <c r="L122" s="403" t="s">
        <v>281</v>
      </c>
      <c r="M122" s="408"/>
      <c r="N122" s="390">
        <f t="shared" si="38"/>
        <v>0</v>
      </c>
      <c r="O122" s="406">
        <f t="shared" si="38"/>
        <v>0</v>
      </c>
      <c r="P122" s="392">
        <f t="shared" si="12"/>
        <v>0</v>
      </c>
      <c r="Q122" s="393"/>
      <c r="R122" s="410"/>
      <c r="S122" s="393"/>
      <c r="T122" s="393"/>
      <c r="U122" s="393"/>
      <c r="V122" s="393"/>
      <c r="W122" s="394" t="s">
        <v>570</v>
      </c>
      <c r="X122" s="333">
        <v>0</v>
      </c>
      <c r="Y122" s="333">
        <v>0</v>
      </c>
      <c r="Z122" s="333">
        <v>0</v>
      </c>
      <c r="AA122" s="395">
        <v>0</v>
      </c>
      <c r="AB122" s="333" t="s">
        <v>354</v>
      </c>
      <c r="AC122" s="333">
        <v>0</v>
      </c>
      <c r="AD122" s="333">
        <v>0</v>
      </c>
      <c r="AG122" s="396">
        <v>0</v>
      </c>
      <c r="AH122" s="396">
        <v>0</v>
      </c>
      <c r="AI122" s="333">
        <f t="shared" si="39"/>
        <v>0</v>
      </c>
      <c r="AJ122" s="333">
        <f t="shared" si="15"/>
        <v>0</v>
      </c>
      <c r="AK122" s="333">
        <f t="shared" si="16"/>
        <v>0</v>
      </c>
      <c r="AM122" s="333">
        <f t="shared" si="40"/>
        <v>0</v>
      </c>
      <c r="AN122" s="341">
        <f t="shared" si="41"/>
        <v>0</v>
      </c>
      <c r="AO122" s="341">
        <f t="shared" si="42"/>
        <v>0</v>
      </c>
      <c r="AP122" s="341"/>
      <c r="AQ122" s="341"/>
      <c r="AR122" s="341"/>
      <c r="AS122" s="341">
        <f t="shared" si="43"/>
        <v>0</v>
      </c>
      <c r="AT122" s="341">
        <f t="shared" si="44"/>
        <v>0</v>
      </c>
      <c r="AU122" s="341">
        <f t="shared" si="45"/>
        <v>0</v>
      </c>
    </row>
    <row r="123" spans="1:47" s="333" customFormat="1" ht="12" hidden="1" customHeight="1" thickBot="1">
      <c r="A123" s="334"/>
      <c r="B123" s="1201" t="s">
        <v>332</v>
      </c>
      <c r="C123" s="1202"/>
      <c r="D123" s="1203"/>
      <c r="E123" s="1203"/>
      <c r="F123" s="1204"/>
      <c r="G123" s="564"/>
      <c r="H123" s="399" t="s">
        <v>267</v>
      </c>
      <c r="I123" s="400" t="s">
        <v>295</v>
      </c>
      <c r="J123" s="530" t="s">
        <v>280</v>
      </c>
      <c r="K123" s="531"/>
      <c r="L123" s="403" t="s">
        <v>281</v>
      </c>
      <c r="M123" s="408"/>
      <c r="N123" s="390">
        <f t="shared" si="38"/>
        <v>0</v>
      </c>
      <c r="O123" s="406">
        <f t="shared" si="38"/>
        <v>0</v>
      </c>
      <c r="P123" s="392">
        <f t="shared" si="12"/>
        <v>0</v>
      </c>
      <c r="Q123" s="393"/>
      <c r="R123" s="410"/>
      <c r="S123" s="393"/>
      <c r="T123" s="393"/>
      <c r="U123" s="393"/>
      <c r="V123" s="393"/>
      <c r="W123" s="394" t="s">
        <v>570</v>
      </c>
      <c r="X123" s="333">
        <v>0</v>
      </c>
      <c r="Y123" s="333">
        <v>0</v>
      </c>
      <c r="Z123" s="333">
        <v>0</v>
      </c>
      <c r="AA123" s="395">
        <v>0</v>
      </c>
      <c r="AB123" s="333" t="s">
        <v>354</v>
      </c>
      <c r="AC123" s="333">
        <v>0</v>
      </c>
      <c r="AD123" s="333">
        <v>0</v>
      </c>
      <c r="AG123" s="396">
        <v>0</v>
      </c>
      <c r="AH123" s="396">
        <v>0</v>
      </c>
      <c r="AI123" s="333">
        <f t="shared" si="39"/>
        <v>0</v>
      </c>
      <c r="AJ123" s="333">
        <f t="shared" si="15"/>
        <v>0</v>
      </c>
      <c r="AK123" s="333">
        <f t="shared" si="16"/>
        <v>0</v>
      </c>
      <c r="AM123" s="333">
        <f t="shared" si="40"/>
        <v>0</v>
      </c>
      <c r="AN123" s="341">
        <f t="shared" si="41"/>
        <v>0</v>
      </c>
      <c r="AO123" s="341">
        <f t="shared" si="42"/>
        <v>0</v>
      </c>
      <c r="AP123" s="341"/>
      <c r="AQ123" s="341"/>
      <c r="AR123" s="341"/>
      <c r="AS123" s="341">
        <f t="shared" si="43"/>
        <v>0</v>
      </c>
      <c r="AT123" s="341">
        <f t="shared" si="44"/>
        <v>0</v>
      </c>
      <c r="AU123" s="341">
        <f t="shared" si="45"/>
        <v>0</v>
      </c>
    </row>
    <row r="124" spans="1:47" s="333" customFormat="1" ht="12" hidden="1" customHeight="1" thickBot="1">
      <c r="A124" s="334"/>
      <c r="B124" s="1210" t="s">
        <v>332</v>
      </c>
      <c r="C124" s="1211"/>
      <c r="D124" s="1212"/>
      <c r="E124" s="1212"/>
      <c r="F124" s="1213"/>
      <c r="G124" s="568"/>
      <c r="H124" s="413" t="s">
        <v>267</v>
      </c>
      <c r="I124" s="414" t="s">
        <v>295</v>
      </c>
      <c r="J124" s="569" t="s">
        <v>280</v>
      </c>
      <c r="K124" s="544"/>
      <c r="L124" s="417" t="s">
        <v>281</v>
      </c>
      <c r="M124" s="418"/>
      <c r="N124" s="515">
        <f t="shared" si="38"/>
        <v>0</v>
      </c>
      <c r="O124" s="420">
        <f t="shared" si="38"/>
        <v>0</v>
      </c>
      <c r="P124" s="392">
        <f t="shared" si="12"/>
        <v>0</v>
      </c>
      <c r="Q124" s="393"/>
      <c r="R124" s="410"/>
      <c r="S124" s="393"/>
      <c r="T124" s="393"/>
      <c r="U124" s="393"/>
      <c r="V124" s="393"/>
      <c r="W124" s="394" t="s">
        <v>570</v>
      </c>
      <c r="X124" s="333">
        <v>0</v>
      </c>
      <c r="Y124" s="333">
        <v>0</v>
      </c>
      <c r="Z124" s="333">
        <v>0</v>
      </c>
      <c r="AA124" s="395">
        <v>0</v>
      </c>
      <c r="AB124" s="333" t="s">
        <v>354</v>
      </c>
      <c r="AC124" s="333">
        <v>0</v>
      </c>
      <c r="AD124" s="333">
        <v>0</v>
      </c>
      <c r="AG124" s="396">
        <v>0</v>
      </c>
      <c r="AH124" s="396">
        <v>0</v>
      </c>
      <c r="AI124" s="333">
        <f t="shared" si="39"/>
        <v>0</v>
      </c>
      <c r="AJ124" s="333">
        <f t="shared" si="15"/>
        <v>0</v>
      </c>
      <c r="AK124" s="333">
        <f t="shared" si="16"/>
        <v>0</v>
      </c>
      <c r="AM124" s="333">
        <f t="shared" si="40"/>
        <v>0</v>
      </c>
      <c r="AN124" s="341">
        <f t="shared" si="41"/>
        <v>0</v>
      </c>
      <c r="AO124" s="341">
        <f t="shared" si="42"/>
        <v>0</v>
      </c>
      <c r="AP124" s="341"/>
      <c r="AQ124" s="341"/>
      <c r="AR124" s="341"/>
      <c r="AS124" s="341">
        <f t="shared" si="43"/>
        <v>0</v>
      </c>
      <c r="AT124" s="341">
        <f t="shared" si="44"/>
        <v>0</v>
      </c>
      <c r="AU124" s="341">
        <f t="shared" si="45"/>
        <v>0</v>
      </c>
    </row>
    <row r="125" spans="1:47" s="334" customFormat="1" ht="12" customHeight="1" thickBot="1">
      <c r="B125" s="421"/>
      <c r="C125" s="421"/>
      <c r="D125" s="517"/>
      <c r="E125" s="517"/>
      <c r="F125" s="517"/>
      <c r="G125" s="424"/>
      <c r="H125" s="335"/>
      <c r="J125" s="424"/>
      <c r="K125" s="426"/>
      <c r="L125" s="518"/>
      <c r="N125" s="519"/>
      <c r="O125" s="519"/>
      <c r="P125" s="392">
        <f t="shared" si="12"/>
        <v>0</v>
      </c>
      <c r="Q125" s="393"/>
      <c r="R125" s="410"/>
      <c r="S125" s="393"/>
      <c r="T125" s="393"/>
      <c r="U125" s="393"/>
      <c r="V125" s="393"/>
      <c r="W125" s="394" t="s">
        <v>566</v>
      </c>
      <c r="Y125" s="333"/>
      <c r="Z125" s="333"/>
      <c r="AA125" s="466"/>
      <c r="AJ125" s="333"/>
      <c r="AK125" s="333"/>
      <c r="AM125" s="333"/>
      <c r="AN125" s="341"/>
      <c r="AO125" s="341"/>
      <c r="AP125" s="341"/>
      <c r="AQ125" s="341"/>
      <c r="AR125" s="341"/>
      <c r="AS125" s="341"/>
      <c r="AT125" s="341"/>
      <c r="AU125" s="341"/>
    </row>
    <row r="126" spans="1:47" s="333" customFormat="1" ht="15" customHeight="1" thickBot="1">
      <c r="A126" s="334"/>
      <c r="B126" s="570" t="s">
        <v>333</v>
      </c>
      <c r="C126" s="571"/>
      <c r="D126" s="571"/>
      <c r="E126" s="571"/>
      <c r="F126" s="571"/>
      <c r="G126" s="572"/>
      <c r="H126" s="571"/>
      <c r="I126" s="548" t="s">
        <v>250</v>
      </c>
      <c r="J126" s="1167" t="s">
        <v>251</v>
      </c>
      <c r="K126" s="1168"/>
      <c r="L126" s="548" t="s">
        <v>244</v>
      </c>
      <c r="M126" s="550" t="s">
        <v>252</v>
      </c>
      <c r="N126" s="369" t="s">
        <v>253</v>
      </c>
      <c r="O126" s="427" t="s">
        <v>254</v>
      </c>
      <c r="P126" s="392">
        <f t="shared" si="12"/>
        <v>0</v>
      </c>
      <c r="Q126" s="428"/>
      <c r="R126" s="410"/>
      <c r="S126" s="428"/>
      <c r="T126" s="428"/>
      <c r="U126" s="428"/>
      <c r="V126" s="428"/>
      <c r="W126" s="394" t="s">
        <v>566</v>
      </c>
      <c r="AB126" s="395"/>
      <c r="AN126" s="341"/>
      <c r="AO126" s="341"/>
      <c r="AP126" s="341"/>
      <c r="AQ126" s="341"/>
      <c r="AR126" s="341"/>
      <c r="AS126" s="341"/>
      <c r="AT126" s="341"/>
      <c r="AU126" s="341"/>
    </row>
    <row r="127" spans="1:47" s="333" customFormat="1" ht="12" hidden="1" customHeight="1" thickBot="1">
      <c r="A127" s="334"/>
      <c r="B127" s="429" t="s">
        <v>245</v>
      </c>
      <c r="C127" s="430"/>
      <c r="D127" s="430"/>
      <c r="E127" s="431"/>
      <c r="F127" s="431"/>
      <c r="G127" s="376" t="s">
        <v>264</v>
      </c>
      <c r="H127" s="376" t="s">
        <v>265</v>
      </c>
      <c r="I127" s="377" t="s">
        <v>266</v>
      </c>
      <c r="J127" s="433" t="s">
        <v>258</v>
      </c>
      <c r="K127" s="552" t="s">
        <v>267</v>
      </c>
      <c r="L127" s="577" t="s">
        <v>266</v>
      </c>
      <c r="M127" s="378"/>
      <c r="N127" s="578"/>
      <c r="O127" s="380"/>
      <c r="P127" s="392">
        <f t="shared" si="12"/>
        <v>0</v>
      </c>
      <c r="Q127" s="393"/>
      <c r="R127" s="410"/>
      <c r="S127" s="393"/>
      <c r="T127" s="393"/>
      <c r="U127" s="393"/>
      <c r="V127" s="393"/>
      <c r="W127" s="394">
        <v>0</v>
      </c>
      <c r="AB127" s="395"/>
      <c r="AN127" s="341"/>
      <c r="AO127" s="341"/>
      <c r="AP127" s="341"/>
      <c r="AQ127" s="341"/>
      <c r="AR127" s="341"/>
      <c r="AS127" s="341"/>
      <c r="AT127" s="341"/>
      <c r="AU127" s="341"/>
    </row>
    <row r="128" spans="1:47" s="333" customFormat="1" ht="12" hidden="1" customHeight="1" thickBot="1">
      <c r="A128" s="334"/>
      <c r="B128" s="579" t="s">
        <v>334</v>
      </c>
      <c r="C128" s="580"/>
      <c r="D128" s="581"/>
      <c r="E128" s="581"/>
      <c r="F128" s="581"/>
      <c r="G128" s="582"/>
      <c r="H128" s="582"/>
      <c r="I128" s="581"/>
      <c r="J128" s="583"/>
      <c r="K128" s="584"/>
      <c r="L128" s="584"/>
      <c r="M128" s="435"/>
      <c r="N128" s="379"/>
      <c r="O128" s="436"/>
      <c r="P128" s="392">
        <f t="shared" si="12"/>
        <v>0</v>
      </c>
      <c r="Q128" s="393"/>
      <c r="R128" s="410"/>
      <c r="S128" s="393"/>
      <c r="T128" s="393"/>
      <c r="U128" s="393"/>
      <c r="V128" s="393"/>
      <c r="W128" s="394" t="s">
        <v>566</v>
      </c>
      <c r="AB128" s="395"/>
      <c r="AN128" s="341"/>
      <c r="AO128" s="341"/>
      <c r="AP128" s="341"/>
      <c r="AQ128" s="341"/>
      <c r="AR128" s="341"/>
      <c r="AS128" s="341"/>
      <c r="AT128" s="341"/>
      <c r="AU128" s="341"/>
    </row>
    <row r="129" spans="1:47" s="333" customFormat="1" ht="12" hidden="1" customHeight="1" thickBot="1">
      <c r="A129" s="334"/>
      <c r="B129" s="1195" t="s">
        <v>335</v>
      </c>
      <c r="C129" s="1196"/>
      <c r="D129" s="1196"/>
      <c r="E129" s="1196"/>
      <c r="F129" s="1197"/>
      <c r="G129" s="585"/>
      <c r="H129" s="586" t="s">
        <v>488</v>
      </c>
      <c r="I129" s="587" t="s">
        <v>279</v>
      </c>
      <c r="J129" s="386" t="s">
        <v>280</v>
      </c>
      <c r="K129" s="472"/>
      <c r="L129" s="501" t="s">
        <v>281</v>
      </c>
      <c r="M129" s="588"/>
      <c r="N129" s="390">
        <f t="shared" ref="N129:O130" si="46">AJ129</f>
        <v>0</v>
      </c>
      <c r="O129" s="406">
        <f t="shared" si="46"/>
        <v>0</v>
      </c>
      <c r="P129" s="392">
        <f t="shared" si="12"/>
        <v>0</v>
      </c>
      <c r="Q129" s="393"/>
      <c r="R129" s="410"/>
      <c r="S129" s="393"/>
      <c r="T129" s="393"/>
      <c r="U129" s="393"/>
      <c r="V129" s="393"/>
      <c r="W129" s="394" t="s">
        <v>573</v>
      </c>
      <c r="X129" s="333">
        <v>1000</v>
      </c>
      <c r="Y129" s="333">
        <v>0</v>
      </c>
      <c r="Z129" s="333">
        <v>0</v>
      </c>
      <c r="AA129" s="395">
        <v>0</v>
      </c>
      <c r="AB129" s="333" t="s">
        <v>354</v>
      </c>
      <c r="AC129" s="333">
        <v>0</v>
      </c>
      <c r="AD129" s="333">
        <v>0</v>
      </c>
      <c r="AG129" s="396">
        <v>0</v>
      </c>
      <c r="AH129" s="396">
        <v>0</v>
      </c>
      <c r="AI129" s="333">
        <f>Y129+Z129+AC129+AD129</f>
        <v>0</v>
      </c>
      <c r="AJ129" s="333">
        <f t="shared" si="15"/>
        <v>0</v>
      </c>
      <c r="AK129" s="333">
        <f t="shared" si="16"/>
        <v>0</v>
      </c>
      <c r="AM129" s="333">
        <f t="shared" ref="AM129:AM130" si="47">IF(OR(I129="New",I129="",I129="--Source--"),Y129+Z129,IF(I129="Refurbishment",Y129*(1/3),0))</f>
        <v>0</v>
      </c>
      <c r="AN129" s="341">
        <f t="shared" ref="AN129:AN130" si="48">IF(OR(I129="New",I129="",I129="--Source--"),AC129,IF(I129="Refurbishment",AC129,0))</f>
        <v>0</v>
      </c>
      <c r="AO129" s="341">
        <f t="shared" ref="AO129:AO130" si="49">IF(OR(I129="New",I129="",I129="--Source--"),AD129,IF(I129="Refurbishment",AD129,0))</f>
        <v>0</v>
      </c>
      <c r="AP129" s="341"/>
      <c r="AQ129" s="341"/>
      <c r="AR129" s="341"/>
      <c r="AS129" s="341">
        <f>IF(I129="Reused from onsite",Y129+Z129,IF(I129="Refurbishment",Y129*(2/3),0))</f>
        <v>0</v>
      </c>
      <c r="AT129" s="341">
        <f>IF(I129="Reused from onsite",AC129,IF(I129="Refurbishment",0,0))</f>
        <v>0</v>
      </c>
      <c r="AU129" s="341">
        <f>IF(I129="Reused from onsite",AD129,IF(I129="Refurbishment",0,0))</f>
        <v>0</v>
      </c>
    </row>
    <row r="130" spans="1:47" s="333" customFormat="1" ht="12" hidden="1" customHeight="1" thickBot="1">
      <c r="A130" s="334"/>
      <c r="B130" s="1207" t="s">
        <v>336</v>
      </c>
      <c r="C130" s="1208"/>
      <c r="D130" s="1208"/>
      <c r="E130" s="1208"/>
      <c r="F130" s="1209"/>
      <c r="G130" s="589"/>
      <c r="H130" s="590" t="s">
        <v>488</v>
      </c>
      <c r="I130" s="591" t="s">
        <v>279</v>
      </c>
      <c r="J130" s="415" t="s">
        <v>280</v>
      </c>
      <c r="K130" s="592"/>
      <c r="L130" s="513" t="s">
        <v>281</v>
      </c>
      <c r="M130" s="593"/>
      <c r="N130" s="390">
        <f t="shared" si="46"/>
        <v>0</v>
      </c>
      <c r="O130" s="406">
        <f t="shared" si="46"/>
        <v>0</v>
      </c>
      <c r="P130" s="392">
        <f t="shared" si="12"/>
        <v>0</v>
      </c>
      <c r="Q130" s="393"/>
      <c r="R130" s="410"/>
      <c r="S130" s="393"/>
      <c r="T130" s="393"/>
      <c r="U130" s="393"/>
      <c r="V130" s="393"/>
      <c r="W130" s="394" t="s">
        <v>574</v>
      </c>
      <c r="X130" s="333">
        <v>1000</v>
      </c>
      <c r="Y130" s="333">
        <v>0</v>
      </c>
      <c r="Z130" s="333">
        <v>0</v>
      </c>
      <c r="AA130" s="395">
        <v>0</v>
      </c>
      <c r="AB130" s="333" t="s">
        <v>354</v>
      </c>
      <c r="AC130" s="333">
        <v>0</v>
      </c>
      <c r="AD130" s="333">
        <v>0</v>
      </c>
      <c r="AG130" s="396">
        <v>0</v>
      </c>
      <c r="AH130" s="396">
        <v>0</v>
      </c>
      <c r="AI130" s="333">
        <f>Y130+Z130+AC130+AD130</f>
        <v>0</v>
      </c>
      <c r="AJ130" s="333">
        <f t="shared" si="15"/>
        <v>0</v>
      </c>
      <c r="AK130" s="333">
        <f t="shared" si="16"/>
        <v>0</v>
      </c>
      <c r="AM130" s="333">
        <f t="shared" si="47"/>
        <v>0</v>
      </c>
      <c r="AN130" s="341">
        <f t="shared" si="48"/>
        <v>0</v>
      </c>
      <c r="AO130" s="341">
        <f t="shared" si="49"/>
        <v>0</v>
      </c>
      <c r="AP130" s="341"/>
      <c r="AQ130" s="341"/>
      <c r="AR130" s="341"/>
      <c r="AS130" s="341">
        <f>IF(I130="Reused from onsite",Y130+Z130,IF(I130="Refurbishment",Y130*(2/3),0))</f>
        <v>0</v>
      </c>
      <c r="AT130" s="341">
        <f>IF(I130="Reused from onsite",AC130,IF(I130="Refurbishment",0,0))</f>
        <v>0</v>
      </c>
      <c r="AU130" s="341">
        <f>IF(I130="Reused from onsite",AD130,IF(I130="Refurbishment",0,0))</f>
        <v>0</v>
      </c>
    </row>
    <row r="131" spans="1:47" s="333" customFormat="1" ht="12" customHeight="1" thickBot="1">
      <c r="A131" s="334"/>
      <c r="B131" s="594" t="s">
        <v>337</v>
      </c>
      <c r="C131" s="595"/>
      <c r="D131" s="430"/>
      <c r="E131" s="490"/>
      <c r="F131" s="596"/>
      <c r="G131" s="376" t="s">
        <v>264</v>
      </c>
      <c r="H131" s="376" t="s">
        <v>265</v>
      </c>
      <c r="I131" s="597" t="s">
        <v>266</v>
      </c>
      <c r="J131" s="598" t="s">
        <v>258</v>
      </c>
      <c r="K131" s="599" t="s">
        <v>267</v>
      </c>
      <c r="L131" s="600" t="s">
        <v>266</v>
      </c>
      <c r="M131" s="435"/>
      <c r="N131" s="456"/>
      <c r="O131" s="601"/>
      <c r="P131" s="392" t="s">
        <v>55</v>
      </c>
      <c r="Q131" s="393"/>
      <c r="R131" s="410"/>
      <c r="S131" s="393"/>
      <c r="T131" s="602">
        <v>20</v>
      </c>
      <c r="U131" s="393"/>
      <c r="V131" s="393" t="s">
        <v>338</v>
      </c>
      <c r="W131" s="394" t="s">
        <v>566</v>
      </c>
      <c r="AB131" s="395"/>
      <c r="AN131" s="341"/>
      <c r="AO131" s="341"/>
      <c r="AP131" s="341"/>
      <c r="AQ131" s="341"/>
      <c r="AR131" s="341"/>
      <c r="AS131" s="341"/>
      <c r="AT131" s="341"/>
      <c r="AU131" s="341"/>
    </row>
    <row r="132" spans="1:47" s="333" customFormat="1" ht="12" hidden="1" customHeight="1" thickBot="1">
      <c r="A132" s="334"/>
      <c r="B132" s="1201" t="s">
        <v>339</v>
      </c>
      <c r="C132" s="1202"/>
      <c r="D132" s="1203"/>
      <c r="E132" s="1203"/>
      <c r="F132" s="1204"/>
      <c r="G132" s="603">
        <v>1</v>
      </c>
      <c r="H132" s="586" t="s">
        <v>562</v>
      </c>
      <c r="I132" s="385" t="s">
        <v>279</v>
      </c>
      <c r="J132" s="528" t="s">
        <v>280</v>
      </c>
      <c r="K132" s="472"/>
      <c r="L132" s="388" t="s">
        <v>281</v>
      </c>
      <c r="M132" s="558"/>
      <c r="N132" s="539">
        <f t="shared" ref="N132:P147" si="50">AJ132</f>
        <v>107214.79034248923</v>
      </c>
      <c r="O132" s="559">
        <f t="shared" si="50"/>
        <v>0</v>
      </c>
      <c r="P132" s="392">
        <f t="shared" si="12"/>
        <v>0</v>
      </c>
      <c r="Q132" s="560"/>
      <c r="R132" s="410"/>
      <c r="S132" s="560"/>
      <c r="T132" s="560"/>
      <c r="U132" s="560"/>
      <c r="V132" s="560"/>
      <c r="W132" s="394" t="s">
        <v>575</v>
      </c>
      <c r="X132" s="333">
        <v>34745</v>
      </c>
      <c r="Y132" s="333">
        <v>106779.33125748923</v>
      </c>
      <c r="Z132" s="333">
        <v>0</v>
      </c>
      <c r="AA132" s="395">
        <v>3474500</v>
      </c>
      <c r="AB132" s="333" t="s">
        <v>354</v>
      </c>
      <c r="AC132" s="333">
        <v>435.45908499999996</v>
      </c>
      <c r="AD132" s="333">
        <v>0</v>
      </c>
      <c r="AG132" s="396">
        <v>0.43545908499999991</v>
      </c>
      <c r="AH132" s="396">
        <v>0</v>
      </c>
      <c r="AI132" s="333">
        <f t="shared" ref="AI132:AI146" si="51">Y132+Z132+AC132+AD132</f>
        <v>107214.79034248923</v>
      </c>
      <c r="AJ132" s="333">
        <f t="shared" si="15"/>
        <v>107214.79034248923</v>
      </c>
      <c r="AK132" s="333">
        <f t="shared" si="16"/>
        <v>0</v>
      </c>
      <c r="AM132" s="333">
        <f t="shared" ref="AM132:AM146" si="52">IF(OR(I132="New",I132="",I132="--Source--"),Y132+Z132,IF(I132="Refurbishment",Y132*(1/3),0))</f>
        <v>106779.33125748923</v>
      </c>
      <c r="AN132" s="341">
        <f t="shared" ref="AN132:AN146" si="53">IF(OR(I132="New",I132="",I132="--Source--"),AC132,IF(I132="Refurbishment",AC132,0))</f>
        <v>435.45908499999996</v>
      </c>
      <c r="AO132" s="341">
        <f t="shared" ref="AO132:AO146" si="54">IF(OR(I132="New",I132="",I132="--Source--"),AD132,IF(I132="Refurbishment",AD132,0))</f>
        <v>0</v>
      </c>
      <c r="AP132" s="341"/>
      <c r="AQ132" s="341"/>
      <c r="AR132" s="341"/>
      <c r="AS132" s="341">
        <f t="shared" ref="AS132:AS146" si="55">IF(I132="Reused from onsite",Y132+Z132,IF(I132="Refurbishment",Y132*(2/3),0))</f>
        <v>0</v>
      </c>
      <c r="AT132" s="341">
        <f t="shared" ref="AT132:AT146" si="56">IF(I132="Reused from onsite",AC132,IF(I132="Refurbishment",0,0))</f>
        <v>0</v>
      </c>
      <c r="AU132" s="341">
        <f t="shared" ref="AU132:AU146" si="57">IF(I132="Reused from onsite",AD132,IF(I132="Refurbishment",0,0))</f>
        <v>0</v>
      </c>
    </row>
    <row r="133" spans="1:47" s="333" customFormat="1" ht="12" hidden="1" customHeight="1" thickBot="1">
      <c r="A133" s="334"/>
      <c r="B133" s="1201" t="s">
        <v>340</v>
      </c>
      <c r="C133" s="1202"/>
      <c r="D133" s="1203"/>
      <c r="E133" s="1203"/>
      <c r="F133" s="1204"/>
      <c r="G133" s="564"/>
      <c r="H133" s="604" t="s">
        <v>562</v>
      </c>
      <c r="I133" s="400" t="s">
        <v>295</v>
      </c>
      <c r="J133" s="530" t="s">
        <v>280</v>
      </c>
      <c r="K133" s="531"/>
      <c r="L133" s="403" t="s">
        <v>281</v>
      </c>
      <c r="M133" s="408"/>
      <c r="N133" s="390">
        <f t="shared" si="50"/>
        <v>0</v>
      </c>
      <c r="O133" s="406">
        <f t="shared" si="50"/>
        <v>0</v>
      </c>
      <c r="P133" s="392">
        <f t="shared" si="12"/>
        <v>0</v>
      </c>
      <c r="Q133" s="393"/>
      <c r="R133" s="410"/>
      <c r="S133" s="393"/>
      <c r="T133" s="393"/>
      <c r="U133" s="393"/>
      <c r="V133" s="393"/>
      <c r="W133" s="394" t="s">
        <v>576</v>
      </c>
      <c r="X133" s="333">
        <v>0</v>
      </c>
      <c r="Y133" s="333">
        <v>0</v>
      </c>
      <c r="Z133" s="333">
        <v>0</v>
      </c>
      <c r="AA133" s="395">
        <v>0</v>
      </c>
      <c r="AB133" s="333" t="s">
        <v>354</v>
      </c>
      <c r="AC133" s="333">
        <v>0</v>
      </c>
      <c r="AD133" s="333">
        <v>0</v>
      </c>
      <c r="AG133" s="396">
        <v>0</v>
      </c>
      <c r="AH133" s="396">
        <v>0</v>
      </c>
      <c r="AI133" s="333">
        <f t="shared" si="51"/>
        <v>0</v>
      </c>
      <c r="AJ133" s="333">
        <f t="shared" si="15"/>
        <v>0</v>
      </c>
      <c r="AK133" s="333">
        <f t="shared" si="16"/>
        <v>0</v>
      </c>
      <c r="AM133" s="333">
        <f t="shared" si="52"/>
        <v>0</v>
      </c>
      <c r="AN133" s="341">
        <f t="shared" si="53"/>
        <v>0</v>
      </c>
      <c r="AO133" s="341">
        <f t="shared" si="54"/>
        <v>0</v>
      </c>
      <c r="AP133" s="341"/>
      <c r="AQ133" s="341"/>
      <c r="AR133" s="341"/>
      <c r="AS133" s="341">
        <f t="shared" si="55"/>
        <v>0</v>
      </c>
      <c r="AT133" s="341">
        <f t="shared" si="56"/>
        <v>0</v>
      </c>
      <c r="AU133" s="341">
        <f t="shared" si="57"/>
        <v>0</v>
      </c>
    </row>
    <row r="134" spans="1:47" s="333" customFormat="1" ht="12" hidden="1" customHeight="1" thickBot="1">
      <c r="A134" s="334"/>
      <c r="B134" s="1201" t="s">
        <v>340</v>
      </c>
      <c r="C134" s="1202"/>
      <c r="D134" s="1203"/>
      <c r="E134" s="1203"/>
      <c r="F134" s="1204"/>
      <c r="G134" s="564"/>
      <c r="H134" s="604" t="s">
        <v>562</v>
      </c>
      <c r="I134" s="400" t="s">
        <v>295</v>
      </c>
      <c r="J134" s="530" t="s">
        <v>280</v>
      </c>
      <c r="K134" s="531"/>
      <c r="L134" s="403" t="s">
        <v>281</v>
      </c>
      <c r="M134" s="408"/>
      <c r="N134" s="390">
        <f t="shared" si="50"/>
        <v>0</v>
      </c>
      <c r="O134" s="406">
        <f t="shared" si="50"/>
        <v>0</v>
      </c>
      <c r="P134" s="392">
        <f t="shared" si="50"/>
        <v>0</v>
      </c>
      <c r="Q134" s="393"/>
      <c r="R134" s="410"/>
      <c r="S134" s="393"/>
      <c r="T134" s="393"/>
      <c r="U134" s="393"/>
      <c r="V134" s="393"/>
      <c r="W134" s="394" t="s">
        <v>576</v>
      </c>
      <c r="X134" s="333">
        <v>0</v>
      </c>
      <c r="Y134" s="333">
        <f t="shared" ref="Y134:Y146" si="58">G134*IF(ISERROR(VLOOKUP(W134,__All_for_scope,4,FALSE)),"",VLOOKUP(W134,__All_for_scope,4,FALSE))</f>
        <v>0</v>
      </c>
      <c r="Z134" s="333">
        <v>0</v>
      </c>
      <c r="AA134" s="395">
        <v>0</v>
      </c>
      <c r="AB134" s="333" t="s">
        <v>354</v>
      </c>
      <c r="AC134" s="333">
        <v>0</v>
      </c>
      <c r="AD134" s="333">
        <v>0</v>
      </c>
      <c r="AG134" s="396">
        <v>0</v>
      </c>
      <c r="AH134" s="396">
        <v>0</v>
      </c>
      <c r="AI134" s="333">
        <f t="shared" si="51"/>
        <v>0</v>
      </c>
      <c r="AJ134" s="333">
        <f t="shared" si="15"/>
        <v>0</v>
      </c>
      <c r="AK134" s="333">
        <f t="shared" si="16"/>
        <v>0</v>
      </c>
      <c r="AM134" s="333">
        <f t="shared" si="52"/>
        <v>0</v>
      </c>
      <c r="AN134" s="341">
        <f t="shared" si="53"/>
        <v>0</v>
      </c>
      <c r="AO134" s="341">
        <f t="shared" si="54"/>
        <v>0</v>
      </c>
      <c r="AP134" s="341"/>
      <c r="AQ134" s="341"/>
      <c r="AR134" s="341"/>
      <c r="AS134" s="341">
        <f t="shared" si="55"/>
        <v>0</v>
      </c>
      <c r="AT134" s="341">
        <f t="shared" si="56"/>
        <v>0</v>
      </c>
      <c r="AU134" s="341">
        <f t="shared" si="57"/>
        <v>0</v>
      </c>
    </row>
    <row r="135" spans="1:47" s="333" customFormat="1" ht="12" hidden="1" customHeight="1" thickBot="1">
      <c r="A135" s="334"/>
      <c r="B135" s="1201" t="s">
        <v>340</v>
      </c>
      <c r="C135" s="1202"/>
      <c r="D135" s="1203"/>
      <c r="E135" s="1203"/>
      <c r="F135" s="1204"/>
      <c r="G135" s="605"/>
      <c r="H135" s="604" t="s">
        <v>562</v>
      </c>
      <c r="I135" s="400" t="s">
        <v>295</v>
      </c>
      <c r="J135" s="530" t="s">
        <v>280</v>
      </c>
      <c r="K135" s="531"/>
      <c r="L135" s="403" t="s">
        <v>281</v>
      </c>
      <c r="M135" s="408"/>
      <c r="N135" s="390">
        <f t="shared" si="50"/>
        <v>0</v>
      </c>
      <c r="O135" s="406">
        <f t="shared" si="50"/>
        <v>0</v>
      </c>
      <c r="P135" s="392">
        <f t="shared" si="50"/>
        <v>0</v>
      </c>
      <c r="Q135" s="393"/>
      <c r="R135" s="410"/>
      <c r="S135" s="393"/>
      <c r="T135" s="393"/>
      <c r="U135" s="393"/>
      <c r="V135" s="393"/>
      <c r="W135" s="394" t="s">
        <v>576</v>
      </c>
      <c r="X135" s="333">
        <v>0</v>
      </c>
      <c r="Y135" s="333">
        <f t="shared" si="58"/>
        <v>0</v>
      </c>
      <c r="Z135" s="333">
        <v>0</v>
      </c>
      <c r="AA135" s="395">
        <v>0</v>
      </c>
      <c r="AB135" s="333" t="s">
        <v>354</v>
      </c>
      <c r="AC135" s="333">
        <v>0</v>
      </c>
      <c r="AD135" s="333">
        <v>0</v>
      </c>
      <c r="AG135" s="396">
        <v>0</v>
      </c>
      <c r="AH135" s="396">
        <v>0</v>
      </c>
      <c r="AI135" s="333">
        <f t="shared" si="51"/>
        <v>0</v>
      </c>
      <c r="AJ135" s="333">
        <f t="shared" si="15"/>
        <v>0</v>
      </c>
      <c r="AK135" s="333">
        <f t="shared" si="16"/>
        <v>0</v>
      </c>
      <c r="AM135" s="333">
        <f t="shared" si="52"/>
        <v>0</v>
      </c>
      <c r="AN135" s="341">
        <f t="shared" si="53"/>
        <v>0</v>
      </c>
      <c r="AO135" s="341">
        <f t="shared" si="54"/>
        <v>0</v>
      </c>
      <c r="AP135" s="341"/>
      <c r="AQ135" s="341"/>
      <c r="AR135" s="341"/>
      <c r="AS135" s="341">
        <f t="shared" si="55"/>
        <v>0</v>
      </c>
      <c r="AT135" s="341">
        <f t="shared" si="56"/>
        <v>0</v>
      </c>
      <c r="AU135" s="341">
        <f t="shared" si="57"/>
        <v>0</v>
      </c>
    </row>
    <row r="136" spans="1:47" s="333" customFormat="1" ht="12" hidden="1" customHeight="1" thickBot="1">
      <c r="A136" s="334"/>
      <c r="B136" s="1201" t="s">
        <v>340</v>
      </c>
      <c r="C136" s="1202"/>
      <c r="D136" s="1203"/>
      <c r="E136" s="1203"/>
      <c r="F136" s="1204"/>
      <c r="G136" s="605"/>
      <c r="H136" s="604" t="s">
        <v>562</v>
      </c>
      <c r="I136" s="400" t="s">
        <v>295</v>
      </c>
      <c r="J136" s="530" t="s">
        <v>280</v>
      </c>
      <c r="K136" s="531"/>
      <c r="L136" s="403" t="s">
        <v>281</v>
      </c>
      <c r="M136" s="408"/>
      <c r="N136" s="390">
        <f t="shared" si="50"/>
        <v>0</v>
      </c>
      <c r="O136" s="406">
        <f t="shared" si="50"/>
        <v>0</v>
      </c>
      <c r="P136" s="392">
        <f t="shared" si="50"/>
        <v>0</v>
      </c>
      <c r="Q136" s="393"/>
      <c r="R136" s="410"/>
      <c r="S136" s="393"/>
      <c r="T136" s="393"/>
      <c r="U136" s="393"/>
      <c r="V136" s="393"/>
      <c r="W136" s="394" t="s">
        <v>576</v>
      </c>
      <c r="X136" s="333">
        <v>0</v>
      </c>
      <c r="Y136" s="333">
        <f t="shared" si="58"/>
        <v>0</v>
      </c>
      <c r="Z136" s="333">
        <v>0</v>
      </c>
      <c r="AA136" s="395">
        <v>0</v>
      </c>
      <c r="AB136" s="333" t="s">
        <v>354</v>
      </c>
      <c r="AC136" s="333">
        <v>0</v>
      </c>
      <c r="AD136" s="333">
        <v>0</v>
      </c>
      <c r="AG136" s="396">
        <v>0</v>
      </c>
      <c r="AH136" s="396">
        <v>0</v>
      </c>
      <c r="AI136" s="333">
        <f t="shared" si="51"/>
        <v>0</v>
      </c>
      <c r="AJ136" s="333">
        <f t="shared" si="15"/>
        <v>0</v>
      </c>
      <c r="AK136" s="333">
        <f t="shared" si="16"/>
        <v>0</v>
      </c>
      <c r="AM136" s="333">
        <f t="shared" si="52"/>
        <v>0</v>
      </c>
      <c r="AN136" s="341">
        <f t="shared" si="53"/>
        <v>0</v>
      </c>
      <c r="AO136" s="341">
        <f t="shared" si="54"/>
        <v>0</v>
      </c>
      <c r="AP136" s="341"/>
      <c r="AQ136" s="341"/>
      <c r="AR136" s="341"/>
      <c r="AS136" s="341">
        <f t="shared" si="55"/>
        <v>0</v>
      </c>
      <c r="AT136" s="341">
        <f t="shared" si="56"/>
        <v>0</v>
      </c>
      <c r="AU136" s="341">
        <f t="shared" si="57"/>
        <v>0</v>
      </c>
    </row>
    <row r="137" spans="1:47" s="333" customFormat="1" ht="12" hidden="1" customHeight="1" thickBot="1">
      <c r="A137" s="334"/>
      <c r="B137" s="1201" t="s">
        <v>340</v>
      </c>
      <c r="C137" s="1202"/>
      <c r="D137" s="1203"/>
      <c r="E137" s="1203"/>
      <c r="F137" s="1204"/>
      <c r="G137" s="605"/>
      <c r="H137" s="604" t="s">
        <v>562</v>
      </c>
      <c r="I137" s="400" t="s">
        <v>295</v>
      </c>
      <c r="J137" s="530" t="s">
        <v>280</v>
      </c>
      <c r="K137" s="531"/>
      <c r="L137" s="403" t="s">
        <v>281</v>
      </c>
      <c r="M137" s="408"/>
      <c r="N137" s="390">
        <f t="shared" si="50"/>
        <v>0</v>
      </c>
      <c r="O137" s="406">
        <f t="shared" si="50"/>
        <v>0</v>
      </c>
      <c r="P137" s="392">
        <f t="shared" si="50"/>
        <v>0</v>
      </c>
      <c r="Q137" s="393"/>
      <c r="R137" s="410"/>
      <c r="S137" s="393"/>
      <c r="T137" s="393"/>
      <c r="U137" s="393"/>
      <c r="V137" s="393"/>
      <c r="W137" s="394" t="s">
        <v>576</v>
      </c>
      <c r="X137" s="333">
        <v>0</v>
      </c>
      <c r="Y137" s="333">
        <f t="shared" si="58"/>
        <v>0</v>
      </c>
      <c r="Z137" s="333">
        <v>0</v>
      </c>
      <c r="AA137" s="395">
        <v>0</v>
      </c>
      <c r="AB137" s="333" t="s">
        <v>354</v>
      </c>
      <c r="AC137" s="333">
        <v>0</v>
      </c>
      <c r="AD137" s="333">
        <v>0</v>
      </c>
      <c r="AG137" s="396">
        <v>0</v>
      </c>
      <c r="AH137" s="396">
        <v>0</v>
      </c>
      <c r="AI137" s="333">
        <f t="shared" si="51"/>
        <v>0</v>
      </c>
      <c r="AJ137" s="333">
        <f t="shared" si="15"/>
        <v>0</v>
      </c>
      <c r="AK137" s="333">
        <f t="shared" si="16"/>
        <v>0</v>
      </c>
      <c r="AM137" s="333">
        <f t="shared" si="52"/>
        <v>0</v>
      </c>
      <c r="AN137" s="341">
        <f t="shared" si="53"/>
        <v>0</v>
      </c>
      <c r="AO137" s="341">
        <f t="shared" si="54"/>
        <v>0</v>
      </c>
      <c r="AP137" s="341"/>
      <c r="AQ137" s="341"/>
      <c r="AR137" s="341"/>
      <c r="AS137" s="341">
        <f t="shared" si="55"/>
        <v>0</v>
      </c>
      <c r="AT137" s="341">
        <f t="shared" si="56"/>
        <v>0</v>
      </c>
      <c r="AU137" s="341">
        <f t="shared" si="57"/>
        <v>0</v>
      </c>
    </row>
    <row r="138" spans="1:47" s="333" customFormat="1" ht="12" hidden="1" customHeight="1" thickBot="1">
      <c r="A138" s="334"/>
      <c r="B138" s="1201" t="s">
        <v>340</v>
      </c>
      <c r="C138" s="1202"/>
      <c r="D138" s="1203"/>
      <c r="E138" s="1203"/>
      <c r="F138" s="1204"/>
      <c r="G138" s="605"/>
      <c r="H138" s="604" t="s">
        <v>562</v>
      </c>
      <c r="I138" s="400" t="s">
        <v>295</v>
      </c>
      <c r="J138" s="530" t="s">
        <v>280</v>
      </c>
      <c r="K138" s="531"/>
      <c r="L138" s="403" t="s">
        <v>281</v>
      </c>
      <c r="M138" s="408"/>
      <c r="N138" s="390">
        <f t="shared" si="50"/>
        <v>0</v>
      </c>
      <c r="O138" s="406">
        <f t="shared" si="50"/>
        <v>0</v>
      </c>
      <c r="P138" s="392">
        <f t="shared" si="50"/>
        <v>0</v>
      </c>
      <c r="Q138" s="393"/>
      <c r="R138" s="410"/>
      <c r="S138" s="393"/>
      <c r="T138" s="393"/>
      <c r="U138" s="393"/>
      <c r="V138" s="393"/>
      <c r="W138" s="394" t="s">
        <v>576</v>
      </c>
      <c r="X138" s="333">
        <v>0</v>
      </c>
      <c r="Y138" s="333">
        <f t="shared" si="58"/>
        <v>0</v>
      </c>
      <c r="Z138" s="333">
        <v>0</v>
      </c>
      <c r="AA138" s="395">
        <v>0</v>
      </c>
      <c r="AB138" s="333" t="s">
        <v>354</v>
      </c>
      <c r="AC138" s="333">
        <v>0</v>
      </c>
      <c r="AD138" s="333">
        <v>0</v>
      </c>
      <c r="AG138" s="396">
        <v>0</v>
      </c>
      <c r="AH138" s="396">
        <v>0</v>
      </c>
      <c r="AI138" s="333">
        <f t="shared" si="51"/>
        <v>0</v>
      </c>
      <c r="AJ138" s="333">
        <f t="shared" si="15"/>
        <v>0</v>
      </c>
      <c r="AK138" s="333">
        <f t="shared" si="16"/>
        <v>0</v>
      </c>
      <c r="AM138" s="333">
        <f t="shared" si="52"/>
        <v>0</v>
      </c>
      <c r="AN138" s="341">
        <f t="shared" si="53"/>
        <v>0</v>
      </c>
      <c r="AO138" s="341">
        <f t="shared" si="54"/>
        <v>0</v>
      </c>
      <c r="AP138" s="341"/>
      <c r="AQ138" s="341"/>
      <c r="AR138" s="341"/>
      <c r="AS138" s="341">
        <f t="shared" si="55"/>
        <v>0</v>
      </c>
      <c r="AT138" s="341">
        <f t="shared" si="56"/>
        <v>0</v>
      </c>
      <c r="AU138" s="341">
        <f t="shared" si="57"/>
        <v>0</v>
      </c>
    </row>
    <row r="139" spans="1:47" s="333" customFormat="1" ht="12" hidden="1" customHeight="1" thickBot="1">
      <c r="A139" s="334"/>
      <c r="B139" s="1201" t="s">
        <v>340</v>
      </c>
      <c r="C139" s="1202"/>
      <c r="D139" s="1203"/>
      <c r="E139" s="1203"/>
      <c r="F139" s="1204"/>
      <c r="G139" s="605"/>
      <c r="H139" s="604" t="s">
        <v>562</v>
      </c>
      <c r="I139" s="400" t="s">
        <v>295</v>
      </c>
      <c r="J139" s="530" t="s">
        <v>280</v>
      </c>
      <c r="K139" s="531"/>
      <c r="L139" s="403" t="s">
        <v>281</v>
      </c>
      <c r="M139" s="408"/>
      <c r="N139" s="390">
        <f t="shared" si="50"/>
        <v>0</v>
      </c>
      <c r="O139" s="406">
        <f t="shared" si="50"/>
        <v>0</v>
      </c>
      <c r="P139" s="392">
        <f t="shared" si="50"/>
        <v>0</v>
      </c>
      <c r="Q139" s="393"/>
      <c r="R139" s="410"/>
      <c r="S139" s="393"/>
      <c r="T139" s="393"/>
      <c r="U139" s="393"/>
      <c r="V139" s="393"/>
      <c r="W139" s="394" t="s">
        <v>576</v>
      </c>
      <c r="X139" s="333">
        <v>0</v>
      </c>
      <c r="Y139" s="333">
        <f t="shared" si="58"/>
        <v>0</v>
      </c>
      <c r="Z139" s="333">
        <v>0</v>
      </c>
      <c r="AA139" s="395">
        <v>0</v>
      </c>
      <c r="AB139" s="333" t="s">
        <v>354</v>
      </c>
      <c r="AC139" s="333">
        <v>0</v>
      </c>
      <c r="AD139" s="333">
        <v>0</v>
      </c>
      <c r="AG139" s="396">
        <v>0</v>
      </c>
      <c r="AH139" s="396">
        <v>0</v>
      </c>
      <c r="AI139" s="333">
        <f t="shared" si="51"/>
        <v>0</v>
      </c>
      <c r="AJ139" s="333">
        <f t="shared" si="15"/>
        <v>0</v>
      </c>
      <c r="AK139" s="333">
        <f t="shared" si="16"/>
        <v>0</v>
      </c>
      <c r="AM139" s="333">
        <f t="shared" si="52"/>
        <v>0</v>
      </c>
      <c r="AN139" s="341">
        <f t="shared" si="53"/>
        <v>0</v>
      </c>
      <c r="AO139" s="341">
        <f t="shared" si="54"/>
        <v>0</v>
      </c>
      <c r="AP139" s="341"/>
      <c r="AQ139" s="341"/>
      <c r="AR139" s="341"/>
      <c r="AS139" s="341">
        <f t="shared" si="55"/>
        <v>0</v>
      </c>
      <c r="AT139" s="341">
        <f t="shared" si="56"/>
        <v>0</v>
      </c>
      <c r="AU139" s="341">
        <f t="shared" si="57"/>
        <v>0</v>
      </c>
    </row>
    <row r="140" spans="1:47" s="333" customFormat="1" ht="12" hidden="1" customHeight="1" thickBot="1">
      <c r="A140" s="334"/>
      <c r="B140" s="1201" t="s">
        <v>340</v>
      </c>
      <c r="C140" s="1202"/>
      <c r="D140" s="1203"/>
      <c r="E140" s="1203"/>
      <c r="F140" s="1204"/>
      <c r="G140" s="605"/>
      <c r="H140" s="604" t="s">
        <v>562</v>
      </c>
      <c r="I140" s="400" t="s">
        <v>295</v>
      </c>
      <c r="J140" s="530" t="s">
        <v>280</v>
      </c>
      <c r="K140" s="531"/>
      <c r="L140" s="403" t="s">
        <v>281</v>
      </c>
      <c r="M140" s="408"/>
      <c r="N140" s="390">
        <f t="shared" si="50"/>
        <v>0</v>
      </c>
      <c r="O140" s="406">
        <f t="shared" si="50"/>
        <v>0</v>
      </c>
      <c r="P140" s="392">
        <f t="shared" si="50"/>
        <v>0</v>
      </c>
      <c r="Q140" s="393"/>
      <c r="R140" s="410"/>
      <c r="S140" s="393"/>
      <c r="T140" s="393"/>
      <c r="U140" s="393"/>
      <c r="V140" s="393"/>
      <c r="W140" s="394" t="s">
        <v>576</v>
      </c>
      <c r="X140" s="333">
        <v>0</v>
      </c>
      <c r="Y140" s="333">
        <f t="shared" si="58"/>
        <v>0</v>
      </c>
      <c r="Z140" s="333">
        <v>0</v>
      </c>
      <c r="AA140" s="395">
        <v>0</v>
      </c>
      <c r="AB140" s="333" t="s">
        <v>354</v>
      </c>
      <c r="AC140" s="333">
        <v>0</v>
      </c>
      <c r="AD140" s="333">
        <v>0</v>
      </c>
      <c r="AG140" s="396">
        <v>0</v>
      </c>
      <c r="AH140" s="396">
        <v>0</v>
      </c>
      <c r="AI140" s="333">
        <f t="shared" si="51"/>
        <v>0</v>
      </c>
      <c r="AJ140" s="333">
        <f t="shared" si="15"/>
        <v>0</v>
      </c>
      <c r="AK140" s="333">
        <f t="shared" si="16"/>
        <v>0</v>
      </c>
      <c r="AM140" s="333">
        <f t="shared" si="52"/>
        <v>0</v>
      </c>
      <c r="AN140" s="341">
        <f t="shared" si="53"/>
        <v>0</v>
      </c>
      <c r="AO140" s="341">
        <f t="shared" si="54"/>
        <v>0</v>
      </c>
      <c r="AP140" s="341"/>
      <c r="AQ140" s="341"/>
      <c r="AR140" s="341"/>
      <c r="AS140" s="341">
        <f t="shared" si="55"/>
        <v>0</v>
      </c>
      <c r="AT140" s="341">
        <f t="shared" si="56"/>
        <v>0</v>
      </c>
      <c r="AU140" s="341">
        <f t="shared" si="57"/>
        <v>0</v>
      </c>
    </row>
    <row r="141" spans="1:47" s="333" customFormat="1" ht="12" hidden="1" customHeight="1" thickBot="1">
      <c r="A141" s="334"/>
      <c r="B141" s="1201" t="s">
        <v>340</v>
      </c>
      <c r="C141" s="1202"/>
      <c r="D141" s="1203"/>
      <c r="E141" s="1203"/>
      <c r="F141" s="1204"/>
      <c r="G141" s="605"/>
      <c r="H141" s="604" t="s">
        <v>562</v>
      </c>
      <c r="I141" s="400" t="s">
        <v>295</v>
      </c>
      <c r="J141" s="530" t="s">
        <v>280</v>
      </c>
      <c r="K141" s="531"/>
      <c r="L141" s="403" t="s">
        <v>281</v>
      </c>
      <c r="M141" s="408"/>
      <c r="N141" s="390">
        <f t="shared" si="50"/>
        <v>0</v>
      </c>
      <c r="O141" s="406">
        <f t="shared" si="50"/>
        <v>0</v>
      </c>
      <c r="P141" s="392">
        <f t="shared" si="50"/>
        <v>0</v>
      </c>
      <c r="Q141" s="393"/>
      <c r="R141" s="410"/>
      <c r="S141" s="393"/>
      <c r="T141" s="393"/>
      <c r="U141" s="393"/>
      <c r="V141" s="393"/>
      <c r="W141" s="394" t="s">
        <v>576</v>
      </c>
      <c r="X141" s="333">
        <v>0</v>
      </c>
      <c r="Y141" s="333">
        <f t="shared" si="58"/>
        <v>0</v>
      </c>
      <c r="Z141" s="333">
        <v>0</v>
      </c>
      <c r="AA141" s="395">
        <v>0</v>
      </c>
      <c r="AB141" s="333" t="s">
        <v>354</v>
      </c>
      <c r="AC141" s="333">
        <v>0</v>
      </c>
      <c r="AD141" s="333">
        <v>0</v>
      </c>
      <c r="AG141" s="396">
        <v>0</v>
      </c>
      <c r="AH141" s="396">
        <v>0</v>
      </c>
      <c r="AI141" s="333">
        <f t="shared" si="51"/>
        <v>0</v>
      </c>
      <c r="AJ141" s="333">
        <f t="shared" si="15"/>
        <v>0</v>
      </c>
      <c r="AK141" s="333">
        <f t="shared" si="16"/>
        <v>0</v>
      </c>
      <c r="AM141" s="333">
        <f t="shared" si="52"/>
        <v>0</v>
      </c>
      <c r="AN141" s="341">
        <f t="shared" si="53"/>
        <v>0</v>
      </c>
      <c r="AO141" s="341">
        <f t="shared" si="54"/>
        <v>0</v>
      </c>
      <c r="AP141" s="341"/>
      <c r="AQ141" s="341"/>
      <c r="AR141" s="341"/>
      <c r="AS141" s="341">
        <f t="shared" si="55"/>
        <v>0</v>
      </c>
      <c r="AT141" s="341">
        <f t="shared" si="56"/>
        <v>0</v>
      </c>
      <c r="AU141" s="341">
        <f t="shared" si="57"/>
        <v>0</v>
      </c>
    </row>
    <row r="142" spans="1:47" s="333" customFormat="1" ht="12" hidden="1" customHeight="1" thickBot="1">
      <c r="A142" s="334"/>
      <c r="B142" s="1201" t="s">
        <v>340</v>
      </c>
      <c r="C142" s="1202"/>
      <c r="D142" s="1203"/>
      <c r="E142" s="1203"/>
      <c r="F142" s="1204"/>
      <c r="G142" s="605"/>
      <c r="H142" s="604" t="s">
        <v>562</v>
      </c>
      <c r="I142" s="400" t="s">
        <v>295</v>
      </c>
      <c r="J142" s="530" t="s">
        <v>280</v>
      </c>
      <c r="K142" s="531"/>
      <c r="L142" s="403" t="s">
        <v>281</v>
      </c>
      <c r="M142" s="408"/>
      <c r="N142" s="390">
        <f t="shared" si="50"/>
        <v>0</v>
      </c>
      <c r="O142" s="406">
        <f t="shared" si="50"/>
        <v>0</v>
      </c>
      <c r="P142" s="392">
        <f t="shared" si="50"/>
        <v>0</v>
      </c>
      <c r="Q142" s="393"/>
      <c r="R142" s="410"/>
      <c r="S142" s="393"/>
      <c r="T142" s="393"/>
      <c r="U142" s="393"/>
      <c r="V142" s="393"/>
      <c r="W142" s="394" t="s">
        <v>576</v>
      </c>
      <c r="X142" s="333">
        <v>0</v>
      </c>
      <c r="Y142" s="333">
        <f t="shared" si="58"/>
        <v>0</v>
      </c>
      <c r="Z142" s="333">
        <v>0</v>
      </c>
      <c r="AA142" s="395">
        <v>0</v>
      </c>
      <c r="AB142" s="333" t="s">
        <v>354</v>
      </c>
      <c r="AC142" s="333">
        <v>0</v>
      </c>
      <c r="AD142" s="333">
        <v>0</v>
      </c>
      <c r="AG142" s="396">
        <v>0</v>
      </c>
      <c r="AH142" s="396">
        <v>0</v>
      </c>
      <c r="AI142" s="333">
        <f t="shared" si="51"/>
        <v>0</v>
      </c>
      <c r="AJ142" s="333">
        <f t="shared" ref="AJ142:AJ205" si="59">IF(I142="New",AI142,IF(I142="Refurbishment ",(Y142*0.333)+Z142+AC142+AD142,IF(I142="",AI142,IF(I142="--Source--",AI142,0))))</f>
        <v>0</v>
      </c>
      <c r="AK142" s="333">
        <f t="shared" ref="AK142:AK205" si="60">IF(I142="Refurbishment ",(Y142*0.667),IF(I142="New",0,IF(I142="--Source--",0,IF(I142="",0,AI142))))</f>
        <v>0</v>
      </c>
      <c r="AM142" s="333">
        <f t="shared" si="52"/>
        <v>0</v>
      </c>
      <c r="AN142" s="341">
        <f t="shared" si="53"/>
        <v>0</v>
      </c>
      <c r="AO142" s="341">
        <f t="shared" si="54"/>
        <v>0</v>
      </c>
      <c r="AP142" s="341"/>
      <c r="AQ142" s="341"/>
      <c r="AR142" s="341"/>
      <c r="AS142" s="341">
        <f t="shared" si="55"/>
        <v>0</v>
      </c>
      <c r="AT142" s="341">
        <f t="shared" si="56"/>
        <v>0</v>
      </c>
      <c r="AU142" s="341">
        <f t="shared" si="57"/>
        <v>0</v>
      </c>
    </row>
    <row r="143" spans="1:47" s="333" customFormat="1" ht="12" hidden="1" customHeight="1" thickBot="1">
      <c r="A143" s="334"/>
      <c r="B143" s="1201" t="s">
        <v>340</v>
      </c>
      <c r="C143" s="1202"/>
      <c r="D143" s="1203"/>
      <c r="E143" s="1203"/>
      <c r="F143" s="1204"/>
      <c r="G143" s="605"/>
      <c r="H143" s="604" t="s">
        <v>562</v>
      </c>
      <c r="I143" s="400" t="s">
        <v>295</v>
      </c>
      <c r="J143" s="530" t="s">
        <v>280</v>
      </c>
      <c r="K143" s="531"/>
      <c r="L143" s="403" t="s">
        <v>281</v>
      </c>
      <c r="M143" s="408"/>
      <c r="N143" s="390">
        <f t="shared" si="50"/>
        <v>0</v>
      </c>
      <c r="O143" s="406">
        <f t="shared" si="50"/>
        <v>0</v>
      </c>
      <c r="P143" s="392">
        <f t="shared" si="50"/>
        <v>0</v>
      </c>
      <c r="Q143" s="393"/>
      <c r="R143" s="410"/>
      <c r="S143" s="393"/>
      <c r="T143" s="393"/>
      <c r="U143" s="393"/>
      <c r="V143" s="393"/>
      <c r="W143" s="394" t="s">
        <v>576</v>
      </c>
      <c r="X143" s="333">
        <v>0</v>
      </c>
      <c r="Y143" s="333">
        <f t="shared" si="58"/>
        <v>0</v>
      </c>
      <c r="Z143" s="333">
        <v>0</v>
      </c>
      <c r="AA143" s="395">
        <v>0</v>
      </c>
      <c r="AB143" s="333" t="s">
        <v>354</v>
      </c>
      <c r="AC143" s="333">
        <v>0</v>
      </c>
      <c r="AD143" s="333">
        <v>0</v>
      </c>
      <c r="AG143" s="396">
        <v>0</v>
      </c>
      <c r="AH143" s="396">
        <v>0</v>
      </c>
      <c r="AI143" s="333">
        <f t="shared" si="51"/>
        <v>0</v>
      </c>
      <c r="AJ143" s="333">
        <f t="shared" si="59"/>
        <v>0</v>
      </c>
      <c r="AK143" s="333">
        <f t="shared" si="60"/>
        <v>0</v>
      </c>
      <c r="AM143" s="333">
        <f t="shared" si="52"/>
        <v>0</v>
      </c>
      <c r="AN143" s="341">
        <f t="shared" si="53"/>
        <v>0</v>
      </c>
      <c r="AO143" s="341">
        <f t="shared" si="54"/>
        <v>0</v>
      </c>
      <c r="AP143" s="341"/>
      <c r="AQ143" s="341"/>
      <c r="AR143" s="341"/>
      <c r="AS143" s="341">
        <f t="shared" si="55"/>
        <v>0</v>
      </c>
      <c r="AT143" s="341">
        <f t="shared" si="56"/>
        <v>0</v>
      </c>
      <c r="AU143" s="341">
        <f t="shared" si="57"/>
        <v>0</v>
      </c>
    </row>
    <row r="144" spans="1:47" s="333" customFormat="1" ht="12" hidden="1" customHeight="1" thickBot="1">
      <c r="A144" s="334"/>
      <c r="B144" s="1201" t="s">
        <v>340</v>
      </c>
      <c r="C144" s="1202"/>
      <c r="D144" s="1203"/>
      <c r="E144" s="1203"/>
      <c r="F144" s="1204"/>
      <c r="G144" s="605"/>
      <c r="H144" s="604" t="s">
        <v>562</v>
      </c>
      <c r="I144" s="400" t="s">
        <v>295</v>
      </c>
      <c r="J144" s="530" t="s">
        <v>280</v>
      </c>
      <c r="K144" s="531"/>
      <c r="L144" s="403" t="s">
        <v>281</v>
      </c>
      <c r="M144" s="408"/>
      <c r="N144" s="390">
        <f t="shared" si="50"/>
        <v>0</v>
      </c>
      <c r="O144" s="406">
        <f t="shared" si="50"/>
        <v>0</v>
      </c>
      <c r="P144" s="392">
        <f t="shared" si="50"/>
        <v>0</v>
      </c>
      <c r="Q144" s="393"/>
      <c r="R144" s="410"/>
      <c r="S144" s="393"/>
      <c r="T144" s="393"/>
      <c r="U144" s="393"/>
      <c r="V144" s="393"/>
      <c r="W144" s="394" t="s">
        <v>576</v>
      </c>
      <c r="X144" s="333">
        <v>0</v>
      </c>
      <c r="Y144" s="333">
        <f t="shared" si="58"/>
        <v>0</v>
      </c>
      <c r="Z144" s="333">
        <v>0</v>
      </c>
      <c r="AA144" s="395">
        <v>0</v>
      </c>
      <c r="AB144" s="333" t="s">
        <v>354</v>
      </c>
      <c r="AC144" s="333">
        <v>0</v>
      </c>
      <c r="AD144" s="333">
        <v>0</v>
      </c>
      <c r="AG144" s="396">
        <v>0</v>
      </c>
      <c r="AH144" s="396">
        <v>0</v>
      </c>
      <c r="AI144" s="333">
        <f t="shared" si="51"/>
        <v>0</v>
      </c>
      <c r="AJ144" s="333">
        <f t="shared" si="59"/>
        <v>0</v>
      </c>
      <c r="AK144" s="333">
        <f t="shared" si="60"/>
        <v>0</v>
      </c>
      <c r="AM144" s="333">
        <f t="shared" si="52"/>
        <v>0</v>
      </c>
      <c r="AN144" s="341">
        <f t="shared" si="53"/>
        <v>0</v>
      </c>
      <c r="AO144" s="341">
        <f t="shared" si="54"/>
        <v>0</v>
      </c>
      <c r="AP144" s="341"/>
      <c r="AQ144" s="341"/>
      <c r="AR144" s="341"/>
      <c r="AS144" s="341">
        <f t="shared" si="55"/>
        <v>0</v>
      </c>
      <c r="AT144" s="341">
        <f t="shared" si="56"/>
        <v>0</v>
      </c>
      <c r="AU144" s="341">
        <f t="shared" si="57"/>
        <v>0</v>
      </c>
    </row>
    <row r="145" spans="1:47" s="333" customFormat="1" ht="12" hidden="1" customHeight="1" thickBot="1">
      <c r="A145" s="334"/>
      <c r="B145" s="1201" t="s">
        <v>340</v>
      </c>
      <c r="C145" s="1202"/>
      <c r="D145" s="1203"/>
      <c r="E145" s="1203"/>
      <c r="F145" s="1204"/>
      <c r="G145" s="605"/>
      <c r="H145" s="604" t="s">
        <v>562</v>
      </c>
      <c r="I145" s="400" t="s">
        <v>295</v>
      </c>
      <c r="J145" s="530" t="s">
        <v>280</v>
      </c>
      <c r="K145" s="531"/>
      <c r="L145" s="403" t="s">
        <v>281</v>
      </c>
      <c r="M145" s="408"/>
      <c r="N145" s="390">
        <f t="shared" si="50"/>
        <v>0</v>
      </c>
      <c r="O145" s="406">
        <f t="shared" si="50"/>
        <v>0</v>
      </c>
      <c r="P145" s="392">
        <f t="shared" si="50"/>
        <v>0</v>
      </c>
      <c r="Q145" s="393"/>
      <c r="R145" s="410"/>
      <c r="S145" s="393"/>
      <c r="T145" s="393"/>
      <c r="U145" s="393"/>
      <c r="V145" s="393"/>
      <c r="W145" s="394" t="s">
        <v>576</v>
      </c>
      <c r="X145" s="333">
        <v>0</v>
      </c>
      <c r="Y145" s="333">
        <f t="shared" si="58"/>
        <v>0</v>
      </c>
      <c r="Z145" s="333">
        <v>0</v>
      </c>
      <c r="AA145" s="395">
        <v>0</v>
      </c>
      <c r="AB145" s="333" t="s">
        <v>354</v>
      </c>
      <c r="AC145" s="333">
        <v>0</v>
      </c>
      <c r="AD145" s="333">
        <v>0</v>
      </c>
      <c r="AG145" s="396">
        <v>0</v>
      </c>
      <c r="AH145" s="396">
        <v>0</v>
      </c>
      <c r="AI145" s="333">
        <f t="shared" si="51"/>
        <v>0</v>
      </c>
      <c r="AJ145" s="333">
        <f t="shared" si="59"/>
        <v>0</v>
      </c>
      <c r="AK145" s="333">
        <f t="shared" si="60"/>
        <v>0</v>
      </c>
      <c r="AM145" s="333">
        <f t="shared" si="52"/>
        <v>0</v>
      </c>
      <c r="AN145" s="341">
        <f t="shared" si="53"/>
        <v>0</v>
      </c>
      <c r="AO145" s="341">
        <f t="shared" si="54"/>
        <v>0</v>
      </c>
      <c r="AP145" s="341"/>
      <c r="AQ145" s="341"/>
      <c r="AR145" s="341"/>
      <c r="AS145" s="341">
        <f t="shared" si="55"/>
        <v>0</v>
      </c>
      <c r="AT145" s="341">
        <f t="shared" si="56"/>
        <v>0</v>
      </c>
      <c r="AU145" s="341">
        <f t="shared" si="57"/>
        <v>0</v>
      </c>
    </row>
    <row r="146" spans="1:47" s="333" customFormat="1" ht="12" hidden="1" customHeight="1" thickBot="1">
      <c r="A146" s="334"/>
      <c r="B146" s="1201" t="s">
        <v>340</v>
      </c>
      <c r="C146" s="1202"/>
      <c r="D146" s="1203"/>
      <c r="E146" s="1203"/>
      <c r="F146" s="1204"/>
      <c r="G146" s="606"/>
      <c r="H146" s="607" t="s">
        <v>562</v>
      </c>
      <c r="I146" s="414" t="s">
        <v>295</v>
      </c>
      <c r="J146" s="569" t="s">
        <v>280</v>
      </c>
      <c r="K146" s="544"/>
      <c r="L146" s="417" t="s">
        <v>281</v>
      </c>
      <c r="M146" s="418"/>
      <c r="N146" s="515">
        <f t="shared" si="50"/>
        <v>0</v>
      </c>
      <c r="O146" s="420">
        <f t="shared" si="50"/>
        <v>0</v>
      </c>
      <c r="P146" s="392">
        <f t="shared" si="50"/>
        <v>0</v>
      </c>
      <c r="Q146" s="393"/>
      <c r="R146" s="410"/>
      <c r="S146" s="393"/>
      <c r="T146" s="393"/>
      <c r="U146" s="393"/>
      <c r="V146" s="393"/>
      <c r="W146" s="394" t="s">
        <v>576</v>
      </c>
      <c r="X146" s="333">
        <v>0</v>
      </c>
      <c r="Y146" s="333">
        <f t="shared" si="58"/>
        <v>0</v>
      </c>
      <c r="Z146" s="333">
        <v>0</v>
      </c>
      <c r="AA146" s="395">
        <v>0</v>
      </c>
      <c r="AB146" s="333" t="s">
        <v>354</v>
      </c>
      <c r="AC146" s="333">
        <v>0</v>
      </c>
      <c r="AD146" s="333">
        <v>0</v>
      </c>
      <c r="AG146" s="396">
        <v>0</v>
      </c>
      <c r="AH146" s="396">
        <v>0</v>
      </c>
      <c r="AI146" s="333">
        <f t="shared" si="51"/>
        <v>0</v>
      </c>
      <c r="AJ146" s="333">
        <f t="shared" si="59"/>
        <v>0</v>
      </c>
      <c r="AK146" s="333">
        <f t="shared" si="60"/>
        <v>0</v>
      </c>
      <c r="AM146" s="333">
        <f t="shared" si="52"/>
        <v>0</v>
      </c>
      <c r="AN146" s="341">
        <f t="shared" si="53"/>
        <v>0</v>
      </c>
      <c r="AO146" s="341">
        <f t="shared" si="54"/>
        <v>0</v>
      </c>
      <c r="AP146" s="341"/>
      <c r="AQ146" s="341"/>
      <c r="AR146" s="341"/>
      <c r="AS146" s="341">
        <f t="shared" si="55"/>
        <v>0</v>
      </c>
      <c r="AT146" s="341">
        <f t="shared" si="56"/>
        <v>0</v>
      </c>
      <c r="AU146" s="341">
        <f t="shared" si="57"/>
        <v>0</v>
      </c>
    </row>
    <row r="147" spans="1:47" s="334" customFormat="1" ht="12" customHeight="1" thickBot="1">
      <c r="B147" s="421"/>
      <c r="C147" s="421"/>
      <c r="D147" s="517"/>
      <c r="E147" s="517"/>
      <c r="F147" s="517"/>
      <c r="G147" s="424"/>
      <c r="H147" s="335"/>
      <c r="J147" s="424"/>
      <c r="K147" s="426"/>
      <c r="L147" s="518"/>
      <c r="N147" s="519"/>
      <c r="O147" s="519"/>
      <c r="P147" s="392">
        <f t="shared" si="50"/>
        <v>0</v>
      </c>
      <c r="Q147" s="393"/>
      <c r="R147" s="410"/>
      <c r="S147" s="393"/>
      <c r="T147" s="393"/>
      <c r="U147" s="393"/>
      <c r="V147" s="393"/>
      <c r="W147" s="394" t="s">
        <v>566</v>
      </c>
      <c r="Y147" s="333"/>
      <c r="Z147" s="333"/>
      <c r="AA147" s="466"/>
      <c r="AJ147" s="333"/>
      <c r="AK147" s="333"/>
      <c r="AM147" s="333"/>
      <c r="AN147" s="341"/>
      <c r="AO147" s="341"/>
      <c r="AP147" s="341"/>
      <c r="AQ147" s="341"/>
      <c r="AR147" s="341"/>
      <c r="AS147" s="341"/>
      <c r="AT147" s="341"/>
      <c r="AU147" s="341"/>
    </row>
    <row r="148" spans="1:47" ht="12" customHeight="1" thickBot="1">
      <c r="B148" s="520" t="s">
        <v>341</v>
      </c>
      <c r="C148" s="521"/>
      <c r="D148" s="462"/>
      <c r="E148" s="462"/>
      <c r="F148" s="462"/>
      <c r="G148" s="608"/>
      <c r="H148" s="461"/>
      <c r="I148" s="367" t="s">
        <v>250</v>
      </c>
      <c r="J148" s="1163" t="s">
        <v>251</v>
      </c>
      <c r="K148" s="1150"/>
      <c r="L148" s="367" t="s">
        <v>244</v>
      </c>
      <c r="M148" s="368" t="s">
        <v>252</v>
      </c>
      <c r="N148" s="369" t="s">
        <v>253</v>
      </c>
      <c r="O148" s="427" t="s">
        <v>254</v>
      </c>
      <c r="P148" s="392">
        <f t="shared" ref="P148:P211" si="61">AL148</f>
        <v>0</v>
      </c>
      <c r="Q148" s="428"/>
      <c r="R148" s="410"/>
      <c r="S148" s="428"/>
      <c r="T148" s="428"/>
      <c r="U148" s="428"/>
      <c r="V148" s="428"/>
      <c r="W148" s="394">
        <v>0</v>
      </c>
      <c r="AA148" s="395"/>
    </row>
    <row r="149" spans="1:47" ht="12" customHeight="1" thickBot="1">
      <c r="B149" s="522" t="s">
        <v>245</v>
      </c>
      <c r="C149" s="523"/>
      <c r="D149" s="523"/>
      <c r="E149" s="334"/>
      <c r="F149" s="334"/>
      <c r="G149" s="609" t="s">
        <v>264</v>
      </c>
      <c r="H149" s="374" t="s">
        <v>265</v>
      </c>
      <c r="I149" s="375" t="s">
        <v>266</v>
      </c>
      <c r="J149" s="526" t="s">
        <v>266</v>
      </c>
      <c r="K149" s="374" t="s">
        <v>267</v>
      </c>
      <c r="L149" s="376" t="s">
        <v>266</v>
      </c>
      <c r="M149" s="378"/>
      <c r="N149" s="379"/>
      <c r="O149" s="436"/>
      <c r="P149" s="392">
        <f t="shared" si="61"/>
        <v>0</v>
      </c>
      <c r="Q149" s="393"/>
      <c r="R149" s="410"/>
      <c r="S149" s="393"/>
      <c r="T149" s="393"/>
      <c r="U149" s="393"/>
      <c r="V149" s="393"/>
      <c r="W149" s="394">
        <v>0</v>
      </c>
      <c r="AA149" s="395"/>
    </row>
    <row r="150" spans="1:47" ht="12" customHeight="1">
      <c r="B150" s="1214" t="s">
        <v>342</v>
      </c>
      <c r="C150" s="1215"/>
      <c r="D150" s="1216"/>
      <c r="E150" s="1216"/>
      <c r="F150" s="1217"/>
      <c r="G150" s="610">
        <v>11856</v>
      </c>
      <c r="H150" s="604" t="s">
        <v>420</v>
      </c>
      <c r="I150" s="400" t="s">
        <v>279</v>
      </c>
      <c r="J150" s="528" t="s">
        <v>343</v>
      </c>
      <c r="K150" s="472">
        <v>1000</v>
      </c>
      <c r="L150" s="388" t="s">
        <v>281</v>
      </c>
      <c r="M150" s="389"/>
      <c r="N150" s="390">
        <f t="shared" ref="N150:O162" si="62">AJ150</f>
        <v>1620148.5955095168</v>
      </c>
      <c r="O150" s="611">
        <f t="shared" si="62"/>
        <v>0</v>
      </c>
      <c r="P150" s="392" t="s">
        <v>53</v>
      </c>
      <c r="Q150" s="393">
        <v>24</v>
      </c>
      <c r="R150" s="410"/>
      <c r="S150" s="393"/>
      <c r="T150" s="393"/>
      <c r="U150" s="393"/>
      <c r="V150" s="393" t="s">
        <v>344</v>
      </c>
      <c r="W150" s="394" t="s">
        <v>577</v>
      </c>
      <c r="X150" s="333">
        <v>37.200000000000003</v>
      </c>
      <c r="Y150" s="333">
        <v>1576848</v>
      </c>
      <c r="Z150" s="333">
        <v>0</v>
      </c>
      <c r="AA150" s="395">
        <v>0</v>
      </c>
      <c r="AB150" s="333" t="b">
        <v>0</v>
      </c>
      <c r="AC150" s="333">
        <v>43300.595509516796</v>
      </c>
      <c r="AD150" s="333">
        <v>0</v>
      </c>
      <c r="AG150" s="396">
        <v>5.5275944255999994</v>
      </c>
      <c r="AH150" s="396">
        <v>0</v>
      </c>
      <c r="AI150" s="333">
        <f t="shared" ref="AI150:AI162" si="63">Y150+Z150+AC150+AD150</f>
        <v>1620148.5955095168</v>
      </c>
      <c r="AJ150" s="333">
        <f t="shared" si="59"/>
        <v>1620148.5955095168</v>
      </c>
      <c r="AK150" s="333">
        <f t="shared" si="60"/>
        <v>0</v>
      </c>
      <c r="AM150" s="333">
        <f t="shared" ref="AM150:AM162" si="64">IF(OR(I150="New",I150="",I150="--Source--"),Y150+Z150,IF(I150="Refurbishment",Y150*(1/3),0))</f>
        <v>1576848</v>
      </c>
      <c r="AN150" s="341">
        <f t="shared" ref="AN150:AN162" si="65">IF(OR(I150="New",I150="",I150="--Source--"),AC150,IF(I150="Refurbishment",AC150,0))</f>
        <v>43300.595509516796</v>
      </c>
      <c r="AO150" s="341">
        <f t="shared" ref="AO150:AO162" si="66">IF(OR(I150="New",I150="",I150="--Source--"),AD150,IF(I150="Refurbishment",AD150,0))</f>
        <v>0</v>
      </c>
      <c r="AS150" s="341">
        <f t="shared" ref="AS150:AS162" si="67">IF(I150="Reused from onsite",Y150+Z150,IF(I150="Refurbishment",Y150*(2/3),0))</f>
        <v>0</v>
      </c>
      <c r="AT150" s="341">
        <f t="shared" ref="AT150:AT162" si="68">IF(I150="Reused from onsite",AC150,IF(I150="Refurbishment",0,0))</f>
        <v>0</v>
      </c>
      <c r="AU150" s="341">
        <f t="shared" ref="AU150:AU162" si="69">IF(I150="Reused from onsite",AD150,IF(I150="Refurbishment",0,0))</f>
        <v>0</v>
      </c>
    </row>
    <row r="151" spans="1:47" ht="12" hidden="1" customHeight="1" thickBot="1">
      <c r="B151" s="1224" t="s">
        <v>345</v>
      </c>
      <c r="C151" s="1225"/>
      <c r="D151" s="1174"/>
      <c r="E151" s="1174"/>
      <c r="F151" s="1226"/>
      <c r="G151" s="610"/>
      <c r="H151" s="604" t="s">
        <v>562</v>
      </c>
      <c r="I151" s="400" t="s">
        <v>295</v>
      </c>
      <c r="J151" s="530" t="s">
        <v>280</v>
      </c>
      <c r="K151" s="531"/>
      <c r="L151" s="403" t="s">
        <v>281</v>
      </c>
      <c r="M151" s="408"/>
      <c r="N151" s="390">
        <f t="shared" si="62"/>
        <v>0</v>
      </c>
      <c r="O151" s="406">
        <f t="shared" si="62"/>
        <v>0</v>
      </c>
      <c r="P151" s="392">
        <f t="shared" si="61"/>
        <v>0</v>
      </c>
      <c r="Q151" s="393"/>
      <c r="R151" s="410"/>
      <c r="S151" s="393"/>
      <c r="T151" s="393"/>
      <c r="U151" s="393"/>
      <c r="V151" s="393"/>
      <c r="W151" s="394" t="s">
        <v>566</v>
      </c>
      <c r="X151" s="333">
        <v>0</v>
      </c>
      <c r="Y151" s="333">
        <v>0</v>
      </c>
      <c r="Z151" s="333">
        <v>0</v>
      </c>
      <c r="AA151" s="395">
        <v>0</v>
      </c>
      <c r="AB151" s="333" t="s">
        <v>354</v>
      </c>
      <c r="AC151" s="333">
        <v>0</v>
      </c>
      <c r="AD151" s="333">
        <v>0</v>
      </c>
      <c r="AG151" s="396">
        <v>0</v>
      </c>
      <c r="AH151" s="396">
        <v>0</v>
      </c>
      <c r="AI151" s="333">
        <f t="shared" si="63"/>
        <v>0</v>
      </c>
      <c r="AJ151" s="333">
        <f t="shared" si="59"/>
        <v>0</v>
      </c>
      <c r="AK151" s="333">
        <f t="shared" si="60"/>
        <v>0</v>
      </c>
      <c r="AM151" s="333">
        <f t="shared" si="64"/>
        <v>0</v>
      </c>
      <c r="AN151" s="341">
        <f t="shared" si="65"/>
        <v>0</v>
      </c>
      <c r="AO151" s="341">
        <f t="shared" si="66"/>
        <v>0</v>
      </c>
      <c r="AS151" s="341">
        <f t="shared" si="67"/>
        <v>0</v>
      </c>
      <c r="AT151" s="341">
        <f t="shared" si="68"/>
        <v>0</v>
      </c>
      <c r="AU151" s="341">
        <f t="shared" si="69"/>
        <v>0</v>
      </c>
    </row>
    <row r="152" spans="1:47" ht="12" hidden="1" customHeight="1" thickBot="1">
      <c r="B152" s="1224" t="s">
        <v>345</v>
      </c>
      <c r="C152" s="1225"/>
      <c r="D152" s="1174"/>
      <c r="E152" s="1174"/>
      <c r="F152" s="1226"/>
      <c r="G152" s="610"/>
      <c r="H152" s="604" t="s">
        <v>562</v>
      </c>
      <c r="I152" s="400" t="s">
        <v>295</v>
      </c>
      <c r="J152" s="530" t="s">
        <v>280</v>
      </c>
      <c r="K152" s="531"/>
      <c r="L152" s="403" t="s">
        <v>281</v>
      </c>
      <c r="M152" s="408"/>
      <c r="N152" s="390">
        <f t="shared" si="62"/>
        <v>0</v>
      </c>
      <c r="O152" s="406">
        <f t="shared" si="62"/>
        <v>0</v>
      </c>
      <c r="P152" s="392">
        <f t="shared" si="61"/>
        <v>0</v>
      </c>
      <c r="Q152" s="393"/>
      <c r="R152" s="410"/>
      <c r="S152" s="393"/>
      <c r="T152" s="393"/>
      <c r="U152" s="393"/>
      <c r="V152" s="393"/>
      <c r="W152" s="394" t="s">
        <v>566</v>
      </c>
      <c r="X152" s="333">
        <v>0</v>
      </c>
      <c r="Y152" s="333">
        <v>0</v>
      </c>
      <c r="Z152" s="333">
        <v>0</v>
      </c>
      <c r="AA152" s="395">
        <v>0</v>
      </c>
      <c r="AB152" s="333" t="s">
        <v>354</v>
      </c>
      <c r="AC152" s="333">
        <v>0</v>
      </c>
      <c r="AD152" s="333">
        <v>0</v>
      </c>
      <c r="AG152" s="396">
        <v>0</v>
      </c>
      <c r="AH152" s="396">
        <v>0</v>
      </c>
      <c r="AI152" s="333">
        <f t="shared" si="63"/>
        <v>0</v>
      </c>
      <c r="AJ152" s="333">
        <f t="shared" si="59"/>
        <v>0</v>
      </c>
      <c r="AK152" s="333">
        <f t="shared" si="60"/>
        <v>0</v>
      </c>
      <c r="AM152" s="333">
        <f t="shared" si="64"/>
        <v>0</v>
      </c>
      <c r="AN152" s="341">
        <f t="shared" si="65"/>
        <v>0</v>
      </c>
      <c r="AO152" s="341">
        <f t="shared" si="66"/>
        <v>0</v>
      </c>
      <c r="AS152" s="341">
        <f t="shared" si="67"/>
        <v>0</v>
      </c>
      <c r="AT152" s="341">
        <f t="shared" si="68"/>
        <v>0</v>
      </c>
      <c r="AU152" s="341">
        <f t="shared" si="69"/>
        <v>0</v>
      </c>
    </row>
    <row r="153" spans="1:47" ht="12" hidden="1" customHeight="1" thickBot="1">
      <c r="B153" s="1218" t="s">
        <v>345</v>
      </c>
      <c r="C153" s="1219"/>
      <c r="D153" s="1220"/>
      <c r="E153" s="1220"/>
      <c r="F153" s="1220"/>
      <c r="G153" s="610"/>
      <c r="H153" s="604" t="s">
        <v>562</v>
      </c>
      <c r="I153" s="400" t="s">
        <v>295</v>
      </c>
      <c r="J153" s="530" t="s">
        <v>280</v>
      </c>
      <c r="K153" s="531"/>
      <c r="L153" s="403" t="s">
        <v>281</v>
      </c>
      <c r="M153" s="408"/>
      <c r="N153" s="390">
        <f t="shared" si="62"/>
        <v>0</v>
      </c>
      <c r="O153" s="406">
        <f t="shared" si="62"/>
        <v>0</v>
      </c>
      <c r="P153" s="392">
        <f t="shared" si="61"/>
        <v>0</v>
      </c>
      <c r="Q153" s="393"/>
      <c r="R153" s="410"/>
      <c r="S153" s="393"/>
      <c r="T153" s="393"/>
      <c r="U153" s="393"/>
      <c r="V153" s="393"/>
      <c r="W153" s="394" t="s">
        <v>566</v>
      </c>
      <c r="X153" s="333">
        <v>0</v>
      </c>
      <c r="Y153" s="333">
        <v>0</v>
      </c>
      <c r="Z153" s="333">
        <v>0</v>
      </c>
      <c r="AA153" s="395">
        <v>0</v>
      </c>
      <c r="AB153" s="333" t="s">
        <v>354</v>
      </c>
      <c r="AC153" s="333">
        <v>0</v>
      </c>
      <c r="AD153" s="333">
        <v>0</v>
      </c>
      <c r="AG153" s="396">
        <v>0</v>
      </c>
      <c r="AH153" s="396">
        <v>0</v>
      </c>
      <c r="AI153" s="333">
        <f t="shared" si="63"/>
        <v>0</v>
      </c>
      <c r="AJ153" s="333">
        <f t="shared" si="59"/>
        <v>0</v>
      </c>
      <c r="AK153" s="333">
        <f t="shared" si="60"/>
        <v>0</v>
      </c>
      <c r="AM153" s="333">
        <f t="shared" si="64"/>
        <v>0</v>
      </c>
      <c r="AN153" s="341">
        <f t="shared" si="65"/>
        <v>0</v>
      </c>
      <c r="AO153" s="341">
        <f t="shared" si="66"/>
        <v>0</v>
      </c>
      <c r="AS153" s="341">
        <f t="shared" si="67"/>
        <v>0</v>
      </c>
      <c r="AT153" s="341">
        <f t="shared" si="68"/>
        <v>0</v>
      </c>
      <c r="AU153" s="341">
        <f t="shared" si="69"/>
        <v>0</v>
      </c>
    </row>
    <row r="154" spans="1:47" ht="12" hidden="1" customHeight="1" thickBot="1">
      <c r="B154" s="1218" t="s">
        <v>345</v>
      </c>
      <c r="C154" s="1219"/>
      <c r="D154" s="1220"/>
      <c r="E154" s="1220"/>
      <c r="F154" s="1220"/>
      <c r="G154" s="610"/>
      <c r="H154" s="604" t="s">
        <v>562</v>
      </c>
      <c r="I154" s="400" t="s">
        <v>295</v>
      </c>
      <c r="J154" s="530" t="s">
        <v>280</v>
      </c>
      <c r="K154" s="531"/>
      <c r="L154" s="403" t="s">
        <v>281</v>
      </c>
      <c r="M154" s="408"/>
      <c r="N154" s="390">
        <f t="shared" si="62"/>
        <v>0</v>
      </c>
      <c r="O154" s="406">
        <f t="shared" si="62"/>
        <v>0</v>
      </c>
      <c r="P154" s="392">
        <f t="shared" si="61"/>
        <v>0</v>
      </c>
      <c r="Q154" s="393"/>
      <c r="R154" s="410"/>
      <c r="S154" s="393"/>
      <c r="T154" s="393"/>
      <c r="U154" s="393"/>
      <c r="V154" s="393"/>
      <c r="W154" s="394" t="s">
        <v>566</v>
      </c>
      <c r="X154" s="333">
        <v>0</v>
      </c>
      <c r="Y154" s="333">
        <v>0</v>
      </c>
      <c r="Z154" s="333">
        <v>0</v>
      </c>
      <c r="AA154" s="395">
        <v>0</v>
      </c>
      <c r="AB154" s="333" t="s">
        <v>354</v>
      </c>
      <c r="AC154" s="333">
        <v>0</v>
      </c>
      <c r="AD154" s="333">
        <v>0</v>
      </c>
      <c r="AG154" s="396">
        <v>0</v>
      </c>
      <c r="AH154" s="396">
        <v>0</v>
      </c>
      <c r="AI154" s="333">
        <f t="shared" si="63"/>
        <v>0</v>
      </c>
      <c r="AJ154" s="333">
        <f t="shared" si="59"/>
        <v>0</v>
      </c>
      <c r="AK154" s="333">
        <f t="shared" si="60"/>
        <v>0</v>
      </c>
      <c r="AM154" s="333">
        <f t="shared" si="64"/>
        <v>0</v>
      </c>
      <c r="AN154" s="341">
        <f t="shared" si="65"/>
        <v>0</v>
      </c>
      <c r="AO154" s="341">
        <f t="shared" si="66"/>
        <v>0</v>
      </c>
      <c r="AS154" s="341">
        <f t="shared" si="67"/>
        <v>0</v>
      </c>
      <c r="AT154" s="341">
        <f t="shared" si="68"/>
        <v>0</v>
      </c>
      <c r="AU154" s="341">
        <f t="shared" si="69"/>
        <v>0</v>
      </c>
    </row>
    <row r="155" spans="1:47" ht="12" hidden="1" customHeight="1" thickBot="1">
      <c r="B155" s="1218" t="s">
        <v>345</v>
      </c>
      <c r="C155" s="1219"/>
      <c r="D155" s="1220"/>
      <c r="E155" s="1220"/>
      <c r="F155" s="1220"/>
      <c r="G155" s="610"/>
      <c r="H155" s="604" t="s">
        <v>562</v>
      </c>
      <c r="I155" s="400" t="s">
        <v>295</v>
      </c>
      <c r="J155" s="530" t="s">
        <v>280</v>
      </c>
      <c r="K155" s="531"/>
      <c r="L155" s="403" t="s">
        <v>281</v>
      </c>
      <c r="M155" s="408"/>
      <c r="N155" s="390">
        <f t="shared" si="62"/>
        <v>0</v>
      </c>
      <c r="O155" s="406">
        <f t="shared" si="62"/>
        <v>0</v>
      </c>
      <c r="P155" s="392">
        <f t="shared" si="61"/>
        <v>0</v>
      </c>
      <c r="Q155" s="393"/>
      <c r="R155" s="410"/>
      <c r="S155" s="393"/>
      <c r="T155" s="393"/>
      <c r="U155" s="393"/>
      <c r="V155" s="393"/>
      <c r="W155" s="394" t="s">
        <v>566</v>
      </c>
      <c r="X155" s="333">
        <v>0</v>
      </c>
      <c r="Y155" s="333">
        <v>0</v>
      </c>
      <c r="Z155" s="333">
        <v>0</v>
      </c>
      <c r="AA155" s="395">
        <v>0</v>
      </c>
      <c r="AB155" s="333" t="s">
        <v>354</v>
      </c>
      <c r="AC155" s="333">
        <v>0</v>
      </c>
      <c r="AD155" s="333">
        <v>0</v>
      </c>
      <c r="AG155" s="396">
        <v>0</v>
      </c>
      <c r="AH155" s="396">
        <v>0</v>
      </c>
      <c r="AI155" s="333">
        <f t="shared" si="63"/>
        <v>0</v>
      </c>
      <c r="AJ155" s="333">
        <f t="shared" si="59"/>
        <v>0</v>
      </c>
      <c r="AK155" s="333">
        <f t="shared" si="60"/>
        <v>0</v>
      </c>
      <c r="AM155" s="333">
        <f t="shared" si="64"/>
        <v>0</v>
      </c>
      <c r="AN155" s="341">
        <f t="shared" si="65"/>
        <v>0</v>
      </c>
      <c r="AO155" s="341">
        <f t="shared" si="66"/>
        <v>0</v>
      </c>
      <c r="AS155" s="341">
        <f t="shared" si="67"/>
        <v>0</v>
      </c>
      <c r="AT155" s="341">
        <f t="shared" si="68"/>
        <v>0</v>
      </c>
      <c r="AU155" s="341">
        <f t="shared" si="69"/>
        <v>0</v>
      </c>
    </row>
    <row r="156" spans="1:47" ht="12" hidden="1" customHeight="1" thickBot="1">
      <c r="B156" s="1218" t="s">
        <v>345</v>
      </c>
      <c r="C156" s="1219"/>
      <c r="D156" s="1220"/>
      <c r="E156" s="1220"/>
      <c r="F156" s="1220"/>
      <c r="G156" s="610"/>
      <c r="H156" s="604" t="s">
        <v>562</v>
      </c>
      <c r="I156" s="400" t="s">
        <v>295</v>
      </c>
      <c r="J156" s="530" t="s">
        <v>280</v>
      </c>
      <c r="K156" s="531"/>
      <c r="L156" s="403" t="s">
        <v>281</v>
      </c>
      <c r="M156" s="408"/>
      <c r="N156" s="390">
        <f t="shared" si="62"/>
        <v>0</v>
      </c>
      <c r="O156" s="406">
        <f t="shared" si="62"/>
        <v>0</v>
      </c>
      <c r="P156" s="392">
        <f t="shared" si="61"/>
        <v>0</v>
      </c>
      <c r="Q156" s="393"/>
      <c r="R156" s="410"/>
      <c r="S156" s="393"/>
      <c r="T156" s="393"/>
      <c r="U156" s="393"/>
      <c r="V156" s="393"/>
      <c r="W156" s="394" t="s">
        <v>566</v>
      </c>
      <c r="X156" s="333">
        <v>0</v>
      </c>
      <c r="Y156" s="333">
        <v>0</v>
      </c>
      <c r="Z156" s="333">
        <v>0</v>
      </c>
      <c r="AA156" s="395">
        <v>0</v>
      </c>
      <c r="AB156" s="333" t="s">
        <v>354</v>
      </c>
      <c r="AC156" s="333">
        <v>0</v>
      </c>
      <c r="AD156" s="333">
        <v>0</v>
      </c>
      <c r="AG156" s="396">
        <v>0</v>
      </c>
      <c r="AH156" s="396">
        <v>0</v>
      </c>
      <c r="AI156" s="333">
        <f t="shared" si="63"/>
        <v>0</v>
      </c>
      <c r="AJ156" s="333">
        <f t="shared" si="59"/>
        <v>0</v>
      </c>
      <c r="AK156" s="333">
        <f t="shared" si="60"/>
        <v>0</v>
      </c>
      <c r="AM156" s="333">
        <f t="shared" si="64"/>
        <v>0</v>
      </c>
      <c r="AN156" s="341">
        <f t="shared" si="65"/>
        <v>0</v>
      </c>
      <c r="AO156" s="341">
        <f t="shared" si="66"/>
        <v>0</v>
      </c>
      <c r="AS156" s="341">
        <f t="shared" si="67"/>
        <v>0</v>
      </c>
      <c r="AT156" s="341">
        <f t="shared" si="68"/>
        <v>0</v>
      </c>
      <c r="AU156" s="341">
        <f t="shared" si="69"/>
        <v>0</v>
      </c>
    </row>
    <row r="157" spans="1:47" ht="12" hidden="1" customHeight="1" thickBot="1">
      <c r="B157" s="1218" t="s">
        <v>345</v>
      </c>
      <c r="C157" s="1219"/>
      <c r="D157" s="1220"/>
      <c r="E157" s="1220"/>
      <c r="F157" s="1220"/>
      <c r="G157" s="610"/>
      <c r="H157" s="604" t="s">
        <v>562</v>
      </c>
      <c r="I157" s="400" t="s">
        <v>295</v>
      </c>
      <c r="J157" s="530" t="s">
        <v>280</v>
      </c>
      <c r="K157" s="531"/>
      <c r="L157" s="403" t="s">
        <v>281</v>
      </c>
      <c r="M157" s="408"/>
      <c r="N157" s="390">
        <f t="shared" si="62"/>
        <v>0</v>
      </c>
      <c r="O157" s="406">
        <f t="shared" si="62"/>
        <v>0</v>
      </c>
      <c r="P157" s="392">
        <f t="shared" si="61"/>
        <v>0</v>
      </c>
      <c r="Q157" s="393"/>
      <c r="R157" s="410"/>
      <c r="S157" s="393"/>
      <c r="T157" s="393"/>
      <c r="U157" s="393"/>
      <c r="V157" s="393"/>
      <c r="W157" s="394" t="s">
        <v>566</v>
      </c>
      <c r="X157" s="333">
        <v>0</v>
      </c>
      <c r="Y157" s="333">
        <v>0</v>
      </c>
      <c r="Z157" s="333">
        <v>0</v>
      </c>
      <c r="AA157" s="395">
        <v>0</v>
      </c>
      <c r="AB157" s="333" t="s">
        <v>354</v>
      </c>
      <c r="AC157" s="333">
        <v>0</v>
      </c>
      <c r="AD157" s="333">
        <v>0</v>
      </c>
      <c r="AG157" s="396">
        <v>0</v>
      </c>
      <c r="AH157" s="396">
        <v>0</v>
      </c>
      <c r="AI157" s="333">
        <f t="shared" si="63"/>
        <v>0</v>
      </c>
      <c r="AJ157" s="333">
        <f t="shared" si="59"/>
        <v>0</v>
      </c>
      <c r="AK157" s="333">
        <f t="shared" si="60"/>
        <v>0</v>
      </c>
      <c r="AM157" s="333">
        <f t="shared" si="64"/>
        <v>0</v>
      </c>
      <c r="AN157" s="341">
        <f t="shared" si="65"/>
        <v>0</v>
      </c>
      <c r="AO157" s="341">
        <f t="shared" si="66"/>
        <v>0</v>
      </c>
      <c r="AS157" s="341">
        <f t="shared" si="67"/>
        <v>0</v>
      </c>
      <c r="AT157" s="341">
        <f t="shared" si="68"/>
        <v>0</v>
      </c>
      <c r="AU157" s="341">
        <f t="shared" si="69"/>
        <v>0</v>
      </c>
    </row>
    <row r="158" spans="1:47" ht="12" hidden="1" customHeight="1" thickBot="1">
      <c r="B158" s="1218" t="s">
        <v>345</v>
      </c>
      <c r="C158" s="1219"/>
      <c r="D158" s="1220"/>
      <c r="E158" s="1220"/>
      <c r="F158" s="1220"/>
      <c r="G158" s="610"/>
      <c r="H158" s="604" t="s">
        <v>562</v>
      </c>
      <c r="I158" s="400" t="s">
        <v>295</v>
      </c>
      <c r="J158" s="530" t="s">
        <v>280</v>
      </c>
      <c r="K158" s="531"/>
      <c r="L158" s="403" t="s">
        <v>281</v>
      </c>
      <c r="M158" s="408"/>
      <c r="N158" s="390">
        <f t="shared" si="62"/>
        <v>0</v>
      </c>
      <c r="O158" s="406">
        <f t="shared" si="62"/>
        <v>0</v>
      </c>
      <c r="P158" s="392">
        <f t="shared" si="61"/>
        <v>0</v>
      </c>
      <c r="Q158" s="393"/>
      <c r="R158" s="410"/>
      <c r="S158" s="393"/>
      <c r="T158" s="393"/>
      <c r="U158" s="393"/>
      <c r="V158" s="393"/>
      <c r="W158" s="394" t="s">
        <v>566</v>
      </c>
      <c r="X158" s="333">
        <v>0</v>
      </c>
      <c r="Y158" s="333">
        <v>0</v>
      </c>
      <c r="Z158" s="333">
        <v>0</v>
      </c>
      <c r="AA158" s="395">
        <v>0</v>
      </c>
      <c r="AB158" s="333" t="s">
        <v>354</v>
      </c>
      <c r="AC158" s="333">
        <v>0</v>
      </c>
      <c r="AD158" s="333">
        <v>0</v>
      </c>
      <c r="AG158" s="396">
        <v>0</v>
      </c>
      <c r="AH158" s="396">
        <v>0</v>
      </c>
      <c r="AI158" s="333">
        <f t="shared" si="63"/>
        <v>0</v>
      </c>
      <c r="AJ158" s="333">
        <f t="shared" si="59"/>
        <v>0</v>
      </c>
      <c r="AK158" s="333">
        <f t="shared" si="60"/>
        <v>0</v>
      </c>
      <c r="AM158" s="333">
        <f t="shared" si="64"/>
        <v>0</v>
      </c>
      <c r="AN158" s="341">
        <f t="shared" si="65"/>
        <v>0</v>
      </c>
      <c r="AO158" s="341">
        <f t="shared" si="66"/>
        <v>0</v>
      </c>
      <c r="AS158" s="341">
        <f t="shared" si="67"/>
        <v>0</v>
      </c>
      <c r="AT158" s="341">
        <f t="shared" si="68"/>
        <v>0</v>
      </c>
      <c r="AU158" s="341">
        <f t="shared" si="69"/>
        <v>0</v>
      </c>
    </row>
    <row r="159" spans="1:47" ht="12" hidden="1" customHeight="1" thickBot="1">
      <c r="B159" s="1218" t="s">
        <v>345</v>
      </c>
      <c r="C159" s="1219"/>
      <c r="D159" s="1220"/>
      <c r="E159" s="1220"/>
      <c r="F159" s="1220"/>
      <c r="G159" s="610"/>
      <c r="H159" s="604" t="s">
        <v>562</v>
      </c>
      <c r="I159" s="400" t="s">
        <v>295</v>
      </c>
      <c r="J159" s="530" t="s">
        <v>280</v>
      </c>
      <c r="K159" s="531"/>
      <c r="L159" s="403" t="s">
        <v>281</v>
      </c>
      <c r="M159" s="408"/>
      <c r="N159" s="390">
        <f t="shared" si="62"/>
        <v>0</v>
      </c>
      <c r="O159" s="406">
        <f t="shared" si="62"/>
        <v>0</v>
      </c>
      <c r="P159" s="392">
        <f t="shared" si="61"/>
        <v>0</v>
      </c>
      <c r="Q159" s="393"/>
      <c r="R159" s="410"/>
      <c r="S159" s="393"/>
      <c r="T159" s="393"/>
      <c r="U159" s="393"/>
      <c r="V159" s="393"/>
      <c r="W159" s="394" t="s">
        <v>566</v>
      </c>
      <c r="X159" s="333">
        <v>0</v>
      </c>
      <c r="Y159" s="333">
        <v>0</v>
      </c>
      <c r="Z159" s="333">
        <v>0</v>
      </c>
      <c r="AA159" s="395">
        <v>0</v>
      </c>
      <c r="AB159" s="333" t="s">
        <v>354</v>
      </c>
      <c r="AC159" s="333">
        <v>0</v>
      </c>
      <c r="AD159" s="333">
        <v>0</v>
      </c>
      <c r="AG159" s="396">
        <v>0</v>
      </c>
      <c r="AH159" s="396">
        <v>0</v>
      </c>
      <c r="AI159" s="333">
        <f t="shared" si="63"/>
        <v>0</v>
      </c>
      <c r="AJ159" s="333">
        <f t="shared" si="59"/>
        <v>0</v>
      </c>
      <c r="AK159" s="333">
        <f t="shared" si="60"/>
        <v>0</v>
      </c>
      <c r="AM159" s="333">
        <f t="shared" si="64"/>
        <v>0</v>
      </c>
      <c r="AN159" s="341">
        <f t="shared" si="65"/>
        <v>0</v>
      </c>
      <c r="AO159" s="341">
        <f t="shared" si="66"/>
        <v>0</v>
      </c>
      <c r="AS159" s="341">
        <f t="shared" si="67"/>
        <v>0</v>
      </c>
      <c r="AT159" s="341">
        <f t="shared" si="68"/>
        <v>0</v>
      </c>
      <c r="AU159" s="341">
        <f t="shared" si="69"/>
        <v>0</v>
      </c>
    </row>
    <row r="160" spans="1:47" ht="12" hidden="1" customHeight="1" thickBot="1">
      <c r="B160" s="1218" t="s">
        <v>345</v>
      </c>
      <c r="C160" s="1219"/>
      <c r="D160" s="1220"/>
      <c r="E160" s="1220"/>
      <c r="F160" s="1220"/>
      <c r="G160" s="610"/>
      <c r="H160" s="604" t="s">
        <v>562</v>
      </c>
      <c r="I160" s="400" t="s">
        <v>295</v>
      </c>
      <c r="J160" s="530" t="s">
        <v>280</v>
      </c>
      <c r="K160" s="531"/>
      <c r="L160" s="403" t="s">
        <v>281</v>
      </c>
      <c r="M160" s="408"/>
      <c r="N160" s="390">
        <f t="shared" si="62"/>
        <v>0</v>
      </c>
      <c r="O160" s="406">
        <f t="shared" si="62"/>
        <v>0</v>
      </c>
      <c r="P160" s="392">
        <f t="shared" si="61"/>
        <v>0</v>
      </c>
      <c r="Q160" s="393"/>
      <c r="R160" s="410"/>
      <c r="S160" s="393"/>
      <c r="T160" s="393"/>
      <c r="U160" s="393"/>
      <c r="V160" s="393"/>
      <c r="W160" s="394" t="s">
        <v>566</v>
      </c>
      <c r="X160" s="333">
        <v>0</v>
      </c>
      <c r="Y160" s="333">
        <v>0</v>
      </c>
      <c r="Z160" s="333">
        <v>0</v>
      </c>
      <c r="AA160" s="395">
        <v>0</v>
      </c>
      <c r="AB160" s="333" t="s">
        <v>354</v>
      </c>
      <c r="AC160" s="333">
        <v>0</v>
      </c>
      <c r="AD160" s="333">
        <v>0</v>
      </c>
      <c r="AG160" s="396">
        <v>0</v>
      </c>
      <c r="AH160" s="396">
        <v>0</v>
      </c>
      <c r="AI160" s="333">
        <f t="shared" si="63"/>
        <v>0</v>
      </c>
      <c r="AJ160" s="333">
        <f t="shared" si="59"/>
        <v>0</v>
      </c>
      <c r="AK160" s="333">
        <f t="shared" si="60"/>
        <v>0</v>
      </c>
      <c r="AM160" s="333">
        <f t="shared" si="64"/>
        <v>0</v>
      </c>
      <c r="AN160" s="341">
        <f t="shared" si="65"/>
        <v>0</v>
      </c>
      <c r="AO160" s="341">
        <f t="shared" si="66"/>
        <v>0</v>
      </c>
      <c r="AS160" s="341">
        <f t="shared" si="67"/>
        <v>0</v>
      </c>
      <c r="AT160" s="341">
        <f t="shared" si="68"/>
        <v>0</v>
      </c>
      <c r="AU160" s="341">
        <f t="shared" si="69"/>
        <v>0</v>
      </c>
    </row>
    <row r="161" spans="2:47" ht="12" hidden="1" customHeight="1" thickBot="1">
      <c r="B161" s="1218" t="s">
        <v>345</v>
      </c>
      <c r="C161" s="1219"/>
      <c r="D161" s="1220"/>
      <c r="E161" s="1220"/>
      <c r="F161" s="1220"/>
      <c r="G161" s="610"/>
      <c r="H161" s="604" t="s">
        <v>562</v>
      </c>
      <c r="I161" s="400" t="s">
        <v>295</v>
      </c>
      <c r="J161" s="530" t="s">
        <v>280</v>
      </c>
      <c r="K161" s="531"/>
      <c r="L161" s="403" t="s">
        <v>281</v>
      </c>
      <c r="M161" s="408"/>
      <c r="N161" s="390">
        <f t="shared" si="62"/>
        <v>0</v>
      </c>
      <c r="O161" s="406">
        <f t="shared" si="62"/>
        <v>0</v>
      </c>
      <c r="P161" s="392">
        <f t="shared" si="61"/>
        <v>0</v>
      </c>
      <c r="Q161" s="393"/>
      <c r="R161" s="410"/>
      <c r="S161" s="393"/>
      <c r="T161" s="393"/>
      <c r="U161" s="393"/>
      <c r="V161" s="393"/>
      <c r="W161" s="394" t="s">
        <v>566</v>
      </c>
      <c r="X161" s="333">
        <v>0</v>
      </c>
      <c r="Y161" s="333">
        <v>0</v>
      </c>
      <c r="Z161" s="333">
        <v>0</v>
      </c>
      <c r="AA161" s="395">
        <v>0</v>
      </c>
      <c r="AB161" s="333" t="s">
        <v>354</v>
      </c>
      <c r="AC161" s="333">
        <v>0</v>
      </c>
      <c r="AD161" s="333">
        <v>0</v>
      </c>
      <c r="AG161" s="396">
        <v>0</v>
      </c>
      <c r="AH161" s="396">
        <v>0</v>
      </c>
      <c r="AI161" s="333">
        <f t="shared" si="63"/>
        <v>0</v>
      </c>
      <c r="AJ161" s="333">
        <f t="shared" si="59"/>
        <v>0</v>
      </c>
      <c r="AK161" s="333">
        <f t="shared" si="60"/>
        <v>0</v>
      </c>
      <c r="AM161" s="333">
        <f t="shared" si="64"/>
        <v>0</v>
      </c>
      <c r="AN161" s="341">
        <f t="shared" si="65"/>
        <v>0</v>
      </c>
      <c r="AO161" s="341">
        <f t="shared" si="66"/>
        <v>0</v>
      </c>
      <c r="AS161" s="341">
        <f t="shared" si="67"/>
        <v>0</v>
      </c>
      <c r="AT161" s="341">
        <f t="shared" si="68"/>
        <v>0</v>
      </c>
      <c r="AU161" s="341">
        <f t="shared" si="69"/>
        <v>0</v>
      </c>
    </row>
    <row r="162" spans="2:47" ht="12" hidden="1" customHeight="1" thickBot="1">
      <c r="B162" s="1221" t="s">
        <v>345</v>
      </c>
      <c r="C162" s="1222"/>
      <c r="D162" s="1223"/>
      <c r="E162" s="1223"/>
      <c r="F162" s="1223"/>
      <c r="G162" s="612"/>
      <c r="H162" s="607" t="s">
        <v>562</v>
      </c>
      <c r="I162" s="414" t="s">
        <v>295</v>
      </c>
      <c r="J162" s="569" t="s">
        <v>280</v>
      </c>
      <c r="K162" s="544"/>
      <c r="L162" s="417" t="s">
        <v>281</v>
      </c>
      <c r="M162" s="418"/>
      <c r="N162" s="515">
        <f t="shared" si="62"/>
        <v>0</v>
      </c>
      <c r="O162" s="420">
        <f t="shared" si="62"/>
        <v>0</v>
      </c>
      <c r="P162" s="392">
        <f t="shared" si="61"/>
        <v>0</v>
      </c>
      <c r="Q162" s="393"/>
      <c r="R162" s="410"/>
      <c r="S162" s="393"/>
      <c r="T162" s="393"/>
      <c r="U162" s="393"/>
      <c r="V162" s="393"/>
      <c r="W162" s="394" t="s">
        <v>566</v>
      </c>
      <c r="X162" s="333">
        <v>0</v>
      </c>
      <c r="Y162" s="333">
        <v>0</v>
      </c>
      <c r="Z162" s="333">
        <v>0</v>
      </c>
      <c r="AA162" s="395">
        <v>0</v>
      </c>
      <c r="AB162" s="333" t="s">
        <v>354</v>
      </c>
      <c r="AC162" s="333">
        <v>0</v>
      </c>
      <c r="AD162" s="333">
        <v>0</v>
      </c>
      <c r="AG162" s="396">
        <v>0</v>
      </c>
      <c r="AH162" s="396">
        <v>0</v>
      </c>
      <c r="AI162" s="333">
        <f t="shared" si="63"/>
        <v>0</v>
      </c>
      <c r="AJ162" s="333">
        <f t="shared" si="59"/>
        <v>0</v>
      </c>
      <c r="AK162" s="333">
        <f t="shared" si="60"/>
        <v>0</v>
      </c>
      <c r="AM162" s="333">
        <f t="shared" si="64"/>
        <v>0</v>
      </c>
      <c r="AN162" s="341">
        <f t="shared" si="65"/>
        <v>0</v>
      </c>
      <c r="AO162" s="341">
        <f t="shared" si="66"/>
        <v>0</v>
      </c>
      <c r="AS162" s="341">
        <f t="shared" si="67"/>
        <v>0</v>
      </c>
      <c r="AT162" s="341">
        <f t="shared" si="68"/>
        <v>0</v>
      </c>
      <c r="AU162" s="341">
        <f t="shared" si="69"/>
        <v>0</v>
      </c>
    </row>
    <row r="163" spans="2:47" s="334" customFormat="1" ht="12" hidden="1" customHeight="1" thickBot="1">
      <c r="G163" s="424"/>
      <c r="H163" s="424"/>
      <c r="J163" s="424"/>
      <c r="K163" s="426"/>
      <c r="L163" s="518"/>
      <c r="N163" s="519"/>
      <c r="O163" s="519"/>
      <c r="P163" s="392">
        <f t="shared" si="61"/>
        <v>0</v>
      </c>
      <c r="Q163" s="393"/>
      <c r="R163" s="410"/>
      <c r="S163" s="393"/>
      <c r="T163" s="393"/>
      <c r="U163" s="393"/>
      <c r="V163" s="393"/>
      <c r="W163" s="394" t="s">
        <v>566</v>
      </c>
      <c r="AA163" s="466"/>
      <c r="AJ163" s="333"/>
      <c r="AK163" s="333"/>
      <c r="AM163" s="333"/>
      <c r="AN163" s="341"/>
      <c r="AO163" s="341"/>
      <c r="AP163" s="341"/>
      <c r="AQ163" s="341"/>
      <c r="AR163" s="341"/>
      <c r="AS163" s="341"/>
      <c r="AT163" s="341"/>
      <c r="AU163" s="341"/>
    </row>
    <row r="164" spans="2:47" ht="12" hidden="1" customHeight="1" thickBot="1">
      <c r="B164" s="520" t="s">
        <v>346</v>
      </c>
      <c r="C164" s="521"/>
      <c r="D164" s="462"/>
      <c r="E164" s="462"/>
      <c r="F164" s="462"/>
      <c r="G164" s="462"/>
      <c r="H164" s="463"/>
      <c r="I164" s="367" t="s">
        <v>250</v>
      </c>
      <c r="J164" s="1163" t="s">
        <v>251</v>
      </c>
      <c r="K164" s="1150"/>
      <c r="L164" s="367" t="s">
        <v>244</v>
      </c>
      <c r="M164" s="368" t="s">
        <v>252</v>
      </c>
      <c r="N164" s="369" t="s">
        <v>253</v>
      </c>
      <c r="O164" s="427" t="s">
        <v>254</v>
      </c>
      <c r="P164" s="392">
        <f t="shared" si="61"/>
        <v>0</v>
      </c>
      <c r="Q164" s="428"/>
      <c r="R164" s="410"/>
      <c r="S164" s="428"/>
      <c r="T164" s="428"/>
      <c r="U164" s="428"/>
      <c r="V164" s="428"/>
      <c r="W164" s="394" t="s">
        <v>566</v>
      </c>
      <c r="AA164" s="395"/>
    </row>
    <row r="165" spans="2:47" ht="12" hidden="1" customHeight="1" thickBot="1">
      <c r="B165" s="522" t="s">
        <v>245</v>
      </c>
      <c r="C165" s="523"/>
      <c r="D165" s="523"/>
      <c r="E165" s="334"/>
      <c r="F165" s="334"/>
      <c r="G165" s="375" t="s">
        <v>264</v>
      </c>
      <c r="H165" s="375" t="s">
        <v>265</v>
      </c>
      <c r="I165" s="375" t="s">
        <v>266</v>
      </c>
      <c r="J165" s="526" t="s">
        <v>266</v>
      </c>
      <c r="K165" s="375" t="s">
        <v>267</v>
      </c>
      <c r="L165" s="375" t="s">
        <v>266</v>
      </c>
      <c r="M165" s="378"/>
      <c r="N165" s="379"/>
      <c r="O165" s="436"/>
      <c r="P165" s="392">
        <f t="shared" si="61"/>
        <v>0</v>
      </c>
      <c r="Q165" s="393"/>
      <c r="R165" s="410"/>
      <c r="S165" s="393"/>
      <c r="T165" s="393"/>
      <c r="U165" s="393"/>
      <c r="V165" s="393"/>
      <c r="W165" s="394">
        <v>0</v>
      </c>
      <c r="AA165" s="395"/>
    </row>
    <row r="166" spans="2:47" ht="12" hidden="1" customHeight="1" thickBot="1">
      <c r="B166" s="613" t="s">
        <v>347</v>
      </c>
      <c r="C166" s="614"/>
      <c r="D166" s="469"/>
      <c r="E166" s="469"/>
      <c r="F166" s="469"/>
      <c r="G166" s="470"/>
      <c r="H166" s="384" t="str">
        <f t="shared" ref="H166:H178" si="70">IF(ISERROR(VLOOKUP($W166,__All_for_scope,2,FALSE)),"",VLOOKUP($W166,__All_for_scope,2,FALSE))</f>
        <v>n</v>
      </c>
      <c r="I166" s="385" t="s">
        <v>295</v>
      </c>
      <c r="J166" s="386" t="s">
        <v>280</v>
      </c>
      <c r="K166" s="472"/>
      <c r="L166" s="388" t="s">
        <v>281</v>
      </c>
      <c r="M166" s="389"/>
      <c r="N166" s="390">
        <f t="shared" ref="N166:O169" si="71">AJ166</f>
        <v>0</v>
      </c>
      <c r="O166" s="611">
        <f t="shared" si="71"/>
        <v>0</v>
      </c>
      <c r="P166" s="392">
        <f t="shared" si="61"/>
        <v>0</v>
      </c>
      <c r="Q166" s="393"/>
      <c r="R166" s="410"/>
      <c r="S166" s="393"/>
      <c r="T166" s="393"/>
      <c r="U166" s="393"/>
      <c r="V166" s="393"/>
      <c r="W166" s="394" t="s">
        <v>578</v>
      </c>
      <c r="X166" s="333">
        <v>227800</v>
      </c>
      <c r="Y166" s="333">
        <v>0</v>
      </c>
      <c r="Z166" s="333">
        <v>0</v>
      </c>
      <c r="AA166" s="395">
        <v>0</v>
      </c>
      <c r="AB166" s="333" t="s">
        <v>354</v>
      </c>
      <c r="AC166" s="333">
        <v>0</v>
      </c>
      <c r="AD166" s="333">
        <v>0</v>
      </c>
      <c r="AG166" s="396">
        <v>0</v>
      </c>
      <c r="AH166" s="396">
        <v>0</v>
      </c>
      <c r="AI166" s="333">
        <f>Y166+Z166+AC166+AD166</f>
        <v>0</v>
      </c>
      <c r="AJ166" s="333">
        <f t="shared" si="59"/>
        <v>0</v>
      </c>
      <c r="AK166" s="333">
        <f t="shared" si="60"/>
        <v>0</v>
      </c>
      <c r="AM166" s="333">
        <f t="shared" ref="AM166:AM169" si="72">IF(OR(I166="New",I166="",I166="--Source--"),Y166+Z166,IF(I166="Refurbishment",Y166*(1/3),0))</f>
        <v>0</v>
      </c>
      <c r="AN166" s="341">
        <f t="shared" ref="AN166:AN169" si="73">IF(OR(I166="New",I166="",I166="--Source--"),AC166,IF(I166="Refurbishment",AC166,0))</f>
        <v>0</v>
      </c>
      <c r="AO166" s="341">
        <f t="shared" ref="AO166:AO169" si="74">IF(OR(I166="New",I166="",I166="--Source--"),AD166,IF(I166="Refurbishment",AD166,0))</f>
        <v>0</v>
      </c>
      <c r="AS166" s="341">
        <f>IF(I166="Reused from onsite",Y166+Z166,IF(I166="Refurbishment",Y166*(2/3),0))</f>
        <v>0</v>
      </c>
      <c r="AT166" s="341">
        <f>IF(I166="Reused from onsite",AC166,IF(I166="Refurbishment",0,0))</f>
        <v>0</v>
      </c>
      <c r="AU166" s="341">
        <f>IF(I166="Reused from onsite",AD166,IF(I166="Refurbishment",0,0))</f>
        <v>0</v>
      </c>
    </row>
    <row r="167" spans="2:47" ht="12" hidden="1" customHeight="1" thickBot="1">
      <c r="B167" s="537" t="s">
        <v>348</v>
      </c>
      <c r="C167" s="465"/>
      <c r="D167" s="334"/>
      <c r="E167" s="334"/>
      <c r="F167" s="334"/>
      <c r="G167" s="475"/>
      <c r="H167" s="399" t="str">
        <f t="shared" si="70"/>
        <v>n</v>
      </c>
      <c r="I167" s="400" t="s">
        <v>295</v>
      </c>
      <c r="J167" s="401" t="s">
        <v>280</v>
      </c>
      <c r="K167" s="531"/>
      <c r="L167" s="403" t="s">
        <v>281</v>
      </c>
      <c r="M167" s="408"/>
      <c r="N167" s="390">
        <f t="shared" si="71"/>
        <v>0</v>
      </c>
      <c r="O167" s="406">
        <f t="shared" si="71"/>
        <v>0</v>
      </c>
      <c r="P167" s="392">
        <f t="shared" si="61"/>
        <v>0</v>
      </c>
      <c r="Q167" s="393"/>
      <c r="R167" s="410"/>
      <c r="S167" s="393"/>
      <c r="T167" s="393"/>
      <c r="U167" s="393"/>
      <c r="V167" s="393"/>
      <c r="W167" s="394" t="s">
        <v>579</v>
      </c>
      <c r="X167" s="333">
        <v>188400</v>
      </c>
      <c r="Y167" s="333">
        <v>0</v>
      </c>
      <c r="Z167" s="333">
        <v>0</v>
      </c>
      <c r="AA167" s="395">
        <v>0</v>
      </c>
      <c r="AB167" s="333" t="s">
        <v>354</v>
      </c>
      <c r="AC167" s="333">
        <v>0</v>
      </c>
      <c r="AD167" s="333">
        <v>0</v>
      </c>
      <c r="AG167" s="396">
        <v>0</v>
      </c>
      <c r="AH167" s="396">
        <v>0</v>
      </c>
      <c r="AI167" s="333">
        <f>Y167+Z167+AC167+AD167</f>
        <v>0</v>
      </c>
      <c r="AJ167" s="333">
        <f t="shared" si="59"/>
        <v>0</v>
      </c>
      <c r="AK167" s="333">
        <f t="shared" si="60"/>
        <v>0</v>
      </c>
      <c r="AM167" s="333">
        <f t="shared" si="72"/>
        <v>0</v>
      </c>
      <c r="AN167" s="341">
        <f t="shared" si="73"/>
        <v>0</v>
      </c>
      <c r="AO167" s="341">
        <f t="shared" si="74"/>
        <v>0</v>
      </c>
      <c r="AS167" s="341">
        <f>IF(I167="Reused from onsite",Y167+Z167,IF(I167="Refurbishment",Y167*(2/3),0))</f>
        <v>0</v>
      </c>
      <c r="AT167" s="341">
        <f>IF(I167="Reused from onsite",AC167,IF(I167="Refurbishment",0,0))</f>
        <v>0</v>
      </c>
      <c r="AU167" s="341">
        <f>IF(I167="Reused from onsite",AD167,IF(I167="Refurbishment",0,0))</f>
        <v>0</v>
      </c>
    </row>
    <row r="168" spans="2:47" ht="12" hidden="1" customHeight="1" thickBot="1">
      <c r="B168" s="615" t="s">
        <v>349</v>
      </c>
      <c r="C168" s="616"/>
      <c r="D168" s="617"/>
      <c r="E168" s="480"/>
      <c r="F168" s="480"/>
      <c r="G168" s="475"/>
      <c r="H168" s="399" t="str">
        <f t="shared" si="70"/>
        <v>n</v>
      </c>
      <c r="I168" s="400" t="s">
        <v>295</v>
      </c>
      <c r="J168" s="401" t="s">
        <v>280</v>
      </c>
      <c r="K168" s="531"/>
      <c r="L168" s="403" t="s">
        <v>281</v>
      </c>
      <c r="M168" s="408"/>
      <c r="N168" s="390">
        <f t="shared" si="71"/>
        <v>0</v>
      </c>
      <c r="O168" s="406">
        <f t="shared" si="71"/>
        <v>0</v>
      </c>
      <c r="P168" s="392">
        <f t="shared" si="61"/>
        <v>0</v>
      </c>
      <c r="Q168" s="393"/>
      <c r="R168" s="410"/>
      <c r="S168" s="393"/>
      <c r="T168" s="393"/>
      <c r="U168" s="393"/>
      <c r="V168" s="393"/>
      <c r="W168" s="394" t="s">
        <v>580</v>
      </c>
      <c r="X168" s="333">
        <v>80000</v>
      </c>
      <c r="Y168" s="333">
        <v>0</v>
      </c>
      <c r="Z168" s="333">
        <v>0</v>
      </c>
      <c r="AA168" s="395">
        <v>0</v>
      </c>
      <c r="AB168" s="333" t="s">
        <v>354</v>
      </c>
      <c r="AC168" s="333">
        <v>0</v>
      </c>
      <c r="AD168" s="333">
        <v>0</v>
      </c>
      <c r="AG168" s="396">
        <v>0</v>
      </c>
      <c r="AH168" s="396">
        <v>0</v>
      </c>
      <c r="AI168" s="333">
        <f>Y168+Z168+AC168+AD168</f>
        <v>0</v>
      </c>
      <c r="AJ168" s="333">
        <f t="shared" si="59"/>
        <v>0</v>
      </c>
      <c r="AK168" s="333">
        <f t="shared" si="60"/>
        <v>0</v>
      </c>
      <c r="AM168" s="333">
        <f t="shared" si="72"/>
        <v>0</v>
      </c>
      <c r="AN168" s="341">
        <f t="shared" si="73"/>
        <v>0</v>
      </c>
      <c r="AO168" s="341">
        <f t="shared" si="74"/>
        <v>0</v>
      </c>
      <c r="AS168" s="341">
        <f>IF(I168="Reused from onsite",Y168+Z168,IF(I168="Refurbishment",Y168*(2/3),0))</f>
        <v>0</v>
      </c>
      <c r="AT168" s="341">
        <f>IF(I168="Reused from onsite",AC168,IF(I168="Refurbishment",0,0))</f>
        <v>0</v>
      </c>
      <c r="AU168" s="341">
        <f>IF(I168="Reused from onsite",AD168,IF(I168="Refurbishment",0,0))</f>
        <v>0</v>
      </c>
    </row>
    <row r="169" spans="2:47" ht="12" hidden="1" customHeight="1" thickBot="1">
      <c r="B169" s="618" t="s">
        <v>350</v>
      </c>
      <c r="C169" s="619"/>
      <c r="D169" s="455"/>
      <c r="E169" s="455"/>
      <c r="F169" s="455"/>
      <c r="G169" s="509"/>
      <c r="H169" s="413" t="str">
        <f t="shared" si="70"/>
        <v>n</v>
      </c>
      <c r="I169" s="414" t="s">
        <v>295</v>
      </c>
      <c r="J169" s="415" t="s">
        <v>280</v>
      </c>
      <c r="K169" s="544"/>
      <c r="L169" s="417" t="s">
        <v>281</v>
      </c>
      <c r="M169" s="418"/>
      <c r="N169" s="515">
        <f t="shared" si="71"/>
        <v>0</v>
      </c>
      <c r="O169" s="420">
        <f t="shared" si="71"/>
        <v>0</v>
      </c>
      <c r="P169" s="392">
        <f t="shared" si="61"/>
        <v>0</v>
      </c>
      <c r="Q169" s="393"/>
      <c r="R169" s="410"/>
      <c r="S169" s="393"/>
      <c r="T169" s="393"/>
      <c r="U169" s="393"/>
      <c r="V169" s="393"/>
      <c r="W169" s="394" t="s">
        <v>581</v>
      </c>
      <c r="X169" s="333">
        <v>148700</v>
      </c>
      <c r="Y169" s="333">
        <v>0</v>
      </c>
      <c r="Z169" s="333">
        <v>0</v>
      </c>
      <c r="AA169" s="395">
        <v>0</v>
      </c>
      <c r="AB169" s="333" t="s">
        <v>354</v>
      </c>
      <c r="AC169" s="333">
        <v>0</v>
      </c>
      <c r="AD169" s="333">
        <v>0</v>
      </c>
      <c r="AG169" s="396">
        <v>0</v>
      </c>
      <c r="AH169" s="396">
        <v>0</v>
      </c>
      <c r="AI169" s="333">
        <f>Y169+Z169+AC169+AD169</f>
        <v>0</v>
      </c>
      <c r="AJ169" s="333">
        <f t="shared" si="59"/>
        <v>0</v>
      </c>
      <c r="AK169" s="333">
        <f t="shared" si="60"/>
        <v>0</v>
      </c>
      <c r="AM169" s="333">
        <f t="shared" si="72"/>
        <v>0</v>
      </c>
      <c r="AN169" s="341">
        <f t="shared" si="73"/>
        <v>0</v>
      </c>
      <c r="AO169" s="341">
        <f t="shared" si="74"/>
        <v>0</v>
      </c>
      <c r="AS169" s="341">
        <f>IF(I169="Reused from onsite",Y169+Z169,IF(I169="Refurbishment",Y169*(2/3),0))</f>
        <v>0</v>
      </c>
      <c r="AT169" s="341">
        <f>IF(I169="Reused from onsite",AC169,IF(I169="Refurbishment",0,0))</f>
        <v>0</v>
      </c>
      <c r="AU169" s="341">
        <f>IF(I169="Reused from onsite",AD169,IF(I169="Refurbishment",0,0))</f>
        <v>0</v>
      </c>
    </row>
    <row r="170" spans="2:47" s="334" customFormat="1" ht="12" customHeight="1" thickBot="1">
      <c r="H170" s="335"/>
      <c r="I170" s="329"/>
      <c r="J170" s="425"/>
      <c r="K170" s="426"/>
      <c r="L170" s="335"/>
      <c r="N170" s="620"/>
      <c r="O170" s="620"/>
      <c r="P170" s="392">
        <f t="shared" si="61"/>
        <v>0</v>
      </c>
      <c r="Q170" s="393"/>
      <c r="R170" s="410"/>
      <c r="S170" s="393"/>
      <c r="T170" s="393"/>
      <c r="U170" s="393"/>
      <c r="V170" s="621" t="s">
        <v>351</v>
      </c>
      <c r="W170" s="394" t="s">
        <v>566</v>
      </c>
      <c r="X170" s="333">
        <v>0</v>
      </c>
      <c r="Y170" s="333"/>
      <c r="Z170" s="333"/>
      <c r="AA170" s="395"/>
      <c r="AB170" s="333"/>
      <c r="AC170" s="333"/>
      <c r="AD170" s="333"/>
      <c r="AE170" s="333"/>
      <c r="AF170" s="333"/>
      <c r="AG170" s="333"/>
      <c r="AH170" s="333"/>
      <c r="AI170" s="333"/>
      <c r="AJ170" s="333"/>
      <c r="AK170" s="333"/>
      <c r="AL170" s="333"/>
      <c r="AM170" s="333"/>
      <c r="AN170" s="341"/>
      <c r="AO170" s="341"/>
      <c r="AP170" s="341"/>
      <c r="AQ170" s="341"/>
      <c r="AR170" s="341"/>
      <c r="AS170" s="341"/>
      <c r="AT170" s="341"/>
      <c r="AU170" s="341"/>
    </row>
    <row r="171" spans="2:47" ht="12" customHeight="1" thickBot="1">
      <c r="B171" s="520" t="s">
        <v>352</v>
      </c>
      <c r="C171" s="521"/>
      <c r="D171" s="462"/>
      <c r="E171" s="462"/>
      <c r="F171" s="462"/>
      <c r="G171" s="462"/>
      <c r="H171" s="463"/>
      <c r="I171" s="367" t="s">
        <v>250</v>
      </c>
      <c r="J171" s="1163" t="s">
        <v>251</v>
      </c>
      <c r="K171" s="1150"/>
      <c r="L171" s="367" t="s">
        <v>244</v>
      </c>
      <c r="M171" s="368" t="s">
        <v>252</v>
      </c>
      <c r="N171" s="369" t="s">
        <v>253</v>
      </c>
      <c r="O171" s="427" t="s">
        <v>254</v>
      </c>
      <c r="P171" s="392">
        <f t="shared" si="61"/>
        <v>0</v>
      </c>
      <c r="Q171" s="428"/>
      <c r="R171" s="410"/>
      <c r="S171" s="428"/>
      <c r="T171" s="428"/>
      <c r="U171" s="428"/>
      <c r="V171" s="428"/>
      <c r="W171" s="394" t="s">
        <v>566</v>
      </c>
      <c r="X171" s="333">
        <v>0</v>
      </c>
      <c r="AA171" s="395"/>
    </row>
    <row r="172" spans="2:47" ht="12" customHeight="1" thickBot="1">
      <c r="B172" s="522" t="s">
        <v>245</v>
      </c>
      <c r="C172" s="523"/>
      <c r="D172" s="523"/>
      <c r="E172" s="334"/>
      <c r="F172" s="334"/>
      <c r="G172" s="598" t="s">
        <v>264</v>
      </c>
      <c r="H172" s="375" t="s">
        <v>265</v>
      </c>
      <c r="I172" s="526" t="s">
        <v>266</v>
      </c>
      <c r="J172" s="526" t="s">
        <v>266</v>
      </c>
      <c r="K172" s="375" t="s">
        <v>267</v>
      </c>
      <c r="L172" s="375" t="s">
        <v>266</v>
      </c>
      <c r="M172" s="378"/>
      <c r="N172" s="379"/>
      <c r="O172" s="436"/>
      <c r="P172" s="392">
        <f t="shared" si="61"/>
        <v>0</v>
      </c>
      <c r="Q172" s="393"/>
      <c r="R172" s="410"/>
      <c r="S172" s="393"/>
      <c r="T172" s="393"/>
      <c r="U172" s="393"/>
      <c r="V172" s="393"/>
      <c r="W172" s="394">
        <v>0</v>
      </c>
      <c r="X172" s="333">
        <v>0</v>
      </c>
      <c r="AA172" s="395"/>
    </row>
    <row r="173" spans="2:47" ht="12" customHeight="1">
      <c r="B173" s="1245" t="s">
        <v>353</v>
      </c>
      <c r="C173" s="1246"/>
      <c r="D173" s="1247"/>
      <c r="E173" s="1247"/>
      <c r="F173" s="1248"/>
      <c r="G173" s="470">
        <v>60</v>
      </c>
      <c r="H173" s="384" t="str">
        <f t="shared" si="70"/>
        <v>m</v>
      </c>
      <c r="I173" s="385" t="s">
        <v>279</v>
      </c>
      <c r="J173" s="386" t="s">
        <v>354</v>
      </c>
      <c r="K173" s="387"/>
      <c r="L173" s="388" t="s">
        <v>355</v>
      </c>
      <c r="M173" s="389"/>
      <c r="N173" s="390">
        <f t="shared" ref="N173:O178" si="75">AJ173</f>
        <v>6085.7142857142862</v>
      </c>
      <c r="O173" s="611">
        <f t="shared" si="75"/>
        <v>0</v>
      </c>
      <c r="P173" s="392" t="s">
        <v>54</v>
      </c>
      <c r="Q173" s="393">
        <v>3</v>
      </c>
      <c r="R173" s="410"/>
      <c r="S173" s="393"/>
      <c r="T173" s="393"/>
      <c r="U173" s="393"/>
      <c r="V173" s="393"/>
      <c r="W173" s="394" t="s">
        <v>582</v>
      </c>
      <c r="X173" s="333">
        <v>11</v>
      </c>
      <c r="Y173" s="333">
        <v>6085.7142857142862</v>
      </c>
      <c r="Z173" s="333">
        <v>0</v>
      </c>
      <c r="AA173" s="395">
        <v>0</v>
      </c>
      <c r="AB173" s="333" t="s">
        <v>354</v>
      </c>
      <c r="AC173" s="333">
        <v>0</v>
      </c>
      <c r="AD173" s="333">
        <v>0</v>
      </c>
      <c r="AG173" s="396">
        <v>8.2717799999999994E-3</v>
      </c>
      <c r="AH173" s="396">
        <v>0</v>
      </c>
      <c r="AI173" s="333">
        <f t="shared" ref="AI173:AI178" si="76">Y173+Z173+AC173+AD173</f>
        <v>6085.7142857142862</v>
      </c>
      <c r="AJ173" s="333">
        <f t="shared" si="59"/>
        <v>6085.7142857142862</v>
      </c>
      <c r="AK173" s="333">
        <f t="shared" si="60"/>
        <v>0</v>
      </c>
      <c r="AM173" s="333">
        <f t="shared" ref="AM173:AM178" si="77">IF(OR(I173="New",I173="",I173="--Source--"),Y173+Z173,IF(I173="Refurbishment",Y173*(1/3),0))</f>
        <v>6085.7142857142862</v>
      </c>
      <c r="AN173" s="341">
        <f t="shared" ref="AN173:AN178" si="78">IF(OR(I173="New",I173="",I173="--Source--"),AC173,IF(I173="Refurbishment",AC173,0))</f>
        <v>0</v>
      </c>
      <c r="AO173" s="341">
        <f t="shared" ref="AO173:AO178" si="79">IF(OR(I173="New",I173="",I173="--Source--"),AD173,IF(I173="Refurbishment",AD173,0))</f>
        <v>0</v>
      </c>
      <c r="AS173" s="341">
        <f t="shared" ref="AS173:AS178" si="80">IF(I173="Reused from onsite",Y173+Z173,IF(I173="Refurbishment",Y173*(2/3),0))</f>
        <v>0</v>
      </c>
      <c r="AT173" s="341">
        <f t="shared" ref="AT173:AT178" si="81">IF(I173="Reused from onsite",AC173,IF(I173="Refurbishment",0,0))</f>
        <v>0</v>
      </c>
      <c r="AU173" s="341">
        <f t="shared" ref="AU173:AU178" si="82">IF(I173="Reused from onsite",AD173,IF(I173="Refurbishment",0,0))</f>
        <v>0</v>
      </c>
    </row>
    <row r="174" spans="2:47" ht="12" hidden="1" customHeight="1" thickBot="1">
      <c r="B174" s="1229" t="s">
        <v>356</v>
      </c>
      <c r="C174" s="1230"/>
      <c r="D174" s="1231"/>
      <c r="E174" s="1231"/>
      <c r="F174" s="1232"/>
      <c r="G174" s="475"/>
      <c r="H174" s="399" t="str">
        <f t="shared" si="70"/>
        <v>n</v>
      </c>
      <c r="I174" s="622" t="s">
        <v>295</v>
      </c>
      <c r="J174" s="401" t="s">
        <v>280</v>
      </c>
      <c r="K174" s="505"/>
      <c r="L174" s="403" t="s">
        <v>281</v>
      </c>
      <c r="M174" s="408"/>
      <c r="N174" s="390">
        <f t="shared" si="75"/>
        <v>0</v>
      </c>
      <c r="O174" s="406">
        <f t="shared" si="75"/>
        <v>0</v>
      </c>
      <c r="P174" s="392">
        <f t="shared" si="61"/>
        <v>0</v>
      </c>
      <c r="Q174" s="393"/>
      <c r="R174" s="410"/>
      <c r="S174" s="393"/>
      <c r="T174" s="393"/>
      <c r="U174" s="393"/>
      <c r="V174" s="393"/>
      <c r="W174" s="394" t="s">
        <v>566</v>
      </c>
      <c r="X174" s="333">
        <v>0</v>
      </c>
      <c r="Y174" s="333">
        <v>0</v>
      </c>
      <c r="Z174" s="333">
        <v>0</v>
      </c>
      <c r="AA174" s="395">
        <v>0</v>
      </c>
      <c r="AB174" s="333" t="s">
        <v>354</v>
      </c>
      <c r="AC174" s="333">
        <v>0</v>
      </c>
      <c r="AD174" s="333">
        <v>0</v>
      </c>
      <c r="AG174" s="396">
        <v>0</v>
      </c>
      <c r="AH174" s="396">
        <v>0</v>
      </c>
      <c r="AI174" s="333">
        <f t="shared" si="76"/>
        <v>0</v>
      </c>
      <c r="AJ174" s="333">
        <f t="shared" si="59"/>
        <v>0</v>
      </c>
      <c r="AK174" s="333">
        <f t="shared" si="60"/>
        <v>0</v>
      </c>
      <c r="AM174" s="333">
        <f t="shared" si="77"/>
        <v>0</v>
      </c>
      <c r="AN174" s="341">
        <f t="shared" si="78"/>
        <v>0</v>
      </c>
      <c r="AO174" s="341">
        <f t="shared" si="79"/>
        <v>0</v>
      </c>
      <c r="AS174" s="341">
        <f t="shared" si="80"/>
        <v>0</v>
      </c>
      <c r="AT174" s="341">
        <f t="shared" si="81"/>
        <v>0</v>
      </c>
      <c r="AU174" s="341">
        <f t="shared" si="82"/>
        <v>0</v>
      </c>
    </row>
    <row r="175" spans="2:47" ht="12" hidden="1" customHeight="1" thickBot="1">
      <c r="B175" s="1229" t="s">
        <v>356</v>
      </c>
      <c r="C175" s="1230"/>
      <c r="D175" s="1231"/>
      <c r="E175" s="1231"/>
      <c r="F175" s="1232"/>
      <c r="G175" s="475"/>
      <c r="H175" s="399" t="str">
        <f t="shared" si="70"/>
        <v>n</v>
      </c>
      <c r="I175" s="622" t="s">
        <v>295</v>
      </c>
      <c r="J175" s="401" t="s">
        <v>280</v>
      </c>
      <c r="K175" s="505"/>
      <c r="L175" s="403" t="s">
        <v>281</v>
      </c>
      <c r="M175" s="408"/>
      <c r="N175" s="390">
        <f t="shared" si="75"/>
        <v>0</v>
      </c>
      <c r="O175" s="406">
        <f t="shared" si="75"/>
        <v>0</v>
      </c>
      <c r="P175" s="392">
        <f t="shared" si="61"/>
        <v>0</v>
      </c>
      <c r="Q175" s="393"/>
      <c r="R175" s="410"/>
      <c r="S175" s="393"/>
      <c r="T175" s="393"/>
      <c r="U175" s="393"/>
      <c r="V175" s="393"/>
      <c r="W175" s="394" t="s">
        <v>566</v>
      </c>
      <c r="X175" s="333">
        <v>0</v>
      </c>
      <c r="Y175" s="333">
        <v>0</v>
      </c>
      <c r="Z175" s="333">
        <v>0</v>
      </c>
      <c r="AA175" s="395">
        <v>0</v>
      </c>
      <c r="AB175" s="333" t="s">
        <v>354</v>
      </c>
      <c r="AC175" s="333">
        <v>0</v>
      </c>
      <c r="AD175" s="333">
        <v>0</v>
      </c>
      <c r="AG175" s="396">
        <v>0</v>
      </c>
      <c r="AH175" s="396">
        <v>0</v>
      </c>
      <c r="AI175" s="333">
        <f t="shared" si="76"/>
        <v>0</v>
      </c>
      <c r="AJ175" s="333">
        <f t="shared" si="59"/>
        <v>0</v>
      </c>
      <c r="AK175" s="333">
        <f t="shared" si="60"/>
        <v>0</v>
      </c>
      <c r="AM175" s="333">
        <f t="shared" si="77"/>
        <v>0</v>
      </c>
      <c r="AN175" s="341">
        <f t="shared" si="78"/>
        <v>0</v>
      </c>
      <c r="AO175" s="341">
        <f t="shared" si="79"/>
        <v>0</v>
      </c>
      <c r="AS175" s="341">
        <f t="shared" si="80"/>
        <v>0</v>
      </c>
      <c r="AT175" s="341">
        <f t="shared" si="81"/>
        <v>0</v>
      </c>
      <c r="AU175" s="341">
        <f t="shared" si="82"/>
        <v>0</v>
      </c>
    </row>
    <row r="176" spans="2:47" ht="12" hidden="1" customHeight="1" thickBot="1">
      <c r="B176" s="1229" t="s">
        <v>356</v>
      </c>
      <c r="C176" s="1230"/>
      <c r="D176" s="1231"/>
      <c r="E176" s="1231"/>
      <c r="F176" s="1232"/>
      <c r="G176" s="475"/>
      <c r="H176" s="399" t="str">
        <f t="shared" si="70"/>
        <v>n</v>
      </c>
      <c r="I176" s="622" t="s">
        <v>295</v>
      </c>
      <c r="J176" s="401" t="s">
        <v>280</v>
      </c>
      <c r="K176" s="505"/>
      <c r="L176" s="403" t="s">
        <v>281</v>
      </c>
      <c r="M176" s="408"/>
      <c r="N176" s="390">
        <f t="shared" si="75"/>
        <v>0</v>
      </c>
      <c r="O176" s="406">
        <f t="shared" si="75"/>
        <v>0</v>
      </c>
      <c r="P176" s="392">
        <f t="shared" si="61"/>
        <v>0</v>
      </c>
      <c r="Q176" s="393"/>
      <c r="R176" s="410"/>
      <c r="S176" s="393"/>
      <c r="T176" s="393"/>
      <c r="U176" s="393"/>
      <c r="V176" s="393"/>
      <c r="W176" s="394" t="s">
        <v>566</v>
      </c>
      <c r="X176" s="333">
        <v>0</v>
      </c>
      <c r="Y176" s="333">
        <v>0</v>
      </c>
      <c r="Z176" s="333">
        <v>0</v>
      </c>
      <c r="AA176" s="395">
        <v>0</v>
      </c>
      <c r="AB176" s="333" t="s">
        <v>354</v>
      </c>
      <c r="AC176" s="333">
        <v>0</v>
      </c>
      <c r="AD176" s="333">
        <v>0</v>
      </c>
      <c r="AG176" s="396">
        <v>0</v>
      </c>
      <c r="AH176" s="396">
        <v>0</v>
      </c>
      <c r="AI176" s="333">
        <f t="shared" si="76"/>
        <v>0</v>
      </c>
      <c r="AJ176" s="333">
        <f t="shared" si="59"/>
        <v>0</v>
      </c>
      <c r="AK176" s="333">
        <f t="shared" si="60"/>
        <v>0</v>
      </c>
      <c r="AM176" s="333">
        <f t="shared" si="77"/>
        <v>0</v>
      </c>
      <c r="AN176" s="341">
        <f t="shared" si="78"/>
        <v>0</v>
      </c>
      <c r="AO176" s="341">
        <f t="shared" si="79"/>
        <v>0</v>
      </c>
      <c r="AS176" s="341">
        <f t="shared" si="80"/>
        <v>0</v>
      </c>
      <c r="AT176" s="341">
        <f t="shared" si="81"/>
        <v>0</v>
      </c>
      <c r="AU176" s="341">
        <f t="shared" si="82"/>
        <v>0</v>
      </c>
    </row>
    <row r="177" spans="1:47" ht="12" hidden="1" customHeight="1" thickBot="1">
      <c r="B177" s="1229" t="s">
        <v>356</v>
      </c>
      <c r="C177" s="1230"/>
      <c r="D177" s="1231"/>
      <c r="E177" s="1231"/>
      <c r="F177" s="1232"/>
      <c r="G177" s="475"/>
      <c r="H177" s="399" t="str">
        <f t="shared" si="70"/>
        <v>n</v>
      </c>
      <c r="I177" s="622" t="s">
        <v>295</v>
      </c>
      <c r="J177" s="401" t="s">
        <v>280</v>
      </c>
      <c r="K177" s="505"/>
      <c r="L177" s="403" t="s">
        <v>281</v>
      </c>
      <c r="M177" s="408"/>
      <c r="N177" s="390">
        <f t="shared" si="75"/>
        <v>0</v>
      </c>
      <c r="O177" s="406">
        <f t="shared" si="75"/>
        <v>0</v>
      </c>
      <c r="P177" s="392">
        <f t="shared" si="61"/>
        <v>0</v>
      </c>
      <c r="Q177" s="393"/>
      <c r="R177" s="410"/>
      <c r="S177" s="393"/>
      <c r="T177" s="393"/>
      <c r="U177" s="393"/>
      <c r="V177" s="393"/>
      <c r="W177" s="394" t="s">
        <v>566</v>
      </c>
      <c r="X177" s="333">
        <v>0</v>
      </c>
      <c r="Y177" s="333">
        <v>0</v>
      </c>
      <c r="Z177" s="333">
        <v>0</v>
      </c>
      <c r="AA177" s="395">
        <v>0</v>
      </c>
      <c r="AB177" s="333" t="s">
        <v>354</v>
      </c>
      <c r="AC177" s="333">
        <v>0</v>
      </c>
      <c r="AD177" s="333">
        <v>0</v>
      </c>
      <c r="AG177" s="396">
        <v>0</v>
      </c>
      <c r="AH177" s="396">
        <v>0</v>
      </c>
      <c r="AI177" s="333">
        <f t="shared" si="76"/>
        <v>0</v>
      </c>
      <c r="AJ177" s="333">
        <f t="shared" si="59"/>
        <v>0</v>
      </c>
      <c r="AK177" s="333">
        <f t="shared" si="60"/>
        <v>0</v>
      </c>
      <c r="AM177" s="333">
        <f t="shared" si="77"/>
        <v>0</v>
      </c>
      <c r="AN177" s="341">
        <f t="shared" si="78"/>
        <v>0</v>
      </c>
      <c r="AO177" s="341">
        <f t="shared" si="79"/>
        <v>0</v>
      </c>
      <c r="AS177" s="341">
        <f t="shared" si="80"/>
        <v>0</v>
      </c>
      <c r="AT177" s="341">
        <f t="shared" si="81"/>
        <v>0</v>
      </c>
      <c r="AU177" s="341">
        <f t="shared" si="82"/>
        <v>0</v>
      </c>
    </row>
    <row r="178" spans="1:47" ht="12" hidden="1" customHeight="1" thickBot="1">
      <c r="B178" s="1233" t="s">
        <v>356</v>
      </c>
      <c r="C178" s="1234"/>
      <c r="D178" s="1235"/>
      <c r="E178" s="1235"/>
      <c r="F178" s="1236"/>
      <c r="G178" s="509"/>
      <c r="H178" s="413" t="str">
        <f t="shared" si="70"/>
        <v>n</v>
      </c>
      <c r="I178" s="623" t="s">
        <v>295</v>
      </c>
      <c r="J178" s="415" t="s">
        <v>280</v>
      </c>
      <c r="K178" s="512"/>
      <c r="L178" s="417" t="s">
        <v>281</v>
      </c>
      <c r="M178" s="418"/>
      <c r="N178" s="515">
        <f t="shared" si="75"/>
        <v>0</v>
      </c>
      <c r="O178" s="406">
        <f t="shared" si="75"/>
        <v>0</v>
      </c>
      <c r="P178" s="392">
        <f t="shared" si="61"/>
        <v>0</v>
      </c>
      <c r="Q178" s="393"/>
      <c r="R178" s="410"/>
      <c r="S178" s="393"/>
      <c r="T178" s="393"/>
      <c r="U178" s="393"/>
      <c r="V178" s="393"/>
      <c r="W178" s="394" t="s">
        <v>566</v>
      </c>
      <c r="X178" s="333">
        <v>0</v>
      </c>
      <c r="Y178" s="333">
        <v>0</v>
      </c>
      <c r="Z178" s="333">
        <v>0</v>
      </c>
      <c r="AA178" s="395">
        <v>0</v>
      </c>
      <c r="AB178" s="333" t="s">
        <v>354</v>
      </c>
      <c r="AC178" s="333">
        <v>0</v>
      </c>
      <c r="AD178" s="333">
        <v>0</v>
      </c>
      <c r="AG178" s="396">
        <v>0</v>
      </c>
      <c r="AH178" s="396">
        <v>0</v>
      </c>
      <c r="AI178" s="333">
        <f t="shared" si="76"/>
        <v>0</v>
      </c>
      <c r="AJ178" s="333">
        <f t="shared" si="59"/>
        <v>0</v>
      </c>
      <c r="AK178" s="333">
        <f t="shared" si="60"/>
        <v>0</v>
      </c>
      <c r="AM178" s="333">
        <f t="shared" si="77"/>
        <v>0</v>
      </c>
      <c r="AN178" s="341">
        <f t="shared" si="78"/>
        <v>0</v>
      </c>
      <c r="AO178" s="341">
        <f t="shared" si="79"/>
        <v>0</v>
      </c>
      <c r="AS178" s="341">
        <f t="shared" si="80"/>
        <v>0</v>
      </c>
      <c r="AT178" s="341">
        <f t="shared" si="81"/>
        <v>0</v>
      </c>
      <c r="AU178" s="341">
        <f t="shared" si="82"/>
        <v>0</v>
      </c>
    </row>
    <row r="179" spans="1:47" s="334" customFormat="1" ht="12" customHeight="1">
      <c r="D179" s="523"/>
      <c r="J179" s="424"/>
      <c r="K179" s="426"/>
      <c r="L179" s="518"/>
      <c r="N179" s="519"/>
      <c r="O179" s="519"/>
      <c r="P179" s="392">
        <f t="shared" si="61"/>
        <v>0</v>
      </c>
      <c r="Q179" s="393"/>
      <c r="R179" s="410"/>
      <c r="S179" s="393"/>
      <c r="T179" s="393"/>
      <c r="U179" s="393"/>
      <c r="V179" s="393"/>
      <c r="W179" s="394" t="s">
        <v>566</v>
      </c>
      <c r="AA179" s="466"/>
      <c r="AC179" s="333"/>
      <c r="AJ179" s="333"/>
      <c r="AK179" s="333"/>
      <c r="AM179" s="333"/>
      <c r="AN179" s="341"/>
      <c r="AO179" s="341"/>
      <c r="AP179" s="341"/>
      <c r="AQ179" s="341"/>
      <c r="AR179" s="341"/>
      <c r="AS179" s="341"/>
      <c r="AT179" s="341"/>
      <c r="AU179" s="341"/>
    </row>
    <row r="180" spans="1:47" ht="12" hidden="1" customHeight="1" thickBot="1">
      <c r="B180" s="520" t="s">
        <v>357</v>
      </c>
      <c r="C180" s="521"/>
      <c r="D180" s="462"/>
      <c r="E180" s="462"/>
      <c r="F180" s="462"/>
      <c r="G180" s="462"/>
      <c r="H180" s="463"/>
      <c r="I180" s="367" t="s">
        <v>250</v>
      </c>
      <c r="J180" s="1163" t="s">
        <v>251</v>
      </c>
      <c r="K180" s="1150"/>
      <c r="L180" s="367" t="s">
        <v>244</v>
      </c>
      <c r="M180" s="368" t="s">
        <v>252</v>
      </c>
      <c r="N180" s="369" t="s">
        <v>253</v>
      </c>
      <c r="O180" s="427" t="s">
        <v>254</v>
      </c>
      <c r="P180" s="392">
        <f t="shared" si="61"/>
        <v>0</v>
      </c>
      <c r="Q180" s="428"/>
      <c r="R180" s="410"/>
      <c r="S180" s="428"/>
      <c r="T180" s="428"/>
      <c r="U180" s="428"/>
      <c r="V180" s="428"/>
      <c r="W180" s="394" t="s">
        <v>566</v>
      </c>
      <c r="AA180" s="395"/>
    </row>
    <row r="181" spans="1:47" ht="12" hidden="1" customHeight="1" thickBot="1">
      <c r="B181" s="522" t="s">
        <v>245</v>
      </c>
      <c r="C181" s="523"/>
      <c r="D181" s="523" t="s">
        <v>320</v>
      </c>
      <c r="E181" s="334"/>
      <c r="F181" s="334"/>
      <c r="G181" s="524" t="s">
        <v>264</v>
      </c>
      <c r="H181" s="525" t="s">
        <v>265</v>
      </c>
      <c r="I181" s="526" t="s">
        <v>266</v>
      </c>
      <c r="J181" s="526" t="s">
        <v>266</v>
      </c>
      <c r="K181" s="375" t="s">
        <v>267</v>
      </c>
      <c r="L181" s="375" t="s">
        <v>266</v>
      </c>
      <c r="M181" s="378"/>
      <c r="N181" s="578"/>
      <c r="O181" s="380"/>
      <c r="P181" s="392">
        <f t="shared" si="61"/>
        <v>0</v>
      </c>
      <c r="Q181" s="393"/>
      <c r="R181" s="410"/>
      <c r="S181" s="393"/>
      <c r="T181" s="393"/>
      <c r="U181" s="393"/>
      <c r="V181" s="393"/>
      <c r="W181" s="394">
        <v>0</v>
      </c>
      <c r="AA181" s="395"/>
    </row>
    <row r="182" spans="1:47" customFormat="1" ht="12" hidden="1" customHeight="1" thickBot="1">
      <c r="A182" s="329"/>
      <c r="B182" s="624" t="s">
        <v>358</v>
      </c>
      <c r="C182" s="434"/>
      <c r="D182" s="434" t="s">
        <v>359</v>
      </c>
      <c r="E182" s="434"/>
      <c r="F182" s="434"/>
      <c r="G182" s="625"/>
      <c r="H182" s="471" t="s">
        <v>562</v>
      </c>
      <c r="I182" s="500" t="s">
        <v>279</v>
      </c>
      <c r="J182" s="386" t="s">
        <v>280</v>
      </c>
      <c r="K182" s="472"/>
      <c r="L182" s="388" t="s">
        <v>281</v>
      </c>
      <c r="M182" s="389"/>
      <c r="N182" s="539">
        <f t="shared" ref="N182:O199" si="83">AJ182</f>
        <v>0</v>
      </c>
      <c r="O182" s="391">
        <f t="shared" si="83"/>
        <v>0</v>
      </c>
      <c r="P182" s="392">
        <f t="shared" si="61"/>
        <v>0</v>
      </c>
      <c r="Q182" s="393"/>
      <c r="R182" s="410"/>
      <c r="S182" s="393"/>
      <c r="T182" s="393"/>
      <c r="U182" s="393"/>
      <c r="V182" s="393"/>
      <c r="W182" s="394" t="s">
        <v>583</v>
      </c>
      <c r="X182" s="333">
        <v>74773</v>
      </c>
      <c r="Y182" s="333">
        <v>0</v>
      </c>
      <c r="Z182" s="333">
        <v>0</v>
      </c>
      <c r="AA182" s="395">
        <v>0</v>
      </c>
      <c r="AB182" s="333" t="s">
        <v>354</v>
      </c>
      <c r="AC182" s="333">
        <v>0</v>
      </c>
      <c r="AD182" s="333">
        <v>0</v>
      </c>
      <c r="AE182" s="333"/>
      <c r="AF182" s="333"/>
      <c r="AG182" s="396">
        <v>0</v>
      </c>
      <c r="AH182" s="396">
        <v>0</v>
      </c>
      <c r="AI182" s="333">
        <f t="shared" ref="AI182:AI199" si="84">Y182+Z182+AC182+AD182</f>
        <v>0</v>
      </c>
      <c r="AJ182" s="333">
        <f t="shared" si="59"/>
        <v>0</v>
      </c>
      <c r="AK182" s="333">
        <f t="shared" si="60"/>
        <v>0</v>
      </c>
      <c r="AL182" s="333"/>
      <c r="AM182" s="333">
        <f t="shared" ref="AM182:AM200" si="85">IF(OR(I182="New",I182="",I182="--Source--"),Y182+Z182,IF(I182="Refurbishment",Y182*(1/3),0))</f>
        <v>0</v>
      </c>
      <c r="AN182" s="341">
        <f t="shared" ref="AN182:AN200" si="86">IF(OR(I182="New",I182="",I182="--Source--"),AC182,IF(I182="Refurbishment",AC182,0))</f>
        <v>0</v>
      </c>
      <c r="AO182" s="341">
        <f t="shared" ref="AO182:AO200" si="87">IF(OR(I182="New",I182="",I182="--Source--"),AD182,IF(I182="Refurbishment",AD182,0))</f>
        <v>0</v>
      </c>
      <c r="AP182" s="341"/>
      <c r="AQ182" s="341"/>
      <c r="AR182" s="341"/>
      <c r="AS182" s="341">
        <f t="shared" ref="AS182:AS200" si="88">IF(I182="Reused from onsite",Y182+Z182,IF(I182="Refurbishment",Y182*(2/3),0))</f>
        <v>0</v>
      </c>
      <c r="AT182" s="341">
        <f t="shared" ref="AT182:AT200" si="89">IF(I182="Reused from onsite",AC182,IF(I182="Refurbishment",0,0))</f>
        <v>0</v>
      </c>
      <c r="AU182" s="341">
        <f t="shared" ref="AU182:AU200" si="90">IF(I182="Reused from onsite",AD182,IF(I182="Refurbishment",0,0))</f>
        <v>0</v>
      </c>
    </row>
    <row r="183" spans="1:47" customFormat="1" ht="12" hidden="1" customHeight="1" thickBot="1">
      <c r="A183" s="329"/>
      <c r="B183" s="626"/>
      <c r="C183" s="455"/>
      <c r="D183" s="455" t="s">
        <v>360</v>
      </c>
      <c r="E183" s="455"/>
      <c r="F183" s="455"/>
      <c r="G183" s="627"/>
      <c r="H183" s="510" t="s">
        <v>562</v>
      </c>
      <c r="I183" s="504" t="s">
        <v>279</v>
      </c>
      <c r="J183" s="415" t="s">
        <v>280</v>
      </c>
      <c r="K183" s="592"/>
      <c r="L183" s="417" t="s">
        <v>314</v>
      </c>
      <c r="M183" s="418"/>
      <c r="N183" s="419">
        <f t="shared" si="83"/>
        <v>0</v>
      </c>
      <c r="O183" s="420">
        <f t="shared" si="83"/>
        <v>0</v>
      </c>
      <c r="P183" s="392">
        <f t="shared" si="61"/>
        <v>0</v>
      </c>
      <c r="Q183" s="393"/>
      <c r="R183" s="410"/>
      <c r="S183" s="393"/>
      <c r="T183" s="393"/>
      <c r="U183" s="393"/>
      <c r="V183" s="393"/>
      <c r="W183" s="394" t="s">
        <v>566</v>
      </c>
      <c r="X183" s="333">
        <v>0</v>
      </c>
      <c r="Y183" s="333">
        <v>0</v>
      </c>
      <c r="Z183" s="333">
        <v>0</v>
      </c>
      <c r="AA183" s="395">
        <v>0</v>
      </c>
      <c r="AB183" s="333" t="s">
        <v>354</v>
      </c>
      <c r="AC183" s="333">
        <v>0</v>
      </c>
      <c r="AD183" s="333">
        <v>0</v>
      </c>
      <c r="AE183" s="333"/>
      <c r="AF183" s="333"/>
      <c r="AG183" s="396">
        <v>0</v>
      </c>
      <c r="AH183" s="396">
        <v>0</v>
      </c>
      <c r="AI183" s="333">
        <f t="shared" si="84"/>
        <v>0</v>
      </c>
      <c r="AJ183" s="333">
        <f t="shared" si="59"/>
        <v>0</v>
      </c>
      <c r="AK183" s="333">
        <f t="shared" si="60"/>
        <v>0</v>
      </c>
      <c r="AL183" s="333"/>
      <c r="AM183" s="333">
        <f t="shared" si="85"/>
        <v>0</v>
      </c>
      <c r="AN183" s="341">
        <f t="shared" si="86"/>
        <v>0</v>
      </c>
      <c r="AO183" s="341">
        <f t="shared" si="87"/>
        <v>0</v>
      </c>
      <c r="AP183" s="341"/>
      <c r="AQ183" s="341"/>
      <c r="AR183" s="341"/>
      <c r="AS183" s="341">
        <f t="shared" si="88"/>
        <v>0</v>
      </c>
      <c r="AT183" s="341">
        <f t="shared" si="89"/>
        <v>0</v>
      </c>
      <c r="AU183" s="341">
        <f t="shared" si="90"/>
        <v>0</v>
      </c>
    </row>
    <row r="184" spans="1:47" customFormat="1" ht="12" hidden="1" customHeight="1" thickBot="1">
      <c r="A184" s="329"/>
      <c r="B184" s="624" t="s">
        <v>361</v>
      </c>
      <c r="C184" s="434"/>
      <c r="D184" s="434" t="s">
        <v>359</v>
      </c>
      <c r="E184" s="434"/>
      <c r="F184" s="434"/>
      <c r="G184" s="625"/>
      <c r="H184" s="471" t="s">
        <v>562</v>
      </c>
      <c r="I184" s="500" t="s">
        <v>279</v>
      </c>
      <c r="J184" s="386" t="s">
        <v>280</v>
      </c>
      <c r="K184" s="472"/>
      <c r="L184" s="388" t="s">
        <v>281</v>
      </c>
      <c r="M184" s="628"/>
      <c r="N184" s="390">
        <f t="shared" si="83"/>
        <v>0</v>
      </c>
      <c r="O184" s="611">
        <f t="shared" si="83"/>
        <v>0</v>
      </c>
      <c r="P184" s="392">
        <f t="shared" si="61"/>
        <v>0</v>
      </c>
      <c r="Q184" s="393"/>
      <c r="R184" s="410"/>
      <c r="S184" s="393"/>
      <c r="T184" s="393"/>
      <c r="U184" s="393"/>
      <c r="V184" s="393"/>
      <c r="W184" s="394" t="s">
        <v>584</v>
      </c>
      <c r="X184" s="333">
        <v>21870.48</v>
      </c>
      <c r="Y184" s="333">
        <v>0</v>
      </c>
      <c r="Z184" s="333">
        <v>0</v>
      </c>
      <c r="AA184" s="395">
        <v>0</v>
      </c>
      <c r="AB184" s="333" t="s">
        <v>354</v>
      </c>
      <c r="AC184" s="333">
        <v>0</v>
      </c>
      <c r="AD184" s="333">
        <v>0</v>
      </c>
      <c r="AE184" s="333"/>
      <c r="AF184" s="333"/>
      <c r="AG184" s="396">
        <v>0</v>
      </c>
      <c r="AH184" s="396">
        <v>0</v>
      </c>
      <c r="AI184" s="333">
        <f t="shared" si="84"/>
        <v>0</v>
      </c>
      <c r="AJ184" s="333">
        <f t="shared" si="59"/>
        <v>0</v>
      </c>
      <c r="AK184" s="333">
        <f t="shared" si="60"/>
        <v>0</v>
      </c>
      <c r="AL184" s="333"/>
      <c r="AM184" s="333">
        <f t="shared" si="85"/>
        <v>0</v>
      </c>
      <c r="AN184" s="341">
        <f t="shared" si="86"/>
        <v>0</v>
      </c>
      <c r="AO184" s="341">
        <f t="shared" si="87"/>
        <v>0</v>
      </c>
      <c r="AP184" s="341"/>
      <c r="AQ184" s="341"/>
      <c r="AR184" s="341"/>
      <c r="AS184" s="341">
        <f t="shared" si="88"/>
        <v>0</v>
      </c>
      <c r="AT184" s="341">
        <f t="shared" si="89"/>
        <v>0</v>
      </c>
      <c r="AU184" s="341">
        <f t="shared" si="90"/>
        <v>0</v>
      </c>
    </row>
    <row r="185" spans="1:47" customFormat="1" ht="12" hidden="1" customHeight="1" thickBot="1">
      <c r="A185" s="329"/>
      <c r="B185" s="626"/>
      <c r="C185" s="455"/>
      <c r="D185" s="455" t="s">
        <v>360</v>
      </c>
      <c r="E185" s="455"/>
      <c r="F185" s="455"/>
      <c r="G185" s="627"/>
      <c r="H185" s="510" t="s">
        <v>562</v>
      </c>
      <c r="I185" s="504" t="s">
        <v>279</v>
      </c>
      <c r="J185" s="415" t="s">
        <v>280</v>
      </c>
      <c r="K185" s="592"/>
      <c r="L185" s="417" t="s">
        <v>314</v>
      </c>
      <c r="M185" s="488"/>
      <c r="N185" s="629">
        <f t="shared" si="83"/>
        <v>0</v>
      </c>
      <c r="O185" s="489">
        <f t="shared" si="83"/>
        <v>0</v>
      </c>
      <c r="P185" s="392">
        <f t="shared" si="61"/>
        <v>0</v>
      </c>
      <c r="Q185" s="393"/>
      <c r="R185" s="410"/>
      <c r="S185" s="393"/>
      <c r="T185" s="393"/>
      <c r="U185" s="393"/>
      <c r="V185" s="393"/>
      <c r="W185" s="394" t="s">
        <v>566</v>
      </c>
      <c r="X185" s="333">
        <v>0</v>
      </c>
      <c r="Y185" s="333">
        <v>0</v>
      </c>
      <c r="Z185" s="333">
        <v>0</v>
      </c>
      <c r="AA185" s="395">
        <v>0</v>
      </c>
      <c r="AB185" s="333" t="s">
        <v>354</v>
      </c>
      <c r="AC185" s="333">
        <v>0</v>
      </c>
      <c r="AD185" s="333">
        <v>0</v>
      </c>
      <c r="AE185" s="333"/>
      <c r="AF185" s="333"/>
      <c r="AG185" s="396">
        <v>0</v>
      </c>
      <c r="AH185" s="396">
        <v>0</v>
      </c>
      <c r="AI185" s="333">
        <f t="shared" si="84"/>
        <v>0</v>
      </c>
      <c r="AJ185" s="333">
        <f t="shared" si="59"/>
        <v>0</v>
      </c>
      <c r="AK185" s="333">
        <f t="shared" si="60"/>
        <v>0</v>
      </c>
      <c r="AL185" s="333"/>
      <c r="AM185" s="333">
        <f t="shared" si="85"/>
        <v>0</v>
      </c>
      <c r="AN185" s="341">
        <f t="shared" si="86"/>
        <v>0</v>
      </c>
      <c r="AO185" s="341">
        <f t="shared" si="87"/>
        <v>0</v>
      </c>
      <c r="AP185" s="341"/>
      <c r="AQ185" s="341"/>
      <c r="AR185" s="341"/>
      <c r="AS185" s="341">
        <f t="shared" si="88"/>
        <v>0</v>
      </c>
      <c r="AT185" s="341">
        <f t="shared" si="89"/>
        <v>0</v>
      </c>
      <c r="AU185" s="341">
        <f t="shared" si="90"/>
        <v>0</v>
      </c>
    </row>
    <row r="186" spans="1:47" customFormat="1" ht="12" hidden="1" customHeight="1" thickBot="1">
      <c r="A186" s="329"/>
      <c r="B186" s="624" t="s">
        <v>362</v>
      </c>
      <c r="C186" s="434"/>
      <c r="D186" s="434" t="s">
        <v>363</v>
      </c>
      <c r="E186" s="434"/>
      <c r="F186" s="434"/>
      <c r="G186" s="625"/>
      <c r="H186" s="471" t="s">
        <v>562</v>
      </c>
      <c r="I186" s="500" t="s">
        <v>279</v>
      </c>
      <c r="J186" s="386" t="s">
        <v>280</v>
      </c>
      <c r="K186" s="472"/>
      <c r="L186" s="630" t="s">
        <v>281</v>
      </c>
      <c r="M186" s="389"/>
      <c r="N186" s="539">
        <f t="shared" si="83"/>
        <v>0</v>
      </c>
      <c r="O186" s="391">
        <f t="shared" si="83"/>
        <v>0</v>
      </c>
      <c r="P186" s="392">
        <f t="shared" si="61"/>
        <v>0</v>
      </c>
      <c r="Q186" s="393"/>
      <c r="R186" s="410"/>
      <c r="S186" s="393"/>
      <c r="T186" s="393"/>
      <c r="U186" s="393"/>
      <c r="V186" s="393"/>
      <c r="W186" s="394" t="s">
        <v>566</v>
      </c>
      <c r="X186" s="333">
        <v>0</v>
      </c>
      <c r="Y186" s="333">
        <v>0</v>
      </c>
      <c r="Z186" s="333">
        <v>0</v>
      </c>
      <c r="AA186" s="395">
        <v>0</v>
      </c>
      <c r="AB186" s="333" t="s">
        <v>354</v>
      </c>
      <c r="AC186" s="333">
        <v>0</v>
      </c>
      <c r="AD186" s="333">
        <v>0</v>
      </c>
      <c r="AE186" s="333"/>
      <c r="AF186" s="333"/>
      <c r="AG186" s="396">
        <v>0</v>
      </c>
      <c r="AH186" s="396">
        <v>0</v>
      </c>
      <c r="AI186" s="333">
        <f t="shared" si="84"/>
        <v>0</v>
      </c>
      <c r="AJ186" s="333">
        <f t="shared" si="59"/>
        <v>0</v>
      </c>
      <c r="AK186" s="333">
        <f t="shared" si="60"/>
        <v>0</v>
      </c>
      <c r="AL186" s="333"/>
      <c r="AM186" s="333">
        <f t="shared" si="85"/>
        <v>0</v>
      </c>
      <c r="AN186" s="341">
        <f t="shared" si="86"/>
        <v>0</v>
      </c>
      <c r="AO186" s="341">
        <f t="shared" si="87"/>
        <v>0</v>
      </c>
      <c r="AP186" s="341"/>
      <c r="AQ186" s="341"/>
      <c r="AR186" s="341"/>
      <c r="AS186" s="341">
        <f t="shared" si="88"/>
        <v>0</v>
      </c>
      <c r="AT186" s="341">
        <f t="shared" si="89"/>
        <v>0</v>
      </c>
      <c r="AU186" s="341">
        <f t="shared" si="90"/>
        <v>0</v>
      </c>
    </row>
    <row r="187" spans="1:47" customFormat="1" ht="12" hidden="1" customHeight="1" thickBot="1">
      <c r="A187" s="329"/>
      <c r="B187" s="626"/>
      <c r="C187" s="455"/>
      <c r="D187" s="455" t="s">
        <v>360</v>
      </c>
      <c r="E187" s="455"/>
      <c r="F187" s="455"/>
      <c r="G187" s="627"/>
      <c r="H187" s="510" t="s">
        <v>562</v>
      </c>
      <c r="I187" s="504" t="s">
        <v>279</v>
      </c>
      <c r="J187" s="415" t="s">
        <v>280</v>
      </c>
      <c r="K187" s="592"/>
      <c r="L187" s="631" t="s">
        <v>314</v>
      </c>
      <c r="M187" s="418"/>
      <c r="N187" s="419">
        <f t="shared" si="83"/>
        <v>0</v>
      </c>
      <c r="O187" s="420">
        <f t="shared" si="83"/>
        <v>0</v>
      </c>
      <c r="P187" s="392">
        <f t="shared" si="61"/>
        <v>0</v>
      </c>
      <c r="Q187" s="393"/>
      <c r="R187" s="410"/>
      <c r="S187" s="393"/>
      <c r="T187" s="393"/>
      <c r="U187" s="393"/>
      <c r="V187" s="393"/>
      <c r="W187" s="394" t="s">
        <v>566</v>
      </c>
      <c r="X187" s="333">
        <v>0</v>
      </c>
      <c r="Y187" s="333">
        <v>0</v>
      </c>
      <c r="Z187" s="333">
        <v>0</v>
      </c>
      <c r="AA187" s="395">
        <v>0</v>
      </c>
      <c r="AB187" s="333" t="s">
        <v>354</v>
      </c>
      <c r="AC187" s="333">
        <v>0</v>
      </c>
      <c r="AD187" s="333">
        <v>0</v>
      </c>
      <c r="AE187" s="333"/>
      <c r="AF187" s="333"/>
      <c r="AG187" s="396">
        <v>0</v>
      </c>
      <c r="AH187" s="396">
        <v>0</v>
      </c>
      <c r="AI187" s="333">
        <f t="shared" si="84"/>
        <v>0</v>
      </c>
      <c r="AJ187" s="333">
        <f t="shared" si="59"/>
        <v>0</v>
      </c>
      <c r="AK187" s="333">
        <f t="shared" si="60"/>
        <v>0</v>
      </c>
      <c r="AL187" s="333"/>
      <c r="AM187" s="333">
        <f t="shared" si="85"/>
        <v>0</v>
      </c>
      <c r="AN187" s="341">
        <f t="shared" si="86"/>
        <v>0</v>
      </c>
      <c r="AO187" s="341">
        <f t="shared" si="87"/>
        <v>0</v>
      </c>
      <c r="AP187" s="341"/>
      <c r="AQ187" s="341"/>
      <c r="AR187" s="341"/>
      <c r="AS187" s="341">
        <f t="shared" si="88"/>
        <v>0</v>
      </c>
      <c r="AT187" s="341">
        <f t="shared" si="89"/>
        <v>0</v>
      </c>
      <c r="AU187" s="341">
        <f t="shared" si="90"/>
        <v>0</v>
      </c>
    </row>
    <row r="188" spans="1:47" customFormat="1" ht="12" hidden="1" customHeight="1" thickBot="1">
      <c r="A188" s="329"/>
      <c r="B188" s="474" t="s">
        <v>364</v>
      </c>
      <c r="C188" s="334"/>
      <c r="D188" s="334" t="s">
        <v>363</v>
      </c>
      <c r="E188" s="334"/>
      <c r="F188" s="334"/>
      <c r="G188" s="632"/>
      <c r="H188" s="633" t="s">
        <v>562</v>
      </c>
      <c r="I188" s="634" t="s">
        <v>279</v>
      </c>
      <c r="J188" s="635" t="s">
        <v>280</v>
      </c>
      <c r="K188" s="531"/>
      <c r="L188" s="630" t="s">
        <v>281</v>
      </c>
      <c r="M188" s="628"/>
      <c r="N188" s="390">
        <f t="shared" si="83"/>
        <v>0</v>
      </c>
      <c r="O188" s="611">
        <f t="shared" si="83"/>
        <v>0</v>
      </c>
      <c r="P188" s="392">
        <f t="shared" si="61"/>
        <v>0</v>
      </c>
      <c r="Q188" s="393"/>
      <c r="R188" s="410"/>
      <c r="S188" s="393"/>
      <c r="T188" s="393"/>
      <c r="U188" s="393"/>
      <c r="V188" s="393"/>
      <c r="W188" s="394" t="s">
        <v>585</v>
      </c>
      <c r="X188" s="333">
        <v>26610.84</v>
      </c>
      <c r="Y188" s="333">
        <v>0</v>
      </c>
      <c r="Z188" s="333">
        <v>0</v>
      </c>
      <c r="AA188" s="395">
        <v>0</v>
      </c>
      <c r="AB188" s="333" t="s">
        <v>354</v>
      </c>
      <c r="AC188" s="333">
        <v>0</v>
      </c>
      <c r="AD188" s="333">
        <v>0</v>
      </c>
      <c r="AE188" s="333"/>
      <c r="AF188" s="333"/>
      <c r="AG188" s="396">
        <v>0</v>
      </c>
      <c r="AH188" s="396">
        <v>0</v>
      </c>
      <c r="AI188" s="333">
        <f t="shared" si="84"/>
        <v>0</v>
      </c>
      <c r="AJ188" s="333">
        <f t="shared" si="59"/>
        <v>0</v>
      </c>
      <c r="AK188" s="333">
        <f t="shared" si="60"/>
        <v>0</v>
      </c>
      <c r="AL188" s="333"/>
      <c r="AM188" s="333">
        <f t="shared" si="85"/>
        <v>0</v>
      </c>
      <c r="AN188" s="341">
        <f t="shared" si="86"/>
        <v>0</v>
      </c>
      <c r="AO188" s="341">
        <f t="shared" si="87"/>
        <v>0</v>
      </c>
      <c r="AP188" s="341"/>
      <c r="AQ188" s="341"/>
      <c r="AR188" s="341"/>
      <c r="AS188" s="341">
        <f t="shared" si="88"/>
        <v>0</v>
      </c>
      <c r="AT188" s="341">
        <f t="shared" si="89"/>
        <v>0</v>
      </c>
      <c r="AU188" s="341">
        <f t="shared" si="90"/>
        <v>0</v>
      </c>
    </row>
    <row r="189" spans="1:47" customFormat="1" ht="12" hidden="1" customHeight="1" thickBot="1">
      <c r="A189" s="329"/>
      <c r="B189" s="474"/>
      <c r="C189" s="334"/>
      <c r="D189" s="334" t="s">
        <v>360</v>
      </c>
      <c r="E189" s="334"/>
      <c r="F189" s="334"/>
      <c r="G189" s="636"/>
      <c r="H189" s="476" t="s">
        <v>562</v>
      </c>
      <c r="I189" s="504" t="s">
        <v>279</v>
      </c>
      <c r="J189" s="401" t="s">
        <v>280</v>
      </c>
      <c r="K189" s="477"/>
      <c r="L189" s="478" t="s">
        <v>314</v>
      </c>
      <c r="M189" s="408"/>
      <c r="N189" s="405">
        <f t="shared" si="83"/>
        <v>0</v>
      </c>
      <c r="O189" s="406">
        <f t="shared" si="83"/>
        <v>0</v>
      </c>
      <c r="P189" s="392">
        <f t="shared" si="61"/>
        <v>0</v>
      </c>
      <c r="Q189" s="393"/>
      <c r="R189" s="410"/>
      <c r="S189" s="393"/>
      <c r="T189" s="393"/>
      <c r="U189" s="393"/>
      <c r="V189" s="393"/>
      <c r="W189" s="394" t="s">
        <v>566</v>
      </c>
      <c r="X189" s="333">
        <v>0</v>
      </c>
      <c r="Y189" s="333">
        <v>0</v>
      </c>
      <c r="Z189" s="333">
        <v>0</v>
      </c>
      <c r="AA189" s="395">
        <v>0</v>
      </c>
      <c r="AB189" s="333" t="s">
        <v>354</v>
      </c>
      <c r="AC189" s="333">
        <v>0</v>
      </c>
      <c r="AD189" s="333">
        <v>0</v>
      </c>
      <c r="AE189" s="333"/>
      <c r="AF189" s="333"/>
      <c r="AG189" s="396">
        <v>0</v>
      </c>
      <c r="AH189" s="396">
        <v>0</v>
      </c>
      <c r="AI189" s="333">
        <f t="shared" si="84"/>
        <v>0</v>
      </c>
      <c r="AJ189" s="333">
        <f t="shared" si="59"/>
        <v>0</v>
      </c>
      <c r="AK189" s="333">
        <f t="shared" si="60"/>
        <v>0</v>
      </c>
      <c r="AL189" s="333"/>
      <c r="AM189" s="333">
        <f t="shared" si="85"/>
        <v>0</v>
      </c>
      <c r="AN189" s="341">
        <f t="shared" si="86"/>
        <v>0</v>
      </c>
      <c r="AO189" s="341">
        <f t="shared" si="87"/>
        <v>0</v>
      </c>
      <c r="AP189" s="341"/>
      <c r="AQ189" s="341"/>
      <c r="AR189" s="341"/>
      <c r="AS189" s="341">
        <f t="shared" si="88"/>
        <v>0</v>
      </c>
      <c r="AT189" s="341">
        <f t="shared" si="89"/>
        <v>0</v>
      </c>
      <c r="AU189" s="341">
        <f t="shared" si="90"/>
        <v>0</v>
      </c>
    </row>
    <row r="190" spans="1:47" customFormat="1" ht="12" hidden="1" customHeight="1" thickBot="1">
      <c r="A190" s="329"/>
      <c r="B190" s="474"/>
      <c r="C190" s="334"/>
      <c r="D190" s="334" t="s">
        <v>365</v>
      </c>
      <c r="E190" s="334"/>
      <c r="F190" s="334"/>
      <c r="G190" s="637"/>
      <c r="H190" s="484" t="s">
        <v>562</v>
      </c>
      <c r="I190" s="533" t="s">
        <v>279</v>
      </c>
      <c r="J190" s="485" t="s">
        <v>280</v>
      </c>
      <c r="K190" s="486"/>
      <c r="L190" s="638" t="s">
        <v>281</v>
      </c>
      <c r="M190" s="488"/>
      <c r="N190" s="629">
        <f t="shared" si="83"/>
        <v>0</v>
      </c>
      <c r="O190" s="489">
        <f t="shared" si="83"/>
        <v>0</v>
      </c>
      <c r="P190" s="392">
        <f t="shared" si="61"/>
        <v>0</v>
      </c>
      <c r="Q190" s="393"/>
      <c r="R190" s="410"/>
      <c r="S190" s="393"/>
      <c r="T190" s="393"/>
      <c r="U190" s="393"/>
      <c r="V190" s="393"/>
      <c r="W190" s="394" t="s">
        <v>566</v>
      </c>
      <c r="X190" s="333">
        <v>0</v>
      </c>
      <c r="Y190" s="333">
        <v>0</v>
      </c>
      <c r="Z190" s="333">
        <v>0</v>
      </c>
      <c r="AA190" s="395">
        <v>0</v>
      </c>
      <c r="AB190" s="333" t="s">
        <v>354</v>
      </c>
      <c r="AC190" s="333">
        <v>0</v>
      </c>
      <c r="AD190" s="333">
        <v>0</v>
      </c>
      <c r="AE190" s="333"/>
      <c r="AF190" s="333"/>
      <c r="AG190" s="396">
        <v>0</v>
      </c>
      <c r="AH190" s="396">
        <v>0</v>
      </c>
      <c r="AI190" s="333">
        <f t="shared" si="84"/>
        <v>0</v>
      </c>
      <c r="AJ190" s="333">
        <f t="shared" si="59"/>
        <v>0</v>
      </c>
      <c r="AK190" s="333">
        <f t="shared" si="60"/>
        <v>0</v>
      </c>
      <c r="AL190" s="333"/>
      <c r="AM190" s="333">
        <f t="shared" si="85"/>
        <v>0</v>
      </c>
      <c r="AN190" s="341">
        <f t="shared" si="86"/>
        <v>0</v>
      </c>
      <c r="AO190" s="341">
        <f t="shared" si="87"/>
        <v>0</v>
      </c>
      <c r="AP190" s="341"/>
      <c r="AQ190" s="341"/>
      <c r="AR190" s="341"/>
      <c r="AS190" s="341">
        <f t="shared" si="88"/>
        <v>0</v>
      </c>
      <c r="AT190" s="341">
        <f t="shared" si="89"/>
        <v>0</v>
      </c>
      <c r="AU190" s="341">
        <f t="shared" si="90"/>
        <v>0</v>
      </c>
    </row>
    <row r="191" spans="1:47" customFormat="1" ht="12" hidden="1" customHeight="1" thickBot="1">
      <c r="A191" s="329"/>
      <c r="B191" s="624" t="s">
        <v>366</v>
      </c>
      <c r="C191" s="434"/>
      <c r="D191" s="639" t="s">
        <v>363</v>
      </c>
      <c r="E191" s="434"/>
      <c r="F191" s="434"/>
      <c r="G191" s="625"/>
      <c r="H191" s="471" t="s">
        <v>562</v>
      </c>
      <c r="I191" s="500" t="s">
        <v>279</v>
      </c>
      <c r="J191" s="386" t="s">
        <v>280</v>
      </c>
      <c r="K191" s="472"/>
      <c r="L191" s="388" t="s">
        <v>281</v>
      </c>
      <c r="M191" s="389"/>
      <c r="N191" s="539">
        <f t="shared" si="83"/>
        <v>0</v>
      </c>
      <c r="O191" s="391">
        <f t="shared" si="83"/>
        <v>0</v>
      </c>
      <c r="P191" s="392">
        <f t="shared" si="61"/>
        <v>0</v>
      </c>
      <c r="Q191" s="393"/>
      <c r="R191" s="410"/>
      <c r="S191" s="393"/>
      <c r="T191" s="393"/>
      <c r="U191" s="393"/>
      <c r="V191" s="393"/>
      <c r="W191" s="394" t="s">
        <v>586</v>
      </c>
      <c r="X191" s="333">
        <v>20692.899000000001</v>
      </c>
      <c r="Y191" s="333">
        <v>0</v>
      </c>
      <c r="Z191" s="333">
        <v>0</v>
      </c>
      <c r="AA191" s="395">
        <v>0</v>
      </c>
      <c r="AB191" s="333" t="s">
        <v>354</v>
      </c>
      <c r="AC191" s="333">
        <v>0</v>
      </c>
      <c r="AD191" s="333">
        <v>0</v>
      </c>
      <c r="AE191" s="333"/>
      <c r="AF191" s="333"/>
      <c r="AG191" s="396">
        <v>0</v>
      </c>
      <c r="AH191" s="396">
        <v>0</v>
      </c>
      <c r="AI191" s="333">
        <f t="shared" si="84"/>
        <v>0</v>
      </c>
      <c r="AJ191" s="333">
        <f t="shared" si="59"/>
        <v>0</v>
      </c>
      <c r="AK191" s="333">
        <f t="shared" si="60"/>
        <v>0</v>
      </c>
      <c r="AL191" s="333"/>
      <c r="AM191" s="333">
        <f t="shared" si="85"/>
        <v>0</v>
      </c>
      <c r="AN191" s="341">
        <f t="shared" si="86"/>
        <v>0</v>
      </c>
      <c r="AO191" s="341">
        <f t="shared" si="87"/>
        <v>0</v>
      </c>
      <c r="AP191" s="341"/>
      <c r="AQ191" s="341"/>
      <c r="AR191" s="341"/>
      <c r="AS191" s="341">
        <f t="shared" si="88"/>
        <v>0</v>
      </c>
      <c r="AT191" s="341">
        <f t="shared" si="89"/>
        <v>0</v>
      </c>
      <c r="AU191" s="341">
        <f t="shared" si="90"/>
        <v>0</v>
      </c>
    </row>
    <row r="192" spans="1:47" customFormat="1" ht="12" hidden="1" customHeight="1" thickBot="1">
      <c r="A192" s="329"/>
      <c r="B192" s="626"/>
      <c r="C192" s="455"/>
      <c r="D192" s="455" t="s">
        <v>360</v>
      </c>
      <c r="E192" s="455"/>
      <c r="F192" s="455"/>
      <c r="G192" s="627"/>
      <c r="H192" s="510" t="s">
        <v>562</v>
      </c>
      <c r="I192" s="504" t="s">
        <v>279</v>
      </c>
      <c r="J192" s="415" t="s">
        <v>280</v>
      </c>
      <c r="K192" s="592"/>
      <c r="L192" s="417" t="s">
        <v>314</v>
      </c>
      <c r="M192" s="418"/>
      <c r="N192" s="419">
        <f t="shared" si="83"/>
        <v>0</v>
      </c>
      <c r="O192" s="420">
        <f t="shared" si="83"/>
        <v>0</v>
      </c>
      <c r="P192" s="392">
        <f t="shared" si="61"/>
        <v>0</v>
      </c>
      <c r="Q192" s="393"/>
      <c r="R192" s="410"/>
      <c r="S192" s="393"/>
      <c r="T192" s="393"/>
      <c r="U192" s="393"/>
      <c r="V192" s="393"/>
      <c r="W192" s="394" t="s">
        <v>566</v>
      </c>
      <c r="X192" s="333">
        <v>0</v>
      </c>
      <c r="Y192" s="333">
        <v>0</v>
      </c>
      <c r="Z192" s="333">
        <v>0</v>
      </c>
      <c r="AA192" s="395">
        <v>0</v>
      </c>
      <c r="AB192" s="333" t="s">
        <v>354</v>
      </c>
      <c r="AC192" s="333">
        <v>0</v>
      </c>
      <c r="AD192" s="333">
        <v>0</v>
      </c>
      <c r="AE192" s="333"/>
      <c r="AF192" s="333"/>
      <c r="AG192" s="396">
        <v>0</v>
      </c>
      <c r="AH192" s="396">
        <v>0</v>
      </c>
      <c r="AI192" s="333">
        <f t="shared" si="84"/>
        <v>0</v>
      </c>
      <c r="AJ192" s="333">
        <f t="shared" si="59"/>
        <v>0</v>
      </c>
      <c r="AK192" s="333">
        <f t="shared" si="60"/>
        <v>0</v>
      </c>
      <c r="AL192" s="333"/>
      <c r="AM192" s="333">
        <f t="shared" si="85"/>
        <v>0</v>
      </c>
      <c r="AN192" s="341">
        <f t="shared" si="86"/>
        <v>0</v>
      </c>
      <c r="AO192" s="341">
        <f t="shared" si="87"/>
        <v>0</v>
      </c>
      <c r="AP192" s="341"/>
      <c r="AQ192" s="341"/>
      <c r="AR192" s="341"/>
      <c r="AS192" s="341">
        <f t="shared" si="88"/>
        <v>0</v>
      </c>
      <c r="AT192" s="341">
        <f t="shared" si="89"/>
        <v>0</v>
      </c>
      <c r="AU192" s="341">
        <f t="shared" si="90"/>
        <v>0</v>
      </c>
    </row>
    <row r="193" spans="1:47" customFormat="1" ht="12" hidden="1" customHeight="1" thickBot="1">
      <c r="A193" s="329"/>
      <c r="B193" s="624" t="s">
        <v>367</v>
      </c>
      <c r="C193" s="434"/>
      <c r="D193" s="639" t="s">
        <v>363</v>
      </c>
      <c r="E193" s="434"/>
      <c r="F193" s="434"/>
      <c r="G193" s="470"/>
      <c r="H193" s="471" t="s">
        <v>562</v>
      </c>
      <c r="I193" s="500" t="s">
        <v>279</v>
      </c>
      <c r="J193" s="386" t="s">
        <v>280</v>
      </c>
      <c r="K193" s="472"/>
      <c r="L193" s="630" t="s">
        <v>281</v>
      </c>
      <c r="M193" s="628"/>
      <c r="N193" s="390">
        <f t="shared" si="83"/>
        <v>0</v>
      </c>
      <c r="O193" s="611">
        <f t="shared" si="83"/>
        <v>0</v>
      </c>
      <c r="P193" s="392">
        <f t="shared" si="61"/>
        <v>0</v>
      </c>
      <c r="Q193" s="393"/>
      <c r="R193" s="410"/>
      <c r="S193" s="393"/>
      <c r="T193" s="393"/>
      <c r="U193" s="393"/>
      <c r="V193" s="393"/>
      <c r="W193" s="394" t="s">
        <v>587</v>
      </c>
      <c r="X193" s="333">
        <v>26330.74</v>
      </c>
      <c r="Y193" s="333">
        <v>0</v>
      </c>
      <c r="Z193" s="333">
        <v>0</v>
      </c>
      <c r="AA193" s="395">
        <v>0</v>
      </c>
      <c r="AB193" s="333" t="s">
        <v>354</v>
      </c>
      <c r="AC193" s="333">
        <v>0</v>
      </c>
      <c r="AD193" s="333">
        <v>0</v>
      </c>
      <c r="AE193" s="333"/>
      <c r="AF193" s="333"/>
      <c r="AG193" s="396">
        <v>0</v>
      </c>
      <c r="AH193" s="396">
        <v>0</v>
      </c>
      <c r="AI193" s="333">
        <f t="shared" si="84"/>
        <v>0</v>
      </c>
      <c r="AJ193" s="333">
        <f t="shared" si="59"/>
        <v>0</v>
      </c>
      <c r="AK193" s="333">
        <f t="shared" si="60"/>
        <v>0</v>
      </c>
      <c r="AL193" s="333"/>
      <c r="AM193" s="333">
        <f t="shared" si="85"/>
        <v>0</v>
      </c>
      <c r="AN193" s="341">
        <f t="shared" si="86"/>
        <v>0</v>
      </c>
      <c r="AO193" s="341">
        <f t="shared" si="87"/>
        <v>0</v>
      </c>
      <c r="AP193" s="341"/>
      <c r="AQ193" s="341"/>
      <c r="AR193" s="341"/>
      <c r="AS193" s="341">
        <f t="shared" si="88"/>
        <v>0</v>
      </c>
      <c r="AT193" s="341">
        <f t="shared" si="89"/>
        <v>0</v>
      </c>
      <c r="AU193" s="341">
        <f t="shared" si="90"/>
        <v>0</v>
      </c>
    </row>
    <row r="194" spans="1:47" customFormat="1" ht="12" hidden="1" customHeight="1" thickBot="1">
      <c r="A194" s="329"/>
      <c r="B194" s="626"/>
      <c r="C194" s="455"/>
      <c r="D194" s="455" t="s">
        <v>360</v>
      </c>
      <c r="E194" s="455"/>
      <c r="F194" s="455"/>
      <c r="G194" s="627"/>
      <c r="H194" s="510" t="s">
        <v>562</v>
      </c>
      <c r="I194" s="504" t="s">
        <v>279</v>
      </c>
      <c r="J194" s="415" t="s">
        <v>280</v>
      </c>
      <c r="K194" s="592"/>
      <c r="L194" s="631" t="s">
        <v>314</v>
      </c>
      <c r="M194" s="488"/>
      <c r="N194" s="629">
        <f t="shared" si="83"/>
        <v>0</v>
      </c>
      <c r="O194" s="489">
        <f t="shared" si="83"/>
        <v>0</v>
      </c>
      <c r="P194" s="392">
        <f t="shared" si="61"/>
        <v>0</v>
      </c>
      <c r="Q194" s="393"/>
      <c r="R194" s="410"/>
      <c r="S194" s="393"/>
      <c r="T194" s="393"/>
      <c r="U194" s="393"/>
      <c r="V194" s="393"/>
      <c r="W194" s="394" t="s">
        <v>566</v>
      </c>
      <c r="X194" s="333">
        <v>0</v>
      </c>
      <c r="Y194" s="333">
        <v>0</v>
      </c>
      <c r="Z194" s="333">
        <v>0</v>
      </c>
      <c r="AA194" s="395">
        <v>0</v>
      </c>
      <c r="AB194" s="333" t="s">
        <v>354</v>
      </c>
      <c r="AC194" s="333">
        <v>0</v>
      </c>
      <c r="AD194" s="333">
        <v>0</v>
      </c>
      <c r="AE194" s="333"/>
      <c r="AF194" s="333"/>
      <c r="AG194" s="396">
        <v>0</v>
      </c>
      <c r="AH194" s="396">
        <v>0</v>
      </c>
      <c r="AI194" s="333">
        <f t="shared" si="84"/>
        <v>0</v>
      </c>
      <c r="AJ194" s="333">
        <f t="shared" si="59"/>
        <v>0</v>
      </c>
      <c r="AK194" s="333">
        <f t="shared" si="60"/>
        <v>0</v>
      </c>
      <c r="AL194" s="333"/>
      <c r="AM194" s="333">
        <f t="shared" si="85"/>
        <v>0</v>
      </c>
      <c r="AN194" s="341">
        <f t="shared" si="86"/>
        <v>0</v>
      </c>
      <c r="AO194" s="341">
        <f t="shared" si="87"/>
        <v>0</v>
      </c>
      <c r="AP194" s="341"/>
      <c r="AQ194" s="341"/>
      <c r="AR194" s="341"/>
      <c r="AS194" s="341">
        <f t="shared" si="88"/>
        <v>0</v>
      </c>
      <c r="AT194" s="341">
        <f t="shared" si="89"/>
        <v>0</v>
      </c>
      <c r="AU194" s="341">
        <f t="shared" si="90"/>
        <v>0</v>
      </c>
    </row>
    <row r="195" spans="1:47" customFormat="1" ht="12" hidden="1" customHeight="1" thickBot="1">
      <c r="A195" s="329"/>
      <c r="B195" s="624" t="s">
        <v>368</v>
      </c>
      <c r="C195" s="434"/>
      <c r="D195" s="639" t="s">
        <v>363</v>
      </c>
      <c r="E195" s="434"/>
      <c r="F195" s="434"/>
      <c r="G195" s="625"/>
      <c r="H195" s="471" t="s">
        <v>562</v>
      </c>
      <c r="I195" s="500" t="s">
        <v>279</v>
      </c>
      <c r="J195" s="386" t="s">
        <v>280</v>
      </c>
      <c r="K195" s="472"/>
      <c r="L195" s="630" t="s">
        <v>281</v>
      </c>
      <c r="M195" s="389"/>
      <c r="N195" s="539">
        <f t="shared" si="83"/>
        <v>0</v>
      </c>
      <c r="O195" s="391">
        <f t="shared" si="83"/>
        <v>0</v>
      </c>
      <c r="P195" s="392">
        <f t="shared" si="61"/>
        <v>0</v>
      </c>
      <c r="Q195" s="393"/>
      <c r="R195" s="410"/>
      <c r="S195" s="393"/>
      <c r="T195" s="393"/>
      <c r="U195" s="393"/>
      <c r="V195" s="393"/>
      <c r="W195" s="394" t="s">
        <v>588</v>
      </c>
      <c r="X195" s="333">
        <v>26330</v>
      </c>
      <c r="Y195" s="333">
        <v>0</v>
      </c>
      <c r="Z195" s="333">
        <v>0</v>
      </c>
      <c r="AA195" s="395">
        <v>0</v>
      </c>
      <c r="AB195" s="333" t="s">
        <v>354</v>
      </c>
      <c r="AC195" s="333">
        <v>0</v>
      </c>
      <c r="AD195" s="333">
        <v>0</v>
      </c>
      <c r="AE195" s="333"/>
      <c r="AF195" s="333"/>
      <c r="AG195" s="396">
        <v>0</v>
      </c>
      <c r="AH195" s="396">
        <v>0</v>
      </c>
      <c r="AI195" s="333">
        <f t="shared" si="84"/>
        <v>0</v>
      </c>
      <c r="AJ195" s="333">
        <f t="shared" si="59"/>
        <v>0</v>
      </c>
      <c r="AK195" s="333">
        <f t="shared" si="60"/>
        <v>0</v>
      </c>
      <c r="AL195" s="333"/>
      <c r="AM195" s="333">
        <f t="shared" si="85"/>
        <v>0</v>
      </c>
      <c r="AN195" s="341">
        <f t="shared" si="86"/>
        <v>0</v>
      </c>
      <c r="AO195" s="341">
        <f t="shared" si="87"/>
        <v>0</v>
      </c>
      <c r="AP195" s="341"/>
      <c r="AQ195" s="341"/>
      <c r="AR195" s="341"/>
      <c r="AS195" s="341">
        <f t="shared" si="88"/>
        <v>0</v>
      </c>
      <c r="AT195" s="341">
        <f t="shared" si="89"/>
        <v>0</v>
      </c>
      <c r="AU195" s="341">
        <f t="shared" si="90"/>
        <v>0</v>
      </c>
    </row>
    <row r="196" spans="1:47" customFormat="1" ht="12" hidden="1" customHeight="1" thickBot="1">
      <c r="A196" s="329"/>
      <c r="B196" s="626"/>
      <c r="C196" s="455"/>
      <c r="D196" s="455" t="s">
        <v>360</v>
      </c>
      <c r="E196" s="455"/>
      <c r="F196" s="455"/>
      <c r="G196" s="627"/>
      <c r="H196" s="510" t="s">
        <v>562</v>
      </c>
      <c r="I196" s="504" t="s">
        <v>279</v>
      </c>
      <c r="J196" s="415" t="s">
        <v>280</v>
      </c>
      <c r="K196" s="592"/>
      <c r="L196" s="631" t="s">
        <v>314</v>
      </c>
      <c r="M196" s="418"/>
      <c r="N196" s="419">
        <f t="shared" si="83"/>
        <v>0</v>
      </c>
      <c r="O196" s="420">
        <f t="shared" si="83"/>
        <v>0</v>
      </c>
      <c r="P196" s="392">
        <f t="shared" si="61"/>
        <v>0</v>
      </c>
      <c r="Q196" s="393"/>
      <c r="R196" s="410"/>
      <c r="S196" s="393"/>
      <c r="T196" s="393"/>
      <c r="U196" s="393"/>
      <c r="V196" s="393"/>
      <c r="W196" s="394" t="s">
        <v>566</v>
      </c>
      <c r="X196" s="333">
        <v>0</v>
      </c>
      <c r="Y196" s="333">
        <v>0</v>
      </c>
      <c r="Z196" s="333">
        <v>0</v>
      </c>
      <c r="AA196" s="395">
        <v>0</v>
      </c>
      <c r="AB196" s="333" t="s">
        <v>354</v>
      </c>
      <c r="AC196" s="333">
        <v>0</v>
      </c>
      <c r="AD196" s="333">
        <v>0</v>
      </c>
      <c r="AE196" s="333"/>
      <c r="AF196" s="333"/>
      <c r="AG196" s="396">
        <v>0</v>
      </c>
      <c r="AH196" s="396">
        <v>0</v>
      </c>
      <c r="AI196" s="333">
        <f t="shared" si="84"/>
        <v>0</v>
      </c>
      <c r="AJ196" s="333">
        <f t="shared" si="59"/>
        <v>0</v>
      </c>
      <c r="AK196" s="333">
        <f t="shared" si="60"/>
        <v>0</v>
      </c>
      <c r="AL196" s="333"/>
      <c r="AM196" s="333">
        <f t="shared" si="85"/>
        <v>0</v>
      </c>
      <c r="AN196" s="341">
        <f t="shared" si="86"/>
        <v>0</v>
      </c>
      <c r="AO196" s="341">
        <f t="shared" si="87"/>
        <v>0</v>
      </c>
      <c r="AP196" s="341"/>
      <c r="AQ196" s="341"/>
      <c r="AR196" s="341"/>
      <c r="AS196" s="341">
        <f t="shared" si="88"/>
        <v>0</v>
      </c>
      <c r="AT196" s="341">
        <f t="shared" si="89"/>
        <v>0</v>
      </c>
      <c r="AU196" s="341">
        <f t="shared" si="90"/>
        <v>0</v>
      </c>
    </row>
    <row r="197" spans="1:47" customFormat="1" ht="12" hidden="1" customHeight="1" thickBot="1">
      <c r="A197" s="329"/>
      <c r="B197" s="640" t="s">
        <v>369</v>
      </c>
      <c r="C197" s="641"/>
      <c r="D197" s="431" t="s">
        <v>370</v>
      </c>
      <c r="E197" s="431"/>
      <c r="F197" s="431"/>
      <c r="G197" s="442"/>
      <c r="H197" s="446" t="s">
        <v>562</v>
      </c>
      <c r="I197" s="642" t="s">
        <v>279</v>
      </c>
      <c r="J197" s="643" t="s">
        <v>280</v>
      </c>
      <c r="K197" s="644"/>
      <c r="L197" s="638" t="s">
        <v>281</v>
      </c>
      <c r="M197" s="645"/>
      <c r="N197" s="448">
        <f t="shared" si="83"/>
        <v>0</v>
      </c>
      <c r="O197" s="646">
        <f t="shared" si="83"/>
        <v>0</v>
      </c>
      <c r="P197" s="392">
        <f t="shared" si="61"/>
        <v>0</v>
      </c>
      <c r="Q197" s="393"/>
      <c r="R197" s="410"/>
      <c r="S197" s="393"/>
      <c r="T197" s="393"/>
      <c r="U197" s="393"/>
      <c r="V197" s="393"/>
      <c r="W197" s="394" t="s">
        <v>566</v>
      </c>
      <c r="X197" s="333">
        <v>0</v>
      </c>
      <c r="Y197" s="333">
        <v>0</v>
      </c>
      <c r="Z197" s="333">
        <v>0</v>
      </c>
      <c r="AA197" s="395">
        <v>0</v>
      </c>
      <c r="AB197" s="333" t="s">
        <v>354</v>
      </c>
      <c r="AC197" s="333">
        <v>0</v>
      </c>
      <c r="AD197" s="333">
        <v>0</v>
      </c>
      <c r="AE197" s="333"/>
      <c r="AF197" s="333"/>
      <c r="AG197" s="396">
        <v>0</v>
      </c>
      <c r="AH197" s="396">
        <v>0</v>
      </c>
      <c r="AI197" s="333">
        <f t="shared" si="84"/>
        <v>0</v>
      </c>
      <c r="AJ197" s="333">
        <f t="shared" si="59"/>
        <v>0</v>
      </c>
      <c r="AK197" s="333">
        <f t="shared" si="60"/>
        <v>0</v>
      </c>
      <c r="AL197" s="333"/>
      <c r="AM197" s="333">
        <f t="shared" si="85"/>
        <v>0</v>
      </c>
      <c r="AN197" s="341">
        <f t="shared" si="86"/>
        <v>0</v>
      </c>
      <c r="AO197" s="341">
        <f t="shared" si="87"/>
        <v>0</v>
      </c>
      <c r="AP197" s="341"/>
      <c r="AQ197" s="341"/>
      <c r="AR197" s="341"/>
      <c r="AS197" s="341">
        <f t="shared" si="88"/>
        <v>0</v>
      </c>
      <c r="AT197" s="341">
        <f t="shared" si="89"/>
        <v>0</v>
      </c>
      <c r="AU197" s="341">
        <f t="shared" si="90"/>
        <v>0</v>
      </c>
    </row>
    <row r="198" spans="1:47" customFormat="1" ht="12" hidden="1" customHeight="1" thickBot="1">
      <c r="A198" s="329"/>
      <c r="B198" s="624" t="s">
        <v>371</v>
      </c>
      <c r="C198" s="434"/>
      <c r="D198" s="434" t="s">
        <v>359</v>
      </c>
      <c r="E198" s="434"/>
      <c r="F198" s="434"/>
      <c r="G198" s="625"/>
      <c r="H198" s="471" t="s">
        <v>562</v>
      </c>
      <c r="I198" s="500" t="s">
        <v>279</v>
      </c>
      <c r="J198" s="386" t="s">
        <v>280</v>
      </c>
      <c r="K198" s="472"/>
      <c r="L198" s="388" t="s">
        <v>281</v>
      </c>
      <c r="M198" s="389"/>
      <c r="N198" s="539">
        <f t="shared" si="83"/>
        <v>0</v>
      </c>
      <c r="O198" s="391">
        <f t="shared" si="83"/>
        <v>0</v>
      </c>
      <c r="P198" s="392">
        <f t="shared" si="61"/>
        <v>0</v>
      </c>
      <c r="Q198" s="393"/>
      <c r="R198" s="410"/>
      <c r="S198" s="393"/>
      <c r="T198" s="393"/>
      <c r="U198" s="393"/>
      <c r="V198" s="393"/>
      <c r="W198" s="394" t="s">
        <v>589</v>
      </c>
      <c r="X198" s="333">
        <v>207000</v>
      </c>
      <c r="Y198" s="333">
        <v>0</v>
      </c>
      <c r="Z198" s="333">
        <v>0</v>
      </c>
      <c r="AA198" s="395">
        <v>0</v>
      </c>
      <c r="AB198" s="333" t="s">
        <v>354</v>
      </c>
      <c r="AC198" s="333">
        <v>0</v>
      </c>
      <c r="AD198" s="333">
        <v>0</v>
      </c>
      <c r="AE198" s="333"/>
      <c r="AF198" s="333"/>
      <c r="AG198" s="396">
        <v>0</v>
      </c>
      <c r="AH198" s="396">
        <v>0</v>
      </c>
      <c r="AI198" s="333">
        <f t="shared" si="84"/>
        <v>0</v>
      </c>
      <c r="AJ198" s="333">
        <f t="shared" si="59"/>
        <v>0</v>
      </c>
      <c r="AK198" s="333">
        <f t="shared" si="60"/>
        <v>0</v>
      </c>
      <c r="AL198" s="333"/>
      <c r="AM198" s="333">
        <f t="shared" si="85"/>
        <v>0</v>
      </c>
      <c r="AN198" s="341">
        <f t="shared" si="86"/>
        <v>0</v>
      </c>
      <c r="AO198" s="341">
        <f t="shared" si="87"/>
        <v>0</v>
      </c>
      <c r="AP198" s="341"/>
      <c r="AQ198" s="341"/>
      <c r="AR198" s="341"/>
      <c r="AS198" s="341">
        <f t="shared" si="88"/>
        <v>0</v>
      </c>
      <c r="AT198" s="341">
        <f t="shared" si="89"/>
        <v>0</v>
      </c>
      <c r="AU198" s="341">
        <f t="shared" si="90"/>
        <v>0</v>
      </c>
    </row>
    <row r="199" spans="1:47" ht="12" hidden="1" customHeight="1" thickBot="1">
      <c r="B199" s="626"/>
      <c r="C199" s="455"/>
      <c r="D199" s="455" t="s">
        <v>360</v>
      </c>
      <c r="E199" s="455"/>
      <c r="F199" s="455"/>
      <c r="G199" s="647"/>
      <c r="H199" s="648"/>
      <c r="I199" s="511" t="s">
        <v>279</v>
      </c>
      <c r="J199" s="415" t="s">
        <v>280</v>
      </c>
      <c r="K199" s="592"/>
      <c r="L199" s="417" t="s">
        <v>314</v>
      </c>
      <c r="M199" s="418"/>
      <c r="N199" s="419">
        <f t="shared" si="83"/>
        <v>0</v>
      </c>
      <c r="O199" s="420">
        <f t="shared" si="83"/>
        <v>0</v>
      </c>
      <c r="P199" s="392">
        <f t="shared" si="61"/>
        <v>0</v>
      </c>
      <c r="Q199" s="393"/>
      <c r="R199" s="410"/>
      <c r="S199" s="393"/>
      <c r="T199" s="393"/>
      <c r="U199" s="393"/>
      <c r="V199" s="393"/>
      <c r="W199" s="394" t="s">
        <v>566</v>
      </c>
      <c r="X199" s="333">
        <v>0</v>
      </c>
      <c r="Y199" s="333">
        <v>0</v>
      </c>
      <c r="Z199" s="333">
        <v>0</v>
      </c>
      <c r="AA199" s="395">
        <v>0</v>
      </c>
      <c r="AB199" s="333" t="s">
        <v>354</v>
      </c>
      <c r="AC199" s="333">
        <v>0</v>
      </c>
      <c r="AD199" s="333">
        <v>0</v>
      </c>
      <c r="AG199" s="396">
        <v>0</v>
      </c>
      <c r="AH199" s="396">
        <v>0</v>
      </c>
      <c r="AI199" s="333">
        <f t="shared" si="84"/>
        <v>0</v>
      </c>
      <c r="AJ199" s="333">
        <f t="shared" si="59"/>
        <v>0</v>
      </c>
      <c r="AK199" s="333">
        <f t="shared" si="60"/>
        <v>0</v>
      </c>
      <c r="AM199" s="333">
        <f t="shared" si="85"/>
        <v>0</v>
      </c>
      <c r="AN199" s="341">
        <f t="shared" si="86"/>
        <v>0</v>
      </c>
      <c r="AO199" s="341">
        <f t="shared" si="87"/>
        <v>0</v>
      </c>
      <c r="AS199" s="341">
        <f t="shared" si="88"/>
        <v>0</v>
      </c>
      <c r="AT199" s="341">
        <f t="shared" si="89"/>
        <v>0</v>
      </c>
      <c r="AU199" s="341">
        <f t="shared" si="90"/>
        <v>0</v>
      </c>
    </row>
    <row r="200" spans="1:47" s="334" customFormat="1" ht="12" customHeight="1">
      <c r="I200" s="424" t="s">
        <v>562</v>
      </c>
      <c r="J200" s="426"/>
      <c r="K200" s="518"/>
      <c r="N200" s="519"/>
      <c r="O200" s="519"/>
      <c r="P200" s="392">
        <f t="shared" si="61"/>
        <v>0</v>
      </c>
      <c r="Q200" s="393"/>
      <c r="R200" s="410"/>
      <c r="S200" s="393"/>
      <c r="T200" s="393"/>
      <c r="U200" s="393"/>
      <c r="V200" s="393"/>
      <c r="W200" s="394" t="s">
        <v>566</v>
      </c>
      <c r="X200" s="333"/>
      <c r="Y200" s="333"/>
      <c r="Z200" s="333"/>
      <c r="AA200" s="395"/>
      <c r="AB200" s="333"/>
      <c r="AC200" s="333"/>
      <c r="AD200" s="333"/>
      <c r="AE200" s="333"/>
      <c r="AF200" s="333"/>
      <c r="AG200" s="396"/>
      <c r="AH200" s="396"/>
      <c r="AI200" s="333"/>
      <c r="AJ200" s="333">
        <f t="shared" si="59"/>
        <v>0</v>
      </c>
      <c r="AK200" s="333">
        <f t="shared" si="60"/>
        <v>0</v>
      </c>
      <c r="AM200" s="333">
        <f t="shared" si="85"/>
        <v>0</v>
      </c>
      <c r="AN200" s="341">
        <f t="shared" si="86"/>
        <v>0</v>
      </c>
      <c r="AO200" s="341">
        <f t="shared" si="87"/>
        <v>0</v>
      </c>
      <c r="AP200" s="341"/>
      <c r="AQ200" s="341"/>
      <c r="AR200" s="341"/>
      <c r="AS200" s="341">
        <f t="shared" si="88"/>
        <v>0</v>
      </c>
      <c r="AT200" s="341">
        <f t="shared" si="89"/>
        <v>0</v>
      </c>
      <c r="AU200" s="341">
        <f t="shared" si="90"/>
        <v>0</v>
      </c>
    </row>
    <row r="201" spans="1:47" s="334" customFormat="1" ht="12" customHeight="1">
      <c r="B201" s="523" t="s">
        <v>372</v>
      </c>
      <c r="C201" s="523"/>
      <c r="I201" s="424" t="s">
        <v>562</v>
      </c>
      <c r="J201" s="426"/>
      <c r="K201" s="649"/>
      <c r="L201" s="421"/>
      <c r="N201" s="519"/>
      <c r="O201" s="519"/>
      <c r="P201" s="392">
        <f t="shared" si="61"/>
        <v>0</v>
      </c>
      <c r="Q201" s="393"/>
      <c r="R201" s="410"/>
      <c r="S201" s="393"/>
      <c r="T201" s="393"/>
      <c r="U201" s="393"/>
      <c r="V201" s="393"/>
      <c r="W201" s="394" t="s">
        <v>566</v>
      </c>
      <c r="AA201" s="466"/>
      <c r="AC201" s="333"/>
      <c r="AJ201" s="333"/>
      <c r="AK201" s="333"/>
      <c r="AM201" s="333"/>
      <c r="AN201" s="341"/>
      <c r="AO201" s="341"/>
      <c r="AP201" s="341"/>
      <c r="AQ201" s="341"/>
      <c r="AR201" s="341"/>
      <c r="AS201" s="341"/>
      <c r="AT201" s="341"/>
      <c r="AU201" s="341"/>
    </row>
    <row r="202" spans="1:47" s="334" customFormat="1" ht="12" customHeight="1" thickBot="1">
      <c r="B202" s="523"/>
      <c r="C202" s="523"/>
      <c r="I202" s="424"/>
      <c r="J202" s="426"/>
      <c r="K202" s="518"/>
      <c r="N202" s="519"/>
      <c r="O202" s="519"/>
      <c r="P202" s="392">
        <f t="shared" si="61"/>
        <v>0</v>
      </c>
      <c r="Q202" s="393"/>
      <c r="R202" s="410"/>
      <c r="S202" s="393"/>
      <c r="T202" s="393"/>
      <c r="U202" s="393"/>
      <c r="V202" s="393"/>
      <c r="W202" s="394" t="s">
        <v>566</v>
      </c>
      <c r="AA202" s="466"/>
      <c r="AC202" s="333"/>
      <c r="AJ202" s="333"/>
      <c r="AK202" s="333"/>
      <c r="AM202" s="333"/>
      <c r="AN202" s="341"/>
      <c r="AO202" s="341"/>
      <c r="AP202" s="341"/>
      <c r="AQ202" s="341"/>
      <c r="AR202" s="341"/>
      <c r="AS202" s="341"/>
      <c r="AT202" s="341"/>
      <c r="AU202" s="341"/>
    </row>
    <row r="203" spans="1:47" s="334" customFormat="1" ht="12" customHeight="1" thickBot="1">
      <c r="B203" s="650" t="s">
        <v>373</v>
      </c>
      <c r="C203" s="651"/>
      <c r="D203" s="652"/>
      <c r="E203" s="652"/>
      <c r="F203" s="652"/>
      <c r="G203" s="652"/>
      <c r="H203" s="653"/>
      <c r="I203" s="654" t="s">
        <v>250</v>
      </c>
      <c r="J203" s="1227" t="s">
        <v>251</v>
      </c>
      <c r="K203" s="1228"/>
      <c r="L203" s="654" t="s">
        <v>244</v>
      </c>
      <c r="M203" s="655" t="s">
        <v>252</v>
      </c>
      <c r="N203" s="656" t="s">
        <v>253</v>
      </c>
      <c r="O203" s="657" t="s">
        <v>254</v>
      </c>
      <c r="P203" s="392">
        <f t="shared" si="61"/>
        <v>0</v>
      </c>
      <c r="Q203" s="428"/>
      <c r="R203" s="410"/>
      <c r="S203" s="428"/>
      <c r="T203" s="428"/>
      <c r="U203" s="428"/>
      <c r="V203" s="428"/>
      <c r="W203" s="394" t="s">
        <v>566</v>
      </c>
      <c r="AA203" s="466"/>
      <c r="AC203" s="333"/>
      <c r="AJ203" s="333"/>
      <c r="AK203" s="333"/>
      <c r="AM203" s="333"/>
      <c r="AN203" s="341"/>
      <c r="AO203" s="341"/>
      <c r="AP203" s="341"/>
      <c r="AQ203" s="341"/>
      <c r="AR203" s="341"/>
      <c r="AS203" s="341"/>
      <c r="AT203" s="341"/>
      <c r="AU203" s="341"/>
    </row>
    <row r="204" spans="1:47" s="334" customFormat="1" ht="12" customHeight="1" thickBot="1">
      <c r="B204" s="522" t="s">
        <v>245</v>
      </c>
      <c r="C204" s="523"/>
      <c r="D204" s="523"/>
      <c r="G204" s="524" t="s">
        <v>264</v>
      </c>
      <c r="H204" s="525" t="s">
        <v>265</v>
      </c>
      <c r="I204" s="526" t="s">
        <v>266</v>
      </c>
      <c r="J204" s="658" t="s">
        <v>266</v>
      </c>
      <c r="K204" s="375" t="s">
        <v>267</v>
      </c>
      <c r="L204" s="375" t="s">
        <v>266</v>
      </c>
      <c r="M204" s="378"/>
      <c r="N204" s="578"/>
      <c r="O204" s="380"/>
      <c r="P204" s="392">
        <f t="shared" si="61"/>
        <v>0</v>
      </c>
      <c r="Q204" s="393"/>
      <c r="R204" s="410"/>
      <c r="S204" s="393"/>
      <c r="T204" s="393"/>
      <c r="U204" s="393"/>
      <c r="V204" s="393"/>
      <c r="W204" s="394">
        <v>0</v>
      </c>
      <c r="AA204" s="466"/>
      <c r="AC204" s="333"/>
      <c r="AJ204" s="333"/>
      <c r="AK204" s="333"/>
      <c r="AM204" s="333"/>
      <c r="AN204" s="341"/>
      <c r="AO204" s="341"/>
      <c r="AP204" s="341"/>
      <c r="AQ204" s="341"/>
      <c r="AR204" s="341"/>
      <c r="AS204" s="341"/>
      <c r="AT204" s="341"/>
      <c r="AU204" s="341"/>
    </row>
    <row r="205" spans="1:47" ht="12" customHeight="1">
      <c r="B205" s="1237" t="s">
        <v>374</v>
      </c>
      <c r="C205" s="1238"/>
      <c r="D205" s="1239"/>
      <c r="E205" s="1239"/>
      <c r="F205" s="1240"/>
      <c r="G205" s="659">
        <v>85</v>
      </c>
      <c r="H205" s="660" t="s">
        <v>381</v>
      </c>
      <c r="I205" s="500" t="s">
        <v>279</v>
      </c>
      <c r="J205" s="528" t="s">
        <v>354</v>
      </c>
      <c r="K205" s="387"/>
      <c r="L205" s="388" t="s">
        <v>355</v>
      </c>
      <c r="M205" s="389" t="s">
        <v>375</v>
      </c>
      <c r="N205" s="539">
        <f t="shared" ref="N205:P220" si="91">AJ205</f>
        <v>1338.4950000000001</v>
      </c>
      <c r="O205" s="391">
        <f t="shared" si="91"/>
        <v>0</v>
      </c>
      <c r="P205" s="392" t="s">
        <v>56</v>
      </c>
      <c r="Q205" s="341"/>
      <c r="R205" s="410"/>
      <c r="S205" s="393"/>
      <c r="T205" s="393">
        <f>G205/$Q$38</f>
        <v>10.625</v>
      </c>
      <c r="U205" s="393"/>
      <c r="V205" s="393" t="s">
        <v>376</v>
      </c>
      <c r="W205" s="394" t="s">
        <v>590</v>
      </c>
      <c r="X205" s="333">
        <v>2800</v>
      </c>
      <c r="Y205" s="333">
        <v>0</v>
      </c>
      <c r="Z205" s="333">
        <v>1249.5</v>
      </c>
      <c r="AA205" s="395">
        <v>0</v>
      </c>
      <c r="AB205" s="333" t="s">
        <v>354</v>
      </c>
      <c r="AC205" s="333">
        <v>0</v>
      </c>
      <c r="AD205" s="333">
        <v>88.995000000000019</v>
      </c>
      <c r="AG205" s="396">
        <v>2.9828539999999997</v>
      </c>
      <c r="AH205" s="396">
        <v>0</v>
      </c>
      <c r="AI205" s="333">
        <f t="shared" ref="AI205:AI212" si="92">Y205+Z205+AC205+AD205</f>
        <v>1338.4950000000001</v>
      </c>
      <c r="AJ205" s="333">
        <f t="shared" si="59"/>
        <v>1338.4950000000001</v>
      </c>
      <c r="AK205" s="333">
        <f t="shared" si="60"/>
        <v>0</v>
      </c>
      <c r="AM205" s="333">
        <f t="shared" ref="AM205:AM212" si="93">IF(OR(I205="New",I205="",I205="--Source--"),Y205+Z205,IF(I205="Refurbishment",Y205*(1/3),0))</f>
        <v>1249.5</v>
      </c>
      <c r="AN205" s="341">
        <f t="shared" ref="AN205:AN212" si="94">IF(OR(I205="New",I205="",I205="--Source--"),AC205,IF(I205="Refurbishment",AC205,0))</f>
        <v>0</v>
      </c>
      <c r="AO205" s="341">
        <f t="shared" ref="AO205:AO212" si="95">IF(OR(I205="New",I205="",I205="--Source--"),AD205,IF(I205="Refurbishment",AD205,0))</f>
        <v>88.995000000000019</v>
      </c>
      <c r="AS205" s="341">
        <f t="shared" ref="AS205:AS212" si="96">IF(I205="Reused from onsite",Y205+Z205,IF(I205="Refurbishment",Y205*(2/3),0))</f>
        <v>0</v>
      </c>
      <c r="AT205" s="341">
        <f t="shared" ref="AT205:AT212" si="97">IF(I205="Reused from onsite",AC205,IF(I205="Refurbishment",0,0))</f>
        <v>0</v>
      </c>
      <c r="AU205" s="341">
        <f t="shared" ref="AU205:AU212" si="98">IF(I205="Reused from onsite",AD205,IF(I205="Refurbishment",0,0))</f>
        <v>0</v>
      </c>
    </row>
    <row r="206" spans="1:47" ht="12" customHeight="1">
      <c r="B206" s="1241" t="s">
        <v>377</v>
      </c>
      <c r="C206" s="1242"/>
      <c r="D206" s="1243"/>
      <c r="E206" s="1243"/>
      <c r="F206" s="1244"/>
      <c r="G206" s="661">
        <v>200</v>
      </c>
      <c r="H206" s="562" t="s">
        <v>420</v>
      </c>
      <c r="I206" s="504" t="s">
        <v>279</v>
      </c>
      <c r="J206" s="530" t="s">
        <v>354</v>
      </c>
      <c r="K206" s="402"/>
      <c r="L206" s="403" t="s">
        <v>314</v>
      </c>
      <c r="M206" s="408" t="s">
        <v>378</v>
      </c>
      <c r="N206" s="405">
        <f t="shared" si="91"/>
        <v>212.40057700702886</v>
      </c>
      <c r="O206" s="406">
        <f t="shared" si="91"/>
        <v>0</v>
      </c>
      <c r="P206" s="392" t="s">
        <v>56</v>
      </c>
      <c r="Q206" s="341"/>
      <c r="R206" s="410"/>
      <c r="S206" s="393"/>
      <c r="T206" s="393">
        <f>G206/12</f>
        <v>16.666666666666668</v>
      </c>
      <c r="U206" s="393"/>
      <c r="V206" s="393" t="s">
        <v>379</v>
      </c>
      <c r="W206" s="394" t="s">
        <v>591</v>
      </c>
      <c r="X206" s="333">
        <v>361</v>
      </c>
      <c r="Y206" s="333">
        <v>0</v>
      </c>
      <c r="Z206" s="333">
        <v>106.20057700702885</v>
      </c>
      <c r="AA206" s="395">
        <v>0</v>
      </c>
      <c r="AB206" s="333" t="s">
        <v>354</v>
      </c>
      <c r="AC206" s="333">
        <v>0</v>
      </c>
      <c r="AD206" s="333">
        <v>106.2</v>
      </c>
      <c r="AG206" s="396">
        <v>0.27146478000000002</v>
      </c>
      <c r="AH206" s="396">
        <v>0</v>
      </c>
      <c r="AI206" s="333">
        <f t="shared" si="92"/>
        <v>212.40057700702886</v>
      </c>
      <c r="AJ206" s="333">
        <f t="shared" ref="AJ206:AJ270" si="99">IF(I206="New",AI206,IF(I206="Refurbishment ",(Y206*0.333)+Z206+AC206+AD206,IF(I206="",AI206,IF(I206="--Source--",AI206,0))))</f>
        <v>212.40057700702886</v>
      </c>
      <c r="AK206" s="333">
        <f t="shared" ref="AK206:AK270" si="100">IF(I206="Refurbishment ",(Y206*0.667),IF(I206="New",0,IF(I206="--Source--",0,IF(I206="",0,AI206))))</f>
        <v>0</v>
      </c>
      <c r="AM206" s="333">
        <f t="shared" si="93"/>
        <v>106.20057700702885</v>
      </c>
      <c r="AN206" s="341">
        <f t="shared" si="94"/>
        <v>0</v>
      </c>
      <c r="AO206" s="341">
        <f t="shared" si="95"/>
        <v>106.2</v>
      </c>
      <c r="AS206" s="341">
        <f t="shared" si="96"/>
        <v>0</v>
      </c>
      <c r="AT206" s="341">
        <f t="shared" si="97"/>
        <v>0</v>
      </c>
      <c r="AU206" s="341">
        <f t="shared" si="98"/>
        <v>0</v>
      </c>
    </row>
    <row r="207" spans="1:47" ht="12" customHeight="1">
      <c r="B207" s="662" t="s">
        <v>380</v>
      </c>
      <c r="C207" s="663"/>
      <c r="D207" s="664"/>
      <c r="E207" s="664"/>
      <c r="F207" s="665"/>
      <c r="G207" s="666"/>
      <c r="H207" s="562" t="s">
        <v>381</v>
      </c>
      <c r="I207" s="504"/>
      <c r="J207" s="530"/>
      <c r="K207" s="402"/>
      <c r="L207" s="403"/>
      <c r="M207" s="408"/>
      <c r="N207" s="405"/>
      <c r="O207" s="406"/>
      <c r="P207" s="392" t="s">
        <v>56</v>
      </c>
      <c r="Q207" s="341"/>
      <c r="R207" s="410"/>
      <c r="S207" s="393"/>
      <c r="T207" s="621">
        <f>G207/12</f>
        <v>0</v>
      </c>
      <c r="U207" s="393"/>
      <c r="V207" s="393"/>
      <c r="W207" s="394"/>
      <c r="AA207" s="395"/>
      <c r="AG207" s="396"/>
      <c r="AH207" s="396"/>
    </row>
    <row r="208" spans="1:47" ht="12" customHeight="1">
      <c r="B208" s="1241" t="s">
        <v>382</v>
      </c>
      <c r="C208" s="1242"/>
      <c r="D208" s="1243"/>
      <c r="E208" s="1243"/>
      <c r="F208" s="1244"/>
      <c r="G208" s="661">
        <v>130</v>
      </c>
      <c r="H208" s="562" t="str">
        <f t="shared" ref="H208:H212" si="101">IF(ISERROR(VLOOKUP($W208,__All_for_scope,2,FALSE)),"",VLOOKUP($W208,__All_for_scope,2,FALSE))</f>
        <v>m3</v>
      </c>
      <c r="I208" s="504" t="s">
        <v>279</v>
      </c>
      <c r="J208" s="530" t="s">
        <v>354</v>
      </c>
      <c r="K208" s="402"/>
      <c r="L208" s="403" t="s">
        <v>314</v>
      </c>
      <c r="M208" s="408"/>
      <c r="N208" s="405">
        <f t="shared" si="91"/>
        <v>87.259900000000002</v>
      </c>
      <c r="O208" s="406">
        <f t="shared" si="91"/>
        <v>0</v>
      </c>
      <c r="P208" s="392" t="s">
        <v>56</v>
      </c>
      <c r="Q208" s="341"/>
      <c r="R208" s="410"/>
      <c r="S208" s="393"/>
      <c r="T208" s="393">
        <f>G208/$Q$38</f>
        <v>16.25</v>
      </c>
      <c r="U208" s="393"/>
      <c r="V208" s="393" t="s">
        <v>376</v>
      </c>
      <c r="W208" s="394" t="str">
        <f t="shared" ref="W208:W219" si="102">IF(ISERROR(VLOOKUP(B208,EquipList,2,FALSE)),"SUB00000",VLOOKUP(B208,EquipList,2,FALSE))</f>
        <v>SUB10381</v>
      </c>
      <c r="X208" s="333">
        <f t="shared" ref="X208:X212" si="103">IF(ISERROR(VLOOKUP($W208,__All_for_scope,3,FALSE)),"",VLOOKUP($W208,__All_for_scope,3,FALSE))</f>
        <v>1152</v>
      </c>
      <c r="Y208" s="333">
        <f t="shared" ref="Y208:Y212" si="104">G208*IF(ISERROR(VLOOKUP(W208,__All_for_scope,4,FALSE)),"",VLOOKUP(W208,__All_for_scope,4,FALSE))</f>
        <v>0</v>
      </c>
      <c r="Z208" s="333">
        <f t="shared" ref="Z208:Z212" si="105">G208*IF(ISERROR(VLOOKUP(W208,__All_for_scope,5,FALSE)),"",VLOOKUP(W208,__All_for_scope,5,FALSE))</f>
        <v>0.15989999999999999</v>
      </c>
      <c r="AA208" s="395">
        <f t="shared" ref="AA208:AA212" si="106">IF(J208="Default",VLOOKUP(W208,__All_for_scope,7,FALSE)*G208*X208,IF(OR(J208="Road",J208="Air",J208="Ship"),G208*X208*K208,0))</f>
        <v>0</v>
      </c>
      <c r="AB208" s="333" t="str">
        <f t="shared" ref="AB208:AB212" si="107">IF(J208="Default",VLOOKUP(W208,__All_for_scope,8,FALSE),IF(J208="Air","Air",IF(J208="Road","Road",IF(J208="Ship","Ship"))))</f>
        <v>Road</v>
      </c>
      <c r="AC208" s="333">
        <f t="shared" ref="AC208:AC212" si="108">IF(OR(J208="Default"),AA208*VLOOKUP(AB208,__Transport,3,FALSE),IF(OR(J208="Road",J208="Air",J208="Ship"),(VLOOKUP(AB208,__Transport,3,FALSE)*AA208),VLOOKUP(J208,__CountryListFull,2,FALSE)*(X208*G208)))</f>
        <v>0</v>
      </c>
      <c r="AD208" s="333">
        <f t="shared" ref="AD208:AD212" si="109">G208*IF(ISERROR(VLOOKUP(W208,__All_for_scope,9,FALSE))," ",VLOOKUP(W208,__All_for_scope,9,FALSE))</f>
        <v>87.100000000000009</v>
      </c>
      <c r="AG208" s="396">
        <f t="shared" ref="AG208:AG212" si="110">VLOOKUP(L208,Disposal,23,FALSE)*((X208*G208)/1000)</f>
        <v>0.56308262399999998</v>
      </c>
      <c r="AH208" s="396">
        <f t="shared" ref="AH208:AH212" si="111">VLOOKUP(L208,Disposal,24,FALSE)*((X208*G208)/1000)</f>
        <v>0</v>
      </c>
      <c r="AI208" s="333">
        <f t="shared" si="92"/>
        <v>87.259900000000002</v>
      </c>
      <c r="AJ208" s="333">
        <f t="shared" si="99"/>
        <v>87.259900000000002</v>
      </c>
      <c r="AK208" s="333">
        <f t="shared" si="100"/>
        <v>0</v>
      </c>
      <c r="AM208" s="333">
        <f t="shared" si="93"/>
        <v>0.15989999999999999</v>
      </c>
      <c r="AN208" s="341">
        <f t="shared" si="94"/>
        <v>0</v>
      </c>
      <c r="AO208" s="341">
        <f t="shared" si="95"/>
        <v>87.100000000000009</v>
      </c>
      <c r="AS208" s="341">
        <f t="shared" si="96"/>
        <v>0</v>
      </c>
      <c r="AT208" s="341">
        <f t="shared" si="97"/>
        <v>0</v>
      </c>
      <c r="AU208" s="341">
        <f t="shared" si="98"/>
        <v>0</v>
      </c>
    </row>
    <row r="209" spans="1:47" ht="12" hidden="1" customHeight="1" thickBot="1">
      <c r="B209" s="1241" t="s">
        <v>383</v>
      </c>
      <c r="C209" s="1242"/>
      <c r="D209" s="1243"/>
      <c r="E209" s="1243"/>
      <c r="F209" s="1244"/>
      <c r="G209" s="661"/>
      <c r="H209" s="562" t="str">
        <f t="shared" si="101"/>
        <v>m3</v>
      </c>
      <c r="I209" s="504" t="s">
        <v>279</v>
      </c>
      <c r="J209" s="530" t="s">
        <v>280</v>
      </c>
      <c r="K209" s="402"/>
      <c r="L209" s="403" t="s">
        <v>314</v>
      </c>
      <c r="M209" s="408"/>
      <c r="N209" s="405">
        <f t="shared" si="91"/>
        <v>0</v>
      </c>
      <c r="O209" s="406">
        <f t="shared" si="91"/>
        <v>0</v>
      </c>
      <c r="P209" s="392">
        <f t="shared" si="61"/>
        <v>0</v>
      </c>
      <c r="Q209" s="393"/>
      <c r="R209" s="410"/>
      <c r="S209" s="393"/>
      <c r="T209" s="393"/>
      <c r="U209" s="393"/>
      <c r="V209" s="393"/>
      <c r="W209" s="394" t="str">
        <f t="shared" si="102"/>
        <v>SUB000012</v>
      </c>
      <c r="X209" s="333">
        <f t="shared" si="103"/>
        <v>0</v>
      </c>
      <c r="Y209" s="333">
        <f t="shared" si="104"/>
        <v>0</v>
      </c>
      <c r="Z209" s="333">
        <f t="shared" si="105"/>
        <v>0</v>
      </c>
      <c r="AA209" s="395">
        <f t="shared" si="106"/>
        <v>0</v>
      </c>
      <c r="AB209" s="333" t="str">
        <f t="shared" si="107"/>
        <v>Road</v>
      </c>
      <c r="AC209" s="333">
        <f t="shared" si="108"/>
        <v>0</v>
      </c>
      <c r="AD209" s="333">
        <f t="shared" si="109"/>
        <v>0</v>
      </c>
      <c r="AG209" s="396">
        <f t="shared" si="110"/>
        <v>0</v>
      </c>
      <c r="AH209" s="396">
        <f t="shared" si="111"/>
        <v>0</v>
      </c>
      <c r="AI209" s="333">
        <f t="shared" si="92"/>
        <v>0</v>
      </c>
      <c r="AJ209" s="333">
        <f t="shared" si="99"/>
        <v>0</v>
      </c>
      <c r="AK209" s="333">
        <f t="shared" si="100"/>
        <v>0</v>
      </c>
      <c r="AM209" s="333">
        <f t="shared" si="93"/>
        <v>0</v>
      </c>
      <c r="AN209" s="341">
        <f t="shared" si="94"/>
        <v>0</v>
      </c>
      <c r="AO209" s="341">
        <f t="shared" si="95"/>
        <v>0</v>
      </c>
      <c r="AS209" s="341">
        <f t="shared" si="96"/>
        <v>0</v>
      </c>
      <c r="AT209" s="341">
        <f t="shared" si="97"/>
        <v>0</v>
      </c>
      <c r="AU209" s="341">
        <f t="shared" si="98"/>
        <v>0</v>
      </c>
    </row>
    <row r="210" spans="1:47" ht="12" hidden="1" customHeight="1" thickBot="1">
      <c r="B210" s="1241" t="s">
        <v>383</v>
      </c>
      <c r="C210" s="1242"/>
      <c r="D210" s="1243"/>
      <c r="E210" s="1243"/>
      <c r="F210" s="1244"/>
      <c r="G210" s="661"/>
      <c r="H210" s="562" t="str">
        <f t="shared" si="101"/>
        <v>m3</v>
      </c>
      <c r="I210" s="504" t="s">
        <v>279</v>
      </c>
      <c r="J210" s="530" t="s">
        <v>280</v>
      </c>
      <c r="K210" s="402"/>
      <c r="L210" s="403" t="s">
        <v>314</v>
      </c>
      <c r="M210" s="408"/>
      <c r="N210" s="405">
        <f t="shared" si="91"/>
        <v>0</v>
      </c>
      <c r="O210" s="406">
        <f t="shared" si="91"/>
        <v>0</v>
      </c>
      <c r="P210" s="392">
        <f t="shared" si="61"/>
        <v>0</v>
      </c>
      <c r="Q210" s="393"/>
      <c r="R210" s="410"/>
      <c r="S210" s="393"/>
      <c r="T210" s="393"/>
      <c r="U210" s="393"/>
      <c r="V210" s="393"/>
      <c r="W210" s="394" t="str">
        <f t="shared" si="102"/>
        <v>SUB000012</v>
      </c>
      <c r="X210" s="333">
        <f t="shared" si="103"/>
        <v>0</v>
      </c>
      <c r="Y210" s="333">
        <f t="shared" si="104"/>
        <v>0</v>
      </c>
      <c r="Z210" s="333">
        <f t="shared" si="105"/>
        <v>0</v>
      </c>
      <c r="AA210" s="395">
        <f t="shared" si="106"/>
        <v>0</v>
      </c>
      <c r="AB210" s="333" t="str">
        <f t="shared" si="107"/>
        <v>Road</v>
      </c>
      <c r="AC210" s="333">
        <f t="shared" si="108"/>
        <v>0</v>
      </c>
      <c r="AD210" s="333">
        <f t="shared" si="109"/>
        <v>0</v>
      </c>
      <c r="AG210" s="396">
        <f t="shared" si="110"/>
        <v>0</v>
      </c>
      <c r="AH210" s="396">
        <f t="shared" si="111"/>
        <v>0</v>
      </c>
      <c r="AI210" s="333">
        <f t="shared" si="92"/>
        <v>0</v>
      </c>
      <c r="AJ210" s="333">
        <f t="shared" si="99"/>
        <v>0</v>
      </c>
      <c r="AK210" s="333">
        <f t="shared" si="100"/>
        <v>0</v>
      </c>
      <c r="AM210" s="333">
        <f t="shared" si="93"/>
        <v>0</v>
      </c>
      <c r="AN210" s="341">
        <f t="shared" si="94"/>
        <v>0</v>
      </c>
      <c r="AO210" s="341">
        <f t="shared" si="95"/>
        <v>0</v>
      </c>
      <c r="AS210" s="341">
        <f t="shared" si="96"/>
        <v>0</v>
      </c>
      <c r="AT210" s="341">
        <f t="shared" si="97"/>
        <v>0</v>
      </c>
      <c r="AU210" s="341">
        <f t="shared" si="98"/>
        <v>0</v>
      </c>
    </row>
    <row r="211" spans="1:47" ht="12" hidden="1" customHeight="1" thickBot="1">
      <c r="B211" s="1241" t="s">
        <v>383</v>
      </c>
      <c r="C211" s="1242"/>
      <c r="D211" s="1243"/>
      <c r="E211" s="1243"/>
      <c r="F211" s="1244"/>
      <c r="G211" s="661"/>
      <c r="H211" s="562" t="str">
        <f t="shared" si="101"/>
        <v>m3</v>
      </c>
      <c r="I211" s="504" t="s">
        <v>279</v>
      </c>
      <c r="J211" s="530" t="s">
        <v>280</v>
      </c>
      <c r="K211" s="402"/>
      <c r="L211" s="403" t="s">
        <v>314</v>
      </c>
      <c r="M211" s="408"/>
      <c r="N211" s="405">
        <f t="shared" si="91"/>
        <v>0</v>
      </c>
      <c r="O211" s="406">
        <f t="shared" si="91"/>
        <v>0</v>
      </c>
      <c r="P211" s="392">
        <f t="shared" si="61"/>
        <v>0</v>
      </c>
      <c r="Q211" s="393"/>
      <c r="R211" s="410"/>
      <c r="S211" s="393"/>
      <c r="T211" s="393"/>
      <c r="U211" s="393"/>
      <c r="V211" s="393"/>
      <c r="W211" s="394" t="str">
        <f t="shared" si="102"/>
        <v>SUB000012</v>
      </c>
      <c r="X211" s="333">
        <f t="shared" si="103"/>
        <v>0</v>
      </c>
      <c r="Y211" s="333">
        <f t="shared" si="104"/>
        <v>0</v>
      </c>
      <c r="Z211" s="333">
        <f t="shared" si="105"/>
        <v>0</v>
      </c>
      <c r="AA211" s="395">
        <f t="shared" si="106"/>
        <v>0</v>
      </c>
      <c r="AB211" s="333" t="str">
        <f t="shared" si="107"/>
        <v>Road</v>
      </c>
      <c r="AC211" s="333">
        <f t="shared" si="108"/>
        <v>0</v>
      </c>
      <c r="AD211" s="333">
        <f t="shared" si="109"/>
        <v>0</v>
      </c>
      <c r="AG211" s="396">
        <f t="shared" si="110"/>
        <v>0</v>
      </c>
      <c r="AH211" s="396">
        <f t="shared" si="111"/>
        <v>0</v>
      </c>
      <c r="AI211" s="333">
        <f t="shared" si="92"/>
        <v>0</v>
      </c>
      <c r="AJ211" s="333">
        <f t="shared" si="99"/>
        <v>0</v>
      </c>
      <c r="AK211" s="333">
        <f t="shared" si="100"/>
        <v>0</v>
      </c>
      <c r="AM211" s="333">
        <f t="shared" si="93"/>
        <v>0</v>
      </c>
      <c r="AN211" s="341">
        <f t="shared" si="94"/>
        <v>0</v>
      </c>
      <c r="AO211" s="341">
        <f t="shared" si="95"/>
        <v>0</v>
      </c>
      <c r="AS211" s="341">
        <f t="shared" si="96"/>
        <v>0</v>
      </c>
      <c r="AT211" s="341">
        <f t="shared" si="97"/>
        <v>0</v>
      </c>
      <c r="AU211" s="341">
        <f t="shared" si="98"/>
        <v>0</v>
      </c>
    </row>
    <row r="212" spans="1:47" ht="12" hidden="1" customHeight="1" thickBot="1">
      <c r="B212" s="1249" t="s">
        <v>383</v>
      </c>
      <c r="C212" s="1250"/>
      <c r="D212" s="1251"/>
      <c r="E212" s="1251"/>
      <c r="F212" s="1252"/>
      <c r="G212" s="667"/>
      <c r="H212" s="668" t="str">
        <f t="shared" si="101"/>
        <v>m3</v>
      </c>
      <c r="I212" s="511" t="s">
        <v>279</v>
      </c>
      <c r="J212" s="569" t="s">
        <v>280</v>
      </c>
      <c r="K212" s="416"/>
      <c r="L212" s="417" t="s">
        <v>314</v>
      </c>
      <c r="M212" s="418"/>
      <c r="N212" s="419">
        <f t="shared" si="91"/>
        <v>0</v>
      </c>
      <c r="O212" s="420">
        <f t="shared" si="91"/>
        <v>0</v>
      </c>
      <c r="P212" s="392">
        <f t="shared" si="91"/>
        <v>0</v>
      </c>
      <c r="Q212" s="393"/>
      <c r="R212" s="410"/>
      <c r="S212" s="393"/>
      <c r="T212" s="393"/>
      <c r="U212" s="393"/>
      <c r="V212" s="393"/>
      <c r="W212" s="394" t="str">
        <f t="shared" si="102"/>
        <v>SUB000012</v>
      </c>
      <c r="X212" s="333">
        <f t="shared" si="103"/>
        <v>0</v>
      </c>
      <c r="Y212" s="333">
        <f t="shared" si="104"/>
        <v>0</v>
      </c>
      <c r="Z212" s="333">
        <f t="shared" si="105"/>
        <v>0</v>
      </c>
      <c r="AA212" s="395">
        <f t="shared" si="106"/>
        <v>0</v>
      </c>
      <c r="AB212" s="333" t="str">
        <f t="shared" si="107"/>
        <v>Road</v>
      </c>
      <c r="AC212" s="333">
        <f t="shared" si="108"/>
        <v>0</v>
      </c>
      <c r="AD212" s="333">
        <f t="shared" si="109"/>
        <v>0</v>
      </c>
      <c r="AG212" s="396">
        <f t="shared" si="110"/>
        <v>0</v>
      </c>
      <c r="AH212" s="396">
        <f t="shared" si="111"/>
        <v>0</v>
      </c>
      <c r="AI212" s="333">
        <f t="shared" si="92"/>
        <v>0</v>
      </c>
      <c r="AJ212" s="333">
        <f t="shared" si="99"/>
        <v>0</v>
      </c>
      <c r="AK212" s="333">
        <f t="shared" si="100"/>
        <v>0</v>
      </c>
      <c r="AM212" s="333">
        <f t="shared" si="93"/>
        <v>0</v>
      </c>
      <c r="AN212" s="341">
        <f t="shared" si="94"/>
        <v>0</v>
      </c>
      <c r="AO212" s="341">
        <f t="shared" si="95"/>
        <v>0</v>
      </c>
      <c r="AS212" s="341">
        <f t="shared" si="96"/>
        <v>0</v>
      </c>
      <c r="AT212" s="341">
        <f t="shared" si="97"/>
        <v>0</v>
      </c>
      <c r="AU212" s="341">
        <f t="shared" si="98"/>
        <v>0</v>
      </c>
    </row>
    <row r="213" spans="1:47" customFormat="1" ht="12" customHeight="1" thickBot="1">
      <c r="A213" s="334"/>
      <c r="B213" s="669"/>
      <c r="C213" s="669"/>
      <c r="D213" s="423"/>
      <c r="E213" s="423"/>
      <c r="F213" s="423"/>
      <c r="G213" s="423"/>
      <c r="H213" s="670"/>
      <c r="I213" s="329"/>
      <c r="J213" s="457"/>
      <c r="K213" s="426"/>
      <c r="L213" s="518"/>
      <c r="M213" s="329"/>
      <c r="N213" s="331"/>
      <c r="O213" s="331"/>
      <c r="P213" s="392">
        <f t="shared" si="91"/>
        <v>0</v>
      </c>
      <c r="Q213" s="393"/>
      <c r="R213" s="410"/>
      <c r="S213" s="393"/>
      <c r="T213" s="393"/>
      <c r="U213" s="393"/>
      <c r="V213" s="393"/>
      <c r="W213" s="394" t="str">
        <f t="shared" si="102"/>
        <v>SUB00000</v>
      </c>
      <c r="X213" s="333"/>
      <c r="Y213" s="333"/>
      <c r="Z213" s="333"/>
      <c r="AA213" s="395"/>
      <c r="AB213" s="333"/>
      <c r="AC213" s="333"/>
      <c r="AD213" s="333"/>
      <c r="AE213" s="333"/>
      <c r="AF213" s="333"/>
      <c r="AG213" s="333"/>
      <c r="AH213" s="333"/>
      <c r="AI213" s="333"/>
      <c r="AJ213" s="333"/>
      <c r="AK213" s="333"/>
      <c r="AL213" s="333"/>
      <c r="AM213" s="333"/>
      <c r="AN213" s="341"/>
      <c r="AO213" s="341"/>
      <c r="AP213" s="341"/>
      <c r="AQ213" s="341"/>
      <c r="AR213" s="341"/>
      <c r="AS213" s="341"/>
      <c r="AT213" s="341"/>
      <c r="AU213" s="341"/>
    </row>
    <row r="214" spans="1:47" customFormat="1" ht="12" customHeight="1" thickBot="1">
      <c r="A214" s="329"/>
      <c r="B214" s="650" t="s">
        <v>384</v>
      </c>
      <c r="C214" s="651"/>
      <c r="D214" s="652"/>
      <c r="E214" s="652"/>
      <c r="F214" s="652"/>
      <c r="G214" s="652"/>
      <c r="H214" s="653"/>
      <c r="I214" s="654" t="s">
        <v>250</v>
      </c>
      <c r="J214" s="1227" t="s">
        <v>251</v>
      </c>
      <c r="K214" s="1228"/>
      <c r="L214" s="654" t="s">
        <v>244</v>
      </c>
      <c r="M214" s="655" t="s">
        <v>252</v>
      </c>
      <c r="N214" s="656" t="s">
        <v>253</v>
      </c>
      <c r="O214" s="657" t="s">
        <v>254</v>
      </c>
      <c r="P214" s="392">
        <f t="shared" si="91"/>
        <v>0</v>
      </c>
      <c r="Q214" s="428"/>
      <c r="R214" s="410"/>
      <c r="S214" s="428"/>
      <c r="T214" s="428"/>
      <c r="U214" s="428"/>
      <c r="V214" s="428"/>
      <c r="W214" s="394" t="str">
        <f t="shared" si="102"/>
        <v>SUB00000</v>
      </c>
      <c r="X214" s="333"/>
      <c r="Y214" s="333"/>
      <c r="Z214" s="333"/>
      <c r="AA214" s="395"/>
      <c r="AB214" s="333"/>
      <c r="AC214" s="333"/>
      <c r="AD214" s="333"/>
      <c r="AE214" s="333"/>
      <c r="AF214" s="333"/>
      <c r="AG214" s="333"/>
      <c r="AH214" s="333"/>
      <c r="AI214" s="333"/>
      <c r="AJ214" s="333"/>
      <c r="AK214" s="333"/>
      <c r="AL214" s="333"/>
      <c r="AM214" s="333"/>
      <c r="AN214" s="341"/>
      <c r="AO214" s="341"/>
      <c r="AP214" s="341"/>
      <c r="AQ214" s="341"/>
      <c r="AR214" s="341"/>
      <c r="AS214" s="341"/>
      <c r="AT214" s="341"/>
      <c r="AU214" s="341"/>
    </row>
    <row r="215" spans="1:47" customFormat="1" ht="12" customHeight="1" thickBot="1">
      <c r="A215" s="329"/>
      <c r="B215" s="522" t="s">
        <v>245</v>
      </c>
      <c r="C215" s="523"/>
      <c r="D215" s="523" t="s">
        <v>320</v>
      </c>
      <c r="E215" s="334"/>
      <c r="F215" s="334"/>
      <c r="G215" s="524" t="s">
        <v>264</v>
      </c>
      <c r="H215" s="524" t="s">
        <v>265</v>
      </c>
      <c r="I215" s="526" t="s">
        <v>266</v>
      </c>
      <c r="J215" s="658" t="s">
        <v>266</v>
      </c>
      <c r="K215" s="375" t="s">
        <v>267</v>
      </c>
      <c r="L215" s="375" t="s">
        <v>266</v>
      </c>
      <c r="M215" s="378"/>
      <c r="N215" s="578"/>
      <c r="O215" s="380"/>
      <c r="P215" s="392">
        <f t="shared" si="91"/>
        <v>0</v>
      </c>
      <c r="Q215" s="393"/>
      <c r="R215" s="410"/>
      <c r="S215" s="393"/>
      <c r="T215" s="393"/>
      <c r="U215" s="393"/>
      <c r="V215" s="393"/>
      <c r="W215" s="394">
        <f t="shared" si="102"/>
        <v>0</v>
      </c>
      <c r="X215" s="333"/>
      <c r="Y215" s="333"/>
      <c r="Z215" s="333"/>
      <c r="AA215" s="395"/>
      <c r="AB215" s="333"/>
      <c r="AC215" s="333"/>
      <c r="AD215" s="333"/>
      <c r="AE215" s="333"/>
      <c r="AF215" s="333"/>
      <c r="AG215" s="333"/>
      <c r="AH215" s="333"/>
      <c r="AI215" s="333"/>
      <c r="AJ215" s="333"/>
      <c r="AK215" s="333"/>
      <c r="AL215" s="333"/>
      <c r="AM215" s="333"/>
      <c r="AN215" s="341"/>
      <c r="AO215" s="341"/>
      <c r="AP215" s="341"/>
      <c r="AQ215" s="341"/>
      <c r="AR215" s="341"/>
      <c r="AS215" s="341"/>
      <c r="AT215" s="341"/>
      <c r="AU215" s="341"/>
    </row>
    <row r="216" spans="1:47" customFormat="1" ht="12" customHeight="1">
      <c r="A216" s="329"/>
      <c r="B216" s="1237" t="s">
        <v>385</v>
      </c>
      <c r="C216" s="1238"/>
      <c r="D216" s="1239"/>
      <c r="E216" s="1239"/>
      <c r="F216" s="1240"/>
      <c r="G216" s="671">
        <v>765</v>
      </c>
      <c r="H216" s="672" t="s">
        <v>381</v>
      </c>
      <c r="I216" s="385" t="s">
        <v>279</v>
      </c>
      <c r="J216" s="528" t="s">
        <v>280</v>
      </c>
      <c r="K216" s="472"/>
      <c r="L216" s="388" t="s">
        <v>386</v>
      </c>
      <c r="M216" s="389" t="s">
        <v>387</v>
      </c>
      <c r="N216" s="539">
        <f t="shared" ref="N216:P231" si="112">AJ216</f>
        <v>6268.2646500000001</v>
      </c>
      <c r="O216" s="391">
        <f t="shared" si="112"/>
        <v>0</v>
      </c>
      <c r="P216" s="392" t="s">
        <v>54</v>
      </c>
      <c r="Q216" s="602">
        <f>G216/$Q$38*0</f>
        <v>0</v>
      </c>
      <c r="R216" s="410"/>
      <c r="S216" s="393"/>
      <c r="T216" s="393"/>
      <c r="U216" s="393"/>
      <c r="V216" s="393" t="s">
        <v>388</v>
      </c>
      <c r="W216" s="394" t="str">
        <f t="shared" si="102"/>
        <v>SUB00374</v>
      </c>
      <c r="X216" s="333">
        <v>1900</v>
      </c>
      <c r="Y216" s="333">
        <v>0</v>
      </c>
      <c r="Z216" s="333">
        <v>0</v>
      </c>
      <c r="AA216" s="395">
        <v>43605000</v>
      </c>
      <c r="AB216" s="333" t="s">
        <v>354</v>
      </c>
      <c r="AC216" s="333">
        <v>5465.0146500000001</v>
      </c>
      <c r="AD216" s="333">
        <v>803.25</v>
      </c>
      <c r="AE216" s="333"/>
      <c r="AF216" s="333"/>
      <c r="AG216" s="396">
        <v>5.4650146499999996</v>
      </c>
      <c r="AH216" s="396">
        <v>0</v>
      </c>
      <c r="AI216" s="333">
        <f t="shared" ref="AI216:AI222" si="113">Y216+Z216+AC216+AD216</f>
        <v>6268.2646500000001</v>
      </c>
      <c r="AJ216" s="333">
        <f t="shared" si="99"/>
        <v>6268.2646500000001</v>
      </c>
      <c r="AK216" s="333">
        <f t="shared" si="100"/>
        <v>0</v>
      </c>
      <c r="AL216" s="333"/>
      <c r="AM216" s="333">
        <f t="shared" ref="AM216:AM222" si="114">IF(OR(I216="New",I216="",I216="--Source--"),Y216+Z216,IF(I216="Refurbishment",Y216*(1/3),0))</f>
        <v>0</v>
      </c>
      <c r="AN216" s="341">
        <f t="shared" ref="AN216:AN222" si="115">IF(OR(I216="New",I216="",I216="--Source--"),AC216,IF(I216="Refurbishment",AC216,0))</f>
        <v>5465.0146500000001</v>
      </c>
      <c r="AO216" s="341">
        <f t="shared" ref="AO216:AO222" si="116">IF(OR(I216="New",I216="",I216="--Source--"),AD216,IF(I216="Refurbishment",AD216,0))</f>
        <v>803.25</v>
      </c>
      <c r="AP216" s="341"/>
      <c r="AQ216" s="341"/>
      <c r="AR216" s="341"/>
      <c r="AS216" s="341">
        <f t="shared" ref="AS216:AS222" si="117">IF(I216="Reused from onsite",Y216+Z216,IF(I216="Refurbishment",Y216*(2/3),0))</f>
        <v>0</v>
      </c>
      <c r="AT216" s="341">
        <f t="shared" ref="AT216:AT222" si="118">IF(I216="Reused from onsite",AC216,IF(I216="Refurbishment",0,0))</f>
        <v>0</v>
      </c>
      <c r="AU216" s="341">
        <f t="shared" ref="AU216:AU222" si="119">IF(I216="Reused from onsite",AD216,IF(I216="Refurbishment",0,0))</f>
        <v>0</v>
      </c>
    </row>
    <row r="217" spans="1:47" customFormat="1" ht="12" customHeight="1">
      <c r="A217" s="329"/>
      <c r="B217" s="1241" t="s">
        <v>389</v>
      </c>
      <c r="C217" s="1242"/>
      <c r="D217" s="1243"/>
      <c r="E217" s="1243"/>
      <c r="F217" s="1244"/>
      <c r="G217" s="673">
        <v>20000</v>
      </c>
      <c r="H217" s="674" t="s">
        <v>423</v>
      </c>
      <c r="I217" s="400" t="s">
        <v>279</v>
      </c>
      <c r="J217" s="530" t="s">
        <v>280</v>
      </c>
      <c r="K217" s="531"/>
      <c r="L217" s="403" t="s">
        <v>314</v>
      </c>
      <c r="M217" s="408" t="s">
        <v>390</v>
      </c>
      <c r="N217" s="405">
        <f t="shared" si="112"/>
        <v>38852.112214000001</v>
      </c>
      <c r="O217" s="406">
        <f t="shared" si="112"/>
        <v>0</v>
      </c>
      <c r="P217" s="392" t="s">
        <v>49</v>
      </c>
      <c r="Q217" s="393">
        <v>5</v>
      </c>
      <c r="R217" s="410"/>
      <c r="S217" s="393"/>
      <c r="T217" s="393">
        <f>Q217</f>
        <v>5</v>
      </c>
      <c r="U217" s="393"/>
      <c r="V217" s="393"/>
      <c r="W217" s="394" t="str">
        <f t="shared" si="102"/>
        <v>SUB10411</v>
      </c>
      <c r="X217" s="333">
        <v>0.69299999999999995</v>
      </c>
      <c r="Y217" s="333">
        <v>0</v>
      </c>
      <c r="Z217" s="333">
        <v>38800</v>
      </c>
      <c r="AA217" s="395">
        <v>415799.99999999994</v>
      </c>
      <c r="AB217" s="333" t="s">
        <v>354</v>
      </c>
      <c r="AC217" s="333">
        <v>52.112213999999987</v>
      </c>
      <c r="AD217" s="333">
        <v>0</v>
      </c>
      <c r="AE217" s="333"/>
      <c r="AF217" s="333"/>
      <c r="AG217" s="396">
        <v>5.211221399999999E-2</v>
      </c>
      <c r="AH217" s="396">
        <v>0</v>
      </c>
      <c r="AI217" s="333">
        <f t="shared" si="113"/>
        <v>38852.112214000001</v>
      </c>
      <c r="AJ217" s="333">
        <f t="shared" si="99"/>
        <v>38852.112214000001</v>
      </c>
      <c r="AK217" s="333">
        <f t="shared" si="100"/>
        <v>0</v>
      </c>
      <c r="AL217" s="333"/>
      <c r="AM217" s="333">
        <f t="shared" si="114"/>
        <v>38800</v>
      </c>
      <c r="AN217" s="341">
        <f t="shared" si="115"/>
        <v>52.112213999999987</v>
      </c>
      <c r="AO217" s="341">
        <f t="shared" si="116"/>
        <v>0</v>
      </c>
      <c r="AP217" s="341"/>
      <c r="AQ217" s="341"/>
      <c r="AR217" s="341"/>
      <c r="AS217" s="341">
        <f t="shared" si="117"/>
        <v>0</v>
      </c>
      <c r="AT217" s="341">
        <f t="shared" si="118"/>
        <v>0</v>
      </c>
      <c r="AU217" s="341">
        <f t="shared" si="119"/>
        <v>0</v>
      </c>
    </row>
    <row r="218" spans="1:47" customFormat="1" ht="12" customHeight="1">
      <c r="A218" s="329"/>
      <c r="B218" s="1241" t="s">
        <v>391</v>
      </c>
      <c r="C218" s="1242"/>
      <c r="D218" s="1243"/>
      <c r="E218" s="1243"/>
      <c r="F218" s="1244"/>
      <c r="G218" s="673">
        <v>1800</v>
      </c>
      <c r="H218" s="674" t="s">
        <v>381</v>
      </c>
      <c r="I218" s="400" t="s">
        <v>279</v>
      </c>
      <c r="J218" s="530" t="s">
        <v>280</v>
      </c>
      <c r="K218" s="531"/>
      <c r="L218" s="403" t="s">
        <v>314</v>
      </c>
      <c r="M218" s="408" t="s">
        <v>392</v>
      </c>
      <c r="N218" s="405">
        <f t="shared" si="112"/>
        <v>14802.830999999998</v>
      </c>
      <c r="O218" s="406">
        <f t="shared" si="112"/>
        <v>0</v>
      </c>
      <c r="P218" s="392" t="s">
        <v>50</v>
      </c>
      <c r="Q218" s="602">
        <f>G218/$Q$38*0</f>
        <v>0</v>
      </c>
      <c r="R218" s="410"/>
      <c r="S218" s="393"/>
      <c r="T218" s="393"/>
      <c r="U218" s="393"/>
      <c r="V218" s="393" t="s">
        <v>388</v>
      </c>
      <c r="W218" s="394" t="str">
        <f t="shared" si="102"/>
        <v>SUB00392</v>
      </c>
      <c r="X218" s="333">
        <v>2050</v>
      </c>
      <c r="Y218" s="333">
        <v>0</v>
      </c>
      <c r="Z218" s="333">
        <v>0</v>
      </c>
      <c r="AA218" s="395">
        <v>110700000</v>
      </c>
      <c r="AB218" s="333" t="s">
        <v>354</v>
      </c>
      <c r="AC218" s="333">
        <v>13874.030999999999</v>
      </c>
      <c r="AD218" s="333">
        <v>928.80000000000007</v>
      </c>
      <c r="AE218" s="333"/>
      <c r="AF218" s="333"/>
      <c r="AG218" s="396">
        <v>13.874031</v>
      </c>
      <c r="AH218" s="396">
        <v>0</v>
      </c>
      <c r="AI218" s="333">
        <f t="shared" si="113"/>
        <v>14802.830999999998</v>
      </c>
      <c r="AJ218" s="333">
        <f t="shared" si="99"/>
        <v>14802.830999999998</v>
      </c>
      <c r="AK218" s="333">
        <f t="shared" si="100"/>
        <v>0</v>
      </c>
      <c r="AL218" s="333"/>
      <c r="AM218" s="333">
        <f t="shared" si="114"/>
        <v>0</v>
      </c>
      <c r="AN218" s="341">
        <f t="shared" si="115"/>
        <v>13874.030999999999</v>
      </c>
      <c r="AO218" s="341">
        <f t="shared" si="116"/>
        <v>928.80000000000007</v>
      </c>
      <c r="AP218" s="341"/>
      <c r="AQ218" s="341"/>
      <c r="AR218" s="341"/>
      <c r="AS218" s="341">
        <f t="shared" si="117"/>
        <v>0</v>
      </c>
      <c r="AT218" s="341">
        <f t="shared" si="118"/>
        <v>0</v>
      </c>
      <c r="AU218" s="341">
        <f t="shared" si="119"/>
        <v>0</v>
      </c>
    </row>
    <row r="219" spans="1:47" customFormat="1" ht="12" customHeight="1">
      <c r="A219" s="329"/>
      <c r="B219" s="1241" t="s">
        <v>391</v>
      </c>
      <c r="C219" s="1242"/>
      <c r="D219" s="1243"/>
      <c r="E219" s="1243"/>
      <c r="F219" s="1244"/>
      <c r="G219" s="673">
        <v>1750</v>
      </c>
      <c r="H219" s="674" t="s">
        <v>381</v>
      </c>
      <c r="I219" s="400" t="s">
        <v>279</v>
      </c>
      <c r="J219" s="530" t="s">
        <v>280</v>
      </c>
      <c r="K219" s="531"/>
      <c r="L219" s="403" t="s">
        <v>314</v>
      </c>
      <c r="M219" s="408" t="s">
        <v>393</v>
      </c>
      <c r="N219" s="405">
        <f t="shared" si="112"/>
        <v>14391.641249999999</v>
      </c>
      <c r="O219" s="406">
        <f t="shared" si="112"/>
        <v>0</v>
      </c>
      <c r="P219" s="392" t="s">
        <v>50</v>
      </c>
      <c r="Q219" s="602">
        <f>G219/$Q$38*0</f>
        <v>0</v>
      </c>
      <c r="R219" s="410"/>
      <c r="S219" s="393"/>
      <c r="T219" s="393"/>
      <c r="U219" s="393"/>
      <c r="V219" s="393" t="s">
        <v>388</v>
      </c>
      <c r="W219" s="394" t="str">
        <f t="shared" si="102"/>
        <v>SUB00392</v>
      </c>
      <c r="X219" s="333">
        <v>2050</v>
      </c>
      <c r="Y219" s="333">
        <v>0</v>
      </c>
      <c r="Z219" s="333">
        <v>0</v>
      </c>
      <c r="AA219" s="395">
        <v>107625000</v>
      </c>
      <c r="AB219" s="333" t="s">
        <v>354</v>
      </c>
      <c r="AC219" s="333">
        <v>13488.641249999999</v>
      </c>
      <c r="AD219" s="333">
        <v>903</v>
      </c>
      <c r="AE219" s="333"/>
      <c r="AF219" s="333"/>
      <c r="AG219" s="396">
        <v>13.488641250000001</v>
      </c>
      <c r="AH219" s="396">
        <v>0</v>
      </c>
      <c r="AI219" s="333">
        <f t="shared" si="113"/>
        <v>14391.641249999999</v>
      </c>
      <c r="AJ219" s="333">
        <f t="shared" si="99"/>
        <v>14391.641249999999</v>
      </c>
      <c r="AK219" s="333">
        <f t="shared" si="100"/>
        <v>0</v>
      </c>
      <c r="AL219" s="333"/>
      <c r="AM219" s="333">
        <f t="shared" si="114"/>
        <v>0</v>
      </c>
      <c r="AN219" s="341">
        <f t="shared" si="115"/>
        <v>13488.641249999999</v>
      </c>
      <c r="AO219" s="341">
        <f t="shared" si="116"/>
        <v>903</v>
      </c>
      <c r="AP219" s="341"/>
      <c r="AQ219" s="341"/>
      <c r="AR219" s="341"/>
      <c r="AS219" s="341">
        <f t="shared" si="117"/>
        <v>0</v>
      </c>
      <c r="AT219" s="341">
        <f t="shared" si="118"/>
        <v>0</v>
      </c>
      <c r="AU219" s="341">
        <f t="shared" si="119"/>
        <v>0</v>
      </c>
    </row>
    <row r="220" spans="1:47" customFormat="1" ht="12" customHeight="1">
      <c r="A220" s="329"/>
      <c r="B220" s="1241" t="s">
        <v>394</v>
      </c>
      <c r="C220" s="1242"/>
      <c r="D220" s="1243"/>
      <c r="E220" s="1243"/>
      <c r="F220" s="1244"/>
      <c r="G220" s="673"/>
      <c r="H220" s="674" t="s">
        <v>562</v>
      </c>
      <c r="I220" s="400" t="s">
        <v>295</v>
      </c>
      <c r="J220" s="530" t="s">
        <v>280</v>
      </c>
      <c r="K220" s="531"/>
      <c r="L220" s="403" t="s">
        <v>314</v>
      </c>
      <c r="M220" s="408"/>
      <c r="N220" s="405">
        <f t="shared" si="112"/>
        <v>0</v>
      </c>
      <c r="O220" s="406">
        <f t="shared" si="112"/>
        <v>0</v>
      </c>
      <c r="P220" s="392">
        <f t="shared" si="91"/>
        <v>0</v>
      </c>
      <c r="Q220" s="393"/>
      <c r="R220" s="410"/>
      <c r="S220" s="393"/>
      <c r="T220" s="393"/>
      <c r="U220" s="393"/>
      <c r="V220" s="393"/>
      <c r="W220" s="394" t="s">
        <v>566</v>
      </c>
      <c r="X220" s="333">
        <v>0</v>
      </c>
      <c r="Y220" s="333">
        <v>0</v>
      </c>
      <c r="Z220" s="333">
        <v>0</v>
      </c>
      <c r="AA220" s="395">
        <v>0</v>
      </c>
      <c r="AB220" s="333" t="s">
        <v>354</v>
      </c>
      <c r="AC220" s="333">
        <v>0</v>
      </c>
      <c r="AD220" s="333">
        <v>0</v>
      </c>
      <c r="AE220" s="333"/>
      <c r="AF220" s="333"/>
      <c r="AG220" s="396">
        <v>0</v>
      </c>
      <c r="AH220" s="396">
        <v>0</v>
      </c>
      <c r="AI220" s="333">
        <f t="shared" si="113"/>
        <v>0</v>
      </c>
      <c r="AJ220" s="333">
        <f t="shared" si="99"/>
        <v>0</v>
      </c>
      <c r="AK220" s="333">
        <f t="shared" si="100"/>
        <v>0</v>
      </c>
      <c r="AL220" s="333"/>
      <c r="AM220" s="333">
        <f t="shared" si="114"/>
        <v>0</v>
      </c>
      <c r="AN220" s="341">
        <f t="shared" si="115"/>
        <v>0</v>
      </c>
      <c r="AO220" s="341">
        <f t="shared" si="116"/>
        <v>0</v>
      </c>
      <c r="AP220" s="341"/>
      <c r="AQ220" s="341"/>
      <c r="AR220" s="341"/>
      <c r="AS220" s="341">
        <f t="shared" si="117"/>
        <v>0</v>
      </c>
      <c r="AT220" s="341">
        <f t="shared" si="118"/>
        <v>0</v>
      </c>
      <c r="AU220" s="341">
        <f t="shared" si="119"/>
        <v>0</v>
      </c>
    </row>
    <row r="221" spans="1:47" customFormat="1" ht="12" customHeight="1">
      <c r="A221" s="329"/>
      <c r="B221" s="1241" t="s">
        <v>394</v>
      </c>
      <c r="C221" s="1242"/>
      <c r="D221" s="1243"/>
      <c r="E221" s="1243"/>
      <c r="F221" s="1244"/>
      <c r="G221" s="673"/>
      <c r="H221" s="674" t="s">
        <v>562</v>
      </c>
      <c r="I221" s="400" t="s">
        <v>295</v>
      </c>
      <c r="J221" s="530" t="s">
        <v>280</v>
      </c>
      <c r="K221" s="531"/>
      <c r="L221" s="403" t="s">
        <v>314</v>
      </c>
      <c r="M221" s="408"/>
      <c r="N221" s="405">
        <f t="shared" si="112"/>
        <v>0</v>
      </c>
      <c r="O221" s="406">
        <f t="shared" si="112"/>
        <v>0</v>
      </c>
      <c r="P221" s="392">
        <f t="shared" si="112"/>
        <v>0</v>
      </c>
      <c r="Q221" s="393"/>
      <c r="R221" s="410"/>
      <c r="S221" s="393"/>
      <c r="T221" s="393"/>
      <c r="U221" s="393"/>
      <c r="V221" s="393"/>
      <c r="W221" s="394" t="s">
        <v>566</v>
      </c>
      <c r="X221" s="333">
        <v>0</v>
      </c>
      <c r="Y221" s="333">
        <v>0</v>
      </c>
      <c r="Z221" s="333">
        <v>0</v>
      </c>
      <c r="AA221" s="395">
        <v>0</v>
      </c>
      <c r="AB221" s="333" t="s">
        <v>354</v>
      </c>
      <c r="AC221" s="333">
        <v>0</v>
      </c>
      <c r="AD221" s="333">
        <v>0</v>
      </c>
      <c r="AE221" s="333"/>
      <c r="AF221" s="333"/>
      <c r="AG221" s="396">
        <v>0</v>
      </c>
      <c r="AH221" s="396">
        <v>0</v>
      </c>
      <c r="AI221" s="333">
        <f t="shared" si="113"/>
        <v>0</v>
      </c>
      <c r="AJ221" s="333">
        <f t="shared" si="99"/>
        <v>0</v>
      </c>
      <c r="AK221" s="333">
        <f t="shared" si="100"/>
        <v>0</v>
      </c>
      <c r="AL221" s="333"/>
      <c r="AM221" s="333">
        <f t="shared" si="114"/>
        <v>0</v>
      </c>
      <c r="AN221" s="341">
        <f t="shared" si="115"/>
        <v>0</v>
      </c>
      <c r="AO221" s="341">
        <f t="shared" si="116"/>
        <v>0</v>
      </c>
      <c r="AP221" s="341"/>
      <c r="AQ221" s="341"/>
      <c r="AR221" s="341"/>
      <c r="AS221" s="341">
        <f t="shared" si="117"/>
        <v>0</v>
      </c>
      <c r="AT221" s="341">
        <f t="shared" si="118"/>
        <v>0</v>
      </c>
      <c r="AU221" s="341">
        <f t="shared" si="119"/>
        <v>0</v>
      </c>
    </row>
    <row r="222" spans="1:47" customFormat="1" ht="12" customHeight="1" thickBot="1">
      <c r="A222" s="329"/>
      <c r="B222" s="1249" t="s">
        <v>394</v>
      </c>
      <c r="C222" s="1250"/>
      <c r="D222" s="1251"/>
      <c r="E222" s="1251"/>
      <c r="F222" s="1252"/>
      <c r="G222" s="675"/>
      <c r="H222" s="413" t="s">
        <v>562</v>
      </c>
      <c r="I222" s="414" t="s">
        <v>295</v>
      </c>
      <c r="J222" s="569" t="s">
        <v>280</v>
      </c>
      <c r="K222" s="544"/>
      <c r="L222" s="417" t="s">
        <v>314</v>
      </c>
      <c r="M222" s="418"/>
      <c r="N222" s="419">
        <f t="shared" si="112"/>
        <v>0</v>
      </c>
      <c r="O222" s="420">
        <f t="shared" si="112"/>
        <v>0</v>
      </c>
      <c r="P222" s="392">
        <f t="shared" si="112"/>
        <v>0</v>
      </c>
      <c r="Q222" s="393"/>
      <c r="R222" s="410"/>
      <c r="S222" s="393"/>
      <c r="T222" s="393"/>
      <c r="U222" s="393"/>
      <c r="V222" s="393"/>
      <c r="W222" s="394" t="s">
        <v>566</v>
      </c>
      <c r="X222" s="333">
        <v>0</v>
      </c>
      <c r="Y222" s="333">
        <v>0</v>
      </c>
      <c r="Z222" s="333">
        <v>0</v>
      </c>
      <c r="AA222" s="395">
        <v>0</v>
      </c>
      <c r="AB222" s="333" t="s">
        <v>354</v>
      </c>
      <c r="AC222" s="333">
        <v>0</v>
      </c>
      <c r="AD222" s="333">
        <v>0</v>
      </c>
      <c r="AE222" s="333"/>
      <c r="AF222" s="333"/>
      <c r="AG222" s="396">
        <v>0</v>
      </c>
      <c r="AH222" s="396">
        <v>0</v>
      </c>
      <c r="AI222" s="333">
        <f t="shared" si="113"/>
        <v>0</v>
      </c>
      <c r="AJ222" s="333">
        <f t="shared" si="99"/>
        <v>0</v>
      </c>
      <c r="AK222" s="333">
        <f t="shared" si="100"/>
        <v>0</v>
      </c>
      <c r="AL222" s="333"/>
      <c r="AM222" s="333">
        <f t="shared" si="114"/>
        <v>0</v>
      </c>
      <c r="AN222" s="341">
        <f t="shared" si="115"/>
        <v>0</v>
      </c>
      <c r="AO222" s="341">
        <f t="shared" si="116"/>
        <v>0</v>
      </c>
      <c r="AP222" s="341"/>
      <c r="AQ222" s="341"/>
      <c r="AR222" s="341"/>
      <c r="AS222" s="341">
        <f t="shared" si="117"/>
        <v>0</v>
      </c>
      <c r="AT222" s="341">
        <f t="shared" si="118"/>
        <v>0</v>
      </c>
      <c r="AU222" s="341">
        <f t="shared" si="119"/>
        <v>0</v>
      </c>
    </row>
    <row r="223" spans="1:47" customFormat="1" ht="12" customHeight="1">
      <c r="A223" s="329"/>
      <c r="B223" s="676"/>
      <c r="C223" s="676"/>
      <c r="D223" s="329"/>
      <c r="E223" s="677"/>
      <c r="F223" s="677"/>
      <c r="G223" s="678"/>
      <c r="H223" s="679"/>
      <c r="I223" s="329"/>
      <c r="J223" s="424"/>
      <c r="K223" s="426"/>
      <c r="L223" s="518"/>
      <c r="M223" s="329"/>
      <c r="N223" s="331"/>
      <c r="O223" s="331"/>
      <c r="P223" s="392">
        <f t="shared" si="112"/>
        <v>0</v>
      </c>
      <c r="Q223" s="393"/>
      <c r="R223" s="410"/>
      <c r="S223" s="393"/>
      <c r="T223" s="393"/>
      <c r="U223" s="393"/>
      <c r="V223" s="393"/>
      <c r="W223" s="394" t="s">
        <v>566</v>
      </c>
      <c r="X223" s="329"/>
      <c r="Y223" s="329"/>
      <c r="Z223" s="329"/>
      <c r="AA223" s="680"/>
      <c r="AB223" s="329"/>
      <c r="AC223" s="333"/>
      <c r="AD223" s="329"/>
      <c r="AE223" s="329"/>
      <c r="AF223" s="329"/>
      <c r="AG223" s="329"/>
      <c r="AH223" s="329"/>
      <c r="AI223" s="329"/>
      <c r="AJ223" s="333"/>
      <c r="AK223" s="333"/>
      <c r="AL223" s="329"/>
      <c r="AM223" s="333"/>
      <c r="AN223" s="341"/>
      <c r="AO223" s="341"/>
      <c r="AP223" s="341"/>
      <c r="AQ223" s="341"/>
      <c r="AR223" s="341"/>
      <c r="AS223" s="341"/>
      <c r="AT223" s="341"/>
      <c r="AU223" s="341"/>
    </row>
    <row r="224" spans="1:47" customFormat="1" ht="12" hidden="1" customHeight="1" thickBot="1">
      <c r="A224" s="329"/>
      <c r="B224" s="650" t="s">
        <v>395</v>
      </c>
      <c r="C224" s="651"/>
      <c r="D224" s="652"/>
      <c r="E224" s="652"/>
      <c r="F224" s="652"/>
      <c r="G224" s="652"/>
      <c r="H224" s="653"/>
      <c r="I224" s="654" t="s">
        <v>250</v>
      </c>
      <c r="J224" s="1227" t="s">
        <v>251</v>
      </c>
      <c r="K224" s="1228"/>
      <c r="L224" s="654" t="s">
        <v>244</v>
      </c>
      <c r="M224" s="655" t="s">
        <v>252</v>
      </c>
      <c r="N224" s="656" t="s">
        <v>253</v>
      </c>
      <c r="O224" s="657" t="s">
        <v>254</v>
      </c>
      <c r="P224" s="392">
        <f t="shared" si="112"/>
        <v>0</v>
      </c>
      <c r="Q224" s="428"/>
      <c r="R224" s="410"/>
      <c r="S224" s="428"/>
      <c r="T224" s="428"/>
      <c r="U224" s="428"/>
      <c r="V224" s="428"/>
      <c r="W224" s="394" t="s">
        <v>566</v>
      </c>
      <c r="X224" s="333"/>
      <c r="Y224" s="333"/>
      <c r="Z224" s="333"/>
      <c r="AA224" s="395"/>
      <c r="AB224" s="333"/>
      <c r="AC224" s="333"/>
      <c r="AD224" s="333"/>
      <c r="AE224" s="333"/>
      <c r="AF224" s="333"/>
      <c r="AG224" s="333"/>
      <c r="AH224" s="333"/>
      <c r="AI224" s="333"/>
      <c r="AJ224" s="333"/>
      <c r="AK224" s="333"/>
      <c r="AL224" s="333"/>
      <c r="AM224" s="333"/>
      <c r="AN224" s="341"/>
      <c r="AO224" s="341"/>
      <c r="AP224" s="341"/>
      <c r="AQ224" s="341"/>
      <c r="AR224" s="341"/>
      <c r="AS224" s="341"/>
      <c r="AT224" s="341"/>
      <c r="AU224" s="341"/>
    </row>
    <row r="225" spans="1:47" customFormat="1" ht="12" hidden="1" customHeight="1" thickBot="1">
      <c r="A225" s="329"/>
      <c r="B225" s="522" t="s">
        <v>245</v>
      </c>
      <c r="C225" s="523"/>
      <c r="D225" s="523"/>
      <c r="E225" s="334"/>
      <c r="F225" s="334"/>
      <c r="G225" s="524" t="s">
        <v>264</v>
      </c>
      <c r="H225" s="524" t="s">
        <v>265</v>
      </c>
      <c r="I225" s="526" t="s">
        <v>266</v>
      </c>
      <c r="J225" s="658" t="s">
        <v>266</v>
      </c>
      <c r="K225" s="375" t="s">
        <v>267</v>
      </c>
      <c r="L225" s="375" t="s">
        <v>266</v>
      </c>
      <c r="M225" s="378"/>
      <c r="N225" s="578"/>
      <c r="O225" s="380"/>
      <c r="P225" s="392">
        <f t="shared" si="112"/>
        <v>0</v>
      </c>
      <c r="Q225" s="393"/>
      <c r="R225" s="410"/>
      <c r="S225" s="393"/>
      <c r="T225" s="393"/>
      <c r="U225" s="393"/>
      <c r="V225" s="393"/>
      <c r="W225" s="394">
        <v>0</v>
      </c>
      <c r="X225" s="333"/>
      <c r="Y225" s="333"/>
      <c r="Z225" s="333"/>
      <c r="AA225" s="395"/>
      <c r="AB225" s="333"/>
      <c r="AC225" s="333"/>
      <c r="AD225" s="333"/>
      <c r="AE225" s="333"/>
      <c r="AF225" s="333"/>
      <c r="AG225" s="333"/>
      <c r="AH225" s="333"/>
      <c r="AI225" s="333"/>
      <c r="AJ225" s="333"/>
      <c r="AK225" s="333"/>
      <c r="AL225" s="333"/>
      <c r="AM225" s="333"/>
      <c r="AN225" s="341"/>
      <c r="AO225" s="341"/>
      <c r="AP225" s="341"/>
      <c r="AQ225" s="341"/>
      <c r="AR225" s="341"/>
      <c r="AS225" s="341"/>
      <c r="AT225" s="341"/>
      <c r="AU225" s="341"/>
    </row>
    <row r="226" spans="1:47" customFormat="1" ht="12" hidden="1" customHeight="1" thickBot="1">
      <c r="A226" s="329"/>
      <c r="B226" s="681"/>
      <c r="C226" s="682"/>
      <c r="D226" s="431" t="s">
        <v>396</v>
      </c>
      <c r="E226" s="490" t="s">
        <v>397</v>
      </c>
      <c r="F226" s="683" t="s">
        <v>398</v>
      </c>
      <c r="G226" s="684"/>
      <c r="H226" s="685"/>
      <c r="I226" s="431"/>
      <c r="J226" s="686"/>
      <c r="K226" s="687"/>
      <c r="L226" s="446"/>
      <c r="M226" s="435"/>
      <c r="N226" s="379"/>
      <c r="O226" s="436"/>
      <c r="P226" s="392">
        <f t="shared" si="112"/>
        <v>0</v>
      </c>
      <c r="Q226" s="393"/>
      <c r="R226" s="410"/>
      <c r="S226" s="393"/>
      <c r="T226" s="393"/>
      <c r="U226" s="393"/>
      <c r="V226" s="393"/>
      <c r="W226" s="394" t="s">
        <v>566</v>
      </c>
      <c r="X226" s="333"/>
      <c r="Y226" s="333"/>
      <c r="Z226" s="333"/>
      <c r="AA226" s="395"/>
      <c r="AB226" s="333"/>
      <c r="AC226" s="333"/>
      <c r="AD226" s="333"/>
      <c r="AE226" s="333"/>
      <c r="AF226" s="333"/>
      <c r="AG226" s="333"/>
      <c r="AH226" s="333"/>
      <c r="AI226" s="333"/>
      <c r="AJ226" s="333"/>
      <c r="AK226" s="333"/>
      <c r="AL226" s="333"/>
      <c r="AM226" s="333"/>
      <c r="AN226" s="341"/>
      <c r="AO226" s="341"/>
      <c r="AP226" s="341"/>
      <c r="AQ226" s="341"/>
      <c r="AR226" s="341"/>
      <c r="AS226" s="341"/>
      <c r="AT226" s="341"/>
      <c r="AU226" s="341"/>
    </row>
    <row r="227" spans="1:47" customFormat="1" ht="12" hidden="1" customHeight="1" thickBot="1">
      <c r="A227" s="329"/>
      <c r="B227" s="1257" t="s">
        <v>399</v>
      </c>
      <c r="C227" s="1258"/>
      <c r="D227" s="688"/>
      <c r="E227" s="689"/>
      <c r="F227" s="690"/>
      <c r="G227" s="691">
        <f t="shared" ref="G227:G232" si="120">(D227*F227*(PI()*((E227/2)^2)))</f>
        <v>0</v>
      </c>
      <c r="H227" s="384" t="s">
        <v>381</v>
      </c>
      <c r="I227" s="500" t="s">
        <v>279</v>
      </c>
      <c r="J227" s="386" t="s">
        <v>280</v>
      </c>
      <c r="K227" s="692"/>
      <c r="L227" s="473" t="s">
        <v>314</v>
      </c>
      <c r="M227" s="693"/>
      <c r="N227" s="539">
        <f t="shared" ref="N227:P246" si="121">AJ227</f>
        <v>0</v>
      </c>
      <c r="O227" s="406">
        <f t="shared" si="121"/>
        <v>0</v>
      </c>
      <c r="P227" s="392">
        <f t="shared" si="112"/>
        <v>0</v>
      </c>
      <c r="Q227" s="393"/>
      <c r="R227" s="410"/>
      <c r="S227" s="393"/>
      <c r="T227" s="393"/>
      <c r="U227" s="393"/>
      <c r="V227" s="393"/>
      <c r="W227" s="394" t="s">
        <v>592</v>
      </c>
      <c r="X227" s="333">
        <v>1916.3</v>
      </c>
      <c r="Y227" s="333">
        <v>0</v>
      </c>
      <c r="Z227" s="333">
        <v>0</v>
      </c>
      <c r="AA227" s="395">
        <v>0</v>
      </c>
      <c r="AB227" s="333" t="s">
        <v>354</v>
      </c>
      <c r="AC227" s="333">
        <v>0</v>
      </c>
      <c r="AD227" s="333">
        <v>0</v>
      </c>
      <c r="AE227" s="333"/>
      <c r="AF227" s="333"/>
      <c r="AG227" s="396">
        <v>0</v>
      </c>
      <c r="AH227" s="396">
        <v>0</v>
      </c>
      <c r="AI227" s="333">
        <f t="shared" ref="AI227:AI233" si="122">Y227+Z227+AC227+AD227</f>
        <v>0</v>
      </c>
      <c r="AJ227" s="333">
        <f t="shared" si="99"/>
        <v>0</v>
      </c>
      <c r="AK227" s="333">
        <f t="shared" si="100"/>
        <v>0</v>
      </c>
      <c r="AL227" s="333"/>
      <c r="AM227" s="333">
        <f t="shared" ref="AM227:AM233" si="123">IF(OR(I227="New",I227="",I227="--Source--"),Y227+Z227,IF(I227="Refurbishment",Y227*(1/3),0))</f>
        <v>0</v>
      </c>
      <c r="AN227" s="341">
        <f t="shared" ref="AN227:AN233" si="124">IF(OR(I227="New",I227="",I227="--Source--"),AC227,IF(I227="Refurbishment",AC227,0))</f>
        <v>0</v>
      </c>
      <c r="AO227" s="341">
        <f t="shared" ref="AO227:AO233" si="125">IF(OR(I227="New",I227="",I227="--Source--"),AD227,IF(I227="Refurbishment",AD227,0))</f>
        <v>0</v>
      </c>
      <c r="AP227" s="341"/>
      <c r="AQ227" s="341"/>
      <c r="AR227" s="341"/>
      <c r="AS227" s="341">
        <f t="shared" ref="AS227:AS233" si="126">IF(I227="Reused from onsite",Y227+Z227,IF(I227="Refurbishment",Y227*(2/3),0))</f>
        <v>0</v>
      </c>
      <c r="AT227" s="341">
        <f t="shared" ref="AT227:AT233" si="127">IF(I227="Reused from onsite",AC227,IF(I227="Refurbishment",0,0))</f>
        <v>0</v>
      </c>
      <c r="AU227" s="341">
        <f t="shared" ref="AU227:AU233" si="128">IF(I227="Reused from onsite",AD227,IF(I227="Refurbishment",0,0))</f>
        <v>0</v>
      </c>
    </row>
    <row r="228" spans="1:47" customFormat="1" ht="12" hidden="1" customHeight="1" thickBot="1">
      <c r="A228" s="329"/>
      <c r="B228" s="1253" t="s">
        <v>399</v>
      </c>
      <c r="C228" s="1254"/>
      <c r="D228" s="694"/>
      <c r="E228" s="695"/>
      <c r="F228" s="696"/>
      <c r="G228" s="691">
        <f t="shared" si="120"/>
        <v>0</v>
      </c>
      <c r="H228" s="399" t="s">
        <v>381</v>
      </c>
      <c r="I228" s="504" t="s">
        <v>279</v>
      </c>
      <c r="J228" s="401" t="s">
        <v>280</v>
      </c>
      <c r="K228" s="697"/>
      <c r="L228" s="478" t="s">
        <v>314</v>
      </c>
      <c r="M228" s="408"/>
      <c r="N228" s="405">
        <f t="shared" si="121"/>
        <v>0</v>
      </c>
      <c r="O228" s="406">
        <f t="shared" si="121"/>
        <v>0</v>
      </c>
      <c r="P228" s="392">
        <f t="shared" si="112"/>
        <v>0</v>
      </c>
      <c r="Q228" s="393"/>
      <c r="R228" s="410"/>
      <c r="S228" s="393"/>
      <c r="T228" s="393"/>
      <c r="U228" s="393"/>
      <c r="V228" s="393"/>
      <c r="W228" s="394" t="s">
        <v>592</v>
      </c>
      <c r="X228" s="333">
        <v>1916.3</v>
      </c>
      <c r="Y228" s="333">
        <v>0</v>
      </c>
      <c r="Z228" s="333">
        <v>0</v>
      </c>
      <c r="AA228" s="395">
        <v>0</v>
      </c>
      <c r="AB228" s="333" t="s">
        <v>354</v>
      </c>
      <c r="AC228" s="333">
        <v>0</v>
      </c>
      <c r="AD228" s="333">
        <v>0</v>
      </c>
      <c r="AE228" s="333"/>
      <c r="AF228" s="333"/>
      <c r="AG228" s="396">
        <v>0</v>
      </c>
      <c r="AH228" s="396">
        <v>0</v>
      </c>
      <c r="AI228" s="333">
        <f t="shared" si="122"/>
        <v>0</v>
      </c>
      <c r="AJ228" s="333">
        <f t="shared" si="99"/>
        <v>0</v>
      </c>
      <c r="AK228" s="333">
        <f t="shared" si="100"/>
        <v>0</v>
      </c>
      <c r="AL228" s="333"/>
      <c r="AM228" s="333">
        <f t="shared" si="123"/>
        <v>0</v>
      </c>
      <c r="AN228" s="341">
        <f t="shared" si="124"/>
        <v>0</v>
      </c>
      <c r="AO228" s="341">
        <f t="shared" si="125"/>
        <v>0</v>
      </c>
      <c r="AP228" s="341"/>
      <c r="AQ228" s="341"/>
      <c r="AR228" s="341"/>
      <c r="AS228" s="341">
        <f t="shared" si="126"/>
        <v>0</v>
      </c>
      <c r="AT228" s="341">
        <f t="shared" si="127"/>
        <v>0</v>
      </c>
      <c r="AU228" s="341">
        <f t="shared" si="128"/>
        <v>0</v>
      </c>
    </row>
    <row r="229" spans="1:47" customFormat="1" ht="12" hidden="1" customHeight="1" thickBot="1">
      <c r="A229" s="329"/>
      <c r="B229" s="1253" t="s">
        <v>399</v>
      </c>
      <c r="C229" s="1254"/>
      <c r="D229" s="694"/>
      <c r="E229" s="695"/>
      <c r="F229" s="696"/>
      <c r="G229" s="691">
        <f t="shared" si="120"/>
        <v>0</v>
      </c>
      <c r="H229" s="399" t="s">
        <v>381</v>
      </c>
      <c r="I229" s="698" t="s">
        <v>279</v>
      </c>
      <c r="J229" s="401" t="s">
        <v>280</v>
      </c>
      <c r="K229" s="697"/>
      <c r="L229" s="478" t="s">
        <v>314</v>
      </c>
      <c r="M229" s="408"/>
      <c r="N229" s="405">
        <f t="shared" si="121"/>
        <v>0</v>
      </c>
      <c r="O229" s="406">
        <f t="shared" si="121"/>
        <v>0</v>
      </c>
      <c r="P229" s="392">
        <f t="shared" si="112"/>
        <v>0</v>
      </c>
      <c r="Q229" s="393"/>
      <c r="R229" s="410"/>
      <c r="S229" s="393"/>
      <c r="T229" s="393"/>
      <c r="U229" s="393"/>
      <c r="V229" s="393"/>
      <c r="W229" s="394" t="s">
        <v>592</v>
      </c>
      <c r="X229" s="333">
        <v>1916.3</v>
      </c>
      <c r="Y229" s="333">
        <v>0</v>
      </c>
      <c r="Z229" s="333">
        <v>0</v>
      </c>
      <c r="AA229" s="395">
        <v>0</v>
      </c>
      <c r="AB229" s="333" t="s">
        <v>354</v>
      </c>
      <c r="AC229" s="333">
        <v>0</v>
      </c>
      <c r="AD229" s="333">
        <v>0</v>
      </c>
      <c r="AE229" s="333"/>
      <c r="AF229" s="333"/>
      <c r="AG229" s="396">
        <v>0</v>
      </c>
      <c r="AH229" s="396">
        <v>0</v>
      </c>
      <c r="AI229" s="333">
        <f t="shared" si="122"/>
        <v>0</v>
      </c>
      <c r="AJ229" s="333">
        <f t="shared" si="99"/>
        <v>0</v>
      </c>
      <c r="AK229" s="333">
        <f t="shared" si="100"/>
        <v>0</v>
      </c>
      <c r="AL229" s="333"/>
      <c r="AM229" s="333">
        <f t="shared" si="123"/>
        <v>0</v>
      </c>
      <c r="AN229" s="341">
        <f t="shared" si="124"/>
        <v>0</v>
      </c>
      <c r="AO229" s="341">
        <f t="shared" si="125"/>
        <v>0</v>
      </c>
      <c r="AP229" s="341"/>
      <c r="AQ229" s="341"/>
      <c r="AR229" s="341"/>
      <c r="AS229" s="341">
        <f t="shared" si="126"/>
        <v>0</v>
      </c>
      <c r="AT229" s="341">
        <f t="shared" si="127"/>
        <v>0</v>
      </c>
      <c r="AU229" s="341">
        <f t="shared" si="128"/>
        <v>0</v>
      </c>
    </row>
    <row r="230" spans="1:47" customFormat="1" ht="12" hidden="1" customHeight="1" thickBot="1">
      <c r="A230" s="329"/>
      <c r="B230" s="1253" t="s">
        <v>399</v>
      </c>
      <c r="C230" s="1254"/>
      <c r="D230" s="694"/>
      <c r="E230" s="695"/>
      <c r="F230" s="696"/>
      <c r="G230" s="691">
        <f t="shared" si="120"/>
        <v>0</v>
      </c>
      <c r="H230" s="399" t="s">
        <v>381</v>
      </c>
      <c r="I230" s="698" t="s">
        <v>279</v>
      </c>
      <c r="J230" s="401" t="s">
        <v>280</v>
      </c>
      <c r="K230" s="697"/>
      <c r="L230" s="478" t="s">
        <v>314</v>
      </c>
      <c r="M230" s="408"/>
      <c r="N230" s="405">
        <f t="shared" si="121"/>
        <v>0</v>
      </c>
      <c r="O230" s="406">
        <f t="shared" si="121"/>
        <v>0</v>
      </c>
      <c r="P230" s="392">
        <f t="shared" si="112"/>
        <v>0</v>
      </c>
      <c r="Q230" s="393"/>
      <c r="R230" s="410"/>
      <c r="S230" s="393"/>
      <c r="T230" s="393"/>
      <c r="U230" s="393"/>
      <c r="V230" s="393"/>
      <c r="W230" s="394" t="s">
        <v>592</v>
      </c>
      <c r="X230" s="333">
        <v>1916.3</v>
      </c>
      <c r="Y230" s="333">
        <v>0</v>
      </c>
      <c r="Z230" s="333">
        <v>0</v>
      </c>
      <c r="AA230" s="395">
        <v>0</v>
      </c>
      <c r="AB230" s="333" t="s">
        <v>354</v>
      </c>
      <c r="AC230" s="333">
        <v>0</v>
      </c>
      <c r="AD230" s="333">
        <v>0</v>
      </c>
      <c r="AE230" s="333"/>
      <c r="AF230" s="333"/>
      <c r="AG230" s="396">
        <v>0</v>
      </c>
      <c r="AH230" s="396">
        <v>0</v>
      </c>
      <c r="AI230" s="333">
        <f t="shared" si="122"/>
        <v>0</v>
      </c>
      <c r="AJ230" s="333">
        <f t="shared" si="99"/>
        <v>0</v>
      </c>
      <c r="AK230" s="333">
        <f t="shared" si="100"/>
        <v>0</v>
      </c>
      <c r="AL230" s="333"/>
      <c r="AM230" s="333">
        <f t="shared" si="123"/>
        <v>0</v>
      </c>
      <c r="AN230" s="341">
        <f t="shared" si="124"/>
        <v>0</v>
      </c>
      <c r="AO230" s="341">
        <f t="shared" si="125"/>
        <v>0</v>
      </c>
      <c r="AP230" s="341"/>
      <c r="AQ230" s="341"/>
      <c r="AR230" s="341"/>
      <c r="AS230" s="341">
        <f t="shared" si="126"/>
        <v>0</v>
      </c>
      <c r="AT230" s="341">
        <f t="shared" si="127"/>
        <v>0</v>
      </c>
      <c r="AU230" s="341">
        <f t="shared" si="128"/>
        <v>0</v>
      </c>
    </row>
    <row r="231" spans="1:47" customFormat="1" ht="12" hidden="1" customHeight="1" thickBot="1">
      <c r="A231" s="329"/>
      <c r="B231" s="1253" t="s">
        <v>399</v>
      </c>
      <c r="C231" s="1254"/>
      <c r="D231" s="694"/>
      <c r="E231" s="695"/>
      <c r="F231" s="696"/>
      <c r="G231" s="691">
        <f t="shared" si="120"/>
        <v>0</v>
      </c>
      <c r="H231" s="399" t="s">
        <v>381</v>
      </c>
      <c r="I231" s="698" t="s">
        <v>279</v>
      </c>
      <c r="J231" s="401" t="s">
        <v>280</v>
      </c>
      <c r="K231" s="697"/>
      <c r="L231" s="478" t="s">
        <v>314</v>
      </c>
      <c r="M231" s="408"/>
      <c r="N231" s="405">
        <f t="shared" si="121"/>
        <v>0</v>
      </c>
      <c r="O231" s="406">
        <f t="shared" si="121"/>
        <v>0</v>
      </c>
      <c r="P231" s="392">
        <f t="shared" si="112"/>
        <v>0</v>
      </c>
      <c r="Q231" s="393"/>
      <c r="R231" s="410"/>
      <c r="S231" s="393"/>
      <c r="T231" s="393"/>
      <c r="U231" s="393"/>
      <c r="V231" s="393"/>
      <c r="W231" s="394" t="s">
        <v>592</v>
      </c>
      <c r="X231" s="333">
        <v>1916.3</v>
      </c>
      <c r="Y231" s="333">
        <v>0</v>
      </c>
      <c r="Z231" s="333">
        <v>0</v>
      </c>
      <c r="AA231" s="395">
        <v>0</v>
      </c>
      <c r="AB231" s="333" t="s">
        <v>354</v>
      </c>
      <c r="AC231" s="333">
        <v>0</v>
      </c>
      <c r="AD231" s="333">
        <v>0</v>
      </c>
      <c r="AE231" s="333"/>
      <c r="AF231" s="333"/>
      <c r="AG231" s="396">
        <v>0</v>
      </c>
      <c r="AH231" s="396">
        <v>0</v>
      </c>
      <c r="AI231" s="333">
        <f t="shared" si="122"/>
        <v>0</v>
      </c>
      <c r="AJ231" s="333">
        <f t="shared" si="99"/>
        <v>0</v>
      </c>
      <c r="AK231" s="333">
        <f t="shared" si="100"/>
        <v>0</v>
      </c>
      <c r="AL231" s="333"/>
      <c r="AM231" s="333">
        <f t="shared" si="123"/>
        <v>0</v>
      </c>
      <c r="AN231" s="341">
        <f t="shared" si="124"/>
        <v>0</v>
      </c>
      <c r="AO231" s="341">
        <f t="shared" si="125"/>
        <v>0</v>
      </c>
      <c r="AP231" s="341"/>
      <c r="AQ231" s="341"/>
      <c r="AR231" s="341"/>
      <c r="AS231" s="341">
        <f t="shared" si="126"/>
        <v>0</v>
      </c>
      <c r="AT231" s="341">
        <f t="shared" si="127"/>
        <v>0</v>
      </c>
      <c r="AU231" s="341">
        <f t="shared" si="128"/>
        <v>0</v>
      </c>
    </row>
    <row r="232" spans="1:47" customFormat="1" ht="12.75" hidden="1" customHeight="1" thickBot="1">
      <c r="A232" s="329"/>
      <c r="B232" s="1255" t="s">
        <v>399</v>
      </c>
      <c r="C232" s="1256"/>
      <c r="D232" s="699"/>
      <c r="E232" s="700"/>
      <c r="F232" s="701"/>
      <c r="G232" s="691">
        <f t="shared" si="120"/>
        <v>0</v>
      </c>
      <c r="H232" s="702" t="s">
        <v>381</v>
      </c>
      <c r="I232" s="698" t="s">
        <v>279</v>
      </c>
      <c r="J232" s="485" t="s">
        <v>280</v>
      </c>
      <c r="K232" s="703"/>
      <c r="L232" s="487" t="s">
        <v>314</v>
      </c>
      <c r="M232" s="408"/>
      <c r="N232" s="405">
        <f t="shared" si="121"/>
        <v>0</v>
      </c>
      <c r="O232" s="406">
        <f t="shared" si="121"/>
        <v>0</v>
      </c>
      <c r="P232" s="392">
        <f t="shared" si="121"/>
        <v>0</v>
      </c>
      <c r="Q232" s="393"/>
      <c r="R232" s="410"/>
      <c r="S232" s="393"/>
      <c r="T232" s="393"/>
      <c r="U232" s="393"/>
      <c r="V232" s="393"/>
      <c r="W232" s="394" t="s">
        <v>592</v>
      </c>
      <c r="X232" s="333">
        <v>1916.3</v>
      </c>
      <c r="Y232" s="333">
        <v>0</v>
      </c>
      <c r="Z232" s="333">
        <v>0</v>
      </c>
      <c r="AA232" s="395">
        <v>0</v>
      </c>
      <c r="AB232" s="333" t="s">
        <v>354</v>
      </c>
      <c r="AC232" s="333">
        <v>0</v>
      </c>
      <c r="AD232" s="333">
        <v>0</v>
      </c>
      <c r="AE232" s="333"/>
      <c r="AF232" s="333"/>
      <c r="AG232" s="396">
        <v>0</v>
      </c>
      <c r="AH232" s="396">
        <v>0</v>
      </c>
      <c r="AI232" s="333">
        <f t="shared" si="122"/>
        <v>0</v>
      </c>
      <c r="AJ232" s="333">
        <f t="shared" si="99"/>
        <v>0</v>
      </c>
      <c r="AK232" s="333">
        <f t="shared" si="100"/>
        <v>0</v>
      </c>
      <c r="AL232" s="333"/>
      <c r="AM232" s="333">
        <f t="shared" si="123"/>
        <v>0</v>
      </c>
      <c r="AN232" s="341">
        <f t="shared" si="124"/>
        <v>0</v>
      </c>
      <c r="AO232" s="341">
        <f t="shared" si="125"/>
        <v>0</v>
      </c>
      <c r="AP232" s="341"/>
      <c r="AQ232" s="341"/>
      <c r="AR232" s="341"/>
      <c r="AS232" s="341">
        <f t="shared" si="126"/>
        <v>0</v>
      </c>
      <c r="AT232" s="341">
        <f t="shared" si="127"/>
        <v>0</v>
      </c>
      <c r="AU232" s="341">
        <f t="shared" si="128"/>
        <v>0</v>
      </c>
    </row>
    <row r="233" spans="1:47" customFormat="1" ht="12.75" hidden="1" customHeight="1" thickBot="1">
      <c r="A233" s="329"/>
      <c r="B233" s="704" t="s">
        <v>400</v>
      </c>
      <c r="C233" s="705"/>
      <c r="D233" s="421"/>
      <c r="E233" s="706"/>
      <c r="F233" s="707"/>
      <c r="G233" s="708"/>
      <c r="H233" s="702" t="s">
        <v>420</v>
      </c>
      <c r="I233" s="709" t="s">
        <v>279</v>
      </c>
      <c r="J233" s="485" t="s">
        <v>280</v>
      </c>
      <c r="K233" s="710"/>
      <c r="L233" s="487" t="s">
        <v>314</v>
      </c>
      <c r="M233" s="488"/>
      <c r="N233" s="629">
        <f t="shared" si="121"/>
        <v>0</v>
      </c>
      <c r="O233" s="406">
        <f t="shared" si="121"/>
        <v>0</v>
      </c>
      <c r="P233" s="392">
        <f t="shared" si="121"/>
        <v>0</v>
      </c>
      <c r="Q233" s="393"/>
      <c r="R233" s="410"/>
      <c r="S233" s="393"/>
      <c r="T233" s="393"/>
      <c r="U233" s="393"/>
      <c r="V233" s="393"/>
      <c r="W233" s="394" t="s">
        <v>593</v>
      </c>
      <c r="X233" s="333">
        <v>0</v>
      </c>
      <c r="Y233" s="333">
        <v>0</v>
      </c>
      <c r="Z233" s="333">
        <v>0</v>
      </c>
      <c r="AA233" s="395">
        <v>0</v>
      </c>
      <c r="AB233" s="333" t="s">
        <v>354</v>
      </c>
      <c r="AC233" s="333">
        <v>0</v>
      </c>
      <c r="AD233" s="333">
        <v>0</v>
      </c>
      <c r="AE233" s="333"/>
      <c r="AF233" s="333"/>
      <c r="AG233" s="396">
        <v>0</v>
      </c>
      <c r="AH233" s="396">
        <v>0</v>
      </c>
      <c r="AI233" s="333">
        <f t="shared" si="122"/>
        <v>0</v>
      </c>
      <c r="AJ233" s="333">
        <f t="shared" si="99"/>
        <v>0</v>
      </c>
      <c r="AK233" s="333">
        <f t="shared" si="100"/>
        <v>0</v>
      </c>
      <c r="AL233" s="333"/>
      <c r="AM233" s="333">
        <f t="shared" si="123"/>
        <v>0</v>
      </c>
      <c r="AN233" s="341">
        <f t="shared" si="124"/>
        <v>0</v>
      </c>
      <c r="AO233" s="341">
        <f t="shared" si="125"/>
        <v>0</v>
      </c>
      <c r="AP233" s="341"/>
      <c r="AQ233" s="341"/>
      <c r="AR233" s="341"/>
      <c r="AS233" s="341">
        <f t="shared" si="126"/>
        <v>0</v>
      </c>
      <c r="AT233" s="341">
        <f t="shared" si="127"/>
        <v>0</v>
      </c>
      <c r="AU233" s="341">
        <f t="shared" si="128"/>
        <v>0</v>
      </c>
    </row>
    <row r="234" spans="1:47" customFormat="1" ht="12.75" hidden="1" customHeight="1" thickBot="1">
      <c r="A234" s="329"/>
      <c r="B234" s="711"/>
      <c r="C234" s="682" t="s">
        <v>401</v>
      </c>
      <c r="D234" s="639" t="s">
        <v>402</v>
      </c>
      <c r="E234" s="712" t="s">
        <v>396</v>
      </c>
      <c r="F234" s="713" t="s">
        <v>398</v>
      </c>
      <c r="G234" s="714"/>
      <c r="H234" s="685" t="s">
        <v>562</v>
      </c>
      <c r="I234" s="715"/>
      <c r="J234" s="494"/>
      <c r="K234" s="716"/>
      <c r="L234" s="446"/>
      <c r="M234" s="435"/>
      <c r="N234" s="456"/>
      <c r="O234" s="601"/>
      <c r="P234" s="392">
        <f t="shared" si="121"/>
        <v>0</v>
      </c>
      <c r="Q234" s="393"/>
      <c r="R234" s="410"/>
      <c r="S234" s="393"/>
      <c r="T234" s="393"/>
      <c r="U234" s="393"/>
      <c r="V234" s="393"/>
      <c r="W234" s="394" t="s">
        <v>566</v>
      </c>
      <c r="X234" s="717"/>
      <c r="Y234" s="333"/>
      <c r="Z234" s="333"/>
      <c r="AA234" s="718"/>
      <c r="AB234" s="333"/>
      <c r="AC234" s="333"/>
      <c r="AD234" s="333"/>
      <c r="AE234" s="333"/>
      <c r="AF234" s="333"/>
      <c r="AG234" s="333"/>
      <c r="AH234" s="333"/>
      <c r="AI234" s="333"/>
      <c r="AJ234" s="333"/>
      <c r="AK234" s="333"/>
      <c r="AL234" s="333"/>
      <c r="AM234" s="333"/>
      <c r="AN234" s="341"/>
      <c r="AO234" s="341"/>
      <c r="AP234" s="341"/>
      <c r="AQ234" s="341"/>
      <c r="AR234" s="341"/>
      <c r="AS234" s="341"/>
      <c r="AT234" s="341"/>
      <c r="AU234" s="341"/>
    </row>
    <row r="235" spans="1:47" customFormat="1" ht="12.75" hidden="1" customHeight="1" thickBot="1">
      <c r="A235" s="329"/>
      <c r="B235" s="719" t="s">
        <v>403</v>
      </c>
      <c r="C235" s="688"/>
      <c r="D235" s="671"/>
      <c r="E235" s="689"/>
      <c r="F235" s="671"/>
      <c r="G235" s="720">
        <f>((3.14*((C235/2)^2)*E235)+((2*3.14*(C235/2))*0.003*(D235-C235)))*F235</f>
        <v>0</v>
      </c>
      <c r="H235" s="721" t="s">
        <v>381</v>
      </c>
      <c r="I235" s="698" t="s">
        <v>279</v>
      </c>
      <c r="J235" s="635" t="s">
        <v>280</v>
      </c>
      <c r="K235" s="697"/>
      <c r="L235" s="722" t="s">
        <v>314</v>
      </c>
      <c r="M235" s="628"/>
      <c r="N235" s="390">
        <f t="shared" si="121"/>
        <v>0</v>
      </c>
      <c r="O235" s="406">
        <f t="shared" si="121"/>
        <v>0</v>
      </c>
      <c r="P235" s="392">
        <f t="shared" si="121"/>
        <v>0</v>
      </c>
      <c r="Q235" s="393"/>
      <c r="R235" s="410"/>
      <c r="S235" s="393"/>
      <c r="T235" s="393"/>
      <c r="U235" s="393"/>
      <c r="V235" s="393"/>
      <c r="W235" s="394" t="s">
        <v>594</v>
      </c>
      <c r="X235" s="333">
        <v>7850</v>
      </c>
      <c r="Y235" s="333">
        <v>0</v>
      </c>
      <c r="Z235" s="333">
        <v>0</v>
      </c>
      <c r="AA235" s="395">
        <v>0</v>
      </c>
      <c r="AB235" s="333" t="s">
        <v>354</v>
      </c>
      <c r="AC235" s="333">
        <v>0</v>
      </c>
      <c r="AD235" s="333">
        <v>0</v>
      </c>
      <c r="AE235" s="333"/>
      <c r="AF235" s="333"/>
      <c r="AG235" s="396">
        <v>0</v>
      </c>
      <c r="AH235" s="396">
        <v>0</v>
      </c>
      <c r="AI235" s="333">
        <f>Y235+Z235+AC235+AD235</f>
        <v>0</v>
      </c>
      <c r="AJ235" s="333">
        <f t="shared" si="99"/>
        <v>0</v>
      </c>
      <c r="AK235" s="333">
        <f t="shared" si="100"/>
        <v>0</v>
      </c>
      <c r="AL235" s="333"/>
      <c r="AM235" s="333">
        <f t="shared" ref="AM235:AM239" si="129">IF(OR(I235="New",I235="",I235="--Source--"),Y235+Z235,IF(I235="Refurbishment",Y235*(1/3),0))</f>
        <v>0</v>
      </c>
      <c r="AN235" s="341">
        <f t="shared" ref="AN235:AN239" si="130">IF(OR(I235="New",I235="",I235="--Source--"),AC235,IF(I235="Refurbishment",AC235,0))</f>
        <v>0</v>
      </c>
      <c r="AO235" s="341">
        <f t="shared" ref="AO235:AO239" si="131">IF(OR(I235="New",I235="",I235="--Source--"),AD235,IF(I235="Refurbishment",AD235,0))</f>
        <v>0</v>
      </c>
      <c r="AP235" s="341"/>
      <c r="AQ235" s="341"/>
      <c r="AR235" s="341"/>
      <c r="AS235" s="341">
        <f>IF(I235="Reused from onsite",Y235+Z235,IF(I235="Refurbishment",Y235*(2/3),0))</f>
        <v>0</v>
      </c>
      <c r="AT235" s="341">
        <f>IF(I235="Reused from onsite",AC235,IF(I235="Refurbishment",0,0))</f>
        <v>0</v>
      </c>
      <c r="AU235" s="341">
        <f>IF(I235="Reused from onsite",AD235,IF(I235="Refurbishment",0,0))</f>
        <v>0</v>
      </c>
    </row>
    <row r="236" spans="1:47" customFormat="1" ht="12.75" hidden="1" customHeight="1" thickBot="1">
      <c r="A236" s="329"/>
      <c r="B236" s="719" t="s">
        <v>403</v>
      </c>
      <c r="C236" s="723"/>
      <c r="D236" s="724"/>
      <c r="E236" s="725"/>
      <c r="F236" s="724"/>
      <c r="G236" s="726">
        <f>((3.14*((C236/2)^2)*E236)+((2*3.14*(C236/2))*0.003*(D236-C236)))*F236</f>
        <v>0</v>
      </c>
      <c r="H236" s="702" t="s">
        <v>381</v>
      </c>
      <c r="I236" s="698" t="s">
        <v>279</v>
      </c>
      <c r="J236" s="635" t="s">
        <v>280</v>
      </c>
      <c r="K236" s="697"/>
      <c r="L236" s="722" t="s">
        <v>314</v>
      </c>
      <c r="M236" s="408"/>
      <c r="N236" s="405">
        <f t="shared" si="121"/>
        <v>0</v>
      </c>
      <c r="O236" s="406">
        <f t="shared" si="121"/>
        <v>0</v>
      </c>
      <c r="P236" s="392">
        <f t="shared" si="121"/>
        <v>0</v>
      </c>
      <c r="Q236" s="393"/>
      <c r="R236" s="410"/>
      <c r="S236" s="393"/>
      <c r="T236" s="393"/>
      <c r="U236" s="393"/>
      <c r="V236" s="393"/>
      <c r="W236" s="394" t="s">
        <v>594</v>
      </c>
      <c r="X236" s="333">
        <v>7850</v>
      </c>
      <c r="Y236" s="333">
        <v>0</v>
      </c>
      <c r="Z236" s="333">
        <v>0</v>
      </c>
      <c r="AA236" s="395">
        <v>0</v>
      </c>
      <c r="AB236" s="333" t="s">
        <v>354</v>
      </c>
      <c r="AC236" s="333">
        <v>0</v>
      </c>
      <c r="AD236" s="333">
        <v>0</v>
      </c>
      <c r="AE236" s="333"/>
      <c r="AF236" s="333"/>
      <c r="AG236" s="396">
        <v>0</v>
      </c>
      <c r="AH236" s="396">
        <v>0</v>
      </c>
      <c r="AI236" s="333">
        <f>Y236+Z236+AC236+AD236</f>
        <v>0</v>
      </c>
      <c r="AJ236" s="333">
        <f t="shared" si="99"/>
        <v>0</v>
      </c>
      <c r="AK236" s="333">
        <f t="shared" si="100"/>
        <v>0</v>
      </c>
      <c r="AL236" s="333"/>
      <c r="AM236" s="333">
        <f t="shared" si="129"/>
        <v>0</v>
      </c>
      <c r="AN236" s="341">
        <f t="shared" si="130"/>
        <v>0</v>
      </c>
      <c r="AO236" s="341">
        <f t="shared" si="131"/>
        <v>0</v>
      </c>
      <c r="AP236" s="341"/>
      <c r="AQ236" s="341"/>
      <c r="AR236" s="341"/>
      <c r="AS236" s="341">
        <f>IF(I236="Reused from onsite",Y236+Z236,IF(I236="Refurbishment",Y236*(2/3),0))</f>
        <v>0</v>
      </c>
      <c r="AT236" s="341">
        <f>IF(I236="Reused from onsite",AC236,IF(I236="Refurbishment",0,0))</f>
        <v>0</v>
      </c>
      <c r="AU236" s="341">
        <f>IF(I236="Reused from onsite",AD236,IF(I236="Refurbishment",0,0))</f>
        <v>0</v>
      </c>
    </row>
    <row r="237" spans="1:47" customFormat="1" ht="12.75" hidden="1" customHeight="1" thickBot="1">
      <c r="A237" s="329"/>
      <c r="B237" s="719" t="s">
        <v>403</v>
      </c>
      <c r="C237" s="727"/>
      <c r="D237" s="728"/>
      <c r="E237" s="729"/>
      <c r="F237" s="728"/>
      <c r="G237" s="730">
        <f>((3.14*((C237/2)^2)*E237)+((2*3.14*(C237/2))*0.003*(D237-C237)))*F237</f>
        <v>0</v>
      </c>
      <c r="H237" s="702" t="s">
        <v>381</v>
      </c>
      <c r="I237" s="698" t="s">
        <v>279</v>
      </c>
      <c r="J237" s="635" t="s">
        <v>280</v>
      </c>
      <c r="K237" s="697"/>
      <c r="L237" s="722" t="s">
        <v>314</v>
      </c>
      <c r="M237" s="408"/>
      <c r="N237" s="405">
        <f t="shared" si="121"/>
        <v>0</v>
      </c>
      <c r="O237" s="406">
        <f t="shared" si="121"/>
        <v>0</v>
      </c>
      <c r="P237" s="392">
        <f t="shared" si="121"/>
        <v>0</v>
      </c>
      <c r="Q237" s="393"/>
      <c r="R237" s="410"/>
      <c r="S237" s="393"/>
      <c r="T237" s="393"/>
      <c r="U237" s="393"/>
      <c r="V237" s="393"/>
      <c r="W237" s="394" t="s">
        <v>594</v>
      </c>
      <c r="X237" s="333">
        <v>7850</v>
      </c>
      <c r="Y237" s="333">
        <v>0</v>
      </c>
      <c r="Z237" s="333">
        <v>0</v>
      </c>
      <c r="AA237" s="395">
        <v>0</v>
      </c>
      <c r="AB237" s="333" t="s">
        <v>354</v>
      </c>
      <c r="AC237" s="333">
        <v>0</v>
      </c>
      <c r="AD237" s="333">
        <v>0</v>
      </c>
      <c r="AE237" s="333"/>
      <c r="AF237" s="333"/>
      <c r="AG237" s="396">
        <v>0</v>
      </c>
      <c r="AH237" s="396">
        <v>0</v>
      </c>
      <c r="AI237" s="333">
        <f>Y237+Z237+AC237+AD237</f>
        <v>0</v>
      </c>
      <c r="AJ237" s="333">
        <f t="shared" si="99"/>
        <v>0</v>
      </c>
      <c r="AK237" s="333">
        <f t="shared" si="100"/>
        <v>0</v>
      </c>
      <c r="AL237" s="333"/>
      <c r="AM237" s="333">
        <f t="shared" si="129"/>
        <v>0</v>
      </c>
      <c r="AN237" s="341">
        <f t="shared" si="130"/>
        <v>0</v>
      </c>
      <c r="AO237" s="341">
        <f t="shared" si="131"/>
        <v>0</v>
      </c>
      <c r="AP237" s="341"/>
      <c r="AQ237" s="341"/>
      <c r="AR237" s="341"/>
      <c r="AS237" s="341">
        <f>IF(I237="Reused from onsite",Y237+Z237,IF(I237="Refurbishment",Y237*(2/3),0))</f>
        <v>0</v>
      </c>
      <c r="AT237" s="341">
        <f>IF(I237="Reused from onsite",AC237,IF(I237="Refurbishment",0,0))</f>
        <v>0</v>
      </c>
      <c r="AU237" s="341">
        <f>IF(I237="Reused from onsite",AD237,IF(I237="Refurbishment",0,0))</f>
        <v>0</v>
      </c>
    </row>
    <row r="238" spans="1:47" customFormat="1" ht="12.75" hidden="1" customHeight="1" thickBot="1">
      <c r="A238" s="329"/>
      <c r="B238" s="719" t="s">
        <v>404</v>
      </c>
      <c r="C238" s="731"/>
      <c r="D238" s="732"/>
      <c r="E238" s="733"/>
      <c r="F238" s="734"/>
      <c r="G238" s="735"/>
      <c r="H238" s="384" t="str">
        <f t="shared" ref="H238:H313" si="132">IF(ISERROR(VLOOKUP($W238,__All_for_scope,2,FALSE)),"",VLOOKUP($W238,__All_for_scope,2,FALSE))</f>
        <v>n</v>
      </c>
      <c r="I238" s="517" t="s">
        <v>295</v>
      </c>
      <c r="J238" s="635" t="s">
        <v>280</v>
      </c>
      <c r="K238" s="697"/>
      <c r="L238" s="722" t="s">
        <v>314</v>
      </c>
      <c r="M238" s="408"/>
      <c r="N238" s="405">
        <f t="shared" si="121"/>
        <v>0</v>
      </c>
      <c r="O238" s="406">
        <f t="shared" si="121"/>
        <v>0</v>
      </c>
      <c r="P238" s="392">
        <f t="shared" si="121"/>
        <v>0</v>
      </c>
      <c r="Q238" s="393"/>
      <c r="R238" s="410"/>
      <c r="S238" s="393"/>
      <c r="T238" s="393"/>
      <c r="U238" s="393"/>
      <c r="V238" s="393"/>
      <c r="W238" s="394" t="s">
        <v>595</v>
      </c>
      <c r="X238" s="333">
        <v>1240</v>
      </c>
      <c r="Y238" s="333">
        <v>0</v>
      </c>
      <c r="Z238" s="333">
        <v>0</v>
      </c>
      <c r="AA238" s="395">
        <v>0</v>
      </c>
      <c r="AB238" s="333" t="s">
        <v>354</v>
      </c>
      <c r="AC238" s="333">
        <v>0</v>
      </c>
      <c r="AD238" s="333">
        <v>0</v>
      </c>
      <c r="AE238" s="333"/>
      <c r="AF238" s="333"/>
      <c r="AG238" s="396">
        <v>0</v>
      </c>
      <c r="AH238" s="396">
        <v>0</v>
      </c>
      <c r="AI238" s="333">
        <f>Y238+Z238+AC238+AD238</f>
        <v>0</v>
      </c>
      <c r="AJ238" s="333">
        <f t="shared" si="99"/>
        <v>0</v>
      </c>
      <c r="AK238" s="333">
        <f t="shared" si="100"/>
        <v>0</v>
      </c>
      <c r="AL238" s="333"/>
      <c r="AM238" s="333">
        <f t="shared" si="129"/>
        <v>0</v>
      </c>
      <c r="AN238" s="341">
        <f t="shared" si="130"/>
        <v>0</v>
      </c>
      <c r="AO238" s="341">
        <f t="shared" si="131"/>
        <v>0</v>
      </c>
      <c r="AP238" s="341"/>
      <c r="AQ238" s="341"/>
      <c r="AR238" s="341"/>
      <c r="AS238" s="341">
        <f>IF(I238="Reused from onsite",Y238+Z238,IF(I238="Refurbishment",Y238*(2/3),0))</f>
        <v>0</v>
      </c>
      <c r="AT238" s="341">
        <f>IF(I238="Reused from onsite",AC238,IF(I238="Refurbishment",0,0))</f>
        <v>0</v>
      </c>
      <c r="AU238" s="341">
        <f>IF(I238="Reused from onsite",AD238,IF(I238="Refurbishment",0,0))</f>
        <v>0</v>
      </c>
    </row>
    <row r="239" spans="1:47" customFormat="1" ht="12.75" hidden="1" customHeight="1" thickBot="1">
      <c r="A239" s="329"/>
      <c r="B239" s="736" t="s">
        <v>405</v>
      </c>
      <c r="C239" s="737"/>
      <c r="D239" s="439"/>
      <c r="E239" s="566"/>
      <c r="F239" s="738"/>
      <c r="G239" s="739"/>
      <c r="H239" s="413" t="str">
        <f t="shared" si="132"/>
        <v>n</v>
      </c>
      <c r="I239" s="740" t="s">
        <v>295</v>
      </c>
      <c r="J239" s="415" t="s">
        <v>280</v>
      </c>
      <c r="K239" s="741"/>
      <c r="L239" s="631" t="s">
        <v>314</v>
      </c>
      <c r="M239" s="418"/>
      <c r="N239" s="419">
        <f t="shared" si="121"/>
        <v>0</v>
      </c>
      <c r="O239" s="406">
        <f t="shared" si="121"/>
        <v>0</v>
      </c>
      <c r="P239" s="392">
        <f t="shared" si="121"/>
        <v>0</v>
      </c>
      <c r="Q239" s="393"/>
      <c r="R239" s="410"/>
      <c r="S239" s="393"/>
      <c r="T239" s="393"/>
      <c r="U239" s="393"/>
      <c r="V239" s="393"/>
      <c r="W239" s="394" t="s">
        <v>596</v>
      </c>
      <c r="X239" s="333">
        <v>0</v>
      </c>
      <c r="Y239" s="333">
        <v>0</v>
      </c>
      <c r="Z239" s="333">
        <v>0</v>
      </c>
      <c r="AA239" s="395">
        <v>0</v>
      </c>
      <c r="AB239" s="333" t="s">
        <v>354</v>
      </c>
      <c r="AC239" s="333">
        <v>0</v>
      </c>
      <c r="AD239" s="333">
        <v>0</v>
      </c>
      <c r="AE239" s="333"/>
      <c r="AF239" s="333"/>
      <c r="AG239" s="396">
        <v>0</v>
      </c>
      <c r="AH239" s="396">
        <v>0</v>
      </c>
      <c r="AI239" s="333">
        <f>Y239+Z239+AC239+AD239</f>
        <v>0</v>
      </c>
      <c r="AJ239" s="333">
        <f t="shared" si="99"/>
        <v>0</v>
      </c>
      <c r="AK239" s="333">
        <f t="shared" si="100"/>
        <v>0</v>
      </c>
      <c r="AL239" s="333"/>
      <c r="AM239" s="333">
        <f t="shared" si="129"/>
        <v>0</v>
      </c>
      <c r="AN239" s="341">
        <f t="shared" si="130"/>
        <v>0</v>
      </c>
      <c r="AO239" s="341">
        <f t="shared" si="131"/>
        <v>0</v>
      </c>
      <c r="AP239" s="341"/>
      <c r="AQ239" s="341"/>
      <c r="AR239" s="341"/>
      <c r="AS239" s="341">
        <f>IF(I239="Reused from onsite",Y239+Z239,IF(I239="Refurbishment",Y239*(2/3),0))</f>
        <v>0</v>
      </c>
      <c r="AT239" s="341">
        <f>IF(I239="Reused from onsite",AC239,IF(I239="Refurbishment",0,0))</f>
        <v>0</v>
      </c>
      <c r="AU239" s="341">
        <f>IF(I239="Reused from onsite",AD239,IF(I239="Refurbishment",0,0))</f>
        <v>0</v>
      </c>
    </row>
    <row r="240" spans="1:47" customFormat="1" ht="12.75" hidden="1" customHeight="1" thickBot="1">
      <c r="A240" s="329"/>
      <c r="B240" s="742" t="s">
        <v>406</v>
      </c>
      <c r="C240" s="743"/>
      <c r="D240" s="490"/>
      <c r="E240" s="492"/>
      <c r="F240" s="744"/>
      <c r="G240" s="745"/>
      <c r="H240" s="685" t="str">
        <f t="shared" si="132"/>
        <v>n</v>
      </c>
      <c r="I240" s="715"/>
      <c r="J240" s="746"/>
      <c r="K240" s="716"/>
      <c r="L240" s="446"/>
      <c r="M240" s="435"/>
      <c r="N240" s="456"/>
      <c r="O240" s="601"/>
      <c r="P240" s="392">
        <f t="shared" si="121"/>
        <v>0</v>
      </c>
      <c r="Q240" s="393"/>
      <c r="R240" s="410"/>
      <c r="S240" s="393"/>
      <c r="T240" s="393"/>
      <c r="U240" s="393"/>
      <c r="V240" s="393"/>
      <c r="W240" s="394" t="s">
        <v>566</v>
      </c>
      <c r="X240" s="333"/>
      <c r="Y240" s="333"/>
      <c r="Z240" s="333"/>
      <c r="AA240" s="395"/>
      <c r="AB240" s="333"/>
      <c r="AC240" s="333"/>
      <c r="AD240" s="333"/>
      <c r="AE240" s="333"/>
      <c r="AF240" s="333"/>
      <c r="AG240" s="333"/>
      <c r="AH240" s="333"/>
      <c r="AI240" s="333"/>
      <c r="AJ240" s="333"/>
      <c r="AK240" s="333"/>
      <c r="AL240" s="333"/>
      <c r="AM240" s="333"/>
      <c r="AN240" s="341"/>
      <c r="AO240" s="341"/>
      <c r="AP240" s="341"/>
      <c r="AQ240" s="341"/>
      <c r="AR240" s="341"/>
      <c r="AS240" s="341"/>
      <c r="AT240" s="341"/>
      <c r="AU240" s="341"/>
    </row>
    <row r="241" spans="1:47" customFormat="1" ht="12.75" hidden="1" customHeight="1" thickBot="1">
      <c r="A241" s="329"/>
      <c r="B241" s="1164" t="s">
        <v>312</v>
      </c>
      <c r="C241" s="1165"/>
      <c r="D241" s="1165"/>
      <c r="E241" s="1165"/>
      <c r="F241" s="1166"/>
      <c r="G241" s="747"/>
      <c r="H241" s="384" t="str">
        <f t="shared" si="132"/>
        <v>t</v>
      </c>
      <c r="I241" s="500" t="s">
        <v>279</v>
      </c>
      <c r="J241" s="386" t="s">
        <v>280</v>
      </c>
      <c r="K241" s="472"/>
      <c r="L241" s="473" t="s">
        <v>314</v>
      </c>
      <c r="M241" s="389"/>
      <c r="N241" s="539">
        <f t="shared" si="121"/>
        <v>0</v>
      </c>
      <c r="O241" s="391">
        <f t="shared" si="121"/>
        <v>0</v>
      </c>
      <c r="P241" s="392">
        <f t="shared" si="121"/>
        <v>0</v>
      </c>
      <c r="Q241" s="393"/>
      <c r="R241" s="410"/>
      <c r="S241" s="393"/>
      <c r="T241" s="393"/>
      <c r="U241" s="393"/>
      <c r="V241" s="393"/>
      <c r="W241" s="394" t="s">
        <v>564</v>
      </c>
      <c r="X241" s="333">
        <v>1000</v>
      </c>
      <c r="Y241" s="333">
        <v>0</v>
      </c>
      <c r="Z241" s="333">
        <v>0</v>
      </c>
      <c r="AA241" s="395">
        <v>0</v>
      </c>
      <c r="AB241" s="333" t="s">
        <v>354</v>
      </c>
      <c r="AC241" s="333">
        <v>0</v>
      </c>
      <c r="AD241" s="333">
        <v>0</v>
      </c>
      <c r="AE241" s="333"/>
      <c r="AF241" s="333"/>
      <c r="AG241" s="396">
        <v>0</v>
      </c>
      <c r="AH241" s="396">
        <v>0</v>
      </c>
      <c r="AI241" s="333">
        <f t="shared" ref="AI241:AI246" si="133">Y241+Z241+AC241+AD241</f>
        <v>0</v>
      </c>
      <c r="AJ241" s="333">
        <f t="shared" si="99"/>
        <v>0</v>
      </c>
      <c r="AK241" s="333">
        <f t="shared" si="100"/>
        <v>0</v>
      </c>
      <c r="AL241" s="333"/>
      <c r="AM241" s="333">
        <f t="shared" ref="AM241:AM246" si="134">IF(OR(I241="New",I241="",I241="--Source--"),Y241+Z241,IF(I241="Refurbishment",Y241*(1/3),0))</f>
        <v>0</v>
      </c>
      <c r="AN241" s="341">
        <f t="shared" ref="AN241:AN246" si="135">IF(OR(I241="New",I241="",I241="--Source--"),AC241,IF(I241="Refurbishment",AC241,0))</f>
        <v>0</v>
      </c>
      <c r="AO241" s="341">
        <f t="shared" ref="AO241:AO246" si="136">IF(OR(I241="New",I241="",I241="--Source--"),AD241,IF(I241="Refurbishment",AD241,0))</f>
        <v>0</v>
      </c>
      <c r="AP241" s="341"/>
      <c r="AQ241" s="341"/>
      <c r="AR241" s="341"/>
      <c r="AS241" s="341">
        <f t="shared" ref="AS241:AS246" si="137">IF(I241="Reused from onsite",Y241+Z241,IF(I241="Refurbishment",Y241*(2/3),0))</f>
        <v>0</v>
      </c>
      <c r="AT241" s="341">
        <f t="shared" ref="AT241:AT246" si="138">IF(I241="Reused from onsite",AC241,IF(I241="Refurbishment",0,0))</f>
        <v>0</v>
      </c>
      <c r="AU241" s="341">
        <f t="shared" ref="AU241:AU246" si="139">IF(I241="Reused from onsite",AD241,IF(I241="Refurbishment",0,0))</f>
        <v>0</v>
      </c>
    </row>
    <row r="242" spans="1:47" customFormat="1" ht="12.75" hidden="1" customHeight="1" thickBot="1">
      <c r="A242" s="329"/>
      <c r="B242" s="1173" t="s">
        <v>407</v>
      </c>
      <c r="C242" s="1174"/>
      <c r="D242" s="1175"/>
      <c r="E242" s="1175"/>
      <c r="F242" s="1176"/>
      <c r="G242" s="748"/>
      <c r="H242" s="399" t="str">
        <f t="shared" si="132"/>
        <v>m3</v>
      </c>
      <c r="I242" s="504" t="s">
        <v>279</v>
      </c>
      <c r="J242" s="401" t="s">
        <v>280</v>
      </c>
      <c r="K242" s="477"/>
      <c r="L242" s="478" t="s">
        <v>314</v>
      </c>
      <c r="M242" s="408"/>
      <c r="N242" s="405">
        <f t="shared" si="121"/>
        <v>0</v>
      </c>
      <c r="O242" s="406">
        <f t="shared" si="121"/>
        <v>0</v>
      </c>
      <c r="P242" s="392">
        <f t="shared" si="121"/>
        <v>0</v>
      </c>
      <c r="Q242" s="393"/>
      <c r="R242" s="410"/>
      <c r="S242" s="393"/>
      <c r="T242" s="393"/>
      <c r="U242" s="393"/>
      <c r="V242" s="393"/>
      <c r="W242" s="394" t="s">
        <v>597</v>
      </c>
      <c r="X242" s="333">
        <v>2380</v>
      </c>
      <c r="Y242" s="333">
        <v>0</v>
      </c>
      <c r="Z242" s="333">
        <v>0</v>
      </c>
      <c r="AA242" s="395">
        <v>0</v>
      </c>
      <c r="AB242" s="333" t="s">
        <v>354</v>
      </c>
      <c r="AC242" s="333">
        <v>0</v>
      </c>
      <c r="AD242" s="333">
        <v>0</v>
      </c>
      <c r="AE242" s="333"/>
      <c r="AF242" s="333"/>
      <c r="AG242" s="396">
        <v>0</v>
      </c>
      <c r="AH242" s="396">
        <v>0</v>
      </c>
      <c r="AI242" s="333">
        <f t="shared" si="133"/>
        <v>0</v>
      </c>
      <c r="AJ242" s="333">
        <f t="shared" si="99"/>
        <v>0</v>
      </c>
      <c r="AK242" s="333">
        <f t="shared" si="100"/>
        <v>0</v>
      </c>
      <c r="AL242" s="333"/>
      <c r="AM242" s="333">
        <f t="shared" si="134"/>
        <v>0</v>
      </c>
      <c r="AN242" s="341">
        <f t="shared" si="135"/>
        <v>0</v>
      </c>
      <c r="AO242" s="341">
        <f t="shared" si="136"/>
        <v>0</v>
      </c>
      <c r="AP242" s="341"/>
      <c r="AQ242" s="341"/>
      <c r="AR242" s="341"/>
      <c r="AS242" s="341">
        <f t="shared" si="137"/>
        <v>0</v>
      </c>
      <c r="AT242" s="341">
        <f t="shared" si="138"/>
        <v>0</v>
      </c>
      <c r="AU242" s="341">
        <f t="shared" si="139"/>
        <v>0</v>
      </c>
    </row>
    <row r="243" spans="1:47" customFormat="1" ht="12.75" hidden="1" customHeight="1" thickBot="1">
      <c r="A243" s="329"/>
      <c r="B243" s="1173" t="s">
        <v>313</v>
      </c>
      <c r="C243" s="1174"/>
      <c r="D243" s="1175"/>
      <c r="E243" s="1175"/>
      <c r="F243" s="1176"/>
      <c r="G243" s="748"/>
      <c r="H243" s="399" t="str">
        <f t="shared" si="132"/>
        <v>m3</v>
      </c>
      <c r="I243" s="504" t="s">
        <v>279</v>
      </c>
      <c r="J243" s="401" t="s">
        <v>280</v>
      </c>
      <c r="K243" s="477"/>
      <c r="L243" s="478" t="s">
        <v>314</v>
      </c>
      <c r="M243" s="408"/>
      <c r="N243" s="405">
        <f t="shared" si="121"/>
        <v>0</v>
      </c>
      <c r="O243" s="406">
        <f t="shared" si="121"/>
        <v>0</v>
      </c>
      <c r="P243" s="392">
        <f t="shared" si="121"/>
        <v>0</v>
      </c>
      <c r="Q243" s="393"/>
      <c r="R243" s="410"/>
      <c r="S243" s="393"/>
      <c r="T243" s="393"/>
      <c r="U243" s="393"/>
      <c r="V243" s="393"/>
      <c r="W243" s="394" t="s">
        <v>565</v>
      </c>
      <c r="X243" s="333">
        <v>0</v>
      </c>
      <c r="Y243" s="333">
        <v>0</v>
      </c>
      <c r="Z243" s="333">
        <v>0</v>
      </c>
      <c r="AA243" s="395">
        <v>0</v>
      </c>
      <c r="AB243" s="333" t="s">
        <v>354</v>
      </c>
      <c r="AC243" s="333">
        <v>0</v>
      </c>
      <c r="AD243" s="333">
        <v>0</v>
      </c>
      <c r="AE243" s="333"/>
      <c r="AF243" s="333"/>
      <c r="AG243" s="396">
        <v>0</v>
      </c>
      <c r="AH243" s="396">
        <v>0</v>
      </c>
      <c r="AI243" s="333">
        <f t="shared" si="133"/>
        <v>0</v>
      </c>
      <c r="AJ243" s="333">
        <f t="shared" si="99"/>
        <v>0</v>
      </c>
      <c r="AK243" s="333">
        <f t="shared" si="100"/>
        <v>0</v>
      </c>
      <c r="AL243" s="333"/>
      <c r="AM243" s="333">
        <f t="shared" si="134"/>
        <v>0</v>
      </c>
      <c r="AN243" s="341">
        <f t="shared" si="135"/>
        <v>0</v>
      </c>
      <c r="AO243" s="341">
        <f t="shared" si="136"/>
        <v>0</v>
      </c>
      <c r="AP243" s="341"/>
      <c r="AQ243" s="341"/>
      <c r="AR243" s="341"/>
      <c r="AS243" s="341">
        <f t="shared" si="137"/>
        <v>0</v>
      </c>
      <c r="AT243" s="341">
        <f t="shared" si="138"/>
        <v>0</v>
      </c>
      <c r="AU243" s="341">
        <f t="shared" si="139"/>
        <v>0</v>
      </c>
    </row>
    <row r="244" spans="1:47" customFormat="1" ht="12.75" hidden="1" customHeight="1" thickBot="1">
      <c r="A244" s="329"/>
      <c r="B244" s="1173" t="s">
        <v>313</v>
      </c>
      <c r="C244" s="1174"/>
      <c r="D244" s="1175"/>
      <c r="E244" s="1175"/>
      <c r="F244" s="1176"/>
      <c r="G244" s="748"/>
      <c r="H244" s="399" t="str">
        <f t="shared" si="132"/>
        <v>m3</v>
      </c>
      <c r="I244" s="504" t="s">
        <v>279</v>
      </c>
      <c r="J244" s="401" t="s">
        <v>280</v>
      </c>
      <c r="K244" s="477"/>
      <c r="L244" s="478" t="s">
        <v>314</v>
      </c>
      <c r="M244" s="408"/>
      <c r="N244" s="405">
        <f t="shared" si="121"/>
        <v>0</v>
      </c>
      <c r="O244" s="406">
        <f t="shared" si="121"/>
        <v>0</v>
      </c>
      <c r="P244" s="392">
        <f t="shared" si="121"/>
        <v>0</v>
      </c>
      <c r="Q244" s="393"/>
      <c r="R244" s="410"/>
      <c r="S244" s="393"/>
      <c r="T244" s="393"/>
      <c r="U244" s="393"/>
      <c r="V244" s="393"/>
      <c r="W244" s="394" t="s">
        <v>565</v>
      </c>
      <c r="X244" s="333">
        <v>0</v>
      </c>
      <c r="Y244" s="333">
        <v>0</v>
      </c>
      <c r="Z244" s="333">
        <v>0</v>
      </c>
      <c r="AA244" s="395">
        <v>0</v>
      </c>
      <c r="AB244" s="333" t="s">
        <v>354</v>
      </c>
      <c r="AC244" s="333">
        <v>0</v>
      </c>
      <c r="AD244" s="333">
        <v>0</v>
      </c>
      <c r="AE244" s="333"/>
      <c r="AF244" s="333"/>
      <c r="AG244" s="396">
        <v>0</v>
      </c>
      <c r="AH244" s="396">
        <v>0</v>
      </c>
      <c r="AI244" s="333">
        <f t="shared" si="133"/>
        <v>0</v>
      </c>
      <c r="AJ244" s="333">
        <f t="shared" si="99"/>
        <v>0</v>
      </c>
      <c r="AK244" s="333">
        <f t="shared" si="100"/>
        <v>0</v>
      </c>
      <c r="AL244" s="333"/>
      <c r="AM244" s="333">
        <f t="shared" si="134"/>
        <v>0</v>
      </c>
      <c r="AN244" s="341">
        <f t="shared" si="135"/>
        <v>0</v>
      </c>
      <c r="AO244" s="341">
        <f t="shared" si="136"/>
        <v>0</v>
      </c>
      <c r="AP244" s="341"/>
      <c r="AQ244" s="341"/>
      <c r="AR244" s="341"/>
      <c r="AS244" s="341">
        <f t="shared" si="137"/>
        <v>0</v>
      </c>
      <c r="AT244" s="341">
        <f t="shared" si="138"/>
        <v>0</v>
      </c>
      <c r="AU244" s="341">
        <f t="shared" si="139"/>
        <v>0</v>
      </c>
    </row>
    <row r="245" spans="1:47" customFormat="1" ht="12.75" hidden="1" customHeight="1" thickBot="1">
      <c r="A245" s="329"/>
      <c r="B245" s="1261" t="s">
        <v>304</v>
      </c>
      <c r="C245" s="1262"/>
      <c r="D245" s="1262"/>
      <c r="E245" s="1262"/>
      <c r="F245" s="1262"/>
      <c r="G245" s="748"/>
      <c r="H245" s="399" t="str">
        <f t="shared" si="132"/>
        <v>t</v>
      </c>
      <c r="I245" s="504" t="s">
        <v>279</v>
      </c>
      <c r="J245" s="401" t="s">
        <v>280</v>
      </c>
      <c r="K245" s="477"/>
      <c r="L245" s="478" t="s">
        <v>314</v>
      </c>
      <c r="M245" s="408"/>
      <c r="N245" s="405">
        <f t="shared" si="121"/>
        <v>0</v>
      </c>
      <c r="O245" s="406">
        <f t="shared" si="121"/>
        <v>0</v>
      </c>
      <c r="P245" s="392">
        <f t="shared" si="121"/>
        <v>0</v>
      </c>
      <c r="Q245" s="393"/>
      <c r="R245" s="410"/>
      <c r="S245" s="393"/>
      <c r="T245" s="393"/>
      <c r="U245" s="393"/>
      <c r="V245" s="393"/>
      <c r="W245" s="394" t="s">
        <v>563</v>
      </c>
      <c r="X245" s="333">
        <v>1000</v>
      </c>
      <c r="Y245" s="333">
        <v>0</v>
      </c>
      <c r="Z245" s="333">
        <v>0</v>
      </c>
      <c r="AA245" s="395">
        <v>0</v>
      </c>
      <c r="AB245" s="333" t="s">
        <v>354</v>
      </c>
      <c r="AC245" s="333">
        <v>0</v>
      </c>
      <c r="AD245" s="333">
        <v>0</v>
      </c>
      <c r="AE245" s="333"/>
      <c r="AF245" s="333"/>
      <c r="AG245" s="396">
        <v>0</v>
      </c>
      <c r="AH245" s="396">
        <v>0</v>
      </c>
      <c r="AI245" s="333">
        <f t="shared" si="133"/>
        <v>0</v>
      </c>
      <c r="AJ245" s="333">
        <f t="shared" si="99"/>
        <v>0</v>
      </c>
      <c r="AK245" s="333">
        <f t="shared" si="100"/>
        <v>0</v>
      </c>
      <c r="AL245" s="333"/>
      <c r="AM245" s="333">
        <f t="shared" si="134"/>
        <v>0</v>
      </c>
      <c r="AN245" s="341">
        <f t="shared" si="135"/>
        <v>0</v>
      </c>
      <c r="AO245" s="341">
        <f t="shared" si="136"/>
        <v>0</v>
      </c>
      <c r="AP245" s="341"/>
      <c r="AQ245" s="341"/>
      <c r="AR245" s="341"/>
      <c r="AS245" s="341">
        <f t="shared" si="137"/>
        <v>0</v>
      </c>
      <c r="AT245" s="341">
        <f t="shared" si="138"/>
        <v>0</v>
      </c>
      <c r="AU245" s="341">
        <f t="shared" si="139"/>
        <v>0</v>
      </c>
    </row>
    <row r="246" spans="1:47" customFormat="1" ht="12.75" hidden="1" customHeight="1" thickBot="1">
      <c r="A246" s="329"/>
      <c r="B246" s="1263" t="s">
        <v>304</v>
      </c>
      <c r="C246" s="1264"/>
      <c r="D246" s="1264"/>
      <c r="E246" s="1264"/>
      <c r="F246" s="1264"/>
      <c r="G246" s="739"/>
      <c r="H246" s="413" t="str">
        <f t="shared" si="132"/>
        <v>t</v>
      </c>
      <c r="I246" s="511" t="s">
        <v>279</v>
      </c>
      <c r="J246" s="415" t="s">
        <v>280</v>
      </c>
      <c r="K246" s="592"/>
      <c r="L246" s="631" t="s">
        <v>314</v>
      </c>
      <c r="M246" s="418"/>
      <c r="N246" s="419">
        <f t="shared" si="121"/>
        <v>0</v>
      </c>
      <c r="O246" s="420">
        <f t="shared" si="121"/>
        <v>0</v>
      </c>
      <c r="P246" s="392">
        <f t="shared" si="121"/>
        <v>0</v>
      </c>
      <c r="Q246" s="393"/>
      <c r="R246" s="410"/>
      <c r="S246" s="393"/>
      <c r="T246" s="393"/>
      <c r="U246" s="393"/>
      <c r="V246" s="393"/>
      <c r="W246" s="394" t="s">
        <v>563</v>
      </c>
      <c r="X246" s="333">
        <v>1000</v>
      </c>
      <c r="Y246" s="333">
        <v>0</v>
      </c>
      <c r="Z246" s="333">
        <v>0</v>
      </c>
      <c r="AA246" s="395">
        <v>0</v>
      </c>
      <c r="AB246" s="333" t="s">
        <v>354</v>
      </c>
      <c r="AC246" s="333">
        <v>0</v>
      </c>
      <c r="AD246" s="333">
        <v>0</v>
      </c>
      <c r="AE246" s="333"/>
      <c r="AF246" s="333"/>
      <c r="AG246" s="396">
        <v>0</v>
      </c>
      <c r="AH246" s="396">
        <v>0</v>
      </c>
      <c r="AI246" s="333">
        <f t="shared" si="133"/>
        <v>0</v>
      </c>
      <c r="AJ246" s="333">
        <f t="shared" si="99"/>
        <v>0</v>
      </c>
      <c r="AK246" s="333">
        <f t="shared" si="100"/>
        <v>0</v>
      </c>
      <c r="AL246" s="333"/>
      <c r="AM246" s="333">
        <f t="shared" si="134"/>
        <v>0</v>
      </c>
      <c r="AN246" s="341">
        <f t="shared" si="135"/>
        <v>0</v>
      </c>
      <c r="AO246" s="341">
        <f t="shared" si="136"/>
        <v>0</v>
      </c>
      <c r="AP246" s="341"/>
      <c r="AQ246" s="341"/>
      <c r="AR246" s="341"/>
      <c r="AS246" s="341">
        <f t="shared" si="137"/>
        <v>0</v>
      </c>
      <c r="AT246" s="341">
        <f t="shared" si="138"/>
        <v>0</v>
      </c>
      <c r="AU246" s="341">
        <f t="shared" si="139"/>
        <v>0</v>
      </c>
    </row>
    <row r="247" spans="1:47" customFormat="1" ht="12.75" customHeight="1" thickBot="1">
      <c r="A247" s="334"/>
      <c r="B247" s="705"/>
      <c r="C247" s="705"/>
      <c r="D247" s="421"/>
      <c r="E247" s="425"/>
      <c r="F247" s="749"/>
      <c r="G247" s="421"/>
      <c r="H247" s="424" t="str">
        <f t="shared" si="132"/>
        <v>n</v>
      </c>
      <c r="I247" s="329"/>
      <c r="J247" s="424"/>
      <c r="K247" s="426"/>
      <c r="L247" s="518"/>
      <c r="M247" s="329"/>
      <c r="N247" s="331"/>
      <c r="O247" s="331"/>
      <c r="P247" s="392">
        <f t="shared" ref="P247:P314" si="140">AL247</f>
        <v>0</v>
      </c>
      <c r="Q247" s="393"/>
      <c r="R247" s="410"/>
      <c r="S247" s="393"/>
      <c r="T247" s="393"/>
      <c r="U247" s="393"/>
      <c r="V247" s="393"/>
      <c r="W247" s="394" t="s">
        <v>566</v>
      </c>
      <c r="X247" s="333"/>
      <c r="Y247" s="333"/>
      <c r="Z247" s="333"/>
      <c r="AA247" s="395"/>
      <c r="AB247" s="333"/>
      <c r="AC247" s="333"/>
      <c r="AD247" s="333"/>
      <c r="AE247" s="333"/>
      <c r="AF247" s="333"/>
      <c r="AG247" s="333"/>
      <c r="AH247" s="333"/>
      <c r="AI247" s="333"/>
      <c r="AJ247" s="333"/>
      <c r="AK247" s="333"/>
      <c r="AL247" s="333"/>
      <c r="AM247" s="333"/>
      <c r="AN247" s="341"/>
      <c r="AO247" s="341"/>
      <c r="AP247" s="341"/>
      <c r="AQ247" s="341"/>
      <c r="AR247" s="341"/>
      <c r="AS247" s="341"/>
      <c r="AT247" s="341"/>
      <c r="AU247" s="341"/>
    </row>
    <row r="248" spans="1:47" customFormat="1" ht="12.75" customHeight="1" thickBot="1">
      <c r="A248" s="329"/>
      <c r="B248" s="650" t="s">
        <v>408</v>
      </c>
      <c r="C248" s="651"/>
      <c r="D248" s="750"/>
      <c r="E248" s="751"/>
      <c r="F248" s="751"/>
      <c r="G248" s="652"/>
      <c r="H248" s="653"/>
      <c r="I248" s="654" t="s">
        <v>250</v>
      </c>
      <c r="J248" s="1227" t="s">
        <v>251</v>
      </c>
      <c r="K248" s="1228"/>
      <c r="L248" s="654" t="s">
        <v>244</v>
      </c>
      <c r="M248" s="655" t="s">
        <v>252</v>
      </c>
      <c r="N248" s="656" t="s">
        <v>253</v>
      </c>
      <c r="O248" s="657" t="s">
        <v>254</v>
      </c>
      <c r="P248" s="392">
        <f t="shared" si="140"/>
        <v>0</v>
      </c>
      <c r="Q248" s="428"/>
      <c r="R248" s="410"/>
      <c r="S248" s="428"/>
      <c r="T248" s="428"/>
      <c r="U248" s="428"/>
      <c r="V248" s="428"/>
      <c r="W248" s="394" t="s">
        <v>566</v>
      </c>
      <c r="X248" s="333"/>
      <c r="Y248" s="333"/>
      <c r="Z248" s="333"/>
      <c r="AA248" s="395"/>
      <c r="AB248" s="333"/>
      <c r="AC248" s="551"/>
      <c r="AD248" s="333"/>
      <c r="AE248" s="333"/>
      <c r="AF248" s="333"/>
      <c r="AG248" s="333"/>
      <c r="AH248" s="333"/>
      <c r="AI248" s="333"/>
      <c r="AJ248" s="333"/>
      <c r="AK248" s="333"/>
      <c r="AL248" s="333"/>
      <c r="AM248" s="333"/>
      <c r="AN248" s="341"/>
      <c r="AO248" s="341"/>
      <c r="AP248" s="341"/>
      <c r="AQ248" s="341"/>
      <c r="AR248" s="341"/>
      <c r="AS248" s="341"/>
      <c r="AT248" s="341"/>
      <c r="AU248" s="341"/>
    </row>
    <row r="249" spans="1:47" customFormat="1" ht="12.75" customHeight="1" thickBot="1">
      <c r="A249" s="329"/>
      <c r="B249" s="429" t="s">
        <v>245</v>
      </c>
      <c r="C249" s="430"/>
      <c r="D249" s="430"/>
      <c r="E249" s="431"/>
      <c r="F249" s="431"/>
      <c r="G249" s="374" t="s">
        <v>264</v>
      </c>
      <c r="H249" s="375" t="s">
        <v>265</v>
      </c>
      <c r="I249" s="376" t="s">
        <v>266</v>
      </c>
      <c r="J249" s="658" t="s">
        <v>266</v>
      </c>
      <c r="K249" s="375" t="s">
        <v>267</v>
      </c>
      <c r="L249" s="375" t="s">
        <v>266</v>
      </c>
      <c r="M249" s="378"/>
      <c r="N249" s="578"/>
      <c r="O249" s="436"/>
      <c r="P249" s="392">
        <f t="shared" si="140"/>
        <v>0</v>
      </c>
      <c r="Q249" s="393"/>
      <c r="R249" s="410"/>
      <c r="S249" s="393"/>
      <c r="T249" s="393"/>
      <c r="U249" s="393"/>
      <c r="V249" s="393"/>
      <c r="W249" s="394">
        <v>0</v>
      </c>
      <c r="X249" s="333"/>
      <c r="Y249" s="333"/>
      <c r="Z249" s="333"/>
      <c r="AA249" s="395"/>
      <c r="AB249" s="333"/>
      <c r="AC249" s="333"/>
      <c r="AD249" s="333"/>
      <c r="AE249" s="333"/>
      <c r="AF249" s="333"/>
      <c r="AG249" s="333"/>
      <c r="AH249" s="333"/>
      <c r="AI249" s="333"/>
      <c r="AJ249" s="333"/>
      <c r="AK249" s="333"/>
      <c r="AL249" s="333"/>
      <c r="AM249" s="333"/>
      <c r="AN249" s="341"/>
      <c r="AO249" s="341"/>
      <c r="AP249" s="341"/>
      <c r="AQ249" s="341"/>
      <c r="AR249" s="341"/>
      <c r="AS249" s="341"/>
      <c r="AT249" s="341"/>
      <c r="AU249" s="341"/>
    </row>
    <row r="250" spans="1:47" customFormat="1" ht="12.75" customHeight="1" thickBot="1">
      <c r="A250" s="329"/>
      <c r="B250" s="1265" t="s">
        <v>312</v>
      </c>
      <c r="C250" s="1266"/>
      <c r="D250" s="1266"/>
      <c r="E250" s="1266"/>
      <c r="F250" s="1267"/>
      <c r="G250" s="752">
        <v>60</v>
      </c>
      <c r="H250" s="384" t="str">
        <f t="shared" si="132"/>
        <v>t</v>
      </c>
      <c r="I250" s="634" t="s">
        <v>279</v>
      </c>
      <c r="J250" s="386" t="s">
        <v>280</v>
      </c>
      <c r="K250" s="690"/>
      <c r="L250" s="388" t="s">
        <v>386</v>
      </c>
      <c r="M250" s="389"/>
      <c r="N250" s="539">
        <f t="shared" ref="N250:O264" si="141">AJ250</f>
        <v>87825.593999999997</v>
      </c>
      <c r="O250" s="611">
        <f t="shared" si="141"/>
        <v>0</v>
      </c>
      <c r="P250" s="392" t="s">
        <v>54</v>
      </c>
      <c r="Q250" s="393">
        <f>G250/5+3</f>
        <v>15</v>
      </c>
      <c r="R250" s="410"/>
      <c r="S250" s="393"/>
      <c r="T250" s="393"/>
      <c r="U250" s="393"/>
      <c r="V250" s="393" t="s">
        <v>409</v>
      </c>
      <c r="W250" s="394" t="s">
        <v>564</v>
      </c>
      <c r="X250" s="333">
        <v>1000</v>
      </c>
      <c r="Y250" s="333">
        <v>0</v>
      </c>
      <c r="Z250" s="333">
        <v>87600</v>
      </c>
      <c r="AA250" s="395">
        <v>1800000</v>
      </c>
      <c r="AB250" s="333" t="s">
        <v>354</v>
      </c>
      <c r="AC250" s="333">
        <v>225.59399999999999</v>
      </c>
      <c r="AD250" s="333">
        <v>0</v>
      </c>
      <c r="AE250" s="333"/>
      <c r="AF250" s="333"/>
      <c r="AG250" s="396">
        <v>0.22559400000000002</v>
      </c>
      <c r="AH250" s="396">
        <v>0</v>
      </c>
      <c r="AI250" s="333">
        <f t="shared" ref="AI250:AI264" si="142">Y250+Z250+AC250+AD250</f>
        <v>87825.593999999997</v>
      </c>
      <c r="AJ250" s="333">
        <f t="shared" si="99"/>
        <v>87825.593999999997</v>
      </c>
      <c r="AK250" s="333">
        <f t="shared" si="100"/>
        <v>0</v>
      </c>
      <c r="AL250" s="333"/>
      <c r="AM250" s="333">
        <f t="shared" ref="AM250:AM264" si="143">IF(OR(I250="New",I250="",I250="--Source--"),Y250+Z250,IF(I250="Refurbishment",Y250*(1/3),0))</f>
        <v>87600</v>
      </c>
      <c r="AN250" s="341">
        <f t="shared" ref="AN250:AN264" si="144">IF(OR(I250="New",I250="",I250="--Source--"),AC250,IF(I250="Refurbishment",AC250,0))</f>
        <v>225.59399999999999</v>
      </c>
      <c r="AO250" s="341">
        <f t="shared" ref="AO250:AO264" si="145">IF(OR(I250="New",I250="",I250="--Source--"),AD250,IF(I250="Refurbishment",AD250,0))</f>
        <v>0</v>
      </c>
      <c r="AP250" s="341"/>
      <c r="AQ250" s="341"/>
      <c r="AR250" s="341"/>
      <c r="AS250" s="341">
        <f t="shared" ref="AS250:AS264" si="146">IF(I250="Reused from onsite",Y250+Z250,IF(I250="Refurbishment",Y250*(2/3),0))</f>
        <v>0</v>
      </c>
      <c r="AT250" s="341">
        <f t="shared" ref="AT250:AT264" si="147">IF(I250="Reused from onsite",AC250,IF(I250="Refurbishment",0,0))</f>
        <v>0</v>
      </c>
      <c r="AU250" s="341">
        <f t="shared" ref="AU250:AU264" si="148">IF(I250="Reused from onsite",AD250,IF(I250="Refurbishment",0,0))</f>
        <v>0</v>
      </c>
    </row>
    <row r="251" spans="1:47" customFormat="1" ht="12.75" customHeight="1">
      <c r="A251" s="329"/>
      <c r="B251" s="1268" t="s">
        <v>407</v>
      </c>
      <c r="C251" s="1269"/>
      <c r="D251" s="1270"/>
      <c r="E251" s="1270"/>
      <c r="F251" s="1271"/>
      <c r="G251" s="753">
        <v>355</v>
      </c>
      <c r="H251" s="399" t="str">
        <f t="shared" si="132"/>
        <v>m3</v>
      </c>
      <c r="I251" s="504" t="s">
        <v>279</v>
      </c>
      <c r="J251" s="401" t="s">
        <v>280</v>
      </c>
      <c r="K251" s="477"/>
      <c r="L251" s="403" t="s">
        <v>355</v>
      </c>
      <c r="M251" s="404" t="s">
        <v>282</v>
      </c>
      <c r="N251" s="405">
        <f t="shared" si="141"/>
        <v>134171.73951000001</v>
      </c>
      <c r="O251" s="406">
        <f t="shared" si="141"/>
        <v>0</v>
      </c>
      <c r="P251" s="392" t="s">
        <v>55</v>
      </c>
      <c r="Q251" s="393">
        <f>G251/$Q$38+3</f>
        <v>47.375</v>
      </c>
      <c r="R251" s="410"/>
      <c r="S251" s="393"/>
      <c r="T251" s="393"/>
      <c r="U251" s="393"/>
      <c r="V251" s="393" t="s">
        <v>410</v>
      </c>
      <c r="W251" s="394" t="s">
        <v>597</v>
      </c>
      <c r="X251" s="333">
        <v>2380</v>
      </c>
      <c r="Y251" s="333">
        <v>0</v>
      </c>
      <c r="Z251" s="333">
        <v>130995</v>
      </c>
      <c r="AA251" s="395">
        <v>25347000</v>
      </c>
      <c r="AB251" s="333" t="s">
        <v>354</v>
      </c>
      <c r="AC251" s="333">
        <v>3176.7395099999999</v>
      </c>
      <c r="AD251" s="333">
        <v>0</v>
      </c>
      <c r="AE251" s="333"/>
      <c r="AF251" s="333"/>
      <c r="AG251" s="396">
        <v>10.589131699999999</v>
      </c>
      <c r="AH251" s="396">
        <v>0</v>
      </c>
      <c r="AI251" s="333">
        <f t="shared" si="142"/>
        <v>134171.73951000001</v>
      </c>
      <c r="AJ251" s="333">
        <f t="shared" si="99"/>
        <v>134171.73951000001</v>
      </c>
      <c r="AK251" s="333">
        <f t="shared" si="100"/>
        <v>0</v>
      </c>
      <c r="AL251" s="333"/>
      <c r="AM251" s="333">
        <f t="shared" si="143"/>
        <v>130995</v>
      </c>
      <c r="AN251" s="341">
        <f t="shared" si="144"/>
        <v>3176.7395099999999</v>
      </c>
      <c r="AO251" s="341">
        <f t="shared" si="145"/>
        <v>0</v>
      </c>
      <c r="AP251" s="341"/>
      <c r="AQ251" s="341"/>
      <c r="AR251" s="341"/>
      <c r="AS251" s="341">
        <f t="shared" si="146"/>
        <v>0</v>
      </c>
      <c r="AT251" s="341">
        <f t="shared" si="147"/>
        <v>0</v>
      </c>
      <c r="AU251" s="341">
        <f t="shared" si="148"/>
        <v>0</v>
      </c>
    </row>
    <row r="252" spans="1:47" customFormat="1" ht="12.75" customHeight="1">
      <c r="A252" s="329"/>
      <c r="B252" s="1173" t="s">
        <v>407</v>
      </c>
      <c r="C252" s="1259"/>
      <c r="D252" s="1175"/>
      <c r="E252" s="1175"/>
      <c r="F252" s="1260"/>
      <c r="G252" s="661">
        <v>84</v>
      </c>
      <c r="H252" s="399" t="str">
        <f t="shared" si="132"/>
        <v>m3</v>
      </c>
      <c r="I252" s="504" t="s">
        <v>279</v>
      </c>
      <c r="J252" s="401" t="s">
        <v>280</v>
      </c>
      <c r="K252" s="477"/>
      <c r="L252" s="403" t="s">
        <v>355</v>
      </c>
      <c r="M252" s="404" t="s">
        <v>411</v>
      </c>
      <c r="N252" s="405">
        <f t="shared" si="141"/>
        <v>31747.679208000001</v>
      </c>
      <c r="O252" s="406">
        <f t="shared" si="141"/>
        <v>0</v>
      </c>
      <c r="P252" s="392" t="s">
        <v>55</v>
      </c>
      <c r="Q252" s="393">
        <f>G252/$Q$38+3</f>
        <v>13.5</v>
      </c>
      <c r="R252" s="410"/>
      <c r="S252" s="393"/>
      <c r="T252" s="393"/>
      <c r="U252" s="393"/>
      <c r="V252" s="393" t="s">
        <v>410</v>
      </c>
      <c r="W252" s="394" t="s">
        <v>597</v>
      </c>
      <c r="X252" s="333">
        <v>2380</v>
      </c>
      <c r="Y252" s="333">
        <v>0</v>
      </c>
      <c r="Z252" s="333">
        <v>30996</v>
      </c>
      <c r="AA252" s="395">
        <v>5997600</v>
      </c>
      <c r="AB252" s="333" t="s">
        <v>354</v>
      </c>
      <c r="AC252" s="333">
        <v>751.67920800000002</v>
      </c>
      <c r="AD252" s="333">
        <v>0</v>
      </c>
      <c r="AE252" s="333"/>
      <c r="AF252" s="333"/>
      <c r="AG252" s="396">
        <v>2.5055973599999994</v>
      </c>
      <c r="AH252" s="396">
        <v>0</v>
      </c>
      <c r="AI252" s="333">
        <f t="shared" si="142"/>
        <v>31747.679208000001</v>
      </c>
      <c r="AJ252" s="333">
        <f t="shared" si="99"/>
        <v>31747.679208000001</v>
      </c>
      <c r="AK252" s="333">
        <f t="shared" si="100"/>
        <v>0</v>
      </c>
      <c r="AL252" s="333"/>
      <c r="AM252" s="333">
        <f t="shared" si="143"/>
        <v>30996</v>
      </c>
      <c r="AN252" s="341">
        <f t="shared" si="144"/>
        <v>751.67920800000002</v>
      </c>
      <c r="AO252" s="341">
        <f t="shared" si="145"/>
        <v>0</v>
      </c>
      <c r="AP252" s="341"/>
      <c r="AQ252" s="341"/>
      <c r="AR252" s="341"/>
      <c r="AS252" s="341">
        <f t="shared" si="146"/>
        <v>0</v>
      </c>
      <c r="AT252" s="341">
        <f t="shared" si="147"/>
        <v>0</v>
      </c>
      <c r="AU252" s="341">
        <f t="shared" si="148"/>
        <v>0</v>
      </c>
    </row>
    <row r="253" spans="1:47" customFormat="1" ht="12.75" customHeight="1">
      <c r="A253" s="329"/>
      <c r="B253" s="1173" t="s">
        <v>407</v>
      </c>
      <c r="C253" s="1259"/>
      <c r="D253" s="1175"/>
      <c r="E253" s="1175"/>
      <c r="F253" s="1260"/>
      <c r="G253" s="661">
        <v>45.12</v>
      </c>
      <c r="H253" s="399" t="str">
        <f t="shared" si="132"/>
        <v>m3</v>
      </c>
      <c r="I253" s="504" t="s">
        <v>279</v>
      </c>
      <c r="J253" s="401" t="s">
        <v>280</v>
      </c>
      <c r="K253" s="477"/>
      <c r="L253" s="403" t="s">
        <v>355</v>
      </c>
      <c r="M253" s="404" t="s">
        <v>412</v>
      </c>
      <c r="N253" s="405">
        <f t="shared" si="141"/>
        <v>17053.039117439999</v>
      </c>
      <c r="O253" s="406">
        <f t="shared" si="141"/>
        <v>0</v>
      </c>
      <c r="P253" s="392" t="s">
        <v>55</v>
      </c>
      <c r="Q253" s="393">
        <f>G253/$Q$38+3</f>
        <v>8.64</v>
      </c>
      <c r="R253" s="410"/>
      <c r="S253" s="393"/>
      <c r="T253" s="393"/>
      <c r="U253" s="393"/>
      <c r="V253" s="393" t="s">
        <v>410</v>
      </c>
      <c r="W253" s="394" t="s">
        <v>597</v>
      </c>
      <c r="X253" s="333">
        <v>2380</v>
      </c>
      <c r="Y253" s="333">
        <v>0</v>
      </c>
      <c r="Z253" s="333">
        <v>16649.28</v>
      </c>
      <c r="AA253" s="395">
        <v>3221568</v>
      </c>
      <c r="AB253" s="333" t="s">
        <v>354</v>
      </c>
      <c r="AC253" s="333">
        <v>403.75911743999995</v>
      </c>
      <c r="AD253" s="333">
        <v>0</v>
      </c>
      <c r="AE253" s="333"/>
      <c r="AF253" s="333"/>
      <c r="AG253" s="396">
        <v>1.3458637247999998</v>
      </c>
      <c r="AH253" s="396">
        <v>0</v>
      </c>
      <c r="AI253" s="333">
        <f t="shared" si="142"/>
        <v>17053.039117439999</v>
      </c>
      <c r="AJ253" s="333">
        <f t="shared" si="99"/>
        <v>17053.039117439999</v>
      </c>
      <c r="AK253" s="333">
        <f t="shared" si="100"/>
        <v>0</v>
      </c>
      <c r="AL253" s="333"/>
      <c r="AM253" s="333">
        <f t="shared" si="143"/>
        <v>16649.28</v>
      </c>
      <c r="AN253" s="341">
        <f t="shared" si="144"/>
        <v>403.75911743999995</v>
      </c>
      <c r="AO253" s="341">
        <f t="shared" si="145"/>
        <v>0</v>
      </c>
      <c r="AP253" s="341"/>
      <c r="AQ253" s="341"/>
      <c r="AR253" s="341"/>
      <c r="AS253" s="341">
        <f t="shared" si="146"/>
        <v>0</v>
      </c>
      <c r="AT253" s="341">
        <f t="shared" si="147"/>
        <v>0</v>
      </c>
      <c r="AU253" s="341">
        <f t="shared" si="148"/>
        <v>0</v>
      </c>
    </row>
    <row r="254" spans="1:47" customFormat="1" ht="12.75" customHeight="1">
      <c r="A254" s="329"/>
      <c r="B254" s="1173" t="s">
        <v>407</v>
      </c>
      <c r="C254" s="1259"/>
      <c r="D254" s="1175"/>
      <c r="E254" s="1175"/>
      <c r="F254" s="1260"/>
      <c r="G254" s="661">
        <v>68</v>
      </c>
      <c r="H254" s="399" t="str">
        <f t="shared" si="132"/>
        <v>m3</v>
      </c>
      <c r="I254" s="504" t="s">
        <v>279</v>
      </c>
      <c r="J254" s="401" t="s">
        <v>280</v>
      </c>
      <c r="K254" s="477"/>
      <c r="L254" s="403" t="s">
        <v>355</v>
      </c>
      <c r="M254" s="404" t="s">
        <v>413</v>
      </c>
      <c r="N254" s="405">
        <f t="shared" si="141"/>
        <v>25700.502216000001</v>
      </c>
      <c r="O254" s="406">
        <f t="shared" si="141"/>
        <v>0</v>
      </c>
      <c r="P254" s="392" t="s">
        <v>52</v>
      </c>
      <c r="Q254" s="393">
        <f>G254/$Q$38+3</f>
        <v>11.5</v>
      </c>
      <c r="R254" s="410"/>
      <c r="S254" s="393"/>
      <c r="T254" s="393"/>
      <c r="U254" s="393"/>
      <c r="V254" s="393" t="s">
        <v>410</v>
      </c>
      <c r="W254" s="394" t="s">
        <v>597</v>
      </c>
      <c r="X254" s="333">
        <v>2380</v>
      </c>
      <c r="Y254" s="333">
        <v>0</v>
      </c>
      <c r="Z254" s="333">
        <v>25092</v>
      </c>
      <c r="AA254" s="395">
        <v>4855200</v>
      </c>
      <c r="AB254" s="333" t="s">
        <v>354</v>
      </c>
      <c r="AC254" s="333">
        <v>608.50221599999998</v>
      </c>
      <c r="AD254" s="333">
        <v>0</v>
      </c>
      <c r="AE254" s="333"/>
      <c r="AF254" s="333"/>
      <c r="AG254" s="396">
        <v>2.0283407200000001</v>
      </c>
      <c r="AH254" s="396">
        <v>0</v>
      </c>
      <c r="AI254" s="333">
        <f t="shared" si="142"/>
        <v>25700.502216000001</v>
      </c>
      <c r="AJ254" s="333">
        <f t="shared" si="99"/>
        <v>25700.502216000001</v>
      </c>
      <c r="AK254" s="333">
        <f t="shared" si="100"/>
        <v>0</v>
      </c>
      <c r="AL254" s="333"/>
      <c r="AM254" s="333">
        <f t="shared" si="143"/>
        <v>25092</v>
      </c>
      <c r="AN254" s="341">
        <f t="shared" si="144"/>
        <v>608.50221599999998</v>
      </c>
      <c r="AO254" s="341">
        <f t="shared" si="145"/>
        <v>0</v>
      </c>
      <c r="AP254" s="341"/>
      <c r="AQ254" s="341"/>
      <c r="AR254" s="341"/>
      <c r="AS254" s="341">
        <f t="shared" si="146"/>
        <v>0</v>
      </c>
      <c r="AT254" s="341">
        <f t="shared" si="147"/>
        <v>0</v>
      </c>
      <c r="AU254" s="341">
        <f t="shared" si="148"/>
        <v>0</v>
      </c>
    </row>
    <row r="255" spans="1:47" customFormat="1" ht="12.75" customHeight="1">
      <c r="A255" s="329"/>
      <c r="B255" s="1173" t="s">
        <v>407</v>
      </c>
      <c r="C255" s="1259"/>
      <c r="D255" s="1175"/>
      <c r="E255" s="1175"/>
      <c r="F255" s="1260"/>
      <c r="G255" s="661">
        <v>26.7</v>
      </c>
      <c r="H255" s="399" t="str">
        <f t="shared" si="132"/>
        <v>m3</v>
      </c>
      <c r="I255" s="504" t="s">
        <v>279</v>
      </c>
      <c r="J255" s="401" t="s">
        <v>280</v>
      </c>
      <c r="K255" s="477"/>
      <c r="L255" s="403" t="s">
        <v>355</v>
      </c>
      <c r="M255" s="404" t="s">
        <v>414</v>
      </c>
      <c r="N255" s="405">
        <f t="shared" si="141"/>
        <v>10091.226605399999</v>
      </c>
      <c r="O255" s="406">
        <f t="shared" si="141"/>
        <v>0</v>
      </c>
      <c r="P255" s="392" t="s">
        <v>51</v>
      </c>
      <c r="Q255" s="393">
        <f>G255/$Q$38+3</f>
        <v>6.3375000000000004</v>
      </c>
      <c r="R255" s="410"/>
      <c r="S255" s="393"/>
      <c r="T255" s="393"/>
      <c r="U255" s="393"/>
      <c r="V255" s="393" t="s">
        <v>410</v>
      </c>
      <c r="W255" s="394" t="s">
        <v>597</v>
      </c>
      <c r="X255" s="333">
        <v>2380</v>
      </c>
      <c r="Y255" s="333">
        <v>0</v>
      </c>
      <c r="Z255" s="333">
        <v>9852.2999999999993</v>
      </c>
      <c r="AA255" s="395">
        <v>1906380</v>
      </c>
      <c r="AB255" s="333" t="s">
        <v>354</v>
      </c>
      <c r="AC255" s="333">
        <v>238.9266054</v>
      </c>
      <c r="AD255" s="333">
        <v>0</v>
      </c>
      <c r="AE255" s="333"/>
      <c r="AF255" s="333"/>
      <c r="AG255" s="396">
        <v>0.7964220179999999</v>
      </c>
      <c r="AH255" s="396">
        <v>0</v>
      </c>
      <c r="AI255" s="333">
        <f t="shared" si="142"/>
        <v>10091.226605399999</v>
      </c>
      <c r="AJ255" s="333">
        <f t="shared" si="99"/>
        <v>10091.226605399999</v>
      </c>
      <c r="AK255" s="333">
        <f t="shared" si="100"/>
        <v>0</v>
      </c>
      <c r="AL255" s="333"/>
      <c r="AM255" s="333">
        <f t="shared" si="143"/>
        <v>9852.2999999999993</v>
      </c>
      <c r="AN255" s="341">
        <f t="shared" si="144"/>
        <v>238.9266054</v>
      </c>
      <c r="AO255" s="341">
        <f t="shared" si="145"/>
        <v>0</v>
      </c>
      <c r="AP255" s="341"/>
      <c r="AQ255" s="341"/>
      <c r="AR255" s="341"/>
      <c r="AS255" s="341">
        <f t="shared" si="146"/>
        <v>0</v>
      </c>
      <c r="AT255" s="341">
        <f t="shared" si="147"/>
        <v>0</v>
      </c>
      <c r="AU255" s="341">
        <f t="shared" si="148"/>
        <v>0</v>
      </c>
    </row>
    <row r="256" spans="1:47" customFormat="1" ht="12.75" hidden="1" customHeight="1" thickBot="1">
      <c r="A256" s="329"/>
      <c r="B256" s="1173" t="s">
        <v>313</v>
      </c>
      <c r="C256" s="1259"/>
      <c r="D256" s="1175"/>
      <c r="E256" s="1175"/>
      <c r="F256" s="1260"/>
      <c r="G256" s="661"/>
      <c r="H256" s="399" t="str">
        <f t="shared" si="132"/>
        <v>m3</v>
      </c>
      <c r="I256" s="504" t="s">
        <v>279</v>
      </c>
      <c r="J256" s="401" t="s">
        <v>280</v>
      </c>
      <c r="K256" s="477"/>
      <c r="L256" s="403" t="s">
        <v>314</v>
      </c>
      <c r="M256" s="408"/>
      <c r="N256" s="405">
        <f t="shared" si="141"/>
        <v>0</v>
      </c>
      <c r="O256" s="406">
        <f t="shared" si="141"/>
        <v>0</v>
      </c>
      <c r="P256" s="392">
        <f t="shared" si="140"/>
        <v>0</v>
      </c>
      <c r="Q256" s="393"/>
      <c r="R256" s="410"/>
      <c r="S256" s="393"/>
      <c r="T256" s="393"/>
      <c r="U256" s="393"/>
      <c r="V256" s="393"/>
      <c r="W256" s="394" t="s">
        <v>565</v>
      </c>
      <c r="X256" s="333">
        <v>0</v>
      </c>
      <c r="Y256" s="333">
        <v>0</v>
      </c>
      <c r="Z256" s="333">
        <v>0</v>
      </c>
      <c r="AA256" s="395">
        <v>0</v>
      </c>
      <c r="AB256" s="333" t="s">
        <v>354</v>
      </c>
      <c r="AC256" s="333">
        <v>0</v>
      </c>
      <c r="AD256" s="333">
        <v>0</v>
      </c>
      <c r="AE256" s="333"/>
      <c r="AF256" s="333"/>
      <c r="AG256" s="396">
        <v>0</v>
      </c>
      <c r="AH256" s="396">
        <v>0</v>
      </c>
      <c r="AI256" s="333">
        <f t="shared" si="142"/>
        <v>0</v>
      </c>
      <c r="AJ256" s="333">
        <f t="shared" si="99"/>
        <v>0</v>
      </c>
      <c r="AK256" s="333">
        <f t="shared" si="100"/>
        <v>0</v>
      </c>
      <c r="AL256" s="333"/>
      <c r="AM256" s="333">
        <f t="shared" si="143"/>
        <v>0</v>
      </c>
      <c r="AN256" s="341">
        <f t="shared" si="144"/>
        <v>0</v>
      </c>
      <c r="AO256" s="341">
        <f t="shared" si="145"/>
        <v>0</v>
      </c>
      <c r="AP256" s="341"/>
      <c r="AQ256" s="341"/>
      <c r="AR256" s="341"/>
      <c r="AS256" s="341">
        <f t="shared" si="146"/>
        <v>0</v>
      </c>
      <c r="AT256" s="341">
        <f t="shared" si="147"/>
        <v>0</v>
      </c>
      <c r="AU256" s="341">
        <f t="shared" si="148"/>
        <v>0</v>
      </c>
    </row>
    <row r="257" spans="1:47" customFormat="1" ht="12.75" hidden="1" customHeight="1" thickBot="1">
      <c r="A257" s="329"/>
      <c r="B257" s="1173" t="s">
        <v>313</v>
      </c>
      <c r="C257" s="1259"/>
      <c r="D257" s="1175"/>
      <c r="E257" s="1175"/>
      <c r="F257" s="1260"/>
      <c r="G257" s="661"/>
      <c r="H257" s="399" t="str">
        <f t="shared" si="132"/>
        <v>m3</v>
      </c>
      <c r="I257" s="504" t="s">
        <v>279</v>
      </c>
      <c r="J257" s="401" t="s">
        <v>280</v>
      </c>
      <c r="K257" s="477"/>
      <c r="L257" s="403" t="s">
        <v>314</v>
      </c>
      <c r="M257" s="408"/>
      <c r="N257" s="405">
        <f t="shared" si="141"/>
        <v>0</v>
      </c>
      <c r="O257" s="406">
        <f t="shared" si="141"/>
        <v>0</v>
      </c>
      <c r="P257" s="392">
        <f t="shared" si="140"/>
        <v>0</v>
      </c>
      <c r="Q257" s="393"/>
      <c r="R257" s="410"/>
      <c r="S257" s="393"/>
      <c r="T257" s="393"/>
      <c r="U257" s="393"/>
      <c r="V257" s="393"/>
      <c r="W257" s="394" t="s">
        <v>565</v>
      </c>
      <c r="X257" s="333">
        <v>0</v>
      </c>
      <c r="Y257" s="333">
        <v>0</v>
      </c>
      <c r="Z257" s="333">
        <v>0</v>
      </c>
      <c r="AA257" s="395">
        <v>0</v>
      </c>
      <c r="AB257" s="333" t="s">
        <v>354</v>
      </c>
      <c r="AC257" s="333">
        <v>0</v>
      </c>
      <c r="AD257" s="333">
        <v>0</v>
      </c>
      <c r="AE257" s="333"/>
      <c r="AF257" s="333"/>
      <c r="AG257" s="396">
        <v>0</v>
      </c>
      <c r="AH257" s="396">
        <v>0</v>
      </c>
      <c r="AI257" s="333">
        <f t="shared" si="142"/>
        <v>0</v>
      </c>
      <c r="AJ257" s="333">
        <f t="shared" si="99"/>
        <v>0</v>
      </c>
      <c r="AK257" s="333">
        <f t="shared" si="100"/>
        <v>0</v>
      </c>
      <c r="AL257" s="333"/>
      <c r="AM257" s="333">
        <f t="shared" si="143"/>
        <v>0</v>
      </c>
      <c r="AN257" s="341">
        <f t="shared" si="144"/>
        <v>0</v>
      </c>
      <c r="AO257" s="341">
        <f t="shared" si="145"/>
        <v>0</v>
      </c>
      <c r="AP257" s="341"/>
      <c r="AQ257" s="341"/>
      <c r="AR257" s="341"/>
      <c r="AS257" s="341">
        <f t="shared" si="146"/>
        <v>0</v>
      </c>
      <c r="AT257" s="341">
        <f t="shared" si="147"/>
        <v>0</v>
      </c>
      <c r="AU257" s="341">
        <f t="shared" si="148"/>
        <v>0</v>
      </c>
    </row>
    <row r="258" spans="1:47" customFormat="1" ht="12.75" hidden="1" customHeight="1" thickBot="1">
      <c r="A258" s="329"/>
      <c r="B258" s="1173" t="s">
        <v>313</v>
      </c>
      <c r="C258" s="1259"/>
      <c r="D258" s="1175"/>
      <c r="E258" s="1175"/>
      <c r="F258" s="1260"/>
      <c r="G258" s="661"/>
      <c r="H258" s="399" t="str">
        <f t="shared" si="132"/>
        <v>m3</v>
      </c>
      <c r="I258" s="504" t="s">
        <v>279</v>
      </c>
      <c r="J258" s="401" t="s">
        <v>280</v>
      </c>
      <c r="K258" s="477"/>
      <c r="L258" s="403" t="s">
        <v>314</v>
      </c>
      <c r="M258" s="408"/>
      <c r="N258" s="405">
        <f t="shared" si="141"/>
        <v>0</v>
      </c>
      <c r="O258" s="406">
        <f t="shared" si="141"/>
        <v>0</v>
      </c>
      <c r="P258" s="392">
        <f t="shared" si="140"/>
        <v>0</v>
      </c>
      <c r="Q258" s="393"/>
      <c r="R258" s="410"/>
      <c r="S258" s="393"/>
      <c r="T258" s="393"/>
      <c r="U258" s="393"/>
      <c r="V258" s="393"/>
      <c r="W258" s="394" t="s">
        <v>565</v>
      </c>
      <c r="X258" s="333">
        <v>0</v>
      </c>
      <c r="Y258" s="333">
        <v>0</v>
      </c>
      <c r="Z258" s="333">
        <v>0</v>
      </c>
      <c r="AA258" s="395">
        <v>0</v>
      </c>
      <c r="AB258" s="333" t="s">
        <v>354</v>
      </c>
      <c r="AC258" s="333">
        <v>0</v>
      </c>
      <c r="AD258" s="333">
        <v>0</v>
      </c>
      <c r="AE258" s="333"/>
      <c r="AF258" s="333"/>
      <c r="AG258" s="396">
        <v>0</v>
      </c>
      <c r="AH258" s="396">
        <v>0</v>
      </c>
      <c r="AI258" s="333">
        <f t="shared" si="142"/>
        <v>0</v>
      </c>
      <c r="AJ258" s="333">
        <f t="shared" si="99"/>
        <v>0</v>
      </c>
      <c r="AK258" s="333">
        <f t="shared" si="100"/>
        <v>0</v>
      </c>
      <c r="AL258" s="333"/>
      <c r="AM258" s="333">
        <f t="shared" si="143"/>
        <v>0</v>
      </c>
      <c r="AN258" s="341">
        <f t="shared" si="144"/>
        <v>0</v>
      </c>
      <c r="AO258" s="341">
        <f t="shared" si="145"/>
        <v>0</v>
      </c>
      <c r="AP258" s="341"/>
      <c r="AQ258" s="341"/>
      <c r="AR258" s="341"/>
      <c r="AS258" s="341">
        <f t="shared" si="146"/>
        <v>0</v>
      </c>
      <c r="AT258" s="341">
        <f t="shared" si="147"/>
        <v>0</v>
      </c>
      <c r="AU258" s="341">
        <f t="shared" si="148"/>
        <v>0</v>
      </c>
    </row>
    <row r="259" spans="1:47" customFormat="1" ht="12.75" hidden="1" customHeight="1" thickBot="1">
      <c r="A259" s="329"/>
      <c r="B259" s="1173" t="s">
        <v>313</v>
      </c>
      <c r="C259" s="1259"/>
      <c r="D259" s="1175"/>
      <c r="E259" s="1175"/>
      <c r="F259" s="1260"/>
      <c r="G259" s="661"/>
      <c r="H259" s="399" t="str">
        <f t="shared" si="132"/>
        <v>m3</v>
      </c>
      <c r="I259" s="504" t="s">
        <v>279</v>
      </c>
      <c r="J259" s="401" t="s">
        <v>280</v>
      </c>
      <c r="K259" s="477"/>
      <c r="L259" s="403" t="s">
        <v>314</v>
      </c>
      <c r="M259" s="408"/>
      <c r="N259" s="405">
        <f t="shared" si="141"/>
        <v>0</v>
      </c>
      <c r="O259" s="406">
        <f t="shared" si="141"/>
        <v>0</v>
      </c>
      <c r="P259" s="392">
        <f t="shared" si="140"/>
        <v>0</v>
      </c>
      <c r="Q259" s="393"/>
      <c r="R259" s="410"/>
      <c r="S259" s="393"/>
      <c r="T259" s="393"/>
      <c r="U259" s="393"/>
      <c r="V259" s="393"/>
      <c r="W259" s="394" t="s">
        <v>565</v>
      </c>
      <c r="X259" s="333">
        <v>0</v>
      </c>
      <c r="Y259" s="333">
        <v>0</v>
      </c>
      <c r="Z259" s="333">
        <v>0</v>
      </c>
      <c r="AA259" s="395">
        <v>0</v>
      </c>
      <c r="AB259" s="333" t="s">
        <v>354</v>
      </c>
      <c r="AC259" s="333">
        <v>0</v>
      </c>
      <c r="AD259" s="333">
        <v>0</v>
      </c>
      <c r="AE259" s="333"/>
      <c r="AF259" s="333"/>
      <c r="AG259" s="396">
        <v>0</v>
      </c>
      <c r="AH259" s="396">
        <v>0</v>
      </c>
      <c r="AI259" s="333">
        <f t="shared" si="142"/>
        <v>0</v>
      </c>
      <c r="AJ259" s="333">
        <f t="shared" si="99"/>
        <v>0</v>
      </c>
      <c r="AK259" s="333">
        <f t="shared" si="100"/>
        <v>0</v>
      </c>
      <c r="AL259" s="333"/>
      <c r="AM259" s="333">
        <f t="shared" si="143"/>
        <v>0</v>
      </c>
      <c r="AN259" s="341">
        <f t="shared" si="144"/>
        <v>0</v>
      </c>
      <c r="AO259" s="341">
        <f t="shared" si="145"/>
        <v>0</v>
      </c>
      <c r="AP259" s="341"/>
      <c r="AQ259" s="341"/>
      <c r="AR259" s="341"/>
      <c r="AS259" s="341">
        <f t="shared" si="146"/>
        <v>0</v>
      </c>
      <c r="AT259" s="341">
        <f t="shared" si="147"/>
        <v>0</v>
      </c>
      <c r="AU259" s="341">
        <f t="shared" si="148"/>
        <v>0</v>
      </c>
    </row>
    <row r="260" spans="1:47" customFormat="1" ht="12.75" hidden="1" customHeight="1" thickBot="1">
      <c r="A260" s="329"/>
      <c r="B260" s="1173" t="s">
        <v>313</v>
      </c>
      <c r="C260" s="1259"/>
      <c r="D260" s="1175"/>
      <c r="E260" s="1175"/>
      <c r="F260" s="1260"/>
      <c r="G260" s="661"/>
      <c r="H260" s="399" t="str">
        <f t="shared" si="132"/>
        <v>m3</v>
      </c>
      <c r="I260" s="504" t="s">
        <v>279</v>
      </c>
      <c r="J260" s="401" t="s">
        <v>280</v>
      </c>
      <c r="K260" s="477"/>
      <c r="L260" s="403" t="s">
        <v>314</v>
      </c>
      <c r="M260" s="408"/>
      <c r="N260" s="405">
        <f t="shared" si="141"/>
        <v>0</v>
      </c>
      <c r="O260" s="406">
        <f t="shared" si="141"/>
        <v>0</v>
      </c>
      <c r="P260" s="392">
        <f t="shared" si="140"/>
        <v>0</v>
      </c>
      <c r="Q260" s="393"/>
      <c r="R260" s="410"/>
      <c r="S260" s="393"/>
      <c r="T260" s="393"/>
      <c r="U260" s="393"/>
      <c r="V260" s="393"/>
      <c r="W260" s="394" t="s">
        <v>565</v>
      </c>
      <c r="X260" s="333">
        <v>0</v>
      </c>
      <c r="Y260" s="333">
        <v>0</v>
      </c>
      <c r="Z260" s="333">
        <v>0</v>
      </c>
      <c r="AA260" s="395">
        <v>0</v>
      </c>
      <c r="AB260" s="333" t="s">
        <v>354</v>
      </c>
      <c r="AC260" s="333">
        <v>0</v>
      </c>
      <c r="AD260" s="333">
        <v>0</v>
      </c>
      <c r="AE260" s="333"/>
      <c r="AF260" s="333"/>
      <c r="AG260" s="396">
        <v>0</v>
      </c>
      <c r="AH260" s="396">
        <v>0</v>
      </c>
      <c r="AI260" s="333">
        <f t="shared" si="142"/>
        <v>0</v>
      </c>
      <c r="AJ260" s="333">
        <f t="shared" si="99"/>
        <v>0</v>
      </c>
      <c r="AK260" s="333">
        <f t="shared" si="100"/>
        <v>0</v>
      </c>
      <c r="AL260" s="333"/>
      <c r="AM260" s="333">
        <f t="shared" si="143"/>
        <v>0</v>
      </c>
      <c r="AN260" s="341">
        <f t="shared" si="144"/>
        <v>0</v>
      </c>
      <c r="AO260" s="341">
        <f t="shared" si="145"/>
        <v>0</v>
      </c>
      <c r="AP260" s="341"/>
      <c r="AQ260" s="341"/>
      <c r="AR260" s="341"/>
      <c r="AS260" s="341">
        <f t="shared" si="146"/>
        <v>0</v>
      </c>
      <c r="AT260" s="341">
        <f t="shared" si="147"/>
        <v>0</v>
      </c>
      <c r="AU260" s="341">
        <f t="shared" si="148"/>
        <v>0</v>
      </c>
    </row>
    <row r="261" spans="1:47" customFormat="1" ht="12.75" hidden="1" customHeight="1" thickBot="1">
      <c r="A261" s="329"/>
      <c r="B261" s="1173" t="s">
        <v>313</v>
      </c>
      <c r="C261" s="1259"/>
      <c r="D261" s="1175"/>
      <c r="E261" s="1175"/>
      <c r="F261" s="1260"/>
      <c r="G261" s="661"/>
      <c r="H261" s="399" t="str">
        <f t="shared" si="132"/>
        <v>m3</v>
      </c>
      <c r="I261" s="504" t="s">
        <v>279</v>
      </c>
      <c r="J261" s="401" t="s">
        <v>280</v>
      </c>
      <c r="K261" s="477"/>
      <c r="L261" s="403" t="s">
        <v>314</v>
      </c>
      <c r="M261" s="408"/>
      <c r="N261" s="405">
        <f t="shared" si="141"/>
        <v>0</v>
      </c>
      <c r="O261" s="406">
        <f t="shared" si="141"/>
        <v>0</v>
      </c>
      <c r="P261" s="392">
        <f t="shared" si="140"/>
        <v>0</v>
      </c>
      <c r="Q261" s="393"/>
      <c r="R261" s="410"/>
      <c r="S261" s="393"/>
      <c r="T261" s="393"/>
      <c r="U261" s="393"/>
      <c r="V261" s="393"/>
      <c r="W261" s="394" t="s">
        <v>565</v>
      </c>
      <c r="X261" s="333">
        <v>0</v>
      </c>
      <c r="Y261" s="333">
        <v>0</v>
      </c>
      <c r="Z261" s="333">
        <v>0</v>
      </c>
      <c r="AA261" s="395">
        <v>0</v>
      </c>
      <c r="AB261" s="333" t="s">
        <v>354</v>
      </c>
      <c r="AC261" s="333">
        <v>0</v>
      </c>
      <c r="AD261" s="333">
        <v>0</v>
      </c>
      <c r="AE261" s="333"/>
      <c r="AF261" s="333"/>
      <c r="AG261" s="396">
        <v>0</v>
      </c>
      <c r="AH261" s="396">
        <v>0</v>
      </c>
      <c r="AI261" s="333">
        <f t="shared" si="142"/>
        <v>0</v>
      </c>
      <c r="AJ261" s="333">
        <f t="shared" si="99"/>
        <v>0</v>
      </c>
      <c r="AK261" s="333">
        <f t="shared" si="100"/>
        <v>0</v>
      </c>
      <c r="AL261" s="333"/>
      <c r="AM261" s="333">
        <f t="shared" si="143"/>
        <v>0</v>
      </c>
      <c r="AN261" s="341">
        <f t="shared" si="144"/>
        <v>0</v>
      </c>
      <c r="AO261" s="341">
        <f t="shared" si="145"/>
        <v>0</v>
      </c>
      <c r="AP261" s="341"/>
      <c r="AQ261" s="341"/>
      <c r="AR261" s="341"/>
      <c r="AS261" s="341">
        <f t="shared" si="146"/>
        <v>0</v>
      </c>
      <c r="AT261" s="341">
        <f t="shared" si="147"/>
        <v>0</v>
      </c>
      <c r="AU261" s="341">
        <f t="shared" si="148"/>
        <v>0</v>
      </c>
    </row>
    <row r="262" spans="1:47" customFormat="1" ht="12.75" hidden="1" customHeight="1" thickBot="1">
      <c r="A262" s="329"/>
      <c r="B262" s="1173" t="s">
        <v>313</v>
      </c>
      <c r="C262" s="1259"/>
      <c r="D262" s="1175"/>
      <c r="E262" s="1175"/>
      <c r="F262" s="1260"/>
      <c r="G262" s="661"/>
      <c r="H262" s="399" t="str">
        <f t="shared" si="132"/>
        <v>m3</v>
      </c>
      <c r="I262" s="504" t="s">
        <v>279</v>
      </c>
      <c r="J262" s="401" t="s">
        <v>280</v>
      </c>
      <c r="K262" s="477"/>
      <c r="L262" s="403" t="s">
        <v>314</v>
      </c>
      <c r="M262" s="408"/>
      <c r="N262" s="405">
        <f t="shared" si="141"/>
        <v>0</v>
      </c>
      <c r="O262" s="406">
        <f t="shared" si="141"/>
        <v>0</v>
      </c>
      <c r="P262" s="392">
        <f t="shared" si="140"/>
        <v>0</v>
      </c>
      <c r="Q262" s="393"/>
      <c r="R262" s="410"/>
      <c r="S262" s="393"/>
      <c r="T262" s="393"/>
      <c r="U262" s="393"/>
      <c r="V262" s="393"/>
      <c r="W262" s="394" t="s">
        <v>565</v>
      </c>
      <c r="X262" s="333">
        <v>0</v>
      </c>
      <c r="Y262" s="333">
        <v>0</v>
      </c>
      <c r="Z262" s="333">
        <v>0</v>
      </c>
      <c r="AA262" s="395">
        <v>0</v>
      </c>
      <c r="AB262" s="333" t="s">
        <v>354</v>
      </c>
      <c r="AC262" s="333">
        <v>0</v>
      </c>
      <c r="AD262" s="333">
        <v>0</v>
      </c>
      <c r="AE262" s="333"/>
      <c r="AF262" s="333"/>
      <c r="AG262" s="396">
        <v>0</v>
      </c>
      <c r="AH262" s="396">
        <v>0</v>
      </c>
      <c r="AI262" s="333">
        <f t="shared" si="142"/>
        <v>0</v>
      </c>
      <c r="AJ262" s="333">
        <f t="shared" si="99"/>
        <v>0</v>
      </c>
      <c r="AK262" s="333">
        <f t="shared" si="100"/>
        <v>0</v>
      </c>
      <c r="AL262" s="333"/>
      <c r="AM262" s="333">
        <f t="shared" si="143"/>
        <v>0</v>
      </c>
      <c r="AN262" s="341">
        <f t="shared" si="144"/>
        <v>0</v>
      </c>
      <c r="AO262" s="341">
        <f t="shared" si="145"/>
        <v>0</v>
      </c>
      <c r="AP262" s="341"/>
      <c r="AQ262" s="341"/>
      <c r="AR262" s="341"/>
      <c r="AS262" s="341">
        <f t="shared" si="146"/>
        <v>0</v>
      </c>
      <c r="AT262" s="341">
        <f t="shared" si="147"/>
        <v>0</v>
      </c>
      <c r="AU262" s="341">
        <f t="shared" si="148"/>
        <v>0</v>
      </c>
    </row>
    <row r="263" spans="1:47" customFormat="1" ht="12.75" hidden="1" customHeight="1" thickBot="1">
      <c r="A263" s="329"/>
      <c r="B263" s="1173" t="s">
        <v>313</v>
      </c>
      <c r="C263" s="1259"/>
      <c r="D263" s="1175"/>
      <c r="E263" s="1175"/>
      <c r="F263" s="1260"/>
      <c r="G263" s="661"/>
      <c r="H263" s="399" t="str">
        <f t="shared" si="132"/>
        <v>m3</v>
      </c>
      <c r="I263" s="504" t="s">
        <v>279</v>
      </c>
      <c r="J263" s="401" t="s">
        <v>280</v>
      </c>
      <c r="K263" s="477"/>
      <c r="L263" s="403" t="s">
        <v>314</v>
      </c>
      <c r="M263" s="408"/>
      <c r="N263" s="405">
        <f t="shared" si="141"/>
        <v>0</v>
      </c>
      <c r="O263" s="406">
        <f t="shared" si="141"/>
        <v>0</v>
      </c>
      <c r="P263" s="392">
        <f t="shared" si="140"/>
        <v>0</v>
      </c>
      <c r="Q263" s="393"/>
      <c r="R263" s="410"/>
      <c r="S263" s="393"/>
      <c r="T263" s="393"/>
      <c r="U263" s="393"/>
      <c r="V263" s="393"/>
      <c r="W263" s="394" t="s">
        <v>565</v>
      </c>
      <c r="X263" s="333">
        <v>0</v>
      </c>
      <c r="Y263" s="333">
        <v>0</v>
      </c>
      <c r="Z263" s="333">
        <v>0</v>
      </c>
      <c r="AA263" s="395">
        <v>0</v>
      </c>
      <c r="AB263" s="333" t="s">
        <v>354</v>
      </c>
      <c r="AC263" s="333">
        <v>0</v>
      </c>
      <c r="AD263" s="333">
        <v>0</v>
      </c>
      <c r="AE263" s="333"/>
      <c r="AF263" s="333"/>
      <c r="AG263" s="396">
        <v>0</v>
      </c>
      <c r="AH263" s="396">
        <v>0</v>
      </c>
      <c r="AI263" s="333">
        <f t="shared" si="142"/>
        <v>0</v>
      </c>
      <c r="AJ263" s="333">
        <f t="shared" si="99"/>
        <v>0</v>
      </c>
      <c r="AK263" s="333">
        <f t="shared" si="100"/>
        <v>0</v>
      </c>
      <c r="AL263" s="333"/>
      <c r="AM263" s="333">
        <f t="shared" si="143"/>
        <v>0</v>
      </c>
      <c r="AN263" s="341">
        <f t="shared" si="144"/>
        <v>0</v>
      </c>
      <c r="AO263" s="341">
        <f t="shared" si="145"/>
        <v>0</v>
      </c>
      <c r="AP263" s="341"/>
      <c r="AQ263" s="341"/>
      <c r="AR263" s="341"/>
      <c r="AS263" s="341">
        <f t="shared" si="146"/>
        <v>0</v>
      </c>
      <c r="AT263" s="341">
        <f t="shared" si="147"/>
        <v>0</v>
      </c>
      <c r="AU263" s="341">
        <f t="shared" si="148"/>
        <v>0</v>
      </c>
    </row>
    <row r="264" spans="1:47" customFormat="1" ht="12.75" hidden="1" customHeight="1" thickBot="1">
      <c r="A264" s="329"/>
      <c r="B264" s="1177" t="s">
        <v>313</v>
      </c>
      <c r="C264" s="1280"/>
      <c r="D264" s="1179"/>
      <c r="E264" s="1179"/>
      <c r="F264" s="1281"/>
      <c r="G264" s="667"/>
      <c r="H264" s="413" t="str">
        <f t="shared" si="132"/>
        <v>m3</v>
      </c>
      <c r="I264" s="511" t="s">
        <v>279</v>
      </c>
      <c r="J264" s="415" t="s">
        <v>280</v>
      </c>
      <c r="K264" s="592"/>
      <c r="L264" s="417" t="s">
        <v>314</v>
      </c>
      <c r="M264" s="418"/>
      <c r="N264" s="419">
        <f t="shared" si="141"/>
        <v>0</v>
      </c>
      <c r="O264" s="420">
        <f t="shared" si="141"/>
        <v>0</v>
      </c>
      <c r="P264" s="392">
        <f t="shared" si="140"/>
        <v>0</v>
      </c>
      <c r="Q264" s="393"/>
      <c r="R264" s="410"/>
      <c r="S264" s="393"/>
      <c r="T264" s="393"/>
      <c r="U264" s="393"/>
      <c r="V264" s="393"/>
      <c r="W264" s="394" t="s">
        <v>565</v>
      </c>
      <c r="X264" s="333">
        <v>0</v>
      </c>
      <c r="Y264" s="333">
        <v>0</v>
      </c>
      <c r="Z264" s="333">
        <v>0</v>
      </c>
      <c r="AA264" s="395">
        <v>0</v>
      </c>
      <c r="AB264" s="333" t="s">
        <v>354</v>
      </c>
      <c r="AC264" s="333">
        <v>0</v>
      </c>
      <c r="AD264" s="333">
        <v>0</v>
      </c>
      <c r="AE264" s="333"/>
      <c r="AF264" s="333"/>
      <c r="AG264" s="396">
        <v>0</v>
      </c>
      <c r="AH264" s="396">
        <v>0</v>
      </c>
      <c r="AI264" s="333">
        <f t="shared" si="142"/>
        <v>0</v>
      </c>
      <c r="AJ264" s="333">
        <f t="shared" si="99"/>
        <v>0</v>
      </c>
      <c r="AK264" s="333">
        <f t="shared" si="100"/>
        <v>0</v>
      </c>
      <c r="AL264" s="333"/>
      <c r="AM264" s="333">
        <f t="shared" si="143"/>
        <v>0</v>
      </c>
      <c r="AN264" s="341">
        <f t="shared" si="144"/>
        <v>0</v>
      </c>
      <c r="AO264" s="341">
        <f t="shared" si="145"/>
        <v>0</v>
      </c>
      <c r="AP264" s="341"/>
      <c r="AQ264" s="341"/>
      <c r="AR264" s="341"/>
      <c r="AS264" s="341">
        <f t="shared" si="146"/>
        <v>0</v>
      </c>
      <c r="AT264" s="341">
        <f t="shared" si="147"/>
        <v>0</v>
      </c>
      <c r="AU264" s="341">
        <f t="shared" si="148"/>
        <v>0</v>
      </c>
    </row>
    <row r="265" spans="1:47" customFormat="1" ht="12.75" hidden="1" customHeight="1" thickBot="1">
      <c r="A265" s="329"/>
      <c r="B265" s="754"/>
      <c r="C265" s="754"/>
      <c r="D265" s="334"/>
      <c r="E265" s="679"/>
      <c r="F265" s="679"/>
      <c r="G265" s="679"/>
      <c r="H265" s="755"/>
      <c r="I265" s="329"/>
      <c r="J265" s="424"/>
      <c r="K265" s="426"/>
      <c r="L265" s="518"/>
      <c r="M265" s="329"/>
      <c r="N265" s="331"/>
      <c r="O265" s="331"/>
      <c r="P265" s="392">
        <f t="shared" si="140"/>
        <v>0</v>
      </c>
      <c r="Q265" s="393"/>
      <c r="R265" s="410"/>
      <c r="S265" s="393"/>
      <c r="T265" s="393"/>
      <c r="U265" s="393"/>
      <c r="V265" s="393"/>
      <c r="W265" s="394" t="s">
        <v>566</v>
      </c>
      <c r="X265" s="333"/>
      <c r="Y265" s="333"/>
      <c r="Z265" s="333"/>
      <c r="AA265" s="395"/>
      <c r="AB265" s="333"/>
      <c r="AC265" s="333"/>
      <c r="AD265" s="333"/>
      <c r="AE265" s="333"/>
      <c r="AF265" s="333"/>
      <c r="AG265" s="333"/>
      <c r="AH265" s="333"/>
      <c r="AI265" s="333"/>
      <c r="AJ265" s="333"/>
      <c r="AK265" s="333"/>
      <c r="AL265" s="333"/>
      <c r="AM265" s="333"/>
      <c r="AN265" s="341"/>
      <c r="AO265" s="341"/>
      <c r="AP265" s="341"/>
      <c r="AQ265" s="341"/>
      <c r="AR265" s="341"/>
      <c r="AS265" s="341"/>
      <c r="AT265" s="341"/>
      <c r="AU265" s="341"/>
    </row>
    <row r="266" spans="1:47" s="333" customFormat="1" ht="16.5" hidden="1" customHeight="1" thickBot="1">
      <c r="A266" s="334"/>
      <c r="B266" s="650" t="s">
        <v>415</v>
      </c>
      <c r="C266" s="651"/>
      <c r="D266" s="750"/>
      <c r="E266" s="751"/>
      <c r="F266" s="751"/>
      <c r="G266" s="652"/>
      <c r="H266" s="653"/>
      <c r="I266" s="654" t="s">
        <v>250</v>
      </c>
      <c r="J266" s="1272" t="s">
        <v>251</v>
      </c>
      <c r="K266" s="1273"/>
      <c r="L266" s="654" t="s">
        <v>244</v>
      </c>
      <c r="M266" s="655" t="s">
        <v>252</v>
      </c>
      <c r="N266" s="656" t="s">
        <v>253</v>
      </c>
      <c r="O266" s="657" t="s">
        <v>254</v>
      </c>
      <c r="P266" s="392">
        <f t="shared" si="140"/>
        <v>0</v>
      </c>
      <c r="Q266" s="428"/>
      <c r="R266" s="410"/>
      <c r="S266" s="428"/>
      <c r="T266" s="428"/>
      <c r="U266" s="428"/>
      <c r="V266" s="428"/>
      <c r="W266" s="394" t="s">
        <v>566</v>
      </c>
      <c r="AB266" s="395"/>
      <c r="AN266" s="341"/>
      <c r="AO266" s="341"/>
      <c r="AP266" s="341"/>
      <c r="AQ266" s="341"/>
      <c r="AR266" s="341"/>
      <c r="AS266" s="341"/>
      <c r="AT266" s="341"/>
      <c r="AU266" s="341"/>
    </row>
    <row r="267" spans="1:47" s="333" customFormat="1" ht="12" hidden="1" customHeight="1" thickBot="1">
      <c r="A267" s="334"/>
      <c r="B267" s="756"/>
      <c r="C267" s="757"/>
      <c r="D267" s="757"/>
      <c r="E267" s="376" t="s">
        <v>416</v>
      </c>
      <c r="F267" s="377" t="s">
        <v>417</v>
      </c>
      <c r="G267" s="375" t="s">
        <v>264</v>
      </c>
      <c r="H267" s="377" t="s">
        <v>418</v>
      </c>
      <c r="I267" s="433" t="s">
        <v>266</v>
      </c>
      <c r="J267" s="758" t="s">
        <v>258</v>
      </c>
      <c r="K267" s="759" t="s">
        <v>267</v>
      </c>
      <c r="L267" s="760" t="s">
        <v>266</v>
      </c>
      <c r="M267" s="378"/>
      <c r="N267" s="578"/>
      <c r="O267" s="380"/>
      <c r="P267" s="392">
        <f t="shared" si="140"/>
        <v>0</v>
      </c>
      <c r="Q267" s="393"/>
      <c r="R267" s="410"/>
      <c r="S267" s="393"/>
      <c r="T267" s="393"/>
      <c r="U267" s="393"/>
      <c r="V267" s="393"/>
      <c r="W267" s="394" t="s">
        <v>566</v>
      </c>
      <c r="AB267" s="395"/>
      <c r="AN267" s="341"/>
      <c r="AO267" s="341"/>
      <c r="AP267" s="341"/>
      <c r="AQ267" s="341"/>
      <c r="AR267" s="341"/>
      <c r="AS267" s="341"/>
      <c r="AT267" s="341"/>
      <c r="AU267" s="341"/>
    </row>
    <row r="268" spans="1:47" s="333" customFormat="1" ht="12" hidden="1" customHeight="1" thickBot="1">
      <c r="A268" s="334"/>
      <c r="B268" s="1274" t="s">
        <v>419</v>
      </c>
      <c r="C268" s="1275"/>
      <c r="D268" s="1276"/>
      <c r="E268" s="761"/>
      <c r="F268" s="762"/>
      <c r="G268" s="384">
        <f>E268*F268</f>
        <v>0</v>
      </c>
      <c r="H268" s="471" t="s">
        <v>420</v>
      </c>
      <c r="I268" s="763" t="s">
        <v>279</v>
      </c>
      <c r="J268" s="635" t="s">
        <v>280</v>
      </c>
      <c r="K268" s="531"/>
      <c r="L268" s="764" t="s">
        <v>314</v>
      </c>
      <c r="M268" s="765"/>
      <c r="N268" s="766">
        <f t="shared" ref="N268:O274" si="149">AJ268</f>
        <v>0</v>
      </c>
      <c r="O268" s="767">
        <f t="shared" si="149"/>
        <v>0</v>
      </c>
      <c r="P268" s="392">
        <f t="shared" si="140"/>
        <v>0</v>
      </c>
      <c r="Q268" s="768"/>
      <c r="R268" s="410"/>
      <c r="S268" s="768"/>
      <c r="T268" s="768"/>
      <c r="U268" s="768"/>
      <c r="V268" s="768"/>
      <c r="W268" s="394" t="s">
        <v>598</v>
      </c>
      <c r="X268" s="333">
        <v>0</v>
      </c>
      <c r="Y268" s="333">
        <v>0</v>
      </c>
      <c r="Z268" s="333">
        <v>0</v>
      </c>
      <c r="AA268" s="395">
        <v>0</v>
      </c>
      <c r="AB268" s="333" t="s">
        <v>354</v>
      </c>
      <c r="AC268" s="333">
        <v>0</v>
      </c>
      <c r="AD268" s="333">
        <v>0</v>
      </c>
      <c r="AG268" s="396">
        <v>0</v>
      </c>
      <c r="AH268" s="396">
        <v>0</v>
      </c>
      <c r="AI268" s="333">
        <f t="shared" ref="AI268:AI274" si="150">Y268+Z268+AC268+AD268</f>
        <v>0</v>
      </c>
      <c r="AJ268" s="333">
        <f t="shared" si="99"/>
        <v>0</v>
      </c>
      <c r="AK268" s="333">
        <f t="shared" si="100"/>
        <v>0</v>
      </c>
      <c r="AM268" s="333">
        <f t="shared" ref="AM268:AM298" si="151">IF(OR(I268="New",I268="",I268="--Source--"),Y268+Z268,IF(I268="Refurbishment",Y268*(1/3),0))</f>
        <v>0</v>
      </c>
      <c r="AN268" s="341">
        <f t="shared" ref="AN268:AN298" si="152">IF(OR(I268="New",I268="",I268="--Source--"),AC268,IF(I268="Refurbishment",AC268,0))</f>
        <v>0</v>
      </c>
      <c r="AO268" s="341">
        <f t="shared" ref="AO268:AO298" si="153">IF(OR(I268="New",I268="",I268="--Source--"),AD268,IF(I268="Refurbishment",AD268,0))</f>
        <v>0</v>
      </c>
      <c r="AP268" s="341"/>
      <c r="AQ268" s="341"/>
      <c r="AR268" s="341"/>
      <c r="AS268" s="341">
        <f t="shared" ref="AS268:AS280" si="154">IF(I268="Reused from onsite",Y268+Z268,IF(I268="Refurbishment",Y268*(2/3),0))</f>
        <v>0</v>
      </c>
      <c r="AT268" s="341">
        <f t="shared" ref="AT268:AT280" si="155">IF(I268="Reused from onsite",AC268,IF(I268="Refurbishment",0,0))</f>
        <v>0</v>
      </c>
      <c r="AU268" s="341">
        <f t="shared" ref="AU268:AU280" si="156">IF(I268="Reused from onsite",AD268,IF(I268="Refurbishment",0,0))</f>
        <v>0</v>
      </c>
    </row>
    <row r="269" spans="1:47" s="333" customFormat="1" ht="12" hidden="1" customHeight="1" thickBot="1">
      <c r="A269" s="334"/>
      <c r="B269" s="1277" t="s">
        <v>419</v>
      </c>
      <c r="C269" s="1278"/>
      <c r="D269" s="1279"/>
      <c r="E269" s="769"/>
      <c r="F269" s="770"/>
      <c r="G269" s="399">
        <f t="shared" ref="G269:G274" si="157">E269*F269</f>
        <v>0</v>
      </c>
      <c r="H269" s="476" t="s">
        <v>420</v>
      </c>
      <c r="I269" s="771" t="s">
        <v>279</v>
      </c>
      <c r="J269" s="401" t="s">
        <v>280</v>
      </c>
      <c r="K269" s="477"/>
      <c r="L269" s="403" t="s">
        <v>314</v>
      </c>
      <c r="M269" s="772"/>
      <c r="N269" s="773">
        <f t="shared" si="149"/>
        <v>0</v>
      </c>
      <c r="O269" s="774">
        <f t="shared" si="149"/>
        <v>0</v>
      </c>
      <c r="P269" s="392">
        <f t="shared" si="140"/>
        <v>0</v>
      </c>
      <c r="Q269" s="768"/>
      <c r="R269" s="410"/>
      <c r="S269" s="768"/>
      <c r="T269" s="768"/>
      <c r="U269" s="768"/>
      <c r="V269" s="768"/>
      <c r="W269" s="394" t="s">
        <v>598</v>
      </c>
      <c r="X269" s="333">
        <v>0</v>
      </c>
      <c r="Y269" s="333">
        <v>0</v>
      </c>
      <c r="Z269" s="333">
        <v>0</v>
      </c>
      <c r="AA269" s="395">
        <v>0</v>
      </c>
      <c r="AB269" s="333" t="s">
        <v>354</v>
      </c>
      <c r="AC269" s="333">
        <v>0</v>
      </c>
      <c r="AD269" s="333">
        <v>0</v>
      </c>
      <c r="AG269" s="396">
        <v>0</v>
      </c>
      <c r="AH269" s="396">
        <v>0</v>
      </c>
      <c r="AI269" s="333">
        <f t="shared" si="150"/>
        <v>0</v>
      </c>
      <c r="AJ269" s="333">
        <f t="shared" si="99"/>
        <v>0</v>
      </c>
      <c r="AK269" s="333">
        <f t="shared" si="100"/>
        <v>0</v>
      </c>
      <c r="AM269" s="333">
        <f t="shared" si="151"/>
        <v>0</v>
      </c>
      <c r="AN269" s="341">
        <f t="shared" si="152"/>
        <v>0</v>
      </c>
      <c r="AO269" s="341">
        <f t="shared" si="153"/>
        <v>0</v>
      </c>
      <c r="AP269" s="341"/>
      <c r="AQ269" s="341"/>
      <c r="AR269" s="341"/>
      <c r="AS269" s="341">
        <f t="shared" si="154"/>
        <v>0</v>
      </c>
      <c r="AT269" s="341">
        <f t="shared" si="155"/>
        <v>0</v>
      </c>
      <c r="AU269" s="341">
        <f t="shared" si="156"/>
        <v>0</v>
      </c>
    </row>
    <row r="270" spans="1:47" s="333" customFormat="1" ht="12" hidden="1" customHeight="1" thickBot="1">
      <c r="A270" s="334"/>
      <c r="B270" s="1277" t="s">
        <v>419</v>
      </c>
      <c r="C270" s="1278"/>
      <c r="D270" s="1279"/>
      <c r="E270" s="769"/>
      <c r="F270" s="770"/>
      <c r="G270" s="399">
        <f t="shared" si="157"/>
        <v>0</v>
      </c>
      <c r="H270" s="476" t="s">
        <v>420</v>
      </c>
      <c r="I270" s="771" t="s">
        <v>279</v>
      </c>
      <c r="J270" s="401" t="s">
        <v>280</v>
      </c>
      <c r="K270" s="477"/>
      <c r="L270" s="403" t="s">
        <v>314</v>
      </c>
      <c r="M270" s="772"/>
      <c r="N270" s="773">
        <f t="shared" si="149"/>
        <v>0</v>
      </c>
      <c r="O270" s="774">
        <f t="shared" si="149"/>
        <v>0</v>
      </c>
      <c r="P270" s="392">
        <f t="shared" si="140"/>
        <v>0</v>
      </c>
      <c r="Q270" s="768"/>
      <c r="R270" s="410"/>
      <c r="S270" s="768"/>
      <c r="T270" s="768"/>
      <c r="U270" s="768"/>
      <c r="V270" s="768"/>
      <c r="W270" s="394" t="s">
        <v>598</v>
      </c>
      <c r="X270" s="333">
        <v>0</v>
      </c>
      <c r="Y270" s="333">
        <v>0</v>
      </c>
      <c r="Z270" s="333">
        <v>0</v>
      </c>
      <c r="AA270" s="395">
        <v>0</v>
      </c>
      <c r="AB270" s="333" t="s">
        <v>354</v>
      </c>
      <c r="AC270" s="333">
        <v>0</v>
      </c>
      <c r="AD270" s="333">
        <v>0</v>
      </c>
      <c r="AG270" s="396">
        <v>0</v>
      </c>
      <c r="AH270" s="396">
        <v>0</v>
      </c>
      <c r="AI270" s="333">
        <f t="shared" si="150"/>
        <v>0</v>
      </c>
      <c r="AJ270" s="333">
        <f t="shared" si="99"/>
        <v>0</v>
      </c>
      <c r="AK270" s="333">
        <f t="shared" si="100"/>
        <v>0</v>
      </c>
      <c r="AM270" s="333">
        <f t="shared" si="151"/>
        <v>0</v>
      </c>
      <c r="AN270" s="341">
        <f t="shared" si="152"/>
        <v>0</v>
      </c>
      <c r="AO270" s="341">
        <f t="shared" si="153"/>
        <v>0</v>
      </c>
      <c r="AP270" s="341"/>
      <c r="AQ270" s="341"/>
      <c r="AR270" s="341"/>
      <c r="AS270" s="341">
        <f t="shared" si="154"/>
        <v>0</v>
      </c>
      <c r="AT270" s="341">
        <f t="shared" si="155"/>
        <v>0</v>
      </c>
      <c r="AU270" s="341">
        <f t="shared" si="156"/>
        <v>0</v>
      </c>
    </row>
    <row r="271" spans="1:47" s="333" customFormat="1" ht="12" hidden="1" customHeight="1" thickBot="1">
      <c r="A271" s="334"/>
      <c r="B271" s="1277" t="s">
        <v>419</v>
      </c>
      <c r="C271" s="1278"/>
      <c r="D271" s="1279"/>
      <c r="E271" s="769"/>
      <c r="F271" s="770"/>
      <c r="G271" s="399">
        <f t="shared" si="157"/>
        <v>0</v>
      </c>
      <c r="H271" s="476" t="s">
        <v>420</v>
      </c>
      <c r="I271" s="771" t="s">
        <v>279</v>
      </c>
      <c r="J271" s="401" t="s">
        <v>280</v>
      </c>
      <c r="K271" s="477"/>
      <c r="L271" s="403" t="s">
        <v>314</v>
      </c>
      <c r="M271" s="772"/>
      <c r="N271" s="773">
        <f t="shared" si="149"/>
        <v>0</v>
      </c>
      <c r="O271" s="774">
        <f t="shared" si="149"/>
        <v>0</v>
      </c>
      <c r="P271" s="392">
        <f t="shared" si="140"/>
        <v>0</v>
      </c>
      <c r="Q271" s="768"/>
      <c r="R271" s="410"/>
      <c r="S271" s="768"/>
      <c r="T271" s="768"/>
      <c r="U271" s="768"/>
      <c r="V271" s="768"/>
      <c r="W271" s="394" t="s">
        <v>598</v>
      </c>
      <c r="X271" s="333">
        <v>0</v>
      </c>
      <c r="Y271" s="333">
        <v>0</v>
      </c>
      <c r="Z271" s="333">
        <v>0</v>
      </c>
      <c r="AA271" s="395">
        <v>0</v>
      </c>
      <c r="AB271" s="333" t="s">
        <v>354</v>
      </c>
      <c r="AC271" s="333">
        <v>0</v>
      </c>
      <c r="AD271" s="333">
        <v>0</v>
      </c>
      <c r="AG271" s="396">
        <v>0</v>
      </c>
      <c r="AH271" s="396">
        <v>0</v>
      </c>
      <c r="AI271" s="333">
        <f t="shared" si="150"/>
        <v>0</v>
      </c>
      <c r="AJ271" s="333">
        <f t="shared" ref="AJ271:AJ338" si="158">IF(I271="New",AI271,IF(I271="Refurbishment ",(Y271*0.333)+Z271+AC271+AD271,IF(I271="",AI271,IF(I271="--Source--",AI271,0))))</f>
        <v>0</v>
      </c>
      <c r="AK271" s="333">
        <f t="shared" ref="AK271:AK338" si="159">IF(I271="Refurbishment ",(Y271*0.667),IF(I271="New",0,IF(I271="--Source--",0,IF(I271="",0,AI271))))</f>
        <v>0</v>
      </c>
      <c r="AM271" s="333">
        <f t="shared" si="151"/>
        <v>0</v>
      </c>
      <c r="AN271" s="341">
        <f t="shared" si="152"/>
        <v>0</v>
      </c>
      <c r="AO271" s="341">
        <f t="shared" si="153"/>
        <v>0</v>
      </c>
      <c r="AP271" s="341"/>
      <c r="AQ271" s="341"/>
      <c r="AR271" s="341"/>
      <c r="AS271" s="341">
        <f t="shared" si="154"/>
        <v>0</v>
      </c>
      <c r="AT271" s="341">
        <f t="shared" si="155"/>
        <v>0</v>
      </c>
      <c r="AU271" s="341">
        <f t="shared" si="156"/>
        <v>0</v>
      </c>
    </row>
    <row r="272" spans="1:47" s="333" customFormat="1" ht="12" hidden="1" customHeight="1" thickBot="1">
      <c r="A272" s="334"/>
      <c r="B272" s="1277" t="s">
        <v>419</v>
      </c>
      <c r="C272" s="1278"/>
      <c r="D272" s="1279"/>
      <c r="E272" s="769"/>
      <c r="F272" s="770"/>
      <c r="G272" s="399">
        <f t="shared" si="157"/>
        <v>0</v>
      </c>
      <c r="H272" s="476" t="s">
        <v>420</v>
      </c>
      <c r="I272" s="771" t="s">
        <v>279</v>
      </c>
      <c r="J272" s="401" t="s">
        <v>280</v>
      </c>
      <c r="K272" s="477"/>
      <c r="L272" s="403" t="s">
        <v>314</v>
      </c>
      <c r="M272" s="772"/>
      <c r="N272" s="773">
        <f t="shared" si="149"/>
        <v>0</v>
      </c>
      <c r="O272" s="774">
        <f t="shared" si="149"/>
        <v>0</v>
      </c>
      <c r="P272" s="392">
        <f t="shared" si="140"/>
        <v>0</v>
      </c>
      <c r="Q272" s="768"/>
      <c r="R272" s="410"/>
      <c r="S272" s="768"/>
      <c r="T272" s="768"/>
      <c r="U272" s="768"/>
      <c r="V272" s="768"/>
      <c r="W272" s="394" t="s">
        <v>598</v>
      </c>
      <c r="X272" s="333">
        <v>0</v>
      </c>
      <c r="Y272" s="333">
        <v>0</v>
      </c>
      <c r="Z272" s="333">
        <v>0</v>
      </c>
      <c r="AA272" s="395">
        <v>0</v>
      </c>
      <c r="AB272" s="333" t="s">
        <v>354</v>
      </c>
      <c r="AC272" s="333">
        <v>0</v>
      </c>
      <c r="AD272" s="333">
        <v>0</v>
      </c>
      <c r="AG272" s="396">
        <v>0</v>
      </c>
      <c r="AH272" s="396">
        <v>0</v>
      </c>
      <c r="AI272" s="333">
        <f t="shared" si="150"/>
        <v>0</v>
      </c>
      <c r="AJ272" s="333">
        <f t="shared" si="158"/>
        <v>0</v>
      </c>
      <c r="AK272" s="333">
        <f t="shared" si="159"/>
        <v>0</v>
      </c>
      <c r="AM272" s="333">
        <f t="shared" si="151"/>
        <v>0</v>
      </c>
      <c r="AN272" s="341">
        <f t="shared" si="152"/>
        <v>0</v>
      </c>
      <c r="AO272" s="341">
        <f t="shared" si="153"/>
        <v>0</v>
      </c>
      <c r="AP272" s="341"/>
      <c r="AQ272" s="341"/>
      <c r="AR272" s="341"/>
      <c r="AS272" s="341">
        <f t="shared" si="154"/>
        <v>0</v>
      </c>
      <c r="AT272" s="341">
        <f t="shared" si="155"/>
        <v>0</v>
      </c>
      <c r="AU272" s="341">
        <f t="shared" si="156"/>
        <v>0</v>
      </c>
    </row>
    <row r="273" spans="1:47" s="333" customFormat="1" ht="12" hidden="1" customHeight="1" thickBot="1">
      <c r="A273" s="334"/>
      <c r="B273" s="1277" t="s">
        <v>419</v>
      </c>
      <c r="C273" s="1278"/>
      <c r="D273" s="1279"/>
      <c r="E273" s="769"/>
      <c r="F273" s="770"/>
      <c r="G273" s="399">
        <f t="shared" si="157"/>
        <v>0</v>
      </c>
      <c r="H273" s="476" t="s">
        <v>420</v>
      </c>
      <c r="I273" s="771" t="s">
        <v>279</v>
      </c>
      <c r="J273" s="401" t="s">
        <v>280</v>
      </c>
      <c r="K273" s="477"/>
      <c r="L273" s="403" t="s">
        <v>314</v>
      </c>
      <c r="M273" s="772"/>
      <c r="N273" s="773">
        <f t="shared" si="149"/>
        <v>0</v>
      </c>
      <c r="O273" s="774">
        <f t="shared" si="149"/>
        <v>0</v>
      </c>
      <c r="P273" s="392">
        <f t="shared" si="140"/>
        <v>0</v>
      </c>
      <c r="Q273" s="768"/>
      <c r="R273" s="410"/>
      <c r="S273" s="768"/>
      <c r="T273" s="768"/>
      <c r="U273" s="768"/>
      <c r="V273" s="768"/>
      <c r="W273" s="394" t="s">
        <v>598</v>
      </c>
      <c r="X273" s="333">
        <v>0</v>
      </c>
      <c r="Y273" s="333">
        <v>0</v>
      </c>
      <c r="Z273" s="333">
        <v>0</v>
      </c>
      <c r="AA273" s="395">
        <v>0</v>
      </c>
      <c r="AB273" s="333" t="s">
        <v>354</v>
      </c>
      <c r="AC273" s="333">
        <v>0</v>
      </c>
      <c r="AD273" s="333">
        <v>0</v>
      </c>
      <c r="AG273" s="396">
        <v>0</v>
      </c>
      <c r="AH273" s="396">
        <v>0</v>
      </c>
      <c r="AI273" s="333">
        <f t="shared" si="150"/>
        <v>0</v>
      </c>
      <c r="AJ273" s="333">
        <f t="shared" si="158"/>
        <v>0</v>
      </c>
      <c r="AK273" s="333">
        <f t="shared" si="159"/>
        <v>0</v>
      </c>
      <c r="AM273" s="333">
        <f t="shared" si="151"/>
        <v>0</v>
      </c>
      <c r="AN273" s="341">
        <f t="shared" si="152"/>
        <v>0</v>
      </c>
      <c r="AO273" s="341">
        <f t="shared" si="153"/>
        <v>0</v>
      </c>
      <c r="AP273" s="341"/>
      <c r="AQ273" s="341"/>
      <c r="AR273" s="341"/>
      <c r="AS273" s="341">
        <f t="shared" si="154"/>
        <v>0</v>
      </c>
      <c r="AT273" s="341">
        <f t="shared" si="155"/>
        <v>0</v>
      </c>
      <c r="AU273" s="341">
        <f t="shared" si="156"/>
        <v>0</v>
      </c>
    </row>
    <row r="274" spans="1:47" s="333" customFormat="1" ht="12" hidden="1" customHeight="1" thickBot="1">
      <c r="A274" s="334"/>
      <c r="B274" s="775" t="s">
        <v>421</v>
      </c>
      <c r="C274" s="776"/>
      <c r="D274" s="777"/>
      <c r="E274" s="778"/>
      <c r="F274" s="779"/>
      <c r="G274" s="413">
        <f t="shared" si="157"/>
        <v>0</v>
      </c>
      <c r="H274" s="510" t="s">
        <v>422</v>
      </c>
      <c r="I274" s="780" t="s">
        <v>279</v>
      </c>
      <c r="J274" s="415" t="s">
        <v>280</v>
      </c>
      <c r="K274" s="592"/>
      <c r="L274" s="536" t="s">
        <v>314</v>
      </c>
      <c r="M274" s="781"/>
      <c r="N274" s="782">
        <f t="shared" si="149"/>
        <v>0</v>
      </c>
      <c r="O274" s="783">
        <f t="shared" si="149"/>
        <v>0</v>
      </c>
      <c r="P274" s="392">
        <f t="shared" si="140"/>
        <v>0</v>
      </c>
      <c r="Q274" s="768"/>
      <c r="R274" s="410"/>
      <c r="S274" s="768"/>
      <c r="T274" s="768"/>
      <c r="U274" s="768"/>
      <c r="V274" s="768"/>
      <c r="W274" s="394" t="s">
        <v>599</v>
      </c>
      <c r="X274" s="333">
        <v>3</v>
      </c>
      <c r="Y274" s="333">
        <v>0</v>
      </c>
      <c r="Z274" s="333">
        <v>0</v>
      </c>
      <c r="AA274" s="395">
        <v>0</v>
      </c>
      <c r="AB274" s="333" t="s">
        <v>354</v>
      </c>
      <c r="AC274" s="333">
        <v>0</v>
      </c>
      <c r="AD274" s="333">
        <v>0</v>
      </c>
      <c r="AG274" s="396">
        <v>0</v>
      </c>
      <c r="AH274" s="396">
        <v>0</v>
      </c>
      <c r="AI274" s="333">
        <f t="shared" si="150"/>
        <v>0</v>
      </c>
      <c r="AJ274" s="333">
        <f t="shared" si="158"/>
        <v>0</v>
      </c>
      <c r="AK274" s="333">
        <f t="shared" si="159"/>
        <v>0</v>
      </c>
      <c r="AM274" s="333">
        <f t="shared" si="151"/>
        <v>0</v>
      </c>
      <c r="AN274" s="341">
        <f t="shared" si="152"/>
        <v>0</v>
      </c>
      <c r="AO274" s="341">
        <f t="shared" si="153"/>
        <v>0</v>
      </c>
      <c r="AP274" s="341"/>
      <c r="AQ274" s="341"/>
      <c r="AR274" s="341"/>
      <c r="AS274" s="341">
        <f t="shared" si="154"/>
        <v>0</v>
      </c>
      <c r="AT274" s="341">
        <f t="shared" si="155"/>
        <v>0</v>
      </c>
      <c r="AU274" s="341">
        <f t="shared" si="156"/>
        <v>0</v>
      </c>
    </row>
    <row r="275" spans="1:47" s="333" customFormat="1" ht="12" hidden="1" customHeight="1" thickBot="1">
      <c r="A275" s="334"/>
      <c r="B275" s="784"/>
      <c r="C275" s="431"/>
      <c r="D275" s="743"/>
      <c r="E275" s="376" t="s">
        <v>423</v>
      </c>
      <c r="F275" s="526" t="s">
        <v>417</v>
      </c>
      <c r="G275" s="785" t="s">
        <v>264</v>
      </c>
      <c r="H275" s="599" t="s">
        <v>418</v>
      </c>
      <c r="I275" s="785" t="s">
        <v>266</v>
      </c>
      <c r="J275" s="758" t="s">
        <v>258</v>
      </c>
      <c r="K275" s="759" t="s">
        <v>267</v>
      </c>
      <c r="L275" s="760" t="s">
        <v>266</v>
      </c>
      <c r="M275" s="435"/>
      <c r="N275" s="456"/>
      <c r="O275" s="601"/>
      <c r="P275" s="392">
        <f t="shared" si="140"/>
        <v>0</v>
      </c>
      <c r="Q275" s="393"/>
      <c r="R275" s="410"/>
      <c r="S275" s="393"/>
      <c r="T275" s="393"/>
      <c r="U275" s="393"/>
      <c r="V275" s="393"/>
      <c r="W275" s="394" t="s">
        <v>566</v>
      </c>
      <c r="AA275" s="395"/>
      <c r="AG275" s="396"/>
      <c r="AH275" s="396"/>
      <c r="AJ275" s="333">
        <f t="shared" si="158"/>
        <v>0</v>
      </c>
      <c r="AK275" s="333">
        <f t="shared" si="159"/>
        <v>0</v>
      </c>
      <c r="AM275" s="333">
        <f t="shared" si="151"/>
        <v>0</v>
      </c>
      <c r="AN275" s="341">
        <f t="shared" si="152"/>
        <v>0</v>
      </c>
      <c r="AO275" s="341">
        <f t="shared" si="153"/>
        <v>0</v>
      </c>
      <c r="AP275" s="341"/>
      <c r="AQ275" s="341"/>
      <c r="AR275" s="341"/>
      <c r="AS275" s="341">
        <f t="shared" si="154"/>
        <v>0</v>
      </c>
      <c r="AT275" s="341">
        <f t="shared" si="155"/>
        <v>0</v>
      </c>
      <c r="AU275" s="341">
        <f t="shared" si="156"/>
        <v>0</v>
      </c>
    </row>
    <row r="276" spans="1:47" s="333" customFormat="1" ht="12" hidden="1" customHeight="1" thickBot="1">
      <c r="A276" s="334"/>
      <c r="B276" s="786" t="s">
        <v>424</v>
      </c>
      <c r="C276" s="787"/>
      <c r="D276" s="705"/>
      <c r="E276" s="788"/>
      <c r="F276" s="789"/>
      <c r="G276" s="790">
        <f>E276*F276</f>
        <v>0</v>
      </c>
      <c r="H276" s="790" t="s">
        <v>425</v>
      </c>
      <c r="I276" s="698" t="s">
        <v>279</v>
      </c>
      <c r="J276" s="401" t="s">
        <v>280</v>
      </c>
      <c r="K276" s="477"/>
      <c r="L276" s="403" t="s">
        <v>314</v>
      </c>
      <c r="M276" s="791"/>
      <c r="N276" s="539">
        <f t="shared" ref="N276:O276" si="160">AJ276</f>
        <v>0</v>
      </c>
      <c r="O276" s="406">
        <f t="shared" si="160"/>
        <v>0</v>
      </c>
      <c r="P276" s="392">
        <f t="shared" si="140"/>
        <v>0</v>
      </c>
      <c r="Q276" s="393"/>
      <c r="R276" s="410"/>
      <c r="S276" s="393"/>
      <c r="T276" s="393"/>
      <c r="U276" s="393"/>
      <c r="V276" s="393"/>
      <c r="W276" s="394" t="s">
        <v>600</v>
      </c>
      <c r="X276" s="333">
        <f t="shared" ref="X276:X280" si="161">IF(ISERROR(VLOOKUP($W276,__All_for_scope,3,FALSE)),"",VLOOKUP($W276,__All_for_scope,3,FALSE))</f>
        <v>0.08</v>
      </c>
      <c r="Y276" s="333">
        <f t="shared" ref="Y276:Y280" si="162">G276*IF(ISERROR(VLOOKUP(W276,__All_for_scope,4,FALSE)),"",VLOOKUP(W276,__All_for_scope,4,FALSE))</f>
        <v>0</v>
      </c>
      <c r="Z276" s="333">
        <f t="shared" ref="Z276:Z280" si="163">G276*IF(ISERROR(VLOOKUP(W276,__All_for_scope,5,FALSE)),"",VLOOKUP(W276,__All_for_scope,5,FALSE))</f>
        <v>0</v>
      </c>
      <c r="AA276" s="395">
        <f t="shared" ref="AA276:AA280" si="164">IF(J276="Default",VLOOKUP(W276,__All_for_scope,7,FALSE)*G276*X276,IF(OR(J276="Road",J276="Air",J276="Ship"),G276*X276*K276,0))</f>
        <v>0</v>
      </c>
      <c r="AB276" s="333" t="s">
        <v>354</v>
      </c>
      <c r="AC276" s="333">
        <f t="shared" ref="AC276:AC280" si="165">IF(OR(J276="Default"),AA276*VLOOKUP(AB276,__Transport,3,FALSE),IF(OR(J276="Road",J276="Air",J276="Ship"),(VLOOKUP(AB276,__Transport,3,FALSE)*AA276),VLOOKUP(J276,__CountryListFull,2,FALSE)*(X276*G276)))</f>
        <v>0</v>
      </c>
      <c r="AD276" s="333">
        <f t="shared" ref="AD276:AD280" si="166">G276*IF(ISERROR(VLOOKUP(W276,__All_for_scope,9,FALSE))," ",VLOOKUP(W276,__All_for_scope,9,FALSE))</f>
        <v>0</v>
      </c>
      <c r="AG276" s="396">
        <v>0</v>
      </c>
      <c r="AH276" s="396">
        <v>0</v>
      </c>
      <c r="AI276" s="333">
        <f>Y276+Z276+AC276+AD276</f>
        <v>0</v>
      </c>
      <c r="AJ276" s="333">
        <f t="shared" si="158"/>
        <v>0</v>
      </c>
      <c r="AK276" s="333">
        <f t="shared" si="159"/>
        <v>0</v>
      </c>
      <c r="AM276" s="333">
        <f t="shared" si="151"/>
        <v>0</v>
      </c>
      <c r="AN276" s="341">
        <f t="shared" si="152"/>
        <v>0</v>
      </c>
      <c r="AO276" s="341">
        <f t="shared" si="153"/>
        <v>0</v>
      </c>
      <c r="AP276" s="341"/>
      <c r="AQ276" s="341"/>
      <c r="AR276" s="341"/>
      <c r="AS276" s="341">
        <f t="shared" si="154"/>
        <v>0</v>
      </c>
      <c r="AT276" s="341">
        <f t="shared" si="155"/>
        <v>0</v>
      </c>
      <c r="AU276" s="341">
        <f t="shared" si="156"/>
        <v>0</v>
      </c>
    </row>
    <row r="277" spans="1:47" s="333" customFormat="1" ht="12" hidden="1" customHeight="1" thickBot="1">
      <c r="A277" s="334"/>
      <c r="B277" s="792"/>
      <c r="C277" s="793"/>
      <c r="D277" s="682"/>
      <c r="E277" s="794" t="s">
        <v>426</v>
      </c>
      <c r="F277" s="376" t="s">
        <v>417</v>
      </c>
      <c r="G277" s="376" t="s">
        <v>264</v>
      </c>
      <c r="H277" s="526" t="s">
        <v>418</v>
      </c>
      <c r="I277" s="375" t="s">
        <v>266</v>
      </c>
      <c r="J277" s="758" t="s">
        <v>258</v>
      </c>
      <c r="K277" s="759" t="s">
        <v>267</v>
      </c>
      <c r="L277" s="795" t="s">
        <v>266</v>
      </c>
      <c r="M277" s="435"/>
      <c r="N277" s="456"/>
      <c r="O277" s="601"/>
      <c r="P277" s="392">
        <f t="shared" si="140"/>
        <v>0</v>
      </c>
      <c r="Q277" s="393"/>
      <c r="R277" s="410"/>
      <c r="S277" s="393"/>
      <c r="T277" s="393"/>
      <c r="U277" s="393"/>
      <c r="V277" s="393"/>
      <c r="W277" s="394" t="s">
        <v>566</v>
      </c>
      <c r="AA277" s="395"/>
      <c r="AG277" s="396"/>
      <c r="AH277" s="396"/>
      <c r="AJ277" s="333">
        <f t="shared" si="158"/>
        <v>0</v>
      </c>
      <c r="AK277" s="333">
        <f t="shared" si="159"/>
        <v>0</v>
      </c>
      <c r="AM277" s="333">
        <f t="shared" si="151"/>
        <v>0</v>
      </c>
      <c r="AN277" s="341">
        <f t="shared" si="152"/>
        <v>0</v>
      </c>
      <c r="AO277" s="341">
        <f t="shared" si="153"/>
        <v>0</v>
      </c>
      <c r="AP277" s="341"/>
      <c r="AQ277" s="341"/>
      <c r="AR277" s="341"/>
      <c r="AS277" s="341">
        <f t="shared" si="154"/>
        <v>0</v>
      </c>
      <c r="AT277" s="341">
        <f t="shared" si="155"/>
        <v>0</v>
      </c>
      <c r="AU277" s="341">
        <f t="shared" si="156"/>
        <v>0</v>
      </c>
    </row>
    <row r="278" spans="1:47" s="333" customFormat="1" ht="12" hidden="1" customHeight="1" thickBot="1">
      <c r="A278" s="334"/>
      <c r="B278" s="796" t="s">
        <v>427</v>
      </c>
      <c r="C278" s="797"/>
      <c r="D278" s="743"/>
      <c r="E278" s="788"/>
      <c r="F278" s="789"/>
      <c r="G278" s="798">
        <f>E278*F278</f>
        <v>0</v>
      </c>
      <c r="H278" s="798" t="s">
        <v>428</v>
      </c>
      <c r="I278" s="698" t="s">
        <v>279</v>
      </c>
      <c r="J278" s="401" t="s">
        <v>280</v>
      </c>
      <c r="K278" s="477"/>
      <c r="L278" s="403" t="s">
        <v>314</v>
      </c>
      <c r="M278" s="791"/>
      <c r="N278" s="539">
        <f t="shared" ref="N278:O278" si="167">AJ278</f>
        <v>0</v>
      </c>
      <c r="O278" s="406">
        <f t="shared" si="167"/>
        <v>0</v>
      </c>
      <c r="P278" s="392">
        <f t="shared" si="140"/>
        <v>0</v>
      </c>
      <c r="Q278" s="393"/>
      <c r="R278" s="410"/>
      <c r="S278" s="393"/>
      <c r="T278" s="393"/>
      <c r="U278" s="393"/>
      <c r="V278" s="393"/>
      <c r="W278" s="394" t="s">
        <v>601</v>
      </c>
      <c r="X278" s="333">
        <f t="shared" si="161"/>
        <v>1000</v>
      </c>
      <c r="Y278" s="333">
        <f t="shared" si="162"/>
        <v>0</v>
      </c>
      <c r="Z278" s="333">
        <f t="shared" si="163"/>
        <v>0</v>
      </c>
      <c r="AA278" s="395">
        <f t="shared" si="164"/>
        <v>0</v>
      </c>
      <c r="AB278" s="333" t="s">
        <v>354</v>
      </c>
      <c r="AC278" s="333">
        <f t="shared" si="165"/>
        <v>0</v>
      </c>
      <c r="AD278" s="333">
        <f t="shared" si="166"/>
        <v>0</v>
      </c>
      <c r="AG278" s="396">
        <v>0</v>
      </c>
      <c r="AH278" s="396">
        <v>0</v>
      </c>
      <c r="AI278" s="333">
        <f>Y278+Z278+AC278+AD278</f>
        <v>0</v>
      </c>
      <c r="AJ278" s="333">
        <f t="shared" si="158"/>
        <v>0</v>
      </c>
      <c r="AK278" s="333">
        <f t="shared" si="159"/>
        <v>0</v>
      </c>
      <c r="AM278" s="333">
        <f t="shared" si="151"/>
        <v>0</v>
      </c>
      <c r="AN278" s="341">
        <f t="shared" si="152"/>
        <v>0</v>
      </c>
      <c r="AO278" s="341">
        <f t="shared" si="153"/>
        <v>0</v>
      </c>
      <c r="AP278" s="341"/>
      <c r="AQ278" s="341"/>
      <c r="AR278" s="341"/>
      <c r="AS278" s="341">
        <f t="shared" si="154"/>
        <v>0</v>
      </c>
      <c r="AT278" s="341">
        <f t="shared" si="155"/>
        <v>0</v>
      </c>
      <c r="AU278" s="341">
        <f t="shared" si="156"/>
        <v>0</v>
      </c>
    </row>
    <row r="279" spans="1:47" s="333" customFormat="1" ht="12" hidden="1" customHeight="1" thickBot="1">
      <c r="A279" s="334"/>
      <c r="B279" s="786"/>
      <c r="C279" s="787"/>
      <c r="D279" s="705"/>
      <c r="E279" s="376" t="s">
        <v>429</v>
      </c>
      <c r="F279" s="525" t="s">
        <v>417</v>
      </c>
      <c r="G279" s="376" t="s">
        <v>264</v>
      </c>
      <c r="H279" s="526" t="s">
        <v>418</v>
      </c>
      <c r="I279" s="376" t="s">
        <v>266</v>
      </c>
      <c r="J279" s="758" t="s">
        <v>258</v>
      </c>
      <c r="K279" s="759" t="s">
        <v>267</v>
      </c>
      <c r="L279" s="795" t="s">
        <v>266</v>
      </c>
      <c r="M279" s="435"/>
      <c r="N279" s="456"/>
      <c r="O279" s="601"/>
      <c r="P279" s="392">
        <f t="shared" si="140"/>
        <v>0</v>
      </c>
      <c r="Q279" s="393"/>
      <c r="R279" s="410"/>
      <c r="S279" s="393"/>
      <c r="T279" s="393"/>
      <c r="U279" s="393"/>
      <c r="V279" s="393"/>
      <c r="W279" s="394" t="s">
        <v>566</v>
      </c>
      <c r="AA279" s="395"/>
      <c r="AG279" s="396"/>
      <c r="AH279" s="396"/>
      <c r="AJ279" s="333">
        <f t="shared" si="158"/>
        <v>0</v>
      </c>
      <c r="AK279" s="333">
        <f t="shared" si="159"/>
        <v>0</v>
      </c>
      <c r="AM279" s="333">
        <f t="shared" si="151"/>
        <v>0</v>
      </c>
      <c r="AN279" s="341">
        <f t="shared" si="152"/>
        <v>0</v>
      </c>
      <c r="AO279" s="341">
        <f t="shared" si="153"/>
        <v>0</v>
      </c>
      <c r="AP279" s="341"/>
      <c r="AQ279" s="341"/>
      <c r="AR279" s="341"/>
      <c r="AS279" s="341">
        <f t="shared" si="154"/>
        <v>0</v>
      </c>
      <c r="AT279" s="341">
        <f t="shared" si="155"/>
        <v>0</v>
      </c>
      <c r="AU279" s="341">
        <f t="shared" si="156"/>
        <v>0</v>
      </c>
    </row>
    <row r="280" spans="1:47" s="333" customFormat="1" ht="12" hidden="1" customHeight="1" thickBot="1">
      <c r="A280" s="334"/>
      <c r="B280" s="799" t="s">
        <v>430</v>
      </c>
      <c r="C280" s="490"/>
      <c r="D280" s="743"/>
      <c r="E280" s="788"/>
      <c r="F280" s="789"/>
      <c r="G280" s="798">
        <f>E280*F280</f>
        <v>0</v>
      </c>
      <c r="H280" s="798" t="s">
        <v>422</v>
      </c>
      <c r="I280" s="800" t="s">
        <v>279</v>
      </c>
      <c r="J280" s="643" t="s">
        <v>280</v>
      </c>
      <c r="K280" s="644"/>
      <c r="L280" s="403" t="s">
        <v>314</v>
      </c>
      <c r="M280" s="801"/>
      <c r="N280" s="539">
        <f t="shared" ref="N280:O280" si="168">AJ280</f>
        <v>0</v>
      </c>
      <c r="O280" s="601">
        <f t="shared" si="168"/>
        <v>0</v>
      </c>
      <c r="P280" s="392">
        <f t="shared" si="140"/>
        <v>0</v>
      </c>
      <c r="Q280" s="393"/>
      <c r="R280" s="410"/>
      <c r="S280" s="393"/>
      <c r="T280" s="393"/>
      <c r="U280" s="393"/>
      <c r="V280" s="393"/>
      <c r="W280" s="394" t="s">
        <v>602</v>
      </c>
      <c r="X280" s="333">
        <f t="shared" si="161"/>
        <v>51.4</v>
      </c>
      <c r="Y280" s="333">
        <f t="shared" si="162"/>
        <v>0</v>
      </c>
      <c r="Z280" s="333">
        <f t="shared" si="163"/>
        <v>0</v>
      </c>
      <c r="AA280" s="395">
        <f t="shared" si="164"/>
        <v>0</v>
      </c>
      <c r="AB280" s="333" t="s">
        <v>354</v>
      </c>
      <c r="AC280" s="333">
        <f t="shared" si="165"/>
        <v>0</v>
      </c>
      <c r="AD280" s="333">
        <f t="shared" si="166"/>
        <v>0</v>
      </c>
      <c r="AG280" s="396">
        <v>0</v>
      </c>
      <c r="AH280" s="396">
        <v>0</v>
      </c>
      <c r="AI280" s="333">
        <f>Y280+Z280+AC280+AD280</f>
        <v>0</v>
      </c>
      <c r="AJ280" s="333">
        <f t="shared" si="158"/>
        <v>0</v>
      </c>
      <c r="AK280" s="333">
        <f t="shared" si="159"/>
        <v>0</v>
      </c>
      <c r="AM280" s="333">
        <f t="shared" si="151"/>
        <v>0</v>
      </c>
      <c r="AN280" s="341">
        <f t="shared" si="152"/>
        <v>0</v>
      </c>
      <c r="AO280" s="341">
        <f t="shared" si="153"/>
        <v>0</v>
      </c>
      <c r="AP280" s="341"/>
      <c r="AQ280" s="341"/>
      <c r="AR280" s="341"/>
      <c r="AS280" s="341">
        <f t="shared" si="154"/>
        <v>0</v>
      </c>
      <c r="AT280" s="341">
        <f t="shared" si="155"/>
        <v>0</v>
      </c>
      <c r="AU280" s="341">
        <f t="shared" si="156"/>
        <v>0</v>
      </c>
    </row>
    <row r="281" spans="1:47" customFormat="1" ht="12.75" customHeight="1" thickBot="1">
      <c r="A281" s="329"/>
      <c r="B281" s="754"/>
      <c r="C281" s="754"/>
      <c r="D281" s="334"/>
      <c r="E281" s="679"/>
      <c r="F281" s="679"/>
      <c r="G281" s="679"/>
      <c r="H281" s="755"/>
      <c r="I281" s="329"/>
      <c r="J281" s="424"/>
      <c r="K281" s="426"/>
      <c r="L281" s="518"/>
      <c r="M281" s="329"/>
      <c r="N281" s="331"/>
      <c r="O281" s="331"/>
      <c r="P281" s="392">
        <f t="shared" si="140"/>
        <v>0</v>
      </c>
      <c r="Q281" s="393"/>
      <c r="R281" s="410"/>
      <c r="S281" s="393"/>
      <c r="T281" s="393"/>
      <c r="U281" s="393"/>
      <c r="V281" s="393"/>
      <c r="W281" s="394" t="s">
        <v>566</v>
      </c>
      <c r="X281" s="333"/>
      <c r="Y281" s="333"/>
      <c r="Z281" s="333"/>
      <c r="AA281" s="395"/>
      <c r="AB281" s="333"/>
      <c r="AC281" s="333"/>
      <c r="AD281" s="333"/>
      <c r="AE281" s="333"/>
      <c r="AF281" s="333"/>
      <c r="AG281" s="333"/>
      <c r="AH281" s="333"/>
      <c r="AI281" s="333"/>
      <c r="AJ281" s="333"/>
      <c r="AK281" s="333"/>
      <c r="AL281" s="333"/>
      <c r="AM281" s="333">
        <f t="shared" si="151"/>
        <v>0</v>
      </c>
      <c r="AN281" s="341">
        <f t="shared" si="152"/>
        <v>0</v>
      </c>
      <c r="AO281" s="341">
        <f t="shared" si="153"/>
        <v>0</v>
      </c>
      <c r="AP281" s="341"/>
      <c r="AQ281" s="341"/>
      <c r="AR281" s="341"/>
      <c r="AS281" s="341"/>
      <c r="AT281" s="341"/>
      <c r="AU281" s="341"/>
    </row>
    <row r="282" spans="1:47" customFormat="1" ht="12.75" customHeight="1" thickBot="1">
      <c r="A282" s="329"/>
      <c r="B282" s="650" t="s">
        <v>431</v>
      </c>
      <c r="C282" s="651"/>
      <c r="D282" s="750"/>
      <c r="E282" s="751"/>
      <c r="F282" s="751"/>
      <c r="G282" s="652"/>
      <c r="H282" s="653"/>
      <c r="I282" s="654" t="s">
        <v>250</v>
      </c>
      <c r="J282" s="1227" t="s">
        <v>251</v>
      </c>
      <c r="K282" s="1228"/>
      <c r="L282" s="654" t="s">
        <v>244</v>
      </c>
      <c r="M282" s="655" t="s">
        <v>252</v>
      </c>
      <c r="N282" s="656" t="s">
        <v>253</v>
      </c>
      <c r="O282" s="657" t="s">
        <v>254</v>
      </c>
      <c r="P282" s="392">
        <f t="shared" si="140"/>
        <v>0</v>
      </c>
      <c r="Q282" s="428"/>
      <c r="R282" s="410"/>
      <c r="S282" s="428"/>
      <c r="T282" s="428"/>
      <c r="U282" s="428"/>
      <c r="V282" s="428"/>
      <c r="W282" s="394" t="s">
        <v>566</v>
      </c>
      <c r="X282" s="333"/>
      <c r="Y282" s="333"/>
      <c r="Z282" s="333"/>
      <c r="AA282" s="395"/>
      <c r="AB282" s="333"/>
      <c r="AC282" s="333"/>
      <c r="AD282" s="333"/>
      <c r="AE282" s="333"/>
      <c r="AF282" s="333"/>
      <c r="AG282" s="333"/>
      <c r="AH282" s="333"/>
      <c r="AI282" s="333"/>
      <c r="AJ282" s="333"/>
      <c r="AK282" s="333"/>
      <c r="AL282" s="333"/>
      <c r="AM282" s="333">
        <f t="shared" si="151"/>
        <v>0</v>
      </c>
      <c r="AN282" s="341">
        <f t="shared" si="152"/>
        <v>0</v>
      </c>
      <c r="AO282" s="341">
        <f t="shared" si="153"/>
        <v>0</v>
      </c>
      <c r="AP282" s="341"/>
      <c r="AQ282" s="341"/>
      <c r="AR282" s="341"/>
      <c r="AS282" s="341"/>
      <c r="AT282" s="341"/>
      <c r="AU282" s="341"/>
    </row>
    <row r="283" spans="1:47" customFormat="1" ht="12.75" customHeight="1" thickBot="1">
      <c r="A283" s="329"/>
      <c r="B283" s="522" t="s">
        <v>245</v>
      </c>
      <c r="C283" s="523"/>
      <c r="D283" s="523"/>
      <c r="E283" s="334"/>
      <c r="F283" s="334"/>
      <c r="G283" s="785" t="s">
        <v>264</v>
      </c>
      <c r="H283" s="525" t="s">
        <v>265</v>
      </c>
      <c r="I283" s="526" t="s">
        <v>266</v>
      </c>
      <c r="J283" s="658" t="s">
        <v>266</v>
      </c>
      <c r="K283" s="375" t="s">
        <v>267</v>
      </c>
      <c r="L283" s="375" t="s">
        <v>266</v>
      </c>
      <c r="M283" s="378"/>
      <c r="N283" s="578"/>
      <c r="O283" s="380"/>
      <c r="P283" s="392">
        <f t="shared" si="140"/>
        <v>0</v>
      </c>
      <c r="Q283" s="393"/>
      <c r="R283" s="410"/>
      <c r="S283" s="393"/>
      <c r="T283" s="393"/>
      <c r="U283" s="393"/>
      <c r="V283" s="393"/>
      <c r="W283" s="394">
        <v>0</v>
      </c>
      <c r="X283" s="333"/>
      <c r="Y283" s="333"/>
      <c r="Z283" s="333"/>
      <c r="AA283" s="395"/>
      <c r="AB283" s="333"/>
      <c r="AC283" s="333"/>
      <c r="AD283" s="333"/>
      <c r="AE283" s="333"/>
      <c r="AF283" s="333"/>
      <c r="AG283" s="333"/>
      <c r="AH283" s="333"/>
      <c r="AI283" s="333"/>
      <c r="AJ283" s="333"/>
      <c r="AK283" s="333"/>
      <c r="AL283" s="333"/>
      <c r="AM283" s="333">
        <f t="shared" si="151"/>
        <v>0</v>
      </c>
      <c r="AN283" s="341">
        <f t="shared" si="152"/>
        <v>0</v>
      </c>
      <c r="AO283" s="341">
        <f t="shared" si="153"/>
        <v>0</v>
      </c>
      <c r="AP283" s="341"/>
      <c r="AQ283" s="341"/>
      <c r="AR283" s="341"/>
      <c r="AS283" s="341"/>
      <c r="AT283" s="341"/>
      <c r="AU283" s="341"/>
    </row>
    <row r="284" spans="1:47" customFormat="1" ht="12.75" customHeight="1">
      <c r="A284" s="329"/>
      <c r="B284" s="1237" t="s">
        <v>432</v>
      </c>
      <c r="C284" s="1238"/>
      <c r="D284" s="1216"/>
      <c r="E284" s="1216"/>
      <c r="F284" s="1217"/>
      <c r="G284" s="752">
        <v>1400</v>
      </c>
      <c r="H284" s="384" t="str">
        <f t="shared" si="132"/>
        <v>m2</v>
      </c>
      <c r="I284" s="385" t="s">
        <v>279</v>
      </c>
      <c r="J284" s="528" t="s">
        <v>280</v>
      </c>
      <c r="K284" s="387"/>
      <c r="L284" s="501" t="s">
        <v>314</v>
      </c>
      <c r="M284" s="389" t="s">
        <v>433</v>
      </c>
      <c r="N284" s="539">
        <f t="shared" ref="N284:O298" si="169">AJ284</f>
        <v>160738.11431999999</v>
      </c>
      <c r="O284" s="391">
        <f t="shared" si="169"/>
        <v>0</v>
      </c>
      <c r="P284" s="392" t="s">
        <v>49</v>
      </c>
      <c r="Q284" s="393">
        <f>(G284*0.14)/$Q$38</f>
        <v>24.500000000000004</v>
      </c>
      <c r="R284" s="410"/>
      <c r="S284" s="393"/>
      <c r="T284" s="393"/>
      <c r="U284" s="393"/>
      <c r="V284" s="602" t="s">
        <v>434</v>
      </c>
      <c r="W284" s="394" t="s">
        <v>608</v>
      </c>
      <c r="X284" s="333">
        <v>1812</v>
      </c>
      <c r="Y284" s="333">
        <v>0</v>
      </c>
      <c r="Z284" s="333">
        <v>150827.6</v>
      </c>
      <c r="AA284" s="395">
        <v>76104000</v>
      </c>
      <c r="AB284" s="333" t="s">
        <v>354</v>
      </c>
      <c r="AC284" s="333">
        <v>9538.1143199999988</v>
      </c>
      <c r="AD284" s="333">
        <v>372.40000000000003</v>
      </c>
      <c r="AE284" s="333"/>
      <c r="AF284" s="333"/>
      <c r="AG284" s="396">
        <v>9.53811432</v>
      </c>
      <c r="AH284" s="396">
        <v>0</v>
      </c>
      <c r="AI284" s="333">
        <f t="shared" ref="AI284:AI298" si="170">Y284+Z284+AC284+AD284</f>
        <v>160738.11431999999</v>
      </c>
      <c r="AJ284" s="333">
        <f t="shared" si="158"/>
        <v>160738.11431999999</v>
      </c>
      <c r="AK284" s="333">
        <f t="shared" si="159"/>
        <v>0</v>
      </c>
      <c r="AL284" s="333"/>
      <c r="AM284" s="333">
        <f t="shared" si="151"/>
        <v>150827.6</v>
      </c>
      <c r="AN284" s="341">
        <f t="shared" si="152"/>
        <v>9538.1143199999988</v>
      </c>
      <c r="AO284" s="341">
        <f t="shared" si="153"/>
        <v>372.40000000000003</v>
      </c>
      <c r="AP284" s="341"/>
      <c r="AQ284" s="341"/>
      <c r="AR284" s="341"/>
      <c r="AS284" s="341">
        <f t="shared" ref="AS284:AS298" si="171">IF(I284="Reused from onsite",Y284+Z284,IF(I284="Refurbishment",Y284*(2/3),0))</f>
        <v>0</v>
      </c>
      <c r="AT284" s="341">
        <f t="shared" ref="AT284:AT298" si="172">IF(I284="Reused from onsite",AC284,IF(I284="Refurbishment",0,0))</f>
        <v>0</v>
      </c>
      <c r="AU284" s="341">
        <f t="shared" ref="AU284:AU298" si="173">IF(I284="Reused from onsite",AD284,IF(I284="Refurbishment",0,0))</f>
        <v>0</v>
      </c>
    </row>
    <row r="285" spans="1:47" customFormat="1" ht="12.75" customHeight="1">
      <c r="A285" s="329"/>
      <c r="B285" s="1009"/>
      <c r="C285" s="1010"/>
      <c r="D285" s="1011"/>
      <c r="E285" s="1011"/>
      <c r="F285" s="1012"/>
      <c r="G285" s="1013"/>
      <c r="H285" s="557"/>
      <c r="I285" s="942"/>
      <c r="J285" s="1014"/>
      <c r="K285" s="402"/>
      <c r="L285" s="1015"/>
      <c r="M285" s="628"/>
      <c r="N285" s="390"/>
      <c r="O285" s="611"/>
      <c r="P285" s="392" t="s">
        <v>56</v>
      </c>
      <c r="Q285" s="393"/>
      <c r="R285" s="410"/>
      <c r="S285" s="393"/>
      <c r="T285" s="393">
        <f>Q284</f>
        <v>24.500000000000004</v>
      </c>
      <c r="U285" s="393"/>
      <c r="V285" s="602"/>
      <c r="W285" s="394"/>
      <c r="X285" s="333"/>
      <c r="Y285" s="333"/>
      <c r="Z285" s="333"/>
      <c r="AA285" s="395"/>
      <c r="AB285" s="333"/>
      <c r="AC285" s="333"/>
      <c r="AD285" s="333"/>
      <c r="AE285" s="333"/>
      <c r="AF285" s="333"/>
      <c r="AG285" s="396"/>
      <c r="AH285" s="396"/>
      <c r="AI285" s="333"/>
      <c r="AJ285" s="333"/>
      <c r="AK285" s="333"/>
      <c r="AL285" s="333"/>
      <c r="AM285" s="333"/>
      <c r="AN285" s="341"/>
      <c r="AO285" s="341"/>
      <c r="AP285" s="341"/>
      <c r="AQ285" s="341"/>
      <c r="AR285" s="341"/>
      <c r="AS285" s="341"/>
      <c r="AT285" s="341"/>
      <c r="AU285" s="341"/>
    </row>
    <row r="286" spans="1:47" customFormat="1" ht="12.75" customHeight="1">
      <c r="A286" s="329"/>
      <c r="B286" s="1241" t="s">
        <v>435</v>
      </c>
      <c r="C286" s="1242"/>
      <c r="D286" s="1174"/>
      <c r="E286" s="1174"/>
      <c r="F286" s="1226"/>
      <c r="G286" s="610">
        <v>1845</v>
      </c>
      <c r="H286" s="399" t="str">
        <f t="shared" si="132"/>
        <v>m3</v>
      </c>
      <c r="I286" s="400" t="s">
        <v>279</v>
      </c>
      <c r="J286" s="530" t="s">
        <v>280</v>
      </c>
      <c r="K286" s="402"/>
      <c r="L286" s="506" t="s">
        <v>314</v>
      </c>
      <c r="M286" s="408" t="s">
        <v>436</v>
      </c>
      <c r="N286" s="405">
        <f t="shared" si="169"/>
        <v>56667.855824999999</v>
      </c>
      <c r="O286" s="406">
        <f t="shared" si="169"/>
        <v>0</v>
      </c>
      <c r="P286" s="392" t="s">
        <v>49</v>
      </c>
      <c r="Q286" s="393">
        <f>G286/$Q$38</f>
        <v>230.625</v>
      </c>
      <c r="R286" s="410"/>
      <c r="S286" s="393"/>
      <c r="T286" s="333"/>
      <c r="U286" s="393"/>
      <c r="V286" s="393"/>
      <c r="W286" s="394" t="s">
        <v>609</v>
      </c>
      <c r="X286" s="333">
        <v>7150</v>
      </c>
      <c r="Y286" s="333">
        <v>0</v>
      </c>
      <c r="Z286" s="333">
        <v>6088.5</v>
      </c>
      <c r="AA286" s="395">
        <v>395752500</v>
      </c>
      <c r="AB286" s="333" t="s">
        <v>354</v>
      </c>
      <c r="AC286" s="333">
        <v>49599.660824999999</v>
      </c>
      <c r="AD286" s="333">
        <v>979.69500000000005</v>
      </c>
      <c r="AE286" s="333"/>
      <c r="AF286" s="333"/>
      <c r="AG286" s="396">
        <v>49.599660825000001</v>
      </c>
      <c r="AH286" s="396">
        <v>0</v>
      </c>
      <c r="AI286" s="333">
        <f t="shared" si="170"/>
        <v>56667.855824999999</v>
      </c>
      <c r="AJ286" s="333">
        <f t="shared" si="158"/>
        <v>56667.855824999999</v>
      </c>
      <c r="AK286" s="333">
        <f t="shared" si="159"/>
        <v>0</v>
      </c>
      <c r="AL286" s="333"/>
      <c r="AM286" s="333">
        <f t="shared" si="151"/>
        <v>6088.5</v>
      </c>
      <c r="AN286" s="341">
        <f t="shared" si="152"/>
        <v>49599.660824999999</v>
      </c>
      <c r="AO286" s="341">
        <f t="shared" si="153"/>
        <v>979.69500000000005</v>
      </c>
      <c r="AP286" s="341"/>
      <c r="AQ286" s="341"/>
      <c r="AR286" s="341"/>
      <c r="AS286" s="341">
        <f t="shared" si="171"/>
        <v>0</v>
      </c>
      <c r="AT286" s="341">
        <f t="shared" si="172"/>
        <v>0</v>
      </c>
      <c r="AU286" s="341">
        <f t="shared" si="173"/>
        <v>0</v>
      </c>
    </row>
    <row r="287" spans="1:47" customFormat="1" ht="12.75" customHeight="1">
      <c r="A287" s="329"/>
      <c r="B287" s="1007"/>
      <c r="C287" s="1008"/>
      <c r="D287" s="1005"/>
      <c r="E287" s="1005"/>
      <c r="F287" s="1006"/>
      <c r="G287" s="610"/>
      <c r="H287" s="399"/>
      <c r="I287" s="400"/>
      <c r="J287" s="530"/>
      <c r="K287" s="402"/>
      <c r="L287" s="506"/>
      <c r="M287" s="408"/>
      <c r="N287" s="405"/>
      <c r="O287" s="406"/>
      <c r="P287" s="392" t="s">
        <v>56</v>
      </c>
      <c r="Q287" s="393"/>
      <c r="R287" s="410"/>
      <c r="S287" s="393"/>
      <c r="T287" s="393">
        <f>Q286</f>
        <v>230.625</v>
      </c>
      <c r="U287" s="393"/>
      <c r="V287" s="393"/>
      <c r="W287" s="394"/>
      <c r="X287" s="333"/>
      <c r="Y287" s="333"/>
      <c r="Z287" s="333"/>
      <c r="AA287" s="395"/>
      <c r="AB287" s="333"/>
      <c r="AC287" s="333"/>
      <c r="AD287" s="333"/>
      <c r="AE287" s="333"/>
      <c r="AF287" s="333"/>
      <c r="AG287" s="396"/>
      <c r="AH287" s="396"/>
      <c r="AI287" s="333"/>
      <c r="AJ287" s="333"/>
      <c r="AK287" s="333"/>
      <c r="AL287" s="333"/>
      <c r="AM287" s="333"/>
      <c r="AN287" s="341"/>
      <c r="AO287" s="341"/>
      <c r="AP287" s="341"/>
      <c r="AQ287" s="341"/>
      <c r="AR287" s="341"/>
      <c r="AS287" s="341"/>
      <c r="AT287" s="341"/>
      <c r="AU287" s="341"/>
    </row>
    <row r="288" spans="1:47" customFormat="1" ht="12.75" customHeight="1">
      <c r="A288" s="329"/>
      <c r="B288" s="1241" t="s">
        <v>437</v>
      </c>
      <c r="C288" s="1242"/>
      <c r="D288" s="1174"/>
      <c r="E288" s="1174"/>
      <c r="F288" s="1226"/>
      <c r="G288" s="610">
        <v>600</v>
      </c>
      <c r="H288" s="399" t="str">
        <f t="shared" si="132"/>
        <v>m2</v>
      </c>
      <c r="I288" s="400" t="s">
        <v>279</v>
      </c>
      <c r="J288" s="530" t="s">
        <v>280</v>
      </c>
      <c r="K288" s="402"/>
      <c r="L288" s="506" t="s">
        <v>314</v>
      </c>
      <c r="M288" s="408" t="s">
        <v>438</v>
      </c>
      <c r="N288" s="405">
        <f t="shared" si="169"/>
        <v>45917.657400000004</v>
      </c>
      <c r="O288" s="406">
        <f t="shared" si="169"/>
        <v>0</v>
      </c>
      <c r="P288" s="392" t="s">
        <v>49</v>
      </c>
      <c r="Q288" s="393">
        <f>G288/$Q$38</f>
        <v>75</v>
      </c>
      <c r="R288" s="410"/>
      <c r="S288" s="393"/>
      <c r="T288" s="333"/>
      <c r="U288" s="393"/>
      <c r="V288" s="393"/>
      <c r="W288" s="394" t="s">
        <v>610</v>
      </c>
      <c r="X288" s="333">
        <v>1710</v>
      </c>
      <c r="Y288" s="333">
        <v>0</v>
      </c>
      <c r="Z288" s="333">
        <v>41402.400000000001</v>
      </c>
      <c r="AA288" s="395">
        <v>30780000</v>
      </c>
      <c r="AB288" s="333" t="s">
        <v>354</v>
      </c>
      <c r="AC288" s="333">
        <v>3857.6574000000001</v>
      </c>
      <c r="AD288" s="333">
        <v>657.6</v>
      </c>
      <c r="AE288" s="333"/>
      <c r="AF288" s="333"/>
      <c r="AG288" s="396">
        <v>3.8576573999999999</v>
      </c>
      <c r="AH288" s="396">
        <v>0</v>
      </c>
      <c r="AI288" s="333">
        <f t="shared" si="170"/>
        <v>45917.657400000004</v>
      </c>
      <c r="AJ288" s="333">
        <f t="shared" si="158"/>
        <v>45917.657400000004</v>
      </c>
      <c r="AK288" s="333">
        <f t="shared" si="159"/>
        <v>0</v>
      </c>
      <c r="AL288" s="333"/>
      <c r="AM288" s="333">
        <f t="shared" si="151"/>
        <v>41402.400000000001</v>
      </c>
      <c r="AN288" s="341">
        <f t="shared" si="152"/>
        <v>3857.6574000000001</v>
      </c>
      <c r="AO288" s="341">
        <f t="shared" si="153"/>
        <v>657.6</v>
      </c>
      <c r="AP288" s="341"/>
      <c r="AQ288" s="341"/>
      <c r="AR288" s="341"/>
      <c r="AS288" s="341">
        <f t="shared" si="171"/>
        <v>0</v>
      </c>
      <c r="AT288" s="341">
        <f t="shared" si="172"/>
        <v>0</v>
      </c>
      <c r="AU288" s="341">
        <f t="shared" si="173"/>
        <v>0</v>
      </c>
    </row>
    <row r="289" spans="1:164" customFormat="1" ht="12.75" customHeight="1">
      <c r="A289" s="329"/>
      <c r="B289" s="1007"/>
      <c r="C289" s="1008"/>
      <c r="D289" s="1005"/>
      <c r="E289" s="1005"/>
      <c r="F289" s="1006"/>
      <c r="G289" s="610"/>
      <c r="H289" s="399"/>
      <c r="I289" s="400"/>
      <c r="J289" s="530"/>
      <c r="K289" s="402"/>
      <c r="L289" s="506"/>
      <c r="M289" s="408"/>
      <c r="N289" s="405"/>
      <c r="O289" s="406"/>
      <c r="P289" s="392" t="s">
        <v>56</v>
      </c>
      <c r="Q289" s="393"/>
      <c r="R289" s="410"/>
      <c r="S289" s="393"/>
      <c r="T289" s="393">
        <f>Q288</f>
        <v>75</v>
      </c>
      <c r="U289" s="393"/>
      <c r="V289" s="393"/>
      <c r="W289" s="394"/>
      <c r="X289" s="333"/>
      <c r="Y289" s="333"/>
      <c r="Z289" s="333"/>
      <c r="AA289" s="395"/>
      <c r="AB289" s="333"/>
      <c r="AC289" s="333"/>
      <c r="AD289" s="333"/>
      <c r="AE289" s="333"/>
      <c r="AF289" s="333"/>
      <c r="AG289" s="396"/>
      <c r="AH289" s="396"/>
      <c r="AI289" s="333"/>
      <c r="AJ289" s="333"/>
      <c r="AK289" s="333"/>
      <c r="AL289" s="333"/>
      <c r="AM289" s="333"/>
      <c r="AN289" s="341"/>
      <c r="AO289" s="341"/>
      <c r="AP289" s="341"/>
      <c r="AQ289" s="341"/>
      <c r="AR289" s="341"/>
      <c r="AS289" s="341"/>
      <c r="AT289" s="341"/>
      <c r="AU289" s="341"/>
    </row>
    <row r="290" spans="1:164" customFormat="1" ht="12.75" customHeight="1">
      <c r="A290" s="329"/>
      <c r="B290" s="1241" t="s">
        <v>435</v>
      </c>
      <c r="C290" s="1242"/>
      <c r="D290" s="1174"/>
      <c r="E290" s="1174"/>
      <c r="F290" s="1226"/>
      <c r="G290" s="610">
        <v>4320</v>
      </c>
      <c r="H290" s="399" t="str">
        <f t="shared" si="132"/>
        <v>m3</v>
      </c>
      <c r="I290" s="400" t="s">
        <v>279</v>
      </c>
      <c r="J290" s="530" t="s">
        <v>280</v>
      </c>
      <c r="K290" s="402"/>
      <c r="L290" s="506" t="s">
        <v>314</v>
      </c>
      <c r="M290" s="408" t="s">
        <v>439</v>
      </c>
      <c r="N290" s="405">
        <f t="shared" si="169"/>
        <v>132685.71119999999</v>
      </c>
      <c r="O290" s="406">
        <f t="shared" si="169"/>
        <v>0</v>
      </c>
      <c r="P290" s="392" t="s">
        <v>50</v>
      </c>
      <c r="Q290" s="393">
        <f>G290/$Q$38</f>
        <v>540</v>
      </c>
      <c r="R290" s="410"/>
      <c r="S290" s="393"/>
      <c r="T290" s="333"/>
      <c r="U290" s="393"/>
      <c r="V290" s="393"/>
      <c r="W290" s="394" t="s">
        <v>609</v>
      </c>
      <c r="X290" s="333">
        <v>7150</v>
      </c>
      <c r="Y290" s="333">
        <v>0</v>
      </c>
      <c r="Z290" s="333">
        <v>14256</v>
      </c>
      <c r="AA290" s="395">
        <v>926640000</v>
      </c>
      <c r="AB290" s="333" t="s">
        <v>354</v>
      </c>
      <c r="AC290" s="333">
        <v>116135.79119999999</v>
      </c>
      <c r="AD290" s="333">
        <v>2293.92</v>
      </c>
      <c r="AE290" s="333"/>
      <c r="AF290" s="333"/>
      <c r="AG290" s="396">
        <v>116.1357912</v>
      </c>
      <c r="AH290" s="396">
        <v>0</v>
      </c>
      <c r="AI290" s="333">
        <f t="shared" si="170"/>
        <v>132685.71119999999</v>
      </c>
      <c r="AJ290" s="333">
        <f t="shared" si="158"/>
        <v>132685.71119999999</v>
      </c>
      <c r="AK290" s="333">
        <f t="shared" si="159"/>
        <v>0</v>
      </c>
      <c r="AL290" s="333"/>
      <c r="AM290" s="333">
        <f t="shared" si="151"/>
        <v>14256</v>
      </c>
      <c r="AN290" s="341">
        <f t="shared" si="152"/>
        <v>116135.79119999999</v>
      </c>
      <c r="AO290" s="341">
        <f t="shared" si="153"/>
        <v>2293.92</v>
      </c>
      <c r="AP290" s="341"/>
      <c r="AQ290" s="341"/>
      <c r="AR290" s="341"/>
      <c r="AS290" s="341">
        <f t="shared" si="171"/>
        <v>0</v>
      </c>
      <c r="AT290" s="341">
        <f t="shared" si="172"/>
        <v>0</v>
      </c>
      <c r="AU290" s="341">
        <f t="shared" si="173"/>
        <v>0</v>
      </c>
    </row>
    <row r="291" spans="1:164" customFormat="1" ht="12.75" customHeight="1">
      <c r="A291" s="329"/>
      <c r="B291" s="1007"/>
      <c r="C291" s="1008"/>
      <c r="D291" s="1005"/>
      <c r="E291" s="1005"/>
      <c r="F291" s="1006"/>
      <c r="G291" s="610"/>
      <c r="H291" s="399"/>
      <c r="I291" s="400"/>
      <c r="J291" s="530"/>
      <c r="K291" s="402"/>
      <c r="L291" s="506"/>
      <c r="M291" s="408"/>
      <c r="N291" s="405"/>
      <c r="O291" s="406"/>
      <c r="P291" s="392" t="s">
        <v>56</v>
      </c>
      <c r="Q291" s="393"/>
      <c r="R291" s="410"/>
      <c r="S291" s="393"/>
      <c r="T291" s="393">
        <f>Q290</f>
        <v>540</v>
      </c>
      <c r="U291" s="393"/>
      <c r="V291" s="393"/>
      <c r="W291" s="394"/>
      <c r="X291" s="333"/>
      <c r="Y291" s="333"/>
      <c r="Z291" s="333"/>
      <c r="AA291" s="395"/>
      <c r="AB291" s="333"/>
      <c r="AC291" s="333"/>
      <c r="AD291" s="333"/>
      <c r="AE291" s="333"/>
      <c r="AF291" s="333"/>
      <c r="AG291" s="396"/>
      <c r="AH291" s="396"/>
      <c r="AI291" s="333"/>
      <c r="AJ291" s="333"/>
      <c r="AK291" s="333"/>
      <c r="AL291" s="333"/>
      <c r="AM291" s="333"/>
      <c r="AN291" s="341"/>
      <c r="AO291" s="341"/>
      <c r="AP291" s="341"/>
      <c r="AQ291" s="341"/>
      <c r="AR291" s="341"/>
      <c r="AS291" s="341"/>
      <c r="AT291" s="341"/>
      <c r="AU291" s="341"/>
    </row>
    <row r="292" spans="1:164" customFormat="1" ht="12.75" hidden="1" customHeight="1">
      <c r="A292" s="329"/>
      <c r="B292" s="1241" t="s">
        <v>440</v>
      </c>
      <c r="C292" s="1242"/>
      <c r="D292" s="1174"/>
      <c r="E292" s="1174"/>
      <c r="F292" s="1226"/>
      <c r="G292" s="610"/>
      <c r="H292" s="399" t="str">
        <f t="shared" si="132"/>
        <v>n</v>
      </c>
      <c r="I292" s="400" t="s">
        <v>295</v>
      </c>
      <c r="J292" s="530" t="s">
        <v>280</v>
      </c>
      <c r="K292" s="402"/>
      <c r="L292" s="506" t="s">
        <v>314</v>
      </c>
      <c r="M292" s="408"/>
      <c r="N292" s="405">
        <f t="shared" si="169"/>
        <v>0</v>
      </c>
      <c r="O292" s="406">
        <f t="shared" si="169"/>
        <v>0</v>
      </c>
      <c r="P292" s="392">
        <f t="shared" si="140"/>
        <v>0</v>
      </c>
      <c r="Q292" s="393"/>
      <c r="R292" s="410"/>
      <c r="S292" s="393"/>
      <c r="T292" s="393"/>
      <c r="U292" s="393"/>
      <c r="V292" s="393"/>
      <c r="W292" s="394" t="s">
        <v>566</v>
      </c>
      <c r="X292" s="333">
        <v>0</v>
      </c>
      <c r="Y292" s="333">
        <v>0</v>
      </c>
      <c r="Z292" s="333">
        <v>0</v>
      </c>
      <c r="AA292" s="395">
        <v>0</v>
      </c>
      <c r="AB292" s="333" t="s">
        <v>354</v>
      </c>
      <c r="AC292" s="333">
        <v>0</v>
      </c>
      <c r="AD292" s="333">
        <v>0</v>
      </c>
      <c r="AE292" s="333"/>
      <c r="AF292" s="333"/>
      <c r="AG292" s="396">
        <v>0</v>
      </c>
      <c r="AH292" s="396">
        <v>0</v>
      </c>
      <c r="AI292" s="333">
        <f t="shared" si="170"/>
        <v>0</v>
      </c>
      <c r="AJ292" s="333">
        <f t="shared" si="158"/>
        <v>0</v>
      </c>
      <c r="AK292" s="333">
        <f t="shared" si="159"/>
        <v>0</v>
      </c>
      <c r="AL292" s="333"/>
      <c r="AM292" s="333">
        <f t="shared" si="151"/>
        <v>0</v>
      </c>
      <c r="AN292" s="341">
        <f t="shared" si="152"/>
        <v>0</v>
      </c>
      <c r="AO292" s="341">
        <f t="shared" si="153"/>
        <v>0</v>
      </c>
      <c r="AP292" s="341"/>
      <c r="AQ292" s="341"/>
      <c r="AR292" s="341"/>
      <c r="AS292" s="341">
        <f t="shared" si="171"/>
        <v>0</v>
      </c>
      <c r="AT292" s="341">
        <f t="shared" si="172"/>
        <v>0</v>
      </c>
      <c r="AU292" s="341">
        <f t="shared" si="173"/>
        <v>0</v>
      </c>
    </row>
    <row r="293" spans="1:164" customFormat="1" ht="12.75" hidden="1" customHeight="1">
      <c r="A293" s="329"/>
      <c r="B293" s="1241" t="s">
        <v>440</v>
      </c>
      <c r="C293" s="1242"/>
      <c r="D293" s="1174"/>
      <c r="E293" s="1174"/>
      <c r="F293" s="1226"/>
      <c r="G293" s="610"/>
      <c r="H293" s="399" t="str">
        <f t="shared" si="132"/>
        <v>n</v>
      </c>
      <c r="I293" s="400" t="s">
        <v>295</v>
      </c>
      <c r="J293" s="530" t="s">
        <v>280</v>
      </c>
      <c r="K293" s="402"/>
      <c r="L293" s="506" t="s">
        <v>314</v>
      </c>
      <c r="M293" s="408"/>
      <c r="N293" s="405">
        <f t="shared" si="169"/>
        <v>0</v>
      </c>
      <c r="O293" s="406">
        <f t="shared" si="169"/>
        <v>0</v>
      </c>
      <c r="P293" s="392">
        <f t="shared" si="140"/>
        <v>0</v>
      </c>
      <c r="Q293" s="393"/>
      <c r="R293" s="410"/>
      <c r="S293" s="393"/>
      <c r="T293" s="393"/>
      <c r="U293" s="393"/>
      <c r="V293" s="393"/>
      <c r="W293" s="394" t="s">
        <v>566</v>
      </c>
      <c r="X293" s="333">
        <v>0</v>
      </c>
      <c r="Y293" s="333">
        <v>0</v>
      </c>
      <c r="Z293" s="333">
        <v>0</v>
      </c>
      <c r="AA293" s="395">
        <v>0</v>
      </c>
      <c r="AB293" s="333" t="s">
        <v>354</v>
      </c>
      <c r="AC293" s="333">
        <v>0</v>
      </c>
      <c r="AD293" s="333">
        <v>0</v>
      </c>
      <c r="AE293" s="333"/>
      <c r="AF293" s="333"/>
      <c r="AG293" s="396">
        <v>0</v>
      </c>
      <c r="AH293" s="396">
        <v>0</v>
      </c>
      <c r="AI293" s="333">
        <f t="shared" si="170"/>
        <v>0</v>
      </c>
      <c r="AJ293" s="333">
        <f t="shared" si="158"/>
        <v>0</v>
      </c>
      <c r="AK293" s="333">
        <f t="shared" si="159"/>
        <v>0</v>
      </c>
      <c r="AL293" s="333"/>
      <c r="AM293" s="333">
        <f t="shared" si="151"/>
        <v>0</v>
      </c>
      <c r="AN293" s="341">
        <f t="shared" si="152"/>
        <v>0</v>
      </c>
      <c r="AO293" s="341">
        <f t="shared" si="153"/>
        <v>0</v>
      </c>
      <c r="AP293" s="341"/>
      <c r="AQ293" s="341"/>
      <c r="AR293" s="341"/>
      <c r="AS293" s="341">
        <f t="shared" si="171"/>
        <v>0</v>
      </c>
      <c r="AT293" s="341">
        <f t="shared" si="172"/>
        <v>0</v>
      </c>
      <c r="AU293" s="341">
        <f t="shared" si="173"/>
        <v>0</v>
      </c>
    </row>
    <row r="294" spans="1:164" customFormat="1" ht="12.75" hidden="1" customHeight="1" thickBot="1">
      <c r="A294" s="329"/>
      <c r="B294" s="1282" t="s">
        <v>440</v>
      </c>
      <c r="C294" s="1283"/>
      <c r="D294" s="1284"/>
      <c r="E294" s="1284"/>
      <c r="F294" s="1285"/>
      <c r="G294" s="802"/>
      <c r="H294" s="702" t="str">
        <f t="shared" si="132"/>
        <v>n</v>
      </c>
      <c r="I294" s="803" t="s">
        <v>295</v>
      </c>
      <c r="J294" s="534" t="s">
        <v>280</v>
      </c>
      <c r="K294" s="804"/>
      <c r="L294" s="805" t="s">
        <v>314</v>
      </c>
      <c r="M294" s="488"/>
      <c r="N294" s="629">
        <f t="shared" si="169"/>
        <v>0</v>
      </c>
      <c r="O294" s="489">
        <f t="shared" si="169"/>
        <v>0</v>
      </c>
      <c r="P294" s="392">
        <f t="shared" si="140"/>
        <v>0</v>
      </c>
      <c r="Q294" s="393"/>
      <c r="R294" s="410"/>
      <c r="S294" s="393"/>
      <c r="T294" s="393"/>
      <c r="U294" s="393"/>
      <c r="V294" s="393"/>
      <c r="W294" s="394" t="s">
        <v>566</v>
      </c>
      <c r="X294" s="333">
        <v>0</v>
      </c>
      <c r="Y294" s="333">
        <v>0</v>
      </c>
      <c r="Z294" s="333">
        <v>0</v>
      </c>
      <c r="AA294" s="395">
        <v>0</v>
      </c>
      <c r="AB294" s="333" t="s">
        <v>354</v>
      </c>
      <c r="AC294" s="333">
        <v>0</v>
      </c>
      <c r="AD294" s="333">
        <v>0</v>
      </c>
      <c r="AE294" s="333"/>
      <c r="AF294" s="333"/>
      <c r="AG294" s="396">
        <v>0</v>
      </c>
      <c r="AH294" s="396">
        <v>0</v>
      </c>
      <c r="AI294" s="333">
        <f t="shared" si="170"/>
        <v>0</v>
      </c>
      <c r="AJ294" s="333">
        <f t="shared" si="158"/>
        <v>0</v>
      </c>
      <c r="AK294" s="333">
        <f t="shared" si="159"/>
        <v>0</v>
      </c>
      <c r="AL294" s="333"/>
      <c r="AM294" s="333">
        <f t="shared" si="151"/>
        <v>0</v>
      </c>
      <c r="AN294" s="341">
        <f t="shared" si="152"/>
        <v>0</v>
      </c>
      <c r="AO294" s="341">
        <f t="shared" si="153"/>
        <v>0</v>
      </c>
      <c r="AP294" s="341"/>
      <c r="AQ294" s="341"/>
      <c r="AR294" s="341"/>
      <c r="AS294" s="341">
        <f t="shared" si="171"/>
        <v>0</v>
      </c>
      <c r="AT294" s="341">
        <f t="shared" si="172"/>
        <v>0</v>
      </c>
      <c r="AU294" s="341">
        <f t="shared" si="173"/>
        <v>0</v>
      </c>
    </row>
    <row r="295" spans="1:164" customFormat="1" ht="12.75" hidden="1" customHeight="1">
      <c r="A295" s="329"/>
      <c r="B295" s="1265" t="s">
        <v>312</v>
      </c>
      <c r="C295" s="1266"/>
      <c r="D295" s="1266"/>
      <c r="E295" s="1266"/>
      <c r="F295" s="1267"/>
      <c r="G295" s="752"/>
      <c r="H295" s="384" t="str">
        <f t="shared" si="132"/>
        <v>t</v>
      </c>
      <c r="I295" s="500" t="s">
        <v>279</v>
      </c>
      <c r="J295" s="528" t="s">
        <v>280</v>
      </c>
      <c r="K295" s="387"/>
      <c r="L295" s="501" t="s">
        <v>314</v>
      </c>
      <c r="M295" s="389"/>
      <c r="N295" s="539">
        <f t="shared" si="169"/>
        <v>0</v>
      </c>
      <c r="O295" s="391">
        <f t="shared" si="169"/>
        <v>0</v>
      </c>
      <c r="P295" s="392">
        <f t="shared" si="140"/>
        <v>0</v>
      </c>
      <c r="Q295" s="393"/>
      <c r="R295" s="410"/>
      <c r="S295" s="393"/>
      <c r="T295" s="393"/>
      <c r="U295" s="393"/>
      <c r="V295" s="393"/>
      <c r="W295" s="394" t="s">
        <v>564</v>
      </c>
      <c r="X295" s="333">
        <v>1000</v>
      </c>
      <c r="Y295" s="333">
        <v>0</v>
      </c>
      <c r="Z295" s="333">
        <v>0</v>
      </c>
      <c r="AA295" s="395">
        <v>0</v>
      </c>
      <c r="AB295" s="333" t="s">
        <v>354</v>
      </c>
      <c r="AC295" s="333">
        <v>0</v>
      </c>
      <c r="AD295" s="333">
        <v>0</v>
      </c>
      <c r="AE295" s="333"/>
      <c r="AF295" s="333"/>
      <c r="AG295" s="396">
        <v>0</v>
      </c>
      <c r="AH295" s="396">
        <v>0</v>
      </c>
      <c r="AI295" s="333">
        <f t="shared" si="170"/>
        <v>0</v>
      </c>
      <c r="AJ295" s="333">
        <f t="shared" si="158"/>
        <v>0</v>
      </c>
      <c r="AK295" s="333">
        <f t="shared" si="159"/>
        <v>0</v>
      </c>
      <c r="AL295" s="333"/>
      <c r="AM295" s="333">
        <f t="shared" si="151"/>
        <v>0</v>
      </c>
      <c r="AN295" s="341">
        <f t="shared" si="152"/>
        <v>0</v>
      </c>
      <c r="AO295" s="341">
        <f t="shared" si="153"/>
        <v>0</v>
      </c>
      <c r="AP295" s="341"/>
      <c r="AQ295" s="341"/>
      <c r="AR295" s="341"/>
      <c r="AS295" s="341">
        <f t="shared" si="171"/>
        <v>0</v>
      </c>
      <c r="AT295" s="341">
        <f t="shared" si="172"/>
        <v>0</v>
      </c>
      <c r="AU295" s="341">
        <f t="shared" si="173"/>
        <v>0</v>
      </c>
    </row>
    <row r="296" spans="1:164" customFormat="1" ht="12.75" hidden="1" customHeight="1">
      <c r="A296" s="329"/>
      <c r="B296" s="1241" t="s">
        <v>313</v>
      </c>
      <c r="C296" s="1242"/>
      <c r="D296" s="1175"/>
      <c r="E296" s="1175"/>
      <c r="F296" s="1260"/>
      <c r="G296" s="610"/>
      <c r="H296" s="399" t="str">
        <f t="shared" si="132"/>
        <v>m3</v>
      </c>
      <c r="I296" s="504" t="s">
        <v>279</v>
      </c>
      <c r="J296" s="530" t="s">
        <v>280</v>
      </c>
      <c r="K296" s="505"/>
      <c r="L296" s="506" t="s">
        <v>314</v>
      </c>
      <c r="M296" s="408"/>
      <c r="N296" s="405">
        <f t="shared" si="169"/>
        <v>0</v>
      </c>
      <c r="O296" s="406">
        <f t="shared" si="169"/>
        <v>0</v>
      </c>
      <c r="P296" s="392">
        <f t="shared" si="140"/>
        <v>0</v>
      </c>
      <c r="Q296" s="393"/>
      <c r="R296" s="410"/>
      <c r="S296" s="393"/>
      <c r="T296" s="393"/>
      <c r="U296" s="393"/>
      <c r="V296" s="393"/>
      <c r="W296" s="394" t="s">
        <v>565</v>
      </c>
      <c r="X296" s="333">
        <v>0</v>
      </c>
      <c r="Y296" s="333">
        <v>0</v>
      </c>
      <c r="Z296" s="333">
        <v>0</v>
      </c>
      <c r="AA296" s="395">
        <v>0</v>
      </c>
      <c r="AB296" s="333" t="s">
        <v>354</v>
      </c>
      <c r="AC296" s="333">
        <v>0</v>
      </c>
      <c r="AD296" s="333">
        <v>0</v>
      </c>
      <c r="AE296" s="333"/>
      <c r="AF296" s="333"/>
      <c r="AG296" s="396">
        <v>0</v>
      </c>
      <c r="AH296" s="396">
        <v>0</v>
      </c>
      <c r="AI296" s="333">
        <f t="shared" si="170"/>
        <v>0</v>
      </c>
      <c r="AJ296" s="333">
        <f t="shared" si="158"/>
        <v>0</v>
      </c>
      <c r="AK296" s="333">
        <f t="shared" si="159"/>
        <v>0</v>
      </c>
      <c r="AL296" s="333"/>
      <c r="AM296" s="333">
        <f t="shared" si="151"/>
        <v>0</v>
      </c>
      <c r="AN296" s="341">
        <f t="shared" si="152"/>
        <v>0</v>
      </c>
      <c r="AO296" s="341">
        <f t="shared" si="153"/>
        <v>0</v>
      </c>
      <c r="AP296" s="341"/>
      <c r="AQ296" s="341"/>
      <c r="AR296" s="341"/>
      <c r="AS296" s="341">
        <f t="shared" si="171"/>
        <v>0</v>
      </c>
      <c r="AT296" s="341">
        <f t="shared" si="172"/>
        <v>0</v>
      </c>
      <c r="AU296" s="341">
        <f t="shared" si="173"/>
        <v>0</v>
      </c>
    </row>
    <row r="297" spans="1:164" customFormat="1" ht="12.75" hidden="1" customHeight="1">
      <c r="A297" s="329"/>
      <c r="B297" s="1241" t="s">
        <v>313</v>
      </c>
      <c r="C297" s="1242"/>
      <c r="D297" s="1175"/>
      <c r="E297" s="1175"/>
      <c r="F297" s="1260"/>
      <c r="G297" s="610"/>
      <c r="H297" s="399" t="str">
        <f t="shared" si="132"/>
        <v>m3</v>
      </c>
      <c r="I297" s="504" t="s">
        <v>279</v>
      </c>
      <c r="J297" s="530" t="s">
        <v>280</v>
      </c>
      <c r="K297" s="505"/>
      <c r="L297" s="506" t="s">
        <v>314</v>
      </c>
      <c r="M297" s="408"/>
      <c r="N297" s="405">
        <f t="shared" si="169"/>
        <v>0</v>
      </c>
      <c r="O297" s="406">
        <f t="shared" si="169"/>
        <v>0</v>
      </c>
      <c r="P297" s="392">
        <f t="shared" si="140"/>
        <v>0</v>
      </c>
      <c r="Q297" s="393"/>
      <c r="R297" s="410"/>
      <c r="S297" s="393"/>
      <c r="T297" s="393"/>
      <c r="U297" s="393"/>
      <c r="V297" s="393"/>
      <c r="W297" s="394" t="s">
        <v>565</v>
      </c>
      <c r="X297" s="333">
        <v>0</v>
      </c>
      <c r="Y297" s="333">
        <v>0</v>
      </c>
      <c r="Z297" s="333">
        <v>0</v>
      </c>
      <c r="AA297" s="395">
        <v>0</v>
      </c>
      <c r="AB297" s="333" t="s">
        <v>354</v>
      </c>
      <c r="AC297" s="333">
        <v>0</v>
      </c>
      <c r="AD297" s="333">
        <v>0</v>
      </c>
      <c r="AE297" s="333"/>
      <c r="AF297" s="333"/>
      <c r="AG297" s="396">
        <v>0</v>
      </c>
      <c r="AH297" s="396">
        <v>0</v>
      </c>
      <c r="AI297" s="333">
        <f t="shared" si="170"/>
        <v>0</v>
      </c>
      <c r="AJ297" s="333">
        <f t="shared" si="158"/>
        <v>0</v>
      </c>
      <c r="AK297" s="333">
        <f t="shared" si="159"/>
        <v>0</v>
      </c>
      <c r="AL297" s="333"/>
      <c r="AM297" s="333">
        <f t="shared" si="151"/>
        <v>0</v>
      </c>
      <c r="AN297" s="341">
        <f t="shared" si="152"/>
        <v>0</v>
      </c>
      <c r="AO297" s="341">
        <f t="shared" si="153"/>
        <v>0</v>
      </c>
      <c r="AP297" s="341"/>
      <c r="AQ297" s="341"/>
      <c r="AR297" s="341"/>
      <c r="AS297" s="341">
        <f t="shared" si="171"/>
        <v>0</v>
      </c>
      <c r="AT297" s="341">
        <f t="shared" si="172"/>
        <v>0</v>
      </c>
      <c r="AU297" s="341">
        <f t="shared" si="173"/>
        <v>0</v>
      </c>
    </row>
    <row r="298" spans="1:164" customFormat="1" ht="12.75" hidden="1" customHeight="1" thickBot="1">
      <c r="A298" s="329"/>
      <c r="B298" s="1249" t="s">
        <v>313</v>
      </c>
      <c r="C298" s="1250"/>
      <c r="D298" s="1179"/>
      <c r="E298" s="1179"/>
      <c r="F298" s="1281"/>
      <c r="G298" s="612"/>
      <c r="H298" s="413" t="str">
        <f t="shared" si="132"/>
        <v>m3</v>
      </c>
      <c r="I298" s="511" t="s">
        <v>279</v>
      </c>
      <c r="J298" s="569" t="s">
        <v>280</v>
      </c>
      <c r="K298" s="512"/>
      <c r="L298" s="513" t="s">
        <v>314</v>
      </c>
      <c r="M298" s="418"/>
      <c r="N298" s="419">
        <f t="shared" si="169"/>
        <v>0</v>
      </c>
      <c r="O298" s="420">
        <f t="shared" si="169"/>
        <v>0</v>
      </c>
      <c r="P298" s="392">
        <f t="shared" si="140"/>
        <v>0</v>
      </c>
      <c r="Q298" s="393"/>
      <c r="R298" s="410"/>
      <c r="S298" s="393"/>
      <c r="T298" s="393"/>
      <c r="U298" s="393"/>
      <c r="V298" s="393"/>
      <c r="W298" s="394" t="s">
        <v>565</v>
      </c>
      <c r="X298" s="333">
        <v>0</v>
      </c>
      <c r="Y298" s="333">
        <v>0</v>
      </c>
      <c r="Z298" s="333">
        <v>0</v>
      </c>
      <c r="AA298" s="395">
        <v>0</v>
      </c>
      <c r="AB298" s="333" t="s">
        <v>354</v>
      </c>
      <c r="AC298" s="333">
        <v>0</v>
      </c>
      <c r="AD298" s="333">
        <v>0</v>
      </c>
      <c r="AE298" s="333"/>
      <c r="AF298" s="333"/>
      <c r="AG298" s="396">
        <v>0</v>
      </c>
      <c r="AH298" s="396">
        <v>0</v>
      </c>
      <c r="AI298" s="333">
        <f t="shared" si="170"/>
        <v>0</v>
      </c>
      <c r="AJ298" s="333">
        <f t="shared" si="158"/>
        <v>0</v>
      </c>
      <c r="AK298" s="333">
        <f t="shared" si="159"/>
        <v>0</v>
      </c>
      <c r="AL298" s="333"/>
      <c r="AM298" s="333">
        <f t="shared" si="151"/>
        <v>0</v>
      </c>
      <c r="AN298" s="341">
        <f t="shared" si="152"/>
        <v>0</v>
      </c>
      <c r="AO298" s="341">
        <f t="shared" si="153"/>
        <v>0</v>
      </c>
      <c r="AP298" s="341"/>
      <c r="AQ298" s="341"/>
      <c r="AR298" s="341"/>
      <c r="AS298" s="341">
        <f t="shared" si="171"/>
        <v>0</v>
      </c>
      <c r="AT298" s="341">
        <f t="shared" si="172"/>
        <v>0</v>
      </c>
      <c r="AU298" s="341">
        <f t="shared" si="173"/>
        <v>0</v>
      </c>
    </row>
    <row r="299" spans="1:164" customFormat="1" ht="12.75" customHeight="1" thickBot="1">
      <c r="A299" s="329"/>
      <c r="B299" s="676"/>
      <c r="C299" s="676"/>
      <c r="D299" s="329"/>
      <c r="E299" s="679"/>
      <c r="F299" s="679"/>
      <c r="G299" s="679"/>
      <c r="H299" s="755"/>
      <c r="I299" s="329"/>
      <c r="J299" s="424"/>
      <c r="K299" s="426"/>
      <c r="L299" s="518"/>
      <c r="M299" s="329"/>
      <c r="N299" s="331"/>
      <c r="O299" s="331"/>
      <c r="P299" s="392">
        <f t="shared" si="140"/>
        <v>0</v>
      </c>
      <c r="Q299" s="393"/>
      <c r="R299" s="410"/>
      <c r="S299" s="393"/>
      <c r="T299" s="393"/>
      <c r="U299" s="393"/>
      <c r="V299" s="393"/>
      <c r="W299" s="394" t="s">
        <v>566</v>
      </c>
      <c r="X299" s="333"/>
      <c r="Y299" s="333"/>
      <c r="Z299" s="333"/>
      <c r="AA299" s="395"/>
      <c r="AB299" s="333"/>
      <c r="AC299" s="333"/>
      <c r="AD299" s="333"/>
      <c r="AE299" s="333"/>
      <c r="AF299" s="333"/>
      <c r="AG299" s="333"/>
      <c r="AH299" s="333"/>
      <c r="AI299" s="333"/>
      <c r="AJ299" s="333"/>
      <c r="AK299" s="333"/>
      <c r="AL299" s="333"/>
      <c r="AM299" s="333"/>
      <c r="AN299" s="341"/>
      <c r="AO299" s="341"/>
      <c r="AP299" s="341"/>
      <c r="AQ299" s="341"/>
      <c r="AR299" s="341"/>
      <c r="AS299" s="341"/>
      <c r="AT299" s="341"/>
      <c r="AU299" s="341"/>
    </row>
    <row r="300" spans="1:164" s="333" customFormat="1" ht="13.5" customHeight="1" thickBot="1">
      <c r="A300" s="334"/>
      <c r="B300" s="650" t="s">
        <v>441</v>
      </c>
      <c r="C300" s="651"/>
      <c r="D300" s="750"/>
      <c r="E300" s="751"/>
      <c r="F300" s="751"/>
      <c r="G300" s="652"/>
      <c r="H300" s="653"/>
      <c r="I300" s="654" t="s">
        <v>250</v>
      </c>
      <c r="J300" s="1294" t="s">
        <v>251</v>
      </c>
      <c r="K300" s="1228"/>
      <c r="L300" s="654" t="s">
        <v>244</v>
      </c>
      <c r="M300" s="655" t="s">
        <v>252</v>
      </c>
      <c r="N300" s="656" t="s">
        <v>253</v>
      </c>
      <c r="O300" s="657" t="s">
        <v>254</v>
      </c>
      <c r="P300" s="392">
        <f t="shared" si="140"/>
        <v>0</v>
      </c>
      <c r="Q300" s="428"/>
      <c r="R300" s="349"/>
      <c r="S300" s="428"/>
      <c r="T300" s="428"/>
      <c r="U300" s="428"/>
      <c r="V300" s="428"/>
      <c r="W300" s="394">
        <v>0</v>
      </c>
      <c r="X300" s="329"/>
      <c r="Y300" s="329"/>
      <c r="Z300" s="329"/>
      <c r="AA300" s="329"/>
      <c r="AB300" s="329"/>
      <c r="AC300" s="329"/>
      <c r="AD300" s="329"/>
      <c r="AE300" s="329"/>
      <c r="AN300" s="341"/>
      <c r="AO300" s="341"/>
      <c r="AP300" s="341"/>
      <c r="AQ300" s="341"/>
      <c r="AR300" s="341"/>
      <c r="AS300" s="341"/>
      <c r="AT300" s="341"/>
      <c r="AU300" s="341"/>
      <c r="AX300" s="806"/>
      <c r="AY300" s="806"/>
      <c r="BB300" s="807"/>
      <c r="BC300" s="807"/>
      <c r="BD300" s="807"/>
      <c r="CD300" s="329"/>
      <c r="CE300" s="329"/>
      <c r="CF300" s="329"/>
      <c r="CG300" s="329"/>
      <c r="CH300" s="329"/>
      <c r="CI300" s="329"/>
      <c r="CJ300" s="329"/>
      <c r="CK300" s="329"/>
      <c r="CL300" s="329"/>
      <c r="CM300" s="329"/>
      <c r="CN300" s="329"/>
      <c r="CO300" s="329"/>
      <c r="CP300" s="329"/>
      <c r="CQ300" s="329"/>
      <c r="CR300" s="329"/>
      <c r="CS300" s="329"/>
      <c r="CT300" s="329"/>
      <c r="CU300" s="329"/>
      <c r="CV300" s="329"/>
      <c r="CW300" s="329"/>
      <c r="CX300" s="329"/>
      <c r="CY300" s="329"/>
      <c r="CZ300" s="329"/>
      <c r="DA300" s="329"/>
      <c r="DB300" s="329"/>
      <c r="DC300" s="329"/>
      <c r="DD300" s="329"/>
      <c r="DE300" s="329"/>
      <c r="DF300" s="329"/>
      <c r="DG300" s="329"/>
      <c r="DH300" s="329"/>
      <c r="DI300" s="329"/>
      <c r="DJ300" s="329"/>
      <c r="DK300" s="329"/>
      <c r="DL300" s="329"/>
      <c r="DM300" s="329"/>
      <c r="DN300" s="329"/>
      <c r="DO300" s="329"/>
      <c r="DP300" s="329"/>
      <c r="DQ300" s="329"/>
      <c r="DR300" s="329"/>
      <c r="DS300" s="329"/>
      <c r="DT300" s="329"/>
      <c r="DU300" s="329"/>
      <c r="DV300" s="329"/>
      <c r="DW300" s="329"/>
      <c r="DX300" s="329"/>
      <c r="DY300" s="332"/>
      <c r="DZ300" s="332"/>
      <c r="EA300" s="332"/>
      <c r="EB300" s="332"/>
      <c r="EC300" s="332"/>
      <c r="ED300" s="332"/>
      <c r="EE300" s="332"/>
      <c r="EF300" s="332"/>
      <c r="EG300" s="332"/>
      <c r="EH300" s="332"/>
      <c r="EI300" s="332"/>
      <c r="EJ300" s="332"/>
      <c r="EK300" s="332"/>
      <c r="EL300" s="332"/>
      <c r="EM300" s="332"/>
      <c r="EN300" s="332"/>
      <c r="EO300" s="332"/>
      <c r="EP300" s="332"/>
      <c r="EQ300" s="332"/>
      <c r="ER300" s="332"/>
      <c r="ES300" s="332"/>
      <c r="ET300" s="332"/>
      <c r="EU300" s="332"/>
      <c r="EV300" s="332"/>
      <c r="EW300" s="332"/>
      <c r="EX300" s="332"/>
      <c r="EY300" s="332"/>
      <c r="EZ300" s="332"/>
      <c r="FA300" s="332"/>
      <c r="FB300" s="332"/>
      <c r="FC300" s="332"/>
      <c r="FD300" s="332"/>
      <c r="FE300" s="332"/>
      <c r="FF300" s="332"/>
      <c r="FG300" s="332"/>
      <c r="FH300" s="332"/>
    </row>
    <row r="301" spans="1:164" s="333" customFormat="1" ht="12" customHeight="1" thickBot="1">
      <c r="A301" s="334"/>
      <c r="B301" s="808"/>
      <c r="C301" s="809"/>
      <c r="D301" s="809"/>
      <c r="E301" s="785" t="s">
        <v>442</v>
      </c>
      <c r="F301" s="785" t="s">
        <v>417</v>
      </c>
      <c r="G301" s="785" t="s">
        <v>264</v>
      </c>
      <c r="H301" s="525" t="s">
        <v>418</v>
      </c>
      <c r="I301" s="375" t="s">
        <v>266</v>
      </c>
      <c r="J301" s="377" t="s">
        <v>258</v>
      </c>
      <c r="K301" s="375" t="s">
        <v>267</v>
      </c>
      <c r="L301" s="375" t="s">
        <v>266</v>
      </c>
      <c r="M301" s="378"/>
      <c r="N301" s="578"/>
      <c r="O301" s="380"/>
      <c r="P301" s="392">
        <f t="shared" si="140"/>
        <v>0</v>
      </c>
      <c r="Q301" s="393"/>
      <c r="R301" s="349"/>
      <c r="S301" s="393"/>
      <c r="T301" s="393"/>
      <c r="U301" s="393"/>
      <c r="V301" s="393"/>
      <c r="W301" s="394" t="s">
        <v>566</v>
      </c>
      <c r="X301" s="329"/>
      <c r="Y301" s="329"/>
      <c r="Z301" s="329"/>
      <c r="AA301" s="329"/>
      <c r="AB301" s="329"/>
      <c r="AC301" s="329"/>
      <c r="AD301" s="329"/>
      <c r="AE301" s="329"/>
      <c r="AN301" s="341"/>
      <c r="AO301" s="341"/>
      <c r="AP301" s="341"/>
      <c r="AQ301" s="341"/>
      <c r="AR301" s="341"/>
      <c r="AS301" s="341"/>
      <c r="AT301" s="341"/>
      <c r="AU301" s="341"/>
      <c r="AX301" s="806"/>
      <c r="AY301" s="806"/>
      <c r="BB301" s="807"/>
      <c r="BC301" s="807"/>
      <c r="BD301" s="807"/>
      <c r="CD301" s="329"/>
      <c r="CE301" s="329"/>
      <c r="CF301" s="329"/>
      <c r="CG301" s="329"/>
      <c r="CH301" s="329"/>
      <c r="CI301" s="329"/>
      <c r="CJ301" s="329"/>
      <c r="CK301" s="329"/>
      <c r="CL301" s="329"/>
      <c r="CM301" s="329"/>
      <c r="CN301" s="329"/>
      <c r="CO301" s="329"/>
      <c r="CP301" s="329"/>
      <c r="CQ301" s="329"/>
      <c r="CR301" s="329"/>
      <c r="CS301" s="329"/>
      <c r="CT301" s="329"/>
      <c r="CU301" s="329"/>
      <c r="CV301" s="329"/>
      <c r="CW301" s="329"/>
      <c r="CX301" s="329"/>
      <c r="CY301" s="329"/>
      <c r="CZ301" s="329"/>
      <c r="DA301" s="329"/>
      <c r="DB301" s="329"/>
      <c r="DC301" s="329"/>
      <c r="DD301" s="329"/>
      <c r="DE301" s="329"/>
      <c r="DF301" s="329"/>
      <c r="DG301" s="329"/>
      <c r="DH301" s="329"/>
      <c r="DI301" s="329"/>
      <c r="DJ301" s="329"/>
      <c r="DK301" s="329"/>
      <c r="DL301" s="329"/>
      <c r="DM301" s="329"/>
      <c r="DN301" s="329"/>
      <c r="DO301" s="329"/>
      <c r="DP301" s="329"/>
      <c r="DQ301" s="329"/>
      <c r="DR301" s="329"/>
      <c r="DS301" s="329"/>
      <c r="DT301" s="329"/>
      <c r="DU301" s="329"/>
      <c r="DV301" s="329"/>
      <c r="DW301" s="329"/>
      <c r="DX301" s="329"/>
      <c r="DY301" s="332"/>
      <c r="DZ301" s="332"/>
      <c r="EA301" s="332"/>
      <c r="EB301" s="332"/>
      <c r="EC301" s="332"/>
      <c r="ED301" s="332"/>
      <c r="EE301" s="332"/>
      <c r="EF301" s="332"/>
      <c r="EG301" s="332"/>
      <c r="EH301" s="332"/>
      <c r="EI301" s="332"/>
      <c r="EJ301" s="332"/>
      <c r="EK301" s="332"/>
      <c r="EL301" s="332"/>
      <c r="EM301" s="332"/>
      <c r="EN301" s="332"/>
      <c r="EO301" s="332"/>
      <c r="EP301" s="332"/>
      <c r="EQ301" s="332"/>
      <c r="ER301" s="332"/>
      <c r="ES301" s="332"/>
      <c r="ET301" s="332"/>
      <c r="EU301" s="332"/>
      <c r="EV301" s="332"/>
      <c r="EW301" s="332"/>
      <c r="EX301" s="332"/>
      <c r="EY301" s="332"/>
      <c r="EZ301" s="332"/>
      <c r="FA301" s="332"/>
      <c r="FB301" s="332"/>
      <c r="FC301" s="332"/>
      <c r="FD301" s="332"/>
      <c r="FE301" s="332"/>
      <c r="FF301" s="332"/>
      <c r="FG301" s="332"/>
      <c r="FH301" s="332"/>
    </row>
    <row r="302" spans="1:164" s="333" customFormat="1" ht="12" customHeight="1">
      <c r="A302" s="334"/>
      <c r="B302" s="810" t="s">
        <v>443</v>
      </c>
      <c r="C302" s="639"/>
      <c r="D302" s="811"/>
      <c r="E302" s="752"/>
      <c r="F302" s="752"/>
      <c r="G302" s="384">
        <f>E302*F302</f>
        <v>0</v>
      </c>
      <c r="H302" s="384" t="s">
        <v>444</v>
      </c>
      <c r="I302" s="504" t="s">
        <v>279</v>
      </c>
      <c r="J302" s="528" t="s">
        <v>280</v>
      </c>
      <c r="K302" s="387"/>
      <c r="L302" s="501" t="s">
        <v>314</v>
      </c>
      <c r="M302" s="389"/>
      <c r="N302" s="539">
        <f t="shared" ref="N302:O303" si="174">AJ302</f>
        <v>0</v>
      </c>
      <c r="O302" s="391">
        <f t="shared" si="174"/>
        <v>0</v>
      </c>
      <c r="P302" s="392">
        <f t="shared" si="140"/>
        <v>0</v>
      </c>
      <c r="Q302" s="393"/>
      <c r="R302" s="349"/>
      <c r="S302" s="393"/>
      <c r="T302" s="393"/>
      <c r="U302" s="393"/>
      <c r="V302" s="393"/>
      <c r="W302" s="394" t="s">
        <v>611</v>
      </c>
      <c r="X302" s="333">
        <v>275</v>
      </c>
      <c r="Y302" s="333">
        <v>0</v>
      </c>
      <c r="Z302" s="333">
        <v>0</v>
      </c>
      <c r="AA302" s="395">
        <v>0</v>
      </c>
      <c r="AB302" s="333" t="s">
        <v>354</v>
      </c>
      <c r="AC302" s="333">
        <v>0</v>
      </c>
      <c r="AD302" s="333">
        <v>0</v>
      </c>
      <c r="AG302" s="396">
        <v>0</v>
      </c>
      <c r="AH302" s="396">
        <v>0</v>
      </c>
      <c r="AI302" s="333">
        <f>Y302+Z302+AC302+AD302</f>
        <v>0</v>
      </c>
      <c r="AJ302" s="333">
        <f t="shared" si="158"/>
        <v>0</v>
      </c>
      <c r="AK302" s="333">
        <f t="shared" si="159"/>
        <v>0</v>
      </c>
      <c r="AM302" s="333">
        <f t="shared" ref="AM302:AM303" si="175">IF(OR(I302="New",I302="",I302="--Source--"),Y302+Z302,IF(I302="Refurbishment",Y302*(1/3),0))</f>
        <v>0</v>
      </c>
      <c r="AN302" s="341">
        <f t="shared" ref="AN302:AN303" si="176">IF(OR(I302="New",I302="",I302="--Source--"),AC302,IF(I302="Refurbishment",AC302,0))</f>
        <v>0</v>
      </c>
      <c r="AO302" s="341">
        <f t="shared" ref="AO302:AO303" si="177">IF(OR(I302="New",I302="",I302="--Source--"),AD302,IF(I302="Refurbishment",AD302,0))</f>
        <v>0</v>
      </c>
      <c r="AP302" s="341"/>
      <c r="AQ302" s="341"/>
      <c r="AR302" s="341"/>
      <c r="AS302" s="341">
        <f>IF(I302="Reused from onsite",Y302+Z302,IF(I302="Refurbishment",Y302*(2/3),0))</f>
        <v>0</v>
      </c>
      <c r="AT302" s="341">
        <f>IF(I302="Reused from onsite",AC302,IF(I302="Refurbishment",0,0))</f>
        <v>0</v>
      </c>
      <c r="AU302" s="341">
        <f>IF(I302="Reused from onsite",AD302,IF(I302="Refurbishment",0,0))</f>
        <v>0</v>
      </c>
      <c r="AX302" s="806"/>
      <c r="AY302" s="806"/>
      <c r="BB302" s="807"/>
      <c r="BC302" s="807"/>
      <c r="BD302" s="807"/>
      <c r="BO302" s="576"/>
      <c r="BP302" s="576"/>
      <c r="CD302" s="329"/>
      <c r="CE302" s="329"/>
      <c r="CF302" s="329"/>
      <c r="CG302" s="329"/>
      <c r="CH302" s="329"/>
      <c r="CI302" s="329"/>
      <c r="CJ302" s="329"/>
      <c r="CK302" s="329"/>
      <c r="CL302" s="329"/>
      <c r="CM302" s="329"/>
      <c r="CN302" s="329"/>
      <c r="CO302" s="329"/>
      <c r="CP302" s="329"/>
      <c r="CQ302" s="329"/>
      <c r="CR302" s="329"/>
      <c r="CS302" s="329"/>
      <c r="CT302" s="329"/>
      <c r="CU302" s="329"/>
      <c r="CV302" s="329"/>
      <c r="CW302" s="329"/>
      <c r="CX302" s="329"/>
      <c r="CY302" s="329"/>
      <c r="CZ302" s="329"/>
      <c r="DA302" s="329"/>
      <c r="DB302" s="329"/>
      <c r="DC302" s="329"/>
      <c r="DD302" s="329"/>
      <c r="DE302" s="329"/>
      <c r="DF302" s="329"/>
      <c r="DG302" s="329"/>
      <c r="DH302" s="329"/>
      <c r="DI302" s="329"/>
      <c r="DJ302" s="329"/>
      <c r="DK302" s="329"/>
      <c r="DL302" s="329"/>
      <c r="DM302" s="329"/>
      <c r="DN302" s="329"/>
      <c r="DO302" s="329"/>
      <c r="DP302" s="329"/>
      <c r="DQ302" s="329"/>
      <c r="DR302" s="329"/>
      <c r="DS302" s="329"/>
      <c r="DT302" s="329"/>
      <c r="DU302" s="329"/>
      <c r="DV302" s="329"/>
      <c r="DW302" s="329"/>
      <c r="DX302" s="329"/>
      <c r="DY302" s="332"/>
      <c r="DZ302" s="332"/>
      <c r="EA302" s="332"/>
      <c r="EB302" s="332"/>
      <c r="EC302" s="332"/>
      <c r="ED302" s="332"/>
      <c r="EE302" s="332"/>
      <c r="EF302" s="332"/>
      <c r="EG302" s="332"/>
      <c r="EH302" s="332"/>
      <c r="EI302" s="332"/>
      <c r="EJ302" s="332"/>
      <c r="EK302" s="332"/>
      <c r="EL302" s="332"/>
      <c r="EM302" s="332"/>
      <c r="EN302" s="332"/>
      <c r="EO302" s="332"/>
      <c r="EP302" s="332"/>
      <c r="EQ302" s="332"/>
      <c r="ER302" s="332"/>
      <c r="ES302" s="332"/>
      <c r="ET302" s="332"/>
      <c r="EU302" s="332"/>
      <c r="EV302" s="332"/>
      <c r="EW302" s="332"/>
      <c r="EX302" s="332"/>
      <c r="EY302" s="332"/>
      <c r="EZ302" s="332"/>
      <c r="FA302" s="332"/>
      <c r="FB302" s="332"/>
      <c r="FC302" s="332"/>
      <c r="FD302" s="332"/>
      <c r="FE302" s="332"/>
      <c r="FF302" s="332"/>
      <c r="FG302" s="332"/>
      <c r="FH302" s="332"/>
    </row>
    <row r="303" spans="1:164" s="333" customFormat="1" ht="12" customHeight="1" thickBot="1">
      <c r="A303" s="334"/>
      <c r="B303" s="812" t="s">
        <v>445</v>
      </c>
      <c r="C303" s="813"/>
      <c r="D303" s="814"/>
      <c r="E303" s="612"/>
      <c r="F303" s="612"/>
      <c r="G303" s="413">
        <f>E303*F303</f>
        <v>0</v>
      </c>
      <c r="H303" s="413" t="s">
        <v>444</v>
      </c>
      <c r="I303" s="511" t="s">
        <v>279</v>
      </c>
      <c r="J303" s="569" t="s">
        <v>280</v>
      </c>
      <c r="K303" s="416"/>
      <c r="L303" s="513" t="s">
        <v>314</v>
      </c>
      <c r="M303" s="418"/>
      <c r="N303" s="419">
        <f t="shared" si="174"/>
        <v>0</v>
      </c>
      <c r="O303" s="406">
        <f t="shared" si="174"/>
        <v>0</v>
      </c>
      <c r="P303" s="392">
        <f t="shared" si="140"/>
        <v>0</v>
      </c>
      <c r="Q303" s="393"/>
      <c r="R303" s="349"/>
      <c r="S303" s="393"/>
      <c r="T303" s="393"/>
      <c r="U303" s="393"/>
      <c r="V303" s="393"/>
      <c r="W303" s="394" t="s">
        <v>612</v>
      </c>
      <c r="X303" s="333">
        <v>36</v>
      </c>
      <c r="Y303" s="333">
        <v>0</v>
      </c>
      <c r="Z303" s="333">
        <v>0</v>
      </c>
      <c r="AA303" s="395">
        <v>0</v>
      </c>
      <c r="AB303" s="333" t="s">
        <v>354</v>
      </c>
      <c r="AC303" s="333">
        <v>0</v>
      </c>
      <c r="AD303" s="333">
        <v>0</v>
      </c>
      <c r="AG303" s="396">
        <v>0</v>
      </c>
      <c r="AH303" s="396">
        <v>0</v>
      </c>
      <c r="AI303" s="333">
        <f>Y303+Z303+AC303+AD303</f>
        <v>0</v>
      </c>
      <c r="AJ303" s="333">
        <f t="shared" si="158"/>
        <v>0</v>
      </c>
      <c r="AK303" s="333">
        <f t="shared" si="159"/>
        <v>0</v>
      </c>
      <c r="AM303" s="333">
        <f t="shared" si="175"/>
        <v>0</v>
      </c>
      <c r="AN303" s="341">
        <f t="shared" si="176"/>
        <v>0</v>
      </c>
      <c r="AO303" s="341">
        <f t="shared" si="177"/>
        <v>0</v>
      </c>
      <c r="AP303" s="341"/>
      <c r="AQ303" s="341"/>
      <c r="AR303" s="341"/>
      <c r="AS303" s="341">
        <f>IF(I303="Reused from onsite",Y303+Z303,IF(I303="Refurbishment",Y303*(2/3),0))</f>
        <v>0</v>
      </c>
      <c r="AT303" s="341">
        <f>IF(I303="Reused from onsite",AC303,IF(I303="Refurbishment",0,0))</f>
        <v>0</v>
      </c>
      <c r="AU303" s="341">
        <f>IF(I303="Reused from onsite",AD303,IF(I303="Refurbishment",0,0))</f>
        <v>0</v>
      </c>
      <c r="AX303" s="806"/>
      <c r="AY303" s="806"/>
      <c r="BB303" s="807"/>
      <c r="BC303" s="807"/>
      <c r="BD303" s="807"/>
      <c r="BO303" s="576"/>
      <c r="BP303" s="576"/>
      <c r="CD303" s="329"/>
      <c r="CE303" s="329"/>
      <c r="CF303" s="329"/>
      <c r="CG303" s="329"/>
      <c r="CH303" s="329"/>
      <c r="CI303" s="329"/>
      <c r="CJ303" s="329"/>
      <c r="CK303" s="329"/>
      <c r="CL303" s="329"/>
      <c r="CM303" s="329"/>
      <c r="CN303" s="329"/>
      <c r="CO303" s="329"/>
      <c r="CP303" s="329"/>
      <c r="CQ303" s="329"/>
      <c r="CR303" s="329"/>
      <c r="CS303" s="329"/>
      <c r="CT303" s="329"/>
      <c r="CU303" s="329"/>
      <c r="CV303" s="329"/>
      <c r="CW303" s="329"/>
      <c r="CX303" s="329"/>
      <c r="CY303" s="329"/>
      <c r="CZ303" s="329"/>
      <c r="DA303" s="329"/>
      <c r="DB303" s="329"/>
      <c r="DC303" s="329"/>
      <c r="DD303" s="329"/>
      <c r="DE303" s="329"/>
      <c r="DF303" s="329"/>
      <c r="DG303" s="329"/>
      <c r="DH303" s="329"/>
      <c r="DI303" s="329"/>
      <c r="DJ303" s="329"/>
      <c r="DK303" s="329"/>
      <c r="DL303" s="329"/>
      <c r="DM303" s="329"/>
      <c r="DN303" s="329"/>
      <c r="DO303" s="329"/>
      <c r="DP303" s="329"/>
      <c r="DQ303" s="329"/>
      <c r="DR303" s="329"/>
      <c r="DS303" s="329"/>
      <c r="DT303" s="329"/>
      <c r="DU303" s="329"/>
      <c r="DV303" s="329"/>
      <c r="DW303" s="329"/>
      <c r="DX303" s="329"/>
      <c r="DY303" s="332"/>
      <c r="DZ303" s="332"/>
      <c r="EA303" s="332"/>
      <c r="EB303" s="332"/>
      <c r="EC303" s="332"/>
      <c r="ED303" s="332"/>
      <c r="EE303" s="332"/>
      <c r="EF303" s="332"/>
      <c r="EG303" s="332"/>
      <c r="EH303" s="332"/>
      <c r="EI303" s="332"/>
      <c r="EJ303" s="332"/>
      <c r="EK303" s="332"/>
      <c r="EL303" s="332"/>
      <c r="EM303" s="332"/>
      <c r="EN303" s="332"/>
      <c r="EO303" s="332"/>
      <c r="EP303" s="332"/>
      <c r="EQ303" s="332"/>
      <c r="ER303" s="332"/>
      <c r="ES303" s="332"/>
      <c r="ET303" s="332"/>
      <c r="EU303" s="332"/>
      <c r="EV303" s="332"/>
      <c r="EW303" s="332"/>
      <c r="EX303" s="332"/>
      <c r="EY303" s="332"/>
      <c r="EZ303" s="332"/>
      <c r="FA303" s="332"/>
      <c r="FB303" s="332"/>
      <c r="FC303" s="332"/>
      <c r="FD303" s="332"/>
      <c r="FE303" s="332"/>
      <c r="FF303" s="332"/>
      <c r="FG303" s="332"/>
      <c r="FH303" s="332"/>
    </row>
    <row r="304" spans="1:164" customFormat="1" ht="12.75" customHeight="1" thickBot="1">
      <c r="A304" s="329"/>
      <c r="B304" s="676"/>
      <c r="C304" s="676"/>
      <c r="D304" s="329"/>
      <c r="E304" s="679"/>
      <c r="F304" s="679"/>
      <c r="G304" s="679"/>
      <c r="H304" s="755"/>
      <c r="I304" s="329"/>
      <c r="J304" s="424"/>
      <c r="K304" s="426"/>
      <c r="L304" s="518"/>
      <c r="M304" s="329"/>
      <c r="N304" s="331"/>
      <c r="O304" s="331"/>
      <c r="P304" s="392">
        <f t="shared" si="140"/>
        <v>0</v>
      </c>
      <c r="Q304" s="393"/>
      <c r="R304" s="410"/>
      <c r="S304" s="393"/>
      <c r="T304" s="393"/>
      <c r="U304" s="393"/>
      <c r="V304" s="393"/>
      <c r="W304" s="394" t="s">
        <v>566</v>
      </c>
      <c r="X304" s="333"/>
      <c r="Y304" s="333"/>
      <c r="Z304" s="333"/>
      <c r="AA304" s="395"/>
      <c r="AB304" s="333"/>
      <c r="AC304" s="333"/>
      <c r="AD304" s="333"/>
      <c r="AE304" s="333"/>
      <c r="AF304" s="333"/>
      <c r="AG304" s="333"/>
      <c r="AH304" s="333"/>
      <c r="AI304" s="333"/>
      <c r="AJ304" s="333"/>
      <c r="AK304" s="333"/>
      <c r="AL304" s="333"/>
      <c r="AM304" s="333"/>
      <c r="AN304" s="341"/>
      <c r="AO304" s="341"/>
      <c r="AP304" s="341"/>
      <c r="AQ304" s="341"/>
      <c r="AR304" s="341"/>
      <c r="AS304" s="341"/>
      <c r="AT304" s="341"/>
      <c r="AU304" s="341"/>
    </row>
    <row r="305" spans="1:47" customFormat="1" ht="12.75" customHeight="1" thickBot="1">
      <c r="A305" s="329"/>
      <c r="B305" s="650" t="s">
        <v>446</v>
      </c>
      <c r="C305" s="651"/>
      <c r="D305" s="750"/>
      <c r="E305" s="751"/>
      <c r="F305" s="751"/>
      <c r="G305" s="652"/>
      <c r="H305" s="653"/>
      <c r="I305" s="654" t="s">
        <v>250</v>
      </c>
      <c r="J305" s="1227" t="s">
        <v>251</v>
      </c>
      <c r="K305" s="1228"/>
      <c r="L305" s="654" t="s">
        <v>244</v>
      </c>
      <c r="M305" s="655" t="s">
        <v>252</v>
      </c>
      <c r="N305" s="656" t="s">
        <v>253</v>
      </c>
      <c r="O305" s="657" t="s">
        <v>254</v>
      </c>
      <c r="P305" s="392">
        <f t="shared" si="140"/>
        <v>0</v>
      </c>
      <c r="Q305" s="428"/>
      <c r="R305" s="410"/>
      <c r="S305" s="428"/>
      <c r="T305" s="428"/>
      <c r="U305" s="428"/>
      <c r="V305" s="428"/>
      <c r="W305" s="394" t="s">
        <v>566</v>
      </c>
      <c r="X305" s="333"/>
      <c r="Y305" s="333"/>
      <c r="Z305" s="333"/>
      <c r="AA305" s="395"/>
      <c r="AB305" s="333"/>
      <c r="AC305" s="333"/>
      <c r="AD305" s="333"/>
      <c r="AE305" s="333"/>
      <c r="AF305" s="333"/>
      <c r="AG305" s="333"/>
      <c r="AH305" s="333"/>
      <c r="AI305" s="333"/>
      <c r="AJ305" s="333"/>
      <c r="AK305" s="333"/>
      <c r="AL305" s="333"/>
      <c r="AM305" s="333"/>
      <c r="AN305" s="341"/>
      <c r="AO305" s="341"/>
      <c r="AP305" s="341"/>
      <c r="AQ305" s="341"/>
      <c r="AR305" s="341"/>
      <c r="AS305" s="341"/>
      <c r="AT305" s="341"/>
      <c r="AU305" s="341"/>
    </row>
    <row r="306" spans="1:47" customFormat="1" ht="12.75" customHeight="1" thickBot="1">
      <c r="A306" s="329"/>
      <c r="B306" s="522" t="s">
        <v>245</v>
      </c>
      <c r="C306" s="523"/>
      <c r="D306" s="523"/>
      <c r="E306" s="334"/>
      <c r="F306" s="334"/>
      <c r="G306" s="524" t="s">
        <v>264</v>
      </c>
      <c r="H306" s="525" t="s">
        <v>265</v>
      </c>
      <c r="I306" s="526" t="s">
        <v>266</v>
      </c>
      <c r="J306" s="658" t="s">
        <v>266</v>
      </c>
      <c r="K306" s="375" t="s">
        <v>267</v>
      </c>
      <c r="L306" s="375" t="s">
        <v>266</v>
      </c>
      <c r="M306" s="378"/>
      <c r="N306" s="578"/>
      <c r="O306" s="380"/>
      <c r="P306" s="392">
        <f t="shared" si="140"/>
        <v>0</v>
      </c>
      <c r="Q306" s="393"/>
      <c r="R306" s="410"/>
      <c r="S306" s="393"/>
      <c r="T306" s="393"/>
      <c r="U306" s="393"/>
      <c r="V306" s="393"/>
      <c r="W306" s="394">
        <v>0</v>
      </c>
      <c r="X306" s="333"/>
      <c r="Y306" s="333"/>
      <c r="Z306" s="333"/>
      <c r="AA306" s="395"/>
      <c r="AB306" s="333"/>
      <c r="AC306" s="333"/>
      <c r="AD306" s="333"/>
      <c r="AE306" s="333"/>
      <c r="AF306" s="333"/>
      <c r="AG306" s="333"/>
      <c r="AH306" s="333"/>
      <c r="AI306" s="333"/>
      <c r="AJ306" s="333"/>
      <c r="AK306" s="333"/>
      <c r="AL306" s="333"/>
      <c r="AM306" s="333"/>
      <c r="AN306" s="341"/>
      <c r="AO306" s="341"/>
      <c r="AP306" s="341"/>
      <c r="AQ306" s="341"/>
      <c r="AR306" s="341"/>
      <c r="AS306" s="341"/>
      <c r="AT306" s="341"/>
      <c r="AU306" s="341"/>
    </row>
    <row r="307" spans="1:47" customFormat="1" ht="12.75" customHeight="1">
      <c r="A307" s="329"/>
      <c r="B307" s="1295" t="s">
        <v>447</v>
      </c>
      <c r="C307" s="1296"/>
      <c r="D307" s="1297"/>
      <c r="E307" s="1297"/>
      <c r="F307" s="1298"/>
      <c r="G307" s="659">
        <v>1</v>
      </c>
      <c r="H307" s="384" t="str">
        <f t="shared" si="132"/>
        <v>n</v>
      </c>
      <c r="I307" s="385" t="s">
        <v>279</v>
      </c>
      <c r="J307" s="528" t="s">
        <v>354</v>
      </c>
      <c r="K307" s="472"/>
      <c r="L307" s="388" t="s">
        <v>314</v>
      </c>
      <c r="M307" s="693" t="s">
        <v>448</v>
      </c>
      <c r="N307" s="539">
        <f t="shared" ref="N307:O313" si="178">AJ307</f>
        <v>4400</v>
      </c>
      <c r="O307" s="391">
        <f t="shared" si="178"/>
        <v>0</v>
      </c>
      <c r="P307" s="392" t="s">
        <v>54</v>
      </c>
      <c r="Q307" s="393">
        <v>1</v>
      </c>
      <c r="R307" s="410"/>
      <c r="S307" s="393"/>
      <c r="T307" s="393"/>
      <c r="U307" s="393"/>
      <c r="V307" s="393"/>
      <c r="W307" s="394" t="s">
        <v>613</v>
      </c>
      <c r="X307" s="333">
        <v>12567</v>
      </c>
      <c r="Y307" s="333">
        <v>0</v>
      </c>
      <c r="Z307" s="333">
        <v>4400</v>
      </c>
      <c r="AA307" s="395">
        <v>0</v>
      </c>
      <c r="AB307" s="333" t="s">
        <v>354</v>
      </c>
      <c r="AC307" s="333">
        <v>0</v>
      </c>
      <c r="AD307" s="333">
        <v>0</v>
      </c>
      <c r="AE307" s="333"/>
      <c r="AF307" s="333"/>
      <c r="AG307" s="396">
        <v>4.7250663300000002E-2</v>
      </c>
      <c r="AH307" s="396">
        <v>0</v>
      </c>
      <c r="AI307" s="333">
        <f t="shared" ref="AI307:AI313" si="179">Y307+Z307+AC307+AD307</f>
        <v>4400</v>
      </c>
      <c r="AJ307" s="333">
        <f t="shared" si="158"/>
        <v>4400</v>
      </c>
      <c r="AK307" s="333">
        <f t="shared" si="159"/>
        <v>0</v>
      </c>
      <c r="AL307" s="333"/>
      <c r="AM307" s="333">
        <f t="shared" ref="AM307:AM313" si="180">IF(OR(I307="New",I307="",I307="--Source--"),Y307+Z307,IF(I307="Refurbishment",Y307*(1/3),0))</f>
        <v>4400</v>
      </c>
      <c r="AN307" s="341">
        <f t="shared" ref="AN307:AN313" si="181">IF(OR(I307="New",I307="",I307="--Source--"),AC307,IF(I307="Refurbishment",AC307,0))</f>
        <v>0</v>
      </c>
      <c r="AO307" s="341">
        <f t="shared" ref="AO307:AO313" si="182">IF(OR(I307="New",I307="",I307="--Source--"),AD307,IF(I307="Refurbishment",AD307,0))</f>
        <v>0</v>
      </c>
      <c r="AP307" s="341"/>
      <c r="AQ307" s="341"/>
      <c r="AR307" s="341"/>
      <c r="AS307" s="341">
        <f t="shared" ref="AS307:AS313" si="183">IF(I307="Reused from onsite",Y307+Z307,IF(I307="Refurbishment",Y307*(2/3),0))</f>
        <v>0</v>
      </c>
      <c r="AT307" s="341">
        <f t="shared" ref="AT307:AT313" si="184">IF(I307="Reused from onsite",AC307,IF(I307="Refurbishment",0,0))</f>
        <v>0</v>
      </c>
      <c r="AU307" s="341">
        <f t="shared" ref="AU307:AU313" si="185">IF(I307="Reused from onsite",AD307,IF(I307="Refurbishment",0,0))</f>
        <v>0</v>
      </c>
    </row>
    <row r="308" spans="1:47" customFormat="1" ht="12.75" customHeight="1">
      <c r="A308" s="329"/>
      <c r="B308" s="1286" t="s">
        <v>449</v>
      </c>
      <c r="C308" s="1287"/>
      <c r="D308" s="1288"/>
      <c r="E308" s="1288"/>
      <c r="F308" s="1289"/>
      <c r="G308" s="661">
        <v>194</v>
      </c>
      <c r="H308" s="399" t="str">
        <f t="shared" si="132"/>
        <v>m</v>
      </c>
      <c r="I308" s="400" t="s">
        <v>279</v>
      </c>
      <c r="J308" s="530" t="s">
        <v>280</v>
      </c>
      <c r="K308" s="531"/>
      <c r="L308" s="403" t="s">
        <v>314</v>
      </c>
      <c r="M308" s="404" t="s">
        <v>448</v>
      </c>
      <c r="N308" s="405">
        <f t="shared" si="178"/>
        <v>47017.320836600004</v>
      </c>
      <c r="O308" s="406">
        <f t="shared" si="178"/>
        <v>0</v>
      </c>
      <c r="P308" s="392" t="s">
        <v>54</v>
      </c>
      <c r="Q308" s="393">
        <f>G308/12</f>
        <v>16.166666666666668</v>
      </c>
      <c r="R308" s="410"/>
      <c r="S308" s="393"/>
      <c r="T308" s="393"/>
      <c r="U308" s="393"/>
      <c r="V308" s="393" t="s">
        <v>379</v>
      </c>
      <c r="W308" s="394" t="s">
        <v>614</v>
      </c>
      <c r="X308" s="333">
        <v>361</v>
      </c>
      <c r="Y308" s="333">
        <v>0</v>
      </c>
      <c r="Z308" s="333">
        <v>46754</v>
      </c>
      <c r="AA308" s="395">
        <v>2101020</v>
      </c>
      <c r="AB308" s="333" t="s">
        <v>354</v>
      </c>
      <c r="AC308" s="333">
        <v>263.32083660000001</v>
      </c>
      <c r="AD308" s="333">
        <v>0</v>
      </c>
      <c r="AE308" s="333"/>
      <c r="AF308" s="333"/>
      <c r="AG308" s="396">
        <v>0.26332083660000005</v>
      </c>
      <c r="AH308" s="396">
        <v>0</v>
      </c>
      <c r="AI308" s="333">
        <f t="shared" si="179"/>
        <v>47017.320836600004</v>
      </c>
      <c r="AJ308" s="333">
        <f t="shared" si="158"/>
        <v>47017.320836600004</v>
      </c>
      <c r="AK308" s="333">
        <f t="shared" si="159"/>
        <v>0</v>
      </c>
      <c r="AL308" s="333"/>
      <c r="AM308" s="333">
        <f t="shared" si="180"/>
        <v>46754</v>
      </c>
      <c r="AN308" s="341">
        <f t="shared" si="181"/>
        <v>263.32083660000001</v>
      </c>
      <c r="AO308" s="341">
        <f t="shared" si="182"/>
        <v>0</v>
      </c>
      <c r="AP308" s="341"/>
      <c r="AQ308" s="341"/>
      <c r="AR308" s="341"/>
      <c r="AS308" s="341">
        <f t="shared" si="183"/>
        <v>0</v>
      </c>
      <c r="AT308" s="341">
        <f t="shared" si="184"/>
        <v>0</v>
      </c>
      <c r="AU308" s="341">
        <f t="shared" si="185"/>
        <v>0</v>
      </c>
    </row>
    <row r="309" spans="1:47" customFormat="1" ht="12.75" customHeight="1">
      <c r="A309" s="329"/>
      <c r="B309" s="1286" t="s">
        <v>449</v>
      </c>
      <c r="C309" s="1287"/>
      <c r="D309" s="1288"/>
      <c r="E309" s="1288"/>
      <c r="F309" s="1289"/>
      <c r="G309" s="661">
        <v>95</v>
      </c>
      <c r="H309" s="399" t="str">
        <f t="shared" si="132"/>
        <v>m</v>
      </c>
      <c r="I309" s="400" t="s">
        <v>279</v>
      </c>
      <c r="J309" s="530" t="s">
        <v>280</v>
      </c>
      <c r="K309" s="531"/>
      <c r="L309" s="403" t="s">
        <v>314</v>
      </c>
      <c r="M309" s="404" t="s">
        <v>450</v>
      </c>
      <c r="N309" s="405">
        <f t="shared" si="178"/>
        <v>23023.945770499999</v>
      </c>
      <c r="O309" s="406">
        <f t="shared" si="178"/>
        <v>0</v>
      </c>
      <c r="P309" s="392" t="s">
        <v>48</v>
      </c>
      <c r="Q309" s="393">
        <f>G309/12</f>
        <v>7.916666666666667</v>
      </c>
      <c r="R309" s="410"/>
      <c r="S309" s="393"/>
      <c r="T309" s="393"/>
      <c r="U309" s="393"/>
      <c r="V309" s="393"/>
      <c r="W309" s="394" t="s">
        <v>614</v>
      </c>
      <c r="X309" s="333">
        <v>361</v>
      </c>
      <c r="Y309" s="333">
        <v>0</v>
      </c>
      <c r="Z309" s="333">
        <v>22895</v>
      </c>
      <c r="AA309" s="395">
        <v>1028850</v>
      </c>
      <c r="AB309" s="333" t="s">
        <v>354</v>
      </c>
      <c r="AC309" s="333">
        <v>128.94577049999998</v>
      </c>
      <c r="AD309" s="333">
        <v>0</v>
      </c>
      <c r="AE309" s="333"/>
      <c r="AF309" s="333"/>
      <c r="AG309" s="396">
        <v>0.1289457705</v>
      </c>
      <c r="AH309" s="396">
        <v>0</v>
      </c>
      <c r="AI309" s="333">
        <f t="shared" si="179"/>
        <v>23023.945770499999</v>
      </c>
      <c r="AJ309" s="333">
        <f t="shared" si="158"/>
        <v>23023.945770499999</v>
      </c>
      <c r="AK309" s="333">
        <f t="shared" si="159"/>
        <v>0</v>
      </c>
      <c r="AL309" s="333"/>
      <c r="AM309" s="333">
        <f t="shared" si="180"/>
        <v>22895</v>
      </c>
      <c r="AN309" s="341">
        <f t="shared" si="181"/>
        <v>128.94577049999998</v>
      </c>
      <c r="AO309" s="341">
        <f t="shared" si="182"/>
        <v>0</v>
      </c>
      <c r="AP309" s="341"/>
      <c r="AQ309" s="341"/>
      <c r="AR309" s="341"/>
      <c r="AS309" s="341">
        <f t="shared" si="183"/>
        <v>0</v>
      </c>
      <c r="AT309" s="341">
        <f t="shared" si="184"/>
        <v>0</v>
      </c>
      <c r="AU309" s="341">
        <f t="shared" si="185"/>
        <v>0</v>
      </c>
    </row>
    <row r="310" spans="1:47" customFormat="1" ht="12.75" customHeight="1">
      <c r="A310" s="329"/>
      <c r="B310" s="1286" t="s">
        <v>451</v>
      </c>
      <c r="C310" s="1287"/>
      <c r="D310" s="1288"/>
      <c r="E310" s="1288"/>
      <c r="F310" s="1289"/>
      <c r="G310" s="661">
        <v>2</v>
      </c>
      <c r="H310" s="399" t="str">
        <f t="shared" si="132"/>
        <v>n</v>
      </c>
      <c r="I310" s="400" t="s">
        <v>279</v>
      </c>
      <c r="J310" s="530" t="s">
        <v>280</v>
      </c>
      <c r="K310" s="531"/>
      <c r="L310" s="403" t="s">
        <v>314</v>
      </c>
      <c r="M310" s="408" t="s">
        <v>450</v>
      </c>
      <c r="N310" s="405">
        <f t="shared" si="178"/>
        <v>7385.5582415999997</v>
      </c>
      <c r="O310" s="406">
        <f t="shared" si="178"/>
        <v>0</v>
      </c>
      <c r="P310" s="392" t="s">
        <v>48</v>
      </c>
      <c r="Q310" s="602">
        <v>2</v>
      </c>
      <c r="R310" s="410"/>
      <c r="S310" s="393"/>
      <c r="T310" s="393"/>
      <c r="U310" s="393"/>
      <c r="V310" s="393"/>
      <c r="W310" s="394" t="s">
        <v>615</v>
      </c>
      <c r="X310" s="333">
        <v>7992</v>
      </c>
      <c r="Y310" s="333">
        <v>0</v>
      </c>
      <c r="Z310" s="333">
        <v>7320</v>
      </c>
      <c r="AA310" s="395">
        <v>479520</v>
      </c>
      <c r="AB310" s="333" t="s">
        <v>354</v>
      </c>
      <c r="AC310" s="333">
        <v>60.098241599999994</v>
      </c>
      <c r="AD310" s="333">
        <v>5.46</v>
      </c>
      <c r="AE310" s="333"/>
      <c r="AF310" s="333"/>
      <c r="AG310" s="396">
        <v>6.0098241599999998E-2</v>
      </c>
      <c r="AH310" s="396">
        <v>0</v>
      </c>
      <c r="AI310" s="333">
        <f t="shared" si="179"/>
        <v>7385.5582415999997</v>
      </c>
      <c r="AJ310" s="333">
        <f t="shared" si="158"/>
        <v>7385.5582415999997</v>
      </c>
      <c r="AK310" s="333">
        <f t="shared" si="159"/>
        <v>0</v>
      </c>
      <c r="AL310" s="333"/>
      <c r="AM310" s="333">
        <f t="shared" si="180"/>
        <v>7320</v>
      </c>
      <c r="AN310" s="341">
        <f t="shared" si="181"/>
        <v>60.098241599999994</v>
      </c>
      <c r="AO310" s="341">
        <f t="shared" si="182"/>
        <v>5.46</v>
      </c>
      <c r="AP310" s="341"/>
      <c r="AQ310" s="341"/>
      <c r="AR310" s="341"/>
      <c r="AS310" s="341">
        <f t="shared" si="183"/>
        <v>0</v>
      </c>
      <c r="AT310" s="341">
        <f t="shared" si="184"/>
        <v>0</v>
      </c>
      <c r="AU310" s="341">
        <f t="shared" si="185"/>
        <v>0</v>
      </c>
    </row>
    <row r="311" spans="1:47" customFormat="1" ht="12.75" hidden="1" customHeight="1" thickBot="1">
      <c r="A311" s="329"/>
      <c r="B311" s="1286" t="s">
        <v>452</v>
      </c>
      <c r="C311" s="1287"/>
      <c r="D311" s="1288"/>
      <c r="E311" s="1288"/>
      <c r="F311" s="1289"/>
      <c r="G311" s="661"/>
      <c r="H311" s="399" t="str">
        <f t="shared" si="132"/>
        <v>n</v>
      </c>
      <c r="I311" s="400" t="s">
        <v>295</v>
      </c>
      <c r="J311" s="530" t="s">
        <v>280</v>
      </c>
      <c r="K311" s="531"/>
      <c r="L311" s="403" t="s">
        <v>314</v>
      </c>
      <c r="M311" s="408"/>
      <c r="N311" s="405">
        <f t="shared" si="178"/>
        <v>0</v>
      </c>
      <c r="O311" s="406">
        <f t="shared" si="178"/>
        <v>0</v>
      </c>
      <c r="P311" s="392">
        <f t="shared" si="140"/>
        <v>0</v>
      </c>
      <c r="Q311" s="393"/>
      <c r="R311" s="410"/>
      <c r="S311" s="393"/>
      <c r="T311" s="393"/>
      <c r="U311" s="393"/>
      <c r="V311" s="393"/>
      <c r="W311" s="394" t="s">
        <v>566</v>
      </c>
      <c r="X311" s="333">
        <v>0</v>
      </c>
      <c r="Y311" s="333">
        <v>0</v>
      </c>
      <c r="Z311" s="333">
        <v>0</v>
      </c>
      <c r="AA311" s="395">
        <v>0</v>
      </c>
      <c r="AB311" s="333" t="s">
        <v>354</v>
      </c>
      <c r="AC311" s="333">
        <v>0</v>
      </c>
      <c r="AD311" s="333">
        <v>0</v>
      </c>
      <c r="AE311" s="333"/>
      <c r="AF311" s="333"/>
      <c r="AG311" s="396">
        <v>0</v>
      </c>
      <c r="AH311" s="396">
        <v>0</v>
      </c>
      <c r="AI311" s="333">
        <f t="shared" si="179"/>
        <v>0</v>
      </c>
      <c r="AJ311" s="333">
        <f t="shared" si="158"/>
        <v>0</v>
      </c>
      <c r="AK311" s="333">
        <f t="shared" si="159"/>
        <v>0</v>
      </c>
      <c r="AL311" s="333"/>
      <c r="AM311" s="333">
        <f t="shared" si="180"/>
        <v>0</v>
      </c>
      <c r="AN311" s="341">
        <f t="shared" si="181"/>
        <v>0</v>
      </c>
      <c r="AO311" s="341">
        <f t="shared" si="182"/>
        <v>0</v>
      </c>
      <c r="AP311" s="341"/>
      <c r="AQ311" s="341"/>
      <c r="AR311" s="341"/>
      <c r="AS311" s="341">
        <f t="shared" si="183"/>
        <v>0</v>
      </c>
      <c r="AT311" s="341">
        <f t="shared" si="184"/>
        <v>0</v>
      </c>
      <c r="AU311" s="341">
        <f t="shared" si="185"/>
        <v>0</v>
      </c>
    </row>
    <row r="312" spans="1:47" customFormat="1" ht="12.75" hidden="1" customHeight="1" thickBot="1">
      <c r="A312" s="329"/>
      <c r="B312" s="1286" t="s">
        <v>452</v>
      </c>
      <c r="C312" s="1287"/>
      <c r="D312" s="1288"/>
      <c r="E312" s="1288"/>
      <c r="F312" s="1289"/>
      <c r="G312" s="661"/>
      <c r="H312" s="399" t="str">
        <f t="shared" si="132"/>
        <v>n</v>
      </c>
      <c r="I312" s="400" t="s">
        <v>295</v>
      </c>
      <c r="J312" s="530" t="s">
        <v>280</v>
      </c>
      <c r="K312" s="531"/>
      <c r="L312" s="403" t="s">
        <v>314</v>
      </c>
      <c r="M312" s="408"/>
      <c r="N312" s="405">
        <f t="shared" si="178"/>
        <v>0</v>
      </c>
      <c r="O312" s="406">
        <f t="shared" si="178"/>
        <v>0</v>
      </c>
      <c r="P312" s="392">
        <f t="shared" si="140"/>
        <v>0</v>
      </c>
      <c r="Q312" s="393"/>
      <c r="R312" s="410"/>
      <c r="S312" s="393"/>
      <c r="T312" s="393"/>
      <c r="U312" s="393"/>
      <c r="V312" s="393"/>
      <c r="W312" s="394" t="s">
        <v>566</v>
      </c>
      <c r="X312" s="333">
        <v>0</v>
      </c>
      <c r="Y312" s="333">
        <v>0</v>
      </c>
      <c r="Z312" s="333">
        <v>0</v>
      </c>
      <c r="AA312" s="395">
        <v>0</v>
      </c>
      <c r="AB312" s="333" t="s">
        <v>354</v>
      </c>
      <c r="AC312" s="333">
        <v>0</v>
      </c>
      <c r="AD312" s="333">
        <v>0</v>
      </c>
      <c r="AE312" s="333"/>
      <c r="AF312" s="333"/>
      <c r="AG312" s="396">
        <v>0</v>
      </c>
      <c r="AH312" s="396">
        <v>0</v>
      </c>
      <c r="AI312" s="333">
        <f t="shared" si="179"/>
        <v>0</v>
      </c>
      <c r="AJ312" s="333">
        <f t="shared" si="158"/>
        <v>0</v>
      </c>
      <c r="AK312" s="333">
        <f t="shared" si="159"/>
        <v>0</v>
      </c>
      <c r="AL312" s="333"/>
      <c r="AM312" s="333">
        <f t="shared" si="180"/>
        <v>0</v>
      </c>
      <c r="AN312" s="341">
        <f t="shared" si="181"/>
        <v>0</v>
      </c>
      <c r="AO312" s="341">
        <f t="shared" si="182"/>
        <v>0</v>
      </c>
      <c r="AP312" s="341"/>
      <c r="AQ312" s="341"/>
      <c r="AR312" s="341"/>
      <c r="AS312" s="341">
        <f t="shared" si="183"/>
        <v>0</v>
      </c>
      <c r="AT312" s="341">
        <f t="shared" si="184"/>
        <v>0</v>
      </c>
      <c r="AU312" s="341">
        <f t="shared" si="185"/>
        <v>0</v>
      </c>
    </row>
    <row r="313" spans="1:47" customFormat="1" ht="12.75" hidden="1" customHeight="1" thickBot="1">
      <c r="A313" s="329"/>
      <c r="B313" s="1290" t="s">
        <v>452</v>
      </c>
      <c r="C313" s="1291"/>
      <c r="D313" s="1292"/>
      <c r="E313" s="1292"/>
      <c r="F313" s="1293"/>
      <c r="G313" s="667"/>
      <c r="H313" s="413" t="str">
        <f t="shared" si="132"/>
        <v>n</v>
      </c>
      <c r="I313" s="414" t="s">
        <v>295</v>
      </c>
      <c r="J313" s="569" t="s">
        <v>280</v>
      </c>
      <c r="K313" s="544"/>
      <c r="L313" s="417" t="s">
        <v>314</v>
      </c>
      <c r="M313" s="418"/>
      <c r="N313" s="419">
        <f t="shared" si="178"/>
        <v>0</v>
      </c>
      <c r="O313" s="420">
        <f t="shared" si="178"/>
        <v>0</v>
      </c>
      <c r="P313" s="392">
        <f t="shared" si="140"/>
        <v>0</v>
      </c>
      <c r="Q313" s="393"/>
      <c r="R313" s="410"/>
      <c r="S313" s="393"/>
      <c r="T313" s="393"/>
      <c r="U313" s="393"/>
      <c r="V313" s="393"/>
      <c r="W313" s="394" t="s">
        <v>566</v>
      </c>
      <c r="X313" s="333">
        <v>0</v>
      </c>
      <c r="Y313" s="333">
        <v>0</v>
      </c>
      <c r="Z313" s="333">
        <v>0</v>
      </c>
      <c r="AA313" s="395">
        <v>0</v>
      </c>
      <c r="AB313" s="333" t="s">
        <v>354</v>
      </c>
      <c r="AC313" s="333">
        <v>0</v>
      </c>
      <c r="AD313" s="333">
        <v>0</v>
      </c>
      <c r="AE313" s="333"/>
      <c r="AF313" s="333"/>
      <c r="AG313" s="396">
        <v>0</v>
      </c>
      <c r="AH313" s="396">
        <v>0</v>
      </c>
      <c r="AI313" s="333">
        <f t="shared" si="179"/>
        <v>0</v>
      </c>
      <c r="AJ313" s="333">
        <f t="shared" si="158"/>
        <v>0</v>
      </c>
      <c r="AK313" s="333">
        <f t="shared" si="159"/>
        <v>0</v>
      </c>
      <c r="AL313" s="333"/>
      <c r="AM313" s="333">
        <f t="shared" si="180"/>
        <v>0</v>
      </c>
      <c r="AN313" s="341">
        <f t="shared" si="181"/>
        <v>0</v>
      </c>
      <c r="AO313" s="341">
        <f t="shared" si="182"/>
        <v>0</v>
      </c>
      <c r="AP313" s="341"/>
      <c r="AQ313" s="341"/>
      <c r="AR313" s="341"/>
      <c r="AS313" s="341">
        <f t="shared" si="183"/>
        <v>0</v>
      </c>
      <c r="AT313" s="341">
        <f t="shared" si="184"/>
        <v>0</v>
      </c>
      <c r="AU313" s="341">
        <f t="shared" si="185"/>
        <v>0</v>
      </c>
    </row>
    <row r="314" spans="1:47" customFormat="1" ht="12.75" customHeight="1">
      <c r="A314" s="329"/>
      <c r="B314" s="705"/>
      <c r="C314" s="705"/>
      <c r="D314" s="421"/>
      <c r="E314" s="425"/>
      <c r="F314" s="457"/>
      <c r="G314" s="749"/>
      <c r="H314" s="815"/>
      <c r="I314" s="329"/>
      <c r="J314" s="424"/>
      <c r="K314" s="426"/>
      <c r="L314" s="518"/>
      <c r="M314" s="329"/>
      <c r="N314" s="331"/>
      <c r="O314" s="331"/>
      <c r="P314" s="392">
        <f t="shared" si="140"/>
        <v>0</v>
      </c>
      <c r="Q314" s="393"/>
      <c r="R314" s="410"/>
      <c r="S314" s="393"/>
      <c r="T314" s="393"/>
      <c r="U314" s="393"/>
      <c r="V314" s="393"/>
      <c r="W314" s="394" t="s">
        <v>566</v>
      </c>
      <c r="X314" s="333"/>
      <c r="Y314" s="333"/>
      <c r="Z314" s="333"/>
      <c r="AA314" s="395"/>
      <c r="AB314" s="333"/>
      <c r="AC314" s="333"/>
      <c r="AD314" s="333"/>
      <c r="AE314" s="333"/>
      <c r="AF314" s="333"/>
      <c r="AG314" s="333"/>
      <c r="AH314" s="333"/>
      <c r="AI314" s="333"/>
      <c r="AJ314" s="333"/>
      <c r="AK314" s="333"/>
      <c r="AL314" s="333"/>
      <c r="AM314" s="333"/>
      <c r="AN314" s="341"/>
      <c r="AO314" s="341"/>
      <c r="AP314" s="341"/>
      <c r="AQ314" s="341"/>
      <c r="AR314" s="341"/>
      <c r="AS314" s="341"/>
      <c r="AT314" s="341"/>
      <c r="AU314" s="341"/>
    </row>
    <row r="315" spans="1:47" customFormat="1" ht="12.75" hidden="1" customHeight="1" thickBot="1">
      <c r="A315" s="329"/>
      <c r="B315" s="650" t="s">
        <v>453</v>
      </c>
      <c r="C315" s="651"/>
      <c r="D315" s="750"/>
      <c r="E315" s="751"/>
      <c r="F315" s="751"/>
      <c r="G315" s="652"/>
      <c r="H315" s="653"/>
      <c r="I315" s="654" t="s">
        <v>250</v>
      </c>
      <c r="J315" s="1227" t="s">
        <v>251</v>
      </c>
      <c r="K315" s="1228"/>
      <c r="L315" s="654" t="s">
        <v>244</v>
      </c>
      <c r="M315" s="655" t="s">
        <v>252</v>
      </c>
      <c r="N315" s="656" t="s">
        <v>253</v>
      </c>
      <c r="O315" s="657" t="s">
        <v>254</v>
      </c>
      <c r="P315" s="392">
        <f t="shared" ref="P315:P378" si="186">AL315</f>
        <v>0</v>
      </c>
      <c r="Q315" s="428"/>
      <c r="R315" s="410"/>
      <c r="S315" s="428"/>
      <c r="T315" s="428"/>
      <c r="U315" s="428"/>
      <c r="V315" s="428"/>
      <c r="W315" s="394" t="s">
        <v>566</v>
      </c>
      <c r="X315" s="333"/>
      <c r="Y315" s="333"/>
      <c r="Z315" s="333"/>
      <c r="AA315" s="395"/>
      <c r="AB315" s="333"/>
      <c r="AC315" s="333"/>
      <c r="AD315" s="333"/>
      <c r="AE315" s="333"/>
      <c r="AF315" s="333"/>
      <c r="AG315" s="333"/>
      <c r="AH315" s="333"/>
      <c r="AI315" s="333"/>
      <c r="AJ315" s="333"/>
      <c r="AK315" s="333"/>
      <c r="AL315" s="333"/>
      <c r="AM315" s="333"/>
      <c r="AN315" s="341"/>
      <c r="AO315" s="341"/>
      <c r="AP315" s="341"/>
      <c r="AQ315" s="341"/>
      <c r="AR315" s="341"/>
      <c r="AS315" s="341"/>
      <c r="AT315" s="341"/>
      <c r="AU315" s="341"/>
    </row>
    <row r="316" spans="1:47" customFormat="1" ht="12.75" hidden="1" customHeight="1" thickBot="1">
      <c r="A316" s="329"/>
      <c r="B316" s="816" t="s">
        <v>245</v>
      </c>
      <c r="C316" s="817"/>
      <c r="D316" s="817"/>
      <c r="E316" s="455"/>
      <c r="F316" s="455"/>
      <c r="G316" s="785" t="s">
        <v>264</v>
      </c>
      <c r="H316" s="524" t="s">
        <v>265</v>
      </c>
      <c r="I316" s="376" t="s">
        <v>266</v>
      </c>
      <c r="J316" s="658" t="s">
        <v>266</v>
      </c>
      <c r="K316" s="375" t="s">
        <v>267</v>
      </c>
      <c r="L316" s="375" t="s">
        <v>266</v>
      </c>
      <c r="M316" s="378"/>
      <c r="N316" s="578"/>
      <c r="O316" s="380"/>
      <c r="P316" s="392">
        <f t="shared" si="186"/>
        <v>0</v>
      </c>
      <c r="Q316" s="393"/>
      <c r="R316" s="410"/>
      <c r="S316" s="393"/>
      <c r="T316" s="393"/>
      <c r="U316" s="393"/>
      <c r="V316" s="393"/>
      <c r="W316" s="394">
        <v>0</v>
      </c>
      <c r="X316" s="333"/>
      <c r="Y316" s="333"/>
      <c r="Z316" s="333"/>
      <c r="AA316" s="395"/>
      <c r="AB316" s="333"/>
      <c r="AC316" s="333"/>
      <c r="AD316" s="333"/>
      <c r="AE316" s="333"/>
      <c r="AF316" s="333"/>
      <c r="AG316" s="333"/>
      <c r="AH316" s="333"/>
      <c r="AI316" s="333"/>
      <c r="AJ316" s="333"/>
      <c r="AK316" s="333"/>
      <c r="AL316" s="333"/>
      <c r="AM316" s="333"/>
      <c r="AN316" s="341"/>
      <c r="AO316" s="341"/>
      <c r="AP316" s="341"/>
      <c r="AQ316" s="341"/>
      <c r="AR316" s="341"/>
      <c r="AS316" s="341"/>
      <c r="AT316" s="341"/>
      <c r="AU316" s="341"/>
    </row>
    <row r="317" spans="1:47" customFormat="1" ht="12.75" hidden="1" customHeight="1" thickBot="1">
      <c r="A317" s="329"/>
      <c r="B317" s="624" t="s">
        <v>454</v>
      </c>
      <c r="C317" s="434"/>
      <c r="D317" s="434"/>
      <c r="E317" s="818"/>
      <c r="F317" s="819"/>
      <c r="G317" s="820"/>
      <c r="H317" s="384" t="s">
        <v>423</v>
      </c>
      <c r="I317" s="821" t="s">
        <v>279</v>
      </c>
      <c r="J317" s="386" t="s">
        <v>280</v>
      </c>
      <c r="K317" s="472"/>
      <c r="L317" s="388" t="s">
        <v>314</v>
      </c>
      <c r="M317" s="389"/>
      <c r="N317" s="539">
        <f t="shared" ref="N317:O319" si="187">AJ317</f>
        <v>0</v>
      </c>
      <c r="O317" s="391">
        <f t="shared" si="187"/>
        <v>0</v>
      </c>
      <c r="P317" s="392">
        <f t="shared" si="186"/>
        <v>0</v>
      </c>
      <c r="Q317" s="393"/>
      <c r="R317" s="410"/>
      <c r="S317" s="393"/>
      <c r="T317" s="393"/>
      <c r="U317" s="393"/>
      <c r="V317" s="393"/>
      <c r="W317" s="394" t="s">
        <v>616</v>
      </c>
      <c r="X317" s="333">
        <v>2095.5590000000002</v>
      </c>
      <c r="Y317" s="333">
        <v>0</v>
      </c>
      <c r="Z317" s="333">
        <v>0</v>
      </c>
      <c r="AA317" s="395">
        <v>0</v>
      </c>
      <c r="AB317" s="333" t="s">
        <v>354</v>
      </c>
      <c r="AC317" s="333">
        <v>0</v>
      </c>
      <c r="AD317" s="333">
        <v>0</v>
      </c>
      <c r="AE317" s="333"/>
      <c r="AF317" s="333"/>
      <c r="AG317" s="396">
        <v>0</v>
      </c>
      <c r="AH317" s="396">
        <v>0</v>
      </c>
      <c r="AI317" s="333">
        <f>Y317+Z317+AC317+AD317</f>
        <v>0</v>
      </c>
      <c r="AJ317" s="333">
        <f t="shared" si="158"/>
        <v>0</v>
      </c>
      <c r="AK317" s="333">
        <f t="shared" si="159"/>
        <v>0</v>
      </c>
      <c r="AL317" s="333"/>
      <c r="AM317" s="333">
        <f t="shared" ref="AM317:AM319" si="188">IF(OR(I317="New",I317="",I317="--Source--"),Y317+Z317,IF(I317="Refurbishment",Y317*(1/3),0))</f>
        <v>0</v>
      </c>
      <c r="AN317" s="341">
        <f t="shared" ref="AN317:AN319" si="189">IF(OR(I317="New",I317="",I317="--Source--"),AC317,IF(I317="Refurbishment",AC317,0))</f>
        <v>0</v>
      </c>
      <c r="AO317" s="341">
        <f t="shared" ref="AO317:AO319" si="190">IF(OR(I317="New",I317="",I317="--Source--"),AD317,IF(I317="Refurbishment",AD317,0))</f>
        <v>0</v>
      </c>
      <c r="AP317" s="341"/>
      <c r="AQ317" s="341"/>
      <c r="AR317" s="341"/>
      <c r="AS317" s="341">
        <f>IF(I317="Reused from onsite",Y317+Z317,IF(I317="Refurbishment",Y317*(2/3),0))</f>
        <v>0</v>
      </c>
      <c r="AT317" s="341">
        <f>IF(I317="Reused from onsite",AC317,IF(I317="Refurbishment",0,0))</f>
        <v>0</v>
      </c>
      <c r="AU317" s="341">
        <f>IF(I317="Reused from onsite",AD317,IF(I317="Refurbishment",0,0))</f>
        <v>0</v>
      </c>
    </row>
    <row r="318" spans="1:47" customFormat="1" ht="12.75" hidden="1" customHeight="1" thickBot="1">
      <c r="A318" s="329"/>
      <c r="B318" s="479" t="s">
        <v>455</v>
      </c>
      <c r="C318" s="480"/>
      <c r="D318" s="480"/>
      <c r="E318" s="822"/>
      <c r="F318" s="823"/>
      <c r="G318" s="824"/>
      <c r="H318" s="399" t="s">
        <v>423</v>
      </c>
      <c r="I318" s="698" t="s">
        <v>279</v>
      </c>
      <c r="J318" s="401" t="s">
        <v>280</v>
      </c>
      <c r="K318" s="531"/>
      <c r="L318" s="403" t="s">
        <v>314</v>
      </c>
      <c r="M318" s="408"/>
      <c r="N318" s="405">
        <f t="shared" si="187"/>
        <v>0</v>
      </c>
      <c r="O318" s="406">
        <f t="shared" si="187"/>
        <v>0</v>
      </c>
      <c r="P318" s="392">
        <f t="shared" si="186"/>
        <v>0</v>
      </c>
      <c r="Q318" s="393"/>
      <c r="R318" s="410"/>
      <c r="S318" s="393"/>
      <c r="T318" s="393"/>
      <c r="U318" s="393"/>
      <c r="V318" s="393"/>
      <c r="W318" s="394" t="s">
        <v>617</v>
      </c>
      <c r="X318" s="333">
        <v>2024.8219999999999</v>
      </c>
      <c r="Y318" s="333">
        <v>0</v>
      </c>
      <c r="Z318" s="333">
        <v>0</v>
      </c>
      <c r="AA318" s="395">
        <v>0</v>
      </c>
      <c r="AB318" s="333" t="s">
        <v>354</v>
      </c>
      <c r="AC318" s="333">
        <v>0</v>
      </c>
      <c r="AD318" s="333">
        <v>0</v>
      </c>
      <c r="AE318" s="333"/>
      <c r="AF318" s="333"/>
      <c r="AG318" s="396">
        <v>0</v>
      </c>
      <c r="AH318" s="396">
        <v>0</v>
      </c>
      <c r="AI318" s="333">
        <f>Y318+Z318+AC318+AD318</f>
        <v>0</v>
      </c>
      <c r="AJ318" s="333">
        <f t="shared" si="158"/>
        <v>0</v>
      </c>
      <c r="AK318" s="333">
        <f t="shared" si="159"/>
        <v>0</v>
      </c>
      <c r="AL318" s="333"/>
      <c r="AM318" s="333">
        <f t="shared" si="188"/>
        <v>0</v>
      </c>
      <c r="AN318" s="341">
        <f t="shared" si="189"/>
        <v>0</v>
      </c>
      <c r="AO318" s="341">
        <f t="shared" si="190"/>
        <v>0</v>
      </c>
      <c r="AP318" s="341"/>
      <c r="AQ318" s="341"/>
      <c r="AR318" s="341"/>
      <c r="AS318" s="341">
        <f>IF(I318="Reused from onsite",Y318+Z318,IF(I318="Refurbishment",Y318*(2/3),0))</f>
        <v>0</v>
      </c>
      <c r="AT318" s="341">
        <f>IF(I318="Reused from onsite",AC318,IF(I318="Refurbishment",0,0))</f>
        <v>0</v>
      </c>
      <c r="AU318" s="341">
        <f>IF(I318="Reused from onsite",AD318,IF(I318="Refurbishment",0,0))</f>
        <v>0</v>
      </c>
    </row>
    <row r="319" spans="1:47" customFormat="1" ht="12.75" hidden="1" customHeight="1" thickBot="1">
      <c r="A319" s="329"/>
      <c r="B319" s="626" t="s">
        <v>456</v>
      </c>
      <c r="C319" s="455"/>
      <c r="D319" s="455"/>
      <c r="E319" s="825"/>
      <c r="F319" s="826"/>
      <c r="G319" s="827"/>
      <c r="H319" s="413" t="s">
        <v>423</v>
      </c>
      <c r="I319" s="511" t="s">
        <v>279</v>
      </c>
      <c r="J319" s="415" t="s">
        <v>280</v>
      </c>
      <c r="K319" s="544"/>
      <c r="L319" s="417" t="s">
        <v>314</v>
      </c>
      <c r="M319" s="418"/>
      <c r="N319" s="419">
        <f t="shared" si="187"/>
        <v>0</v>
      </c>
      <c r="O319" s="420">
        <f t="shared" si="187"/>
        <v>0</v>
      </c>
      <c r="P319" s="392">
        <f t="shared" si="186"/>
        <v>0</v>
      </c>
      <c r="Q319" s="393"/>
      <c r="R319" s="410"/>
      <c r="S319" s="393"/>
      <c r="T319" s="393"/>
      <c r="U319" s="393"/>
      <c r="V319" s="393"/>
      <c r="W319" s="394" t="s">
        <v>618</v>
      </c>
      <c r="X319" s="333">
        <v>2095.5590000000002</v>
      </c>
      <c r="Y319" s="333">
        <v>0</v>
      </c>
      <c r="Z319" s="333">
        <v>0</v>
      </c>
      <c r="AA319" s="395">
        <v>0</v>
      </c>
      <c r="AB319" s="333" t="s">
        <v>354</v>
      </c>
      <c r="AC319" s="333">
        <v>0</v>
      </c>
      <c r="AD319" s="333">
        <v>0</v>
      </c>
      <c r="AE319" s="333"/>
      <c r="AF319" s="333"/>
      <c r="AG319" s="396">
        <v>0</v>
      </c>
      <c r="AH319" s="396">
        <v>0</v>
      </c>
      <c r="AI319" s="333">
        <f>Y319+Z319+AC319+AD319</f>
        <v>0</v>
      </c>
      <c r="AJ319" s="333">
        <f t="shared" si="158"/>
        <v>0</v>
      </c>
      <c r="AK319" s="333">
        <f t="shared" si="159"/>
        <v>0</v>
      </c>
      <c r="AL319" s="333"/>
      <c r="AM319" s="333">
        <f t="shared" si="188"/>
        <v>0</v>
      </c>
      <c r="AN319" s="341">
        <f t="shared" si="189"/>
        <v>0</v>
      </c>
      <c r="AO319" s="341">
        <f t="shared" si="190"/>
        <v>0</v>
      </c>
      <c r="AP319" s="341"/>
      <c r="AQ319" s="341"/>
      <c r="AR319" s="341"/>
      <c r="AS319" s="341">
        <f>IF(I319="Reused from onsite",Y319+Z319,IF(I319="Refurbishment",Y319*(2/3),0))</f>
        <v>0</v>
      </c>
      <c r="AT319" s="341">
        <f>IF(I319="Reused from onsite",AC319,IF(I319="Refurbishment",0,0))</f>
        <v>0</v>
      </c>
      <c r="AU319" s="341">
        <f>IF(I319="Reused from onsite",AD319,IF(I319="Refurbishment",0,0))</f>
        <v>0</v>
      </c>
    </row>
    <row r="320" spans="1:47" customFormat="1" ht="12.75" hidden="1" customHeight="1" thickBot="1">
      <c r="A320" s="329"/>
      <c r="B320" s="334"/>
      <c r="C320" s="334"/>
      <c r="D320" s="334"/>
      <c r="E320" s="677"/>
      <c r="F320" s="679"/>
      <c r="G320" s="679"/>
      <c r="H320" s="755"/>
      <c r="I320" s="329"/>
      <c r="J320" s="424"/>
      <c r="K320" s="426"/>
      <c r="L320" s="518"/>
      <c r="M320" s="329"/>
      <c r="N320" s="331"/>
      <c r="O320" s="331"/>
      <c r="P320" s="392">
        <f t="shared" si="186"/>
        <v>0</v>
      </c>
      <c r="Q320" s="393"/>
      <c r="R320" s="410"/>
      <c r="S320" s="393"/>
      <c r="T320" s="393"/>
      <c r="U320" s="393"/>
      <c r="V320" s="393"/>
      <c r="W320" s="394" t="s">
        <v>566</v>
      </c>
      <c r="X320" s="333"/>
      <c r="Y320" s="333"/>
      <c r="Z320" s="333"/>
      <c r="AA320" s="395"/>
      <c r="AB320" s="333"/>
      <c r="AC320" s="333"/>
      <c r="AD320" s="333"/>
      <c r="AE320" s="333"/>
      <c r="AF320" s="333"/>
      <c r="AG320" s="333"/>
      <c r="AH320" s="333"/>
      <c r="AI320" s="333"/>
      <c r="AJ320" s="333"/>
      <c r="AK320" s="333"/>
      <c r="AL320" s="333"/>
      <c r="AM320" s="333"/>
      <c r="AN320" s="341"/>
      <c r="AO320" s="341"/>
      <c r="AP320" s="341"/>
      <c r="AQ320" s="341"/>
      <c r="AR320" s="341"/>
      <c r="AS320" s="341"/>
      <c r="AT320" s="341"/>
      <c r="AU320" s="341"/>
    </row>
    <row r="321" spans="1:47" customFormat="1" ht="12.75" hidden="1" customHeight="1" thickBot="1">
      <c r="A321" s="329"/>
      <c r="B321" s="828" t="s">
        <v>457</v>
      </c>
      <c r="C321" s="829"/>
      <c r="D321" s="830"/>
      <c r="E321" s="831"/>
      <c r="F321" s="831"/>
      <c r="G321" s="832"/>
      <c r="H321" s="833"/>
      <c r="I321" s="834" t="s">
        <v>250</v>
      </c>
      <c r="J321" s="1227" t="s">
        <v>251</v>
      </c>
      <c r="K321" s="1228"/>
      <c r="L321" s="654" t="s">
        <v>244</v>
      </c>
      <c r="M321" s="655" t="s">
        <v>252</v>
      </c>
      <c r="N321" s="656" t="s">
        <v>253</v>
      </c>
      <c r="O321" s="657" t="s">
        <v>254</v>
      </c>
      <c r="P321" s="392">
        <f t="shared" si="186"/>
        <v>0</v>
      </c>
      <c r="Q321" s="428"/>
      <c r="R321" s="410"/>
      <c r="S321" s="428"/>
      <c r="T321" s="428"/>
      <c r="U321" s="428"/>
      <c r="V321" s="428"/>
      <c r="W321" s="394">
        <v>0</v>
      </c>
      <c r="X321" s="333"/>
      <c r="Y321" s="333"/>
      <c r="Z321" s="333"/>
      <c r="AA321" s="395"/>
      <c r="AB321" s="333"/>
      <c r="AC321" s="333"/>
      <c r="AD321" s="333"/>
      <c r="AE321" s="333"/>
      <c r="AF321" s="333"/>
      <c r="AG321" s="333"/>
      <c r="AH321" s="333"/>
      <c r="AI321" s="333"/>
      <c r="AJ321" s="333"/>
      <c r="AK321" s="333"/>
      <c r="AL321" s="333"/>
      <c r="AM321" s="333"/>
      <c r="AN321" s="341"/>
      <c r="AO321" s="341"/>
      <c r="AP321" s="341"/>
      <c r="AQ321" s="341"/>
      <c r="AR321" s="341"/>
      <c r="AS321" s="341"/>
      <c r="AT321" s="341"/>
      <c r="AU321" s="341"/>
    </row>
    <row r="322" spans="1:47" customFormat="1" ht="12.75" hidden="1" customHeight="1" thickBot="1">
      <c r="A322" s="329"/>
      <c r="B322" s="429" t="s">
        <v>245</v>
      </c>
      <c r="C322" s="430"/>
      <c r="D322" s="430"/>
      <c r="E322" s="431"/>
      <c r="F322" s="431"/>
      <c r="G322" s="376" t="s">
        <v>264</v>
      </c>
      <c r="H322" s="467" t="s">
        <v>265</v>
      </c>
      <c r="I322" s="376" t="s">
        <v>266</v>
      </c>
      <c r="J322" s="433" t="s">
        <v>266</v>
      </c>
      <c r="K322" s="376" t="s">
        <v>267</v>
      </c>
      <c r="L322" s="376" t="s">
        <v>266</v>
      </c>
      <c r="M322" s="378"/>
      <c r="N322" s="578"/>
      <c r="O322" s="380"/>
      <c r="P322" s="392">
        <f t="shared" si="186"/>
        <v>0</v>
      </c>
      <c r="Q322" s="393"/>
      <c r="R322" s="410"/>
      <c r="S322" s="393"/>
      <c r="T322" s="393"/>
      <c r="U322" s="393"/>
      <c r="V322" s="393"/>
      <c r="W322" s="394">
        <v>0</v>
      </c>
      <c r="X322" s="333"/>
      <c r="Y322" s="333"/>
      <c r="Z322" s="333"/>
      <c r="AA322" s="395"/>
      <c r="AB322" s="333"/>
      <c r="AC322" s="333"/>
      <c r="AD322" s="333"/>
      <c r="AE322" s="333"/>
      <c r="AF322" s="333"/>
      <c r="AG322" s="333"/>
      <c r="AH322" s="333"/>
      <c r="AI322" s="333"/>
      <c r="AJ322" s="333"/>
      <c r="AK322" s="333"/>
      <c r="AL322" s="333"/>
      <c r="AM322" s="333"/>
      <c r="AN322" s="341"/>
      <c r="AO322" s="341"/>
      <c r="AP322" s="341"/>
      <c r="AQ322" s="341"/>
      <c r="AR322" s="341"/>
      <c r="AS322" s="341"/>
      <c r="AT322" s="341"/>
      <c r="AU322" s="341"/>
    </row>
    <row r="323" spans="1:47" customFormat="1" ht="12.75" hidden="1" customHeight="1" thickBot="1">
      <c r="A323" s="329"/>
      <c r="B323" s="835" t="s">
        <v>458</v>
      </c>
      <c r="C323" s="836"/>
      <c r="D323" s="837"/>
      <c r="E323" s="677"/>
      <c r="F323" s="679"/>
      <c r="G323" s="838"/>
      <c r="H323" s="839"/>
      <c r="I323" s="435"/>
      <c r="J323" s="840"/>
      <c r="K323" s="841"/>
      <c r="L323" s="790"/>
      <c r="M323" s="435"/>
      <c r="N323" s="379"/>
      <c r="O323" s="436"/>
      <c r="P323" s="392">
        <f t="shared" si="186"/>
        <v>0</v>
      </c>
      <c r="Q323" s="393"/>
      <c r="R323" s="410"/>
      <c r="S323" s="393"/>
      <c r="T323" s="393"/>
      <c r="U323" s="393"/>
      <c r="V323" s="393"/>
      <c r="W323" s="394" t="s">
        <v>566</v>
      </c>
      <c r="X323" s="333"/>
      <c r="Y323" s="333"/>
      <c r="Z323" s="333"/>
      <c r="AA323" s="395"/>
      <c r="AB323" s="333"/>
      <c r="AC323" s="333"/>
      <c r="AD323" s="333"/>
      <c r="AE323" s="333"/>
      <c r="AF323" s="333"/>
      <c r="AG323" s="333"/>
      <c r="AH323" s="333"/>
      <c r="AI323" s="333"/>
      <c r="AJ323" s="333"/>
      <c r="AK323" s="333"/>
      <c r="AL323" s="333"/>
      <c r="AM323" s="333"/>
      <c r="AN323" s="341"/>
      <c r="AO323" s="341"/>
      <c r="AP323" s="341"/>
      <c r="AQ323" s="341"/>
      <c r="AR323" s="341"/>
      <c r="AS323" s="341"/>
      <c r="AT323" s="341"/>
      <c r="AU323" s="341"/>
    </row>
    <row r="324" spans="1:47" customFormat="1" ht="12.75" hidden="1" customHeight="1" thickBot="1">
      <c r="A324" s="329"/>
      <c r="B324" s="1268" t="s">
        <v>313</v>
      </c>
      <c r="C324" s="1269"/>
      <c r="D324" s="1216"/>
      <c r="E324" s="1216"/>
      <c r="F324" s="1307"/>
      <c r="G324" s="842"/>
      <c r="H324" s="384" t="str">
        <f t="shared" ref="H324:H351" si="191">IF(ISERROR(VLOOKUP($W324,__All_for_scope,2,FALSE)),"",VLOOKUP($W324,__All_for_scope,2,FALSE))</f>
        <v>m3</v>
      </c>
      <c r="I324" s="821" t="s">
        <v>279</v>
      </c>
      <c r="J324" s="386" t="s">
        <v>280</v>
      </c>
      <c r="K324" s="472"/>
      <c r="L324" s="388" t="s">
        <v>314</v>
      </c>
      <c r="M324" s="389"/>
      <c r="N324" s="539">
        <f t="shared" ref="N324:O330" si="192">AJ324</f>
        <v>0</v>
      </c>
      <c r="O324" s="391">
        <f t="shared" si="192"/>
        <v>0</v>
      </c>
      <c r="P324" s="392">
        <f t="shared" si="186"/>
        <v>0</v>
      </c>
      <c r="Q324" s="393"/>
      <c r="R324" s="410"/>
      <c r="S324" s="393"/>
      <c r="T324" s="393"/>
      <c r="U324" s="393"/>
      <c r="V324" s="393"/>
      <c r="W324" s="394" t="s">
        <v>565</v>
      </c>
      <c r="X324" s="333">
        <v>0</v>
      </c>
      <c r="Y324" s="333">
        <v>0</v>
      </c>
      <c r="Z324" s="333">
        <v>0</v>
      </c>
      <c r="AA324" s="395">
        <v>0</v>
      </c>
      <c r="AB324" s="333" t="s">
        <v>354</v>
      </c>
      <c r="AC324" s="333">
        <v>0</v>
      </c>
      <c r="AD324" s="333">
        <v>0</v>
      </c>
      <c r="AE324" s="333"/>
      <c r="AF324" s="333"/>
      <c r="AG324" s="396">
        <v>0</v>
      </c>
      <c r="AH324" s="396">
        <v>0</v>
      </c>
      <c r="AI324" s="333">
        <f t="shared" ref="AI324:AI330" si="193">Y324+Z324+AC324+AD324</f>
        <v>0</v>
      </c>
      <c r="AJ324" s="333">
        <f t="shared" si="158"/>
        <v>0</v>
      </c>
      <c r="AK324" s="333">
        <f t="shared" si="159"/>
        <v>0</v>
      </c>
      <c r="AL324" s="333"/>
      <c r="AM324" s="333">
        <f t="shared" ref="AM324:AM341" si="194">IF(OR(I324="New",I324="",I324="--Source--"),Y324+Z324,IF(I324="Refurbishment",Y324*(1/3),0))</f>
        <v>0</v>
      </c>
      <c r="AN324" s="341">
        <f t="shared" ref="AN324:AN341" si="195">IF(OR(I324="New",I324="",I324="--Source--"),AC324,IF(I324="Refurbishment",AC324,0))</f>
        <v>0</v>
      </c>
      <c r="AO324" s="341">
        <f t="shared" ref="AO324:AO341" si="196">IF(OR(I324="New",I324="",I324="--Source--"),AD324,IF(I324="Refurbishment",AD324,0))</f>
        <v>0</v>
      </c>
      <c r="AP324" s="341"/>
      <c r="AQ324" s="341"/>
      <c r="AR324" s="341"/>
      <c r="AS324" s="341">
        <f t="shared" ref="AS324:AS330" si="197">IF(I324="Reused from onsite",Y324+Z324,IF(I324="Refurbishment",Y324*(2/3),0))</f>
        <v>0</v>
      </c>
      <c r="AT324" s="341">
        <f t="shared" ref="AT324:AT330" si="198">IF(I324="Reused from onsite",AC324,IF(I324="Refurbishment",0,0))</f>
        <v>0</v>
      </c>
      <c r="AU324" s="341">
        <f t="shared" ref="AU324:AU330" si="199">IF(I324="Reused from onsite",AD324,IF(I324="Refurbishment",0,0))</f>
        <v>0</v>
      </c>
    </row>
    <row r="325" spans="1:47" customFormat="1" ht="12.75" hidden="1" customHeight="1" thickBot="1">
      <c r="A325" s="329"/>
      <c r="B325" s="1173" t="s">
        <v>313</v>
      </c>
      <c r="C325" s="1259"/>
      <c r="D325" s="1174"/>
      <c r="E325" s="1174"/>
      <c r="F325" s="1308"/>
      <c r="G325" s="843"/>
      <c r="H325" s="399" t="str">
        <f t="shared" si="191"/>
        <v>m3</v>
      </c>
      <c r="I325" s="698" t="s">
        <v>279</v>
      </c>
      <c r="J325" s="401" t="s">
        <v>280</v>
      </c>
      <c r="K325" s="477"/>
      <c r="L325" s="403" t="s">
        <v>314</v>
      </c>
      <c r="M325" s="408"/>
      <c r="N325" s="405">
        <f t="shared" si="192"/>
        <v>0</v>
      </c>
      <c r="O325" s="406">
        <f t="shared" si="192"/>
        <v>0</v>
      </c>
      <c r="P325" s="392">
        <f t="shared" si="186"/>
        <v>0</v>
      </c>
      <c r="Q325" s="393"/>
      <c r="R325" s="410"/>
      <c r="S325" s="393"/>
      <c r="T325" s="393"/>
      <c r="U325" s="393"/>
      <c r="V325" s="393"/>
      <c r="W325" s="394" t="s">
        <v>565</v>
      </c>
      <c r="X325" s="333">
        <v>0</v>
      </c>
      <c r="Y325" s="333">
        <v>0</v>
      </c>
      <c r="Z325" s="333">
        <v>0</v>
      </c>
      <c r="AA325" s="395">
        <v>0</v>
      </c>
      <c r="AB325" s="333" t="s">
        <v>354</v>
      </c>
      <c r="AC325" s="333">
        <v>0</v>
      </c>
      <c r="AD325" s="333">
        <v>0</v>
      </c>
      <c r="AE325" s="333"/>
      <c r="AF325" s="333"/>
      <c r="AG325" s="396">
        <v>0</v>
      </c>
      <c r="AH325" s="396">
        <v>0</v>
      </c>
      <c r="AI325" s="333">
        <f t="shared" si="193"/>
        <v>0</v>
      </c>
      <c r="AJ325" s="333">
        <f t="shared" si="158"/>
        <v>0</v>
      </c>
      <c r="AK325" s="333">
        <f t="shared" si="159"/>
        <v>0</v>
      </c>
      <c r="AL325" s="333"/>
      <c r="AM325" s="333">
        <f t="shared" si="194"/>
        <v>0</v>
      </c>
      <c r="AN325" s="341">
        <f t="shared" si="195"/>
        <v>0</v>
      </c>
      <c r="AO325" s="341">
        <f t="shared" si="196"/>
        <v>0</v>
      </c>
      <c r="AP325" s="341"/>
      <c r="AQ325" s="341"/>
      <c r="AR325" s="341"/>
      <c r="AS325" s="341">
        <f t="shared" si="197"/>
        <v>0</v>
      </c>
      <c r="AT325" s="341">
        <f t="shared" si="198"/>
        <v>0</v>
      </c>
      <c r="AU325" s="341">
        <f t="shared" si="199"/>
        <v>0</v>
      </c>
    </row>
    <row r="326" spans="1:47" customFormat="1" ht="12.75" hidden="1" customHeight="1" thickBot="1">
      <c r="A326" s="329"/>
      <c r="B326" s="1173" t="s">
        <v>313</v>
      </c>
      <c r="C326" s="1259"/>
      <c r="D326" s="1174"/>
      <c r="E326" s="1174"/>
      <c r="F326" s="1308"/>
      <c r="G326" s="843"/>
      <c r="H326" s="399" t="str">
        <f t="shared" si="191"/>
        <v>m3</v>
      </c>
      <c r="I326" s="698" t="s">
        <v>279</v>
      </c>
      <c r="J326" s="401" t="s">
        <v>280</v>
      </c>
      <c r="K326" s="531"/>
      <c r="L326" s="403" t="s">
        <v>314</v>
      </c>
      <c r="M326" s="408"/>
      <c r="N326" s="405">
        <f t="shared" si="192"/>
        <v>0</v>
      </c>
      <c r="O326" s="406">
        <f t="shared" si="192"/>
        <v>0</v>
      </c>
      <c r="P326" s="392">
        <f t="shared" si="186"/>
        <v>0</v>
      </c>
      <c r="Q326" s="393"/>
      <c r="R326" s="410"/>
      <c r="S326" s="393"/>
      <c r="T326" s="393"/>
      <c r="U326" s="393"/>
      <c r="V326" s="393"/>
      <c r="W326" s="394" t="s">
        <v>565</v>
      </c>
      <c r="X326" s="333">
        <v>0</v>
      </c>
      <c r="Y326" s="333">
        <v>0</v>
      </c>
      <c r="Z326" s="333">
        <v>0</v>
      </c>
      <c r="AA326" s="395">
        <v>0</v>
      </c>
      <c r="AB326" s="333" t="s">
        <v>354</v>
      </c>
      <c r="AC326" s="333">
        <v>0</v>
      </c>
      <c r="AD326" s="333">
        <v>0</v>
      </c>
      <c r="AE326" s="333"/>
      <c r="AF326" s="333"/>
      <c r="AG326" s="396">
        <v>0</v>
      </c>
      <c r="AH326" s="396">
        <v>0</v>
      </c>
      <c r="AI326" s="333">
        <f t="shared" si="193"/>
        <v>0</v>
      </c>
      <c r="AJ326" s="333">
        <f t="shared" si="158"/>
        <v>0</v>
      </c>
      <c r="AK326" s="333">
        <f t="shared" si="159"/>
        <v>0</v>
      </c>
      <c r="AL326" s="333"/>
      <c r="AM326" s="333">
        <f t="shared" si="194"/>
        <v>0</v>
      </c>
      <c r="AN326" s="341">
        <f t="shared" si="195"/>
        <v>0</v>
      </c>
      <c r="AO326" s="341">
        <f t="shared" si="196"/>
        <v>0</v>
      </c>
      <c r="AP326" s="341"/>
      <c r="AQ326" s="341"/>
      <c r="AR326" s="341"/>
      <c r="AS326" s="341">
        <f t="shared" si="197"/>
        <v>0</v>
      </c>
      <c r="AT326" s="341">
        <f t="shared" si="198"/>
        <v>0</v>
      </c>
      <c r="AU326" s="341">
        <f t="shared" si="199"/>
        <v>0</v>
      </c>
    </row>
    <row r="327" spans="1:47" customFormat="1" ht="12.75" hidden="1" customHeight="1" thickBot="1">
      <c r="A327" s="329"/>
      <c r="B327" s="1177" t="s">
        <v>313</v>
      </c>
      <c r="C327" s="1280"/>
      <c r="D327" s="1178"/>
      <c r="E327" s="1178"/>
      <c r="F327" s="1309"/>
      <c r="G327" s="843"/>
      <c r="H327" s="399" t="str">
        <f t="shared" si="191"/>
        <v>m3</v>
      </c>
      <c r="I327" s="698" t="s">
        <v>279</v>
      </c>
      <c r="J327" s="401" t="s">
        <v>280</v>
      </c>
      <c r="K327" s="531"/>
      <c r="L327" s="403" t="s">
        <v>314</v>
      </c>
      <c r="M327" s="408"/>
      <c r="N327" s="405">
        <f t="shared" si="192"/>
        <v>0</v>
      </c>
      <c r="O327" s="406">
        <f t="shared" si="192"/>
        <v>0</v>
      </c>
      <c r="P327" s="392">
        <f t="shared" si="186"/>
        <v>0</v>
      </c>
      <c r="Q327" s="393"/>
      <c r="R327" s="410"/>
      <c r="S327" s="393"/>
      <c r="T327" s="393"/>
      <c r="U327" s="393"/>
      <c r="V327" s="393"/>
      <c r="W327" s="394" t="s">
        <v>565</v>
      </c>
      <c r="X327" s="333">
        <v>0</v>
      </c>
      <c r="Y327" s="333">
        <v>0</v>
      </c>
      <c r="Z327" s="333">
        <v>0</v>
      </c>
      <c r="AA327" s="395">
        <v>0</v>
      </c>
      <c r="AB327" s="333" t="s">
        <v>354</v>
      </c>
      <c r="AC327" s="333">
        <v>0</v>
      </c>
      <c r="AD327" s="333">
        <v>0</v>
      </c>
      <c r="AE327" s="333"/>
      <c r="AF327" s="333"/>
      <c r="AG327" s="396">
        <v>0</v>
      </c>
      <c r="AH327" s="396">
        <v>0</v>
      </c>
      <c r="AI327" s="333">
        <f t="shared" si="193"/>
        <v>0</v>
      </c>
      <c r="AJ327" s="333">
        <f t="shared" si="158"/>
        <v>0</v>
      </c>
      <c r="AK327" s="333">
        <f t="shared" si="159"/>
        <v>0</v>
      </c>
      <c r="AL327" s="333"/>
      <c r="AM327" s="333">
        <f t="shared" si="194"/>
        <v>0</v>
      </c>
      <c r="AN327" s="341">
        <f t="shared" si="195"/>
        <v>0</v>
      </c>
      <c r="AO327" s="341">
        <f t="shared" si="196"/>
        <v>0</v>
      </c>
      <c r="AP327" s="341"/>
      <c r="AQ327" s="341"/>
      <c r="AR327" s="341"/>
      <c r="AS327" s="341">
        <f t="shared" si="197"/>
        <v>0</v>
      </c>
      <c r="AT327" s="341">
        <f t="shared" si="198"/>
        <v>0</v>
      </c>
      <c r="AU327" s="341">
        <f t="shared" si="199"/>
        <v>0</v>
      </c>
    </row>
    <row r="328" spans="1:47" customFormat="1" ht="12.75" hidden="1" customHeight="1" thickBot="1">
      <c r="A328" s="329"/>
      <c r="B328" s="1310" t="s">
        <v>312</v>
      </c>
      <c r="C328" s="1311"/>
      <c r="D328" s="1311"/>
      <c r="E328" s="1311"/>
      <c r="F328" s="1312"/>
      <c r="G328" s="748"/>
      <c r="H328" s="399" t="str">
        <f t="shared" si="191"/>
        <v>t</v>
      </c>
      <c r="I328" s="844" t="s">
        <v>279</v>
      </c>
      <c r="J328" s="401" t="s">
        <v>280</v>
      </c>
      <c r="K328" s="531"/>
      <c r="L328" s="403" t="s">
        <v>314</v>
      </c>
      <c r="M328" s="408"/>
      <c r="N328" s="405">
        <f t="shared" si="192"/>
        <v>0</v>
      </c>
      <c r="O328" s="406">
        <f t="shared" si="192"/>
        <v>0</v>
      </c>
      <c r="P328" s="392">
        <f t="shared" si="186"/>
        <v>0</v>
      </c>
      <c r="Q328" s="393"/>
      <c r="R328" s="410"/>
      <c r="S328" s="393"/>
      <c r="T328" s="393"/>
      <c r="U328" s="393"/>
      <c r="V328" s="393"/>
      <c r="W328" s="394" t="s">
        <v>564</v>
      </c>
      <c r="X328" s="333">
        <v>1000</v>
      </c>
      <c r="Y328" s="333">
        <v>0</v>
      </c>
      <c r="Z328" s="333">
        <v>0</v>
      </c>
      <c r="AA328" s="395">
        <v>0</v>
      </c>
      <c r="AB328" s="333" t="s">
        <v>354</v>
      </c>
      <c r="AC328" s="333">
        <v>0</v>
      </c>
      <c r="AD328" s="333">
        <v>0</v>
      </c>
      <c r="AE328" s="333"/>
      <c r="AF328" s="333"/>
      <c r="AG328" s="396">
        <v>0</v>
      </c>
      <c r="AH328" s="396">
        <v>0</v>
      </c>
      <c r="AI328" s="333">
        <f t="shared" si="193"/>
        <v>0</v>
      </c>
      <c r="AJ328" s="333">
        <f t="shared" si="158"/>
        <v>0</v>
      </c>
      <c r="AK328" s="333">
        <f t="shared" si="159"/>
        <v>0</v>
      </c>
      <c r="AL328" s="333"/>
      <c r="AM328" s="333">
        <f t="shared" si="194"/>
        <v>0</v>
      </c>
      <c r="AN328" s="341">
        <f t="shared" si="195"/>
        <v>0</v>
      </c>
      <c r="AO328" s="341">
        <f t="shared" si="196"/>
        <v>0</v>
      </c>
      <c r="AP328" s="341"/>
      <c r="AQ328" s="341"/>
      <c r="AR328" s="341"/>
      <c r="AS328" s="341">
        <f t="shared" si="197"/>
        <v>0</v>
      </c>
      <c r="AT328" s="341">
        <f t="shared" si="198"/>
        <v>0</v>
      </c>
      <c r="AU328" s="341">
        <f t="shared" si="199"/>
        <v>0</v>
      </c>
    </row>
    <row r="329" spans="1:47" customFormat="1" ht="12.75" hidden="1" customHeight="1" thickBot="1">
      <c r="A329" s="329"/>
      <c r="B329" s="479" t="s">
        <v>459</v>
      </c>
      <c r="C329" s="480"/>
      <c r="D329" s="480"/>
      <c r="E329" s="845"/>
      <c r="F329" s="823"/>
      <c r="G329" s="748"/>
      <c r="H329" s="399" t="s">
        <v>299</v>
      </c>
      <c r="I329" s="844" t="s">
        <v>279</v>
      </c>
      <c r="J329" s="401" t="s">
        <v>280</v>
      </c>
      <c r="K329" s="477"/>
      <c r="L329" s="403" t="s">
        <v>314</v>
      </c>
      <c r="M329" s="408"/>
      <c r="N329" s="405">
        <f t="shared" si="192"/>
        <v>0</v>
      </c>
      <c r="O329" s="406">
        <f t="shared" si="192"/>
        <v>0</v>
      </c>
      <c r="P329" s="392">
        <f t="shared" si="186"/>
        <v>0</v>
      </c>
      <c r="Q329" s="393"/>
      <c r="R329" s="410"/>
      <c r="S329" s="393"/>
      <c r="T329" s="393"/>
      <c r="U329" s="393"/>
      <c r="V329" s="393"/>
      <c r="W329" s="394" t="s">
        <v>619</v>
      </c>
      <c r="X329" s="333">
        <v>1</v>
      </c>
      <c r="Y329" s="333">
        <v>0</v>
      </c>
      <c r="Z329" s="333">
        <v>0</v>
      </c>
      <c r="AA329" s="395">
        <v>0</v>
      </c>
      <c r="AB329" s="333" t="s">
        <v>354</v>
      </c>
      <c r="AC329" s="333">
        <v>0</v>
      </c>
      <c r="AD329" s="333">
        <v>0</v>
      </c>
      <c r="AE329" s="333"/>
      <c r="AF329" s="333"/>
      <c r="AG329" s="396">
        <v>0</v>
      </c>
      <c r="AH329" s="396">
        <v>0</v>
      </c>
      <c r="AI329" s="333">
        <f t="shared" si="193"/>
        <v>0</v>
      </c>
      <c r="AJ329" s="333">
        <f t="shared" si="158"/>
        <v>0</v>
      </c>
      <c r="AK329" s="333">
        <f t="shared" si="159"/>
        <v>0</v>
      </c>
      <c r="AL329" s="333"/>
      <c r="AM329" s="333">
        <f t="shared" si="194"/>
        <v>0</v>
      </c>
      <c r="AN329" s="341">
        <f t="shared" si="195"/>
        <v>0</v>
      </c>
      <c r="AO329" s="341">
        <f t="shared" si="196"/>
        <v>0</v>
      </c>
      <c r="AP329" s="341"/>
      <c r="AQ329" s="341"/>
      <c r="AR329" s="341"/>
      <c r="AS329" s="341">
        <f t="shared" si="197"/>
        <v>0</v>
      </c>
      <c r="AT329" s="341">
        <f t="shared" si="198"/>
        <v>0</v>
      </c>
      <c r="AU329" s="341">
        <f t="shared" si="199"/>
        <v>0</v>
      </c>
    </row>
    <row r="330" spans="1:47" customFormat="1" ht="12.75" hidden="1" customHeight="1" thickBot="1">
      <c r="A330" s="329"/>
      <c r="B330" s="846" t="s">
        <v>460</v>
      </c>
      <c r="C330" s="847"/>
      <c r="D330" s="847"/>
      <c r="E330" s="848"/>
      <c r="F330" s="849"/>
      <c r="G330" s="739"/>
      <c r="H330" s="413" t="s">
        <v>381</v>
      </c>
      <c r="I330" s="850" t="s">
        <v>279</v>
      </c>
      <c r="J330" s="415" t="s">
        <v>280</v>
      </c>
      <c r="K330" s="592"/>
      <c r="L330" s="417" t="s">
        <v>314</v>
      </c>
      <c r="M330" s="418"/>
      <c r="N330" s="419">
        <f t="shared" si="192"/>
        <v>0</v>
      </c>
      <c r="O330" s="420">
        <f t="shared" si="192"/>
        <v>0</v>
      </c>
      <c r="P330" s="392">
        <f t="shared" si="186"/>
        <v>0</v>
      </c>
      <c r="Q330" s="393"/>
      <c r="R330" s="410"/>
      <c r="S330" s="393"/>
      <c r="T330" s="393"/>
      <c r="U330" s="393"/>
      <c r="V330" s="393"/>
      <c r="W330" s="394" t="s">
        <v>620</v>
      </c>
      <c r="X330" s="333">
        <v>4569.1400000000003</v>
      </c>
      <c r="Y330" s="333">
        <v>0</v>
      </c>
      <c r="Z330" s="333">
        <v>0</v>
      </c>
      <c r="AA330" s="395">
        <v>0</v>
      </c>
      <c r="AB330" s="333" t="s">
        <v>354</v>
      </c>
      <c r="AC330" s="333">
        <v>0</v>
      </c>
      <c r="AD330" s="333">
        <v>0</v>
      </c>
      <c r="AE330" s="333"/>
      <c r="AF330" s="333"/>
      <c r="AG330" s="396">
        <v>0</v>
      </c>
      <c r="AH330" s="396">
        <v>0</v>
      </c>
      <c r="AI330" s="333">
        <f t="shared" si="193"/>
        <v>0</v>
      </c>
      <c r="AJ330" s="333">
        <f t="shared" si="158"/>
        <v>0</v>
      </c>
      <c r="AK330" s="333">
        <f t="shared" si="159"/>
        <v>0</v>
      </c>
      <c r="AL330" s="333"/>
      <c r="AM330" s="333">
        <f t="shared" si="194"/>
        <v>0</v>
      </c>
      <c r="AN330" s="341">
        <f t="shared" si="195"/>
        <v>0</v>
      </c>
      <c r="AO330" s="341">
        <f t="shared" si="196"/>
        <v>0</v>
      </c>
      <c r="AP330" s="341"/>
      <c r="AQ330" s="341"/>
      <c r="AR330" s="341"/>
      <c r="AS330" s="341">
        <f t="shared" si="197"/>
        <v>0</v>
      </c>
      <c r="AT330" s="341">
        <f t="shared" si="198"/>
        <v>0</v>
      </c>
      <c r="AU330" s="341">
        <f t="shared" si="199"/>
        <v>0</v>
      </c>
    </row>
    <row r="331" spans="1:47" customFormat="1" ht="12.75" hidden="1" customHeight="1" thickBot="1">
      <c r="A331" s="329"/>
      <c r="B331" s="851" t="s">
        <v>461</v>
      </c>
      <c r="C331" s="852"/>
      <c r="D331" s="431"/>
      <c r="E331" s="853"/>
      <c r="F331" s="854"/>
      <c r="G331" s="838"/>
      <c r="H331" s="855"/>
      <c r="I331" s="855"/>
      <c r="J331" s="840"/>
      <c r="K331" s="841"/>
      <c r="L331" s="790"/>
      <c r="M331" s="435"/>
      <c r="N331" s="456"/>
      <c r="O331" s="601"/>
      <c r="P331" s="392">
        <f t="shared" si="186"/>
        <v>0</v>
      </c>
      <c r="Q331" s="393"/>
      <c r="R331" s="410"/>
      <c r="S331" s="393"/>
      <c r="T331" s="393"/>
      <c r="U331" s="393"/>
      <c r="V331" s="393"/>
      <c r="W331" s="394" t="s">
        <v>566</v>
      </c>
      <c r="X331" s="333"/>
      <c r="Y331" s="333"/>
      <c r="Z331" s="333"/>
      <c r="AA331" s="395"/>
      <c r="AB331" s="333"/>
      <c r="AC331" s="333"/>
      <c r="AD331" s="333"/>
      <c r="AE331" s="333"/>
      <c r="AF331" s="333"/>
      <c r="AG331" s="396"/>
      <c r="AH331" s="396"/>
      <c r="AI331" s="333"/>
      <c r="AJ331" s="333"/>
      <c r="AK331" s="333"/>
      <c r="AL331" s="333"/>
      <c r="AM331" s="333">
        <f t="shared" si="194"/>
        <v>0</v>
      </c>
      <c r="AN331" s="341">
        <f t="shared" si="195"/>
        <v>0</v>
      </c>
      <c r="AO331" s="341">
        <f t="shared" si="196"/>
        <v>0</v>
      </c>
      <c r="AP331" s="341"/>
      <c r="AQ331" s="341"/>
      <c r="AR331" s="341"/>
      <c r="AS331" s="341"/>
      <c r="AT331" s="341"/>
      <c r="AU331" s="341"/>
    </row>
    <row r="332" spans="1:47" customFormat="1" ht="12.75" hidden="1" customHeight="1" thickBot="1">
      <c r="A332" s="329"/>
      <c r="B332" s="1313" t="s">
        <v>462</v>
      </c>
      <c r="C332" s="1314"/>
      <c r="D332" s="1314"/>
      <c r="E332" s="1314"/>
      <c r="F332" s="1315"/>
      <c r="G332" s="747"/>
      <c r="H332" s="384" t="str">
        <f t="shared" si="191"/>
        <v>m2</v>
      </c>
      <c r="I332" s="500" t="s">
        <v>279</v>
      </c>
      <c r="J332" s="386" t="s">
        <v>280</v>
      </c>
      <c r="K332" s="472"/>
      <c r="L332" s="388" t="s">
        <v>314</v>
      </c>
      <c r="M332" s="389"/>
      <c r="N332" s="539">
        <f t="shared" ref="N332:O333" si="200">AJ332</f>
        <v>0</v>
      </c>
      <c r="O332" s="774">
        <f t="shared" si="200"/>
        <v>0</v>
      </c>
      <c r="P332" s="392">
        <f t="shared" si="186"/>
        <v>0</v>
      </c>
      <c r="Q332" s="768"/>
      <c r="R332" s="410"/>
      <c r="S332" s="768"/>
      <c r="T332" s="768"/>
      <c r="U332" s="768"/>
      <c r="V332" s="768"/>
      <c r="W332" s="394" t="s">
        <v>621</v>
      </c>
      <c r="X332" s="333">
        <f t="shared" ref="X332:X341" si="201">IF(ISERROR(VLOOKUP($W332,__All_for_scope,3,FALSE)),"",VLOOKUP($W332,__All_for_scope,3,FALSE))</f>
        <v>3904.24</v>
      </c>
      <c r="Y332" s="333">
        <f t="shared" ref="Y332:Y341" si="202">G332*IF(ISERROR(VLOOKUP(W332,__All_for_scope,4,FALSE)),"",VLOOKUP(W332,__All_for_scope,4,FALSE))</f>
        <v>0</v>
      </c>
      <c r="Z332" s="333">
        <f t="shared" ref="Z332:Z341" si="203">G332*IF(ISERROR(VLOOKUP(W332,__All_for_scope,5,FALSE)),"",VLOOKUP(W332,__All_for_scope,5,FALSE))</f>
        <v>0</v>
      </c>
      <c r="AA332" s="395">
        <f t="shared" ref="AA332:AA341" si="204">IF(J332="Default",VLOOKUP(W332,__All_for_scope,7,FALSE)*G332*X332,IF(OR(J332="Road",J332="Air",J332="Ship"),G332*X332*K332,0))</f>
        <v>0</v>
      </c>
      <c r="AB332" s="333" t="s">
        <v>354</v>
      </c>
      <c r="AC332" s="333">
        <f t="shared" ref="AC332:AC341" si="205">IF(OR(J332="Default"),AA332*VLOOKUP(AB332,__Transport,3,FALSE),IF(OR(J332="Road",J332="Air",J332="Ship"),(VLOOKUP(AB332,__Transport,3,FALSE)*AA332),VLOOKUP(J332,__CountryListFull,2,FALSE)*(X332*G332)))</f>
        <v>0</v>
      </c>
      <c r="AD332" s="333">
        <f t="shared" ref="AD332:AD341" si="206">G332*IF(ISERROR(VLOOKUP(W332,__All_for_scope,9,FALSE))," ",VLOOKUP(W332,__All_for_scope,9,FALSE))</f>
        <v>0</v>
      </c>
      <c r="AE332" s="333"/>
      <c r="AF332" s="333"/>
      <c r="AG332" s="396">
        <v>0</v>
      </c>
      <c r="AH332" s="396">
        <v>0</v>
      </c>
      <c r="AI332" s="333">
        <f>Y332+Z332+AC332+AD332</f>
        <v>0</v>
      </c>
      <c r="AJ332" s="333">
        <f t="shared" si="158"/>
        <v>0</v>
      </c>
      <c r="AK332" s="333">
        <f t="shared" si="159"/>
        <v>0</v>
      </c>
      <c r="AL332" s="333"/>
      <c r="AM332" s="333">
        <f t="shared" si="194"/>
        <v>0</v>
      </c>
      <c r="AN332" s="341">
        <f t="shared" si="195"/>
        <v>0</v>
      </c>
      <c r="AO332" s="341">
        <f t="shared" si="196"/>
        <v>0</v>
      </c>
      <c r="AP332" s="341"/>
      <c r="AQ332" s="341"/>
      <c r="AR332" s="341"/>
      <c r="AS332" s="341">
        <f>IF(I332="Reused from onsite",Y332+Z332,IF(I332="Refurbishment",Y332*(2/3),0))</f>
        <v>0</v>
      </c>
      <c r="AT332" s="341">
        <f>IF(I332="Reused from onsite",AC332,IF(I332="Refurbishment",0,0))</f>
        <v>0</v>
      </c>
      <c r="AU332" s="341">
        <f>IF(I332="Reused from onsite",AD332,IF(I332="Refurbishment",0,0))</f>
        <v>0</v>
      </c>
    </row>
    <row r="333" spans="1:47" customFormat="1" ht="12.75" hidden="1" customHeight="1" thickBot="1">
      <c r="A333" s="329"/>
      <c r="B333" s="1304" t="s">
        <v>463</v>
      </c>
      <c r="C333" s="1305"/>
      <c r="D333" s="1305"/>
      <c r="E333" s="1305"/>
      <c r="F333" s="1306"/>
      <c r="G333" s="739"/>
      <c r="H333" s="413" t="str">
        <f t="shared" si="191"/>
        <v>n</v>
      </c>
      <c r="I333" s="511" t="s">
        <v>279</v>
      </c>
      <c r="J333" s="415" t="s">
        <v>280</v>
      </c>
      <c r="K333" s="592"/>
      <c r="L333" s="417" t="s">
        <v>314</v>
      </c>
      <c r="M333" s="418"/>
      <c r="N333" s="419">
        <f t="shared" si="200"/>
        <v>0</v>
      </c>
      <c r="O333" s="774">
        <f t="shared" si="200"/>
        <v>0</v>
      </c>
      <c r="P333" s="392">
        <f t="shared" si="186"/>
        <v>0</v>
      </c>
      <c r="Q333" s="768"/>
      <c r="R333" s="410"/>
      <c r="S333" s="768"/>
      <c r="T333" s="768"/>
      <c r="U333" s="768"/>
      <c r="V333" s="768"/>
      <c r="W333" s="394" t="s">
        <v>566</v>
      </c>
      <c r="X333" s="333">
        <f t="shared" si="201"/>
        <v>0</v>
      </c>
      <c r="Y333" s="333">
        <f t="shared" si="202"/>
        <v>0</v>
      </c>
      <c r="Z333" s="333">
        <f t="shared" si="203"/>
        <v>0</v>
      </c>
      <c r="AA333" s="395">
        <f t="shared" si="204"/>
        <v>0</v>
      </c>
      <c r="AB333" s="333" t="s">
        <v>354</v>
      </c>
      <c r="AC333" s="333">
        <f t="shared" si="205"/>
        <v>0</v>
      </c>
      <c r="AD333" s="333">
        <f t="shared" si="206"/>
        <v>0</v>
      </c>
      <c r="AE333" s="333"/>
      <c r="AF333" s="333"/>
      <c r="AG333" s="396">
        <v>0</v>
      </c>
      <c r="AH333" s="396">
        <v>0</v>
      </c>
      <c r="AI333" s="333">
        <f>Y333+Z333+AC333+AD333</f>
        <v>0</v>
      </c>
      <c r="AJ333" s="333">
        <f t="shared" si="158"/>
        <v>0</v>
      </c>
      <c r="AK333" s="333">
        <f t="shared" si="159"/>
        <v>0</v>
      </c>
      <c r="AL333" s="333"/>
      <c r="AM333" s="333">
        <f t="shared" si="194"/>
        <v>0</v>
      </c>
      <c r="AN333" s="341">
        <f t="shared" si="195"/>
        <v>0</v>
      </c>
      <c r="AO333" s="341">
        <f t="shared" si="196"/>
        <v>0</v>
      </c>
      <c r="AP333" s="341"/>
      <c r="AQ333" s="341"/>
      <c r="AR333" s="341"/>
      <c r="AS333" s="341">
        <f>IF(I333="Reused from onsite",Y333+Z333,IF(I333="Refurbishment",Y333*(2/3),0))</f>
        <v>0</v>
      </c>
      <c r="AT333" s="341">
        <f>IF(I333="Reused from onsite",AC333,IF(I333="Refurbishment",0,0))</f>
        <v>0</v>
      </c>
      <c r="AU333" s="341">
        <f>IF(I333="Reused from onsite",AD333,IF(I333="Refurbishment",0,0))</f>
        <v>0</v>
      </c>
    </row>
    <row r="334" spans="1:47" customFormat="1" ht="12.75" hidden="1" customHeight="1" thickBot="1">
      <c r="A334" s="329"/>
      <c r="B334" s="828" t="s">
        <v>464</v>
      </c>
      <c r="C334" s="829"/>
      <c r="D334" s="856"/>
      <c r="E334" s="857"/>
      <c r="F334" s="831"/>
      <c r="G334" s="858"/>
      <c r="H334" s="859"/>
      <c r="I334" s="654" t="s">
        <v>250</v>
      </c>
      <c r="J334" s="1272" t="s">
        <v>251</v>
      </c>
      <c r="K334" s="1273"/>
      <c r="L334" s="860" t="s">
        <v>244</v>
      </c>
      <c r="M334" s="861" t="s">
        <v>252</v>
      </c>
      <c r="N334" s="656" t="s">
        <v>253</v>
      </c>
      <c r="O334" s="657" t="s">
        <v>254</v>
      </c>
      <c r="P334" s="392">
        <f t="shared" si="186"/>
        <v>0</v>
      </c>
      <c r="Q334" s="428"/>
      <c r="R334" s="410"/>
      <c r="S334" s="428"/>
      <c r="T334" s="428"/>
      <c r="U334" s="428"/>
      <c r="V334" s="428"/>
      <c r="W334" s="394" t="s">
        <v>566</v>
      </c>
      <c r="X334" s="333"/>
      <c r="Y334" s="333"/>
      <c r="Z334" s="333"/>
      <c r="AA334" s="395"/>
      <c r="AB334" s="333"/>
      <c r="AC334" s="333"/>
      <c r="AD334" s="333"/>
      <c r="AE334" s="333"/>
      <c r="AF334" s="333"/>
      <c r="AG334" s="396"/>
      <c r="AH334" s="396"/>
      <c r="AI334" s="333"/>
      <c r="AJ334" s="333"/>
      <c r="AK334" s="333"/>
      <c r="AL334" s="333"/>
      <c r="AM334" s="333">
        <f t="shared" si="194"/>
        <v>0</v>
      </c>
      <c r="AN334" s="341">
        <f t="shared" si="195"/>
        <v>0</v>
      </c>
      <c r="AO334" s="341">
        <f t="shared" si="196"/>
        <v>0</v>
      </c>
      <c r="AP334" s="341"/>
      <c r="AQ334" s="341"/>
      <c r="AR334" s="341"/>
      <c r="AS334" s="341"/>
      <c r="AT334" s="341"/>
      <c r="AU334" s="341"/>
    </row>
    <row r="335" spans="1:47" customFormat="1" ht="12.75" hidden="1" customHeight="1" thickBot="1">
      <c r="A335" s="329"/>
      <c r="B335" s="681" t="s">
        <v>465</v>
      </c>
      <c r="C335" s="682"/>
      <c r="D335" s="434"/>
      <c r="E335" s="818"/>
      <c r="F335" s="818"/>
      <c r="G335" s="747"/>
      <c r="H335" s="384" t="str">
        <f t="shared" si="191"/>
        <v>m2</v>
      </c>
      <c r="I335" s="862" t="s">
        <v>279</v>
      </c>
      <c r="J335" s="863" t="s">
        <v>280</v>
      </c>
      <c r="K335" s="472"/>
      <c r="L335" s="388" t="s">
        <v>314</v>
      </c>
      <c r="M335" s="389"/>
      <c r="N335" s="539">
        <f t="shared" ref="N335:O341" si="207">AJ335</f>
        <v>0</v>
      </c>
      <c r="O335" s="391">
        <f t="shared" si="207"/>
        <v>0</v>
      </c>
      <c r="P335" s="392">
        <f t="shared" si="186"/>
        <v>0</v>
      </c>
      <c r="Q335" s="393"/>
      <c r="R335" s="410"/>
      <c r="S335" s="393"/>
      <c r="T335" s="393"/>
      <c r="U335" s="393"/>
      <c r="V335" s="393"/>
      <c r="W335" s="394" t="s">
        <v>622</v>
      </c>
      <c r="X335" s="333">
        <f t="shared" si="201"/>
        <v>1243.4000000000001</v>
      </c>
      <c r="Y335" s="333">
        <f t="shared" si="202"/>
        <v>0</v>
      </c>
      <c r="Z335" s="333">
        <f t="shared" si="203"/>
        <v>0</v>
      </c>
      <c r="AA335" s="395">
        <f t="shared" si="204"/>
        <v>0</v>
      </c>
      <c r="AB335" s="333" t="s">
        <v>354</v>
      </c>
      <c r="AC335" s="333">
        <f t="shared" si="205"/>
        <v>0</v>
      </c>
      <c r="AD335" s="333">
        <f t="shared" si="206"/>
        <v>0</v>
      </c>
      <c r="AE335" s="333"/>
      <c r="AF335" s="333"/>
      <c r="AG335" s="396">
        <v>0</v>
      </c>
      <c r="AH335" s="396">
        <v>0</v>
      </c>
      <c r="AI335" s="333">
        <f t="shared" ref="AI335:AI341" si="208">Y335+Z335+AC335+AD335</f>
        <v>0</v>
      </c>
      <c r="AJ335" s="333">
        <f t="shared" si="158"/>
        <v>0</v>
      </c>
      <c r="AK335" s="333">
        <f t="shared" si="159"/>
        <v>0</v>
      </c>
      <c r="AL335" s="333"/>
      <c r="AM335" s="333">
        <f t="shared" si="194"/>
        <v>0</v>
      </c>
      <c r="AN335" s="341">
        <f t="shared" si="195"/>
        <v>0</v>
      </c>
      <c r="AO335" s="341">
        <f t="shared" si="196"/>
        <v>0</v>
      </c>
      <c r="AP335" s="341"/>
      <c r="AQ335" s="341"/>
      <c r="AR335" s="341"/>
      <c r="AS335" s="341">
        <f t="shared" ref="AS335:AS341" si="209">IF(I335="Reused from onsite",Y335+Z335,IF(I335="Refurbishment",Y335*(2/3),0))</f>
        <v>0</v>
      </c>
      <c r="AT335" s="341">
        <f t="shared" ref="AT335:AT341" si="210">IF(I335="Reused from onsite",AC335,IF(I335="Refurbishment",0,0))</f>
        <v>0</v>
      </c>
      <c r="AU335" s="341">
        <f t="shared" ref="AU335:AU341" si="211">IF(I335="Reused from onsite",AD335,IF(I335="Refurbishment",0,0))</f>
        <v>0</v>
      </c>
    </row>
    <row r="336" spans="1:47" customFormat="1" ht="12.75" hidden="1" customHeight="1" thickBot="1">
      <c r="A336" s="329"/>
      <c r="B336" s="864" t="s">
        <v>466</v>
      </c>
      <c r="C336" s="865"/>
      <c r="D336" s="480"/>
      <c r="E336" s="822"/>
      <c r="F336" s="822"/>
      <c r="G336" s="748"/>
      <c r="H336" s="399" t="str">
        <f t="shared" si="191"/>
        <v>m3</v>
      </c>
      <c r="I336" s="844" t="s">
        <v>279</v>
      </c>
      <c r="J336" s="866" t="s">
        <v>280</v>
      </c>
      <c r="K336" s="531"/>
      <c r="L336" s="403" t="s">
        <v>314</v>
      </c>
      <c r="M336" s="408"/>
      <c r="N336" s="405">
        <f t="shared" si="207"/>
        <v>0</v>
      </c>
      <c r="O336" s="406">
        <f t="shared" si="207"/>
        <v>0</v>
      </c>
      <c r="P336" s="392">
        <f t="shared" si="186"/>
        <v>0</v>
      </c>
      <c r="Q336" s="393"/>
      <c r="R336" s="410"/>
      <c r="S336" s="393"/>
      <c r="T336" s="393"/>
      <c r="U336" s="393"/>
      <c r="V336" s="393"/>
      <c r="W336" s="394" t="s">
        <v>623</v>
      </c>
      <c r="X336" s="333">
        <f t="shared" si="201"/>
        <v>2234.8000000000002</v>
      </c>
      <c r="Y336" s="333">
        <f t="shared" si="202"/>
        <v>0</v>
      </c>
      <c r="Z336" s="333">
        <f t="shared" si="203"/>
        <v>0</v>
      </c>
      <c r="AA336" s="395">
        <f t="shared" si="204"/>
        <v>0</v>
      </c>
      <c r="AB336" s="333" t="s">
        <v>354</v>
      </c>
      <c r="AC336" s="333">
        <f t="shared" si="205"/>
        <v>0</v>
      </c>
      <c r="AD336" s="333">
        <f t="shared" si="206"/>
        <v>0</v>
      </c>
      <c r="AE336" s="333"/>
      <c r="AF336" s="333"/>
      <c r="AG336" s="396">
        <v>0</v>
      </c>
      <c r="AH336" s="396">
        <v>0</v>
      </c>
      <c r="AI336" s="333">
        <f t="shared" si="208"/>
        <v>0</v>
      </c>
      <c r="AJ336" s="333">
        <f t="shared" si="158"/>
        <v>0</v>
      </c>
      <c r="AK336" s="333">
        <f t="shared" si="159"/>
        <v>0</v>
      </c>
      <c r="AL336" s="333"/>
      <c r="AM336" s="333">
        <f t="shared" si="194"/>
        <v>0</v>
      </c>
      <c r="AN336" s="341">
        <f t="shared" si="195"/>
        <v>0</v>
      </c>
      <c r="AO336" s="341">
        <f t="shared" si="196"/>
        <v>0</v>
      </c>
      <c r="AP336" s="341"/>
      <c r="AQ336" s="341"/>
      <c r="AR336" s="341"/>
      <c r="AS336" s="341">
        <f t="shared" si="209"/>
        <v>0</v>
      </c>
      <c r="AT336" s="341">
        <f t="shared" si="210"/>
        <v>0</v>
      </c>
      <c r="AU336" s="341">
        <f t="shared" si="211"/>
        <v>0</v>
      </c>
    </row>
    <row r="337" spans="1:47" customFormat="1" ht="12.75" hidden="1" customHeight="1" thickBot="1">
      <c r="A337" s="329"/>
      <c r="B337" s="704" t="s">
        <v>467</v>
      </c>
      <c r="C337" s="705"/>
      <c r="D337" s="334"/>
      <c r="E337" s="679"/>
      <c r="F337" s="679"/>
      <c r="G337" s="748"/>
      <c r="H337" s="399" t="str">
        <f t="shared" si="191"/>
        <v>Item</v>
      </c>
      <c r="I337" s="844" t="s">
        <v>279</v>
      </c>
      <c r="J337" s="866" t="s">
        <v>280</v>
      </c>
      <c r="K337" s="531"/>
      <c r="L337" s="403" t="s">
        <v>314</v>
      </c>
      <c r="M337" s="408"/>
      <c r="N337" s="405">
        <f t="shared" si="207"/>
        <v>0</v>
      </c>
      <c r="O337" s="406">
        <f t="shared" si="207"/>
        <v>0</v>
      </c>
      <c r="P337" s="392">
        <f t="shared" si="186"/>
        <v>0</v>
      </c>
      <c r="Q337" s="393"/>
      <c r="R337" s="410"/>
      <c r="S337" s="393"/>
      <c r="T337" s="393"/>
      <c r="U337" s="393"/>
      <c r="V337" s="393"/>
      <c r="W337" s="394" t="s">
        <v>624</v>
      </c>
      <c r="X337" s="333">
        <f t="shared" si="201"/>
        <v>461000</v>
      </c>
      <c r="Y337" s="333">
        <f t="shared" si="202"/>
        <v>0</v>
      </c>
      <c r="Z337" s="333">
        <f t="shared" si="203"/>
        <v>0</v>
      </c>
      <c r="AA337" s="395">
        <f t="shared" si="204"/>
        <v>0</v>
      </c>
      <c r="AB337" s="333" t="s">
        <v>354</v>
      </c>
      <c r="AC337" s="333">
        <f t="shared" si="205"/>
        <v>0</v>
      </c>
      <c r="AD337" s="333">
        <f t="shared" si="206"/>
        <v>0</v>
      </c>
      <c r="AE337" s="333"/>
      <c r="AF337" s="333"/>
      <c r="AG337" s="396">
        <v>0</v>
      </c>
      <c r="AH337" s="396">
        <v>0</v>
      </c>
      <c r="AI337" s="333">
        <f t="shared" si="208"/>
        <v>0</v>
      </c>
      <c r="AJ337" s="333">
        <f t="shared" si="158"/>
        <v>0</v>
      </c>
      <c r="AK337" s="333">
        <f t="shared" si="159"/>
        <v>0</v>
      </c>
      <c r="AL337" s="333"/>
      <c r="AM337" s="333">
        <f t="shared" si="194"/>
        <v>0</v>
      </c>
      <c r="AN337" s="341">
        <f t="shared" si="195"/>
        <v>0</v>
      </c>
      <c r="AO337" s="341">
        <f t="shared" si="196"/>
        <v>0</v>
      </c>
      <c r="AP337" s="341"/>
      <c r="AQ337" s="341"/>
      <c r="AR337" s="341"/>
      <c r="AS337" s="341">
        <f t="shared" si="209"/>
        <v>0</v>
      </c>
      <c r="AT337" s="341">
        <f t="shared" si="210"/>
        <v>0</v>
      </c>
      <c r="AU337" s="341">
        <f t="shared" si="211"/>
        <v>0</v>
      </c>
    </row>
    <row r="338" spans="1:47" customFormat="1" ht="12.75" hidden="1" customHeight="1" thickBot="1">
      <c r="A338" s="329"/>
      <c r="B338" s="864" t="s">
        <v>468</v>
      </c>
      <c r="C338" s="865"/>
      <c r="D338" s="480"/>
      <c r="E338" s="822"/>
      <c r="F338" s="822"/>
      <c r="G338" s="748"/>
      <c r="H338" s="399" t="str">
        <f t="shared" si="191"/>
        <v>n</v>
      </c>
      <c r="I338" s="400" t="s">
        <v>295</v>
      </c>
      <c r="J338" s="866" t="s">
        <v>280</v>
      </c>
      <c r="K338" s="531"/>
      <c r="L338" s="403" t="s">
        <v>314</v>
      </c>
      <c r="M338" s="408"/>
      <c r="N338" s="405">
        <f t="shared" si="207"/>
        <v>0</v>
      </c>
      <c r="O338" s="406">
        <f t="shared" si="207"/>
        <v>0</v>
      </c>
      <c r="P338" s="392">
        <f t="shared" si="186"/>
        <v>0</v>
      </c>
      <c r="Q338" s="393"/>
      <c r="R338" s="410"/>
      <c r="S338" s="393"/>
      <c r="T338" s="393"/>
      <c r="U338" s="393"/>
      <c r="V338" s="393"/>
      <c r="W338" s="394" t="s">
        <v>625</v>
      </c>
      <c r="X338" s="333">
        <f t="shared" si="201"/>
        <v>42.3</v>
      </c>
      <c r="Y338" s="333">
        <f t="shared" si="202"/>
        <v>0</v>
      </c>
      <c r="Z338" s="333">
        <f t="shared" si="203"/>
        <v>0</v>
      </c>
      <c r="AA338" s="395">
        <f t="shared" si="204"/>
        <v>0</v>
      </c>
      <c r="AB338" s="333" t="s">
        <v>354</v>
      </c>
      <c r="AC338" s="333">
        <f t="shared" si="205"/>
        <v>0</v>
      </c>
      <c r="AD338" s="333">
        <f t="shared" si="206"/>
        <v>0</v>
      </c>
      <c r="AE338" s="333"/>
      <c r="AF338" s="333"/>
      <c r="AG338" s="396">
        <v>0</v>
      </c>
      <c r="AH338" s="396">
        <v>0</v>
      </c>
      <c r="AI338" s="333">
        <f t="shared" si="208"/>
        <v>0</v>
      </c>
      <c r="AJ338" s="333">
        <f t="shared" si="158"/>
        <v>0</v>
      </c>
      <c r="AK338" s="333">
        <f t="shared" si="159"/>
        <v>0</v>
      </c>
      <c r="AL338" s="333"/>
      <c r="AM338" s="333">
        <f t="shared" si="194"/>
        <v>0</v>
      </c>
      <c r="AN338" s="341">
        <f t="shared" si="195"/>
        <v>0</v>
      </c>
      <c r="AO338" s="341">
        <f t="shared" si="196"/>
        <v>0</v>
      </c>
      <c r="AP338" s="341"/>
      <c r="AQ338" s="341"/>
      <c r="AR338" s="341"/>
      <c r="AS338" s="341">
        <f t="shared" si="209"/>
        <v>0</v>
      </c>
      <c r="AT338" s="341">
        <f t="shared" si="210"/>
        <v>0</v>
      </c>
      <c r="AU338" s="341">
        <f t="shared" si="211"/>
        <v>0</v>
      </c>
    </row>
    <row r="339" spans="1:47" customFormat="1" ht="12.75" hidden="1" customHeight="1" thickBot="1">
      <c r="A339" s="329"/>
      <c r="B339" s="704" t="s">
        <v>469</v>
      </c>
      <c r="C339" s="705"/>
      <c r="D339" s="334"/>
      <c r="E339" s="679"/>
      <c r="F339" s="679"/>
      <c r="G339" s="748"/>
      <c r="H339" s="399" t="str">
        <f t="shared" si="191"/>
        <v>n</v>
      </c>
      <c r="I339" s="400" t="s">
        <v>295</v>
      </c>
      <c r="J339" s="866" t="s">
        <v>280</v>
      </c>
      <c r="K339" s="531"/>
      <c r="L339" s="403" t="s">
        <v>314</v>
      </c>
      <c r="M339" s="408"/>
      <c r="N339" s="405">
        <f t="shared" si="207"/>
        <v>0</v>
      </c>
      <c r="O339" s="406">
        <f t="shared" si="207"/>
        <v>0</v>
      </c>
      <c r="P339" s="392">
        <f t="shared" si="186"/>
        <v>0</v>
      </c>
      <c r="Q339" s="393"/>
      <c r="R339" s="410"/>
      <c r="S339" s="393"/>
      <c r="T339" s="393"/>
      <c r="U339" s="393"/>
      <c r="V339" s="393"/>
      <c r="W339" s="394" t="s">
        <v>626</v>
      </c>
      <c r="X339" s="333">
        <f t="shared" si="201"/>
        <v>0</v>
      </c>
      <c r="Y339" s="333">
        <f t="shared" si="202"/>
        <v>0</v>
      </c>
      <c r="Z339" s="333">
        <f t="shared" si="203"/>
        <v>0</v>
      </c>
      <c r="AA339" s="395">
        <f t="shared" si="204"/>
        <v>0</v>
      </c>
      <c r="AB339" s="333" t="s">
        <v>354</v>
      </c>
      <c r="AC339" s="333">
        <f t="shared" si="205"/>
        <v>0</v>
      </c>
      <c r="AD339" s="333">
        <f t="shared" si="206"/>
        <v>0</v>
      </c>
      <c r="AE339" s="333"/>
      <c r="AF339" s="333"/>
      <c r="AG339" s="396">
        <v>0</v>
      </c>
      <c r="AH339" s="396">
        <v>0</v>
      </c>
      <c r="AI339" s="333">
        <f t="shared" si="208"/>
        <v>0</v>
      </c>
      <c r="AJ339" s="333">
        <f t="shared" ref="AJ339:AJ402" si="212">IF(I339="New",AI339,IF(I339="Refurbishment ",(Y339*0.333)+Z339+AC339+AD339,IF(I339="",AI339,IF(I339="--Source--",AI339,0))))</f>
        <v>0</v>
      </c>
      <c r="AK339" s="333">
        <f t="shared" ref="AK339:AK402" si="213">IF(I339="Refurbishment ",(Y339*0.667),IF(I339="New",0,IF(I339="--Source--",0,IF(I339="",0,AI339))))</f>
        <v>0</v>
      </c>
      <c r="AL339" s="333"/>
      <c r="AM339" s="333">
        <f t="shared" si="194"/>
        <v>0</v>
      </c>
      <c r="AN339" s="341">
        <f t="shared" si="195"/>
        <v>0</v>
      </c>
      <c r="AO339" s="341">
        <f t="shared" si="196"/>
        <v>0</v>
      </c>
      <c r="AP339" s="341"/>
      <c r="AQ339" s="341"/>
      <c r="AR339" s="341"/>
      <c r="AS339" s="341">
        <f t="shared" si="209"/>
        <v>0</v>
      </c>
      <c r="AT339" s="341">
        <f t="shared" si="210"/>
        <v>0</v>
      </c>
      <c r="AU339" s="341">
        <f t="shared" si="211"/>
        <v>0</v>
      </c>
    </row>
    <row r="340" spans="1:47" customFormat="1" ht="12.75" hidden="1" customHeight="1" thickBot="1">
      <c r="A340" s="329"/>
      <c r="B340" s="864" t="s">
        <v>470</v>
      </c>
      <c r="C340" s="865"/>
      <c r="D340" s="480"/>
      <c r="E340" s="822"/>
      <c r="F340" s="822"/>
      <c r="G340" s="748"/>
      <c r="H340" s="399" t="str">
        <f t="shared" si="191"/>
        <v>m2</v>
      </c>
      <c r="I340" s="400" t="s">
        <v>295</v>
      </c>
      <c r="J340" s="866" t="s">
        <v>280</v>
      </c>
      <c r="K340" s="531"/>
      <c r="L340" s="403" t="s">
        <v>314</v>
      </c>
      <c r="M340" s="408"/>
      <c r="N340" s="405">
        <f t="shared" si="207"/>
        <v>0</v>
      </c>
      <c r="O340" s="406">
        <f t="shared" si="207"/>
        <v>0</v>
      </c>
      <c r="P340" s="392">
        <f t="shared" si="186"/>
        <v>0</v>
      </c>
      <c r="Q340" s="393"/>
      <c r="R340" s="410"/>
      <c r="S340" s="393"/>
      <c r="T340" s="393"/>
      <c r="U340" s="393"/>
      <c r="V340" s="393"/>
      <c r="W340" s="394" t="s">
        <v>627</v>
      </c>
      <c r="X340" s="333">
        <f t="shared" si="201"/>
        <v>136</v>
      </c>
      <c r="Y340" s="333">
        <f t="shared" si="202"/>
        <v>0</v>
      </c>
      <c r="Z340" s="333">
        <f t="shared" si="203"/>
        <v>0</v>
      </c>
      <c r="AA340" s="395">
        <f t="shared" si="204"/>
        <v>0</v>
      </c>
      <c r="AB340" s="333" t="s">
        <v>354</v>
      </c>
      <c r="AC340" s="333">
        <f t="shared" si="205"/>
        <v>0</v>
      </c>
      <c r="AD340" s="333">
        <f t="shared" si="206"/>
        <v>0</v>
      </c>
      <c r="AE340" s="333"/>
      <c r="AF340" s="333"/>
      <c r="AG340" s="396">
        <v>0</v>
      </c>
      <c r="AH340" s="396">
        <v>0</v>
      </c>
      <c r="AI340" s="333">
        <f t="shared" si="208"/>
        <v>0</v>
      </c>
      <c r="AJ340" s="333">
        <f t="shared" si="212"/>
        <v>0</v>
      </c>
      <c r="AK340" s="333">
        <f t="shared" si="213"/>
        <v>0</v>
      </c>
      <c r="AL340" s="333"/>
      <c r="AM340" s="333">
        <f t="shared" si="194"/>
        <v>0</v>
      </c>
      <c r="AN340" s="341">
        <f t="shared" si="195"/>
        <v>0</v>
      </c>
      <c r="AO340" s="341">
        <f t="shared" si="196"/>
        <v>0</v>
      </c>
      <c r="AP340" s="341"/>
      <c r="AQ340" s="341"/>
      <c r="AR340" s="341"/>
      <c r="AS340" s="341">
        <f t="shared" si="209"/>
        <v>0</v>
      </c>
      <c r="AT340" s="341">
        <f t="shared" si="210"/>
        <v>0</v>
      </c>
      <c r="AU340" s="341">
        <f t="shared" si="211"/>
        <v>0</v>
      </c>
    </row>
    <row r="341" spans="1:47" customFormat="1" ht="12.75" hidden="1" customHeight="1" thickBot="1">
      <c r="A341" s="329"/>
      <c r="B341" s="736" t="s">
        <v>471</v>
      </c>
      <c r="C341" s="737"/>
      <c r="D341" s="455"/>
      <c r="E341" s="825"/>
      <c r="F341" s="825"/>
      <c r="G341" s="739"/>
      <c r="H341" s="413" t="str">
        <f t="shared" si="191"/>
        <v>n</v>
      </c>
      <c r="I341" s="414" t="s">
        <v>295</v>
      </c>
      <c r="J341" s="867" t="s">
        <v>280</v>
      </c>
      <c r="K341" s="544"/>
      <c r="L341" s="417" t="s">
        <v>314</v>
      </c>
      <c r="M341" s="418"/>
      <c r="N341" s="419">
        <f t="shared" si="207"/>
        <v>0</v>
      </c>
      <c r="O341" s="420">
        <f t="shared" si="207"/>
        <v>0</v>
      </c>
      <c r="P341" s="392">
        <f t="shared" si="186"/>
        <v>0</v>
      </c>
      <c r="Q341" s="393"/>
      <c r="R341" s="410"/>
      <c r="S341" s="393"/>
      <c r="T341" s="393"/>
      <c r="U341" s="393"/>
      <c r="V341" s="393"/>
      <c r="W341" s="394" t="s">
        <v>628</v>
      </c>
      <c r="X341" s="333">
        <f t="shared" si="201"/>
        <v>0</v>
      </c>
      <c r="Y341" s="333">
        <f t="shared" si="202"/>
        <v>0</v>
      </c>
      <c r="Z341" s="333">
        <f t="shared" si="203"/>
        <v>0</v>
      </c>
      <c r="AA341" s="395">
        <f t="shared" si="204"/>
        <v>0</v>
      </c>
      <c r="AB341" s="333" t="s">
        <v>354</v>
      </c>
      <c r="AC341" s="333">
        <f t="shared" si="205"/>
        <v>0</v>
      </c>
      <c r="AD341" s="333">
        <f t="shared" si="206"/>
        <v>0</v>
      </c>
      <c r="AE341" s="333"/>
      <c r="AF341" s="333"/>
      <c r="AG341" s="396">
        <v>0</v>
      </c>
      <c r="AH341" s="396">
        <v>0</v>
      </c>
      <c r="AI341" s="333">
        <f t="shared" si="208"/>
        <v>0</v>
      </c>
      <c r="AJ341" s="333">
        <f t="shared" si="212"/>
        <v>0</v>
      </c>
      <c r="AK341" s="333">
        <f t="shared" si="213"/>
        <v>0</v>
      </c>
      <c r="AL341" s="333"/>
      <c r="AM341" s="333">
        <f t="shared" si="194"/>
        <v>0</v>
      </c>
      <c r="AN341" s="341">
        <f t="shared" si="195"/>
        <v>0</v>
      </c>
      <c r="AO341" s="341">
        <f t="shared" si="196"/>
        <v>0</v>
      </c>
      <c r="AP341" s="341"/>
      <c r="AQ341" s="341"/>
      <c r="AR341" s="341"/>
      <c r="AS341" s="341">
        <f t="shared" si="209"/>
        <v>0</v>
      </c>
      <c r="AT341" s="341">
        <f t="shared" si="210"/>
        <v>0</v>
      </c>
      <c r="AU341" s="341">
        <f t="shared" si="211"/>
        <v>0</v>
      </c>
    </row>
    <row r="342" spans="1:47" customFormat="1" ht="12.75" customHeight="1" thickBot="1">
      <c r="A342" s="329"/>
      <c r="B342" s="754"/>
      <c r="C342" s="754"/>
      <c r="D342" s="334"/>
      <c r="E342" s="679"/>
      <c r="F342" s="679"/>
      <c r="G342" s="679"/>
      <c r="H342" s="755"/>
      <c r="I342" s="329"/>
      <c r="J342" s="424"/>
      <c r="K342" s="458"/>
      <c r="L342" s="518"/>
      <c r="M342" s="329"/>
      <c r="N342" s="331"/>
      <c r="O342" s="331"/>
      <c r="P342" s="392">
        <f t="shared" si="186"/>
        <v>0</v>
      </c>
      <c r="Q342" s="393"/>
      <c r="R342" s="410"/>
      <c r="S342" s="393"/>
      <c r="T342" s="393"/>
      <c r="U342" s="393"/>
      <c r="V342" s="393"/>
      <c r="W342" s="394" t="s">
        <v>566</v>
      </c>
      <c r="X342" s="333"/>
      <c r="Y342" s="333"/>
      <c r="Z342" s="333"/>
      <c r="AA342" s="395"/>
      <c r="AB342" s="333"/>
      <c r="AC342" s="333"/>
      <c r="AD342" s="333"/>
      <c r="AE342" s="333"/>
      <c r="AF342" s="333"/>
      <c r="AG342" s="333"/>
      <c r="AH342" s="333"/>
      <c r="AI342" s="333"/>
      <c r="AJ342" s="333"/>
      <c r="AK342" s="333"/>
      <c r="AL342" s="333"/>
      <c r="AM342" s="333"/>
      <c r="AN342" s="341"/>
      <c r="AO342" s="341"/>
      <c r="AP342" s="341"/>
      <c r="AQ342" s="341"/>
      <c r="AR342" s="341"/>
      <c r="AS342" s="341"/>
      <c r="AT342" s="341"/>
      <c r="AU342" s="341"/>
    </row>
    <row r="343" spans="1:47" customFormat="1" ht="12.75" customHeight="1" thickBot="1">
      <c r="A343" s="329"/>
      <c r="B343" s="650" t="s">
        <v>472</v>
      </c>
      <c r="C343" s="651"/>
      <c r="D343" s="868"/>
      <c r="E343" s="751"/>
      <c r="F343" s="751"/>
      <c r="G343" s="652"/>
      <c r="H343" s="653"/>
      <c r="I343" s="654" t="s">
        <v>250</v>
      </c>
      <c r="J343" s="1227" t="s">
        <v>251</v>
      </c>
      <c r="K343" s="1228"/>
      <c r="L343" s="654" t="s">
        <v>244</v>
      </c>
      <c r="M343" s="655" t="s">
        <v>252</v>
      </c>
      <c r="N343" s="656" t="s">
        <v>253</v>
      </c>
      <c r="O343" s="657" t="s">
        <v>254</v>
      </c>
      <c r="P343" s="392">
        <f t="shared" si="186"/>
        <v>0</v>
      </c>
      <c r="Q343" s="428"/>
      <c r="R343" s="410"/>
      <c r="S343" s="428"/>
      <c r="T343" s="428"/>
      <c r="U343" s="428"/>
      <c r="V343" s="428"/>
      <c r="W343" s="394" t="s">
        <v>566</v>
      </c>
      <c r="X343" s="333"/>
      <c r="Y343" s="333"/>
      <c r="Z343" s="333"/>
      <c r="AA343" s="395"/>
      <c r="AB343" s="333"/>
      <c r="AC343" s="333"/>
      <c r="AD343" s="333"/>
      <c r="AE343" s="333"/>
      <c r="AF343" s="333"/>
      <c r="AG343" s="333"/>
      <c r="AH343" s="333"/>
      <c r="AI343" s="333"/>
      <c r="AJ343" s="333"/>
      <c r="AK343" s="333"/>
      <c r="AL343" s="333"/>
      <c r="AM343" s="333"/>
      <c r="AN343" s="341"/>
      <c r="AO343" s="341"/>
      <c r="AP343" s="341"/>
      <c r="AQ343" s="341"/>
      <c r="AR343" s="341"/>
      <c r="AS343" s="341"/>
      <c r="AT343" s="341"/>
      <c r="AU343" s="341"/>
    </row>
    <row r="344" spans="1:47" customFormat="1" ht="12.75" customHeight="1" thickBot="1">
      <c r="A344" s="329"/>
      <c r="B344" s="522" t="s">
        <v>245</v>
      </c>
      <c r="C344" s="523"/>
      <c r="D344" s="523"/>
      <c r="E344" s="334"/>
      <c r="F344" s="334"/>
      <c r="G344" s="524" t="s">
        <v>264</v>
      </c>
      <c r="H344" s="525" t="s">
        <v>265</v>
      </c>
      <c r="I344" s="376" t="s">
        <v>266</v>
      </c>
      <c r="J344" s="658" t="s">
        <v>266</v>
      </c>
      <c r="K344" s="375" t="s">
        <v>267</v>
      </c>
      <c r="L344" s="375" t="s">
        <v>266</v>
      </c>
      <c r="M344" s="378"/>
      <c r="N344" s="578"/>
      <c r="O344" s="380"/>
      <c r="P344" s="392">
        <f t="shared" si="186"/>
        <v>0</v>
      </c>
      <c r="Q344" s="393"/>
      <c r="R344" s="410"/>
      <c r="S344" s="393"/>
      <c r="T344" s="393"/>
      <c r="U344" s="393"/>
      <c r="V344" s="393"/>
      <c r="W344" s="394">
        <v>0</v>
      </c>
      <c r="X344" s="333"/>
      <c r="Y344" s="333"/>
      <c r="Z344" s="333"/>
      <c r="AA344" s="395"/>
      <c r="AB344" s="333"/>
      <c r="AC344" s="333"/>
      <c r="AD344" s="333"/>
      <c r="AE344" s="333"/>
      <c r="AF344" s="333"/>
      <c r="AG344" s="333"/>
      <c r="AH344" s="333"/>
      <c r="AI344" s="333"/>
      <c r="AJ344" s="333"/>
      <c r="AK344" s="333"/>
      <c r="AL344" s="333"/>
      <c r="AM344" s="333"/>
      <c r="AN344" s="341"/>
      <c r="AO344" s="341"/>
      <c r="AP344" s="341"/>
      <c r="AQ344" s="341"/>
      <c r="AR344" s="341"/>
      <c r="AS344" s="341"/>
      <c r="AT344" s="341"/>
      <c r="AU344" s="341"/>
    </row>
    <row r="345" spans="1:47" customFormat="1" ht="12.75" customHeight="1">
      <c r="A345" s="329"/>
      <c r="B345" s="1295" t="s">
        <v>473</v>
      </c>
      <c r="C345" s="1296"/>
      <c r="D345" s="1297"/>
      <c r="E345" s="1297"/>
      <c r="F345" s="1298"/>
      <c r="G345" s="659"/>
      <c r="H345" s="384" t="str">
        <f t="shared" si="191"/>
        <v>n</v>
      </c>
      <c r="I345" s="385" t="s">
        <v>295</v>
      </c>
      <c r="J345" s="386" t="s">
        <v>280</v>
      </c>
      <c r="K345" s="472"/>
      <c r="L345" s="388" t="s">
        <v>314</v>
      </c>
      <c r="M345" s="389"/>
      <c r="N345" s="539">
        <f t="shared" ref="N345:O351" si="214">AJ345</f>
        <v>0</v>
      </c>
      <c r="O345" s="391">
        <f t="shared" si="214"/>
        <v>0</v>
      </c>
      <c r="P345" s="392">
        <f t="shared" si="186"/>
        <v>0</v>
      </c>
      <c r="Q345" s="393"/>
      <c r="R345" s="410"/>
      <c r="S345" s="393"/>
      <c r="T345" s="393"/>
      <c r="U345" s="393"/>
      <c r="V345" s="393"/>
      <c r="W345" s="394" t="s">
        <v>566</v>
      </c>
      <c r="X345" s="333">
        <v>0</v>
      </c>
      <c r="Y345" s="333">
        <v>0</v>
      </c>
      <c r="Z345" s="333">
        <v>0</v>
      </c>
      <c r="AA345" s="395">
        <v>0</v>
      </c>
      <c r="AB345" s="333" t="s">
        <v>354</v>
      </c>
      <c r="AC345" s="333">
        <v>0</v>
      </c>
      <c r="AD345" s="333">
        <v>0</v>
      </c>
      <c r="AE345" s="333"/>
      <c r="AF345" s="333"/>
      <c r="AG345" s="396">
        <v>0</v>
      </c>
      <c r="AH345" s="396">
        <v>0</v>
      </c>
      <c r="AI345" s="333">
        <f t="shared" ref="AI345:AI351" si="215">Y345+Z345+AC345+AD345</f>
        <v>0</v>
      </c>
      <c r="AJ345" s="333">
        <f t="shared" si="212"/>
        <v>0</v>
      </c>
      <c r="AK345" s="333">
        <f t="shared" si="213"/>
        <v>0</v>
      </c>
      <c r="AL345" s="333"/>
      <c r="AM345" s="333">
        <f t="shared" ref="AM345:AM351" si="216">IF(OR(I345="New",I345="",I345="--Source--"),Y345+Z345,IF(I345="Refurbishment",Y345*(1/3),0))</f>
        <v>0</v>
      </c>
      <c r="AN345" s="341">
        <f t="shared" ref="AN345:AN351" si="217">IF(OR(I345="New",I345="",I345="--Source--"),AC345,IF(I345="Refurbishment",AC345,0))</f>
        <v>0</v>
      </c>
      <c r="AO345" s="341">
        <f t="shared" ref="AO345:AO351" si="218">IF(OR(I345="New",I345="",I345="--Source--"),AD345,IF(I345="Refurbishment",AD345,0))</f>
        <v>0</v>
      </c>
      <c r="AP345" s="341"/>
      <c r="AQ345" s="341"/>
      <c r="AR345" s="341"/>
      <c r="AS345" s="341">
        <f t="shared" ref="AS345:AS351" si="219">IF(I345="Reused from onsite",Y345+Z345,IF(I345="Refurbishment",Y345*(2/3),0))</f>
        <v>0</v>
      </c>
      <c r="AT345" s="341">
        <f t="shared" ref="AT345:AT351" si="220">IF(I345="Reused from onsite",AC345,IF(I345="Refurbishment",0,0))</f>
        <v>0</v>
      </c>
      <c r="AU345" s="341">
        <f t="shared" ref="AU345:AU351" si="221">IF(I345="Reused from onsite",AD345,IF(I345="Refurbishment",0,0))</f>
        <v>0</v>
      </c>
    </row>
    <row r="346" spans="1:47" customFormat="1" ht="12.75" customHeight="1">
      <c r="A346" s="329"/>
      <c r="B346" s="1286" t="s">
        <v>385</v>
      </c>
      <c r="C346" s="1287"/>
      <c r="D346" s="1288"/>
      <c r="E346" s="1288"/>
      <c r="F346" s="1289"/>
      <c r="G346" s="661">
        <v>11645</v>
      </c>
      <c r="H346" s="399" t="str">
        <f t="shared" si="191"/>
        <v>m3</v>
      </c>
      <c r="I346" s="400" t="s">
        <v>279</v>
      </c>
      <c r="J346" s="401" t="s">
        <v>280</v>
      </c>
      <c r="K346" s="531"/>
      <c r="L346" s="403" t="s">
        <v>355</v>
      </c>
      <c r="M346" s="408"/>
      <c r="N346" s="405">
        <f t="shared" si="214"/>
        <v>95416.917449999994</v>
      </c>
      <c r="O346" s="406">
        <f t="shared" si="214"/>
        <v>0</v>
      </c>
      <c r="P346" s="392" t="s">
        <v>53</v>
      </c>
      <c r="Q346" s="393">
        <f>G346/$Q$38</f>
        <v>1455.625</v>
      </c>
      <c r="R346" s="410"/>
      <c r="S346" s="393"/>
      <c r="T346" s="393"/>
      <c r="U346" s="393"/>
      <c r="V346" s="393" t="s">
        <v>474</v>
      </c>
      <c r="W346" s="394" t="s">
        <v>629</v>
      </c>
      <c r="X346" s="333">
        <v>1900</v>
      </c>
      <c r="Y346" s="333">
        <v>0</v>
      </c>
      <c r="Z346" s="333">
        <v>0</v>
      </c>
      <c r="AA346" s="395">
        <v>663765000</v>
      </c>
      <c r="AB346" s="333" t="s">
        <v>354</v>
      </c>
      <c r="AC346" s="333">
        <v>83189.667449999994</v>
      </c>
      <c r="AD346" s="333">
        <v>12227.25</v>
      </c>
      <c r="AE346" s="333"/>
      <c r="AF346" s="333"/>
      <c r="AG346" s="396">
        <v>277.29889149999997</v>
      </c>
      <c r="AH346" s="396">
        <v>0</v>
      </c>
      <c r="AI346" s="333">
        <f t="shared" si="215"/>
        <v>95416.917449999994</v>
      </c>
      <c r="AJ346" s="333">
        <f t="shared" si="212"/>
        <v>95416.917449999994</v>
      </c>
      <c r="AK346" s="333">
        <f t="shared" si="213"/>
        <v>0</v>
      </c>
      <c r="AL346" s="333"/>
      <c r="AM346" s="333">
        <f t="shared" si="216"/>
        <v>0</v>
      </c>
      <c r="AN346" s="341">
        <f t="shared" si="217"/>
        <v>83189.667449999994</v>
      </c>
      <c r="AO346" s="341">
        <f t="shared" si="218"/>
        <v>12227.25</v>
      </c>
      <c r="AP346" s="341"/>
      <c r="AQ346" s="341"/>
      <c r="AR346" s="341"/>
      <c r="AS346" s="341">
        <f t="shared" si="219"/>
        <v>0</v>
      </c>
      <c r="AT346" s="341">
        <f t="shared" si="220"/>
        <v>0</v>
      </c>
      <c r="AU346" s="341">
        <f t="shared" si="221"/>
        <v>0</v>
      </c>
    </row>
    <row r="347" spans="1:47" customFormat="1" ht="12.75" customHeight="1">
      <c r="A347" s="329"/>
      <c r="B347" s="1286" t="s">
        <v>475</v>
      </c>
      <c r="C347" s="1287"/>
      <c r="D347" s="1288"/>
      <c r="E347" s="1288"/>
      <c r="F347" s="1289"/>
      <c r="G347" s="661">
        <v>10350</v>
      </c>
      <c r="H347" s="399" t="str">
        <f t="shared" si="191"/>
        <v>m</v>
      </c>
      <c r="I347" s="400" t="s">
        <v>279</v>
      </c>
      <c r="J347" s="401" t="s">
        <v>280</v>
      </c>
      <c r="K347" s="531"/>
      <c r="L347" s="403" t="s">
        <v>314</v>
      </c>
      <c r="M347" s="408"/>
      <c r="N347" s="405">
        <f t="shared" si="214"/>
        <v>38149.096495050006</v>
      </c>
      <c r="O347" s="406">
        <f t="shared" si="214"/>
        <v>0</v>
      </c>
      <c r="P347" s="392" t="s">
        <v>53</v>
      </c>
      <c r="Q347" s="393">
        <f>(G347/6)/192</f>
        <v>8.984375</v>
      </c>
      <c r="R347" s="410"/>
      <c r="S347" s="393"/>
      <c r="T347" s="393"/>
      <c r="U347" s="393"/>
      <c r="V347" s="393" t="s">
        <v>476</v>
      </c>
      <c r="W347" s="394" t="s">
        <v>630</v>
      </c>
      <c r="X347" s="333">
        <v>1.57</v>
      </c>
      <c r="Y347" s="333">
        <v>0</v>
      </c>
      <c r="Z347" s="333">
        <v>37593.270000000004</v>
      </c>
      <c r="AA347" s="395">
        <v>487485</v>
      </c>
      <c r="AB347" s="333" t="s">
        <v>354</v>
      </c>
      <c r="AC347" s="333">
        <v>61.096495049999994</v>
      </c>
      <c r="AD347" s="333">
        <v>494.73</v>
      </c>
      <c r="AE347" s="333"/>
      <c r="AF347" s="333"/>
      <c r="AG347" s="396">
        <v>6.1096495050000005E-2</v>
      </c>
      <c r="AH347" s="396">
        <v>0</v>
      </c>
      <c r="AI347" s="333">
        <f t="shared" si="215"/>
        <v>38149.096495050006</v>
      </c>
      <c r="AJ347" s="333">
        <f t="shared" si="212"/>
        <v>38149.096495050006</v>
      </c>
      <c r="AK347" s="333">
        <f t="shared" si="213"/>
        <v>0</v>
      </c>
      <c r="AL347" s="333"/>
      <c r="AM347" s="333">
        <f t="shared" si="216"/>
        <v>37593.270000000004</v>
      </c>
      <c r="AN347" s="341">
        <f t="shared" si="217"/>
        <v>61.096495049999994</v>
      </c>
      <c r="AO347" s="341">
        <f t="shared" si="218"/>
        <v>494.73</v>
      </c>
      <c r="AP347" s="341"/>
      <c r="AQ347" s="341"/>
      <c r="AR347" s="341"/>
      <c r="AS347" s="341">
        <f t="shared" si="219"/>
        <v>0</v>
      </c>
      <c r="AT347" s="341">
        <f t="shared" si="220"/>
        <v>0</v>
      </c>
      <c r="AU347" s="341">
        <f t="shared" si="221"/>
        <v>0</v>
      </c>
    </row>
    <row r="348" spans="1:47" customFormat="1" ht="12.75" customHeight="1">
      <c r="A348" s="329"/>
      <c r="B348" s="1286" t="s">
        <v>477</v>
      </c>
      <c r="C348" s="1287"/>
      <c r="D348" s="1288"/>
      <c r="E348" s="1288"/>
      <c r="F348" s="1289"/>
      <c r="G348" s="661">
        <v>2</v>
      </c>
      <c r="H348" s="399" t="str">
        <f t="shared" si="191"/>
        <v>n</v>
      </c>
      <c r="I348" s="400" t="s">
        <v>279</v>
      </c>
      <c r="J348" s="401" t="s">
        <v>280</v>
      </c>
      <c r="K348" s="531"/>
      <c r="L348" s="403" t="s">
        <v>314</v>
      </c>
      <c r="M348" s="408"/>
      <c r="N348" s="405">
        <f t="shared" si="214"/>
        <v>2897.4865429199999</v>
      </c>
      <c r="O348" s="406">
        <f t="shared" si="214"/>
        <v>0</v>
      </c>
      <c r="P348" s="392" t="s">
        <v>53</v>
      </c>
      <c r="Q348" s="393">
        <v>2</v>
      </c>
      <c r="R348" s="410"/>
      <c r="S348" s="393"/>
      <c r="T348" s="393"/>
      <c r="U348" s="393"/>
      <c r="V348" s="393"/>
      <c r="W348" s="394" t="s">
        <v>631</v>
      </c>
      <c r="X348" s="333">
        <v>2325.4</v>
      </c>
      <c r="Y348" s="333">
        <v>0</v>
      </c>
      <c r="Z348" s="333">
        <v>2878.9</v>
      </c>
      <c r="AA348" s="395">
        <v>139524</v>
      </c>
      <c r="AB348" s="333" t="s">
        <v>354</v>
      </c>
      <c r="AC348" s="333">
        <v>17.486542919999998</v>
      </c>
      <c r="AD348" s="333">
        <v>1.1000000000000001</v>
      </c>
      <c r="AE348" s="333"/>
      <c r="AF348" s="333"/>
      <c r="AG348" s="396">
        <v>1.7486542920000001E-2</v>
      </c>
      <c r="AH348" s="396">
        <v>0</v>
      </c>
      <c r="AI348" s="333">
        <f t="shared" si="215"/>
        <v>2897.4865429199999</v>
      </c>
      <c r="AJ348" s="333">
        <f t="shared" si="212"/>
        <v>2897.4865429199999</v>
      </c>
      <c r="AK348" s="333">
        <f t="shared" si="213"/>
        <v>0</v>
      </c>
      <c r="AL348" s="333"/>
      <c r="AM348" s="333">
        <f t="shared" si="216"/>
        <v>2878.9</v>
      </c>
      <c r="AN348" s="341">
        <f t="shared" si="217"/>
        <v>17.486542919999998</v>
      </c>
      <c r="AO348" s="341">
        <f t="shared" si="218"/>
        <v>1.1000000000000001</v>
      </c>
      <c r="AP348" s="341"/>
      <c r="AQ348" s="341"/>
      <c r="AR348" s="341"/>
      <c r="AS348" s="341">
        <f t="shared" si="219"/>
        <v>0</v>
      </c>
      <c r="AT348" s="341">
        <f t="shared" si="220"/>
        <v>0</v>
      </c>
      <c r="AU348" s="341">
        <f t="shared" si="221"/>
        <v>0</v>
      </c>
    </row>
    <row r="349" spans="1:47" customFormat="1" ht="12.75" customHeight="1">
      <c r="A349" s="329"/>
      <c r="B349" s="1286" t="s">
        <v>478</v>
      </c>
      <c r="C349" s="1287"/>
      <c r="D349" s="1288"/>
      <c r="E349" s="1288"/>
      <c r="F349" s="1289"/>
      <c r="G349" s="661">
        <v>1875</v>
      </c>
      <c r="H349" s="399" t="str">
        <f t="shared" si="191"/>
        <v>m</v>
      </c>
      <c r="I349" s="400" t="s">
        <v>279</v>
      </c>
      <c r="J349" s="401" t="s">
        <v>280</v>
      </c>
      <c r="K349" s="531"/>
      <c r="L349" s="403" t="s">
        <v>314</v>
      </c>
      <c r="M349" s="408"/>
      <c r="N349" s="405">
        <f t="shared" si="214"/>
        <v>7455.73468125</v>
      </c>
      <c r="O349" s="406">
        <f t="shared" si="214"/>
        <v>0</v>
      </c>
      <c r="P349" s="392" t="s">
        <v>53</v>
      </c>
      <c r="Q349" s="393">
        <f>(G349/6)/300</f>
        <v>1.0416666666666667</v>
      </c>
      <c r="R349" s="410"/>
      <c r="S349" s="393"/>
      <c r="T349" s="393"/>
      <c r="U349" s="393"/>
      <c r="V349" s="393" t="s">
        <v>479</v>
      </c>
      <c r="W349" s="394" t="s">
        <v>632</v>
      </c>
      <c r="X349" s="333">
        <v>1.7</v>
      </c>
      <c r="Y349" s="333">
        <v>0</v>
      </c>
      <c r="Z349" s="333">
        <v>7354.125</v>
      </c>
      <c r="AA349" s="395">
        <v>95625</v>
      </c>
      <c r="AB349" s="333" t="s">
        <v>354</v>
      </c>
      <c r="AC349" s="333">
        <v>11.98468125</v>
      </c>
      <c r="AD349" s="333">
        <v>89.625</v>
      </c>
      <c r="AE349" s="333"/>
      <c r="AF349" s="333"/>
      <c r="AG349" s="396">
        <v>1.198468125E-2</v>
      </c>
      <c r="AH349" s="396">
        <v>0</v>
      </c>
      <c r="AI349" s="333">
        <f t="shared" si="215"/>
        <v>7455.73468125</v>
      </c>
      <c r="AJ349" s="333">
        <f t="shared" si="212"/>
        <v>7455.73468125</v>
      </c>
      <c r="AK349" s="333">
        <f t="shared" si="213"/>
        <v>0</v>
      </c>
      <c r="AL349" s="333"/>
      <c r="AM349" s="333">
        <f t="shared" si="216"/>
        <v>7354.125</v>
      </c>
      <c r="AN349" s="341">
        <f t="shared" si="217"/>
        <v>11.98468125</v>
      </c>
      <c r="AO349" s="341">
        <f t="shared" si="218"/>
        <v>89.625</v>
      </c>
      <c r="AP349" s="341"/>
      <c r="AQ349" s="341"/>
      <c r="AR349" s="341"/>
      <c r="AS349" s="341">
        <f t="shared" si="219"/>
        <v>0</v>
      </c>
      <c r="AT349" s="341">
        <f t="shared" si="220"/>
        <v>0</v>
      </c>
      <c r="AU349" s="341">
        <f t="shared" si="221"/>
        <v>0</v>
      </c>
    </row>
    <row r="350" spans="1:47" customFormat="1" ht="12.75" customHeight="1">
      <c r="A350" s="329"/>
      <c r="B350" s="1286" t="s">
        <v>480</v>
      </c>
      <c r="C350" s="1287"/>
      <c r="D350" s="1288"/>
      <c r="E350" s="1288"/>
      <c r="F350" s="1289"/>
      <c r="G350" s="661">
        <v>1875</v>
      </c>
      <c r="H350" s="399" t="str">
        <f t="shared" si="191"/>
        <v>m</v>
      </c>
      <c r="I350" s="400" t="s">
        <v>279</v>
      </c>
      <c r="J350" s="401" t="s">
        <v>280</v>
      </c>
      <c r="K350" s="531"/>
      <c r="L350" s="403" t="s">
        <v>314</v>
      </c>
      <c r="M350" s="408"/>
      <c r="N350" s="405">
        <f t="shared" si="214"/>
        <v>6911.0682056249998</v>
      </c>
      <c r="O350" s="406">
        <f t="shared" si="214"/>
        <v>0</v>
      </c>
      <c r="P350" s="392" t="s">
        <v>53</v>
      </c>
      <c r="Q350" s="393">
        <f>(G350/6)/300</f>
        <v>1.0416666666666667</v>
      </c>
      <c r="R350" s="410"/>
      <c r="S350" s="393"/>
      <c r="T350" s="393"/>
      <c r="U350" s="393"/>
      <c r="V350" s="393" t="s">
        <v>479</v>
      </c>
      <c r="W350" s="394" t="s">
        <v>633</v>
      </c>
      <c r="X350" s="333">
        <v>1.57</v>
      </c>
      <c r="Y350" s="333">
        <v>0</v>
      </c>
      <c r="Z350" s="333">
        <v>6810.375</v>
      </c>
      <c r="AA350" s="395">
        <v>88312.5</v>
      </c>
      <c r="AB350" s="333" t="s">
        <v>354</v>
      </c>
      <c r="AC350" s="333">
        <v>11.068205624999999</v>
      </c>
      <c r="AD350" s="333">
        <v>89.625</v>
      </c>
      <c r="AE350" s="333"/>
      <c r="AF350" s="333"/>
      <c r="AG350" s="396">
        <v>1.1068205625000001E-2</v>
      </c>
      <c r="AH350" s="396">
        <v>0</v>
      </c>
      <c r="AI350" s="333">
        <f t="shared" si="215"/>
        <v>6911.0682056249998</v>
      </c>
      <c r="AJ350" s="333">
        <f t="shared" si="212"/>
        <v>6911.0682056249998</v>
      </c>
      <c r="AK350" s="333">
        <f t="shared" si="213"/>
        <v>0</v>
      </c>
      <c r="AL350" s="333"/>
      <c r="AM350" s="333">
        <f t="shared" si="216"/>
        <v>6810.375</v>
      </c>
      <c r="AN350" s="341">
        <f t="shared" si="217"/>
        <v>11.068205624999999</v>
      </c>
      <c r="AO350" s="341">
        <f t="shared" si="218"/>
        <v>89.625</v>
      </c>
      <c r="AP350" s="341"/>
      <c r="AQ350" s="341"/>
      <c r="AR350" s="341"/>
      <c r="AS350" s="341">
        <f t="shared" si="219"/>
        <v>0</v>
      </c>
      <c r="AT350" s="341">
        <f t="shared" si="220"/>
        <v>0</v>
      </c>
      <c r="AU350" s="341">
        <f t="shared" si="221"/>
        <v>0</v>
      </c>
    </row>
    <row r="351" spans="1:47" customFormat="1" ht="12.75" customHeight="1" thickBot="1">
      <c r="A351" s="329"/>
      <c r="B351" s="1290" t="s">
        <v>473</v>
      </c>
      <c r="C351" s="1291"/>
      <c r="D351" s="1292"/>
      <c r="E351" s="1292"/>
      <c r="F351" s="1293"/>
      <c r="G351" s="667"/>
      <c r="H351" s="413" t="str">
        <f t="shared" si="191"/>
        <v>n</v>
      </c>
      <c r="I351" s="414" t="s">
        <v>295</v>
      </c>
      <c r="J351" s="415" t="s">
        <v>280</v>
      </c>
      <c r="K351" s="544"/>
      <c r="L351" s="417" t="s">
        <v>314</v>
      </c>
      <c r="M351" s="418"/>
      <c r="N351" s="419">
        <f t="shared" si="214"/>
        <v>0</v>
      </c>
      <c r="O351" s="420">
        <f t="shared" si="214"/>
        <v>0</v>
      </c>
      <c r="P351" s="392">
        <f t="shared" si="186"/>
        <v>0</v>
      </c>
      <c r="Q351" s="393"/>
      <c r="R351" s="410"/>
      <c r="S351" s="393"/>
      <c r="T351" s="393"/>
      <c r="U351" s="393"/>
      <c r="V351" s="393"/>
      <c r="W351" s="394" t="s">
        <v>566</v>
      </c>
      <c r="X351" s="333">
        <v>0</v>
      </c>
      <c r="Y351" s="333">
        <v>0</v>
      </c>
      <c r="Z351" s="333">
        <v>0</v>
      </c>
      <c r="AA351" s="395">
        <v>0</v>
      </c>
      <c r="AB351" s="333" t="s">
        <v>354</v>
      </c>
      <c r="AC351" s="333">
        <v>0</v>
      </c>
      <c r="AD351" s="333">
        <v>0</v>
      </c>
      <c r="AE351" s="333"/>
      <c r="AF351" s="333"/>
      <c r="AG351" s="396">
        <v>0</v>
      </c>
      <c r="AH351" s="396">
        <v>0</v>
      </c>
      <c r="AI351" s="333">
        <f t="shared" si="215"/>
        <v>0</v>
      </c>
      <c r="AJ351" s="333">
        <f t="shared" si="212"/>
        <v>0</v>
      </c>
      <c r="AK351" s="333">
        <f t="shared" si="213"/>
        <v>0</v>
      </c>
      <c r="AL351" s="333"/>
      <c r="AM351" s="333">
        <f t="shared" si="216"/>
        <v>0</v>
      </c>
      <c r="AN351" s="341">
        <f t="shared" si="217"/>
        <v>0</v>
      </c>
      <c r="AO351" s="341">
        <f t="shared" si="218"/>
        <v>0</v>
      </c>
      <c r="AP351" s="341"/>
      <c r="AQ351" s="341"/>
      <c r="AR351" s="341"/>
      <c r="AS351" s="341">
        <f t="shared" si="219"/>
        <v>0</v>
      </c>
      <c r="AT351" s="341">
        <f t="shared" si="220"/>
        <v>0</v>
      </c>
      <c r="AU351" s="341">
        <f t="shared" si="221"/>
        <v>0</v>
      </c>
    </row>
    <row r="352" spans="1:47" customFormat="1" ht="12.75" customHeight="1" thickBot="1">
      <c r="A352" s="329"/>
      <c r="B352" s="754"/>
      <c r="C352" s="754"/>
      <c r="D352" s="329"/>
      <c r="E352" s="679"/>
      <c r="F352" s="679"/>
      <c r="G352" s="679"/>
      <c r="H352" s="755"/>
      <c r="I352" s="424"/>
      <c r="J352" s="458"/>
      <c r="K352" s="518"/>
      <c r="L352" s="334"/>
      <c r="M352" s="329"/>
      <c r="N352" s="331"/>
      <c r="O352" s="331"/>
      <c r="P352" s="392">
        <f t="shared" si="186"/>
        <v>0</v>
      </c>
      <c r="Q352" s="393"/>
      <c r="R352" s="410"/>
      <c r="S352" s="393"/>
      <c r="T352" s="393"/>
      <c r="U352" s="393"/>
      <c r="V352" s="393"/>
      <c r="W352" s="394" t="s">
        <v>566</v>
      </c>
      <c r="X352" s="333"/>
      <c r="Y352" s="333"/>
      <c r="Z352" s="333"/>
      <c r="AA352" s="395"/>
      <c r="AB352" s="333"/>
      <c r="AC352" s="333"/>
      <c r="AD352" s="333"/>
      <c r="AE352" s="333"/>
      <c r="AF352" s="333"/>
      <c r="AG352" s="333"/>
      <c r="AH352" s="333"/>
      <c r="AI352" s="333"/>
      <c r="AJ352" s="333"/>
      <c r="AK352" s="333"/>
      <c r="AL352" s="333"/>
      <c r="AM352" s="333"/>
      <c r="AN352" s="341"/>
      <c r="AO352" s="341"/>
      <c r="AP352" s="341"/>
      <c r="AQ352" s="341"/>
      <c r="AR352" s="341"/>
      <c r="AS352" s="341"/>
      <c r="AT352" s="341"/>
      <c r="AU352" s="341"/>
    </row>
    <row r="353" spans="1:47" s="333" customFormat="1" ht="14.25" customHeight="1" thickBot="1">
      <c r="A353" s="334"/>
      <c r="B353" s="869" t="s">
        <v>481</v>
      </c>
      <c r="C353" s="870"/>
      <c r="D353" s="870"/>
      <c r="E353" s="871"/>
      <c r="F353" s="871"/>
      <c r="G353" s="871"/>
      <c r="H353" s="872"/>
      <c r="I353" s="873" t="s">
        <v>250</v>
      </c>
      <c r="J353" s="1299" t="s">
        <v>251</v>
      </c>
      <c r="K353" s="1300"/>
      <c r="L353" s="874" t="s">
        <v>244</v>
      </c>
      <c r="M353" s="875" t="s">
        <v>252</v>
      </c>
      <c r="N353" s="876" t="s">
        <v>253</v>
      </c>
      <c r="O353" s="877" t="s">
        <v>254</v>
      </c>
      <c r="P353" s="392">
        <f t="shared" si="186"/>
        <v>0</v>
      </c>
      <c r="Q353" s="428"/>
      <c r="R353" s="410"/>
      <c r="S353" s="428"/>
      <c r="T353" s="428"/>
      <c r="U353" s="428"/>
      <c r="V353" s="428"/>
      <c r="W353" s="394" t="s">
        <v>566</v>
      </c>
      <c r="AB353" s="395"/>
      <c r="AN353" s="341"/>
      <c r="AO353" s="341"/>
      <c r="AP353" s="341"/>
      <c r="AQ353" s="341"/>
      <c r="AR353" s="341"/>
      <c r="AS353" s="341"/>
      <c r="AT353" s="341"/>
      <c r="AU353" s="341"/>
    </row>
    <row r="354" spans="1:47" s="333" customFormat="1" ht="12" customHeight="1" thickBot="1">
      <c r="A354" s="334"/>
      <c r="B354" s="878" t="s">
        <v>482</v>
      </c>
      <c r="C354" s="879"/>
      <c r="D354" s="879"/>
      <c r="E354" s="467"/>
      <c r="F354" s="492"/>
      <c r="G354" s="376" t="s">
        <v>264</v>
      </c>
      <c r="H354" s="552" t="s">
        <v>418</v>
      </c>
      <c r="I354" s="467" t="s">
        <v>266</v>
      </c>
      <c r="J354" s="433" t="s">
        <v>258</v>
      </c>
      <c r="K354" s="376" t="s">
        <v>267</v>
      </c>
      <c r="L354" s="760" t="s">
        <v>266</v>
      </c>
      <c r="M354" s="435"/>
      <c r="N354" s="379"/>
      <c r="O354" s="436"/>
      <c r="P354" s="392">
        <f t="shared" si="186"/>
        <v>0</v>
      </c>
      <c r="Q354" s="393"/>
      <c r="R354" s="410"/>
      <c r="S354" s="393"/>
      <c r="T354" s="393"/>
      <c r="U354" s="393"/>
      <c r="V354" s="393"/>
      <c r="W354" s="394" t="s">
        <v>566</v>
      </c>
      <c r="AB354" s="395"/>
      <c r="AN354" s="341"/>
      <c r="AO354" s="341"/>
      <c r="AP354" s="341"/>
      <c r="AQ354" s="341"/>
      <c r="AR354" s="341"/>
      <c r="AS354" s="341"/>
      <c r="AT354" s="341"/>
      <c r="AU354" s="341"/>
    </row>
    <row r="355" spans="1:47" s="333" customFormat="1" ht="12" customHeight="1">
      <c r="A355" s="334"/>
      <c r="B355" s="810" t="s">
        <v>483</v>
      </c>
      <c r="C355" s="639"/>
      <c r="D355" s="880"/>
      <c r="E355" s="880"/>
      <c r="F355" s="880"/>
      <c r="G355" s="575"/>
      <c r="H355" s="633" t="s">
        <v>381</v>
      </c>
      <c r="I355" s="844" t="s">
        <v>279</v>
      </c>
      <c r="J355" s="401" t="s">
        <v>280</v>
      </c>
      <c r="K355" s="477"/>
      <c r="L355" s="403" t="s">
        <v>314</v>
      </c>
      <c r="M355" s="765"/>
      <c r="N355" s="766">
        <f t="shared" ref="N355:O364" si="222">AJ355</f>
        <v>0</v>
      </c>
      <c r="O355" s="767">
        <f t="shared" si="222"/>
        <v>0</v>
      </c>
      <c r="P355" s="392">
        <f t="shared" si="186"/>
        <v>0</v>
      </c>
      <c r="Q355" s="768"/>
      <c r="R355" s="410"/>
      <c r="S355" s="768"/>
      <c r="T355" s="768"/>
      <c r="U355" s="768"/>
      <c r="V355" s="768"/>
      <c r="W355" s="394" t="s">
        <v>634</v>
      </c>
      <c r="X355" s="333">
        <v>1900</v>
      </c>
      <c r="Y355" s="333">
        <v>0</v>
      </c>
      <c r="Z355" s="333">
        <v>0</v>
      </c>
      <c r="AA355" s="395">
        <v>0</v>
      </c>
      <c r="AB355" s="333" t="s">
        <v>354</v>
      </c>
      <c r="AC355" s="333">
        <v>0</v>
      </c>
      <c r="AD355" s="333">
        <v>0</v>
      </c>
      <c r="AG355" s="396">
        <v>0</v>
      </c>
      <c r="AH355" s="396">
        <v>0</v>
      </c>
      <c r="AI355" s="333">
        <f t="shared" ref="AI355:AI364" si="223">Y355+Z355+AC355+AD355</f>
        <v>0</v>
      </c>
      <c r="AJ355" s="333">
        <f t="shared" si="212"/>
        <v>0</v>
      </c>
      <c r="AK355" s="333">
        <f t="shared" si="213"/>
        <v>0</v>
      </c>
      <c r="AM355" s="333">
        <f t="shared" ref="AM355:AM364" si="224">IF(OR(I355="New",I355="",I355="--Source--"),Y355+Z355,IF(I355="Refurbishment",Y355*(1/3),0))</f>
        <v>0</v>
      </c>
      <c r="AN355" s="341">
        <f t="shared" ref="AN355:AN364" si="225">IF(OR(I355="New",I355="",I355="--Source--"),AC355,IF(I355="Refurbishment",AC355,0))</f>
        <v>0</v>
      </c>
      <c r="AO355" s="341">
        <f t="shared" ref="AO355:AO364" si="226">IF(OR(I355="New",I355="",I355="--Source--"),AD355,IF(I355="Refurbishment",AD355,0))</f>
        <v>0</v>
      </c>
      <c r="AP355" s="341"/>
      <c r="AQ355" s="341"/>
      <c r="AR355" s="341"/>
      <c r="AS355" s="341">
        <f t="shared" ref="AS355:AS364" si="227">IF(I355="Reused from onsite",Y355+Z355,IF(I355="Refurbishment",Y355*(2/3),0))</f>
        <v>0</v>
      </c>
      <c r="AT355" s="341">
        <f t="shared" ref="AT355:AT364" si="228">IF(I355="Reused from onsite",AC355,IF(I355="Refurbishment",0,0))</f>
        <v>0</v>
      </c>
      <c r="AU355" s="341">
        <f t="shared" ref="AU355:AU364" si="229">IF(I355="Reused from onsite",AD355,IF(I355="Refurbishment",0,0))</f>
        <v>0</v>
      </c>
    </row>
    <row r="356" spans="1:47" s="333" customFormat="1" ht="12" customHeight="1">
      <c r="A356" s="334"/>
      <c r="B356" s="1277" t="s">
        <v>484</v>
      </c>
      <c r="C356" s="1301"/>
      <c r="D356" s="1302"/>
      <c r="E356" s="1302"/>
      <c r="F356" s="1303"/>
      <c r="G356" s="564">
        <v>2615</v>
      </c>
      <c r="H356" s="476" t="s">
        <v>381</v>
      </c>
      <c r="I356" s="844" t="s">
        <v>279</v>
      </c>
      <c r="J356" s="401" t="s">
        <v>280</v>
      </c>
      <c r="K356" s="477"/>
      <c r="L356" s="403" t="s">
        <v>314</v>
      </c>
      <c r="M356" s="772" t="s">
        <v>485</v>
      </c>
      <c r="N356" s="773">
        <f t="shared" si="222"/>
        <v>496715.48963000003</v>
      </c>
      <c r="O356" s="774">
        <f t="shared" si="222"/>
        <v>0</v>
      </c>
      <c r="P356" s="392" t="s">
        <v>53</v>
      </c>
      <c r="Q356" s="393">
        <f>G356/$Q$38</f>
        <v>326.875</v>
      </c>
      <c r="R356" s="410"/>
      <c r="S356" s="768"/>
      <c r="T356" s="768"/>
      <c r="U356" s="768"/>
      <c r="V356" s="768"/>
      <c r="W356" s="394" t="s">
        <v>635</v>
      </c>
      <c r="X356" s="333">
        <v>2380</v>
      </c>
      <c r="Y356" s="333">
        <v>0</v>
      </c>
      <c r="Z356" s="333">
        <v>473315</v>
      </c>
      <c r="AA356" s="395">
        <v>186711000</v>
      </c>
      <c r="AB356" s="333" t="s">
        <v>354</v>
      </c>
      <c r="AC356" s="333">
        <v>23400.48963</v>
      </c>
      <c r="AD356" s="333">
        <v>0</v>
      </c>
      <c r="AG356" s="396">
        <v>23.400489629999999</v>
      </c>
      <c r="AH356" s="396">
        <v>0</v>
      </c>
      <c r="AI356" s="333">
        <f t="shared" si="223"/>
        <v>496715.48963000003</v>
      </c>
      <c r="AJ356" s="333">
        <f t="shared" si="212"/>
        <v>496715.48963000003</v>
      </c>
      <c r="AK356" s="333">
        <f t="shared" si="213"/>
        <v>0</v>
      </c>
      <c r="AM356" s="333">
        <f t="shared" si="224"/>
        <v>473315</v>
      </c>
      <c r="AN356" s="341">
        <f t="shared" si="225"/>
        <v>23400.48963</v>
      </c>
      <c r="AO356" s="341">
        <f t="shared" si="226"/>
        <v>0</v>
      </c>
      <c r="AP356" s="341"/>
      <c r="AQ356" s="341"/>
      <c r="AR356" s="341"/>
      <c r="AS356" s="341">
        <f t="shared" si="227"/>
        <v>0</v>
      </c>
      <c r="AT356" s="341">
        <f t="shared" si="228"/>
        <v>0</v>
      </c>
      <c r="AU356" s="341">
        <f t="shared" si="229"/>
        <v>0</v>
      </c>
    </row>
    <row r="357" spans="1:47" s="333" customFormat="1" ht="12" hidden="1" customHeight="1" thickBot="1">
      <c r="A357" s="334"/>
      <c r="B357" s="1277" t="s">
        <v>486</v>
      </c>
      <c r="C357" s="1301"/>
      <c r="D357" s="1302"/>
      <c r="E357" s="1302"/>
      <c r="F357" s="1303"/>
      <c r="G357" s="564"/>
      <c r="H357" s="476" t="s">
        <v>381</v>
      </c>
      <c r="I357" s="844" t="s">
        <v>279</v>
      </c>
      <c r="J357" s="401" t="s">
        <v>280</v>
      </c>
      <c r="K357" s="477"/>
      <c r="L357" s="403" t="s">
        <v>314</v>
      </c>
      <c r="M357" s="772"/>
      <c r="N357" s="773">
        <f t="shared" si="222"/>
        <v>0</v>
      </c>
      <c r="O357" s="774">
        <f t="shared" si="222"/>
        <v>0</v>
      </c>
      <c r="P357" s="392">
        <f t="shared" si="186"/>
        <v>0</v>
      </c>
      <c r="Q357" s="768"/>
      <c r="R357" s="410"/>
      <c r="S357" s="768"/>
      <c r="T357" s="768"/>
      <c r="U357" s="768"/>
      <c r="V357" s="768"/>
      <c r="W357" s="394" t="s">
        <v>570</v>
      </c>
      <c r="X357" s="333">
        <v>0</v>
      </c>
      <c r="Y357" s="333">
        <v>0</v>
      </c>
      <c r="Z357" s="333">
        <v>0</v>
      </c>
      <c r="AA357" s="395">
        <v>0</v>
      </c>
      <c r="AB357" s="333" t="s">
        <v>354</v>
      </c>
      <c r="AC357" s="333">
        <v>0</v>
      </c>
      <c r="AD357" s="333">
        <v>0</v>
      </c>
      <c r="AG357" s="396">
        <v>0</v>
      </c>
      <c r="AH357" s="396">
        <v>0</v>
      </c>
      <c r="AI357" s="333">
        <f t="shared" si="223"/>
        <v>0</v>
      </c>
      <c r="AJ357" s="333">
        <f t="shared" si="212"/>
        <v>0</v>
      </c>
      <c r="AK357" s="333">
        <f t="shared" si="213"/>
        <v>0</v>
      </c>
      <c r="AM357" s="333">
        <f t="shared" si="224"/>
        <v>0</v>
      </c>
      <c r="AN357" s="341">
        <f t="shared" si="225"/>
        <v>0</v>
      </c>
      <c r="AO357" s="341">
        <f t="shared" si="226"/>
        <v>0</v>
      </c>
      <c r="AP357" s="341"/>
      <c r="AQ357" s="341"/>
      <c r="AR357" s="341"/>
      <c r="AS357" s="341">
        <f t="shared" si="227"/>
        <v>0</v>
      </c>
      <c r="AT357" s="341">
        <f t="shared" si="228"/>
        <v>0</v>
      </c>
      <c r="AU357" s="341">
        <f t="shared" si="229"/>
        <v>0</v>
      </c>
    </row>
    <row r="358" spans="1:47" s="333" customFormat="1" ht="12" hidden="1" customHeight="1" thickBot="1">
      <c r="A358" s="334"/>
      <c r="B358" s="1277" t="s">
        <v>486</v>
      </c>
      <c r="C358" s="1301"/>
      <c r="D358" s="1302"/>
      <c r="E358" s="1302"/>
      <c r="F358" s="1303"/>
      <c r="G358" s="564"/>
      <c r="H358" s="476" t="s">
        <v>381</v>
      </c>
      <c r="I358" s="844" t="s">
        <v>279</v>
      </c>
      <c r="J358" s="401" t="s">
        <v>280</v>
      </c>
      <c r="K358" s="477"/>
      <c r="L358" s="403" t="s">
        <v>314</v>
      </c>
      <c r="M358" s="772"/>
      <c r="N358" s="773">
        <f t="shared" si="222"/>
        <v>0</v>
      </c>
      <c r="O358" s="774">
        <f t="shared" si="222"/>
        <v>0</v>
      </c>
      <c r="P358" s="392">
        <f t="shared" si="186"/>
        <v>0</v>
      </c>
      <c r="Q358" s="768"/>
      <c r="R358" s="410"/>
      <c r="S358" s="768"/>
      <c r="T358" s="768"/>
      <c r="U358" s="768"/>
      <c r="V358" s="768"/>
      <c r="W358" s="394" t="s">
        <v>570</v>
      </c>
      <c r="X358" s="333">
        <v>0</v>
      </c>
      <c r="Y358" s="333">
        <v>0</v>
      </c>
      <c r="Z358" s="333">
        <v>0</v>
      </c>
      <c r="AA358" s="395">
        <v>0</v>
      </c>
      <c r="AB358" s="333" t="s">
        <v>354</v>
      </c>
      <c r="AC358" s="333">
        <v>0</v>
      </c>
      <c r="AD358" s="333">
        <v>0</v>
      </c>
      <c r="AG358" s="396">
        <v>0</v>
      </c>
      <c r="AH358" s="396">
        <v>0</v>
      </c>
      <c r="AI358" s="333">
        <f t="shared" si="223"/>
        <v>0</v>
      </c>
      <c r="AJ358" s="333">
        <f t="shared" si="212"/>
        <v>0</v>
      </c>
      <c r="AK358" s="333">
        <f t="shared" si="213"/>
        <v>0</v>
      </c>
      <c r="AM358" s="333">
        <f t="shared" si="224"/>
        <v>0</v>
      </c>
      <c r="AN358" s="341">
        <f t="shared" si="225"/>
        <v>0</v>
      </c>
      <c r="AO358" s="341">
        <f t="shared" si="226"/>
        <v>0</v>
      </c>
      <c r="AP358" s="341"/>
      <c r="AQ358" s="341"/>
      <c r="AR358" s="341"/>
      <c r="AS358" s="341">
        <f t="shared" si="227"/>
        <v>0</v>
      </c>
      <c r="AT358" s="341">
        <f t="shared" si="228"/>
        <v>0</v>
      </c>
      <c r="AU358" s="341">
        <f t="shared" si="229"/>
        <v>0</v>
      </c>
    </row>
    <row r="359" spans="1:47" s="333" customFormat="1" ht="12" hidden="1" customHeight="1" thickBot="1">
      <c r="A359" s="334"/>
      <c r="B359" s="1277" t="s">
        <v>486</v>
      </c>
      <c r="C359" s="1301"/>
      <c r="D359" s="1302"/>
      <c r="E359" s="1302"/>
      <c r="F359" s="1303"/>
      <c r="G359" s="564"/>
      <c r="H359" s="476" t="s">
        <v>381</v>
      </c>
      <c r="I359" s="844" t="s">
        <v>279</v>
      </c>
      <c r="J359" s="401" t="s">
        <v>280</v>
      </c>
      <c r="K359" s="477"/>
      <c r="L359" s="403" t="s">
        <v>314</v>
      </c>
      <c r="M359" s="772"/>
      <c r="N359" s="773">
        <f t="shared" si="222"/>
        <v>0</v>
      </c>
      <c r="O359" s="774">
        <f t="shared" si="222"/>
        <v>0</v>
      </c>
      <c r="P359" s="392">
        <f t="shared" si="186"/>
        <v>0</v>
      </c>
      <c r="Q359" s="768"/>
      <c r="R359" s="410"/>
      <c r="S359" s="768"/>
      <c r="T359" s="768"/>
      <c r="U359" s="768"/>
      <c r="V359" s="768"/>
      <c r="W359" s="394" t="s">
        <v>570</v>
      </c>
      <c r="X359" s="333">
        <v>0</v>
      </c>
      <c r="Y359" s="333">
        <v>0</v>
      </c>
      <c r="Z359" s="333">
        <v>0</v>
      </c>
      <c r="AA359" s="395">
        <v>0</v>
      </c>
      <c r="AB359" s="333" t="s">
        <v>354</v>
      </c>
      <c r="AC359" s="333">
        <v>0</v>
      </c>
      <c r="AD359" s="333">
        <v>0</v>
      </c>
      <c r="AG359" s="396">
        <v>0</v>
      </c>
      <c r="AH359" s="396">
        <v>0</v>
      </c>
      <c r="AI359" s="333">
        <f t="shared" si="223"/>
        <v>0</v>
      </c>
      <c r="AJ359" s="333">
        <f t="shared" si="212"/>
        <v>0</v>
      </c>
      <c r="AK359" s="333">
        <f t="shared" si="213"/>
        <v>0</v>
      </c>
      <c r="AM359" s="333">
        <f t="shared" si="224"/>
        <v>0</v>
      </c>
      <c r="AN359" s="341">
        <f t="shared" si="225"/>
        <v>0</v>
      </c>
      <c r="AO359" s="341">
        <f t="shared" si="226"/>
        <v>0</v>
      </c>
      <c r="AP359" s="341"/>
      <c r="AQ359" s="341"/>
      <c r="AR359" s="341"/>
      <c r="AS359" s="341">
        <f t="shared" si="227"/>
        <v>0</v>
      </c>
      <c r="AT359" s="341">
        <f t="shared" si="228"/>
        <v>0</v>
      </c>
      <c r="AU359" s="341">
        <f t="shared" si="229"/>
        <v>0</v>
      </c>
    </row>
    <row r="360" spans="1:47" s="333" customFormat="1" ht="12" hidden="1" customHeight="1" thickBot="1">
      <c r="A360" s="334"/>
      <c r="B360" s="881" t="s">
        <v>487</v>
      </c>
      <c r="C360" s="421"/>
      <c r="D360" s="882"/>
      <c r="E360" s="882"/>
      <c r="F360" s="882"/>
      <c r="G360" s="564"/>
      <c r="H360" s="476" t="s">
        <v>488</v>
      </c>
      <c r="I360" s="844" t="s">
        <v>279</v>
      </c>
      <c r="J360" s="401" t="s">
        <v>280</v>
      </c>
      <c r="K360" s="477"/>
      <c r="L360" s="403" t="s">
        <v>314</v>
      </c>
      <c r="M360" s="772"/>
      <c r="N360" s="773">
        <f t="shared" si="222"/>
        <v>0</v>
      </c>
      <c r="O360" s="774">
        <f t="shared" si="222"/>
        <v>0</v>
      </c>
      <c r="P360" s="392">
        <f t="shared" si="186"/>
        <v>0</v>
      </c>
      <c r="Q360" s="768"/>
      <c r="R360" s="410"/>
      <c r="S360" s="768"/>
      <c r="T360" s="768"/>
      <c r="U360" s="768"/>
      <c r="V360" s="768"/>
      <c r="W360" s="394" t="s">
        <v>636</v>
      </c>
      <c r="X360" s="333">
        <v>1000</v>
      </c>
      <c r="Y360" s="333">
        <v>0</v>
      </c>
      <c r="Z360" s="333">
        <v>0</v>
      </c>
      <c r="AA360" s="395">
        <v>0</v>
      </c>
      <c r="AB360" s="333" t="s">
        <v>354</v>
      </c>
      <c r="AC360" s="333">
        <v>0</v>
      </c>
      <c r="AD360" s="333">
        <v>0</v>
      </c>
      <c r="AG360" s="396">
        <v>0</v>
      </c>
      <c r="AH360" s="396">
        <v>0</v>
      </c>
      <c r="AI360" s="333">
        <f t="shared" si="223"/>
        <v>0</v>
      </c>
      <c r="AJ360" s="333">
        <f t="shared" si="212"/>
        <v>0</v>
      </c>
      <c r="AK360" s="333">
        <f t="shared" si="213"/>
        <v>0</v>
      </c>
      <c r="AM360" s="333">
        <f t="shared" si="224"/>
        <v>0</v>
      </c>
      <c r="AN360" s="341">
        <f t="shared" si="225"/>
        <v>0</v>
      </c>
      <c r="AO360" s="341">
        <f t="shared" si="226"/>
        <v>0</v>
      </c>
      <c r="AP360" s="341"/>
      <c r="AQ360" s="341"/>
      <c r="AR360" s="341"/>
      <c r="AS360" s="341">
        <f t="shared" si="227"/>
        <v>0</v>
      </c>
      <c r="AT360" s="341">
        <f t="shared" si="228"/>
        <v>0</v>
      </c>
      <c r="AU360" s="341">
        <f t="shared" si="229"/>
        <v>0</v>
      </c>
    </row>
    <row r="361" spans="1:47" s="333" customFormat="1" ht="12" hidden="1" customHeight="1" thickBot="1">
      <c r="A361" s="334"/>
      <c r="B361" s="479" t="s">
        <v>489</v>
      </c>
      <c r="C361" s="480"/>
      <c r="D361" s="883"/>
      <c r="E361" s="883"/>
      <c r="F361" s="883"/>
      <c r="G361" s="564"/>
      <c r="H361" s="476" t="s">
        <v>381</v>
      </c>
      <c r="I361" s="844" t="s">
        <v>279</v>
      </c>
      <c r="J361" s="401" t="s">
        <v>280</v>
      </c>
      <c r="K361" s="477"/>
      <c r="L361" s="403" t="s">
        <v>314</v>
      </c>
      <c r="M361" s="772"/>
      <c r="N361" s="773">
        <f t="shared" si="222"/>
        <v>0</v>
      </c>
      <c r="O361" s="774">
        <f t="shared" si="222"/>
        <v>0</v>
      </c>
      <c r="P361" s="392">
        <f t="shared" si="186"/>
        <v>0</v>
      </c>
      <c r="Q361" s="768"/>
      <c r="R361" s="410"/>
      <c r="S361" s="768"/>
      <c r="T361" s="768"/>
      <c r="U361" s="768"/>
      <c r="V361" s="768"/>
      <c r="W361" s="394" t="s">
        <v>637</v>
      </c>
      <c r="X361" s="333">
        <v>0</v>
      </c>
      <c r="Y361" s="333">
        <v>0</v>
      </c>
      <c r="Z361" s="333">
        <v>0</v>
      </c>
      <c r="AA361" s="395">
        <v>0</v>
      </c>
      <c r="AB361" s="333" t="s">
        <v>354</v>
      </c>
      <c r="AC361" s="333">
        <v>0</v>
      </c>
      <c r="AD361" s="333">
        <v>0</v>
      </c>
      <c r="AG361" s="396">
        <v>0</v>
      </c>
      <c r="AH361" s="396">
        <v>0</v>
      </c>
      <c r="AI361" s="333">
        <f t="shared" si="223"/>
        <v>0</v>
      </c>
      <c r="AJ361" s="333">
        <f t="shared" si="212"/>
        <v>0</v>
      </c>
      <c r="AK361" s="333">
        <f t="shared" si="213"/>
        <v>0</v>
      </c>
      <c r="AM361" s="333">
        <f t="shared" si="224"/>
        <v>0</v>
      </c>
      <c r="AN361" s="341">
        <f t="shared" si="225"/>
        <v>0</v>
      </c>
      <c r="AO361" s="341">
        <f t="shared" si="226"/>
        <v>0</v>
      </c>
      <c r="AP361" s="341"/>
      <c r="AQ361" s="341"/>
      <c r="AR361" s="341"/>
      <c r="AS361" s="341">
        <f t="shared" si="227"/>
        <v>0</v>
      </c>
      <c r="AT361" s="341">
        <f t="shared" si="228"/>
        <v>0</v>
      </c>
      <c r="AU361" s="341">
        <f t="shared" si="229"/>
        <v>0</v>
      </c>
    </row>
    <row r="362" spans="1:47" s="333" customFormat="1" ht="12" hidden="1" customHeight="1" thickBot="1">
      <c r="A362" s="334"/>
      <c r="B362" s="474" t="s">
        <v>490</v>
      </c>
      <c r="C362" s="334"/>
      <c r="D362" s="882"/>
      <c r="E362" s="882"/>
      <c r="F362" s="882"/>
      <c r="G362" s="564"/>
      <c r="H362" s="476" t="s">
        <v>381</v>
      </c>
      <c r="I362" s="844" t="s">
        <v>279</v>
      </c>
      <c r="J362" s="401" t="s">
        <v>280</v>
      </c>
      <c r="K362" s="477"/>
      <c r="L362" s="403" t="s">
        <v>314</v>
      </c>
      <c r="M362" s="772"/>
      <c r="N362" s="773">
        <f t="shared" si="222"/>
        <v>0</v>
      </c>
      <c r="O362" s="774">
        <f t="shared" si="222"/>
        <v>0</v>
      </c>
      <c r="P362" s="392">
        <f t="shared" si="186"/>
        <v>0</v>
      </c>
      <c r="Q362" s="768"/>
      <c r="R362" s="410"/>
      <c r="S362" s="768"/>
      <c r="T362" s="768"/>
      <c r="U362" s="768"/>
      <c r="V362" s="768"/>
      <c r="W362" s="394" t="s">
        <v>638</v>
      </c>
      <c r="X362" s="333">
        <v>0</v>
      </c>
      <c r="Y362" s="333">
        <v>0</v>
      </c>
      <c r="Z362" s="333">
        <v>0</v>
      </c>
      <c r="AA362" s="395">
        <v>0</v>
      </c>
      <c r="AB362" s="333" t="s">
        <v>354</v>
      </c>
      <c r="AC362" s="333">
        <v>0</v>
      </c>
      <c r="AD362" s="333">
        <v>0</v>
      </c>
      <c r="AG362" s="396">
        <v>0</v>
      </c>
      <c r="AH362" s="396">
        <v>0</v>
      </c>
      <c r="AI362" s="333">
        <f t="shared" si="223"/>
        <v>0</v>
      </c>
      <c r="AJ362" s="333">
        <f t="shared" si="212"/>
        <v>0</v>
      </c>
      <c r="AK362" s="333">
        <f t="shared" si="213"/>
        <v>0</v>
      </c>
      <c r="AM362" s="333">
        <f t="shared" si="224"/>
        <v>0</v>
      </c>
      <c r="AN362" s="341">
        <f t="shared" si="225"/>
        <v>0</v>
      </c>
      <c r="AO362" s="341">
        <f t="shared" si="226"/>
        <v>0</v>
      </c>
      <c r="AP362" s="341"/>
      <c r="AQ362" s="341"/>
      <c r="AR362" s="341"/>
      <c r="AS362" s="341">
        <f t="shared" si="227"/>
        <v>0</v>
      </c>
      <c r="AT362" s="341">
        <f t="shared" si="228"/>
        <v>0</v>
      </c>
      <c r="AU362" s="341">
        <f t="shared" si="229"/>
        <v>0</v>
      </c>
    </row>
    <row r="363" spans="1:47" s="333" customFormat="1" ht="12" hidden="1" customHeight="1" thickBot="1">
      <c r="A363" s="334"/>
      <c r="B363" s="479" t="s">
        <v>491</v>
      </c>
      <c r="C363" s="480"/>
      <c r="D363" s="883"/>
      <c r="E363" s="883"/>
      <c r="F363" s="883"/>
      <c r="G363" s="564"/>
      <c r="H363" s="476" t="s">
        <v>381</v>
      </c>
      <c r="I363" s="844" t="s">
        <v>279</v>
      </c>
      <c r="J363" s="401" t="s">
        <v>280</v>
      </c>
      <c r="K363" s="477"/>
      <c r="L363" s="403" t="s">
        <v>314</v>
      </c>
      <c r="M363" s="772"/>
      <c r="N363" s="773">
        <f t="shared" si="222"/>
        <v>0</v>
      </c>
      <c r="O363" s="774">
        <f t="shared" si="222"/>
        <v>0</v>
      </c>
      <c r="P363" s="392">
        <f t="shared" si="186"/>
        <v>0</v>
      </c>
      <c r="Q363" s="768"/>
      <c r="R363" s="410"/>
      <c r="S363" s="768"/>
      <c r="T363" s="768"/>
      <c r="U363" s="768"/>
      <c r="V363" s="768"/>
      <c r="W363" s="394" t="s">
        <v>639</v>
      </c>
      <c r="X363" s="333">
        <v>1990</v>
      </c>
      <c r="Y363" s="333">
        <v>0</v>
      </c>
      <c r="Z363" s="333">
        <v>0</v>
      </c>
      <c r="AA363" s="395">
        <v>0</v>
      </c>
      <c r="AB363" s="333" t="s">
        <v>354</v>
      </c>
      <c r="AC363" s="333">
        <v>0</v>
      </c>
      <c r="AD363" s="333">
        <v>0</v>
      </c>
      <c r="AG363" s="396">
        <v>0</v>
      </c>
      <c r="AH363" s="396">
        <v>0</v>
      </c>
      <c r="AI363" s="333">
        <f t="shared" si="223"/>
        <v>0</v>
      </c>
      <c r="AJ363" s="333">
        <f t="shared" si="212"/>
        <v>0</v>
      </c>
      <c r="AK363" s="333">
        <f t="shared" si="213"/>
        <v>0</v>
      </c>
      <c r="AM363" s="333">
        <f t="shared" si="224"/>
        <v>0</v>
      </c>
      <c r="AN363" s="341">
        <f t="shared" si="225"/>
        <v>0</v>
      </c>
      <c r="AO363" s="341">
        <f t="shared" si="226"/>
        <v>0</v>
      </c>
      <c r="AP363" s="341"/>
      <c r="AQ363" s="341"/>
      <c r="AR363" s="341"/>
      <c r="AS363" s="341">
        <f t="shared" si="227"/>
        <v>0</v>
      </c>
      <c r="AT363" s="341">
        <f t="shared" si="228"/>
        <v>0</v>
      </c>
      <c r="AU363" s="341">
        <f t="shared" si="229"/>
        <v>0</v>
      </c>
    </row>
    <row r="364" spans="1:47" s="333" customFormat="1" ht="12" hidden="1" customHeight="1" thickBot="1">
      <c r="A364" s="334"/>
      <c r="B364" s="626" t="s">
        <v>492</v>
      </c>
      <c r="C364" s="455"/>
      <c r="D364" s="884"/>
      <c r="E364" s="884"/>
      <c r="F364" s="884"/>
      <c r="G364" s="568"/>
      <c r="H364" s="510" t="s">
        <v>381</v>
      </c>
      <c r="I364" s="844" t="s">
        <v>279</v>
      </c>
      <c r="J364" s="401" t="s">
        <v>280</v>
      </c>
      <c r="K364" s="477"/>
      <c r="L364" s="403" t="s">
        <v>314</v>
      </c>
      <c r="M364" s="781"/>
      <c r="N364" s="782">
        <f t="shared" si="222"/>
        <v>0</v>
      </c>
      <c r="O364" s="783">
        <f t="shared" si="222"/>
        <v>0</v>
      </c>
      <c r="P364" s="392">
        <f t="shared" si="186"/>
        <v>0</v>
      </c>
      <c r="Q364" s="768"/>
      <c r="R364" s="410"/>
      <c r="S364" s="768"/>
      <c r="T364" s="768"/>
      <c r="U364" s="768"/>
      <c r="V364" s="768"/>
      <c r="W364" s="394" t="s">
        <v>640</v>
      </c>
      <c r="X364" s="333">
        <v>1554</v>
      </c>
      <c r="Y364" s="333">
        <v>0</v>
      </c>
      <c r="Z364" s="333">
        <v>0</v>
      </c>
      <c r="AA364" s="395">
        <v>0</v>
      </c>
      <c r="AB364" s="333" t="s">
        <v>354</v>
      </c>
      <c r="AC364" s="333">
        <v>0</v>
      </c>
      <c r="AD364" s="333">
        <v>0</v>
      </c>
      <c r="AG364" s="396">
        <v>0</v>
      </c>
      <c r="AH364" s="396">
        <v>0</v>
      </c>
      <c r="AI364" s="333">
        <f t="shared" si="223"/>
        <v>0</v>
      </c>
      <c r="AJ364" s="333">
        <f t="shared" si="212"/>
        <v>0</v>
      </c>
      <c r="AK364" s="333">
        <f t="shared" si="213"/>
        <v>0</v>
      </c>
      <c r="AM364" s="333">
        <f t="shared" si="224"/>
        <v>0</v>
      </c>
      <c r="AN364" s="341">
        <f t="shared" si="225"/>
        <v>0</v>
      </c>
      <c r="AO364" s="341">
        <f t="shared" si="226"/>
        <v>0</v>
      </c>
      <c r="AP364" s="341"/>
      <c r="AQ364" s="341"/>
      <c r="AR364" s="341"/>
      <c r="AS364" s="341">
        <f t="shared" si="227"/>
        <v>0</v>
      </c>
      <c r="AT364" s="341">
        <f t="shared" si="228"/>
        <v>0</v>
      </c>
      <c r="AU364" s="341">
        <f t="shared" si="229"/>
        <v>0</v>
      </c>
    </row>
    <row r="365" spans="1:47" s="333" customFormat="1" ht="12" hidden="1" customHeight="1" thickBot="1">
      <c r="A365" s="334"/>
      <c r="B365" s="1316" t="s">
        <v>493</v>
      </c>
      <c r="C365" s="1317"/>
      <c r="D365" s="885" t="s">
        <v>494</v>
      </c>
      <c r="E365" s="377" t="s">
        <v>495</v>
      </c>
      <c r="F365" s="376" t="s">
        <v>416</v>
      </c>
      <c r="G365" s="524" t="s">
        <v>264</v>
      </c>
      <c r="H365" s="574" t="s">
        <v>418</v>
      </c>
      <c r="I365" s="376" t="s">
        <v>266</v>
      </c>
      <c r="J365" s="433" t="s">
        <v>258</v>
      </c>
      <c r="K365" s="376" t="s">
        <v>267</v>
      </c>
      <c r="L365" s="760" t="s">
        <v>266</v>
      </c>
      <c r="M365" s="435"/>
      <c r="N365" s="456"/>
      <c r="O365" s="601"/>
      <c r="P365" s="392">
        <f t="shared" si="186"/>
        <v>0</v>
      </c>
      <c r="Q365" s="393"/>
      <c r="R365" s="410"/>
      <c r="S365" s="393"/>
      <c r="T365" s="393"/>
      <c r="U365" s="393"/>
      <c r="V365" s="393"/>
      <c r="W365" s="394" t="s">
        <v>566</v>
      </c>
      <c r="AB365" s="395"/>
      <c r="AN365" s="341"/>
      <c r="AO365" s="341"/>
      <c r="AP365" s="341"/>
      <c r="AQ365" s="341"/>
      <c r="AR365" s="341"/>
      <c r="AS365" s="341"/>
      <c r="AT365" s="341"/>
      <c r="AU365" s="341"/>
    </row>
    <row r="366" spans="1:47" s="333" customFormat="1" ht="12" hidden="1" customHeight="1" thickBot="1">
      <c r="A366" s="334"/>
      <c r="B366" s="1318" t="s">
        <v>496</v>
      </c>
      <c r="C366" s="1319"/>
      <c r="D366" s="761"/>
      <c r="E366" s="886"/>
      <c r="F366" s="887"/>
      <c r="G366" s="384">
        <f>D366*E366*F366</f>
        <v>0</v>
      </c>
      <c r="H366" s="471" t="s">
        <v>381</v>
      </c>
      <c r="I366" s="844" t="s">
        <v>279</v>
      </c>
      <c r="J366" s="401" t="s">
        <v>280</v>
      </c>
      <c r="K366" s="477"/>
      <c r="L366" s="403" t="s">
        <v>314</v>
      </c>
      <c r="M366" s="888"/>
      <c r="N366" s="889">
        <f t="shared" ref="N366:O369" si="230">AJ366</f>
        <v>0</v>
      </c>
      <c r="O366" s="890">
        <f t="shared" si="230"/>
        <v>0</v>
      </c>
      <c r="P366" s="392">
        <f t="shared" si="186"/>
        <v>0</v>
      </c>
      <c r="Q366" s="768"/>
      <c r="R366" s="410"/>
      <c r="S366" s="768"/>
      <c r="T366" s="768"/>
      <c r="U366" s="768"/>
      <c r="V366" s="768"/>
      <c r="W366" s="394" t="s">
        <v>641</v>
      </c>
      <c r="X366" s="333">
        <v>1850</v>
      </c>
      <c r="Y366" s="333">
        <v>0</v>
      </c>
      <c r="Z366" s="333">
        <v>0</v>
      </c>
      <c r="AA366" s="395">
        <v>0</v>
      </c>
      <c r="AB366" s="333" t="s">
        <v>354</v>
      </c>
      <c r="AC366" s="333">
        <v>0</v>
      </c>
      <c r="AD366" s="333">
        <v>0</v>
      </c>
      <c r="AG366" s="396">
        <v>0</v>
      </c>
      <c r="AH366" s="396">
        <v>0</v>
      </c>
      <c r="AI366" s="333">
        <f>Y366+Z366+AC366+AD366</f>
        <v>0</v>
      </c>
      <c r="AJ366" s="333">
        <f t="shared" si="212"/>
        <v>0</v>
      </c>
      <c r="AK366" s="333">
        <f t="shared" si="213"/>
        <v>0</v>
      </c>
      <c r="AM366" s="333">
        <f t="shared" ref="AM366:AM369" si="231">IF(OR(I366="New",I366="",I366="--Source--"),Y366+Z366,IF(I366="Refurbishment",Y366*(1/3),0))</f>
        <v>0</v>
      </c>
      <c r="AN366" s="341">
        <f t="shared" ref="AN366:AN369" si="232">IF(OR(I366="New",I366="",I366="--Source--"),AC366,IF(I366="Refurbishment",AC366,0))</f>
        <v>0</v>
      </c>
      <c r="AO366" s="341">
        <f t="shared" ref="AO366:AO369" si="233">IF(OR(I366="New",I366="",I366="--Source--"),AD366,IF(I366="Refurbishment",AD366,0))</f>
        <v>0</v>
      </c>
      <c r="AP366" s="341"/>
      <c r="AQ366" s="341"/>
      <c r="AR366" s="341"/>
      <c r="AS366" s="341">
        <f>IF(I366="Reused from onsite",Y366+Z366,IF(I366="Refurbishment",Y366*(2/3),0))</f>
        <v>0</v>
      </c>
      <c r="AT366" s="341">
        <f>IF(I366="Reused from onsite",AC366,IF(I366="Refurbishment",0,0))</f>
        <v>0</v>
      </c>
      <c r="AU366" s="341">
        <f>IF(I366="Reused from onsite",AD366,IF(I366="Refurbishment",0,0))</f>
        <v>0</v>
      </c>
    </row>
    <row r="367" spans="1:47" s="333" customFormat="1" ht="12" hidden="1" customHeight="1" thickBot="1">
      <c r="A367" s="334"/>
      <c r="B367" s="1320" t="s">
        <v>496</v>
      </c>
      <c r="C367" s="1321"/>
      <c r="D367" s="769"/>
      <c r="E367" s="891"/>
      <c r="F367" s="892"/>
      <c r="G367" s="399">
        <f>D367*E367*F367</f>
        <v>0</v>
      </c>
      <c r="H367" s="476" t="s">
        <v>381</v>
      </c>
      <c r="I367" s="844" t="s">
        <v>279</v>
      </c>
      <c r="J367" s="401" t="s">
        <v>280</v>
      </c>
      <c r="K367" s="477"/>
      <c r="L367" s="403" t="s">
        <v>314</v>
      </c>
      <c r="M367" s="772"/>
      <c r="N367" s="773">
        <f t="shared" si="230"/>
        <v>0</v>
      </c>
      <c r="O367" s="774">
        <f t="shared" si="230"/>
        <v>0</v>
      </c>
      <c r="P367" s="392">
        <f t="shared" si="186"/>
        <v>0</v>
      </c>
      <c r="Q367" s="768"/>
      <c r="R367" s="410"/>
      <c r="S367" s="768"/>
      <c r="T367" s="768"/>
      <c r="U367" s="768"/>
      <c r="V367" s="768"/>
      <c r="W367" s="394" t="s">
        <v>641</v>
      </c>
      <c r="X367" s="333">
        <v>1850</v>
      </c>
      <c r="Y367" s="333">
        <v>0</v>
      </c>
      <c r="Z367" s="333">
        <v>0</v>
      </c>
      <c r="AA367" s="395">
        <v>0</v>
      </c>
      <c r="AB367" s="333" t="s">
        <v>354</v>
      </c>
      <c r="AC367" s="333">
        <v>0</v>
      </c>
      <c r="AD367" s="333">
        <v>0</v>
      </c>
      <c r="AG367" s="396">
        <v>0</v>
      </c>
      <c r="AH367" s="396">
        <v>0</v>
      </c>
      <c r="AI367" s="333">
        <f>Y367+Z367+AC367+AD367</f>
        <v>0</v>
      </c>
      <c r="AJ367" s="333">
        <f t="shared" si="212"/>
        <v>0</v>
      </c>
      <c r="AK367" s="333">
        <f t="shared" si="213"/>
        <v>0</v>
      </c>
      <c r="AM367" s="333">
        <f t="shared" si="231"/>
        <v>0</v>
      </c>
      <c r="AN367" s="341">
        <f t="shared" si="232"/>
        <v>0</v>
      </c>
      <c r="AO367" s="341">
        <f t="shared" si="233"/>
        <v>0</v>
      </c>
      <c r="AP367" s="341"/>
      <c r="AQ367" s="341"/>
      <c r="AR367" s="341"/>
      <c r="AS367" s="341">
        <f>IF(I367="Reused from onsite",Y367+Z367,IF(I367="Refurbishment",Y367*(2/3),0))</f>
        <v>0</v>
      </c>
      <c r="AT367" s="341">
        <f>IF(I367="Reused from onsite",AC367,IF(I367="Refurbishment",0,0))</f>
        <v>0</v>
      </c>
      <c r="AU367" s="341">
        <f>IF(I367="Reused from onsite",AD367,IF(I367="Refurbishment",0,0))</f>
        <v>0</v>
      </c>
    </row>
    <row r="368" spans="1:47" s="333" customFormat="1" ht="12" hidden="1" customHeight="1" thickBot="1">
      <c r="A368" s="334"/>
      <c r="B368" s="1320" t="s">
        <v>496</v>
      </c>
      <c r="C368" s="1321"/>
      <c r="D368" s="769"/>
      <c r="E368" s="891"/>
      <c r="F368" s="892"/>
      <c r="G368" s="399">
        <f>D368*E368*F368</f>
        <v>0</v>
      </c>
      <c r="H368" s="476" t="s">
        <v>381</v>
      </c>
      <c r="I368" s="844" t="s">
        <v>279</v>
      </c>
      <c r="J368" s="401" t="s">
        <v>280</v>
      </c>
      <c r="K368" s="477"/>
      <c r="L368" s="403" t="s">
        <v>314</v>
      </c>
      <c r="M368" s="772"/>
      <c r="N368" s="773">
        <f t="shared" si="230"/>
        <v>0</v>
      </c>
      <c r="O368" s="774">
        <f t="shared" si="230"/>
        <v>0</v>
      </c>
      <c r="P368" s="392">
        <f t="shared" si="186"/>
        <v>0</v>
      </c>
      <c r="Q368" s="768"/>
      <c r="R368" s="410"/>
      <c r="S368" s="768"/>
      <c r="T368" s="768"/>
      <c r="U368" s="768"/>
      <c r="V368" s="768"/>
      <c r="W368" s="394" t="s">
        <v>641</v>
      </c>
      <c r="X368" s="333">
        <v>1850</v>
      </c>
      <c r="Y368" s="333">
        <v>0</v>
      </c>
      <c r="Z368" s="333">
        <v>0</v>
      </c>
      <c r="AA368" s="395">
        <v>0</v>
      </c>
      <c r="AB368" s="333" t="s">
        <v>354</v>
      </c>
      <c r="AC368" s="333">
        <v>0</v>
      </c>
      <c r="AD368" s="333">
        <v>0</v>
      </c>
      <c r="AG368" s="396">
        <v>0</v>
      </c>
      <c r="AH368" s="396">
        <v>0</v>
      </c>
      <c r="AI368" s="333">
        <f>Y368+Z368+AC368+AD368</f>
        <v>0</v>
      </c>
      <c r="AJ368" s="333">
        <f t="shared" si="212"/>
        <v>0</v>
      </c>
      <c r="AK368" s="333">
        <f t="shared" si="213"/>
        <v>0</v>
      </c>
      <c r="AM368" s="333">
        <f t="shared" si="231"/>
        <v>0</v>
      </c>
      <c r="AN368" s="341">
        <f t="shared" si="232"/>
        <v>0</v>
      </c>
      <c r="AO368" s="341">
        <f t="shared" si="233"/>
        <v>0</v>
      </c>
      <c r="AP368" s="341"/>
      <c r="AQ368" s="341"/>
      <c r="AR368" s="341"/>
      <c r="AS368" s="341">
        <f>IF(I368="Reused from onsite",Y368+Z368,IF(I368="Refurbishment",Y368*(2/3),0))</f>
        <v>0</v>
      </c>
      <c r="AT368" s="341">
        <f>IF(I368="Reused from onsite",AC368,IF(I368="Refurbishment",0,0))</f>
        <v>0</v>
      </c>
      <c r="AU368" s="341">
        <f>IF(I368="Reused from onsite",AD368,IF(I368="Refurbishment",0,0))</f>
        <v>0</v>
      </c>
    </row>
    <row r="369" spans="1:47" s="333" customFormat="1" ht="12" hidden="1" customHeight="1" thickBot="1">
      <c r="A369" s="334"/>
      <c r="B369" s="1325" t="s">
        <v>496</v>
      </c>
      <c r="C369" s="1326"/>
      <c r="D369" s="778"/>
      <c r="E369" s="893"/>
      <c r="F369" s="894"/>
      <c r="G369" s="413">
        <f>D369*E369*F369</f>
        <v>0</v>
      </c>
      <c r="H369" s="510" t="s">
        <v>381</v>
      </c>
      <c r="I369" s="850" t="s">
        <v>279</v>
      </c>
      <c r="J369" s="415" t="s">
        <v>280</v>
      </c>
      <c r="K369" s="592"/>
      <c r="L369" s="403" t="s">
        <v>314</v>
      </c>
      <c r="M369" s="895"/>
      <c r="N369" s="896">
        <f t="shared" si="230"/>
        <v>0</v>
      </c>
      <c r="O369" s="897">
        <f t="shared" si="230"/>
        <v>0</v>
      </c>
      <c r="P369" s="392">
        <f t="shared" si="186"/>
        <v>0</v>
      </c>
      <c r="Q369" s="768"/>
      <c r="R369" s="410"/>
      <c r="S369" s="768"/>
      <c r="T369" s="768"/>
      <c r="U369" s="768"/>
      <c r="V369" s="768"/>
      <c r="W369" s="394" t="s">
        <v>641</v>
      </c>
      <c r="X369" s="333">
        <v>1850</v>
      </c>
      <c r="Y369" s="333">
        <v>0</v>
      </c>
      <c r="Z369" s="333">
        <v>0</v>
      </c>
      <c r="AA369" s="395">
        <v>0</v>
      </c>
      <c r="AB369" s="333" t="s">
        <v>354</v>
      </c>
      <c r="AC369" s="333">
        <v>0</v>
      </c>
      <c r="AD369" s="333">
        <v>0</v>
      </c>
      <c r="AG369" s="396">
        <v>0</v>
      </c>
      <c r="AH369" s="396">
        <v>0</v>
      </c>
      <c r="AI369" s="333">
        <f>Y369+Z369+AC369+AD369</f>
        <v>0</v>
      </c>
      <c r="AJ369" s="333">
        <f t="shared" si="212"/>
        <v>0</v>
      </c>
      <c r="AK369" s="333">
        <f t="shared" si="213"/>
        <v>0</v>
      </c>
      <c r="AM369" s="333">
        <f t="shared" si="231"/>
        <v>0</v>
      </c>
      <c r="AN369" s="341">
        <f t="shared" si="232"/>
        <v>0</v>
      </c>
      <c r="AO369" s="341">
        <f t="shared" si="233"/>
        <v>0</v>
      </c>
      <c r="AP369" s="341"/>
      <c r="AQ369" s="341"/>
      <c r="AR369" s="341"/>
      <c r="AS369" s="341">
        <f>IF(I369="Reused from onsite",Y369+Z369,IF(I369="Refurbishment",Y369*(2/3),0))</f>
        <v>0</v>
      </c>
      <c r="AT369" s="341">
        <f>IF(I369="Reused from onsite",AC369,IF(I369="Refurbishment",0,0))</f>
        <v>0</v>
      </c>
      <c r="AU369" s="341">
        <f>IF(I369="Reused from onsite",AD369,IF(I369="Refurbishment",0,0))</f>
        <v>0</v>
      </c>
    </row>
    <row r="370" spans="1:47" s="333" customFormat="1" ht="12" customHeight="1" thickBot="1">
      <c r="A370" s="334"/>
      <c r="B370" s="334"/>
      <c r="C370" s="334"/>
      <c r="D370" s="705"/>
      <c r="E370" s="882"/>
      <c r="F370" s="882"/>
      <c r="G370" s="882"/>
      <c r="H370" s="424"/>
      <c r="I370" s="424"/>
      <c r="J370" s="424"/>
      <c r="K370" s="424"/>
      <c r="L370" s="749"/>
      <c r="M370" s="329"/>
      <c r="N370" s="331"/>
      <c r="O370" s="331"/>
      <c r="P370" s="392">
        <f t="shared" si="186"/>
        <v>0</v>
      </c>
      <c r="Q370" s="393"/>
      <c r="R370" s="410"/>
      <c r="S370" s="393"/>
      <c r="T370" s="393"/>
      <c r="U370" s="393"/>
      <c r="V370" s="393"/>
      <c r="W370" s="394" t="s">
        <v>566</v>
      </c>
      <c r="AB370" s="395"/>
      <c r="AN370" s="341"/>
      <c r="AO370" s="341"/>
      <c r="AP370" s="341"/>
      <c r="AQ370" s="341"/>
      <c r="AR370" s="341"/>
      <c r="AS370" s="341"/>
      <c r="AT370" s="341"/>
      <c r="AU370" s="341"/>
    </row>
    <row r="371" spans="1:47" s="333" customFormat="1" ht="14.25" customHeight="1" thickBot="1">
      <c r="A371" s="334"/>
      <c r="B371" s="898" t="s">
        <v>497</v>
      </c>
      <c r="C371" s="899"/>
      <c r="D371" s="899"/>
      <c r="E371" s="899"/>
      <c r="F371" s="900"/>
      <c r="G371" s="900"/>
      <c r="H371" s="900"/>
      <c r="I371" s="873" t="s">
        <v>250</v>
      </c>
      <c r="J371" s="1327" t="s">
        <v>251</v>
      </c>
      <c r="K371" s="1328"/>
      <c r="L371" s="901" t="s">
        <v>244</v>
      </c>
      <c r="M371" s="902" t="s">
        <v>252</v>
      </c>
      <c r="N371" s="876" t="s">
        <v>253</v>
      </c>
      <c r="O371" s="877" t="s">
        <v>254</v>
      </c>
      <c r="P371" s="392">
        <f t="shared" si="186"/>
        <v>0</v>
      </c>
      <c r="Q371" s="428"/>
      <c r="R371" s="410"/>
      <c r="S371" s="428"/>
      <c r="T371" s="428"/>
      <c r="U371" s="428"/>
      <c r="V371" s="428"/>
      <c r="W371" s="394" t="s">
        <v>566</v>
      </c>
      <c r="AB371" s="395"/>
      <c r="AN371" s="341"/>
      <c r="AO371" s="341"/>
      <c r="AP371" s="341"/>
      <c r="AQ371" s="341"/>
      <c r="AR371" s="341"/>
      <c r="AS371" s="341"/>
      <c r="AT371" s="341"/>
      <c r="AU371" s="341"/>
    </row>
    <row r="372" spans="1:47" s="333" customFormat="1" ht="12" customHeight="1" thickBot="1">
      <c r="A372" s="334"/>
      <c r="B372" s="594" t="s">
        <v>498</v>
      </c>
      <c r="C372" s="903"/>
      <c r="D372" s="879"/>
      <c r="E372" s="879"/>
      <c r="F372" s="467"/>
      <c r="G372" s="376" t="s">
        <v>264</v>
      </c>
      <c r="H372" s="376" t="s">
        <v>418</v>
      </c>
      <c r="I372" s="376" t="s">
        <v>266</v>
      </c>
      <c r="J372" s="433" t="s">
        <v>258</v>
      </c>
      <c r="K372" s="376" t="s">
        <v>267</v>
      </c>
      <c r="L372" s="760" t="s">
        <v>266</v>
      </c>
      <c r="M372" s="378"/>
      <c r="N372" s="578"/>
      <c r="O372" s="380"/>
      <c r="P372" s="392">
        <f t="shared" si="186"/>
        <v>0</v>
      </c>
      <c r="Q372" s="393"/>
      <c r="R372" s="410"/>
      <c r="S372" s="393"/>
      <c r="T372" s="393"/>
      <c r="U372" s="393"/>
      <c r="V372" s="393"/>
      <c r="W372" s="394" t="s">
        <v>566</v>
      </c>
      <c r="AB372" s="395"/>
      <c r="AN372" s="341"/>
      <c r="AO372" s="341"/>
      <c r="AP372" s="341"/>
      <c r="AQ372" s="341"/>
      <c r="AR372" s="341"/>
      <c r="AS372" s="341"/>
      <c r="AT372" s="341"/>
      <c r="AU372" s="341"/>
    </row>
    <row r="373" spans="1:47" s="333" customFormat="1" ht="12" customHeight="1">
      <c r="A373" s="334"/>
      <c r="B373" s="904" t="s">
        <v>499</v>
      </c>
      <c r="C373" s="905"/>
      <c r="D373" s="682"/>
      <c r="E373" s="880"/>
      <c r="F373" s="880"/>
      <c r="G373" s="575">
        <v>150</v>
      </c>
      <c r="H373" s="557" t="s">
        <v>420</v>
      </c>
      <c r="I373" s="862" t="s">
        <v>279</v>
      </c>
      <c r="J373" s="401" t="s">
        <v>280</v>
      </c>
      <c r="K373" s="477"/>
      <c r="L373" s="764" t="s">
        <v>314</v>
      </c>
      <c r="M373" s="558"/>
      <c r="N373" s="906">
        <f t="shared" ref="N373:O374" si="234">AJ373</f>
        <v>2954.4130899999996</v>
      </c>
      <c r="O373" s="774">
        <f t="shared" si="234"/>
        <v>0</v>
      </c>
      <c r="P373" s="392" t="s">
        <v>53</v>
      </c>
      <c r="Q373" s="768">
        <f>G373/12</f>
        <v>12.5</v>
      </c>
      <c r="R373" s="410"/>
      <c r="S373" s="768"/>
      <c r="T373" s="768"/>
      <c r="U373" s="768"/>
      <c r="V373" s="768" t="s">
        <v>500</v>
      </c>
      <c r="W373" s="394" t="s">
        <v>642</v>
      </c>
      <c r="X373" s="333">
        <v>194</v>
      </c>
      <c r="Y373" s="333">
        <v>0</v>
      </c>
      <c r="Z373" s="333">
        <v>2844.9999999999995</v>
      </c>
      <c r="AA373" s="395">
        <v>873000</v>
      </c>
      <c r="AB373" s="333" t="s">
        <v>354</v>
      </c>
      <c r="AC373" s="333">
        <v>109.41309</v>
      </c>
      <c r="AD373" s="333">
        <v>0</v>
      </c>
      <c r="AG373" s="396">
        <v>0.10941309</v>
      </c>
      <c r="AH373" s="396">
        <v>0</v>
      </c>
      <c r="AI373" s="333">
        <f>Y373+Z373+AC373+AD373</f>
        <v>2954.4130899999996</v>
      </c>
      <c r="AJ373" s="333">
        <f t="shared" si="212"/>
        <v>2954.4130899999996</v>
      </c>
      <c r="AK373" s="333">
        <f t="shared" si="213"/>
        <v>0</v>
      </c>
      <c r="AM373" s="333">
        <f t="shared" ref="AM373:AM374" si="235">IF(OR(I373="New",I373="",I373="--Source--"),Y373+Z373,IF(I373="Refurbishment",Y373*(1/3),0))</f>
        <v>2844.9999999999995</v>
      </c>
      <c r="AN373" s="341">
        <f t="shared" ref="AN373:AN374" si="236">IF(OR(I373="New",I373="",I373="--Source--"),AC373,IF(I373="Refurbishment",AC373,0))</f>
        <v>109.41309</v>
      </c>
      <c r="AO373" s="341">
        <f t="shared" ref="AO373:AO374" si="237">IF(OR(I373="New",I373="",I373="--Source--"),AD373,IF(I373="Refurbishment",AD373,0))</f>
        <v>0</v>
      </c>
      <c r="AP373" s="341"/>
      <c r="AQ373" s="341"/>
      <c r="AR373" s="341"/>
      <c r="AS373" s="341">
        <f>IF(I373="Reused from onsite",Y373+Z373,IF(I373="Refurbishment",Y373*(2/3),0))</f>
        <v>0</v>
      </c>
      <c r="AT373" s="341">
        <f>IF(I373="Reused from onsite",AC373,IF(I373="Refurbishment",0,0))</f>
        <v>0</v>
      </c>
      <c r="AU373" s="341">
        <f>IF(I373="Reused from onsite",AD373,IF(I373="Refurbishment",0,0))</f>
        <v>0</v>
      </c>
    </row>
    <row r="374" spans="1:47" s="333" customFormat="1" ht="12" customHeight="1" thickBot="1">
      <c r="A374" s="334"/>
      <c r="B374" s="907" t="s">
        <v>501</v>
      </c>
      <c r="C374" s="908"/>
      <c r="D374" s="909"/>
      <c r="E374" s="910"/>
      <c r="F374" s="910"/>
      <c r="G374" s="564">
        <v>150</v>
      </c>
      <c r="H374" s="399" t="s">
        <v>420</v>
      </c>
      <c r="I374" s="844" t="s">
        <v>279</v>
      </c>
      <c r="J374" s="401" t="s">
        <v>280</v>
      </c>
      <c r="K374" s="477"/>
      <c r="L374" s="403" t="s">
        <v>314</v>
      </c>
      <c r="M374" s="911"/>
      <c r="N374" s="912">
        <f t="shared" si="234"/>
        <v>5908.8261799999991</v>
      </c>
      <c r="O374" s="774">
        <f t="shared" si="234"/>
        <v>0</v>
      </c>
      <c r="P374" s="392" t="s">
        <v>53</v>
      </c>
      <c r="Q374" s="768">
        <f>G374/12</f>
        <v>12.5</v>
      </c>
      <c r="R374" s="410"/>
      <c r="S374" s="768"/>
      <c r="T374" s="768"/>
      <c r="U374" s="768"/>
      <c r="V374" s="768" t="s">
        <v>500</v>
      </c>
      <c r="W374" s="394" t="s">
        <v>643</v>
      </c>
      <c r="X374" s="333">
        <v>388</v>
      </c>
      <c r="Y374" s="333">
        <v>0</v>
      </c>
      <c r="Z374" s="333">
        <v>5689.9999999999991</v>
      </c>
      <c r="AA374" s="395">
        <v>1746000</v>
      </c>
      <c r="AB374" s="333" t="s">
        <v>354</v>
      </c>
      <c r="AC374" s="333">
        <v>218.82617999999999</v>
      </c>
      <c r="AD374" s="333">
        <v>0</v>
      </c>
      <c r="AG374" s="396">
        <v>0.21882618000000001</v>
      </c>
      <c r="AH374" s="396">
        <v>0</v>
      </c>
      <c r="AI374" s="333">
        <f>Y374+Z374+AC374+AD374</f>
        <v>5908.8261799999991</v>
      </c>
      <c r="AJ374" s="333">
        <f t="shared" si="212"/>
        <v>5908.8261799999991</v>
      </c>
      <c r="AK374" s="333">
        <f t="shared" si="213"/>
        <v>0</v>
      </c>
      <c r="AM374" s="333">
        <f t="shared" si="235"/>
        <v>5689.9999999999991</v>
      </c>
      <c r="AN374" s="341">
        <f t="shared" si="236"/>
        <v>218.82617999999999</v>
      </c>
      <c r="AO374" s="341">
        <f t="shared" si="237"/>
        <v>0</v>
      </c>
      <c r="AP374" s="341"/>
      <c r="AQ374" s="341"/>
      <c r="AR374" s="341"/>
      <c r="AS374" s="341">
        <f>IF(I374="Reused from onsite",Y374+Z374,IF(I374="Refurbishment",Y374*(2/3),0))</f>
        <v>0</v>
      </c>
      <c r="AT374" s="341">
        <f>IF(I374="Reused from onsite",AC374,IF(I374="Refurbishment",0,0))</f>
        <v>0</v>
      </c>
      <c r="AU374" s="341">
        <f>IF(I374="Reused from onsite",AD374,IF(I374="Refurbishment",0,0))</f>
        <v>0</v>
      </c>
    </row>
    <row r="375" spans="1:47" s="333" customFormat="1" ht="12" customHeight="1" thickBot="1">
      <c r="A375" s="334"/>
      <c r="B375" s="913" t="s">
        <v>502</v>
      </c>
      <c r="C375" s="914"/>
      <c r="D375" s="737"/>
      <c r="E375" s="884"/>
      <c r="F375" s="884"/>
      <c r="G375" s="376" t="s">
        <v>264</v>
      </c>
      <c r="H375" s="376" t="s">
        <v>418</v>
      </c>
      <c r="I375" s="376" t="s">
        <v>266</v>
      </c>
      <c r="J375" s="433" t="s">
        <v>258</v>
      </c>
      <c r="K375" s="376" t="s">
        <v>267</v>
      </c>
      <c r="L375" s="915" t="s">
        <v>266</v>
      </c>
      <c r="M375" s="435"/>
      <c r="N375" s="456"/>
      <c r="O375" s="601"/>
      <c r="P375" s="392">
        <f t="shared" si="186"/>
        <v>0</v>
      </c>
      <c r="Q375" s="393"/>
      <c r="R375" s="410"/>
      <c r="S375" s="393"/>
      <c r="T375" s="393"/>
      <c r="U375" s="393"/>
      <c r="V375" s="393"/>
      <c r="W375" s="394">
        <v>0</v>
      </c>
      <c r="AB375" s="395"/>
      <c r="AN375" s="341"/>
      <c r="AO375" s="341"/>
      <c r="AP375" s="341"/>
      <c r="AQ375" s="341"/>
      <c r="AR375" s="341"/>
      <c r="AS375" s="341"/>
      <c r="AT375" s="341"/>
      <c r="AU375" s="341"/>
    </row>
    <row r="376" spans="1:47" s="333" customFormat="1" ht="12" customHeight="1" thickBot="1">
      <c r="A376" s="334"/>
      <c r="B376" s="916" t="s">
        <v>503</v>
      </c>
      <c r="C376" s="917"/>
      <c r="D376" s="737"/>
      <c r="E376" s="884"/>
      <c r="F376" s="884"/>
      <c r="G376" s="568">
        <v>150</v>
      </c>
      <c r="H376" s="413" t="s">
        <v>420</v>
      </c>
      <c r="I376" s="918" t="s">
        <v>279</v>
      </c>
      <c r="J376" s="415" t="s">
        <v>280</v>
      </c>
      <c r="K376" s="592"/>
      <c r="L376" s="919" t="s">
        <v>314</v>
      </c>
      <c r="M376" s="801"/>
      <c r="N376" s="456">
        <f t="shared" ref="N376:O376" si="238">AJ376</f>
        <v>7990.5294517499997</v>
      </c>
      <c r="O376" s="920">
        <f t="shared" si="238"/>
        <v>0</v>
      </c>
      <c r="P376" s="392" t="s">
        <v>53</v>
      </c>
      <c r="Q376" s="768">
        <f>G376/12</f>
        <v>12.5</v>
      </c>
      <c r="R376" s="410"/>
      <c r="S376" s="768"/>
      <c r="T376" s="768"/>
      <c r="U376" s="768"/>
      <c r="V376" s="768" t="s">
        <v>500</v>
      </c>
      <c r="W376" s="394" t="s">
        <v>644</v>
      </c>
      <c r="X376" s="333">
        <v>316.55</v>
      </c>
      <c r="Y376" s="333">
        <v>0</v>
      </c>
      <c r="Z376" s="333">
        <v>7812</v>
      </c>
      <c r="AA376" s="395">
        <v>1424475</v>
      </c>
      <c r="AB376" s="333" t="s">
        <v>354</v>
      </c>
      <c r="AC376" s="333">
        <v>178.52945174999999</v>
      </c>
      <c r="AD376" s="333">
        <v>0</v>
      </c>
      <c r="AG376" s="396">
        <v>0.17852945175000001</v>
      </c>
      <c r="AH376" s="396">
        <v>0</v>
      </c>
      <c r="AI376" s="333">
        <f>Y376+Z376+AC376+AD376</f>
        <v>7990.5294517499997</v>
      </c>
      <c r="AJ376" s="333">
        <f t="shared" si="212"/>
        <v>7990.5294517499997</v>
      </c>
      <c r="AK376" s="333">
        <f t="shared" si="213"/>
        <v>0</v>
      </c>
      <c r="AM376" s="333">
        <f t="shared" ref="AM376" si="239">IF(OR(I376="New",I376="",I376="--Source--"),Y376+Z376,IF(I376="Refurbishment",Y376*(1/3),0))</f>
        <v>7812</v>
      </c>
      <c r="AN376" s="341">
        <f t="shared" ref="AN376" si="240">IF(OR(I376="New",I376="",I376="--Source--"),AC376,IF(I376="Refurbishment",AC376,0))</f>
        <v>178.52945174999999</v>
      </c>
      <c r="AO376" s="341">
        <f t="shared" ref="AO376" si="241">IF(OR(I376="New",I376="",I376="--Source--"),AD376,IF(I376="Refurbishment",AD376,0))</f>
        <v>0</v>
      </c>
      <c r="AP376" s="341"/>
      <c r="AQ376" s="341"/>
      <c r="AR376" s="341"/>
      <c r="AS376" s="341">
        <f>IF(I376="Reused from onsite",Y376+Z376,IF(I376="Refurbishment",Y376*(2/3),0))</f>
        <v>0</v>
      </c>
      <c r="AT376" s="341">
        <f>IF(I376="Reused from onsite",AC376,IF(I376="Refurbishment",0,0))</f>
        <v>0</v>
      </c>
      <c r="AU376" s="341">
        <f>IF(I376="Reused from onsite",AD376,IF(I376="Refurbishment",0,0))</f>
        <v>0</v>
      </c>
    </row>
    <row r="377" spans="1:47" s="333" customFormat="1" ht="12" customHeight="1">
      <c r="A377" s="334"/>
      <c r="B377" s="334"/>
      <c r="C377" s="334"/>
      <c r="D377" s="705"/>
      <c r="E377" s="882"/>
      <c r="F377" s="882"/>
      <c r="G377" s="424"/>
      <c r="H377" s="424"/>
      <c r="I377" s="424"/>
      <c r="J377" s="424"/>
      <c r="K377" s="749"/>
      <c r="L377" s="329"/>
      <c r="M377" s="329"/>
      <c r="N377" s="331"/>
      <c r="O377" s="331"/>
      <c r="P377" s="392">
        <f t="shared" si="186"/>
        <v>0</v>
      </c>
      <c r="Q377" s="393"/>
      <c r="R377" s="410"/>
      <c r="S377" s="393"/>
      <c r="T377" s="393"/>
      <c r="U377" s="393"/>
      <c r="V377" s="393"/>
      <c r="W377" s="394" t="s">
        <v>566</v>
      </c>
      <c r="AB377" s="395"/>
      <c r="AN377" s="341"/>
      <c r="AO377" s="341"/>
      <c r="AP377" s="341"/>
      <c r="AQ377" s="341"/>
      <c r="AR377" s="341"/>
      <c r="AS377" s="341"/>
      <c r="AT377" s="341"/>
      <c r="AU377" s="341"/>
    </row>
    <row r="378" spans="1:47" s="333" customFormat="1" ht="12.75" hidden="1" customHeight="1" thickBot="1">
      <c r="A378" s="334"/>
      <c r="B378" s="921" t="s">
        <v>504</v>
      </c>
      <c r="C378" s="922"/>
      <c r="D378" s="922"/>
      <c r="E378" s="922"/>
      <c r="F378" s="923"/>
      <c r="G378" s="923"/>
      <c r="H378" s="924"/>
      <c r="I378" s="873" t="s">
        <v>250</v>
      </c>
      <c r="J378" s="1327" t="s">
        <v>251</v>
      </c>
      <c r="K378" s="1328"/>
      <c r="L378" s="873" t="s">
        <v>244</v>
      </c>
      <c r="M378" s="902" t="s">
        <v>252</v>
      </c>
      <c r="N378" s="876" t="s">
        <v>253</v>
      </c>
      <c r="O378" s="877" t="s">
        <v>254</v>
      </c>
      <c r="P378" s="392">
        <f t="shared" si="186"/>
        <v>0</v>
      </c>
      <c r="Q378" s="428"/>
      <c r="R378" s="410"/>
      <c r="S378" s="428"/>
      <c r="T378" s="428"/>
      <c r="U378" s="428"/>
      <c r="V378" s="428"/>
      <c r="W378" s="394" t="s">
        <v>566</v>
      </c>
      <c r="AB378" s="395"/>
      <c r="AN378" s="341"/>
      <c r="AO378" s="341"/>
      <c r="AP378" s="341"/>
      <c r="AQ378" s="341"/>
      <c r="AR378" s="341"/>
      <c r="AS378" s="341"/>
      <c r="AT378" s="341"/>
      <c r="AU378" s="341"/>
    </row>
    <row r="379" spans="1:47" s="333" customFormat="1" ht="12" hidden="1" customHeight="1" thickBot="1">
      <c r="A379" s="334"/>
      <c r="B379" s="1329" t="s">
        <v>482</v>
      </c>
      <c r="C379" s="1330"/>
      <c r="D379" s="1331"/>
      <c r="E379" s="879"/>
      <c r="F379" s="467"/>
      <c r="G379" s="375" t="s">
        <v>264</v>
      </c>
      <c r="H379" s="377" t="s">
        <v>418</v>
      </c>
      <c r="I379" s="376" t="s">
        <v>266</v>
      </c>
      <c r="J379" s="433" t="s">
        <v>258</v>
      </c>
      <c r="K379" s="376" t="s">
        <v>267</v>
      </c>
      <c r="L379" s="760" t="s">
        <v>266</v>
      </c>
      <c r="M379" s="378"/>
      <c r="N379" s="578"/>
      <c r="O379" s="436"/>
      <c r="P379" s="392">
        <f t="shared" ref="P379:P442" si="242">AL379</f>
        <v>0</v>
      </c>
      <c r="Q379" s="393"/>
      <c r="R379" s="410"/>
      <c r="S379" s="393"/>
      <c r="T379" s="393"/>
      <c r="U379" s="393"/>
      <c r="V379" s="393"/>
      <c r="W379" s="394" t="s">
        <v>566</v>
      </c>
      <c r="AB379" s="395"/>
      <c r="AN379" s="341"/>
      <c r="AO379" s="341"/>
      <c r="AP379" s="341"/>
      <c r="AQ379" s="341"/>
      <c r="AR379" s="341"/>
      <c r="AS379" s="341"/>
      <c r="AT379" s="341"/>
      <c r="AU379" s="341"/>
    </row>
    <row r="380" spans="1:47" s="333" customFormat="1" ht="12" hidden="1" customHeight="1" thickBot="1">
      <c r="A380" s="334"/>
      <c r="B380" s="810" t="s">
        <v>483</v>
      </c>
      <c r="C380" s="639"/>
      <c r="D380" s="682"/>
      <c r="E380" s="880"/>
      <c r="F380" s="880"/>
      <c r="G380" s="603"/>
      <c r="H380" s="471" t="s">
        <v>381</v>
      </c>
      <c r="I380" s="862" t="s">
        <v>279</v>
      </c>
      <c r="J380" s="401" t="s">
        <v>280</v>
      </c>
      <c r="K380" s="477"/>
      <c r="L380" s="764" t="s">
        <v>314</v>
      </c>
      <c r="M380" s="925"/>
      <c r="N380" s="926">
        <f t="shared" ref="N380:O390" si="243">AJ380</f>
        <v>0</v>
      </c>
      <c r="O380" s="890">
        <f t="shared" si="243"/>
        <v>0</v>
      </c>
      <c r="P380" s="392">
        <f t="shared" si="242"/>
        <v>0</v>
      </c>
      <c r="Q380" s="768"/>
      <c r="R380" s="410"/>
      <c r="S380" s="768"/>
      <c r="T380" s="768"/>
      <c r="U380" s="768"/>
      <c r="V380" s="768"/>
      <c r="W380" s="394" t="s">
        <v>634</v>
      </c>
      <c r="X380" s="333">
        <v>1900</v>
      </c>
      <c r="Y380" s="333">
        <v>0</v>
      </c>
      <c r="Z380" s="333">
        <v>0</v>
      </c>
      <c r="AA380" s="395">
        <v>0</v>
      </c>
      <c r="AB380" s="333" t="s">
        <v>354</v>
      </c>
      <c r="AC380" s="333">
        <v>0</v>
      </c>
      <c r="AD380" s="333">
        <v>0</v>
      </c>
      <c r="AG380" s="396">
        <v>0</v>
      </c>
      <c r="AH380" s="396">
        <v>0</v>
      </c>
      <c r="AI380" s="333">
        <f t="shared" ref="AI380:AI390" si="244">Y380+Z380+AC380+AD380</f>
        <v>0</v>
      </c>
      <c r="AJ380" s="333">
        <f t="shared" si="212"/>
        <v>0</v>
      </c>
      <c r="AK380" s="333">
        <f t="shared" si="213"/>
        <v>0</v>
      </c>
      <c r="AM380" s="333">
        <f t="shared" ref="AM380:AM390" si="245">IF(OR(I380="New",I380="",I380="--Source--"),Y380+Z380,IF(I380="Refurbishment",Y380*(1/3),0))</f>
        <v>0</v>
      </c>
      <c r="AN380" s="341">
        <f t="shared" ref="AN380:AN390" si="246">IF(OR(I380="New",I380="",I380="--Source--"),AC380,IF(I380="Refurbishment",AC380,0))</f>
        <v>0</v>
      </c>
      <c r="AO380" s="341">
        <f t="shared" ref="AO380:AO390" si="247">IF(OR(I380="New",I380="",I380="--Source--"),AD380,IF(I380="Refurbishment",AD380,0))</f>
        <v>0</v>
      </c>
      <c r="AP380" s="341"/>
      <c r="AQ380" s="341"/>
      <c r="AR380" s="341"/>
      <c r="AS380" s="341">
        <f t="shared" ref="AS380:AS390" si="248">IF(I380="Reused from onsite",Y380+Z380,IF(I380="Refurbishment",Y380*(2/3),0))</f>
        <v>0</v>
      </c>
      <c r="AT380" s="341">
        <f t="shared" ref="AT380:AT390" si="249">IF(I380="Reused from onsite",AC380,IF(I380="Refurbishment",0,0))</f>
        <v>0</v>
      </c>
      <c r="AU380" s="341">
        <f t="shared" ref="AU380:AU390" si="250">IF(I380="Reused from onsite",AD380,IF(I380="Refurbishment",0,0))</f>
        <v>0</v>
      </c>
    </row>
    <row r="381" spans="1:47" s="333" customFormat="1" ht="12" hidden="1" customHeight="1" thickBot="1">
      <c r="A381" s="334"/>
      <c r="B381" s="1277" t="s">
        <v>486</v>
      </c>
      <c r="C381" s="1301"/>
      <c r="D381" s="1302"/>
      <c r="E381" s="1302"/>
      <c r="F381" s="1303"/>
      <c r="G381" s="564"/>
      <c r="H381" s="476" t="s">
        <v>381</v>
      </c>
      <c r="I381" s="844" t="s">
        <v>279</v>
      </c>
      <c r="J381" s="401" t="s">
        <v>280</v>
      </c>
      <c r="K381" s="477"/>
      <c r="L381" s="403" t="s">
        <v>314</v>
      </c>
      <c r="M381" s="927"/>
      <c r="N381" s="928">
        <f t="shared" si="243"/>
        <v>0</v>
      </c>
      <c r="O381" s="774">
        <f t="shared" si="243"/>
        <v>0</v>
      </c>
      <c r="P381" s="392">
        <f t="shared" si="242"/>
        <v>0</v>
      </c>
      <c r="Q381" s="768"/>
      <c r="R381" s="410"/>
      <c r="S381" s="768"/>
      <c r="T381" s="768"/>
      <c r="U381" s="768"/>
      <c r="V381" s="768"/>
      <c r="W381" s="394" t="s">
        <v>570</v>
      </c>
      <c r="X381" s="333">
        <v>0</v>
      </c>
      <c r="Y381" s="333">
        <v>0</v>
      </c>
      <c r="Z381" s="333">
        <v>0</v>
      </c>
      <c r="AA381" s="395">
        <v>0</v>
      </c>
      <c r="AB381" s="333" t="s">
        <v>354</v>
      </c>
      <c r="AC381" s="333">
        <v>0</v>
      </c>
      <c r="AD381" s="333">
        <v>0</v>
      </c>
      <c r="AG381" s="396">
        <v>0</v>
      </c>
      <c r="AH381" s="396">
        <v>0</v>
      </c>
      <c r="AI381" s="333">
        <f t="shared" si="244"/>
        <v>0</v>
      </c>
      <c r="AJ381" s="333">
        <f t="shared" si="212"/>
        <v>0</v>
      </c>
      <c r="AK381" s="333">
        <f t="shared" si="213"/>
        <v>0</v>
      </c>
      <c r="AM381" s="333">
        <f t="shared" si="245"/>
        <v>0</v>
      </c>
      <c r="AN381" s="341">
        <f t="shared" si="246"/>
        <v>0</v>
      </c>
      <c r="AO381" s="341">
        <f t="shared" si="247"/>
        <v>0</v>
      </c>
      <c r="AP381" s="341"/>
      <c r="AQ381" s="341"/>
      <c r="AR381" s="341"/>
      <c r="AS381" s="341">
        <f t="shared" si="248"/>
        <v>0</v>
      </c>
      <c r="AT381" s="341">
        <f t="shared" si="249"/>
        <v>0</v>
      </c>
      <c r="AU381" s="341">
        <f t="shared" si="250"/>
        <v>0</v>
      </c>
    </row>
    <row r="382" spans="1:47" s="333" customFormat="1" ht="12" hidden="1" customHeight="1" thickBot="1">
      <c r="A382" s="334"/>
      <c r="B382" s="1277" t="s">
        <v>486</v>
      </c>
      <c r="C382" s="1301"/>
      <c r="D382" s="1302"/>
      <c r="E382" s="1302"/>
      <c r="F382" s="1303"/>
      <c r="G382" s="564"/>
      <c r="H382" s="476" t="s">
        <v>381</v>
      </c>
      <c r="I382" s="844" t="s">
        <v>279</v>
      </c>
      <c r="J382" s="401" t="s">
        <v>280</v>
      </c>
      <c r="K382" s="477"/>
      <c r="L382" s="403" t="s">
        <v>314</v>
      </c>
      <c r="M382" s="927"/>
      <c r="N382" s="928">
        <f t="shared" si="243"/>
        <v>0</v>
      </c>
      <c r="O382" s="774">
        <f t="shared" si="243"/>
        <v>0</v>
      </c>
      <c r="P382" s="392">
        <f t="shared" si="242"/>
        <v>0</v>
      </c>
      <c r="Q382" s="768"/>
      <c r="R382" s="410"/>
      <c r="S382" s="768"/>
      <c r="T382" s="768"/>
      <c r="U382" s="768"/>
      <c r="V382" s="768"/>
      <c r="W382" s="394" t="s">
        <v>570</v>
      </c>
      <c r="X382" s="333">
        <v>0</v>
      </c>
      <c r="Y382" s="333">
        <v>0</v>
      </c>
      <c r="Z382" s="333">
        <v>0</v>
      </c>
      <c r="AA382" s="395">
        <v>0</v>
      </c>
      <c r="AB382" s="333" t="s">
        <v>354</v>
      </c>
      <c r="AC382" s="333">
        <v>0</v>
      </c>
      <c r="AD382" s="333">
        <v>0</v>
      </c>
      <c r="AG382" s="396">
        <v>0</v>
      </c>
      <c r="AH382" s="396">
        <v>0</v>
      </c>
      <c r="AI382" s="333">
        <f t="shared" si="244"/>
        <v>0</v>
      </c>
      <c r="AJ382" s="333">
        <f t="shared" si="212"/>
        <v>0</v>
      </c>
      <c r="AK382" s="333">
        <f t="shared" si="213"/>
        <v>0</v>
      </c>
      <c r="AM382" s="333">
        <f t="shared" si="245"/>
        <v>0</v>
      </c>
      <c r="AN382" s="341">
        <f t="shared" si="246"/>
        <v>0</v>
      </c>
      <c r="AO382" s="341">
        <f t="shared" si="247"/>
        <v>0</v>
      </c>
      <c r="AP382" s="341"/>
      <c r="AQ382" s="341"/>
      <c r="AR382" s="341"/>
      <c r="AS382" s="341">
        <f t="shared" si="248"/>
        <v>0</v>
      </c>
      <c r="AT382" s="341">
        <f t="shared" si="249"/>
        <v>0</v>
      </c>
      <c r="AU382" s="341">
        <f t="shared" si="250"/>
        <v>0</v>
      </c>
    </row>
    <row r="383" spans="1:47" s="333" customFormat="1" ht="12" hidden="1" customHeight="1" thickBot="1">
      <c r="A383" s="334"/>
      <c r="B383" s="1277" t="s">
        <v>486</v>
      </c>
      <c r="C383" s="1301"/>
      <c r="D383" s="1302"/>
      <c r="E383" s="1302"/>
      <c r="F383" s="1303"/>
      <c r="G383" s="564"/>
      <c r="H383" s="476" t="s">
        <v>381</v>
      </c>
      <c r="I383" s="844" t="s">
        <v>279</v>
      </c>
      <c r="J383" s="401" t="s">
        <v>280</v>
      </c>
      <c r="K383" s="477"/>
      <c r="L383" s="403" t="s">
        <v>314</v>
      </c>
      <c r="M383" s="927"/>
      <c r="N383" s="928">
        <f t="shared" si="243"/>
        <v>0</v>
      </c>
      <c r="O383" s="774">
        <f t="shared" si="243"/>
        <v>0</v>
      </c>
      <c r="P383" s="392">
        <f t="shared" si="242"/>
        <v>0</v>
      </c>
      <c r="Q383" s="768"/>
      <c r="R383" s="410"/>
      <c r="S383" s="768"/>
      <c r="T383" s="768"/>
      <c r="U383" s="768"/>
      <c r="V383" s="768"/>
      <c r="W383" s="394" t="s">
        <v>570</v>
      </c>
      <c r="X383" s="333">
        <v>0</v>
      </c>
      <c r="Y383" s="333">
        <v>0</v>
      </c>
      <c r="Z383" s="333">
        <v>0</v>
      </c>
      <c r="AA383" s="395">
        <v>0</v>
      </c>
      <c r="AB383" s="333" t="s">
        <v>354</v>
      </c>
      <c r="AC383" s="333">
        <v>0</v>
      </c>
      <c r="AD383" s="333">
        <v>0</v>
      </c>
      <c r="AG383" s="396">
        <v>0</v>
      </c>
      <c r="AH383" s="396">
        <v>0</v>
      </c>
      <c r="AI383" s="333">
        <f t="shared" si="244"/>
        <v>0</v>
      </c>
      <c r="AJ383" s="333">
        <f t="shared" si="212"/>
        <v>0</v>
      </c>
      <c r="AK383" s="333">
        <f t="shared" si="213"/>
        <v>0</v>
      </c>
      <c r="AM383" s="333">
        <f t="shared" si="245"/>
        <v>0</v>
      </c>
      <c r="AN383" s="341">
        <f t="shared" si="246"/>
        <v>0</v>
      </c>
      <c r="AO383" s="341">
        <f t="shared" si="247"/>
        <v>0</v>
      </c>
      <c r="AP383" s="341"/>
      <c r="AQ383" s="341"/>
      <c r="AR383" s="341"/>
      <c r="AS383" s="341">
        <f t="shared" si="248"/>
        <v>0</v>
      </c>
      <c r="AT383" s="341">
        <f t="shared" si="249"/>
        <v>0</v>
      </c>
      <c r="AU383" s="341">
        <f t="shared" si="250"/>
        <v>0</v>
      </c>
    </row>
    <row r="384" spans="1:47" s="333" customFormat="1" ht="12" hidden="1" customHeight="1" thickBot="1">
      <c r="A384" s="334"/>
      <c r="B384" s="1277" t="s">
        <v>486</v>
      </c>
      <c r="C384" s="1301"/>
      <c r="D384" s="1302"/>
      <c r="E384" s="1302"/>
      <c r="F384" s="1303"/>
      <c r="G384" s="564"/>
      <c r="H384" s="476" t="s">
        <v>381</v>
      </c>
      <c r="I384" s="844" t="s">
        <v>279</v>
      </c>
      <c r="J384" s="401" t="s">
        <v>280</v>
      </c>
      <c r="K384" s="477"/>
      <c r="L384" s="403" t="s">
        <v>314</v>
      </c>
      <c r="M384" s="927"/>
      <c r="N384" s="928">
        <f t="shared" si="243"/>
        <v>0</v>
      </c>
      <c r="O384" s="774">
        <f t="shared" si="243"/>
        <v>0</v>
      </c>
      <c r="P384" s="392">
        <f t="shared" si="242"/>
        <v>0</v>
      </c>
      <c r="Q384" s="768"/>
      <c r="R384" s="410"/>
      <c r="S384" s="768"/>
      <c r="T384" s="768"/>
      <c r="U384" s="768"/>
      <c r="V384" s="768"/>
      <c r="W384" s="394" t="s">
        <v>570</v>
      </c>
      <c r="X384" s="333">
        <v>0</v>
      </c>
      <c r="Y384" s="333">
        <v>0</v>
      </c>
      <c r="Z384" s="333">
        <v>0</v>
      </c>
      <c r="AA384" s="395">
        <v>0</v>
      </c>
      <c r="AB384" s="333" t="s">
        <v>354</v>
      </c>
      <c r="AC384" s="333">
        <v>0</v>
      </c>
      <c r="AD384" s="333">
        <v>0</v>
      </c>
      <c r="AG384" s="396">
        <v>0</v>
      </c>
      <c r="AH384" s="396">
        <v>0</v>
      </c>
      <c r="AI384" s="333">
        <f t="shared" si="244"/>
        <v>0</v>
      </c>
      <c r="AJ384" s="333">
        <f t="shared" si="212"/>
        <v>0</v>
      </c>
      <c r="AK384" s="333">
        <f t="shared" si="213"/>
        <v>0</v>
      </c>
      <c r="AM384" s="333">
        <f t="shared" si="245"/>
        <v>0</v>
      </c>
      <c r="AN384" s="341">
        <f t="shared" si="246"/>
        <v>0</v>
      </c>
      <c r="AO384" s="341">
        <f t="shared" si="247"/>
        <v>0</v>
      </c>
      <c r="AP384" s="341"/>
      <c r="AQ384" s="341"/>
      <c r="AR384" s="341"/>
      <c r="AS384" s="341">
        <f t="shared" si="248"/>
        <v>0</v>
      </c>
      <c r="AT384" s="341">
        <f t="shared" si="249"/>
        <v>0</v>
      </c>
      <c r="AU384" s="341">
        <f t="shared" si="250"/>
        <v>0</v>
      </c>
    </row>
    <row r="385" spans="1:47" s="333" customFormat="1" ht="12" hidden="1" customHeight="1" thickBot="1">
      <c r="A385" s="334"/>
      <c r="B385" s="881" t="s">
        <v>487</v>
      </c>
      <c r="C385" s="421"/>
      <c r="D385" s="705"/>
      <c r="E385" s="882"/>
      <c r="F385" s="882"/>
      <c r="G385" s="564"/>
      <c r="H385" s="476" t="s">
        <v>488</v>
      </c>
      <c r="I385" s="844" t="s">
        <v>279</v>
      </c>
      <c r="J385" s="401" t="s">
        <v>280</v>
      </c>
      <c r="K385" s="477"/>
      <c r="L385" s="403" t="s">
        <v>314</v>
      </c>
      <c r="M385" s="927"/>
      <c r="N385" s="928">
        <f t="shared" si="243"/>
        <v>0</v>
      </c>
      <c r="O385" s="774">
        <f t="shared" si="243"/>
        <v>0</v>
      </c>
      <c r="P385" s="392">
        <f t="shared" si="242"/>
        <v>0</v>
      </c>
      <c r="Q385" s="768"/>
      <c r="R385" s="410"/>
      <c r="S385" s="768"/>
      <c r="T385" s="768"/>
      <c r="U385" s="768"/>
      <c r="V385" s="768"/>
      <c r="W385" s="394" t="s">
        <v>636</v>
      </c>
      <c r="X385" s="333">
        <v>1000</v>
      </c>
      <c r="Y385" s="333">
        <v>0</v>
      </c>
      <c r="Z385" s="333">
        <v>0</v>
      </c>
      <c r="AA385" s="395">
        <v>0</v>
      </c>
      <c r="AB385" s="333" t="s">
        <v>354</v>
      </c>
      <c r="AC385" s="333">
        <v>0</v>
      </c>
      <c r="AD385" s="333">
        <v>0</v>
      </c>
      <c r="AG385" s="396">
        <v>0</v>
      </c>
      <c r="AH385" s="396">
        <v>0</v>
      </c>
      <c r="AI385" s="333">
        <f t="shared" si="244"/>
        <v>0</v>
      </c>
      <c r="AJ385" s="333">
        <f t="shared" si="212"/>
        <v>0</v>
      </c>
      <c r="AK385" s="333">
        <f t="shared" si="213"/>
        <v>0</v>
      </c>
      <c r="AM385" s="333">
        <f t="shared" si="245"/>
        <v>0</v>
      </c>
      <c r="AN385" s="341">
        <f t="shared" si="246"/>
        <v>0</v>
      </c>
      <c r="AO385" s="341">
        <f t="shared" si="247"/>
        <v>0</v>
      </c>
      <c r="AP385" s="341"/>
      <c r="AQ385" s="341"/>
      <c r="AR385" s="341"/>
      <c r="AS385" s="341">
        <f t="shared" si="248"/>
        <v>0</v>
      </c>
      <c r="AT385" s="341">
        <f t="shared" si="249"/>
        <v>0</v>
      </c>
      <c r="AU385" s="341">
        <f t="shared" si="250"/>
        <v>0</v>
      </c>
    </row>
    <row r="386" spans="1:47" s="333" customFormat="1" ht="12" hidden="1" customHeight="1" thickBot="1">
      <c r="A386" s="334"/>
      <c r="B386" s="479" t="s">
        <v>489</v>
      </c>
      <c r="C386" s="480"/>
      <c r="D386" s="865"/>
      <c r="E386" s="883"/>
      <c r="F386" s="883"/>
      <c r="G386" s="564"/>
      <c r="H386" s="476" t="s">
        <v>381</v>
      </c>
      <c r="I386" s="844" t="s">
        <v>279</v>
      </c>
      <c r="J386" s="401" t="s">
        <v>280</v>
      </c>
      <c r="K386" s="477"/>
      <c r="L386" s="403" t="s">
        <v>314</v>
      </c>
      <c r="M386" s="927"/>
      <c r="N386" s="928">
        <f t="shared" si="243"/>
        <v>0</v>
      </c>
      <c r="O386" s="774">
        <f t="shared" si="243"/>
        <v>0</v>
      </c>
      <c r="P386" s="392">
        <f t="shared" si="242"/>
        <v>0</v>
      </c>
      <c r="Q386" s="768"/>
      <c r="R386" s="410"/>
      <c r="S386" s="768"/>
      <c r="T386" s="768"/>
      <c r="U386" s="768"/>
      <c r="V386" s="768"/>
      <c r="W386" s="394" t="s">
        <v>637</v>
      </c>
      <c r="X386" s="333">
        <v>0</v>
      </c>
      <c r="Y386" s="333">
        <v>0</v>
      </c>
      <c r="Z386" s="333">
        <v>0</v>
      </c>
      <c r="AA386" s="395">
        <v>0</v>
      </c>
      <c r="AB386" s="333" t="s">
        <v>354</v>
      </c>
      <c r="AC386" s="333">
        <v>0</v>
      </c>
      <c r="AD386" s="333">
        <v>0</v>
      </c>
      <c r="AG386" s="396">
        <v>0</v>
      </c>
      <c r="AH386" s="396">
        <v>0</v>
      </c>
      <c r="AI386" s="333">
        <f t="shared" si="244"/>
        <v>0</v>
      </c>
      <c r="AJ386" s="333">
        <f t="shared" si="212"/>
        <v>0</v>
      </c>
      <c r="AK386" s="333">
        <f t="shared" si="213"/>
        <v>0</v>
      </c>
      <c r="AM386" s="333">
        <f t="shared" si="245"/>
        <v>0</v>
      </c>
      <c r="AN386" s="341">
        <f t="shared" si="246"/>
        <v>0</v>
      </c>
      <c r="AO386" s="341">
        <f t="shared" si="247"/>
        <v>0</v>
      </c>
      <c r="AP386" s="341"/>
      <c r="AQ386" s="341"/>
      <c r="AR386" s="341"/>
      <c r="AS386" s="341">
        <f t="shared" si="248"/>
        <v>0</v>
      </c>
      <c r="AT386" s="341">
        <f t="shared" si="249"/>
        <v>0</v>
      </c>
      <c r="AU386" s="341">
        <f t="shared" si="250"/>
        <v>0</v>
      </c>
    </row>
    <row r="387" spans="1:47" s="333" customFormat="1" ht="12" hidden="1" customHeight="1" thickBot="1">
      <c r="A387" s="334"/>
      <c r="B387" s="474" t="s">
        <v>490</v>
      </c>
      <c r="C387" s="334"/>
      <c r="D387" s="705"/>
      <c r="E387" s="882"/>
      <c r="F387" s="882"/>
      <c r="G387" s="564"/>
      <c r="H387" s="476" t="s">
        <v>381</v>
      </c>
      <c r="I387" s="844" t="s">
        <v>279</v>
      </c>
      <c r="J387" s="401" t="s">
        <v>280</v>
      </c>
      <c r="K387" s="477"/>
      <c r="L387" s="403" t="s">
        <v>314</v>
      </c>
      <c r="M387" s="927"/>
      <c r="N387" s="928">
        <f t="shared" si="243"/>
        <v>0</v>
      </c>
      <c r="O387" s="774">
        <f t="shared" si="243"/>
        <v>0</v>
      </c>
      <c r="P387" s="392">
        <f t="shared" si="242"/>
        <v>0</v>
      </c>
      <c r="Q387" s="768"/>
      <c r="R387" s="410"/>
      <c r="S387" s="768"/>
      <c r="T387" s="768"/>
      <c r="U387" s="768"/>
      <c r="V387" s="768"/>
      <c r="W387" s="394" t="s">
        <v>638</v>
      </c>
      <c r="X387" s="333">
        <v>0</v>
      </c>
      <c r="Y387" s="333">
        <v>0</v>
      </c>
      <c r="Z387" s="333">
        <v>0</v>
      </c>
      <c r="AA387" s="395">
        <v>0</v>
      </c>
      <c r="AB387" s="333" t="s">
        <v>354</v>
      </c>
      <c r="AC387" s="333">
        <v>0</v>
      </c>
      <c r="AD387" s="333">
        <v>0</v>
      </c>
      <c r="AG387" s="396">
        <v>0</v>
      </c>
      <c r="AH387" s="396">
        <v>0</v>
      </c>
      <c r="AI387" s="333">
        <f t="shared" si="244"/>
        <v>0</v>
      </c>
      <c r="AJ387" s="333">
        <f t="shared" si="212"/>
        <v>0</v>
      </c>
      <c r="AK387" s="333">
        <f t="shared" si="213"/>
        <v>0</v>
      </c>
      <c r="AM387" s="333">
        <f t="shared" si="245"/>
        <v>0</v>
      </c>
      <c r="AN387" s="341">
        <f t="shared" si="246"/>
        <v>0</v>
      </c>
      <c r="AO387" s="341">
        <f t="shared" si="247"/>
        <v>0</v>
      </c>
      <c r="AP387" s="341"/>
      <c r="AQ387" s="341"/>
      <c r="AR387" s="341"/>
      <c r="AS387" s="341">
        <f t="shared" si="248"/>
        <v>0</v>
      </c>
      <c r="AT387" s="341">
        <f t="shared" si="249"/>
        <v>0</v>
      </c>
      <c r="AU387" s="341">
        <f t="shared" si="250"/>
        <v>0</v>
      </c>
    </row>
    <row r="388" spans="1:47" s="333" customFormat="1" ht="12" hidden="1" customHeight="1" thickBot="1">
      <c r="A388" s="334"/>
      <c r="B388" s="479" t="s">
        <v>491</v>
      </c>
      <c r="C388" s="480"/>
      <c r="D388" s="865"/>
      <c r="E388" s="883"/>
      <c r="F388" s="883"/>
      <c r="G388" s="564"/>
      <c r="H388" s="476" t="s">
        <v>381</v>
      </c>
      <c r="I388" s="844" t="s">
        <v>279</v>
      </c>
      <c r="J388" s="401" t="s">
        <v>280</v>
      </c>
      <c r="K388" s="477"/>
      <c r="L388" s="403" t="s">
        <v>314</v>
      </c>
      <c r="M388" s="927"/>
      <c r="N388" s="928">
        <f t="shared" si="243"/>
        <v>0</v>
      </c>
      <c r="O388" s="774">
        <f t="shared" si="243"/>
        <v>0</v>
      </c>
      <c r="P388" s="392">
        <f t="shared" si="242"/>
        <v>0</v>
      </c>
      <c r="Q388" s="768"/>
      <c r="R388" s="410"/>
      <c r="S388" s="768"/>
      <c r="T388" s="768"/>
      <c r="U388" s="768"/>
      <c r="V388" s="768"/>
      <c r="W388" s="394" t="s">
        <v>639</v>
      </c>
      <c r="X388" s="333">
        <v>1990</v>
      </c>
      <c r="Y388" s="333">
        <v>0</v>
      </c>
      <c r="Z388" s="333">
        <v>0</v>
      </c>
      <c r="AA388" s="395">
        <v>0</v>
      </c>
      <c r="AB388" s="333" t="s">
        <v>354</v>
      </c>
      <c r="AC388" s="333">
        <v>0</v>
      </c>
      <c r="AD388" s="333">
        <v>0</v>
      </c>
      <c r="AG388" s="396">
        <v>0</v>
      </c>
      <c r="AH388" s="396">
        <v>0</v>
      </c>
      <c r="AI388" s="333">
        <f t="shared" si="244"/>
        <v>0</v>
      </c>
      <c r="AJ388" s="333">
        <f t="shared" si="212"/>
        <v>0</v>
      </c>
      <c r="AK388" s="333">
        <f t="shared" si="213"/>
        <v>0</v>
      </c>
      <c r="AM388" s="333">
        <f t="shared" si="245"/>
        <v>0</v>
      </c>
      <c r="AN388" s="341">
        <f t="shared" si="246"/>
        <v>0</v>
      </c>
      <c r="AO388" s="341">
        <f t="shared" si="247"/>
        <v>0</v>
      </c>
      <c r="AP388" s="341"/>
      <c r="AQ388" s="341"/>
      <c r="AR388" s="341"/>
      <c r="AS388" s="341">
        <f t="shared" si="248"/>
        <v>0</v>
      </c>
      <c r="AT388" s="341">
        <f t="shared" si="249"/>
        <v>0</v>
      </c>
      <c r="AU388" s="341">
        <f t="shared" si="250"/>
        <v>0</v>
      </c>
    </row>
    <row r="389" spans="1:47" s="333" customFormat="1" ht="14.25" hidden="1" customHeight="1" thickBot="1">
      <c r="A389" s="334"/>
      <c r="B389" s="479" t="s">
        <v>492</v>
      </c>
      <c r="C389" s="480"/>
      <c r="D389" s="865"/>
      <c r="E389" s="883"/>
      <c r="F389" s="883"/>
      <c r="G389" s="564"/>
      <c r="H389" s="476" t="s">
        <v>381</v>
      </c>
      <c r="I389" s="844" t="s">
        <v>279</v>
      </c>
      <c r="J389" s="401" t="s">
        <v>280</v>
      </c>
      <c r="K389" s="477"/>
      <c r="L389" s="403" t="s">
        <v>314</v>
      </c>
      <c r="M389" s="927"/>
      <c r="N389" s="928">
        <f t="shared" si="243"/>
        <v>0</v>
      </c>
      <c r="O389" s="774">
        <f t="shared" si="243"/>
        <v>0</v>
      </c>
      <c r="P389" s="392">
        <f t="shared" si="242"/>
        <v>0</v>
      </c>
      <c r="Q389" s="768"/>
      <c r="R389" s="410"/>
      <c r="S389" s="768"/>
      <c r="T389" s="768"/>
      <c r="U389" s="768"/>
      <c r="V389" s="768"/>
      <c r="W389" s="394" t="s">
        <v>640</v>
      </c>
      <c r="X389" s="333">
        <v>1554</v>
      </c>
      <c r="Y389" s="333">
        <v>0</v>
      </c>
      <c r="Z389" s="333">
        <v>0</v>
      </c>
      <c r="AA389" s="395">
        <v>0</v>
      </c>
      <c r="AB389" s="333" t="s">
        <v>354</v>
      </c>
      <c r="AC389" s="333">
        <v>0</v>
      </c>
      <c r="AD389" s="333">
        <v>0</v>
      </c>
      <c r="AG389" s="396">
        <v>0</v>
      </c>
      <c r="AH389" s="396">
        <v>0</v>
      </c>
      <c r="AI389" s="333">
        <f t="shared" si="244"/>
        <v>0</v>
      </c>
      <c r="AJ389" s="333">
        <f t="shared" si="212"/>
        <v>0</v>
      </c>
      <c r="AK389" s="333">
        <f t="shared" si="213"/>
        <v>0</v>
      </c>
      <c r="AM389" s="333">
        <f t="shared" si="245"/>
        <v>0</v>
      </c>
      <c r="AN389" s="341">
        <f t="shared" si="246"/>
        <v>0</v>
      </c>
      <c r="AO389" s="341">
        <f t="shared" si="247"/>
        <v>0</v>
      </c>
      <c r="AP389" s="341"/>
      <c r="AQ389" s="341"/>
      <c r="AR389" s="341"/>
      <c r="AS389" s="341">
        <f t="shared" si="248"/>
        <v>0</v>
      </c>
      <c r="AT389" s="341">
        <f t="shared" si="249"/>
        <v>0</v>
      </c>
      <c r="AU389" s="341">
        <f t="shared" si="250"/>
        <v>0</v>
      </c>
    </row>
    <row r="390" spans="1:47" s="333" customFormat="1" ht="14.25" hidden="1" customHeight="1" thickBot="1">
      <c r="A390" s="334"/>
      <c r="B390" s="474" t="s">
        <v>505</v>
      </c>
      <c r="C390" s="334"/>
      <c r="D390" s="705"/>
      <c r="E390" s="882"/>
      <c r="F390" s="882"/>
      <c r="G390" s="929"/>
      <c r="H390" s="484" t="s">
        <v>420</v>
      </c>
      <c r="I390" s="844" t="s">
        <v>279</v>
      </c>
      <c r="J390" s="485" t="s">
        <v>280</v>
      </c>
      <c r="K390" s="486"/>
      <c r="L390" s="536" t="s">
        <v>314</v>
      </c>
      <c r="M390" s="930"/>
      <c r="N390" s="931">
        <f t="shared" si="243"/>
        <v>0</v>
      </c>
      <c r="O390" s="774">
        <f t="shared" si="243"/>
        <v>0</v>
      </c>
      <c r="P390" s="392">
        <f t="shared" si="242"/>
        <v>0</v>
      </c>
      <c r="Q390" s="768"/>
      <c r="R390" s="410"/>
      <c r="S390" s="768"/>
      <c r="T390" s="768"/>
      <c r="U390" s="768"/>
      <c r="V390" s="768"/>
      <c r="W390" s="394" t="s">
        <v>570</v>
      </c>
      <c r="X390" s="333">
        <v>0</v>
      </c>
      <c r="Y390" s="333">
        <v>0</v>
      </c>
      <c r="Z390" s="333">
        <v>0</v>
      </c>
      <c r="AA390" s="395">
        <v>0</v>
      </c>
      <c r="AB390" s="333" t="s">
        <v>354</v>
      </c>
      <c r="AC390" s="333">
        <v>0</v>
      </c>
      <c r="AD390" s="333">
        <v>0</v>
      </c>
      <c r="AG390" s="396">
        <v>0</v>
      </c>
      <c r="AH390" s="396">
        <v>0</v>
      </c>
      <c r="AI390" s="333">
        <f t="shared" si="244"/>
        <v>0</v>
      </c>
      <c r="AJ390" s="333">
        <f t="shared" si="212"/>
        <v>0</v>
      </c>
      <c r="AK390" s="333">
        <f t="shared" si="213"/>
        <v>0</v>
      </c>
      <c r="AM390" s="333">
        <f t="shared" si="245"/>
        <v>0</v>
      </c>
      <c r="AN390" s="341">
        <f t="shared" si="246"/>
        <v>0</v>
      </c>
      <c r="AO390" s="341">
        <f t="shared" si="247"/>
        <v>0</v>
      </c>
      <c r="AP390" s="341"/>
      <c r="AQ390" s="341"/>
      <c r="AR390" s="341"/>
      <c r="AS390" s="341">
        <f t="shared" si="248"/>
        <v>0</v>
      </c>
      <c r="AT390" s="341">
        <f t="shared" si="249"/>
        <v>0</v>
      </c>
      <c r="AU390" s="341">
        <f t="shared" si="250"/>
        <v>0</v>
      </c>
    </row>
    <row r="391" spans="1:47" s="333" customFormat="1" ht="12" hidden="1" customHeight="1" thickBot="1">
      <c r="A391" s="334"/>
      <c r="B391" s="594" t="s">
        <v>506</v>
      </c>
      <c r="C391" s="879"/>
      <c r="D391" s="879"/>
      <c r="E391" s="879"/>
      <c r="F391" s="467"/>
      <c r="G391" s="376" t="s">
        <v>264</v>
      </c>
      <c r="H391" s="433" t="s">
        <v>418</v>
      </c>
      <c r="I391" s="376" t="s">
        <v>266</v>
      </c>
      <c r="J391" s="433" t="s">
        <v>258</v>
      </c>
      <c r="K391" s="376" t="s">
        <v>267</v>
      </c>
      <c r="L391" s="795" t="s">
        <v>266</v>
      </c>
      <c r="M391" s="435"/>
      <c r="N391" s="456"/>
      <c r="O391" s="601"/>
      <c r="P391" s="392">
        <f t="shared" si="242"/>
        <v>0</v>
      </c>
      <c r="Q391" s="393"/>
      <c r="R391" s="410"/>
      <c r="S391" s="393"/>
      <c r="T391" s="393"/>
      <c r="U391" s="393"/>
      <c r="V391" s="393"/>
      <c r="W391" s="394" t="s">
        <v>566</v>
      </c>
      <c r="AB391" s="395"/>
      <c r="AN391" s="341"/>
      <c r="AO391" s="341"/>
      <c r="AP391" s="341"/>
      <c r="AQ391" s="341"/>
      <c r="AR391" s="341"/>
      <c r="AS391" s="341"/>
      <c r="AT391" s="341"/>
      <c r="AU391" s="341"/>
    </row>
    <row r="392" spans="1:47" s="333" customFormat="1" ht="12" hidden="1" customHeight="1" thickBot="1">
      <c r="A392" s="334"/>
      <c r="B392" s="1322" t="s">
        <v>507</v>
      </c>
      <c r="C392" s="1323"/>
      <c r="D392" s="1323"/>
      <c r="E392" s="1323"/>
      <c r="F392" s="1324"/>
      <c r="G392" s="575"/>
      <c r="H392" s="633" t="s">
        <v>420</v>
      </c>
      <c r="I392" s="932" t="s">
        <v>279</v>
      </c>
      <c r="J392" s="635" t="s">
        <v>280</v>
      </c>
      <c r="K392" s="531"/>
      <c r="L392" s="764" t="s">
        <v>314</v>
      </c>
      <c r="M392" s="933"/>
      <c r="N392" s="934">
        <f t="shared" ref="N392:O396" si="251">AJ392</f>
        <v>0</v>
      </c>
      <c r="O392" s="935">
        <f t="shared" si="251"/>
        <v>0</v>
      </c>
      <c r="P392" s="392">
        <f t="shared" si="242"/>
        <v>0</v>
      </c>
      <c r="Q392" s="560"/>
      <c r="R392" s="410"/>
      <c r="S392" s="560"/>
      <c r="T392" s="560"/>
      <c r="U392" s="560"/>
      <c r="V392" s="560"/>
      <c r="W392" s="394" t="s">
        <v>570</v>
      </c>
      <c r="X392" s="333">
        <v>0</v>
      </c>
      <c r="Y392" s="333">
        <v>0</v>
      </c>
      <c r="Z392" s="333">
        <v>0</v>
      </c>
      <c r="AA392" s="395">
        <v>0</v>
      </c>
      <c r="AB392" s="333" t="s">
        <v>354</v>
      </c>
      <c r="AC392" s="333">
        <v>0</v>
      </c>
      <c r="AD392" s="333">
        <v>0</v>
      </c>
      <c r="AG392" s="396">
        <v>0</v>
      </c>
      <c r="AH392" s="396">
        <v>0</v>
      </c>
      <c r="AI392" s="333">
        <f>Y392+Z392+AC392+AD392</f>
        <v>0</v>
      </c>
      <c r="AJ392" s="333">
        <f t="shared" si="212"/>
        <v>0</v>
      </c>
      <c r="AK392" s="333">
        <f t="shared" si="213"/>
        <v>0</v>
      </c>
      <c r="AM392" s="333">
        <f t="shared" ref="AM392:AM396" si="252">IF(OR(I392="New",I392="",I392="--Source--"),Y392+Z392,IF(I392="Refurbishment",Y392*(1/3),0))</f>
        <v>0</v>
      </c>
      <c r="AN392" s="341">
        <f t="shared" ref="AN392:AN396" si="253">IF(OR(I392="New",I392="",I392="--Source--"),AC392,IF(I392="Refurbishment",AC392,0))</f>
        <v>0</v>
      </c>
      <c r="AO392" s="341">
        <f t="shared" ref="AO392:AO396" si="254">IF(OR(I392="New",I392="",I392="--Source--"),AD392,IF(I392="Refurbishment",AD392,0))</f>
        <v>0</v>
      </c>
      <c r="AP392" s="341"/>
      <c r="AQ392" s="341"/>
      <c r="AR392" s="341"/>
      <c r="AS392" s="341">
        <f>IF(I392="Reused from onsite",Y392+Z392,IF(I392="Refurbishment",Y392*(2/3),0))</f>
        <v>0</v>
      </c>
      <c r="AT392" s="341">
        <f>IF(I392="Reused from onsite",AC392,IF(I392="Refurbishment",0,0))</f>
        <v>0</v>
      </c>
      <c r="AU392" s="341">
        <f>IF(I392="Reused from onsite",AD392,IF(I392="Refurbishment",0,0))</f>
        <v>0</v>
      </c>
    </row>
    <row r="393" spans="1:47" s="333" customFormat="1" ht="12" hidden="1" customHeight="1" thickBot="1">
      <c r="A393" s="334"/>
      <c r="B393" s="1277" t="s">
        <v>507</v>
      </c>
      <c r="C393" s="1302"/>
      <c r="D393" s="1302"/>
      <c r="E393" s="1302"/>
      <c r="F393" s="1279"/>
      <c r="G393" s="564"/>
      <c r="H393" s="476" t="s">
        <v>420</v>
      </c>
      <c r="I393" s="844" t="s">
        <v>279</v>
      </c>
      <c r="J393" s="401" t="s">
        <v>280</v>
      </c>
      <c r="K393" s="477"/>
      <c r="L393" s="403" t="s">
        <v>314</v>
      </c>
      <c r="M393" s="936"/>
      <c r="N393" s="937">
        <f t="shared" si="251"/>
        <v>0</v>
      </c>
      <c r="O393" s="938">
        <f t="shared" si="251"/>
        <v>0</v>
      </c>
      <c r="P393" s="392">
        <f t="shared" si="242"/>
        <v>0</v>
      </c>
      <c r="Q393" s="560"/>
      <c r="R393" s="410"/>
      <c r="S393" s="560"/>
      <c r="T393" s="560"/>
      <c r="U393" s="560"/>
      <c r="V393" s="560"/>
      <c r="W393" s="394" t="s">
        <v>570</v>
      </c>
      <c r="X393" s="333">
        <v>0</v>
      </c>
      <c r="Y393" s="333">
        <v>0</v>
      </c>
      <c r="Z393" s="333">
        <v>0</v>
      </c>
      <c r="AA393" s="395">
        <v>0</v>
      </c>
      <c r="AB393" s="333" t="s">
        <v>354</v>
      </c>
      <c r="AC393" s="333">
        <v>0</v>
      </c>
      <c r="AD393" s="333">
        <v>0</v>
      </c>
      <c r="AG393" s="396">
        <v>0</v>
      </c>
      <c r="AH393" s="396">
        <v>0</v>
      </c>
      <c r="AI393" s="333">
        <f>Y393+Z393+AC393+AD393</f>
        <v>0</v>
      </c>
      <c r="AJ393" s="333">
        <f t="shared" si="212"/>
        <v>0</v>
      </c>
      <c r="AK393" s="333">
        <f t="shared" si="213"/>
        <v>0</v>
      </c>
      <c r="AM393" s="333">
        <f t="shared" si="252"/>
        <v>0</v>
      </c>
      <c r="AN393" s="341">
        <f t="shared" si="253"/>
        <v>0</v>
      </c>
      <c r="AO393" s="341">
        <f t="shared" si="254"/>
        <v>0</v>
      </c>
      <c r="AP393" s="341"/>
      <c r="AQ393" s="341"/>
      <c r="AR393" s="341"/>
      <c r="AS393" s="341">
        <f>IF(I393="Reused from onsite",Y393+Z393,IF(I393="Refurbishment",Y393*(2/3),0))</f>
        <v>0</v>
      </c>
      <c r="AT393" s="341">
        <f>IF(I393="Reused from onsite",AC393,IF(I393="Refurbishment",0,0))</f>
        <v>0</v>
      </c>
      <c r="AU393" s="341">
        <f>IF(I393="Reused from onsite",AD393,IF(I393="Refurbishment",0,0))</f>
        <v>0</v>
      </c>
    </row>
    <row r="394" spans="1:47" s="333" customFormat="1" ht="12" hidden="1" customHeight="1" thickBot="1">
      <c r="A394" s="334"/>
      <c r="B394" s="1277" t="s">
        <v>507</v>
      </c>
      <c r="C394" s="1302"/>
      <c r="D394" s="1302"/>
      <c r="E394" s="1302"/>
      <c r="F394" s="1279"/>
      <c r="G394" s="564"/>
      <c r="H394" s="476" t="s">
        <v>420</v>
      </c>
      <c r="I394" s="844" t="s">
        <v>279</v>
      </c>
      <c r="J394" s="401" t="s">
        <v>280</v>
      </c>
      <c r="K394" s="477"/>
      <c r="L394" s="403" t="s">
        <v>314</v>
      </c>
      <c r="M394" s="936"/>
      <c r="N394" s="937">
        <f t="shared" si="251"/>
        <v>0</v>
      </c>
      <c r="O394" s="938">
        <f t="shared" si="251"/>
        <v>0</v>
      </c>
      <c r="P394" s="392">
        <f t="shared" si="242"/>
        <v>0</v>
      </c>
      <c r="Q394" s="560"/>
      <c r="R394" s="410"/>
      <c r="S394" s="560"/>
      <c r="T394" s="560"/>
      <c r="U394" s="560"/>
      <c r="V394" s="560"/>
      <c r="W394" s="394" t="s">
        <v>570</v>
      </c>
      <c r="X394" s="333">
        <v>0</v>
      </c>
      <c r="Y394" s="333">
        <v>0</v>
      </c>
      <c r="Z394" s="333">
        <v>0</v>
      </c>
      <c r="AA394" s="395">
        <v>0</v>
      </c>
      <c r="AB394" s="333" t="s">
        <v>354</v>
      </c>
      <c r="AC394" s="333">
        <v>0</v>
      </c>
      <c r="AD394" s="333">
        <v>0</v>
      </c>
      <c r="AG394" s="396">
        <v>0</v>
      </c>
      <c r="AH394" s="396">
        <v>0</v>
      </c>
      <c r="AI394" s="333">
        <f>Y394+Z394+AC394+AD394</f>
        <v>0</v>
      </c>
      <c r="AJ394" s="333">
        <f t="shared" si="212"/>
        <v>0</v>
      </c>
      <c r="AK394" s="333">
        <f t="shared" si="213"/>
        <v>0</v>
      </c>
      <c r="AM394" s="333">
        <f t="shared" si="252"/>
        <v>0</v>
      </c>
      <c r="AN394" s="341">
        <f t="shared" si="253"/>
        <v>0</v>
      </c>
      <c r="AO394" s="341">
        <f t="shared" si="254"/>
        <v>0</v>
      </c>
      <c r="AP394" s="341"/>
      <c r="AQ394" s="341"/>
      <c r="AR394" s="341"/>
      <c r="AS394" s="341">
        <f>IF(I394="Reused from onsite",Y394+Z394,IF(I394="Refurbishment",Y394*(2/3),0))</f>
        <v>0</v>
      </c>
      <c r="AT394" s="341">
        <f>IF(I394="Reused from onsite",AC394,IF(I394="Refurbishment",0,0))</f>
        <v>0</v>
      </c>
      <c r="AU394" s="341">
        <f>IF(I394="Reused from onsite",AD394,IF(I394="Refurbishment",0,0))</f>
        <v>0</v>
      </c>
    </row>
    <row r="395" spans="1:47" s="333" customFormat="1" ht="12" hidden="1" customHeight="1" thickBot="1">
      <c r="A395" s="334"/>
      <c r="B395" s="1277" t="s">
        <v>507</v>
      </c>
      <c r="C395" s="1302"/>
      <c r="D395" s="1302"/>
      <c r="E395" s="1302"/>
      <c r="F395" s="1279"/>
      <c r="G395" s="564"/>
      <c r="H395" s="476" t="s">
        <v>420</v>
      </c>
      <c r="I395" s="844" t="s">
        <v>279</v>
      </c>
      <c r="J395" s="401" t="s">
        <v>280</v>
      </c>
      <c r="K395" s="477"/>
      <c r="L395" s="403" t="s">
        <v>314</v>
      </c>
      <c r="M395" s="936"/>
      <c r="N395" s="937">
        <f t="shared" si="251"/>
        <v>0</v>
      </c>
      <c r="O395" s="938">
        <f t="shared" si="251"/>
        <v>0</v>
      </c>
      <c r="P395" s="392">
        <f t="shared" si="242"/>
        <v>0</v>
      </c>
      <c r="Q395" s="560"/>
      <c r="R395" s="410"/>
      <c r="S395" s="560"/>
      <c r="T395" s="560"/>
      <c r="U395" s="560"/>
      <c r="V395" s="560"/>
      <c r="W395" s="394" t="s">
        <v>570</v>
      </c>
      <c r="X395" s="333">
        <v>0</v>
      </c>
      <c r="Y395" s="333">
        <v>0</v>
      </c>
      <c r="Z395" s="333">
        <v>0</v>
      </c>
      <c r="AA395" s="395">
        <v>0</v>
      </c>
      <c r="AB395" s="333" t="s">
        <v>354</v>
      </c>
      <c r="AC395" s="333">
        <v>0</v>
      </c>
      <c r="AD395" s="333">
        <v>0</v>
      </c>
      <c r="AG395" s="396">
        <v>0</v>
      </c>
      <c r="AH395" s="396">
        <v>0</v>
      </c>
      <c r="AI395" s="333">
        <f>Y395+Z395+AC395+AD395</f>
        <v>0</v>
      </c>
      <c r="AJ395" s="333">
        <f t="shared" si="212"/>
        <v>0</v>
      </c>
      <c r="AK395" s="333">
        <f t="shared" si="213"/>
        <v>0</v>
      </c>
      <c r="AM395" s="333">
        <f t="shared" si="252"/>
        <v>0</v>
      </c>
      <c r="AN395" s="341">
        <f t="shared" si="253"/>
        <v>0</v>
      </c>
      <c r="AO395" s="341">
        <f t="shared" si="254"/>
        <v>0</v>
      </c>
      <c r="AP395" s="341"/>
      <c r="AQ395" s="341"/>
      <c r="AR395" s="341"/>
      <c r="AS395" s="341">
        <f>IF(I395="Reused from onsite",Y395+Z395,IF(I395="Refurbishment",Y395*(2/3),0))</f>
        <v>0</v>
      </c>
      <c r="AT395" s="341">
        <f>IF(I395="Reused from onsite",AC395,IF(I395="Refurbishment",0,0))</f>
        <v>0</v>
      </c>
      <c r="AU395" s="341">
        <f>IF(I395="Reused from onsite",AD395,IF(I395="Refurbishment",0,0))</f>
        <v>0</v>
      </c>
    </row>
    <row r="396" spans="1:47" s="333" customFormat="1" ht="12" hidden="1" customHeight="1" thickBot="1">
      <c r="A396" s="334"/>
      <c r="B396" s="1334" t="s">
        <v>507</v>
      </c>
      <c r="C396" s="1335"/>
      <c r="D396" s="1335"/>
      <c r="E396" s="1335"/>
      <c r="F396" s="1336"/>
      <c r="G396" s="568"/>
      <c r="H396" s="510" t="s">
        <v>420</v>
      </c>
      <c r="I396" s="850" t="s">
        <v>279</v>
      </c>
      <c r="J396" s="415" t="s">
        <v>280</v>
      </c>
      <c r="K396" s="592"/>
      <c r="L396" s="403" t="s">
        <v>314</v>
      </c>
      <c r="M396" s="939"/>
      <c r="N396" s="940">
        <f t="shared" si="251"/>
        <v>0</v>
      </c>
      <c r="O396" s="941">
        <f t="shared" si="251"/>
        <v>0</v>
      </c>
      <c r="P396" s="392">
        <f t="shared" si="242"/>
        <v>0</v>
      </c>
      <c r="Q396" s="560"/>
      <c r="R396" s="410"/>
      <c r="S396" s="560"/>
      <c r="T396" s="560"/>
      <c r="U396" s="560"/>
      <c r="V396" s="560"/>
      <c r="W396" s="394" t="s">
        <v>570</v>
      </c>
      <c r="X396" s="333">
        <v>0</v>
      </c>
      <c r="Y396" s="333">
        <v>0</v>
      </c>
      <c r="Z396" s="333">
        <v>0</v>
      </c>
      <c r="AA396" s="395">
        <v>0</v>
      </c>
      <c r="AB396" s="333" t="s">
        <v>354</v>
      </c>
      <c r="AC396" s="333">
        <v>0</v>
      </c>
      <c r="AD396" s="333">
        <v>0</v>
      </c>
      <c r="AG396" s="396">
        <v>0</v>
      </c>
      <c r="AH396" s="396">
        <v>0</v>
      </c>
      <c r="AI396" s="333">
        <f>Y396+Z396+AC396+AD396</f>
        <v>0</v>
      </c>
      <c r="AJ396" s="333">
        <f t="shared" si="212"/>
        <v>0</v>
      </c>
      <c r="AK396" s="333">
        <f t="shared" si="213"/>
        <v>0</v>
      </c>
      <c r="AM396" s="333">
        <f t="shared" si="252"/>
        <v>0</v>
      </c>
      <c r="AN396" s="341">
        <f t="shared" si="253"/>
        <v>0</v>
      </c>
      <c r="AO396" s="341">
        <f t="shared" si="254"/>
        <v>0</v>
      </c>
      <c r="AP396" s="341"/>
      <c r="AQ396" s="341"/>
      <c r="AR396" s="341"/>
      <c r="AS396" s="341">
        <f>IF(I396="Reused from onsite",Y396+Z396,IF(I396="Refurbishment",Y396*(2/3),0))</f>
        <v>0</v>
      </c>
      <c r="AT396" s="341">
        <f>IF(I396="Reused from onsite",AC396,IF(I396="Refurbishment",0,0))</f>
        <v>0</v>
      </c>
      <c r="AU396" s="341">
        <f>IF(I396="Reused from onsite",AD396,IF(I396="Refurbishment",0,0))</f>
        <v>0</v>
      </c>
    </row>
    <row r="397" spans="1:47" customFormat="1" ht="12.75" customHeight="1" thickBot="1">
      <c r="A397" s="329"/>
      <c r="B397" s="754"/>
      <c r="C397" s="754"/>
      <c r="D397" s="329"/>
      <c r="E397" s="679"/>
      <c r="F397" s="679"/>
      <c r="G397" s="679"/>
      <c r="H397" s="755"/>
      <c r="I397" s="424"/>
      <c r="J397" s="458"/>
      <c r="K397" s="518"/>
      <c r="L397" s="334"/>
      <c r="M397" s="329"/>
      <c r="N397" s="331"/>
      <c r="O397" s="331"/>
      <c r="P397" s="392">
        <f t="shared" si="242"/>
        <v>0</v>
      </c>
      <c r="Q397" s="393"/>
      <c r="R397" s="410"/>
      <c r="S397" s="393"/>
      <c r="T397" s="393"/>
      <c r="U397" s="393"/>
      <c r="V397" s="393"/>
      <c r="W397" s="394" t="s">
        <v>566</v>
      </c>
      <c r="X397" s="333"/>
      <c r="Y397" s="333"/>
      <c r="Z397" s="333"/>
      <c r="AA397" s="395"/>
      <c r="AB397" s="333"/>
      <c r="AC397" s="333"/>
      <c r="AD397" s="333"/>
      <c r="AE397" s="333"/>
      <c r="AF397" s="333"/>
      <c r="AG397" s="333"/>
      <c r="AH397" s="333"/>
      <c r="AI397" s="333"/>
      <c r="AJ397" s="333"/>
      <c r="AK397" s="333"/>
      <c r="AL397" s="333"/>
      <c r="AM397" s="333"/>
      <c r="AN397" s="341"/>
      <c r="AO397" s="341"/>
      <c r="AP397" s="341"/>
      <c r="AQ397" s="341"/>
      <c r="AR397" s="341"/>
      <c r="AS397" s="341"/>
      <c r="AT397" s="341"/>
      <c r="AU397" s="341"/>
    </row>
    <row r="398" spans="1:47" customFormat="1" ht="12.75" customHeight="1" thickBot="1">
      <c r="A398" s="329"/>
      <c r="B398" s="650" t="s">
        <v>508</v>
      </c>
      <c r="C398" s="651"/>
      <c r="D398" s="868"/>
      <c r="E398" s="751"/>
      <c r="F398" s="751"/>
      <c r="G398" s="652"/>
      <c r="H398" s="653"/>
      <c r="I398" s="654" t="s">
        <v>250</v>
      </c>
      <c r="J398" s="1227" t="s">
        <v>251</v>
      </c>
      <c r="K398" s="1228"/>
      <c r="L398" s="654" t="s">
        <v>244</v>
      </c>
      <c r="M398" s="655" t="s">
        <v>252</v>
      </c>
      <c r="N398" s="656" t="s">
        <v>253</v>
      </c>
      <c r="O398" s="657" t="s">
        <v>254</v>
      </c>
      <c r="P398" s="392">
        <f t="shared" si="242"/>
        <v>0</v>
      </c>
      <c r="Q398" s="428"/>
      <c r="R398" s="410"/>
      <c r="S398" s="428"/>
      <c r="T398" s="428"/>
      <c r="U398" s="428"/>
      <c r="V398" s="428"/>
      <c r="W398" s="394" t="s">
        <v>566</v>
      </c>
      <c r="X398" s="333"/>
      <c r="Y398" s="333"/>
      <c r="Z398" s="333"/>
      <c r="AA398" s="395"/>
      <c r="AB398" s="333"/>
      <c r="AC398" s="333"/>
      <c r="AD398" s="333"/>
      <c r="AE398" s="333"/>
      <c r="AF398" s="333"/>
      <c r="AG398" s="333"/>
      <c r="AH398" s="333"/>
      <c r="AI398" s="333"/>
      <c r="AJ398" s="333"/>
      <c r="AK398" s="333"/>
      <c r="AL398" s="333"/>
      <c r="AM398" s="333"/>
      <c r="AN398" s="341"/>
      <c r="AO398" s="341"/>
      <c r="AP398" s="341"/>
      <c r="AQ398" s="341"/>
      <c r="AR398" s="341"/>
      <c r="AS398" s="341"/>
      <c r="AT398" s="341"/>
      <c r="AU398" s="341"/>
    </row>
    <row r="399" spans="1:47" customFormat="1" ht="12.75" customHeight="1" thickBot="1">
      <c r="A399" s="329"/>
      <c r="B399" s="522" t="s">
        <v>245</v>
      </c>
      <c r="C399" s="523"/>
      <c r="D399" s="523"/>
      <c r="E399" s="334"/>
      <c r="F399" s="334"/>
      <c r="G399" s="524" t="s">
        <v>264</v>
      </c>
      <c r="H399" s="525" t="s">
        <v>265</v>
      </c>
      <c r="I399" s="376" t="s">
        <v>266</v>
      </c>
      <c r="J399" s="658" t="s">
        <v>266</v>
      </c>
      <c r="K399" s="375" t="s">
        <v>267</v>
      </c>
      <c r="L399" s="375" t="s">
        <v>266</v>
      </c>
      <c r="M399" s="378"/>
      <c r="N399" s="578"/>
      <c r="O399" s="380"/>
      <c r="P399" s="392">
        <f t="shared" si="242"/>
        <v>0</v>
      </c>
      <c r="Q399" s="393"/>
      <c r="R399" s="410"/>
      <c r="S399" s="393"/>
      <c r="T399" s="393"/>
      <c r="U399" s="393"/>
      <c r="V399" s="393"/>
      <c r="W399" s="394">
        <v>0</v>
      </c>
      <c r="X399" s="333"/>
      <c r="Y399" s="333"/>
      <c r="Z399" s="333"/>
      <c r="AA399" s="395"/>
      <c r="AB399" s="333"/>
      <c r="AC399" s="333"/>
      <c r="AD399" s="333"/>
      <c r="AE399" s="333"/>
      <c r="AF399" s="333"/>
      <c r="AG399" s="333"/>
      <c r="AH399" s="333"/>
      <c r="AI399" s="333"/>
      <c r="AJ399" s="333"/>
      <c r="AK399" s="333"/>
      <c r="AL399" s="333"/>
      <c r="AM399" s="333"/>
      <c r="AN399" s="341"/>
      <c r="AO399" s="341"/>
      <c r="AP399" s="341"/>
      <c r="AQ399" s="341"/>
      <c r="AR399" s="341"/>
      <c r="AS399" s="341"/>
      <c r="AT399" s="341"/>
      <c r="AU399" s="341"/>
    </row>
    <row r="400" spans="1:47" customFormat="1" ht="12.75" customHeight="1">
      <c r="A400" s="329"/>
      <c r="B400" s="1295" t="s">
        <v>509</v>
      </c>
      <c r="C400" s="1296"/>
      <c r="D400" s="1297"/>
      <c r="E400" s="1297"/>
      <c r="F400" s="1298"/>
      <c r="G400" s="820">
        <v>4</v>
      </c>
      <c r="H400" s="384" t="s">
        <v>562</v>
      </c>
      <c r="I400" s="942" t="s">
        <v>279</v>
      </c>
      <c r="J400" s="386" t="s">
        <v>280</v>
      </c>
      <c r="K400" s="943"/>
      <c r="L400" s="388" t="s">
        <v>314</v>
      </c>
      <c r="M400" s="389" t="s">
        <v>510</v>
      </c>
      <c r="N400" s="539">
        <f t="shared" ref="N400:O406" si="255">AJ400</f>
        <v>7250.9595007999997</v>
      </c>
      <c r="O400" s="391">
        <f t="shared" si="255"/>
        <v>0</v>
      </c>
      <c r="P400" s="392" t="s">
        <v>48</v>
      </c>
      <c r="Q400" s="393"/>
      <c r="R400" s="410"/>
      <c r="S400" s="393">
        <v>1</v>
      </c>
      <c r="T400" s="393"/>
      <c r="U400" s="393"/>
      <c r="V400" s="393"/>
      <c r="W400" s="394" t="s">
        <v>645</v>
      </c>
      <c r="X400" s="333">
        <v>6048</v>
      </c>
      <c r="Y400" s="333">
        <v>0</v>
      </c>
      <c r="Z400" s="333">
        <v>7160</v>
      </c>
      <c r="AA400" s="395">
        <v>725760</v>
      </c>
      <c r="AB400" s="333" t="s">
        <v>354</v>
      </c>
      <c r="AC400" s="333">
        <v>90.959500800000001</v>
      </c>
      <c r="AD400" s="333">
        <v>0</v>
      </c>
      <c r="AE400" s="333"/>
      <c r="AF400" s="333"/>
      <c r="AG400" s="396">
        <v>9.0959500799999995E-2</v>
      </c>
      <c r="AH400" s="396">
        <v>0</v>
      </c>
      <c r="AI400" s="333">
        <f t="shared" ref="AI400:AI406" si="256">Y400+Z400+AC400+AD400</f>
        <v>7250.9595007999997</v>
      </c>
      <c r="AJ400" s="333">
        <f t="shared" si="212"/>
        <v>7250.9595007999997</v>
      </c>
      <c r="AK400" s="333">
        <f t="shared" si="213"/>
        <v>0</v>
      </c>
      <c r="AL400" s="333"/>
      <c r="AM400" s="333">
        <f t="shared" ref="AM400:AM406" si="257">IF(OR(I400="New",I400="",I400="--Source--"),Y400+Z400,IF(I400="Refurbishment",Y400*(1/3),0))</f>
        <v>7160</v>
      </c>
      <c r="AN400" s="341">
        <f t="shared" ref="AN400:AN406" si="258">IF(OR(I400="New",I400="",I400="--Source--"),AC400,IF(I400="Refurbishment",AC400,0))</f>
        <v>90.959500800000001</v>
      </c>
      <c r="AO400" s="341">
        <f t="shared" ref="AO400:AO406" si="259">IF(OR(I400="New",I400="",I400="--Source--"),AD400,IF(I400="Refurbishment",AD400,0))</f>
        <v>0</v>
      </c>
      <c r="AP400" s="341"/>
      <c r="AQ400" s="341"/>
      <c r="AR400" s="341"/>
      <c r="AS400" s="341">
        <f t="shared" ref="AS400:AS406" si="260">IF(I400="Reused from onsite",Y400+Z400,IF(I400="Refurbishment",Y400*(2/3),0))</f>
        <v>0</v>
      </c>
      <c r="AT400" s="341">
        <f t="shared" ref="AT400:AT406" si="261">IF(I400="Reused from onsite",AC400,IF(I400="Refurbishment",0,0))</f>
        <v>0</v>
      </c>
      <c r="AU400" s="341">
        <f t="shared" ref="AU400:AU406" si="262">IF(I400="Reused from onsite",AD400,IF(I400="Refurbishment",0,0))</f>
        <v>0</v>
      </c>
    </row>
    <row r="401" spans="1:47" customFormat="1" ht="12.75" customHeight="1">
      <c r="A401" s="329"/>
      <c r="B401" s="1286" t="s">
        <v>511</v>
      </c>
      <c r="C401" s="1287"/>
      <c r="D401" s="1288"/>
      <c r="E401" s="1288"/>
      <c r="F401" s="1289"/>
      <c r="G401" s="824">
        <v>1200</v>
      </c>
      <c r="H401" s="399" t="s">
        <v>420</v>
      </c>
      <c r="I401" s="400" t="s">
        <v>279</v>
      </c>
      <c r="J401" s="401" t="s">
        <v>280</v>
      </c>
      <c r="K401" s="944"/>
      <c r="L401" s="403" t="s">
        <v>314</v>
      </c>
      <c r="M401" s="408" t="s">
        <v>512</v>
      </c>
      <c r="N401" s="405">
        <f t="shared" si="255"/>
        <v>7263.6115200000004</v>
      </c>
      <c r="O401" s="406">
        <f t="shared" si="255"/>
        <v>0</v>
      </c>
      <c r="P401" s="392" t="s">
        <v>48</v>
      </c>
      <c r="Q401" s="602">
        <v>10</v>
      </c>
      <c r="R401" s="410"/>
      <c r="S401" s="393"/>
      <c r="T401" s="393"/>
      <c r="U401" s="393"/>
      <c r="V401" s="393"/>
      <c r="W401" s="394" t="s">
        <v>646</v>
      </c>
      <c r="X401" s="333">
        <v>304</v>
      </c>
      <c r="Y401" s="333">
        <v>0</v>
      </c>
      <c r="Z401" s="333">
        <v>5892</v>
      </c>
      <c r="AA401" s="395">
        <v>10944000</v>
      </c>
      <c r="AB401" s="333" t="s">
        <v>354</v>
      </c>
      <c r="AC401" s="333">
        <v>1371.6115199999999</v>
      </c>
      <c r="AD401" s="333">
        <v>0</v>
      </c>
      <c r="AE401" s="333"/>
      <c r="AF401" s="333"/>
      <c r="AG401" s="396">
        <v>1.3716115200000001</v>
      </c>
      <c r="AH401" s="396">
        <v>0</v>
      </c>
      <c r="AI401" s="333">
        <f t="shared" si="256"/>
        <v>7263.6115200000004</v>
      </c>
      <c r="AJ401" s="333">
        <f t="shared" si="212"/>
        <v>7263.6115200000004</v>
      </c>
      <c r="AK401" s="333">
        <f t="shared" si="213"/>
        <v>0</v>
      </c>
      <c r="AL401" s="333"/>
      <c r="AM401" s="333">
        <f t="shared" si="257"/>
        <v>5892</v>
      </c>
      <c r="AN401" s="341">
        <f t="shared" si="258"/>
        <v>1371.6115199999999</v>
      </c>
      <c r="AO401" s="341">
        <f t="shared" si="259"/>
        <v>0</v>
      </c>
      <c r="AP401" s="341"/>
      <c r="AQ401" s="341"/>
      <c r="AR401" s="341"/>
      <c r="AS401" s="341">
        <f t="shared" si="260"/>
        <v>0</v>
      </c>
      <c r="AT401" s="341">
        <f t="shared" si="261"/>
        <v>0</v>
      </c>
      <c r="AU401" s="341">
        <f t="shared" si="262"/>
        <v>0</v>
      </c>
    </row>
    <row r="402" spans="1:47" customFormat="1" ht="12.75" hidden="1" customHeight="1" thickBot="1">
      <c r="A402" s="329"/>
      <c r="B402" s="1286" t="s">
        <v>513</v>
      </c>
      <c r="C402" s="1287"/>
      <c r="D402" s="1288"/>
      <c r="E402" s="1288"/>
      <c r="F402" s="1289"/>
      <c r="G402" s="824"/>
      <c r="H402" s="399" t="s">
        <v>562</v>
      </c>
      <c r="I402" s="400" t="s">
        <v>295</v>
      </c>
      <c r="J402" s="401" t="s">
        <v>280</v>
      </c>
      <c r="K402" s="944">
        <v>100</v>
      </c>
      <c r="L402" s="403" t="s">
        <v>314</v>
      </c>
      <c r="M402" s="408"/>
      <c r="N402" s="405">
        <f t="shared" si="255"/>
        <v>0</v>
      </c>
      <c r="O402" s="406">
        <f t="shared" si="255"/>
        <v>0</v>
      </c>
      <c r="P402" s="392">
        <f t="shared" si="242"/>
        <v>0</v>
      </c>
      <c r="Q402" s="393"/>
      <c r="R402" s="410"/>
      <c r="S402" s="393"/>
      <c r="T402" s="393"/>
      <c r="U402" s="393"/>
      <c r="V402" s="393"/>
      <c r="W402" s="394" t="s">
        <v>566</v>
      </c>
      <c r="X402" s="333">
        <v>0</v>
      </c>
      <c r="Y402" s="333">
        <v>0</v>
      </c>
      <c r="Z402" s="333">
        <v>0</v>
      </c>
      <c r="AA402" s="395">
        <v>0</v>
      </c>
      <c r="AB402" s="333" t="s">
        <v>354</v>
      </c>
      <c r="AC402" s="333">
        <v>0</v>
      </c>
      <c r="AD402" s="333">
        <v>0</v>
      </c>
      <c r="AE402" s="333"/>
      <c r="AF402" s="333"/>
      <c r="AG402" s="396">
        <v>0</v>
      </c>
      <c r="AH402" s="396">
        <v>0</v>
      </c>
      <c r="AI402" s="333">
        <f t="shared" si="256"/>
        <v>0</v>
      </c>
      <c r="AJ402" s="333">
        <f t="shared" si="212"/>
        <v>0</v>
      </c>
      <c r="AK402" s="333">
        <f t="shared" si="213"/>
        <v>0</v>
      </c>
      <c r="AL402" s="333"/>
      <c r="AM402" s="333">
        <f t="shared" si="257"/>
        <v>0</v>
      </c>
      <c r="AN402" s="341">
        <f t="shared" si="258"/>
        <v>0</v>
      </c>
      <c r="AO402" s="341">
        <f t="shared" si="259"/>
        <v>0</v>
      </c>
      <c r="AP402" s="341"/>
      <c r="AQ402" s="341"/>
      <c r="AR402" s="341"/>
      <c r="AS402" s="341">
        <f t="shared" si="260"/>
        <v>0</v>
      </c>
      <c r="AT402" s="341">
        <f t="shared" si="261"/>
        <v>0</v>
      </c>
      <c r="AU402" s="341">
        <f t="shared" si="262"/>
        <v>0</v>
      </c>
    </row>
    <row r="403" spans="1:47" customFormat="1" ht="12.75" hidden="1" customHeight="1" thickBot="1">
      <c r="A403" s="329"/>
      <c r="B403" s="1286" t="s">
        <v>513</v>
      </c>
      <c r="C403" s="1287"/>
      <c r="D403" s="1288"/>
      <c r="E403" s="1288"/>
      <c r="F403" s="1289"/>
      <c r="G403" s="824"/>
      <c r="H403" s="399" t="s">
        <v>562</v>
      </c>
      <c r="I403" s="400" t="s">
        <v>295</v>
      </c>
      <c r="J403" s="401" t="s">
        <v>280</v>
      </c>
      <c r="K403" s="944"/>
      <c r="L403" s="403" t="s">
        <v>314</v>
      </c>
      <c r="M403" s="408"/>
      <c r="N403" s="405">
        <f t="shared" si="255"/>
        <v>0</v>
      </c>
      <c r="O403" s="406">
        <f t="shared" si="255"/>
        <v>0</v>
      </c>
      <c r="P403" s="392">
        <f t="shared" si="242"/>
        <v>0</v>
      </c>
      <c r="Q403" s="393"/>
      <c r="R403" s="410"/>
      <c r="S403" s="393"/>
      <c r="T403" s="393"/>
      <c r="U403" s="393"/>
      <c r="V403" s="393"/>
      <c r="W403" s="394" t="s">
        <v>566</v>
      </c>
      <c r="X403" s="333">
        <v>0</v>
      </c>
      <c r="Y403" s="333">
        <v>0</v>
      </c>
      <c r="Z403" s="333">
        <v>0</v>
      </c>
      <c r="AA403" s="395">
        <v>0</v>
      </c>
      <c r="AB403" s="333" t="s">
        <v>354</v>
      </c>
      <c r="AC403" s="333">
        <v>0</v>
      </c>
      <c r="AD403" s="333">
        <v>0</v>
      </c>
      <c r="AE403" s="333"/>
      <c r="AF403" s="333"/>
      <c r="AG403" s="396">
        <v>0</v>
      </c>
      <c r="AH403" s="396">
        <v>0</v>
      </c>
      <c r="AI403" s="333">
        <f t="shared" si="256"/>
        <v>0</v>
      </c>
      <c r="AJ403" s="333">
        <f t="shared" ref="AJ403:AJ466" si="263">IF(I403="New",AI403,IF(I403="Refurbishment ",(Y403*0.333)+Z403+AC403+AD403,IF(I403="",AI403,IF(I403="--Source--",AI403,0))))</f>
        <v>0</v>
      </c>
      <c r="AK403" s="333">
        <f t="shared" ref="AK403:AK466" si="264">IF(I403="Refurbishment ",(Y403*0.667),IF(I403="New",0,IF(I403="--Source--",0,IF(I403="",0,AI403))))</f>
        <v>0</v>
      </c>
      <c r="AL403" s="333"/>
      <c r="AM403" s="333">
        <f t="shared" si="257"/>
        <v>0</v>
      </c>
      <c r="AN403" s="341">
        <f t="shared" si="258"/>
        <v>0</v>
      </c>
      <c r="AO403" s="341">
        <f t="shared" si="259"/>
        <v>0</v>
      </c>
      <c r="AP403" s="341"/>
      <c r="AQ403" s="341"/>
      <c r="AR403" s="341"/>
      <c r="AS403" s="341">
        <f t="shared" si="260"/>
        <v>0</v>
      </c>
      <c r="AT403" s="341">
        <f t="shared" si="261"/>
        <v>0</v>
      </c>
      <c r="AU403" s="341">
        <f t="shared" si="262"/>
        <v>0</v>
      </c>
    </row>
    <row r="404" spans="1:47" customFormat="1" ht="12.75" hidden="1" customHeight="1" thickBot="1">
      <c r="A404" s="329"/>
      <c r="B404" s="1286" t="s">
        <v>513</v>
      </c>
      <c r="C404" s="1287"/>
      <c r="D404" s="1288"/>
      <c r="E404" s="1288"/>
      <c r="F404" s="1289"/>
      <c r="G404" s="824"/>
      <c r="H404" s="399" t="s">
        <v>562</v>
      </c>
      <c r="I404" s="400" t="s">
        <v>295</v>
      </c>
      <c r="J404" s="401" t="s">
        <v>280</v>
      </c>
      <c r="K404" s="944"/>
      <c r="L404" s="403" t="s">
        <v>314</v>
      </c>
      <c r="M404" s="408"/>
      <c r="N404" s="405">
        <f t="shared" si="255"/>
        <v>0</v>
      </c>
      <c r="O404" s="406">
        <f t="shared" si="255"/>
        <v>0</v>
      </c>
      <c r="P404" s="392">
        <f t="shared" si="242"/>
        <v>0</v>
      </c>
      <c r="Q404" s="393"/>
      <c r="R404" s="410"/>
      <c r="S404" s="393"/>
      <c r="T404" s="393"/>
      <c r="U404" s="393"/>
      <c r="V404" s="393"/>
      <c r="W404" s="394" t="s">
        <v>566</v>
      </c>
      <c r="X404" s="333">
        <v>0</v>
      </c>
      <c r="Y404" s="333">
        <v>0</v>
      </c>
      <c r="Z404" s="333">
        <v>0</v>
      </c>
      <c r="AA404" s="395">
        <v>0</v>
      </c>
      <c r="AB404" s="333" t="s">
        <v>354</v>
      </c>
      <c r="AC404" s="333">
        <v>0</v>
      </c>
      <c r="AD404" s="333">
        <v>0</v>
      </c>
      <c r="AE404" s="333"/>
      <c r="AF404" s="333"/>
      <c r="AG404" s="396">
        <v>0</v>
      </c>
      <c r="AH404" s="396">
        <v>0</v>
      </c>
      <c r="AI404" s="333">
        <f t="shared" si="256"/>
        <v>0</v>
      </c>
      <c r="AJ404" s="333">
        <f t="shared" si="263"/>
        <v>0</v>
      </c>
      <c r="AK404" s="333">
        <f t="shared" si="264"/>
        <v>0</v>
      </c>
      <c r="AL404" s="333"/>
      <c r="AM404" s="333">
        <f t="shared" si="257"/>
        <v>0</v>
      </c>
      <c r="AN404" s="341">
        <f t="shared" si="258"/>
        <v>0</v>
      </c>
      <c r="AO404" s="341">
        <f t="shared" si="259"/>
        <v>0</v>
      </c>
      <c r="AP404" s="341"/>
      <c r="AQ404" s="341"/>
      <c r="AR404" s="341"/>
      <c r="AS404" s="341">
        <f t="shared" si="260"/>
        <v>0</v>
      </c>
      <c r="AT404" s="341">
        <f t="shared" si="261"/>
        <v>0</v>
      </c>
      <c r="AU404" s="341">
        <f t="shared" si="262"/>
        <v>0</v>
      </c>
    </row>
    <row r="405" spans="1:47" customFormat="1" ht="12.75" hidden="1" customHeight="1" thickBot="1">
      <c r="A405" s="329"/>
      <c r="B405" s="1286" t="s">
        <v>513</v>
      </c>
      <c r="C405" s="1287"/>
      <c r="D405" s="1288"/>
      <c r="E405" s="1288"/>
      <c r="F405" s="1289"/>
      <c r="G405" s="824"/>
      <c r="H405" s="399" t="s">
        <v>562</v>
      </c>
      <c r="I405" s="400" t="s">
        <v>295</v>
      </c>
      <c r="J405" s="401" t="s">
        <v>280</v>
      </c>
      <c r="K405" s="944"/>
      <c r="L405" s="403" t="s">
        <v>314</v>
      </c>
      <c r="M405" s="408"/>
      <c r="N405" s="405">
        <f t="shared" si="255"/>
        <v>0</v>
      </c>
      <c r="O405" s="406">
        <f t="shared" si="255"/>
        <v>0</v>
      </c>
      <c r="P405" s="392">
        <f t="shared" si="242"/>
        <v>0</v>
      </c>
      <c r="Q405" s="393"/>
      <c r="R405" s="410"/>
      <c r="S405" s="393"/>
      <c r="T405" s="393"/>
      <c r="U405" s="393"/>
      <c r="V405" s="393"/>
      <c r="W405" s="394" t="s">
        <v>566</v>
      </c>
      <c r="X405" s="333">
        <v>0</v>
      </c>
      <c r="Y405" s="333">
        <v>0</v>
      </c>
      <c r="Z405" s="333">
        <v>0</v>
      </c>
      <c r="AA405" s="395">
        <v>0</v>
      </c>
      <c r="AB405" s="333" t="s">
        <v>354</v>
      </c>
      <c r="AC405" s="333">
        <v>0</v>
      </c>
      <c r="AD405" s="333">
        <v>0</v>
      </c>
      <c r="AE405" s="333"/>
      <c r="AF405" s="333"/>
      <c r="AG405" s="396">
        <v>0</v>
      </c>
      <c r="AH405" s="396">
        <v>0</v>
      </c>
      <c r="AI405" s="333">
        <f t="shared" si="256"/>
        <v>0</v>
      </c>
      <c r="AJ405" s="333">
        <f t="shared" si="263"/>
        <v>0</v>
      </c>
      <c r="AK405" s="333">
        <f t="shared" si="264"/>
        <v>0</v>
      </c>
      <c r="AL405" s="333"/>
      <c r="AM405" s="333">
        <f t="shared" si="257"/>
        <v>0</v>
      </c>
      <c r="AN405" s="341">
        <f t="shared" si="258"/>
        <v>0</v>
      </c>
      <c r="AO405" s="341">
        <f t="shared" si="259"/>
        <v>0</v>
      </c>
      <c r="AP405" s="341"/>
      <c r="AQ405" s="341"/>
      <c r="AR405" s="341"/>
      <c r="AS405" s="341">
        <f t="shared" si="260"/>
        <v>0</v>
      </c>
      <c r="AT405" s="341">
        <f t="shared" si="261"/>
        <v>0</v>
      </c>
      <c r="AU405" s="341">
        <f t="shared" si="262"/>
        <v>0</v>
      </c>
    </row>
    <row r="406" spans="1:47" customFormat="1" ht="12.75" hidden="1" customHeight="1" thickBot="1">
      <c r="A406" s="329"/>
      <c r="B406" s="1290" t="s">
        <v>513</v>
      </c>
      <c r="C406" s="1291"/>
      <c r="D406" s="1292"/>
      <c r="E406" s="1292"/>
      <c r="F406" s="1293"/>
      <c r="G406" s="827"/>
      <c r="H406" s="413" t="s">
        <v>562</v>
      </c>
      <c r="I406" s="414" t="s">
        <v>295</v>
      </c>
      <c r="J406" s="415" t="s">
        <v>280</v>
      </c>
      <c r="K406" s="945"/>
      <c r="L406" s="417" t="s">
        <v>314</v>
      </c>
      <c r="M406" s="418"/>
      <c r="N406" s="419">
        <f t="shared" si="255"/>
        <v>0</v>
      </c>
      <c r="O406" s="420">
        <f t="shared" si="255"/>
        <v>0</v>
      </c>
      <c r="P406" s="392">
        <f t="shared" si="242"/>
        <v>0</v>
      </c>
      <c r="Q406" s="393"/>
      <c r="R406" s="410"/>
      <c r="S406" s="393"/>
      <c r="T406" s="393"/>
      <c r="U406" s="393"/>
      <c r="V406" s="393"/>
      <c r="W406" s="394" t="s">
        <v>566</v>
      </c>
      <c r="X406" s="333">
        <v>0</v>
      </c>
      <c r="Y406" s="333">
        <v>0</v>
      </c>
      <c r="Z406" s="333">
        <v>0</v>
      </c>
      <c r="AA406" s="395">
        <v>0</v>
      </c>
      <c r="AB406" s="333" t="s">
        <v>354</v>
      </c>
      <c r="AC406" s="333">
        <v>0</v>
      </c>
      <c r="AD406" s="333">
        <v>0</v>
      </c>
      <c r="AE406" s="333"/>
      <c r="AF406" s="333"/>
      <c r="AG406" s="396">
        <v>0</v>
      </c>
      <c r="AH406" s="396">
        <v>0</v>
      </c>
      <c r="AI406" s="333">
        <f t="shared" si="256"/>
        <v>0</v>
      </c>
      <c r="AJ406" s="333">
        <f t="shared" si="263"/>
        <v>0</v>
      </c>
      <c r="AK406" s="333">
        <f t="shared" si="264"/>
        <v>0</v>
      </c>
      <c r="AL406" s="333"/>
      <c r="AM406" s="333">
        <f t="shared" si="257"/>
        <v>0</v>
      </c>
      <c r="AN406" s="341">
        <f t="shared" si="258"/>
        <v>0</v>
      </c>
      <c r="AO406" s="341">
        <f t="shared" si="259"/>
        <v>0</v>
      </c>
      <c r="AP406" s="341"/>
      <c r="AQ406" s="341"/>
      <c r="AR406" s="341"/>
      <c r="AS406" s="341">
        <f t="shared" si="260"/>
        <v>0</v>
      </c>
      <c r="AT406" s="341">
        <f t="shared" si="261"/>
        <v>0</v>
      </c>
      <c r="AU406" s="341">
        <f t="shared" si="262"/>
        <v>0</v>
      </c>
    </row>
    <row r="407" spans="1:47" customFormat="1" ht="12.75" customHeight="1" thickBot="1">
      <c r="A407" s="329"/>
      <c r="B407" s="754"/>
      <c r="C407" s="754"/>
      <c r="D407" s="329"/>
      <c r="E407" s="679"/>
      <c r="F407" s="679"/>
      <c r="G407" s="679"/>
      <c r="H407" s="946"/>
      <c r="I407" s="329"/>
      <c r="J407" s="424" t="s">
        <v>562</v>
      </c>
      <c r="K407" s="458"/>
      <c r="L407" s="518"/>
      <c r="M407" s="329"/>
      <c r="N407" s="331"/>
      <c r="O407" s="331"/>
      <c r="P407" s="392">
        <f t="shared" si="242"/>
        <v>0</v>
      </c>
      <c r="Q407" s="393"/>
      <c r="R407" s="410"/>
      <c r="S407" s="393"/>
      <c r="T407" s="393"/>
      <c r="U407" s="393"/>
      <c r="V407" s="393"/>
      <c r="W407" s="394" t="s">
        <v>566</v>
      </c>
      <c r="X407" s="333"/>
      <c r="Y407" s="333"/>
      <c r="Z407" s="333"/>
      <c r="AA407" s="395"/>
      <c r="AB407" s="333"/>
      <c r="AC407" s="333"/>
      <c r="AD407" s="333"/>
      <c r="AE407" s="333"/>
      <c r="AF407" s="333"/>
      <c r="AG407" s="333"/>
      <c r="AH407" s="333"/>
      <c r="AI407" s="333"/>
      <c r="AJ407" s="333"/>
      <c r="AK407" s="333"/>
      <c r="AL407" s="333"/>
      <c r="AM407" s="333"/>
      <c r="AN407" s="341"/>
      <c r="AO407" s="341"/>
      <c r="AP407" s="341"/>
      <c r="AQ407" s="341"/>
      <c r="AR407" s="341"/>
      <c r="AS407" s="341"/>
      <c r="AT407" s="341"/>
      <c r="AU407" s="341"/>
    </row>
    <row r="408" spans="1:47" customFormat="1" ht="12.75" customHeight="1" thickBot="1">
      <c r="A408" s="329"/>
      <c r="B408" s="650" t="s">
        <v>514</v>
      </c>
      <c r="C408" s="651"/>
      <c r="D408" s="868"/>
      <c r="E408" s="751"/>
      <c r="F408" s="751"/>
      <c r="G408" s="652"/>
      <c r="H408" s="653"/>
      <c r="I408" s="654" t="s">
        <v>250</v>
      </c>
      <c r="J408" s="1227" t="s">
        <v>251</v>
      </c>
      <c r="K408" s="1228"/>
      <c r="L408" s="654" t="s">
        <v>244</v>
      </c>
      <c r="M408" s="655" t="s">
        <v>252</v>
      </c>
      <c r="N408" s="656" t="s">
        <v>253</v>
      </c>
      <c r="O408" s="657" t="s">
        <v>254</v>
      </c>
      <c r="P408" s="392">
        <f t="shared" si="242"/>
        <v>0</v>
      </c>
      <c r="Q408" s="428"/>
      <c r="R408" s="410"/>
      <c r="S408" s="428"/>
      <c r="T408" s="428"/>
      <c r="U408" s="428"/>
      <c r="V408" s="428"/>
      <c r="W408" s="394" t="s">
        <v>566</v>
      </c>
      <c r="X408" s="333"/>
      <c r="Y408" s="333"/>
      <c r="Z408" s="333"/>
      <c r="AA408" s="395"/>
      <c r="AB408" s="333"/>
      <c r="AC408" s="333"/>
      <c r="AD408" s="333"/>
      <c r="AE408" s="333"/>
      <c r="AF408" s="333"/>
      <c r="AG408" s="333"/>
      <c r="AH408" s="333"/>
      <c r="AI408" s="333"/>
      <c r="AJ408" s="333"/>
      <c r="AK408" s="333"/>
      <c r="AL408" s="333"/>
      <c r="AM408" s="333"/>
      <c r="AN408" s="341"/>
      <c r="AO408" s="341"/>
      <c r="AP408" s="341"/>
      <c r="AQ408" s="341"/>
      <c r="AR408" s="341"/>
      <c r="AS408" s="341"/>
      <c r="AT408" s="341"/>
      <c r="AU408" s="341"/>
    </row>
    <row r="409" spans="1:47" customFormat="1" ht="12.75" customHeight="1" thickBot="1">
      <c r="A409" s="329"/>
      <c r="B409" s="522" t="s">
        <v>245</v>
      </c>
      <c r="C409" s="523"/>
      <c r="D409" s="523"/>
      <c r="E409" s="334"/>
      <c r="F409" s="334"/>
      <c r="G409" s="524" t="s">
        <v>264</v>
      </c>
      <c r="H409" s="525" t="s">
        <v>265</v>
      </c>
      <c r="I409" s="376" t="s">
        <v>266</v>
      </c>
      <c r="J409" s="658" t="s">
        <v>266</v>
      </c>
      <c r="K409" s="375" t="s">
        <v>267</v>
      </c>
      <c r="L409" s="375" t="s">
        <v>266</v>
      </c>
      <c r="M409" s="378"/>
      <c r="N409" s="578"/>
      <c r="O409" s="380"/>
      <c r="P409" s="392">
        <f t="shared" si="242"/>
        <v>0</v>
      </c>
      <c r="Q409" s="393"/>
      <c r="R409" s="410"/>
      <c r="S409" s="393"/>
      <c r="T409" s="393"/>
      <c r="U409" s="393"/>
      <c r="V409" s="393"/>
      <c r="W409" s="394">
        <v>0</v>
      </c>
      <c r="X409" s="333"/>
      <c r="Y409" s="333"/>
      <c r="Z409" s="333"/>
      <c r="AA409" s="395"/>
      <c r="AB409" s="333"/>
      <c r="AC409" s="333"/>
      <c r="AD409" s="333"/>
      <c r="AE409" s="333"/>
      <c r="AF409" s="333"/>
      <c r="AG409" s="333"/>
      <c r="AH409" s="333"/>
      <c r="AI409" s="333"/>
      <c r="AJ409" s="333"/>
      <c r="AK409" s="333"/>
      <c r="AL409" s="333"/>
      <c r="AM409" s="333"/>
      <c r="AN409" s="341"/>
      <c r="AO409" s="341"/>
      <c r="AP409" s="341"/>
      <c r="AQ409" s="341"/>
      <c r="AR409" s="341"/>
      <c r="AS409" s="341"/>
      <c r="AT409" s="341"/>
      <c r="AU409" s="341"/>
    </row>
    <row r="410" spans="1:47" customFormat="1" ht="12.75" customHeight="1">
      <c r="A410" s="329"/>
      <c r="B410" s="947" t="s">
        <v>515</v>
      </c>
      <c r="C410" s="948"/>
      <c r="D410" s="469"/>
      <c r="E410" s="949"/>
      <c r="F410" s="950"/>
      <c r="G410" s="820">
        <v>125</v>
      </c>
      <c r="H410" s="384" t="s">
        <v>420</v>
      </c>
      <c r="I410" s="844" t="s">
        <v>279</v>
      </c>
      <c r="J410" s="386" t="s">
        <v>280</v>
      </c>
      <c r="K410" s="943"/>
      <c r="L410" s="388" t="s">
        <v>314</v>
      </c>
      <c r="M410" s="389" t="s">
        <v>516</v>
      </c>
      <c r="N410" s="539">
        <f t="shared" ref="N410:O416" si="265">AJ410</f>
        <v>1682.6458336657915</v>
      </c>
      <c r="O410" s="391">
        <f t="shared" si="265"/>
        <v>0</v>
      </c>
      <c r="P410" s="392" t="s">
        <v>54</v>
      </c>
      <c r="Q410" s="393"/>
      <c r="R410" s="410"/>
      <c r="S410" s="393">
        <v>2</v>
      </c>
      <c r="T410" s="393"/>
      <c r="U410" s="393"/>
      <c r="V410" s="393"/>
      <c r="W410" s="394" t="s">
        <v>647</v>
      </c>
      <c r="X410" s="333">
        <v>2.68</v>
      </c>
      <c r="Y410" s="333">
        <v>0</v>
      </c>
      <c r="Z410" s="333">
        <v>1681.3862671657917</v>
      </c>
      <c r="AA410" s="395">
        <v>10050</v>
      </c>
      <c r="AB410" s="333" t="s">
        <v>354</v>
      </c>
      <c r="AC410" s="333">
        <v>1.2595665</v>
      </c>
      <c r="AD410" s="333">
        <v>0</v>
      </c>
      <c r="AE410" s="333"/>
      <c r="AF410" s="333"/>
      <c r="AG410" s="396">
        <v>1.2595665000000001E-3</v>
      </c>
      <c r="AH410" s="396">
        <v>0</v>
      </c>
      <c r="AI410" s="333">
        <f t="shared" ref="AI410:AI416" si="266">Y410+Z410+AC410+AD410</f>
        <v>1682.6458336657915</v>
      </c>
      <c r="AJ410" s="333">
        <f t="shared" si="263"/>
        <v>1682.6458336657915</v>
      </c>
      <c r="AK410" s="333">
        <f t="shared" si="264"/>
        <v>0</v>
      </c>
      <c r="AL410" s="333"/>
      <c r="AM410" s="333">
        <f t="shared" ref="AM410:AM416" si="267">IF(OR(I410="New",I410="",I410="--Source--"),Y410+Z410,IF(I410="Refurbishment",Y410*(1/3),0))</f>
        <v>1681.3862671657917</v>
      </c>
      <c r="AN410" s="341">
        <f t="shared" ref="AN410:AN416" si="268">IF(OR(I410="New",I410="",I410="--Source--"),AC410,IF(I410="Refurbishment",AC410,0))</f>
        <v>1.2595665</v>
      </c>
      <c r="AO410" s="341">
        <f t="shared" ref="AO410:AO416" si="269">IF(OR(I410="New",I410="",I410="--Source--"),AD410,IF(I410="Refurbishment",AD410,0))</f>
        <v>0</v>
      </c>
      <c r="AP410" s="341"/>
      <c r="AQ410" s="341"/>
      <c r="AR410" s="341"/>
      <c r="AS410" s="341">
        <f t="shared" ref="AS410:AS416" si="270">IF(I410="Reused from onsite",Y410+Z410,IF(I410="Refurbishment",Y410*(2/3),0))</f>
        <v>0</v>
      </c>
      <c r="AT410" s="341">
        <f t="shared" ref="AT410:AT416" si="271">IF(I410="Reused from onsite",AC410,IF(I410="Refurbishment",0,0))</f>
        <v>0</v>
      </c>
      <c r="AU410" s="341">
        <f t="shared" ref="AU410:AU416" si="272">IF(I410="Reused from onsite",AD410,IF(I410="Refurbishment",0,0))</f>
        <v>0</v>
      </c>
    </row>
    <row r="411" spans="1:47" customFormat="1" ht="12.75" customHeight="1">
      <c r="A411" s="329"/>
      <c r="B411" s="1332" t="s">
        <v>517</v>
      </c>
      <c r="C411" s="1333"/>
      <c r="D411" s="1333"/>
      <c r="E411" s="1333"/>
      <c r="F411" s="1333"/>
      <c r="G411" s="824">
        <v>72</v>
      </c>
      <c r="H411" s="399" t="s">
        <v>420</v>
      </c>
      <c r="I411" s="844" t="s">
        <v>279</v>
      </c>
      <c r="J411" s="401" t="s">
        <v>280</v>
      </c>
      <c r="K411" s="944"/>
      <c r="L411" s="403" t="s">
        <v>314</v>
      </c>
      <c r="M411" s="408" t="s">
        <v>518</v>
      </c>
      <c r="N411" s="405">
        <f t="shared" si="265"/>
        <v>969.20400019149588</v>
      </c>
      <c r="O411" s="406">
        <f t="shared" si="265"/>
        <v>0</v>
      </c>
      <c r="P411" s="392" t="s">
        <v>54</v>
      </c>
      <c r="Q411" s="393"/>
      <c r="R411" s="410"/>
      <c r="S411" s="393">
        <v>2</v>
      </c>
      <c r="T411" s="393"/>
      <c r="U411" s="393"/>
      <c r="V411" s="393"/>
      <c r="W411" s="394" t="s">
        <v>648</v>
      </c>
      <c r="X411" s="333">
        <v>2.68</v>
      </c>
      <c r="Y411" s="333">
        <v>0</v>
      </c>
      <c r="Z411" s="333">
        <v>968.47848988749593</v>
      </c>
      <c r="AA411" s="395">
        <v>5788.8</v>
      </c>
      <c r="AB411" s="333" t="s">
        <v>354</v>
      </c>
      <c r="AC411" s="333">
        <v>0.72551030399999994</v>
      </c>
      <c r="AD411" s="333">
        <v>0</v>
      </c>
      <c r="AE411" s="333"/>
      <c r="AF411" s="333"/>
      <c r="AG411" s="396">
        <v>7.2551030400000004E-4</v>
      </c>
      <c r="AH411" s="396">
        <v>0</v>
      </c>
      <c r="AI411" s="333">
        <f t="shared" si="266"/>
        <v>969.20400019149588</v>
      </c>
      <c r="AJ411" s="333">
        <f t="shared" si="263"/>
        <v>969.20400019149588</v>
      </c>
      <c r="AK411" s="333">
        <f t="shared" si="264"/>
        <v>0</v>
      </c>
      <c r="AL411" s="333"/>
      <c r="AM411" s="333">
        <f t="shared" si="267"/>
        <v>968.47848988749593</v>
      </c>
      <c r="AN411" s="341">
        <f t="shared" si="268"/>
        <v>0.72551030399999994</v>
      </c>
      <c r="AO411" s="341">
        <f t="shared" si="269"/>
        <v>0</v>
      </c>
      <c r="AP411" s="341"/>
      <c r="AQ411" s="341"/>
      <c r="AR411" s="341"/>
      <c r="AS411" s="341">
        <f t="shared" si="270"/>
        <v>0</v>
      </c>
      <c r="AT411" s="341">
        <f t="shared" si="271"/>
        <v>0</v>
      </c>
      <c r="AU411" s="341">
        <f t="shared" si="272"/>
        <v>0</v>
      </c>
    </row>
    <row r="412" spans="1:47" customFormat="1" ht="12.75" customHeight="1">
      <c r="A412" s="329"/>
      <c r="B412" s="1332" t="s">
        <v>519</v>
      </c>
      <c r="C412" s="1333"/>
      <c r="D412" s="1333"/>
      <c r="E412" s="1333"/>
      <c r="F412" s="1333"/>
      <c r="G412" s="824">
        <v>64</v>
      </c>
      <c r="H412" s="399" t="s">
        <v>420</v>
      </c>
      <c r="I412" s="844" t="s">
        <v>279</v>
      </c>
      <c r="J412" s="401" t="s">
        <v>280</v>
      </c>
      <c r="K412" s="944">
        <v>40</v>
      </c>
      <c r="L412" s="403" t="s">
        <v>314</v>
      </c>
      <c r="M412" s="408" t="s">
        <v>520</v>
      </c>
      <c r="N412" s="405">
        <f t="shared" si="265"/>
        <v>861.51466683688523</v>
      </c>
      <c r="O412" s="406">
        <f t="shared" si="265"/>
        <v>0</v>
      </c>
      <c r="P412" s="392" t="s">
        <v>54</v>
      </c>
      <c r="Q412" s="393"/>
      <c r="R412" s="410"/>
      <c r="S412" s="393">
        <v>2</v>
      </c>
      <c r="T412" s="393"/>
      <c r="U412" s="393"/>
      <c r="V412" s="393"/>
      <c r="W412" s="394" t="s">
        <v>649</v>
      </c>
      <c r="X412" s="333">
        <v>2.68</v>
      </c>
      <c r="Y412" s="333">
        <v>0</v>
      </c>
      <c r="Z412" s="333">
        <v>860.86976878888527</v>
      </c>
      <c r="AA412" s="395">
        <v>5145.6000000000004</v>
      </c>
      <c r="AB412" s="333" t="s">
        <v>354</v>
      </c>
      <c r="AC412" s="333">
        <v>0.64489804800000006</v>
      </c>
      <c r="AD412" s="333">
        <v>0</v>
      </c>
      <c r="AE412" s="333"/>
      <c r="AF412" s="333"/>
      <c r="AG412" s="396">
        <v>6.44898048E-4</v>
      </c>
      <c r="AH412" s="396">
        <v>0</v>
      </c>
      <c r="AI412" s="333">
        <f t="shared" si="266"/>
        <v>861.51466683688523</v>
      </c>
      <c r="AJ412" s="333">
        <f t="shared" si="263"/>
        <v>861.51466683688523</v>
      </c>
      <c r="AK412" s="333">
        <f t="shared" si="264"/>
        <v>0</v>
      </c>
      <c r="AL412" s="333"/>
      <c r="AM412" s="333">
        <f t="shared" si="267"/>
        <v>860.86976878888527</v>
      </c>
      <c r="AN412" s="341">
        <f t="shared" si="268"/>
        <v>0.64489804800000006</v>
      </c>
      <c r="AO412" s="341">
        <f t="shared" si="269"/>
        <v>0</v>
      </c>
      <c r="AP412" s="341"/>
      <c r="AQ412" s="341"/>
      <c r="AR412" s="341"/>
      <c r="AS412" s="341">
        <f t="shared" si="270"/>
        <v>0</v>
      </c>
      <c r="AT412" s="341">
        <f t="shared" si="271"/>
        <v>0</v>
      </c>
      <c r="AU412" s="341">
        <f t="shared" si="272"/>
        <v>0</v>
      </c>
    </row>
    <row r="413" spans="1:47" customFormat="1" ht="12.75" customHeight="1">
      <c r="A413" s="329"/>
      <c r="B413" s="1332" t="s">
        <v>521</v>
      </c>
      <c r="C413" s="1333"/>
      <c r="D413" s="1333"/>
      <c r="E413" s="1333"/>
      <c r="F413" s="1333"/>
      <c r="G413" s="824"/>
      <c r="H413" s="399" t="s">
        <v>420</v>
      </c>
      <c r="I413" s="844" t="s">
        <v>279</v>
      </c>
      <c r="J413" s="401" t="s">
        <v>280</v>
      </c>
      <c r="K413" s="944"/>
      <c r="L413" s="403" t="s">
        <v>314</v>
      </c>
      <c r="M413" s="408"/>
      <c r="N413" s="405">
        <f t="shared" si="265"/>
        <v>0</v>
      </c>
      <c r="O413" s="406">
        <f t="shared" si="265"/>
        <v>0</v>
      </c>
      <c r="P413" s="392">
        <f t="shared" si="242"/>
        <v>0</v>
      </c>
      <c r="Q413" s="393"/>
      <c r="R413" s="410"/>
      <c r="S413" s="393"/>
      <c r="T413" s="393"/>
      <c r="U413" s="393"/>
      <c r="V413" s="393"/>
      <c r="W413" s="394" t="s">
        <v>650</v>
      </c>
      <c r="X413" s="333">
        <v>0</v>
      </c>
      <c r="Y413" s="333">
        <v>0</v>
      </c>
      <c r="Z413" s="333">
        <v>0</v>
      </c>
      <c r="AA413" s="395">
        <v>0</v>
      </c>
      <c r="AB413" s="333" t="s">
        <v>354</v>
      </c>
      <c r="AC413" s="333">
        <v>0</v>
      </c>
      <c r="AD413" s="333">
        <v>0</v>
      </c>
      <c r="AE413" s="333"/>
      <c r="AF413" s="333"/>
      <c r="AG413" s="396">
        <v>0</v>
      </c>
      <c r="AH413" s="396">
        <v>0</v>
      </c>
      <c r="AI413" s="333">
        <f t="shared" si="266"/>
        <v>0</v>
      </c>
      <c r="AJ413" s="333">
        <f t="shared" si="263"/>
        <v>0</v>
      </c>
      <c r="AK413" s="333">
        <f t="shared" si="264"/>
        <v>0</v>
      </c>
      <c r="AL413" s="333"/>
      <c r="AM413" s="333">
        <f t="shared" si="267"/>
        <v>0</v>
      </c>
      <c r="AN413" s="341">
        <f t="shared" si="268"/>
        <v>0</v>
      </c>
      <c r="AO413" s="341">
        <f t="shared" si="269"/>
        <v>0</v>
      </c>
      <c r="AP413" s="341"/>
      <c r="AQ413" s="341"/>
      <c r="AR413" s="341"/>
      <c r="AS413" s="341">
        <f t="shared" si="270"/>
        <v>0</v>
      </c>
      <c r="AT413" s="341">
        <f t="shared" si="271"/>
        <v>0</v>
      </c>
      <c r="AU413" s="341">
        <f t="shared" si="272"/>
        <v>0</v>
      </c>
    </row>
    <row r="414" spans="1:47" customFormat="1" ht="12.75" customHeight="1">
      <c r="A414" s="329"/>
      <c r="B414" s="1332" t="s">
        <v>521</v>
      </c>
      <c r="C414" s="1333"/>
      <c r="D414" s="1333"/>
      <c r="E414" s="1333"/>
      <c r="F414" s="1333"/>
      <c r="G414" s="824"/>
      <c r="H414" s="399" t="s">
        <v>420</v>
      </c>
      <c r="I414" s="844" t="s">
        <v>279</v>
      </c>
      <c r="J414" s="401" t="s">
        <v>280</v>
      </c>
      <c r="K414" s="944"/>
      <c r="L414" s="403" t="s">
        <v>314</v>
      </c>
      <c r="M414" s="408"/>
      <c r="N414" s="405">
        <f t="shared" si="265"/>
        <v>0</v>
      </c>
      <c r="O414" s="406">
        <f t="shared" si="265"/>
        <v>0</v>
      </c>
      <c r="P414" s="392">
        <f t="shared" si="242"/>
        <v>0</v>
      </c>
      <c r="Q414" s="393"/>
      <c r="R414" s="410"/>
      <c r="S414" s="393"/>
      <c r="T414" s="393"/>
      <c r="U414" s="393"/>
      <c r="V414" s="393"/>
      <c r="W414" s="394" t="s">
        <v>650</v>
      </c>
      <c r="X414" s="333">
        <v>0</v>
      </c>
      <c r="Y414" s="333">
        <v>0</v>
      </c>
      <c r="Z414" s="333">
        <v>0</v>
      </c>
      <c r="AA414" s="395">
        <v>0</v>
      </c>
      <c r="AB414" s="333" t="s">
        <v>354</v>
      </c>
      <c r="AC414" s="333">
        <v>0</v>
      </c>
      <c r="AD414" s="333">
        <v>0</v>
      </c>
      <c r="AE414" s="333"/>
      <c r="AF414" s="333"/>
      <c r="AG414" s="396">
        <v>0</v>
      </c>
      <c r="AH414" s="396">
        <v>0</v>
      </c>
      <c r="AI414" s="333">
        <f t="shared" si="266"/>
        <v>0</v>
      </c>
      <c r="AJ414" s="333">
        <f t="shared" si="263"/>
        <v>0</v>
      </c>
      <c r="AK414" s="333">
        <f t="shared" si="264"/>
        <v>0</v>
      </c>
      <c r="AL414" s="333"/>
      <c r="AM414" s="333">
        <f t="shared" si="267"/>
        <v>0</v>
      </c>
      <c r="AN414" s="341">
        <f t="shared" si="268"/>
        <v>0</v>
      </c>
      <c r="AO414" s="341">
        <f t="shared" si="269"/>
        <v>0</v>
      </c>
      <c r="AP414" s="341"/>
      <c r="AQ414" s="341"/>
      <c r="AR414" s="341"/>
      <c r="AS414" s="341">
        <f t="shared" si="270"/>
        <v>0</v>
      </c>
      <c r="AT414" s="341">
        <f t="shared" si="271"/>
        <v>0</v>
      </c>
      <c r="AU414" s="341">
        <f t="shared" si="272"/>
        <v>0</v>
      </c>
    </row>
    <row r="415" spans="1:47" customFormat="1" ht="12.75" customHeight="1">
      <c r="A415" s="329"/>
      <c r="B415" s="864" t="s">
        <v>522</v>
      </c>
      <c r="C415" s="865"/>
      <c r="D415" s="480"/>
      <c r="E415" s="822"/>
      <c r="F415" s="951"/>
      <c r="G415" s="824">
        <v>120</v>
      </c>
      <c r="H415" s="399" t="s">
        <v>562</v>
      </c>
      <c r="I415" s="844" t="s">
        <v>279</v>
      </c>
      <c r="J415" s="401" t="s">
        <v>280</v>
      </c>
      <c r="K415" s="944"/>
      <c r="L415" s="403" t="s">
        <v>314</v>
      </c>
      <c r="M415" s="408"/>
      <c r="N415" s="405">
        <f t="shared" si="265"/>
        <v>2.9159999999999999</v>
      </c>
      <c r="O415" s="406">
        <f t="shared" si="265"/>
        <v>0</v>
      </c>
      <c r="P415" s="392" t="s">
        <v>53</v>
      </c>
      <c r="Q415" s="393"/>
      <c r="R415" s="410"/>
      <c r="S415" s="393">
        <v>2</v>
      </c>
      <c r="T415" s="393"/>
      <c r="U415" s="393"/>
      <c r="V415" s="393"/>
      <c r="W415" s="394" t="s">
        <v>651</v>
      </c>
      <c r="X415" s="333">
        <v>0</v>
      </c>
      <c r="Y415" s="333">
        <v>0</v>
      </c>
      <c r="Z415" s="333">
        <v>2.9159999999999999</v>
      </c>
      <c r="AA415" s="395">
        <v>0</v>
      </c>
      <c r="AB415" s="333" t="s">
        <v>354</v>
      </c>
      <c r="AC415" s="333">
        <v>0</v>
      </c>
      <c r="AD415" s="333">
        <v>0</v>
      </c>
      <c r="AE415" s="333"/>
      <c r="AF415" s="333"/>
      <c r="AG415" s="396">
        <v>0</v>
      </c>
      <c r="AH415" s="396">
        <v>0</v>
      </c>
      <c r="AI415" s="333">
        <f t="shared" si="266"/>
        <v>2.9159999999999999</v>
      </c>
      <c r="AJ415" s="333">
        <f t="shared" si="263"/>
        <v>2.9159999999999999</v>
      </c>
      <c r="AK415" s="333">
        <f t="shared" si="264"/>
        <v>0</v>
      </c>
      <c r="AL415" s="333"/>
      <c r="AM415" s="333">
        <f t="shared" si="267"/>
        <v>2.9159999999999999</v>
      </c>
      <c r="AN415" s="341">
        <f t="shared" si="268"/>
        <v>0</v>
      </c>
      <c r="AO415" s="341">
        <f t="shared" si="269"/>
        <v>0</v>
      </c>
      <c r="AP415" s="341"/>
      <c r="AQ415" s="341"/>
      <c r="AR415" s="341"/>
      <c r="AS415" s="341">
        <f t="shared" si="270"/>
        <v>0</v>
      </c>
      <c r="AT415" s="341">
        <f t="shared" si="271"/>
        <v>0</v>
      </c>
      <c r="AU415" s="341">
        <f t="shared" si="272"/>
        <v>0</v>
      </c>
    </row>
    <row r="416" spans="1:47" customFormat="1" ht="12.75" customHeight="1" thickBot="1">
      <c r="A416" s="329"/>
      <c r="B416" s="736" t="s">
        <v>523</v>
      </c>
      <c r="C416" s="737"/>
      <c r="D416" s="455"/>
      <c r="E416" s="825"/>
      <c r="F416" s="952"/>
      <c r="G416" s="827">
        <v>30</v>
      </c>
      <c r="H416" s="413" t="s">
        <v>420</v>
      </c>
      <c r="I416" s="850" t="s">
        <v>279</v>
      </c>
      <c r="J416" s="415" t="s">
        <v>280</v>
      </c>
      <c r="K416" s="945"/>
      <c r="L416" s="417" t="s">
        <v>314</v>
      </c>
      <c r="M416" s="418" t="s">
        <v>524</v>
      </c>
      <c r="N416" s="419">
        <f t="shared" si="265"/>
        <v>131.8817631012148</v>
      </c>
      <c r="O416" s="420">
        <f t="shared" si="265"/>
        <v>0</v>
      </c>
      <c r="P416" s="392" t="s">
        <v>53</v>
      </c>
      <c r="Q416" s="393"/>
      <c r="R416" s="410"/>
      <c r="S416" s="393">
        <v>2</v>
      </c>
      <c r="T416" s="393"/>
      <c r="U416" s="393"/>
      <c r="V416" s="393"/>
      <c r="W416" s="394" t="s">
        <v>652</v>
      </c>
      <c r="X416" s="333">
        <v>1.8180000000000001</v>
      </c>
      <c r="Y416" s="333">
        <v>0</v>
      </c>
      <c r="Z416" s="333">
        <v>131.67669815521481</v>
      </c>
      <c r="AA416" s="395">
        <v>1636.2</v>
      </c>
      <c r="AB416" s="333" t="s">
        <v>354</v>
      </c>
      <c r="AC416" s="333">
        <v>0.205064946</v>
      </c>
      <c r="AD416" s="333">
        <v>0</v>
      </c>
      <c r="AE416" s="333"/>
      <c r="AF416" s="333"/>
      <c r="AG416" s="396">
        <v>2.0506494599999999E-4</v>
      </c>
      <c r="AH416" s="396">
        <v>0</v>
      </c>
      <c r="AI416" s="333">
        <f t="shared" si="266"/>
        <v>131.8817631012148</v>
      </c>
      <c r="AJ416" s="333">
        <f t="shared" si="263"/>
        <v>131.8817631012148</v>
      </c>
      <c r="AK416" s="333">
        <f t="shared" si="264"/>
        <v>0</v>
      </c>
      <c r="AL416" s="333"/>
      <c r="AM416" s="333">
        <f t="shared" si="267"/>
        <v>131.67669815521481</v>
      </c>
      <c r="AN416" s="341">
        <f t="shared" si="268"/>
        <v>0.205064946</v>
      </c>
      <c r="AO416" s="341">
        <f t="shared" si="269"/>
        <v>0</v>
      </c>
      <c r="AP416" s="341"/>
      <c r="AQ416" s="341"/>
      <c r="AR416" s="341"/>
      <c r="AS416" s="341">
        <f t="shared" si="270"/>
        <v>0</v>
      </c>
      <c r="AT416" s="341">
        <f t="shared" si="271"/>
        <v>0</v>
      </c>
      <c r="AU416" s="341">
        <f t="shared" si="272"/>
        <v>0</v>
      </c>
    </row>
    <row r="417" spans="1:47" customFormat="1" ht="12.75" customHeight="1">
      <c r="A417" s="329"/>
      <c r="B417" s="754"/>
      <c r="C417" s="754"/>
      <c r="D417" s="329"/>
      <c r="E417" s="679"/>
      <c r="F417" s="679"/>
      <c r="G417" s="679"/>
      <c r="H417" s="755"/>
      <c r="I417" s="424"/>
      <c r="J417" s="458"/>
      <c r="K417" s="518"/>
      <c r="L417" s="329"/>
      <c r="M417" s="329"/>
      <c r="N417" s="331"/>
      <c r="O417" s="331"/>
      <c r="P417" s="392">
        <f t="shared" si="242"/>
        <v>0</v>
      </c>
      <c r="Q417" s="393"/>
      <c r="R417" s="410"/>
      <c r="S417" s="393"/>
      <c r="T417" s="393"/>
      <c r="U417" s="393"/>
      <c r="V417" s="393"/>
      <c r="W417" s="394" t="s">
        <v>566</v>
      </c>
      <c r="X417" s="333"/>
      <c r="Y417" s="333"/>
      <c r="Z417" s="333"/>
      <c r="AA417" s="395"/>
      <c r="AB417" s="333"/>
      <c r="AC417" s="333"/>
      <c r="AD417" s="333"/>
      <c r="AE417" s="333"/>
      <c r="AF417" s="333"/>
      <c r="AG417" s="333"/>
      <c r="AH417" s="333"/>
      <c r="AI417" s="333"/>
      <c r="AJ417" s="333"/>
      <c r="AK417" s="333"/>
      <c r="AL417" s="333"/>
      <c r="AM417" s="333"/>
      <c r="AN417" s="341"/>
      <c r="AO417" s="341"/>
      <c r="AP417" s="341"/>
      <c r="AQ417" s="341"/>
      <c r="AR417" s="341"/>
      <c r="AS417" s="341"/>
      <c r="AT417" s="341"/>
      <c r="AU417" s="341"/>
    </row>
    <row r="418" spans="1:47" customFormat="1" ht="12.75" hidden="1" customHeight="1" thickBot="1">
      <c r="A418" s="329"/>
      <c r="B418" s="650" t="s">
        <v>525</v>
      </c>
      <c r="C418" s="651"/>
      <c r="D418" s="868"/>
      <c r="E418" s="751"/>
      <c r="F418" s="751"/>
      <c r="G418" s="652"/>
      <c r="H418" s="653"/>
      <c r="I418" s="654" t="s">
        <v>250</v>
      </c>
      <c r="J418" s="1227" t="s">
        <v>251</v>
      </c>
      <c r="K418" s="1228"/>
      <c r="L418" s="654" t="s">
        <v>244</v>
      </c>
      <c r="M418" s="655" t="s">
        <v>252</v>
      </c>
      <c r="N418" s="656" t="s">
        <v>253</v>
      </c>
      <c r="O418" s="656" t="s">
        <v>254</v>
      </c>
      <c r="P418" s="390">
        <f t="shared" si="242"/>
        <v>0</v>
      </c>
      <c r="Q418" s="953" t="s">
        <v>254</v>
      </c>
      <c r="R418" s="332"/>
      <c r="S418" s="953" t="s">
        <v>254</v>
      </c>
      <c r="T418" s="954"/>
      <c r="U418" s="954"/>
      <c r="V418" s="333"/>
      <c r="W418" s="394" t="s">
        <v>566</v>
      </c>
      <c r="X418" s="333"/>
      <c r="Y418" s="333"/>
      <c r="Z418" s="333"/>
      <c r="AA418" s="395"/>
      <c r="AB418" s="333"/>
      <c r="AC418" s="333"/>
      <c r="AD418" s="333"/>
      <c r="AE418" s="333"/>
      <c r="AF418" s="333"/>
      <c r="AG418" s="333"/>
      <c r="AH418" s="333"/>
      <c r="AI418" s="333"/>
      <c r="AJ418" s="333"/>
      <c r="AK418" s="333"/>
      <c r="AL418" s="333"/>
      <c r="AM418" s="333"/>
      <c r="AN418" s="341"/>
      <c r="AO418" s="341"/>
      <c r="AP418" s="341"/>
      <c r="AQ418" s="341"/>
      <c r="AR418" s="341"/>
      <c r="AS418" s="341"/>
      <c r="AT418" s="341"/>
      <c r="AU418" s="341"/>
    </row>
    <row r="419" spans="1:47" customFormat="1" ht="12.75" hidden="1" customHeight="1" thickBot="1">
      <c r="A419" s="329"/>
      <c r="B419" s="522" t="s">
        <v>245</v>
      </c>
      <c r="C419" s="523"/>
      <c r="D419" s="523"/>
      <c r="E419" s="421"/>
      <c r="F419" s="955"/>
      <c r="G419" s="524" t="s">
        <v>264</v>
      </c>
      <c r="H419" s="525" t="s">
        <v>265</v>
      </c>
      <c r="I419" s="375" t="s">
        <v>266</v>
      </c>
      <c r="J419" s="658" t="s">
        <v>266</v>
      </c>
      <c r="K419" s="375" t="s">
        <v>267</v>
      </c>
      <c r="L419" s="375" t="s">
        <v>266</v>
      </c>
      <c r="M419" s="378"/>
      <c r="N419" s="578"/>
      <c r="O419" s="578"/>
      <c r="P419" s="539">
        <f t="shared" si="242"/>
        <v>0</v>
      </c>
      <c r="Q419" s="578"/>
      <c r="R419" s="332"/>
      <c r="S419" s="578"/>
      <c r="T419" s="519"/>
      <c r="U419" s="519"/>
      <c r="V419" s="333"/>
      <c r="W419" s="394">
        <v>0</v>
      </c>
      <c r="X419" s="333"/>
      <c r="Y419" s="333"/>
      <c r="Z419" s="333"/>
      <c r="AA419" s="395"/>
      <c r="AB419" s="333"/>
      <c r="AC419" s="333"/>
      <c r="AD419" s="333"/>
      <c r="AE419" s="333"/>
      <c r="AF419" s="333"/>
      <c r="AG419" s="333"/>
      <c r="AH419" s="333"/>
      <c r="AI419" s="333"/>
      <c r="AJ419" s="333"/>
      <c r="AK419" s="333"/>
      <c r="AL419" s="333"/>
      <c r="AM419" s="333"/>
      <c r="AN419" s="341"/>
      <c r="AO419" s="341"/>
      <c r="AP419" s="341"/>
      <c r="AQ419" s="341"/>
      <c r="AR419" s="341"/>
      <c r="AS419" s="341"/>
      <c r="AT419" s="341"/>
      <c r="AU419" s="341"/>
    </row>
    <row r="420" spans="1:47" customFormat="1" ht="12.75" hidden="1" customHeight="1" thickBot="1">
      <c r="A420" s="329"/>
      <c r="B420" s="1343" t="s">
        <v>526</v>
      </c>
      <c r="C420" s="1344"/>
      <c r="D420" s="1345"/>
      <c r="E420" s="1345"/>
      <c r="F420" s="1346"/>
      <c r="G420" s="820"/>
      <c r="H420" s="384" t="s">
        <v>562</v>
      </c>
      <c r="I420" s="844" t="s">
        <v>279</v>
      </c>
      <c r="J420" s="386" t="s">
        <v>280</v>
      </c>
      <c r="K420" s="472"/>
      <c r="L420" s="388" t="s">
        <v>314</v>
      </c>
      <c r="M420" s="389"/>
      <c r="N420" s="539">
        <f t="shared" ref="N420:Q421" si="273">AJ420</f>
        <v>0</v>
      </c>
      <c r="O420" s="539">
        <f t="shared" si="273"/>
        <v>0</v>
      </c>
      <c r="P420" s="539">
        <f t="shared" si="242"/>
        <v>0</v>
      </c>
      <c r="Q420" s="539">
        <f t="shared" si="273"/>
        <v>0</v>
      </c>
      <c r="R420" s="332"/>
      <c r="S420" s="539" t="e">
        <f t="shared" ref="S420:S421" si="274">#REF!</f>
        <v>#REF!</v>
      </c>
      <c r="T420" s="620"/>
      <c r="U420" s="620"/>
      <c r="V420" s="333"/>
      <c r="W420" s="394" t="s">
        <v>653</v>
      </c>
      <c r="X420" s="333">
        <v>2170</v>
      </c>
      <c r="Y420" s="333">
        <v>0</v>
      </c>
      <c r="Z420" s="333">
        <v>0</v>
      </c>
      <c r="AA420" s="395">
        <v>0</v>
      </c>
      <c r="AB420" s="333" t="s">
        <v>354</v>
      </c>
      <c r="AC420" s="333">
        <v>0</v>
      </c>
      <c r="AD420" s="333">
        <v>0</v>
      </c>
      <c r="AE420" s="333"/>
      <c r="AF420" s="333"/>
      <c r="AG420" s="396">
        <v>0</v>
      </c>
      <c r="AH420" s="396">
        <v>0</v>
      </c>
      <c r="AI420" s="333">
        <f>Y420+Z420+AC420+AD420</f>
        <v>0</v>
      </c>
      <c r="AJ420" s="333">
        <f t="shared" si="263"/>
        <v>0</v>
      </c>
      <c r="AK420" s="333">
        <f t="shared" si="264"/>
        <v>0</v>
      </c>
      <c r="AL420" s="333"/>
      <c r="AM420" s="333">
        <f t="shared" ref="AM420:AM421" si="275">IF(OR(I420="New",I420="",I420="--Source--"),Y420+Z420,IF(I420="Refurbishment",Y420*(1/3),0))</f>
        <v>0</v>
      </c>
      <c r="AN420" s="341">
        <f t="shared" ref="AN420:AN421" si="276">IF(OR(I420="New",I420="",I420="--Source--"),AC420,IF(I420="Refurbishment",AC420,0))</f>
        <v>0</v>
      </c>
      <c r="AO420" s="341">
        <f t="shared" ref="AO420:AO421" si="277">IF(OR(I420="New",I420="",I420="--Source--"),AD420,IF(I420="Refurbishment",AD420,0))</f>
        <v>0</v>
      </c>
      <c r="AP420" s="341"/>
      <c r="AQ420" s="341"/>
      <c r="AR420" s="341"/>
      <c r="AS420" s="341">
        <f>IF(I420="Reused from onsite",Y420+Z420,IF(I420="Refurbishment",Y420*(2/3),0))</f>
        <v>0</v>
      </c>
      <c r="AT420" s="341">
        <f>IF(I420="Reused from onsite",AC420,IF(I420="Refurbishment",0,0))</f>
        <v>0</v>
      </c>
      <c r="AU420" s="341">
        <f>IF(I420="Reused from onsite",AD420,IF(I420="Refurbishment",0,0))</f>
        <v>0</v>
      </c>
    </row>
    <row r="421" spans="1:47" customFormat="1" ht="12.75" hidden="1" customHeight="1" thickBot="1">
      <c r="A421" s="329"/>
      <c r="B421" s="1347" t="s">
        <v>526</v>
      </c>
      <c r="C421" s="1348"/>
      <c r="D421" s="1349"/>
      <c r="E421" s="1349"/>
      <c r="F421" s="1350"/>
      <c r="G421" s="827"/>
      <c r="H421" s="413" t="s">
        <v>562</v>
      </c>
      <c r="I421" s="850" t="s">
        <v>279</v>
      </c>
      <c r="J421" s="415" t="s">
        <v>280</v>
      </c>
      <c r="K421" s="592"/>
      <c r="L421" s="417" t="s">
        <v>314</v>
      </c>
      <c r="M421" s="418"/>
      <c r="N421" s="419">
        <f t="shared" si="273"/>
        <v>0</v>
      </c>
      <c r="O421" s="419">
        <f t="shared" si="273"/>
        <v>0</v>
      </c>
      <c r="P421" s="539">
        <f t="shared" si="242"/>
        <v>0</v>
      </c>
      <c r="Q421" s="419">
        <f t="shared" si="273"/>
        <v>0</v>
      </c>
      <c r="R421" s="332"/>
      <c r="S421" s="419" t="e">
        <f t="shared" si="274"/>
        <v>#REF!</v>
      </c>
      <c r="T421" s="620"/>
      <c r="U421" s="620"/>
      <c r="V421" s="333"/>
      <c r="W421" s="394" t="s">
        <v>653</v>
      </c>
      <c r="X421" s="333">
        <v>2170</v>
      </c>
      <c r="Y421" s="333">
        <v>0</v>
      </c>
      <c r="Z421" s="333">
        <v>0</v>
      </c>
      <c r="AA421" s="395">
        <v>0</v>
      </c>
      <c r="AB421" s="333" t="s">
        <v>354</v>
      </c>
      <c r="AC421" s="333">
        <v>0</v>
      </c>
      <c r="AD421" s="333">
        <v>0</v>
      </c>
      <c r="AE421" s="333"/>
      <c r="AF421" s="333"/>
      <c r="AG421" s="396">
        <v>0</v>
      </c>
      <c r="AH421" s="396">
        <v>0</v>
      </c>
      <c r="AI421" s="333">
        <f>Y421+Z421+AC421+AD421</f>
        <v>0</v>
      </c>
      <c r="AJ421" s="333">
        <f t="shared" si="263"/>
        <v>0</v>
      </c>
      <c r="AK421" s="333">
        <f t="shared" si="264"/>
        <v>0</v>
      </c>
      <c r="AL421" s="333"/>
      <c r="AM421" s="333">
        <f t="shared" si="275"/>
        <v>0</v>
      </c>
      <c r="AN421" s="341">
        <f t="shared" si="276"/>
        <v>0</v>
      </c>
      <c r="AO421" s="341">
        <f t="shared" si="277"/>
        <v>0</v>
      </c>
      <c r="AP421" s="341"/>
      <c r="AQ421" s="341"/>
      <c r="AR421" s="341"/>
      <c r="AS421" s="341">
        <f>IF(I421="Reused from onsite",Y421+Z421,IF(I421="Refurbishment",Y421*(2/3),0))</f>
        <v>0</v>
      </c>
      <c r="AT421" s="341">
        <f>IF(I421="Reused from onsite",AC421,IF(I421="Refurbishment",0,0))</f>
        <v>0</v>
      </c>
      <c r="AU421" s="341">
        <f>IF(I421="Reused from onsite",AD421,IF(I421="Refurbishment",0,0))</f>
        <v>0</v>
      </c>
    </row>
    <row r="422" spans="1:47" customFormat="1" ht="12.75" hidden="1" customHeight="1" thickBot="1">
      <c r="A422" s="329"/>
      <c r="B422" s="676"/>
      <c r="C422" s="676"/>
      <c r="D422" s="329"/>
      <c r="E422" s="679"/>
      <c r="F422" s="679"/>
      <c r="G422" s="679"/>
      <c r="H422" s="755"/>
      <c r="I422" s="329"/>
      <c r="J422" s="424"/>
      <c r="K422" s="458"/>
      <c r="L422" s="518"/>
      <c r="M422" s="329"/>
      <c r="N422" s="331"/>
      <c r="O422" s="331"/>
      <c r="P422" s="539">
        <f t="shared" si="242"/>
        <v>0</v>
      </c>
      <c r="Q422" s="331"/>
      <c r="R422" s="332"/>
      <c r="S422" s="331"/>
      <c r="T422" s="331"/>
      <c r="U422" s="331"/>
      <c r="V422" s="333"/>
      <c r="W422" s="394" t="s">
        <v>566</v>
      </c>
      <c r="X422" s="333"/>
      <c r="Y422" s="333"/>
      <c r="Z422" s="333"/>
      <c r="AA422" s="395"/>
      <c r="AB422" s="333"/>
      <c r="AC422" s="333"/>
      <c r="AD422" s="333"/>
      <c r="AE422" s="333"/>
      <c r="AF422" s="333"/>
      <c r="AG422" s="333"/>
      <c r="AH422" s="333"/>
      <c r="AI422" s="333"/>
      <c r="AJ422" s="333"/>
      <c r="AK422" s="333"/>
      <c r="AL422" s="333"/>
      <c r="AM422" s="333"/>
      <c r="AN422" s="341"/>
      <c r="AO422" s="341"/>
      <c r="AP422" s="341"/>
      <c r="AQ422" s="341"/>
      <c r="AR422" s="341"/>
      <c r="AS422" s="341"/>
      <c r="AT422" s="341"/>
      <c r="AU422" s="341"/>
    </row>
    <row r="423" spans="1:47" customFormat="1" ht="12.75" hidden="1" customHeight="1" thickBot="1">
      <c r="A423" s="329"/>
      <c r="B423" s="650" t="s">
        <v>527</v>
      </c>
      <c r="C423" s="651"/>
      <c r="D423" s="868"/>
      <c r="E423" s="751"/>
      <c r="F423" s="751"/>
      <c r="G423" s="652"/>
      <c r="H423" s="653"/>
      <c r="I423" s="654" t="s">
        <v>250</v>
      </c>
      <c r="J423" s="1227" t="s">
        <v>251</v>
      </c>
      <c r="K423" s="1228"/>
      <c r="L423" s="654" t="s">
        <v>244</v>
      </c>
      <c r="M423" s="655" t="s">
        <v>252</v>
      </c>
      <c r="N423" s="656" t="s">
        <v>253</v>
      </c>
      <c r="O423" s="656" t="s">
        <v>254</v>
      </c>
      <c r="P423" s="539">
        <f t="shared" si="242"/>
        <v>0</v>
      </c>
      <c r="Q423" s="656" t="s">
        <v>254</v>
      </c>
      <c r="R423" s="332"/>
      <c r="S423" s="656" t="s">
        <v>254</v>
      </c>
      <c r="T423" s="954"/>
      <c r="U423" s="954"/>
      <c r="V423" s="333"/>
      <c r="W423" s="394">
        <v>0</v>
      </c>
      <c r="X423" s="333"/>
      <c r="Y423" s="333"/>
      <c r="Z423" s="333"/>
      <c r="AA423" s="395"/>
      <c r="AB423" s="333"/>
      <c r="AC423" s="333"/>
      <c r="AD423" s="333"/>
      <c r="AE423" s="333"/>
      <c r="AF423" s="333"/>
      <c r="AG423" s="333"/>
      <c r="AH423" s="333"/>
      <c r="AI423" s="333"/>
      <c r="AJ423" s="333"/>
      <c r="AK423" s="333"/>
      <c r="AL423" s="333"/>
      <c r="AM423" s="333"/>
      <c r="AN423" s="341"/>
      <c r="AO423" s="341"/>
      <c r="AP423" s="341"/>
      <c r="AQ423" s="341"/>
      <c r="AR423" s="341"/>
      <c r="AS423" s="341"/>
      <c r="AT423" s="341"/>
      <c r="AU423" s="341"/>
    </row>
    <row r="424" spans="1:47" customFormat="1" ht="12.75" hidden="1" customHeight="1" thickBot="1">
      <c r="A424" s="329"/>
      <c r="B424" s="816" t="s">
        <v>245</v>
      </c>
      <c r="C424" s="817"/>
      <c r="D424" s="817"/>
      <c r="E424" s="455"/>
      <c r="F424" s="455"/>
      <c r="G424" s="785" t="s">
        <v>264</v>
      </c>
      <c r="H424" s="525" t="s">
        <v>265</v>
      </c>
      <c r="I424" s="376" t="s">
        <v>266</v>
      </c>
      <c r="J424" s="658" t="s">
        <v>266</v>
      </c>
      <c r="K424" s="375" t="s">
        <v>267</v>
      </c>
      <c r="L424" s="375" t="s">
        <v>266</v>
      </c>
      <c r="M424" s="378"/>
      <c r="N424" s="578"/>
      <c r="O424" s="578"/>
      <c r="P424" s="539">
        <f t="shared" si="242"/>
        <v>0</v>
      </c>
      <c r="Q424" s="578"/>
      <c r="R424" s="332"/>
      <c r="S424" s="578"/>
      <c r="T424" s="519"/>
      <c r="U424" s="519"/>
      <c r="V424" s="333"/>
      <c r="W424" s="394">
        <v>0</v>
      </c>
      <c r="X424" s="333"/>
      <c r="Y424" s="333"/>
      <c r="Z424" s="333"/>
      <c r="AA424" s="395"/>
      <c r="AB424" s="333"/>
      <c r="AC424" s="333"/>
      <c r="AD424" s="333"/>
      <c r="AE424" s="333"/>
      <c r="AF424" s="333"/>
      <c r="AG424" s="333"/>
      <c r="AH424" s="333"/>
      <c r="AI424" s="333"/>
      <c r="AJ424" s="333"/>
      <c r="AK424" s="333"/>
      <c r="AL424" s="333"/>
      <c r="AM424" s="333"/>
      <c r="AN424" s="341"/>
      <c r="AO424" s="341"/>
      <c r="AP424" s="341"/>
      <c r="AQ424" s="341"/>
      <c r="AR424" s="341"/>
      <c r="AS424" s="341"/>
      <c r="AT424" s="341"/>
      <c r="AU424" s="341"/>
    </row>
    <row r="425" spans="1:47" customFormat="1" ht="12.75" hidden="1" customHeight="1" thickBot="1">
      <c r="A425" s="329"/>
      <c r="B425" s="681" t="s">
        <v>528</v>
      </c>
      <c r="C425" s="682"/>
      <c r="D425" s="434"/>
      <c r="E425" s="818"/>
      <c r="F425" s="819"/>
      <c r="G425" s="956"/>
      <c r="H425" s="384" t="s">
        <v>420</v>
      </c>
      <c r="I425" s="942" t="s">
        <v>295</v>
      </c>
      <c r="J425" s="386" t="s">
        <v>280</v>
      </c>
      <c r="K425" s="943"/>
      <c r="L425" s="388" t="s">
        <v>314</v>
      </c>
      <c r="M425" s="389"/>
      <c r="N425" s="539">
        <f t="shared" ref="N425:Q430" si="278">AJ425</f>
        <v>0</v>
      </c>
      <c r="O425" s="539">
        <f t="shared" si="278"/>
        <v>0</v>
      </c>
      <c r="P425" s="539">
        <f t="shared" si="242"/>
        <v>0</v>
      </c>
      <c r="Q425" s="539">
        <f t="shared" si="278"/>
        <v>0</v>
      </c>
      <c r="R425" s="332"/>
      <c r="S425" s="539" t="e">
        <f t="shared" ref="S425:S430" si="279">#REF!</f>
        <v>#REF!</v>
      </c>
      <c r="T425" s="620"/>
      <c r="U425" s="620"/>
      <c r="V425" s="333"/>
      <c r="W425" s="394" t="s">
        <v>654</v>
      </c>
      <c r="X425" s="333">
        <v>1.03</v>
      </c>
      <c r="Y425" s="333">
        <v>0</v>
      </c>
      <c r="Z425" s="333">
        <v>0</v>
      </c>
      <c r="AA425" s="395">
        <v>0</v>
      </c>
      <c r="AB425" s="333" t="s">
        <v>354</v>
      </c>
      <c r="AC425" s="333">
        <v>0</v>
      </c>
      <c r="AD425" s="333">
        <v>0</v>
      </c>
      <c r="AE425" s="333"/>
      <c r="AF425" s="333"/>
      <c r="AG425" s="396">
        <v>0</v>
      </c>
      <c r="AH425" s="396">
        <v>0</v>
      </c>
      <c r="AI425" s="333">
        <f t="shared" ref="AI425:AI430" si="280">Y425+Z425+AC425+AD425</f>
        <v>0</v>
      </c>
      <c r="AJ425" s="333">
        <f t="shared" si="263"/>
        <v>0</v>
      </c>
      <c r="AK425" s="333">
        <f t="shared" si="264"/>
        <v>0</v>
      </c>
      <c r="AL425" s="333"/>
      <c r="AM425" s="333">
        <f t="shared" ref="AM425:AM430" si="281">IF(OR(I425="New",I425="",I425="--Source--"),Y425+Z425,IF(I425="Refurbishment",Y425*(1/3),0))</f>
        <v>0</v>
      </c>
      <c r="AN425" s="341">
        <f t="shared" ref="AN425:AN430" si="282">IF(OR(I425="New",I425="",I425="--Source--"),AC425,IF(I425="Refurbishment",AC425,0))</f>
        <v>0</v>
      </c>
      <c r="AO425" s="341">
        <f t="shared" ref="AO425:AO430" si="283">IF(OR(I425="New",I425="",I425="--Source--"),AD425,IF(I425="Refurbishment",AD425,0))</f>
        <v>0</v>
      </c>
      <c r="AP425" s="341"/>
      <c r="AQ425" s="341"/>
      <c r="AR425" s="341"/>
      <c r="AS425" s="341">
        <f t="shared" ref="AS425:AS430" si="284">IF(I425="Reused from onsite",Y425+Z425,IF(I425="Refurbishment",Y425*(2/3),0))</f>
        <v>0</v>
      </c>
      <c r="AT425" s="341">
        <f t="shared" ref="AT425:AT430" si="285">IF(I425="Reused from onsite",AC425,IF(I425="Refurbishment",0,0))</f>
        <v>0</v>
      </c>
      <c r="AU425" s="341">
        <f t="shared" ref="AU425:AU430" si="286">IF(I425="Reused from onsite",AD425,IF(I425="Refurbishment",0,0))</f>
        <v>0</v>
      </c>
    </row>
    <row r="426" spans="1:47" customFormat="1" ht="12.75" hidden="1" customHeight="1" thickBot="1">
      <c r="A426" s="329"/>
      <c r="B426" s="864" t="s">
        <v>529</v>
      </c>
      <c r="C426" s="865"/>
      <c r="D426" s="480"/>
      <c r="E426" s="822"/>
      <c r="F426" s="823"/>
      <c r="G426" s="843"/>
      <c r="H426" s="399" t="s">
        <v>562</v>
      </c>
      <c r="I426" s="400" t="s">
        <v>295</v>
      </c>
      <c r="J426" s="401" t="s">
        <v>280</v>
      </c>
      <c r="K426" s="944"/>
      <c r="L426" s="403" t="s">
        <v>314</v>
      </c>
      <c r="M426" s="408"/>
      <c r="N426" s="405">
        <f t="shared" si="278"/>
        <v>0</v>
      </c>
      <c r="O426" s="405">
        <f t="shared" si="278"/>
        <v>0</v>
      </c>
      <c r="P426" s="539">
        <f t="shared" si="242"/>
        <v>0</v>
      </c>
      <c r="Q426" s="405">
        <f t="shared" si="278"/>
        <v>0</v>
      </c>
      <c r="R426" s="332"/>
      <c r="S426" s="405" t="e">
        <f t="shared" si="279"/>
        <v>#REF!</v>
      </c>
      <c r="T426" s="620"/>
      <c r="U426" s="620"/>
      <c r="V426" s="333"/>
      <c r="W426" s="394" t="s">
        <v>655</v>
      </c>
      <c r="X426" s="333">
        <v>262</v>
      </c>
      <c r="Y426" s="333">
        <v>0</v>
      </c>
      <c r="Z426" s="333">
        <v>0</v>
      </c>
      <c r="AA426" s="395">
        <v>0</v>
      </c>
      <c r="AB426" s="333" t="s">
        <v>354</v>
      </c>
      <c r="AC426" s="333">
        <v>0</v>
      </c>
      <c r="AD426" s="333">
        <v>0</v>
      </c>
      <c r="AE426" s="333"/>
      <c r="AF426" s="333"/>
      <c r="AG426" s="396">
        <v>0</v>
      </c>
      <c r="AH426" s="396">
        <v>0</v>
      </c>
      <c r="AI426" s="333">
        <f>Y426+Z426+AC426+AD426</f>
        <v>0</v>
      </c>
      <c r="AJ426" s="333">
        <f t="shared" si="263"/>
        <v>0</v>
      </c>
      <c r="AK426" s="333">
        <f t="shared" si="264"/>
        <v>0</v>
      </c>
      <c r="AL426" s="333"/>
      <c r="AM426" s="333">
        <f t="shared" si="281"/>
        <v>0</v>
      </c>
      <c r="AN426" s="341">
        <f t="shared" si="282"/>
        <v>0</v>
      </c>
      <c r="AO426" s="341">
        <f t="shared" si="283"/>
        <v>0</v>
      </c>
      <c r="AP426" s="341"/>
      <c r="AQ426" s="341"/>
      <c r="AR426" s="341"/>
      <c r="AS426" s="341">
        <f t="shared" si="284"/>
        <v>0</v>
      </c>
      <c r="AT426" s="341">
        <f t="shared" si="285"/>
        <v>0</v>
      </c>
      <c r="AU426" s="341">
        <f t="shared" si="286"/>
        <v>0</v>
      </c>
    </row>
    <row r="427" spans="1:47" customFormat="1" ht="12.75" hidden="1" customHeight="1" thickBot="1">
      <c r="A427" s="329"/>
      <c r="B427" s="704" t="s">
        <v>530</v>
      </c>
      <c r="C427" s="705"/>
      <c r="D427" s="334"/>
      <c r="E427" s="679"/>
      <c r="F427" s="957"/>
      <c r="G427" s="843"/>
      <c r="H427" s="399" t="s">
        <v>562</v>
      </c>
      <c r="I427" s="400" t="s">
        <v>295</v>
      </c>
      <c r="J427" s="401" t="s">
        <v>280</v>
      </c>
      <c r="K427" s="944">
        <v>500</v>
      </c>
      <c r="L427" s="403" t="s">
        <v>314</v>
      </c>
      <c r="M427" s="408"/>
      <c r="N427" s="405">
        <f t="shared" si="278"/>
        <v>0</v>
      </c>
      <c r="O427" s="405">
        <f t="shared" si="278"/>
        <v>0</v>
      </c>
      <c r="P427" s="539">
        <f t="shared" si="242"/>
        <v>0</v>
      </c>
      <c r="Q427" s="405">
        <f t="shared" si="278"/>
        <v>0</v>
      </c>
      <c r="R427" s="332"/>
      <c r="S427" s="405" t="e">
        <f t="shared" si="279"/>
        <v>#REF!</v>
      </c>
      <c r="T427" s="620"/>
      <c r="U427" s="620"/>
      <c r="V427" s="333"/>
      <c r="W427" s="394" t="s">
        <v>656</v>
      </c>
      <c r="X427" s="333">
        <v>67604.639999999999</v>
      </c>
      <c r="Y427" s="333">
        <v>0</v>
      </c>
      <c r="Z427" s="333">
        <v>0</v>
      </c>
      <c r="AA427" s="395">
        <v>0</v>
      </c>
      <c r="AB427" s="333" t="s">
        <v>354</v>
      </c>
      <c r="AC427" s="333">
        <v>0</v>
      </c>
      <c r="AD427" s="333">
        <v>0</v>
      </c>
      <c r="AE427" s="333"/>
      <c r="AF427" s="333"/>
      <c r="AG427" s="396">
        <v>0</v>
      </c>
      <c r="AH427" s="396">
        <v>0</v>
      </c>
      <c r="AI427" s="333">
        <f t="shared" si="280"/>
        <v>0</v>
      </c>
      <c r="AJ427" s="333">
        <f t="shared" si="263"/>
        <v>0</v>
      </c>
      <c r="AK427" s="333">
        <f t="shared" si="264"/>
        <v>0</v>
      </c>
      <c r="AL427" s="333"/>
      <c r="AM427" s="333">
        <f t="shared" si="281"/>
        <v>0</v>
      </c>
      <c r="AN427" s="341">
        <f t="shared" si="282"/>
        <v>0</v>
      </c>
      <c r="AO427" s="341">
        <f t="shared" si="283"/>
        <v>0</v>
      </c>
      <c r="AP427" s="341"/>
      <c r="AQ427" s="341"/>
      <c r="AR427" s="341"/>
      <c r="AS427" s="341">
        <f t="shared" si="284"/>
        <v>0</v>
      </c>
      <c r="AT427" s="341">
        <f t="shared" si="285"/>
        <v>0</v>
      </c>
      <c r="AU427" s="341">
        <f t="shared" si="286"/>
        <v>0</v>
      </c>
    </row>
    <row r="428" spans="1:47" customFormat="1" ht="12.75" hidden="1" customHeight="1" thickBot="1">
      <c r="A428" s="329"/>
      <c r="B428" s="864" t="s">
        <v>531</v>
      </c>
      <c r="C428" s="865"/>
      <c r="D428" s="480"/>
      <c r="E428" s="822"/>
      <c r="F428" s="823"/>
      <c r="G428" s="843"/>
      <c r="H428" s="399" t="s">
        <v>562</v>
      </c>
      <c r="I428" s="400" t="s">
        <v>295</v>
      </c>
      <c r="J428" s="401" t="s">
        <v>280</v>
      </c>
      <c r="K428" s="944">
        <v>4</v>
      </c>
      <c r="L428" s="403" t="s">
        <v>314</v>
      </c>
      <c r="M428" s="408"/>
      <c r="N428" s="405">
        <f t="shared" si="278"/>
        <v>0</v>
      </c>
      <c r="O428" s="405">
        <f t="shared" si="278"/>
        <v>0</v>
      </c>
      <c r="P428" s="539">
        <f t="shared" si="242"/>
        <v>0</v>
      </c>
      <c r="Q428" s="405">
        <f t="shared" si="278"/>
        <v>0</v>
      </c>
      <c r="R428" s="332"/>
      <c r="S428" s="405" t="e">
        <f t="shared" si="279"/>
        <v>#REF!</v>
      </c>
      <c r="T428" s="620"/>
      <c r="U428" s="620"/>
      <c r="V428" s="333"/>
      <c r="W428" s="394" t="s">
        <v>657</v>
      </c>
      <c r="X428" s="333">
        <v>269.3</v>
      </c>
      <c r="Y428" s="333">
        <v>0</v>
      </c>
      <c r="Z428" s="333">
        <v>0</v>
      </c>
      <c r="AA428" s="395">
        <v>0</v>
      </c>
      <c r="AB428" s="333" t="s">
        <v>354</v>
      </c>
      <c r="AC428" s="333">
        <v>0</v>
      </c>
      <c r="AD428" s="333">
        <v>0</v>
      </c>
      <c r="AE428" s="333"/>
      <c r="AF428" s="333"/>
      <c r="AG428" s="396">
        <v>0</v>
      </c>
      <c r="AH428" s="396">
        <v>0</v>
      </c>
      <c r="AI428" s="333">
        <f t="shared" si="280"/>
        <v>0</v>
      </c>
      <c r="AJ428" s="333">
        <f t="shared" si="263"/>
        <v>0</v>
      </c>
      <c r="AK428" s="333">
        <f t="shared" si="264"/>
        <v>0</v>
      </c>
      <c r="AL428" s="333"/>
      <c r="AM428" s="333">
        <f t="shared" si="281"/>
        <v>0</v>
      </c>
      <c r="AN428" s="341">
        <f t="shared" si="282"/>
        <v>0</v>
      </c>
      <c r="AO428" s="341">
        <f t="shared" si="283"/>
        <v>0</v>
      </c>
      <c r="AP428" s="341"/>
      <c r="AQ428" s="341"/>
      <c r="AR428" s="341"/>
      <c r="AS428" s="341">
        <f t="shared" si="284"/>
        <v>0</v>
      </c>
      <c r="AT428" s="341">
        <f t="shared" si="285"/>
        <v>0</v>
      </c>
      <c r="AU428" s="341">
        <f t="shared" si="286"/>
        <v>0</v>
      </c>
    </row>
    <row r="429" spans="1:47" customFormat="1" ht="12.75" hidden="1" customHeight="1" thickBot="1">
      <c r="A429" s="329"/>
      <c r="B429" s="704" t="s">
        <v>532</v>
      </c>
      <c r="C429" s="705"/>
      <c r="D429" s="334"/>
      <c r="E429" s="679"/>
      <c r="F429" s="957"/>
      <c r="G429" s="843"/>
      <c r="H429" s="399" t="s">
        <v>420</v>
      </c>
      <c r="I429" s="400" t="s">
        <v>295</v>
      </c>
      <c r="J429" s="401" t="s">
        <v>280</v>
      </c>
      <c r="K429" s="944"/>
      <c r="L429" s="403" t="s">
        <v>314</v>
      </c>
      <c r="M429" s="408"/>
      <c r="N429" s="405">
        <f t="shared" si="278"/>
        <v>0</v>
      </c>
      <c r="O429" s="405">
        <f t="shared" si="278"/>
        <v>0</v>
      </c>
      <c r="P429" s="539">
        <f t="shared" si="242"/>
        <v>0</v>
      </c>
      <c r="Q429" s="405">
        <f t="shared" si="278"/>
        <v>0</v>
      </c>
      <c r="R429" s="332"/>
      <c r="S429" s="405" t="e">
        <f t="shared" si="279"/>
        <v>#REF!</v>
      </c>
      <c r="T429" s="620"/>
      <c r="U429" s="620"/>
      <c r="V429" s="333"/>
      <c r="W429" s="394" t="s">
        <v>658</v>
      </c>
      <c r="X429" s="333">
        <v>1.03</v>
      </c>
      <c r="Y429" s="333">
        <v>0</v>
      </c>
      <c r="Z429" s="333">
        <v>0</v>
      </c>
      <c r="AA429" s="395">
        <v>0</v>
      </c>
      <c r="AB429" s="333" t="s">
        <v>354</v>
      </c>
      <c r="AC429" s="333">
        <v>0</v>
      </c>
      <c r="AD429" s="333">
        <v>0</v>
      </c>
      <c r="AE429" s="333"/>
      <c r="AF429" s="333"/>
      <c r="AG429" s="396">
        <v>0</v>
      </c>
      <c r="AH429" s="396">
        <v>0</v>
      </c>
      <c r="AI429" s="333">
        <f t="shared" si="280"/>
        <v>0</v>
      </c>
      <c r="AJ429" s="333">
        <f t="shared" si="263"/>
        <v>0</v>
      </c>
      <c r="AK429" s="333">
        <f t="shared" si="264"/>
        <v>0</v>
      </c>
      <c r="AL429" s="333"/>
      <c r="AM429" s="333">
        <f t="shared" si="281"/>
        <v>0</v>
      </c>
      <c r="AN429" s="341">
        <f t="shared" si="282"/>
        <v>0</v>
      </c>
      <c r="AO429" s="341">
        <f t="shared" si="283"/>
        <v>0</v>
      </c>
      <c r="AP429" s="341"/>
      <c r="AQ429" s="341"/>
      <c r="AR429" s="341"/>
      <c r="AS429" s="341">
        <f t="shared" si="284"/>
        <v>0</v>
      </c>
      <c r="AT429" s="341">
        <f t="shared" si="285"/>
        <v>0</v>
      </c>
      <c r="AU429" s="341">
        <f t="shared" si="286"/>
        <v>0</v>
      </c>
    </row>
    <row r="430" spans="1:47" customFormat="1" ht="12.75" hidden="1" customHeight="1" thickBot="1">
      <c r="A430" s="329"/>
      <c r="B430" s="958" t="s">
        <v>533</v>
      </c>
      <c r="C430" s="909"/>
      <c r="D430" s="847"/>
      <c r="E430" s="959"/>
      <c r="F430" s="849"/>
      <c r="G430" s="960"/>
      <c r="H430" s="413" t="s">
        <v>423</v>
      </c>
      <c r="I430" s="850" t="s">
        <v>279</v>
      </c>
      <c r="J430" s="415" t="s">
        <v>280</v>
      </c>
      <c r="K430" s="945"/>
      <c r="L430" s="417" t="s">
        <v>314</v>
      </c>
      <c r="M430" s="418"/>
      <c r="N430" s="419">
        <f t="shared" si="278"/>
        <v>0</v>
      </c>
      <c r="O430" s="419">
        <f t="shared" si="278"/>
        <v>0</v>
      </c>
      <c r="P430" s="539">
        <f t="shared" si="242"/>
        <v>0</v>
      </c>
      <c r="Q430" s="419">
        <f t="shared" si="278"/>
        <v>0</v>
      </c>
      <c r="R430" s="332"/>
      <c r="S430" s="419" t="e">
        <f t="shared" si="279"/>
        <v>#REF!</v>
      </c>
      <c r="T430" s="620"/>
      <c r="U430" s="620"/>
      <c r="V430" s="333"/>
      <c r="W430" s="394" t="s">
        <v>659</v>
      </c>
      <c r="X430" s="333">
        <v>1756.8885714285714</v>
      </c>
      <c r="Y430" s="333">
        <v>0</v>
      </c>
      <c r="Z430" s="333">
        <v>0</v>
      </c>
      <c r="AA430" s="395">
        <v>0</v>
      </c>
      <c r="AB430" s="333" t="s">
        <v>354</v>
      </c>
      <c r="AC430" s="333">
        <v>0</v>
      </c>
      <c r="AD430" s="333">
        <v>0</v>
      </c>
      <c r="AE430" s="333"/>
      <c r="AF430" s="333"/>
      <c r="AG430" s="396">
        <v>0</v>
      </c>
      <c r="AH430" s="396">
        <v>0</v>
      </c>
      <c r="AI430" s="333">
        <f t="shared" si="280"/>
        <v>0</v>
      </c>
      <c r="AJ430" s="333">
        <f t="shared" si="263"/>
        <v>0</v>
      </c>
      <c r="AK430" s="333">
        <f t="shared" si="264"/>
        <v>0</v>
      </c>
      <c r="AL430" s="333"/>
      <c r="AM430" s="333">
        <f t="shared" si="281"/>
        <v>0</v>
      </c>
      <c r="AN430" s="341">
        <f t="shared" si="282"/>
        <v>0</v>
      </c>
      <c r="AO430" s="341">
        <f t="shared" si="283"/>
        <v>0</v>
      </c>
      <c r="AP430" s="341"/>
      <c r="AQ430" s="341"/>
      <c r="AR430" s="341"/>
      <c r="AS430" s="341">
        <f t="shared" si="284"/>
        <v>0</v>
      </c>
      <c r="AT430" s="341">
        <f t="shared" si="285"/>
        <v>0</v>
      </c>
      <c r="AU430" s="341">
        <f t="shared" si="286"/>
        <v>0</v>
      </c>
    </row>
    <row r="431" spans="1:47" customFormat="1" ht="12.75" hidden="1" customHeight="1" thickBot="1">
      <c r="A431" s="329"/>
      <c r="B431" s="754"/>
      <c r="C431" s="754"/>
      <c r="D431" s="329"/>
      <c r="E431" s="679"/>
      <c r="F431" s="679"/>
      <c r="G431" s="679"/>
      <c r="H431" s="946"/>
      <c r="I431" s="329"/>
      <c r="J431" s="424"/>
      <c r="K431" s="458"/>
      <c r="L431" s="518"/>
      <c r="M431" s="329"/>
      <c r="N431" s="331"/>
      <c r="O431" s="331"/>
      <c r="P431" s="539">
        <f t="shared" si="242"/>
        <v>0</v>
      </c>
      <c r="Q431" s="331"/>
      <c r="R431" s="332"/>
      <c r="S431" s="331"/>
      <c r="T431" s="331"/>
      <c r="U431" s="331"/>
      <c r="V431" s="333"/>
      <c r="W431" s="394" t="s">
        <v>566</v>
      </c>
      <c r="X431" s="333"/>
      <c r="Y431" s="333"/>
      <c r="Z431" s="333"/>
      <c r="AA431" s="395"/>
      <c r="AB431" s="333"/>
      <c r="AC431" s="333"/>
      <c r="AD431" s="333"/>
      <c r="AE431" s="333"/>
      <c r="AF431" s="333"/>
      <c r="AG431" s="333"/>
      <c r="AH431" s="333"/>
      <c r="AI431" s="333"/>
      <c r="AJ431" s="333"/>
      <c r="AK431" s="333"/>
      <c r="AL431" s="333"/>
      <c r="AM431" s="333"/>
      <c r="AN431" s="341"/>
      <c r="AO431" s="341"/>
      <c r="AP431" s="341"/>
      <c r="AQ431" s="341"/>
      <c r="AR431" s="341"/>
      <c r="AS431" s="341"/>
      <c r="AT431" s="341"/>
      <c r="AU431" s="341"/>
    </row>
    <row r="432" spans="1:47" customFormat="1" ht="12.75" hidden="1" customHeight="1" thickBot="1">
      <c r="A432" s="329"/>
      <c r="B432" s="650" t="s">
        <v>534</v>
      </c>
      <c r="C432" s="651"/>
      <c r="D432" s="750"/>
      <c r="E432" s="961"/>
      <c r="F432" s="751"/>
      <c r="G432" s="652"/>
      <c r="H432" s="653"/>
      <c r="I432" s="654" t="s">
        <v>250</v>
      </c>
      <c r="J432" s="1294" t="s">
        <v>251</v>
      </c>
      <c r="K432" s="1294"/>
      <c r="L432" s="654" t="s">
        <v>244</v>
      </c>
      <c r="M432" s="962" t="s">
        <v>252</v>
      </c>
      <c r="N432" s="656" t="s">
        <v>253</v>
      </c>
      <c r="O432" s="656" t="s">
        <v>254</v>
      </c>
      <c r="P432" s="539">
        <f t="shared" si="242"/>
        <v>0</v>
      </c>
      <c r="Q432" s="656" t="s">
        <v>254</v>
      </c>
      <c r="R432" s="332"/>
      <c r="S432" s="656" t="s">
        <v>254</v>
      </c>
      <c r="T432" s="954"/>
      <c r="U432" s="954"/>
      <c r="V432" s="333"/>
      <c r="W432" s="394" t="s">
        <v>566</v>
      </c>
      <c r="X432" s="333"/>
      <c r="Y432" s="333"/>
      <c r="Z432" s="333"/>
      <c r="AA432" s="395"/>
      <c r="AB432" s="333"/>
      <c r="AC432" s="333"/>
      <c r="AD432" s="333"/>
      <c r="AE432" s="333"/>
      <c r="AF432" s="333"/>
      <c r="AG432" s="333"/>
      <c r="AH432" s="333"/>
      <c r="AI432" s="333"/>
      <c r="AJ432" s="333">
        <f t="shared" si="263"/>
        <v>0</v>
      </c>
      <c r="AK432" s="333">
        <f t="shared" si="264"/>
        <v>0</v>
      </c>
      <c r="AL432" s="333"/>
      <c r="AM432" s="333">
        <f t="shared" ref="AM432:AM449" si="287">IF(OR(I432="New",I432="",I432="--Source--"),Y432+Z432,IF(I432="Refurbishment",Y432*(1/3),0))</f>
        <v>0</v>
      </c>
      <c r="AN432" s="341">
        <f t="shared" ref="AN432:AN449" si="288">IF(OR(I432="New",I432="",I432="--Source--"),AC432,IF(I432="Refurbishment",AC432,0))</f>
        <v>0</v>
      </c>
      <c r="AO432" s="341">
        <f t="shared" ref="AO432:AO449" si="289">IF(OR(I432="New",I432="",I432="--Source--"),AD432,IF(I432="Refurbishment",AD432,0))</f>
        <v>0</v>
      </c>
      <c r="AP432" s="341"/>
      <c r="AQ432" s="341"/>
      <c r="AR432" s="341"/>
      <c r="AS432" s="341">
        <f t="shared" ref="AS432:AS449" si="290">IF(I432="Reused from onsite",Y432+Z432,IF(I432="Refurbishment",Y432*(2/3),0))</f>
        <v>0</v>
      </c>
      <c r="AT432" s="341">
        <f t="shared" ref="AT432:AT449" si="291">IF(I432="Reused from onsite",AC432,IF(I432="Refurbishment",0,0))</f>
        <v>0</v>
      </c>
      <c r="AU432" s="341">
        <f t="shared" ref="AU432:AU449" si="292">IF(I432="Reused from onsite",AD432,IF(I432="Refurbishment",0,0))</f>
        <v>0</v>
      </c>
    </row>
    <row r="433" spans="1:47" customFormat="1" ht="12.75" hidden="1" customHeight="1" thickBot="1">
      <c r="A433" s="329"/>
      <c r="B433" s="963" t="s">
        <v>535</v>
      </c>
      <c r="C433" s="964"/>
      <c r="D433" s="743"/>
      <c r="E433" s="965"/>
      <c r="F433" s="965"/>
      <c r="G433" s="376" t="s">
        <v>264</v>
      </c>
      <c r="H433" s="467" t="s">
        <v>418</v>
      </c>
      <c r="I433" s="966" t="s">
        <v>266</v>
      </c>
      <c r="J433" s="377" t="s">
        <v>258</v>
      </c>
      <c r="K433" s="377" t="s">
        <v>267</v>
      </c>
      <c r="L433" s="966" t="s">
        <v>266</v>
      </c>
      <c r="M433" s="555"/>
      <c r="N433" s="967"/>
      <c r="O433" s="967"/>
      <c r="P433" s="539">
        <f t="shared" si="242"/>
        <v>0</v>
      </c>
      <c r="Q433" s="967"/>
      <c r="R433" s="332"/>
      <c r="S433" s="967"/>
      <c r="T433" s="519"/>
      <c r="U433" s="519"/>
      <c r="V433" s="333"/>
      <c r="W433" s="394" t="s">
        <v>566</v>
      </c>
      <c r="X433" s="333"/>
      <c r="Y433" s="333"/>
      <c r="Z433" s="333"/>
      <c r="AA433" s="395"/>
      <c r="AB433" s="333"/>
      <c r="AC433" s="333"/>
      <c r="AD433" s="333"/>
      <c r="AE433" s="333"/>
      <c r="AF433" s="333"/>
      <c r="AG433" s="333"/>
      <c r="AH433" s="333"/>
      <c r="AI433" s="333"/>
      <c r="AJ433" s="333">
        <f t="shared" si="263"/>
        <v>0</v>
      </c>
      <c r="AK433" s="333">
        <f t="shared" si="264"/>
        <v>0</v>
      </c>
      <c r="AL433" s="333"/>
      <c r="AM433" s="333">
        <f t="shared" si="287"/>
        <v>0</v>
      </c>
      <c r="AN433" s="341">
        <f t="shared" si="288"/>
        <v>0</v>
      </c>
      <c r="AO433" s="341">
        <f t="shared" si="289"/>
        <v>0</v>
      </c>
      <c r="AP433" s="341"/>
      <c r="AQ433" s="341"/>
      <c r="AR433" s="341"/>
      <c r="AS433" s="341">
        <f t="shared" si="290"/>
        <v>0</v>
      </c>
      <c r="AT433" s="341">
        <f t="shared" si="291"/>
        <v>0</v>
      </c>
      <c r="AU433" s="341">
        <f t="shared" si="292"/>
        <v>0</v>
      </c>
    </row>
    <row r="434" spans="1:47" customFormat="1" ht="12.75" hidden="1" customHeight="1" thickBot="1">
      <c r="A434" s="329"/>
      <c r="B434" s="624" t="s">
        <v>536</v>
      </c>
      <c r="C434" s="434"/>
      <c r="D434" s="682"/>
      <c r="E434" s="880"/>
      <c r="F434" s="968"/>
      <c r="G434" s="969"/>
      <c r="H434" s="471" t="s">
        <v>537</v>
      </c>
      <c r="I434" s="970"/>
      <c r="J434" s="971"/>
      <c r="K434" s="972"/>
      <c r="L434" s="973"/>
      <c r="M434" s="974"/>
      <c r="N434" s="975">
        <f>AO434</f>
        <v>0</v>
      </c>
      <c r="O434" s="975">
        <f t="shared" ref="O434:Q437" si="293">AK434</f>
        <v>0</v>
      </c>
      <c r="P434" s="539">
        <f t="shared" si="242"/>
        <v>0</v>
      </c>
      <c r="Q434" s="975">
        <f t="shared" si="293"/>
        <v>0</v>
      </c>
      <c r="R434" s="332"/>
      <c r="S434" s="975" t="e">
        <f t="shared" ref="S434:S437" si="294">#REF!</f>
        <v>#REF!</v>
      </c>
      <c r="T434" s="976"/>
      <c r="U434" s="976"/>
      <c r="V434" s="333"/>
      <c r="W434" s="394" t="s">
        <v>566</v>
      </c>
      <c r="X434" s="333"/>
      <c r="Y434" s="333">
        <v>0</v>
      </c>
      <c r="Z434" s="333">
        <v>0</v>
      </c>
      <c r="AA434" s="395"/>
      <c r="AB434" s="333"/>
      <c r="AC434" s="333"/>
      <c r="AD434" s="333">
        <v>0</v>
      </c>
      <c r="AE434" s="333"/>
      <c r="AF434" s="333"/>
      <c r="AG434" s="333"/>
      <c r="AH434" s="333"/>
      <c r="AI434" s="333"/>
      <c r="AJ434" s="333">
        <f t="shared" si="263"/>
        <v>0</v>
      </c>
      <c r="AK434" s="333">
        <f t="shared" si="264"/>
        <v>0</v>
      </c>
      <c r="AL434" s="333"/>
      <c r="AM434" s="333">
        <f t="shared" si="287"/>
        <v>0</v>
      </c>
      <c r="AN434" s="341">
        <f t="shared" si="288"/>
        <v>0</v>
      </c>
      <c r="AO434" s="341">
        <f t="shared" si="289"/>
        <v>0</v>
      </c>
      <c r="AP434" s="341"/>
      <c r="AQ434" s="341"/>
      <c r="AR434" s="341"/>
      <c r="AS434" s="341">
        <f t="shared" si="290"/>
        <v>0</v>
      </c>
      <c r="AT434" s="341">
        <f t="shared" si="291"/>
        <v>0</v>
      </c>
      <c r="AU434" s="341">
        <f t="shared" si="292"/>
        <v>0</v>
      </c>
    </row>
    <row r="435" spans="1:47" customFormat="1" ht="12.75" hidden="1" customHeight="1" thickBot="1">
      <c r="A435" s="329"/>
      <c r="B435" s="479" t="s">
        <v>538</v>
      </c>
      <c r="C435" s="480"/>
      <c r="D435" s="865"/>
      <c r="E435" s="883"/>
      <c r="F435" s="977"/>
      <c r="G435" s="978"/>
      <c r="H435" s="476" t="s">
        <v>537</v>
      </c>
      <c r="I435" s="970"/>
      <c r="J435" s="733"/>
      <c r="K435" s="979"/>
      <c r="L435" s="973"/>
      <c r="M435" s="980"/>
      <c r="N435" s="981">
        <f t="shared" ref="N435:N437" si="295">AO435</f>
        <v>0</v>
      </c>
      <c r="O435" s="981">
        <f t="shared" si="293"/>
        <v>0</v>
      </c>
      <c r="P435" s="539">
        <f t="shared" si="242"/>
        <v>0</v>
      </c>
      <c r="Q435" s="981">
        <f t="shared" si="293"/>
        <v>0</v>
      </c>
      <c r="R435" s="332"/>
      <c r="S435" s="981" t="e">
        <f t="shared" si="294"/>
        <v>#REF!</v>
      </c>
      <c r="T435" s="976"/>
      <c r="U435" s="976"/>
      <c r="V435" s="333"/>
      <c r="W435" s="394" t="s">
        <v>566</v>
      </c>
      <c r="X435" s="333"/>
      <c r="Y435" s="333">
        <v>0</v>
      </c>
      <c r="Z435" s="333">
        <v>0</v>
      </c>
      <c r="AA435" s="395"/>
      <c r="AB435" s="333"/>
      <c r="AC435" s="333"/>
      <c r="AD435" s="333">
        <v>0</v>
      </c>
      <c r="AE435" s="333"/>
      <c r="AF435" s="333"/>
      <c r="AG435" s="333"/>
      <c r="AH435" s="333"/>
      <c r="AI435" s="333"/>
      <c r="AJ435" s="333">
        <f t="shared" si="263"/>
        <v>0</v>
      </c>
      <c r="AK435" s="333">
        <f t="shared" si="264"/>
        <v>0</v>
      </c>
      <c r="AL435" s="333"/>
      <c r="AM435" s="333">
        <f t="shared" si="287"/>
        <v>0</v>
      </c>
      <c r="AN435" s="341">
        <f t="shared" si="288"/>
        <v>0</v>
      </c>
      <c r="AO435" s="341">
        <f t="shared" si="289"/>
        <v>0</v>
      </c>
      <c r="AP435" s="341"/>
      <c r="AQ435" s="341"/>
      <c r="AR435" s="341"/>
      <c r="AS435" s="341">
        <f t="shared" si="290"/>
        <v>0</v>
      </c>
      <c r="AT435" s="341">
        <f t="shared" si="291"/>
        <v>0</v>
      </c>
      <c r="AU435" s="341">
        <f t="shared" si="292"/>
        <v>0</v>
      </c>
    </row>
    <row r="436" spans="1:47" customFormat="1" ht="12.75" hidden="1" customHeight="1" thickBot="1">
      <c r="A436" s="329"/>
      <c r="B436" s="474" t="s">
        <v>539</v>
      </c>
      <c r="C436" s="334"/>
      <c r="D436" s="705"/>
      <c r="E436" s="882"/>
      <c r="F436" s="982"/>
      <c r="G436" s="978"/>
      <c r="H436" s="476" t="s">
        <v>540</v>
      </c>
      <c r="I436" s="970"/>
      <c r="J436" s="401" t="s">
        <v>280</v>
      </c>
      <c r="K436" s="944">
        <v>500</v>
      </c>
      <c r="L436" s="973"/>
      <c r="M436" s="980"/>
      <c r="N436" s="981">
        <f t="shared" si="295"/>
        <v>0</v>
      </c>
      <c r="O436" s="981">
        <f t="shared" si="293"/>
        <v>0</v>
      </c>
      <c r="P436" s="539">
        <f t="shared" si="242"/>
        <v>0</v>
      </c>
      <c r="Q436" s="981">
        <f t="shared" si="293"/>
        <v>0</v>
      </c>
      <c r="R436" s="332"/>
      <c r="S436" s="981" t="e">
        <f t="shared" si="294"/>
        <v>#REF!</v>
      </c>
      <c r="T436" s="976"/>
      <c r="U436" s="976"/>
      <c r="V436" s="333"/>
      <c r="W436" s="394" t="s">
        <v>566</v>
      </c>
      <c r="X436" s="333">
        <v>0</v>
      </c>
      <c r="Y436" s="333">
        <v>0</v>
      </c>
      <c r="Z436" s="333">
        <v>0</v>
      </c>
      <c r="AA436" s="395">
        <v>0</v>
      </c>
      <c r="AB436" s="333" t="s">
        <v>354</v>
      </c>
      <c r="AC436" s="333">
        <v>0</v>
      </c>
      <c r="AD436" s="333">
        <v>0</v>
      </c>
      <c r="AE436" s="333"/>
      <c r="AF436" s="333"/>
      <c r="AG436" s="333"/>
      <c r="AH436" s="333"/>
      <c r="AI436" s="333"/>
      <c r="AJ436" s="333">
        <f t="shared" si="263"/>
        <v>0</v>
      </c>
      <c r="AK436" s="333">
        <f t="shared" si="264"/>
        <v>0</v>
      </c>
      <c r="AL436" s="333"/>
      <c r="AM436" s="333">
        <f t="shared" si="287"/>
        <v>0</v>
      </c>
      <c r="AN436" s="341">
        <f t="shared" si="288"/>
        <v>0</v>
      </c>
      <c r="AO436" s="341">
        <f t="shared" si="289"/>
        <v>0</v>
      </c>
      <c r="AP436" s="341"/>
      <c r="AQ436" s="341"/>
      <c r="AR436" s="341"/>
      <c r="AS436" s="341">
        <f t="shared" si="290"/>
        <v>0</v>
      </c>
      <c r="AT436" s="341">
        <f t="shared" si="291"/>
        <v>0</v>
      </c>
      <c r="AU436" s="341">
        <f t="shared" si="292"/>
        <v>0</v>
      </c>
    </row>
    <row r="437" spans="1:47" customFormat="1" ht="12.75" hidden="1" customHeight="1" thickBot="1">
      <c r="A437" s="329"/>
      <c r="B437" s="846" t="s">
        <v>541</v>
      </c>
      <c r="C437" s="847"/>
      <c r="D437" s="909"/>
      <c r="E437" s="910"/>
      <c r="F437" s="983"/>
      <c r="G437" s="984"/>
      <c r="H437" s="510" t="s">
        <v>540</v>
      </c>
      <c r="I437" s="985"/>
      <c r="J437" s="415" t="s">
        <v>280</v>
      </c>
      <c r="K437" s="945"/>
      <c r="L437" s="986"/>
      <c r="M437" s="987"/>
      <c r="N437" s="988">
        <f t="shared" si="295"/>
        <v>0</v>
      </c>
      <c r="O437" s="988">
        <f t="shared" si="293"/>
        <v>0</v>
      </c>
      <c r="P437" s="539">
        <f t="shared" si="242"/>
        <v>0</v>
      </c>
      <c r="Q437" s="988">
        <f t="shared" si="293"/>
        <v>0</v>
      </c>
      <c r="R437" s="332"/>
      <c r="S437" s="988" t="e">
        <f t="shared" si="294"/>
        <v>#REF!</v>
      </c>
      <c r="T437" s="976"/>
      <c r="U437" s="976"/>
      <c r="V437" s="333"/>
      <c r="W437" s="394" t="s">
        <v>566</v>
      </c>
      <c r="X437" s="333">
        <v>0</v>
      </c>
      <c r="Y437" s="333">
        <v>0</v>
      </c>
      <c r="Z437" s="333">
        <v>0</v>
      </c>
      <c r="AA437" s="395">
        <v>0</v>
      </c>
      <c r="AB437" s="333" t="s">
        <v>354</v>
      </c>
      <c r="AC437" s="333">
        <v>0</v>
      </c>
      <c r="AD437" s="333">
        <v>0</v>
      </c>
      <c r="AE437" s="333"/>
      <c r="AF437" s="333"/>
      <c r="AG437" s="333"/>
      <c r="AH437" s="333"/>
      <c r="AI437" s="333"/>
      <c r="AJ437" s="333">
        <f t="shared" si="263"/>
        <v>0</v>
      </c>
      <c r="AK437" s="333">
        <f t="shared" si="264"/>
        <v>0</v>
      </c>
      <c r="AL437" s="333"/>
      <c r="AM437" s="333">
        <f t="shared" si="287"/>
        <v>0</v>
      </c>
      <c r="AN437" s="341">
        <f t="shared" si="288"/>
        <v>0</v>
      </c>
      <c r="AO437" s="341">
        <f t="shared" si="289"/>
        <v>0</v>
      </c>
      <c r="AP437" s="341"/>
      <c r="AQ437" s="341"/>
      <c r="AR437" s="341"/>
      <c r="AS437" s="341">
        <f t="shared" si="290"/>
        <v>0</v>
      </c>
      <c r="AT437" s="341">
        <f t="shared" si="291"/>
        <v>0</v>
      </c>
      <c r="AU437" s="341">
        <f t="shared" si="292"/>
        <v>0</v>
      </c>
    </row>
    <row r="438" spans="1:47" customFormat="1" ht="12.75" hidden="1" customHeight="1" thickBot="1">
      <c r="A438" s="329"/>
      <c r="B438" s="329"/>
      <c r="C438" s="329"/>
      <c r="D438" s="329"/>
      <c r="E438" s="329"/>
      <c r="F438" s="334"/>
      <c r="G438" s="670"/>
      <c r="H438" s="424"/>
      <c r="I438" s="329"/>
      <c r="J438" s="457"/>
      <c r="K438" s="458"/>
      <c r="L438" s="518"/>
      <c r="M438" s="329"/>
      <c r="N438" s="331"/>
      <c r="O438" s="331"/>
      <c r="P438" s="539">
        <f t="shared" si="242"/>
        <v>0</v>
      </c>
      <c r="Q438" s="331"/>
      <c r="R438" s="332"/>
      <c r="S438" s="331"/>
      <c r="T438" s="331"/>
      <c r="U438" s="331"/>
      <c r="V438" s="333"/>
      <c r="W438" s="394" t="s">
        <v>566</v>
      </c>
      <c r="X438" s="333"/>
      <c r="Y438" s="333"/>
      <c r="Z438" s="333"/>
      <c r="AA438" s="395"/>
      <c r="AB438" s="333"/>
      <c r="AC438" s="333"/>
      <c r="AD438" s="333"/>
      <c r="AE438" s="333"/>
      <c r="AF438" s="333"/>
      <c r="AG438" s="333"/>
      <c r="AH438" s="333"/>
      <c r="AI438" s="333"/>
      <c r="AJ438" s="333">
        <f t="shared" si="263"/>
        <v>0</v>
      </c>
      <c r="AK438" s="333">
        <f t="shared" si="264"/>
        <v>0</v>
      </c>
      <c r="AL438" s="333"/>
      <c r="AM438" s="333">
        <f t="shared" si="287"/>
        <v>0</v>
      </c>
      <c r="AN438" s="341">
        <f t="shared" si="288"/>
        <v>0</v>
      </c>
      <c r="AO438" s="341">
        <f t="shared" si="289"/>
        <v>0</v>
      </c>
      <c r="AP438" s="341"/>
      <c r="AQ438" s="341"/>
      <c r="AR438" s="341"/>
      <c r="AS438" s="341">
        <f t="shared" si="290"/>
        <v>0</v>
      </c>
      <c r="AT438" s="341">
        <f t="shared" si="291"/>
        <v>0</v>
      </c>
      <c r="AU438" s="341">
        <f t="shared" si="292"/>
        <v>0</v>
      </c>
    </row>
    <row r="439" spans="1:47" customFormat="1" ht="12.75" hidden="1" customHeight="1" thickBot="1">
      <c r="A439" s="329"/>
      <c r="B439" s="989" t="s">
        <v>542</v>
      </c>
      <c r="C439" s="990"/>
      <c r="D439" s="991"/>
      <c r="E439" s="991"/>
      <c r="F439" s="991"/>
      <c r="G439" s="652"/>
      <c r="H439" s="653"/>
      <c r="I439" s="654" t="s">
        <v>250</v>
      </c>
      <c r="J439" s="1227" t="s">
        <v>251</v>
      </c>
      <c r="K439" s="1228"/>
      <c r="L439" s="654" t="s">
        <v>244</v>
      </c>
      <c r="M439" s="655" t="s">
        <v>252</v>
      </c>
      <c r="N439" s="656" t="s">
        <v>253</v>
      </c>
      <c r="O439" s="656" t="s">
        <v>254</v>
      </c>
      <c r="P439" s="539">
        <f t="shared" si="242"/>
        <v>0</v>
      </c>
      <c r="Q439" s="656" t="s">
        <v>254</v>
      </c>
      <c r="R439" s="332"/>
      <c r="S439" s="656" t="s">
        <v>254</v>
      </c>
      <c r="T439" s="954"/>
      <c r="U439" s="954"/>
      <c r="V439" s="333"/>
      <c r="W439" s="394" t="s">
        <v>566</v>
      </c>
      <c r="X439" s="333">
        <v>0</v>
      </c>
      <c r="Y439" s="333"/>
      <c r="Z439" s="333"/>
      <c r="AA439" s="395"/>
      <c r="AB439" s="333"/>
      <c r="AC439" s="333"/>
      <c r="AD439" s="333"/>
      <c r="AE439" s="333"/>
      <c r="AF439" s="333"/>
      <c r="AG439" s="333"/>
      <c r="AH439" s="333"/>
      <c r="AI439" s="333"/>
      <c r="AJ439" s="333">
        <f t="shared" si="263"/>
        <v>0</v>
      </c>
      <c r="AK439" s="333">
        <f t="shared" si="264"/>
        <v>0</v>
      </c>
      <c r="AL439" s="333"/>
      <c r="AM439" s="333">
        <f t="shared" si="287"/>
        <v>0</v>
      </c>
      <c r="AN439" s="341">
        <f t="shared" si="288"/>
        <v>0</v>
      </c>
      <c r="AO439" s="341">
        <f t="shared" si="289"/>
        <v>0</v>
      </c>
      <c r="AP439" s="341"/>
      <c r="AQ439" s="341"/>
      <c r="AR439" s="341"/>
      <c r="AS439" s="341">
        <f t="shared" si="290"/>
        <v>0</v>
      </c>
      <c r="AT439" s="341">
        <f t="shared" si="291"/>
        <v>0</v>
      </c>
      <c r="AU439" s="341">
        <f t="shared" si="292"/>
        <v>0</v>
      </c>
    </row>
    <row r="440" spans="1:47" customFormat="1" ht="12.75" hidden="1" customHeight="1" thickBot="1">
      <c r="A440" s="329"/>
      <c r="B440" s="816" t="s">
        <v>245</v>
      </c>
      <c r="C440" s="817"/>
      <c r="D440" s="455"/>
      <c r="E440" s="455"/>
      <c r="F440" s="455"/>
      <c r="G440" s="785" t="s">
        <v>264</v>
      </c>
      <c r="H440" s="525" t="s">
        <v>265</v>
      </c>
      <c r="I440" s="375" t="s">
        <v>266</v>
      </c>
      <c r="J440" s="658" t="s">
        <v>266</v>
      </c>
      <c r="K440" s="375" t="s">
        <v>267</v>
      </c>
      <c r="L440" s="376" t="s">
        <v>266</v>
      </c>
      <c r="M440" s="378"/>
      <c r="N440" s="578"/>
      <c r="O440" s="578"/>
      <c r="P440" s="539">
        <f t="shared" si="242"/>
        <v>0</v>
      </c>
      <c r="Q440" s="578"/>
      <c r="R440" s="332"/>
      <c r="S440" s="578"/>
      <c r="T440" s="519"/>
      <c r="U440" s="519"/>
      <c r="V440" s="333"/>
      <c r="W440" s="394">
        <v>0</v>
      </c>
      <c r="X440" s="333">
        <v>0</v>
      </c>
      <c r="Y440" s="333"/>
      <c r="Z440" s="333"/>
      <c r="AA440" s="395"/>
      <c r="AB440" s="333"/>
      <c r="AC440" s="333"/>
      <c r="AD440" s="333"/>
      <c r="AE440" s="333"/>
      <c r="AF440" s="333"/>
      <c r="AG440" s="333"/>
      <c r="AH440" s="333"/>
      <c r="AI440" s="333"/>
      <c r="AJ440" s="333">
        <f t="shared" si="263"/>
        <v>0</v>
      </c>
      <c r="AK440" s="333">
        <f t="shared" si="264"/>
        <v>0</v>
      </c>
      <c r="AL440" s="333"/>
      <c r="AM440" s="333">
        <f t="shared" si="287"/>
        <v>0</v>
      </c>
      <c r="AN440" s="341">
        <f t="shared" si="288"/>
        <v>0</v>
      </c>
      <c r="AO440" s="341">
        <f t="shared" si="289"/>
        <v>0</v>
      </c>
      <c r="AP440" s="341"/>
      <c r="AQ440" s="341"/>
      <c r="AR440" s="341"/>
      <c r="AS440" s="341">
        <f t="shared" si="290"/>
        <v>0</v>
      </c>
      <c r="AT440" s="341">
        <f t="shared" si="291"/>
        <v>0</v>
      </c>
      <c r="AU440" s="341">
        <f t="shared" si="292"/>
        <v>0</v>
      </c>
    </row>
    <row r="441" spans="1:47" customFormat="1" ht="12.75" hidden="1" customHeight="1" thickBot="1">
      <c r="A441" s="329"/>
      <c r="B441" s="992" t="s">
        <v>543</v>
      </c>
      <c r="C441" s="993"/>
      <c r="D441" s="434"/>
      <c r="E441" s="434"/>
      <c r="F441" s="555"/>
      <c r="G441" s="820"/>
      <c r="H441" s="384" t="s">
        <v>561</v>
      </c>
      <c r="I441" s="844" t="s">
        <v>279</v>
      </c>
      <c r="J441" s="386" t="s">
        <v>280</v>
      </c>
      <c r="K441" s="472"/>
      <c r="L441" s="388" t="s">
        <v>314</v>
      </c>
      <c r="M441" s="389"/>
      <c r="N441" s="539">
        <f t="shared" ref="N441:Q456" si="296">AJ441</f>
        <v>0</v>
      </c>
      <c r="O441" s="539">
        <f t="shared" si="296"/>
        <v>0</v>
      </c>
      <c r="P441" s="539">
        <f t="shared" si="242"/>
        <v>0</v>
      </c>
      <c r="Q441" s="539">
        <f t="shared" si="296"/>
        <v>0</v>
      </c>
      <c r="R441" s="332"/>
      <c r="S441" s="539" t="e">
        <f t="shared" ref="S441:S449" si="297">#REF!</f>
        <v>#REF!</v>
      </c>
      <c r="T441" s="620"/>
      <c r="U441" s="620"/>
      <c r="V441" s="333"/>
      <c r="W441" s="394" t="s">
        <v>566</v>
      </c>
      <c r="X441" s="333">
        <v>0</v>
      </c>
      <c r="Y441" s="333">
        <v>0</v>
      </c>
      <c r="Z441" s="333">
        <v>0</v>
      </c>
      <c r="AA441" s="395">
        <v>0</v>
      </c>
      <c r="AB441" s="333" t="s">
        <v>354</v>
      </c>
      <c r="AC441" s="333">
        <v>0</v>
      </c>
      <c r="AD441" s="333">
        <v>0</v>
      </c>
      <c r="AE441" s="333"/>
      <c r="AF441" s="333"/>
      <c r="AG441" s="396">
        <v>0</v>
      </c>
      <c r="AH441" s="396">
        <v>0</v>
      </c>
      <c r="AI441" s="333">
        <f t="shared" ref="AI441:AI449" si="298">Y441+Z441+AC441+AD441</f>
        <v>0</v>
      </c>
      <c r="AJ441" s="333">
        <f t="shared" si="263"/>
        <v>0</v>
      </c>
      <c r="AK441" s="333">
        <f t="shared" si="264"/>
        <v>0</v>
      </c>
      <c r="AL441" s="333"/>
      <c r="AM441" s="333">
        <f t="shared" si="287"/>
        <v>0</v>
      </c>
      <c r="AN441" s="341">
        <f t="shared" si="288"/>
        <v>0</v>
      </c>
      <c r="AO441" s="341">
        <f t="shared" si="289"/>
        <v>0</v>
      </c>
      <c r="AP441" s="341"/>
      <c r="AQ441" s="341"/>
      <c r="AR441" s="341"/>
      <c r="AS441" s="341">
        <f t="shared" si="290"/>
        <v>0</v>
      </c>
      <c r="AT441" s="341">
        <f t="shared" si="291"/>
        <v>0</v>
      </c>
      <c r="AU441" s="341">
        <f t="shared" si="292"/>
        <v>0</v>
      </c>
    </row>
    <row r="442" spans="1:47" customFormat="1" ht="12.75" hidden="1" customHeight="1" thickBot="1">
      <c r="A442" s="329"/>
      <c r="B442" s="615" t="s">
        <v>544</v>
      </c>
      <c r="C442" s="616"/>
      <c r="D442" s="480"/>
      <c r="E442" s="480"/>
      <c r="F442" s="563"/>
      <c r="G442" s="824"/>
      <c r="H442" s="399" t="s">
        <v>561</v>
      </c>
      <c r="I442" s="844" t="s">
        <v>279</v>
      </c>
      <c r="J442" s="401" t="s">
        <v>280</v>
      </c>
      <c r="K442" s="531"/>
      <c r="L442" s="403" t="s">
        <v>314</v>
      </c>
      <c r="M442" s="408"/>
      <c r="N442" s="405">
        <f t="shared" si="296"/>
        <v>0</v>
      </c>
      <c r="O442" s="405">
        <f t="shared" si="296"/>
        <v>0</v>
      </c>
      <c r="P442" s="539">
        <f t="shared" si="242"/>
        <v>0</v>
      </c>
      <c r="Q442" s="405">
        <f t="shared" si="296"/>
        <v>0</v>
      </c>
      <c r="R442" s="332"/>
      <c r="S442" s="405" t="e">
        <f t="shared" si="297"/>
        <v>#REF!</v>
      </c>
      <c r="T442" s="620"/>
      <c r="U442" s="620"/>
      <c r="V442" s="333"/>
      <c r="W442" s="394" t="s">
        <v>566</v>
      </c>
      <c r="X442" s="333">
        <v>0</v>
      </c>
      <c r="Y442" s="333">
        <v>0</v>
      </c>
      <c r="Z442" s="333">
        <v>0</v>
      </c>
      <c r="AA442" s="395">
        <v>0</v>
      </c>
      <c r="AB442" s="333" t="s">
        <v>354</v>
      </c>
      <c r="AC442" s="333">
        <v>0</v>
      </c>
      <c r="AD442" s="333">
        <v>0</v>
      </c>
      <c r="AE442" s="333"/>
      <c r="AF442" s="333"/>
      <c r="AG442" s="396">
        <v>0</v>
      </c>
      <c r="AH442" s="396">
        <v>0</v>
      </c>
      <c r="AI442" s="333">
        <f t="shared" si="298"/>
        <v>0</v>
      </c>
      <c r="AJ442" s="333">
        <f t="shared" si="263"/>
        <v>0</v>
      </c>
      <c r="AK442" s="333">
        <f t="shared" si="264"/>
        <v>0</v>
      </c>
      <c r="AL442" s="333"/>
      <c r="AM442" s="333">
        <f t="shared" si="287"/>
        <v>0</v>
      </c>
      <c r="AN442" s="341">
        <f t="shared" si="288"/>
        <v>0</v>
      </c>
      <c r="AO442" s="341">
        <f t="shared" si="289"/>
        <v>0</v>
      </c>
      <c r="AP442" s="341"/>
      <c r="AQ442" s="341"/>
      <c r="AR442" s="341"/>
      <c r="AS442" s="341">
        <f t="shared" si="290"/>
        <v>0</v>
      </c>
      <c r="AT442" s="341">
        <f t="shared" si="291"/>
        <v>0</v>
      </c>
      <c r="AU442" s="341">
        <f t="shared" si="292"/>
        <v>0</v>
      </c>
    </row>
    <row r="443" spans="1:47" customFormat="1" ht="12.75" hidden="1" customHeight="1" thickBot="1">
      <c r="A443" s="329"/>
      <c r="B443" s="537" t="s">
        <v>545</v>
      </c>
      <c r="C443" s="465"/>
      <c r="D443" s="334"/>
      <c r="E443" s="334"/>
      <c r="F443" s="565"/>
      <c r="G443" s="824"/>
      <c r="H443" s="399" t="s">
        <v>561</v>
      </c>
      <c r="I443" s="844" t="s">
        <v>279</v>
      </c>
      <c r="J443" s="401" t="s">
        <v>280</v>
      </c>
      <c r="K443" s="531"/>
      <c r="L443" s="403" t="s">
        <v>314</v>
      </c>
      <c r="M443" s="408"/>
      <c r="N443" s="405">
        <f t="shared" si="296"/>
        <v>0</v>
      </c>
      <c r="O443" s="405">
        <f t="shared" si="296"/>
        <v>0</v>
      </c>
      <c r="P443" s="539">
        <f t="shared" si="296"/>
        <v>0</v>
      </c>
      <c r="Q443" s="405">
        <f t="shared" si="296"/>
        <v>0</v>
      </c>
      <c r="R443" s="332"/>
      <c r="S443" s="405" t="e">
        <f t="shared" si="297"/>
        <v>#REF!</v>
      </c>
      <c r="T443" s="620"/>
      <c r="U443" s="620"/>
      <c r="V443" s="333"/>
      <c r="W443" s="394" t="s">
        <v>566</v>
      </c>
      <c r="X443" s="333">
        <v>0</v>
      </c>
      <c r="Y443" s="333">
        <v>0</v>
      </c>
      <c r="Z443" s="333">
        <v>0</v>
      </c>
      <c r="AA443" s="395">
        <v>0</v>
      </c>
      <c r="AB443" s="333" t="s">
        <v>354</v>
      </c>
      <c r="AC443" s="333">
        <v>0</v>
      </c>
      <c r="AD443" s="333">
        <v>0</v>
      </c>
      <c r="AE443" s="333"/>
      <c r="AF443" s="333"/>
      <c r="AG443" s="396">
        <v>0</v>
      </c>
      <c r="AH443" s="396">
        <v>0</v>
      </c>
      <c r="AI443" s="333">
        <f t="shared" si="298"/>
        <v>0</v>
      </c>
      <c r="AJ443" s="333">
        <f t="shared" si="263"/>
        <v>0</v>
      </c>
      <c r="AK443" s="333">
        <f t="shared" si="264"/>
        <v>0</v>
      </c>
      <c r="AL443" s="333"/>
      <c r="AM443" s="333">
        <f t="shared" si="287"/>
        <v>0</v>
      </c>
      <c r="AN443" s="341">
        <f t="shared" si="288"/>
        <v>0</v>
      </c>
      <c r="AO443" s="341">
        <f t="shared" si="289"/>
        <v>0</v>
      </c>
      <c r="AP443" s="341"/>
      <c r="AQ443" s="341"/>
      <c r="AR443" s="341"/>
      <c r="AS443" s="341">
        <f t="shared" si="290"/>
        <v>0</v>
      </c>
      <c r="AT443" s="341">
        <f t="shared" si="291"/>
        <v>0</v>
      </c>
      <c r="AU443" s="341">
        <f t="shared" si="292"/>
        <v>0</v>
      </c>
    </row>
    <row r="444" spans="1:47" customFormat="1" ht="12.75" hidden="1" customHeight="1" thickBot="1">
      <c r="A444" s="329"/>
      <c r="B444" s="615" t="s">
        <v>546</v>
      </c>
      <c r="C444" s="616"/>
      <c r="D444" s="480"/>
      <c r="E444" s="480"/>
      <c r="F444" s="563"/>
      <c r="G444" s="824"/>
      <c r="H444" s="399" t="s">
        <v>561</v>
      </c>
      <c r="I444" s="844" t="s">
        <v>279</v>
      </c>
      <c r="J444" s="401" t="s">
        <v>280</v>
      </c>
      <c r="K444" s="531"/>
      <c r="L444" s="403" t="s">
        <v>314</v>
      </c>
      <c r="M444" s="408"/>
      <c r="N444" s="405">
        <f t="shared" si="296"/>
        <v>0</v>
      </c>
      <c r="O444" s="405">
        <f t="shared" si="296"/>
        <v>0</v>
      </c>
      <c r="P444" s="539">
        <f t="shared" si="296"/>
        <v>0</v>
      </c>
      <c r="Q444" s="405">
        <f t="shared" si="296"/>
        <v>0</v>
      </c>
      <c r="R444" s="332"/>
      <c r="S444" s="405" t="e">
        <f t="shared" si="297"/>
        <v>#REF!</v>
      </c>
      <c r="T444" s="620"/>
      <c r="U444" s="620"/>
      <c r="V444" s="333"/>
      <c r="W444" s="394" t="s">
        <v>566</v>
      </c>
      <c r="X444" s="333">
        <v>0</v>
      </c>
      <c r="Y444" s="333">
        <v>0</v>
      </c>
      <c r="Z444" s="333">
        <v>0</v>
      </c>
      <c r="AA444" s="395">
        <v>0</v>
      </c>
      <c r="AB444" s="333" t="s">
        <v>354</v>
      </c>
      <c r="AC444" s="333">
        <v>0</v>
      </c>
      <c r="AD444" s="333">
        <v>0</v>
      </c>
      <c r="AE444" s="333"/>
      <c r="AF444" s="333"/>
      <c r="AG444" s="396">
        <v>0</v>
      </c>
      <c r="AH444" s="396">
        <v>0</v>
      </c>
      <c r="AI444" s="333">
        <f t="shared" si="298"/>
        <v>0</v>
      </c>
      <c r="AJ444" s="333">
        <f t="shared" si="263"/>
        <v>0</v>
      </c>
      <c r="AK444" s="333">
        <f t="shared" si="264"/>
        <v>0</v>
      </c>
      <c r="AL444" s="333"/>
      <c r="AM444" s="333">
        <f t="shared" si="287"/>
        <v>0</v>
      </c>
      <c r="AN444" s="341">
        <f t="shared" si="288"/>
        <v>0</v>
      </c>
      <c r="AO444" s="341">
        <f t="shared" si="289"/>
        <v>0</v>
      </c>
      <c r="AP444" s="341"/>
      <c r="AQ444" s="341"/>
      <c r="AR444" s="341"/>
      <c r="AS444" s="341">
        <f t="shared" si="290"/>
        <v>0</v>
      </c>
      <c r="AT444" s="341">
        <f t="shared" si="291"/>
        <v>0</v>
      </c>
      <c r="AU444" s="341">
        <f t="shared" si="292"/>
        <v>0</v>
      </c>
    </row>
    <row r="445" spans="1:47" customFormat="1" ht="12.75" hidden="1" customHeight="1" thickBot="1">
      <c r="A445" s="329"/>
      <c r="B445" s="537" t="s">
        <v>547</v>
      </c>
      <c r="C445" s="465"/>
      <c r="D445" s="334"/>
      <c r="E445" s="334"/>
      <c r="F445" s="565"/>
      <c r="G445" s="824"/>
      <c r="H445" s="399" t="s">
        <v>561</v>
      </c>
      <c r="I445" s="844" t="s">
        <v>279</v>
      </c>
      <c r="J445" s="401" t="s">
        <v>280</v>
      </c>
      <c r="K445" s="531"/>
      <c r="L445" s="403" t="s">
        <v>314</v>
      </c>
      <c r="M445" s="408"/>
      <c r="N445" s="405">
        <f t="shared" si="296"/>
        <v>0</v>
      </c>
      <c r="O445" s="405">
        <f t="shared" si="296"/>
        <v>0</v>
      </c>
      <c r="P445" s="539">
        <f t="shared" si="296"/>
        <v>0</v>
      </c>
      <c r="Q445" s="405">
        <f t="shared" si="296"/>
        <v>0</v>
      </c>
      <c r="R445" s="332"/>
      <c r="S445" s="405" t="e">
        <f t="shared" si="297"/>
        <v>#REF!</v>
      </c>
      <c r="T445" s="620"/>
      <c r="U445" s="620"/>
      <c r="V445" s="333"/>
      <c r="W445" s="394" t="s">
        <v>566</v>
      </c>
      <c r="X445" s="333">
        <v>0</v>
      </c>
      <c r="Y445" s="333">
        <v>0</v>
      </c>
      <c r="Z445" s="333">
        <v>0</v>
      </c>
      <c r="AA445" s="395">
        <v>0</v>
      </c>
      <c r="AB445" s="333" t="s">
        <v>354</v>
      </c>
      <c r="AC445" s="333">
        <v>0</v>
      </c>
      <c r="AD445" s="333">
        <v>0</v>
      </c>
      <c r="AE445" s="333"/>
      <c r="AF445" s="333"/>
      <c r="AG445" s="396">
        <v>0</v>
      </c>
      <c r="AH445" s="396">
        <v>0</v>
      </c>
      <c r="AI445" s="333">
        <f t="shared" si="298"/>
        <v>0</v>
      </c>
      <c r="AJ445" s="333">
        <f t="shared" si="263"/>
        <v>0</v>
      </c>
      <c r="AK445" s="333">
        <f t="shared" si="264"/>
        <v>0</v>
      </c>
      <c r="AL445" s="333"/>
      <c r="AM445" s="333">
        <f t="shared" si="287"/>
        <v>0</v>
      </c>
      <c r="AN445" s="341">
        <f t="shared" si="288"/>
        <v>0</v>
      </c>
      <c r="AO445" s="341">
        <f t="shared" si="289"/>
        <v>0</v>
      </c>
      <c r="AP445" s="341"/>
      <c r="AQ445" s="341"/>
      <c r="AR445" s="341"/>
      <c r="AS445" s="341">
        <f t="shared" si="290"/>
        <v>0</v>
      </c>
      <c r="AT445" s="341">
        <f t="shared" si="291"/>
        <v>0</v>
      </c>
      <c r="AU445" s="341">
        <f t="shared" si="292"/>
        <v>0</v>
      </c>
    </row>
    <row r="446" spans="1:47" customFormat="1" ht="12.75" hidden="1" customHeight="1" thickBot="1">
      <c r="A446" s="329"/>
      <c r="B446" s="615" t="s">
        <v>548</v>
      </c>
      <c r="C446" s="616"/>
      <c r="D446" s="480"/>
      <c r="E446" s="480"/>
      <c r="F446" s="563"/>
      <c r="G446" s="824"/>
      <c r="H446" s="399" t="s">
        <v>561</v>
      </c>
      <c r="I446" s="844" t="s">
        <v>279</v>
      </c>
      <c r="J446" s="401" t="s">
        <v>280</v>
      </c>
      <c r="K446" s="531"/>
      <c r="L446" s="403" t="s">
        <v>314</v>
      </c>
      <c r="M446" s="408"/>
      <c r="N446" s="405">
        <f t="shared" si="296"/>
        <v>0</v>
      </c>
      <c r="O446" s="405">
        <f t="shared" si="296"/>
        <v>0</v>
      </c>
      <c r="P446" s="539">
        <f t="shared" si="296"/>
        <v>0</v>
      </c>
      <c r="Q446" s="405">
        <f t="shared" si="296"/>
        <v>0</v>
      </c>
      <c r="R446" s="332"/>
      <c r="S446" s="405" t="e">
        <f t="shared" si="297"/>
        <v>#REF!</v>
      </c>
      <c r="T446" s="620"/>
      <c r="U446" s="620"/>
      <c r="V446" s="333"/>
      <c r="W446" s="394" t="s">
        <v>566</v>
      </c>
      <c r="X446" s="333">
        <v>0</v>
      </c>
      <c r="Y446" s="333">
        <v>0</v>
      </c>
      <c r="Z446" s="333">
        <v>0</v>
      </c>
      <c r="AA446" s="395">
        <v>0</v>
      </c>
      <c r="AB446" s="333" t="s">
        <v>354</v>
      </c>
      <c r="AC446" s="333">
        <v>0</v>
      </c>
      <c r="AD446" s="333">
        <v>0</v>
      </c>
      <c r="AE446" s="333"/>
      <c r="AF446" s="333"/>
      <c r="AG446" s="396">
        <v>0</v>
      </c>
      <c r="AH446" s="396">
        <v>0</v>
      </c>
      <c r="AI446" s="333">
        <f t="shared" si="298"/>
        <v>0</v>
      </c>
      <c r="AJ446" s="333">
        <f t="shared" si="263"/>
        <v>0</v>
      </c>
      <c r="AK446" s="333">
        <f t="shared" si="264"/>
        <v>0</v>
      </c>
      <c r="AL446" s="333"/>
      <c r="AM446" s="333">
        <f t="shared" si="287"/>
        <v>0</v>
      </c>
      <c r="AN446" s="341">
        <f t="shared" si="288"/>
        <v>0</v>
      </c>
      <c r="AO446" s="341">
        <f t="shared" si="289"/>
        <v>0</v>
      </c>
      <c r="AP446" s="341"/>
      <c r="AQ446" s="341"/>
      <c r="AR446" s="341"/>
      <c r="AS446" s="341">
        <f t="shared" si="290"/>
        <v>0</v>
      </c>
      <c r="AT446" s="341">
        <f t="shared" si="291"/>
        <v>0</v>
      </c>
      <c r="AU446" s="341">
        <f t="shared" si="292"/>
        <v>0</v>
      </c>
    </row>
    <row r="447" spans="1:47" customFormat="1" ht="12.75" hidden="1" customHeight="1" thickBot="1">
      <c r="A447" s="329"/>
      <c r="B447" s="537" t="s">
        <v>549</v>
      </c>
      <c r="C447" s="465"/>
      <c r="D447" s="334"/>
      <c r="E447" s="334"/>
      <c r="F447" s="565"/>
      <c r="G447" s="824"/>
      <c r="H447" s="399" t="s">
        <v>561</v>
      </c>
      <c r="I447" s="844" t="s">
        <v>279</v>
      </c>
      <c r="J447" s="401" t="s">
        <v>280</v>
      </c>
      <c r="K447" s="531"/>
      <c r="L447" s="403" t="s">
        <v>314</v>
      </c>
      <c r="M447" s="408"/>
      <c r="N447" s="405">
        <f t="shared" si="296"/>
        <v>0</v>
      </c>
      <c r="O447" s="405">
        <f t="shared" si="296"/>
        <v>0</v>
      </c>
      <c r="P447" s="539">
        <f t="shared" si="296"/>
        <v>0</v>
      </c>
      <c r="Q447" s="405">
        <f t="shared" si="296"/>
        <v>0</v>
      </c>
      <c r="R447" s="332"/>
      <c r="S447" s="405" t="e">
        <f t="shared" si="297"/>
        <v>#REF!</v>
      </c>
      <c r="T447" s="620"/>
      <c r="U447" s="620"/>
      <c r="V447" s="333"/>
      <c r="W447" s="394" t="s">
        <v>566</v>
      </c>
      <c r="X447" s="333">
        <v>0</v>
      </c>
      <c r="Y447" s="333">
        <v>0</v>
      </c>
      <c r="Z447" s="333">
        <v>0</v>
      </c>
      <c r="AA447" s="395">
        <v>0</v>
      </c>
      <c r="AB447" s="333" t="s">
        <v>354</v>
      </c>
      <c r="AC447" s="333">
        <v>0</v>
      </c>
      <c r="AD447" s="333">
        <v>0</v>
      </c>
      <c r="AE447" s="333"/>
      <c r="AF447" s="333"/>
      <c r="AG447" s="396">
        <v>0</v>
      </c>
      <c r="AH447" s="396">
        <v>0</v>
      </c>
      <c r="AI447" s="333">
        <f t="shared" si="298"/>
        <v>0</v>
      </c>
      <c r="AJ447" s="333">
        <f t="shared" si="263"/>
        <v>0</v>
      </c>
      <c r="AK447" s="333">
        <f t="shared" si="264"/>
        <v>0</v>
      </c>
      <c r="AL447" s="333"/>
      <c r="AM447" s="333">
        <f t="shared" si="287"/>
        <v>0</v>
      </c>
      <c r="AN447" s="341">
        <f t="shared" si="288"/>
        <v>0</v>
      </c>
      <c r="AO447" s="341">
        <f t="shared" si="289"/>
        <v>0</v>
      </c>
      <c r="AP447" s="341"/>
      <c r="AQ447" s="341"/>
      <c r="AR447" s="341"/>
      <c r="AS447" s="341">
        <f t="shared" si="290"/>
        <v>0</v>
      </c>
      <c r="AT447" s="341">
        <f t="shared" si="291"/>
        <v>0</v>
      </c>
      <c r="AU447" s="341">
        <f t="shared" si="292"/>
        <v>0</v>
      </c>
    </row>
    <row r="448" spans="1:47" customFormat="1" ht="12.75" hidden="1" customHeight="1" thickBot="1">
      <c r="A448" s="329"/>
      <c r="B448" s="615" t="s">
        <v>304</v>
      </c>
      <c r="C448" s="616"/>
      <c r="D448" s="480"/>
      <c r="E448" s="480"/>
      <c r="F448" s="563"/>
      <c r="G448" s="824"/>
      <c r="H448" s="399" t="s">
        <v>561</v>
      </c>
      <c r="I448" s="844" t="s">
        <v>279</v>
      </c>
      <c r="J448" s="401" t="s">
        <v>280</v>
      </c>
      <c r="K448" s="531"/>
      <c r="L448" s="403" t="s">
        <v>314</v>
      </c>
      <c r="M448" s="408"/>
      <c r="N448" s="405">
        <f t="shared" si="296"/>
        <v>0</v>
      </c>
      <c r="O448" s="405">
        <f t="shared" si="296"/>
        <v>0</v>
      </c>
      <c r="P448" s="539">
        <f t="shared" si="296"/>
        <v>0</v>
      </c>
      <c r="Q448" s="405">
        <f t="shared" si="296"/>
        <v>0</v>
      </c>
      <c r="R448" s="332"/>
      <c r="S448" s="405" t="e">
        <f t="shared" si="297"/>
        <v>#REF!</v>
      </c>
      <c r="T448" s="620"/>
      <c r="U448" s="620"/>
      <c r="V448" s="333"/>
      <c r="W448" s="394" t="s">
        <v>563</v>
      </c>
      <c r="X448" s="333">
        <v>1000</v>
      </c>
      <c r="Y448" s="333">
        <v>0</v>
      </c>
      <c r="Z448" s="333">
        <v>0</v>
      </c>
      <c r="AA448" s="395">
        <v>0</v>
      </c>
      <c r="AB448" s="333" t="s">
        <v>354</v>
      </c>
      <c r="AC448" s="333">
        <v>0</v>
      </c>
      <c r="AD448" s="333">
        <v>0</v>
      </c>
      <c r="AE448" s="333"/>
      <c r="AF448" s="333"/>
      <c r="AG448" s="396">
        <v>0</v>
      </c>
      <c r="AH448" s="396">
        <v>0</v>
      </c>
      <c r="AI448" s="333">
        <f t="shared" si="298"/>
        <v>0</v>
      </c>
      <c r="AJ448" s="333">
        <f t="shared" si="263"/>
        <v>0</v>
      </c>
      <c r="AK448" s="333">
        <f t="shared" si="264"/>
        <v>0</v>
      </c>
      <c r="AL448" s="333"/>
      <c r="AM448" s="333">
        <f t="shared" si="287"/>
        <v>0</v>
      </c>
      <c r="AN448" s="341">
        <f t="shared" si="288"/>
        <v>0</v>
      </c>
      <c r="AO448" s="341">
        <f t="shared" si="289"/>
        <v>0</v>
      </c>
      <c r="AP448" s="341"/>
      <c r="AQ448" s="341"/>
      <c r="AR448" s="341"/>
      <c r="AS448" s="341">
        <f t="shared" si="290"/>
        <v>0</v>
      </c>
      <c r="AT448" s="341">
        <f t="shared" si="291"/>
        <v>0</v>
      </c>
      <c r="AU448" s="341">
        <f t="shared" si="292"/>
        <v>0</v>
      </c>
    </row>
    <row r="449" spans="1:47" customFormat="1" ht="12.75" hidden="1" customHeight="1" thickBot="1">
      <c r="A449" s="329"/>
      <c r="B449" s="618" t="s">
        <v>550</v>
      </c>
      <c r="C449" s="619"/>
      <c r="D449" s="455"/>
      <c r="E449" s="455"/>
      <c r="F449" s="567"/>
      <c r="G449" s="827"/>
      <c r="H449" s="413" t="s">
        <v>561</v>
      </c>
      <c r="I449" s="850" t="s">
        <v>279</v>
      </c>
      <c r="J449" s="415" t="s">
        <v>280</v>
      </c>
      <c r="K449" s="544"/>
      <c r="L449" s="417" t="s">
        <v>314</v>
      </c>
      <c r="M449" s="418"/>
      <c r="N449" s="419">
        <f t="shared" si="296"/>
        <v>0</v>
      </c>
      <c r="O449" s="419">
        <f t="shared" si="296"/>
        <v>0</v>
      </c>
      <c r="P449" s="539">
        <f t="shared" si="296"/>
        <v>0</v>
      </c>
      <c r="Q449" s="419">
        <f t="shared" si="296"/>
        <v>0</v>
      </c>
      <c r="R449" s="332"/>
      <c r="S449" s="419" t="e">
        <f t="shared" si="297"/>
        <v>#REF!</v>
      </c>
      <c r="T449" s="620"/>
      <c r="U449" s="620"/>
      <c r="V449" s="333"/>
      <c r="W449" s="394" t="s">
        <v>566</v>
      </c>
      <c r="X449" s="333">
        <v>0</v>
      </c>
      <c r="Y449" s="333">
        <v>0</v>
      </c>
      <c r="Z449" s="333">
        <v>0</v>
      </c>
      <c r="AA449" s="395">
        <v>0</v>
      </c>
      <c r="AB449" s="333" t="s">
        <v>354</v>
      </c>
      <c r="AC449" s="333">
        <v>0</v>
      </c>
      <c r="AD449" s="333">
        <v>0</v>
      </c>
      <c r="AE449" s="333"/>
      <c r="AF449" s="333"/>
      <c r="AG449" s="396">
        <v>0</v>
      </c>
      <c r="AH449" s="396">
        <v>0</v>
      </c>
      <c r="AI449" s="333">
        <f t="shared" si="298"/>
        <v>0</v>
      </c>
      <c r="AJ449" s="333">
        <f t="shared" si="263"/>
        <v>0</v>
      </c>
      <c r="AK449" s="333">
        <f t="shared" si="264"/>
        <v>0</v>
      </c>
      <c r="AL449" s="333"/>
      <c r="AM449" s="333">
        <f t="shared" si="287"/>
        <v>0</v>
      </c>
      <c r="AN449" s="341">
        <f t="shared" si="288"/>
        <v>0</v>
      </c>
      <c r="AO449" s="341">
        <f t="shared" si="289"/>
        <v>0</v>
      </c>
      <c r="AP449" s="341"/>
      <c r="AQ449" s="341"/>
      <c r="AR449" s="341"/>
      <c r="AS449" s="341">
        <f t="shared" si="290"/>
        <v>0</v>
      </c>
      <c r="AT449" s="341">
        <f t="shared" si="291"/>
        <v>0</v>
      </c>
      <c r="AU449" s="341">
        <f t="shared" si="292"/>
        <v>0</v>
      </c>
    </row>
    <row r="450" spans="1:47" customFormat="1" ht="12.75" hidden="1" customHeight="1" thickBot="1">
      <c r="A450" s="329"/>
      <c r="B450" s="329"/>
      <c r="C450" s="329"/>
      <c r="D450" s="329"/>
      <c r="E450" s="329"/>
      <c r="F450" s="329"/>
      <c r="G450" s="329"/>
      <c r="H450" s="329"/>
      <c r="I450" s="329"/>
      <c r="J450" s="334"/>
      <c r="K450" s="457"/>
      <c r="L450" s="518"/>
      <c r="M450" s="329"/>
      <c r="N450" s="331"/>
      <c r="O450" s="331"/>
      <c r="P450" s="539">
        <f t="shared" si="296"/>
        <v>0</v>
      </c>
      <c r="Q450" s="331"/>
      <c r="R450" s="332"/>
      <c r="S450" s="331"/>
      <c r="T450" s="331"/>
      <c r="U450" s="331"/>
      <c r="V450" s="333"/>
      <c r="W450" s="394" t="s">
        <v>566</v>
      </c>
      <c r="X450" s="333"/>
      <c r="Y450" s="333"/>
      <c r="Z450" s="333"/>
      <c r="AA450" s="333"/>
      <c r="AB450" s="333"/>
      <c r="AC450" s="333"/>
      <c r="AD450" s="333"/>
      <c r="AE450" s="333"/>
      <c r="AF450" s="333"/>
      <c r="AG450" s="333"/>
      <c r="AH450" s="333"/>
      <c r="AI450" s="333"/>
      <c r="AJ450" s="333"/>
      <c r="AK450" s="333"/>
      <c r="AL450" s="333"/>
      <c r="AM450" s="333"/>
      <c r="AN450" s="341"/>
      <c r="AO450" s="341"/>
      <c r="AP450" s="341"/>
      <c r="AQ450" s="341"/>
      <c r="AR450" s="341"/>
      <c r="AS450" s="341"/>
      <c r="AT450" s="341"/>
      <c r="AU450" s="341"/>
    </row>
    <row r="451" spans="1:47" customFormat="1" ht="12.75" hidden="1" customHeight="1" thickBot="1">
      <c r="A451" s="329"/>
      <c r="B451" s="989" t="s">
        <v>551</v>
      </c>
      <c r="C451" s="990"/>
      <c r="D451" s="652"/>
      <c r="E451" s="652"/>
      <c r="F451" s="652"/>
      <c r="G451" s="652"/>
      <c r="H451" s="653"/>
      <c r="I451" s="654" t="s">
        <v>250</v>
      </c>
      <c r="J451" s="1227" t="s">
        <v>251</v>
      </c>
      <c r="K451" s="1228"/>
      <c r="L451" s="654" t="s">
        <v>244</v>
      </c>
      <c r="M451" s="655" t="s">
        <v>252</v>
      </c>
      <c r="N451" s="656" t="s">
        <v>253</v>
      </c>
      <c r="O451" s="656" t="s">
        <v>254</v>
      </c>
      <c r="P451" s="539">
        <f t="shared" si="296"/>
        <v>0</v>
      </c>
      <c r="Q451" s="656" t="s">
        <v>254</v>
      </c>
      <c r="R451" s="332"/>
      <c r="S451" s="656" t="s">
        <v>254</v>
      </c>
      <c r="T451" s="954"/>
      <c r="U451" s="954"/>
      <c r="V451" s="333"/>
      <c r="W451" s="394" t="s">
        <v>566</v>
      </c>
      <c r="X451" s="333"/>
      <c r="Y451" s="333"/>
      <c r="Z451" s="333"/>
      <c r="AA451" s="333"/>
      <c r="AB451" s="333"/>
      <c r="AC451" s="333"/>
      <c r="AD451" s="333"/>
      <c r="AE451" s="333"/>
      <c r="AF451" s="333"/>
      <c r="AG451" s="333"/>
      <c r="AH451" s="333"/>
      <c r="AI451" s="333"/>
      <c r="AJ451" s="333"/>
      <c r="AK451" s="333"/>
      <c r="AL451" s="333"/>
      <c r="AM451" s="333"/>
      <c r="AN451" s="341"/>
      <c r="AO451" s="341"/>
      <c r="AP451" s="341"/>
      <c r="AQ451" s="341"/>
      <c r="AR451" s="341"/>
      <c r="AS451" s="341"/>
      <c r="AT451" s="341"/>
      <c r="AU451" s="341"/>
    </row>
    <row r="452" spans="1:47" customFormat="1" ht="27.75" hidden="1" customHeight="1" thickBot="1">
      <c r="A452" s="329"/>
      <c r="B452" s="1337" t="s">
        <v>535</v>
      </c>
      <c r="C452" s="1338"/>
      <c r="D452" s="1339"/>
      <c r="E452" s="994" t="s">
        <v>552</v>
      </c>
      <c r="F452" s="995" t="s">
        <v>553</v>
      </c>
      <c r="G452" s="524" t="s">
        <v>264</v>
      </c>
      <c r="H452" s="524" t="s">
        <v>265</v>
      </c>
      <c r="I452" s="376" t="s">
        <v>266</v>
      </c>
      <c r="J452" s="658" t="s">
        <v>266</v>
      </c>
      <c r="K452" s="375" t="s">
        <v>267</v>
      </c>
      <c r="L452" s="375" t="s">
        <v>266</v>
      </c>
      <c r="M452" s="378"/>
      <c r="N452" s="578"/>
      <c r="O452" s="578"/>
      <c r="P452" s="539">
        <f t="shared" si="296"/>
        <v>0</v>
      </c>
      <c r="Q452" s="578"/>
      <c r="R452" s="332"/>
      <c r="S452" s="578"/>
      <c r="T452" s="519"/>
      <c r="U452" s="519"/>
      <c r="V452" s="333"/>
      <c r="W452" s="394" t="s">
        <v>566</v>
      </c>
      <c r="X452" s="333"/>
      <c r="Y452" s="333"/>
      <c r="Z452" s="333"/>
      <c r="AA452" s="333"/>
      <c r="AB452" s="333"/>
      <c r="AC452" s="333"/>
      <c r="AD452" s="333"/>
      <c r="AE452" s="333"/>
      <c r="AF452" s="333"/>
      <c r="AG452" s="333"/>
      <c r="AH452" s="333"/>
      <c r="AI452" s="333"/>
      <c r="AJ452" s="333"/>
      <c r="AK452" s="333"/>
      <c r="AL452" s="333"/>
      <c r="AM452" s="333"/>
      <c r="AN452" s="341"/>
      <c r="AO452" s="341"/>
      <c r="AP452" s="341"/>
      <c r="AQ452" s="341"/>
      <c r="AR452" s="341"/>
      <c r="AS452" s="341"/>
      <c r="AT452" s="341"/>
      <c r="AU452" s="341"/>
    </row>
    <row r="453" spans="1:47" customFormat="1" ht="12.75" hidden="1" customHeight="1" thickBot="1">
      <c r="A453" s="329"/>
      <c r="B453" s="1340"/>
      <c r="C453" s="1341"/>
      <c r="D453" s="1342"/>
      <c r="E453" s="996"/>
      <c r="F453" s="470"/>
      <c r="G453" s="470"/>
      <c r="H453" s="470"/>
      <c r="I453" s="862" t="s">
        <v>279</v>
      </c>
      <c r="J453" s="997" t="s">
        <v>354</v>
      </c>
      <c r="K453" s="383">
        <v>30</v>
      </c>
      <c r="L453" s="501" t="s">
        <v>554</v>
      </c>
      <c r="M453" s="502"/>
      <c r="N453" s="998">
        <f t="shared" ref="N453:Q516" si="299">AJ453</f>
        <v>0</v>
      </c>
      <c r="O453" s="998">
        <f t="shared" si="299"/>
        <v>0</v>
      </c>
      <c r="P453" s="539">
        <f t="shared" si="296"/>
        <v>0</v>
      </c>
      <c r="Q453" s="998">
        <f t="shared" si="299"/>
        <v>0</v>
      </c>
      <c r="R453" s="332"/>
      <c r="S453" s="998" t="e">
        <f t="shared" ref="S453:S516" si="300">#REF!</f>
        <v>#REF!</v>
      </c>
      <c r="T453" s="620"/>
      <c r="U453" s="620"/>
      <c r="V453" s="333"/>
      <c r="W453" s="394" t="s">
        <v>566</v>
      </c>
      <c r="X453" s="333">
        <f>E453</f>
        <v>0</v>
      </c>
      <c r="Y453" s="333">
        <f>F453*G453</f>
        <v>0</v>
      </c>
      <c r="Z453" s="333"/>
      <c r="AA453" s="395">
        <v>0</v>
      </c>
      <c r="AB453" s="333" t="s">
        <v>354</v>
      </c>
      <c r="AC453" s="333">
        <v>0</v>
      </c>
      <c r="AD453" s="333">
        <v>0</v>
      </c>
      <c r="AE453" s="333"/>
      <c r="AF453" s="333"/>
      <c r="AG453" s="396">
        <v>0</v>
      </c>
      <c r="AH453" s="396">
        <v>0</v>
      </c>
      <c r="AI453" s="333">
        <f t="shared" ref="AI453:AI516" si="301">Y453+Z453+AC453+AD453</f>
        <v>0</v>
      </c>
      <c r="AJ453" s="333">
        <f t="shared" si="263"/>
        <v>0</v>
      </c>
      <c r="AK453" s="333">
        <f t="shared" si="264"/>
        <v>0</v>
      </c>
      <c r="AL453" s="333"/>
      <c r="AM453" s="333">
        <f t="shared" ref="AM453:AM516" si="302">IF(OR(I453="New",I453="",I453="--Source--"),Y453+Z453,IF(I453="Refurbishment",Y453*(1/3),0))</f>
        <v>0</v>
      </c>
      <c r="AN453" s="341">
        <f t="shared" ref="AN453:AN516" si="303">IF(OR(I453="New",I453="",I453="--Source--"),AC453,IF(I453="Refurbishment",AC453,0))</f>
        <v>0</v>
      </c>
      <c r="AO453" s="341">
        <f t="shared" ref="AO453:AO516" si="304">IF(OR(I453="New",I453="",I453="--Source--"),AD453,IF(I453="Refurbishment",AD453,0))</f>
        <v>0</v>
      </c>
      <c r="AP453" s="341"/>
      <c r="AQ453" s="341"/>
      <c r="AR453" s="341"/>
      <c r="AS453" s="341">
        <f t="shared" ref="AS453:AS516" si="305">IF(I453="Reused from onsite",Y453+Z453,IF(I453="Refurbishment",Y453*(2/3),0))</f>
        <v>0</v>
      </c>
      <c r="AT453" s="341">
        <f t="shared" ref="AT453:AT516" si="306">IF(I453="Reused from onsite",AC453,IF(I453="Refurbishment",0,0))</f>
        <v>0</v>
      </c>
      <c r="AU453" s="341">
        <f t="shared" ref="AU453:AU516" si="307">IF(I453="Reused from onsite",AD453,IF(I453="Refurbishment",0,0))</f>
        <v>0</v>
      </c>
    </row>
    <row r="454" spans="1:47" customFormat="1" ht="12.75" hidden="1" customHeight="1" thickBot="1">
      <c r="A454" s="329"/>
      <c r="B454" s="1351"/>
      <c r="C454" s="1352"/>
      <c r="D454" s="1353"/>
      <c r="E454" s="999"/>
      <c r="F454" s="475"/>
      <c r="G454" s="475"/>
      <c r="H454" s="610"/>
      <c r="I454" s="844" t="s">
        <v>279</v>
      </c>
      <c r="J454" s="1000" t="s">
        <v>354</v>
      </c>
      <c r="K454" s="398">
        <v>30</v>
      </c>
      <c r="L454" s="506" t="s">
        <v>554</v>
      </c>
      <c r="M454" s="507"/>
      <c r="N454" s="1001">
        <f t="shared" si="299"/>
        <v>0</v>
      </c>
      <c r="O454" s="1001">
        <f t="shared" si="299"/>
        <v>0</v>
      </c>
      <c r="P454" s="539">
        <f t="shared" si="296"/>
        <v>0</v>
      </c>
      <c r="Q454" s="1001">
        <f t="shared" si="299"/>
        <v>0</v>
      </c>
      <c r="R454" s="332"/>
      <c r="S454" s="1001" t="e">
        <f t="shared" si="300"/>
        <v>#REF!</v>
      </c>
      <c r="T454" s="620"/>
      <c r="U454" s="620"/>
      <c r="V454" s="333"/>
      <c r="W454" s="394" t="s">
        <v>566</v>
      </c>
      <c r="X454" s="333">
        <f t="shared" ref="X454:X517" si="308">E454</f>
        <v>0</v>
      </c>
      <c r="Y454" s="333">
        <f t="shared" ref="Y454:Y517" si="309">F454*G454</f>
        <v>0</v>
      </c>
      <c r="Z454" s="333"/>
      <c r="AA454" s="395">
        <v>0</v>
      </c>
      <c r="AB454" s="333" t="s">
        <v>354</v>
      </c>
      <c r="AC454" s="333">
        <v>0</v>
      </c>
      <c r="AD454" s="333">
        <v>0</v>
      </c>
      <c r="AE454" s="333"/>
      <c r="AF454" s="333"/>
      <c r="AG454" s="396">
        <v>0</v>
      </c>
      <c r="AH454" s="396">
        <v>0</v>
      </c>
      <c r="AI454" s="333">
        <f t="shared" si="301"/>
        <v>0</v>
      </c>
      <c r="AJ454" s="333">
        <f t="shared" si="263"/>
        <v>0</v>
      </c>
      <c r="AK454" s="333">
        <f t="shared" si="264"/>
        <v>0</v>
      </c>
      <c r="AL454" s="333"/>
      <c r="AM454" s="333">
        <f t="shared" si="302"/>
        <v>0</v>
      </c>
      <c r="AN454" s="341">
        <f t="shared" si="303"/>
        <v>0</v>
      </c>
      <c r="AO454" s="341">
        <f t="shared" si="304"/>
        <v>0</v>
      </c>
      <c r="AP454" s="341"/>
      <c r="AQ454" s="341"/>
      <c r="AR454" s="341"/>
      <c r="AS454" s="341">
        <f t="shared" si="305"/>
        <v>0</v>
      </c>
      <c r="AT454" s="341">
        <f t="shared" si="306"/>
        <v>0</v>
      </c>
      <c r="AU454" s="341">
        <f t="shared" si="307"/>
        <v>0</v>
      </c>
    </row>
    <row r="455" spans="1:47" customFormat="1" ht="12.75" hidden="1" customHeight="1" thickBot="1">
      <c r="A455" s="329"/>
      <c r="B455" s="1351"/>
      <c r="C455" s="1352"/>
      <c r="D455" s="1353"/>
      <c r="E455" s="999"/>
      <c r="F455" s="475"/>
      <c r="G455" s="475"/>
      <c r="H455" s="475"/>
      <c r="I455" s="844" t="s">
        <v>279</v>
      </c>
      <c r="J455" s="1000" t="s">
        <v>354</v>
      </c>
      <c r="K455" s="398">
        <v>30</v>
      </c>
      <c r="L455" s="506" t="s">
        <v>554</v>
      </c>
      <c r="M455" s="507"/>
      <c r="N455" s="1001">
        <f t="shared" si="299"/>
        <v>0</v>
      </c>
      <c r="O455" s="1001">
        <f t="shared" si="299"/>
        <v>0</v>
      </c>
      <c r="P455" s="539">
        <f t="shared" si="296"/>
        <v>0</v>
      </c>
      <c r="Q455" s="1001">
        <f t="shared" si="299"/>
        <v>0</v>
      </c>
      <c r="R455" s="332"/>
      <c r="S455" s="1001" t="e">
        <f t="shared" si="300"/>
        <v>#REF!</v>
      </c>
      <c r="T455" s="620"/>
      <c r="U455" s="620"/>
      <c r="V455" s="333"/>
      <c r="W455" s="394" t="s">
        <v>566</v>
      </c>
      <c r="X455" s="333">
        <f t="shared" si="308"/>
        <v>0</v>
      </c>
      <c r="Y455" s="333">
        <f t="shared" si="309"/>
        <v>0</v>
      </c>
      <c r="Z455" s="333"/>
      <c r="AA455" s="395">
        <v>0</v>
      </c>
      <c r="AB455" s="333" t="s">
        <v>354</v>
      </c>
      <c r="AC455" s="333">
        <v>0</v>
      </c>
      <c r="AD455" s="333">
        <v>0</v>
      </c>
      <c r="AE455" s="333"/>
      <c r="AF455" s="333"/>
      <c r="AG455" s="396">
        <v>0</v>
      </c>
      <c r="AH455" s="396">
        <v>0</v>
      </c>
      <c r="AI455" s="333">
        <f t="shared" si="301"/>
        <v>0</v>
      </c>
      <c r="AJ455" s="333">
        <f t="shared" si="263"/>
        <v>0</v>
      </c>
      <c r="AK455" s="333">
        <f t="shared" si="264"/>
        <v>0</v>
      </c>
      <c r="AL455" s="333"/>
      <c r="AM455" s="333">
        <f t="shared" si="302"/>
        <v>0</v>
      </c>
      <c r="AN455" s="341">
        <f t="shared" si="303"/>
        <v>0</v>
      </c>
      <c r="AO455" s="341">
        <f t="shared" si="304"/>
        <v>0</v>
      </c>
      <c r="AP455" s="341"/>
      <c r="AQ455" s="341"/>
      <c r="AR455" s="341"/>
      <c r="AS455" s="341">
        <f t="shared" si="305"/>
        <v>0</v>
      </c>
      <c r="AT455" s="341">
        <f t="shared" si="306"/>
        <v>0</v>
      </c>
      <c r="AU455" s="341">
        <f t="shared" si="307"/>
        <v>0</v>
      </c>
    </row>
    <row r="456" spans="1:47" customFormat="1" ht="12.75" hidden="1" customHeight="1" thickBot="1">
      <c r="A456" s="329"/>
      <c r="B456" s="1351"/>
      <c r="C456" s="1352"/>
      <c r="D456" s="1353"/>
      <c r="E456" s="999"/>
      <c r="F456" s="475"/>
      <c r="G456" s="475"/>
      <c r="H456" s="475"/>
      <c r="I456" s="844" t="s">
        <v>279</v>
      </c>
      <c r="J456" s="1000" t="s">
        <v>354</v>
      </c>
      <c r="K456" s="398">
        <v>30</v>
      </c>
      <c r="L456" s="506" t="s">
        <v>554</v>
      </c>
      <c r="M456" s="507"/>
      <c r="N456" s="1001">
        <f t="shared" si="299"/>
        <v>0</v>
      </c>
      <c r="O456" s="1001">
        <f t="shared" si="299"/>
        <v>0</v>
      </c>
      <c r="P456" s="539">
        <f t="shared" si="296"/>
        <v>0</v>
      </c>
      <c r="Q456" s="1001">
        <f t="shared" si="299"/>
        <v>0</v>
      </c>
      <c r="R456" s="332"/>
      <c r="S456" s="1001" t="e">
        <f t="shared" si="300"/>
        <v>#REF!</v>
      </c>
      <c r="T456" s="620"/>
      <c r="U456" s="620"/>
      <c r="V456" s="333"/>
      <c r="W456" s="394" t="s">
        <v>566</v>
      </c>
      <c r="X456" s="333">
        <f t="shared" si="308"/>
        <v>0</v>
      </c>
      <c r="Y456" s="333">
        <f t="shared" si="309"/>
        <v>0</v>
      </c>
      <c r="Z456" s="333"/>
      <c r="AA456" s="395">
        <v>0</v>
      </c>
      <c r="AB456" s="333" t="s">
        <v>354</v>
      </c>
      <c r="AC456" s="333">
        <v>0</v>
      </c>
      <c r="AD456" s="333">
        <v>0</v>
      </c>
      <c r="AE456" s="333"/>
      <c r="AF456" s="333"/>
      <c r="AG456" s="396">
        <v>0</v>
      </c>
      <c r="AH456" s="396">
        <v>0</v>
      </c>
      <c r="AI456" s="333">
        <f t="shared" si="301"/>
        <v>0</v>
      </c>
      <c r="AJ456" s="333">
        <f t="shared" si="263"/>
        <v>0</v>
      </c>
      <c r="AK456" s="333">
        <f t="shared" si="264"/>
        <v>0</v>
      </c>
      <c r="AL456" s="333"/>
      <c r="AM456" s="333">
        <f t="shared" si="302"/>
        <v>0</v>
      </c>
      <c r="AN456" s="341">
        <f t="shared" si="303"/>
        <v>0</v>
      </c>
      <c r="AO456" s="341">
        <f t="shared" si="304"/>
        <v>0</v>
      </c>
      <c r="AP456" s="341"/>
      <c r="AQ456" s="341"/>
      <c r="AR456" s="341"/>
      <c r="AS456" s="341">
        <f t="shared" si="305"/>
        <v>0</v>
      </c>
      <c r="AT456" s="341">
        <f t="shared" si="306"/>
        <v>0</v>
      </c>
      <c r="AU456" s="341">
        <f t="shared" si="307"/>
        <v>0</v>
      </c>
    </row>
    <row r="457" spans="1:47" customFormat="1" ht="12.75" hidden="1" customHeight="1" thickBot="1">
      <c r="A457" s="329"/>
      <c r="B457" s="1351"/>
      <c r="C457" s="1352"/>
      <c r="D457" s="1353"/>
      <c r="E457" s="999"/>
      <c r="F457" s="475"/>
      <c r="G457" s="475"/>
      <c r="H457" s="475"/>
      <c r="I457" s="844" t="s">
        <v>279</v>
      </c>
      <c r="J457" s="1000" t="s">
        <v>354</v>
      </c>
      <c r="K457" s="1002">
        <v>30</v>
      </c>
      <c r="L457" s="506" t="s">
        <v>554</v>
      </c>
      <c r="M457" s="507"/>
      <c r="N457" s="1001">
        <f t="shared" si="299"/>
        <v>0</v>
      </c>
      <c r="O457" s="1001">
        <f t="shared" si="299"/>
        <v>0</v>
      </c>
      <c r="P457" s="539">
        <f t="shared" si="299"/>
        <v>0</v>
      </c>
      <c r="Q457" s="1001">
        <f t="shared" si="299"/>
        <v>0</v>
      </c>
      <c r="R457" s="332"/>
      <c r="S457" s="1001" t="e">
        <f t="shared" si="300"/>
        <v>#REF!</v>
      </c>
      <c r="T457" s="620"/>
      <c r="U457" s="620"/>
      <c r="V457" s="333"/>
      <c r="W457" s="394" t="s">
        <v>566</v>
      </c>
      <c r="X457" s="333">
        <f t="shared" si="308"/>
        <v>0</v>
      </c>
      <c r="Y457" s="333">
        <f t="shared" si="309"/>
        <v>0</v>
      </c>
      <c r="Z457" s="333"/>
      <c r="AA457" s="395">
        <v>0</v>
      </c>
      <c r="AB457" s="333" t="s">
        <v>354</v>
      </c>
      <c r="AC457" s="333">
        <v>0</v>
      </c>
      <c r="AD457" s="333">
        <v>0</v>
      </c>
      <c r="AE457" s="333"/>
      <c r="AF457" s="333"/>
      <c r="AG457" s="396">
        <v>0</v>
      </c>
      <c r="AH457" s="396">
        <v>0</v>
      </c>
      <c r="AI457" s="333">
        <f t="shared" si="301"/>
        <v>0</v>
      </c>
      <c r="AJ457" s="333">
        <f t="shared" si="263"/>
        <v>0</v>
      </c>
      <c r="AK457" s="333">
        <f t="shared" si="264"/>
        <v>0</v>
      </c>
      <c r="AL457" s="333"/>
      <c r="AM457" s="333">
        <f t="shared" si="302"/>
        <v>0</v>
      </c>
      <c r="AN457" s="341">
        <f t="shared" si="303"/>
        <v>0</v>
      </c>
      <c r="AO457" s="341">
        <f t="shared" si="304"/>
        <v>0</v>
      </c>
      <c r="AP457" s="341"/>
      <c r="AQ457" s="341"/>
      <c r="AR457" s="341"/>
      <c r="AS457" s="341">
        <f t="shared" si="305"/>
        <v>0</v>
      </c>
      <c r="AT457" s="341">
        <f t="shared" si="306"/>
        <v>0</v>
      </c>
      <c r="AU457" s="341">
        <f t="shared" si="307"/>
        <v>0</v>
      </c>
    </row>
    <row r="458" spans="1:47" customFormat="1" ht="12.75" hidden="1" customHeight="1" thickBot="1">
      <c r="A458" s="329"/>
      <c r="B458" s="1351"/>
      <c r="C458" s="1352"/>
      <c r="D458" s="1353"/>
      <c r="E458" s="999"/>
      <c r="F458" s="475"/>
      <c r="G458" s="475"/>
      <c r="H458" s="475"/>
      <c r="I458" s="844" t="s">
        <v>279</v>
      </c>
      <c r="J458" s="1000" t="s">
        <v>354</v>
      </c>
      <c r="K458" s="398">
        <v>30</v>
      </c>
      <c r="L458" s="506" t="s">
        <v>554</v>
      </c>
      <c r="M458" s="507"/>
      <c r="N458" s="1001">
        <f t="shared" si="299"/>
        <v>0</v>
      </c>
      <c r="O458" s="1001">
        <f t="shared" si="299"/>
        <v>0</v>
      </c>
      <c r="P458" s="539">
        <f t="shared" si="299"/>
        <v>0</v>
      </c>
      <c r="Q458" s="1001">
        <f t="shared" si="299"/>
        <v>0</v>
      </c>
      <c r="R458" s="332"/>
      <c r="S458" s="1001" t="e">
        <f t="shared" si="300"/>
        <v>#REF!</v>
      </c>
      <c r="T458" s="620"/>
      <c r="U458" s="620"/>
      <c r="V458" s="333"/>
      <c r="W458" s="394" t="s">
        <v>566</v>
      </c>
      <c r="X458" s="333">
        <f t="shared" si="308"/>
        <v>0</v>
      </c>
      <c r="Y458" s="333">
        <f t="shared" si="309"/>
        <v>0</v>
      </c>
      <c r="Z458" s="333"/>
      <c r="AA458" s="395">
        <v>0</v>
      </c>
      <c r="AB458" s="333" t="s">
        <v>354</v>
      </c>
      <c r="AC458" s="333">
        <v>0</v>
      </c>
      <c r="AD458" s="333">
        <v>0</v>
      </c>
      <c r="AE458" s="333"/>
      <c r="AF458" s="333"/>
      <c r="AG458" s="396">
        <v>0</v>
      </c>
      <c r="AH458" s="396">
        <v>0</v>
      </c>
      <c r="AI458" s="333">
        <f t="shared" si="301"/>
        <v>0</v>
      </c>
      <c r="AJ458" s="333">
        <f t="shared" si="263"/>
        <v>0</v>
      </c>
      <c r="AK458" s="333">
        <f t="shared" si="264"/>
        <v>0</v>
      </c>
      <c r="AL458" s="333"/>
      <c r="AM458" s="333">
        <f t="shared" si="302"/>
        <v>0</v>
      </c>
      <c r="AN458" s="341">
        <f t="shared" si="303"/>
        <v>0</v>
      </c>
      <c r="AO458" s="341">
        <f t="shared" si="304"/>
        <v>0</v>
      </c>
      <c r="AP458" s="341"/>
      <c r="AQ458" s="341"/>
      <c r="AR458" s="341"/>
      <c r="AS458" s="341">
        <f t="shared" si="305"/>
        <v>0</v>
      </c>
      <c r="AT458" s="341">
        <f t="shared" si="306"/>
        <v>0</v>
      </c>
      <c r="AU458" s="341">
        <f t="shared" si="307"/>
        <v>0</v>
      </c>
    </row>
    <row r="459" spans="1:47" customFormat="1" ht="12.75" hidden="1" customHeight="1" thickBot="1">
      <c r="A459" s="329"/>
      <c r="B459" s="1351"/>
      <c r="C459" s="1352"/>
      <c r="D459" s="1353"/>
      <c r="E459" s="999"/>
      <c r="F459" s="475"/>
      <c r="G459" s="475"/>
      <c r="H459" s="475"/>
      <c r="I459" s="844" t="s">
        <v>279</v>
      </c>
      <c r="J459" s="1000" t="s">
        <v>354</v>
      </c>
      <c r="K459" s="398">
        <v>30</v>
      </c>
      <c r="L459" s="506" t="s">
        <v>554</v>
      </c>
      <c r="M459" s="507"/>
      <c r="N459" s="1001">
        <f t="shared" si="299"/>
        <v>0</v>
      </c>
      <c r="O459" s="1001">
        <f t="shared" si="299"/>
        <v>0</v>
      </c>
      <c r="P459" s="539">
        <f t="shared" si="299"/>
        <v>0</v>
      </c>
      <c r="Q459" s="1001">
        <f t="shared" si="299"/>
        <v>0</v>
      </c>
      <c r="R459" s="332"/>
      <c r="S459" s="1001" t="e">
        <f t="shared" si="300"/>
        <v>#REF!</v>
      </c>
      <c r="T459" s="620"/>
      <c r="U459" s="620"/>
      <c r="V459" s="333"/>
      <c r="W459" s="394" t="s">
        <v>566</v>
      </c>
      <c r="X459" s="333">
        <f t="shared" si="308"/>
        <v>0</v>
      </c>
      <c r="Y459" s="333">
        <f t="shared" si="309"/>
        <v>0</v>
      </c>
      <c r="Z459" s="333"/>
      <c r="AA459" s="395">
        <v>0</v>
      </c>
      <c r="AB459" s="333" t="s">
        <v>354</v>
      </c>
      <c r="AC459" s="333">
        <v>0</v>
      </c>
      <c r="AD459" s="333">
        <v>0</v>
      </c>
      <c r="AE459" s="333"/>
      <c r="AF459" s="333"/>
      <c r="AG459" s="396">
        <v>0</v>
      </c>
      <c r="AH459" s="396">
        <v>0</v>
      </c>
      <c r="AI459" s="333">
        <f t="shared" si="301"/>
        <v>0</v>
      </c>
      <c r="AJ459" s="333">
        <f t="shared" si="263"/>
        <v>0</v>
      </c>
      <c r="AK459" s="333">
        <f t="shared" si="264"/>
        <v>0</v>
      </c>
      <c r="AL459" s="333"/>
      <c r="AM459" s="333">
        <f t="shared" si="302"/>
        <v>0</v>
      </c>
      <c r="AN459" s="341">
        <f t="shared" si="303"/>
        <v>0</v>
      </c>
      <c r="AO459" s="341">
        <f t="shared" si="304"/>
        <v>0</v>
      </c>
      <c r="AP459" s="341"/>
      <c r="AQ459" s="341"/>
      <c r="AR459" s="341"/>
      <c r="AS459" s="341">
        <f t="shared" si="305"/>
        <v>0</v>
      </c>
      <c r="AT459" s="341">
        <f t="shared" si="306"/>
        <v>0</v>
      </c>
      <c r="AU459" s="341">
        <f t="shared" si="307"/>
        <v>0</v>
      </c>
    </row>
    <row r="460" spans="1:47" customFormat="1" ht="12.75" hidden="1" customHeight="1" thickBot="1">
      <c r="A460" s="329"/>
      <c r="B460" s="1351"/>
      <c r="C460" s="1352"/>
      <c r="D460" s="1353"/>
      <c r="E460" s="999"/>
      <c r="F460" s="475"/>
      <c r="G460" s="475"/>
      <c r="H460" s="475"/>
      <c r="I460" s="844" t="s">
        <v>279</v>
      </c>
      <c r="J460" s="1000" t="s">
        <v>354</v>
      </c>
      <c r="K460" s="398">
        <v>30</v>
      </c>
      <c r="L460" s="506" t="s">
        <v>554</v>
      </c>
      <c r="M460" s="507"/>
      <c r="N460" s="1001">
        <f t="shared" si="299"/>
        <v>0</v>
      </c>
      <c r="O460" s="1001">
        <f t="shared" si="299"/>
        <v>0</v>
      </c>
      <c r="P460" s="539">
        <f t="shared" si="299"/>
        <v>0</v>
      </c>
      <c r="Q460" s="1001">
        <f t="shared" si="299"/>
        <v>0</v>
      </c>
      <c r="R460" s="332"/>
      <c r="S460" s="1001" t="e">
        <f t="shared" si="300"/>
        <v>#REF!</v>
      </c>
      <c r="T460" s="620"/>
      <c r="U460" s="620"/>
      <c r="V460" s="333"/>
      <c r="W460" s="394" t="s">
        <v>566</v>
      </c>
      <c r="X460" s="333">
        <f t="shared" si="308"/>
        <v>0</v>
      </c>
      <c r="Y460" s="333">
        <f t="shared" si="309"/>
        <v>0</v>
      </c>
      <c r="Z460" s="333"/>
      <c r="AA460" s="395">
        <v>0</v>
      </c>
      <c r="AB460" s="333" t="s">
        <v>354</v>
      </c>
      <c r="AC460" s="333">
        <v>0</v>
      </c>
      <c r="AD460" s="333">
        <v>0</v>
      </c>
      <c r="AE460" s="333"/>
      <c r="AF460" s="333"/>
      <c r="AG460" s="396">
        <v>0</v>
      </c>
      <c r="AH460" s="396">
        <v>0</v>
      </c>
      <c r="AI460" s="333">
        <f t="shared" si="301"/>
        <v>0</v>
      </c>
      <c r="AJ460" s="333">
        <f t="shared" si="263"/>
        <v>0</v>
      </c>
      <c r="AK460" s="333">
        <f t="shared" si="264"/>
        <v>0</v>
      </c>
      <c r="AL460" s="333"/>
      <c r="AM460" s="333">
        <f t="shared" si="302"/>
        <v>0</v>
      </c>
      <c r="AN460" s="341">
        <f t="shared" si="303"/>
        <v>0</v>
      </c>
      <c r="AO460" s="341">
        <f t="shared" si="304"/>
        <v>0</v>
      </c>
      <c r="AP460" s="341"/>
      <c r="AQ460" s="341"/>
      <c r="AR460" s="341"/>
      <c r="AS460" s="341">
        <f t="shared" si="305"/>
        <v>0</v>
      </c>
      <c r="AT460" s="341">
        <f t="shared" si="306"/>
        <v>0</v>
      </c>
      <c r="AU460" s="341">
        <f t="shared" si="307"/>
        <v>0</v>
      </c>
    </row>
    <row r="461" spans="1:47" customFormat="1" ht="12.75" hidden="1" customHeight="1" thickBot="1">
      <c r="A461" s="329"/>
      <c r="B461" s="1351"/>
      <c r="C461" s="1352"/>
      <c r="D461" s="1353"/>
      <c r="E461" s="999"/>
      <c r="F461" s="475"/>
      <c r="G461" s="475"/>
      <c r="H461" s="475"/>
      <c r="I461" s="844" t="s">
        <v>279</v>
      </c>
      <c r="J461" s="1000" t="s">
        <v>354</v>
      </c>
      <c r="K461" s="398">
        <v>30</v>
      </c>
      <c r="L461" s="506" t="s">
        <v>554</v>
      </c>
      <c r="M461" s="507"/>
      <c r="N461" s="1001">
        <f t="shared" si="299"/>
        <v>0</v>
      </c>
      <c r="O461" s="1001">
        <f t="shared" si="299"/>
        <v>0</v>
      </c>
      <c r="P461" s="539">
        <f t="shared" si="299"/>
        <v>0</v>
      </c>
      <c r="Q461" s="1001">
        <f t="shared" si="299"/>
        <v>0</v>
      </c>
      <c r="R461" s="332"/>
      <c r="S461" s="1001" t="e">
        <f t="shared" si="300"/>
        <v>#REF!</v>
      </c>
      <c r="T461" s="620"/>
      <c r="U461" s="620"/>
      <c r="V461" s="333"/>
      <c r="W461" s="394" t="s">
        <v>566</v>
      </c>
      <c r="X461" s="333">
        <f t="shared" si="308"/>
        <v>0</v>
      </c>
      <c r="Y461" s="333">
        <f t="shared" si="309"/>
        <v>0</v>
      </c>
      <c r="Z461" s="333"/>
      <c r="AA461" s="395">
        <v>0</v>
      </c>
      <c r="AB461" s="333" t="s">
        <v>354</v>
      </c>
      <c r="AC461" s="333">
        <v>0</v>
      </c>
      <c r="AD461" s="333">
        <v>0</v>
      </c>
      <c r="AE461" s="333"/>
      <c r="AF461" s="333"/>
      <c r="AG461" s="396">
        <v>0</v>
      </c>
      <c r="AH461" s="396">
        <v>0</v>
      </c>
      <c r="AI461" s="333">
        <f t="shared" si="301"/>
        <v>0</v>
      </c>
      <c r="AJ461" s="333">
        <f t="shared" si="263"/>
        <v>0</v>
      </c>
      <c r="AK461" s="333">
        <f t="shared" si="264"/>
        <v>0</v>
      </c>
      <c r="AL461" s="333"/>
      <c r="AM461" s="333">
        <f t="shared" si="302"/>
        <v>0</v>
      </c>
      <c r="AN461" s="341">
        <f t="shared" si="303"/>
        <v>0</v>
      </c>
      <c r="AO461" s="341">
        <f t="shared" si="304"/>
        <v>0</v>
      </c>
      <c r="AP461" s="341"/>
      <c r="AQ461" s="341"/>
      <c r="AR461" s="341"/>
      <c r="AS461" s="341">
        <f t="shared" si="305"/>
        <v>0</v>
      </c>
      <c r="AT461" s="341">
        <f t="shared" si="306"/>
        <v>0</v>
      </c>
      <c r="AU461" s="341">
        <f t="shared" si="307"/>
        <v>0</v>
      </c>
    </row>
    <row r="462" spans="1:47" customFormat="1" ht="12.75" hidden="1" customHeight="1" thickBot="1">
      <c r="A462" s="329"/>
      <c r="B462" s="1354"/>
      <c r="C462" s="1352"/>
      <c r="D462" s="1355"/>
      <c r="E462" s="999"/>
      <c r="F462" s="475"/>
      <c r="G462" s="475"/>
      <c r="H462" s="475"/>
      <c r="I462" s="844" t="s">
        <v>279</v>
      </c>
      <c r="J462" s="1000" t="s">
        <v>354</v>
      </c>
      <c r="K462" s="398">
        <v>30</v>
      </c>
      <c r="L462" s="506" t="s">
        <v>554</v>
      </c>
      <c r="M462" s="507"/>
      <c r="N462" s="1001">
        <f t="shared" si="299"/>
        <v>0</v>
      </c>
      <c r="O462" s="1001">
        <f t="shared" si="299"/>
        <v>0</v>
      </c>
      <c r="P462" s="539">
        <f t="shared" si="299"/>
        <v>0</v>
      </c>
      <c r="Q462" s="1001">
        <f t="shared" si="299"/>
        <v>0</v>
      </c>
      <c r="R462" s="332"/>
      <c r="S462" s="1001" t="e">
        <f t="shared" si="300"/>
        <v>#REF!</v>
      </c>
      <c r="T462" s="620"/>
      <c r="U462" s="620"/>
      <c r="V462" s="333"/>
      <c r="W462" s="394" t="s">
        <v>566</v>
      </c>
      <c r="X462" s="333">
        <f t="shared" si="308"/>
        <v>0</v>
      </c>
      <c r="Y462" s="333">
        <f t="shared" si="309"/>
        <v>0</v>
      </c>
      <c r="Z462" s="333"/>
      <c r="AA462" s="395">
        <v>0</v>
      </c>
      <c r="AB462" s="333" t="s">
        <v>354</v>
      </c>
      <c r="AC462" s="333">
        <v>0</v>
      </c>
      <c r="AD462" s="333">
        <v>0</v>
      </c>
      <c r="AE462" s="333"/>
      <c r="AF462" s="333"/>
      <c r="AG462" s="396">
        <v>0</v>
      </c>
      <c r="AH462" s="396">
        <v>0</v>
      </c>
      <c r="AI462" s="333">
        <f t="shared" si="301"/>
        <v>0</v>
      </c>
      <c r="AJ462" s="333">
        <f t="shared" si="263"/>
        <v>0</v>
      </c>
      <c r="AK462" s="333">
        <f t="shared" si="264"/>
        <v>0</v>
      </c>
      <c r="AL462" s="333"/>
      <c r="AM462" s="333">
        <f t="shared" si="302"/>
        <v>0</v>
      </c>
      <c r="AN462" s="341">
        <f t="shared" si="303"/>
        <v>0</v>
      </c>
      <c r="AO462" s="341">
        <f t="shared" si="304"/>
        <v>0</v>
      </c>
      <c r="AP462" s="341"/>
      <c r="AQ462" s="341"/>
      <c r="AR462" s="341"/>
      <c r="AS462" s="341">
        <f t="shared" si="305"/>
        <v>0</v>
      </c>
      <c r="AT462" s="341">
        <f t="shared" si="306"/>
        <v>0</v>
      </c>
      <c r="AU462" s="341">
        <f t="shared" si="307"/>
        <v>0</v>
      </c>
    </row>
    <row r="463" spans="1:47" customFormat="1" ht="12.75" hidden="1" customHeight="1" thickBot="1">
      <c r="A463" s="329"/>
      <c r="B463" s="1354"/>
      <c r="C463" s="1352"/>
      <c r="D463" s="1355"/>
      <c r="E463" s="999"/>
      <c r="F463" s="475"/>
      <c r="G463" s="475"/>
      <c r="H463" s="475"/>
      <c r="I463" s="844" t="s">
        <v>279</v>
      </c>
      <c r="J463" s="1000" t="s">
        <v>354</v>
      </c>
      <c r="K463" s="398">
        <v>30</v>
      </c>
      <c r="L463" s="506" t="s">
        <v>554</v>
      </c>
      <c r="M463" s="507"/>
      <c r="N463" s="1001">
        <f t="shared" si="299"/>
        <v>0</v>
      </c>
      <c r="O463" s="1001">
        <f t="shared" si="299"/>
        <v>0</v>
      </c>
      <c r="P463" s="539">
        <f t="shared" si="299"/>
        <v>0</v>
      </c>
      <c r="Q463" s="1001">
        <f t="shared" si="299"/>
        <v>0</v>
      </c>
      <c r="R463" s="332"/>
      <c r="S463" s="1001" t="e">
        <f t="shared" si="300"/>
        <v>#REF!</v>
      </c>
      <c r="T463" s="620"/>
      <c r="U463" s="620"/>
      <c r="V463" s="333"/>
      <c r="W463" s="394" t="s">
        <v>566</v>
      </c>
      <c r="X463" s="333">
        <f t="shared" si="308"/>
        <v>0</v>
      </c>
      <c r="Y463" s="333">
        <f t="shared" si="309"/>
        <v>0</v>
      </c>
      <c r="Z463" s="333"/>
      <c r="AA463" s="395">
        <v>0</v>
      </c>
      <c r="AB463" s="333" t="s">
        <v>354</v>
      </c>
      <c r="AC463" s="333">
        <v>0</v>
      </c>
      <c r="AD463" s="333">
        <v>0</v>
      </c>
      <c r="AE463" s="333"/>
      <c r="AF463" s="333"/>
      <c r="AG463" s="396">
        <v>0</v>
      </c>
      <c r="AH463" s="396">
        <v>0</v>
      </c>
      <c r="AI463" s="333">
        <f t="shared" si="301"/>
        <v>0</v>
      </c>
      <c r="AJ463" s="333">
        <f t="shared" si="263"/>
        <v>0</v>
      </c>
      <c r="AK463" s="333">
        <f t="shared" si="264"/>
        <v>0</v>
      </c>
      <c r="AL463" s="333"/>
      <c r="AM463" s="333">
        <f t="shared" si="302"/>
        <v>0</v>
      </c>
      <c r="AN463" s="341">
        <f t="shared" si="303"/>
        <v>0</v>
      </c>
      <c r="AO463" s="341">
        <f t="shared" si="304"/>
        <v>0</v>
      </c>
      <c r="AP463" s="341"/>
      <c r="AQ463" s="341"/>
      <c r="AR463" s="341"/>
      <c r="AS463" s="341">
        <f t="shared" si="305"/>
        <v>0</v>
      </c>
      <c r="AT463" s="341">
        <f t="shared" si="306"/>
        <v>0</v>
      </c>
      <c r="AU463" s="341">
        <f t="shared" si="307"/>
        <v>0</v>
      </c>
    </row>
    <row r="464" spans="1:47" customFormat="1" ht="12.75" hidden="1" customHeight="1" thickBot="1">
      <c r="A464" s="329"/>
      <c r="B464" s="1354"/>
      <c r="C464" s="1352"/>
      <c r="D464" s="1355"/>
      <c r="E464" s="999"/>
      <c r="F464" s="475"/>
      <c r="G464" s="475"/>
      <c r="H464" s="475"/>
      <c r="I464" s="844" t="s">
        <v>279</v>
      </c>
      <c r="J464" s="1000" t="s">
        <v>354</v>
      </c>
      <c r="K464" s="398">
        <v>30</v>
      </c>
      <c r="L464" s="506" t="s">
        <v>554</v>
      </c>
      <c r="M464" s="507"/>
      <c r="N464" s="1001">
        <f t="shared" si="299"/>
        <v>0</v>
      </c>
      <c r="O464" s="1001">
        <f t="shared" si="299"/>
        <v>0</v>
      </c>
      <c r="P464" s="539">
        <f t="shared" si="299"/>
        <v>0</v>
      </c>
      <c r="Q464" s="1001">
        <f t="shared" si="299"/>
        <v>0</v>
      </c>
      <c r="R464" s="332"/>
      <c r="S464" s="1001" t="e">
        <f t="shared" si="300"/>
        <v>#REF!</v>
      </c>
      <c r="T464" s="620"/>
      <c r="U464" s="620"/>
      <c r="V464" s="333"/>
      <c r="W464" s="394" t="s">
        <v>566</v>
      </c>
      <c r="X464" s="333">
        <f t="shared" si="308"/>
        <v>0</v>
      </c>
      <c r="Y464" s="333">
        <f t="shared" si="309"/>
        <v>0</v>
      </c>
      <c r="Z464" s="333"/>
      <c r="AA464" s="395">
        <v>0</v>
      </c>
      <c r="AB464" s="333" t="s">
        <v>354</v>
      </c>
      <c r="AC464" s="333">
        <v>0</v>
      </c>
      <c r="AD464" s="333">
        <v>0</v>
      </c>
      <c r="AE464" s="333"/>
      <c r="AF464" s="333"/>
      <c r="AG464" s="396">
        <v>0</v>
      </c>
      <c r="AH464" s="396">
        <v>0</v>
      </c>
      <c r="AI464" s="333">
        <f t="shared" si="301"/>
        <v>0</v>
      </c>
      <c r="AJ464" s="333">
        <f t="shared" si="263"/>
        <v>0</v>
      </c>
      <c r="AK464" s="333">
        <f t="shared" si="264"/>
        <v>0</v>
      </c>
      <c r="AL464" s="333"/>
      <c r="AM464" s="333">
        <f t="shared" si="302"/>
        <v>0</v>
      </c>
      <c r="AN464" s="341">
        <f t="shared" si="303"/>
        <v>0</v>
      </c>
      <c r="AO464" s="341">
        <f t="shared" si="304"/>
        <v>0</v>
      </c>
      <c r="AP464" s="341"/>
      <c r="AQ464" s="341"/>
      <c r="AR464" s="341"/>
      <c r="AS464" s="341">
        <f t="shared" si="305"/>
        <v>0</v>
      </c>
      <c r="AT464" s="341">
        <f t="shared" si="306"/>
        <v>0</v>
      </c>
      <c r="AU464" s="341">
        <f t="shared" si="307"/>
        <v>0</v>
      </c>
    </row>
    <row r="465" spans="1:47" customFormat="1" ht="12.75" hidden="1" customHeight="1" thickBot="1">
      <c r="A465" s="329"/>
      <c r="B465" s="1354"/>
      <c r="C465" s="1352"/>
      <c r="D465" s="1355"/>
      <c r="E465" s="999"/>
      <c r="F465" s="475"/>
      <c r="G465" s="475"/>
      <c r="H465" s="475"/>
      <c r="I465" s="844" t="s">
        <v>279</v>
      </c>
      <c r="J465" s="1000" t="s">
        <v>354</v>
      </c>
      <c r="K465" s="398">
        <v>30</v>
      </c>
      <c r="L465" s="506" t="s">
        <v>554</v>
      </c>
      <c r="M465" s="507"/>
      <c r="N465" s="1001">
        <f t="shared" si="299"/>
        <v>0</v>
      </c>
      <c r="O465" s="1001">
        <f t="shared" si="299"/>
        <v>0</v>
      </c>
      <c r="P465" s="539">
        <f t="shared" si="299"/>
        <v>0</v>
      </c>
      <c r="Q465" s="1001">
        <f t="shared" si="299"/>
        <v>0</v>
      </c>
      <c r="R465" s="332"/>
      <c r="S465" s="1001" t="e">
        <f t="shared" si="300"/>
        <v>#REF!</v>
      </c>
      <c r="T465" s="620"/>
      <c r="U465" s="620"/>
      <c r="V465" s="333"/>
      <c r="W465" s="394" t="s">
        <v>566</v>
      </c>
      <c r="X465" s="333">
        <f t="shared" si="308"/>
        <v>0</v>
      </c>
      <c r="Y465" s="333">
        <f t="shared" si="309"/>
        <v>0</v>
      </c>
      <c r="Z465" s="333"/>
      <c r="AA465" s="395">
        <v>0</v>
      </c>
      <c r="AB465" s="333" t="s">
        <v>354</v>
      </c>
      <c r="AC465" s="333">
        <v>0</v>
      </c>
      <c r="AD465" s="333">
        <v>0</v>
      </c>
      <c r="AE465" s="333"/>
      <c r="AF465" s="333"/>
      <c r="AG465" s="396">
        <v>0</v>
      </c>
      <c r="AH465" s="396">
        <v>0</v>
      </c>
      <c r="AI465" s="333">
        <f t="shared" si="301"/>
        <v>0</v>
      </c>
      <c r="AJ465" s="333">
        <f t="shared" si="263"/>
        <v>0</v>
      </c>
      <c r="AK465" s="333">
        <f t="shared" si="264"/>
        <v>0</v>
      </c>
      <c r="AL465" s="333"/>
      <c r="AM465" s="333">
        <f t="shared" si="302"/>
        <v>0</v>
      </c>
      <c r="AN465" s="341">
        <f t="shared" si="303"/>
        <v>0</v>
      </c>
      <c r="AO465" s="341">
        <f t="shared" si="304"/>
        <v>0</v>
      </c>
      <c r="AP465" s="341"/>
      <c r="AQ465" s="341"/>
      <c r="AR465" s="341"/>
      <c r="AS465" s="341">
        <f t="shared" si="305"/>
        <v>0</v>
      </c>
      <c r="AT465" s="341">
        <f t="shared" si="306"/>
        <v>0</v>
      </c>
      <c r="AU465" s="341">
        <f t="shared" si="307"/>
        <v>0</v>
      </c>
    </row>
    <row r="466" spans="1:47" s="333" customFormat="1" ht="12.75" hidden="1" customHeight="1" thickBot="1">
      <c r="A466" s="329"/>
      <c r="B466" s="1354"/>
      <c r="C466" s="1352"/>
      <c r="D466" s="1355"/>
      <c r="E466" s="999"/>
      <c r="F466" s="475"/>
      <c r="G466" s="475"/>
      <c r="H466" s="475"/>
      <c r="I466" s="844" t="s">
        <v>279</v>
      </c>
      <c r="J466" s="1000" t="s">
        <v>354</v>
      </c>
      <c r="K466" s="398">
        <v>30</v>
      </c>
      <c r="L466" s="506" t="s">
        <v>554</v>
      </c>
      <c r="M466" s="507"/>
      <c r="N466" s="1001">
        <f t="shared" si="299"/>
        <v>0</v>
      </c>
      <c r="O466" s="1001">
        <f t="shared" si="299"/>
        <v>0</v>
      </c>
      <c r="P466" s="539">
        <f t="shared" si="299"/>
        <v>0</v>
      </c>
      <c r="Q466" s="1001">
        <f t="shared" si="299"/>
        <v>0</v>
      </c>
      <c r="R466" s="332"/>
      <c r="S466" s="1001" t="e">
        <f t="shared" si="300"/>
        <v>#REF!</v>
      </c>
      <c r="T466" s="620"/>
      <c r="U466" s="620"/>
      <c r="W466" s="394" t="s">
        <v>566</v>
      </c>
      <c r="X466" s="333">
        <f t="shared" si="308"/>
        <v>0</v>
      </c>
      <c r="Y466" s="333">
        <f t="shared" si="309"/>
        <v>0</v>
      </c>
      <c r="AA466" s="395">
        <v>0</v>
      </c>
      <c r="AB466" s="333" t="s">
        <v>354</v>
      </c>
      <c r="AC466" s="333">
        <v>0</v>
      </c>
      <c r="AD466" s="333">
        <v>0</v>
      </c>
      <c r="AG466" s="396">
        <v>0</v>
      </c>
      <c r="AH466" s="396">
        <v>0</v>
      </c>
      <c r="AI466" s="333">
        <f t="shared" si="301"/>
        <v>0</v>
      </c>
      <c r="AJ466" s="333">
        <f t="shared" si="263"/>
        <v>0</v>
      </c>
      <c r="AK466" s="333">
        <f t="shared" si="264"/>
        <v>0</v>
      </c>
      <c r="AM466" s="333">
        <f t="shared" si="302"/>
        <v>0</v>
      </c>
      <c r="AN466" s="341">
        <f t="shared" si="303"/>
        <v>0</v>
      </c>
      <c r="AO466" s="341">
        <f t="shared" si="304"/>
        <v>0</v>
      </c>
      <c r="AP466" s="341"/>
      <c r="AQ466" s="341"/>
      <c r="AR466" s="341"/>
      <c r="AS466" s="341">
        <f t="shared" si="305"/>
        <v>0</v>
      </c>
      <c r="AT466" s="341">
        <f t="shared" si="306"/>
        <v>0</v>
      </c>
      <c r="AU466" s="341">
        <f t="shared" si="307"/>
        <v>0</v>
      </c>
    </row>
    <row r="467" spans="1:47" s="333" customFormat="1" ht="12.75" hidden="1" customHeight="1" thickBot="1">
      <c r="A467" s="329"/>
      <c r="B467" s="1354"/>
      <c r="C467" s="1352"/>
      <c r="D467" s="1355"/>
      <c r="E467" s="999"/>
      <c r="F467" s="475"/>
      <c r="G467" s="475"/>
      <c r="H467" s="475"/>
      <c r="I467" s="844" t="s">
        <v>279</v>
      </c>
      <c r="J467" s="1000" t="s">
        <v>354</v>
      </c>
      <c r="K467" s="398">
        <v>30</v>
      </c>
      <c r="L467" s="506" t="s">
        <v>554</v>
      </c>
      <c r="M467" s="507"/>
      <c r="N467" s="1001">
        <f t="shared" si="299"/>
        <v>0</v>
      </c>
      <c r="O467" s="1001">
        <f t="shared" si="299"/>
        <v>0</v>
      </c>
      <c r="P467" s="539">
        <f t="shared" si="299"/>
        <v>0</v>
      </c>
      <c r="Q467" s="1001">
        <f t="shared" si="299"/>
        <v>0</v>
      </c>
      <c r="R467" s="332"/>
      <c r="S467" s="1001" t="e">
        <f t="shared" si="300"/>
        <v>#REF!</v>
      </c>
      <c r="T467" s="620"/>
      <c r="U467" s="620"/>
      <c r="W467" s="394" t="s">
        <v>566</v>
      </c>
      <c r="X467" s="333">
        <f t="shared" si="308"/>
        <v>0</v>
      </c>
      <c r="Y467" s="333">
        <f t="shared" si="309"/>
        <v>0</v>
      </c>
      <c r="AA467" s="395">
        <v>0</v>
      </c>
      <c r="AB467" s="333" t="s">
        <v>354</v>
      </c>
      <c r="AC467" s="333">
        <v>0</v>
      </c>
      <c r="AD467" s="333">
        <v>0</v>
      </c>
      <c r="AG467" s="396">
        <v>0</v>
      </c>
      <c r="AH467" s="396">
        <v>0</v>
      </c>
      <c r="AI467" s="333">
        <f t="shared" si="301"/>
        <v>0</v>
      </c>
      <c r="AJ467" s="333">
        <f t="shared" ref="AJ467:AJ530" si="310">IF(I467="New",AI467,IF(I467="Refurbishment ",(Y467*0.333)+Z467+AC467+AD467,IF(I467="",AI467,IF(I467="--Source--",AI467,0))))</f>
        <v>0</v>
      </c>
      <c r="AK467" s="333">
        <f t="shared" ref="AK467:AK530" si="311">IF(I467="Refurbishment ",(Y467*0.667),IF(I467="New",0,IF(I467="--Source--",0,IF(I467="",0,AI467))))</f>
        <v>0</v>
      </c>
      <c r="AM467" s="333">
        <f t="shared" si="302"/>
        <v>0</v>
      </c>
      <c r="AN467" s="341">
        <f t="shared" si="303"/>
        <v>0</v>
      </c>
      <c r="AO467" s="341">
        <f t="shared" si="304"/>
        <v>0</v>
      </c>
      <c r="AP467" s="341"/>
      <c r="AQ467" s="341"/>
      <c r="AR467" s="341"/>
      <c r="AS467" s="341">
        <f t="shared" si="305"/>
        <v>0</v>
      </c>
      <c r="AT467" s="341">
        <f t="shared" si="306"/>
        <v>0</v>
      </c>
      <c r="AU467" s="341">
        <f t="shared" si="307"/>
        <v>0</v>
      </c>
    </row>
    <row r="468" spans="1:47" s="333" customFormat="1" ht="12.75" hidden="1" customHeight="1" thickBot="1">
      <c r="A468" s="329"/>
      <c r="B468" s="1354"/>
      <c r="C468" s="1352"/>
      <c r="D468" s="1355"/>
      <c r="E468" s="999"/>
      <c r="F468" s="475"/>
      <c r="G468" s="475"/>
      <c r="H468" s="475"/>
      <c r="I468" s="844" t="s">
        <v>279</v>
      </c>
      <c r="J468" s="1000" t="s">
        <v>354</v>
      </c>
      <c r="K468" s="398">
        <v>30</v>
      </c>
      <c r="L468" s="506" t="s">
        <v>554</v>
      </c>
      <c r="M468" s="507"/>
      <c r="N468" s="1001">
        <f t="shared" si="299"/>
        <v>0</v>
      </c>
      <c r="O468" s="1001">
        <f t="shared" si="299"/>
        <v>0</v>
      </c>
      <c r="P468" s="539">
        <f t="shared" si="299"/>
        <v>0</v>
      </c>
      <c r="Q468" s="1001">
        <f t="shared" si="299"/>
        <v>0</v>
      </c>
      <c r="R468" s="332"/>
      <c r="S468" s="1001" t="e">
        <f t="shared" si="300"/>
        <v>#REF!</v>
      </c>
      <c r="T468" s="620"/>
      <c r="U468" s="620"/>
      <c r="W468" s="394" t="s">
        <v>566</v>
      </c>
      <c r="X468" s="333">
        <f t="shared" si="308"/>
        <v>0</v>
      </c>
      <c r="Y468" s="333">
        <f t="shared" si="309"/>
        <v>0</v>
      </c>
      <c r="AA468" s="395">
        <v>0</v>
      </c>
      <c r="AB468" s="333" t="s">
        <v>354</v>
      </c>
      <c r="AC468" s="333">
        <v>0</v>
      </c>
      <c r="AD468" s="333">
        <v>0</v>
      </c>
      <c r="AG468" s="396">
        <v>0</v>
      </c>
      <c r="AH468" s="396">
        <v>0</v>
      </c>
      <c r="AI468" s="333">
        <f t="shared" si="301"/>
        <v>0</v>
      </c>
      <c r="AJ468" s="333">
        <f t="shared" si="310"/>
        <v>0</v>
      </c>
      <c r="AK468" s="333">
        <f t="shared" si="311"/>
        <v>0</v>
      </c>
      <c r="AM468" s="333">
        <f t="shared" si="302"/>
        <v>0</v>
      </c>
      <c r="AN468" s="341">
        <f t="shared" si="303"/>
        <v>0</v>
      </c>
      <c r="AO468" s="341">
        <f t="shared" si="304"/>
        <v>0</v>
      </c>
      <c r="AP468" s="341"/>
      <c r="AQ468" s="341"/>
      <c r="AR468" s="341"/>
      <c r="AS468" s="341">
        <f t="shared" si="305"/>
        <v>0</v>
      </c>
      <c r="AT468" s="341">
        <f t="shared" si="306"/>
        <v>0</v>
      </c>
      <c r="AU468" s="341">
        <f t="shared" si="307"/>
        <v>0</v>
      </c>
    </row>
    <row r="469" spans="1:47" s="333" customFormat="1" ht="12.75" hidden="1" customHeight="1" thickBot="1">
      <c r="A469" s="329"/>
      <c r="B469" s="1354"/>
      <c r="C469" s="1352"/>
      <c r="D469" s="1355"/>
      <c r="E469" s="999"/>
      <c r="F469" s="475"/>
      <c r="G469" s="475"/>
      <c r="H469" s="475"/>
      <c r="I469" s="844" t="s">
        <v>279</v>
      </c>
      <c r="J469" s="1000" t="s">
        <v>354</v>
      </c>
      <c r="K469" s="398">
        <v>30</v>
      </c>
      <c r="L469" s="506" t="s">
        <v>554</v>
      </c>
      <c r="M469" s="507"/>
      <c r="N469" s="1001">
        <f t="shared" si="299"/>
        <v>0</v>
      </c>
      <c r="O469" s="1001">
        <f t="shared" si="299"/>
        <v>0</v>
      </c>
      <c r="P469" s="539">
        <f t="shared" si="299"/>
        <v>0</v>
      </c>
      <c r="Q469" s="1001">
        <f t="shared" si="299"/>
        <v>0</v>
      </c>
      <c r="R469" s="332"/>
      <c r="S469" s="1001" t="e">
        <f t="shared" si="300"/>
        <v>#REF!</v>
      </c>
      <c r="T469" s="620"/>
      <c r="U469" s="620"/>
      <c r="W469" s="394" t="s">
        <v>566</v>
      </c>
      <c r="X469" s="333">
        <f t="shared" si="308"/>
        <v>0</v>
      </c>
      <c r="Y469" s="333">
        <f t="shared" si="309"/>
        <v>0</v>
      </c>
      <c r="AA469" s="395">
        <v>0</v>
      </c>
      <c r="AB469" s="333" t="s">
        <v>354</v>
      </c>
      <c r="AC469" s="333">
        <v>0</v>
      </c>
      <c r="AD469" s="333">
        <v>0</v>
      </c>
      <c r="AG469" s="396">
        <v>0</v>
      </c>
      <c r="AH469" s="396">
        <v>0</v>
      </c>
      <c r="AI469" s="333">
        <f t="shared" si="301"/>
        <v>0</v>
      </c>
      <c r="AJ469" s="333">
        <f t="shared" si="310"/>
        <v>0</v>
      </c>
      <c r="AK469" s="333">
        <f t="shared" si="311"/>
        <v>0</v>
      </c>
      <c r="AM469" s="333">
        <f t="shared" si="302"/>
        <v>0</v>
      </c>
      <c r="AN469" s="341">
        <f t="shared" si="303"/>
        <v>0</v>
      </c>
      <c r="AO469" s="341">
        <f t="shared" si="304"/>
        <v>0</v>
      </c>
      <c r="AP469" s="341"/>
      <c r="AQ469" s="341"/>
      <c r="AR469" s="341"/>
      <c r="AS469" s="341">
        <f t="shared" si="305"/>
        <v>0</v>
      </c>
      <c r="AT469" s="341">
        <f t="shared" si="306"/>
        <v>0</v>
      </c>
      <c r="AU469" s="341">
        <f t="shared" si="307"/>
        <v>0</v>
      </c>
    </row>
    <row r="470" spans="1:47" s="333" customFormat="1" ht="12.75" hidden="1" customHeight="1" thickBot="1">
      <c r="A470" s="329"/>
      <c r="B470" s="1354"/>
      <c r="C470" s="1352"/>
      <c r="D470" s="1355"/>
      <c r="E470" s="999"/>
      <c r="F470" s="475"/>
      <c r="G470" s="475"/>
      <c r="H470" s="475"/>
      <c r="I470" s="844" t="s">
        <v>279</v>
      </c>
      <c r="J470" s="1000" t="s">
        <v>354</v>
      </c>
      <c r="K470" s="398">
        <v>30</v>
      </c>
      <c r="L470" s="506" t="s">
        <v>554</v>
      </c>
      <c r="M470" s="507"/>
      <c r="N470" s="1001">
        <f t="shared" si="299"/>
        <v>0</v>
      </c>
      <c r="O470" s="1001">
        <f t="shared" si="299"/>
        <v>0</v>
      </c>
      <c r="P470" s="539">
        <f t="shared" si="299"/>
        <v>0</v>
      </c>
      <c r="Q470" s="1001">
        <f t="shared" si="299"/>
        <v>0</v>
      </c>
      <c r="R470" s="332"/>
      <c r="S470" s="1001" t="e">
        <f t="shared" si="300"/>
        <v>#REF!</v>
      </c>
      <c r="T470" s="620"/>
      <c r="U470" s="620"/>
      <c r="W470" s="394" t="s">
        <v>566</v>
      </c>
      <c r="X470" s="333">
        <f t="shared" si="308"/>
        <v>0</v>
      </c>
      <c r="Y470" s="333">
        <f t="shared" si="309"/>
        <v>0</v>
      </c>
      <c r="AA470" s="395">
        <v>0</v>
      </c>
      <c r="AB470" s="333" t="s">
        <v>354</v>
      </c>
      <c r="AC470" s="333">
        <v>0</v>
      </c>
      <c r="AD470" s="333">
        <v>0</v>
      </c>
      <c r="AG470" s="396">
        <v>0</v>
      </c>
      <c r="AH470" s="396">
        <v>0</v>
      </c>
      <c r="AI470" s="333">
        <f t="shared" si="301"/>
        <v>0</v>
      </c>
      <c r="AJ470" s="333">
        <f t="shared" si="310"/>
        <v>0</v>
      </c>
      <c r="AK470" s="333">
        <f t="shared" si="311"/>
        <v>0</v>
      </c>
      <c r="AM470" s="333">
        <f t="shared" si="302"/>
        <v>0</v>
      </c>
      <c r="AN470" s="341">
        <f t="shared" si="303"/>
        <v>0</v>
      </c>
      <c r="AO470" s="341">
        <f t="shared" si="304"/>
        <v>0</v>
      </c>
      <c r="AP470" s="341"/>
      <c r="AQ470" s="341"/>
      <c r="AR470" s="341"/>
      <c r="AS470" s="341">
        <f t="shared" si="305"/>
        <v>0</v>
      </c>
      <c r="AT470" s="341">
        <f t="shared" si="306"/>
        <v>0</v>
      </c>
      <c r="AU470" s="341">
        <f t="shared" si="307"/>
        <v>0</v>
      </c>
    </row>
    <row r="471" spans="1:47" s="333" customFormat="1" ht="12.75" hidden="1" customHeight="1" thickBot="1">
      <c r="A471" s="329"/>
      <c r="B471" s="1354"/>
      <c r="C471" s="1352"/>
      <c r="D471" s="1355"/>
      <c r="E471" s="999"/>
      <c r="F471" s="475"/>
      <c r="G471" s="475"/>
      <c r="H471" s="475"/>
      <c r="I471" s="844" t="s">
        <v>279</v>
      </c>
      <c r="J471" s="1000" t="s">
        <v>354</v>
      </c>
      <c r="K471" s="398">
        <v>30</v>
      </c>
      <c r="L471" s="506" t="s">
        <v>554</v>
      </c>
      <c r="M471" s="507"/>
      <c r="N471" s="1001">
        <f t="shared" si="299"/>
        <v>0</v>
      </c>
      <c r="O471" s="1001">
        <f t="shared" si="299"/>
        <v>0</v>
      </c>
      <c r="P471" s="539">
        <f t="shared" si="299"/>
        <v>0</v>
      </c>
      <c r="Q471" s="1001">
        <f t="shared" si="299"/>
        <v>0</v>
      </c>
      <c r="R471" s="332"/>
      <c r="S471" s="1001" t="e">
        <f t="shared" si="300"/>
        <v>#REF!</v>
      </c>
      <c r="T471" s="620"/>
      <c r="U471" s="620"/>
      <c r="W471" s="394" t="s">
        <v>566</v>
      </c>
      <c r="X471" s="333">
        <f t="shared" si="308"/>
        <v>0</v>
      </c>
      <c r="Y471" s="333">
        <f t="shared" si="309"/>
        <v>0</v>
      </c>
      <c r="AA471" s="395">
        <v>0</v>
      </c>
      <c r="AB471" s="333" t="s">
        <v>354</v>
      </c>
      <c r="AC471" s="333">
        <v>0</v>
      </c>
      <c r="AD471" s="333">
        <v>0</v>
      </c>
      <c r="AG471" s="396">
        <v>0</v>
      </c>
      <c r="AH471" s="396">
        <v>0</v>
      </c>
      <c r="AI471" s="333">
        <f t="shared" si="301"/>
        <v>0</v>
      </c>
      <c r="AJ471" s="333">
        <f t="shared" si="310"/>
        <v>0</v>
      </c>
      <c r="AK471" s="333">
        <f t="shared" si="311"/>
        <v>0</v>
      </c>
      <c r="AM471" s="333">
        <f t="shared" si="302"/>
        <v>0</v>
      </c>
      <c r="AN471" s="341">
        <f t="shared" si="303"/>
        <v>0</v>
      </c>
      <c r="AO471" s="341">
        <f t="shared" si="304"/>
        <v>0</v>
      </c>
      <c r="AP471" s="341"/>
      <c r="AQ471" s="341"/>
      <c r="AR471" s="341"/>
      <c r="AS471" s="341">
        <f t="shared" si="305"/>
        <v>0</v>
      </c>
      <c r="AT471" s="341">
        <f t="shared" si="306"/>
        <v>0</v>
      </c>
      <c r="AU471" s="341">
        <f t="shared" si="307"/>
        <v>0</v>
      </c>
    </row>
    <row r="472" spans="1:47" s="333" customFormat="1" ht="12.75" hidden="1" customHeight="1" thickBot="1">
      <c r="A472" s="329"/>
      <c r="B472" s="1354"/>
      <c r="C472" s="1352"/>
      <c r="D472" s="1355"/>
      <c r="E472" s="999"/>
      <c r="F472" s="475"/>
      <c r="G472" s="475"/>
      <c r="H472" s="475"/>
      <c r="I472" s="844" t="s">
        <v>279</v>
      </c>
      <c r="J472" s="1000" t="s">
        <v>354</v>
      </c>
      <c r="K472" s="398">
        <v>30</v>
      </c>
      <c r="L472" s="506" t="s">
        <v>554</v>
      </c>
      <c r="M472" s="507"/>
      <c r="N472" s="1001">
        <f t="shared" si="299"/>
        <v>0</v>
      </c>
      <c r="O472" s="1001">
        <f t="shared" si="299"/>
        <v>0</v>
      </c>
      <c r="P472" s="539">
        <f t="shared" si="299"/>
        <v>0</v>
      </c>
      <c r="Q472" s="1001">
        <f t="shared" si="299"/>
        <v>0</v>
      </c>
      <c r="R472" s="332"/>
      <c r="S472" s="1001" t="e">
        <f t="shared" si="300"/>
        <v>#REF!</v>
      </c>
      <c r="T472" s="620"/>
      <c r="U472" s="620"/>
      <c r="W472" s="394" t="s">
        <v>566</v>
      </c>
      <c r="X472" s="333">
        <f t="shared" si="308"/>
        <v>0</v>
      </c>
      <c r="Y472" s="333">
        <f t="shared" si="309"/>
        <v>0</v>
      </c>
      <c r="AA472" s="395">
        <v>0</v>
      </c>
      <c r="AB472" s="333" t="s">
        <v>354</v>
      </c>
      <c r="AC472" s="333">
        <v>0</v>
      </c>
      <c r="AD472" s="333">
        <v>0</v>
      </c>
      <c r="AG472" s="396">
        <v>0</v>
      </c>
      <c r="AH472" s="396">
        <v>0</v>
      </c>
      <c r="AI472" s="333">
        <f t="shared" si="301"/>
        <v>0</v>
      </c>
      <c r="AJ472" s="333">
        <f t="shared" si="310"/>
        <v>0</v>
      </c>
      <c r="AK472" s="333">
        <f t="shared" si="311"/>
        <v>0</v>
      </c>
      <c r="AM472" s="333">
        <f t="shared" si="302"/>
        <v>0</v>
      </c>
      <c r="AN472" s="341">
        <f t="shared" si="303"/>
        <v>0</v>
      </c>
      <c r="AO472" s="341">
        <f t="shared" si="304"/>
        <v>0</v>
      </c>
      <c r="AP472" s="341"/>
      <c r="AQ472" s="341"/>
      <c r="AR472" s="341"/>
      <c r="AS472" s="341">
        <f t="shared" si="305"/>
        <v>0</v>
      </c>
      <c r="AT472" s="341">
        <f t="shared" si="306"/>
        <v>0</v>
      </c>
      <c r="AU472" s="341">
        <f t="shared" si="307"/>
        <v>0</v>
      </c>
    </row>
    <row r="473" spans="1:47" s="333" customFormat="1" ht="12.75" hidden="1" customHeight="1" thickBot="1">
      <c r="A473" s="329"/>
      <c r="B473" s="1354"/>
      <c r="C473" s="1352"/>
      <c r="D473" s="1355"/>
      <c r="E473" s="999"/>
      <c r="F473" s="475"/>
      <c r="G473" s="475"/>
      <c r="H473" s="475"/>
      <c r="I473" s="844" t="s">
        <v>279</v>
      </c>
      <c r="J473" s="1000" t="s">
        <v>354</v>
      </c>
      <c r="K473" s="398">
        <v>30</v>
      </c>
      <c r="L473" s="506" t="s">
        <v>554</v>
      </c>
      <c r="M473" s="507"/>
      <c r="N473" s="1001">
        <f t="shared" si="299"/>
        <v>0</v>
      </c>
      <c r="O473" s="1001">
        <f t="shared" si="299"/>
        <v>0</v>
      </c>
      <c r="P473" s="539">
        <f t="shared" si="299"/>
        <v>0</v>
      </c>
      <c r="Q473" s="1001">
        <f t="shared" si="299"/>
        <v>0</v>
      </c>
      <c r="R473" s="332"/>
      <c r="S473" s="1001" t="e">
        <f t="shared" si="300"/>
        <v>#REF!</v>
      </c>
      <c r="T473" s="620"/>
      <c r="U473" s="620"/>
      <c r="W473" s="394" t="s">
        <v>566</v>
      </c>
      <c r="X473" s="333">
        <f t="shared" si="308"/>
        <v>0</v>
      </c>
      <c r="Y473" s="333">
        <f t="shared" si="309"/>
        <v>0</v>
      </c>
      <c r="AA473" s="395">
        <v>0</v>
      </c>
      <c r="AB473" s="333" t="s">
        <v>354</v>
      </c>
      <c r="AC473" s="333">
        <v>0</v>
      </c>
      <c r="AD473" s="333">
        <v>0</v>
      </c>
      <c r="AG473" s="396">
        <v>0</v>
      </c>
      <c r="AH473" s="396">
        <v>0</v>
      </c>
      <c r="AI473" s="333">
        <f t="shared" si="301"/>
        <v>0</v>
      </c>
      <c r="AJ473" s="333">
        <f t="shared" si="310"/>
        <v>0</v>
      </c>
      <c r="AK473" s="333">
        <f t="shared" si="311"/>
        <v>0</v>
      </c>
      <c r="AM473" s="333">
        <f t="shared" si="302"/>
        <v>0</v>
      </c>
      <c r="AN473" s="341">
        <f t="shared" si="303"/>
        <v>0</v>
      </c>
      <c r="AO473" s="341">
        <f t="shared" si="304"/>
        <v>0</v>
      </c>
      <c r="AP473" s="341"/>
      <c r="AQ473" s="341"/>
      <c r="AR473" s="341"/>
      <c r="AS473" s="341">
        <f t="shared" si="305"/>
        <v>0</v>
      </c>
      <c r="AT473" s="341">
        <f t="shared" si="306"/>
        <v>0</v>
      </c>
      <c r="AU473" s="341">
        <f t="shared" si="307"/>
        <v>0</v>
      </c>
    </row>
    <row r="474" spans="1:47" s="333" customFormat="1" ht="12.75" hidden="1" customHeight="1" thickBot="1">
      <c r="A474" s="329"/>
      <c r="B474" s="1354"/>
      <c r="C474" s="1352"/>
      <c r="D474" s="1355"/>
      <c r="E474" s="999"/>
      <c r="F474" s="475"/>
      <c r="G474" s="475"/>
      <c r="H474" s="475"/>
      <c r="I474" s="844" t="s">
        <v>279</v>
      </c>
      <c r="J474" s="1000" t="s">
        <v>354</v>
      </c>
      <c r="K474" s="398">
        <v>30</v>
      </c>
      <c r="L474" s="506" t="s">
        <v>554</v>
      </c>
      <c r="M474" s="507"/>
      <c r="N474" s="1001">
        <f t="shared" si="299"/>
        <v>0</v>
      </c>
      <c r="O474" s="1001">
        <f t="shared" si="299"/>
        <v>0</v>
      </c>
      <c r="P474" s="539">
        <f t="shared" si="299"/>
        <v>0</v>
      </c>
      <c r="Q474" s="1001">
        <f t="shared" si="299"/>
        <v>0</v>
      </c>
      <c r="R474" s="332"/>
      <c r="S474" s="1001" t="e">
        <f t="shared" si="300"/>
        <v>#REF!</v>
      </c>
      <c r="T474" s="620"/>
      <c r="U474" s="620"/>
      <c r="W474" s="394" t="s">
        <v>566</v>
      </c>
      <c r="X474" s="333">
        <f t="shared" si="308"/>
        <v>0</v>
      </c>
      <c r="Y474" s="333">
        <f t="shared" si="309"/>
        <v>0</v>
      </c>
      <c r="AA474" s="395">
        <v>0</v>
      </c>
      <c r="AB474" s="333" t="s">
        <v>354</v>
      </c>
      <c r="AC474" s="333">
        <v>0</v>
      </c>
      <c r="AD474" s="333">
        <v>0</v>
      </c>
      <c r="AG474" s="396">
        <v>0</v>
      </c>
      <c r="AH474" s="396">
        <v>0</v>
      </c>
      <c r="AI474" s="333">
        <f t="shared" si="301"/>
        <v>0</v>
      </c>
      <c r="AJ474" s="333">
        <f t="shared" si="310"/>
        <v>0</v>
      </c>
      <c r="AK474" s="333">
        <f t="shared" si="311"/>
        <v>0</v>
      </c>
      <c r="AM474" s="333">
        <f t="shared" si="302"/>
        <v>0</v>
      </c>
      <c r="AN474" s="341">
        <f t="shared" si="303"/>
        <v>0</v>
      </c>
      <c r="AO474" s="341">
        <f t="shared" si="304"/>
        <v>0</v>
      </c>
      <c r="AP474" s="341"/>
      <c r="AQ474" s="341"/>
      <c r="AR474" s="341"/>
      <c r="AS474" s="341">
        <f t="shared" si="305"/>
        <v>0</v>
      </c>
      <c r="AT474" s="341">
        <f t="shared" si="306"/>
        <v>0</v>
      </c>
      <c r="AU474" s="341">
        <f t="shared" si="307"/>
        <v>0</v>
      </c>
    </row>
    <row r="475" spans="1:47" s="333" customFormat="1" ht="12.75" hidden="1" customHeight="1" thickBot="1">
      <c r="A475" s="329"/>
      <c r="B475" s="1354"/>
      <c r="C475" s="1352"/>
      <c r="D475" s="1355"/>
      <c r="E475" s="999"/>
      <c r="F475" s="475"/>
      <c r="G475" s="475"/>
      <c r="H475" s="475"/>
      <c r="I475" s="844" t="s">
        <v>279</v>
      </c>
      <c r="J475" s="1000" t="s">
        <v>354</v>
      </c>
      <c r="K475" s="398">
        <v>30</v>
      </c>
      <c r="L475" s="506" t="s">
        <v>554</v>
      </c>
      <c r="M475" s="507"/>
      <c r="N475" s="1001">
        <f t="shared" si="299"/>
        <v>0</v>
      </c>
      <c r="O475" s="1001">
        <f t="shared" si="299"/>
        <v>0</v>
      </c>
      <c r="P475" s="539">
        <f t="shared" si="299"/>
        <v>0</v>
      </c>
      <c r="Q475" s="1001">
        <f t="shared" si="299"/>
        <v>0</v>
      </c>
      <c r="R475" s="332"/>
      <c r="S475" s="1001" t="e">
        <f t="shared" si="300"/>
        <v>#REF!</v>
      </c>
      <c r="T475" s="620"/>
      <c r="U475" s="620"/>
      <c r="W475" s="394" t="s">
        <v>566</v>
      </c>
      <c r="X475" s="333">
        <f t="shared" si="308"/>
        <v>0</v>
      </c>
      <c r="Y475" s="333">
        <f t="shared" si="309"/>
        <v>0</v>
      </c>
      <c r="AA475" s="395">
        <v>0</v>
      </c>
      <c r="AB475" s="333" t="s">
        <v>354</v>
      </c>
      <c r="AC475" s="333">
        <v>0</v>
      </c>
      <c r="AD475" s="333">
        <v>0</v>
      </c>
      <c r="AG475" s="396">
        <v>0</v>
      </c>
      <c r="AH475" s="396">
        <v>0</v>
      </c>
      <c r="AI475" s="333">
        <f t="shared" si="301"/>
        <v>0</v>
      </c>
      <c r="AJ475" s="333">
        <f t="shared" si="310"/>
        <v>0</v>
      </c>
      <c r="AK475" s="333">
        <f t="shared" si="311"/>
        <v>0</v>
      </c>
      <c r="AM475" s="333">
        <f t="shared" si="302"/>
        <v>0</v>
      </c>
      <c r="AN475" s="341">
        <f t="shared" si="303"/>
        <v>0</v>
      </c>
      <c r="AO475" s="341">
        <f t="shared" si="304"/>
        <v>0</v>
      </c>
      <c r="AP475" s="341"/>
      <c r="AQ475" s="341"/>
      <c r="AR475" s="341"/>
      <c r="AS475" s="341">
        <f t="shared" si="305"/>
        <v>0</v>
      </c>
      <c r="AT475" s="341">
        <f t="shared" si="306"/>
        <v>0</v>
      </c>
      <c r="AU475" s="341">
        <f t="shared" si="307"/>
        <v>0</v>
      </c>
    </row>
    <row r="476" spans="1:47" s="333" customFormat="1" ht="12.75" hidden="1" customHeight="1" thickBot="1">
      <c r="A476" s="329"/>
      <c r="B476" s="1354"/>
      <c r="C476" s="1352"/>
      <c r="D476" s="1355"/>
      <c r="E476" s="999"/>
      <c r="F476" s="475"/>
      <c r="G476" s="475"/>
      <c r="H476" s="475"/>
      <c r="I476" s="844" t="s">
        <v>279</v>
      </c>
      <c r="J476" s="1000" t="s">
        <v>354</v>
      </c>
      <c r="K476" s="398">
        <v>30</v>
      </c>
      <c r="L476" s="506" t="s">
        <v>554</v>
      </c>
      <c r="M476" s="507"/>
      <c r="N476" s="1001">
        <f t="shared" si="299"/>
        <v>0</v>
      </c>
      <c r="O476" s="1001">
        <f t="shared" si="299"/>
        <v>0</v>
      </c>
      <c r="P476" s="539">
        <f t="shared" si="299"/>
        <v>0</v>
      </c>
      <c r="Q476" s="1001">
        <f t="shared" si="299"/>
        <v>0</v>
      </c>
      <c r="R476" s="332"/>
      <c r="S476" s="1001" t="e">
        <f t="shared" si="300"/>
        <v>#REF!</v>
      </c>
      <c r="T476" s="620"/>
      <c r="U476" s="620"/>
      <c r="W476" s="394" t="s">
        <v>566</v>
      </c>
      <c r="X476" s="333">
        <f t="shared" si="308"/>
        <v>0</v>
      </c>
      <c r="Y476" s="333">
        <f t="shared" si="309"/>
        <v>0</v>
      </c>
      <c r="AA476" s="395">
        <v>0</v>
      </c>
      <c r="AB476" s="333" t="s">
        <v>354</v>
      </c>
      <c r="AC476" s="333">
        <v>0</v>
      </c>
      <c r="AD476" s="333">
        <v>0</v>
      </c>
      <c r="AG476" s="396">
        <v>0</v>
      </c>
      <c r="AH476" s="396">
        <v>0</v>
      </c>
      <c r="AI476" s="333">
        <f t="shared" si="301"/>
        <v>0</v>
      </c>
      <c r="AJ476" s="333">
        <f t="shared" si="310"/>
        <v>0</v>
      </c>
      <c r="AK476" s="333">
        <f t="shared" si="311"/>
        <v>0</v>
      </c>
      <c r="AM476" s="333">
        <f t="shared" si="302"/>
        <v>0</v>
      </c>
      <c r="AN476" s="341">
        <f t="shared" si="303"/>
        <v>0</v>
      </c>
      <c r="AO476" s="341">
        <f t="shared" si="304"/>
        <v>0</v>
      </c>
      <c r="AP476" s="341"/>
      <c r="AQ476" s="341"/>
      <c r="AR476" s="341"/>
      <c r="AS476" s="341">
        <f t="shared" si="305"/>
        <v>0</v>
      </c>
      <c r="AT476" s="341">
        <f t="shared" si="306"/>
        <v>0</v>
      </c>
      <c r="AU476" s="341">
        <f t="shared" si="307"/>
        <v>0</v>
      </c>
    </row>
    <row r="477" spans="1:47" s="333" customFormat="1" ht="12.75" hidden="1" customHeight="1" thickBot="1">
      <c r="A477" s="329"/>
      <c r="B477" s="1354"/>
      <c r="C477" s="1352"/>
      <c r="D477" s="1355"/>
      <c r="E477" s="999"/>
      <c r="F477" s="475"/>
      <c r="G477" s="475"/>
      <c r="H477" s="475"/>
      <c r="I477" s="844" t="s">
        <v>279</v>
      </c>
      <c r="J477" s="1000" t="s">
        <v>354</v>
      </c>
      <c r="K477" s="398">
        <v>30</v>
      </c>
      <c r="L477" s="506" t="s">
        <v>554</v>
      </c>
      <c r="M477" s="507"/>
      <c r="N477" s="1001">
        <f t="shared" si="299"/>
        <v>0</v>
      </c>
      <c r="O477" s="1001">
        <f t="shared" si="299"/>
        <v>0</v>
      </c>
      <c r="P477" s="539">
        <f t="shared" si="299"/>
        <v>0</v>
      </c>
      <c r="Q477" s="1001">
        <f t="shared" si="299"/>
        <v>0</v>
      </c>
      <c r="R477" s="332"/>
      <c r="S477" s="1001" t="e">
        <f t="shared" si="300"/>
        <v>#REF!</v>
      </c>
      <c r="T477" s="620"/>
      <c r="U477" s="620"/>
      <c r="W477" s="394" t="s">
        <v>566</v>
      </c>
      <c r="X477" s="333">
        <f t="shared" si="308"/>
        <v>0</v>
      </c>
      <c r="Y477" s="333">
        <f t="shared" si="309"/>
        <v>0</v>
      </c>
      <c r="AA477" s="395">
        <v>0</v>
      </c>
      <c r="AB477" s="333" t="s">
        <v>354</v>
      </c>
      <c r="AC477" s="333">
        <v>0</v>
      </c>
      <c r="AD477" s="333">
        <v>0</v>
      </c>
      <c r="AG477" s="396">
        <v>0</v>
      </c>
      <c r="AH477" s="396">
        <v>0</v>
      </c>
      <c r="AI477" s="333">
        <f t="shared" si="301"/>
        <v>0</v>
      </c>
      <c r="AJ477" s="333">
        <f t="shared" si="310"/>
        <v>0</v>
      </c>
      <c r="AK477" s="333">
        <f t="shared" si="311"/>
        <v>0</v>
      </c>
      <c r="AM477" s="333">
        <f t="shared" si="302"/>
        <v>0</v>
      </c>
      <c r="AN477" s="341">
        <f t="shared" si="303"/>
        <v>0</v>
      </c>
      <c r="AO477" s="341">
        <f t="shared" si="304"/>
        <v>0</v>
      </c>
      <c r="AP477" s="341"/>
      <c r="AQ477" s="341"/>
      <c r="AR477" s="341"/>
      <c r="AS477" s="341">
        <f t="shared" si="305"/>
        <v>0</v>
      </c>
      <c r="AT477" s="341">
        <f t="shared" si="306"/>
        <v>0</v>
      </c>
      <c r="AU477" s="341">
        <f t="shared" si="307"/>
        <v>0</v>
      </c>
    </row>
    <row r="478" spans="1:47" s="333" customFormat="1" ht="12.75" hidden="1" customHeight="1" thickBot="1">
      <c r="A478" s="329"/>
      <c r="B478" s="1351"/>
      <c r="C478" s="1352"/>
      <c r="D478" s="1353"/>
      <c r="E478" s="999"/>
      <c r="F478" s="475"/>
      <c r="G478" s="475"/>
      <c r="H478" s="475"/>
      <c r="I478" s="844" t="s">
        <v>279</v>
      </c>
      <c r="J478" s="1000" t="s">
        <v>354</v>
      </c>
      <c r="K478" s="398">
        <v>30</v>
      </c>
      <c r="L478" s="506" t="s">
        <v>554</v>
      </c>
      <c r="M478" s="507"/>
      <c r="N478" s="1001">
        <f t="shared" si="299"/>
        <v>0</v>
      </c>
      <c r="O478" s="1001">
        <f t="shared" si="299"/>
        <v>0</v>
      </c>
      <c r="P478" s="539">
        <f t="shared" si="299"/>
        <v>0</v>
      </c>
      <c r="Q478" s="1001">
        <f t="shared" si="299"/>
        <v>0</v>
      </c>
      <c r="R478" s="332"/>
      <c r="S478" s="1001" t="e">
        <f t="shared" si="300"/>
        <v>#REF!</v>
      </c>
      <c r="T478" s="620"/>
      <c r="U478" s="620"/>
      <c r="W478" s="394" t="s">
        <v>566</v>
      </c>
      <c r="X478" s="333">
        <f t="shared" si="308"/>
        <v>0</v>
      </c>
      <c r="Y478" s="333">
        <f t="shared" si="309"/>
        <v>0</v>
      </c>
      <c r="AA478" s="395">
        <v>0</v>
      </c>
      <c r="AB478" s="333" t="s">
        <v>354</v>
      </c>
      <c r="AC478" s="333">
        <v>0</v>
      </c>
      <c r="AD478" s="333">
        <v>0</v>
      </c>
      <c r="AG478" s="396">
        <v>0</v>
      </c>
      <c r="AH478" s="396">
        <v>0</v>
      </c>
      <c r="AI478" s="333">
        <f t="shared" si="301"/>
        <v>0</v>
      </c>
      <c r="AJ478" s="333">
        <f t="shared" si="310"/>
        <v>0</v>
      </c>
      <c r="AK478" s="333">
        <f t="shared" si="311"/>
        <v>0</v>
      </c>
      <c r="AM478" s="333">
        <f t="shared" si="302"/>
        <v>0</v>
      </c>
      <c r="AN478" s="341">
        <f t="shared" si="303"/>
        <v>0</v>
      </c>
      <c r="AO478" s="341">
        <f t="shared" si="304"/>
        <v>0</v>
      </c>
      <c r="AP478" s="341"/>
      <c r="AQ478" s="341"/>
      <c r="AR478" s="341"/>
      <c r="AS478" s="341">
        <f t="shared" si="305"/>
        <v>0</v>
      </c>
      <c r="AT478" s="341">
        <f t="shared" si="306"/>
        <v>0</v>
      </c>
      <c r="AU478" s="341">
        <f t="shared" si="307"/>
        <v>0</v>
      </c>
    </row>
    <row r="479" spans="1:47" s="333" customFormat="1" ht="12.75" hidden="1" customHeight="1" thickBot="1">
      <c r="A479" s="329"/>
      <c r="B479" s="1351"/>
      <c r="C479" s="1352"/>
      <c r="D479" s="1353"/>
      <c r="E479" s="999"/>
      <c r="F479" s="475"/>
      <c r="G479" s="475"/>
      <c r="H479" s="475"/>
      <c r="I479" s="844" t="s">
        <v>279</v>
      </c>
      <c r="J479" s="1000" t="s">
        <v>354</v>
      </c>
      <c r="K479" s="398">
        <v>30</v>
      </c>
      <c r="L479" s="506" t="s">
        <v>554</v>
      </c>
      <c r="M479" s="507"/>
      <c r="N479" s="1001">
        <f t="shared" si="299"/>
        <v>0</v>
      </c>
      <c r="O479" s="1001">
        <f t="shared" si="299"/>
        <v>0</v>
      </c>
      <c r="P479" s="539">
        <f t="shared" si="299"/>
        <v>0</v>
      </c>
      <c r="Q479" s="1001">
        <f t="shared" si="299"/>
        <v>0</v>
      </c>
      <c r="R479" s="332"/>
      <c r="S479" s="1001" t="e">
        <f t="shared" si="300"/>
        <v>#REF!</v>
      </c>
      <c r="T479" s="620"/>
      <c r="U479" s="620"/>
      <c r="W479" s="394" t="s">
        <v>566</v>
      </c>
      <c r="X479" s="333">
        <f t="shared" si="308"/>
        <v>0</v>
      </c>
      <c r="Y479" s="333">
        <f t="shared" si="309"/>
        <v>0</v>
      </c>
      <c r="AA479" s="395">
        <v>0</v>
      </c>
      <c r="AB479" s="333" t="s">
        <v>354</v>
      </c>
      <c r="AC479" s="333">
        <v>0</v>
      </c>
      <c r="AD479" s="333">
        <v>0</v>
      </c>
      <c r="AG479" s="396">
        <v>0</v>
      </c>
      <c r="AH479" s="396">
        <v>0</v>
      </c>
      <c r="AI479" s="333">
        <f t="shared" si="301"/>
        <v>0</v>
      </c>
      <c r="AJ479" s="333">
        <f t="shared" si="310"/>
        <v>0</v>
      </c>
      <c r="AK479" s="333">
        <f t="shared" si="311"/>
        <v>0</v>
      </c>
      <c r="AM479" s="333">
        <f t="shared" si="302"/>
        <v>0</v>
      </c>
      <c r="AN479" s="341">
        <f t="shared" si="303"/>
        <v>0</v>
      </c>
      <c r="AO479" s="341">
        <f t="shared" si="304"/>
        <v>0</v>
      </c>
      <c r="AP479" s="341"/>
      <c r="AQ479" s="341"/>
      <c r="AR479" s="341"/>
      <c r="AS479" s="341">
        <f t="shared" si="305"/>
        <v>0</v>
      </c>
      <c r="AT479" s="341">
        <f t="shared" si="306"/>
        <v>0</v>
      </c>
      <c r="AU479" s="341">
        <f t="shared" si="307"/>
        <v>0</v>
      </c>
    </row>
    <row r="480" spans="1:47" customFormat="1" ht="12.75" hidden="1" customHeight="1" thickBot="1">
      <c r="A480" s="329"/>
      <c r="B480" s="1351"/>
      <c r="C480" s="1352"/>
      <c r="D480" s="1353"/>
      <c r="E480" s="999"/>
      <c r="F480" s="475"/>
      <c r="G480" s="475"/>
      <c r="H480" s="475"/>
      <c r="I480" s="844" t="s">
        <v>279</v>
      </c>
      <c r="J480" s="1000" t="s">
        <v>354</v>
      </c>
      <c r="K480" s="398">
        <v>30</v>
      </c>
      <c r="L480" s="506" t="s">
        <v>554</v>
      </c>
      <c r="M480" s="507"/>
      <c r="N480" s="1001">
        <f t="shared" si="299"/>
        <v>0</v>
      </c>
      <c r="O480" s="1001">
        <f t="shared" si="299"/>
        <v>0</v>
      </c>
      <c r="P480" s="539">
        <f t="shared" si="299"/>
        <v>0</v>
      </c>
      <c r="Q480" s="1001">
        <f t="shared" si="299"/>
        <v>0</v>
      </c>
      <c r="R480" s="332"/>
      <c r="S480" s="1001" t="e">
        <f t="shared" si="300"/>
        <v>#REF!</v>
      </c>
      <c r="T480" s="620"/>
      <c r="U480" s="620"/>
      <c r="V480" s="333"/>
      <c r="W480" s="394" t="s">
        <v>566</v>
      </c>
      <c r="X480" s="333">
        <f t="shared" si="308"/>
        <v>0</v>
      </c>
      <c r="Y480" s="333">
        <f t="shared" si="309"/>
        <v>0</v>
      </c>
      <c r="Z480" s="333"/>
      <c r="AA480" s="395">
        <v>0</v>
      </c>
      <c r="AB480" s="333" t="s">
        <v>354</v>
      </c>
      <c r="AC480" s="333">
        <v>0</v>
      </c>
      <c r="AD480" s="333">
        <v>0</v>
      </c>
      <c r="AE480" s="333"/>
      <c r="AF480" s="333"/>
      <c r="AG480" s="396">
        <v>0</v>
      </c>
      <c r="AH480" s="396">
        <v>0</v>
      </c>
      <c r="AI480" s="333">
        <f t="shared" si="301"/>
        <v>0</v>
      </c>
      <c r="AJ480" s="333">
        <f t="shared" si="310"/>
        <v>0</v>
      </c>
      <c r="AK480" s="333">
        <f t="shared" si="311"/>
        <v>0</v>
      </c>
      <c r="AL480" s="333"/>
      <c r="AM480" s="333">
        <f t="shared" si="302"/>
        <v>0</v>
      </c>
      <c r="AN480" s="341">
        <f t="shared" si="303"/>
        <v>0</v>
      </c>
      <c r="AO480" s="341">
        <f t="shared" si="304"/>
        <v>0</v>
      </c>
      <c r="AP480" s="341"/>
      <c r="AQ480" s="341"/>
      <c r="AR480" s="341"/>
      <c r="AS480" s="341">
        <f t="shared" si="305"/>
        <v>0</v>
      </c>
      <c r="AT480" s="341">
        <f t="shared" si="306"/>
        <v>0</v>
      </c>
      <c r="AU480" s="341">
        <f t="shared" si="307"/>
        <v>0</v>
      </c>
    </row>
    <row r="481" spans="1:47" customFormat="1" ht="12.75" hidden="1" customHeight="1" thickBot="1">
      <c r="A481" s="329"/>
      <c r="B481" s="1351"/>
      <c r="C481" s="1352"/>
      <c r="D481" s="1353"/>
      <c r="E481" s="999"/>
      <c r="F481" s="475"/>
      <c r="G481" s="475"/>
      <c r="H481" s="475"/>
      <c r="I481" s="844" t="s">
        <v>279</v>
      </c>
      <c r="J481" s="1000" t="s">
        <v>354</v>
      </c>
      <c r="K481" s="398">
        <v>30</v>
      </c>
      <c r="L481" s="506" t="s">
        <v>554</v>
      </c>
      <c r="M481" s="507"/>
      <c r="N481" s="1001">
        <f t="shared" si="299"/>
        <v>0</v>
      </c>
      <c r="O481" s="1001">
        <f t="shared" si="299"/>
        <v>0</v>
      </c>
      <c r="P481" s="539">
        <f t="shared" si="299"/>
        <v>0</v>
      </c>
      <c r="Q481" s="1001">
        <f t="shared" si="299"/>
        <v>0</v>
      </c>
      <c r="R481" s="332"/>
      <c r="S481" s="1001" t="e">
        <f t="shared" si="300"/>
        <v>#REF!</v>
      </c>
      <c r="T481" s="620"/>
      <c r="U481" s="620"/>
      <c r="V481" s="333"/>
      <c r="W481" s="394" t="s">
        <v>566</v>
      </c>
      <c r="X481" s="333">
        <f t="shared" si="308"/>
        <v>0</v>
      </c>
      <c r="Y481" s="333">
        <f t="shared" si="309"/>
        <v>0</v>
      </c>
      <c r="Z481" s="333"/>
      <c r="AA481" s="395">
        <v>0</v>
      </c>
      <c r="AB481" s="333" t="s">
        <v>354</v>
      </c>
      <c r="AC481" s="333">
        <v>0</v>
      </c>
      <c r="AD481" s="333">
        <v>0</v>
      </c>
      <c r="AE481" s="333"/>
      <c r="AF481" s="333"/>
      <c r="AG481" s="396">
        <v>0</v>
      </c>
      <c r="AH481" s="396">
        <v>0</v>
      </c>
      <c r="AI481" s="333">
        <f t="shared" si="301"/>
        <v>0</v>
      </c>
      <c r="AJ481" s="333">
        <f t="shared" si="310"/>
        <v>0</v>
      </c>
      <c r="AK481" s="333">
        <f t="shared" si="311"/>
        <v>0</v>
      </c>
      <c r="AL481" s="333"/>
      <c r="AM481" s="333">
        <f t="shared" si="302"/>
        <v>0</v>
      </c>
      <c r="AN481" s="341">
        <f t="shared" si="303"/>
        <v>0</v>
      </c>
      <c r="AO481" s="341">
        <f t="shared" si="304"/>
        <v>0</v>
      </c>
      <c r="AP481" s="341"/>
      <c r="AQ481" s="341"/>
      <c r="AR481" s="341"/>
      <c r="AS481" s="341">
        <f t="shared" si="305"/>
        <v>0</v>
      </c>
      <c r="AT481" s="341">
        <f t="shared" si="306"/>
        <v>0</v>
      </c>
      <c r="AU481" s="341">
        <f t="shared" si="307"/>
        <v>0</v>
      </c>
    </row>
    <row r="482" spans="1:47" customFormat="1" ht="12.75" hidden="1" customHeight="1" thickBot="1">
      <c r="A482" s="329"/>
      <c r="B482" s="1351"/>
      <c r="C482" s="1352"/>
      <c r="D482" s="1353"/>
      <c r="E482" s="999"/>
      <c r="F482" s="475"/>
      <c r="G482" s="475"/>
      <c r="H482" s="475"/>
      <c r="I482" s="844" t="s">
        <v>279</v>
      </c>
      <c r="J482" s="1000" t="s">
        <v>354</v>
      </c>
      <c r="K482" s="398">
        <v>30</v>
      </c>
      <c r="L482" s="506" t="s">
        <v>554</v>
      </c>
      <c r="M482" s="507"/>
      <c r="N482" s="1001">
        <f t="shared" si="299"/>
        <v>0</v>
      </c>
      <c r="O482" s="1001">
        <f t="shared" si="299"/>
        <v>0</v>
      </c>
      <c r="P482" s="539">
        <f t="shared" si="299"/>
        <v>0</v>
      </c>
      <c r="Q482" s="1001">
        <f t="shared" si="299"/>
        <v>0</v>
      </c>
      <c r="R482" s="332"/>
      <c r="S482" s="1001" t="e">
        <f t="shared" si="300"/>
        <v>#REF!</v>
      </c>
      <c r="T482" s="620"/>
      <c r="U482" s="620"/>
      <c r="V482" s="333"/>
      <c r="W482" s="394" t="s">
        <v>566</v>
      </c>
      <c r="X482" s="333">
        <f t="shared" si="308"/>
        <v>0</v>
      </c>
      <c r="Y482" s="333">
        <f t="shared" si="309"/>
        <v>0</v>
      </c>
      <c r="Z482" s="333"/>
      <c r="AA482" s="395">
        <v>0</v>
      </c>
      <c r="AB482" s="333" t="s">
        <v>354</v>
      </c>
      <c r="AC482" s="333">
        <v>0</v>
      </c>
      <c r="AD482" s="333">
        <v>0</v>
      </c>
      <c r="AE482" s="333"/>
      <c r="AF482" s="333"/>
      <c r="AG482" s="396">
        <v>0</v>
      </c>
      <c r="AH482" s="396">
        <v>0</v>
      </c>
      <c r="AI482" s="333">
        <f t="shared" si="301"/>
        <v>0</v>
      </c>
      <c r="AJ482" s="333">
        <f t="shared" si="310"/>
        <v>0</v>
      </c>
      <c r="AK482" s="333">
        <f t="shared" si="311"/>
        <v>0</v>
      </c>
      <c r="AL482" s="333"/>
      <c r="AM482" s="333">
        <f t="shared" si="302"/>
        <v>0</v>
      </c>
      <c r="AN482" s="341">
        <f t="shared" si="303"/>
        <v>0</v>
      </c>
      <c r="AO482" s="341">
        <f t="shared" si="304"/>
        <v>0</v>
      </c>
      <c r="AP482" s="341"/>
      <c r="AQ482" s="341"/>
      <c r="AR482" s="341"/>
      <c r="AS482" s="341">
        <f t="shared" si="305"/>
        <v>0</v>
      </c>
      <c r="AT482" s="341">
        <f t="shared" si="306"/>
        <v>0</v>
      </c>
      <c r="AU482" s="341">
        <f t="shared" si="307"/>
        <v>0</v>
      </c>
    </row>
    <row r="483" spans="1:47" customFormat="1" ht="12.75" hidden="1" customHeight="1" thickBot="1">
      <c r="A483" s="329"/>
      <c r="B483" s="1351"/>
      <c r="C483" s="1352"/>
      <c r="D483" s="1353"/>
      <c r="E483" s="999"/>
      <c r="F483" s="475"/>
      <c r="G483" s="475"/>
      <c r="H483" s="475"/>
      <c r="I483" s="844" t="s">
        <v>279</v>
      </c>
      <c r="J483" s="1000" t="s">
        <v>354</v>
      </c>
      <c r="K483" s="398">
        <v>30</v>
      </c>
      <c r="L483" s="506" t="s">
        <v>554</v>
      </c>
      <c r="M483" s="507"/>
      <c r="N483" s="1001">
        <f t="shared" si="299"/>
        <v>0</v>
      </c>
      <c r="O483" s="1001">
        <f t="shared" si="299"/>
        <v>0</v>
      </c>
      <c r="P483" s="539">
        <f t="shared" si="299"/>
        <v>0</v>
      </c>
      <c r="Q483" s="1001">
        <f t="shared" si="299"/>
        <v>0</v>
      </c>
      <c r="R483" s="332"/>
      <c r="S483" s="1001" t="e">
        <f t="shared" si="300"/>
        <v>#REF!</v>
      </c>
      <c r="T483" s="620"/>
      <c r="U483" s="620"/>
      <c r="V483" s="333"/>
      <c r="W483" s="394" t="s">
        <v>566</v>
      </c>
      <c r="X483" s="333">
        <f t="shared" si="308"/>
        <v>0</v>
      </c>
      <c r="Y483" s="333">
        <f t="shared" si="309"/>
        <v>0</v>
      </c>
      <c r="Z483" s="333"/>
      <c r="AA483" s="395">
        <v>0</v>
      </c>
      <c r="AB483" s="333" t="s">
        <v>354</v>
      </c>
      <c r="AC483" s="333">
        <v>0</v>
      </c>
      <c r="AD483" s="333">
        <v>0</v>
      </c>
      <c r="AE483" s="333"/>
      <c r="AF483" s="333"/>
      <c r="AG483" s="396">
        <v>0</v>
      </c>
      <c r="AH483" s="396">
        <v>0</v>
      </c>
      <c r="AI483" s="333">
        <f t="shared" si="301"/>
        <v>0</v>
      </c>
      <c r="AJ483" s="333">
        <f t="shared" si="310"/>
        <v>0</v>
      </c>
      <c r="AK483" s="333">
        <f t="shared" si="311"/>
        <v>0</v>
      </c>
      <c r="AL483" s="333"/>
      <c r="AM483" s="333">
        <f t="shared" si="302"/>
        <v>0</v>
      </c>
      <c r="AN483" s="341">
        <f t="shared" si="303"/>
        <v>0</v>
      </c>
      <c r="AO483" s="341">
        <f t="shared" si="304"/>
        <v>0</v>
      </c>
      <c r="AP483" s="341"/>
      <c r="AQ483" s="341"/>
      <c r="AR483" s="341"/>
      <c r="AS483" s="341">
        <f t="shared" si="305"/>
        <v>0</v>
      </c>
      <c r="AT483" s="341">
        <f t="shared" si="306"/>
        <v>0</v>
      </c>
      <c r="AU483" s="341">
        <f t="shared" si="307"/>
        <v>0</v>
      </c>
    </row>
    <row r="484" spans="1:47" customFormat="1" ht="12.75" hidden="1" customHeight="1" thickBot="1">
      <c r="A484" s="329"/>
      <c r="B484" s="1351"/>
      <c r="C484" s="1352"/>
      <c r="D484" s="1353"/>
      <c r="E484" s="999"/>
      <c r="F484" s="475"/>
      <c r="G484" s="475"/>
      <c r="H484" s="475"/>
      <c r="I484" s="844" t="s">
        <v>279</v>
      </c>
      <c r="J484" s="1000" t="s">
        <v>354</v>
      </c>
      <c r="K484" s="398">
        <v>30</v>
      </c>
      <c r="L484" s="506" t="s">
        <v>554</v>
      </c>
      <c r="M484" s="507"/>
      <c r="N484" s="1001">
        <f t="shared" si="299"/>
        <v>0</v>
      </c>
      <c r="O484" s="1001">
        <f t="shared" si="299"/>
        <v>0</v>
      </c>
      <c r="P484" s="539">
        <f t="shared" si="299"/>
        <v>0</v>
      </c>
      <c r="Q484" s="1001">
        <f t="shared" si="299"/>
        <v>0</v>
      </c>
      <c r="R484" s="332"/>
      <c r="S484" s="1001" t="e">
        <f t="shared" si="300"/>
        <v>#REF!</v>
      </c>
      <c r="T484" s="620"/>
      <c r="U484" s="620"/>
      <c r="V484" s="333"/>
      <c r="W484" s="394" t="s">
        <v>566</v>
      </c>
      <c r="X484" s="333">
        <f t="shared" si="308"/>
        <v>0</v>
      </c>
      <c r="Y484" s="333">
        <f t="shared" si="309"/>
        <v>0</v>
      </c>
      <c r="Z484" s="333"/>
      <c r="AA484" s="395">
        <v>0</v>
      </c>
      <c r="AB484" s="333" t="s">
        <v>354</v>
      </c>
      <c r="AC484" s="333">
        <v>0</v>
      </c>
      <c r="AD484" s="333">
        <v>0</v>
      </c>
      <c r="AE484" s="333"/>
      <c r="AF484" s="333"/>
      <c r="AG484" s="396">
        <v>0</v>
      </c>
      <c r="AH484" s="396">
        <v>0</v>
      </c>
      <c r="AI484" s="333">
        <f t="shared" si="301"/>
        <v>0</v>
      </c>
      <c r="AJ484" s="333">
        <f t="shared" si="310"/>
        <v>0</v>
      </c>
      <c r="AK484" s="333">
        <f t="shared" si="311"/>
        <v>0</v>
      </c>
      <c r="AL484" s="333"/>
      <c r="AM484" s="333">
        <f t="shared" si="302"/>
        <v>0</v>
      </c>
      <c r="AN484" s="341">
        <f t="shared" si="303"/>
        <v>0</v>
      </c>
      <c r="AO484" s="341">
        <f t="shared" si="304"/>
        <v>0</v>
      </c>
      <c r="AP484" s="341"/>
      <c r="AQ484" s="341"/>
      <c r="AR484" s="341"/>
      <c r="AS484" s="341">
        <f t="shared" si="305"/>
        <v>0</v>
      </c>
      <c r="AT484" s="341">
        <f t="shared" si="306"/>
        <v>0</v>
      </c>
      <c r="AU484" s="341">
        <f t="shared" si="307"/>
        <v>0</v>
      </c>
    </row>
    <row r="485" spans="1:47" customFormat="1" ht="12.75" hidden="1" customHeight="1" thickBot="1">
      <c r="A485" s="329"/>
      <c r="B485" s="1351"/>
      <c r="C485" s="1352"/>
      <c r="D485" s="1353"/>
      <c r="E485" s="999"/>
      <c r="F485" s="475"/>
      <c r="G485" s="475"/>
      <c r="H485" s="475"/>
      <c r="I485" s="844" t="s">
        <v>279</v>
      </c>
      <c r="J485" s="1000" t="s">
        <v>354</v>
      </c>
      <c r="K485" s="398">
        <v>30</v>
      </c>
      <c r="L485" s="506" t="s">
        <v>554</v>
      </c>
      <c r="M485" s="507"/>
      <c r="N485" s="1001">
        <f t="shared" si="299"/>
        <v>0</v>
      </c>
      <c r="O485" s="1001">
        <f t="shared" si="299"/>
        <v>0</v>
      </c>
      <c r="P485" s="539">
        <f t="shared" si="299"/>
        <v>0</v>
      </c>
      <c r="Q485" s="1001">
        <f t="shared" si="299"/>
        <v>0</v>
      </c>
      <c r="R485" s="332"/>
      <c r="S485" s="1001" t="e">
        <f t="shared" si="300"/>
        <v>#REF!</v>
      </c>
      <c r="T485" s="620"/>
      <c r="U485" s="620"/>
      <c r="V485" s="333"/>
      <c r="W485" s="394" t="s">
        <v>566</v>
      </c>
      <c r="X485" s="333">
        <f t="shared" si="308"/>
        <v>0</v>
      </c>
      <c r="Y485" s="333">
        <f t="shared" si="309"/>
        <v>0</v>
      </c>
      <c r="Z485" s="333"/>
      <c r="AA485" s="395">
        <v>0</v>
      </c>
      <c r="AB485" s="333" t="s">
        <v>354</v>
      </c>
      <c r="AC485" s="333">
        <v>0</v>
      </c>
      <c r="AD485" s="333">
        <v>0</v>
      </c>
      <c r="AE485" s="333"/>
      <c r="AF485" s="333"/>
      <c r="AG485" s="396">
        <v>0</v>
      </c>
      <c r="AH485" s="396">
        <v>0</v>
      </c>
      <c r="AI485" s="333">
        <f t="shared" si="301"/>
        <v>0</v>
      </c>
      <c r="AJ485" s="333">
        <f t="shared" si="310"/>
        <v>0</v>
      </c>
      <c r="AK485" s="333">
        <f t="shared" si="311"/>
        <v>0</v>
      </c>
      <c r="AL485" s="333"/>
      <c r="AM485" s="333">
        <f t="shared" si="302"/>
        <v>0</v>
      </c>
      <c r="AN485" s="341">
        <f t="shared" si="303"/>
        <v>0</v>
      </c>
      <c r="AO485" s="341">
        <f t="shared" si="304"/>
        <v>0</v>
      </c>
      <c r="AP485" s="341"/>
      <c r="AQ485" s="341"/>
      <c r="AR485" s="341"/>
      <c r="AS485" s="341">
        <f t="shared" si="305"/>
        <v>0</v>
      </c>
      <c r="AT485" s="341">
        <f t="shared" si="306"/>
        <v>0</v>
      </c>
      <c r="AU485" s="341">
        <f t="shared" si="307"/>
        <v>0</v>
      </c>
    </row>
    <row r="486" spans="1:47" customFormat="1" ht="12.75" hidden="1" customHeight="1" thickBot="1">
      <c r="A486" s="329"/>
      <c r="B486" s="1351"/>
      <c r="C486" s="1352"/>
      <c r="D486" s="1353"/>
      <c r="E486" s="999"/>
      <c r="F486" s="475"/>
      <c r="G486" s="475"/>
      <c r="H486" s="475"/>
      <c r="I486" s="844" t="s">
        <v>279</v>
      </c>
      <c r="J486" s="1000" t="s">
        <v>354</v>
      </c>
      <c r="K486" s="398">
        <v>30</v>
      </c>
      <c r="L486" s="506" t="s">
        <v>554</v>
      </c>
      <c r="M486" s="507"/>
      <c r="N486" s="1001">
        <f t="shared" si="299"/>
        <v>0</v>
      </c>
      <c r="O486" s="1001">
        <f t="shared" si="299"/>
        <v>0</v>
      </c>
      <c r="P486" s="539">
        <f t="shared" si="299"/>
        <v>0</v>
      </c>
      <c r="Q486" s="1001">
        <f t="shared" si="299"/>
        <v>0</v>
      </c>
      <c r="R486" s="332"/>
      <c r="S486" s="1001" t="e">
        <f t="shared" si="300"/>
        <v>#REF!</v>
      </c>
      <c r="T486" s="620"/>
      <c r="U486" s="620"/>
      <c r="V486" s="333"/>
      <c r="W486" s="394" t="s">
        <v>566</v>
      </c>
      <c r="X486" s="333">
        <f t="shared" si="308"/>
        <v>0</v>
      </c>
      <c r="Y486" s="333">
        <f t="shared" si="309"/>
        <v>0</v>
      </c>
      <c r="Z486" s="333"/>
      <c r="AA486" s="395">
        <v>0</v>
      </c>
      <c r="AB486" s="333" t="s">
        <v>354</v>
      </c>
      <c r="AC486" s="333">
        <v>0</v>
      </c>
      <c r="AD486" s="333">
        <v>0</v>
      </c>
      <c r="AE486" s="333"/>
      <c r="AF486" s="333"/>
      <c r="AG486" s="396">
        <v>0</v>
      </c>
      <c r="AH486" s="396">
        <v>0</v>
      </c>
      <c r="AI486" s="333">
        <f t="shared" si="301"/>
        <v>0</v>
      </c>
      <c r="AJ486" s="333">
        <f t="shared" si="310"/>
        <v>0</v>
      </c>
      <c r="AK486" s="333">
        <f t="shared" si="311"/>
        <v>0</v>
      </c>
      <c r="AL486" s="333"/>
      <c r="AM486" s="333">
        <f t="shared" si="302"/>
        <v>0</v>
      </c>
      <c r="AN486" s="341">
        <f t="shared" si="303"/>
        <v>0</v>
      </c>
      <c r="AO486" s="341">
        <f t="shared" si="304"/>
        <v>0</v>
      </c>
      <c r="AP486" s="341"/>
      <c r="AQ486" s="341"/>
      <c r="AR486" s="341"/>
      <c r="AS486" s="341">
        <f t="shared" si="305"/>
        <v>0</v>
      </c>
      <c r="AT486" s="341">
        <f t="shared" si="306"/>
        <v>0</v>
      </c>
      <c r="AU486" s="341">
        <f t="shared" si="307"/>
        <v>0</v>
      </c>
    </row>
    <row r="487" spans="1:47" customFormat="1" ht="12.75" hidden="1" customHeight="1" thickBot="1">
      <c r="A487" s="329"/>
      <c r="B487" s="1351"/>
      <c r="C487" s="1352"/>
      <c r="D487" s="1353"/>
      <c r="E487" s="999"/>
      <c r="F487" s="475"/>
      <c r="G487" s="475"/>
      <c r="H487" s="475"/>
      <c r="I487" s="844" t="s">
        <v>279</v>
      </c>
      <c r="J487" s="1000" t="s">
        <v>354</v>
      </c>
      <c r="K487" s="398">
        <v>30</v>
      </c>
      <c r="L487" s="506" t="s">
        <v>554</v>
      </c>
      <c r="M487" s="507"/>
      <c r="N487" s="1001">
        <f t="shared" si="299"/>
        <v>0</v>
      </c>
      <c r="O487" s="1001">
        <f t="shared" si="299"/>
        <v>0</v>
      </c>
      <c r="P487" s="539">
        <f t="shared" si="299"/>
        <v>0</v>
      </c>
      <c r="Q487" s="1001">
        <f t="shared" si="299"/>
        <v>0</v>
      </c>
      <c r="R487" s="332"/>
      <c r="S487" s="1001" t="e">
        <f t="shared" si="300"/>
        <v>#REF!</v>
      </c>
      <c r="T487" s="620"/>
      <c r="U487" s="620"/>
      <c r="V487" s="333"/>
      <c r="W487" s="394" t="s">
        <v>566</v>
      </c>
      <c r="X487" s="333">
        <f t="shared" si="308"/>
        <v>0</v>
      </c>
      <c r="Y487" s="333">
        <f t="shared" si="309"/>
        <v>0</v>
      </c>
      <c r="Z487" s="333"/>
      <c r="AA487" s="395">
        <v>0</v>
      </c>
      <c r="AB487" s="333" t="s">
        <v>354</v>
      </c>
      <c r="AC487" s="333">
        <v>0</v>
      </c>
      <c r="AD487" s="333">
        <v>0</v>
      </c>
      <c r="AE487" s="333"/>
      <c r="AF487" s="333"/>
      <c r="AG487" s="396">
        <v>0</v>
      </c>
      <c r="AH487" s="396">
        <v>0</v>
      </c>
      <c r="AI487" s="333">
        <f t="shared" si="301"/>
        <v>0</v>
      </c>
      <c r="AJ487" s="333">
        <f t="shared" si="310"/>
        <v>0</v>
      </c>
      <c r="AK487" s="333">
        <f t="shared" si="311"/>
        <v>0</v>
      </c>
      <c r="AL487" s="333"/>
      <c r="AM487" s="333">
        <f t="shared" si="302"/>
        <v>0</v>
      </c>
      <c r="AN487" s="341">
        <f t="shared" si="303"/>
        <v>0</v>
      </c>
      <c r="AO487" s="341">
        <f t="shared" si="304"/>
        <v>0</v>
      </c>
      <c r="AP487" s="341"/>
      <c r="AQ487" s="341"/>
      <c r="AR487" s="341"/>
      <c r="AS487" s="341">
        <f t="shared" si="305"/>
        <v>0</v>
      </c>
      <c r="AT487" s="341">
        <f t="shared" si="306"/>
        <v>0</v>
      </c>
      <c r="AU487" s="341">
        <f t="shared" si="307"/>
        <v>0</v>
      </c>
    </row>
    <row r="488" spans="1:47" customFormat="1" ht="12.75" hidden="1" customHeight="1" thickBot="1">
      <c r="A488" s="329"/>
      <c r="B488" s="1351"/>
      <c r="C488" s="1352"/>
      <c r="D488" s="1353"/>
      <c r="E488" s="999"/>
      <c r="F488" s="475"/>
      <c r="G488" s="475"/>
      <c r="H488" s="475"/>
      <c r="I488" s="844" t="s">
        <v>279</v>
      </c>
      <c r="J488" s="1000" t="s">
        <v>354</v>
      </c>
      <c r="K488" s="398">
        <v>30</v>
      </c>
      <c r="L488" s="506" t="s">
        <v>554</v>
      </c>
      <c r="M488" s="507"/>
      <c r="N488" s="1001">
        <f t="shared" si="299"/>
        <v>0</v>
      </c>
      <c r="O488" s="1001">
        <f t="shared" si="299"/>
        <v>0</v>
      </c>
      <c r="P488" s="539">
        <f t="shared" si="299"/>
        <v>0</v>
      </c>
      <c r="Q488" s="1001">
        <f t="shared" si="299"/>
        <v>0</v>
      </c>
      <c r="R488" s="332"/>
      <c r="S488" s="1001" t="e">
        <f t="shared" si="300"/>
        <v>#REF!</v>
      </c>
      <c r="T488" s="620"/>
      <c r="U488" s="620"/>
      <c r="V488" s="333"/>
      <c r="W488" s="394" t="s">
        <v>566</v>
      </c>
      <c r="X488" s="333">
        <f t="shared" si="308"/>
        <v>0</v>
      </c>
      <c r="Y488" s="333">
        <f t="shared" si="309"/>
        <v>0</v>
      </c>
      <c r="Z488" s="333"/>
      <c r="AA488" s="395">
        <v>0</v>
      </c>
      <c r="AB488" s="333" t="s">
        <v>354</v>
      </c>
      <c r="AC488" s="333">
        <v>0</v>
      </c>
      <c r="AD488" s="333">
        <v>0</v>
      </c>
      <c r="AE488" s="333"/>
      <c r="AF488" s="333"/>
      <c r="AG488" s="396">
        <v>0</v>
      </c>
      <c r="AH488" s="396">
        <v>0</v>
      </c>
      <c r="AI488" s="333">
        <f t="shared" si="301"/>
        <v>0</v>
      </c>
      <c r="AJ488" s="333">
        <f t="shared" si="310"/>
        <v>0</v>
      </c>
      <c r="AK488" s="333">
        <f t="shared" si="311"/>
        <v>0</v>
      </c>
      <c r="AL488" s="333"/>
      <c r="AM488" s="333">
        <f t="shared" si="302"/>
        <v>0</v>
      </c>
      <c r="AN488" s="341">
        <f t="shared" si="303"/>
        <v>0</v>
      </c>
      <c r="AO488" s="341">
        <f t="shared" si="304"/>
        <v>0</v>
      </c>
      <c r="AP488" s="341"/>
      <c r="AQ488" s="341"/>
      <c r="AR488" s="341"/>
      <c r="AS488" s="341">
        <f t="shared" si="305"/>
        <v>0</v>
      </c>
      <c r="AT488" s="341">
        <f t="shared" si="306"/>
        <v>0</v>
      </c>
      <c r="AU488" s="341">
        <f t="shared" si="307"/>
        <v>0</v>
      </c>
    </row>
    <row r="489" spans="1:47" customFormat="1" ht="12.75" hidden="1" customHeight="1" thickBot="1">
      <c r="A489" s="329"/>
      <c r="B489" s="1351"/>
      <c r="C489" s="1352"/>
      <c r="D489" s="1353"/>
      <c r="E489" s="999"/>
      <c r="F489" s="475"/>
      <c r="G489" s="475"/>
      <c r="H489" s="475"/>
      <c r="I489" s="844" t="s">
        <v>279</v>
      </c>
      <c r="J489" s="1000" t="s">
        <v>354</v>
      </c>
      <c r="K489" s="398">
        <v>30</v>
      </c>
      <c r="L489" s="506" t="s">
        <v>554</v>
      </c>
      <c r="M489" s="507"/>
      <c r="N489" s="1001">
        <f t="shared" si="299"/>
        <v>0</v>
      </c>
      <c r="O489" s="1001">
        <f t="shared" si="299"/>
        <v>0</v>
      </c>
      <c r="P489" s="539">
        <f t="shared" si="299"/>
        <v>0</v>
      </c>
      <c r="Q489" s="1001">
        <f t="shared" si="299"/>
        <v>0</v>
      </c>
      <c r="R489" s="332"/>
      <c r="S489" s="1001" t="e">
        <f t="shared" si="300"/>
        <v>#REF!</v>
      </c>
      <c r="T489" s="620"/>
      <c r="U489" s="620"/>
      <c r="V489" s="333"/>
      <c r="W489" s="394" t="s">
        <v>566</v>
      </c>
      <c r="X489" s="333">
        <f t="shared" si="308"/>
        <v>0</v>
      </c>
      <c r="Y489" s="333">
        <f t="shared" si="309"/>
        <v>0</v>
      </c>
      <c r="Z489" s="333"/>
      <c r="AA489" s="395">
        <v>0</v>
      </c>
      <c r="AB489" s="333" t="s">
        <v>354</v>
      </c>
      <c r="AC489" s="333">
        <v>0</v>
      </c>
      <c r="AD489" s="333">
        <v>0</v>
      </c>
      <c r="AE489" s="333"/>
      <c r="AF489" s="333"/>
      <c r="AG489" s="396">
        <v>0</v>
      </c>
      <c r="AH489" s="396">
        <v>0</v>
      </c>
      <c r="AI489" s="333">
        <f t="shared" si="301"/>
        <v>0</v>
      </c>
      <c r="AJ489" s="333">
        <f t="shared" si="310"/>
        <v>0</v>
      </c>
      <c r="AK489" s="333">
        <f t="shared" si="311"/>
        <v>0</v>
      </c>
      <c r="AL489" s="333"/>
      <c r="AM489" s="333">
        <f t="shared" si="302"/>
        <v>0</v>
      </c>
      <c r="AN489" s="341">
        <f t="shared" si="303"/>
        <v>0</v>
      </c>
      <c r="AO489" s="341">
        <f t="shared" si="304"/>
        <v>0</v>
      </c>
      <c r="AP489" s="341"/>
      <c r="AQ489" s="341"/>
      <c r="AR489" s="341"/>
      <c r="AS489" s="341">
        <f t="shared" si="305"/>
        <v>0</v>
      </c>
      <c r="AT489" s="341">
        <f t="shared" si="306"/>
        <v>0</v>
      </c>
      <c r="AU489" s="341">
        <f t="shared" si="307"/>
        <v>0</v>
      </c>
    </row>
    <row r="490" spans="1:47" customFormat="1" ht="12.75" hidden="1" customHeight="1" thickBot="1">
      <c r="A490" s="329"/>
      <c r="B490" s="1351"/>
      <c r="C490" s="1352"/>
      <c r="D490" s="1353"/>
      <c r="E490" s="999"/>
      <c r="F490" s="475"/>
      <c r="G490" s="475"/>
      <c r="H490" s="475"/>
      <c r="I490" s="844" t="s">
        <v>279</v>
      </c>
      <c r="J490" s="1000" t="s">
        <v>354</v>
      </c>
      <c r="K490" s="398">
        <v>30</v>
      </c>
      <c r="L490" s="506" t="s">
        <v>554</v>
      </c>
      <c r="M490" s="507"/>
      <c r="N490" s="1001">
        <f t="shared" si="299"/>
        <v>0</v>
      </c>
      <c r="O490" s="1001">
        <f t="shared" si="299"/>
        <v>0</v>
      </c>
      <c r="P490" s="539">
        <f t="shared" si="299"/>
        <v>0</v>
      </c>
      <c r="Q490" s="1001">
        <f t="shared" si="299"/>
        <v>0</v>
      </c>
      <c r="R490" s="332"/>
      <c r="S490" s="1001" t="e">
        <f t="shared" si="300"/>
        <v>#REF!</v>
      </c>
      <c r="T490" s="620"/>
      <c r="U490" s="620"/>
      <c r="V490" s="333"/>
      <c r="W490" s="394" t="s">
        <v>566</v>
      </c>
      <c r="X490" s="333">
        <f t="shared" si="308"/>
        <v>0</v>
      </c>
      <c r="Y490" s="333">
        <f t="shared" si="309"/>
        <v>0</v>
      </c>
      <c r="Z490" s="333"/>
      <c r="AA490" s="395">
        <v>0</v>
      </c>
      <c r="AB490" s="333" t="s">
        <v>354</v>
      </c>
      <c r="AC490" s="333">
        <v>0</v>
      </c>
      <c r="AD490" s="333">
        <v>0</v>
      </c>
      <c r="AE490" s="333"/>
      <c r="AF490" s="333"/>
      <c r="AG490" s="396">
        <v>0</v>
      </c>
      <c r="AH490" s="396">
        <v>0</v>
      </c>
      <c r="AI490" s="333">
        <f t="shared" si="301"/>
        <v>0</v>
      </c>
      <c r="AJ490" s="333">
        <f t="shared" si="310"/>
        <v>0</v>
      </c>
      <c r="AK490" s="333">
        <f t="shared" si="311"/>
        <v>0</v>
      </c>
      <c r="AL490" s="333"/>
      <c r="AM490" s="333">
        <f t="shared" si="302"/>
        <v>0</v>
      </c>
      <c r="AN490" s="341">
        <f t="shared" si="303"/>
        <v>0</v>
      </c>
      <c r="AO490" s="341">
        <f t="shared" si="304"/>
        <v>0</v>
      </c>
      <c r="AP490" s="341"/>
      <c r="AQ490" s="341"/>
      <c r="AR490" s="341"/>
      <c r="AS490" s="341">
        <f t="shared" si="305"/>
        <v>0</v>
      </c>
      <c r="AT490" s="341">
        <f t="shared" si="306"/>
        <v>0</v>
      </c>
      <c r="AU490" s="341">
        <f t="shared" si="307"/>
        <v>0</v>
      </c>
    </row>
    <row r="491" spans="1:47" customFormat="1" ht="12.75" hidden="1" customHeight="1" thickBot="1">
      <c r="A491" s="329"/>
      <c r="B491" s="1351"/>
      <c r="C491" s="1352"/>
      <c r="D491" s="1353"/>
      <c r="E491" s="999"/>
      <c r="F491" s="475"/>
      <c r="G491" s="475"/>
      <c r="H491" s="475"/>
      <c r="I491" s="844" t="s">
        <v>279</v>
      </c>
      <c r="J491" s="1000" t="s">
        <v>354</v>
      </c>
      <c r="K491" s="398">
        <v>30</v>
      </c>
      <c r="L491" s="506" t="s">
        <v>554</v>
      </c>
      <c r="M491" s="507"/>
      <c r="N491" s="1001">
        <f t="shared" si="299"/>
        <v>0</v>
      </c>
      <c r="O491" s="1001">
        <f t="shared" si="299"/>
        <v>0</v>
      </c>
      <c r="P491" s="539">
        <f t="shared" si="299"/>
        <v>0</v>
      </c>
      <c r="Q491" s="1001">
        <f t="shared" si="299"/>
        <v>0</v>
      </c>
      <c r="R491" s="332"/>
      <c r="S491" s="1001" t="e">
        <f t="shared" si="300"/>
        <v>#REF!</v>
      </c>
      <c r="T491" s="620"/>
      <c r="U491" s="620"/>
      <c r="V491" s="333"/>
      <c r="W491" s="394" t="s">
        <v>566</v>
      </c>
      <c r="X491" s="333">
        <f t="shared" si="308"/>
        <v>0</v>
      </c>
      <c r="Y491" s="333">
        <f t="shared" si="309"/>
        <v>0</v>
      </c>
      <c r="Z491" s="333"/>
      <c r="AA491" s="395">
        <v>0</v>
      </c>
      <c r="AB491" s="333" t="s">
        <v>354</v>
      </c>
      <c r="AC491" s="333">
        <v>0</v>
      </c>
      <c r="AD491" s="333">
        <v>0</v>
      </c>
      <c r="AE491" s="333"/>
      <c r="AF491" s="333"/>
      <c r="AG491" s="396">
        <v>0</v>
      </c>
      <c r="AH491" s="396">
        <v>0</v>
      </c>
      <c r="AI491" s="333">
        <f t="shared" si="301"/>
        <v>0</v>
      </c>
      <c r="AJ491" s="333">
        <f t="shared" si="310"/>
        <v>0</v>
      </c>
      <c r="AK491" s="333">
        <f t="shared" si="311"/>
        <v>0</v>
      </c>
      <c r="AL491" s="333"/>
      <c r="AM491" s="333">
        <f t="shared" si="302"/>
        <v>0</v>
      </c>
      <c r="AN491" s="341">
        <f t="shared" si="303"/>
        <v>0</v>
      </c>
      <c r="AO491" s="341">
        <f t="shared" si="304"/>
        <v>0</v>
      </c>
      <c r="AP491" s="341"/>
      <c r="AQ491" s="341"/>
      <c r="AR491" s="341"/>
      <c r="AS491" s="341">
        <f t="shared" si="305"/>
        <v>0</v>
      </c>
      <c r="AT491" s="341">
        <f t="shared" si="306"/>
        <v>0</v>
      </c>
      <c r="AU491" s="341">
        <f t="shared" si="307"/>
        <v>0</v>
      </c>
    </row>
    <row r="492" spans="1:47" customFormat="1" ht="12.75" hidden="1" customHeight="1" thickBot="1">
      <c r="A492" s="329"/>
      <c r="B492" s="1351"/>
      <c r="C492" s="1352"/>
      <c r="D492" s="1353"/>
      <c r="E492" s="999"/>
      <c r="F492" s="475"/>
      <c r="G492" s="475"/>
      <c r="H492" s="475"/>
      <c r="I492" s="844" t="s">
        <v>279</v>
      </c>
      <c r="J492" s="1000" t="s">
        <v>354</v>
      </c>
      <c r="K492" s="398">
        <v>30</v>
      </c>
      <c r="L492" s="506" t="s">
        <v>554</v>
      </c>
      <c r="M492" s="507"/>
      <c r="N492" s="1001">
        <f t="shared" si="299"/>
        <v>0</v>
      </c>
      <c r="O492" s="1001">
        <f t="shared" si="299"/>
        <v>0</v>
      </c>
      <c r="P492" s="539">
        <f t="shared" si="299"/>
        <v>0</v>
      </c>
      <c r="Q492" s="1001">
        <f t="shared" si="299"/>
        <v>0</v>
      </c>
      <c r="R492" s="332"/>
      <c r="S492" s="1001" t="e">
        <f t="shared" si="300"/>
        <v>#REF!</v>
      </c>
      <c r="T492" s="620"/>
      <c r="U492" s="620"/>
      <c r="V492" s="333"/>
      <c r="W492" s="394" t="s">
        <v>566</v>
      </c>
      <c r="X492" s="333">
        <f t="shared" si="308"/>
        <v>0</v>
      </c>
      <c r="Y492" s="333">
        <f t="shared" si="309"/>
        <v>0</v>
      </c>
      <c r="Z492" s="333"/>
      <c r="AA492" s="395">
        <v>0</v>
      </c>
      <c r="AB492" s="333" t="s">
        <v>354</v>
      </c>
      <c r="AC492" s="333">
        <v>0</v>
      </c>
      <c r="AD492" s="333">
        <v>0</v>
      </c>
      <c r="AE492" s="333"/>
      <c r="AF492" s="333"/>
      <c r="AG492" s="396">
        <v>0</v>
      </c>
      <c r="AH492" s="396">
        <v>0</v>
      </c>
      <c r="AI492" s="333">
        <f t="shared" si="301"/>
        <v>0</v>
      </c>
      <c r="AJ492" s="333">
        <f t="shared" si="310"/>
        <v>0</v>
      </c>
      <c r="AK492" s="333">
        <f t="shared" si="311"/>
        <v>0</v>
      </c>
      <c r="AL492" s="333"/>
      <c r="AM492" s="333">
        <f t="shared" si="302"/>
        <v>0</v>
      </c>
      <c r="AN492" s="341">
        <f t="shared" si="303"/>
        <v>0</v>
      </c>
      <c r="AO492" s="341">
        <f t="shared" si="304"/>
        <v>0</v>
      </c>
      <c r="AP492" s="341"/>
      <c r="AQ492" s="341"/>
      <c r="AR492" s="341"/>
      <c r="AS492" s="341">
        <f t="shared" si="305"/>
        <v>0</v>
      </c>
      <c r="AT492" s="341">
        <f t="shared" si="306"/>
        <v>0</v>
      </c>
      <c r="AU492" s="341">
        <f t="shared" si="307"/>
        <v>0</v>
      </c>
    </row>
    <row r="493" spans="1:47" customFormat="1" ht="12.75" hidden="1" customHeight="1" thickBot="1">
      <c r="A493" s="329"/>
      <c r="B493" s="1351"/>
      <c r="C493" s="1352"/>
      <c r="D493" s="1353"/>
      <c r="E493" s="999"/>
      <c r="F493" s="475"/>
      <c r="G493" s="475"/>
      <c r="H493" s="475"/>
      <c r="I493" s="844" t="s">
        <v>279</v>
      </c>
      <c r="J493" s="1000" t="s">
        <v>354</v>
      </c>
      <c r="K493" s="398">
        <v>30</v>
      </c>
      <c r="L493" s="506" t="s">
        <v>554</v>
      </c>
      <c r="M493" s="507"/>
      <c r="N493" s="1001">
        <f t="shared" si="299"/>
        <v>0</v>
      </c>
      <c r="O493" s="1001">
        <f t="shared" si="299"/>
        <v>0</v>
      </c>
      <c r="P493" s="539">
        <f t="shared" si="299"/>
        <v>0</v>
      </c>
      <c r="Q493" s="1001">
        <f t="shared" si="299"/>
        <v>0</v>
      </c>
      <c r="R493" s="332"/>
      <c r="S493" s="1001" t="e">
        <f t="shared" si="300"/>
        <v>#REF!</v>
      </c>
      <c r="T493" s="620"/>
      <c r="U493" s="620"/>
      <c r="V493" s="333"/>
      <c r="W493" s="394" t="s">
        <v>566</v>
      </c>
      <c r="X493" s="333">
        <f t="shared" si="308"/>
        <v>0</v>
      </c>
      <c r="Y493" s="333">
        <f t="shared" si="309"/>
        <v>0</v>
      </c>
      <c r="Z493" s="333"/>
      <c r="AA493" s="395">
        <v>0</v>
      </c>
      <c r="AB493" s="333" t="s">
        <v>354</v>
      </c>
      <c r="AC493" s="333">
        <v>0</v>
      </c>
      <c r="AD493" s="333">
        <v>0</v>
      </c>
      <c r="AE493" s="333"/>
      <c r="AF493" s="333"/>
      <c r="AG493" s="396">
        <v>0</v>
      </c>
      <c r="AH493" s="396">
        <v>0</v>
      </c>
      <c r="AI493" s="333">
        <f t="shared" si="301"/>
        <v>0</v>
      </c>
      <c r="AJ493" s="333">
        <f t="shared" si="310"/>
        <v>0</v>
      </c>
      <c r="AK493" s="333">
        <f t="shared" si="311"/>
        <v>0</v>
      </c>
      <c r="AL493" s="333"/>
      <c r="AM493" s="333">
        <f t="shared" si="302"/>
        <v>0</v>
      </c>
      <c r="AN493" s="341">
        <f t="shared" si="303"/>
        <v>0</v>
      </c>
      <c r="AO493" s="341">
        <f t="shared" si="304"/>
        <v>0</v>
      </c>
      <c r="AP493" s="341"/>
      <c r="AQ493" s="341"/>
      <c r="AR493" s="341"/>
      <c r="AS493" s="341">
        <f t="shared" si="305"/>
        <v>0</v>
      </c>
      <c r="AT493" s="341">
        <f t="shared" si="306"/>
        <v>0</v>
      </c>
      <c r="AU493" s="341">
        <f t="shared" si="307"/>
        <v>0</v>
      </c>
    </row>
    <row r="494" spans="1:47" customFormat="1" ht="12.75" hidden="1" customHeight="1" thickBot="1">
      <c r="A494" s="329"/>
      <c r="B494" s="1351"/>
      <c r="C494" s="1352"/>
      <c r="D494" s="1353"/>
      <c r="E494" s="999"/>
      <c r="F494" s="475"/>
      <c r="G494" s="475"/>
      <c r="H494" s="475"/>
      <c r="I494" s="844" t="s">
        <v>279</v>
      </c>
      <c r="J494" s="1000" t="s">
        <v>354</v>
      </c>
      <c r="K494" s="398">
        <v>30</v>
      </c>
      <c r="L494" s="506" t="s">
        <v>554</v>
      </c>
      <c r="M494" s="507"/>
      <c r="N494" s="1001">
        <f t="shared" si="299"/>
        <v>0</v>
      </c>
      <c r="O494" s="1001">
        <f t="shared" si="299"/>
        <v>0</v>
      </c>
      <c r="P494" s="539">
        <f t="shared" si="299"/>
        <v>0</v>
      </c>
      <c r="Q494" s="1001">
        <f t="shared" si="299"/>
        <v>0</v>
      </c>
      <c r="R494" s="332"/>
      <c r="S494" s="1001" t="e">
        <f t="shared" si="300"/>
        <v>#REF!</v>
      </c>
      <c r="T494" s="620"/>
      <c r="U494" s="620"/>
      <c r="V494" s="333"/>
      <c r="W494" s="394" t="s">
        <v>566</v>
      </c>
      <c r="X494" s="333">
        <f t="shared" si="308"/>
        <v>0</v>
      </c>
      <c r="Y494" s="333">
        <f t="shared" si="309"/>
        <v>0</v>
      </c>
      <c r="Z494" s="333"/>
      <c r="AA494" s="395">
        <v>0</v>
      </c>
      <c r="AB494" s="333" t="s">
        <v>354</v>
      </c>
      <c r="AC494" s="333">
        <v>0</v>
      </c>
      <c r="AD494" s="333">
        <v>0</v>
      </c>
      <c r="AE494" s="333"/>
      <c r="AF494" s="333"/>
      <c r="AG494" s="396">
        <v>0</v>
      </c>
      <c r="AH494" s="396">
        <v>0</v>
      </c>
      <c r="AI494" s="333">
        <f t="shared" si="301"/>
        <v>0</v>
      </c>
      <c r="AJ494" s="333">
        <f t="shared" si="310"/>
        <v>0</v>
      </c>
      <c r="AK494" s="333">
        <f t="shared" si="311"/>
        <v>0</v>
      </c>
      <c r="AL494" s="333"/>
      <c r="AM494" s="333">
        <f t="shared" si="302"/>
        <v>0</v>
      </c>
      <c r="AN494" s="341">
        <f t="shared" si="303"/>
        <v>0</v>
      </c>
      <c r="AO494" s="341">
        <f t="shared" si="304"/>
        <v>0</v>
      </c>
      <c r="AP494" s="341"/>
      <c r="AQ494" s="341"/>
      <c r="AR494" s="341"/>
      <c r="AS494" s="341">
        <f t="shared" si="305"/>
        <v>0</v>
      </c>
      <c r="AT494" s="341">
        <f t="shared" si="306"/>
        <v>0</v>
      </c>
      <c r="AU494" s="341">
        <f t="shared" si="307"/>
        <v>0</v>
      </c>
    </row>
    <row r="495" spans="1:47" customFormat="1" ht="12.75" hidden="1" customHeight="1" thickBot="1">
      <c r="A495" s="329"/>
      <c r="B495" s="1351"/>
      <c r="C495" s="1352"/>
      <c r="D495" s="1353"/>
      <c r="E495" s="999"/>
      <c r="F495" s="475"/>
      <c r="G495" s="475"/>
      <c r="H495" s="475"/>
      <c r="I495" s="844" t="s">
        <v>279</v>
      </c>
      <c r="J495" s="1000" t="s">
        <v>354</v>
      </c>
      <c r="K495" s="398">
        <v>30</v>
      </c>
      <c r="L495" s="506" t="s">
        <v>554</v>
      </c>
      <c r="M495" s="507"/>
      <c r="N495" s="1001">
        <f t="shared" si="299"/>
        <v>0</v>
      </c>
      <c r="O495" s="1001">
        <f t="shared" si="299"/>
        <v>0</v>
      </c>
      <c r="P495" s="539">
        <f t="shared" si="299"/>
        <v>0</v>
      </c>
      <c r="Q495" s="1001">
        <f t="shared" si="299"/>
        <v>0</v>
      </c>
      <c r="R495" s="332"/>
      <c r="S495" s="1001" t="e">
        <f t="shared" si="300"/>
        <v>#REF!</v>
      </c>
      <c r="T495" s="620"/>
      <c r="U495" s="620"/>
      <c r="V495" s="333"/>
      <c r="W495" s="394" t="s">
        <v>566</v>
      </c>
      <c r="X495" s="333">
        <f t="shared" si="308"/>
        <v>0</v>
      </c>
      <c r="Y495" s="333">
        <f t="shared" si="309"/>
        <v>0</v>
      </c>
      <c r="Z495" s="333"/>
      <c r="AA495" s="395">
        <v>0</v>
      </c>
      <c r="AB495" s="333" t="s">
        <v>354</v>
      </c>
      <c r="AC495" s="333">
        <v>0</v>
      </c>
      <c r="AD495" s="333">
        <v>0</v>
      </c>
      <c r="AE495" s="333"/>
      <c r="AF495" s="333"/>
      <c r="AG495" s="396">
        <v>0</v>
      </c>
      <c r="AH495" s="396">
        <v>0</v>
      </c>
      <c r="AI495" s="333">
        <f t="shared" si="301"/>
        <v>0</v>
      </c>
      <c r="AJ495" s="333">
        <f t="shared" si="310"/>
        <v>0</v>
      </c>
      <c r="AK495" s="333">
        <f t="shared" si="311"/>
        <v>0</v>
      </c>
      <c r="AL495" s="333"/>
      <c r="AM495" s="333">
        <f t="shared" si="302"/>
        <v>0</v>
      </c>
      <c r="AN495" s="341">
        <f t="shared" si="303"/>
        <v>0</v>
      </c>
      <c r="AO495" s="341">
        <f t="shared" si="304"/>
        <v>0</v>
      </c>
      <c r="AP495" s="341"/>
      <c r="AQ495" s="341"/>
      <c r="AR495" s="341"/>
      <c r="AS495" s="341">
        <f t="shared" si="305"/>
        <v>0</v>
      </c>
      <c r="AT495" s="341">
        <f t="shared" si="306"/>
        <v>0</v>
      </c>
      <c r="AU495" s="341">
        <f t="shared" si="307"/>
        <v>0</v>
      </c>
    </row>
    <row r="496" spans="1:47" customFormat="1" ht="12.75" hidden="1" customHeight="1" thickBot="1">
      <c r="A496" s="329"/>
      <c r="B496" s="1351"/>
      <c r="C496" s="1352"/>
      <c r="D496" s="1353"/>
      <c r="E496" s="999"/>
      <c r="F496" s="475"/>
      <c r="G496" s="475"/>
      <c r="H496" s="475"/>
      <c r="I496" s="844" t="s">
        <v>279</v>
      </c>
      <c r="J496" s="1000" t="s">
        <v>354</v>
      </c>
      <c r="K496" s="398">
        <v>30</v>
      </c>
      <c r="L496" s="506" t="s">
        <v>554</v>
      </c>
      <c r="M496" s="507"/>
      <c r="N496" s="1001">
        <f t="shared" si="299"/>
        <v>0</v>
      </c>
      <c r="O496" s="1001">
        <f t="shared" si="299"/>
        <v>0</v>
      </c>
      <c r="P496" s="539">
        <f t="shared" si="299"/>
        <v>0</v>
      </c>
      <c r="Q496" s="1001">
        <f t="shared" si="299"/>
        <v>0</v>
      </c>
      <c r="R496" s="332"/>
      <c r="S496" s="1001" t="e">
        <f t="shared" si="300"/>
        <v>#REF!</v>
      </c>
      <c r="T496" s="620"/>
      <c r="U496" s="620"/>
      <c r="V496" s="333"/>
      <c r="W496" s="394" t="s">
        <v>566</v>
      </c>
      <c r="X496" s="333">
        <f t="shared" si="308"/>
        <v>0</v>
      </c>
      <c r="Y496" s="333">
        <f t="shared" si="309"/>
        <v>0</v>
      </c>
      <c r="Z496" s="333"/>
      <c r="AA496" s="395">
        <v>0</v>
      </c>
      <c r="AB496" s="333" t="s">
        <v>354</v>
      </c>
      <c r="AC496" s="333">
        <v>0</v>
      </c>
      <c r="AD496" s="333">
        <v>0</v>
      </c>
      <c r="AE496" s="333"/>
      <c r="AF496" s="333"/>
      <c r="AG496" s="396">
        <v>0</v>
      </c>
      <c r="AH496" s="396">
        <v>0</v>
      </c>
      <c r="AI496" s="333">
        <f t="shared" si="301"/>
        <v>0</v>
      </c>
      <c r="AJ496" s="333">
        <f t="shared" si="310"/>
        <v>0</v>
      </c>
      <c r="AK496" s="333">
        <f t="shared" si="311"/>
        <v>0</v>
      </c>
      <c r="AL496" s="333"/>
      <c r="AM496" s="333">
        <f t="shared" si="302"/>
        <v>0</v>
      </c>
      <c r="AN496" s="341">
        <f t="shared" si="303"/>
        <v>0</v>
      </c>
      <c r="AO496" s="341">
        <f t="shared" si="304"/>
        <v>0</v>
      </c>
      <c r="AP496" s="341"/>
      <c r="AQ496" s="341"/>
      <c r="AR496" s="341"/>
      <c r="AS496" s="341">
        <f t="shared" si="305"/>
        <v>0</v>
      </c>
      <c r="AT496" s="341">
        <f t="shared" si="306"/>
        <v>0</v>
      </c>
      <c r="AU496" s="341">
        <f t="shared" si="307"/>
        <v>0</v>
      </c>
    </row>
    <row r="497" spans="1:47" customFormat="1" ht="12.75" hidden="1" customHeight="1" thickBot="1">
      <c r="A497" s="329"/>
      <c r="B497" s="1351"/>
      <c r="C497" s="1352"/>
      <c r="D497" s="1353"/>
      <c r="E497" s="999"/>
      <c r="F497" s="475"/>
      <c r="G497" s="475"/>
      <c r="H497" s="475"/>
      <c r="I497" s="844" t="s">
        <v>279</v>
      </c>
      <c r="J497" s="1000" t="s">
        <v>354</v>
      </c>
      <c r="K497" s="398">
        <v>30</v>
      </c>
      <c r="L497" s="506" t="s">
        <v>554</v>
      </c>
      <c r="M497" s="507"/>
      <c r="N497" s="1001">
        <f t="shared" si="299"/>
        <v>0</v>
      </c>
      <c r="O497" s="1001">
        <f t="shared" si="299"/>
        <v>0</v>
      </c>
      <c r="P497" s="539">
        <f t="shared" si="299"/>
        <v>0</v>
      </c>
      <c r="Q497" s="1001">
        <f t="shared" si="299"/>
        <v>0</v>
      </c>
      <c r="R497" s="332"/>
      <c r="S497" s="1001" t="e">
        <f t="shared" si="300"/>
        <v>#REF!</v>
      </c>
      <c r="T497" s="620"/>
      <c r="U497" s="620"/>
      <c r="V497" s="333"/>
      <c r="W497" s="394" t="s">
        <v>566</v>
      </c>
      <c r="X497" s="333">
        <f t="shared" si="308"/>
        <v>0</v>
      </c>
      <c r="Y497" s="333">
        <f t="shared" si="309"/>
        <v>0</v>
      </c>
      <c r="Z497" s="333"/>
      <c r="AA497" s="395">
        <v>0</v>
      </c>
      <c r="AB497" s="333" t="s">
        <v>354</v>
      </c>
      <c r="AC497" s="333">
        <v>0</v>
      </c>
      <c r="AD497" s="333">
        <v>0</v>
      </c>
      <c r="AE497" s="333"/>
      <c r="AF497" s="333"/>
      <c r="AG497" s="396">
        <v>0</v>
      </c>
      <c r="AH497" s="396">
        <v>0</v>
      </c>
      <c r="AI497" s="333">
        <f t="shared" si="301"/>
        <v>0</v>
      </c>
      <c r="AJ497" s="333">
        <f t="shared" si="310"/>
        <v>0</v>
      </c>
      <c r="AK497" s="333">
        <f t="shared" si="311"/>
        <v>0</v>
      </c>
      <c r="AL497" s="333"/>
      <c r="AM497" s="333">
        <f t="shared" si="302"/>
        <v>0</v>
      </c>
      <c r="AN497" s="341">
        <f t="shared" si="303"/>
        <v>0</v>
      </c>
      <c r="AO497" s="341">
        <f t="shared" si="304"/>
        <v>0</v>
      </c>
      <c r="AP497" s="341"/>
      <c r="AQ497" s="341"/>
      <c r="AR497" s="341"/>
      <c r="AS497" s="341">
        <f t="shared" si="305"/>
        <v>0</v>
      </c>
      <c r="AT497" s="341">
        <f t="shared" si="306"/>
        <v>0</v>
      </c>
      <c r="AU497" s="341">
        <f t="shared" si="307"/>
        <v>0</v>
      </c>
    </row>
    <row r="498" spans="1:47" customFormat="1" ht="12.75" hidden="1" customHeight="1" thickBot="1">
      <c r="A498" s="329"/>
      <c r="B498" s="1351"/>
      <c r="C498" s="1352"/>
      <c r="D498" s="1353"/>
      <c r="E498" s="999"/>
      <c r="F498" s="475"/>
      <c r="G498" s="475"/>
      <c r="H498" s="475"/>
      <c r="I498" s="844" t="s">
        <v>279</v>
      </c>
      <c r="J498" s="1000" t="s">
        <v>354</v>
      </c>
      <c r="K498" s="398">
        <v>30</v>
      </c>
      <c r="L498" s="506" t="s">
        <v>554</v>
      </c>
      <c r="M498" s="507"/>
      <c r="N498" s="1001">
        <f t="shared" si="299"/>
        <v>0</v>
      </c>
      <c r="O498" s="1001">
        <f t="shared" si="299"/>
        <v>0</v>
      </c>
      <c r="P498" s="539">
        <f t="shared" si="299"/>
        <v>0</v>
      </c>
      <c r="Q498" s="1001">
        <f t="shared" si="299"/>
        <v>0</v>
      </c>
      <c r="R498" s="332"/>
      <c r="S498" s="1001" t="e">
        <f t="shared" si="300"/>
        <v>#REF!</v>
      </c>
      <c r="T498" s="620"/>
      <c r="U498" s="620"/>
      <c r="V498" s="333"/>
      <c r="W498" s="394" t="s">
        <v>566</v>
      </c>
      <c r="X498" s="333">
        <f t="shared" si="308"/>
        <v>0</v>
      </c>
      <c r="Y498" s="333">
        <f t="shared" si="309"/>
        <v>0</v>
      </c>
      <c r="Z498" s="333"/>
      <c r="AA498" s="395">
        <v>0</v>
      </c>
      <c r="AB498" s="333" t="s">
        <v>354</v>
      </c>
      <c r="AC498" s="333">
        <v>0</v>
      </c>
      <c r="AD498" s="333">
        <v>0</v>
      </c>
      <c r="AE498" s="333"/>
      <c r="AF498" s="333"/>
      <c r="AG498" s="396">
        <v>0</v>
      </c>
      <c r="AH498" s="396">
        <v>0</v>
      </c>
      <c r="AI498" s="333">
        <f t="shared" si="301"/>
        <v>0</v>
      </c>
      <c r="AJ498" s="333">
        <f t="shared" si="310"/>
        <v>0</v>
      </c>
      <c r="AK498" s="333">
        <f t="shared" si="311"/>
        <v>0</v>
      </c>
      <c r="AL498" s="333"/>
      <c r="AM498" s="333">
        <f t="shared" si="302"/>
        <v>0</v>
      </c>
      <c r="AN498" s="341">
        <f t="shared" si="303"/>
        <v>0</v>
      </c>
      <c r="AO498" s="341">
        <f t="shared" si="304"/>
        <v>0</v>
      </c>
      <c r="AP498" s="341"/>
      <c r="AQ498" s="341"/>
      <c r="AR498" s="341"/>
      <c r="AS498" s="341">
        <f t="shared" si="305"/>
        <v>0</v>
      </c>
      <c r="AT498" s="341">
        <f t="shared" si="306"/>
        <v>0</v>
      </c>
      <c r="AU498" s="341">
        <f t="shared" si="307"/>
        <v>0</v>
      </c>
    </row>
    <row r="499" spans="1:47" customFormat="1" ht="12.75" hidden="1" customHeight="1" thickBot="1">
      <c r="A499" s="329"/>
      <c r="B499" s="1351"/>
      <c r="C499" s="1352"/>
      <c r="D499" s="1353"/>
      <c r="E499" s="999"/>
      <c r="F499" s="475"/>
      <c r="G499" s="475"/>
      <c r="H499" s="475"/>
      <c r="I499" s="844" t="s">
        <v>279</v>
      </c>
      <c r="J499" s="1000" t="s">
        <v>354</v>
      </c>
      <c r="K499" s="398">
        <v>30</v>
      </c>
      <c r="L499" s="506" t="s">
        <v>554</v>
      </c>
      <c r="M499" s="507"/>
      <c r="N499" s="1001">
        <f t="shared" si="299"/>
        <v>0</v>
      </c>
      <c r="O499" s="1001">
        <f t="shared" si="299"/>
        <v>0</v>
      </c>
      <c r="P499" s="539">
        <f t="shared" si="299"/>
        <v>0</v>
      </c>
      <c r="Q499" s="1001">
        <f t="shared" si="299"/>
        <v>0</v>
      </c>
      <c r="R499" s="332"/>
      <c r="S499" s="1001" t="e">
        <f t="shared" si="300"/>
        <v>#REF!</v>
      </c>
      <c r="T499" s="620"/>
      <c r="U499" s="620"/>
      <c r="V499" s="333"/>
      <c r="W499" s="394" t="s">
        <v>566</v>
      </c>
      <c r="X499" s="333">
        <f t="shared" si="308"/>
        <v>0</v>
      </c>
      <c r="Y499" s="333">
        <f t="shared" si="309"/>
        <v>0</v>
      </c>
      <c r="Z499" s="333"/>
      <c r="AA499" s="395">
        <v>0</v>
      </c>
      <c r="AB499" s="333" t="s">
        <v>354</v>
      </c>
      <c r="AC499" s="333">
        <v>0</v>
      </c>
      <c r="AD499" s="333">
        <v>0</v>
      </c>
      <c r="AE499" s="333"/>
      <c r="AF499" s="333"/>
      <c r="AG499" s="396">
        <v>0</v>
      </c>
      <c r="AH499" s="396">
        <v>0</v>
      </c>
      <c r="AI499" s="333">
        <f t="shared" si="301"/>
        <v>0</v>
      </c>
      <c r="AJ499" s="333">
        <f t="shared" si="310"/>
        <v>0</v>
      </c>
      <c r="AK499" s="333">
        <f t="shared" si="311"/>
        <v>0</v>
      </c>
      <c r="AL499" s="333"/>
      <c r="AM499" s="333">
        <f t="shared" si="302"/>
        <v>0</v>
      </c>
      <c r="AN499" s="341">
        <f t="shared" si="303"/>
        <v>0</v>
      </c>
      <c r="AO499" s="341">
        <f t="shared" si="304"/>
        <v>0</v>
      </c>
      <c r="AP499" s="341"/>
      <c r="AQ499" s="341"/>
      <c r="AR499" s="341"/>
      <c r="AS499" s="341">
        <f t="shared" si="305"/>
        <v>0</v>
      </c>
      <c r="AT499" s="341">
        <f t="shared" si="306"/>
        <v>0</v>
      </c>
      <c r="AU499" s="341">
        <f t="shared" si="307"/>
        <v>0</v>
      </c>
    </row>
    <row r="500" spans="1:47" customFormat="1" ht="12.75" hidden="1" customHeight="1" thickBot="1">
      <c r="A500" s="329"/>
      <c r="B500" s="1351"/>
      <c r="C500" s="1352"/>
      <c r="D500" s="1353"/>
      <c r="E500" s="999"/>
      <c r="F500" s="475"/>
      <c r="G500" s="475"/>
      <c r="H500" s="475"/>
      <c r="I500" s="844" t="s">
        <v>279</v>
      </c>
      <c r="J500" s="1000" t="s">
        <v>354</v>
      </c>
      <c r="K500" s="398">
        <v>30</v>
      </c>
      <c r="L500" s="506" t="s">
        <v>554</v>
      </c>
      <c r="M500" s="507"/>
      <c r="N500" s="1001">
        <f t="shared" si="299"/>
        <v>0</v>
      </c>
      <c r="O500" s="1001">
        <f t="shared" si="299"/>
        <v>0</v>
      </c>
      <c r="P500" s="539">
        <f t="shared" si="299"/>
        <v>0</v>
      </c>
      <c r="Q500" s="1001">
        <f t="shared" si="299"/>
        <v>0</v>
      </c>
      <c r="R500" s="332"/>
      <c r="S500" s="1001" t="e">
        <f t="shared" si="300"/>
        <v>#REF!</v>
      </c>
      <c r="T500" s="620"/>
      <c r="U500" s="620"/>
      <c r="V500" s="333"/>
      <c r="W500" s="394" t="s">
        <v>566</v>
      </c>
      <c r="X500" s="333">
        <f t="shared" si="308"/>
        <v>0</v>
      </c>
      <c r="Y500" s="333">
        <f t="shared" si="309"/>
        <v>0</v>
      </c>
      <c r="Z500" s="333"/>
      <c r="AA500" s="395">
        <v>0</v>
      </c>
      <c r="AB500" s="333" t="s">
        <v>354</v>
      </c>
      <c r="AC500" s="333">
        <v>0</v>
      </c>
      <c r="AD500" s="333">
        <v>0</v>
      </c>
      <c r="AE500" s="333"/>
      <c r="AF500" s="333"/>
      <c r="AG500" s="396">
        <v>0</v>
      </c>
      <c r="AH500" s="396">
        <v>0</v>
      </c>
      <c r="AI500" s="333">
        <f t="shared" si="301"/>
        <v>0</v>
      </c>
      <c r="AJ500" s="333">
        <f t="shared" si="310"/>
        <v>0</v>
      </c>
      <c r="AK500" s="333">
        <f t="shared" si="311"/>
        <v>0</v>
      </c>
      <c r="AL500" s="333"/>
      <c r="AM500" s="333">
        <f t="shared" si="302"/>
        <v>0</v>
      </c>
      <c r="AN500" s="341">
        <f t="shared" si="303"/>
        <v>0</v>
      </c>
      <c r="AO500" s="341">
        <f t="shared" si="304"/>
        <v>0</v>
      </c>
      <c r="AP500" s="341"/>
      <c r="AQ500" s="341"/>
      <c r="AR500" s="341"/>
      <c r="AS500" s="341">
        <f t="shared" si="305"/>
        <v>0</v>
      </c>
      <c r="AT500" s="341">
        <f t="shared" si="306"/>
        <v>0</v>
      </c>
      <c r="AU500" s="341">
        <f t="shared" si="307"/>
        <v>0</v>
      </c>
    </row>
    <row r="501" spans="1:47" customFormat="1" ht="12.75" hidden="1" customHeight="1" thickBot="1">
      <c r="A501" s="329"/>
      <c r="B501" s="1351"/>
      <c r="C501" s="1352"/>
      <c r="D501" s="1353"/>
      <c r="E501" s="999"/>
      <c r="F501" s="475"/>
      <c r="G501" s="475"/>
      <c r="H501" s="475"/>
      <c r="I501" s="844" t="s">
        <v>279</v>
      </c>
      <c r="J501" s="1000" t="s">
        <v>354</v>
      </c>
      <c r="K501" s="398">
        <v>30</v>
      </c>
      <c r="L501" s="506" t="s">
        <v>554</v>
      </c>
      <c r="M501" s="507"/>
      <c r="N501" s="1001">
        <f t="shared" si="299"/>
        <v>0</v>
      </c>
      <c r="O501" s="1001">
        <f t="shared" si="299"/>
        <v>0</v>
      </c>
      <c r="P501" s="539">
        <f t="shared" si="299"/>
        <v>0</v>
      </c>
      <c r="Q501" s="1001">
        <f t="shared" si="299"/>
        <v>0</v>
      </c>
      <c r="R501" s="332"/>
      <c r="S501" s="1001" t="e">
        <f t="shared" si="300"/>
        <v>#REF!</v>
      </c>
      <c r="T501" s="620"/>
      <c r="U501" s="620"/>
      <c r="V501" s="333"/>
      <c r="W501" s="394" t="s">
        <v>566</v>
      </c>
      <c r="X501" s="333">
        <f t="shared" si="308"/>
        <v>0</v>
      </c>
      <c r="Y501" s="333">
        <f t="shared" si="309"/>
        <v>0</v>
      </c>
      <c r="Z501" s="333"/>
      <c r="AA501" s="395">
        <v>0</v>
      </c>
      <c r="AB501" s="333" t="s">
        <v>354</v>
      </c>
      <c r="AC501" s="333">
        <v>0</v>
      </c>
      <c r="AD501" s="333">
        <v>0</v>
      </c>
      <c r="AE501" s="333"/>
      <c r="AF501" s="333"/>
      <c r="AG501" s="396">
        <v>0</v>
      </c>
      <c r="AH501" s="396">
        <v>0</v>
      </c>
      <c r="AI501" s="333">
        <f t="shared" si="301"/>
        <v>0</v>
      </c>
      <c r="AJ501" s="333">
        <f t="shared" si="310"/>
        <v>0</v>
      </c>
      <c r="AK501" s="333">
        <f t="shared" si="311"/>
        <v>0</v>
      </c>
      <c r="AL501" s="333"/>
      <c r="AM501" s="333">
        <f t="shared" si="302"/>
        <v>0</v>
      </c>
      <c r="AN501" s="341">
        <f t="shared" si="303"/>
        <v>0</v>
      </c>
      <c r="AO501" s="341">
        <f t="shared" si="304"/>
        <v>0</v>
      </c>
      <c r="AP501" s="341"/>
      <c r="AQ501" s="341"/>
      <c r="AR501" s="341"/>
      <c r="AS501" s="341">
        <f t="shared" si="305"/>
        <v>0</v>
      </c>
      <c r="AT501" s="341">
        <f t="shared" si="306"/>
        <v>0</v>
      </c>
      <c r="AU501" s="341">
        <f t="shared" si="307"/>
        <v>0</v>
      </c>
    </row>
    <row r="502" spans="1:47" customFormat="1" ht="12.75" hidden="1" customHeight="1" thickBot="1">
      <c r="A502" s="329"/>
      <c r="B502" s="1351"/>
      <c r="C502" s="1352"/>
      <c r="D502" s="1353"/>
      <c r="E502" s="999"/>
      <c r="F502" s="475"/>
      <c r="G502" s="475"/>
      <c r="H502" s="475"/>
      <c r="I502" s="844" t="s">
        <v>279</v>
      </c>
      <c r="J502" s="1000" t="s">
        <v>354</v>
      </c>
      <c r="K502" s="398">
        <v>30</v>
      </c>
      <c r="L502" s="506" t="s">
        <v>554</v>
      </c>
      <c r="M502" s="507"/>
      <c r="N502" s="1001">
        <f t="shared" si="299"/>
        <v>0</v>
      </c>
      <c r="O502" s="1001">
        <f t="shared" si="299"/>
        <v>0</v>
      </c>
      <c r="P502" s="539">
        <f t="shared" si="299"/>
        <v>0</v>
      </c>
      <c r="Q502" s="1001">
        <f t="shared" si="299"/>
        <v>0</v>
      </c>
      <c r="R502" s="332"/>
      <c r="S502" s="1001" t="e">
        <f t="shared" si="300"/>
        <v>#REF!</v>
      </c>
      <c r="T502" s="620"/>
      <c r="U502" s="620"/>
      <c r="V502" s="333"/>
      <c r="W502" s="394" t="s">
        <v>566</v>
      </c>
      <c r="X502" s="333">
        <f t="shared" si="308"/>
        <v>0</v>
      </c>
      <c r="Y502" s="333">
        <f t="shared" si="309"/>
        <v>0</v>
      </c>
      <c r="Z502" s="333"/>
      <c r="AA502" s="395">
        <v>0</v>
      </c>
      <c r="AB502" s="333" t="s">
        <v>354</v>
      </c>
      <c r="AC502" s="333">
        <v>0</v>
      </c>
      <c r="AD502" s="333">
        <v>0</v>
      </c>
      <c r="AE502" s="333"/>
      <c r="AF502" s="333"/>
      <c r="AG502" s="396">
        <v>0</v>
      </c>
      <c r="AH502" s="396">
        <v>0</v>
      </c>
      <c r="AI502" s="333">
        <f t="shared" si="301"/>
        <v>0</v>
      </c>
      <c r="AJ502" s="333">
        <f t="shared" si="310"/>
        <v>0</v>
      </c>
      <c r="AK502" s="333">
        <f t="shared" si="311"/>
        <v>0</v>
      </c>
      <c r="AL502" s="333"/>
      <c r="AM502" s="333">
        <f t="shared" si="302"/>
        <v>0</v>
      </c>
      <c r="AN502" s="341">
        <f t="shared" si="303"/>
        <v>0</v>
      </c>
      <c r="AO502" s="341">
        <f t="shared" si="304"/>
        <v>0</v>
      </c>
      <c r="AP502" s="341"/>
      <c r="AQ502" s="341"/>
      <c r="AR502" s="341"/>
      <c r="AS502" s="341">
        <f t="shared" si="305"/>
        <v>0</v>
      </c>
      <c r="AT502" s="341">
        <f t="shared" si="306"/>
        <v>0</v>
      </c>
      <c r="AU502" s="341">
        <f t="shared" si="307"/>
        <v>0</v>
      </c>
    </row>
    <row r="503" spans="1:47" customFormat="1" ht="12.75" hidden="1" customHeight="1" thickBot="1">
      <c r="A503" s="329"/>
      <c r="B503" s="1351"/>
      <c r="C503" s="1352"/>
      <c r="D503" s="1353"/>
      <c r="E503" s="999"/>
      <c r="F503" s="475"/>
      <c r="G503" s="475"/>
      <c r="H503" s="475"/>
      <c r="I503" s="844" t="s">
        <v>279</v>
      </c>
      <c r="J503" s="1000" t="s">
        <v>354</v>
      </c>
      <c r="K503" s="398">
        <v>30</v>
      </c>
      <c r="L503" s="506" t="s">
        <v>554</v>
      </c>
      <c r="M503" s="507"/>
      <c r="N503" s="1001">
        <f t="shared" si="299"/>
        <v>0</v>
      </c>
      <c r="O503" s="1001">
        <f t="shared" si="299"/>
        <v>0</v>
      </c>
      <c r="P503" s="539">
        <f t="shared" si="299"/>
        <v>0</v>
      </c>
      <c r="Q503" s="1001">
        <f t="shared" si="299"/>
        <v>0</v>
      </c>
      <c r="R503" s="332"/>
      <c r="S503" s="1001" t="e">
        <f t="shared" si="300"/>
        <v>#REF!</v>
      </c>
      <c r="T503" s="620"/>
      <c r="U503" s="620"/>
      <c r="V503" s="333"/>
      <c r="W503" s="394" t="s">
        <v>566</v>
      </c>
      <c r="X503" s="333">
        <f t="shared" si="308"/>
        <v>0</v>
      </c>
      <c r="Y503" s="333">
        <f t="shared" si="309"/>
        <v>0</v>
      </c>
      <c r="Z503" s="333"/>
      <c r="AA503" s="395">
        <v>0</v>
      </c>
      <c r="AB503" s="333" t="s">
        <v>354</v>
      </c>
      <c r="AC503" s="333">
        <v>0</v>
      </c>
      <c r="AD503" s="333">
        <v>0</v>
      </c>
      <c r="AE503" s="333"/>
      <c r="AF503" s="333"/>
      <c r="AG503" s="396">
        <v>0</v>
      </c>
      <c r="AH503" s="396">
        <v>0</v>
      </c>
      <c r="AI503" s="333">
        <f t="shared" si="301"/>
        <v>0</v>
      </c>
      <c r="AJ503" s="333">
        <f t="shared" si="310"/>
        <v>0</v>
      </c>
      <c r="AK503" s="333">
        <f t="shared" si="311"/>
        <v>0</v>
      </c>
      <c r="AL503" s="333"/>
      <c r="AM503" s="333">
        <f t="shared" si="302"/>
        <v>0</v>
      </c>
      <c r="AN503" s="341">
        <f t="shared" si="303"/>
        <v>0</v>
      </c>
      <c r="AO503" s="341">
        <f t="shared" si="304"/>
        <v>0</v>
      </c>
      <c r="AP503" s="341"/>
      <c r="AQ503" s="341"/>
      <c r="AR503" s="341"/>
      <c r="AS503" s="341">
        <f t="shared" si="305"/>
        <v>0</v>
      </c>
      <c r="AT503" s="341">
        <f t="shared" si="306"/>
        <v>0</v>
      </c>
      <c r="AU503" s="341">
        <f t="shared" si="307"/>
        <v>0</v>
      </c>
    </row>
    <row r="504" spans="1:47" customFormat="1" ht="12.75" hidden="1" customHeight="1" thickBot="1">
      <c r="A504" s="329"/>
      <c r="B504" s="1351"/>
      <c r="C504" s="1352"/>
      <c r="D504" s="1353"/>
      <c r="E504" s="999"/>
      <c r="F504" s="475"/>
      <c r="G504" s="475"/>
      <c r="H504" s="475"/>
      <c r="I504" s="844" t="s">
        <v>279</v>
      </c>
      <c r="J504" s="1000" t="s">
        <v>354</v>
      </c>
      <c r="K504" s="398">
        <v>30</v>
      </c>
      <c r="L504" s="506" t="s">
        <v>554</v>
      </c>
      <c r="M504" s="507"/>
      <c r="N504" s="1001">
        <f t="shared" si="299"/>
        <v>0</v>
      </c>
      <c r="O504" s="1001">
        <f t="shared" si="299"/>
        <v>0</v>
      </c>
      <c r="P504" s="539">
        <f t="shared" si="299"/>
        <v>0</v>
      </c>
      <c r="Q504" s="1001">
        <f t="shared" si="299"/>
        <v>0</v>
      </c>
      <c r="R504" s="332"/>
      <c r="S504" s="1001" t="e">
        <f t="shared" si="300"/>
        <v>#REF!</v>
      </c>
      <c r="T504" s="620"/>
      <c r="U504" s="620"/>
      <c r="V504" s="333"/>
      <c r="W504" s="394" t="s">
        <v>566</v>
      </c>
      <c r="X504" s="333">
        <f t="shared" si="308"/>
        <v>0</v>
      </c>
      <c r="Y504" s="333">
        <f t="shared" si="309"/>
        <v>0</v>
      </c>
      <c r="Z504" s="333"/>
      <c r="AA504" s="395">
        <v>0</v>
      </c>
      <c r="AB504" s="333" t="s">
        <v>354</v>
      </c>
      <c r="AC504" s="333">
        <v>0</v>
      </c>
      <c r="AD504" s="333">
        <v>0</v>
      </c>
      <c r="AE504" s="333"/>
      <c r="AF504" s="333"/>
      <c r="AG504" s="396">
        <v>0</v>
      </c>
      <c r="AH504" s="396">
        <v>0</v>
      </c>
      <c r="AI504" s="333">
        <f t="shared" si="301"/>
        <v>0</v>
      </c>
      <c r="AJ504" s="333">
        <f t="shared" si="310"/>
        <v>0</v>
      </c>
      <c r="AK504" s="333">
        <f t="shared" si="311"/>
        <v>0</v>
      </c>
      <c r="AL504" s="333"/>
      <c r="AM504" s="333">
        <f t="shared" si="302"/>
        <v>0</v>
      </c>
      <c r="AN504" s="341">
        <f t="shared" si="303"/>
        <v>0</v>
      </c>
      <c r="AO504" s="341">
        <f t="shared" si="304"/>
        <v>0</v>
      </c>
      <c r="AP504" s="341"/>
      <c r="AQ504" s="341"/>
      <c r="AR504" s="341"/>
      <c r="AS504" s="341">
        <f t="shared" si="305"/>
        <v>0</v>
      </c>
      <c r="AT504" s="341">
        <f t="shared" si="306"/>
        <v>0</v>
      </c>
      <c r="AU504" s="341">
        <f t="shared" si="307"/>
        <v>0</v>
      </c>
    </row>
    <row r="505" spans="1:47" customFormat="1" ht="12.75" hidden="1" customHeight="1" thickBot="1">
      <c r="A505" s="329"/>
      <c r="B505" s="1351"/>
      <c r="C505" s="1352"/>
      <c r="D505" s="1353"/>
      <c r="E505" s="999"/>
      <c r="F505" s="475"/>
      <c r="G505" s="475"/>
      <c r="H505" s="475"/>
      <c r="I505" s="844" t="s">
        <v>279</v>
      </c>
      <c r="J505" s="1000" t="s">
        <v>354</v>
      </c>
      <c r="K505" s="398">
        <v>30</v>
      </c>
      <c r="L505" s="506" t="s">
        <v>554</v>
      </c>
      <c r="M505" s="507"/>
      <c r="N505" s="1001">
        <f t="shared" si="299"/>
        <v>0</v>
      </c>
      <c r="O505" s="1001">
        <f t="shared" si="299"/>
        <v>0</v>
      </c>
      <c r="P505" s="539">
        <f t="shared" si="299"/>
        <v>0</v>
      </c>
      <c r="Q505" s="1001">
        <f t="shared" si="299"/>
        <v>0</v>
      </c>
      <c r="R505" s="332"/>
      <c r="S505" s="1001" t="e">
        <f t="shared" si="300"/>
        <v>#REF!</v>
      </c>
      <c r="T505" s="620"/>
      <c r="U505" s="620"/>
      <c r="V505" s="333"/>
      <c r="W505" s="394" t="s">
        <v>566</v>
      </c>
      <c r="X505" s="333">
        <f t="shared" si="308"/>
        <v>0</v>
      </c>
      <c r="Y505" s="333">
        <f t="shared" si="309"/>
        <v>0</v>
      </c>
      <c r="Z505" s="333"/>
      <c r="AA505" s="395">
        <v>0</v>
      </c>
      <c r="AB505" s="333" t="s">
        <v>354</v>
      </c>
      <c r="AC505" s="333">
        <v>0</v>
      </c>
      <c r="AD505" s="333">
        <v>0</v>
      </c>
      <c r="AE505" s="333"/>
      <c r="AF505" s="333"/>
      <c r="AG505" s="396">
        <v>0</v>
      </c>
      <c r="AH505" s="396">
        <v>0</v>
      </c>
      <c r="AI505" s="333">
        <f t="shared" si="301"/>
        <v>0</v>
      </c>
      <c r="AJ505" s="333">
        <f t="shared" si="310"/>
        <v>0</v>
      </c>
      <c r="AK505" s="333">
        <f t="shared" si="311"/>
        <v>0</v>
      </c>
      <c r="AL505" s="333"/>
      <c r="AM505" s="333">
        <f t="shared" si="302"/>
        <v>0</v>
      </c>
      <c r="AN505" s="341">
        <f t="shared" si="303"/>
        <v>0</v>
      </c>
      <c r="AO505" s="341">
        <f t="shared" si="304"/>
        <v>0</v>
      </c>
      <c r="AP505" s="341"/>
      <c r="AQ505" s="341"/>
      <c r="AR505" s="341"/>
      <c r="AS505" s="341">
        <f t="shared" si="305"/>
        <v>0</v>
      </c>
      <c r="AT505" s="341">
        <f t="shared" si="306"/>
        <v>0</v>
      </c>
      <c r="AU505" s="341">
        <f t="shared" si="307"/>
        <v>0</v>
      </c>
    </row>
    <row r="506" spans="1:47" customFormat="1" ht="12.75" hidden="1" customHeight="1" thickBot="1">
      <c r="A506" s="329"/>
      <c r="B506" s="1351"/>
      <c r="C506" s="1352"/>
      <c r="D506" s="1353"/>
      <c r="E506" s="999"/>
      <c r="F506" s="475"/>
      <c r="G506" s="475"/>
      <c r="H506" s="475"/>
      <c r="I506" s="844" t="s">
        <v>279</v>
      </c>
      <c r="J506" s="1000" t="s">
        <v>354</v>
      </c>
      <c r="K506" s="398">
        <v>30</v>
      </c>
      <c r="L506" s="506" t="s">
        <v>554</v>
      </c>
      <c r="M506" s="507"/>
      <c r="N506" s="1001">
        <f t="shared" si="299"/>
        <v>0</v>
      </c>
      <c r="O506" s="1001">
        <f t="shared" si="299"/>
        <v>0</v>
      </c>
      <c r="P506" s="539">
        <f t="shared" si="299"/>
        <v>0</v>
      </c>
      <c r="Q506" s="1001">
        <f t="shared" si="299"/>
        <v>0</v>
      </c>
      <c r="R506" s="332"/>
      <c r="S506" s="1001" t="e">
        <f t="shared" si="300"/>
        <v>#REF!</v>
      </c>
      <c r="T506" s="620"/>
      <c r="U506" s="620"/>
      <c r="V506" s="333"/>
      <c r="W506" s="394" t="s">
        <v>566</v>
      </c>
      <c r="X506" s="333">
        <f t="shared" si="308"/>
        <v>0</v>
      </c>
      <c r="Y506" s="333">
        <f t="shared" si="309"/>
        <v>0</v>
      </c>
      <c r="Z506" s="333"/>
      <c r="AA506" s="395">
        <v>0</v>
      </c>
      <c r="AB506" s="333" t="s">
        <v>354</v>
      </c>
      <c r="AC506" s="333">
        <v>0</v>
      </c>
      <c r="AD506" s="333">
        <v>0</v>
      </c>
      <c r="AE506" s="333"/>
      <c r="AF506" s="333"/>
      <c r="AG506" s="396">
        <v>0</v>
      </c>
      <c r="AH506" s="396">
        <v>0</v>
      </c>
      <c r="AI506" s="333">
        <f t="shared" si="301"/>
        <v>0</v>
      </c>
      <c r="AJ506" s="333">
        <f t="shared" si="310"/>
        <v>0</v>
      </c>
      <c r="AK506" s="333">
        <f t="shared" si="311"/>
        <v>0</v>
      </c>
      <c r="AL506" s="333"/>
      <c r="AM506" s="333">
        <f t="shared" si="302"/>
        <v>0</v>
      </c>
      <c r="AN506" s="341">
        <f t="shared" si="303"/>
        <v>0</v>
      </c>
      <c r="AO506" s="341">
        <f t="shared" si="304"/>
        <v>0</v>
      </c>
      <c r="AP506" s="341"/>
      <c r="AQ506" s="341"/>
      <c r="AR506" s="341"/>
      <c r="AS506" s="341">
        <f t="shared" si="305"/>
        <v>0</v>
      </c>
      <c r="AT506" s="341">
        <f t="shared" si="306"/>
        <v>0</v>
      </c>
      <c r="AU506" s="341">
        <f t="shared" si="307"/>
        <v>0</v>
      </c>
    </row>
    <row r="507" spans="1:47" customFormat="1" ht="12.75" hidden="1" customHeight="1" thickBot="1">
      <c r="A507" s="329"/>
      <c r="B507" s="1351"/>
      <c r="C507" s="1352"/>
      <c r="D507" s="1353"/>
      <c r="E507" s="999"/>
      <c r="F507" s="475"/>
      <c r="G507" s="475"/>
      <c r="H507" s="475"/>
      <c r="I507" s="844" t="s">
        <v>279</v>
      </c>
      <c r="J507" s="1000" t="s">
        <v>354</v>
      </c>
      <c r="K507" s="398">
        <v>30</v>
      </c>
      <c r="L507" s="506" t="s">
        <v>554</v>
      </c>
      <c r="M507" s="507"/>
      <c r="N507" s="1001">
        <f t="shared" si="299"/>
        <v>0</v>
      </c>
      <c r="O507" s="1001">
        <f t="shared" si="299"/>
        <v>0</v>
      </c>
      <c r="P507" s="539">
        <f t="shared" si="299"/>
        <v>0</v>
      </c>
      <c r="Q507" s="1001">
        <f t="shared" si="299"/>
        <v>0</v>
      </c>
      <c r="R507" s="332"/>
      <c r="S507" s="1001" t="e">
        <f t="shared" si="300"/>
        <v>#REF!</v>
      </c>
      <c r="T507" s="620"/>
      <c r="U507" s="620"/>
      <c r="V507" s="333"/>
      <c r="W507" s="394" t="s">
        <v>566</v>
      </c>
      <c r="X507" s="333">
        <f t="shared" si="308"/>
        <v>0</v>
      </c>
      <c r="Y507" s="333">
        <f t="shared" si="309"/>
        <v>0</v>
      </c>
      <c r="Z507" s="333"/>
      <c r="AA507" s="395">
        <v>0</v>
      </c>
      <c r="AB507" s="333" t="s">
        <v>354</v>
      </c>
      <c r="AC507" s="333">
        <v>0</v>
      </c>
      <c r="AD507" s="333">
        <v>0</v>
      </c>
      <c r="AE507" s="333"/>
      <c r="AF507" s="333"/>
      <c r="AG507" s="396">
        <v>0</v>
      </c>
      <c r="AH507" s="396">
        <v>0</v>
      </c>
      <c r="AI507" s="333">
        <f t="shared" si="301"/>
        <v>0</v>
      </c>
      <c r="AJ507" s="333">
        <f t="shared" si="310"/>
        <v>0</v>
      </c>
      <c r="AK507" s="333">
        <f t="shared" si="311"/>
        <v>0</v>
      </c>
      <c r="AL507" s="333"/>
      <c r="AM507" s="333">
        <f t="shared" si="302"/>
        <v>0</v>
      </c>
      <c r="AN507" s="341">
        <f t="shared" si="303"/>
        <v>0</v>
      </c>
      <c r="AO507" s="341">
        <f t="shared" si="304"/>
        <v>0</v>
      </c>
      <c r="AP507" s="341"/>
      <c r="AQ507" s="341"/>
      <c r="AR507" s="341"/>
      <c r="AS507" s="341">
        <f t="shared" si="305"/>
        <v>0</v>
      </c>
      <c r="AT507" s="341">
        <f t="shared" si="306"/>
        <v>0</v>
      </c>
      <c r="AU507" s="341">
        <f t="shared" si="307"/>
        <v>0</v>
      </c>
    </row>
    <row r="508" spans="1:47" customFormat="1" ht="12.75" hidden="1" customHeight="1" thickBot="1">
      <c r="A508" s="329"/>
      <c r="B508" s="1351"/>
      <c r="C508" s="1352"/>
      <c r="D508" s="1353"/>
      <c r="E508" s="999"/>
      <c r="F508" s="475"/>
      <c r="G508" s="475"/>
      <c r="H508" s="475"/>
      <c r="I508" s="844" t="s">
        <v>279</v>
      </c>
      <c r="J508" s="1000" t="s">
        <v>354</v>
      </c>
      <c r="K508" s="398">
        <v>30</v>
      </c>
      <c r="L508" s="506" t="s">
        <v>554</v>
      </c>
      <c r="M508" s="507"/>
      <c r="N508" s="1001">
        <f t="shared" si="299"/>
        <v>0</v>
      </c>
      <c r="O508" s="1001">
        <f t="shared" si="299"/>
        <v>0</v>
      </c>
      <c r="P508" s="539">
        <f t="shared" si="299"/>
        <v>0</v>
      </c>
      <c r="Q508" s="1001">
        <f t="shared" si="299"/>
        <v>0</v>
      </c>
      <c r="R508" s="332"/>
      <c r="S508" s="1001" t="e">
        <f t="shared" si="300"/>
        <v>#REF!</v>
      </c>
      <c r="T508" s="620"/>
      <c r="U508" s="620"/>
      <c r="V508" s="333"/>
      <c r="W508" s="394" t="s">
        <v>566</v>
      </c>
      <c r="X508" s="333">
        <f t="shared" si="308"/>
        <v>0</v>
      </c>
      <c r="Y508" s="333">
        <f t="shared" si="309"/>
        <v>0</v>
      </c>
      <c r="Z508" s="333"/>
      <c r="AA508" s="395">
        <v>0</v>
      </c>
      <c r="AB508" s="333" t="s">
        <v>354</v>
      </c>
      <c r="AC508" s="333">
        <v>0</v>
      </c>
      <c r="AD508" s="333">
        <v>0</v>
      </c>
      <c r="AE508" s="333"/>
      <c r="AF508" s="333"/>
      <c r="AG508" s="396">
        <v>0</v>
      </c>
      <c r="AH508" s="396">
        <v>0</v>
      </c>
      <c r="AI508" s="333">
        <f t="shared" si="301"/>
        <v>0</v>
      </c>
      <c r="AJ508" s="333">
        <f t="shared" si="310"/>
        <v>0</v>
      </c>
      <c r="AK508" s="333">
        <f t="shared" si="311"/>
        <v>0</v>
      </c>
      <c r="AL508" s="333"/>
      <c r="AM508" s="333">
        <f t="shared" si="302"/>
        <v>0</v>
      </c>
      <c r="AN508" s="341">
        <f t="shared" si="303"/>
        <v>0</v>
      </c>
      <c r="AO508" s="341">
        <f t="shared" si="304"/>
        <v>0</v>
      </c>
      <c r="AP508" s="341"/>
      <c r="AQ508" s="341"/>
      <c r="AR508" s="341"/>
      <c r="AS508" s="341">
        <f t="shared" si="305"/>
        <v>0</v>
      </c>
      <c r="AT508" s="341">
        <f t="shared" si="306"/>
        <v>0</v>
      </c>
      <c r="AU508" s="341">
        <f t="shared" si="307"/>
        <v>0</v>
      </c>
    </row>
    <row r="509" spans="1:47" customFormat="1" ht="12.75" hidden="1" customHeight="1" thickBot="1">
      <c r="A509" s="329"/>
      <c r="B509" s="1351"/>
      <c r="C509" s="1352"/>
      <c r="D509" s="1353"/>
      <c r="E509" s="999"/>
      <c r="F509" s="475"/>
      <c r="G509" s="475"/>
      <c r="H509" s="475"/>
      <c r="I509" s="844" t="s">
        <v>279</v>
      </c>
      <c r="J509" s="1000" t="s">
        <v>354</v>
      </c>
      <c r="K509" s="398">
        <v>30</v>
      </c>
      <c r="L509" s="506" t="s">
        <v>554</v>
      </c>
      <c r="M509" s="507"/>
      <c r="N509" s="1001">
        <f t="shared" si="299"/>
        <v>0</v>
      </c>
      <c r="O509" s="1001">
        <f t="shared" si="299"/>
        <v>0</v>
      </c>
      <c r="P509" s="539">
        <f t="shared" si="299"/>
        <v>0</v>
      </c>
      <c r="Q509" s="1001">
        <f t="shared" si="299"/>
        <v>0</v>
      </c>
      <c r="R509" s="332"/>
      <c r="S509" s="1001" t="e">
        <f t="shared" si="300"/>
        <v>#REF!</v>
      </c>
      <c r="T509" s="620"/>
      <c r="U509" s="620"/>
      <c r="V509" s="333"/>
      <c r="W509" s="394" t="s">
        <v>566</v>
      </c>
      <c r="X509" s="333">
        <f t="shared" si="308"/>
        <v>0</v>
      </c>
      <c r="Y509" s="333">
        <f t="shared" si="309"/>
        <v>0</v>
      </c>
      <c r="Z509" s="333"/>
      <c r="AA509" s="395">
        <v>0</v>
      </c>
      <c r="AB509" s="333" t="s">
        <v>354</v>
      </c>
      <c r="AC509" s="333">
        <v>0</v>
      </c>
      <c r="AD509" s="333">
        <v>0</v>
      </c>
      <c r="AE509" s="333"/>
      <c r="AF509" s="333"/>
      <c r="AG509" s="396">
        <v>0</v>
      </c>
      <c r="AH509" s="396">
        <v>0</v>
      </c>
      <c r="AI509" s="333">
        <f t="shared" si="301"/>
        <v>0</v>
      </c>
      <c r="AJ509" s="333">
        <f t="shared" si="310"/>
        <v>0</v>
      </c>
      <c r="AK509" s="333">
        <f t="shared" si="311"/>
        <v>0</v>
      </c>
      <c r="AL509" s="333"/>
      <c r="AM509" s="333">
        <f t="shared" si="302"/>
        <v>0</v>
      </c>
      <c r="AN509" s="341">
        <f t="shared" si="303"/>
        <v>0</v>
      </c>
      <c r="AO509" s="341">
        <f t="shared" si="304"/>
        <v>0</v>
      </c>
      <c r="AP509" s="341"/>
      <c r="AQ509" s="341"/>
      <c r="AR509" s="341"/>
      <c r="AS509" s="341">
        <f t="shared" si="305"/>
        <v>0</v>
      </c>
      <c r="AT509" s="341">
        <f t="shared" si="306"/>
        <v>0</v>
      </c>
      <c r="AU509" s="341">
        <f t="shared" si="307"/>
        <v>0</v>
      </c>
    </row>
    <row r="510" spans="1:47" customFormat="1" ht="12.75" hidden="1" customHeight="1" thickBot="1">
      <c r="A510" s="329"/>
      <c r="B510" s="1351"/>
      <c r="C510" s="1352"/>
      <c r="D510" s="1353"/>
      <c r="E510" s="999"/>
      <c r="F510" s="475"/>
      <c r="G510" s="475"/>
      <c r="H510" s="475"/>
      <c r="I510" s="844" t="s">
        <v>279</v>
      </c>
      <c r="J510" s="1000" t="s">
        <v>354</v>
      </c>
      <c r="K510" s="398">
        <v>30</v>
      </c>
      <c r="L510" s="506" t="s">
        <v>554</v>
      </c>
      <c r="M510" s="507"/>
      <c r="N510" s="1001">
        <f t="shared" si="299"/>
        <v>0</v>
      </c>
      <c r="O510" s="1001">
        <f t="shared" si="299"/>
        <v>0</v>
      </c>
      <c r="P510" s="539">
        <f t="shared" si="299"/>
        <v>0</v>
      </c>
      <c r="Q510" s="1001">
        <f t="shared" si="299"/>
        <v>0</v>
      </c>
      <c r="R510" s="332"/>
      <c r="S510" s="1001" t="e">
        <f t="shared" si="300"/>
        <v>#REF!</v>
      </c>
      <c r="T510" s="620"/>
      <c r="U510" s="620"/>
      <c r="V510" s="333"/>
      <c r="W510" s="394" t="s">
        <v>566</v>
      </c>
      <c r="X510" s="333">
        <f t="shared" si="308"/>
        <v>0</v>
      </c>
      <c r="Y510" s="333">
        <f t="shared" si="309"/>
        <v>0</v>
      </c>
      <c r="Z510" s="333"/>
      <c r="AA510" s="395">
        <v>0</v>
      </c>
      <c r="AB510" s="333" t="s">
        <v>354</v>
      </c>
      <c r="AC510" s="333">
        <v>0</v>
      </c>
      <c r="AD510" s="333">
        <v>0</v>
      </c>
      <c r="AE510" s="333"/>
      <c r="AF510" s="333"/>
      <c r="AG510" s="396">
        <v>0</v>
      </c>
      <c r="AH510" s="396">
        <v>0</v>
      </c>
      <c r="AI510" s="333">
        <f t="shared" si="301"/>
        <v>0</v>
      </c>
      <c r="AJ510" s="333">
        <f t="shared" si="310"/>
        <v>0</v>
      </c>
      <c r="AK510" s="333">
        <f t="shared" si="311"/>
        <v>0</v>
      </c>
      <c r="AL510" s="333"/>
      <c r="AM510" s="333">
        <f t="shared" si="302"/>
        <v>0</v>
      </c>
      <c r="AN510" s="341">
        <f t="shared" si="303"/>
        <v>0</v>
      </c>
      <c r="AO510" s="341">
        <f t="shared" si="304"/>
        <v>0</v>
      </c>
      <c r="AP510" s="341"/>
      <c r="AQ510" s="341"/>
      <c r="AR510" s="341"/>
      <c r="AS510" s="341">
        <f t="shared" si="305"/>
        <v>0</v>
      </c>
      <c r="AT510" s="341">
        <f t="shared" si="306"/>
        <v>0</v>
      </c>
      <c r="AU510" s="341">
        <f t="shared" si="307"/>
        <v>0</v>
      </c>
    </row>
    <row r="511" spans="1:47" customFormat="1" ht="12.75" hidden="1" customHeight="1" thickBot="1">
      <c r="A511" s="329"/>
      <c r="B511" s="1351"/>
      <c r="C511" s="1352"/>
      <c r="D511" s="1353"/>
      <c r="E511" s="999"/>
      <c r="F511" s="475"/>
      <c r="G511" s="475"/>
      <c r="H511" s="475"/>
      <c r="I511" s="844" t="s">
        <v>279</v>
      </c>
      <c r="J511" s="1000" t="s">
        <v>354</v>
      </c>
      <c r="K511" s="398">
        <v>30</v>
      </c>
      <c r="L511" s="506" t="s">
        <v>554</v>
      </c>
      <c r="M511" s="507"/>
      <c r="N511" s="1001">
        <f t="shared" si="299"/>
        <v>0</v>
      </c>
      <c r="O511" s="1001">
        <f t="shared" si="299"/>
        <v>0</v>
      </c>
      <c r="P511" s="539">
        <f t="shared" si="299"/>
        <v>0</v>
      </c>
      <c r="Q511" s="1001">
        <f t="shared" si="299"/>
        <v>0</v>
      </c>
      <c r="R511" s="332"/>
      <c r="S511" s="1001" t="e">
        <f t="shared" si="300"/>
        <v>#REF!</v>
      </c>
      <c r="T511" s="620"/>
      <c r="U511" s="620"/>
      <c r="V511" s="333"/>
      <c r="W511" s="394" t="s">
        <v>566</v>
      </c>
      <c r="X511" s="333">
        <f t="shared" si="308"/>
        <v>0</v>
      </c>
      <c r="Y511" s="333">
        <f t="shared" si="309"/>
        <v>0</v>
      </c>
      <c r="Z511" s="333"/>
      <c r="AA511" s="395">
        <v>0</v>
      </c>
      <c r="AB511" s="333" t="s">
        <v>354</v>
      </c>
      <c r="AC511" s="333">
        <v>0</v>
      </c>
      <c r="AD511" s="333">
        <v>0</v>
      </c>
      <c r="AE511" s="333"/>
      <c r="AF511" s="333"/>
      <c r="AG511" s="396">
        <v>0</v>
      </c>
      <c r="AH511" s="396">
        <v>0</v>
      </c>
      <c r="AI511" s="333">
        <f t="shared" si="301"/>
        <v>0</v>
      </c>
      <c r="AJ511" s="333">
        <f t="shared" si="310"/>
        <v>0</v>
      </c>
      <c r="AK511" s="333">
        <f t="shared" si="311"/>
        <v>0</v>
      </c>
      <c r="AL511" s="333"/>
      <c r="AM511" s="333">
        <f t="shared" si="302"/>
        <v>0</v>
      </c>
      <c r="AN511" s="341">
        <f t="shared" si="303"/>
        <v>0</v>
      </c>
      <c r="AO511" s="341">
        <f t="shared" si="304"/>
        <v>0</v>
      </c>
      <c r="AP511" s="341"/>
      <c r="AQ511" s="341"/>
      <c r="AR511" s="341"/>
      <c r="AS511" s="341">
        <f t="shared" si="305"/>
        <v>0</v>
      </c>
      <c r="AT511" s="341">
        <f t="shared" si="306"/>
        <v>0</v>
      </c>
      <c r="AU511" s="341">
        <f t="shared" si="307"/>
        <v>0</v>
      </c>
    </row>
    <row r="512" spans="1:47" customFormat="1" ht="12.75" hidden="1" customHeight="1" thickBot="1">
      <c r="A512" s="329"/>
      <c r="B512" s="1351"/>
      <c r="C512" s="1352"/>
      <c r="D512" s="1353"/>
      <c r="E512" s="999"/>
      <c r="F512" s="475"/>
      <c r="G512" s="475"/>
      <c r="H512" s="475"/>
      <c r="I512" s="844" t="s">
        <v>279</v>
      </c>
      <c r="J512" s="1000" t="s">
        <v>354</v>
      </c>
      <c r="K512" s="398">
        <v>30</v>
      </c>
      <c r="L512" s="506" t="s">
        <v>554</v>
      </c>
      <c r="M512" s="507"/>
      <c r="N512" s="1001">
        <f t="shared" si="299"/>
        <v>0</v>
      </c>
      <c r="O512" s="1001">
        <f t="shared" si="299"/>
        <v>0</v>
      </c>
      <c r="P512" s="539">
        <f t="shared" si="299"/>
        <v>0</v>
      </c>
      <c r="Q512" s="1001">
        <f t="shared" si="299"/>
        <v>0</v>
      </c>
      <c r="R512" s="332"/>
      <c r="S512" s="1001" t="e">
        <f t="shared" si="300"/>
        <v>#REF!</v>
      </c>
      <c r="T512" s="620"/>
      <c r="U512" s="620"/>
      <c r="V512" s="333"/>
      <c r="W512" s="394" t="s">
        <v>566</v>
      </c>
      <c r="X512" s="333">
        <f t="shared" si="308"/>
        <v>0</v>
      </c>
      <c r="Y512" s="333">
        <f t="shared" si="309"/>
        <v>0</v>
      </c>
      <c r="Z512" s="333"/>
      <c r="AA512" s="395">
        <v>0</v>
      </c>
      <c r="AB512" s="333" t="s">
        <v>354</v>
      </c>
      <c r="AC512" s="333">
        <v>0</v>
      </c>
      <c r="AD512" s="333">
        <v>0</v>
      </c>
      <c r="AE512" s="333"/>
      <c r="AF512" s="333"/>
      <c r="AG512" s="396">
        <v>0</v>
      </c>
      <c r="AH512" s="396">
        <v>0</v>
      </c>
      <c r="AI512" s="333">
        <f t="shared" si="301"/>
        <v>0</v>
      </c>
      <c r="AJ512" s="333">
        <f t="shared" si="310"/>
        <v>0</v>
      </c>
      <c r="AK512" s="333">
        <f t="shared" si="311"/>
        <v>0</v>
      </c>
      <c r="AL512" s="333"/>
      <c r="AM512" s="333">
        <f t="shared" si="302"/>
        <v>0</v>
      </c>
      <c r="AN512" s="341">
        <f t="shared" si="303"/>
        <v>0</v>
      </c>
      <c r="AO512" s="341">
        <f t="shared" si="304"/>
        <v>0</v>
      </c>
      <c r="AP512" s="341"/>
      <c r="AQ512" s="341"/>
      <c r="AR512" s="341"/>
      <c r="AS512" s="341">
        <f t="shared" si="305"/>
        <v>0</v>
      </c>
      <c r="AT512" s="341">
        <f t="shared" si="306"/>
        <v>0</v>
      </c>
      <c r="AU512" s="341">
        <f t="shared" si="307"/>
        <v>0</v>
      </c>
    </row>
    <row r="513" spans="1:47" customFormat="1" ht="12.75" hidden="1" customHeight="1" thickBot="1">
      <c r="A513" s="329"/>
      <c r="B513" s="1351"/>
      <c r="C513" s="1352"/>
      <c r="D513" s="1353"/>
      <c r="E513" s="999"/>
      <c r="F513" s="475"/>
      <c r="G513" s="475"/>
      <c r="H513" s="475"/>
      <c r="I513" s="844" t="s">
        <v>279</v>
      </c>
      <c r="J513" s="1000" t="s">
        <v>354</v>
      </c>
      <c r="K513" s="398">
        <v>30</v>
      </c>
      <c r="L513" s="506" t="s">
        <v>554</v>
      </c>
      <c r="M513" s="507"/>
      <c r="N513" s="1001">
        <f t="shared" si="299"/>
        <v>0</v>
      </c>
      <c r="O513" s="1001">
        <f t="shared" si="299"/>
        <v>0</v>
      </c>
      <c r="P513" s="539">
        <f t="shared" si="299"/>
        <v>0</v>
      </c>
      <c r="Q513" s="1001">
        <f t="shared" si="299"/>
        <v>0</v>
      </c>
      <c r="R513" s="332"/>
      <c r="S513" s="1001" t="e">
        <f t="shared" si="300"/>
        <v>#REF!</v>
      </c>
      <c r="T513" s="620"/>
      <c r="U513" s="620"/>
      <c r="V513" s="333"/>
      <c r="W513" s="394" t="s">
        <v>566</v>
      </c>
      <c r="X513" s="333">
        <f t="shared" si="308"/>
        <v>0</v>
      </c>
      <c r="Y513" s="333">
        <f t="shared" si="309"/>
        <v>0</v>
      </c>
      <c r="Z513" s="333"/>
      <c r="AA513" s="395">
        <v>0</v>
      </c>
      <c r="AB513" s="333" t="s">
        <v>354</v>
      </c>
      <c r="AC513" s="333">
        <v>0</v>
      </c>
      <c r="AD513" s="333">
        <v>0</v>
      </c>
      <c r="AE513" s="333"/>
      <c r="AF513" s="333"/>
      <c r="AG513" s="396">
        <v>0</v>
      </c>
      <c r="AH513" s="396">
        <v>0</v>
      </c>
      <c r="AI513" s="333">
        <f t="shared" si="301"/>
        <v>0</v>
      </c>
      <c r="AJ513" s="333">
        <f t="shared" si="310"/>
        <v>0</v>
      </c>
      <c r="AK513" s="333">
        <f t="shared" si="311"/>
        <v>0</v>
      </c>
      <c r="AL513" s="333"/>
      <c r="AM513" s="333">
        <f t="shared" si="302"/>
        <v>0</v>
      </c>
      <c r="AN513" s="341">
        <f t="shared" si="303"/>
        <v>0</v>
      </c>
      <c r="AO513" s="341">
        <f t="shared" si="304"/>
        <v>0</v>
      </c>
      <c r="AP513" s="341"/>
      <c r="AQ513" s="341"/>
      <c r="AR513" s="341"/>
      <c r="AS513" s="341">
        <f t="shared" si="305"/>
        <v>0</v>
      </c>
      <c r="AT513" s="341">
        <f t="shared" si="306"/>
        <v>0</v>
      </c>
      <c r="AU513" s="341">
        <f t="shared" si="307"/>
        <v>0</v>
      </c>
    </row>
    <row r="514" spans="1:47" customFormat="1" ht="12.75" hidden="1" customHeight="1" thickBot="1">
      <c r="A514" s="329"/>
      <c r="B514" s="1351"/>
      <c r="C514" s="1352"/>
      <c r="D514" s="1353"/>
      <c r="E514" s="999"/>
      <c r="F514" s="475"/>
      <c r="G514" s="475"/>
      <c r="H514" s="475"/>
      <c r="I514" s="844" t="s">
        <v>279</v>
      </c>
      <c r="J514" s="1000" t="s">
        <v>354</v>
      </c>
      <c r="K514" s="398">
        <v>30</v>
      </c>
      <c r="L514" s="506" t="s">
        <v>554</v>
      </c>
      <c r="M514" s="507"/>
      <c r="N514" s="1001">
        <f t="shared" si="299"/>
        <v>0</v>
      </c>
      <c r="O514" s="1001">
        <f t="shared" si="299"/>
        <v>0</v>
      </c>
      <c r="P514" s="539">
        <f t="shared" si="299"/>
        <v>0</v>
      </c>
      <c r="Q514" s="1001">
        <f t="shared" si="299"/>
        <v>0</v>
      </c>
      <c r="R514" s="332"/>
      <c r="S514" s="1001" t="e">
        <f t="shared" si="300"/>
        <v>#REF!</v>
      </c>
      <c r="T514" s="620"/>
      <c r="U514" s="620"/>
      <c r="V514" s="333"/>
      <c r="W514" s="394" t="s">
        <v>566</v>
      </c>
      <c r="X514" s="333">
        <f t="shared" si="308"/>
        <v>0</v>
      </c>
      <c r="Y514" s="333">
        <f t="shared" si="309"/>
        <v>0</v>
      </c>
      <c r="Z514" s="333"/>
      <c r="AA514" s="395">
        <v>0</v>
      </c>
      <c r="AB514" s="333" t="s">
        <v>354</v>
      </c>
      <c r="AC514" s="333">
        <v>0</v>
      </c>
      <c r="AD514" s="333">
        <v>0</v>
      </c>
      <c r="AE514" s="333"/>
      <c r="AF514" s="333"/>
      <c r="AG514" s="396">
        <v>0</v>
      </c>
      <c r="AH514" s="396">
        <v>0</v>
      </c>
      <c r="AI514" s="333">
        <f t="shared" si="301"/>
        <v>0</v>
      </c>
      <c r="AJ514" s="333">
        <f t="shared" si="310"/>
        <v>0</v>
      </c>
      <c r="AK514" s="333">
        <f t="shared" si="311"/>
        <v>0</v>
      </c>
      <c r="AL514" s="333"/>
      <c r="AM514" s="333">
        <f t="shared" si="302"/>
        <v>0</v>
      </c>
      <c r="AN514" s="341">
        <f t="shared" si="303"/>
        <v>0</v>
      </c>
      <c r="AO514" s="341">
        <f t="shared" si="304"/>
        <v>0</v>
      </c>
      <c r="AP514" s="341"/>
      <c r="AQ514" s="341"/>
      <c r="AR514" s="341"/>
      <c r="AS514" s="341">
        <f t="shared" si="305"/>
        <v>0</v>
      </c>
      <c r="AT514" s="341">
        <f t="shared" si="306"/>
        <v>0</v>
      </c>
      <c r="AU514" s="341">
        <f t="shared" si="307"/>
        <v>0</v>
      </c>
    </row>
    <row r="515" spans="1:47" customFormat="1" ht="12.75" hidden="1" customHeight="1" thickBot="1">
      <c r="A515" s="329"/>
      <c r="B515" s="1351"/>
      <c r="C515" s="1352"/>
      <c r="D515" s="1353"/>
      <c r="E515" s="999"/>
      <c r="F515" s="475"/>
      <c r="G515" s="475"/>
      <c r="H515" s="475"/>
      <c r="I515" s="844" t="s">
        <v>279</v>
      </c>
      <c r="J515" s="1000" t="s">
        <v>354</v>
      </c>
      <c r="K515" s="398">
        <v>30</v>
      </c>
      <c r="L515" s="506" t="s">
        <v>554</v>
      </c>
      <c r="M515" s="507"/>
      <c r="N515" s="1001">
        <f t="shared" si="299"/>
        <v>0</v>
      </c>
      <c r="O515" s="1001">
        <f t="shared" si="299"/>
        <v>0</v>
      </c>
      <c r="P515" s="539">
        <f t="shared" si="299"/>
        <v>0</v>
      </c>
      <c r="Q515" s="1001">
        <f t="shared" si="299"/>
        <v>0</v>
      </c>
      <c r="R515" s="332"/>
      <c r="S515" s="1001" t="e">
        <f t="shared" si="300"/>
        <v>#REF!</v>
      </c>
      <c r="T515" s="620"/>
      <c r="U515" s="620"/>
      <c r="V515" s="333"/>
      <c r="W515" s="394" t="s">
        <v>566</v>
      </c>
      <c r="X515" s="333">
        <f t="shared" si="308"/>
        <v>0</v>
      </c>
      <c r="Y515" s="333">
        <f t="shared" si="309"/>
        <v>0</v>
      </c>
      <c r="Z515" s="333"/>
      <c r="AA515" s="395">
        <v>0</v>
      </c>
      <c r="AB515" s="333" t="s">
        <v>354</v>
      </c>
      <c r="AC515" s="333">
        <v>0</v>
      </c>
      <c r="AD515" s="333">
        <v>0</v>
      </c>
      <c r="AE515" s="333"/>
      <c r="AF515" s="333"/>
      <c r="AG515" s="396">
        <v>0</v>
      </c>
      <c r="AH515" s="396">
        <v>0</v>
      </c>
      <c r="AI515" s="333">
        <f t="shared" si="301"/>
        <v>0</v>
      </c>
      <c r="AJ515" s="333">
        <f t="shared" si="310"/>
        <v>0</v>
      </c>
      <c r="AK515" s="333">
        <f t="shared" si="311"/>
        <v>0</v>
      </c>
      <c r="AL515" s="333"/>
      <c r="AM515" s="333">
        <f t="shared" si="302"/>
        <v>0</v>
      </c>
      <c r="AN515" s="341">
        <f t="shared" si="303"/>
        <v>0</v>
      </c>
      <c r="AO515" s="341">
        <f t="shared" si="304"/>
        <v>0</v>
      </c>
      <c r="AP515" s="341"/>
      <c r="AQ515" s="341"/>
      <c r="AR515" s="341"/>
      <c r="AS515" s="341">
        <f t="shared" si="305"/>
        <v>0</v>
      </c>
      <c r="AT515" s="341">
        <f t="shared" si="306"/>
        <v>0</v>
      </c>
      <c r="AU515" s="341">
        <f t="shared" si="307"/>
        <v>0</v>
      </c>
    </row>
    <row r="516" spans="1:47" customFormat="1" ht="12.75" hidden="1" customHeight="1" thickBot="1">
      <c r="A516" s="329"/>
      <c r="B516" s="1351"/>
      <c r="C516" s="1352"/>
      <c r="D516" s="1353"/>
      <c r="E516" s="999"/>
      <c r="F516" s="475"/>
      <c r="G516" s="475"/>
      <c r="H516" s="475"/>
      <c r="I516" s="844" t="s">
        <v>279</v>
      </c>
      <c r="J516" s="1000" t="s">
        <v>354</v>
      </c>
      <c r="K516" s="398">
        <v>30</v>
      </c>
      <c r="L516" s="506" t="s">
        <v>554</v>
      </c>
      <c r="M516" s="507"/>
      <c r="N516" s="1001">
        <f t="shared" si="299"/>
        <v>0</v>
      </c>
      <c r="O516" s="1001">
        <f t="shared" si="299"/>
        <v>0</v>
      </c>
      <c r="P516" s="539">
        <f t="shared" si="299"/>
        <v>0</v>
      </c>
      <c r="Q516" s="1001">
        <f t="shared" si="299"/>
        <v>0</v>
      </c>
      <c r="R516" s="332"/>
      <c r="S516" s="1001" t="e">
        <f t="shared" si="300"/>
        <v>#REF!</v>
      </c>
      <c r="T516" s="620"/>
      <c r="U516" s="620"/>
      <c r="V516" s="333"/>
      <c r="W516" s="394" t="s">
        <v>566</v>
      </c>
      <c r="X516" s="333">
        <f t="shared" si="308"/>
        <v>0</v>
      </c>
      <c r="Y516" s="333">
        <f t="shared" si="309"/>
        <v>0</v>
      </c>
      <c r="Z516" s="333"/>
      <c r="AA516" s="395">
        <v>0</v>
      </c>
      <c r="AB516" s="333" t="s">
        <v>354</v>
      </c>
      <c r="AC516" s="333">
        <v>0</v>
      </c>
      <c r="AD516" s="333">
        <v>0</v>
      </c>
      <c r="AE516" s="333"/>
      <c r="AF516" s="333"/>
      <c r="AG516" s="396">
        <v>0</v>
      </c>
      <c r="AH516" s="396">
        <v>0</v>
      </c>
      <c r="AI516" s="333">
        <f t="shared" si="301"/>
        <v>0</v>
      </c>
      <c r="AJ516" s="333">
        <f t="shared" si="310"/>
        <v>0</v>
      </c>
      <c r="AK516" s="333">
        <f t="shared" si="311"/>
        <v>0</v>
      </c>
      <c r="AL516" s="333"/>
      <c r="AM516" s="333">
        <f t="shared" si="302"/>
        <v>0</v>
      </c>
      <c r="AN516" s="341">
        <f t="shared" si="303"/>
        <v>0</v>
      </c>
      <c r="AO516" s="341">
        <f t="shared" si="304"/>
        <v>0</v>
      </c>
      <c r="AP516" s="341"/>
      <c r="AQ516" s="341"/>
      <c r="AR516" s="341"/>
      <c r="AS516" s="341">
        <f t="shared" si="305"/>
        <v>0</v>
      </c>
      <c r="AT516" s="341">
        <f t="shared" si="306"/>
        <v>0</v>
      </c>
      <c r="AU516" s="341">
        <f t="shared" si="307"/>
        <v>0</v>
      </c>
    </row>
    <row r="517" spans="1:47" customFormat="1" ht="12.75" hidden="1" customHeight="1" thickBot="1">
      <c r="A517" s="329"/>
      <c r="B517" s="1351"/>
      <c r="C517" s="1352"/>
      <c r="D517" s="1353"/>
      <c r="E517" s="999"/>
      <c r="F517" s="475"/>
      <c r="G517" s="475"/>
      <c r="H517" s="475"/>
      <c r="I517" s="844" t="s">
        <v>279</v>
      </c>
      <c r="J517" s="1000" t="s">
        <v>354</v>
      </c>
      <c r="K517" s="398">
        <v>30</v>
      </c>
      <c r="L517" s="506" t="s">
        <v>554</v>
      </c>
      <c r="M517" s="507"/>
      <c r="N517" s="1001">
        <f t="shared" ref="N517:Q574" si="312">AJ517</f>
        <v>0</v>
      </c>
      <c r="O517" s="1001">
        <f t="shared" si="312"/>
        <v>0</v>
      </c>
      <c r="P517" s="539">
        <f t="shared" si="312"/>
        <v>0</v>
      </c>
      <c r="Q517" s="1001">
        <f t="shared" si="312"/>
        <v>0</v>
      </c>
      <c r="R517" s="332"/>
      <c r="S517" s="1001" t="e">
        <f t="shared" ref="S517:S574" si="313">#REF!</f>
        <v>#REF!</v>
      </c>
      <c r="T517" s="620"/>
      <c r="U517" s="620"/>
      <c r="V517" s="333"/>
      <c r="W517" s="394" t="s">
        <v>566</v>
      </c>
      <c r="X517" s="333">
        <f t="shared" si="308"/>
        <v>0</v>
      </c>
      <c r="Y517" s="333">
        <f t="shared" si="309"/>
        <v>0</v>
      </c>
      <c r="Z517" s="333"/>
      <c r="AA517" s="395">
        <v>0</v>
      </c>
      <c r="AB517" s="333" t="s">
        <v>354</v>
      </c>
      <c r="AC517" s="333">
        <v>0</v>
      </c>
      <c r="AD517" s="333">
        <v>0</v>
      </c>
      <c r="AE517" s="333"/>
      <c r="AF517" s="333"/>
      <c r="AG517" s="396">
        <v>0</v>
      </c>
      <c r="AH517" s="396">
        <v>0</v>
      </c>
      <c r="AI517" s="333">
        <f t="shared" ref="AI517:AI574" si="314">Y517+Z517+AC517+AD517</f>
        <v>0</v>
      </c>
      <c r="AJ517" s="333">
        <f t="shared" si="310"/>
        <v>0</v>
      </c>
      <c r="AK517" s="333">
        <f t="shared" si="311"/>
        <v>0</v>
      </c>
      <c r="AL517" s="333"/>
      <c r="AM517" s="333">
        <f t="shared" ref="AM517:AM574" si="315">IF(OR(I517="New",I517="",I517="--Source--"),Y517+Z517,IF(I517="Refurbishment",Y517*(1/3),0))</f>
        <v>0</v>
      </c>
      <c r="AN517" s="341">
        <f t="shared" ref="AN517:AN574" si="316">IF(OR(I517="New",I517="",I517="--Source--"),AC517,IF(I517="Refurbishment",AC517,0))</f>
        <v>0</v>
      </c>
      <c r="AO517" s="341">
        <f t="shared" ref="AO517:AO574" si="317">IF(OR(I517="New",I517="",I517="--Source--"),AD517,IF(I517="Refurbishment",AD517,0))</f>
        <v>0</v>
      </c>
      <c r="AP517" s="341"/>
      <c r="AQ517" s="341"/>
      <c r="AR517" s="341"/>
      <c r="AS517" s="341">
        <f t="shared" ref="AS517:AS574" si="318">IF(I517="Reused from onsite",Y517+Z517,IF(I517="Refurbishment",Y517*(2/3),0))</f>
        <v>0</v>
      </c>
      <c r="AT517" s="341">
        <f t="shared" ref="AT517:AT574" si="319">IF(I517="Reused from onsite",AC517,IF(I517="Refurbishment",0,0))</f>
        <v>0</v>
      </c>
      <c r="AU517" s="341">
        <f t="shared" ref="AU517:AU574" si="320">IF(I517="Reused from onsite",AD517,IF(I517="Refurbishment",0,0))</f>
        <v>0</v>
      </c>
    </row>
    <row r="518" spans="1:47" customFormat="1" ht="12.75" hidden="1" customHeight="1" thickBot="1">
      <c r="A518" s="329"/>
      <c r="B518" s="1351"/>
      <c r="C518" s="1352"/>
      <c r="D518" s="1353"/>
      <c r="E518" s="999"/>
      <c r="F518" s="475"/>
      <c r="G518" s="475"/>
      <c r="H518" s="475"/>
      <c r="I518" s="844" t="s">
        <v>279</v>
      </c>
      <c r="J518" s="1000" t="s">
        <v>354</v>
      </c>
      <c r="K518" s="398">
        <v>30</v>
      </c>
      <c r="L518" s="506" t="s">
        <v>554</v>
      </c>
      <c r="M518" s="507"/>
      <c r="N518" s="1001">
        <f t="shared" si="312"/>
        <v>0</v>
      </c>
      <c r="O518" s="1001">
        <f t="shared" si="312"/>
        <v>0</v>
      </c>
      <c r="P518" s="539">
        <f t="shared" si="312"/>
        <v>0</v>
      </c>
      <c r="Q518" s="1001">
        <f t="shared" si="312"/>
        <v>0</v>
      </c>
      <c r="R518" s="332"/>
      <c r="S518" s="1001" t="e">
        <f t="shared" si="313"/>
        <v>#REF!</v>
      </c>
      <c r="T518" s="620"/>
      <c r="U518" s="620"/>
      <c r="V518" s="333"/>
      <c r="W518" s="394" t="s">
        <v>566</v>
      </c>
      <c r="X518" s="333">
        <f t="shared" ref="X518:X574" si="321">E518</f>
        <v>0</v>
      </c>
      <c r="Y518" s="333">
        <f t="shared" ref="Y518:Y573" si="322">F518*G518</f>
        <v>0</v>
      </c>
      <c r="Z518" s="333"/>
      <c r="AA518" s="395">
        <v>0</v>
      </c>
      <c r="AB518" s="333" t="s">
        <v>354</v>
      </c>
      <c r="AC518" s="333">
        <v>0</v>
      </c>
      <c r="AD518" s="333">
        <v>0</v>
      </c>
      <c r="AE518" s="333"/>
      <c r="AF518" s="333"/>
      <c r="AG518" s="396">
        <v>0</v>
      </c>
      <c r="AH518" s="396">
        <v>0</v>
      </c>
      <c r="AI518" s="333">
        <f t="shared" si="314"/>
        <v>0</v>
      </c>
      <c r="AJ518" s="333">
        <f t="shared" si="310"/>
        <v>0</v>
      </c>
      <c r="AK518" s="333">
        <f t="shared" si="311"/>
        <v>0</v>
      </c>
      <c r="AL518" s="333"/>
      <c r="AM518" s="333">
        <f t="shared" si="315"/>
        <v>0</v>
      </c>
      <c r="AN518" s="341">
        <f t="shared" si="316"/>
        <v>0</v>
      </c>
      <c r="AO518" s="341">
        <f t="shared" si="317"/>
        <v>0</v>
      </c>
      <c r="AP518" s="341"/>
      <c r="AQ518" s="341"/>
      <c r="AR518" s="341"/>
      <c r="AS518" s="341">
        <f t="shared" si="318"/>
        <v>0</v>
      </c>
      <c r="AT518" s="341">
        <f t="shared" si="319"/>
        <v>0</v>
      </c>
      <c r="AU518" s="341">
        <f t="shared" si="320"/>
        <v>0</v>
      </c>
    </row>
    <row r="519" spans="1:47" customFormat="1" ht="12.75" hidden="1" customHeight="1" thickBot="1">
      <c r="A519" s="329"/>
      <c r="B519" s="1351"/>
      <c r="C519" s="1352"/>
      <c r="D519" s="1353"/>
      <c r="E519" s="999"/>
      <c r="F519" s="475"/>
      <c r="G519" s="475"/>
      <c r="H519" s="475"/>
      <c r="I519" s="844" t="s">
        <v>279</v>
      </c>
      <c r="J519" s="1000" t="s">
        <v>354</v>
      </c>
      <c r="K519" s="398">
        <v>30</v>
      </c>
      <c r="L519" s="506" t="s">
        <v>554</v>
      </c>
      <c r="M519" s="507"/>
      <c r="N519" s="1001">
        <f t="shared" si="312"/>
        <v>0</v>
      </c>
      <c r="O519" s="1001">
        <f t="shared" si="312"/>
        <v>0</v>
      </c>
      <c r="P519" s="539">
        <f t="shared" si="312"/>
        <v>0</v>
      </c>
      <c r="Q519" s="1001">
        <f t="shared" si="312"/>
        <v>0</v>
      </c>
      <c r="R519" s="332"/>
      <c r="S519" s="1001" t="e">
        <f t="shared" si="313"/>
        <v>#REF!</v>
      </c>
      <c r="T519" s="620"/>
      <c r="U519" s="620"/>
      <c r="V519" s="333"/>
      <c r="W519" s="394" t="s">
        <v>566</v>
      </c>
      <c r="X519" s="333">
        <f t="shared" si="321"/>
        <v>0</v>
      </c>
      <c r="Y519" s="333">
        <f t="shared" si="322"/>
        <v>0</v>
      </c>
      <c r="Z519" s="333"/>
      <c r="AA519" s="395">
        <v>0</v>
      </c>
      <c r="AB519" s="333" t="s">
        <v>354</v>
      </c>
      <c r="AC519" s="333">
        <v>0</v>
      </c>
      <c r="AD519" s="333">
        <v>0</v>
      </c>
      <c r="AE519" s="333"/>
      <c r="AF519" s="333"/>
      <c r="AG519" s="396">
        <v>0</v>
      </c>
      <c r="AH519" s="396">
        <v>0</v>
      </c>
      <c r="AI519" s="333">
        <f t="shared" si="314"/>
        <v>0</v>
      </c>
      <c r="AJ519" s="333">
        <f t="shared" si="310"/>
        <v>0</v>
      </c>
      <c r="AK519" s="333">
        <f t="shared" si="311"/>
        <v>0</v>
      </c>
      <c r="AL519" s="333"/>
      <c r="AM519" s="333">
        <f t="shared" si="315"/>
        <v>0</v>
      </c>
      <c r="AN519" s="341">
        <f t="shared" si="316"/>
        <v>0</v>
      </c>
      <c r="AO519" s="341">
        <f t="shared" si="317"/>
        <v>0</v>
      </c>
      <c r="AP519" s="341"/>
      <c r="AQ519" s="341"/>
      <c r="AR519" s="341"/>
      <c r="AS519" s="341">
        <f t="shared" si="318"/>
        <v>0</v>
      </c>
      <c r="AT519" s="341">
        <f t="shared" si="319"/>
        <v>0</v>
      </c>
      <c r="AU519" s="341">
        <f t="shared" si="320"/>
        <v>0</v>
      </c>
    </row>
    <row r="520" spans="1:47" customFormat="1" ht="12.75" hidden="1" customHeight="1" thickBot="1">
      <c r="A520" s="329"/>
      <c r="B520" s="1351"/>
      <c r="C520" s="1352"/>
      <c r="D520" s="1353"/>
      <c r="E520" s="999"/>
      <c r="F520" s="475"/>
      <c r="G520" s="475"/>
      <c r="H520" s="475"/>
      <c r="I520" s="844" t="s">
        <v>279</v>
      </c>
      <c r="J520" s="1000" t="s">
        <v>354</v>
      </c>
      <c r="K520" s="398">
        <v>30</v>
      </c>
      <c r="L520" s="506" t="s">
        <v>554</v>
      </c>
      <c r="M520" s="507"/>
      <c r="N520" s="1001">
        <f t="shared" si="312"/>
        <v>0</v>
      </c>
      <c r="O520" s="1001">
        <f t="shared" si="312"/>
        <v>0</v>
      </c>
      <c r="P520" s="539">
        <f t="shared" si="312"/>
        <v>0</v>
      </c>
      <c r="Q520" s="1001">
        <f t="shared" si="312"/>
        <v>0</v>
      </c>
      <c r="R520" s="332"/>
      <c r="S520" s="1001" t="e">
        <f t="shared" si="313"/>
        <v>#REF!</v>
      </c>
      <c r="T520" s="620"/>
      <c r="U520" s="620"/>
      <c r="V520" s="333"/>
      <c r="W520" s="394" t="s">
        <v>566</v>
      </c>
      <c r="X520" s="333">
        <f t="shared" si="321"/>
        <v>0</v>
      </c>
      <c r="Y520" s="333">
        <f t="shared" si="322"/>
        <v>0</v>
      </c>
      <c r="Z520" s="333"/>
      <c r="AA520" s="395">
        <v>0</v>
      </c>
      <c r="AB520" s="333" t="s">
        <v>354</v>
      </c>
      <c r="AC520" s="333">
        <v>0</v>
      </c>
      <c r="AD520" s="333">
        <v>0</v>
      </c>
      <c r="AE520" s="333"/>
      <c r="AF520" s="333"/>
      <c r="AG520" s="396">
        <v>0</v>
      </c>
      <c r="AH520" s="396">
        <v>0</v>
      </c>
      <c r="AI520" s="333">
        <f t="shared" si="314"/>
        <v>0</v>
      </c>
      <c r="AJ520" s="333">
        <f t="shared" si="310"/>
        <v>0</v>
      </c>
      <c r="AK520" s="333">
        <f t="shared" si="311"/>
        <v>0</v>
      </c>
      <c r="AL520" s="333"/>
      <c r="AM520" s="333">
        <f t="shared" si="315"/>
        <v>0</v>
      </c>
      <c r="AN520" s="341">
        <f t="shared" si="316"/>
        <v>0</v>
      </c>
      <c r="AO520" s="341">
        <f t="shared" si="317"/>
        <v>0</v>
      </c>
      <c r="AP520" s="341"/>
      <c r="AQ520" s="341"/>
      <c r="AR520" s="341"/>
      <c r="AS520" s="341">
        <f t="shared" si="318"/>
        <v>0</v>
      </c>
      <c r="AT520" s="341">
        <f t="shared" si="319"/>
        <v>0</v>
      </c>
      <c r="AU520" s="341">
        <f t="shared" si="320"/>
        <v>0</v>
      </c>
    </row>
    <row r="521" spans="1:47" customFormat="1" ht="12.75" hidden="1" customHeight="1" thickBot="1">
      <c r="A521" s="329"/>
      <c r="B521" s="1351"/>
      <c r="C521" s="1352"/>
      <c r="D521" s="1353"/>
      <c r="E521" s="999"/>
      <c r="F521" s="475"/>
      <c r="G521" s="475"/>
      <c r="H521" s="475"/>
      <c r="I521" s="844" t="s">
        <v>279</v>
      </c>
      <c r="J521" s="1000" t="s">
        <v>354</v>
      </c>
      <c r="K521" s="398">
        <v>30</v>
      </c>
      <c r="L521" s="506" t="s">
        <v>554</v>
      </c>
      <c r="M521" s="507"/>
      <c r="N521" s="1001">
        <f t="shared" si="312"/>
        <v>0</v>
      </c>
      <c r="O521" s="1001">
        <f t="shared" si="312"/>
        <v>0</v>
      </c>
      <c r="P521" s="539">
        <f t="shared" si="312"/>
        <v>0</v>
      </c>
      <c r="Q521" s="1001">
        <f t="shared" si="312"/>
        <v>0</v>
      </c>
      <c r="R521" s="332"/>
      <c r="S521" s="1001" t="e">
        <f t="shared" si="313"/>
        <v>#REF!</v>
      </c>
      <c r="T521" s="620"/>
      <c r="U521" s="620"/>
      <c r="V521" s="333"/>
      <c r="W521" s="394" t="s">
        <v>566</v>
      </c>
      <c r="X521" s="333">
        <f t="shared" si="321"/>
        <v>0</v>
      </c>
      <c r="Y521" s="333">
        <f t="shared" si="322"/>
        <v>0</v>
      </c>
      <c r="Z521" s="333"/>
      <c r="AA521" s="395">
        <v>0</v>
      </c>
      <c r="AB521" s="333" t="s">
        <v>354</v>
      </c>
      <c r="AC521" s="333">
        <v>0</v>
      </c>
      <c r="AD521" s="333">
        <v>0</v>
      </c>
      <c r="AE521" s="333"/>
      <c r="AF521" s="333"/>
      <c r="AG521" s="396">
        <v>0</v>
      </c>
      <c r="AH521" s="396">
        <v>0</v>
      </c>
      <c r="AI521" s="333">
        <f t="shared" si="314"/>
        <v>0</v>
      </c>
      <c r="AJ521" s="333">
        <f t="shared" si="310"/>
        <v>0</v>
      </c>
      <c r="AK521" s="333">
        <f t="shared" si="311"/>
        <v>0</v>
      </c>
      <c r="AL521" s="333"/>
      <c r="AM521" s="333">
        <f t="shared" si="315"/>
        <v>0</v>
      </c>
      <c r="AN521" s="341">
        <f t="shared" si="316"/>
        <v>0</v>
      </c>
      <c r="AO521" s="341">
        <f t="shared" si="317"/>
        <v>0</v>
      </c>
      <c r="AP521" s="341"/>
      <c r="AQ521" s="341"/>
      <c r="AR521" s="341"/>
      <c r="AS521" s="341">
        <f t="shared" si="318"/>
        <v>0</v>
      </c>
      <c r="AT521" s="341">
        <f t="shared" si="319"/>
        <v>0</v>
      </c>
      <c r="AU521" s="341">
        <f t="shared" si="320"/>
        <v>0</v>
      </c>
    </row>
    <row r="522" spans="1:47" customFormat="1" ht="12.75" hidden="1" customHeight="1" thickBot="1">
      <c r="A522" s="329"/>
      <c r="B522" s="1351"/>
      <c r="C522" s="1352"/>
      <c r="D522" s="1353"/>
      <c r="E522" s="999"/>
      <c r="F522" s="475"/>
      <c r="G522" s="475"/>
      <c r="H522" s="475"/>
      <c r="I522" s="844" t="s">
        <v>279</v>
      </c>
      <c r="J522" s="1000" t="s">
        <v>354</v>
      </c>
      <c r="K522" s="398">
        <v>30</v>
      </c>
      <c r="L522" s="506" t="s">
        <v>554</v>
      </c>
      <c r="M522" s="507"/>
      <c r="N522" s="1001">
        <f t="shared" si="312"/>
        <v>0</v>
      </c>
      <c r="O522" s="1001">
        <f t="shared" si="312"/>
        <v>0</v>
      </c>
      <c r="P522" s="539">
        <f t="shared" si="312"/>
        <v>0</v>
      </c>
      <c r="Q522" s="1001">
        <f t="shared" si="312"/>
        <v>0</v>
      </c>
      <c r="R522" s="332"/>
      <c r="S522" s="1001" t="e">
        <f t="shared" si="313"/>
        <v>#REF!</v>
      </c>
      <c r="T522" s="620"/>
      <c r="U522" s="620"/>
      <c r="V522" s="333"/>
      <c r="W522" s="394" t="s">
        <v>566</v>
      </c>
      <c r="X522" s="333">
        <f t="shared" si="321"/>
        <v>0</v>
      </c>
      <c r="Y522" s="333">
        <f t="shared" si="322"/>
        <v>0</v>
      </c>
      <c r="Z522" s="333"/>
      <c r="AA522" s="395">
        <v>0</v>
      </c>
      <c r="AB522" s="333" t="s">
        <v>354</v>
      </c>
      <c r="AC522" s="333">
        <v>0</v>
      </c>
      <c r="AD522" s="333">
        <v>0</v>
      </c>
      <c r="AE522" s="333"/>
      <c r="AF522" s="333"/>
      <c r="AG522" s="396">
        <v>0</v>
      </c>
      <c r="AH522" s="396">
        <v>0</v>
      </c>
      <c r="AI522" s="333">
        <f t="shared" si="314"/>
        <v>0</v>
      </c>
      <c r="AJ522" s="333">
        <f t="shared" si="310"/>
        <v>0</v>
      </c>
      <c r="AK522" s="333">
        <f t="shared" si="311"/>
        <v>0</v>
      </c>
      <c r="AL522" s="333"/>
      <c r="AM522" s="333">
        <f t="shared" si="315"/>
        <v>0</v>
      </c>
      <c r="AN522" s="341">
        <f t="shared" si="316"/>
        <v>0</v>
      </c>
      <c r="AO522" s="341">
        <f t="shared" si="317"/>
        <v>0</v>
      </c>
      <c r="AP522" s="341"/>
      <c r="AQ522" s="341"/>
      <c r="AR522" s="341"/>
      <c r="AS522" s="341">
        <f t="shared" si="318"/>
        <v>0</v>
      </c>
      <c r="AT522" s="341">
        <f t="shared" si="319"/>
        <v>0</v>
      </c>
      <c r="AU522" s="341">
        <f t="shared" si="320"/>
        <v>0</v>
      </c>
    </row>
    <row r="523" spans="1:47" customFormat="1" ht="12.75" hidden="1" customHeight="1" thickBot="1">
      <c r="A523" s="329"/>
      <c r="B523" s="1351"/>
      <c r="C523" s="1352"/>
      <c r="D523" s="1353"/>
      <c r="E523" s="999"/>
      <c r="F523" s="475"/>
      <c r="G523" s="475"/>
      <c r="H523" s="475"/>
      <c r="I523" s="844" t="s">
        <v>279</v>
      </c>
      <c r="J523" s="1000" t="s">
        <v>354</v>
      </c>
      <c r="K523" s="398">
        <v>30</v>
      </c>
      <c r="L523" s="506" t="s">
        <v>554</v>
      </c>
      <c r="M523" s="507"/>
      <c r="N523" s="1001">
        <f t="shared" si="312"/>
        <v>0</v>
      </c>
      <c r="O523" s="1001">
        <f t="shared" si="312"/>
        <v>0</v>
      </c>
      <c r="P523" s="539">
        <f t="shared" si="312"/>
        <v>0</v>
      </c>
      <c r="Q523" s="1001">
        <f t="shared" si="312"/>
        <v>0</v>
      </c>
      <c r="R523" s="332"/>
      <c r="S523" s="1001" t="e">
        <f t="shared" si="313"/>
        <v>#REF!</v>
      </c>
      <c r="T523" s="620"/>
      <c r="U523" s="620"/>
      <c r="V523" s="333"/>
      <c r="W523" s="394" t="s">
        <v>566</v>
      </c>
      <c r="X523" s="333">
        <f t="shared" si="321"/>
        <v>0</v>
      </c>
      <c r="Y523" s="333">
        <f t="shared" si="322"/>
        <v>0</v>
      </c>
      <c r="Z523" s="333"/>
      <c r="AA523" s="395">
        <v>0</v>
      </c>
      <c r="AB523" s="333" t="s">
        <v>354</v>
      </c>
      <c r="AC523" s="333">
        <v>0</v>
      </c>
      <c r="AD523" s="333">
        <v>0</v>
      </c>
      <c r="AE523" s="333"/>
      <c r="AF523" s="333"/>
      <c r="AG523" s="396">
        <v>0</v>
      </c>
      <c r="AH523" s="396">
        <v>0</v>
      </c>
      <c r="AI523" s="333">
        <f t="shared" si="314"/>
        <v>0</v>
      </c>
      <c r="AJ523" s="333">
        <f t="shared" si="310"/>
        <v>0</v>
      </c>
      <c r="AK523" s="333">
        <f t="shared" si="311"/>
        <v>0</v>
      </c>
      <c r="AL523" s="333"/>
      <c r="AM523" s="333">
        <f t="shared" si="315"/>
        <v>0</v>
      </c>
      <c r="AN523" s="341">
        <f t="shared" si="316"/>
        <v>0</v>
      </c>
      <c r="AO523" s="341">
        <f t="shared" si="317"/>
        <v>0</v>
      </c>
      <c r="AP523" s="341"/>
      <c r="AQ523" s="341"/>
      <c r="AR523" s="341"/>
      <c r="AS523" s="341">
        <f t="shared" si="318"/>
        <v>0</v>
      </c>
      <c r="AT523" s="341">
        <f t="shared" si="319"/>
        <v>0</v>
      </c>
      <c r="AU523" s="341">
        <f t="shared" si="320"/>
        <v>0</v>
      </c>
    </row>
    <row r="524" spans="1:47" customFormat="1" ht="12.75" hidden="1" customHeight="1" thickBot="1">
      <c r="A524" s="329"/>
      <c r="B524" s="1351"/>
      <c r="C524" s="1352"/>
      <c r="D524" s="1353"/>
      <c r="E524" s="999"/>
      <c r="F524" s="475"/>
      <c r="G524" s="475"/>
      <c r="H524" s="475"/>
      <c r="I524" s="844" t="s">
        <v>279</v>
      </c>
      <c r="J524" s="1000" t="s">
        <v>354</v>
      </c>
      <c r="K524" s="398">
        <v>30</v>
      </c>
      <c r="L524" s="506" t="s">
        <v>554</v>
      </c>
      <c r="M524" s="507"/>
      <c r="N524" s="1001">
        <f t="shared" si="312"/>
        <v>0</v>
      </c>
      <c r="O524" s="1001">
        <f t="shared" si="312"/>
        <v>0</v>
      </c>
      <c r="P524" s="539">
        <f t="shared" si="312"/>
        <v>0</v>
      </c>
      <c r="Q524" s="1001">
        <f t="shared" si="312"/>
        <v>0</v>
      </c>
      <c r="R524" s="332"/>
      <c r="S524" s="1001" t="e">
        <f t="shared" si="313"/>
        <v>#REF!</v>
      </c>
      <c r="T524" s="620"/>
      <c r="U524" s="620"/>
      <c r="V524" s="333"/>
      <c r="W524" s="394" t="s">
        <v>566</v>
      </c>
      <c r="X524" s="333">
        <f t="shared" si="321"/>
        <v>0</v>
      </c>
      <c r="Y524" s="333">
        <f t="shared" si="322"/>
        <v>0</v>
      </c>
      <c r="Z524" s="333"/>
      <c r="AA524" s="395">
        <v>0</v>
      </c>
      <c r="AB524" s="333" t="s">
        <v>354</v>
      </c>
      <c r="AC524" s="333">
        <v>0</v>
      </c>
      <c r="AD524" s="333">
        <v>0</v>
      </c>
      <c r="AE524" s="333"/>
      <c r="AF524" s="333"/>
      <c r="AG524" s="396">
        <v>0</v>
      </c>
      <c r="AH524" s="396">
        <v>0</v>
      </c>
      <c r="AI524" s="333">
        <f t="shared" si="314"/>
        <v>0</v>
      </c>
      <c r="AJ524" s="333">
        <f t="shared" si="310"/>
        <v>0</v>
      </c>
      <c r="AK524" s="333">
        <f t="shared" si="311"/>
        <v>0</v>
      </c>
      <c r="AL524" s="333"/>
      <c r="AM524" s="333">
        <f t="shared" si="315"/>
        <v>0</v>
      </c>
      <c r="AN524" s="341">
        <f t="shared" si="316"/>
        <v>0</v>
      </c>
      <c r="AO524" s="341">
        <f t="shared" si="317"/>
        <v>0</v>
      </c>
      <c r="AP524" s="341"/>
      <c r="AQ524" s="341"/>
      <c r="AR524" s="341"/>
      <c r="AS524" s="341">
        <f t="shared" si="318"/>
        <v>0</v>
      </c>
      <c r="AT524" s="341">
        <f t="shared" si="319"/>
        <v>0</v>
      </c>
      <c r="AU524" s="341">
        <f t="shared" si="320"/>
        <v>0</v>
      </c>
    </row>
    <row r="525" spans="1:47" customFormat="1" ht="12.75" hidden="1" customHeight="1" thickBot="1">
      <c r="A525" s="329"/>
      <c r="B525" s="1351"/>
      <c r="C525" s="1352"/>
      <c r="D525" s="1353"/>
      <c r="E525" s="999"/>
      <c r="F525" s="475"/>
      <c r="G525" s="475"/>
      <c r="H525" s="475"/>
      <c r="I525" s="844" t="s">
        <v>279</v>
      </c>
      <c r="J525" s="1000" t="s">
        <v>354</v>
      </c>
      <c r="K525" s="398">
        <v>30</v>
      </c>
      <c r="L525" s="506" t="s">
        <v>554</v>
      </c>
      <c r="M525" s="507"/>
      <c r="N525" s="1001">
        <f t="shared" si="312"/>
        <v>0</v>
      </c>
      <c r="O525" s="1001">
        <f t="shared" si="312"/>
        <v>0</v>
      </c>
      <c r="P525" s="539">
        <f t="shared" si="312"/>
        <v>0</v>
      </c>
      <c r="Q525" s="1001">
        <f t="shared" si="312"/>
        <v>0</v>
      </c>
      <c r="R525" s="332"/>
      <c r="S525" s="1001" t="e">
        <f t="shared" si="313"/>
        <v>#REF!</v>
      </c>
      <c r="T525" s="620"/>
      <c r="U525" s="620"/>
      <c r="V525" s="333"/>
      <c r="W525" s="394" t="s">
        <v>566</v>
      </c>
      <c r="X525" s="333">
        <f t="shared" si="321"/>
        <v>0</v>
      </c>
      <c r="Y525" s="333">
        <f t="shared" si="322"/>
        <v>0</v>
      </c>
      <c r="Z525" s="333"/>
      <c r="AA525" s="395">
        <v>0</v>
      </c>
      <c r="AB525" s="333" t="s">
        <v>354</v>
      </c>
      <c r="AC525" s="333">
        <v>0</v>
      </c>
      <c r="AD525" s="333">
        <v>0</v>
      </c>
      <c r="AE525" s="333"/>
      <c r="AF525" s="333"/>
      <c r="AG525" s="396">
        <v>0</v>
      </c>
      <c r="AH525" s="396">
        <v>0</v>
      </c>
      <c r="AI525" s="333">
        <f t="shared" si="314"/>
        <v>0</v>
      </c>
      <c r="AJ525" s="333">
        <f t="shared" si="310"/>
        <v>0</v>
      </c>
      <c r="AK525" s="333">
        <f t="shared" si="311"/>
        <v>0</v>
      </c>
      <c r="AL525" s="333"/>
      <c r="AM525" s="333">
        <f t="shared" si="315"/>
        <v>0</v>
      </c>
      <c r="AN525" s="341">
        <f t="shared" si="316"/>
        <v>0</v>
      </c>
      <c r="AO525" s="341">
        <f t="shared" si="317"/>
        <v>0</v>
      </c>
      <c r="AP525" s="341"/>
      <c r="AQ525" s="341"/>
      <c r="AR525" s="341"/>
      <c r="AS525" s="341">
        <f t="shared" si="318"/>
        <v>0</v>
      </c>
      <c r="AT525" s="341">
        <f t="shared" si="319"/>
        <v>0</v>
      </c>
      <c r="AU525" s="341">
        <f t="shared" si="320"/>
        <v>0</v>
      </c>
    </row>
    <row r="526" spans="1:47" customFormat="1" ht="12.75" hidden="1" customHeight="1" thickBot="1">
      <c r="A526" s="329"/>
      <c r="B526" s="1351"/>
      <c r="C526" s="1352"/>
      <c r="D526" s="1353"/>
      <c r="E526" s="999"/>
      <c r="F526" s="475"/>
      <c r="G526" s="475"/>
      <c r="H526" s="475"/>
      <c r="I526" s="844" t="s">
        <v>279</v>
      </c>
      <c r="J526" s="1000" t="s">
        <v>354</v>
      </c>
      <c r="K526" s="398">
        <v>30</v>
      </c>
      <c r="L526" s="506" t="s">
        <v>554</v>
      </c>
      <c r="M526" s="507"/>
      <c r="N526" s="1001">
        <f t="shared" si="312"/>
        <v>0</v>
      </c>
      <c r="O526" s="1001">
        <f t="shared" si="312"/>
        <v>0</v>
      </c>
      <c r="P526" s="539">
        <f t="shared" si="312"/>
        <v>0</v>
      </c>
      <c r="Q526" s="1001">
        <f t="shared" si="312"/>
        <v>0</v>
      </c>
      <c r="R526" s="332"/>
      <c r="S526" s="1001" t="e">
        <f t="shared" si="313"/>
        <v>#REF!</v>
      </c>
      <c r="T526" s="620"/>
      <c r="U526" s="620"/>
      <c r="V526" s="333"/>
      <c r="W526" s="394" t="s">
        <v>566</v>
      </c>
      <c r="X526" s="333">
        <f t="shared" si="321"/>
        <v>0</v>
      </c>
      <c r="Y526" s="333">
        <f t="shared" si="322"/>
        <v>0</v>
      </c>
      <c r="Z526" s="333"/>
      <c r="AA526" s="395">
        <v>0</v>
      </c>
      <c r="AB526" s="333" t="s">
        <v>354</v>
      </c>
      <c r="AC526" s="333">
        <v>0</v>
      </c>
      <c r="AD526" s="333">
        <v>0</v>
      </c>
      <c r="AE526" s="333"/>
      <c r="AF526" s="333"/>
      <c r="AG526" s="396">
        <v>0</v>
      </c>
      <c r="AH526" s="396">
        <v>0</v>
      </c>
      <c r="AI526" s="333">
        <f t="shared" si="314"/>
        <v>0</v>
      </c>
      <c r="AJ526" s="333">
        <f t="shared" si="310"/>
        <v>0</v>
      </c>
      <c r="AK526" s="333">
        <f t="shared" si="311"/>
        <v>0</v>
      </c>
      <c r="AL526" s="333"/>
      <c r="AM526" s="333">
        <f t="shared" si="315"/>
        <v>0</v>
      </c>
      <c r="AN526" s="341">
        <f t="shared" si="316"/>
        <v>0</v>
      </c>
      <c r="AO526" s="341">
        <f t="shared" si="317"/>
        <v>0</v>
      </c>
      <c r="AP526" s="341"/>
      <c r="AQ526" s="341"/>
      <c r="AR526" s="341"/>
      <c r="AS526" s="341">
        <f t="shared" si="318"/>
        <v>0</v>
      </c>
      <c r="AT526" s="341">
        <f t="shared" si="319"/>
        <v>0</v>
      </c>
      <c r="AU526" s="341">
        <f t="shared" si="320"/>
        <v>0</v>
      </c>
    </row>
    <row r="527" spans="1:47" customFormat="1" ht="12.75" hidden="1" customHeight="1" thickBot="1">
      <c r="A527" s="329"/>
      <c r="B527" s="1351"/>
      <c r="C527" s="1352"/>
      <c r="D527" s="1353"/>
      <c r="E527" s="999"/>
      <c r="F527" s="475"/>
      <c r="G527" s="475"/>
      <c r="H527" s="475"/>
      <c r="I527" s="844" t="s">
        <v>279</v>
      </c>
      <c r="J527" s="1000" t="s">
        <v>354</v>
      </c>
      <c r="K527" s="398">
        <v>30</v>
      </c>
      <c r="L527" s="506" t="s">
        <v>554</v>
      </c>
      <c r="M527" s="507"/>
      <c r="N527" s="1001">
        <f t="shared" si="312"/>
        <v>0</v>
      </c>
      <c r="O527" s="1001">
        <f t="shared" si="312"/>
        <v>0</v>
      </c>
      <c r="P527" s="539">
        <f t="shared" si="312"/>
        <v>0</v>
      </c>
      <c r="Q527" s="1001">
        <f t="shared" si="312"/>
        <v>0</v>
      </c>
      <c r="R527" s="332"/>
      <c r="S527" s="1001" t="e">
        <f t="shared" si="313"/>
        <v>#REF!</v>
      </c>
      <c r="T527" s="620"/>
      <c r="U527" s="620"/>
      <c r="V527" s="333"/>
      <c r="W527" s="394" t="s">
        <v>566</v>
      </c>
      <c r="X527" s="333">
        <f t="shared" si="321"/>
        <v>0</v>
      </c>
      <c r="Y527" s="333">
        <f t="shared" si="322"/>
        <v>0</v>
      </c>
      <c r="Z527" s="333"/>
      <c r="AA527" s="395">
        <v>0</v>
      </c>
      <c r="AB527" s="333" t="s">
        <v>354</v>
      </c>
      <c r="AC527" s="333">
        <v>0</v>
      </c>
      <c r="AD527" s="333">
        <v>0</v>
      </c>
      <c r="AE527" s="333"/>
      <c r="AF527" s="333"/>
      <c r="AG527" s="396">
        <v>0</v>
      </c>
      <c r="AH527" s="396">
        <v>0</v>
      </c>
      <c r="AI527" s="333">
        <f t="shared" si="314"/>
        <v>0</v>
      </c>
      <c r="AJ527" s="333">
        <f t="shared" si="310"/>
        <v>0</v>
      </c>
      <c r="AK527" s="333">
        <f t="shared" si="311"/>
        <v>0</v>
      </c>
      <c r="AL527" s="333"/>
      <c r="AM527" s="333">
        <f t="shared" si="315"/>
        <v>0</v>
      </c>
      <c r="AN527" s="341">
        <f t="shared" si="316"/>
        <v>0</v>
      </c>
      <c r="AO527" s="341">
        <f t="shared" si="317"/>
        <v>0</v>
      </c>
      <c r="AP527" s="341"/>
      <c r="AQ527" s="341"/>
      <c r="AR527" s="341"/>
      <c r="AS527" s="341">
        <f t="shared" si="318"/>
        <v>0</v>
      </c>
      <c r="AT527" s="341">
        <f t="shared" si="319"/>
        <v>0</v>
      </c>
      <c r="AU527" s="341">
        <f t="shared" si="320"/>
        <v>0</v>
      </c>
    </row>
    <row r="528" spans="1:47" customFormat="1" ht="12.75" hidden="1" customHeight="1" thickBot="1">
      <c r="A528" s="329"/>
      <c r="B528" s="1351"/>
      <c r="C528" s="1352"/>
      <c r="D528" s="1353"/>
      <c r="E528" s="999"/>
      <c r="F528" s="475"/>
      <c r="G528" s="475"/>
      <c r="H528" s="475"/>
      <c r="I528" s="844" t="s">
        <v>279</v>
      </c>
      <c r="J528" s="1000" t="s">
        <v>354</v>
      </c>
      <c r="K528" s="398">
        <v>30</v>
      </c>
      <c r="L528" s="506" t="s">
        <v>554</v>
      </c>
      <c r="M528" s="507"/>
      <c r="N528" s="1001">
        <f t="shared" si="312"/>
        <v>0</v>
      </c>
      <c r="O528" s="1001">
        <f t="shared" si="312"/>
        <v>0</v>
      </c>
      <c r="P528" s="539">
        <f t="shared" si="312"/>
        <v>0</v>
      </c>
      <c r="Q528" s="1001">
        <f t="shared" si="312"/>
        <v>0</v>
      </c>
      <c r="R528" s="332"/>
      <c r="S528" s="1001" t="e">
        <f t="shared" si="313"/>
        <v>#REF!</v>
      </c>
      <c r="T528" s="620"/>
      <c r="U528" s="620"/>
      <c r="V528" s="333"/>
      <c r="W528" s="394" t="s">
        <v>566</v>
      </c>
      <c r="X528" s="333">
        <f t="shared" si="321"/>
        <v>0</v>
      </c>
      <c r="Y528" s="333">
        <f t="shared" si="322"/>
        <v>0</v>
      </c>
      <c r="Z528" s="333"/>
      <c r="AA528" s="395">
        <f t="shared" ref="AA528:AA543" si="323">IF(J528="Default",VLOOKUP(W528,__All_for_scope,7,FALSE)*G528*X528,IF(OR(J528="Road",J528="Air",J528="Ship"),G528*X528*K528,0))</f>
        <v>0</v>
      </c>
      <c r="AB528" s="333" t="str">
        <f t="shared" ref="AB528:AB543" si="324">IF(J528="Default",VLOOKUP(W528,__All_for_scope,8,FALSE),IF(J528="Air","Air",IF(J528="Road","Road",IF(J528="Ship","Ship"))))</f>
        <v>Road</v>
      </c>
      <c r="AC528" s="333">
        <f t="shared" ref="AC528:AC543" si="325">IF(OR(J528="Default"),AA528*VLOOKUP(AB528,__Transport,3,FALSE),IF(OR(J528="Road",J528="Air",J528="Ship"),(VLOOKUP(AB528,__Transport,3,FALSE)*AA528),VLOOKUP(J528,__CountryListFull,2,FALSE)*(X528*G528)))</f>
        <v>0</v>
      </c>
      <c r="AD528" s="333">
        <f t="shared" ref="AD528:AD543" si="326">G528*IF(ISERROR(VLOOKUP(W528,__All_for_scope,9,FALSE))," ",VLOOKUP(W528,__All_for_scope,9,FALSE))</f>
        <v>0</v>
      </c>
      <c r="AE528" s="333"/>
      <c r="AF528" s="333"/>
      <c r="AG528" s="396">
        <f t="shared" ref="AG528:AG543" si="327">VLOOKUP(L528,Disposal,23,FALSE)*((X528*G528)/1000)</f>
        <v>0</v>
      </c>
      <c r="AH528" s="396">
        <f t="shared" ref="AH528:AH543" si="328">VLOOKUP(L528,Disposal,24,FALSE)*((X528*G528)/1000)</f>
        <v>0</v>
      </c>
      <c r="AI528" s="333">
        <f t="shared" si="314"/>
        <v>0</v>
      </c>
      <c r="AJ528" s="333">
        <f t="shared" si="310"/>
        <v>0</v>
      </c>
      <c r="AK528" s="333">
        <f t="shared" si="311"/>
        <v>0</v>
      </c>
      <c r="AL528" s="333"/>
      <c r="AM528" s="333">
        <f t="shared" si="315"/>
        <v>0</v>
      </c>
      <c r="AN528" s="341">
        <f t="shared" si="316"/>
        <v>0</v>
      </c>
      <c r="AO528" s="341">
        <f t="shared" si="317"/>
        <v>0</v>
      </c>
      <c r="AP528" s="341"/>
      <c r="AQ528" s="341"/>
      <c r="AR528" s="341"/>
      <c r="AS528" s="341">
        <f t="shared" si="318"/>
        <v>0</v>
      </c>
      <c r="AT528" s="341">
        <f t="shared" si="319"/>
        <v>0</v>
      </c>
      <c r="AU528" s="341">
        <f t="shared" si="320"/>
        <v>0</v>
      </c>
    </row>
    <row r="529" spans="1:47" customFormat="1" ht="12.75" hidden="1" customHeight="1" thickBot="1">
      <c r="A529" s="329"/>
      <c r="B529" s="1351"/>
      <c r="C529" s="1352"/>
      <c r="D529" s="1353"/>
      <c r="E529" s="999"/>
      <c r="F529" s="475"/>
      <c r="G529" s="475"/>
      <c r="H529" s="475"/>
      <c r="I529" s="844" t="s">
        <v>279</v>
      </c>
      <c r="J529" s="1000" t="s">
        <v>354</v>
      </c>
      <c r="K529" s="398">
        <v>30</v>
      </c>
      <c r="L529" s="506" t="s">
        <v>554</v>
      </c>
      <c r="M529" s="507"/>
      <c r="N529" s="1001">
        <f t="shared" si="312"/>
        <v>0</v>
      </c>
      <c r="O529" s="1001">
        <f t="shared" si="312"/>
        <v>0</v>
      </c>
      <c r="P529" s="539">
        <f t="shared" si="312"/>
        <v>0</v>
      </c>
      <c r="Q529" s="1001">
        <f t="shared" si="312"/>
        <v>0</v>
      </c>
      <c r="R529" s="332"/>
      <c r="S529" s="1001" t="e">
        <f t="shared" si="313"/>
        <v>#REF!</v>
      </c>
      <c r="T529" s="620"/>
      <c r="U529" s="620"/>
      <c r="V529" s="333"/>
      <c r="W529" s="394" t="s">
        <v>566</v>
      </c>
      <c r="X529" s="333">
        <f t="shared" si="321"/>
        <v>0</v>
      </c>
      <c r="Y529" s="333">
        <f t="shared" si="322"/>
        <v>0</v>
      </c>
      <c r="Z529" s="333"/>
      <c r="AA529" s="395">
        <f t="shared" si="323"/>
        <v>0</v>
      </c>
      <c r="AB529" s="333" t="str">
        <f t="shared" si="324"/>
        <v>Road</v>
      </c>
      <c r="AC529" s="333">
        <f t="shared" si="325"/>
        <v>0</v>
      </c>
      <c r="AD529" s="333">
        <f t="shared" si="326"/>
        <v>0</v>
      </c>
      <c r="AE529" s="333"/>
      <c r="AF529" s="333"/>
      <c r="AG529" s="396">
        <f t="shared" si="327"/>
        <v>0</v>
      </c>
      <c r="AH529" s="396">
        <f t="shared" si="328"/>
        <v>0</v>
      </c>
      <c r="AI529" s="333">
        <f t="shared" si="314"/>
        <v>0</v>
      </c>
      <c r="AJ529" s="333">
        <f t="shared" si="310"/>
        <v>0</v>
      </c>
      <c r="AK529" s="333">
        <f t="shared" si="311"/>
        <v>0</v>
      </c>
      <c r="AL529" s="333"/>
      <c r="AM529" s="333">
        <f t="shared" si="315"/>
        <v>0</v>
      </c>
      <c r="AN529" s="341">
        <f t="shared" si="316"/>
        <v>0</v>
      </c>
      <c r="AO529" s="341">
        <f t="shared" si="317"/>
        <v>0</v>
      </c>
      <c r="AP529" s="341"/>
      <c r="AQ529" s="341"/>
      <c r="AR529" s="341"/>
      <c r="AS529" s="341">
        <f t="shared" si="318"/>
        <v>0</v>
      </c>
      <c r="AT529" s="341">
        <f t="shared" si="319"/>
        <v>0</v>
      </c>
      <c r="AU529" s="341">
        <f t="shared" si="320"/>
        <v>0</v>
      </c>
    </row>
    <row r="530" spans="1:47" customFormat="1" ht="12.75" hidden="1" customHeight="1" thickBot="1">
      <c r="A530" s="329"/>
      <c r="B530" s="1351"/>
      <c r="C530" s="1352"/>
      <c r="D530" s="1353"/>
      <c r="E530" s="999"/>
      <c r="F530" s="475"/>
      <c r="G530" s="475"/>
      <c r="H530" s="475"/>
      <c r="I530" s="844" t="s">
        <v>279</v>
      </c>
      <c r="J530" s="1000" t="s">
        <v>354</v>
      </c>
      <c r="K530" s="398">
        <v>30</v>
      </c>
      <c r="L530" s="506" t="s">
        <v>554</v>
      </c>
      <c r="M530" s="507"/>
      <c r="N530" s="1001">
        <f t="shared" si="312"/>
        <v>0</v>
      </c>
      <c r="O530" s="1001">
        <f t="shared" si="312"/>
        <v>0</v>
      </c>
      <c r="P530" s="539">
        <f t="shared" si="312"/>
        <v>0</v>
      </c>
      <c r="Q530" s="1001">
        <f t="shared" si="312"/>
        <v>0</v>
      </c>
      <c r="R530" s="332"/>
      <c r="S530" s="1001" t="e">
        <f t="shared" si="313"/>
        <v>#REF!</v>
      </c>
      <c r="T530" s="620"/>
      <c r="U530" s="620"/>
      <c r="V530" s="333"/>
      <c r="W530" s="394" t="s">
        <v>566</v>
      </c>
      <c r="X530" s="333">
        <f t="shared" si="321"/>
        <v>0</v>
      </c>
      <c r="Y530" s="333">
        <f t="shared" si="322"/>
        <v>0</v>
      </c>
      <c r="Z530" s="333"/>
      <c r="AA530" s="395">
        <f t="shared" si="323"/>
        <v>0</v>
      </c>
      <c r="AB530" s="333" t="str">
        <f t="shared" si="324"/>
        <v>Road</v>
      </c>
      <c r="AC530" s="333">
        <f t="shared" si="325"/>
        <v>0</v>
      </c>
      <c r="AD530" s="333">
        <f t="shared" si="326"/>
        <v>0</v>
      </c>
      <c r="AE530" s="333"/>
      <c r="AF530" s="333"/>
      <c r="AG530" s="396">
        <f t="shared" si="327"/>
        <v>0</v>
      </c>
      <c r="AH530" s="396">
        <f t="shared" si="328"/>
        <v>0</v>
      </c>
      <c r="AI530" s="333">
        <f t="shared" si="314"/>
        <v>0</v>
      </c>
      <c r="AJ530" s="333">
        <f t="shared" si="310"/>
        <v>0</v>
      </c>
      <c r="AK530" s="333">
        <f t="shared" si="311"/>
        <v>0</v>
      </c>
      <c r="AL530" s="333"/>
      <c r="AM530" s="333">
        <f t="shared" si="315"/>
        <v>0</v>
      </c>
      <c r="AN530" s="341">
        <f t="shared" si="316"/>
        <v>0</v>
      </c>
      <c r="AO530" s="341">
        <f t="shared" si="317"/>
        <v>0</v>
      </c>
      <c r="AP530" s="341"/>
      <c r="AQ530" s="341"/>
      <c r="AR530" s="341"/>
      <c r="AS530" s="341">
        <f t="shared" si="318"/>
        <v>0</v>
      </c>
      <c r="AT530" s="341">
        <f t="shared" si="319"/>
        <v>0</v>
      </c>
      <c r="AU530" s="341">
        <f t="shared" si="320"/>
        <v>0</v>
      </c>
    </row>
    <row r="531" spans="1:47" customFormat="1" ht="12.75" hidden="1" customHeight="1" thickBot="1">
      <c r="A531" s="329"/>
      <c r="B531" s="1351"/>
      <c r="C531" s="1352"/>
      <c r="D531" s="1353"/>
      <c r="E531" s="999"/>
      <c r="F531" s="475"/>
      <c r="G531" s="475"/>
      <c r="H531" s="475"/>
      <c r="I531" s="844" t="s">
        <v>279</v>
      </c>
      <c r="J531" s="1000" t="s">
        <v>354</v>
      </c>
      <c r="K531" s="398">
        <v>30</v>
      </c>
      <c r="L531" s="506" t="s">
        <v>554</v>
      </c>
      <c r="M531" s="507"/>
      <c r="N531" s="1001">
        <f t="shared" si="312"/>
        <v>0</v>
      </c>
      <c r="O531" s="1001">
        <f t="shared" si="312"/>
        <v>0</v>
      </c>
      <c r="P531" s="539">
        <f t="shared" si="312"/>
        <v>0</v>
      </c>
      <c r="Q531" s="1001">
        <f t="shared" si="312"/>
        <v>0</v>
      </c>
      <c r="R531" s="332"/>
      <c r="S531" s="1001" t="e">
        <f t="shared" si="313"/>
        <v>#REF!</v>
      </c>
      <c r="T531" s="620"/>
      <c r="U531" s="620"/>
      <c r="V531" s="333"/>
      <c r="W531" s="394" t="s">
        <v>566</v>
      </c>
      <c r="X531" s="333">
        <f t="shared" si="321"/>
        <v>0</v>
      </c>
      <c r="Y531" s="333">
        <f t="shared" si="322"/>
        <v>0</v>
      </c>
      <c r="Z531" s="333"/>
      <c r="AA531" s="395">
        <f t="shared" si="323"/>
        <v>0</v>
      </c>
      <c r="AB531" s="333" t="str">
        <f t="shared" si="324"/>
        <v>Road</v>
      </c>
      <c r="AC531" s="333">
        <f t="shared" si="325"/>
        <v>0</v>
      </c>
      <c r="AD531" s="333">
        <f t="shared" si="326"/>
        <v>0</v>
      </c>
      <c r="AE531" s="333"/>
      <c r="AF531" s="333"/>
      <c r="AG531" s="396">
        <f t="shared" si="327"/>
        <v>0</v>
      </c>
      <c r="AH531" s="396">
        <f t="shared" si="328"/>
        <v>0</v>
      </c>
      <c r="AI531" s="333">
        <f t="shared" si="314"/>
        <v>0</v>
      </c>
      <c r="AJ531" s="333">
        <f t="shared" ref="AJ531:AJ574" si="329">IF(I531="New",AI531,IF(I531="Refurbishment ",(Y531*0.333)+Z531+AC531+AD531,IF(I531="",AI531,IF(I531="--Source--",AI531,0))))</f>
        <v>0</v>
      </c>
      <c r="AK531" s="333">
        <f t="shared" ref="AK531:AK574" si="330">IF(I531="Refurbishment ",(Y531*0.667),IF(I531="New",0,IF(I531="--Source--",0,IF(I531="",0,AI531))))</f>
        <v>0</v>
      </c>
      <c r="AL531" s="333"/>
      <c r="AM531" s="333">
        <f t="shared" si="315"/>
        <v>0</v>
      </c>
      <c r="AN531" s="341">
        <f t="shared" si="316"/>
        <v>0</v>
      </c>
      <c r="AO531" s="341">
        <f t="shared" si="317"/>
        <v>0</v>
      </c>
      <c r="AP531" s="341"/>
      <c r="AQ531" s="341"/>
      <c r="AR531" s="341"/>
      <c r="AS531" s="341">
        <f t="shared" si="318"/>
        <v>0</v>
      </c>
      <c r="AT531" s="341">
        <f t="shared" si="319"/>
        <v>0</v>
      </c>
      <c r="AU531" s="341">
        <f t="shared" si="320"/>
        <v>0</v>
      </c>
    </row>
    <row r="532" spans="1:47" customFormat="1" ht="12.75" hidden="1" customHeight="1" thickBot="1">
      <c r="A532" s="329"/>
      <c r="B532" s="1351"/>
      <c r="C532" s="1352"/>
      <c r="D532" s="1353"/>
      <c r="E532" s="999"/>
      <c r="F532" s="475"/>
      <c r="G532" s="475"/>
      <c r="H532" s="475"/>
      <c r="I532" s="844" t="s">
        <v>279</v>
      </c>
      <c r="J532" s="1000" t="s">
        <v>354</v>
      </c>
      <c r="K532" s="398">
        <v>30</v>
      </c>
      <c r="L532" s="506" t="s">
        <v>554</v>
      </c>
      <c r="M532" s="507"/>
      <c r="N532" s="1001">
        <f t="shared" si="312"/>
        <v>0</v>
      </c>
      <c r="O532" s="1001">
        <f t="shared" si="312"/>
        <v>0</v>
      </c>
      <c r="P532" s="539">
        <f t="shared" si="312"/>
        <v>0</v>
      </c>
      <c r="Q532" s="1001">
        <f t="shared" si="312"/>
        <v>0</v>
      </c>
      <c r="R532" s="332"/>
      <c r="S532" s="1001" t="e">
        <f t="shared" si="313"/>
        <v>#REF!</v>
      </c>
      <c r="T532" s="620"/>
      <c r="U532" s="620"/>
      <c r="V532" s="333"/>
      <c r="W532" s="394" t="s">
        <v>566</v>
      </c>
      <c r="X532" s="333">
        <f t="shared" si="321"/>
        <v>0</v>
      </c>
      <c r="Y532" s="333">
        <f t="shared" si="322"/>
        <v>0</v>
      </c>
      <c r="Z532" s="333"/>
      <c r="AA532" s="395">
        <f t="shared" si="323"/>
        <v>0</v>
      </c>
      <c r="AB532" s="333" t="str">
        <f t="shared" si="324"/>
        <v>Road</v>
      </c>
      <c r="AC532" s="333">
        <f t="shared" si="325"/>
        <v>0</v>
      </c>
      <c r="AD532" s="333">
        <f t="shared" si="326"/>
        <v>0</v>
      </c>
      <c r="AE532" s="333"/>
      <c r="AF532" s="333"/>
      <c r="AG532" s="396">
        <f t="shared" si="327"/>
        <v>0</v>
      </c>
      <c r="AH532" s="396">
        <f t="shared" si="328"/>
        <v>0</v>
      </c>
      <c r="AI532" s="333">
        <f t="shared" si="314"/>
        <v>0</v>
      </c>
      <c r="AJ532" s="333">
        <f t="shared" si="329"/>
        <v>0</v>
      </c>
      <c r="AK532" s="333">
        <f t="shared" si="330"/>
        <v>0</v>
      </c>
      <c r="AL532" s="333"/>
      <c r="AM532" s="333">
        <f t="shared" si="315"/>
        <v>0</v>
      </c>
      <c r="AN532" s="341">
        <f t="shared" si="316"/>
        <v>0</v>
      </c>
      <c r="AO532" s="341">
        <f t="shared" si="317"/>
        <v>0</v>
      </c>
      <c r="AP532" s="341"/>
      <c r="AQ532" s="341"/>
      <c r="AR532" s="341"/>
      <c r="AS532" s="341">
        <f t="shared" si="318"/>
        <v>0</v>
      </c>
      <c r="AT532" s="341">
        <f t="shared" si="319"/>
        <v>0</v>
      </c>
      <c r="AU532" s="341">
        <f t="shared" si="320"/>
        <v>0</v>
      </c>
    </row>
    <row r="533" spans="1:47" customFormat="1" ht="12.75" hidden="1" customHeight="1" thickBot="1">
      <c r="A533" s="329"/>
      <c r="B533" s="1351"/>
      <c r="C533" s="1352"/>
      <c r="D533" s="1353"/>
      <c r="E533" s="999"/>
      <c r="F533" s="475"/>
      <c r="G533" s="475"/>
      <c r="H533" s="475"/>
      <c r="I533" s="844" t="s">
        <v>279</v>
      </c>
      <c r="J533" s="1000" t="s">
        <v>354</v>
      </c>
      <c r="K533" s="398">
        <v>30</v>
      </c>
      <c r="L533" s="506" t="s">
        <v>554</v>
      </c>
      <c r="M533" s="507"/>
      <c r="N533" s="1001">
        <f t="shared" si="312"/>
        <v>0</v>
      </c>
      <c r="O533" s="1001">
        <f t="shared" si="312"/>
        <v>0</v>
      </c>
      <c r="P533" s="539">
        <f t="shared" si="312"/>
        <v>0</v>
      </c>
      <c r="Q533" s="1001">
        <f t="shared" si="312"/>
        <v>0</v>
      </c>
      <c r="R533" s="332"/>
      <c r="S533" s="1001" t="e">
        <f t="shared" si="313"/>
        <v>#REF!</v>
      </c>
      <c r="T533" s="620"/>
      <c r="U533" s="620"/>
      <c r="V533" s="333"/>
      <c r="W533" s="394" t="s">
        <v>566</v>
      </c>
      <c r="X533" s="333">
        <f t="shared" si="321"/>
        <v>0</v>
      </c>
      <c r="Y533" s="333">
        <f t="shared" si="322"/>
        <v>0</v>
      </c>
      <c r="Z533" s="333"/>
      <c r="AA533" s="395">
        <f t="shared" si="323"/>
        <v>0</v>
      </c>
      <c r="AB533" s="333" t="str">
        <f t="shared" si="324"/>
        <v>Road</v>
      </c>
      <c r="AC533" s="333">
        <f t="shared" si="325"/>
        <v>0</v>
      </c>
      <c r="AD533" s="333">
        <f t="shared" si="326"/>
        <v>0</v>
      </c>
      <c r="AE533" s="333"/>
      <c r="AF533" s="333"/>
      <c r="AG533" s="396">
        <f t="shared" si="327"/>
        <v>0</v>
      </c>
      <c r="AH533" s="396">
        <f t="shared" si="328"/>
        <v>0</v>
      </c>
      <c r="AI533" s="333">
        <f t="shared" si="314"/>
        <v>0</v>
      </c>
      <c r="AJ533" s="333">
        <f t="shared" si="329"/>
        <v>0</v>
      </c>
      <c r="AK533" s="333">
        <f t="shared" si="330"/>
        <v>0</v>
      </c>
      <c r="AL533" s="333"/>
      <c r="AM533" s="333">
        <f t="shared" si="315"/>
        <v>0</v>
      </c>
      <c r="AN533" s="341">
        <f t="shared" si="316"/>
        <v>0</v>
      </c>
      <c r="AO533" s="341">
        <f t="shared" si="317"/>
        <v>0</v>
      </c>
      <c r="AP533" s="341"/>
      <c r="AQ533" s="341"/>
      <c r="AR533" s="341"/>
      <c r="AS533" s="341">
        <f t="shared" si="318"/>
        <v>0</v>
      </c>
      <c r="AT533" s="341">
        <f t="shared" si="319"/>
        <v>0</v>
      </c>
      <c r="AU533" s="341">
        <f t="shared" si="320"/>
        <v>0</v>
      </c>
    </row>
    <row r="534" spans="1:47" customFormat="1" ht="12.75" hidden="1" customHeight="1" thickBot="1">
      <c r="A534" s="329"/>
      <c r="B534" s="1351"/>
      <c r="C534" s="1352"/>
      <c r="D534" s="1353"/>
      <c r="E534" s="999"/>
      <c r="F534" s="475"/>
      <c r="G534" s="475"/>
      <c r="H534" s="475"/>
      <c r="I534" s="844" t="s">
        <v>279</v>
      </c>
      <c r="J534" s="1000" t="s">
        <v>354</v>
      </c>
      <c r="K534" s="398">
        <v>30</v>
      </c>
      <c r="L534" s="506" t="s">
        <v>554</v>
      </c>
      <c r="M534" s="507"/>
      <c r="N534" s="1001">
        <f t="shared" si="312"/>
        <v>0</v>
      </c>
      <c r="O534" s="1001">
        <f t="shared" si="312"/>
        <v>0</v>
      </c>
      <c r="P534" s="539">
        <f t="shared" si="312"/>
        <v>0</v>
      </c>
      <c r="Q534" s="1001">
        <f t="shared" si="312"/>
        <v>0</v>
      </c>
      <c r="R534" s="332"/>
      <c r="S534" s="1001" t="e">
        <f t="shared" si="313"/>
        <v>#REF!</v>
      </c>
      <c r="T534" s="620"/>
      <c r="U534" s="620"/>
      <c r="V534" s="333"/>
      <c r="W534" s="394" t="s">
        <v>566</v>
      </c>
      <c r="X534" s="333">
        <f t="shared" si="321"/>
        <v>0</v>
      </c>
      <c r="Y534" s="333">
        <f t="shared" si="322"/>
        <v>0</v>
      </c>
      <c r="Z534" s="333"/>
      <c r="AA534" s="395">
        <f t="shared" si="323"/>
        <v>0</v>
      </c>
      <c r="AB534" s="333" t="str">
        <f t="shared" si="324"/>
        <v>Road</v>
      </c>
      <c r="AC534" s="333">
        <f t="shared" si="325"/>
        <v>0</v>
      </c>
      <c r="AD534" s="333">
        <f t="shared" si="326"/>
        <v>0</v>
      </c>
      <c r="AE534" s="333"/>
      <c r="AF534" s="333"/>
      <c r="AG534" s="396">
        <f t="shared" si="327"/>
        <v>0</v>
      </c>
      <c r="AH534" s="396">
        <f t="shared" si="328"/>
        <v>0</v>
      </c>
      <c r="AI534" s="333">
        <f t="shared" si="314"/>
        <v>0</v>
      </c>
      <c r="AJ534" s="333">
        <f t="shared" si="329"/>
        <v>0</v>
      </c>
      <c r="AK534" s="333">
        <f t="shared" si="330"/>
        <v>0</v>
      </c>
      <c r="AL534" s="333"/>
      <c r="AM534" s="333">
        <f t="shared" si="315"/>
        <v>0</v>
      </c>
      <c r="AN534" s="341">
        <f t="shared" si="316"/>
        <v>0</v>
      </c>
      <c r="AO534" s="341">
        <f t="shared" si="317"/>
        <v>0</v>
      </c>
      <c r="AP534" s="341"/>
      <c r="AQ534" s="341"/>
      <c r="AR534" s="341"/>
      <c r="AS534" s="341">
        <f t="shared" si="318"/>
        <v>0</v>
      </c>
      <c r="AT534" s="341">
        <f t="shared" si="319"/>
        <v>0</v>
      </c>
      <c r="AU534" s="341">
        <f t="shared" si="320"/>
        <v>0</v>
      </c>
    </row>
    <row r="535" spans="1:47" customFormat="1" ht="12.75" hidden="1" customHeight="1" thickBot="1">
      <c r="A535" s="329"/>
      <c r="B535" s="1351"/>
      <c r="C535" s="1352"/>
      <c r="D535" s="1353"/>
      <c r="E535" s="999"/>
      <c r="F535" s="475"/>
      <c r="G535" s="475"/>
      <c r="H535" s="475"/>
      <c r="I535" s="844" t="s">
        <v>279</v>
      </c>
      <c r="J535" s="1000" t="s">
        <v>354</v>
      </c>
      <c r="K535" s="398">
        <v>30</v>
      </c>
      <c r="L535" s="506" t="s">
        <v>554</v>
      </c>
      <c r="M535" s="507"/>
      <c r="N535" s="1001">
        <f t="shared" si="312"/>
        <v>0</v>
      </c>
      <c r="O535" s="1001">
        <f t="shared" si="312"/>
        <v>0</v>
      </c>
      <c r="P535" s="539">
        <f t="shared" si="312"/>
        <v>0</v>
      </c>
      <c r="Q535" s="1001">
        <f t="shared" si="312"/>
        <v>0</v>
      </c>
      <c r="R535" s="332"/>
      <c r="S535" s="1001" t="e">
        <f t="shared" si="313"/>
        <v>#REF!</v>
      </c>
      <c r="T535" s="620"/>
      <c r="U535" s="620"/>
      <c r="V535" s="333"/>
      <c r="W535" s="394" t="s">
        <v>566</v>
      </c>
      <c r="X535" s="333">
        <f t="shared" si="321"/>
        <v>0</v>
      </c>
      <c r="Y535" s="333">
        <f t="shared" si="322"/>
        <v>0</v>
      </c>
      <c r="Z535" s="333"/>
      <c r="AA535" s="395">
        <f t="shared" si="323"/>
        <v>0</v>
      </c>
      <c r="AB535" s="333" t="str">
        <f t="shared" si="324"/>
        <v>Road</v>
      </c>
      <c r="AC535" s="333">
        <f t="shared" si="325"/>
        <v>0</v>
      </c>
      <c r="AD535" s="333">
        <f t="shared" si="326"/>
        <v>0</v>
      </c>
      <c r="AE535" s="333"/>
      <c r="AF535" s="333"/>
      <c r="AG535" s="396">
        <f t="shared" si="327"/>
        <v>0</v>
      </c>
      <c r="AH535" s="396">
        <f t="shared" si="328"/>
        <v>0</v>
      </c>
      <c r="AI535" s="333">
        <f t="shared" si="314"/>
        <v>0</v>
      </c>
      <c r="AJ535" s="333">
        <f t="shared" si="329"/>
        <v>0</v>
      </c>
      <c r="AK535" s="333">
        <f t="shared" si="330"/>
        <v>0</v>
      </c>
      <c r="AL535" s="333"/>
      <c r="AM535" s="333">
        <f t="shared" si="315"/>
        <v>0</v>
      </c>
      <c r="AN535" s="341">
        <f t="shared" si="316"/>
        <v>0</v>
      </c>
      <c r="AO535" s="341">
        <f t="shared" si="317"/>
        <v>0</v>
      </c>
      <c r="AP535" s="341"/>
      <c r="AQ535" s="341"/>
      <c r="AR535" s="341"/>
      <c r="AS535" s="341">
        <f t="shared" si="318"/>
        <v>0</v>
      </c>
      <c r="AT535" s="341">
        <f t="shared" si="319"/>
        <v>0</v>
      </c>
      <c r="AU535" s="341">
        <f t="shared" si="320"/>
        <v>0</v>
      </c>
    </row>
    <row r="536" spans="1:47" customFormat="1" ht="12.75" hidden="1" customHeight="1" thickBot="1">
      <c r="A536" s="329"/>
      <c r="B536" s="1351"/>
      <c r="C536" s="1352"/>
      <c r="D536" s="1353"/>
      <c r="E536" s="999"/>
      <c r="F536" s="475"/>
      <c r="G536" s="475"/>
      <c r="H536" s="475"/>
      <c r="I536" s="844" t="s">
        <v>279</v>
      </c>
      <c r="J536" s="1000" t="s">
        <v>354</v>
      </c>
      <c r="K536" s="398">
        <v>30</v>
      </c>
      <c r="L536" s="506" t="s">
        <v>554</v>
      </c>
      <c r="M536" s="507"/>
      <c r="N536" s="1001">
        <f t="shared" si="312"/>
        <v>0</v>
      </c>
      <c r="O536" s="1001">
        <f t="shared" si="312"/>
        <v>0</v>
      </c>
      <c r="P536" s="539">
        <f t="shared" si="312"/>
        <v>0</v>
      </c>
      <c r="Q536" s="1001">
        <f t="shared" si="312"/>
        <v>0</v>
      </c>
      <c r="R536" s="332"/>
      <c r="S536" s="1001" t="e">
        <f t="shared" si="313"/>
        <v>#REF!</v>
      </c>
      <c r="T536" s="620"/>
      <c r="U536" s="620"/>
      <c r="V536" s="333"/>
      <c r="W536" s="394" t="s">
        <v>566</v>
      </c>
      <c r="X536" s="333">
        <f t="shared" si="321"/>
        <v>0</v>
      </c>
      <c r="Y536" s="333">
        <f t="shared" si="322"/>
        <v>0</v>
      </c>
      <c r="Z536" s="333"/>
      <c r="AA536" s="395">
        <f t="shared" si="323"/>
        <v>0</v>
      </c>
      <c r="AB536" s="333" t="str">
        <f t="shared" si="324"/>
        <v>Road</v>
      </c>
      <c r="AC536" s="333">
        <f t="shared" si="325"/>
        <v>0</v>
      </c>
      <c r="AD536" s="333">
        <f t="shared" si="326"/>
        <v>0</v>
      </c>
      <c r="AE536" s="333"/>
      <c r="AF536" s="333"/>
      <c r="AG536" s="396">
        <f t="shared" si="327"/>
        <v>0</v>
      </c>
      <c r="AH536" s="396">
        <f t="shared" si="328"/>
        <v>0</v>
      </c>
      <c r="AI536" s="333">
        <f t="shared" si="314"/>
        <v>0</v>
      </c>
      <c r="AJ536" s="333">
        <f t="shared" si="329"/>
        <v>0</v>
      </c>
      <c r="AK536" s="333">
        <f t="shared" si="330"/>
        <v>0</v>
      </c>
      <c r="AL536" s="333"/>
      <c r="AM536" s="333">
        <f t="shared" si="315"/>
        <v>0</v>
      </c>
      <c r="AN536" s="341">
        <f t="shared" si="316"/>
        <v>0</v>
      </c>
      <c r="AO536" s="341">
        <f t="shared" si="317"/>
        <v>0</v>
      </c>
      <c r="AP536" s="341"/>
      <c r="AQ536" s="341"/>
      <c r="AR536" s="341"/>
      <c r="AS536" s="341">
        <f t="shared" si="318"/>
        <v>0</v>
      </c>
      <c r="AT536" s="341">
        <f t="shared" si="319"/>
        <v>0</v>
      </c>
      <c r="AU536" s="341">
        <f t="shared" si="320"/>
        <v>0</v>
      </c>
    </row>
    <row r="537" spans="1:47" customFormat="1" ht="12.75" hidden="1" customHeight="1" thickBot="1">
      <c r="A537" s="329"/>
      <c r="B537" s="1351"/>
      <c r="C537" s="1352"/>
      <c r="D537" s="1353"/>
      <c r="E537" s="999"/>
      <c r="F537" s="475"/>
      <c r="G537" s="475"/>
      <c r="H537" s="475"/>
      <c r="I537" s="844" t="s">
        <v>279</v>
      </c>
      <c r="J537" s="1000" t="s">
        <v>354</v>
      </c>
      <c r="K537" s="398">
        <v>30</v>
      </c>
      <c r="L537" s="506" t="s">
        <v>554</v>
      </c>
      <c r="M537" s="507"/>
      <c r="N537" s="1001">
        <f t="shared" si="312"/>
        <v>0</v>
      </c>
      <c r="O537" s="1001">
        <f t="shared" si="312"/>
        <v>0</v>
      </c>
      <c r="P537" s="539">
        <f t="shared" si="312"/>
        <v>0</v>
      </c>
      <c r="Q537" s="1001">
        <f t="shared" si="312"/>
        <v>0</v>
      </c>
      <c r="R537" s="332"/>
      <c r="S537" s="1001" t="e">
        <f t="shared" si="313"/>
        <v>#REF!</v>
      </c>
      <c r="T537" s="620"/>
      <c r="U537" s="620"/>
      <c r="V537" s="333"/>
      <c r="W537" s="394" t="s">
        <v>566</v>
      </c>
      <c r="X537" s="333">
        <f t="shared" si="321"/>
        <v>0</v>
      </c>
      <c r="Y537" s="333">
        <f t="shared" si="322"/>
        <v>0</v>
      </c>
      <c r="Z537" s="333"/>
      <c r="AA537" s="395">
        <f t="shared" si="323"/>
        <v>0</v>
      </c>
      <c r="AB537" s="333" t="str">
        <f t="shared" si="324"/>
        <v>Road</v>
      </c>
      <c r="AC537" s="333">
        <f t="shared" si="325"/>
        <v>0</v>
      </c>
      <c r="AD537" s="333">
        <f t="shared" si="326"/>
        <v>0</v>
      </c>
      <c r="AE537" s="333"/>
      <c r="AF537" s="333"/>
      <c r="AG537" s="396">
        <f t="shared" si="327"/>
        <v>0</v>
      </c>
      <c r="AH537" s="396">
        <f t="shared" si="328"/>
        <v>0</v>
      </c>
      <c r="AI537" s="333">
        <f t="shared" si="314"/>
        <v>0</v>
      </c>
      <c r="AJ537" s="333">
        <f t="shared" si="329"/>
        <v>0</v>
      </c>
      <c r="AK537" s="333">
        <f t="shared" si="330"/>
        <v>0</v>
      </c>
      <c r="AL537" s="333"/>
      <c r="AM537" s="333">
        <f t="shared" si="315"/>
        <v>0</v>
      </c>
      <c r="AN537" s="341">
        <f t="shared" si="316"/>
        <v>0</v>
      </c>
      <c r="AO537" s="341">
        <f t="shared" si="317"/>
        <v>0</v>
      </c>
      <c r="AP537" s="341"/>
      <c r="AQ537" s="341"/>
      <c r="AR537" s="341"/>
      <c r="AS537" s="341">
        <f t="shared" si="318"/>
        <v>0</v>
      </c>
      <c r="AT537" s="341">
        <f t="shared" si="319"/>
        <v>0</v>
      </c>
      <c r="AU537" s="341">
        <f t="shared" si="320"/>
        <v>0</v>
      </c>
    </row>
    <row r="538" spans="1:47" customFormat="1" ht="12.75" hidden="1" customHeight="1" thickBot="1">
      <c r="A538" s="329"/>
      <c r="B538" s="1351"/>
      <c r="C538" s="1352"/>
      <c r="D538" s="1353"/>
      <c r="E538" s="999"/>
      <c r="F538" s="475"/>
      <c r="G538" s="475"/>
      <c r="H538" s="475"/>
      <c r="I538" s="844" t="s">
        <v>279</v>
      </c>
      <c r="J538" s="1000" t="s">
        <v>354</v>
      </c>
      <c r="K538" s="398">
        <v>30</v>
      </c>
      <c r="L538" s="506" t="s">
        <v>554</v>
      </c>
      <c r="M538" s="507"/>
      <c r="N538" s="1001">
        <f t="shared" si="312"/>
        <v>0</v>
      </c>
      <c r="O538" s="1001">
        <f t="shared" si="312"/>
        <v>0</v>
      </c>
      <c r="P538" s="539">
        <f t="shared" si="312"/>
        <v>0</v>
      </c>
      <c r="Q538" s="1001">
        <f t="shared" si="312"/>
        <v>0</v>
      </c>
      <c r="R538" s="332"/>
      <c r="S538" s="1001" t="e">
        <f t="shared" si="313"/>
        <v>#REF!</v>
      </c>
      <c r="T538" s="620"/>
      <c r="U538" s="620"/>
      <c r="V538" s="333"/>
      <c r="W538" s="394" t="s">
        <v>566</v>
      </c>
      <c r="X538" s="333">
        <f t="shared" si="321"/>
        <v>0</v>
      </c>
      <c r="Y538" s="333">
        <f t="shared" si="322"/>
        <v>0</v>
      </c>
      <c r="Z538" s="333"/>
      <c r="AA538" s="395">
        <f t="shared" si="323"/>
        <v>0</v>
      </c>
      <c r="AB538" s="333" t="str">
        <f t="shared" si="324"/>
        <v>Road</v>
      </c>
      <c r="AC538" s="333">
        <f t="shared" si="325"/>
        <v>0</v>
      </c>
      <c r="AD538" s="333">
        <f t="shared" si="326"/>
        <v>0</v>
      </c>
      <c r="AE538" s="333"/>
      <c r="AF538" s="333"/>
      <c r="AG538" s="396">
        <f t="shared" si="327"/>
        <v>0</v>
      </c>
      <c r="AH538" s="396">
        <f t="shared" si="328"/>
        <v>0</v>
      </c>
      <c r="AI538" s="333">
        <f t="shared" si="314"/>
        <v>0</v>
      </c>
      <c r="AJ538" s="333">
        <f t="shared" si="329"/>
        <v>0</v>
      </c>
      <c r="AK538" s="333">
        <f t="shared" si="330"/>
        <v>0</v>
      </c>
      <c r="AL538" s="333"/>
      <c r="AM538" s="333">
        <f t="shared" si="315"/>
        <v>0</v>
      </c>
      <c r="AN538" s="341">
        <f t="shared" si="316"/>
        <v>0</v>
      </c>
      <c r="AO538" s="341">
        <f t="shared" si="317"/>
        <v>0</v>
      </c>
      <c r="AP538" s="341"/>
      <c r="AQ538" s="341"/>
      <c r="AR538" s="341"/>
      <c r="AS538" s="341">
        <f t="shared" si="318"/>
        <v>0</v>
      </c>
      <c r="AT538" s="341">
        <f t="shared" si="319"/>
        <v>0</v>
      </c>
      <c r="AU538" s="341">
        <f t="shared" si="320"/>
        <v>0</v>
      </c>
    </row>
    <row r="539" spans="1:47" customFormat="1" ht="12.75" hidden="1" customHeight="1" thickBot="1">
      <c r="A539" s="329"/>
      <c r="B539" s="1351"/>
      <c r="C539" s="1352"/>
      <c r="D539" s="1353"/>
      <c r="E539" s="999"/>
      <c r="F539" s="475"/>
      <c r="G539" s="475"/>
      <c r="H539" s="475"/>
      <c r="I539" s="844" t="s">
        <v>279</v>
      </c>
      <c r="J539" s="1000" t="s">
        <v>354</v>
      </c>
      <c r="K539" s="398">
        <v>30</v>
      </c>
      <c r="L539" s="506" t="s">
        <v>554</v>
      </c>
      <c r="M539" s="507"/>
      <c r="N539" s="1001">
        <f t="shared" si="312"/>
        <v>0</v>
      </c>
      <c r="O539" s="1001">
        <f t="shared" si="312"/>
        <v>0</v>
      </c>
      <c r="P539" s="539">
        <f t="shared" si="312"/>
        <v>0</v>
      </c>
      <c r="Q539" s="1001">
        <f t="shared" si="312"/>
        <v>0</v>
      </c>
      <c r="R539" s="332"/>
      <c r="S539" s="1001" t="e">
        <f t="shared" si="313"/>
        <v>#REF!</v>
      </c>
      <c r="T539" s="620"/>
      <c r="U539" s="620"/>
      <c r="V539" s="333"/>
      <c r="W539" s="394" t="s">
        <v>566</v>
      </c>
      <c r="X539" s="333">
        <f t="shared" si="321"/>
        <v>0</v>
      </c>
      <c r="Y539" s="333">
        <f t="shared" si="322"/>
        <v>0</v>
      </c>
      <c r="Z539" s="333"/>
      <c r="AA539" s="395">
        <f t="shared" si="323"/>
        <v>0</v>
      </c>
      <c r="AB539" s="333" t="str">
        <f t="shared" si="324"/>
        <v>Road</v>
      </c>
      <c r="AC539" s="333">
        <f t="shared" si="325"/>
        <v>0</v>
      </c>
      <c r="AD539" s="333">
        <f t="shared" si="326"/>
        <v>0</v>
      </c>
      <c r="AE539" s="333"/>
      <c r="AF539" s="333"/>
      <c r="AG539" s="396">
        <f t="shared" si="327"/>
        <v>0</v>
      </c>
      <c r="AH539" s="396">
        <f t="shared" si="328"/>
        <v>0</v>
      </c>
      <c r="AI539" s="333">
        <f t="shared" si="314"/>
        <v>0</v>
      </c>
      <c r="AJ539" s="333">
        <f t="shared" si="329"/>
        <v>0</v>
      </c>
      <c r="AK539" s="333">
        <f t="shared" si="330"/>
        <v>0</v>
      </c>
      <c r="AL539" s="333"/>
      <c r="AM539" s="333">
        <f t="shared" si="315"/>
        <v>0</v>
      </c>
      <c r="AN539" s="341">
        <f t="shared" si="316"/>
        <v>0</v>
      </c>
      <c r="AO539" s="341">
        <f t="shared" si="317"/>
        <v>0</v>
      </c>
      <c r="AP539" s="341"/>
      <c r="AQ539" s="341"/>
      <c r="AR539" s="341"/>
      <c r="AS539" s="341">
        <f t="shared" si="318"/>
        <v>0</v>
      </c>
      <c r="AT539" s="341">
        <f t="shared" si="319"/>
        <v>0</v>
      </c>
      <c r="AU539" s="341">
        <f t="shared" si="320"/>
        <v>0</v>
      </c>
    </row>
    <row r="540" spans="1:47" customFormat="1" ht="12.75" hidden="1" customHeight="1" thickBot="1">
      <c r="A540" s="329"/>
      <c r="B540" s="1351"/>
      <c r="C540" s="1352"/>
      <c r="D540" s="1353"/>
      <c r="E540" s="999"/>
      <c r="F540" s="475"/>
      <c r="G540" s="475"/>
      <c r="H540" s="475"/>
      <c r="I540" s="844" t="s">
        <v>279</v>
      </c>
      <c r="J540" s="1000" t="s">
        <v>354</v>
      </c>
      <c r="K540" s="398">
        <v>30</v>
      </c>
      <c r="L540" s="506" t="s">
        <v>554</v>
      </c>
      <c r="M540" s="507"/>
      <c r="N540" s="1001">
        <f t="shared" si="312"/>
        <v>0</v>
      </c>
      <c r="O540" s="1001">
        <f t="shared" si="312"/>
        <v>0</v>
      </c>
      <c r="P540" s="539">
        <f t="shared" si="312"/>
        <v>0</v>
      </c>
      <c r="Q540" s="1001">
        <f t="shared" si="312"/>
        <v>0</v>
      </c>
      <c r="R540" s="332"/>
      <c r="S540" s="1001" t="e">
        <f t="shared" si="313"/>
        <v>#REF!</v>
      </c>
      <c r="T540" s="620"/>
      <c r="U540" s="620"/>
      <c r="V540" s="333"/>
      <c r="W540" s="394" t="s">
        <v>566</v>
      </c>
      <c r="X540" s="333">
        <f t="shared" si="321"/>
        <v>0</v>
      </c>
      <c r="Y540" s="333">
        <f t="shared" si="322"/>
        <v>0</v>
      </c>
      <c r="Z540" s="333"/>
      <c r="AA540" s="395">
        <f t="shared" si="323"/>
        <v>0</v>
      </c>
      <c r="AB540" s="333" t="str">
        <f t="shared" si="324"/>
        <v>Road</v>
      </c>
      <c r="AC540" s="333">
        <f t="shared" si="325"/>
        <v>0</v>
      </c>
      <c r="AD540" s="333">
        <f t="shared" si="326"/>
        <v>0</v>
      </c>
      <c r="AE540" s="333"/>
      <c r="AF540" s="333"/>
      <c r="AG540" s="396">
        <f t="shared" si="327"/>
        <v>0</v>
      </c>
      <c r="AH540" s="396">
        <f t="shared" si="328"/>
        <v>0</v>
      </c>
      <c r="AI540" s="333">
        <f t="shared" si="314"/>
        <v>0</v>
      </c>
      <c r="AJ540" s="333">
        <f t="shared" si="329"/>
        <v>0</v>
      </c>
      <c r="AK540" s="333">
        <f t="shared" si="330"/>
        <v>0</v>
      </c>
      <c r="AL540" s="333"/>
      <c r="AM540" s="333">
        <f t="shared" si="315"/>
        <v>0</v>
      </c>
      <c r="AN540" s="341">
        <f t="shared" si="316"/>
        <v>0</v>
      </c>
      <c r="AO540" s="341">
        <f t="shared" si="317"/>
        <v>0</v>
      </c>
      <c r="AP540" s="341"/>
      <c r="AQ540" s="341"/>
      <c r="AR540" s="341"/>
      <c r="AS540" s="341">
        <f t="shared" si="318"/>
        <v>0</v>
      </c>
      <c r="AT540" s="341">
        <f t="shared" si="319"/>
        <v>0</v>
      </c>
      <c r="AU540" s="341">
        <f t="shared" si="320"/>
        <v>0</v>
      </c>
    </row>
    <row r="541" spans="1:47" customFormat="1" ht="12.75" hidden="1" customHeight="1" thickBot="1">
      <c r="A541" s="329"/>
      <c r="B541" s="1351"/>
      <c r="C541" s="1352"/>
      <c r="D541" s="1353"/>
      <c r="E541" s="999"/>
      <c r="F541" s="475"/>
      <c r="G541" s="475"/>
      <c r="H541" s="475"/>
      <c r="I541" s="844" t="s">
        <v>279</v>
      </c>
      <c r="J541" s="1000" t="s">
        <v>354</v>
      </c>
      <c r="K541" s="398">
        <v>30</v>
      </c>
      <c r="L541" s="506" t="s">
        <v>554</v>
      </c>
      <c r="M541" s="507"/>
      <c r="N541" s="1001">
        <f t="shared" si="312"/>
        <v>0</v>
      </c>
      <c r="O541" s="1001">
        <f t="shared" si="312"/>
        <v>0</v>
      </c>
      <c r="P541" s="539">
        <f t="shared" si="312"/>
        <v>0</v>
      </c>
      <c r="Q541" s="1001">
        <f t="shared" si="312"/>
        <v>0</v>
      </c>
      <c r="R541" s="332"/>
      <c r="S541" s="1001" t="e">
        <f t="shared" si="313"/>
        <v>#REF!</v>
      </c>
      <c r="T541" s="620"/>
      <c r="U541" s="620"/>
      <c r="V541" s="333"/>
      <c r="W541" s="394" t="s">
        <v>566</v>
      </c>
      <c r="X541" s="333">
        <f t="shared" si="321"/>
        <v>0</v>
      </c>
      <c r="Y541" s="333">
        <f t="shared" si="322"/>
        <v>0</v>
      </c>
      <c r="Z541" s="333"/>
      <c r="AA541" s="395">
        <f t="shared" si="323"/>
        <v>0</v>
      </c>
      <c r="AB541" s="333" t="str">
        <f t="shared" si="324"/>
        <v>Road</v>
      </c>
      <c r="AC541" s="333">
        <f t="shared" si="325"/>
        <v>0</v>
      </c>
      <c r="AD541" s="333">
        <f t="shared" si="326"/>
        <v>0</v>
      </c>
      <c r="AE541" s="333"/>
      <c r="AF541" s="333"/>
      <c r="AG541" s="396">
        <f t="shared" si="327"/>
        <v>0</v>
      </c>
      <c r="AH541" s="396">
        <f t="shared" si="328"/>
        <v>0</v>
      </c>
      <c r="AI541" s="333">
        <f t="shared" si="314"/>
        <v>0</v>
      </c>
      <c r="AJ541" s="333">
        <f t="shared" si="329"/>
        <v>0</v>
      </c>
      <c r="AK541" s="333">
        <f t="shared" si="330"/>
        <v>0</v>
      </c>
      <c r="AL541" s="333"/>
      <c r="AM541" s="333">
        <f t="shared" si="315"/>
        <v>0</v>
      </c>
      <c r="AN541" s="341">
        <f t="shared" si="316"/>
        <v>0</v>
      </c>
      <c r="AO541" s="341">
        <f t="shared" si="317"/>
        <v>0</v>
      </c>
      <c r="AP541" s="341"/>
      <c r="AQ541" s="341"/>
      <c r="AR541" s="341"/>
      <c r="AS541" s="341">
        <f t="shared" si="318"/>
        <v>0</v>
      </c>
      <c r="AT541" s="341">
        <f t="shared" si="319"/>
        <v>0</v>
      </c>
      <c r="AU541" s="341">
        <f t="shared" si="320"/>
        <v>0</v>
      </c>
    </row>
    <row r="542" spans="1:47" customFormat="1" ht="12.75" hidden="1" customHeight="1" thickBot="1">
      <c r="A542" s="329"/>
      <c r="B542" s="1351"/>
      <c r="C542" s="1352"/>
      <c r="D542" s="1353"/>
      <c r="E542" s="999"/>
      <c r="F542" s="475"/>
      <c r="G542" s="475"/>
      <c r="H542" s="475"/>
      <c r="I542" s="844" t="s">
        <v>279</v>
      </c>
      <c r="J542" s="1000" t="s">
        <v>354</v>
      </c>
      <c r="K542" s="398">
        <v>30</v>
      </c>
      <c r="L542" s="506" t="s">
        <v>554</v>
      </c>
      <c r="M542" s="507"/>
      <c r="N542" s="1001">
        <f t="shared" si="312"/>
        <v>0</v>
      </c>
      <c r="O542" s="1001">
        <f t="shared" si="312"/>
        <v>0</v>
      </c>
      <c r="P542" s="539">
        <f t="shared" si="312"/>
        <v>0</v>
      </c>
      <c r="Q542" s="1001">
        <f t="shared" si="312"/>
        <v>0</v>
      </c>
      <c r="R542" s="332"/>
      <c r="S542" s="1001" t="e">
        <f t="shared" si="313"/>
        <v>#REF!</v>
      </c>
      <c r="T542" s="620"/>
      <c r="U542" s="620"/>
      <c r="V542" s="333"/>
      <c r="W542" s="394" t="s">
        <v>566</v>
      </c>
      <c r="X542" s="333">
        <f t="shared" si="321"/>
        <v>0</v>
      </c>
      <c r="Y542" s="333">
        <f t="shared" si="322"/>
        <v>0</v>
      </c>
      <c r="Z542" s="333"/>
      <c r="AA542" s="395">
        <f t="shared" si="323"/>
        <v>0</v>
      </c>
      <c r="AB542" s="333" t="str">
        <f t="shared" si="324"/>
        <v>Road</v>
      </c>
      <c r="AC542" s="333">
        <f t="shared" si="325"/>
        <v>0</v>
      </c>
      <c r="AD542" s="333">
        <f t="shared" si="326"/>
        <v>0</v>
      </c>
      <c r="AE542" s="333"/>
      <c r="AF542" s="333"/>
      <c r="AG542" s="396">
        <f t="shared" si="327"/>
        <v>0</v>
      </c>
      <c r="AH542" s="396">
        <f t="shared" si="328"/>
        <v>0</v>
      </c>
      <c r="AI542" s="333">
        <f t="shared" si="314"/>
        <v>0</v>
      </c>
      <c r="AJ542" s="333">
        <f t="shared" si="329"/>
        <v>0</v>
      </c>
      <c r="AK542" s="333">
        <f t="shared" si="330"/>
        <v>0</v>
      </c>
      <c r="AL542" s="333"/>
      <c r="AM542" s="333">
        <f t="shared" si="315"/>
        <v>0</v>
      </c>
      <c r="AN542" s="341">
        <f t="shared" si="316"/>
        <v>0</v>
      </c>
      <c r="AO542" s="341">
        <f t="shared" si="317"/>
        <v>0</v>
      </c>
      <c r="AP542" s="341"/>
      <c r="AQ542" s="341"/>
      <c r="AR542" s="341"/>
      <c r="AS542" s="341">
        <f t="shared" si="318"/>
        <v>0</v>
      </c>
      <c r="AT542" s="341">
        <f t="shared" si="319"/>
        <v>0</v>
      </c>
      <c r="AU542" s="341">
        <f t="shared" si="320"/>
        <v>0</v>
      </c>
    </row>
    <row r="543" spans="1:47" customFormat="1" ht="12.75" hidden="1" customHeight="1" thickBot="1">
      <c r="A543" s="329"/>
      <c r="B543" s="1351"/>
      <c r="C543" s="1352"/>
      <c r="D543" s="1353"/>
      <c r="E543" s="999"/>
      <c r="F543" s="475"/>
      <c r="G543" s="475"/>
      <c r="H543" s="475"/>
      <c r="I543" s="844" t="s">
        <v>279</v>
      </c>
      <c r="J543" s="1000" t="s">
        <v>354</v>
      </c>
      <c r="K543" s="398">
        <v>30</v>
      </c>
      <c r="L543" s="506" t="s">
        <v>554</v>
      </c>
      <c r="M543" s="507"/>
      <c r="N543" s="1001">
        <f t="shared" si="312"/>
        <v>0</v>
      </c>
      <c r="O543" s="1001">
        <f t="shared" si="312"/>
        <v>0</v>
      </c>
      <c r="P543" s="539">
        <f t="shared" si="312"/>
        <v>0</v>
      </c>
      <c r="Q543" s="1001">
        <f t="shared" si="312"/>
        <v>0</v>
      </c>
      <c r="R543" s="332"/>
      <c r="S543" s="1001" t="e">
        <f t="shared" si="313"/>
        <v>#REF!</v>
      </c>
      <c r="T543" s="620"/>
      <c r="U543" s="620"/>
      <c r="V543" s="333"/>
      <c r="W543" s="394" t="s">
        <v>566</v>
      </c>
      <c r="X543" s="333">
        <f t="shared" si="321"/>
        <v>0</v>
      </c>
      <c r="Y543" s="333">
        <f t="shared" si="322"/>
        <v>0</v>
      </c>
      <c r="Z543" s="333"/>
      <c r="AA543" s="395">
        <f t="shared" si="323"/>
        <v>0</v>
      </c>
      <c r="AB543" s="333" t="str">
        <f t="shared" si="324"/>
        <v>Road</v>
      </c>
      <c r="AC543" s="333">
        <f t="shared" si="325"/>
        <v>0</v>
      </c>
      <c r="AD543" s="333">
        <f t="shared" si="326"/>
        <v>0</v>
      </c>
      <c r="AE543" s="333"/>
      <c r="AF543" s="333"/>
      <c r="AG543" s="396">
        <f t="shared" si="327"/>
        <v>0</v>
      </c>
      <c r="AH543" s="396">
        <f t="shared" si="328"/>
        <v>0</v>
      </c>
      <c r="AI543" s="333">
        <f t="shared" si="314"/>
        <v>0</v>
      </c>
      <c r="AJ543" s="333">
        <f t="shared" si="329"/>
        <v>0</v>
      </c>
      <c r="AK543" s="333">
        <f t="shared" si="330"/>
        <v>0</v>
      </c>
      <c r="AL543" s="333"/>
      <c r="AM543" s="333">
        <f t="shared" si="315"/>
        <v>0</v>
      </c>
      <c r="AN543" s="341">
        <f t="shared" si="316"/>
        <v>0</v>
      </c>
      <c r="AO543" s="341">
        <f t="shared" si="317"/>
        <v>0</v>
      </c>
      <c r="AP543" s="341"/>
      <c r="AQ543" s="341"/>
      <c r="AR543" s="341"/>
      <c r="AS543" s="341">
        <f t="shared" si="318"/>
        <v>0</v>
      </c>
      <c r="AT543" s="341">
        <f t="shared" si="319"/>
        <v>0</v>
      </c>
      <c r="AU543" s="341">
        <f t="shared" si="320"/>
        <v>0</v>
      </c>
    </row>
    <row r="544" spans="1:47" customFormat="1" ht="12.75" hidden="1" customHeight="1" thickBot="1">
      <c r="A544" s="329"/>
      <c r="B544" s="1351"/>
      <c r="C544" s="1352"/>
      <c r="D544" s="1353"/>
      <c r="E544" s="999"/>
      <c r="F544" s="475"/>
      <c r="G544" s="475"/>
      <c r="H544" s="475"/>
      <c r="I544" s="844" t="s">
        <v>279</v>
      </c>
      <c r="J544" s="1000" t="s">
        <v>354</v>
      </c>
      <c r="K544" s="398">
        <v>30</v>
      </c>
      <c r="L544" s="506" t="s">
        <v>554</v>
      </c>
      <c r="M544" s="507"/>
      <c r="N544" s="1001">
        <f t="shared" si="312"/>
        <v>0</v>
      </c>
      <c r="O544" s="1001">
        <f t="shared" si="312"/>
        <v>0</v>
      </c>
      <c r="P544" s="539">
        <f t="shared" si="312"/>
        <v>0</v>
      </c>
      <c r="Q544" s="1001">
        <f t="shared" si="312"/>
        <v>0</v>
      </c>
      <c r="R544" s="332"/>
      <c r="S544" s="1001" t="e">
        <f t="shared" si="313"/>
        <v>#REF!</v>
      </c>
      <c r="T544" s="620"/>
      <c r="U544" s="620"/>
      <c r="V544" s="333"/>
      <c r="W544" s="394" t="s">
        <v>566</v>
      </c>
      <c r="X544" s="333">
        <f t="shared" si="321"/>
        <v>0</v>
      </c>
      <c r="Y544" s="333">
        <f t="shared" si="322"/>
        <v>0</v>
      </c>
      <c r="Z544" s="333"/>
      <c r="AA544" s="395">
        <v>0</v>
      </c>
      <c r="AB544" s="333" t="s">
        <v>354</v>
      </c>
      <c r="AC544" s="333">
        <v>0</v>
      </c>
      <c r="AD544" s="333">
        <v>0</v>
      </c>
      <c r="AE544" s="333"/>
      <c r="AF544" s="333"/>
      <c r="AG544" s="396">
        <v>0</v>
      </c>
      <c r="AH544" s="396">
        <v>0</v>
      </c>
      <c r="AI544" s="333">
        <f t="shared" si="314"/>
        <v>0</v>
      </c>
      <c r="AJ544" s="333">
        <f t="shared" si="329"/>
        <v>0</v>
      </c>
      <c r="AK544" s="333">
        <f t="shared" si="330"/>
        <v>0</v>
      </c>
      <c r="AL544" s="333"/>
      <c r="AM544" s="333">
        <f t="shared" si="315"/>
        <v>0</v>
      </c>
      <c r="AN544" s="341">
        <f t="shared" si="316"/>
        <v>0</v>
      </c>
      <c r="AO544" s="341">
        <f t="shared" si="317"/>
        <v>0</v>
      </c>
      <c r="AP544" s="341"/>
      <c r="AQ544" s="341"/>
      <c r="AR544" s="341"/>
      <c r="AS544" s="341">
        <f t="shared" si="318"/>
        <v>0</v>
      </c>
      <c r="AT544" s="341">
        <f t="shared" si="319"/>
        <v>0</v>
      </c>
      <c r="AU544" s="341">
        <f t="shared" si="320"/>
        <v>0</v>
      </c>
    </row>
    <row r="545" spans="1:47" customFormat="1" ht="12.75" hidden="1" customHeight="1" thickBot="1">
      <c r="A545" s="329"/>
      <c r="B545" s="1351"/>
      <c r="C545" s="1352"/>
      <c r="D545" s="1353"/>
      <c r="E545" s="999"/>
      <c r="F545" s="475"/>
      <c r="G545" s="475"/>
      <c r="H545" s="475"/>
      <c r="I545" s="844" t="s">
        <v>279</v>
      </c>
      <c r="J545" s="1000" t="s">
        <v>354</v>
      </c>
      <c r="K545" s="398">
        <v>30</v>
      </c>
      <c r="L545" s="506" t="s">
        <v>554</v>
      </c>
      <c r="M545" s="507"/>
      <c r="N545" s="1001">
        <f t="shared" si="312"/>
        <v>0</v>
      </c>
      <c r="O545" s="1001">
        <f t="shared" si="312"/>
        <v>0</v>
      </c>
      <c r="P545" s="539">
        <f t="shared" si="312"/>
        <v>0</v>
      </c>
      <c r="Q545" s="1001">
        <f t="shared" si="312"/>
        <v>0</v>
      </c>
      <c r="R545" s="332"/>
      <c r="S545" s="1001" t="e">
        <f t="shared" si="313"/>
        <v>#REF!</v>
      </c>
      <c r="T545" s="620"/>
      <c r="U545" s="620"/>
      <c r="V545" s="333"/>
      <c r="W545" s="394" t="s">
        <v>566</v>
      </c>
      <c r="X545" s="333">
        <f t="shared" si="321"/>
        <v>0</v>
      </c>
      <c r="Y545" s="333">
        <f t="shared" si="322"/>
        <v>0</v>
      </c>
      <c r="Z545" s="333"/>
      <c r="AA545" s="395">
        <v>0</v>
      </c>
      <c r="AB545" s="333" t="s">
        <v>354</v>
      </c>
      <c r="AC545" s="333">
        <v>0</v>
      </c>
      <c r="AD545" s="333">
        <v>0</v>
      </c>
      <c r="AE545" s="333"/>
      <c r="AF545" s="333"/>
      <c r="AG545" s="396">
        <v>0</v>
      </c>
      <c r="AH545" s="396">
        <v>0</v>
      </c>
      <c r="AI545" s="333">
        <f t="shared" si="314"/>
        <v>0</v>
      </c>
      <c r="AJ545" s="333">
        <f t="shared" si="329"/>
        <v>0</v>
      </c>
      <c r="AK545" s="333">
        <f t="shared" si="330"/>
        <v>0</v>
      </c>
      <c r="AL545" s="333"/>
      <c r="AM545" s="333">
        <f t="shared" si="315"/>
        <v>0</v>
      </c>
      <c r="AN545" s="341">
        <f t="shared" si="316"/>
        <v>0</v>
      </c>
      <c r="AO545" s="341">
        <f t="shared" si="317"/>
        <v>0</v>
      </c>
      <c r="AP545" s="341"/>
      <c r="AQ545" s="341"/>
      <c r="AR545" s="341"/>
      <c r="AS545" s="341">
        <f t="shared" si="318"/>
        <v>0</v>
      </c>
      <c r="AT545" s="341">
        <f t="shared" si="319"/>
        <v>0</v>
      </c>
      <c r="AU545" s="341">
        <f t="shared" si="320"/>
        <v>0</v>
      </c>
    </row>
    <row r="546" spans="1:47" customFormat="1" ht="12.75" hidden="1" customHeight="1" thickBot="1">
      <c r="A546" s="329"/>
      <c r="B546" s="1351"/>
      <c r="C546" s="1352"/>
      <c r="D546" s="1353"/>
      <c r="E546" s="999"/>
      <c r="F546" s="475"/>
      <c r="G546" s="475"/>
      <c r="H546" s="475"/>
      <c r="I546" s="844" t="s">
        <v>279</v>
      </c>
      <c r="J546" s="1000" t="s">
        <v>354</v>
      </c>
      <c r="K546" s="398">
        <v>30</v>
      </c>
      <c r="L546" s="506" t="s">
        <v>554</v>
      </c>
      <c r="M546" s="507"/>
      <c r="N546" s="1001">
        <f t="shared" si="312"/>
        <v>0</v>
      </c>
      <c r="O546" s="1001">
        <f t="shared" si="312"/>
        <v>0</v>
      </c>
      <c r="P546" s="539">
        <f t="shared" si="312"/>
        <v>0</v>
      </c>
      <c r="Q546" s="1001">
        <f t="shared" si="312"/>
        <v>0</v>
      </c>
      <c r="R546" s="332"/>
      <c r="S546" s="1001" t="e">
        <f t="shared" si="313"/>
        <v>#REF!</v>
      </c>
      <c r="T546" s="620"/>
      <c r="U546" s="620"/>
      <c r="V546" s="333"/>
      <c r="W546" s="394" t="s">
        <v>566</v>
      </c>
      <c r="X546" s="333">
        <f t="shared" si="321"/>
        <v>0</v>
      </c>
      <c r="Y546" s="333">
        <f t="shared" si="322"/>
        <v>0</v>
      </c>
      <c r="Z546" s="333"/>
      <c r="AA546" s="395">
        <v>0</v>
      </c>
      <c r="AB546" s="333" t="s">
        <v>354</v>
      </c>
      <c r="AC546" s="333">
        <v>0</v>
      </c>
      <c r="AD546" s="333">
        <v>0</v>
      </c>
      <c r="AE546" s="333"/>
      <c r="AF546" s="333"/>
      <c r="AG546" s="396">
        <v>0</v>
      </c>
      <c r="AH546" s="396">
        <v>0</v>
      </c>
      <c r="AI546" s="333">
        <f t="shared" si="314"/>
        <v>0</v>
      </c>
      <c r="AJ546" s="333">
        <f t="shared" si="329"/>
        <v>0</v>
      </c>
      <c r="AK546" s="333">
        <f t="shared" si="330"/>
        <v>0</v>
      </c>
      <c r="AL546" s="333"/>
      <c r="AM546" s="333">
        <f t="shared" si="315"/>
        <v>0</v>
      </c>
      <c r="AN546" s="341">
        <f t="shared" si="316"/>
        <v>0</v>
      </c>
      <c r="AO546" s="341">
        <f t="shared" si="317"/>
        <v>0</v>
      </c>
      <c r="AP546" s="341"/>
      <c r="AQ546" s="341"/>
      <c r="AR546" s="341"/>
      <c r="AS546" s="341">
        <f t="shared" si="318"/>
        <v>0</v>
      </c>
      <c r="AT546" s="341">
        <f t="shared" si="319"/>
        <v>0</v>
      </c>
      <c r="AU546" s="341">
        <f t="shared" si="320"/>
        <v>0</v>
      </c>
    </row>
    <row r="547" spans="1:47" customFormat="1" ht="12.75" hidden="1" customHeight="1" thickBot="1">
      <c r="A547" s="329"/>
      <c r="B547" s="1351"/>
      <c r="C547" s="1352"/>
      <c r="D547" s="1353"/>
      <c r="E547" s="999"/>
      <c r="F547" s="475"/>
      <c r="G547" s="475"/>
      <c r="H547" s="475"/>
      <c r="I547" s="844" t="s">
        <v>279</v>
      </c>
      <c r="J547" s="1000" t="s">
        <v>354</v>
      </c>
      <c r="K547" s="398">
        <v>30</v>
      </c>
      <c r="L547" s="506" t="s">
        <v>554</v>
      </c>
      <c r="M547" s="507"/>
      <c r="N547" s="1001">
        <f t="shared" si="312"/>
        <v>0</v>
      </c>
      <c r="O547" s="1001">
        <f t="shared" si="312"/>
        <v>0</v>
      </c>
      <c r="P547" s="539">
        <f t="shared" si="312"/>
        <v>0</v>
      </c>
      <c r="Q547" s="1001">
        <f t="shared" si="312"/>
        <v>0</v>
      </c>
      <c r="R547" s="332"/>
      <c r="S547" s="1001" t="e">
        <f t="shared" si="313"/>
        <v>#REF!</v>
      </c>
      <c r="T547" s="620"/>
      <c r="U547" s="620"/>
      <c r="V547" s="333"/>
      <c r="W547" s="394" t="s">
        <v>566</v>
      </c>
      <c r="X547" s="333">
        <f t="shared" si="321"/>
        <v>0</v>
      </c>
      <c r="Y547" s="333">
        <f t="shared" si="322"/>
        <v>0</v>
      </c>
      <c r="Z547" s="333"/>
      <c r="AA547" s="395">
        <v>0</v>
      </c>
      <c r="AB547" s="333" t="s">
        <v>354</v>
      </c>
      <c r="AC547" s="333">
        <v>0</v>
      </c>
      <c r="AD547" s="333">
        <v>0</v>
      </c>
      <c r="AE547" s="333"/>
      <c r="AF547" s="333"/>
      <c r="AG547" s="396">
        <v>0</v>
      </c>
      <c r="AH547" s="396">
        <v>0</v>
      </c>
      <c r="AI547" s="333">
        <f t="shared" si="314"/>
        <v>0</v>
      </c>
      <c r="AJ547" s="333">
        <f t="shared" si="329"/>
        <v>0</v>
      </c>
      <c r="AK547" s="333">
        <f t="shared" si="330"/>
        <v>0</v>
      </c>
      <c r="AL547" s="333"/>
      <c r="AM547" s="333">
        <f t="shared" si="315"/>
        <v>0</v>
      </c>
      <c r="AN547" s="341">
        <f t="shared" si="316"/>
        <v>0</v>
      </c>
      <c r="AO547" s="341">
        <f t="shared" si="317"/>
        <v>0</v>
      </c>
      <c r="AP547" s="341"/>
      <c r="AQ547" s="341"/>
      <c r="AR547" s="341"/>
      <c r="AS547" s="341">
        <f t="shared" si="318"/>
        <v>0</v>
      </c>
      <c r="AT547" s="341">
        <f t="shared" si="319"/>
        <v>0</v>
      </c>
      <c r="AU547" s="341">
        <f t="shared" si="320"/>
        <v>0</v>
      </c>
    </row>
    <row r="548" spans="1:47" customFormat="1" ht="12.75" hidden="1" customHeight="1" thickBot="1">
      <c r="A548" s="329"/>
      <c r="B548" s="1351"/>
      <c r="C548" s="1352"/>
      <c r="D548" s="1353"/>
      <c r="E548" s="999"/>
      <c r="F548" s="475"/>
      <c r="G548" s="475"/>
      <c r="H548" s="475"/>
      <c r="I548" s="844" t="s">
        <v>279</v>
      </c>
      <c r="J548" s="1000" t="s">
        <v>354</v>
      </c>
      <c r="K548" s="398">
        <v>30</v>
      </c>
      <c r="L548" s="506" t="s">
        <v>554</v>
      </c>
      <c r="M548" s="507"/>
      <c r="N548" s="1001">
        <f t="shared" si="312"/>
        <v>0</v>
      </c>
      <c r="O548" s="1001">
        <f t="shared" si="312"/>
        <v>0</v>
      </c>
      <c r="P548" s="539">
        <f t="shared" si="312"/>
        <v>0</v>
      </c>
      <c r="Q548" s="1001">
        <f t="shared" si="312"/>
        <v>0</v>
      </c>
      <c r="R548" s="332"/>
      <c r="S548" s="1001" t="e">
        <f t="shared" si="313"/>
        <v>#REF!</v>
      </c>
      <c r="T548" s="620"/>
      <c r="U548" s="620"/>
      <c r="V548" s="333"/>
      <c r="W548" s="394" t="s">
        <v>566</v>
      </c>
      <c r="X548" s="333">
        <f t="shared" si="321"/>
        <v>0</v>
      </c>
      <c r="Y548" s="333">
        <f t="shared" si="322"/>
        <v>0</v>
      </c>
      <c r="Z548" s="333"/>
      <c r="AA548" s="395">
        <v>0</v>
      </c>
      <c r="AB548" s="333" t="s">
        <v>354</v>
      </c>
      <c r="AC548" s="333">
        <v>0</v>
      </c>
      <c r="AD548" s="333">
        <v>0</v>
      </c>
      <c r="AE548" s="333"/>
      <c r="AF548" s="333"/>
      <c r="AG548" s="396">
        <v>0</v>
      </c>
      <c r="AH548" s="396">
        <v>0</v>
      </c>
      <c r="AI548" s="333">
        <f t="shared" si="314"/>
        <v>0</v>
      </c>
      <c r="AJ548" s="333">
        <f t="shared" si="329"/>
        <v>0</v>
      </c>
      <c r="AK548" s="333">
        <f t="shared" si="330"/>
        <v>0</v>
      </c>
      <c r="AL548" s="333"/>
      <c r="AM548" s="333">
        <f t="shared" si="315"/>
        <v>0</v>
      </c>
      <c r="AN548" s="341">
        <f t="shared" si="316"/>
        <v>0</v>
      </c>
      <c r="AO548" s="341">
        <f t="shared" si="317"/>
        <v>0</v>
      </c>
      <c r="AP548" s="341"/>
      <c r="AQ548" s="341"/>
      <c r="AR548" s="341"/>
      <c r="AS548" s="341">
        <f t="shared" si="318"/>
        <v>0</v>
      </c>
      <c r="AT548" s="341">
        <f t="shared" si="319"/>
        <v>0</v>
      </c>
      <c r="AU548" s="341">
        <f t="shared" si="320"/>
        <v>0</v>
      </c>
    </row>
    <row r="549" spans="1:47" customFormat="1" ht="12.75" hidden="1" customHeight="1" thickBot="1">
      <c r="A549" s="329"/>
      <c r="B549" s="1351"/>
      <c r="C549" s="1352"/>
      <c r="D549" s="1353"/>
      <c r="E549" s="999"/>
      <c r="F549" s="475"/>
      <c r="G549" s="475"/>
      <c r="H549" s="475"/>
      <c r="I549" s="844" t="s">
        <v>279</v>
      </c>
      <c r="J549" s="1000" t="s">
        <v>354</v>
      </c>
      <c r="K549" s="398">
        <v>30</v>
      </c>
      <c r="L549" s="506" t="s">
        <v>554</v>
      </c>
      <c r="M549" s="507"/>
      <c r="N549" s="1001">
        <f t="shared" si="312"/>
        <v>0</v>
      </c>
      <c r="O549" s="1001">
        <f t="shared" si="312"/>
        <v>0</v>
      </c>
      <c r="P549" s="539">
        <f t="shared" si="312"/>
        <v>0</v>
      </c>
      <c r="Q549" s="1001">
        <f t="shared" si="312"/>
        <v>0</v>
      </c>
      <c r="R549" s="332"/>
      <c r="S549" s="1001" t="e">
        <f t="shared" si="313"/>
        <v>#REF!</v>
      </c>
      <c r="T549" s="620"/>
      <c r="U549" s="620"/>
      <c r="V549" s="333"/>
      <c r="W549" s="394" t="s">
        <v>566</v>
      </c>
      <c r="X549" s="333">
        <f t="shared" si="321"/>
        <v>0</v>
      </c>
      <c r="Y549" s="333">
        <f t="shared" si="322"/>
        <v>0</v>
      </c>
      <c r="Z549" s="333"/>
      <c r="AA549" s="395">
        <v>0</v>
      </c>
      <c r="AB549" s="333" t="s">
        <v>354</v>
      </c>
      <c r="AC549" s="333">
        <v>0</v>
      </c>
      <c r="AD549" s="333">
        <v>0</v>
      </c>
      <c r="AE549" s="333"/>
      <c r="AF549" s="333"/>
      <c r="AG549" s="396">
        <v>0</v>
      </c>
      <c r="AH549" s="396">
        <v>0</v>
      </c>
      <c r="AI549" s="333">
        <f t="shared" si="314"/>
        <v>0</v>
      </c>
      <c r="AJ549" s="333">
        <f t="shared" si="329"/>
        <v>0</v>
      </c>
      <c r="AK549" s="333">
        <f t="shared" si="330"/>
        <v>0</v>
      </c>
      <c r="AL549" s="333"/>
      <c r="AM549" s="333">
        <f t="shared" si="315"/>
        <v>0</v>
      </c>
      <c r="AN549" s="341">
        <f t="shared" si="316"/>
        <v>0</v>
      </c>
      <c r="AO549" s="341">
        <f t="shared" si="317"/>
        <v>0</v>
      </c>
      <c r="AP549" s="341"/>
      <c r="AQ549" s="341"/>
      <c r="AR549" s="341"/>
      <c r="AS549" s="341">
        <f t="shared" si="318"/>
        <v>0</v>
      </c>
      <c r="AT549" s="341">
        <f t="shared" si="319"/>
        <v>0</v>
      </c>
      <c r="AU549" s="341">
        <f t="shared" si="320"/>
        <v>0</v>
      </c>
    </row>
    <row r="550" spans="1:47" customFormat="1" ht="12.75" hidden="1" customHeight="1" thickBot="1">
      <c r="A550" s="329"/>
      <c r="B550" s="1351"/>
      <c r="C550" s="1352"/>
      <c r="D550" s="1353"/>
      <c r="E550" s="999"/>
      <c r="F550" s="475"/>
      <c r="G550" s="475"/>
      <c r="H550" s="475"/>
      <c r="I550" s="844" t="s">
        <v>279</v>
      </c>
      <c r="J550" s="1000" t="s">
        <v>354</v>
      </c>
      <c r="K550" s="398">
        <v>30</v>
      </c>
      <c r="L550" s="506" t="s">
        <v>554</v>
      </c>
      <c r="M550" s="507"/>
      <c r="N550" s="1001">
        <f t="shared" si="312"/>
        <v>0</v>
      </c>
      <c r="O550" s="1001">
        <f t="shared" si="312"/>
        <v>0</v>
      </c>
      <c r="P550" s="539">
        <f t="shared" si="312"/>
        <v>0</v>
      </c>
      <c r="Q550" s="1001">
        <f t="shared" si="312"/>
        <v>0</v>
      </c>
      <c r="R550" s="332"/>
      <c r="S550" s="1001" t="e">
        <f t="shared" si="313"/>
        <v>#REF!</v>
      </c>
      <c r="T550" s="620"/>
      <c r="U550" s="620"/>
      <c r="V550" s="333"/>
      <c r="W550" s="394" t="s">
        <v>566</v>
      </c>
      <c r="X550" s="333">
        <f t="shared" si="321"/>
        <v>0</v>
      </c>
      <c r="Y550" s="333">
        <f t="shared" si="322"/>
        <v>0</v>
      </c>
      <c r="Z550" s="333"/>
      <c r="AA550" s="395">
        <v>0</v>
      </c>
      <c r="AB550" s="333" t="s">
        <v>354</v>
      </c>
      <c r="AC550" s="333">
        <v>0</v>
      </c>
      <c r="AD550" s="333">
        <v>0</v>
      </c>
      <c r="AE550" s="333"/>
      <c r="AF550" s="333"/>
      <c r="AG550" s="396">
        <v>0</v>
      </c>
      <c r="AH550" s="396">
        <v>0</v>
      </c>
      <c r="AI550" s="333">
        <f t="shared" si="314"/>
        <v>0</v>
      </c>
      <c r="AJ550" s="333">
        <f t="shared" si="329"/>
        <v>0</v>
      </c>
      <c r="AK550" s="333">
        <f t="shared" si="330"/>
        <v>0</v>
      </c>
      <c r="AL550" s="333"/>
      <c r="AM550" s="333">
        <f t="shared" si="315"/>
        <v>0</v>
      </c>
      <c r="AN550" s="341">
        <f t="shared" si="316"/>
        <v>0</v>
      </c>
      <c r="AO550" s="341">
        <f t="shared" si="317"/>
        <v>0</v>
      </c>
      <c r="AP550" s="341"/>
      <c r="AQ550" s="341"/>
      <c r="AR550" s="341"/>
      <c r="AS550" s="341">
        <f t="shared" si="318"/>
        <v>0</v>
      </c>
      <c r="AT550" s="341">
        <f t="shared" si="319"/>
        <v>0</v>
      </c>
      <c r="AU550" s="341">
        <f t="shared" si="320"/>
        <v>0</v>
      </c>
    </row>
    <row r="551" spans="1:47" customFormat="1" ht="12.75" hidden="1" customHeight="1" thickBot="1">
      <c r="A551" s="329"/>
      <c r="B551" s="1351"/>
      <c r="C551" s="1352"/>
      <c r="D551" s="1353"/>
      <c r="E551" s="999"/>
      <c r="F551" s="475"/>
      <c r="G551" s="475"/>
      <c r="H551" s="475"/>
      <c r="I551" s="844" t="s">
        <v>279</v>
      </c>
      <c r="J551" s="1000" t="s">
        <v>354</v>
      </c>
      <c r="K551" s="398">
        <v>30</v>
      </c>
      <c r="L551" s="506" t="s">
        <v>554</v>
      </c>
      <c r="M551" s="507"/>
      <c r="N551" s="1001">
        <f t="shared" si="312"/>
        <v>0</v>
      </c>
      <c r="O551" s="1001">
        <f t="shared" si="312"/>
        <v>0</v>
      </c>
      <c r="P551" s="539">
        <f t="shared" si="312"/>
        <v>0</v>
      </c>
      <c r="Q551" s="1001">
        <f t="shared" si="312"/>
        <v>0</v>
      </c>
      <c r="R551" s="332"/>
      <c r="S551" s="1001" t="e">
        <f t="shared" si="313"/>
        <v>#REF!</v>
      </c>
      <c r="T551" s="620"/>
      <c r="U551" s="620"/>
      <c r="V551" s="333"/>
      <c r="W551" s="394" t="s">
        <v>566</v>
      </c>
      <c r="X551" s="333">
        <f t="shared" si="321"/>
        <v>0</v>
      </c>
      <c r="Y551" s="333">
        <f t="shared" si="322"/>
        <v>0</v>
      </c>
      <c r="Z551" s="333"/>
      <c r="AA551" s="395">
        <v>0</v>
      </c>
      <c r="AB551" s="333" t="s">
        <v>354</v>
      </c>
      <c r="AC551" s="333">
        <v>0</v>
      </c>
      <c r="AD551" s="333">
        <v>0</v>
      </c>
      <c r="AE551" s="333"/>
      <c r="AF551" s="333"/>
      <c r="AG551" s="396">
        <v>0</v>
      </c>
      <c r="AH551" s="396">
        <v>0</v>
      </c>
      <c r="AI551" s="333">
        <f t="shared" si="314"/>
        <v>0</v>
      </c>
      <c r="AJ551" s="333">
        <f t="shared" si="329"/>
        <v>0</v>
      </c>
      <c r="AK551" s="333">
        <f t="shared" si="330"/>
        <v>0</v>
      </c>
      <c r="AL551" s="333"/>
      <c r="AM551" s="333">
        <f t="shared" si="315"/>
        <v>0</v>
      </c>
      <c r="AN551" s="341">
        <f t="shared" si="316"/>
        <v>0</v>
      </c>
      <c r="AO551" s="341">
        <f t="shared" si="317"/>
        <v>0</v>
      </c>
      <c r="AP551" s="341"/>
      <c r="AQ551" s="341"/>
      <c r="AR551" s="341"/>
      <c r="AS551" s="341">
        <f t="shared" si="318"/>
        <v>0</v>
      </c>
      <c r="AT551" s="341">
        <f t="shared" si="319"/>
        <v>0</v>
      </c>
      <c r="AU551" s="341">
        <f t="shared" si="320"/>
        <v>0</v>
      </c>
    </row>
    <row r="552" spans="1:47" customFormat="1" ht="12.75" hidden="1" customHeight="1" thickBot="1">
      <c r="A552" s="329"/>
      <c r="B552" s="1351"/>
      <c r="C552" s="1352"/>
      <c r="D552" s="1353"/>
      <c r="E552" s="999"/>
      <c r="F552" s="475"/>
      <c r="G552" s="475"/>
      <c r="H552" s="475"/>
      <c r="I552" s="844" t="s">
        <v>279</v>
      </c>
      <c r="J552" s="1000" t="s">
        <v>354</v>
      </c>
      <c r="K552" s="398">
        <v>30</v>
      </c>
      <c r="L552" s="506" t="s">
        <v>554</v>
      </c>
      <c r="M552" s="507"/>
      <c r="N552" s="1001">
        <f t="shared" si="312"/>
        <v>0</v>
      </c>
      <c r="O552" s="1001">
        <f t="shared" si="312"/>
        <v>0</v>
      </c>
      <c r="P552" s="539">
        <f t="shared" si="312"/>
        <v>0</v>
      </c>
      <c r="Q552" s="1001">
        <f t="shared" si="312"/>
        <v>0</v>
      </c>
      <c r="R552" s="332"/>
      <c r="S552" s="1001" t="e">
        <f t="shared" si="313"/>
        <v>#REF!</v>
      </c>
      <c r="T552" s="620"/>
      <c r="U552" s="620"/>
      <c r="V552" s="333"/>
      <c r="W552" s="394" t="s">
        <v>566</v>
      </c>
      <c r="X552" s="333">
        <f t="shared" si="321"/>
        <v>0</v>
      </c>
      <c r="Y552" s="333">
        <f t="shared" si="322"/>
        <v>0</v>
      </c>
      <c r="Z552" s="333"/>
      <c r="AA552" s="395">
        <v>0</v>
      </c>
      <c r="AB552" s="333" t="s">
        <v>354</v>
      </c>
      <c r="AC552" s="333">
        <v>0</v>
      </c>
      <c r="AD552" s="333">
        <v>0</v>
      </c>
      <c r="AE552" s="333"/>
      <c r="AF552" s="333"/>
      <c r="AG552" s="396">
        <v>0</v>
      </c>
      <c r="AH552" s="396">
        <v>0</v>
      </c>
      <c r="AI552" s="333">
        <f t="shared" si="314"/>
        <v>0</v>
      </c>
      <c r="AJ552" s="333">
        <f t="shared" si="329"/>
        <v>0</v>
      </c>
      <c r="AK552" s="333">
        <f t="shared" si="330"/>
        <v>0</v>
      </c>
      <c r="AL552" s="333"/>
      <c r="AM552" s="333">
        <f t="shared" si="315"/>
        <v>0</v>
      </c>
      <c r="AN552" s="341">
        <f t="shared" si="316"/>
        <v>0</v>
      </c>
      <c r="AO552" s="341">
        <f t="shared" si="317"/>
        <v>0</v>
      </c>
      <c r="AP552" s="341"/>
      <c r="AQ552" s="341"/>
      <c r="AR552" s="341"/>
      <c r="AS552" s="341">
        <f t="shared" si="318"/>
        <v>0</v>
      </c>
      <c r="AT552" s="341">
        <f t="shared" si="319"/>
        <v>0</v>
      </c>
      <c r="AU552" s="341">
        <f t="shared" si="320"/>
        <v>0</v>
      </c>
    </row>
    <row r="553" spans="1:47" customFormat="1" ht="12.75" hidden="1" customHeight="1" thickBot="1">
      <c r="A553" s="329"/>
      <c r="B553" s="1351"/>
      <c r="C553" s="1352"/>
      <c r="D553" s="1353"/>
      <c r="E553" s="999"/>
      <c r="F553" s="475"/>
      <c r="G553" s="475"/>
      <c r="H553" s="475"/>
      <c r="I553" s="844" t="s">
        <v>279</v>
      </c>
      <c r="J553" s="1000" t="s">
        <v>354</v>
      </c>
      <c r="K553" s="398">
        <v>30</v>
      </c>
      <c r="L553" s="506" t="s">
        <v>554</v>
      </c>
      <c r="M553" s="507"/>
      <c r="N553" s="1001">
        <f t="shared" si="312"/>
        <v>0</v>
      </c>
      <c r="O553" s="1001">
        <f t="shared" si="312"/>
        <v>0</v>
      </c>
      <c r="P553" s="539">
        <f t="shared" si="312"/>
        <v>0</v>
      </c>
      <c r="Q553" s="1001">
        <f t="shared" si="312"/>
        <v>0</v>
      </c>
      <c r="R553" s="332"/>
      <c r="S553" s="1001" t="e">
        <f t="shared" si="313"/>
        <v>#REF!</v>
      </c>
      <c r="T553" s="620"/>
      <c r="U553" s="620"/>
      <c r="V553" s="333"/>
      <c r="W553" s="394" t="s">
        <v>566</v>
      </c>
      <c r="X553" s="333">
        <f t="shared" si="321"/>
        <v>0</v>
      </c>
      <c r="Y553" s="333">
        <f t="shared" si="322"/>
        <v>0</v>
      </c>
      <c r="Z553" s="333"/>
      <c r="AA553" s="395">
        <v>0</v>
      </c>
      <c r="AB553" s="333" t="s">
        <v>354</v>
      </c>
      <c r="AC553" s="333">
        <v>0</v>
      </c>
      <c r="AD553" s="333">
        <v>0</v>
      </c>
      <c r="AE553" s="333"/>
      <c r="AF553" s="333"/>
      <c r="AG553" s="396">
        <v>0</v>
      </c>
      <c r="AH553" s="396">
        <v>0</v>
      </c>
      <c r="AI553" s="333">
        <f t="shared" si="314"/>
        <v>0</v>
      </c>
      <c r="AJ553" s="333">
        <f t="shared" si="329"/>
        <v>0</v>
      </c>
      <c r="AK553" s="333">
        <f t="shared" si="330"/>
        <v>0</v>
      </c>
      <c r="AL553" s="333"/>
      <c r="AM553" s="333">
        <f t="shared" si="315"/>
        <v>0</v>
      </c>
      <c r="AN553" s="341">
        <f t="shared" si="316"/>
        <v>0</v>
      </c>
      <c r="AO553" s="341">
        <f t="shared" si="317"/>
        <v>0</v>
      </c>
      <c r="AP553" s="341"/>
      <c r="AQ553" s="341"/>
      <c r="AR553" s="341"/>
      <c r="AS553" s="341">
        <f t="shared" si="318"/>
        <v>0</v>
      </c>
      <c r="AT553" s="341">
        <f t="shared" si="319"/>
        <v>0</v>
      </c>
      <c r="AU553" s="341">
        <f t="shared" si="320"/>
        <v>0</v>
      </c>
    </row>
    <row r="554" spans="1:47" customFormat="1" ht="12.75" hidden="1" customHeight="1" thickBot="1">
      <c r="A554" s="329"/>
      <c r="B554" s="1351"/>
      <c r="C554" s="1352"/>
      <c r="D554" s="1353"/>
      <c r="E554" s="999"/>
      <c r="F554" s="475"/>
      <c r="G554" s="475"/>
      <c r="H554" s="475"/>
      <c r="I554" s="844" t="s">
        <v>279</v>
      </c>
      <c r="J554" s="1000" t="s">
        <v>354</v>
      </c>
      <c r="K554" s="398">
        <v>30</v>
      </c>
      <c r="L554" s="506" t="s">
        <v>554</v>
      </c>
      <c r="M554" s="507"/>
      <c r="N554" s="1001">
        <f t="shared" si="312"/>
        <v>0</v>
      </c>
      <c r="O554" s="1001">
        <f t="shared" si="312"/>
        <v>0</v>
      </c>
      <c r="P554" s="539">
        <f t="shared" si="312"/>
        <v>0</v>
      </c>
      <c r="Q554" s="1001">
        <f t="shared" si="312"/>
        <v>0</v>
      </c>
      <c r="R554" s="332"/>
      <c r="S554" s="1001" t="e">
        <f t="shared" si="313"/>
        <v>#REF!</v>
      </c>
      <c r="T554" s="620"/>
      <c r="U554" s="620"/>
      <c r="V554" s="333"/>
      <c r="W554" s="394" t="s">
        <v>566</v>
      </c>
      <c r="X554" s="333">
        <f t="shared" si="321"/>
        <v>0</v>
      </c>
      <c r="Y554" s="333">
        <f t="shared" si="322"/>
        <v>0</v>
      </c>
      <c r="Z554" s="333"/>
      <c r="AA554" s="395">
        <v>0</v>
      </c>
      <c r="AB554" s="333" t="s">
        <v>354</v>
      </c>
      <c r="AC554" s="333">
        <v>0</v>
      </c>
      <c r="AD554" s="333">
        <v>0</v>
      </c>
      <c r="AE554" s="333"/>
      <c r="AF554" s="333"/>
      <c r="AG554" s="396">
        <v>0</v>
      </c>
      <c r="AH554" s="396">
        <v>0</v>
      </c>
      <c r="AI554" s="333">
        <f t="shared" si="314"/>
        <v>0</v>
      </c>
      <c r="AJ554" s="333">
        <f t="shared" si="329"/>
        <v>0</v>
      </c>
      <c r="AK554" s="333">
        <f t="shared" si="330"/>
        <v>0</v>
      </c>
      <c r="AL554" s="333"/>
      <c r="AM554" s="333">
        <f t="shared" si="315"/>
        <v>0</v>
      </c>
      <c r="AN554" s="341">
        <f t="shared" si="316"/>
        <v>0</v>
      </c>
      <c r="AO554" s="341">
        <f t="shared" si="317"/>
        <v>0</v>
      </c>
      <c r="AP554" s="341"/>
      <c r="AQ554" s="341"/>
      <c r="AR554" s="341"/>
      <c r="AS554" s="341">
        <f t="shared" si="318"/>
        <v>0</v>
      </c>
      <c r="AT554" s="341">
        <f t="shared" si="319"/>
        <v>0</v>
      </c>
      <c r="AU554" s="341">
        <f t="shared" si="320"/>
        <v>0</v>
      </c>
    </row>
    <row r="555" spans="1:47" customFormat="1" ht="12.75" hidden="1" customHeight="1" thickBot="1">
      <c r="A555" s="329"/>
      <c r="B555" s="1351"/>
      <c r="C555" s="1352"/>
      <c r="D555" s="1353"/>
      <c r="E555" s="999"/>
      <c r="F555" s="475"/>
      <c r="G555" s="475"/>
      <c r="H555" s="475"/>
      <c r="I555" s="844" t="s">
        <v>279</v>
      </c>
      <c r="J555" s="1000" t="s">
        <v>354</v>
      </c>
      <c r="K555" s="398">
        <v>30</v>
      </c>
      <c r="L555" s="506" t="s">
        <v>554</v>
      </c>
      <c r="M555" s="507"/>
      <c r="N555" s="1001">
        <f t="shared" si="312"/>
        <v>0</v>
      </c>
      <c r="O555" s="1001">
        <f t="shared" si="312"/>
        <v>0</v>
      </c>
      <c r="P555" s="539">
        <f t="shared" si="312"/>
        <v>0</v>
      </c>
      <c r="Q555" s="1001">
        <f t="shared" si="312"/>
        <v>0</v>
      </c>
      <c r="R555" s="332"/>
      <c r="S555" s="1001" t="e">
        <f t="shared" si="313"/>
        <v>#REF!</v>
      </c>
      <c r="T555" s="620"/>
      <c r="U555" s="620"/>
      <c r="V555" s="333"/>
      <c r="W555" s="394" t="s">
        <v>566</v>
      </c>
      <c r="X555" s="333">
        <f t="shared" si="321"/>
        <v>0</v>
      </c>
      <c r="Y555" s="333">
        <f t="shared" si="322"/>
        <v>0</v>
      </c>
      <c r="Z555" s="333"/>
      <c r="AA555" s="395">
        <v>0</v>
      </c>
      <c r="AB555" s="333" t="s">
        <v>354</v>
      </c>
      <c r="AC555" s="333">
        <v>0</v>
      </c>
      <c r="AD555" s="333">
        <v>0</v>
      </c>
      <c r="AE555" s="333"/>
      <c r="AF555" s="333"/>
      <c r="AG555" s="396">
        <v>0</v>
      </c>
      <c r="AH555" s="396">
        <v>0</v>
      </c>
      <c r="AI555" s="333">
        <f t="shared" si="314"/>
        <v>0</v>
      </c>
      <c r="AJ555" s="333">
        <f t="shared" si="329"/>
        <v>0</v>
      </c>
      <c r="AK555" s="333">
        <f t="shared" si="330"/>
        <v>0</v>
      </c>
      <c r="AL555" s="333"/>
      <c r="AM555" s="333">
        <f t="shared" si="315"/>
        <v>0</v>
      </c>
      <c r="AN555" s="341">
        <f t="shared" si="316"/>
        <v>0</v>
      </c>
      <c r="AO555" s="341">
        <f t="shared" si="317"/>
        <v>0</v>
      </c>
      <c r="AP555" s="341"/>
      <c r="AQ555" s="341"/>
      <c r="AR555" s="341"/>
      <c r="AS555" s="341">
        <f t="shared" si="318"/>
        <v>0</v>
      </c>
      <c r="AT555" s="341">
        <f t="shared" si="319"/>
        <v>0</v>
      </c>
      <c r="AU555" s="341">
        <f t="shared" si="320"/>
        <v>0</v>
      </c>
    </row>
    <row r="556" spans="1:47" customFormat="1" ht="12.75" hidden="1" customHeight="1" thickBot="1">
      <c r="A556" s="329"/>
      <c r="B556" s="1351"/>
      <c r="C556" s="1352"/>
      <c r="D556" s="1353"/>
      <c r="E556" s="999"/>
      <c r="F556" s="475"/>
      <c r="G556" s="475"/>
      <c r="H556" s="475"/>
      <c r="I556" s="844" t="s">
        <v>279</v>
      </c>
      <c r="J556" s="1000" t="s">
        <v>354</v>
      </c>
      <c r="K556" s="398">
        <v>30</v>
      </c>
      <c r="L556" s="506" t="s">
        <v>554</v>
      </c>
      <c r="M556" s="507"/>
      <c r="N556" s="1001">
        <f t="shared" si="312"/>
        <v>0</v>
      </c>
      <c r="O556" s="1001">
        <f t="shared" si="312"/>
        <v>0</v>
      </c>
      <c r="P556" s="539">
        <f t="shared" si="312"/>
        <v>0</v>
      </c>
      <c r="Q556" s="1001">
        <f t="shared" si="312"/>
        <v>0</v>
      </c>
      <c r="R556" s="332"/>
      <c r="S556" s="1001" t="e">
        <f t="shared" si="313"/>
        <v>#REF!</v>
      </c>
      <c r="T556" s="620"/>
      <c r="U556" s="620"/>
      <c r="V556" s="333"/>
      <c r="W556" s="394" t="s">
        <v>566</v>
      </c>
      <c r="X556" s="333">
        <f t="shared" si="321"/>
        <v>0</v>
      </c>
      <c r="Y556" s="333">
        <f t="shared" si="322"/>
        <v>0</v>
      </c>
      <c r="Z556" s="333"/>
      <c r="AA556" s="395">
        <v>0</v>
      </c>
      <c r="AB556" s="333" t="s">
        <v>354</v>
      </c>
      <c r="AC556" s="333">
        <v>0</v>
      </c>
      <c r="AD556" s="333">
        <v>0</v>
      </c>
      <c r="AE556" s="333"/>
      <c r="AF556" s="333"/>
      <c r="AG556" s="396">
        <v>0</v>
      </c>
      <c r="AH556" s="396">
        <v>0</v>
      </c>
      <c r="AI556" s="333">
        <f t="shared" si="314"/>
        <v>0</v>
      </c>
      <c r="AJ556" s="333">
        <f t="shared" si="329"/>
        <v>0</v>
      </c>
      <c r="AK556" s="333">
        <f t="shared" si="330"/>
        <v>0</v>
      </c>
      <c r="AL556" s="333"/>
      <c r="AM556" s="333">
        <f t="shared" si="315"/>
        <v>0</v>
      </c>
      <c r="AN556" s="341">
        <f t="shared" si="316"/>
        <v>0</v>
      </c>
      <c r="AO556" s="341">
        <f t="shared" si="317"/>
        <v>0</v>
      </c>
      <c r="AP556" s="341"/>
      <c r="AQ556" s="341"/>
      <c r="AR556" s="341"/>
      <c r="AS556" s="341">
        <f t="shared" si="318"/>
        <v>0</v>
      </c>
      <c r="AT556" s="341">
        <f t="shared" si="319"/>
        <v>0</v>
      </c>
      <c r="AU556" s="341">
        <f t="shared" si="320"/>
        <v>0</v>
      </c>
    </row>
    <row r="557" spans="1:47" customFormat="1" ht="12.75" hidden="1" customHeight="1" thickBot="1">
      <c r="A557" s="329"/>
      <c r="B557" s="1351"/>
      <c r="C557" s="1352"/>
      <c r="D557" s="1353"/>
      <c r="E557" s="999"/>
      <c r="F557" s="475"/>
      <c r="G557" s="475"/>
      <c r="H557" s="475"/>
      <c r="I557" s="844" t="s">
        <v>279</v>
      </c>
      <c r="J557" s="1000" t="s">
        <v>354</v>
      </c>
      <c r="K557" s="398">
        <v>30</v>
      </c>
      <c r="L557" s="506" t="s">
        <v>554</v>
      </c>
      <c r="M557" s="507"/>
      <c r="N557" s="1001">
        <f t="shared" si="312"/>
        <v>0</v>
      </c>
      <c r="O557" s="1001">
        <f t="shared" si="312"/>
        <v>0</v>
      </c>
      <c r="P557" s="539">
        <f t="shared" si="312"/>
        <v>0</v>
      </c>
      <c r="Q557" s="1001">
        <f t="shared" si="312"/>
        <v>0</v>
      </c>
      <c r="R557" s="332"/>
      <c r="S557" s="1001" t="e">
        <f t="shared" si="313"/>
        <v>#REF!</v>
      </c>
      <c r="T557" s="620"/>
      <c r="U557" s="620"/>
      <c r="V557" s="333"/>
      <c r="W557" s="394" t="s">
        <v>566</v>
      </c>
      <c r="X557" s="333">
        <f t="shared" si="321"/>
        <v>0</v>
      </c>
      <c r="Y557" s="333">
        <f t="shared" si="322"/>
        <v>0</v>
      </c>
      <c r="Z557" s="333"/>
      <c r="AA557" s="395">
        <v>0</v>
      </c>
      <c r="AB557" s="333" t="s">
        <v>354</v>
      </c>
      <c r="AC557" s="333">
        <v>0</v>
      </c>
      <c r="AD557" s="333">
        <v>0</v>
      </c>
      <c r="AE557" s="333"/>
      <c r="AF557" s="333"/>
      <c r="AG557" s="396">
        <v>0</v>
      </c>
      <c r="AH557" s="396">
        <v>0</v>
      </c>
      <c r="AI557" s="333">
        <f t="shared" si="314"/>
        <v>0</v>
      </c>
      <c r="AJ557" s="333">
        <f t="shared" si="329"/>
        <v>0</v>
      </c>
      <c r="AK557" s="333">
        <f t="shared" si="330"/>
        <v>0</v>
      </c>
      <c r="AL557" s="333"/>
      <c r="AM557" s="333">
        <f t="shared" si="315"/>
        <v>0</v>
      </c>
      <c r="AN557" s="341">
        <f t="shared" si="316"/>
        <v>0</v>
      </c>
      <c r="AO557" s="341">
        <f t="shared" si="317"/>
        <v>0</v>
      </c>
      <c r="AP557" s="341"/>
      <c r="AQ557" s="341"/>
      <c r="AR557" s="341"/>
      <c r="AS557" s="341">
        <f t="shared" si="318"/>
        <v>0</v>
      </c>
      <c r="AT557" s="341">
        <f t="shared" si="319"/>
        <v>0</v>
      </c>
      <c r="AU557" s="341">
        <f t="shared" si="320"/>
        <v>0</v>
      </c>
    </row>
    <row r="558" spans="1:47" customFormat="1" ht="12.75" hidden="1" customHeight="1" thickBot="1">
      <c r="A558" s="329"/>
      <c r="B558" s="1351"/>
      <c r="C558" s="1352"/>
      <c r="D558" s="1353"/>
      <c r="E558" s="999"/>
      <c r="F558" s="475"/>
      <c r="G558" s="475"/>
      <c r="H558" s="475"/>
      <c r="I558" s="844" t="s">
        <v>279</v>
      </c>
      <c r="J558" s="1000" t="s">
        <v>354</v>
      </c>
      <c r="K558" s="398">
        <v>30</v>
      </c>
      <c r="L558" s="506" t="s">
        <v>554</v>
      </c>
      <c r="M558" s="507"/>
      <c r="N558" s="1001">
        <f t="shared" si="312"/>
        <v>0</v>
      </c>
      <c r="O558" s="1001">
        <f t="shared" si="312"/>
        <v>0</v>
      </c>
      <c r="P558" s="539">
        <f t="shared" si="312"/>
        <v>0</v>
      </c>
      <c r="Q558" s="1001">
        <f t="shared" si="312"/>
        <v>0</v>
      </c>
      <c r="R558" s="332"/>
      <c r="S558" s="1001" t="e">
        <f t="shared" si="313"/>
        <v>#REF!</v>
      </c>
      <c r="T558" s="620"/>
      <c r="U558" s="620"/>
      <c r="V558" s="333"/>
      <c r="W558" s="394" t="s">
        <v>566</v>
      </c>
      <c r="X558" s="333">
        <f t="shared" si="321"/>
        <v>0</v>
      </c>
      <c r="Y558" s="333">
        <f t="shared" si="322"/>
        <v>0</v>
      </c>
      <c r="Z558" s="333"/>
      <c r="AA558" s="395">
        <v>0</v>
      </c>
      <c r="AB558" s="333" t="s">
        <v>354</v>
      </c>
      <c r="AC558" s="333">
        <v>0</v>
      </c>
      <c r="AD558" s="333">
        <v>0</v>
      </c>
      <c r="AE558" s="333"/>
      <c r="AF558" s="333"/>
      <c r="AG558" s="396">
        <v>0</v>
      </c>
      <c r="AH558" s="396">
        <v>0</v>
      </c>
      <c r="AI558" s="333">
        <f t="shared" si="314"/>
        <v>0</v>
      </c>
      <c r="AJ558" s="333">
        <f t="shared" si="329"/>
        <v>0</v>
      </c>
      <c r="AK558" s="333">
        <f t="shared" si="330"/>
        <v>0</v>
      </c>
      <c r="AL558" s="333"/>
      <c r="AM558" s="333">
        <f t="shared" si="315"/>
        <v>0</v>
      </c>
      <c r="AN558" s="341">
        <f t="shared" si="316"/>
        <v>0</v>
      </c>
      <c r="AO558" s="341">
        <f t="shared" si="317"/>
        <v>0</v>
      </c>
      <c r="AP558" s="341"/>
      <c r="AQ558" s="341"/>
      <c r="AR558" s="341"/>
      <c r="AS558" s="341">
        <f t="shared" si="318"/>
        <v>0</v>
      </c>
      <c r="AT558" s="341">
        <f t="shared" si="319"/>
        <v>0</v>
      </c>
      <c r="AU558" s="341">
        <f t="shared" si="320"/>
        <v>0</v>
      </c>
    </row>
    <row r="559" spans="1:47" customFormat="1" ht="12.75" hidden="1" customHeight="1" thickBot="1">
      <c r="A559" s="329"/>
      <c r="B559" s="1351"/>
      <c r="C559" s="1352"/>
      <c r="D559" s="1353"/>
      <c r="E559" s="999"/>
      <c r="F559" s="475"/>
      <c r="G559" s="475"/>
      <c r="H559" s="475"/>
      <c r="I559" s="844" t="s">
        <v>279</v>
      </c>
      <c r="J559" s="1000" t="s">
        <v>354</v>
      </c>
      <c r="K559" s="398">
        <v>30</v>
      </c>
      <c r="L559" s="506" t="s">
        <v>554</v>
      </c>
      <c r="M559" s="507"/>
      <c r="N559" s="1001">
        <f t="shared" si="312"/>
        <v>0</v>
      </c>
      <c r="O559" s="1001">
        <f t="shared" si="312"/>
        <v>0</v>
      </c>
      <c r="P559" s="539">
        <f t="shared" si="312"/>
        <v>0</v>
      </c>
      <c r="Q559" s="1001">
        <f t="shared" si="312"/>
        <v>0</v>
      </c>
      <c r="R559" s="332"/>
      <c r="S559" s="1001" t="e">
        <f t="shared" si="313"/>
        <v>#REF!</v>
      </c>
      <c r="T559" s="620"/>
      <c r="U559" s="620"/>
      <c r="V559" s="333"/>
      <c r="W559" s="394" t="s">
        <v>566</v>
      </c>
      <c r="X559" s="333">
        <f t="shared" si="321"/>
        <v>0</v>
      </c>
      <c r="Y559" s="333">
        <f t="shared" si="322"/>
        <v>0</v>
      </c>
      <c r="Z559" s="333"/>
      <c r="AA559" s="395">
        <v>0</v>
      </c>
      <c r="AB559" s="333" t="s">
        <v>354</v>
      </c>
      <c r="AC559" s="333">
        <v>0</v>
      </c>
      <c r="AD559" s="333">
        <v>0</v>
      </c>
      <c r="AE559" s="333"/>
      <c r="AF559" s="333"/>
      <c r="AG559" s="396">
        <v>0</v>
      </c>
      <c r="AH559" s="396">
        <v>0</v>
      </c>
      <c r="AI559" s="333">
        <f t="shared" si="314"/>
        <v>0</v>
      </c>
      <c r="AJ559" s="333">
        <f t="shared" si="329"/>
        <v>0</v>
      </c>
      <c r="AK559" s="333">
        <f t="shared" si="330"/>
        <v>0</v>
      </c>
      <c r="AL559" s="333"/>
      <c r="AM559" s="333">
        <f t="shared" si="315"/>
        <v>0</v>
      </c>
      <c r="AN559" s="341">
        <f t="shared" si="316"/>
        <v>0</v>
      </c>
      <c r="AO559" s="341">
        <f t="shared" si="317"/>
        <v>0</v>
      </c>
      <c r="AP559" s="341"/>
      <c r="AQ559" s="341"/>
      <c r="AR559" s="341"/>
      <c r="AS559" s="341">
        <f t="shared" si="318"/>
        <v>0</v>
      </c>
      <c r="AT559" s="341">
        <f t="shared" si="319"/>
        <v>0</v>
      </c>
      <c r="AU559" s="341">
        <f t="shared" si="320"/>
        <v>0</v>
      </c>
    </row>
    <row r="560" spans="1:47" customFormat="1" ht="12.75" hidden="1" customHeight="1" thickBot="1">
      <c r="A560" s="329"/>
      <c r="B560" s="1351"/>
      <c r="C560" s="1352"/>
      <c r="D560" s="1353"/>
      <c r="E560" s="999"/>
      <c r="F560" s="475"/>
      <c r="G560" s="475"/>
      <c r="H560" s="475"/>
      <c r="I560" s="844" t="s">
        <v>279</v>
      </c>
      <c r="J560" s="1000" t="s">
        <v>354</v>
      </c>
      <c r="K560" s="398">
        <v>30</v>
      </c>
      <c r="L560" s="506" t="s">
        <v>554</v>
      </c>
      <c r="M560" s="507"/>
      <c r="N560" s="1001">
        <f t="shared" si="312"/>
        <v>0</v>
      </c>
      <c r="O560" s="1001">
        <f t="shared" si="312"/>
        <v>0</v>
      </c>
      <c r="P560" s="539">
        <f t="shared" si="312"/>
        <v>0</v>
      </c>
      <c r="Q560" s="1001">
        <f t="shared" si="312"/>
        <v>0</v>
      </c>
      <c r="R560" s="332"/>
      <c r="S560" s="1001" t="e">
        <f t="shared" si="313"/>
        <v>#REF!</v>
      </c>
      <c r="T560" s="620"/>
      <c r="U560" s="620"/>
      <c r="V560" s="333"/>
      <c r="W560" s="394"/>
      <c r="X560" s="333">
        <f t="shared" si="321"/>
        <v>0</v>
      </c>
      <c r="Y560" s="333">
        <f t="shared" si="322"/>
        <v>0</v>
      </c>
      <c r="Z560" s="333"/>
      <c r="AA560" s="395">
        <v>0</v>
      </c>
      <c r="AB560" s="333" t="s">
        <v>354</v>
      </c>
      <c r="AC560" s="333">
        <v>0</v>
      </c>
      <c r="AD560" s="333">
        <v>0</v>
      </c>
      <c r="AE560" s="333"/>
      <c r="AF560" s="333"/>
      <c r="AG560" s="396">
        <v>0</v>
      </c>
      <c r="AH560" s="396">
        <v>0</v>
      </c>
      <c r="AI560" s="333">
        <f t="shared" si="314"/>
        <v>0</v>
      </c>
      <c r="AJ560" s="333">
        <f t="shared" si="329"/>
        <v>0</v>
      </c>
      <c r="AK560" s="333">
        <f t="shared" si="330"/>
        <v>0</v>
      </c>
      <c r="AL560" s="333"/>
      <c r="AM560" s="333">
        <f t="shared" si="315"/>
        <v>0</v>
      </c>
      <c r="AN560" s="341">
        <f t="shared" si="316"/>
        <v>0</v>
      </c>
      <c r="AO560" s="341">
        <f t="shared" si="317"/>
        <v>0</v>
      </c>
      <c r="AP560" s="341"/>
      <c r="AQ560" s="341"/>
      <c r="AR560" s="341"/>
      <c r="AS560" s="341">
        <f t="shared" si="318"/>
        <v>0</v>
      </c>
      <c r="AT560" s="341">
        <f t="shared" si="319"/>
        <v>0</v>
      </c>
      <c r="AU560" s="341">
        <f t="shared" si="320"/>
        <v>0</v>
      </c>
    </row>
    <row r="561" spans="1:47" customFormat="1" ht="12.75" hidden="1" customHeight="1" thickBot="1">
      <c r="A561" s="329"/>
      <c r="B561" s="1351"/>
      <c r="C561" s="1352"/>
      <c r="D561" s="1353"/>
      <c r="E561" s="999"/>
      <c r="F561" s="475"/>
      <c r="G561" s="475"/>
      <c r="H561" s="475"/>
      <c r="I561" s="844" t="s">
        <v>279</v>
      </c>
      <c r="J561" s="1000" t="s">
        <v>354</v>
      </c>
      <c r="K561" s="398">
        <v>30</v>
      </c>
      <c r="L561" s="506" t="s">
        <v>554</v>
      </c>
      <c r="M561" s="507"/>
      <c r="N561" s="1001">
        <f t="shared" si="312"/>
        <v>0</v>
      </c>
      <c r="O561" s="1001">
        <f t="shared" si="312"/>
        <v>0</v>
      </c>
      <c r="P561" s="539">
        <f t="shared" si="312"/>
        <v>0</v>
      </c>
      <c r="Q561" s="1001">
        <f t="shared" si="312"/>
        <v>0</v>
      </c>
      <c r="R561" s="332"/>
      <c r="S561" s="1001" t="e">
        <f t="shared" si="313"/>
        <v>#REF!</v>
      </c>
      <c r="T561" s="620"/>
      <c r="U561" s="620"/>
      <c r="V561" s="333"/>
      <c r="W561" s="394"/>
      <c r="X561" s="333">
        <f t="shared" si="321"/>
        <v>0</v>
      </c>
      <c r="Y561" s="333">
        <f t="shared" si="322"/>
        <v>0</v>
      </c>
      <c r="Z561" s="333"/>
      <c r="AA561" s="395">
        <v>0</v>
      </c>
      <c r="AB561" s="333" t="s">
        <v>354</v>
      </c>
      <c r="AC561" s="333">
        <v>0</v>
      </c>
      <c r="AD561" s="333">
        <v>0</v>
      </c>
      <c r="AE561" s="333"/>
      <c r="AF561" s="333"/>
      <c r="AG561" s="396">
        <v>0</v>
      </c>
      <c r="AH561" s="396">
        <v>0</v>
      </c>
      <c r="AI561" s="333">
        <f t="shared" si="314"/>
        <v>0</v>
      </c>
      <c r="AJ561" s="333">
        <f t="shared" si="329"/>
        <v>0</v>
      </c>
      <c r="AK561" s="333">
        <f t="shared" si="330"/>
        <v>0</v>
      </c>
      <c r="AL561" s="333"/>
      <c r="AM561" s="333">
        <f t="shared" si="315"/>
        <v>0</v>
      </c>
      <c r="AN561" s="341">
        <f t="shared" si="316"/>
        <v>0</v>
      </c>
      <c r="AO561" s="341">
        <f t="shared" si="317"/>
        <v>0</v>
      </c>
      <c r="AP561" s="341"/>
      <c r="AQ561" s="341"/>
      <c r="AR561" s="341"/>
      <c r="AS561" s="341">
        <f t="shared" si="318"/>
        <v>0</v>
      </c>
      <c r="AT561" s="341">
        <f t="shared" si="319"/>
        <v>0</v>
      </c>
      <c r="AU561" s="341">
        <f t="shared" si="320"/>
        <v>0</v>
      </c>
    </row>
    <row r="562" spans="1:47" customFormat="1" ht="12.75" hidden="1" customHeight="1" thickBot="1">
      <c r="A562" s="329"/>
      <c r="B562" s="1351"/>
      <c r="C562" s="1352"/>
      <c r="D562" s="1353"/>
      <c r="E562" s="999"/>
      <c r="F562" s="475"/>
      <c r="G562" s="475"/>
      <c r="H562" s="475"/>
      <c r="I562" s="844" t="s">
        <v>279</v>
      </c>
      <c r="J562" s="1000" t="s">
        <v>354</v>
      </c>
      <c r="K562" s="398">
        <v>30</v>
      </c>
      <c r="L562" s="506" t="s">
        <v>554</v>
      </c>
      <c r="M562" s="507"/>
      <c r="N562" s="1001">
        <f t="shared" si="312"/>
        <v>0</v>
      </c>
      <c r="O562" s="1001">
        <f t="shared" si="312"/>
        <v>0</v>
      </c>
      <c r="P562" s="539">
        <f t="shared" si="312"/>
        <v>0</v>
      </c>
      <c r="Q562" s="1001">
        <f t="shared" si="312"/>
        <v>0</v>
      </c>
      <c r="R562" s="332"/>
      <c r="S562" s="1001" t="e">
        <f t="shared" si="313"/>
        <v>#REF!</v>
      </c>
      <c r="T562" s="620"/>
      <c r="U562" s="620"/>
      <c r="V562" s="333"/>
      <c r="W562" s="394"/>
      <c r="X562" s="333">
        <f t="shared" si="321"/>
        <v>0</v>
      </c>
      <c r="Y562" s="333">
        <f t="shared" si="322"/>
        <v>0</v>
      </c>
      <c r="Z562" s="333"/>
      <c r="AA562" s="395">
        <v>0</v>
      </c>
      <c r="AB562" s="333" t="s">
        <v>354</v>
      </c>
      <c r="AC562" s="333">
        <v>0</v>
      </c>
      <c r="AD562" s="333">
        <v>0</v>
      </c>
      <c r="AE562" s="333"/>
      <c r="AF562" s="333"/>
      <c r="AG562" s="396">
        <v>0</v>
      </c>
      <c r="AH562" s="396">
        <v>0</v>
      </c>
      <c r="AI562" s="333">
        <f t="shared" si="314"/>
        <v>0</v>
      </c>
      <c r="AJ562" s="333">
        <f t="shared" si="329"/>
        <v>0</v>
      </c>
      <c r="AK562" s="333">
        <f t="shared" si="330"/>
        <v>0</v>
      </c>
      <c r="AL562" s="333"/>
      <c r="AM562" s="333">
        <f t="shared" si="315"/>
        <v>0</v>
      </c>
      <c r="AN562" s="341">
        <f t="shared" si="316"/>
        <v>0</v>
      </c>
      <c r="AO562" s="341">
        <f t="shared" si="317"/>
        <v>0</v>
      </c>
      <c r="AP562" s="341"/>
      <c r="AQ562" s="341"/>
      <c r="AR562" s="341"/>
      <c r="AS562" s="341">
        <f t="shared" si="318"/>
        <v>0</v>
      </c>
      <c r="AT562" s="341">
        <f t="shared" si="319"/>
        <v>0</v>
      </c>
      <c r="AU562" s="341">
        <f t="shared" si="320"/>
        <v>0</v>
      </c>
    </row>
    <row r="563" spans="1:47" customFormat="1" ht="12.75" hidden="1" customHeight="1" thickBot="1">
      <c r="A563" s="329"/>
      <c r="B563" s="1351"/>
      <c r="C563" s="1352"/>
      <c r="D563" s="1353"/>
      <c r="E563" s="999"/>
      <c r="F563" s="475"/>
      <c r="G563" s="475"/>
      <c r="H563" s="475"/>
      <c r="I563" s="844" t="s">
        <v>279</v>
      </c>
      <c r="J563" s="1000" t="s">
        <v>354</v>
      </c>
      <c r="K563" s="398">
        <v>30</v>
      </c>
      <c r="L563" s="506" t="s">
        <v>554</v>
      </c>
      <c r="M563" s="507"/>
      <c r="N563" s="1001">
        <f t="shared" si="312"/>
        <v>0</v>
      </c>
      <c r="O563" s="1001">
        <f t="shared" si="312"/>
        <v>0</v>
      </c>
      <c r="P563" s="539">
        <f t="shared" si="312"/>
        <v>0</v>
      </c>
      <c r="Q563" s="1001">
        <f t="shared" si="312"/>
        <v>0</v>
      </c>
      <c r="R563" s="332"/>
      <c r="S563" s="1001" t="e">
        <f t="shared" si="313"/>
        <v>#REF!</v>
      </c>
      <c r="T563" s="620"/>
      <c r="U563" s="620"/>
      <c r="V563" s="333"/>
      <c r="W563" s="394"/>
      <c r="X563" s="333">
        <f t="shared" si="321"/>
        <v>0</v>
      </c>
      <c r="Y563" s="333">
        <f t="shared" si="322"/>
        <v>0</v>
      </c>
      <c r="Z563" s="333"/>
      <c r="AA563" s="395">
        <v>0</v>
      </c>
      <c r="AB563" s="333" t="s">
        <v>354</v>
      </c>
      <c r="AC563" s="333">
        <v>0</v>
      </c>
      <c r="AD563" s="333">
        <v>0</v>
      </c>
      <c r="AE563" s="333"/>
      <c r="AF563" s="333"/>
      <c r="AG563" s="396">
        <v>0</v>
      </c>
      <c r="AH563" s="396">
        <v>0</v>
      </c>
      <c r="AI563" s="333">
        <f t="shared" si="314"/>
        <v>0</v>
      </c>
      <c r="AJ563" s="333">
        <f t="shared" si="329"/>
        <v>0</v>
      </c>
      <c r="AK563" s="333">
        <f t="shared" si="330"/>
        <v>0</v>
      </c>
      <c r="AL563" s="333"/>
      <c r="AM563" s="333">
        <f t="shared" si="315"/>
        <v>0</v>
      </c>
      <c r="AN563" s="341">
        <f t="shared" si="316"/>
        <v>0</v>
      </c>
      <c r="AO563" s="341">
        <f t="shared" si="317"/>
        <v>0</v>
      </c>
      <c r="AP563" s="341"/>
      <c r="AQ563" s="341"/>
      <c r="AR563" s="341"/>
      <c r="AS563" s="341">
        <f t="shared" si="318"/>
        <v>0</v>
      </c>
      <c r="AT563" s="341">
        <f t="shared" si="319"/>
        <v>0</v>
      </c>
      <c r="AU563" s="341">
        <f t="shared" si="320"/>
        <v>0</v>
      </c>
    </row>
    <row r="564" spans="1:47" customFormat="1" ht="12.75" hidden="1" customHeight="1" thickBot="1">
      <c r="A564" s="329"/>
      <c r="B564" s="1351"/>
      <c r="C564" s="1352"/>
      <c r="D564" s="1353"/>
      <c r="E564" s="999"/>
      <c r="F564" s="475"/>
      <c r="G564" s="475"/>
      <c r="H564" s="475"/>
      <c r="I564" s="844" t="s">
        <v>279</v>
      </c>
      <c r="J564" s="1000" t="s">
        <v>354</v>
      </c>
      <c r="K564" s="398">
        <v>30</v>
      </c>
      <c r="L564" s="506" t="s">
        <v>554</v>
      </c>
      <c r="M564" s="507"/>
      <c r="N564" s="1001">
        <f t="shared" si="312"/>
        <v>0</v>
      </c>
      <c r="O564" s="1001">
        <f t="shared" si="312"/>
        <v>0</v>
      </c>
      <c r="P564" s="539">
        <f t="shared" si="312"/>
        <v>0</v>
      </c>
      <c r="Q564" s="1001">
        <f t="shared" si="312"/>
        <v>0</v>
      </c>
      <c r="R564" s="332"/>
      <c r="S564" s="1001" t="e">
        <f t="shared" si="313"/>
        <v>#REF!</v>
      </c>
      <c r="T564" s="620"/>
      <c r="U564" s="620"/>
      <c r="V564" s="333"/>
      <c r="W564" s="394"/>
      <c r="X564" s="333">
        <f t="shared" si="321"/>
        <v>0</v>
      </c>
      <c r="Y564" s="333">
        <f t="shared" si="322"/>
        <v>0</v>
      </c>
      <c r="Z564" s="333"/>
      <c r="AA564" s="395">
        <v>0</v>
      </c>
      <c r="AB564" s="333" t="s">
        <v>354</v>
      </c>
      <c r="AC564" s="333">
        <v>0</v>
      </c>
      <c r="AD564" s="333">
        <v>0</v>
      </c>
      <c r="AE564" s="333"/>
      <c r="AF564" s="333"/>
      <c r="AG564" s="396">
        <v>0</v>
      </c>
      <c r="AH564" s="396">
        <v>0</v>
      </c>
      <c r="AI564" s="333">
        <f t="shared" si="314"/>
        <v>0</v>
      </c>
      <c r="AJ564" s="333">
        <f t="shared" si="329"/>
        <v>0</v>
      </c>
      <c r="AK564" s="333">
        <f t="shared" si="330"/>
        <v>0</v>
      </c>
      <c r="AL564" s="333"/>
      <c r="AM564" s="333">
        <f t="shared" si="315"/>
        <v>0</v>
      </c>
      <c r="AN564" s="341">
        <f t="shared" si="316"/>
        <v>0</v>
      </c>
      <c r="AO564" s="341">
        <f t="shared" si="317"/>
        <v>0</v>
      </c>
      <c r="AP564" s="341"/>
      <c r="AQ564" s="341"/>
      <c r="AR564" s="341"/>
      <c r="AS564" s="341">
        <f t="shared" si="318"/>
        <v>0</v>
      </c>
      <c r="AT564" s="341">
        <f t="shared" si="319"/>
        <v>0</v>
      </c>
      <c r="AU564" s="341">
        <f t="shared" si="320"/>
        <v>0</v>
      </c>
    </row>
    <row r="565" spans="1:47" customFormat="1" ht="12.75" hidden="1" customHeight="1" thickBot="1">
      <c r="A565" s="329"/>
      <c r="B565" s="1351"/>
      <c r="C565" s="1352"/>
      <c r="D565" s="1353"/>
      <c r="E565" s="999"/>
      <c r="F565" s="475"/>
      <c r="G565" s="475"/>
      <c r="H565" s="475"/>
      <c r="I565" s="844" t="s">
        <v>279</v>
      </c>
      <c r="J565" s="1000" t="s">
        <v>354</v>
      </c>
      <c r="K565" s="398">
        <v>30</v>
      </c>
      <c r="L565" s="506" t="s">
        <v>554</v>
      </c>
      <c r="M565" s="507"/>
      <c r="N565" s="1001">
        <f t="shared" si="312"/>
        <v>0</v>
      </c>
      <c r="O565" s="1001">
        <f t="shared" si="312"/>
        <v>0</v>
      </c>
      <c r="P565" s="539">
        <f t="shared" si="312"/>
        <v>0</v>
      </c>
      <c r="Q565" s="1001">
        <f t="shared" si="312"/>
        <v>0</v>
      </c>
      <c r="R565" s="332"/>
      <c r="S565" s="1001" t="e">
        <f t="shared" si="313"/>
        <v>#REF!</v>
      </c>
      <c r="T565" s="620"/>
      <c r="U565" s="620"/>
      <c r="V565" s="333"/>
      <c r="W565" s="394"/>
      <c r="X565" s="333">
        <f t="shared" si="321"/>
        <v>0</v>
      </c>
      <c r="Y565" s="333">
        <f t="shared" si="322"/>
        <v>0</v>
      </c>
      <c r="Z565" s="333"/>
      <c r="AA565" s="395">
        <v>0</v>
      </c>
      <c r="AB565" s="333" t="s">
        <v>354</v>
      </c>
      <c r="AC565" s="333">
        <v>0</v>
      </c>
      <c r="AD565" s="333">
        <v>0</v>
      </c>
      <c r="AE565" s="333"/>
      <c r="AF565" s="333"/>
      <c r="AG565" s="396">
        <v>0</v>
      </c>
      <c r="AH565" s="396">
        <v>0</v>
      </c>
      <c r="AI565" s="333">
        <f t="shared" si="314"/>
        <v>0</v>
      </c>
      <c r="AJ565" s="333">
        <f t="shared" si="329"/>
        <v>0</v>
      </c>
      <c r="AK565" s="333">
        <f t="shared" si="330"/>
        <v>0</v>
      </c>
      <c r="AL565" s="333"/>
      <c r="AM565" s="333">
        <f t="shared" si="315"/>
        <v>0</v>
      </c>
      <c r="AN565" s="341">
        <f t="shared" si="316"/>
        <v>0</v>
      </c>
      <c r="AO565" s="341">
        <f t="shared" si="317"/>
        <v>0</v>
      </c>
      <c r="AP565" s="341"/>
      <c r="AQ565" s="341"/>
      <c r="AR565" s="341"/>
      <c r="AS565" s="341">
        <f t="shared" si="318"/>
        <v>0</v>
      </c>
      <c r="AT565" s="341">
        <f t="shared" si="319"/>
        <v>0</v>
      </c>
      <c r="AU565" s="341">
        <f t="shared" si="320"/>
        <v>0</v>
      </c>
    </row>
    <row r="566" spans="1:47" customFormat="1" ht="12.75" hidden="1" customHeight="1" thickBot="1">
      <c r="A566" s="329"/>
      <c r="B566" s="1351"/>
      <c r="C566" s="1352"/>
      <c r="D566" s="1353"/>
      <c r="E566" s="999"/>
      <c r="F566" s="475"/>
      <c r="G566" s="475"/>
      <c r="H566" s="475"/>
      <c r="I566" s="844" t="s">
        <v>279</v>
      </c>
      <c r="J566" s="1000" t="s">
        <v>354</v>
      </c>
      <c r="K566" s="398">
        <v>30</v>
      </c>
      <c r="L566" s="506" t="s">
        <v>554</v>
      </c>
      <c r="M566" s="507"/>
      <c r="N566" s="1001">
        <f t="shared" si="312"/>
        <v>0</v>
      </c>
      <c r="O566" s="1001">
        <f t="shared" si="312"/>
        <v>0</v>
      </c>
      <c r="P566" s="539">
        <f t="shared" si="312"/>
        <v>0</v>
      </c>
      <c r="Q566" s="1001">
        <f t="shared" si="312"/>
        <v>0</v>
      </c>
      <c r="R566" s="332"/>
      <c r="S566" s="1001" t="e">
        <f t="shared" si="313"/>
        <v>#REF!</v>
      </c>
      <c r="T566" s="620"/>
      <c r="U566" s="620"/>
      <c r="V566" s="333"/>
      <c r="W566" s="394"/>
      <c r="X566" s="333">
        <f t="shared" si="321"/>
        <v>0</v>
      </c>
      <c r="Y566" s="333">
        <f t="shared" si="322"/>
        <v>0</v>
      </c>
      <c r="Z566" s="333"/>
      <c r="AA566" s="395">
        <v>0</v>
      </c>
      <c r="AB566" s="333" t="s">
        <v>354</v>
      </c>
      <c r="AC566" s="333">
        <v>0</v>
      </c>
      <c r="AD566" s="333">
        <v>0</v>
      </c>
      <c r="AE566" s="333"/>
      <c r="AF566" s="333"/>
      <c r="AG566" s="396">
        <v>0</v>
      </c>
      <c r="AH566" s="396">
        <v>0</v>
      </c>
      <c r="AI566" s="333">
        <f t="shared" si="314"/>
        <v>0</v>
      </c>
      <c r="AJ566" s="333">
        <f t="shared" si="329"/>
        <v>0</v>
      </c>
      <c r="AK566" s="333">
        <f t="shared" si="330"/>
        <v>0</v>
      </c>
      <c r="AL566" s="333"/>
      <c r="AM566" s="333">
        <f t="shared" si="315"/>
        <v>0</v>
      </c>
      <c r="AN566" s="341">
        <f t="shared" si="316"/>
        <v>0</v>
      </c>
      <c r="AO566" s="341">
        <f t="shared" si="317"/>
        <v>0</v>
      </c>
      <c r="AP566" s="341"/>
      <c r="AQ566" s="341"/>
      <c r="AR566" s="341"/>
      <c r="AS566" s="341">
        <f t="shared" si="318"/>
        <v>0</v>
      </c>
      <c r="AT566" s="341">
        <f t="shared" si="319"/>
        <v>0</v>
      </c>
      <c r="AU566" s="341">
        <f t="shared" si="320"/>
        <v>0</v>
      </c>
    </row>
    <row r="567" spans="1:47" customFormat="1" ht="12.75" hidden="1" customHeight="1" thickBot="1">
      <c r="A567" s="329"/>
      <c r="B567" s="1351"/>
      <c r="C567" s="1352"/>
      <c r="D567" s="1353"/>
      <c r="E567" s="999"/>
      <c r="F567" s="475"/>
      <c r="G567" s="475"/>
      <c r="H567" s="475"/>
      <c r="I567" s="844" t="s">
        <v>279</v>
      </c>
      <c r="J567" s="1000" t="s">
        <v>354</v>
      </c>
      <c r="K567" s="398">
        <v>30</v>
      </c>
      <c r="L567" s="506" t="s">
        <v>554</v>
      </c>
      <c r="M567" s="507"/>
      <c r="N567" s="1001">
        <f t="shared" si="312"/>
        <v>0</v>
      </c>
      <c r="O567" s="1001">
        <f t="shared" si="312"/>
        <v>0</v>
      </c>
      <c r="P567" s="539">
        <f t="shared" si="312"/>
        <v>0</v>
      </c>
      <c r="Q567" s="1001">
        <f t="shared" si="312"/>
        <v>0</v>
      </c>
      <c r="R567" s="332"/>
      <c r="S567" s="1001" t="e">
        <f t="shared" si="313"/>
        <v>#REF!</v>
      </c>
      <c r="T567" s="620"/>
      <c r="U567" s="620"/>
      <c r="V567" s="333"/>
      <c r="W567" s="394"/>
      <c r="X567" s="333">
        <f t="shared" si="321"/>
        <v>0</v>
      </c>
      <c r="Y567" s="333">
        <f t="shared" si="322"/>
        <v>0</v>
      </c>
      <c r="Z567" s="333"/>
      <c r="AA567" s="395">
        <v>0</v>
      </c>
      <c r="AB567" s="333" t="s">
        <v>354</v>
      </c>
      <c r="AC567" s="333">
        <v>0</v>
      </c>
      <c r="AD567" s="333">
        <v>0</v>
      </c>
      <c r="AE567" s="333"/>
      <c r="AF567" s="333"/>
      <c r="AG567" s="396">
        <v>0</v>
      </c>
      <c r="AH567" s="396">
        <v>0</v>
      </c>
      <c r="AI567" s="333">
        <f t="shared" si="314"/>
        <v>0</v>
      </c>
      <c r="AJ567" s="333">
        <f t="shared" si="329"/>
        <v>0</v>
      </c>
      <c r="AK567" s="333">
        <f t="shared" si="330"/>
        <v>0</v>
      </c>
      <c r="AL567" s="333"/>
      <c r="AM567" s="333">
        <f t="shared" si="315"/>
        <v>0</v>
      </c>
      <c r="AN567" s="341">
        <f t="shared" si="316"/>
        <v>0</v>
      </c>
      <c r="AO567" s="341">
        <f t="shared" si="317"/>
        <v>0</v>
      </c>
      <c r="AP567" s="341"/>
      <c r="AQ567" s="341"/>
      <c r="AR567" s="341"/>
      <c r="AS567" s="341">
        <f t="shared" si="318"/>
        <v>0</v>
      </c>
      <c r="AT567" s="341">
        <f t="shared" si="319"/>
        <v>0</v>
      </c>
      <c r="AU567" s="341">
        <f t="shared" si="320"/>
        <v>0</v>
      </c>
    </row>
    <row r="568" spans="1:47" customFormat="1" ht="12.75" hidden="1" customHeight="1" thickBot="1">
      <c r="A568" s="329"/>
      <c r="B568" s="1351"/>
      <c r="C568" s="1352"/>
      <c r="D568" s="1353"/>
      <c r="E568" s="999"/>
      <c r="F568" s="475"/>
      <c r="G568" s="475"/>
      <c r="H568" s="475"/>
      <c r="I568" s="844" t="s">
        <v>279</v>
      </c>
      <c r="J568" s="1000" t="s">
        <v>354</v>
      </c>
      <c r="K568" s="398">
        <v>30</v>
      </c>
      <c r="L568" s="506" t="s">
        <v>554</v>
      </c>
      <c r="M568" s="507"/>
      <c r="N568" s="1001">
        <f t="shared" si="312"/>
        <v>0</v>
      </c>
      <c r="O568" s="1001">
        <f t="shared" si="312"/>
        <v>0</v>
      </c>
      <c r="P568" s="539">
        <f t="shared" si="312"/>
        <v>0</v>
      </c>
      <c r="Q568" s="1001">
        <f t="shared" si="312"/>
        <v>0</v>
      </c>
      <c r="R568" s="332"/>
      <c r="S568" s="1001" t="e">
        <f t="shared" si="313"/>
        <v>#REF!</v>
      </c>
      <c r="T568" s="620"/>
      <c r="U568" s="620"/>
      <c r="V568" s="333"/>
      <c r="W568" s="394"/>
      <c r="X568" s="333">
        <f t="shared" si="321"/>
        <v>0</v>
      </c>
      <c r="Y568" s="333">
        <f t="shared" si="322"/>
        <v>0</v>
      </c>
      <c r="Z568" s="333"/>
      <c r="AA568" s="395">
        <v>0</v>
      </c>
      <c r="AB568" s="333" t="s">
        <v>354</v>
      </c>
      <c r="AC568" s="333">
        <v>0</v>
      </c>
      <c r="AD568" s="333">
        <v>0</v>
      </c>
      <c r="AE568" s="333"/>
      <c r="AF568" s="333"/>
      <c r="AG568" s="396">
        <v>0</v>
      </c>
      <c r="AH568" s="396">
        <v>0</v>
      </c>
      <c r="AI568" s="333">
        <f t="shared" si="314"/>
        <v>0</v>
      </c>
      <c r="AJ568" s="333">
        <f t="shared" si="329"/>
        <v>0</v>
      </c>
      <c r="AK568" s="333">
        <f t="shared" si="330"/>
        <v>0</v>
      </c>
      <c r="AL568" s="333"/>
      <c r="AM568" s="333">
        <f t="shared" si="315"/>
        <v>0</v>
      </c>
      <c r="AN568" s="341">
        <f t="shared" si="316"/>
        <v>0</v>
      </c>
      <c r="AO568" s="341">
        <f t="shared" si="317"/>
        <v>0</v>
      </c>
      <c r="AP568" s="341"/>
      <c r="AQ568" s="341"/>
      <c r="AR568" s="341"/>
      <c r="AS568" s="341">
        <f t="shared" si="318"/>
        <v>0</v>
      </c>
      <c r="AT568" s="341">
        <f t="shared" si="319"/>
        <v>0</v>
      </c>
      <c r="AU568" s="341">
        <f t="shared" si="320"/>
        <v>0</v>
      </c>
    </row>
    <row r="569" spans="1:47" customFormat="1" ht="12.75" hidden="1" customHeight="1" thickBot="1">
      <c r="A569" s="329"/>
      <c r="B569" s="1351"/>
      <c r="C569" s="1352"/>
      <c r="D569" s="1353"/>
      <c r="E569" s="999"/>
      <c r="F569" s="475"/>
      <c r="G569" s="475"/>
      <c r="H569" s="475"/>
      <c r="I569" s="844" t="s">
        <v>279</v>
      </c>
      <c r="J569" s="1000" t="s">
        <v>354</v>
      </c>
      <c r="K569" s="398">
        <v>30</v>
      </c>
      <c r="L569" s="506" t="s">
        <v>554</v>
      </c>
      <c r="M569" s="507"/>
      <c r="N569" s="1001">
        <f t="shared" si="312"/>
        <v>0</v>
      </c>
      <c r="O569" s="1001">
        <f t="shared" si="312"/>
        <v>0</v>
      </c>
      <c r="P569" s="539">
        <f t="shared" si="312"/>
        <v>0</v>
      </c>
      <c r="Q569" s="1001">
        <f t="shared" si="312"/>
        <v>0</v>
      </c>
      <c r="R569" s="332"/>
      <c r="S569" s="1001" t="e">
        <f t="shared" si="313"/>
        <v>#REF!</v>
      </c>
      <c r="T569" s="620"/>
      <c r="U569" s="620"/>
      <c r="V569" s="333"/>
      <c r="W569" s="394"/>
      <c r="X569" s="333">
        <f t="shared" si="321"/>
        <v>0</v>
      </c>
      <c r="Y569" s="333">
        <f t="shared" si="322"/>
        <v>0</v>
      </c>
      <c r="Z569" s="333"/>
      <c r="AA569" s="395">
        <v>0</v>
      </c>
      <c r="AB569" s="333" t="s">
        <v>354</v>
      </c>
      <c r="AC569" s="333">
        <v>0</v>
      </c>
      <c r="AD569" s="333">
        <v>0</v>
      </c>
      <c r="AE569" s="333"/>
      <c r="AF569" s="333"/>
      <c r="AG569" s="396">
        <v>0</v>
      </c>
      <c r="AH569" s="396">
        <v>0</v>
      </c>
      <c r="AI569" s="333">
        <f t="shared" si="314"/>
        <v>0</v>
      </c>
      <c r="AJ569" s="333">
        <f t="shared" si="329"/>
        <v>0</v>
      </c>
      <c r="AK569" s="333">
        <f t="shared" si="330"/>
        <v>0</v>
      </c>
      <c r="AL569" s="333"/>
      <c r="AM569" s="333">
        <f t="shared" si="315"/>
        <v>0</v>
      </c>
      <c r="AN569" s="341">
        <f t="shared" si="316"/>
        <v>0</v>
      </c>
      <c r="AO569" s="341">
        <f t="shared" si="317"/>
        <v>0</v>
      </c>
      <c r="AP569" s="341"/>
      <c r="AQ569" s="341"/>
      <c r="AR569" s="341"/>
      <c r="AS569" s="341">
        <f t="shared" si="318"/>
        <v>0</v>
      </c>
      <c r="AT569" s="341">
        <f t="shared" si="319"/>
        <v>0</v>
      </c>
      <c r="AU569" s="341">
        <f t="shared" si="320"/>
        <v>0</v>
      </c>
    </row>
    <row r="570" spans="1:47" customFormat="1" ht="12.75" hidden="1" customHeight="1" thickBot="1">
      <c r="A570" s="329"/>
      <c r="B570" s="1351"/>
      <c r="C570" s="1352"/>
      <c r="D570" s="1353"/>
      <c r="E570" s="999"/>
      <c r="F570" s="475"/>
      <c r="G570" s="475"/>
      <c r="H570" s="475"/>
      <c r="I570" s="844" t="s">
        <v>279</v>
      </c>
      <c r="J570" s="1000" t="s">
        <v>354</v>
      </c>
      <c r="K570" s="398">
        <v>30</v>
      </c>
      <c r="L570" s="506" t="s">
        <v>554</v>
      </c>
      <c r="M570" s="507"/>
      <c r="N570" s="1001">
        <f t="shared" si="312"/>
        <v>0</v>
      </c>
      <c r="O570" s="1001">
        <f t="shared" si="312"/>
        <v>0</v>
      </c>
      <c r="P570" s="539">
        <f t="shared" si="312"/>
        <v>0</v>
      </c>
      <c r="Q570" s="1001">
        <f t="shared" si="312"/>
        <v>0</v>
      </c>
      <c r="R570" s="332"/>
      <c r="S570" s="1001" t="e">
        <f t="shared" si="313"/>
        <v>#REF!</v>
      </c>
      <c r="T570" s="620"/>
      <c r="U570" s="620"/>
      <c r="V570" s="333"/>
      <c r="W570" s="394"/>
      <c r="X570" s="333">
        <f t="shared" si="321"/>
        <v>0</v>
      </c>
      <c r="Y570" s="333">
        <f t="shared" si="322"/>
        <v>0</v>
      </c>
      <c r="Z570" s="333"/>
      <c r="AA570" s="395">
        <v>0</v>
      </c>
      <c r="AB570" s="333" t="s">
        <v>354</v>
      </c>
      <c r="AC570" s="333">
        <v>0</v>
      </c>
      <c r="AD570" s="333">
        <v>0</v>
      </c>
      <c r="AE570" s="333"/>
      <c r="AF570" s="333"/>
      <c r="AG570" s="396">
        <v>0</v>
      </c>
      <c r="AH570" s="396">
        <v>0</v>
      </c>
      <c r="AI570" s="333">
        <f t="shared" si="314"/>
        <v>0</v>
      </c>
      <c r="AJ570" s="333">
        <f t="shared" si="329"/>
        <v>0</v>
      </c>
      <c r="AK570" s="333">
        <f t="shared" si="330"/>
        <v>0</v>
      </c>
      <c r="AL570" s="333"/>
      <c r="AM570" s="333">
        <f t="shared" si="315"/>
        <v>0</v>
      </c>
      <c r="AN570" s="341">
        <f t="shared" si="316"/>
        <v>0</v>
      </c>
      <c r="AO570" s="341">
        <f t="shared" si="317"/>
        <v>0</v>
      </c>
      <c r="AP570" s="341"/>
      <c r="AQ570" s="341"/>
      <c r="AR570" s="341"/>
      <c r="AS570" s="341">
        <f t="shared" si="318"/>
        <v>0</v>
      </c>
      <c r="AT570" s="341">
        <f t="shared" si="319"/>
        <v>0</v>
      </c>
      <c r="AU570" s="341">
        <f t="shared" si="320"/>
        <v>0</v>
      </c>
    </row>
    <row r="571" spans="1:47" customFormat="1" ht="12.75" hidden="1" customHeight="1" thickBot="1">
      <c r="A571" s="329"/>
      <c r="B571" s="1351"/>
      <c r="C571" s="1352"/>
      <c r="D571" s="1353"/>
      <c r="E571" s="999"/>
      <c r="F571" s="475"/>
      <c r="G571" s="475"/>
      <c r="H571" s="475"/>
      <c r="I571" s="844" t="s">
        <v>279</v>
      </c>
      <c r="J571" s="1000" t="s">
        <v>354</v>
      </c>
      <c r="K571" s="398">
        <v>30</v>
      </c>
      <c r="L571" s="506" t="s">
        <v>554</v>
      </c>
      <c r="M571" s="507"/>
      <c r="N571" s="1001">
        <f t="shared" si="312"/>
        <v>0</v>
      </c>
      <c r="O571" s="1001">
        <f t="shared" si="312"/>
        <v>0</v>
      </c>
      <c r="P571" s="539">
        <f t="shared" si="312"/>
        <v>0</v>
      </c>
      <c r="Q571" s="1001">
        <f t="shared" si="312"/>
        <v>0</v>
      </c>
      <c r="R571" s="332"/>
      <c r="S571" s="1001" t="e">
        <f t="shared" si="313"/>
        <v>#REF!</v>
      </c>
      <c r="T571" s="620"/>
      <c r="U571" s="620"/>
      <c r="V571" s="333"/>
      <c r="W571" s="394"/>
      <c r="X571" s="333">
        <f t="shared" si="321"/>
        <v>0</v>
      </c>
      <c r="Y571" s="333">
        <f t="shared" si="322"/>
        <v>0</v>
      </c>
      <c r="Z571" s="333"/>
      <c r="AA571" s="395">
        <v>0</v>
      </c>
      <c r="AB571" s="333" t="s">
        <v>354</v>
      </c>
      <c r="AC571" s="333">
        <v>0</v>
      </c>
      <c r="AD571" s="333">
        <v>0</v>
      </c>
      <c r="AE571" s="333"/>
      <c r="AF571" s="333"/>
      <c r="AG571" s="396">
        <v>0</v>
      </c>
      <c r="AH571" s="396">
        <v>0</v>
      </c>
      <c r="AI571" s="333">
        <f t="shared" si="314"/>
        <v>0</v>
      </c>
      <c r="AJ571" s="333">
        <f t="shared" si="329"/>
        <v>0</v>
      </c>
      <c r="AK571" s="333">
        <f t="shared" si="330"/>
        <v>0</v>
      </c>
      <c r="AL571" s="333"/>
      <c r="AM571" s="333">
        <f t="shared" si="315"/>
        <v>0</v>
      </c>
      <c r="AN571" s="341">
        <f t="shared" si="316"/>
        <v>0</v>
      </c>
      <c r="AO571" s="341">
        <f t="shared" si="317"/>
        <v>0</v>
      </c>
      <c r="AP571" s="341"/>
      <c r="AQ571" s="341"/>
      <c r="AR571" s="341"/>
      <c r="AS571" s="341">
        <f t="shared" si="318"/>
        <v>0</v>
      </c>
      <c r="AT571" s="341">
        <f t="shared" si="319"/>
        <v>0</v>
      </c>
      <c r="AU571" s="341">
        <f t="shared" si="320"/>
        <v>0</v>
      </c>
    </row>
    <row r="572" spans="1:47" customFormat="1" ht="12.75" hidden="1" customHeight="1" thickBot="1">
      <c r="A572" s="329"/>
      <c r="B572" s="1351"/>
      <c r="C572" s="1352"/>
      <c r="D572" s="1353"/>
      <c r="E572" s="999"/>
      <c r="F572" s="475"/>
      <c r="G572" s="475"/>
      <c r="H572" s="475"/>
      <c r="I572" s="844" t="s">
        <v>279</v>
      </c>
      <c r="J572" s="1000" t="s">
        <v>354</v>
      </c>
      <c r="K572" s="398">
        <v>30</v>
      </c>
      <c r="L572" s="506" t="s">
        <v>554</v>
      </c>
      <c r="M572" s="507"/>
      <c r="N572" s="1001">
        <f t="shared" si="312"/>
        <v>0</v>
      </c>
      <c r="O572" s="1001">
        <f t="shared" si="312"/>
        <v>0</v>
      </c>
      <c r="P572" s="539">
        <f t="shared" si="312"/>
        <v>0</v>
      </c>
      <c r="Q572" s="1001">
        <f t="shared" si="312"/>
        <v>0</v>
      </c>
      <c r="R572" s="332"/>
      <c r="S572" s="1001" t="e">
        <f t="shared" si="313"/>
        <v>#REF!</v>
      </c>
      <c r="T572" s="620"/>
      <c r="U572" s="620"/>
      <c r="V572" s="333"/>
      <c r="W572" s="394"/>
      <c r="X572" s="333">
        <f t="shared" si="321"/>
        <v>0</v>
      </c>
      <c r="Y572" s="333">
        <f t="shared" si="322"/>
        <v>0</v>
      </c>
      <c r="Z572" s="333"/>
      <c r="AA572" s="395">
        <v>0</v>
      </c>
      <c r="AB572" s="333" t="s">
        <v>354</v>
      </c>
      <c r="AC572" s="333">
        <v>0</v>
      </c>
      <c r="AD572" s="333">
        <v>0</v>
      </c>
      <c r="AE572" s="333"/>
      <c r="AF572" s="333"/>
      <c r="AG572" s="396">
        <v>0</v>
      </c>
      <c r="AH572" s="396">
        <v>0</v>
      </c>
      <c r="AI572" s="333">
        <f t="shared" si="314"/>
        <v>0</v>
      </c>
      <c r="AJ572" s="333">
        <f t="shared" si="329"/>
        <v>0</v>
      </c>
      <c r="AK572" s="333">
        <f t="shared" si="330"/>
        <v>0</v>
      </c>
      <c r="AL572" s="333"/>
      <c r="AM572" s="333">
        <f t="shared" si="315"/>
        <v>0</v>
      </c>
      <c r="AN572" s="341">
        <f t="shared" si="316"/>
        <v>0</v>
      </c>
      <c r="AO572" s="341">
        <f t="shared" si="317"/>
        <v>0</v>
      </c>
      <c r="AP572" s="341"/>
      <c r="AQ572" s="341"/>
      <c r="AR572" s="341"/>
      <c r="AS572" s="341">
        <f t="shared" si="318"/>
        <v>0</v>
      </c>
      <c r="AT572" s="341">
        <f t="shared" si="319"/>
        <v>0</v>
      </c>
      <c r="AU572" s="341">
        <f t="shared" si="320"/>
        <v>0</v>
      </c>
    </row>
    <row r="573" spans="1:47" customFormat="1" ht="12.75" hidden="1" customHeight="1" thickBot="1">
      <c r="A573" s="329"/>
      <c r="B573" s="1351"/>
      <c r="C573" s="1352"/>
      <c r="D573" s="1353"/>
      <c r="E573" s="999"/>
      <c r="F573" s="475"/>
      <c r="G573" s="475"/>
      <c r="H573" s="475"/>
      <c r="I573" s="844" t="s">
        <v>279</v>
      </c>
      <c r="J573" s="1000" t="s">
        <v>354</v>
      </c>
      <c r="K573" s="398">
        <v>30</v>
      </c>
      <c r="L573" s="506" t="s">
        <v>554</v>
      </c>
      <c r="M573" s="507"/>
      <c r="N573" s="1001">
        <f t="shared" si="312"/>
        <v>0</v>
      </c>
      <c r="O573" s="1001">
        <f t="shared" si="312"/>
        <v>0</v>
      </c>
      <c r="P573" s="539">
        <f t="shared" si="312"/>
        <v>0</v>
      </c>
      <c r="Q573" s="1001">
        <f t="shared" si="312"/>
        <v>0</v>
      </c>
      <c r="R573" s="332"/>
      <c r="S573" s="1001" t="e">
        <f t="shared" si="313"/>
        <v>#REF!</v>
      </c>
      <c r="T573" s="620"/>
      <c r="U573" s="620"/>
      <c r="V573" s="333"/>
      <c r="W573" s="394"/>
      <c r="X573" s="333">
        <f t="shared" si="321"/>
        <v>0</v>
      </c>
      <c r="Y573" s="333">
        <f t="shared" si="322"/>
        <v>0</v>
      </c>
      <c r="Z573" s="333"/>
      <c r="AA573" s="395">
        <v>0</v>
      </c>
      <c r="AB573" s="333" t="s">
        <v>354</v>
      </c>
      <c r="AC573" s="333">
        <v>0</v>
      </c>
      <c r="AD573" s="333">
        <v>0</v>
      </c>
      <c r="AE573" s="333"/>
      <c r="AF573" s="333"/>
      <c r="AG573" s="396">
        <v>0</v>
      </c>
      <c r="AH573" s="396">
        <v>0</v>
      </c>
      <c r="AI573" s="333">
        <f t="shared" si="314"/>
        <v>0</v>
      </c>
      <c r="AJ573" s="333">
        <f t="shared" si="329"/>
        <v>0</v>
      </c>
      <c r="AK573" s="333">
        <f t="shared" si="330"/>
        <v>0</v>
      </c>
      <c r="AL573" s="333"/>
      <c r="AM573" s="333">
        <f t="shared" si="315"/>
        <v>0</v>
      </c>
      <c r="AN573" s="341">
        <f t="shared" si="316"/>
        <v>0</v>
      </c>
      <c r="AO573" s="341">
        <f t="shared" si="317"/>
        <v>0</v>
      </c>
      <c r="AP573" s="341"/>
      <c r="AQ573" s="341"/>
      <c r="AR573" s="341"/>
      <c r="AS573" s="341">
        <f t="shared" si="318"/>
        <v>0</v>
      </c>
      <c r="AT573" s="341">
        <f t="shared" si="319"/>
        <v>0</v>
      </c>
      <c r="AU573" s="341">
        <f t="shared" si="320"/>
        <v>0</v>
      </c>
    </row>
    <row r="574" spans="1:47" customFormat="1" ht="12.75" hidden="1" customHeight="1">
      <c r="A574" s="329"/>
      <c r="B574" s="1351"/>
      <c r="C574" s="1352"/>
      <c r="D574" s="1353"/>
      <c r="E574" s="999"/>
      <c r="F574" s="475"/>
      <c r="G574" s="475"/>
      <c r="H574" s="475"/>
      <c r="I574" s="844" t="s">
        <v>279</v>
      </c>
      <c r="J574" s="1000" t="s">
        <v>354</v>
      </c>
      <c r="K574" s="398">
        <v>30</v>
      </c>
      <c r="L574" s="506" t="s">
        <v>554</v>
      </c>
      <c r="M574" s="507"/>
      <c r="N574" s="1001">
        <f t="shared" si="312"/>
        <v>0</v>
      </c>
      <c r="O574" s="1001">
        <f t="shared" si="312"/>
        <v>0</v>
      </c>
      <c r="P574" s="539">
        <f t="shared" si="312"/>
        <v>0</v>
      </c>
      <c r="Q574" s="1001">
        <f t="shared" si="312"/>
        <v>0</v>
      </c>
      <c r="R574" s="332"/>
      <c r="S574" s="1001" t="e">
        <f t="shared" si="313"/>
        <v>#REF!</v>
      </c>
      <c r="T574" s="620"/>
      <c r="U574" s="620"/>
      <c r="V574" s="333"/>
      <c r="W574" s="394"/>
      <c r="X574" s="333">
        <f t="shared" si="321"/>
        <v>0</v>
      </c>
      <c r="Y574" s="333">
        <f>F574*G574</f>
        <v>0</v>
      </c>
      <c r="Z574" s="333"/>
      <c r="AA574" s="395">
        <v>0</v>
      </c>
      <c r="AB574" s="333" t="s">
        <v>354</v>
      </c>
      <c r="AC574" s="333">
        <v>0</v>
      </c>
      <c r="AD574" s="333">
        <v>0</v>
      </c>
      <c r="AE574" s="333"/>
      <c r="AF574" s="333"/>
      <c r="AG574" s="396">
        <v>0</v>
      </c>
      <c r="AH574" s="396">
        <v>0</v>
      </c>
      <c r="AI574" s="333">
        <f t="shared" si="314"/>
        <v>0</v>
      </c>
      <c r="AJ574" s="333">
        <f t="shared" si="329"/>
        <v>0</v>
      </c>
      <c r="AK574" s="333">
        <f t="shared" si="330"/>
        <v>0</v>
      </c>
      <c r="AL574" s="333"/>
      <c r="AM574" s="333">
        <f t="shared" si="315"/>
        <v>0</v>
      </c>
      <c r="AN574" s="341">
        <f t="shared" si="316"/>
        <v>0</v>
      </c>
      <c r="AO574" s="341">
        <f t="shared" si="317"/>
        <v>0</v>
      </c>
      <c r="AP574" s="341"/>
      <c r="AQ574" s="341"/>
      <c r="AR574" s="341"/>
      <c r="AS574" s="341">
        <f t="shared" si="318"/>
        <v>0</v>
      </c>
      <c r="AT574" s="341">
        <f t="shared" si="319"/>
        <v>0</v>
      </c>
      <c r="AU574" s="341">
        <f t="shared" si="320"/>
        <v>0</v>
      </c>
    </row>
    <row r="575" spans="1:47">
      <c r="S575" s="331"/>
      <c r="T575" s="331"/>
      <c r="U575" s="331"/>
    </row>
    <row r="576" spans="1:47">
      <c r="S576" s="331"/>
      <c r="T576" s="331"/>
      <c r="U576" s="331"/>
    </row>
    <row r="577" spans="19:21" hidden="1">
      <c r="S577" s="331"/>
      <c r="T577" s="331"/>
      <c r="U577" s="331"/>
    </row>
    <row r="578" spans="19:21" hidden="1">
      <c r="S578" s="331"/>
      <c r="T578" s="331"/>
      <c r="U578" s="331"/>
    </row>
    <row r="579" spans="19:21" hidden="1">
      <c r="S579" s="331"/>
      <c r="T579" s="331"/>
      <c r="U579" s="331"/>
    </row>
    <row r="580" spans="19:21" hidden="1">
      <c r="S580" s="331"/>
      <c r="T580" s="331"/>
      <c r="U580" s="331"/>
    </row>
    <row r="581" spans="19:21" hidden="1">
      <c r="S581" s="331"/>
      <c r="T581" s="331"/>
      <c r="U581" s="331"/>
    </row>
    <row r="582" spans="19:21" hidden="1">
      <c r="S582" s="331"/>
      <c r="T582" s="331"/>
      <c r="U582" s="331"/>
    </row>
    <row r="583" spans="19:21" hidden="1">
      <c r="S583" s="331"/>
      <c r="T583" s="331"/>
      <c r="U583" s="331"/>
    </row>
    <row r="584" spans="19:21" hidden="1">
      <c r="S584" s="331"/>
      <c r="T584" s="331"/>
      <c r="U584" s="331"/>
    </row>
    <row r="585" spans="19:21" hidden="1">
      <c r="S585" s="331"/>
      <c r="T585" s="331"/>
      <c r="U585" s="331"/>
    </row>
    <row r="586" spans="19:21" hidden="1">
      <c r="S586" s="331"/>
      <c r="T586" s="331"/>
      <c r="U586" s="331"/>
    </row>
    <row r="587" spans="19:21" hidden="1">
      <c r="S587" s="331"/>
      <c r="T587" s="331"/>
      <c r="U587" s="331"/>
    </row>
    <row r="588" spans="19:21" hidden="1">
      <c r="S588" s="331"/>
      <c r="T588" s="331"/>
      <c r="U588" s="331"/>
    </row>
    <row r="589" spans="19:21" hidden="1">
      <c r="S589" s="331"/>
      <c r="T589" s="331"/>
      <c r="U589" s="331"/>
    </row>
    <row r="590" spans="19:21" hidden="1">
      <c r="S590" s="331"/>
      <c r="T590" s="331"/>
      <c r="U590" s="331"/>
    </row>
    <row r="591" spans="19:21" hidden="1">
      <c r="S591" s="331"/>
      <c r="T591" s="331"/>
      <c r="U591" s="331"/>
    </row>
    <row r="592" spans="19:21" hidden="1">
      <c r="S592" s="331"/>
      <c r="T592" s="331"/>
      <c r="U592" s="331"/>
    </row>
    <row r="593" spans="19:21" hidden="1">
      <c r="S593" s="331"/>
      <c r="T593" s="331"/>
      <c r="U593" s="331"/>
    </row>
    <row r="594" spans="19:21" hidden="1">
      <c r="S594" s="331"/>
      <c r="T594" s="331"/>
      <c r="U594" s="331"/>
    </row>
    <row r="595" spans="19:21" hidden="1">
      <c r="S595" s="331"/>
      <c r="T595" s="331"/>
      <c r="U595" s="331"/>
    </row>
    <row r="596" spans="19:21" hidden="1">
      <c r="S596" s="331"/>
      <c r="T596" s="331"/>
      <c r="U596" s="331"/>
    </row>
    <row r="597" spans="19:21" hidden="1">
      <c r="S597" s="331"/>
      <c r="T597" s="331"/>
      <c r="U597" s="331"/>
    </row>
    <row r="598" spans="19:21" hidden="1">
      <c r="S598" s="331"/>
      <c r="T598" s="331"/>
      <c r="U598" s="331"/>
    </row>
    <row r="599" spans="19:21" hidden="1">
      <c r="S599" s="331"/>
      <c r="T599" s="331"/>
      <c r="U599" s="331"/>
    </row>
    <row r="600" spans="19:21" hidden="1">
      <c r="S600" s="331"/>
      <c r="T600" s="331"/>
      <c r="U600" s="331"/>
    </row>
    <row r="601" spans="19:21" hidden="1">
      <c r="S601" s="331"/>
      <c r="T601" s="331"/>
      <c r="U601" s="331"/>
    </row>
    <row r="602" spans="19:21" hidden="1">
      <c r="S602" s="331"/>
      <c r="T602" s="331"/>
      <c r="U602" s="331"/>
    </row>
    <row r="603" spans="19:21" hidden="1">
      <c r="S603" s="331"/>
      <c r="T603" s="331"/>
      <c r="U603" s="331"/>
    </row>
    <row r="604" spans="19:21" hidden="1">
      <c r="S604" s="331"/>
      <c r="T604" s="331"/>
      <c r="U604" s="331"/>
    </row>
    <row r="605" spans="19:21" hidden="1">
      <c r="S605" s="331"/>
      <c r="T605" s="331"/>
      <c r="U605" s="331"/>
    </row>
    <row r="606" spans="19:21" hidden="1">
      <c r="S606" s="331"/>
      <c r="T606" s="331"/>
      <c r="U606" s="331"/>
    </row>
    <row r="607" spans="19:21" hidden="1">
      <c r="S607" s="331"/>
      <c r="T607" s="331"/>
      <c r="U607" s="331"/>
    </row>
    <row r="608" spans="19:21" hidden="1">
      <c r="S608" s="331"/>
      <c r="T608" s="331"/>
      <c r="U608" s="331"/>
    </row>
    <row r="609" spans="19:21" hidden="1">
      <c r="S609" s="331"/>
      <c r="T609" s="331"/>
      <c r="U609" s="331"/>
    </row>
    <row r="610" spans="19:21" hidden="1">
      <c r="S610" s="331"/>
      <c r="T610" s="331"/>
      <c r="U610" s="331"/>
    </row>
    <row r="611" spans="19:21" hidden="1">
      <c r="S611" s="331"/>
      <c r="T611" s="331"/>
      <c r="U611" s="331"/>
    </row>
    <row r="612" spans="19:21" hidden="1">
      <c r="S612" s="331"/>
      <c r="T612" s="331"/>
      <c r="U612" s="331"/>
    </row>
    <row r="613" spans="19:21" hidden="1">
      <c r="S613" s="331"/>
      <c r="T613" s="331"/>
      <c r="U613" s="331"/>
    </row>
    <row r="614" spans="19:21" hidden="1">
      <c r="S614" s="331"/>
      <c r="T614" s="331"/>
      <c r="U614" s="331"/>
    </row>
    <row r="615" spans="19:21" hidden="1">
      <c r="S615" s="331"/>
      <c r="T615" s="331"/>
      <c r="U615" s="331"/>
    </row>
    <row r="616" spans="19:21" hidden="1">
      <c r="S616" s="331"/>
      <c r="T616" s="331"/>
      <c r="U616" s="331"/>
    </row>
    <row r="617" spans="19:21" hidden="1">
      <c r="S617" s="331"/>
      <c r="T617" s="331"/>
      <c r="U617" s="331"/>
    </row>
    <row r="618" spans="19:21" hidden="1">
      <c r="S618" s="331"/>
      <c r="T618" s="331"/>
      <c r="U618" s="331"/>
    </row>
    <row r="619" spans="19:21" hidden="1">
      <c r="S619" s="331"/>
      <c r="T619" s="331"/>
      <c r="U619" s="331"/>
    </row>
    <row r="620" spans="19:21" hidden="1">
      <c r="S620" s="331"/>
      <c r="T620" s="331"/>
      <c r="U620" s="331"/>
    </row>
    <row r="621" spans="19:21" hidden="1">
      <c r="S621" s="331"/>
      <c r="T621" s="331"/>
      <c r="U621" s="331"/>
    </row>
    <row r="622" spans="19:21" hidden="1">
      <c r="S622" s="331"/>
      <c r="T622" s="331"/>
      <c r="U622" s="331"/>
    </row>
    <row r="623" spans="19:21" hidden="1">
      <c r="S623" s="331"/>
      <c r="T623" s="331"/>
      <c r="U623" s="331"/>
    </row>
    <row r="624" spans="19:21" hidden="1">
      <c r="S624" s="331"/>
      <c r="T624" s="331"/>
      <c r="U624" s="331"/>
    </row>
    <row r="625" spans="19:21" hidden="1">
      <c r="S625" s="331"/>
      <c r="T625" s="331"/>
      <c r="U625" s="331"/>
    </row>
    <row r="626" spans="19:21" hidden="1">
      <c r="S626" s="331"/>
      <c r="T626" s="331"/>
      <c r="U626" s="331"/>
    </row>
    <row r="627" spans="19:21" hidden="1">
      <c r="S627" s="331"/>
      <c r="T627" s="331"/>
      <c r="U627" s="331"/>
    </row>
    <row r="628" spans="19:21" hidden="1">
      <c r="S628" s="331"/>
      <c r="T628" s="331"/>
      <c r="U628" s="331"/>
    </row>
    <row r="629" spans="19:21" hidden="1">
      <c r="S629" s="331"/>
      <c r="T629" s="331"/>
      <c r="U629" s="331"/>
    </row>
    <row r="630" spans="19:21" hidden="1">
      <c r="S630" s="331"/>
      <c r="T630" s="331"/>
      <c r="U630" s="331"/>
    </row>
    <row r="631" spans="19:21" hidden="1">
      <c r="S631" s="331"/>
      <c r="T631" s="331"/>
      <c r="U631" s="331"/>
    </row>
    <row r="632" spans="19:21" hidden="1">
      <c r="S632" s="331"/>
      <c r="T632" s="331"/>
      <c r="U632" s="331"/>
    </row>
    <row r="633" spans="19:21" hidden="1">
      <c r="S633" s="331"/>
      <c r="T633" s="331"/>
      <c r="U633" s="331"/>
    </row>
    <row r="634" spans="19:21" hidden="1">
      <c r="S634" s="331"/>
      <c r="T634" s="331"/>
      <c r="U634" s="331"/>
    </row>
    <row r="635" spans="19:21" hidden="1">
      <c r="S635" s="331"/>
      <c r="T635" s="331"/>
      <c r="U635" s="331"/>
    </row>
    <row r="636" spans="19:21" hidden="1">
      <c r="S636" s="331"/>
      <c r="T636" s="331"/>
      <c r="U636" s="331"/>
    </row>
    <row r="637" spans="19:21" hidden="1">
      <c r="S637" s="331"/>
      <c r="T637" s="331"/>
      <c r="U637" s="331"/>
    </row>
    <row r="638" spans="19:21" hidden="1">
      <c r="S638" s="331"/>
      <c r="T638" s="331"/>
      <c r="U638" s="331"/>
    </row>
    <row r="639" spans="19:21" hidden="1">
      <c r="S639" s="331"/>
      <c r="T639" s="331"/>
      <c r="U639" s="331"/>
    </row>
    <row r="640" spans="19:21" hidden="1">
      <c r="S640" s="331"/>
      <c r="T640" s="331"/>
      <c r="U640" s="331"/>
    </row>
    <row r="641" spans="19:21" hidden="1">
      <c r="S641" s="331"/>
      <c r="T641" s="331"/>
      <c r="U641" s="331"/>
    </row>
    <row r="642" spans="19:21" hidden="1">
      <c r="S642" s="331"/>
      <c r="T642" s="331"/>
      <c r="U642" s="331"/>
    </row>
    <row r="643" spans="19:21" hidden="1">
      <c r="S643" s="331"/>
      <c r="T643" s="331"/>
      <c r="U643" s="331"/>
    </row>
    <row r="644" spans="19:21" hidden="1">
      <c r="S644" s="331"/>
      <c r="T644" s="331"/>
      <c r="U644" s="331"/>
    </row>
    <row r="645" spans="19:21" hidden="1">
      <c r="S645" s="331"/>
      <c r="T645" s="331"/>
      <c r="U645" s="331"/>
    </row>
    <row r="646" spans="19:21" hidden="1">
      <c r="S646" s="331"/>
      <c r="T646" s="331"/>
      <c r="U646" s="331"/>
    </row>
    <row r="647" spans="19:21" hidden="1">
      <c r="S647" s="331"/>
      <c r="T647" s="331"/>
      <c r="U647" s="331"/>
    </row>
    <row r="648" spans="19:21" hidden="1">
      <c r="S648" s="331"/>
      <c r="T648" s="331"/>
      <c r="U648" s="331"/>
    </row>
    <row r="649" spans="19:21" hidden="1">
      <c r="S649" s="331"/>
      <c r="T649" s="331"/>
      <c r="U649" s="331"/>
    </row>
    <row r="650" spans="19:21" hidden="1">
      <c r="S650" s="331"/>
      <c r="T650" s="331"/>
      <c r="U650" s="331"/>
    </row>
    <row r="651" spans="19:21" hidden="1">
      <c r="S651" s="331"/>
      <c r="T651" s="331"/>
      <c r="U651" s="331"/>
    </row>
    <row r="652" spans="19:21" hidden="1">
      <c r="S652" s="331"/>
      <c r="T652" s="331"/>
      <c r="U652" s="331"/>
    </row>
    <row r="653" spans="19:21" hidden="1">
      <c r="S653" s="331"/>
      <c r="T653" s="331"/>
      <c r="U653" s="331"/>
    </row>
    <row r="654" spans="19:21" hidden="1">
      <c r="S654" s="331"/>
      <c r="T654" s="331"/>
      <c r="U654" s="331"/>
    </row>
    <row r="655" spans="19:21" hidden="1">
      <c r="S655" s="331"/>
      <c r="T655" s="331"/>
      <c r="U655" s="331"/>
    </row>
    <row r="656" spans="19:21" hidden="1">
      <c r="S656" s="331"/>
      <c r="T656" s="331"/>
      <c r="U656" s="331"/>
    </row>
    <row r="657" spans="2:22" hidden="1">
      <c r="S657" s="331"/>
      <c r="T657" s="331"/>
      <c r="U657" s="331"/>
    </row>
    <row r="658" spans="2:22" hidden="1">
      <c r="S658" s="331"/>
      <c r="T658" s="331"/>
      <c r="U658" s="331"/>
    </row>
    <row r="659" spans="2:22" hidden="1">
      <c r="S659" s="331"/>
      <c r="T659" s="331"/>
      <c r="U659" s="331"/>
    </row>
    <row r="660" spans="2:22" hidden="1">
      <c r="S660" s="331"/>
      <c r="T660" s="331"/>
      <c r="U660" s="331"/>
    </row>
    <row r="661" spans="2:22" hidden="1">
      <c r="S661" s="331"/>
      <c r="T661" s="331"/>
      <c r="U661" s="331"/>
    </row>
    <row r="662" spans="2:22" hidden="1">
      <c r="S662" s="331"/>
      <c r="T662" s="331"/>
      <c r="U662" s="331"/>
    </row>
    <row r="663" spans="2:22" hidden="1">
      <c r="S663" s="331"/>
      <c r="T663" s="331"/>
      <c r="U663" s="331"/>
    </row>
    <row r="664" spans="2:22" hidden="1">
      <c r="S664" s="331"/>
      <c r="T664" s="331"/>
      <c r="U664" s="331"/>
    </row>
    <row r="665" spans="2:22" hidden="1">
      <c r="S665" s="331"/>
      <c r="T665" s="331"/>
      <c r="U665" s="331"/>
    </row>
    <row r="666" spans="2:22">
      <c r="B666" s="329" t="s">
        <v>555</v>
      </c>
      <c r="P666" s="349" t="s">
        <v>51</v>
      </c>
      <c r="Q666" s="331">
        <v>4</v>
      </c>
      <c r="S666" s="331"/>
      <c r="T666" s="331"/>
      <c r="U666" s="331"/>
      <c r="V666" s="1003" t="s">
        <v>556</v>
      </c>
    </row>
    <row r="667" spans="2:22">
      <c r="B667" s="329" t="s">
        <v>557</v>
      </c>
      <c r="P667" s="349" t="s">
        <v>52</v>
      </c>
      <c r="Q667" s="331">
        <v>15</v>
      </c>
      <c r="T667" s="1004">
        <f>Q667</f>
        <v>15</v>
      </c>
      <c r="V667" s="1003" t="s">
        <v>558</v>
      </c>
    </row>
    <row r="668" spans="2:22">
      <c r="B668" s="329" t="s">
        <v>559</v>
      </c>
      <c r="P668" s="392" t="s">
        <v>56</v>
      </c>
      <c r="Q668" s="331">
        <v>8</v>
      </c>
      <c r="T668" s="333">
        <v>4</v>
      </c>
      <c r="V668" s="1003" t="s">
        <v>560</v>
      </c>
    </row>
    <row r="669" spans="2:22"/>
    <row r="670" spans="2:22"/>
    <row r="671" spans="2:22"/>
    <row r="672" spans="2:22"/>
    <row r="673"/>
    <row r="674"/>
    <row r="675"/>
  </sheetData>
  <mergeCells count="421">
    <mergeCell ref="B574:D574"/>
    <mergeCell ref="B568:D568"/>
    <mergeCell ref="B569:D569"/>
    <mergeCell ref="B570:D570"/>
    <mergeCell ref="B571:D571"/>
    <mergeCell ref="B572:D572"/>
    <mergeCell ref="B573:D573"/>
    <mergeCell ref="B562:D562"/>
    <mergeCell ref="B563:D563"/>
    <mergeCell ref="B564:D564"/>
    <mergeCell ref="B565:D565"/>
    <mergeCell ref="B566:D566"/>
    <mergeCell ref="B567:D567"/>
    <mergeCell ref="B556:D556"/>
    <mergeCell ref="B557:D557"/>
    <mergeCell ref="B558:D558"/>
    <mergeCell ref="B559:D559"/>
    <mergeCell ref="B560:D560"/>
    <mergeCell ref="B561:D561"/>
    <mergeCell ref="B550:D550"/>
    <mergeCell ref="B551:D551"/>
    <mergeCell ref="B552:D552"/>
    <mergeCell ref="B553:D553"/>
    <mergeCell ref="B554:D554"/>
    <mergeCell ref="B555:D555"/>
    <mergeCell ref="B544:D544"/>
    <mergeCell ref="B545:D545"/>
    <mergeCell ref="B546:D546"/>
    <mergeCell ref="B547:D547"/>
    <mergeCell ref="B548:D548"/>
    <mergeCell ref="B549:D549"/>
    <mergeCell ref="B538:D538"/>
    <mergeCell ref="B539:D539"/>
    <mergeCell ref="B540:D540"/>
    <mergeCell ref="B541:D541"/>
    <mergeCell ref="B542:D542"/>
    <mergeCell ref="B543:D543"/>
    <mergeCell ref="B532:D532"/>
    <mergeCell ref="B533:D533"/>
    <mergeCell ref="B534:D534"/>
    <mergeCell ref="B535:D535"/>
    <mergeCell ref="B536:D536"/>
    <mergeCell ref="B537:D537"/>
    <mergeCell ref="B526:D526"/>
    <mergeCell ref="B527:D527"/>
    <mergeCell ref="B528:D528"/>
    <mergeCell ref="B529:D529"/>
    <mergeCell ref="B530:D530"/>
    <mergeCell ref="B531:D531"/>
    <mergeCell ref="B520:D520"/>
    <mergeCell ref="B521:D521"/>
    <mergeCell ref="B522:D522"/>
    <mergeCell ref="B523:D523"/>
    <mergeCell ref="B524:D524"/>
    <mergeCell ref="B525:D525"/>
    <mergeCell ref="B514:D514"/>
    <mergeCell ref="B515:D515"/>
    <mergeCell ref="B516:D516"/>
    <mergeCell ref="B517:D517"/>
    <mergeCell ref="B518:D518"/>
    <mergeCell ref="B519:D519"/>
    <mergeCell ref="B508:D508"/>
    <mergeCell ref="B509:D509"/>
    <mergeCell ref="B510:D510"/>
    <mergeCell ref="B511:D511"/>
    <mergeCell ref="B512:D512"/>
    <mergeCell ref="B513:D513"/>
    <mergeCell ref="B502:D502"/>
    <mergeCell ref="B503:D503"/>
    <mergeCell ref="B504:D504"/>
    <mergeCell ref="B505:D505"/>
    <mergeCell ref="B506:D506"/>
    <mergeCell ref="B507:D507"/>
    <mergeCell ref="B496:D496"/>
    <mergeCell ref="B497:D497"/>
    <mergeCell ref="B498:D498"/>
    <mergeCell ref="B499:D499"/>
    <mergeCell ref="B500:D500"/>
    <mergeCell ref="B501:D501"/>
    <mergeCell ref="B490:D490"/>
    <mergeCell ref="B491:D491"/>
    <mergeCell ref="B492:D492"/>
    <mergeCell ref="B493:D493"/>
    <mergeCell ref="B494:D494"/>
    <mergeCell ref="B495:D495"/>
    <mergeCell ref="B484:D484"/>
    <mergeCell ref="B485:D485"/>
    <mergeCell ref="B486:D486"/>
    <mergeCell ref="B487:D487"/>
    <mergeCell ref="B488:D488"/>
    <mergeCell ref="B489:D489"/>
    <mergeCell ref="B478:D478"/>
    <mergeCell ref="B479:D479"/>
    <mergeCell ref="B480:D480"/>
    <mergeCell ref="B481:D481"/>
    <mergeCell ref="B482:D482"/>
    <mergeCell ref="B483:D483"/>
    <mergeCell ref="B472:D472"/>
    <mergeCell ref="B473:D473"/>
    <mergeCell ref="B474:D474"/>
    <mergeCell ref="B475:D475"/>
    <mergeCell ref="B476:D476"/>
    <mergeCell ref="B477:D477"/>
    <mergeCell ref="B466:D466"/>
    <mergeCell ref="B467:D467"/>
    <mergeCell ref="B468:D468"/>
    <mergeCell ref="B469:D469"/>
    <mergeCell ref="B470:D470"/>
    <mergeCell ref="B471:D471"/>
    <mergeCell ref="B460:D460"/>
    <mergeCell ref="B461:D461"/>
    <mergeCell ref="B462:D462"/>
    <mergeCell ref="B463:D463"/>
    <mergeCell ref="B464:D464"/>
    <mergeCell ref="B465:D465"/>
    <mergeCell ref="B454:D454"/>
    <mergeCell ref="B455:D455"/>
    <mergeCell ref="B456:D456"/>
    <mergeCell ref="B457:D457"/>
    <mergeCell ref="B458:D458"/>
    <mergeCell ref="B459:D459"/>
    <mergeCell ref="J423:K423"/>
    <mergeCell ref="J432:K432"/>
    <mergeCell ref="J439:K439"/>
    <mergeCell ref="J451:K451"/>
    <mergeCell ref="B452:D452"/>
    <mergeCell ref="B453:D453"/>
    <mergeCell ref="B412:F412"/>
    <mergeCell ref="B413:F413"/>
    <mergeCell ref="B414:F414"/>
    <mergeCell ref="J418:K418"/>
    <mergeCell ref="B420:F420"/>
    <mergeCell ref="B421:F421"/>
    <mergeCell ref="B403:F403"/>
    <mergeCell ref="B404:F404"/>
    <mergeCell ref="B405:F405"/>
    <mergeCell ref="B406:F406"/>
    <mergeCell ref="J408:K408"/>
    <mergeCell ref="B411:F411"/>
    <mergeCell ref="B395:F395"/>
    <mergeCell ref="B396:F396"/>
    <mergeCell ref="J398:K398"/>
    <mergeCell ref="B400:F400"/>
    <mergeCell ref="B401:F401"/>
    <mergeCell ref="B402:F402"/>
    <mergeCell ref="B382:F382"/>
    <mergeCell ref="B383:F383"/>
    <mergeCell ref="B384:F384"/>
    <mergeCell ref="B392:F392"/>
    <mergeCell ref="B393:F393"/>
    <mergeCell ref="B394:F394"/>
    <mergeCell ref="B368:C368"/>
    <mergeCell ref="B369:C369"/>
    <mergeCell ref="J371:K371"/>
    <mergeCell ref="J378:K378"/>
    <mergeCell ref="B379:D379"/>
    <mergeCell ref="B381:F381"/>
    <mergeCell ref="B357:F357"/>
    <mergeCell ref="B358:F358"/>
    <mergeCell ref="B359:F359"/>
    <mergeCell ref="B365:C365"/>
    <mergeCell ref="B366:C366"/>
    <mergeCell ref="B367:C367"/>
    <mergeCell ref="B348:F348"/>
    <mergeCell ref="B349:F349"/>
    <mergeCell ref="B350:F350"/>
    <mergeCell ref="B351:F351"/>
    <mergeCell ref="J353:K353"/>
    <mergeCell ref="B356:F356"/>
    <mergeCell ref="B333:F333"/>
    <mergeCell ref="J334:K334"/>
    <mergeCell ref="J343:K343"/>
    <mergeCell ref="B345:F345"/>
    <mergeCell ref="B346:F346"/>
    <mergeCell ref="B347:F347"/>
    <mergeCell ref="B324:F324"/>
    <mergeCell ref="B325:F325"/>
    <mergeCell ref="B326:F326"/>
    <mergeCell ref="B327:F327"/>
    <mergeCell ref="B328:F328"/>
    <mergeCell ref="B332:F332"/>
    <mergeCell ref="B310:F310"/>
    <mergeCell ref="B311:F311"/>
    <mergeCell ref="B312:F312"/>
    <mergeCell ref="B313:F313"/>
    <mergeCell ref="J315:K315"/>
    <mergeCell ref="J321:K321"/>
    <mergeCell ref="B298:F298"/>
    <mergeCell ref="J300:K300"/>
    <mergeCell ref="J305:K305"/>
    <mergeCell ref="B307:F307"/>
    <mergeCell ref="B308:F308"/>
    <mergeCell ref="B309:F309"/>
    <mergeCell ref="B292:F292"/>
    <mergeCell ref="B293:F293"/>
    <mergeCell ref="B294:F294"/>
    <mergeCell ref="B295:F295"/>
    <mergeCell ref="B296:F296"/>
    <mergeCell ref="B297:F297"/>
    <mergeCell ref="B273:D273"/>
    <mergeCell ref="J282:K282"/>
    <mergeCell ref="B284:F284"/>
    <mergeCell ref="B286:F286"/>
    <mergeCell ref="B288:F288"/>
    <mergeCell ref="B290:F290"/>
    <mergeCell ref="J266:K266"/>
    <mergeCell ref="B268:D268"/>
    <mergeCell ref="B269:D269"/>
    <mergeCell ref="B270:D270"/>
    <mergeCell ref="B271:D271"/>
    <mergeCell ref="B272:D272"/>
    <mergeCell ref="B259:F259"/>
    <mergeCell ref="B260:F260"/>
    <mergeCell ref="B261:F261"/>
    <mergeCell ref="B262:F262"/>
    <mergeCell ref="B263:F263"/>
    <mergeCell ref="B264:F264"/>
    <mergeCell ref="B253:F253"/>
    <mergeCell ref="B254:F254"/>
    <mergeCell ref="B255:F255"/>
    <mergeCell ref="B256:F256"/>
    <mergeCell ref="B257:F257"/>
    <mergeCell ref="B258:F258"/>
    <mergeCell ref="B245:F245"/>
    <mergeCell ref="B246:F246"/>
    <mergeCell ref="J248:K248"/>
    <mergeCell ref="B250:F250"/>
    <mergeCell ref="B251:F251"/>
    <mergeCell ref="B252:F252"/>
    <mergeCell ref="B231:C231"/>
    <mergeCell ref="B232:C232"/>
    <mergeCell ref="B241:F241"/>
    <mergeCell ref="B242:F242"/>
    <mergeCell ref="B243:F243"/>
    <mergeCell ref="B244:F244"/>
    <mergeCell ref="B222:F222"/>
    <mergeCell ref="J224:K224"/>
    <mergeCell ref="B227:C227"/>
    <mergeCell ref="B228:C228"/>
    <mergeCell ref="B229:C229"/>
    <mergeCell ref="B230:C230"/>
    <mergeCell ref="B216:F216"/>
    <mergeCell ref="B217:F217"/>
    <mergeCell ref="B218:F218"/>
    <mergeCell ref="B219:F219"/>
    <mergeCell ref="B220:F220"/>
    <mergeCell ref="B221:F221"/>
    <mergeCell ref="B208:F208"/>
    <mergeCell ref="B209:F209"/>
    <mergeCell ref="B210:F210"/>
    <mergeCell ref="B211:F211"/>
    <mergeCell ref="B212:F212"/>
    <mergeCell ref="J214:K214"/>
    <mergeCell ref="B177:F177"/>
    <mergeCell ref="B178:F178"/>
    <mergeCell ref="J180:K180"/>
    <mergeCell ref="J203:K203"/>
    <mergeCell ref="B205:F205"/>
    <mergeCell ref="B206:F206"/>
    <mergeCell ref="J164:K164"/>
    <mergeCell ref="J171:K171"/>
    <mergeCell ref="B173:F173"/>
    <mergeCell ref="B174:F174"/>
    <mergeCell ref="B175:F175"/>
    <mergeCell ref="B176:F176"/>
    <mergeCell ref="B157:F157"/>
    <mergeCell ref="B158:F158"/>
    <mergeCell ref="B159:F159"/>
    <mergeCell ref="B160:F160"/>
    <mergeCell ref="B161:F161"/>
    <mergeCell ref="B162:F162"/>
    <mergeCell ref="B151:F151"/>
    <mergeCell ref="B152:F152"/>
    <mergeCell ref="B153:F153"/>
    <mergeCell ref="B154:F154"/>
    <mergeCell ref="B155:F155"/>
    <mergeCell ref="B156:F156"/>
    <mergeCell ref="B143:F143"/>
    <mergeCell ref="B144:F144"/>
    <mergeCell ref="B145:F145"/>
    <mergeCell ref="B146:F146"/>
    <mergeCell ref="J148:K148"/>
    <mergeCell ref="B150:F150"/>
    <mergeCell ref="B137:F137"/>
    <mergeCell ref="B138:F138"/>
    <mergeCell ref="B139:F139"/>
    <mergeCell ref="B140:F140"/>
    <mergeCell ref="B141:F141"/>
    <mergeCell ref="B142:F142"/>
    <mergeCell ref="B130:F130"/>
    <mergeCell ref="B132:F132"/>
    <mergeCell ref="B133:F133"/>
    <mergeCell ref="B134:F134"/>
    <mergeCell ref="B135:F135"/>
    <mergeCell ref="B136:F136"/>
    <mergeCell ref="B121:F121"/>
    <mergeCell ref="B122:F122"/>
    <mergeCell ref="B123:F123"/>
    <mergeCell ref="B124:F124"/>
    <mergeCell ref="J126:K126"/>
    <mergeCell ref="B129:F129"/>
    <mergeCell ref="B115:F115"/>
    <mergeCell ref="B116:F116"/>
    <mergeCell ref="B117:F117"/>
    <mergeCell ref="B118:F118"/>
    <mergeCell ref="B119:F119"/>
    <mergeCell ref="B120:F120"/>
    <mergeCell ref="B108:C108"/>
    <mergeCell ref="B109:C109"/>
    <mergeCell ref="B110:C110"/>
    <mergeCell ref="B111:C111"/>
    <mergeCell ref="B112:C112"/>
    <mergeCell ref="J114:K114"/>
    <mergeCell ref="B102:C102"/>
    <mergeCell ref="B103:C103"/>
    <mergeCell ref="B104:C104"/>
    <mergeCell ref="B105:C105"/>
    <mergeCell ref="B106:C106"/>
    <mergeCell ref="B107:C107"/>
    <mergeCell ref="B93:F93"/>
    <mergeCell ref="B94:F94"/>
    <mergeCell ref="B95:F95"/>
    <mergeCell ref="J99:K99"/>
    <mergeCell ref="B100:C100"/>
    <mergeCell ref="B101:C101"/>
    <mergeCell ref="B85:F85"/>
    <mergeCell ref="B86:F86"/>
    <mergeCell ref="B87:F87"/>
    <mergeCell ref="J89:K89"/>
    <mergeCell ref="B91:F91"/>
    <mergeCell ref="B92:F92"/>
    <mergeCell ref="C67:F67"/>
    <mergeCell ref="C68:F68"/>
    <mergeCell ref="C69:F69"/>
    <mergeCell ref="B71:L71"/>
    <mergeCell ref="J76:K76"/>
    <mergeCell ref="B84:F84"/>
    <mergeCell ref="C61:F61"/>
    <mergeCell ref="C62:F62"/>
    <mergeCell ref="C63:F63"/>
    <mergeCell ref="C64:F64"/>
    <mergeCell ref="C65:F65"/>
    <mergeCell ref="C66:F66"/>
    <mergeCell ref="C55:F55"/>
    <mergeCell ref="C56:F56"/>
    <mergeCell ref="C57:F57"/>
    <mergeCell ref="C58:F58"/>
    <mergeCell ref="C59:F59"/>
    <mergeCell ref="C60:F60"/>
    <mergeCell ref="C49:F49"/>
    <mergeCell ref="C50:F50"/>
    <mergeCell ref="C51:F51"/>
    <mergeCell ref="C52:F52"/>
    <mergeCell ref="C53:F53"/>
    <mergeCell ref="C54:F54"/>
    <mergeCell ref="C43:F43"/>
    <mergeCell ref="C44:F44"/>
    <mergeCell ref="C45:F45"/>
    <mergeCell ref="C46:F46"/>
    <mergeCell ref="C47:F47"/>
    <mergeCell ref="C48:F48"/>
    <mergeCell ref="Q39:S39"/>
    <mergeCell ref="T39:U39"/>
    <mergeCell ref="B40:F40"/>
    <mergeCell ref="J40:K40"/>
    <mergeCell ref="C41:F41"/>
    <mergeCell ref="C42:F42"/>
    <mergeCell ref="E26:H26"/>
    <mergeCell ref="B27:C27"/>
    <mergeCell ref="D27:D28"/>
    <mergeCell ref="B28:C28"/>
    <mergeCell ref="B29:C29"/>
    <mergeCell ref="B30:C30"/>
    <mergeCell ref="B22:F22"/>
    <mergeCell ref="G22:J22"/>
    <mergeCell ref="K22:L22"/>
    <mergeCell ref="B23:F23"/>
    <mergeCell ref="G23:J23"/>
    <mergeCell ref="K23:L23"/>
    <mergeCell ref="B20:F20"/>
    <mergeCell ref="G20:J20"/>
    <mergeCell ref="K20:L20"/>
    <mergeCell ref="B21:F21"/>
    <mergeCell ref="G21:J21"/>
    <mergeCell ref="K21:L21"/>
    <mergeCell ref="B18:F18"/>
    <mergeCell ref="G18:J18"/>
    <mergeCell ref="K18:L18"/>
    <mergeCell ref="B19:F19"/>
    <mergeCell ref="G19:J19"/>
    <mergeCell ref="K19:L19"/>
    <mergeCell ref="B16:F16"/>
    <mergeCell ref="G16:J16"/>
    <mergeCell ref="K16:L16"/>
    <mergeCell ref="B17:F17"/>
    <mergeCell ref="G17:J17"/>
    <mergeCell ref="K17:L17"/>
    <mergeCell ref="B14:F14"/>
    <mergeCell ref="G14:J14"/>
    <mergeCell ref="K14:L14"/>
    <mergeCell ref="B15:F15"/>
    <mergeCell ref="G15:J15"/>
    <mergeCell ref="K15:L15"/>
    <mergeCell ref="B13:F13"/>
    <mergeCell ref="G13:J13"/>
    <mergeCell ref="K13:L13"/>
    <mergeCell ref="B10:F10"/>
    <mergeCell ref="G10:J10"/>
    <mergeCell ref="K10:L10"/>
    <mergeCell ref="B11:F11"/>
    <mergeCell ref="G11:J11"/>
    <mergeCell ref="K11:L11"/>
    <mergeCell ref="C1:E1"/>
    <mergeCell ref="B3:D5"/>
    <mergeCell ref="E3:L5"/>
    <mergeCell ref="B9:F9"/>
    <mergeCell ref="G9:J9"/>
    <mergeCell ref="K9:L9"/>
    <mergeCell ref="B12:F12"/>
    <mergeCell ref="G12:J12"/>
    <mergeCell ref="K12:L12"/>
  </mergeCells>
  <conditionalFormatting sqref="J417 J70 J199:J202 J352 J73:J75 J397">
    <cfRule type="expression" dxfId="77" priority="77" stopIfTrue="1">
      <formula>$I70="Default"</formula>
    </cfRule>
  </conditionalFormatting>
  <conditionalFormatting sqref="K42:K69 K150:K163 K317:K320 K335:K342 K420:K422 K425:K431 K441:K449 K182:K199 K323:K333 K284:K299 K205:K213 K216:K223 K307:K314 K166:K170 K173:K179 K91:K98 K251:K265 K345:K351 K226:K247 K78:K88 K438 K147 K281 K125 K407 K453:K479 K304">
    <cfRule type="expression" dxfId="76" priority="76" stopIfTrue="1">
      <formula>$J42="Default"</formula>
    </cfRule>
  </conditionalFormatting>
  <conditionalFormatting sqref="G425:G430 G441:G449 H417 H422 G420:G421 G410:G416 G400:G406 H352 H342 G335:G341 G345:G351 G323:G333 H314 H320 G317:G319 H299 G307:G313 H265 G251:G264 G284:G298 G233:G246 G205:G212 H223 G226 H213 G216:G222 G438 H281 H397 H304">
    <cfRule type="cellIs" dxfId="75" priority="78" stopIfTrue="1" operator="equal">
      <formula>0</formula>
    </cfRule>
  </conditionalFormatting>
  <conditionalFormatting sqref="K434:K435">
    <cfRule type="expression" dxfId="74" priority="75" stopIfTrue="1">
      <formula>$J434="Default"</formula>
    </cfRule>
  </conditionalFormatting>
  <conditionalFormatting sqref="M129:M130">
    <cfRule type="expression" dxfId="73" priority="72" stopIfTrue="1">
      <formula>$J129="Road"</formula>
    </cfRule>
    <cfRule type="expression" dxfId="72" priority="73" stopIfTrue="1">
      <formula>$J129="Air"</formula>
    </cfRule>
    <cfRule type="expression" dxfId="71" priority="74" stopIfTrue="1">
      <formula>$J129="Ship"</formula>
    </cfRule>
  </conditionalFormatting>
  <conditionalFormatting sqref="K129">
    <cfRule type="expression" dxfId="70" priority="71" stopIfTrue="1">
      <formula>$J129="Default"</formula>
    </cfRule>
  </conditionalFormatting>
  <conditionalFormatting sqref="K130">
    <cfRule type="expression" dxfId="69" priority="70" stopIfTrue="1">
      <formula>$J130="Default"</formula>
    </cfRule>
  </conditionalFormatting>
  <conditionalFormatting sqref="K132">
    <cfRule type="expression" dxfId="68" priority="69" stopIfTrue="1">
      <formula>$J132="Default"</formula>
    </cfRule>
  </conditionalFormatting>
  <conditionalFormatting sqref="K268">
    <cfRule type="expression" dxfId="67" priority="68" stopIfTrue="1">
      <formula>$J268="Default"</formula>
    </cfRule>
  </conditionalFormatting>
  <conditionalFormatting sqref="K269">
    <cfRule type="expression" dxfId="66" priority="67" stopIfTrue="1">
      <formula>$J269="Default"</formula>
    </cfRule>
  </conditionalFormatting>
  <conditionalFormatting sqref="K270">
    <cfRule type="expression" dxfId="65" priority="66" stopIfTrue="1">
      <formula>$J270="Default"</formula>
    </cfRule>
  </conditionalFormatting>
  <conditionalFormatting sqref="K271">
    <cfRule type="expression" dxfId="64" priority="65" stopIfTrue="1">
      <formula>$J271="Default"</formula>
    </cfRule>
  </conditionalFormatting>
  <conditionalFormatting sqref="K272">
    <cfRule type="expression" dxfId="63" priority="64" stopIfTrue="1">
      <formula>$J272="Default"</formula>
    </cfRule>
  </conditionalFormatting>
  <conditionalFormatting sqref="K273">
    <cfRule type="expression" dxfId="62" priority="63" stopIfTrue="1">
      <formula>$J273="Default"</formula>
    </cfRule>
  </conditionalFormatting>
  <conditionalFormatting sqref="K274">
    <cfRule type="expression" dxfId="61" priority="62" stopIfTrue="1">
      <formula>$J274="Default"</formula>
    </cfRule>
  </conditionalFormatting>
  <conditionalFormatting sqref="K276">
    <cfRule type="expression" dxfId="60" priority="61" stopIfTrue="1">
      <formula>$J276="Default"</formula>
    </cfRule>
  </conditionalFormatting>
  <conditionalFormatting sqref="K278">
    <cfRule type="expression" dxfId="59" priority="60" stopIfTrue="1">
      <formula>$J278="Default"</formula>
    </cfRule>
  </conditionalFormatting>
  <conditionalFormatting sqref="K280">
    <cfRule type="expression" dxfId="58" priority="59" stopIfTrue="1">
      <formula>$J280="Default"</formula>
    </cfRule>
  </conditionalFormatting>
  <conditionalFormatting sqref="K355">
    <cfRule type="expression" dxfId="57" priority="58" stopIfTrue="1">
      <formula>$J355="Default"</formula>
    </cfRule>
  </conditionalFormatting>
  <conditionalFormatting sqref="K390">
    <cfRule type="expression" dxfId="56" priority="31" stopIfTrue="1">
      <formula>$J390="Default"</formula>
    </cfRule>
  </conditionalFormatting>
  <conditionalFormatting sqref="K394">
    <cfRule type="expression" dxfId="55" priority="28" stopIfTrue="1">
      <formula>$J394="Default"</formula>
    </cfRule>
  </conditionalFormatting>
  <conditionalFormatting sqref="K383">
    <cfRule type="expression" dxfId="54" priority="38" stopIfTrue="1">
      <formula>$J383="Default"</formula>
    </cfRule>
  </conditionalFormatting>
  <conditionalFormatting sqref="K392">
    <cfRule type="expression" dxfId="53" priority="30" stopIfTrue="1">
      <formula>$J392="Default"</formula>
    </cfRule>
  </conditionalFormatting>
  <conditionalFormatting sqref="K395">
    <cfRule type="expression" dxfId="52" priority="27" stopIfTrue="1">
      <formula>$J395="Default"</formula>
    </cfRule>
  </conditionalFormatting>
  <conditionalFormatting sqref="K356">
    <cfRule type="expression" dxfId="51" priority="57" stopIfTrue="1">
      <formula>$J356="Default"</formula>
    </cfRule>
  </conditionalFormatting>
  <conditionalFormatting sqref="K357">
    <cfRule type="expression" dxfId="50" priority="56" stopIfTrue="1">
      <formula>$J357="Default"</formula>
    </cfRule>
  </conditionalFormatting>
  <conditionalFormatting sqref="K358">
    <cfRule type="expression" dxfId="49" priority="55" stopIfTrue="1">
      <formula>$J358="Default"</formula>
    </cfRule>
  </conditionalFormatting>
  <conditionalFormatting sqref="K359">
    <cfRule type="expression" dxfId="48" priority="54" stopIfTrue="1">
      <formula>$J359="Default"</formula>
    </cfRule>
  </conditionalFormatting>
  <conditionalFormatting sqref="K360">
    <cfRule type="expression" dxfId="47" priority="53" stopIfTrue="1">
      <formula>$J360="Default"</formula>
    </cfRule>
  </conditionalFormatting>
  <conditionalFormatting sqref="K361">
    <cfRule type="expression" dxfId="46" priority="52" stopIfTrue="1">
      <formula>$J361="Default"</formula>
    </cfRule>
  </conditionalFormatting>
  <conditionalFormatting sqref="K362">
    <cfRule type="expression" dxfId="45" priority="51" stopIfTrue="1">
      <formula>$J362="Default"</formula>
    </cfRule>
  </conditionalFormatting>
  <conditionalFormatting sqref="K363">
    <cfRule type="expression" dxfId="44" priority="50" stopIfTrue="1">
      <formula>$J363="Default"</formula>
    </cfRule>
  </conditionalFormatting>
  <conditionalFormatting sqref="K364">
    <cfRule type="expression" dxfId="43" priority="49" stopIfTrue="1">
      <formula>$J364="Default"</formula>
    </cfRule>
  </conditionalFormatting>
  <conditionalFormatting sqref="K366">
    <cfRule type="expression" dxfId="42" priority="48" stopIfTrue="1">
      <formula>$J366="Default"</formula>
    </cfRule>
  </conditionalFormatting>
  <conditionalFormatting sqref="K367">
    <cfRule type="expression" dxfId="41" priority="47" stopIfTrue="1">
      <formula>$J367="Default"</formula>
    </cfRule>
  </conditionalFormatting>
  <conditionalFormatting sqref="K368">
    <cfRule type="expression" dxfId="40" priority="46" stopIfTrue="1">
      <formula>$J368="Default"</formula>
    </cfRule>
  </conditionalFormatting>
  <conditionalFormatting sqref="K369">
    <cfRule type="expression" dxfId="39" priority="45" stopIfTrue="1">
      <formula>$J369="Default"</formula>
    </cfRule>
  </conditionalFormatting>
  <conditionalFormatting sqref="K373">
    <cfRule type="expression" dxfId="38" priority="44" stopIfTrue="1">
      <formula>$J373="Default"</formula>
    </cfRule>
  </conditionalFormatting>
  <conditionalFormatting sqref="K374">
    <cfRule type="expression" dxfId="37" priority="43" stopIfTrue="1">
      <formula>$J374="Default"</formula>
    </cfRule>
  </conditionalFormatting>
  <conditionalFormatting sqref="K376">
    <cfRule type="expression" dxfId="36" priority="42" stopIfTrue="1">
      <formula>$J376="Default"</formula>
    </cfRule>
  </conditionalFormatting>
  <conditionalFormatting sqref="K380">
    <cfRule type="expression" dxfId="35" priority="41" stopIfTrue="1">
      <formula>$J380="Default"</formula>
    </cfRule>
  </conditionalFormatting>
  <conditionalFormatting sqref="K381">
    <cfRule type="expression" dxfId="34" priority="40" stopIfTrue="1">
      <formula>$J381="Default"</formula>
    </cfRule>
  </conditionalFormatting>
  <conditionalFormatting sqref="K382">
    <cfRule type="expression" dxfId="33" priority="39" stopIfTrue="1">
      <formula>$J382="Default"</formula>
    </cfRule>
  </conditionalFormatting>
  <conditionalFormatting sqref="K386">
    <cfRule type="expression" dxfId="32" priority="35" stopIfTrue="1">
      <formula>$J386="Default"</formula>
    </cfRule>
  </conditionalFormatting>
  <conditionalFormatting sqref="K384">
    <cfRule type="expression" dxfId="31" priority="37" stopIfTrue="1">
      <formula>$J384="Default"</formula>
    </cfRule>
  </conditionalFormatting>
  <conditionalFormatting sqref="K385">
    <cfRule type="expression" dxfId="30" priority="36" stopIfTrue="1">
      <formula>$J385="Default"</formula>
    </cfRule>
  </conditionalFormatting>
  <conditionalFormatting sqref="K387">
    <cfRule type="expression" dxfId="29" priority="34" stopIfTrue="1">
      <formula>$J387="Default"</formula>
    </cfRule>
  </conditionalFormatting>
  <conditionalFormatting sqref="K388">
    <cfRule type="expression" dxfId="28" priority="33" stopIfTrue="1">
      <formula>$J388="Default"</formula>
    </cfRule>
  </conditionalFormatting>
  <conditionalFormatting sqref="K389">
    <cfRule type="expression" dxfId="27" priority="32" stopIfTrue="1">
      <formula>$J389="Default"</formula>
    </cfRule>
  </conditionalFormatting>
  <conditionalFormatting sqref="K393">
    <cfRule type="expression" dxfId="26" priority="29" stopIfTrue="1">
      <formula>$J393="Default"</formula>
    </cfRule>
  </conditionalFormatting>
  <conditionalFormatting sqref="K396">
    <cfRule type="expression" dxfId="25" priority="26" stopIfTrue="1">
      <formula>$J396="Default"</formula>
    </cfRule>
  </conditionalFormatting>
  <conditionalFormatting sqref="K406">
    <cfRule type="expression" dxfId="24" priority="9" stopIfTrue="1">
      <formula>$J406="Default"</formula>
    </cfRule>
  </conditionalFormatting>
  <conditionalFormatting sqref="K133:K145">
    <cfRule type="expression" dxfId="23" priority="25" stopIfTrue="1">
      <formula>$J133="Default"</formula>
    </cfRule>
  </conditionalFormatting>
  <conditionalFormatting sqref="K146">
    <cfRule type="expression" dxfId="22" priority="24" stopIfTrue="1">
      <formula>$J146="Default"</formula>
    </cfRule>
  </conditionalFormatting>
  <conditionalFormatting sqref="K116">
    <cfRule type="expression" dxfId="21" priority="23" stopIfTrue="1">
      <formula>$J116="Default"</formula>
    </cfRule>
  </conditionalFormatting>
  <conditionalFormatting sqref="K117:K121">
    <cfRule type="expression" dxfId="20" priority="22" stopIfTrue="1">
      <formula>$J117="Default"</formula>
    </cfRule>
  </conditionalFormatting>
  <conditionalFormatting sqref="K122:K123">
    <cfRule type="expression" dxfId="19" priority="21" stopIfTrue="1">
      <formula>$J122="Default"</formula>
    </cfRule>
  </conditionalFormatting>
  <conditionalFormatting sqref="K124">
    <cfRule type="expression" dxfId="18" priority="20" stopIfTrue="1">
      <formula>$J124="Default"</formula>
    </cfRule>
  </conditionalFormatting>
  <conditionalFormatting sqref="K101">
    <cfRule type="expression" dxfId="17" priority="19" stopIfTrue="1">
      <formula>$J101="Default"</formula>
    </cfRule>
  </conditionalFormatting>
  <conditionalFormatting sqref="K102:K106">
    <cfRule type="expression" dxfId="16" priority="18" stopIfTrue="1">
      <formula>$J102="Default"</formula>
    </cfRule>
  </conditionalFormatting>
  <conditionalFormatting sqref="K107:K108">
    <cfRule type="expression" dxfId="15" priority="17" stopIfTrue="1">
      <formula>$J107="Default"</formula>
    </cfRule>
  </conditionalFormatting>
  <conditionalFormatting sqref="K109">
    <cfRule type="expression" dxfId="14" priority="16" stopIfTrue="1">
      <formula>$J109="Default"</formula>
    </cfRule>
  </conditionalFormatting>
  <conditionalFormatting sqref="K110:K111">
    <cfRule type="expression" dxfId="13" priority="15" stopIfTrue="1">
      <formula>$J110="Default"</formula>
    </cfRule>
  </conditionalFormatting>
  <conditionalFormatting sqref="K112">
    <cfRule type="expression" dxfId="12" priority="14" stopIfTrue="1">
      <formula>$J112="Default"</formula>
    </cfRule>
  </conditionalFormatting>
  <conditionalFormatting sqref="K412:K416">
    <cfRule type="expression" dxfId="11" priority="13" stopIfTrue="1">
      <formula>$J412="Default"</formula>
    </cfRule>
  </conditionalFormatting>
  <conditionalFormatting sqref="K410:K411">
    <cfRule type="expression" dxfId="10" priority="12" stopIfTrue="1">
      <formula>$J410="Default"</formula>
    </cfRule>
  </conditionalFormatting>
  <conditionalFormatting sqref="K400:K401">
    <cfRule type="expression" dxfId="9" priority="11" stopIfTrue="1">
      <formula>$J400="Default"</formula>
    </cfRule>
  </conditionalFormatting>
  <conditionalFormatting sqref="K402:K405">
    <cfRule type="expression" dxfId="8" priority="10" stopIfTrue="1">
      <formula>$J402="Default"</formula>
    </cfRule>
  </conditionalFormatting>
  <conditionalFormatting sqref="K528:K540">
    <cfRule type="expression" dxfId="7" priority="6" stopIfTrue="1">
      <formula>$J528="Default"</formula>
    </cfRule>
  </conditionalFormatting>
  <conditionalFormatting sqref="K480:K482">
    <cfRule type="expression" dxfId="6" priority="8" stopIfTrue="1">
      <formula>$J480="Default"</formula>
    </cfRule>
  </conditionalFormatting>
  <conditionalFormatting sqref="K483:K521 K541:K574">
    <cfRule type="expression" dxfId="5" priority="7" stopIfTrue="1">
      <formula>$J483="Default"</formula>
    </cfRule>
  </conditionalFormatting>
  <conditionalFormatting sqref="K522:K527">
    <cfRule type="expression" dxfId="4" priority="5" stopIfTrue="1">
      <formula>$J522="Default"</formula>
    </cfRule>
  </conditionalFormatting>
  <conditionalFormatting sqref="K302:K303">
    <cfRule type="expression" dxfId="3" priority="4" stopIfTrue="1">
      <formula>$J302="Default"</formula>
    </cfRule>
  </conditionalFormatting>
  <conditionalFormatting sqref="E302:E303">
    <cfRule type="cellIs" dxfId="2" priority="3" stopIfTrue="1" operator="equal">
      <formula>0</formula>
    </cfRule>
  </conditionalFormatting>
  <conditionalFormatting sqref="F302:F303">
    <cfRule type="cellIs" dxfId="1" priority="2" stopIfTrue="1" operator="equal">
      <formula>0</formula>
    </cfRule>
  </conditionalFormatting>
  <conditionalFormatting sqref="K436:K437">
    <cfRule type="expression" dxfId="0" priority="1" stopIfTrue="1">
      <formula>$J436="Default"</formula>
    </cfRule>
  </conditionalFormatting>
  <dataValidations count="29">
    <dataValidation type="list" allowBlank="1" showInputMessage="1" showErrorMessage="1" sqref="P668 P42:P574">
      <formula1>$R$41:$R$51</formula1>
    </dataValidation>
    <dataValidation type="list" allowBlank="1" showInputMessage="1" showErrorMessage="1" sqref="B411:F414">
      <formula1>tape</formula1>
    </dataValidation>
    <dataValidation type="list" allowBlank="1" showInputMessage="1" showErrorMessage="1" sqref="B400:F406">
      <formula1>Drainage</formula1>
    </dataValidation>
    <dataValidation type="list" allowBlank="1" showInputMessage="1" showErrorMessage="1" sqref="B332:F333">
      <formula1>Bund</formula1>
    </dataValidation>
    <dataValidation type="list" allowBlank="1" showInputMessage="1" showErrorMessage="1" sqref="I345:I351 I338:I341 I216:I222 I307:I313 I101:I112 I116:I124 I400:I406 I132:I146 I173:I178 I284:I294 I425:I429 I150:I162 I78:I82">
      <formula1>civsource</formula1>
    </dataValidation>
    <dataValidation type="list" allowBlank="1" showInputMessage="1" showErrorMessage="1" sqref="L241:L246 L235:L239 L227:L233 L284:L298 L410:L416 L250:L264 L441:L449 L425:L430 L420:L421 L400:L406 L345:L351 L324:L330 L307:L313 L317:L319 L335:L341 L332:L333 L97 L183 L185 L187 L199 L196 L194 L192 L189 L205:L212 L216:L222 L85:L87 L268:L274 L276 L278 L280 L355:L364 L366:L369 L373:L374 L376 L380:L390 L392:L396 L302:L303">
      <formula1>wasteciv</formula1>
    </dataValidation>
    <dataValidation type="list" allowBlank="1" showInputMessage="1" showErrorMessage="1" sqref="J420:J421 J241:J246 J235:J239 J227:J233 J250:J264 J284:J298 J425:J430 J441:J449 J410:J416 J400:J406 J324:J330 J332:J333 J317:J319 J307:J313 J335:J341 J345:J351 J84:J87 J78:J82 J91:J97 J173:J178 J205:J212 J182:J199 J150:J162 J166:J169 J216:J222 J42:J69 I70 J116:J124 J101:J112 J129:J130 J132:J146 J278 J268:J274 J276 J280 J355:J364 J366:J369 J373:J374 J376 J380:J390 J392:J396 J436:J437 J453:J574">
      <formula1>__TransportList</formula1>
    </dataValidation>
    <dataValidation type="list" allowBlank="1" showInputMessage="1" showErrorMessage="1" sqref="B284:F294">
      <formula1>road4.4</formula1>
    </dataValidation>
    <dataValidation type="list" allowBlank="1" showInputMessage="1" showErrorMessage="1" sqref="B307:F313">
      <formula1>fence4.4</formula1>
    </dataValidation>
    <dataValidation type="list" allowBlank="1" showInputMessage="1" showErrorMessage="1" sqref="B324:F327 B242:F244 B296:F298 B251:F264 B85:F87">
      <formula1>Standard_Strength</formula1>
    </dataValidation>
    <dataValidation type="list" allowBlank="1" showInputMessage="1" showErrorMessage="1" sqref="B345:F351">
      <formula1>Trenches4.4</formula1>
    </dataValidation>
    <dataValidation type="list" allowBlank="1" showInputMessage="1" showErrorMessage="1" sqref="B173:F178">
      <formula1>Busbars</formula1>
    </dataValidation>
    <dataValidation type="list" allowBlank="1" showInputMessage="1" showErrorMessage="1" sqref="B150:C162">
      <formula1>Cables</formula1>
    </dataValidation>
    <dataValidation type="list" allowBlank="1" showInputMessage="1" showErrorMessage="1" sqref="I42:I69 I166:I169">
      <formula1>Source</formula1>
    </dataValidation>
    <dataValidation type="list" allowBlank="1" showInputMessage="1" showErrorMessage="1" sqref="L173:L178 L42:L69 L78:L82 L182 L184 L186 L195 L197:L198 L188 L193 L84 L150:L162 L166:L169 L190:L191 K70 L91:L96 L101:L112 L116:L124 L129:L130 L132:L146">
      <formula1>wasteme</formula1>
    </dataValidation>
    <dataValidation type="list" allowBlank="1" showInputMessage="1" showErrorMessage="1" sqref="B91:F95">
      <formula1>GIS_Indoor_4.4</formula1>
    </dataValidation>
    <dataValidation type="list" allowBlank="1" showInputMessage="1" showErrorMessage="1" sqref="B205:F212">
      <formula1>demo4.4</formula1>
    </dataValidation>
    <dataValidation type="list" allowBlank="1" showInputMessage="1" showErrorMessage="1" sqref="B216:F222">
      <formula1>earth4.4</formula1>
    </dataValidation>
    <dataValidation type="list" allowBlank="1" showInputMessage="1" showErrorMessage="1" sqref="B70:C70 B53 B42">
      <formula1>Volt</formula1>
    </dataValidation>
    <dataValidation type="list" allowBlank="1" showInputMessage="1" showErrorMessage="1" sqref="D70 C42:C69">
      <formula1>VoltItems</formula1>
    </dataValidation>
    <dataValidation type="list" allowBlank="1" showInputMessage="1" showErrorMessage="1" sqref="B43:B52 B54:B69">
      <formula1>Volt2</formula1>
    </dataValidation>
    <dataValidation type="list" allowBlank="1" showInputMessage="1" showErrorMessage="1" sqref="B116:C124">
      <formula1>Tension</formula1>
    </dataValidation>
    <dataValidation type="list" allowBlank="1" showInputMessage="1" showErrorMessage="1" sqref="B101:B112">
      <formula1>Conduct</formula1>
    </dataValidation>
    <dataValidation type="list" allowBlank="1" showInputMessage="1" showErrorMessage="1" sqref="B268:C273">
      <formula1>Scaffolding</formula1>
    </dataValidation>
    <dataValidation type="list" allowBlank="1" showInputMessage="1" showErrorMessage="1" sqref="B392:C396">
      <formula1>Tunnel</formula1>
    </dataValidation>
    <dataValidation type="list" allowBlank="1" showInputMessage="1" showErrorMessage="1" sqref="B356:C359 B382:C384 B381:F381">
      <formula1>ConcreteS</formula1>
    </dataValidation>
    <dataValidation type="list" allowBlank="1" showInputMessage="1" showErrorMessage="1" sqref="L453:L574">
      <formula1>dis4.4</formula1>
    </dataValidation>
    <dataValidation type="list" allowBlank="1" showInputMessage="1" showErrorMessage="1" sqref="J302:J303">
      <formula1>Defaultt</formula1>
    </dataValidation>
    <dataValidation type="decimal" allowBlank="1" showInputMessage="1" showErrorMessage="1" sqref="I73:I74">
      <formula1>0</formula1>
      <formula2>1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[1]Datasheet!#REF!</xm:f>
          </x14:formula1>
          <xm:sqref>B132:F146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Supporting Documentation</FileType1>
    <Public xmlns="f4edfb27-fdcf-4944-9520-fd54d4f1d725">true</Public>
    <_Flow_SignoffStatus xmlns="0cd06ba8-3d0c-4461-b1b9-cc99cc46e70a" xsi:nil="true"/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31381153-A35C-414D-83C0-86ECD8A59AB2}"/>
</file>

<file path=customXml/itemProps2.xml><?xml version="1.0" encoding="utf-8"?>
<ds:datastoreItem xmlns:ds="http://schemas.openxmlformats.org/officeDocument/2006/customXml" ds:itemID="{31B12EA7-11AF-40DB-AAA5-C2A32CA8B10C}"/>
</file>

<file path=customXml/itemProps3.xml><?xml version="1.0" encoding="utf-8"?>
<ds:datastoreItem xmlns:ds="http://schemas.openxmlformats.org/officeDocument/2006/customXml" ds:itemID="{277DE717-A087-4D9D-AFD9-C0586121E6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Construction Traffic_Activity</vt:lpstr>
      <vt:lpstr>Peak Construction Traffic </vt:lpstr>
      <vt:lpstr>MS-Construction Traffic_Activit</vt:lpstr>
      <vt:lpstr>Staff</vt:lpstr>
      <vt:lpstr>Site Accom</vt:lpstr>
      <vt:lpstr>Operatives</vt:lpstr>
      <vt:lpstr>Materials</vt:lpstr>
      <vt:lpstr>'Construction Traffic_Activity'!Print_Area</vt:lpstr>
      <vt:lpstr>'MS-Construction Traffic_Activit'!Print_Area</vt:lpstr>
      <vt:lpstr>'Peak Construction Traffic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George, Nidhish</dc:creator>
  <cp:lastModifiedBy>Rabone, Peter</cp:lastModifiedBy>
  <cp:lastPrinted>2020-02-28T10:33:31Z</cp:lastPrinted>
  <dcterms:created xsi:type="dcterms:W3CDTF">2019-10-22T08:44:43Z</dcterms:created>
  <dcterms:modified xsi:type="dcterms:W3CDTF">2020-04-22T16:24:19Z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</Properties>
</file>